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1 Rate Case Discovery\OPC's Fifth Set of PODs\OPC's 5th POD No. 91\"/>
    </mc:Choice>
  </mc:AlternateContent>
  <xr:revisionPtr revIDLastSave="0" documentId="13_ncr:1_{631991DB-D2C9-4757-AAD4-853596BAABF8}" xr6:coauthVersionLast="45" xr6:coauthVersionMax="45" xr10:uidLastSave="{00000000-0000-0000-0000-000000000000}"/>
  <bookViews>
    <workbookView xWindow="31425" yWindow="3030" windowWidth="24615" windowHeight="10965" tabRatio="873" firstSheet="4" activeTab="9" xr2:uid="{00000000-000D-0000-FFFF-FFFF00000000}"/>
  </bookViews>
  <sheets>
    <sheet name="ADIT Impact - VSP Program" sheetId="20" r:id="rId1"/>
    <sheet name="FAS109 Calculation" sheetId="21" r:id="rId2"/>
    <sheet name="Calculations =&gt;" sheetId="24" r:id="rId3"/>
    <sheet name="&lt;1&gt; Deferred Tax Calculation" sheetId="16" r:id="rId4"/>
    <sheet name="&lt;2&gt; Unamortized ITC Bal Summary" sheetId="17" r:id="rId5"/>
    <sheet name="&lt;3&gt; Tax Basis" sheetId="18" r:id="rId6"/>
    <sheet name="&lt;4&gt;Tax Depreciation Calculation" sheetId="15" r:id="rId7"/>
    <sheet name="&lt;5&gt; Book Additions Summary" sheetId="6" r:id="rId8"/>
    <sheet name="&lt;6&gt; Book Reserve Summary" sheetId="14" r:id="rId9"/>
    <sheet name="&lt;7&gt; Book Depr Solar ITC Basis" sheetId="1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\0">'[1]TXSCHD Download'!#REF!</definedName>
    <definedName name="\a">[2]ENTRY!#REF!</definedName>
    <definedName name="\b">'[3]Excel 1120'!#REF!</definedName>
    <definedName name="\c">'[3]Excel 1120'!#REF!</definedName>
    <definedName name="\d">[4]ISFPLSUB!#REF!</definedName>
    <definedName name="\e">[2]ENTRY!#REF!</definedName>
    <definedName name="\f">#REF!</definedName>
    <definedName name="\g">#REF!</definedName>
    <definedName name="\h">#REF!</definedName>
    <definedName name="\K">#REF!</definedName>
    <definedName name="\l">[4]ISFPLSUB!#REF!</definedName>
    <definedName name="\m">#REF!</definedName>
    <definedName name="\n">'[3]Excel 1120'!#REF!</definedName>
    <definedName name="\o">#REF!</definedName>
    <definedName name="\p">[2]ENTRY!#REF!</definedName>
    <definedName name="\q">[2]ENTRY!#REF!</definedName>
    <definedName name="\s">'[3]05TAX'!#REF!</definedName>
    <definedName name="\t">[2]ENTRY!#REF!</definedName>
    <definedName name="\v">'[3]05TAX'!#REF!</definedName>
    <definedName name="\W">#REF!</definedName>
    <definedName name="\x">#REF!</definedName>
    <definedName name="\y">#REF!</definedName>
    <definedName name="\z">#REF!</definedName>
    <definedName name="______DAT1">#REF!</definedName>
    <definedName name="______DAT2">#REF!</definedName>
    <definedName name="______DAT3">#REF!</definedName>
    <definedName name="_____DAT1">#REF!</definedName>
    <definedName name="_____DAT2">#REF!</definedName>
    <definedName name="_____DAT3">#REF!</definedName>
    <definedName name="_____DOC1">#REF!</definedName>
    <definedName name="_____DOC2">#REF!</definedName>
    <definedName name="_____ESY12">[4]ISFPLSUB!#REF!</definedName>
    <definedName name="_____INP5">[5]SITRP!#REF!</definedName>
    <definedName name="_____PG1">#N/A</definedName>
    <definedName name="_____PG2">#N/A</definedName>
    <definedName name="_____PG3">#N/A</definedName>
    <definedName name="_____SCH1">#REF!</definedName>
    <definedName name="_____SCH2">#REF!</definedName>
    <definedName name="____DAT1">#REF!</definedName>
    <definedName name="____DAT2">#REF!</definedName>
    <definedName name="____DAT3">#REF!</definedName>
    <definedName name="____DOC1">#REF!</definedName>
    <definedName name="____DOC2">#REF!</definedName>
    <definedName name="____ESY12">[4]ISFPLSUB!#REF!</definedName>
    <definedName name="____INP5">[5]SITRP!#REF!</definedName>
    <definedName name="____n4">{"EXCELHLP.HLP!1802";5;10;5;10;13;13;13;8;5;5;10;14;13;13;13;13;5;10;14;13;5;10;1;2;24}</definedName>
    <definedName name="____PG1">#N/A</definedName>
    <definedName name="____PG2">#N/A</definedName>
    <definedName name="____PG3">#N/A</definedName>
    <definedName name="____SCH1">#REF!</definedName>
    <definedName name="____SCH2">#REF!</definedName>
    <definedName name="___DAT1">'[6]D1 - Books'!#REF!</definedName>
    <definedName name="___DAT11">'[6]D1 - Books'!#REF!</definedName>
    <definedName name="___DAT12">'[6]D1 - Books'!#REF!</definedName>
    <definedName name="___DAT13">'[6]D1 - Books'!#REF!</definedName>
    <definedName name="___DAT14">'[6]D1 - Books'!#REF!</definedName>
    <definedName name="___DAT2">'[6]D1 - Books'!#REF!</definedName>
    <definedName name="___DAT3">'[6]D1 - Books'!#REF!</definedName>
    <definedName name="___DAT7">'[6]D1 - Books'!#REF!</definedName>
    <definedName name="___DAT8">'[6]D1 - Books'!#REF!</definedName>
    <definedName name="___DAT9">'[6]D1 - Books'!#REF!</definedName>
    <definedName name="___DOC1">#REF!</definedName>
    <definedName name="___DOC2">#REF!</definedName>
    <definedName name="___ESY12">[4]ISFPLSUB!#REF!</definedName>
    <definedName name="___INP5">[5]SITRP!#REF!</definedName>
    <definedName name="___n4">{"EXCELHLP.HLP!1802";5;10;5;10;13;13;13;8;5;5;10;14;13;13;13;13;5;10;14;13;5;10;1;2;24}</definedName>
    <definedName name="___PG1">#N/A</definedName>
    <definedName name="___PG2">#N/A</definedName>
    <definedName name="___PG3">#N/A</definedName>
    <definedName name="___SCH1">#REF!</definedName>
    <definedName name="___SCH2">#REF!</definedName>
    <definedName name="__DAT1">#REF!</definedName>
    <definedName name="__DAT10">'[6]D1 - Books'!#REF!</definedName>
    <definedName name="__DAT11">#REF!</definedName>
    <definedName name="__DAT12">#REF!</definedName>
    <definedName name="__DAT13">#REF!</definedName>
    <definedName name="__DAT14">#REF!</definedName>
    <definedName name="__DAT15">'[6]D1 - Books'!#REF!</definedName>
    <definedName name="__DAT16">'[6]D1 - Books'!#REF!</definedName>
    <definedName name="__DAT17">'[6]D1 - Books'!#REF!</definedName>
    <definedName name="__DAT18">'[6]D1 - Books'!#REF!</definedName>
    <definedName name="__DAT19">'[6]D1 - Books'!#REF!</definedName>
    <definedName name="__DAT2">#REF!</definedName>
    <definedName name="__DAT20">'[6]D1 - Books'!#REF!</definedName>
    <definedName name="__DAT21">'[6]D1 - Books'!#REF!</definedName>
    <definedName name="__DAT22">'[6]D1 - Books'!#REF!</definedName>
    <definedName name="__DAT23">'[6]D1 - Books'!#REF!</definedName>
    <definedName name="__DAT24">'[6]D1 - Books'!#REF!</definedName>
    <definedName name="__DAT25">'[6]D1 - Books'!#REF!</definedName>
    <definedName name="__DAT26">'[6]D1 - Books'!#REF!</definedName>
    <definedName name="__DAT27">'[6]D1 - Books'!#REF!</definedName>
    <definedName name="__DAT28">'[6]D1 - Books'!#REF!</definedName>
    <definedName name="__DAT29">'[6]D1 - Books'!#REF!</definedName>
    <definedName name="__DAT3">#REF!</definedName>
    <definedName name="__DAT30">'[6]D1 - Books'!#REF!</definedName>
    <definedName name="__DAT31">'[6]D1 - Books'!#REF!</definedName>
    <definedName name="__DAT32">'[6]D1 - Books'!#REF!</definedName>
    <definedName name="__DAT33">'[6]D1 - Books'!#REF!</definedName>
    <definedName name="__DAT34">'[6]D1 - Books'!#REF!</definedName>
    <definedName name="__DAT35">'[6]D1 - Books'!#REF!</definedName>
    <definedName name="__DAT36">'[6]D1 - Books'!#REF!</definedName>
    <definedName name="__DAT4">'[6]D1 - Books'!#REF!</definedName>
    <definedName name="__DAT5">'[6]D1 - Books'!#REF!</definedName>
    <definedName name="__DAT6">'[6]D1 - Books'!#REF!</definedName>
    <definedName name="__DAT7">#REF!</definedName>
    <definedName name="__DAT8">#REF!</definedName>
    <definedName name="__DAT9">#REF!</definedName>
    <definedName name="__DOC1">#REF!</definedName>
    <definedName name="__DOC2">#REF!</definedName>
    <definedName name="__ESY12">[7]ISFPLSUB!#REF!</definedName>
    <definedName name="__FDS_HYPERLINK_TOGGLE_STATE__" hidden="1">"ON"</definedName>
    <definedName name="__INP5">'[1]TXSCHD Download'!#REF!</definedName>
    <definedName name="__IntlFixup" hidden="1">TRUE</definedName>
    <definedName name="__mm2001">#REF!</definedName>
    <definedName name="__mm2002">#REF!</definedName>
    <definedName name="__mm2003">#REF!</definedName>
    <definedName name="__mm2004">#REF!</definedName>
    <definedName name="__mm2005">#REF!</definedName>
    <definedName name="__n4" localSheetId="1">{"EXCELHLP.HLP!1802";5;10;5;10;13;13;13;8;5;5;10;14;13;13;13;13;5;10;14;13;5;10;1;2;24}</definedName>
    <definedName name="__n4" hidden="1">{"EXCELHLP.HLP!1802";5;10;5;10;13;13;13;8;5;5;10;14;13;13;13;13;5;10;14;13;5;10;1;2;24}</definedName>
    <definedName name="__PG1">#N/A</definedName>
    <definedName name="__PG2">#N/A</definedName>
    <definedName name="__PG3">#N/A</definedName>
    <definedName name="__reb3">#REF!</definedName>
    <definedName name="__reb6">'[8]operating costs'!$B$2:$M$81</definedName>
    <definedName name="__reb7">[8]input!$A$2</definedName>
    <definedName name="__SCH1">#REF!</definedName>
    <definedName name="__SCH2">#REF!</definedName>
    <definedName name="_10B_9A">#REF!</definedName>
    <definedName name="_11_0c">'[9]Journal Entry'!#REF!</definedName>
    <definedName name="_12_0c">'[9]Journal Entry'!#REF!</definedName>
    <definedName name="_12MOS">[4]ISFPLSUB!#REF!</definedName>
    <definedName name="_12MOSA">[4]ISFPLSUB!#REF!</definedName>
    <definedName name="_13B_9B">#REF!</definedName>
    <definedName name="_14C_12">[10]REPORT!$A$1:$AB$56</definedName>
    <definedName name="_16C_2">#REF!</definedName>
    <definedName name="_18C_38B">[11]REPORT!$A$1:$N$56</definedName>
    <definedName name="_1990">[5]SITRP!#REF!</definedName>
    <definedName name="_1990C">[5]SITRP!#REF!</definedName>
    <definedName name="_1991">[5]SITRP!#REF!</definedName>
    <definedName name="_199112C">'[1]TXSCHD Download'!#REF!</definedName>
    <definedName name="_1991C">[5]SITRP!#REF!</definedName>
    <definedName name="_19C_56">[12]REPORT!$A$1:$P$56</definedName>
    <definedName name="_1c">'[13]Journal Entry'!#REF!</definedName>
    <definedName name="_21C_58">#REF!</definedName>
    <definedName name="_23_0calculat">'[9]Journal Entry'!#REF!</definedName>
    <definedName name="_24_0calculat">'[9]Journal Entry'!#REF!</definedName>
    <definedName name="_25C_9">#REF!</definedName>
    <definedName name="_28D_1">#REF!</definedName>
    <definedName name="_2c">'[13]Journal Entry'!#REF!</definedName>
    <definedName name="_2calculat">'[13]Journal Entry'!#REF!</definedName>
    <definedName name="_31PG_1">#REF!</definedName>
    <definedName name="_35_0jen">'[9]Journal Entry'!#REF!</definedName>
    <definedName name="_36_0jen">'[9]Journal Entry'!#REF!</definedName>
    <definedName name="_3B_6">#REF!</definedName>
    <definedName name="_3jen">'[13]Journal Entry'!#REF!</definedName>
    <definedName name="_4calculat">'[13]Journal Entry'!#REF!</definedName>
    <definedName name="_500MW_Combined_Cycle_Plant">#REF!</definedName>
    <definedName name="_5B_7_1OF3">#REF!</definedName>
    <definedName name="_6B_7_2OF3">#REF!</definedName>
    <definedName name="_6jen">'[13]Journal Entry'!#REF!</definedName>
    <definedName name="_7B_7_3OF3">#REF!</definedName>
    <definedName name="_A">#REF!</definedName>
    <definedName name="_ATPRegress_Dlg_Results" localSheetId="1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4">{"EXCELHLP.HLP!1802";5;10;5;10;13;13;13;8;5;5;10;14;13;13;13;13;5;10;14;13;5;10;1;2;24}</definedName>
    <definedName name="_ATPRegress_Dlg_Types" localSheetId="9">{"EXCELHLP.HLP!1802";5;10;5;10;13;13;13;8;5;5;10;14;13;13;13;13;5;10;14;13;5;10;1;2;24}</definedName>
    <definedName name="_ATPRegress_Dlg_Types" localSheetId="1">{"EXCELHLP.HLP!1802";5;10;5;10;13;13;13;8;5;5;10;14;13;13;13;13;5;10;14;13;5;10;1;2;24}</definedName>
    <definedName name="_ATPRegress_Dlg_Types">{"EXCELHLP.HLP!1802";5;10;5;10;13;13;13;8;5;5;10;14;13;13;13;13;5;10;14;13;5;10;1;2;24}</definedName>
    <definedName name="_ATPRegress_Range1" localSheetId="1" hidden="1">'[14]ST Corrections'!#REF!</definedName>
    <definedName name="_ATPRegress_Range1" hidden="1">'[15]ST Corrections'!#REF!</definedName>
    <definedName name="_ATPRegress_Range2" localSheetId="1" hidden="1">'[14]ST Corrections'!#REF!</definedName>
    <definedName name="_ATPRegress_Range2" hidden="1">'[15]ST Corrections'!#REF!</definedName>
    <definedName name="_ATPRegress_Range3" localSheetId="1" hidden="1">'[14]ST Corrections'!#REF!</definedName>
    <definedName name="_ATPRegress_Range3" hidden="1">'[15]ST Corrections'!#REF!</definedName>
    <definedName name="_ATPRegress_Range4">"="</definedName>
    <definedName name="_ATPRegress_Range5">"="</definedName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C44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ist_Values" hidden="1">#REF!</definedName>
    <definedName name="_DOC1">#REF!</definedName>
    <definedName name="_DOC2">#REF!</definedName>
    <definedName name="_ESY12">[4]ISFPLSUB!#REF!</definedName>
    <definedName name="_Fill" localSheetId="1" hidden="1">#REF!</definedName>
    <definedName name="_Fill" hidden="1">'[1]TXSCHD Download'!#REF!</definedName>
    <definedName name="_INP5">[5]SITRP!#REF!</definedName>
    <definedName name="_Key1" localSheetId="1" hidden="1">#REF!</definedName>
    <definedName name="_Key1" hidden="1">#REF!</definedName>
    <definedName name="_key2" hidden="1">#REF!</definedName>
    <definedName name="_mm2001">#REF!</definedName>
    <definedName name="_mm2002">#REF!</definedName>
    <definedName name="_mm2003">#REF!</definedName>
    <definedName name="_mm2004">#REF!</definedName>
    <definedName name="_mm2005">#REF!</definedName>
    <definedName name="_n4">{"EXCELHLP.HLP!1802";5;10;5;10;13;13;13;8;5;5;10;14;13;13;13;13;5;10;14;13;5;10;1;2;24}</definedName>
    <definedName name="_NUC1">#REF!</definedName>
    <definedName name="_Order1" hidden="1">255</definedName>
    <definedName name="_Order2" localSheetId="1">255</definedName>
    <definedName name="_Order2" hidden="1">0</definedName>
    <definedName name="_PG1">#N/A</definedName>
    <definedName name="_PG2">#N/A</definedName>
    <definedName name="_PG3">#N/A</definedName>
    <definedName name="_pt1">#REF!</definedName>
    <definedName name="_PTP96">'[16]99 Rev'!#REF!</definedName>
    <definedName name="_reb3">#REF!</definedName>
    <definedName name="_reb6">'[8]operating costs'!$B$2:$M$81</definedName>
    <definedName name="_reb7">[8]input!$A$2</definedName>
    <definedName name="_SCH1">#REF!</definedName>
    <definedName name="_SCH2">#REF!</definedName>
    <definedName name="_Sort" localSheetId="1" hidden="1">#REF!</definedName>
    <definedName name="_Sort" hidden="1">#REF!</definedName>
    <definedName name="_SS35231">#REF!</definedName>
    <definedName name="_SS35236">#REF!</definedName>
    <definedName name="_SS35258">#REF!</definedName>
    <definedName name="_SS35371">#REF!</definedName>
    <definedName name="_SS35373">#REF!</definedName>
    <definedName name="_SS35375">#REF!</definedName>
    <definedName name="_SS35377">#REF!</definedName>
    <definedName name="_SS35381">#REF!</definedName>
    <definedName name="_SS35383">#REF!</definedName>
    <definedName name="_SS35384">#REF!</definedName>
    <definedName name="_SS35420">#REF!</definedName>
    <definedName name="_SS35422">#REF!</definedName>
    <definedName name="_SS35442">#REF!</definedName>
    <definedName name="_SS35447">#REF!</definedName>
    <definedName name="_SS35574">#REF!</definedName>
    <definedName name="_SS35576">#REF!</definedName>
    <definedName name="_SS35577">#REF!</definedName>
    <definedName name="_SS36355">#REF!</definedName>
    <definedName name="_SS36360">#REF!</definedName>
    <definedName name="_SS36504">#REF!</definedName>
    <definedName name="_SS36509">#REF!</definedName>
    <definedName name="_SS36561">#REF!</definedName>
    <definedName name="_SS36566">#REF!</definedName>
    <definedName name="_SS43422">#REF!</definedName>
    <definedName name="_SS43427">#REF!</definedName>
    <definedName name="_SS46888">#REF!</definedName>
    <definedName name="_SS46990">#REF!</definedName>
    <definedName name="_SS47048">#REF!</definedName>
    <definedName name="_SS47281">#REF!</definedName>
    <definedName name="_SS47431">#REF!</definedName>
    <definedName name="_SS47436">#REF!</definedName>
    <definedName name="_SS47469">#REF!</definedName>
    <definedName name="_SS47508">#REF!</definedName>
    <definedName name="_SS47571">#REF!</definedName>
    <definedName name="_SS49141">#REF!</definedName>
    <definedName name="_SS49145">#REF!</definedName>
    <definedName name="_SS49146">#REF!</definedName>
    <definedName name="_SS51573">#REF!</definedName>
    <definedName name="_SS51578">#REF!</definedName>
    <definedName name="_SS51627">#REF!</definedName>
    <definedName name="_SS51632">#REF!</definedName>
    <definedName name="_SS51741">#REF!</definedName>
    <definedName name="_SS51746">#REF!</definedName>
    <definedName name="_SS51747">#REF!</definedName>
    <definedName name="_SS51752">#REF!</definedName>
    <definedName name="_SS51761">#REF!</definedName>
    <definedName name="_SS51766">#REF!</definedName>
    <definedName name="_SS51800">#REF!</definedName>
    <definedName name="_SS51805">#REF!</definedName>
    <definedName name="_SS53882">#REF!</definedName>
    <definedName name="_SS53988">#REF!</definedName>
    <definedName name="_SS54056">#REF!</definedName>
    <definedName name="_SS57156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Table2_In1" localSheetId="1" hidden="1">#REF!</definedName>
    <definedName name="_Table2_In1" hidden="1">#REF!</definedName>
    <definedName name="_Table2_In2" localSheetId="1" hidden="1">#REF!</definedName>
    <definedName name="_Table2_In2" hidden="1">#REF!</definedName>
    <definedName name="_Table2_Out" localSheetId="1" hidden="1">#REF!</definedName>
    <definedName name="_Table2_Out" hidden="1">#REF!</definedName>
    <definedName name="_Table3_In2" localSheetId="1" hidden="1">#REF!</definedName>
    <definedName name="_Table3_In2" hidden="1">#REF!</definedName>
    <definedName name="_us89">#REF!</definedName>
    <definedName name="a">#REF!</definedName>
    <definedName name="A_">#REF!</definedName>
    <definedName name="A_1">#REF!</definedName>
    <definedName name="A8_">#REF!</definedName>
    <definedName name="aaa">'[8]capital expenditures'!$B$2:$M$20</definedName>
    <definedName name="abcd" hidden="1">{#N/A,#N/A,TRUE,"TOTAL DSBN";#N/A,#N/A,TRUE,"WEST";#N/A,#N/A,TRUE,"SOUTH";#N/A,#N/A,TRUE,"NORTHEAST"}</definedName>
    <definedName name="abit">0.000000001</definedName>
    <definedName name="ACCNT">#REF!</definedName>
    <definedName name="ACCOUNTS">#REF!</definedName>
    <definedName name="ACCUR">'[3]05TAX'!#REF!</definedName>
    <definedName name="ACE">#REF!</definedName>
    <definedName name="ACGDIST">#REF!</definedName>
    <definedName name="acidcost">#REF!</definedName>
    <definedName name="ADJ">#REF!</definedName>
    <definedName name="ALANDCO">[2]ENTRY!#REF!</definedName>
    <definedName name="ALDENOM">#REF!</definedName>
    <definedName name="ALL">#REF!</definedName>
    <definedName name="alloc">#REF!</definedName>
    <definedName name="AllocRates">'[17]TaxStream Alloc Rates'!$A$3:$H$155</definedName>
    <definedName name="AllTemplate1">#REF!</definedName>
    <definedName name="AllTemplate2">#REF!</definedName>
    <definedName name="AllTemplate3">#REF!</definedName>
    <definedName name="AllTemplate4">#REF!</definedName>
    <definedName name="AllTemplate5">[18]unitsets!$B$16:$F$56</definedName>
    <definedName name="AllTemplate6">[18]run!$B$12:$F$156</definedName>
    <definedName name="AllTemplate7">#REF!</definedName>
    <definedName name="ALTADJ">#REF!</definedName>
    <definedName name="amibudget">'[19]Input #1 - General - Assumption'!$C$18</definedName>
    <definedName name="AMTDATA">#REF!</definedName>
    <definedName name="AMTHEADER">#REF!</definedName>
    <definedName name="ANNUAL">[4]ISFPLSUB!#REF!</definedName>
    <definedName name="ANS">'[20]Non-Qual'!#REF!</definedName>
    <definedName name="anscount" hidden="1">1</definedName>
    <definedName name="Application">#REF!</definedName>
    <definedName name="apr">#REF!</definedName>
    <definedName name="april">#REF!</definedName>
    <definedName name="ARDENOM">#REF!</definedName>
    <definedName name="AS2DocOpenMode" hidden="1">"AS2DocumentEdit"</definedName>
    <definedName name="aserf" hidden="1">{"Summary Schedule",#N/A,FALSE,"Sheet1";"Divisional Support",#N/A,FALSE,"Sheet2";"Corporate Support",#N/A,FALSE,"Sheet3"}</definedName>
    <definedName name="ashcost">#REF!</definedName>
    <definedName name="assssss" hidden="1">{"Summary Schedule",#N/A,FALSE,"Sheet1";"Divisional Support",#N/A,FALSE,"Sheet2";"Corporate Support",#N/A,FALSE,"Sheet3"}</definedName>
    <definedName name="AssumedRateTheft">'[21]Associated Calculations'!$C$53</definedName>
    <definedName name="assumptions">#REF!</definedName>
    <definedName name="assumptions97">#REF!</definedName>
    <definedName name="assumptions98">#REF!</definedName>
    <definedName name="assumptions99">#REF!</definedName>
    <definedName name="ATAX">#REF!</definedName>
    <definedName name="atm_m">#REF!</definedName>
    <definedName name="atmm">#REF!</definedName>
    <definedName name="aug">#REF!</definedName>
    <definedName name="avail">#REF!</definedName>
    <definedName name="AvgKWHBackbilled">'[21]Associated Calculations'!$D$70</definedName>
    <definedName name="AZDENOM">#REF!</definedName>
    <definedName name="B">#REF!</definedName>
    <definedName name="B_">#REF!</definedName>
    <definedName name="B_1">#REF!</definedName>
    <definedName name="B_2">#REF!</definedName>
    <definedName name="B_3">#REF!</definedName>
    <definedName name="baird">#REF!</definedName>
    <definedName name="balancesheet">#REF!</definedName>
    <definedName name="Base_Rate">#REF!</definedName>
    <definedName name="BaseRevPerKWH">'[21]Associated Calculations'!$D$72</definedName>
    <definedName name="bayatxinc">[22]Provision!#REF!</definedName>
    <definedName name="bbb">[8]input!$A$2</definedName>
    <definedName name="Because" hidden="1">{#N/A,#N/A,TRUE,"TOTAL DISTRIBUTION";#N/A,#N/A,TRUE,"SOUTH";#N/A,#N/A,TRUE,"NORTHEAST";#N/A,#N/A,TRUE,"WEST"}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UQEWHVOTL5UE4TS6N9I9SVP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AEHWVVI40ROTNWROZLJD81M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PZCOY3MT63U01AGM91LSUDK6" hidden="1">#REF!</definedName>
    <definedName name="BEx1QA54J2A4I7IBQR19BTY28ZMR" hidden="1">#REF!</definedName>
    <definedName name="BEx1QMQAHG3KQUK59DVM68SWKZIZ" hidden="1">#REF!</definedName>
    <definedName name="BEx1QS4I6EOZNLQE54RT7EXOE8YP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GP2O2VDVRJRFGH2I62VAI5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L44EJ5QLVJMAFPN6J1V4GPU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Q5LCE82CJ1E3XQ4JBMAA37C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934AVZON26XBV721V59GSB5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4VD4T0DTGUN66N0CH4AGZ9V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1NJPS79AP7NTIJRES3YPWU7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BE4S9184TPG4N4F1YFK0M56" hidden="1">#REF!</definedName>
    <definedName name="BEx9CCQRMYYOGIOYTOM73VKDIPS1" hidden="1">#REF!</definedName>
    <definedName name="BEx9D1BC9FT19KY0INAABNDBAMR1" hidden="1">#REF!</definedName>
    <definedName name="BEx9D9UXR8K0DXME2N75CB045C5C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46H76XGXGTD2FB7ORTZHVJF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CTY5Z38O85JV2KF50P4E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EAPPL24809U36ARIMYRD5NF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DDMTKZ2HBA8F9QZ7SS45OS7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F977NMX3QY6AUFGKM5NGSO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FYRMNBEPJ7H60CD5KWGNSKW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BKGOKEBRXLRH70TDVHE8LGF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68X4C8NBYPPOZE5R19C2MZG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GI92AI8T4659FO9OS501H2S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3O3JQGQFY3SDFTMBEM08TQX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IX3ABJ6HLPILAXA5Q9LFO26" hidden="1">#REF!</definedName>
    <definedName name="BExTWJTIA3WUW1PUWXAOP9O8NKLZ" hidden="1">#REF!</definedName>
    <definedName name="BExTWW95OX07FNA01WF5MSSSFQLX" hidden="1">#REF!</definedName>
    <definedName name="BExTWX5J0J9QLNYZ3NQJHZBGYCNM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ORMFEN4WCM9S7YUY7E9WX3C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EE8BA0E70VLL6WM5F85J10Q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08NI96MM6BUOX5DT9LV4JWF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4ITWL2Z4NO717HTFQNT2C4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09L5Y9Q4CI04ESBT9FBKMX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4F7ET00BZ4EYY1U8S9S895U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914KO7IKNZYZO7PNCTINBIK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FILGAF9YP1XGP6PVCZD9P56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NJKU0U25JSVTR2FZCN88234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PUTK8AJNGCUNSO4PDKPBEUCU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ADJ">#REF!</definedName>
    <definedName name="BigStats">#REF!</definedName>
    <definedName name="BONNIE">#N/A</definedName>
    <definedName name="bonus">'[23]Restoration - Detail'!$D$33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BORDER">'[3]05TAX'!#REF!</definedName>
    <definedName name="BottomUDA">#REF!</definedName>
    <definedName name="bra">[24]ConBeg!#REF!</definedName>
    <definedName name="bradtxinc">#REF!</definedName>
    <definedName name="brap">#REF!</definedName>
    <definedName name="btwcols">[22]Provision!#REF!,[22]Provision!#REF!,[22]Provision!#REF!,[22]Provision!#REF!,[22]Provision!#REF!,[22]Provision!#REF!,[22]Provision!#REF!,[22]Provision!#REF!,[22]Provision!#REF!,[22]Provision!#REF!,[22]Provision!#REF!,[22]Provision!#REF!,[22]Provision!#REF!,[22]Provision!#REF!,[22]Provision!#REF!</definedName>
    <definedName name="bufrs_alloc">[25]bufrs_percentage!$A$1:$B$46</definedName>
    <definedName name="BUSelection">#REF!</definedName>
    <definedName name="bz">#REF!</definedName>
    <definedName name="c_">#REF!</definedName>
    <definedName name="c_1">#REF!</definedName>
    <definedName name="C_5">#REF!</definedName>
    <definedName name="C00_tax_rptBak">#REF!</definedName>
    <definedName name="CADENOM">#REF!</definedName>
    <definedName name="CALC">#REF!</definedName>
    <definedName name="calculation">[26]STL!#REF!</definedName>
    <definedName name="calitxinc">[22]Provision!#REF!</definedName>
    <definedName name="Cap_Price">#REF!</definedName>
    <definedName name="Capacity_IRR_Diff">#REF!</definedName>
    <definedName name="Capacity_Value">#REF!</definedName>
    <definedName name="CapacityRate" localSheetId="9">HLOOKUP(ProjectYear,tblCapRate,swCaptbl+1)</definedName>
    <definedName name="CapacityRate" localSheetId="1">HLOOKUP(ProjectYear,tblCapRate,swCaptbl+1)</definedName>
    <definedName name="CapacityRate">HLOOKUP(ProjectYear,tblCapRate,swCaptbl+1)</definedName>
    <definedName name="CAPCALC">#REF!</definedName>
    <definedName name="capfac">#REF!</definedName>
    <definedName name="Capital">'[27]Entity Table'!$D$9:$D$636</definedName>
    <definedName name="capitalexpenditures">#REF!</definedName>
    <definedName name="Capitalize">#REF!</definedName>
    <definedName name="CapitalizedPerBooks">#REF!</definedName>
    <definedName name="CAPTI">#REF!</definedName>
    <definedName name="CaseID1">#REF!</definedName>
    <definedName name="CaseID2">#REF!</definedName>
    <definedName name="CaseID3">#REF!</definedName>
    <definedName name="CaseID4">#REF!</definedName>
    <definedName name="CaseID5">[18]unitsets!$C$20</definedName>
    <definedName name="CaseID6">[18]run!$C$16</definedName>
    <definedName name="CaseID7">#REF!</definedName>
    <definedName name="CASH">'[28]06 Q4'!#REF!</definedName>
    <definedName name="CASHDIS">#REF!</definedName>
    <definedName name="cashflowstatement">#REF!</definedName>
    <definedName name="cashh">#REF!</definedName>
    <definedName name="catcost">#REF!</definedName>
    <definedName name="catdose">#REF!</definedName>
    <definedName name="catpolcost">#REF!</definedName>
    <definedName name="catpoldose">#REF!</definedName>
    <definedName name="ccc">[8]employees!$B$2:$M$116</definedName>
    <definedName name="CCcur">#REF!</definedName>
    <definedName name="CChigh">#REF!</definedName>
    <definedName name="CCinc">#REF!</definedName>
    <definedName name="CClow">#REF!</definedName>
    <definedName name="cde">#REF!</definedName>
    <definedName name="CER">#REF!</definedName>
    <definedName name="cf">#REF!</definedName>
    <definedName name="ChartAccounts">#REF!</definedName>
    <definedName name="clarcost">#REF!</definedName>
    <definedName name="clarif_cost">#REF!</definedName>
    <definedName name="CMCY">[4]ISFPLSUB!#REF!</definedName>
    <definedName name="CMP">#REF!</definedName>
    <definedName name="co_name_line1">#REF!</definedName>
    <definedName name="co_name_line2">#REF!</definedName>
    <definedName name="CODENOM">#REF!</definedName>
    <definedName name="COLUMN1">'[29]FPSC TU'!#REF!</definedName>
    <definedName name="COLUMN2">'[29]FPSC TU'!#REF!</definedName>
    <definedName name="COLUMN3">'[29]FPSC TU'!#REF!</definedName>
    <definedName name="COLUMN4">'[29]FPSC TU'!#REF!</definedName>
    <definedName name="COLUMN5">'[29]FPSC TU'!#REF!</definedName>
    <definedName name="COLUMN6">'[29]FPSC TU'!#REF!</definedName>
    <definedName name="COLUMN7">'[29]FPSC TU'!#REF!</definedName>
    <definedName name="COLUMN8">'[29]FPSC TU'!#REF!</definedName>
    <definedName name="COLUMN9">'[29]FPSC TU'!#REF!</definedName>
    <definedName name="COMPTAX">[5]FTI!#REF!</definedName>
    <definedName name="COMSOFT08">[30]TAX_EXTRACT_2008!$P$145</definedName>
    <definedName name="CONSOL">'[31]SUMMARY-OLD'!$C$3:$T$30</definedName>
    <definedName name="convertgpm">#REF!</definedName>
    <definedName name="convgpm">#REF!</definedName>
    <definedName name="convv">#REF!</definedName>
    <definedName name="CORPTAX_DATAMAPDEFINITIONS_DataMap_1" localSheetId="1" hidden="1">#REF!</definedName>
    <definedName name="CORPTAX_DATAMAPDEFINITIONS_DataMap_1" hidden="1">#REF!</definedName>
    <definedName name="CORPTAX_DATAMAPDEFINITIONS_DataMap_2" localSheetId="1" hidden="1">'[32](A) Book to Tax Recon'!#REF!</definedName>
    <definedName name="CORPTAX_DATAMAPDEFINITIONS_DataMap_2" hidden="1">#REF!</definedName>
    <definedName name="CORPTAX_DATAMAPDEFINITIONS_DataMap_3" localSheetId="1" hidden="1">#REF!</definedName>
    <definedName name="CORPTAX_DATAMAPDEFINITIONS_DataMap_3" hidden="1">#REF!</definedName>
    <definedName name="CorpTaxCode">[33]Inputs!$B$7</definedName>
    <definedName name="cosotxinc">#REF!</definedName>
    <definedName name="cost" localSheetId="1" hidden="1">{#N/A,#N/A,FALSE,"T COST";#N/A,#N/A,FALSE,"COST_FH"}</definedName>
    <definedName name="COST">'[3]Excel 1120'!#REF!</definedName>
    <definedName name="CostsAllocPh1SaltForTax">#REF!</definedName>
    <definedName name="CostsAllocToPh1FreshForTax">#REF!</definedName>
    <definedName name="cover">#REF!</definedName>
    <definedName name="coveragecalcs">#REF!</definedName>
    <definedName name="coverages97">#REF!</definedName>
    <definedName name="coverages98">#REF!</definedName>
    <definedName name="coverages99">#REF!</definedName>
    <definedName name="CPGALTADJ">#REF!</definedName>
    <definedName name="CPGATAX">#REF!</definedName>
    <definedName name="CPGBIADJ">#REF!</definedName>
    <definedName name="CPGRTAX">#REF!</definedName>
    <definedName name="CPGSUM">#REF!</definedName>
    <definedName name="CPGTI">#REF!</definedName>
    <definedName name="CPI_Rate">[34]CPI_Exclusions!$B$78</definedName>
    <definedName name="CRIT">'[1]TXSCHD Download'!#REF!</definedName>
    <definedName name="CRIT5">[5]SITRP!#REF!</definedName>
    <definedName name="CRITC">'[1]TXSCHD Download'!#REF!</definedName>
    <definedName name="_xlnm.Criteria">[7]FPLSUM.XLS!#REF!</definedName>
    <definedName name="Criteria_MI">[5]SITRP!#REF!</definedName>
    <definedName name="CSW_Lease_Rate">#REF!</definedName>
    <definedName name="CTDENOM">#REF!</definedName>
    <definedName name="Cur">#REF!</definedName>
    <definedName name="CurrentOptions">#REF!</definedName>
    <definedName name="Cwvu.GREY_ALL." localSheetId="1" hidden="1">#REF!</definedName>
    <definedName name="Cwvu.GREY_ALL." hidden="1">#REF!</definedName>
    <definedName name="D">#REF!</definedName>
    <definedName name="d_">#REF!</definedName>
    <definedName name="D_1">#REF!</definedName>
    <definedName name="DATA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E">'[1]TXSCHD Download'!#REF!</definedName>
    <definedName name="DATE1">'[29]FPSC TU'!#REF!</definedName>
    <definedName name="DCDENOM">#REF!</definedName>
    <definedName name="Ddd">#REF!,#REF!,#REF!</definedName>
    <definedName name="ddddd" hidden="1">{"Summary Schedule",#N/A,FALSE,"Sheet1";"Divisional Support",#N/A,FALSE,"Sheet2";"Corporate Support",#N/A,FALSE,"Sheet3"}</definedName>
    <definedName name="dddddda" hidden="1">{"Summary Schedule",#N/A,FALSE,"Sheet1";"Divisional Support",#N/A,FALSE,"Sheet2";"Corporate Support",#N/A,FALSE,"Sheet3"}</definedName>
    <definedName name="debt">#REF!</definedName>
    <definedName name="debt_amt">[35]Input!$D$304</definedName>
    <definedName name="debt_ratio">'[36]Input #1 - General - Assumption'!$C$18</definedName>
    <definedName name="debt97">#REF!</definedName>
    <definedName name="debt98">#REF!</definedName>
    <definedName name="debt99">#REF!</definedName>
    <definedName name="debtsenior">#REF!</definedName>
    <definedName name="dec">#REF!</definedName>
    <definedName name="deccwip">#REF!</definedName>
    <definedName name="DEDENOM">#REF!</definedName>
    <definedName name="Deduct">#REF!</definedName>
    <definedName name="DefaultPageMember1">#REF!</definedName>
    <definedName name="DefaultTitle">#REF!</definedName>
    <definedName name="DefaultUDA">#REF!</definedName>
    <definedName name="DeploymentBilledPercent">'[21]Associated Calculations'!$D$51</definedName>
    <definedName name="DEPR">'[3]Excel 1120'!#REF!</definedName>
    <definedName name="depreciation">#REF!</definedName>
    <definedName name="depreciation97">#REF!</definedName>
    <definedName name="depreciation98">#REF!</definedName>
    <definedName name="depreciation99">#REF!</definedName>
    <definedName name="DESC">'[1]TXSCHD Download'!#REF!</definedName>
    <definedName name="DESCRIPTION">#REF!</definedName>
    <definedName name="DescriptionColumn1">#REF!</definedName>
    <definedName name="DescriptionColumn2">#REF!</definedName>
    <definedName name="DescriptionColumn3">#REF!</definedName>
    <definedName name="DescriptionColumn4">#REF!</definedName>
    <definedName name="DescriptionColumn5">[18]unitsets!$E$16:$E$56</definedName>
    <definedName name="DescriptionColumn6">[18]run!$E$12:$E$156</definedName>
    <definedName name="DescriptionColumn7">#REF!</definedName>
    <definedName name="detail">#REF!</definedName>
    <definedName name="DETAIL_EST">#REF!</definedName>
    <definedName name="DF_GRID_1">#REF!</definedName>
    <definedName name="DF_NAVPANEL_13">#REF!</definedName>
    <definedName name="DF_NAVPANEL_18">#REF!</definedName>
    <definedName name="dfdfdfd">'[8]operating costs'!$B$2:$M$81</definedName>
    <definedName name="DIF_DETAIL">#REF!</definedName>
    <definedName name="DIF_SUM">#REF!</definedName>
    <definedName name="DIF_SUM_SUM">#REF!</definedName>
    <definedName name="Diff">#REF!</definedName>
    <definedName name="diffexpl">[22]Provision!#REF!</definedName>
    <definedName name="Disc_Rate">'[36]Input #1 - General - Assumption'!$E$23</definedName>
    <definedName name="Discount_rate">'[37]Assumptions-Static'!$I$16</definedName>
    <definedName name="DISTR">#REF!</definedName>
    <definedName name="DIV">'[3]Excel 1120'!#REF!</definedName>
    <definedName name="DOC1A">#REF!</definedName>
    <definedName name="docket_num">#REF!</definedName>
    <definedName name="dosc">#REF!</definedName>
    <definedName name="doscds">#REF!</definedName>
    <definedName name="doswtxinc">#REF!</definedName>
    <definedName name="doubtxinc">[22]Provision!#REF!</definedName>
    <definedName name="dwif">#REF!</definedName>
    <definedName name="dwiff">#REF!</definedName>
    <definedName name="dwir">#REF!</definedName>
    <definedName name="dwirr">#REF!</definedName>
    <definedName name="e">#REF!</definedName>
    <definedName name="E_1">#REF!</definedName>
    <definedName name="ebentxinc">[22]Provision!#REF!</definedName>
    <definedName name="employees">#REF!</definedName>
    <definedName name="en">'[38]Other Capital Expenditures'!$B$1:$M$21</definedName>
    <definedName name="Energy" localSheetId="9">HLOOKUP(ProjectYear,tblEnergyRate,swEnergytbl+1)</definedName>
    <definedName name="Energy" localSheetId="1">HLOOKUP(ProjectYear,tblEnergyRate,swEnergytbl+1)</definedName>
    <definedName name="Energy">HLOOKUP(ProjectYear,tblEnergyRate,swEnergytbl+1)</definedName>
    <definedName name="Energy_Sales">#REF!</definedName>
    <definedName name="EnergyRate" localSheetId="9">HLOOKUP(ProjectYear,tblEnergyRate,swEnergytbl+1)</definedName>
    <definedName name="EnergyRate" localSheetId="1">HLOOKUP(ProjectYear,tblEnergyRate,swEnergytbl+1)</definedName>
    <definedName name="EnergyRate">HLOOKUP(ProjectYear,tblEnergyRate,swEnergytbl+1)</definedName>
    <definedName name="enthalpy">[18]unitsets!$B$11</definedName>
    <definedName name="EntityName" localSheetId="9">[39]Input!$C$6</definedName>
    <definedName name="EntityName" localSheetId="1">[40]Input!$C$6</definedName>
    <definedName name="EntityName">[41]Input!$C$6</definedName>
    <definedName name="ENTRIES">'[3]05TAX'!#REF!</definedName>
    <definedName name="env">#REF!</definedName>
    <definedName name="enviro">#REF!</definedName>
    <definedName name="Environmental">'[42]Data Tables'!$B$38:$B$40</definedName>
    <definedName name="EQEARN">#REF!</definedName>
    <definedName name="Equity">'[36]Input #1 - General - Assumption'!$D$20</definedName>
    <definedName name="Equity_1">[35]Detail!$B$28</definedName>
    <definedName name="Equity_2">[35]Detail!$B$29</definedName>
    <definedName name="equity_ratio">'[36]Input #1 - General - Assumption'!$C$20</definedName>
    <definedName name="ER_Table" localSheetId="9">[43]Tables!$A$3:$C$13</definedName>
    <definedName name="ER_Table">[44]Tables!$A$3:$C$13</definedName>
    <definedName name="erase" hidden="1">{#N/A,#N/A,TRUE,"TOTAL DISTRIBUTION";#N/A,#N/A,TRUE,"SOUTH";#N/A,#N/A,TRUE,"NORTHEAST";#N/A,#N/A,TRUE,"WEST"}</definedName>
    <definedName name="ert4e" hidden="1">{#N/A,#N/A,TRUE,"TOTAL DISTRIBUTION";#N/A,#N/A,TRUE,"SOUTH";#N/A,#N/A,TRUE,"NORTHEAST";#N/A,#N/A,TRUE,"WEST"}</definedName>
    <definedName name="ESI">[2]ENTRY!#REF!</definedName>
    <definedName name="esireport" localSheetId="1">'[45]All Companies'!$D$1:$H$118,'[45]All Companies'!$L$1:$M$118,'[45]All Companies'!$N$1:$O$118,'[45]All Companies'!$P$1:$Q$118,'[45]All Companies'!$R$1:$T$118,'[45]All Companies'!$U$1:$W$118,'[45]All Companies'!$X$1:$Y$118,'[45]All Companies'!$Z$1:$AA$118</definedName>
    <definedName name="esireport">[22]Provision!$B$1:$F$63,[22]Provision!$G$1:$J$63,[22]Provision!$K$1:$N$63,[22]Provision!$O$1:$R$63,[22]Provision!$S$1:$X$63,[22]Provision!$Y$1:$AD$63,[22]Provision!$AE$1:$AH$63,[22]Provision!$AI$1:$AL$63</definedName>
    <definedName name="Ess_Database">#REF!</definedName>
    <definedName name="EssOptions">"A1100101100130001000001110000_01-00"</definedName>
    <definedName name="Est_Avoided_Cost">#REF!</definedName>
    <definedName name="ESTPMTS">#REF!</definedName>
    <definedName name="ESYA">[4]ISFPLSUB!#REF!</definedName>
    <definedName name="ESYTD">[4]ISFPLSUB!#REF!</definedName>
    <definedName name="ESYY">[4]ISFPLSUB!#REF!</definedName>
    <definedName name="EXAMP">#REF!</definedName>
    <definedName name="exc">#REF!</definedName>
    <definedName name="exp">#REF!</definedName>
    <definedName name="EXP_OFFSET">#REF!</definedName>
    <definedName name="External_Acreage_Impact_1998">#REF!</definedName>
    <definedName name="External_Acreage_Impact_1999">#REF!</definedName>
    <definedName name="External_Acreage_Impact_2000">#REF!</definedName>
    <definedName name="External_Acreage_Impact_2001">#REF!</definedName>
    <definedName name="External_Acreage_Impact_2002">#REF!</definedName>
    <definedName name="External_Acreage_Impact_2003">#REF!</definedName>
    <definedName name="External_Acreage_Impact_2004">#REF!</definedName>
    <definedName name="External_Acreage_Impact_2005">#REF!</definedName>
    <definedName name="External_Credits_1998">#REF!</definedName>
    <definedName name="External_Credits_1999">#REF!</definedName>
    <definedName name="External_Credits_2000">#REF!</definedName>
    <definedName name="External_Credits_2001">#REF!</definedName>
    <definedName name="External_Credits_2002">#REF!</definedName>
    <definedName name="External_Credits_2003">#REF!</definedName>
    <definedName name="External_Credits_2004">#REF!</definedName>
    <definedName name="External_Credits_2005">#REF!</definedName>
    <definedName name="External_Sales_1998">#REF!</definedName>
    <definedName name="External_Sales_1999">#REF!</definedName>
    <definedName name="External_Sales_2000">#REF!</definedName>
    <definedName name="External_Sales_2001">#REF!</definedName>
    <definedName name="External_Sales_2002">#REF!</definedName>
    <definedName name="External_Sales_2003">#REF!</definedName>
    <definedName name="External_Sales_2004">#REF!</definedName>
    <definedName name="External_Sales_2005">#REF!</definedName>
    <definedName name="_xlnm.Extract">[5]SITRP!#REF!</definedName>
    <definedName name="Extract_MI">[5]SITRP!#REF!</definedName>
    <definedName name="F">#REF!</definedName>
    <definedName name="fa_cost">#REF!</definedName>
    <definedName name="fa_rate">#REF!</definedName>
    <definedName name="facost">#REF!</definedName>
    <definedName name="farate">#REF!</definedName>
    <definedName name="feb">#REF!</definedName>
    <definedName name="fed_other">[46]BalancesNew!#REF!</definedName>
    <definedName name="FedActivity">'[17]TaxStream FEDERAL Activity'!$A$8:$D$150</definedName>
    <definedName name="FEE">#REF!</definedName>
    <definedName name="FERC">#REF!</definedName>
    <definedName name="FERCTAX">#REF!</definedName>
    <definedName name="FI1_">#REF!</definedName>
    <definedName name="FI2_">#REF!</definedName>
    <definedName name="FI3_">#REF!</definedName>
    <definedName name="FI4_">#REF!</definedName>
    <definedName name="FI5_">#REF!</definedName>
    <definedName name="FI6_">#REF!</definedName>
    <definedName name="file">[47]A!$A$1</definedName>
    <definedName name="FilePath1">#REF!</definedName>
    <definedName name="FilePath2">#REF!</definedName>
    <definedName name="FilePath3">#REF!</definedName>
    <definedName name="FilePath4">#REF!</definedName>
    <definedName name="FilePath5">[18]unitsets!$C$21</definedName>
    <definedName name="FilePath6">[18]run!$C$17</definedName>
    <definedName name="FilePath7">#REF!</definedName>
    <definedName name="filtcost">#REF!</definedName>
    <definedName name="filtercost">#REF!</definedName>
    <definedName name="FinalSignOff">[27]Welcome!$M$13:$M$15</definedName>
    <definedName name="financials">#REF!</definedName>
    <definedName name="financials97">#REF!</definedName>
    <definedName name="financials98">#REF!</definedName>
    <definedName name="financials99">#REF!</definedName>
    <definedName name="findwrn" hidden="1">{#N/A,#N/A,TRUE,"TOTAL DISTRIBUTION";#N/A,#N/A,TRUE,"SOUTH";#N/A,#N/A,TRUE,"NORTHEAST";#N/A,#N/A,TRUE,"WEST"}</definedName>
    <definedName name="findwrnor" hidden="1">{#N/A,#N/A,TRUE,"TOTAL DSBN";#N/A,#N/A,TRUE,"WEST";#N/A,#N/A,TRUE,"SOUTH";#N/A,#N/A,TRUE,"NORTHEAST"}</definedName>
    <definedName name="FINISH" hidden="1">{#N/A,#N/A,TRUE,"TOTAL DISTRIBUTION";#N/A,#N/A,TRUE,"SOUTH";#N/A,#N/A,TRUE,"NORTHEAST";#N/A,#N/A,TRUE,"WEST"}</definedName>
    <definedName name="FIVE">#REF!</definedName>
    <definedName name="Fixed_Cost">#REF!</definedName>
    <definedName name="FLDENOM">#REF!</definedName>
    <definedName name="flow">[18]unitsets!$B$8</definedName>
    <definedName name="FN2_">#REF!</definedName>
    <definedName name="FN3_">#REF!</definedName>
    <definedName name="FN4_">#REF!</definedName>
    <definedName name="FN5_">#REF!</definedName>
    <definedName name="FN6_">#REF!</definedName>
    <definedName name="FormatRange">#REF!</definedName>
    <definedName name="FormatSelection">#REF!</definedName>
    <definedName name="fpl">#REF!</definedName>
    <definedName name="fpldebt">#REF!</definedName>
    <definedName name="fplds">#REF!</definedName>
    <definedName name="fplequity">#REF!</definedName>
    <definedName name="fplitxinc">#REF!</definedName>
    <definedName name="FPLPAIDS">#REF!</definedName>
    <definedName name="fplreport" localSheetId="1">'[45]All Companies'!$D$1:$H$92,'[45]All Companies'!$L$1:$M$92,'[45]All Companies'!$N$1:$O$92,'[45]All Companies'!$P$1:$Q$92,'[45]All Companies'!$R$1:$T$92,'[45]All Companies'!$U$1:$W$92,'[45]All Companies'!$X$1:$Y$92,'[45]All Companies'!$Z$1:$AA$92</definedName>
    <definedName name="fplreport">[22]Provision!$B$1:$F$46,[22]Provision!$G$1:$J$46,[22]Provision!$K$1:$N$46,[22]Provision!$O$1:$R$46,[22]Provision!$S$1:$X$46,[22]Provision!$Y$1:$AD$46,[22]Provision!$AE$1:$AH$46,[22]Provision!$AI$1:$AL$46</definedName>
    <definedName name="fpltaxrate">#REF!</definedName>
    <definedName name="FPSC">#REF!</definedName>
    <definedName name="FPSCTAX">#REF!</definedName>
    <definedName name="ftgpy">#REF!</definedName>
    <definedName name="fttgpy">#REF!</definedName>
    <definedName name="fuel">#REF!</definedName>
    <definedName name="FUND">'[28]06 Q4'!#REF!</definedName>
    <definedName name="G">#REF!</definedName>
    <definedName name="G_L">'[3]Excel 1120'!#REF!</definedName>
    <definedName name="GAAP_Other">[46]BalancesNew!#REF!</definedName>
    <definedName name="GADENOM">#REF!</definedName>
    <definedName name="gas">[18]unitsets!$F$4</definedName>
    <definedName name="GCInputs1">#REF!</definedName>
    <definedName name="GCInputs2">#REF!</definedName>
    <definedName name="GCInputs3">#REF!</definedName>
    <definedName name="GCInputs4">#REF!</definedName>
    <definedName name="GCInputs5">[18]unitsets!$B$25:$B$28</definedName>
    <definedName name="GCInputs6">[18]run!$B$21:$B$50</definedName>
    <definedName name="GCInputs7">#REF!</definedName>
    <definedName name="GCInputsRow1">#REF!</definedName>
    <definedName name="GCInputsRow2">#REF!</definedName>
    <definedName name="GCInputsRow3">#REF!</definedName>
    <definedName name="GCInputsRow4">#REF!</definedName>
    <definedName name="GCInputsRow5">[18]unitsets!$B$25:$F$25</definedName>
    <definedName name="GCInputsRow6">[18]run!$B$21:$F$21</definedName>
    <definedName name="GCInputsRow7">#REF!</definedName>
    <definedName name="GCOutputs1">#REF!</definedName>
    <definedName name="GCOutputs2">#REF!</definedName>
    <definedName name="GCOutputs3">#REF!</definedName>
    <definedName name="GCOutputs4">#REF!</definedName>
    <definedName name="GCOutputs5">[18]unitsets!$B$28:$B$56</definedName>
    <definedName name="GCOutputs6">[18]run!$B$50:$B$156</definedName>
    <definedName name="GCOutputs7">#REF!</definedName>
    <definedName name="GCOutputsRow1">#REF!</definedName>
    <definedName name="GCOutputsRow2">#REF!</definedName>
    <definedName name="GCOutputsRow3">#REF!</definedName>
    <definedName name="GCOutputsRow4">#REF!</definedName>
    <definedName name="GCOutputsRow5">[18]unitsets!$B$28:$F$28</definedName>
    <definedName name="GCOutputsRow6">[18]run!$B$50:$F$50</definedName>
    <definedName name="GCOutputsRow7">#REF!</definedName>
    <definedName name="gen">#REF!</definedName>
    <definedName name="generation">#REF!</definedName>
    <definedName name="gh" hidden="1">{"view1",#N/A,FALSE,"ON AIR"}</definedName>
    <definedName name="GP_COMPSTUD_Sheet">'[48]Cost of Capital Worksheet'!#REF!</definedName>
    <definedName name="GP_Cost_of_Capital">#REF!</definedName>
    <definedName name="GP_Sheet1">#REF!</definedName>
    <definedName name="GR">'[3]Excel 1120'!#REF!</definedName>
    <definedName name="Granite">[49]input!$A$3</definedName>
    <definedName name="group">#REF!</definedName>
    <definedName name="GRPCALC">#REF!</definedName>
    <definedName name="GRPTI">#REF!</definedName>
    <definedName name="GUPTC">'[35]Stochastic Input'!$B$23</definedName>
    <definedName name="GUY">[5]SITRP!#REF!</definedName>
    <definedName name="H">#REF!</definedName>
    <definedName name="h2so4cost">#REF!</definedName>
    <definedName name="HCP">'[35]Stochastic Input'!$B$26</definedName>
    <definedName name="HDLGSTI">#REF!</definedName>
    <definedName name="HdrDate">'[50]Standard Reports'!#REF!</definedName>
    <definedName name="HEADER">#REF!</definedName>
    <definedName name="HEADING">#REF!</definedName>
    <definedName name="heatconsumption">[18]unitsets!$B$7</definedName>
    <definedName name="heatrate">[18]unitsets!$B$6</definedName>
    <definedName name="heatvalue">[18]unitsets!$B$13</definedName>
    <definedName name="HELD">#REF!</definedName>
    <definedName name="help">'[8]capital expenditures'!$B$2:$M$20</definedName>
    <definedName name="hg" hidden="1">{#N/A,#N/A,FALSE,"MARKET"}</definedName>
    <definedName name="HIDENOM">#REF!</definedName>
    <definedName name="high" localSheetId="1" hidden="1">{#N/A,#N/A,TRUE,"TOTAL DSBN";#N/A,#N/A,TRUE,"WEST";#N/A,#N/A,TRUE,"SOUTH";#N/A,#N/A,TRUE,"NORTHEAST"}</definedName>
    <definedName name="High">#REF!</definedName>
    <definedName name="HighSum" hidden="1">{#N/A,#N/A,TRUE,"TOTAL DISTRIBUTION";#N/A,#N/A,TRUE,"SOUTH";#N/A,#N/A,TRUE,"NORTHEAST";#N/A,#N/A,TRUE,"WEST"}</definedName>
    <definedName name="HISTORICAL_YEAR_DATE">#REF!</definedName>
    <definedName name="HISTORICAL_YEAR_X">#REF!</definedName>
    <definedName name="HISTORY">[4]ISFPLSUB!#REF!</definedName>
    <definedName name="HLDGSCALC">#REF!</definedName>
    <definedName name="Hourly_Rate">#REF!</definedName>
    <definedName name="howToChange">#REF!</definedName>
    <definedName name="howToCheck">#REF!</definedName>
    <definedName name="hyp8txinc">#REF!</definedName>
    <definedName name="hyp9txinc">#REF!</definedName>
    <definedName name="IADENOM">#REF!</definedName>
    <definedName name="IDDENOM">#REF!</definedName>
    <definedName name="ifl_chlor_cost">#REF!</definedName>
    <definedName name="ILDENOM">#REF!</definedName>
    <definedName name="impetxinc">[22]Provision!#REF!</definedName>
    <definedName name="Inc">#REF!</definedName>
    <definedName name="incomestatement">#REF!</definedName>
    <definedName name="incr">[46]MMaint!A2=0</definedName>
    <definedName name="INCSTA">[5]A194!#REF!</definedName>
    <definedName name="INDENOM">#REF!</definedName>
    <definedName name="inflnt">#REF!</definedName>
    <definedName name="influent">#REF!</definedName>
    <definedName name="InfoPane">#REF!</definedName>
    <definedName name="InformationPane">#REF!</definedName>
    <definedName name="InfpPane">#REF!</definedName>
    <definedName name="INPUT">'[3]Excel 1120'!#REF!</definedName>
    <definedName name="INPUT5">[5]SITRP!#REF!</definedName>
    <definedName name="INPUTC">'[1]TXSCHD Download'!#REF!</definedName>
    <definedName name="INS">'[1]TXSCHD Download'!#REF!</definedName>
    <definedName name="INSERT1">#REF!</definedName>
    <definedName name="INSERT2">#REF!</definedName>
    <definedName name="INSERT3">#REF!</definedName>
    <definedName name="INSERT4">#REF!</definedName>
    <definedName name="INSERT5">[18]unitsets!$B$16</definedName>
    <definedName name="INSERT6">[18]run!$B$12</definedName>
    <definedName name="INSERT7">#REF!</definedName>
    <definedName name="InsertPointColumn">'[18]Template List'!$C$3:$C$95</definedName>
    <definedName name="insvc" localSheetId="9">'[51]in svc pt'!$A$3:$B$201</definedName>
    <definedName name="insvc">'[52]in svc pt'!$A$3:$B$201</definedName>
    <definedName name="INT">'[3]Excel 1120'!#REF!</definedName>
    <definedName name="INTDIV">'[3]Excel 1120'!#REF!</definedName>
    <definedName name="Internal_Acreage_Impact_1998">#REF!</definedName>
    <definedName name="Internal_Acreage_Impact_1999">#REF!</definedName>
    <definedName name="Internal_Acreage_Impact_2000">#REF!</definedName>
    <definedName name="Internal_Acreage_Impact_2001">#REF!</definedName>
    <definedName name="Internal_Acreage_Impact_2002">#REF!</definedName>
    <definedName name="Internal_Acreage_Impact_2003">#REF!</definedName>
    <definedName name="Internal_Acreage_Impact_2004">#REF!</definedName>
    <definedName name="Internal_Acreage_Impact_2005">#REF!</definedName>
    <definedName name="Internal_Credits_1998">#REF!</definedName>
    <definedName name="Internal_Credits_1999">#REF!</definedName>
    <definedName name="Internal_Credits_2000">#REF!</definedName>
    <definedName name="Internal_Credits_2001">#REF!</definedName>
    <definedName name="Internal_Credits_2002">#REF!</definedName>
    <definedName name="Internal_Credits_2003">#REF!</definedName>
    <definedName name="Internal_Credits_2004">#REF!</definedName>
    <definedName name="Internal_Credits_2005">#REF!</definedName>
    <definedName name="Internal_Sales_1998">#REF!</definedName>
    <definedName name="Internal_Sales_1999">#REF!</definedName>
    <definedName name="Internal_Sales_2000">#REF!</definedName>
    <definedName name="Internal_Sales_2001">#REF!</definedName>
    <definedName name="Internal_Sales_2002">#REF!</definedName>
    <definedName name="Internal_Sales_2003">#REF!</definedName>
    <definedName name="Internal_Sales_2004">#REF!</definedName>
    <definedName name="Internal_Sales_2005">#REF!</definedName>
    <definedName name="INTEXP">'[3]Excel 1120'!#REF!</definedName>
    <definedName name="INTFEE">#REF!</definedName>
    <definedName name="InverterInitalSP">'[53]Data Tables'!$E$24:$G$24</definedName>
    <definedName name="Invertersize">'[53]Data Tables'!$E$20:$G$20</definedName>
    <definedName name="IOTypes">[54]Sheet2!$I$2:$I$40</definedName>
    <definedName name="jan">#REF!</definedName>
    <definedName name="JE_S">#REF!</definedName>
    <definedName name="JEs" localSheetId="9">[55]JEs!$H$4,[55]JEs!$H$55,[55]JEs!$H$107,[55]JEs!$H$156,[55]JEs!$H$205,[55]JEs!$H$254,[55]JEs!$H$304,[55]JEs!$H$351,[55]JEs!$H$399,[55]JEs!$H$448,[55]JEs!$H$495,[55]JEs!$H$541,[55]JEs!$H$587,[55]JEs!$H$636,[55]JEs!$H$685,[55]JEs!$H$729,[55]JEs!$H$772,[55]JEs!$H$817,[55]JEs!$H$862,[55]JEs!$H$907</definedName>
    <definedName name="JEs">[56]JEs!$H$4,[56]JEs!$H$55,[56]JEs!$H$107,[56]JEs!$H$156,[56]JEs!$H$205,[56]JEs!$H$254,[56]JEs!$H$304,[56]JEs!$H$351,[56]JEs!$H$399,[56]JEs!$H$448,[56]JEs!$H$495,[56]JEs!$H$541,[56]JEs!$H$587,[56]JEs!$H$636,[56]JEs!$H$685,[56]JEs!$H$729,[56]JEs!$H$772,[56]JEs!$H$817,[56]JEs!$H$862,[56]JEs!$H$907</definedName>
    <definedName name="jonetxinc">#REF!</definedName>
    <definedName name="JOUR">'[3]05TAX'!#REF!</definedName>
    <definedName name="jpg" hidden="1">{"detail305",#N/A,FALSE,"BI-305"}</definedName>
    <definedName name="july">#REF!</definedName>
    <definedName name="JULYCARMS">'[57]6-29 to 7-28'!$A$1:$AB$212</definedName>
    <definedName name="june">#REF!</definedName>
    <definedName name="JV1_38_90">#REF!</definedName>
    <definedName name="kerntxinc">#REF!</definedName>
    <definedName name="keys">#REF!</definedName>
    <definedName name="KSDENOM">#REF!</definedName>
    <definedName name="KWH_Data">#REF!</definedName>
    <definedName name="KYDENOM">#REF!</definedName>
    <definedName name="l_cycles">#REF!</definedName>
    <definedName name="l_s_x">#REF!</definedName>
    <definedName name="l_skold_index">#REF!</definedName>
    <definedName name="labor2001">#REF!</definedName>
    <definedName name="labor2002">#REF!</definedName>
    <definedName name="labor2003">#REF!</definedName>
    <definedName name="labor2004">#REF!</definedName>
    <definedName name="labor2005">#REF!</definedName>
    <definedName name="LADENOM">#REF!</definedName>
    <definedName name="lamar_mass">#REF!</definedName>
    <definedName name="lamarmass">#REF!</definedName>
    <definedName name="language2">[18]Diagram!$AA$10</definedName>
    <definedName name="largepower">[18]unitsets!$B$4</definedName>
    <definedName name="LastRow1">#REF!</definedName>
    <definedName name="LastRow2">#REF!</definedName>
    <definedName name="LastRow3">#REF!</definedName>
    <definedName name="LastRow4">#REF!</definedName>
    <definedName name="LastRow5">[18]unitsets!$B$56:$F$56</definedName>
    <definedName name="LastRow6">[18]run!$B$156:$F$156</definedName>
    <definedName name="LastRow7">#REF!</definedName>
    <definedName name="LastUpdated">[27]Welcome!$O$2:$O$260</definedName>
    <definedName name="lcycles">#REF!</definedName>
    <definedName name="LegalEntity">'[27]Entity Table'!$A$8:$H$641</definedName>
    <definedName name="LIST">#REF!</definedName>
    <definedName name="List_MM_Acctg">#REF!</definedName>
    <definedName name="Location">[27]Welcome!$L$2:$L$4</definedName>
    <definedName name="LocationColumn1">#REF!</definedName>
    <definedName name="LocationColumn2">#REF!</definedName>
    <definedName name="LocationColumn3">#REF!</definedName>
    <definedName name="LocationColumn4">#REF!</definedName>
    <definedName name="LocationColumn5">[18]unitsets!$B$16:$B$56</definedName>
    <definedName name="LocationColumn6">[18]run!$B$12:$B$156</definedName>
    <definedName name="LocationColumn7">#REF!</definedName>
    <definedName name="LOLD">1</definedName>
    <definedName name="LOLD_Table">9</definedName>
    <definedName name="Low">#REF!</definedName>
    <definedName name="LRIC12">[4]ISFPLSUB!#REF!</definedName>
    <definedName name="LRICA">[4]ISFPLSUB!#REF!</definedName>
    <definedName name="LRICY">[4]ISFPLSUB!#REF!</definedName>
    <definedName name="LRICYTD">[4]ISFPLSUB!#REF!</definedName>
    <definedName name="lsindex">#REF!</definedName>
    <definedName name="lsx">#REF!</definedName>
    <definedName name="LT_Debt_Ratio">#REF!</definedName>
    <definedName name="m">#REF!</definedName>
    <definedName name="M_BaseLev">#REF!,#REF!,#REF!,#REF!,#REF!,#REF!,#REF!</definedName>
    <definedName name="M_BaseUnLev">#REF!,#REF!,#REF!,#REF!,#REF!,#REF!,#REF!</definedName>
    <definedName name="MACROS">#REF!</definedName>
    <definedName name="MACRS">#REF!</definedName>
    <definedName name="MACRS_LIFE">'[58]Tax Depreciation - Non Const'!$B$4:$B$10</definedName>
    <definedName name="MADENOM">#REF!</definedName>
    <definedName name="MAIN">#REF!</definedName>
    <definedName name="majormaintenance">#REF!</definedName>
    <definedName name="mar">#REF!</definedName>
    <definedName name="march_01_capital_accrual" localSheetId="9">'[59]CAPITAL ACCRUAL CALC JAN01'!$A$1:$F$41</definedName>
    <definedName name="march_01_capital_accrual">'[60]CAPITAL ACCRUAL CALC JAN01'!$A$1:$F$41</definedName>
    <definedName name="MARY" hidden="1">{#N/A,#N/A,TRUE,"TOTAL DISTRIBUTION";#N/A,#N/A,TRUE,"SOUTH";#N/A,#N/A,TRUE,"NORTHEAST";#N/A,#N/A,TRUE,"WEST"}</definedName>
    <definedName name="may">#REF!</definedName>
    <definedName name="MDDENOM">#REF!</definedName>
    <definedName name="MEDENOM">#REF!</definedName>
    <definedName name="MGMT_FEE">#REF!</definedName>
    <definedName name="mhcycles">#REF!</definedName>
    <definedName name="mhookcycles">#REF!</definedName>
    <definedName name="midcols">[22]Provision!$F$1:$F$65536,[22]Provision!$H$1:$H$65536,[22]Provision!#REF!,[22]Provision!$J$1:$J$65536,[22]Provision!#REF!,[22]Provision!#REF!,[22]Provision!$V$1:$V$65536,[22]Provision!$AJ$1:$AJ$65536,[22]Provision!$T$1:$T$65536,[22]Provision!#REF!,[22]Provision!$R$1:$R$65536,[22]Provision!#REF!,[22]Provision!$L$1:$L$65536,[22]Provision!#REF!,[22]Provision!#REF!,[22]Provision!$Z$1:$Z$65536</definedName>
    <definedName name="MIDENOM">#REF!</definedName>
    <definedName name="MIKE" hidden="1">{"detail305",#N/A,FALSE,"BI-305"}</definedName>
    <definedName name="mkwh_stats1">#REF!</definedName>
    <definedName name="mkwh_stats2">#REF!</definedName>
    <definedName name="MNDENOM">#REF!</definedName>
    <definedName name="mnth_range">#REF!</definedName>
    <definedName name="ModelID1">#REF!</definedName>
    <definedName name="ModelID2">#REF!</definedName>
    <definedName name="ModelID3">#REF!</definedName>
    <definedName name="ModelID4">#REF!</definedName>
    <definedName name="ModelID5">[18]unitsets!$C$19</definedName>
    <definedName name="ModelID6">[18]run!$C$15</definedName>
    <definedName name="ModelID7">#REF!</definedName>
    <definedName name="MODENOM">#REF!</definedName>
    <definedName name="MONTH">[4]ISFPLSUB!#REF!</definedName>
    <definedName name="Month2">#REF!</definedName>
    <definedName name="MONTHS">#N/A</definedName>
    <definedName name="monttxinc">[22]Provision!#REF!</definedName>
    <definedName name="MSDENOM">#REF!</definedName>
    <definedName name="MTDENOM">#REF!</definedName>
    <definedName name="mthincst2003">#REF!</definedName>
    <definedName name="mthincstmt2002">#REF!</definedName>
    <definedName name="Multiplier">#REF!</definedName>
    <definedName name="Mw">#REF!</definedName>
    <definedName name="n">#REF!</definedName>
    <definedName name="NA" hidden="1">{#N/A,#N/A,FALSE,"Expenses";#N/A,#N/A,FALSE,"Revenue"}</definedName>
    <definedName name="nada" localSheetId="1" hidden="1">{2;#N/A;"R13C16:R17C16";#N/A;"R13C14:R17C15";FALSE;FALSE;FALSE;95;#N/A;#N/A;"R13C19";#N/A;FALSE;FALSE;FALSE;FALSE;#N/A;"";#N/A;FALSE;"";"";#N/A;#N/A;#N/A}</definedName>
    <definedName name="nada" hidden="1">{2;#N/A;"R13C16:R17C16";#N/A;"R13C14:R17C15";FALSE;FALSE;FALSE;95;#N/A;#N/A;"R13C19";#N/A;FALSE;FALSE;FALSE;FALSE;#N/A;"";#N/A;FALSE;"";"";#N/A;#N/A;#N/A}</definedName>
    <definedName name="name">#REF!</definedName>
    <definedName name="NamesColumn1">#REF!</definedName>
    <definedName name="NamesColumn2">#REF!</definedName>
    <definedName name="NamesColumn3">#REF!</definedName>
    <definedName name="NamesColumn4">#REF!</definedName>
    <definedName name="NamesColumn5">[18]unitsets!$C$16:$C$56</definedName>
    <definedName name="NamesColumn6">[18]run!$C$12:$C$156</definedName>
    <definedName name="NamesColumn7">#REF!</definedName>
    <definedName name="NavPane">#REF!</definedName>
    <definedName name="NCDENOM">#REF!</definedName>
    <definedName name="NDDENOM">#REF!</definedName>
    <definedName name="NEA">"Bellingham"</definedName>
    <definedName name="NEDENOM">#REF!</definedName>
    <definedName name="Net_Generation">#REF!</definedName>
    <definedName name="Net_Income">#REF!</definedName>
    <definedName name="new" localSheetId="1" hidden="1">{#N/A,#N/A,TRUE,"TOTAL DISTRIBUTION";#N/A,#N/A,TRUE,"SOUTH";#N/A,#N/A,TRUE,"NORTHEAST";#N/A,#N/A,TRUE,"WEST"}</definedName>
    <definedName name="NEW">#REF!</definedName>
    <definedName name="new_name" localSheetId="9">[61]tbl_festub_details!$A$1:$AZ$1067</definedName>
    <definedName name="new_name">[62]tbl_festub_details!$A$1:$AZ$1067</definedName>
    <definedName name="newacct">[54]Sheet2!$K$2:$K$4</definedName>
    <definedName name="newdata" localSheetId="9">[63]ytd!$A$2:$B$115</definedName>
    <definedName name="newdata">[64]ytd!$A$2:$B$115</definedName>
    <definedName name="newname" localSheetId="1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NewName" hidden="1">{"Assumptions",#N/A,FALSE,"Sheet1";"Main Report",#N/A,FALSE,"Sheet1";"Results",#N/A,FALSE,"Sheet1";"Advances",#N/A,FALSE,"Sheet1"}</definedName>
    <definedName name="newtable" localSheetId="9">[65]table!$A$1:$B$287</definedName>
    <definedName name="newtable">[66]table!$A$1:$B$287</definedName>
    <definedName name="NHDENOM">#REF!</definedName>
    <definedName name="NJDENOM">#REF!</definedName>
    <definedName name="NJEA">"Sayreville"</definedName>
    <definedName name="NMDENOM">#REF!</definedName>
    <definedName name="none" hidden="1">{#N/A,#N/A,TRUE,"TOTAL DISTRIBUTION";#N/A,#N/A,TRUE,"SOUTH";#N/A,#N/A,TRUE,"NORTHEAST";#N/A,#N/A,TRUE,"WEST"}</definedName>
    <definedName name="NONFOL">'[67]OTP To CorpTax Mapping_NonFPL'!$A:$B</definedName>
    <definedName name="nonoperatingcosts">#REF!</definedName>
    <definedName name="nov">#REF!</definedName>
    <definedName name="NUCLEAR">'[20]Non-Qual'!$A$67:$H$107</definedName>
    <definedName name="numqtrs">#REF!</definedName>
    <definedName name="NYCDENOM">#REF!</definedName>
    <definedName name="NYDENOM">#REF!</definedName>
    <definedName name="o">#REF!</definedName>
    <definedName name="O_D">'[3]Excel 1120'!#REF!</definedName>
    <definedName name="O_I">'[3]Excel 1120'!#REF!</definedName>
    <definedName name="OBO">[5]A194!#REF!</definedName>
    <definedName name="OBODEFTX">'[68]0394OBF.XLS'!#REF!</definedName>
    <definedName name="oct">#REF!</definedName>
    <definedName name="Offpeak">8</definedName>
    <definedName name="OHDENOM">#REF!</definedName>
    <definedName name="oil">[18]unitsets!$F$5</definedName>
    <definedName name="ok">#REF!</definedName>
    <definedName name="OKDENOM">#REF!</definedName>
    <definedName name="OldDblClickSetting">#REF!</definedName>
    <definedName name="OldOptions">#REF!</definedName>
    <definedName name="OldRMouseSetting">#REF!</definedName>
    <definedName name="operatingcosts">#REF!</definedName>
    <definedName name="operatingrevenue">#REF!</definedName>
    <definedName name="operexp">#REF!</definedName>
    <definedName name="operexp97">#REF!</definedName>
    <definedName name="operexp98">#REF!</definedName>
    <definedName name="operexp99">#REF!</definedName>
    <definedName name="operrev97">#REF!</definedName>
    <definedName name="operrev98">#REF!</definedName>
    <definedName name="operrev99">#REF!</definedName>
    <definedName name="Option_Account">#REF!</definedName>
    <definedName name="Option_Other">#REF!</definedName>
    <definedName name="ORDENOM">#REF!</definedName>
    <definedName name="ORIGACCR" localSheetId="9">'[69]1999 ACCRUAL'!$A$2:$B$13</definedName>
    <definedName name="ORIGACCR">'[70]1999 ACCRUAL'!$A$2:$B$13</definedName>
    <definedName name="ormetxinc">[22]Provision!#REF!</definedName>
    <definedName name="OTHER">#REF!</definedName>
    <definedName name="OTHINC">[5]A194!#REF!</definedName>
    <definedName name="Otl_Dims">#REF!</definedName>
    <definedName name="OTP">'[67]OTP Mapping'!$A:$B</definedName>
    <definedName name="OUT">#REF!</definedName>
    <definedName name="outbasis_esi">[46]BalancesNew!#REF!</definedName>
    <definedName name="outbasis_other">[46]BalancesNew!#REF!</definedName>
    <definedName name="OUTPUT">'[1]TXSCHD Download'!#REF!</definedName>
    <definedName name="OUTPUT5">[5]SITRP!#REF!</definedName>
    <definedName name="OUTPUTC">'[1]TXSCHD Download'!#REF!</definedName>
    <definedName name="overhaul">#REF!</definedName>
    <definedName name="OVERHAUL2">#REF!</definedName>
    <definedName name="Own">#REF!</definedName>
    <definedName name="p">#REF!</definedName>
    <definedName name="P1_">'[71]Overhauls, pg 2'!#REF!</definedName>
    <definedName name="PADENOM">#REF!</definedName>
    <definedName name="PAGE_1_END">#REF!</definedName>
    <definedName name="PAGE_1_START">#REF!</definedName>
    <definedName name="PAGE_10_END">#REF!</definedName>
    <definedName name="PAGE_10_START">#REF!</definedName>
    <definedName name="PAGE_11_END">#REF!</definedName>
    <definedName name="PAGE_11_START">#REF!</definedName>
    <definedName name="PAGE_12_END">#REF!</definedName>
    <definedName name="PAGE_12_START">#REF!</definedName>
    <definedName name="PAGE_13_END">#REF!</definedName>
    <definedName name="PAGE_13_START">#REF!</definedName>
    <definedName name="PAGE_14_END">#REF!</definedName>
    <definedName name="PAGE_14_START">#REF!</definedName>
    <definedName name="PAGE_15_END">#REF!</definedName>
    <definedName name="PAGE_15_START">#REF!</definedName>
    <definedName name="PAGE_2">'[72]PREPDINS-JULY96'!#REF!</definedName>
    <definedName name="PAGE_2_END">#REF!</definedName>
    <definedName name="PAGE_2_START">#REF!</definedName>
    <definedName name="PAGE_3_END">#REF!</definedName>
    <definedName name="PAGE_3_START">#REF!</definedName>
    <definedName name="PAGE_4_END">#REF!</definedName>
    <definedName name="PAGE_4_START">#REF!</definedName>
    <definedName name="PAGE_5_END">#REF!</definedName>
    <definedName name="PAGE_5_START">#REF!</definedName>
    <definedName name="PAGE_6_END">#REF!</definedName>
    <definedName name="PAGE_6_START">#REF!</definedName>
    <definedName name="PAGE_7_END">#REF!</definedName>
    <definedName name="PAGE_7_START">#REF!</definedName>
    <definedName name="PAGE_8_END">#REF!</definedName>
    <definedName name="PAGE_8_START">#REF!</definedName>
    <definedName name="PAGE_9_END">#REF!</definedName>
    <definedName name="PAGE_9_START">#REF!</definedName>
    <definedName name="PAGE1" localSheetId="1">'[73]#REF'!$A$1:$G$55</definedName>
    <definedName name="PAGE1">'[3]05TAX'!#REF!</definedName>
    <definedName name="PAGE10">#REF!</definedName>
    <definedName name="PAGE11">#REF!</definedName>
    <definedName name="PAGE12">#REF!</definedName>
    <definedName name="PAGE1A">#REF!</definedName>
    <definedName name="PAGE2" localSheetId="1">'[73]#REF'!$A$56:$G$103</definedName>
    <definedName name="PAGE2">'[3]05TAX'!#REF!</definedName>
    <definedName name="PAGE21">'[5]Storm Fund Earn Gross Up'!#REF!</definedName>
    <definedName name="PAGE2VIEWS">#REF!</definedName>
    <definedName name="PAGE3">'[3]05TAX'!#REF!</definedName>
    <definedName name="PAGE4">'[3]05TAX'!#REF!</definedName>
    <definedName name="PAGE5">'[3]05TAX'!#REF!</definedName>
    <definedName name="PAGE6">'[3]05TAX'!#REF!</definedName>
    <definedName name="PAGE7">#REF!</definedName>
    <definedName name="PAGE8">#REF!</definedName>
    <definedName name="PAGE9">#REF!</definedName>
    <definedName name="PageDim1">#REF!</definedName>
    <definedName name="parea">[22]Provision!$B$5:$H$30,[22]Provision!$I$5:$J$30,[22]Provision!$K$5:$N$30,[22]Provision!$Q$5:$T$30,[22]Provision!$U$5:$X$30,[22]Provision!$Y$5:$AD$30,[22]Provision!$AE$5:$AH$30,[22]Provision!$B$31:$H$63,[22]Provision!$I$31:$J$63,[22]Provision!$K$31:$N$63,[22]Provision!$Q$31:$T$63,[22]Provision!$U$31:$X$63,[22]Provision!$Y$31:$AD$63,[22]Provision!$AE$31:$AH$63,[22]Provision!#REF!</definedName>
    <definedName name="pareaold">[22]Provision!$B$5:$H$30,[22]Provision!$I$5:$J$30,[22]Provision!$K$5:$N$30,[22]Provision!$Q$5:$T$30,[22]Provision!$U$5:$X$30,[22]Provision!$Y$5:$AD$30,[22]Provision!$AE$5:$AH$30,[22]Provision!$B$31:$H$63,[22]Provision!$I$31:$J$63,[22]Provision!$K$31:$N$63,[22]Provision!$Q$31:$T$63,[22]Provision!$U$31:$X$63,[22]Provision!$Y$31:$AD$63,[22]Provision!$AE$31:$AH$63,[22]Provision!#REF!</definedName>
    <definedName name="Partialyr">[46]Assume1!$K$29</definedName>
    <definedName name="Password">#REF!</definedName>
    <definedName name="PC">[54]Sheet2!$G$2:$G$8</definedName>
    <definedName name="PEAK">#REF!</definedName>
    <definedName name="Period" localSheetId="9">[39]Input!$C$8</definedName>
    <definedName name="Period">[41]Input!$C$8</definedName>
    <definedName name="PGD" hidden="1">{"detail305",#N/A,FALSE,"BI-305"}</definedName>
    <definedName name="Ph1FreshCrdtsRemB4Sale">#REF!</definedName>
    <definedName name="Ph1FreshCrdtsSold">#REF!</definedName>
    <definedName name="Ph1FreshGainLoss">#REF!</definedName>
    <definedName name="Ph1FreshSalesPrice">#REF!</definedName>
    <definedName name="Ph1FreshTaxBasisB4Txn">#REF!</definedName>
    <definedName name="Ph1FreshTaxBasisSold">#REF!</definedName>
    <definedName name="Ph1SaltCrdtSold">#REF!</definedName>
    <definedName name="Ph1SaltCrdtsRemB4Txn">#REF!</definedName>
    <definedName name="Ph1SaltGainLoss">#REF!</definedName>
    <definedName name="Ph1SaltSalesPrice">#REF!</definedName>
    <definedName name="Ph1SaltTaxBasisB4Txn">#REF!</definedName>
    <definedName name="Ph1SaltTaxBasisSold">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localSheetId="4">{"EXCELHLP.HLP!1802";5;10;5;10;13;13;13;8;5;5;10;14;13;13;13;13;5;10;14;13;5;10;1;2;24}</definedName>
    <definedName name="pig_dog\" localSheetId="9">{"EXCELHLP.HLP!1802";5;10;5;10;13;13;13;8;5;5;10;14;13;13;13;13;5;10;14;13;5;10;1;2;24}</definedName>
    <definedName name="pig_dog\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lants">[74]Linked!$A$3:$A$84</definedName>
    <definedName name="pm">#REF!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name">#REF!</definedName>
    <definedName name="posdtxinc">#REF!</definedName>
    <definedName name="POWER">'[20]Non-Qual'!$A$1:$H$66</definedName>
    <definedName name="ppname">#REF!</definedName>
    <definedName name="PRAXIS">#REF!</definedName>
    <definedName name="prechlorcost">#REF!</definedName>
    <definedName name="Pref_Stock_Ratio">#REF!</definedName>
    <definedName name="Prel_Estimate_for_Final">#REF!</definedName>
    <definedName name="PRELIMINARY_DETAIL_on_Summary_data">#REF!</definedName>
    <definedName name="Preliminary_Estimate">#REF!</definedName>
    <definedName name="PreparedBy">[27]Welcome!$M$2:$M$7</definedName>
    <definedName name="pressure">[18]unitsets!$B$9</definedName>
    <definedName name="PRINT">#REF!</definedName>
    <definedName name="_xlnm.Print_Area" localSheetId="3">'&lt;1&gt; Deferred Tax Calculation'!$A$8:$CW$62</definedName>
    <definedName name="_xlnm.Print_Area" localSheetId="4">'&lt;2&gt; Unamortized ITC Bal Summary'!$A$8:$AP$127</definedName>
    <definedName name="_xlnm.Print_Area" localSheetId="5">'&lt;3&gt; Tax Basis'!$A$8:$F$51</definedName>
    <definedName name="_xlnm.Print_Area" localSheetId="6">'&lt;4&gt;Tax Depreciation Calculation'!$A$8:$P$87</definedName>
    <definedName name="_xlnm.Print_Area" localSheetId="9">'&lt;7&gt; Book Depr Solar ITC Basis'!$A$8:$CX$113</definedName>
    <definedName name="_xlnm.Print_Area" localSheetId="1">'FAS109 Calculation'!$A$8:$Y$46</definedName>
    <definedName name="_xlnm.Print_Area">#REF!</definedName>
    <definedName name="Print_Area_MI">[2]ENTRY!#REF!</definedName>
    <definedName name="_xlnm.Print_Titles" localSheetId="3">'&lt;1&gt; Deferred Tax Calculation'!$A:$A,'&lt;1&gt; Deferred Tax Calculation'!$8:$12</definedName>
    <definedName name="_xlnm.Print_Titles" localSheetId="6">'&lt;4&gt;Tax Depreciation Calculation'!$A:$D</definedName>
    <definedName name="_xlnm.Print_Titles" localSheetId="7">'&lt;5&gt; Book Additions Summary'!$A:$A</definedName>
    <definedName name="_xlnm.Print_Titles" localSheetId="8">'&lt;6&gt; Book Reserve Summary'!$A:$A</definedName>
    <definedName name="_xlnm.Print_Titles" localSheetId="0">'ADIT Impact - VSP Program'!$A:$B</definedName>
    <definedName name="_xlnm.Print_Titles" localSheetId="1">'FAS109 Calculation'!$8:$9</definedName>
    <definedName name="_xlnm.Print_Titles">[75]INPUT!$A$1:$E$65536,[75]INPUT!$A$1:$IV$2</definedName>
    <definedName name="Print_Titles_MI" localSheetId="9">'[31]SUMMARY-OLD'!$A:$A</definedName>
    <definedName name="Print_Titles_MI">#REF!</definedName>
    <definedName name="PrintArea">#REF!</definedName>
    <definedName name="PRINTC">'[1]TXSCHD Download'!#REF!</definedName>
    <definedName name="printfpli">[22]Provision!$U$5:$AJ$30,[22]Provision!$U$31:$AJ$63,[22]Provision!#REF!</definedName>
    <definedName name="PRIOR">[4]JVTAX.XLS!#REF!</definedName>
    <definedName name="PRIOR_YEAR_DATE">#REF!</definedName>
    <definedName name="PRIOR_YEAR_X">#REF!</definedName>
    <definedName name="Profile">[76]PROFILES!$A$10:$B$15</definedName>
    <definedName name="project" localSheetId="9">[39]Input!$C$7</definedName>
    <definedName name="project" localSheetId="1">[40]Input!$C$7</definedName>
    <definedName name="project">[41]Input!$C$7</definedName>
    <definedName name="ProjectScenario">[46]Assume1!$B$13</definedName>
    <definedName name="ProjectTitle">[46]Assume1!$E$12</definedName>
    <definedName name="prop_ins">'[36]Input #1 - General - Assumption'!$E$27</definedName>
    <definedName name="prop_taxrate">'[36]Input #1 - General - Assumption'!$E$25</definedName>
    <definedName name="Proposed" hidden="1">{#N/A,#N/A,TRUE,"TOTAL DISTRIBUTION";#N/A,#N/A,TRUE,"SOUTH";#N/A,#N/A,TRUE,"NORTHEAST";#N/A,#N/A,TRUE,"WEST"}</definedName>
    <definedName name="PROVISION">#REF!</definedName>
    <definedName name="ProvisionCase">[77]Inputs!$B$11</definedName>
    <definedName name="prtrecon">[22]Provision!#REF!,[22]Provision!#REF!,[22]Provision!#REF!,[22]Provision!#REF!</definedName>
    <definedName name="ps">#REF!</definedName>
    <definedName name="PTP95_Cost_Mw_Month">#REF!</definedName>
    <definedName name="PTP95_Cost_Mwh">#REF!</definedName>
    <definedName name="PTP96_Cost_Mw_Month">#REF!</definedName>
    <definedName name="PTP96_Cost_Mwh_Month">'[16]99 Rev'!#REF!</definedName>
    <definedName name="pttest">#REF!</definedName>
    <definedName name="PURCHASE">#REF!</definedName>
    <definedName name="PURE">[5]SITRP!#REF!</definedName>
    <definedName name="PUREC">[5]SITRP!#REF!</definedName>
    <definedName name="q">#REF!</definedName>
    <definedName name="qqq">#REF!</definedName>
    <definedName name="qry9_prelim_export">#REF!</definedName>
    <definedName name="Qtr">91.25</definedName>
    <definedName name="Qty">#REF!</definedName>
    <definedName name="QUALTEC">[2]ENTRY!#REF!</definedName>
    <definedName name="QUALTEC_QUALITY_SERVICES__INC.">#REF!</definedName>
    <definedName name="Query2">#REF!</definedName>
    <definedName name="Rate">#REF!</definedName>
    <definedName name="rate_schedule">[22]Provision!#REF!</definedName>
    <definedName name="rebecca">[8]employees!$B$2:$M$116</definedName>
    <definedName name="rebecca2">#REF!</definedName>
    <definedName name="rebecca3">#REF!</definedName>
    <definedName name="rebecca4">#REF!</definedName>
    <definedName name="rebecca5">'[8]non-operating costs'!$B$2:$M$31</definedName>
    <definedName name="rebecca6">'[8]operating costs'!$B$2:$M$81</definedName>
    <definedName name="REBECCA7">#REF!</definedName>
    <definedName name="REBECCA8">'[8]non-operating costs'!$B$2:$M$31</definedName>
    <definedName name="REBECCA9">'[8]operating costs'!$B$2:$M$81</definedName>
    <definedName name="Reclass_Codes">'[78](F) Reclasses'!$A$154:$A$168</definedName>
    <definedName name="RECON">'[3]05TAX'!#REF!</definedName>
    <definedName name="reconciliation">#REF!</definedName>
    <definedName name="_xlnm.Recorder">#N/A</definedName>
    <definedName name="ref" localSheetId="9">[79]ref!$A$20:$C$144</definedName>
    <definedName name="ref">[80]ref!$A$20:$C$144</definedName>
    <definedName name="Rem">'[23]Restoration - Detail'!$D$34</definedName>
    <definedName name="RepAll">#REF!</definedName>
    <definedName name="RepAllFormat">#REF!</definedName>
    <definedName name="RepAllHead">#REF!</definedName>
    <definedName name="RepData">#REF!</definedName>
    <definedName name="RepDataFormat">#REF!</definedName>
    <definedName name="RepDataMoney1">'[81]Standard Reports with reconc'!#REF!</definedName>
    <definedName name="RepDataMoney2">'[81]Standard Reports with reconc'!#REF!</definedName>
    <definedName name="RepDataMoney3">'[81]Standard Reports with reconc'!#REF!</definedName>
    <definedName name="RepDataMoney4">'[81]Standard Reports with reconc'!#REF!</definedName>
    <definedName name="RepDataPercent1">'[81]Standard Reports with reconc'!#REF!</definedName>
    <definedName name="RepDataPercent2">'[81]Standard Reports with reconc'!#REF!</definedName>
    <definedName name="RepDataPercent3">'[81]Standard Reports with reconc'!#REF!</definedName>
    <definedName name="RepDelete">'[81]Standard Reports with reconc'!#REF!</definedName>
    <definedName name="RepDollars">#REF!</definedName>
    <definedName name="Report">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Col1">[82]THERMSYSTEMSJAN!#REF!</definedName>
    <definedName name="ReportRange">#REF!</definedName>
    <definedName name="reports">#REF!</definedName>
    <definedName name="ReportSelection">#REF!</definedName>
    <definedName name="RepPercent">#REF!</definedName>
    <definedName name="RESALE">#REF!</definedName>
    <definedName name="reserves">#REF!</definedName>
    <definedName name="REV">'[3]Excel 1120'!#REF!</definedName>
    <definedName name="REVENUERPT">'[29]FPSC TU'!#REF!</definedName>
    <definedName name="ReviewedBy">[27]Welcome!$M$9:$M$11</definedName>
    <definedName name="RIDENOM">#REF!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>TRUE</definedName>
    <definedName name="rita" hidden="1">{#N/A,#N/A,TRUE,"TOTAL DISTRIBUTION";#N/A,#N/A,TRUE,"SOUTH";#N/A,#N/A,TRUE,"NORTHEAST";#N/A,#N/A,TRUE,"WEST"}</definedName>
    <definedName name="RoundingOption">#REF!</definedName>
    <definedName name="rp_efoh_puf_yrs_rp_efoh_puf_yrs_List">#REF!</definedName>
    <definedName name="Rpt1_RequiredRev">#REF!</definedName>
    <definedName name="rrr">'[38]Other Capital Expenditures'!$B$1:$M$21</definedName>
    <definedName name="RTAX">#REF!</definedName>
    <definedName name="s">#REF!</definedName>
    <definedName name="sada" hidden="1">{"summary",#N/A,FALSE,"PCR DIRECTORY"}</definedName>
    <definedName name="Sale">#REF!</definedName>
    <definedName name="SALES">#REF!</definedName>
    <definedName name="SAPBEXdnldView" localSheetId="9">"4FF00RAMDPJZ88O2AGW5D406R"</definedName>
    <definedName name="SAPBEXdnldView" localSheetId="1">"4FF00RAMDPJZ88O2AGW5D406R"</definedName>
    <definedName name="SAPBEXdnldView" hidden="1">"48QIIJTEK57AV4EABE1AY2N03"</definedName>
    <definedName name="SAPBEXhrIndnt">1</definedName>
    <definedName name="SAPBEXrevision" hidden="1">0</definedName>
    <definedName name="SAPBEXsysID" hidden="1">"GP1"</definedName>
    <definedName name="SAPBEXwbID" localSheetId="9">"4EHVVTWW5NJH9YQ89TMHA90XF"</definedName>
    <definedName name="SAPBEXwbID" localSheetId="1">"4EHVVTWW5NJH9YQ89TMHA90XF"</definedName>
    <definedName name="SAPBEXwbID" hidden="1">"CUGCRT5O6HYSD1B0CGLNCOBUT"</definedName>
    <definedName name="SAPsysID">"708C5W7SBKP804JT78WJ0JNKI"</definedName>
    <definedName name="SAPwbID">"ARS"</definedName>
    <definedName name="sayds">#REF!</definedName>
    <definedName name="SBORDER">#REF!</definedName>
    <definedName name="SCALC">#REF!</definedName>
    <definedName name="SCDENOM">#REF!</definedName>
    <definedName name="SCH">#REF!</definedName>
    <definedName name="SCHC22P1">#REF!</definedName>
    <definedName name="SCHC22P2">#REF!</definedName>
    <definedName name="sdf">#REF!</definedName>
    <definedName name="seg8c">#REF!</definedName>
    <definedName name="sematxinc">[22]Provision!#REF!</definedName>
    <definedName name="sencount" hidden="1">1</definedName>
    <definedName name="sep">#REF!</definedName>
    <definedName name="serp">#REF!</definedName>
    <definedName name="Server">#REF!</definedName>
    <definedName name="SIDE">'[31]SUMMARY-OLD'!$A$2:$A$30</definedName>
    <definedName name="siertxinc">[22]Provision!#REF!</definedName>
    <definedName name="sign_date">'[83]October additions to ppd comm'!#REF!</definedName>
    <definedName name="silc">#REF!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kyrtxinc">#REF!</definedName>
    <definedName name="smallpower">[18]unitsets!$B$5</definedName>
    <definedName name="SmallStats">#REF!</definedName>
    <definedName name="sodaashcost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rt">#REF!</definedName>
    <definedName name="spanish">'[84]Main sheet-Hoja Principal'!$AM$24</definedName>
    <definedName name="spec">[85]Detail!#REF!</definedName>
    <definedName name="specialty_cost">#REF!</definedName>
    <definedName name="specialtycost">#REF!</definedName>
    <definedName name="SRCA">#REF!</definedName>
    <definedName name="SRCM">#REF!</definedName>
    <definedName name="ST_Debt_Ratio">#REF!</definedName>
    <definedName name="state_other">[46]BalancesNew!#REF!</definedName>
    <definedName name="StateActivity">'[17]TaxStream STATE Activity'!$A$8:$D$152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ats1">#REF!</definedName>
    <definedName name="Stats2">#REF!</definedName>
    <definedName name="Stats3">#REF!</definedName>
    <definedName name="Status">[27]Welcome!$L$7:$L$11</definedName>
    <definedName name="STBORDER">#REF!</definedName>
    <definedName name="STI">#REF!</definedName>
    <definedName name="Stratification_of_Cost">#REF!</definedName>
    <definedName name="sttax1">#REF!</definedName>
    <definedName name="sttax2">#REF!</definedName>
    <definedName name="SUBSEQUENT_YEAR_DATE">#REF!</definedName>
    <definedName name="SUBSEQUENT_YEAR_X">#REF!</definedName>
    <definedName name="SUE" hidden="1">{#N/A,#N/A,TRUE,"TOTAL DISTRIBUTION";#N/A,#N/A,TRUE,"SOUTH";#N/A,#N/A,TRUE,"NORTHEAST";#N/A,#N/A,TRUE,"WEST"}</definedName>
    <definedName name="SUMM">#REF!</definedName>
    <definedName name="SumUDA">#REF!</definedName>
    <definedName name="T">'[29]NFE 518 (FEB)'!#REF!</definedName>
    <definedName name="T_I">#REF!</definedName>
    <definedName name="TAMI" hidden="1">{"summary",#N/A,FALSE,"PCR DIRECTORY"}</definedName>
    <definedName name="TAX">'[3]Excel 1120'!#REF!</definedName>
    <definedName name="tax_desc">#REF!</definedName>
    <definedName name="Tax_Rate">'[36]Input #1 - General - Assumption'!$E$9</definedName>
    <definedName name="TAXCALC">#REF!</definedName>
    <definedName name="TAXINC">'[3]05TAX'!#REF!</definedName>
    <definedName name="TaxYear">[33]Inputs!$B$9</definedName>
    <definedName name="tbl_Damaris">#REF!</definedName>
    <definedName name="tbl_festub_ack">#REF!</definedName>
    <definedName name="tbl_festub_basa">#REF!</definedName>
    <definedName name="tbl_festub_details">#REF!</definedName>
    <definedName name="TC">[18]run!$C$3</definedName>
    <definedName name="TCnum">[18]Instructions!$B$6</definedName>
    <definedName name="teast" hidden="1">{#N/A,#N/A,TRUE,"TOTAL DSBN";#N/A,#N/A,TRUE,"WEST";#N/A,#N/A,TRUE,"SOUTH";#N/A,#N/A,TRUE,"NORTHEAST"}</definedName>
    <definedName name="Technology">'[53]Data Tables'!$E$3:$H$3</definedName>
    <definedName name="TEL_IM_is_assuming_the_costs_of_the_Communications_Router_Interface.">#REF!</definedName>
    <definedName name="temp">#REF!,#REF!,#REF!,#REF!</definedName>
    <definedName name="temp1">#REF!</definedName>
    <definedName name="TEMPCELL">[18]run!$B$12</definedName>
    <definedName name="temperature">[18]unitsets!$B$10</definedName>
    <definedName name="TemplateID1">#REF!</definedName>
    <definedName name="TemplateID2">#REF!</definedName>
    <definedName name="TemplateID3">#REF!</definedName>
    <definedName name="TemplateID4">#REF!</definedName>
    <definedName name="TemplateID5">[18]unitsets!$C$18</definedName>
    <definedName name="TemplateID6">[18]run!$C$14</definedName>
    <definedName name="TemplateID7">#REF!</definedName>
    <definedName name="TemplateNameColumn">'[18]Template List'!$B$3:$B$95</definedName>
    <definedName name="TemplateTypeColumn">'[18]Template List'!$A$3:$A$95</definedName>
    <definedName name="temppt" localSheetId="1">'[45]All Companies'!$D$6:$L$49,'[45]All Companies'!$M$6:$M$49,'[45]All Companies'!$N$6:$Q$49,'[45]All Companies'!$R$6:$Z$49,'[45]All Companies'!$S$6:$U$49,'[45]All Companies'!$V$6:$W$49,'[45]All Companies'!$X$6:$Y$49,'[45]All Companies'!$D$54:$L$118,'[45]All Companies'!$M$54:$M$118,'[45]All Companies'!$N$54:$Q$118,'[45]All Companies'!$R$54:$R$118,'[45]All Companies'!$S$54:$U$118,'[45]All Companies'!$V$54:$W$118,'[45]All Companies'!$X$54:$Y$118</definedName>
    <definedName name="temppt">[22]Provision!$B$5:$H$30,[22]Provision!$I$5:$J$30,[22]Provision!$K$5:$R$30,[22]Provision!$S$5:$AJ$30,[22]Provision!$U$5:$Z$30,[22]Provision!$AA$5:$AD$30,[22]Provision!$AE$5:$AH$30,[22]Provision!$B$31:$H$63,[22]Provision!$I$31:$J$63,[22]Provision!$K$31:$R$63,[22]Provision!$S$31:$T$63,[22]Provision!$U$31:$Z$63,[22]Provision!$AA$31:$AD$63,[22]Provision!$AE$31:$AH$63</definedName>
    <definedName name="temprise">[18]unitsets!$B$12</definedName>
    <definedName name="TEN">#REF!</definedName>
    <definedName name="test" localSheetId="1" hidden="1">{#N/A,#N/A,TRUE,"TOTAL DSBN";#N/A,#N/A,TRUE,"WEST";#N/A,#N/A,TRUE,"SOUTH";#N/A,#N/A,TRUE,"NORTHEAST"}</definedName>
    <definedName name="test">#REF!</definedName>
    <definedName name="test." hidden="1">{#N/A,#N/A,TRUE,"TOTAL DISTRIBUTION";#N/A,#N/A,TRUE,"SOUTH";#N/A,#N/A,TRUE,"NORTHEAST";#N/A,#N/A,TRUE,"WEST"}</definedName>
    <definedName name="TEST_YEAR_DATE">#REF!</definedName>
    <definedName name="TEST_YEAR_X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2" localSheetId="1" hidden="1">{#N/A,#N/A,TRUE,"TOTAL DISTRIBUTION";#N/A,#N/A,TRUE,"SOUTH";#N/A,#N/A,TRUE,"NORTHEAST";#N/A,#N/A,TRUE,"WEST"}</definedName>
    <definedName name="TEST2">#REF!</definedName>
    <definedName name="test21" hidden="1">{#N/A,#N/A,TRUE,"TOTAL DISTRIBUTION";#N/A,#N/A,TRUE,"SOUTH";#N/A,#N/A,TRUE,"NORTHEAST";#N/A,#N/A,TRUE,"WEST"}</definedName>
    <definedName name="test23" hidden="1">{#N/A,#N/A,TRUE,"TOTAL DISTRIBUTION";#N/A,#N/A,TRUE,"SOUTH";#N/A,#N/A,TRUE,"NORTHEAST";#N/A,#N/A,TRUE,"WEST"}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stwe" hidden="1">{#N/A,#N/A,TRUE,"TOTAL DSBN";#N/A,#N/A,TRUE,"WEST";#N/A,#N/A,TRUE,"SOUTH";#N/A,#N/A,TRUE,"NORTHEAST"}</definedName>
    <definedName name="tgpy">#REF!</definedName>
    <definedName name="tgpyy">#REF!</definedName>
    <definedName name="thjty" hidden="1">{#N/A,#N/A,TRUE,"TOTAL DSBN";#N/A,#N/A,TRUE,"WEST";#N/A,#N/A,TRUE,"SOUTH";#N/A,#N/A,TRUE,"NORTHEAST"}</definedName>
    <definedName name="TI">#REF!</definedName>
    <definedName name="title">[86]INPUT!#REF!</definedName>
    <definedName name="TITLE2">'[87]   O&amp;M  FORECAST  SUMMARY   '!#REF!</definedName>
    <definedName name="titles" localSheetId="9">[22]Provision!$1:$4,[22]Provision!$A:$A</definedName>
    <definedName name="titles" localSheetId="1">'[45]All Companies'!$1:$5,'[45]All Companies'!$A:$A</definedName>
    <definedName name="titles">[22]Provision!$A$1:$IV$4,[22]Provision!$A$1:$A$65536</definedName>
    <definedName name="TNDENOM">#REF!</definedName>
    <definedName name="TOP">#REF!</definedName>
    <definedName name="Total_Acreage_Impact_1998">#REF!</definedName>
    <definedName name="Total_Acreage_Impact_1999">#REF!</definedName>
    <definedName name="Total_Acreage_Impact_2000">#REF!</definedName>
    <definedName name="Total_Acreage_Impact_2001">#REF!</definedName>
    <definedName name="Total_Acreage_Impact_2002">#REF!</definedName>
    <definedName name="Total_Acreage_Impact_2003">#REF!</definedName>
    <definedName name="Total_Acreage_Impact_2004">#REF!</definedName>
    <definedName name="Total_Acreage_Impact_2005">#REF!</definedName>
    <definedName name="Total_Co">#REF!</definedName>
    <definedName name="Total_Credits_1998">#REF!</definedName>
    <definedName name="Total_Credits_1999">#REF!</definedName>
    <definedName name="Total_Credits_2000">#REF!</definedName>
    <definedName name="Total_Credits_2001">#REF!</definedName>
    <definedName name="Total_Credits_2002">#REF!</definedName>
    <definedName name="Total_Credits_2003">#REF!</definedName>
    <definedName name="Total_Credits_2004">#REF!</definedName>
    <definedName name="Total_Credits_2005">#REF!</definedName>
    <definedName name="Total_Credits_Available">'[88]Consolidated Ledger P2'!#REF!</definedName>
    <definedName name="Total_Sales_1998">#REF!</definedName>
    <definedName name="Total_Sales_1999">#REF!</definedName>
    <definedName name="Total_Sales_2000">#REF!</definedName>
    <definedName name="Total_Sales_2001">#REF!</definedName>
    <definedName name="Total_Sales_2002">#REF!</definedName>
    <definedName name="Total_Sales_2003">#REF!</definedName>
    <definedName name="Total_Sales_2004">#REF!</definedName>
    <definedName name="Total_Sales_2005">#REF!</definedName>
    <definedName name="total_Turbines">#REF!</definedName>
    <definedName name="TotalGainLoss">#REF!</definedName>
    <definedName name="TotalTaxBasisB4Txn">#REF!</definedName>
    <definedName name="TotalTaxBasisSold">#REF!</definedName>
    <definedName name="TotalTemplates">'[18]Template List'!$B$1</definedName>
    <definedName name="towerchlorcost">#REF!</definedName>
    <definedName name="towercl2cost">#REF!</definedName>
    <definedName name="TRCase">[33]Inputs!$B$10</definedName>
    <definedName name="True_Up___Posted_Jobs">#REF!</definedName>
    <definedName name="Ttt">#REF!,#REF!,#REF!</definedName>
    <definedName name="TurbChoice">IF([35]Input!$G$1&lt;&gt;1,[35]Input!$D$6,12)</definedName>
    <definedName name="TurbineRating">[89]Unadjusted!$D$66</definedName>
    <definedName name="TURNER">[2]ENTRY!#REF!</definedName>
    <definedName name="Turner2">[2]ENTRY!#REF!</definedName>
    <definedName name="TWO">#REF!</definedName>
    <definedName name="TWP_Lease_Rate">#REF!</definedName>
    <definedName name="TWP_Turbines">#REF!</definedName>
    <definedName name="TXDENOM">#REF!</definedName>
    <definedName name="TYPE">#REF!</definedName>
    <definedName name="u" localSheetId="1" hidden="1">{#N/A,#N/A,FALSE,"Expenses";#N/A,#N/A,FALSE,"Revenue"}</definedName>
    <definedName name="u">#REF!</definedName>
    <definedName name="Unbilled">#REF!</definedName>
    <definedName name="UNDPMT">#REF!</definedName>
    <definedName name="Unit">[18]unitsets!$B$3</definedName>
    <definedName name="Unitary">'[27]Entity Table'!$E$9:$E$636</definedName>
    <definedName name="UnitCapLookup">[90]Sheet1!$A$2:$B$15</definedName>
    <definedName name="units">[74]Linked!$B$2:$B$84</definedName>
    <definedName name="Untitled">#REF!</definedName>
    <definedName name="UOMColumn1">#REF!</definedName>
    <definedName name="UOMColumn2">#REF!</definedName>
    <definedName name="UOMColumn3">#REF!</definedName>
    <definedName name="UOMColumn4">#REF!</definedName>
    <definedName name="UOMColumn5">[18]unitsets!$D$16:$D$56</definedName>
    <definedName name="UOMColumn6">[18]run!$D$12:$D$156</definedName>
    <definedName name="UOMColumn7">#REF!</definedName>
    <definedName name="Upgrade">#REF!</definedName>
    <definedName name="UPGRADE2">#REF!</definedName>
    <definedName name="us89ds">#REF!</definedName>
    <definedName name="User">#REF!</definedName>
    <definedName name="user_dir">[18]run!$C$9</definedName>
    <definedName name="user_fuel">[18]Instructions!$B$7</definedName>
    <definedName name="UserPageMember1">#REF!</definedName>
    <definedName name="UserParameters">#REF!</definedName>
    <definedName name="UTDENOM">#REF!</definedName>
    <definedName name="VADENOM">#REF!</definedName>
    <definedName name="ValueColumn1">#REF!</definedName>
    <definedName name="ValueColumn2">#REF!</definedName>
    <definedName name="ValueColumn3">#REF!</definedName>
    <definedName name="ValueColumn4">#REF!</definedName>
    <definedName name="ValueColumn5">[18]unitsets!$F$16:$F$56</definedName>
    <definedName name="ValueColumn6">[18]run!$F$12:$F$156</definedName>
    <definedName name="ValueColumn7">#REF!</definedName>
    <definedName name="Var_MM_EOH_Price">#REF!</definedName>
    <definedName name="Var_MM_Rec">#REF!</definedName>
    <definedName name="VBA_Case_Num">[91]Control!$B$10:$B$24,[91]Control!$G$10:$G$24,[91]Control!$L$10:$L$24</definedName>
    <definedName name="vba_GIOptVOM">[92]General_Inputs!$E$81:$Q$81,[92]General_Inputs!$E$89:$Q$89,[92]General_Inputs!$E$96:$Q$96</definedName>
    <definedName name="VBA_PrevVals">[91]Financials!$AS$12:$AS$94,[91]Financials!$AV$12:$AV$94,[91]Financials!$AS$115:$AS$136,[91]Financials!$AS$141:$AS$172,[91]Financials!$AS$186:$AS$203</definedName>
    <definedName name="VBA_PT_Income_Targ">#REF!</definedName>
    <definedName name="VBA_TaxCheck">#REF!</definedName>
    <definedName name="VBA_TOC_Clear">[35]TOC!$E$15:$E$49,[35]TOC!$N$15:$N$49</definedName>
    <definedName name="victtxinc">#REF!</definedName>
    <definedName name="VTDENOM">#REF!</definedName>
    <definedName name="waterfall">#REF!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d">13.04*5</definedName>
    <definedName name="we">13.04*2</definedName>
    <definedName name="westtxinc">[22]Provision!#REF!</definedName>
    <definedName name="what" hidden="1">{#N/A,#N/A,TRUE,"TOTAL DISTRIBUTION";#N/A,#N/A,TRUE,"SOUTH";#N/A,#N/A,TRUE,"NORTHEAST";#N/A,#N/A,TRUE,"WEST"}</definedName>
    <definedName name="whnos" hidden="1">{#N/A,#N/A,TRUE,"TOTAL DSBN";#N/A,#N/A,TRUE,"WEST";#N/A,#N/A,TRUE,"SOUTH";#N/A,#N/A,TRUE,"NORTHEAST"}</definedName>
    <definedName name="Wholesale_Markets__EMT">#REF!</definedName>
    <definedName name="why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IDENOM">#REF!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ks">13.04</definedName>
    <definedName name="WKSH">#REF!</definedName>
    <definedName name="wo">#REF!</definedName>
    <definedName name="woorder">'[93]DESCRIPTION TABLE'!#REF!</definedName>
    <definedName name="workingcapitalloan">#REF!</definedName>
    <definedName name="WorkOrders">#REF!</definedName>
    <definedName name="WORKSHEET">#REF!</definedName>
    <definedName name="wpdesc">#REF!</definedName>
    <definedName name="wrn.3cases." localSheetId="1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ccretion." localSheetId="1" hidden="1">{"Accretion",#N/A,FALSE,"Assum"}</definedName>
    <definedName name="wrn.Accretion." hidden="1">{"Accretion",#N/A,FALSE,"Assum"}</definedName>
    <definedName name="wrn.ACTUAL._.ALL._.PAGES." localSheetId="1" hidden="1">{"ACTUAL",#N/A,FALSE,"OVER_UND"}</definedName>
    <definedName name="wrn.ACTUAL._.ALL._.PAGES." hidden="1">{"ACTUAL",#N/A,FALSE,"OVER_UND"}</definedName>
    <definedName name="wrn.Ad._.Sales._.Op._.Exp." hidden="1">{#N/A,#N/A,FALSE,"ADSALES"}</definedName>
    <definedName name="wrn.Aff._.Sales._.Oper._.Exp." hidden="1">{#N/A,#N/A,FALSE,"AFFSALES"}</definedName>
    <definedName name="wrn.AFUDC." localSheetId="1" hidden="1">{#N/A,#N/A,FALSE,"AFDC"}</definedName>
    <definedName name="wrn.AFUDC." hidden="1">{#N/A,#N/A,FALSE,"AFDC"}</definedName>
    <definedName name="wrn.ALL.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1" hidden="1">{"APAGE1",#N/A,FALSE,"JAN95_OU"}</definedName>
    <definedName name="wrn.APAGE1." hidden="1">{"APAGE1",#N/A,FALSE,"JAN95_OU"}</definedName>
    <definedName name="wrn.APAGE2." localSheetId="1" hidden="1">{"APAGE2",#N/A,FALSE,"JAN95_OU"}</definedName>
    <definedName name="wrn.APAGE2." hidden="1">{"APAGE2",#N/A,FALSE,"JAN95_OU"}</definedName>
    <definedName name="wrn.APAGE3." localSheetId="1" hidden="1">{"APAGE3",#N/A,FALSE,"JAN95_OU"}</definedName>
    <definedName name="wrn.APAGE3." hidden="1">{"APAGE3",#N/A,FALSE,"JAN95_OU"}</definedName>
    <definedName name="wrn.Apr94_Sep95." localSheetId="1" hidden="1">{"Apr95_Sep95",#N/A,FALSE,"Actual Estimt (Apr 95 - Sep 95)"}</definedName>
    <definedName name="wrn.Apr94_Sep95." hidden="1">{"Apr95_Sep95",#N/A,FALSE,"Actual Estimt (Apr 95 - Sep 95)"}</definedName>
    <definedName name="wrn.Apr95_Sep95." localSheetId="1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Assumptions." localSheetId="1" hidden="1">{"Assumptions",#N/A,FALSE,"Assum"}</definedName>
    <definedName name="wrn.Assumptions." hidden="1">{"Assumptions",#N/A,FALSE,"Assum"}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Component._.Analy." localSheetId="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1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1" hidden="1">{#N/A,#N/A,FALSE,"T COST";#N/A,#N/A,FALSE,"COST_FH"}</definedName>
    <definedName name="wrn.COST." hidden="1">{#N/A,#N/A,FALSE,"T COST";#N/A,#N/A,FALSE,"COST_FH"}</definedName>
    <definedName name="wrn.Detail._.Support._.and._.Summary." localSheetId="1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localSheetId="1" hidden="1">{"EFRT Pg 1",#N/A,FALSE,"EFRT (2)";"EFRT Pg 2",#N/A,FALSE,"EFRT (2)"}</definedName>
    <definedName name="wrn.EFRT." hidden="1">{"EFRT Pg 1",#N/A,FALSE,"EFRT (2)";"EFRT Pg 2",#N/A,FALSE,"EFRT (2)"}</definedName>
    <definedName name="wrn.Engr._.Summary." localSheetId="1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1" hidden="1">{#N/A,#N/A,FALSE,"INPUTDATA";#N/A,#N/A,FALSE,"SUMMARY"}</definedName>
    <definedName name="wrn.Exec._.Summary." hidden="1">{#N/A,#N/A,FALSE,"INPUTDATA";#N/A,#N/A,FALSE,"SUMMARY"}</definedName>
    <definedName name="wrn.FCB." localSheetId="1" hidden="1">{"FCB_ALL",#N/A,FALSE,"FCB"}</definedName>
    <definedName name="wrn.FCB." hidden="1">{"FCB_ALL",#N/A,FALSE,"FCB"}</definedName>
    <definedName name="wrn.fcb2" localSheetId="1" hidden="1">{"FCB_ALL",#N/A,FALSE,"FCB"}</definedName>
    <definedName name="wrn.fcb2" hidden="1">{"FCB_ALL",#N/A,FALSE,"FCB"}</definedName>
    <definedName name="wrn.FPL._.Cnsl._.Inc._.State._.Pg._.3A." localSheetId="1" hidden="1">{"FPL Consol Inc State Pg 3A",#N/A,FALSE,"ISFPLSUB"}</definedName>
    <definedName name="wrn.FPL._.Cnsl._.Inc._.State._.Pg._.3A." hidden="1">{"FPL Consol Inc State Pg 3A",#N/A,FALSE,"ISFPLSUB"}</definedName>
    <definedName name="wrn.FPL._.Cnsl._.Inc._.State._.Pg._.3M." localSheetId="1" hidden="1">{"FPL Consol Inc State Pg 3M",#N/A,FALSE,"ISFPLSUB"}</definedName>
    <definedName name="wrn.FPL._.Cnsl._.Inc._.State._.Pg._.3M." hidden="1">{"FPL Consol Inc State Pg 3M",#N/A,FALSE,"ISFPLSUB"}</definedName>
    <definedName name="wrn.FPL._.Cnsl._.Inc._.State._.Pg._.3Y." localSheetId="1" hidden="1">{"FPL Consol Inc State Pg 3Y",#N/A,FALSE,"ISFPLSUB"}</definedName>
    <definedName name="wrn.FPL._.Cnsl._.Inc._.State._.Pg._.3Y." hidden="1">{"FPL Consol Inc State Pg 3Y",#N/A,FALSE,"ISFPLSUB"}</definedName>
    <definedName name="wrn.FPL._.Consolidated." localSheetId="1" hidden="1">{"Fpl Consol Pg 1",#N/A,FALSE,"FPL Consolidated";"FPL Consol Pg 2",#N/A,FALSE,"FPL Consolidated"}</definedName>
    <definedName name="wrn.FPL._.Consolidated." hidden="1">{"Fpl Consol Pg 1",#N/A,FALSE,"FPL Consolidated";"FPL Consol Pg 2",#N/A,FALSE,"FPL Consolidated"}</definedName>
    <definedName name="wrn.Full._.Report." hidden="1">{"Assumptions",#N/A,FALSE,"Sheet1";"Main Report",#N/A,FALSE,"Sheet1";"Results",#N/A,FALSE,"Sheet1";"Advances",#N/A,FALSE,"Sheet1"}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ud._.Apr94._.Sep94." localSheetId="1" hidden="1">{"Apr94_Sep94",#N/A,FALSE,"Apr 94 - Sep 94"}</definedName>
    <definedName name="wrn.Laud._.Apr94._.Sep94." hidden="1">{"Apr94_Sep94",#N/A,FALSE,"Apr 94 - Sep 94"}</definedName>
    <definedName name="wrn.Laud._.Apr95._.Sep95." localSheetId="1" hidden="1">{"Apr95_Sep95",#N/A,FALSE,"Apr 95 - Sep 95"}</definedName>
    <definedName name="wrn.Laud._.Apr95._.Sep95." hidden="1">{"Apr95_Sep95",#N/A,FALSE,"Apr 95 - Sep 95"}</definedName>
    <definedName name="wrn.Laud._.Oct93._.Mar94." localSheetId="1" hidden="1">{"Oct93_Mar94",#N/A,FALSE,"Oct 93 - Mar 94"}</definedName>
    <definedName name="wrn.Laud._.Oct93._.Mar94." hidden="1">{"Oct93_Mar94",#N/A,FALSE,"Oct 93 - Mar 94"}</definedName>
    <definedName name="wrn.Laud._.Oct94._.Mar95." localSheetId="1" hidden="1">{"Oct94_Mar95",#N/A,FALSE,"Oct 94 - Mar 95"}</definedName>
    <definedName name="wrn.Laud._.Oct94._.Mar95." hidden="1">{"Oct94_Mar95",#N/A,FALSE,"Oct 94 - Mar 95"}</definedName>
    <definedName name="wrn.Laud._.Oct95._.Mar96." localSheetId="1" hidden="1">{"Oct95_Mar96",#N/A,FALSE,"Oct 95 - Mar 96"}</definedName>
    <definedName name="wrn.Laud._.Oct95._.Mar96." hidden="1">{"Oct95_Mar96",#N/A,FALSE,"Oct 95 - Mar 96"}</definedName>
    <definedName name="wrn.LITIGATION." localSheetId="1" hidden="1">{"LI AFUDC DEBT 10282",#N/A,FALSE,"TXFORCST.XLS";"LIT AFUDC 10280",#N/A,FALSE,"TXFORCST.XLS";"LIT DEPR EXP 10281",#N/A,FALSE,"TXFORCST.XLS"}</definedName>
    <definedName name="wrn.LITIGATION." hidden="1">{"LI AFUDC DEBT 10282",#N/A,FALSE,"TXFORCST.XLS";"LIT AFUDC 10280",#N/A,FALSE,"TXFORCST.XLS";"LIT DEPR EXP 10281",#N/A,FALSE,"TXFORCST.XLS"}</definedName>
    <definedName name="wrn.Market._.Op._.Exp." hidden="1">{#N/A,#N/A,FALSE,"MARKET"}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tin._.Apr94_Sep94." localSheetId="1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1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1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1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1" hidden="1">{"Martin Oct95_Mar96",#N/A,FALSE,"Martin Oct95 - Mar96"}</definedName>
    <definedName name="wrn.Martin._.Oct95_Mar96." hidden="1">{"Martin Oct95_Mar96",#N/A,FALSE,"Martin Oct95 - Mar96"}</definedName>
    <definedName name="wrn.OBO._.12._.MO._.ENDED." localSheetId="1" hidden="1">{"OBO 12 Month Ended",#N/A,FALSE,"OBO 12 Months"}</definedName>
    <definedName name="wrn.OBO._.12._.MO._.ENDED." hidden="1">{"OBO 12 Month Ended",#N/A,FALSE,"OBO 12 Months"}</definedName>
    <definedName name="wrn.OBO._.MONTHLY." localSheetId="1" hidden="1">{"obo monthly",#N/A,FALSE,"OBO Monthly"}</definedName>
    <definedName name="wrn.OBO._.MONTHLY." hidden="1">{"obo monthly",#N/A,FALSE,"OBO Monthly"}</definedName>
    <definedName name="wrn.OBO._.Summary." localSheetId="1" hidden="1">{"OBO Deferred Tax Sum",#N/A,FALSE,"OBO DEF TAX"}</definedName>
    <definedName name="wrn.OBO._.Summary." hidden="1">{"OBO Deferred Tax Sum",#N/A,FALSE,"OBO DEF TAX"}</definedName>
    <definedName name="wrn.Oct93_Mar94." localSheetId="1" hidden="1">{"Oct93_Mar94",#N/A,FALSE,"Actuals (Oct 93 - Mar 94)"}</definedName>
    <definedName name="wrn.Oct93_Mar94." hidden="1">{"Oct93_Mar94",#N/A,FALSE,"Actuals (Oct 93 - Mar 94)"}</definedName>
    <definedName name="wrn.Oct94_Mar95." localSheetId="1" hidden="1">{"Oct94_Mar95",#N/A,FALSE,"Actuals (Oct 94 - Mar 95)"}</definedName>
    <definedName name="wrn.Oct94_Mar95." hidden="1">{"Oct94_Mar95",#N/A,FALSE,"Actuals (Oct 94 - Mar 95)"}</definedName>
    <definedName name="wrn.Oct95_Mar96." localSheetId="1" hidden="1">{"Oct95_Mar96",#N/A,FALSE,"Estimates (Oct 95 - Mar 96)"}</definedName>
    <definedName name="wrn.Oct95_Mar96." hidden="1">{"Oct95_Mar96",#N/A,FALSE,"Estimates (Oct 95 - Mar 96)"}</definedName>
    <definedName name="wrn.On._.Air._.Op._.Exp." hidden="1">{"view1",#N/A,FALSE,"ON AIR"}</definedName>
    <definedName name="wrn.Out._.of._.Period." localSheetId="1" hidden="1">{"Out of Period",#N/A,FALSE,"Out of Period"}</definedName>
    <definedName name="wrn.Out._.of._.Period." hidden="1">{"Out of Period",#N/A,FALSE,"Out of Period"}</definedName>
    <definedName name="wrn.PPAGE2." localSheetId="1" hidden="1">{"PPAGE2",#N/A,FALSE,"JAN95_OU"}</definedName>
    <definedName name="wrn.PPAGE2." hidden="1">{"PPAGE2",#N/A,FALSE,"JAN95_OU"}</definedName>
    <definedName name="wrn.PPAGE3." localSheetId="1" hidden="1">{"PPAGE3",#N/A,FALSE,"JAN95_OU"}</definedName>
    <definedName name="wrn.PPAGE3." hidden="1">{"PPAGE3",#N/A,FALSE,"JAN95_OU"}</definedName>
    <definedName name="wrn.PRELIMINARY._.ALL._.PAGES." localSheetId="1" hidden="1">{"PRELIMINARY",#N/A,FALSE,"MAR95_OU"}</definedName>
    <definedName name="wrn.PRELIMINARY._.ALL._.PAGES." hidden="1">{"PRELIMINARY",#N/A,FALSE,"MAR95_OU"}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" hidden="1">{"inputs raw data",#N/A,TRUE,"INPUT"}</definedName>
    <definedName name="wrn.print._.raw._.data._.entry." hidden="1">{"inputs raw data",#N/A,TRUE,"INPUT"}</definedName>
    <definedName name="wrn.print._.summary._.sheets." localSheetId="1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Reconcil._.Bk._.Depr._.to._.47G." localSheetId="1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Research._.Op._.Exp." hidden="1">{#N/A,#N/A,FALSE,"RESEARCH"}</definedName>
    <definedName name="wrn.Return._.on._.Capital." hidden="1">{"Summary Schedule",#N/A,FALSE,"Sheet1";"Divisional Support",#N/A,FALSE,"Sheet2";"Corporate Support",#N/A,FALSE,"Sheet3"}</definedName>
    <definedName name="wrn.Scherer._.Apr95_Sep95." localSheetId="1" hidden="1">{"Schr Apr95_Oct95",#N/A,FALSE,"Scherer Apr95-Sep95"}</definedName>
    <definedName name="wrn.Scherer._.Apr95_Sep95." hidden="1">{"Schr Apr95_Oct95",#N/A,FALSE,"Scherer Apr95-Sep95"}</definedName>
    <definedName name="wrn.Scherer._.Oct94_Mar95." localSheetId="1" hidden="1">{"Schr Oct94_Mar95",#N/A,FALSE,"Scherer Oct94-Mar95"}</definedName>
    <definedName name="wrn.Scherer._.Oct94_Mar95." hidden="1">{"Schr Oct94_Mar95",#N/A,FALSE,"Scherer Oct94-Mar95"}</definedName>
    <definedName name="wrn.Scherer._.Oct95_Mar96." localSheetId="1" hidden="1">{"Schr Oct95_Mar96",#N/A,FALSE,"Scherer Oct95-Mar96"}</definedName>
    <definedName name="wrn.Scherer._.Oct95_Mar96." hidden="1">{"Schr Oct95_Mar96",#N/A,FALSE,"Scherer Oct95-Mar96"}</definedName>
    <definedName name="wrn.STAND_ALONE_BOTH." localSheetId="1" hidden="1">{"FCB_ALL",#N/A,FALSE,"FCB";"GREY_ALL",#N/A,FALSE,"GREY"}</definedName>
    <definedName name="wrn.STAND_ALONE_BOTH." hidden="1">{"FCB_ALL",#N/A,FALSE,"FCB";"GREY_ALL",#N/A,FALSE,"GREY"}</definedName>
    <definedName name="wrn.Statement._.of._.Income._.Taxes." localSheetId="1" hidden="1">{"Consolidated",#N/A,FALSE,"SITRP";"FPL Pure",#N/A,FALSE,"SITRP";"FPL Subsidiaries Consol",#N/A,FALSE,"SITRP"}</definedName>
    <definedName name="wrn.Statement._.of._.Income._.Taxes." hidden="1">{"Consolidated",#N/A,FALSE,"SITRP";"FPL Pure",#N/A,FALSE,"SITRP";"FPL Subsidiaries Consol",#N/A,FALSE,"SITRP"}</definedName>
    <definedName name="wrn.SUM._.OF._.UNIT._.3." localSheetId="1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Trans._.Op._.Exp." hidden="1">{#N/A,#N/A,FALSE,"TRANS"}</definedName>
    <definedName name="wrn.UTIL." localSheetId="1" hidden="1">{"Twelve Mo Ended Pg 2",#N/A,TRUE,"Utility";"YTD Adj _ Pg 1",#N/A,TRUE,"Utility"}</definedName>
    <definedName name="wrn.UTIL." hidden="1">{"Twelve Mo Ended Pg 2",#N/A,TRUE,"Utility";"YTD Adj _ Pg 1",#N/A,TRUE,"Utility"}</definedName>
    <definedName name="WVDENOM">#REF!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yoming">'[94](C-3) Middle Tier'!$A$11:$A$52</definedName>
    <definedName name="xpg" hidden="1">{"detail305",#N/A,FALSE,"BI-305"}</definedName>
    <definedName name="xtabFPLi">'[95]B-1 trial balance'!#REF!</definedName>
    <definedName name="xxx.detail" localSheetId="1" hidden="1">{"detail305",#N/A,FALSE,"BI-305"}</definedName>
    <definedName name="xxx.detail" hidden="1">{"detail305",#N/A,FALSE,"BI-305"}</definedName>
    <definedName name="xxx.directory" localSheetId="1" hidden="1">{"summary",#N/A,FALSE,"PCR DIRECTORY"}</definedName>
    <definedName name="xxx.directory" hidden="1">{"summary",#N/A,FALSE,"PCR DIRECTORY"}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  <definedName name="YEAR">[4]ISFPLSUB!#REF!</definedName>
    <definedName name="Year2">#REF!</definedName>
    <definedName name="ytd">#REF!</definedName>
    <definedName name="YTDA">[4]ISFPLSUB!#REF!</definedName>
    <definedName name="Yyyy">#REF!,#REF!,#REF!,#REF!</definedName>
    <definedName name="zzz" hidden="1">{"detail305",#N/A,FALSE,"BI-305"}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" i="19" l="1"/>
  <c r="BA46" i="20" l="1"/>
  <c r="AZ46" i="20"/>
  <c r="AY46" i="20"/>
  <c r="AX46" i="20"/>
  <c r="AW46" i="20"/>
  <c r="AV46" i="20"/>
  <c r="AU46" i="20"/>
  <c r="AT46" i="20"/>
  <c r="AS46" i="20"/>
  <c r="AR46" i="20"/>
  <c r="AQ46" i="20"/>
  <c r="AP46" i="20"/>
  <c r="AM46" i="20"/>
  <c r="AL46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K46" i="20"/>
  <c r="J46" i="20"/>
  <c r="H46" i="20"/>
  <c r="G46" i="20"/>
  <c r="BA45" i="20"/>
  <c r="AZ45" i="20"/>
  <c r="AY45" i="20"/>
  <c r="AX45" i="20"/>
  <c r="AW45" i="20"/>
  <c r="AV45" i="20"/>
  <c r="AU45" i="20"/>
  <c r="AT45" i="20"/>
  <c r="AS45" i="20"/>
  <c r="AR45" i="20"/>
  <c r="AQ45" i="20"/>
  <c r="AP45" i="20"/>
  <c r="AM45" i="20"/>
  <c r="AL45" i="20"/>
  <c r="AK45" i="20"/>
  <c r="AJ45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K45" i="20"/>
  <c r="J45" i="20"/>
  <c r="H45" i="20"/>
  <c r="G45" i="20"/>
  <c r="BA41" i="20"/>
  <c r="AZ41" i="20"/>
  <c r="AY41" i="20"/>
  <c r="AX41" i="20"/>
  <c r="AW41" i="20"/>
  <c r="AV41" i="20"/>
  <c r="AU41" i="20"/>
  <c r="AT41" i="20"/>
  <c r="AS41" i="20"/>
  <c r="AR41" i="20"/>
  <c r="AQ41" i="20"/>
  <c r="AP41" i="20"/>
  <c r="AM41" i="20"/>
  <c r="AL41" i="20"/>
  <c r="AK41" i="20"/>
  <c r="AJ41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K41" i="20"/>
  <c r="J41" i="20"/>
  <c r="H41" i="20"/>
  <c r="G41" i="20"/>
  <c r="BA39" i="20"/>
  <c r="AZ39" i="20"/>
  <c r="AY39" i="20"/>
  <c r="AX39" i="20"/>
  <c r="AW39" i="20"/>
  <c r="AV39" i="20"/>
  <c r="AU39" i="20"/>
  <c r="AT39" i="20"/>
  <c r="AS39" i="20"/>
  <c r="AR39" i="20"/>
  <c r="AQ39" i="20"/>
  <c r="AP39" i="20"/>
  <c r="AM39" i="20"/>
  <c r="AL39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K39" i="20"/>
  <c r="J39" i="20"/>
  <c r="H39" i="20"/>
  <c r="G39" i="20"/>
  <c r="BA38" i="20"/>
  <c r="AZ38" i="20"/>
  <c r="AY38" i="20"/>
  <c r="AX38" i="20"/>
  <c r="AW38" i="20"/>
  <c r="AV38" i="20"/>
  <c r="AU38" i="20"/>
  <c r="AT38" i="20"/>
  <c r="AS38" i="20"/>
  <c r="AR38" i="20"/>
  <c r="AQ38" i="20"/>
  <c r="AP38" i="20"/>
  <c r="AM38" i="20"/>
  <c r="AL38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K38" i="20"/>
  <c r="J38" i="20"/>
  <c r="H38" i="20"/>
  <c r="G38" i="20"/>
  <c r="BA37" i="20"/>
  <c r="AZ37" i="20"/>
  <c r="AY37" i="20"/>
  <c r="AX37" i="20"/>
  <c r="AW37" i="20"/>
  <c r="AV37" i="20"/>
  <c r="AU37" i="20"/>
  <c r="AT37" i="20"/>
  <c r="AS37" i="20"/>
  <c r="AR37" i="20"/>
  <c r="AQ37" i="20"/>
  <c r="AP37" i="20"/>
  <c r="AM37" i="20"/>
  <c r="AL37" i="20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K37" i="20"/>
  <c r="J37" i="20"/>
  <c r="H37" i="20"/>
  <c r="G37" i="20"/>
  <c r="E46" i="20"/>
  <c r="D46" i="20"/>
  <c r="E45" i="20"/>
  <c r="D45" i="20"/>
  <c r="E41" i="20"/>
  <c r="D41" i="20"/>
  <c r="E39" i="20"/>
  <c r="D39" i="20"/>
  <c r="E38" i="20"/>
  <c r="D38" i="20"/>
  <c r="E37" i="20"/>
  <c r="D37" i="20"/>
  <c r="E217" i="21" l="1"/>
  <c r="D217" i="21"/>
  <c r="U218" i="21" s="1"/>
  <c r="E216" i="21"/>
  <c r="T215" i="21" s="1"/>
  <c r="E215" i="21"/>
  <c r="D215" i="21"/>
  <c r="B209" i="21"/>
  <c r="E209" i="21" s="1"/>
  <c r="B208" i="21"/>
  <c r="E208" i="21" s="1"/>
  <c r="V218" i="21"/>
  <c r="F217" i="21"/>
  <c r="D193" i="21"/>
  <c r="E183" i="21"/>
  <c r="D183" i="21"/>
  <c r="V182" i="21"/>
  <c r="U182" i="21"/>
  <c r="F181" i="21"/>
  <c r="F180" i="21"/>
  <c r="T179" i="21"/>
  <c r="S179" i="21"/>
  <c r="F179" i="21"/>
  <c r="R176" i="21"/>
  <c r="Q176" i="21"/>
  <c r="B174" i="21"/>
  <c r="E173" i="21"/>
  <c r="E172" i="21"/>
  <c r="D157" i="21"/>
  <c r="D172" i="21" s="1"/>
  <c r="E147" i="21"/>
  <c r="D147" i="21"/>
  <c r="V146" i="21"/>
  <c r="U146" i="21"/>
  <c r="F145" i="21"/>
  <c r="F144" i="21"/>
  <c r="T143" i="21"/>
  <c r="S143" i="21"/>
  <c r="F143" i="21"/>
  <c r="R140" i="21"/>
  <c r="Q140" i="21"/>
  <c r="B138" i="21"/>
  <c r="E137" i="21"/>
  <c r="E136" i="21"/>
  <c r="D121" i="21"/>
  <c r="D136" i="21" s="1"/>
  <c r="E111" i="21"/>
  <c r="D111" i="21"/>
  <c r="V110" i="21"/>
  <c r="U110" i="21"/>
  <c r="F109" i="21"/>
  <c r="F108" i="21"/>
  <c r="T107" i="21"/>
  <c r="S107" i="21"/>
  <c r="F107" i="21"/>
  <c r="R104" i="21"/>
  <c r="Q104" i="21"/>
  <c r="B102" i="21"/>
  <c r="E101" i="21"/>
  <c r="E100" i="21"/>
  <c r="D85" i="21"/>
  <c r="D100" i="21" s="1"/>
  <c r="E75" i="21"/>
  <c r="D75" i="21"/>
  <c r="V74" i="21"/>
  <c r="U74" i="21"/>
  <c r="F73" i="21"/>
  <c r="F72" i="21"/>
  <c r="T71" i="21"/>
  <c r="S71" i="21"/>
  <c r="F71" i="21"/>
  <c r="R68" i="21"/>
  <c r="Q68" i="21"/>
  <c r="E65" i="21"/>
  <c r="B66" i="21"/>
  <c r="D49" i="21"/>
  <c r="V38" i="21"/>
  <c r="U38" i="21"/>
  <c r="F37" i="21"/>
  <c r="E39" i="21"/>
  <c r="T35" i="21"/>
  <c r="F35" i="21"/>
  <c r="R32" i="21"/>
  <c r="Q32" i="21"/>
  <c r="B30" i="21"/>
  <c r="E29" i="21"/>
  <c r="D13" i="21"/>
  <c r="D28" i="21" s="1"/>
  <c r="F215" i="21" l="1"/>
  <c r="D208" i="21"/>
  <c r="Y38" i="21"/>
  <c r="B210" i="21"/>
  <c r="E219" i="21"/>
  <c r="R212" i="21"/>
  <c r="Q212" i="21"/>
  <c r="F147" i="21"/>
  <c r="Y146" i="21"/>
  <c r="Y182" i="21"/>
  <c r="F111" i="21"/>
  <c r="Y110" i="21"/>
  <c r="X176" i="21"/>
  <c r="Y218" i="21"/>
  <c r="X68" i="21"/>
  <c r="Y107" i="21"/>
  <c r="X32" i="21"/>
  <c r="Y143" i="21"/>
  <c r="F136" i="21"/>
  <c r="X104" i="21"/>
  <c r="X140" i="21"/>
  <c r="Y179" i="21"/>
  <c r="E138" i="21"/>
  <c r="T134" i="21" s="1"/>
  <c r="D137" i="21"/>
  <c r="F137" i="21" s="1"/>
  <c r="D29" i="21"/>
  <c r="F29" i="21" s="1"/>
  <c r="E210" i="21"/>
  <c r="T206" i="21" s="1"/>
  <c r="F183" i="21"/>
  <c r="E102" i="21"/>
  <c r="T98" i="21" s="1"/>
  <c r="E174" i="21"/>
  <c r="T170" i="21" s="1"/>
  <c r="D209" i="21"/>
  <c r="F209" i="21" s="1"/>
  <c r="D101" i="21"/>
  <c r="F101" i="21" s="1"/>
  <c r="X212" i="21"/>
  <c r="D65" i="21"/>
  <c r="F65" i="21" s="1"/>
  <c r="D173" i="21"/>
  <c r="F173" i="21" s="1"/>
  <c r="Y74" i="21"/>
  <c r="F208" i="21"/>
  <c r="F193" i="21"/>
  <c r="H193" i="21" s="1"/>
  <c r="M193" i="21" s="1"/>
  <c r="F157" i="21"/>
  <c r="H157" i="21" s="1"/>
  <c r="M179" i="21" s="1"/>
  <c r="F172" i="21"/>
  <c r="F121" i="21"/>
  <c r="H121" i="21" s="1"/>
  <c r="F85" i="21"/>
  <c r="H85" i="21" s="1"/>
  <c r="M108" i="21" s="1"/>
  <c r="R108" i="21" s="1"/>
  <c r="F100" i="21"/>
  <c r="Y71" i="21"/>
  <c r="F75" i="21"/>
  <c r="D64" i="21"/>
  <c r="E64" i="21"/>
  <c r="E66" i="21" s="1"/>
  <c r="T62" i="21" s="1"/>
  <c r="F49" i="21"/>
  <c r="H49" i="21" s="1"/>
  <c r="M49" i="21" s="1"/>
  <c r="F13" i="21"/>
  <c r="H13" i="21" s="1"/>
  <c r="M13" i="21" s="1"/>
  <c r="E28" i="21"/>
  <c r="E30" i="21" s="1"/>
  <c r="T26" i="21" s="1"/>
  <c r="F138" i="21" l="1"/>
  <c r="H137" i="21"/>
  <c r="J137" i="21" s="1"/>
  <c r="D138" i="21"/>
  <c r="S134" i="21" s="1"/>
  <c r="X134" i="21" s="1"/>
  <c r="H181" i="21"/>
  <c r="J181" i="21" s="1"/>
  <c r="H215" i="21"/>
  <c r="H217" i="21"/>
  <c r="J217" i="21" s="1"/>
  <c r="H71" i="21"/>
  <c r="L49" i="21"/>
  <c r="H145" i="21"/>
  <c r="J145" i="21" s="1"/>
  <c r="L193" i="21"/>
  <c r="H179" i="21"/>
  <c r="J179" i="21" s="1"/>
  <c r="L85" i="21"/>
  <c r="M215" i="21"/>
  <c r="V213" i="21" s="1"/>
  <c r="D30" i="21"/>
  <c r="S26" i="21" s="1"/>
  <c r="X26" i="21" s="1"/>
  <c r="H107" i="21"/>
  <c r="J107" i="21" s="1"/>
  <c r="L73" i="21"/>
  <c r="Q75" i="21" s="1"/>
  <c r="M72" i="21"/>
  <c r="R72" i="21" s="1"/>
  <c r="D174" i="21"/>
  <c r="S170" i="21" s="1"/>
  <c r="X170" i="21" s="1"/>
  <c r="H29" i="21"/>
  <c r="J29" i="21" s="1"/>
  <c r="L35" i="21"/>
  <c r="U33" i="21" s="1"/>
  <c r="H72" i="21"/>
  <c r="J72" i="21" s="1"/>
  <c r="H73" i="21"/>
  <c r="J73" i="21" s="1"/>
  <c r="L72" i="21"/>
  <c r="Q72" i="21" s="1"/>
  <c r="Y72" i="21" s="1"/>
  <c r="H35" i="21"/>
  <c r="J35" i="21" s="1"/>
  <c r="M71" i="21"/>
  <c r="V69" i="21" s="1"/>
  <c r="M29" i="21"/>
  <c r="M73" i="21"/>
  <c r="R75" i="21" s="1"/>
  <c r="D102" i="21"/>
  <c r="S98" i="21" s="1"/>
  <c r="X98" i="21" s="1"/>
  <c r="L71" i="21"/>
  <c r="D210" i="21"/>
  <c r="S206" i="21" s="1"/>
  <c r="X206" i="21" s="1"/>
  <c r="L215" i="21"/>
  <c r="J215" i="21"/>
  <c r="L217" i="21"/>
  <c r="F210" i="21"/>
  <c r="L208" i="21"/>
  <c r="H208" i="21"/>
  <c r="M208" i="21"/>
  <c r="M217" i="21"/>
  <c r="R219" i="21" s="1"/>
  <c r="H209" i="21"/>
  <c r="J209" i="21" s="1"/>
  <c r="L209" i="21"/>
  <c r="M209" i="21"/>
  <c r="M157" i="21"/>
  <c r="L157" i="21"/>
  <c r="F174" i="21"/>
  <c r="H172" i="21"/>
  <c r="M172" i="21"/>
  <c r="L172" i="21"/>
  <c r="L179" i="21"/>
  <c r="L181" i="21"/>
  <c r="V177" i="21"/>
  <c r="M181" i="21"/>
  <c r="R183" i="21" s="1"/>
  <c r="H173" i="21"/>
  <c r="J173" i="21" s="1"/>
  <c r="L173" i="21"/>
  <c r="H180" i="21"/>
  <c r="J180" i="21" s="1"/>
  <c r="M180" i="21"/>
  <c r="R180" i="21" s="1"/>
  <c r="M173" i="21"/>
  <c r="L180" i="21"/>
  <c r="H143" i="21"/>
  <c r="M121" i="21"/>
  <c r="M144" i="21"/>
  <c r="R144" i="21" s="1"/>
  <c r="L121" i="21"/>
  <c r="M143" i="21"/>
  <c r="L137" i="21"/>
  <c r="H136" i="21"/>
  <c r="M137" i="21"/>
  <c r="M145" i="21"/>
  <c r="R147" i="21" s="1"/>
  <c r="L144" i="21"/>
  <c r="L136" i="21"/>
  <c r="M136" i="21"/>
  <c r="H144" i="21"/>
  <c r="J144" i="21" s="1"/>
  <c r="L143" i="21"/>
  <c r="L145" i="21"/>
  <c r="F102" i="21"/>
  <c r="H100" i="21"/>
  <c r="L100" i="21"/>
  <c r="M100" i="21"/>
  <c r="L107" i="21"/>
  <c r="H101" i="21"/>
  <c r="J101" i="21" s="1"/>
  <c r="L101" i="21"/>
  <c r="H108" i="21"/>
  <c r="J108" i="21" s="1"/>
  <c r="M101" i="21"/>
  <c r="L108" i="21"/>
  <c r="M109" i="21"/>
  <c r="R111" i="21" s="1"/>
  <c r="M107" i="21"/>
  <c r="H109" i="21"/>
  <c r="J109" i="21" s="1"/>
  <c r="M85" i="21"/>
  <c r="L109" i="21"/>
  <c r="F28" i="21"/>
  <c r="F30" i="21" s="1"/>
  <c r="J71" i="21"/>
  <c r="H65" i="21"/>
  <c r="J65" i="21" s="1"/>
  <c r="L37" i="21"/>
  <c r="H37" i="21"/>
  <c r="J37" i="21" s="1"/>
  <c r="M37" i="21"/>
  <c r="R39" i="21" s="1"/>
  <c r="L65" i="21"/>
  <c r="D66" i="21"/>
  <c r="S62" i="21" s="1"/>
  <c r="X62" i="21" s="1"/>
  <c r="F64" i="21"/>
  <c r="L13" i="21"/>
  <c r="M65" i="21"/>
  <c r="L29" i="21"/>
  <c r="M35" i="21"/>
  <c r="H75" i="21" l="1"/>
  <c r="N71" i="21"/>
  <c r="M75" i="21"/>
  <c r="J75" i="21"/>
  <c r="H183" i="21"/>
  <c r="J183" i="21"/>
  <c r="M28" i="21"/>
  <c r="N28" i="21" s="1"/>
  <c r="N30" i="21" s="1"/>
  <c r="H28" i="21"/>
  <c r="J28" i="21" s="1"/>
  <c r="J30" i="21" s="1"/>
  <c r="L28" i="21"/>
  <c r="N35" i="21"/>
  <c r="N29" i="21"/>
  <c r="N65" i="21"/>
  <c r="L75" i="21"/>
  <c r="U69" i="21"/>
  <c r="X69" i="21" s="1"/>
  <c r="Y75" i="21"/>
  <c r="M30" i="21"/>
  <c r="V27" i="21" s="1"/>
  <c r="N72" i="21"/>
  <c r="N73" i="21"/>
  <c r="M138" i="21"/>
  <c r="V135" i="21" s="1"/>
  <c r="M210" i="21"/>
  <c r="V207" i="21" s="1"/>
  <c r="L210" i="21"/>
  <c r="U207" i="21" s="1"/>
  <c r="N208" i="21"/>
  <c r="H210" i="21"/>
  <c r="J208" i="21"/>
  <c r="J210" i="21" s="1"/>
  <c r="Q219" i="21"/>
  <c r="Y219" i="21" s="1"/>
  <c r="N217" i="21"/>
  <c r="N209" i="21"/>
  <c r="U213" i="21"/>
  <c r="X213" i="21" s="1"/>
  <c r="N215" i="21"/>
  <c r="Q180" i="21"/>
  <c r="Y180" i="21" s="1"/>
  <c r="N180" i="21"/>
  <c r="N173" i="21"/>
  <c r="M183" i="21"/>
  <c r="H174" i="21"/>
  <c r="J172" i="21"/>
  <c r="J174" i="21" s="1"/>
  <c r="N181" i="21"/>
  <c r="Q183" i="21"/>
  <c r="Y183" i="21" s="1"/>
  <c r="N179" i="21"/>
  <c r="U177" i="21"/>
  <c r="X177" i="21" s="1"/>
  <c r="L183" i="21"/>
  <c r="M174" i="21"/>
  <c r="V171" i="21" s="1"/>
  <c r="L174" i="21"/>
  <c r="U171" i="21" s="1"/>
  <c r="N172" i="21"/>
  <c r="N143" i="21"/>
  <c r="U141" i="21"/>
  <c r="L147" i="21"/>
  <c r="J143" i="21"/>
  <c r="J147" i="21" s="1"/>
  <c r="H147" i="21"/>
  <c r="J136" i="21"/>
  <c r="J138" i="21" s="1"/>
  <c r="H138" i="21"/>
  <c r="Q144" i="21"/>
  <c r="Y144" i="21" s="1"/>
  <c r="N144" i="21"/>
  <c r="N137" i="21"/>
  <c r="L138" i="21"/>
  <c r="U135" i="21" s="1"/>
  <c r="X135" i="21" s="1"/>
  <c r="N136" i="21"/>
  <c r="M147" i="21"/>
  <c r="V141" i="21"/>
  <c r="N145" i="21"/>
  <c r="Q147" i="21"/>
  <c r="Y147" i="21" s="1"/>
  <c r="Q111" i="21"/>
  <c r="Y111" i="21" s="1"/>
  <c r="N109" i="21"/>
  <c r="M111" i="21"/>
  <c r="V105" i="21"/>
  <c r="Q108" i="21"/>
  <c r="Y108" i="21" s="1"/>
  <c r="N108" i="21"/>
  <c r="H102" i="21"/>
  <c r="J100" i="21"/>
  <c r="J102" i="21" s="1"/>
  <c r="N101" i="21"/>
  <c r="N100" i="21"/>
  <c r="L102" i="21"/>
  <c r="U99" i="21" s="1"/>
  <c r="L111" i="21"/>
  <c r="N107" i="21"/>
  <c r="U105" i="21"/>
  <c r="J111" i="21"/>
  <c r="M102" i="21"/>
  <c r="V99" i="21" s="1"/>
  <c r="H111" i="21"/>
  <c r="H64" i="21"/>
  <c r="F66" i="21"/>
  <c r="M64" i="21"/>
  <c r="M66" i="21" s="1"/>
  <c r="V63" i="21" s="1"/>
  <c r="L64" i="21"/>
  <c r="L30" i="21"/>
  <c r="U27" i="21" s="1"/>
  <c r="V33" i="21"/>
  <c r="X33" i="21" s="1"/>
  <c r="Q39" i="21"/>
  <c r="Y39" i="21" s="1"/>
  <c r="N37" i="21"/>
  <c r="H30" i="21" l="1"/>
  <c r="X27" i="21"/>
  <c r="N183" i="21"/>
  <c r="N102" i="21"/>
  <c r="X207" i="21"/>
  <c r="N75" i="21"/>
  <c r="X171" i="21"/>
  <c r="N174" i="21"/>
  <c r="X105" i="21"/>
  <c r="N111" i="21"/>
  <c r="N138" i="21"/>
  <c r="N210" i="21"/>
  <c r="X141" i="21"/>
  <c r="N147" i="21"/>
  <c r="X99" i="21"/>
  <c r="L66" i="21"/>
  <c r="U63" i="21" s="1"/>
  <c r="N64" i="21"/>
  <c r="N66" i="21" s="1"/>
  <c r="H66" i="21"/>
  <c r="J64" i="21"/>
  <c r="J66" i="21" s="1"/>
  <c r="X63" i="21" l="1"/>
  <c r="CV118" i="17" l="1"/>
  <c r="CV117" i="17"/>
  <c r="CV116" i="17"/>
  <c r="CU28" i="17"/>
  <c r="CT28" i="17"/>
  <c r="CS28" i="17"/>
  <c r="CR28" i="17"/>
  <c r="CQ28" i="17"/>
  <c r="CP28" i="17"/>
  <c r="CO28" i="17"/>
  <c r="CN28" i="17"/>
  <c r="CM28" i="17"/>
  <c r="CL28" i="17"/>
  <c r="CK28" i="17"/>
  <c r="CJ28" i="17"/>
  <c r="CI28" i="17"/>
  <c r="CH28" i="17"/>
  <c r="CG28" i="17"/>
  <c r="CF28" i="17"/>
  <c r="CE28" i="17"/>
  <c r="CD28" i="17"/>
  <c r="CC28" i="17"/>
  <c r="CB28" i="17"/>
  <c r="CA28" i="17"/>
  <c r="BZ28" i="17"/>
  <c r="BY28" i="17"/>
  <c r="BX28" i="17"/>
  <c r="BW28" i="17"/>
  <c r="BV28" i="17"/>
  <c r="BU28" i="17"/>
  <c r="BT28" i="17"/>
  <c r="BS28" i="17"/>
  <c r="BR28" i="17"/>
  <c r="BQ28" i="17"/>
  <c r="BP28" i="17"/>
  <c r="BO28" i="17"/>
  <c r="BN28" i="17"/>
  <c r="BM28" i="17"/>
  <c r="BL28" i="17"/>
  <c r="CV124" i="17"/>
  <c r="CV123" i="17"/>
  <c r="CV122" i="17"/>
  <c r="CV121" i="17"/>
  <c r="CV120" i="17"/>
  <c r="CV119" i="17"/>
  <c r="K71" i="18"/>
  <c r="K70" i="18"/>
  <c r="K69" i="18"/>
  <c r="CX97" i="19"/>
  <c r="CX108" i="19"/>
  <c r="CX107" i="19"/>
  <c r="CX106" i="19"/>
  <c r="CX105" i="19"/>
  <c r="CX104" i="19"/>
  <c r="CX103" i="19"/>
  <c r="CX102" i="19"/>
  <c r="CX101" i="19"/>
  <c r="CX100" i="19"/>
  <c r="CX99" i="19"/>
  <c r="CX98" i="19"/>
  <c r="CX96" i="19"/>
  <c r="CR13" i="16" l="1"/>
  <c r="CR19" i="16" s="1"/>
  <c r="CR53" i="16" s="1"/>
  <c r="CQ13" i="16"/>
  <c r="CQ19" i="16" s="1"/>
  <c r="CQ53" i="16" s="1"/>
  <c r="CP13" i="16"/>
  <c r="CP19" i="16" s="1"/>
  <c r="BL13" i="16"/>
  <c r="BL19" i="16" s="1"/>
  <c r="BL53" i="16" s="1"/>
  <c r="BM13" i="16"/>
  <c r="BM19" i="16" s="1"/>
  <c r="BM53" i="16" s="1"/>
  <c r="BN13" i="16"/>
  <c r="BN19" i="16" s="1"/>
  <c r="BN53" i="16" s="1"/>
  <c r="CO13" i="16" l="1"/>
  <c r="CO19" i="16" s="1"/>
  <c r="CO53" i="16" s="1"/>
  <c r="CT13" i="16"/>
  <c r="CT19" i="16" s="1"/>
  <c r="BK13" i="16"/>
  <c r="BK19" i="16" s="1"/>
  <c r="BK53" i="16" s="1"/>
  <c r="BW13" i="16"/>
  <c r="BW19" i="16" s="1"/>
  <c r="BW53" i="16" s="1"/>
  <c r="BS13" i="16"/>
  <c r="BS19" i="16" s="1"/>
  <c r="BS53" i="16" s="1"/>
  <c r="BO13" i="16"/>
  <c r="BO19" i="16" s="1"/>
  <c r="BO53" i="16" s="1"/>
  <c r="CN13" i="16"/>
  <c r="CN19" i="16" s="1"/>
  <c r="CN53" i="16" s="1"/>
  <c r="CL13" i="16"/>
  <c r="CL19" i="16" s="1"/>
  <c r="CL53" i="16" s="1"/>
  <c r="CK13" i="16"/>
  <c r="CK19" i="16" s="1"/>
  <c r="CK53" i="16" s="1"/>
  <c r="BT13" i="16"/>
  <c r="BT19" i="16" s="1"/>
  <c r="BT53" i="16" s="1"/>
  <c r="BP13" i="16"/>
  <c r="BP19" i="16" s="1"/>
  <c r="BP53" i="16" s="1"/>
  <c r="CT53" i="16"/>
  <c r="CP53" i="16"/>
  <c r="CM13" i="16"/>
  <c r="CS13" i="16"/>
  <c r="CC13" i="16"/>
  <c r="CJ13" i="16"/>
  <c r="BR13" i="16"/>
  <c r="BX13" i="16"/>
  <c r="BZ13" i="16"/>
  <c r="CF13" i="16"/>
  <c r="CE13" i="16"/>
  <c r="CD13" i="16"/>
  <c r="BU13" i="16"/>
  <c r="CA13" i="16"/>
  <c r="CI13" i="16"/>
  <c r="CH13" i="16"/>
  <c r="CB13" i="16"/>
  <c r="BQ13" i="16"/>
  <c r="CG13" i="16"/>
  <c r="BV13" i="16"/>
  <c r="BY13" i="16"/>
  <c r="CH19" i="16" l="1"/>
  <c r="CI19" i="16"/>
  <c r="BQ19" i="16"/>
  <c r="CB19" i="16"/>
  <c r="CM19" i="16"/>
  <c r="BZ19" i="16"/>
  <c r="BV19" i="16"/>
  <c r="CS19" i="16"/>
  <c r="CA19" i="16"/>
  <c r="BU19" i="16"/>
  <c r="BX19" i="16"/>
  <c r="CJ19" i="16"/>
  <c r="CE19" i="16"/>
  <c r="BR19" i="16"/>
  <c r="CG19" i="16"/>
  <c r="CD19" i="16"/>
  <c r="CF19" i="16"/>
  <c r="CC19" i="16"/>
  <c r="BY19" i="16"/>
  <c r="CE53" i="16" l="1"/>
  <c r="BX53" i="16"/>
  <c r="CM53" i="16"/>
  <c r="BR53" i="16"/>
  <c r="CJ53" i="16"/>
  <c r="BU53" i="16"/>
  <c r="CA53" i="16"/>
  <c r="CS53" i="16"/>
  <c r="BY53" i="16"/>
  <c r="CF53" i="16"/>
  <c r="BV53" i="16"/>
  <c r="BZ53" i="16"/>
  <c r="CC53" i="16"/>
  <c r="CB53" i="16"/>
  <c r="CD53" i="16"/>
  <c r="BQ53" i="16"/>
  <c r="CI53" i="16"/>
  <c r="CG53" i="16"/>
  <c r="CH53" i="16"/>
  <c r="BK28" i="17" l="1"/>
  <c r="BJ28" i="17"/>
  <c r="BI28" i="17" l="1"/>
  <c r="BH28" i="17"/>
  <c r="BG28" i="17"/>
  <c r="BF28" i="17"/>
  <c r="BE28" i="17"/>
  <c r="BD28" i="17"/>
  <c r="BC28" i="17"/>
  <c r="BB28" i="17"/>
  <c r="BA28" i="17"/>
  <c r="AZ28" i="17"/>
  <c r="BF13" i="16" l="1"/>
  <c r="BF19" i="16" s="1"/>
  <c r="BF53" i="16" s="1"/>
  <c r="BI13" i="16"/>
  <c r="BI19" i="16" s="1"/>
  <c r="BI53" i="16" s="1"/>
  <c r="BH13" i="16"/>
  <c r="BH19" i="16" s="1"/>
  <c r="BH53" i="16" s="1"/>
  <c r="BG13" i="16"/>
  <c r="BG19" i="16" s="1"/>
  <c r="BG53" i="16" s="1"/>
  <c r="BJ13" i="16"/>
  <c r="BJ19" i="16" s="1"/>
  <c r="BJ53" i="16" s="1"/>
  <c r="V13" i="16" l="1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BL21" i="17" l="1"/>
  <c r="P22" i="20" s="1"/>
  <c r="C61" i="18"/>
  <c r="D61" i="18" s="1"/>
  <c r="E61" i="18" s="1"/>
  <c r="F61" i="18" s="1"/>
  <c r="G61" i="18" s="1"/>
  <c r="H61" i="18" s="1"/>
  <c r="C68" i="18"/>
  <c r="D68" i="18" s="1"/>
  <c r="E68" i="18" s="1"/>
  <c r="F68" i="18" s="1"/>
  <c r="G68" i="18" s="1"/>
  <c r="H68" i="18" s="1"/>
  <c r="I68" i="18" s="1"/>
  <c r="J68" i="18" s="1"/>
  <c r="C75" i="18"/>
  <c r="D75" i="18" s="1"/>
  <c r="E75" i="18" s="1"/>
  <c r="F75" i="18" s="1"/>
  <c r="G75" i="18" s="1"/>
  <c r="H75" i="18" s="1"/>
  <c r="I75" i="18" s="1"/>
  <c r="J75" i="18" s="1"/>
  <c r="CX109" i="19"/>
  <c r="I61" i="18" l="1"/>
  <c r="P24" i="20"/>
  <c r="P23" i="20"/>
  <c r="BN21" i="17" l="1"/>
  <c r="R22" i="20" s="1"/>
  <c r="BM21" i="17"/>
  <c r="Q22" i="20" s="1"/>
  <c r="J61" i="18"/>
  <c r="AN13" i="16"/>
  <c r="AN19" i="16" s="1"/>
  <c r="P25" i="20"/>
  <c r="P63" i="20" s="1"/>
  <c r="P40" i="20"/>
  <c r="AY28" i="17"/>
  <c r="AX28" i="17"/>
  <c r="AW28" i="17"/>
  <c r="AV28" i="17"/>
  <c r="AU28" i="17"/>
  <c r="AT28" i="17"/>
  <c r="AS28" i="17"/>
  <c r="AR28" i="17"/>
  <c r="AQ28" i="17"/>
  <c r="AP28" i="17"/>
  <c r="AO28" i="17"/>
  <c r="AN28" i="17"/>
  <c r="BO21" i="17" l="1"/>
  <c r="S22" i="20" s="1"/>
  <c r="R24" i="20"/>
  <c r="R23" i="20"/>
  <c r="AO13" i="16"/>
  <c r="AO19" i="16" s="1"/>
  <c r="AO53" i="16" s="1"/>
  <c r="Q23" i="20"/>
  <c r="Q24" i="20"/>
  <c r="AN53" i="16"/>
  <c r="Q40" i="20" l="1"/>
  <c r="Q25" i="20"/>
  <c r="Q63" i="20" s="1"/>
  <c r="S24" i="20"/>
  <c r="S23" i="20"/>
  <c r="AP13" i="16"/>
  <c r="AP19" i="16" s="1"/>
  <c r="AP53" i="16" s="1"/>
  <c r="R25" i="20"/>
  <c r="R63" i="20" s="1"/>
  <c r="R40" i="20"/>
  <c r="AB39" i="16"/>
  <c r="AB38" i="16"/>
  <c r="AC38" i="16" s="1"/>
  <c r="AD38" i="16" s="1"/>
  <c r="AE38" i="16" s="1"/>
  <c r="AF38" i="16" s="1"/>
  <c r="AG38" i="16" s="1"/>
  <c r="AH38" i="16" s="1"/>
  <c r="AI38" i="16" s="1"/>
  <c r="AJ38" i="16" s="1"/>
  <c r="AK38" i="16" s="1"/>
  <c r="AL38" i="16" s="1"/>
  <c r="AM38" i="16" s="1"/>
  <c r="AN38" i="16" s="1"/>
  <c r="AO38" i="16" s="1"/>
  <c r="AP38" i="16" s="1"/>
  <c r="AQ38" i="16" s="1"/>
  <c r="AR38" i="16" s="1"/>
  <c r="AS38" i="16" s="1"/>
  <c r="AT38" i="16" s="1"/>
  <c r="AU38" i="16" s="1"/>
  <c r="AV38" i="16" s="1"/>
  <c r="AW38" i="16" s="1"/>
  <c r="AX38" i="16" s="1"/>
  <c r="AY38" i="16" s="1"/>
  <c r="AZ38" i="16" s="1"/>
  <c r="BA38" i="16" s="1"/>
  <c r="BB38" i="16" s="1"/>
  <c r="BC38" i="16" s="1"/>
  <c r="BD38" i="16" s="1"/>
  <c r="BE38" i="16" s="1"/>
  <c r="BF38" i="16" s="1"/>
  <c r="BG38" i="16" s="1"/>
  <c r="BH38" i="16" s="1"/>
  <c r="BI38" i="16" s="1"/>
  <c r="BJ38" i="16" s="1"/>
  <c r="BK38" i="16" s="1"/>
  <c r="BL38" i="16" s="1"/>
  <c r="BM38" i="16" s="1"/>
  <c r="BN38" i="16" s="1"/>
  <c r="BO38" i="16" s="1"/>
  <c r="BP38" i="16" s="1"/>
  <c r="BQ38" i="16" s="1"/>
  <c r="BR38" i="16" s="1"/>
  <c r="BS38" i="16" s="1"/>
  <c r="BT38" i="16" s="1"/>
  <c r="BU38" i="16" s="1"/>
  <c r="BV38" i="16" s="1"/>
  <c r="BW38" i="16" s="1"/>
  <c r="BX38" i="16" s="1"/>
  <c r="BY38" i="16" s="1"/>
  <c r="BZ38" i="16" s="1"/>
  <c r="CA38" i="16" s="1"/>
  <c r="CB38" i="16" s="1"/>
  <c r="CC38" i="16" s="1"/>
  <c r="CD38" i="16" s="1"/>
  <c r="CE38" i="16" s="1"/>
  <c r="CF38" i="16" s="1"/>
  <c r="CG38" i="16" s="1"/>
  <c r="CH38" i="16" s="1"/>
  <c r="CI38" i="16" s="1"/>
  <c r="CJ38" i="16" s="1"/>
  <c r="CK38" i="16" s="1"/>
  <c r="CL38" i="16" s="1"/>
  <c r="CM38" i="16" s="1"/>
  <c r="CN38" i="16" s="1"/>
  <c r="CO38" i="16" s="1"/>
  <c r="CP38" i="16" s="1"/>
  <c r="CQ38" i="16" s="1"/>
  <c r="CR38" i="16" s="1"/>
  <c r="CS38" i="16" s="1"/>
  <c r="CT38" i="16" s="1"/>
  <c r="BP21" i="17" l="1"/>
  <c r="T22" i="20" s="1"/>
  <c r="T24" i="20" s="1"/>
  <c r="BQ21" i="17"/>
  <c r="U22" i="20" s="1"/>
  <c r="T23" i="20"/>
  <c r="AQ13" i="16"/>
  <c r="AQ19" i="16" s="1"/>
  <c r="AQ53" i="16" s="1"/>
  <c r="S40" i="20"/>
  <c r="S25" i="20"/>
  <c r="S63" i="20" s="1"/>
  <c r="AC39" i="16"/>
  <c r="AD39" i="16" s="1"/>
  <c r="C31" i="16"/>
  <c r="D31" i="16" s="1"/>
  <c r="E31" i="16" s="1"/>
  <c r="F31" i="16" s="1"/>
  <c r="G31" i="16" s="1"/>
  <c r="H31" i="16" s="1"/>
  <c r="I31" i="16" s="1"/>
  <c r="J31" i="16" s="1"/>
  <c r="K31" i="16" s="1"/>
  <c r="L31" i="16" s="1"/>
  <c r="M31" i="16" s="1"/>
  <c r="N31" i="16" s="1"/>
  <c r="O31" i="16" s="1"/>
  <c r="P31" i="16" s="1"/>
  <c r="Q31" i="16" s="1"/>
  <c r="R31" i="16" s="1"/>
  <c r="S31" i="16" s="1"/>
  <c r="T31" i="16" s="1"/>
  <c r="U31" i="16" s="1"/>
  <c r="V31" i="16" s="1"/>
  <c r="W31" i="16" s="1"/>
  <c r="X31" i="16" s="1"/>
  <c r="Y31" i="16" s="1"/>
  <c r="Z31" i="16" s="1"/>
  <c r="AB31" i="16" s="1"/>
  <c r="AC31" i="16" s="1"/>
  <c r="AD31" i="16" s="1"/>
  <c r="AE31" i="16" s="1"/>
  <c r="AF31" i="16" s="1"/>
  <c r="AG31" i="16" s="1"/>
  <c r="AH31" i="16" s="1"/>
  <c r="AI31" i="16" s="1"/>
  <c r="AJ31" i="16" s="1"/>
  <c r="AK31" i="16" s="1"/>
  <c r="AL31" i="16" s="1"/>
  <c r="AM31" i="16" s="1"/>
  <c r="AN31" i="16" s="1"/>
  <c r="AA13" i="16"/>
  <c r="BR21" i="17" l="1"/>
  <c r="V22" i="20" s="1"/>
  <c r="AR13" i="16"/>
  <c r="AR19" i="16" s="1"/>
  <c r="AR53" i="16" s="1"/>
  <c r="T25" i="20"/>
  <c r="T63" i="20" s="1"/>
  <c r="T40" i="20"/>
  <c r="U24" i="20"/>
  <c r="U23" i="20"/>
  <c r="AE13" i="16"/>
  <c r="AE19" i="16" s="1"/>
  <c r="AE53" i="16" s="1"/>
  <c r="AE46" i="16" s="1"/>
  <c r="AH13" i="16"/>
  <c r="X13" i="16"/>
  <c r="AO31" i="16"/>
  <c r="AN46" i="16"/>
  <c r="AK13" i="16"/>
  <c r="AK19" i="16" s="1"/>
  <c r="AK53" i="16" s="1"/>
  <c r="AK46" i="16" s="1"/>
  <c r="AI13" i="16"/>
  <c r="AI19" i="16" s="1"/>
  <c r="AI53" i="16" s="1"/>
  <c r="AI46" i="16" s="1"/>
  <c r="AF13" i="16"/>
  <c r="AF19" i="16" s="1"/>
  <c r="AF53" i="16" s="1"/>
  <c r="AF46" i="16" s="1"/>
  <c r="AG13" i="16"/>
  <c r="AG19" i="16" s="1"/>
  <c r="AL13" i="16"/>
  <c r="AM13" i="16"/>
  <c r="AJ13" i="16"/>
  <c r="W13" i="16"/>
  <c r="Y13" i="16"/>
  <c r="Z13" i="16"/>
  <c r="AB13" i="16"/>
  <c r="AC13" i="16"/>
  <c r="AC19" i="16" s="1"/>
  <c r="AC53" i="16" s="1"/>
  <c r="AC46" i="16" s="1"/>
  <c r="AD13" i="16"/>
  <c r="AD19" i="16" s="1"/>
  <c r="AD53" i="16" s="1"/>
  <c r="AD46" i="16" s="1"/>
  <c r="AE39" i="16"/>
  <c r="AM28" i="17"/>
  <c r="AL28" i="17"/>
  <c r="AK28" i="17"/>
  <c r="AJ28" i="17"/>
  <c r="AI28" i="17"/>
  <c r="AH28" i="17"/>
  <c r="AG28" i="17"/>
  <c r="AF28" i="17"/>
  <c r="AE28" i="17"/>
  <c r="AD28" i="17"/>
  <c r="AC28" i="17"/>
  <c r="AB28" i="17"/>
  <c r="BS21" i="17" l="1"/>
  <c r="W22" i="20" s="1"/>
  <c r="U25" i="20"/>
  <c r="U63" i="20" s="1"/>
  <c r="U40" i="20"/>
  <c r="AS13" i="16"/>
  <c r="AS19" i="16" s="1"/>
  <c r="AS53" i="16" s="1"/>
  <c r="V24" i="20"/>
  <c r="V23" i="20"/>
  <c r="AP31" i="16"/>
  <c r="AO46" i="16"/>
  <c r="AG53" i="16"/>
  <c r="AH19" i="16"/>
  <c r="AH53" i="16" s="1"/>
  <c r="AH46" i="16" s="1"/>
  <c r="AF39" i="16"/>
  <c r="AL19" i="16"/>
  <c r="AL53" i="16" s="1"/>
  <c r="AL46" i="16" s="1"/>
  <c r="AJ19" i="16"/>
  <c r="AJ53" i="16" s="1"/>
  <c r="AJ46" i="16" s="1"/>
  <c r="A9" i="18"/>
  <c r="A9" i="17"/>
  <c r="A10" i="18" s="1"/>
  <c r="AT13" i="16" l="1"/>
  <c r="V40" i="20"/>
  <c r="V25" i="20"/>
  <c r="V63" i="20" s="1"/>
  <c r="W24" i="20"/>
  <c r="W23" i="20"/>
  <c r="AQ31" i="16"/>
  <c r="AP46" i="16"/>
  <c r="AG46" i="16"/>
  <c r="AM19" i="16"/>
  <c r="AM53" i="16" s="1"/>
  <c r="AM46" i="16" s="1"/>
  <c r="AG39" i="16"/>
  <c r="BT21" i="17" l="1"/>
  <c r="X22" i="20" s="1"/>
  <c r="X24" i="20" s="1"/>
  <c r="W25" i="20"/>
  <c r="W63" i="20" s="1"/>
  <c r="W40" i="20"/>
  <c r="AT19" i="16"/>
  <c r="AT53" i="16" s="1"/>
  <c r="AU13" i="16"/>
  <c r="AU19" i="16" s="1"/>
  <c r="AU53" i="16" s="1"/>
  <c r="X23" i="20"/>
  <c r="AR31" i="16"/>
  <c r="AQ46" i="16"/>
  <c r="AH39" i="16"/>
  <c r="AG21" i="17"/>
  <c r="AB21" i="17"/>
  <c r="AC21" i="17"/>
  <c r="Z21" i="17"/>
  <c r="X21" i="17"/>
  <c r="AA21" i="17"/>
  <c r="AD21" i="17"/>
  <c r="AF21" i="17"/>
  <c r="Y21" i="17"/>
  <c r="AE21" i="17"/>
  <c r="A46" i="19"/>
  <c r="A32" i="19"/>
  <c r="A33" i="19"/>
  <c r="A34" i="19"/>
  <c r="A35" i="19"/>
  <c r="A36" i="19"/>
  <c r="A37" i="19"/>
  <c r="A38" i="19"/>
  <c r="A39" i="19"/>
  <c r="A40" i="19"/>
  <c r="A41" i="19"/>
  <c r="BU21" i="17" l="1"/>
  <c r="Y22" i="20" s="1"/>
  <c r="Y24" i="20" s="1"/>
  <c r="X25" i="20"/>
  <c r="X63" i="20" s="1"/>
  <c r="X40" i="20"/>
  <c r="AV13" i="16"/>
  <c r="AV19" i="16" s="1"/>
  <c r="AV53" i="16" s="1"/>
  <c r="AS31" i="16"/>
  <c r="AR46" i="16"/>
  <c r="AN21" i="17"/>
  <c r="AI39" i="16"/>
  <c r="AM21" i="17"/>
  <c r="AI21" i="17"/>
  <c r="AK21" i="17"/>
  <c r="AJ21" i="17"/>
  <c r="AL21" i="17"/>
  <c r="A45" i="19"/>
  <c r="A44" i="19"/>
  <c r="A43" i="19"/>
  <c r="Y23" i="20" l="1"/>
  <c r="BV21" i="17"/>
  <c r="Z22" i="20" s="1"/>
  <c r="Z24" i="20" s="1"/>
  <c r="AW13" i="16"/>
  <c r="Y40" i="20"/>
  <c r="Y25" i="20"/>
  <c r="Y63" i="20" s="1"/>
  <c r="AT31" i="16"/>
  <c r="AS46" i="16"/>
  <c r="AO21" i="17"/>
  <c r="A47" i="19"/>
  <c r="AJ39" i="16"/>
  <c r="Z23" i="20" l="1"/>
  <c r="BW21" i="17"/>
  <c r="AA22" i="20" s="1"/>
  <c r="AA24" i="20" s="1"/>
  <c r="BX21" i="17"/>
  <c r="AB22" i="20" s="1"/>
  <c r="Z25" i="20"/>
  <c r="Z63" i="20" s="1"/>
  <c r="Z40" i="20"/>
  <c r="AW19" i="16"/>
  <c r="AW53" i="16" s="1"/>
  <c r="AA23" i="20"/>
  <c r="AH21" i="17"/>
  <c r="AU31" i="16"/>
  <c r="AT46" i="16"/>
  <c r="AP21" i="17"/>
  <c r="A48" i="19"/>
  <c r="AK39" i="16"/>
  <c r="AA28" i="17"/>
  <c r="Z28" i="17"/>
  <c r="Y28" i="17"/>
  <c r="AX13" i="16" l="1"/>
  <c r="BY21" i="17"/>
  <c r="AC22" i="20" s="1"/>
  <c r="AY13" i="16"/>
  <c r="AY19" i="16" s="1"/>
  <c r="AY53" i="16" s="1"/>
  <c r="AA25" i="20"/>
  <c r="AA63" i="20" s="1"/>
  <c r="AA40" i="20"/>
  <c r="AB24" i="20"/>
  <c r="AB23" i="20"/>
  <c r="AU46" i="16"/>
  <c r="AV31" i="16"/>
  <c r="AR21" i="17"/>
  <c r="A49" i="19"/>
  <c r="AL39" i="16"/>
  <c r="AM39" i="16" s="1"/>
  <c r="AN39" i="16" s="1"/>
  <c r="AO39" i="16" s="1"/>
  <c r="AP39" i="16" s="1"/>
  <c r="AQ39" i="16" s="1"/>
  <c r="AR39" i="16" s="1"/>
  <c r="AS39" i="16" s="1"/>
  <c r="AT39" i="16" s="1"/>
  <c r="AU39" i="16" s="1"/>
  <c r="AV39" i="16" s="1"/>
  <c r="AW39" i="16" s="1"/>
  <c r="AX39" i="16" s="1"/>
  <c r="BZ21" i="17" l="1"/>
  <c r="AD22" i="20" s="1"/>
  <c r="AB40" i="20"/>
  <c r="AB25" i="20"/>
  <c r="AZ13" i="16"/>
  <c r="AZ19" i="16" s="1"/>
  <c r="AZ53" i="16" s="1"/>
  <c r="AC24" i="20"/>
  <c r="AC23" i="20"/>
  <c r="AX19" i="16"/>
  <c r="AX53" i="16" s="1"/>
  <c r="AY39" i="16"/>
  <c r="AZ39" i="16" s="1"/>
  <c r="BA39" i="16" s="1"/>
  <c r="BB39" i="16" s="1"/>
  <c r="BC39" i="16" s="1"/>
  <c r="BD39" i="16" s="1"/>
  <c r="BE39" i="16" s="1"/>
  <c r="BF39" i="16" s="1"/>
  <c r="BG39" i="16" s="1"/>
  <c r="BH39" i="16" s="1"/>
  <c r="BI39" i="16" s="1"/>
  <c r="BJ39" i="16" s="1"/>
  <c r="BK39" i="16" s="1"/>
  <c r="BL39" i="16" s="1"/>
  <c r="BM39" i="16" s="1"/>
  <c r="BN39" i="16" s="1"/>
  <c r="BO39" i="16" s="1"/>
  <c r="BP39" i="16" s="1"/>
  <c r="BQ39" i="16" s="1"/>
  <c r="BR39" i="16" s="1"/>
  <c r="BS39" i="16" s="1"/>
  <c r="BT39" i="16" s="1"/>
  <c r="BU39" i="16" s="1"/>
  <c r="BV39" i="16" s="1"/>
  <c r="BW39" i="16" s="1"/>
  <c r="BX39" i="16" s="1"/>
  <c r="BY39" i="16" s="1"/>
  <c r="BZ39" i="16" s="1"/>
  <c r="CA39" i="16" s="1"/>
  <c r="CB39" i="16" s="1"/>
  <c r="CC39" i="16" s="1"/>
  <c r="CD39" i="16" s="1"/>
  <c r="CE39" i="16" s="1"/>
  <c r="CF39" i="16" s="1"/>
  <c r="CG39" i="16" s="1"/>
  <c r="CH39" i="16" s="1"/>
  <c r="CI39" i="16" s="1"/>
  <c r="CJ39" i="16" s="1"/>
  <c r="CK39" i="16" s="1"/>
  <c r="CL39" i="16" s="1"/>
  <c r="CM39" i="16" s="1"/>
  <c r="CN39" i="16" s="1"/>
  <c r="CO39" i="16" s="1"/>
  <c r="CP39" i="16" s="1"/>
  <c r="CQ39" i="16" s="1"/>
  <c r="CR39" i="16" s="1"/>
  <c r="CS39" i="16" s="1"/>
  <c r="CT39" i="16" s="1"/>
  <c r="CV39" i="16"/>
  <c r="AW31" i="16"/>
  <c r="AV46" i="16"/>
  <c r="A50" i="19"/>
  <c r="AB63" i="20" l="1"/>
  <c r="AQ21" i="17"/>
  <c r="CA21" i="17"/>
  <c r="AE22" i="20" s="1"/>
  <c r="AC25" i="20"/>
  <c r="AC63" i="20" s="1"/>
  <c r="AC40" i="20"/>
  <c r="BA13" i="16"/>
  <c r="AD24" i="20"/>
  <c r="AD23" i="20"/>
  <c r="AX31" i="16"/>
  <c r="AW46" i="16"/>
  <c r="A51" i="19"/>
  <c r="Z19" i="16"/>
  <c r="Z53" i="16" s="1"/>
  <c r="Z46" i="16" s="1"/>
  <c r="X19" i="16"/>
  <c r="X53" i="16" s="1"/>
  <c r="X46" i="16" s="1"/>
  <c r="AD25" i="20" l="1"/>
  <c r="AD63" i="20" s="1"/>
  <c r="AD40" i="20"/>
  <c r="AE24" i="20"/>
  <c r="AE23" i="20"/>
  <c r="CB21" i="17"/>
  <c r="AF22" i="20" s="1"/>
  <c r="BA19" i="16"/>
  <c r="BA53" i="16" s="1"/>
  <c r="BB13" i="16"/>
  <c r="BB19" i="16" s="1"/>
  <c r="BB53" i="16" s="1"/>
  <c r="AX46" i="16"/>
  <c r="AY31" i="16"/>
  <c r="AS21" i="17"/>
  <c r="AT21" i="17"/>
  <c r="A52" i="19"/>
  <c r="AA19" i="16"/>
  <c r="AA53" i="16" s="1"/>
  <c r="AA46" i="16" s="1"/>
  <c r="AB19" i="16"/>
  <c r="AB53" i="16" s="1"/>
  <c r="AB46" i="16" s="1"/>
  <c r="Y19" i="16"/>
  <c r="Y53" i="16" s="1"/>
  <c r="Y46" i="16" s="1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D11" i="19"/>
  <c r="C19" i="17"/>
  <c r="D19" i="17" s="1"/>
  <c r="E19" i="17" s="1"/>
  <c r="F19" i="17" s="1"/>
  <c r="G19" i="17" s="1"/>
  <c r="H19" i="17" s="1"/>
  <c r="I19" i="17" s="1"/>
  <c r="J19" i="17" s="1"/>
  <c r="K19" i="17" s="1"/>
  <c r="L19" i="17" s="1"/>
  <c r="M19" i="17" s="1"/>
  <c r="N19" i="17" s="1"/>
  <c r="O19" i="17" s="1"/>
  <c r="P19" i="17" s="1"/>
  <c r="Q19" i="17" s="1"/>
  <c r="R19" i="17" s="1"/>
  <c r="S19" i="17" s="1"/>
  <c r="T19" i="17" s="1"/>
  <c r="U19" i="17" s="1"/>
  <c r="V19" i="17" s="1"/>
  <c r="W19" i="17" s="1"/>
  <c r="X19" i="17" s="1"/>
  <c r="D12" i="17"/>
  <c r="E12" i="17" s="1"/>
  <c r="F12" i="17" s="1"/>
  <c r="G12" i="17" s="1"/>
  <c r="H12" i="17" s="1"/>
  <c r="I12" i="17" s="1"/>
  <c r="J12" i="17" s="1"/>
  <c r="K12" i="17" s="1"/>
  <c r="C9" i="19"/>
  <c r="AF24" i="20" l="1"/>
  <c r="AF23" i="20"/>
  <c r="AE40" i="20"/>
  <c r="AE25" i="20"/>
  <c r="BC13" i="16"/>
  <c r="BC19" i="16" s="1"/>
  <c r="BC53" i="16" s="1"/>
  <c r="CC21" i="17"/>
  <c r="AG22" i="20" s="1"/>
  <c r="CV28" i="17"/>
  <c r="CW28" i="17" s="1"/>
  <c r="CH11" i="19"/>
  <c r="CG11" i="19"/>
  <c r="CF11" i="19"/>
  <c r="CE11" i="19"/>
  <c r="CD11" i="19"/>
  <c r="CC11" i="19"/>
  <c r="CB11" i="19"/>
  <c r="CA11" i="19"/>
  <c r="BY11" i="19"/>
  <c r="BU11" i="19"/>
  <c r="BZ11" i="19"/>
  <c r="BW11" i="19"/>
  <c r="BX11" i="19"/>
  <c r="BR11" i="19"/>
  <c r="BV11" i="19"/>
  <c r="BT11" i="19"/>
  <c r="BS11" i="19"/>
  <c r="CU11" i="19"/>
  <c r="BO11" i="19"/>
  <c r="CP11" i="19"/>
  <c r="CR11" i="19"/>
  <c r="BQ11" i="19"/>
  <c r="CW11" i="19"/>
  <c r="CV11" i="19"/>
  <c r="CN11" i="19"/>
  <c r="CQ11" i="19"/>
  <c r="CJ11" i="19"/>
  <c r="CI11" i="19"/>
  <c r="BN11" i="19"/>
  <c r="CT11" i="19"/>
  <c r="CS11" i="19"/>
  <c r="CL11" i="19"/>
  <c r="CK11" i="19"/>
  <c r="CO11" i="19"/>
  <c r="BP11" i="19"/>
  <c r="CM11" i="19"/>
  <c r="BL11" i="19"/>
  <c r="BJ11" i="19"/>
  <c r="BI11" i="19"/>
  <c r="BF11" i="19"/>
  <c r="BE11" i="19"/>
  <c r="BB11" i="19"/>
  <c r="BM11" i="19"/>
  <c r="BK11" i="19"/>
  <c r="BH11" i="19"/>
  <c r="BG11" i="19"/>
  <c r="BD11" i="19"/>
  <c r="BC11" i="19"/>
  <c r="AX11" i="19"/>
  <c r="AU11" i="19"/>
  <c r="AT11" i="19"/>
  <c r="AQ11" i="19"/>
  <c r="AP11" i="19"/>
  <c r="BA11" i="19"/>
  <c r="AY11" i="19"/>
  <c r="AW11" i="19"/>
  <c r="AV11" i="19"/>
  <c r="AS11" i="19"/>
  <c r="AR11" i="19"/>
  <c r="AZ11" i="19"/>
  <c r="C125" i="17"/>
  <c r="C22" i="17" s="1"/>
  <c r="AZ31" i="16"/>
  <c r="AY46" i="16"/>
  <c r="AU21" i="17"/>
  <c r="AO11" i="19"/>
  <c r="AM11" i="19"/>
  <c r="AL11" i="19"/>
  <c r="AK11" i="19"/>
  <c r="AJ11" i="19"/>
  <c r="AI11" i="19"/>
  <c r="AH11" i="19"/>
  <c r="AF11" i="19"/>
  <c r="AN11" i="19"/>
  <c r="AG11" i="19"/>
  <c r="AE11" i="19"/>
  <c r="AD11" i="19"/>
  <c r="A53" i="19"/>
  <c r="AC11" i="19"/>
  <c r="AB11" i="19"/>
  <c r="AA11" i="19"/>
  <c r="X27" i="17"/>
  <c r="Y19" i="17"/>
  <c r="C27" i="17"/>
  <c r="H27" i="17"/>
  <c r="P27" i="17"/>
  <c r="I27" i="17"/>
  <c r="Q27" i="17"/>
  <c r="J27" i="17"/>
  <c r="R27" i="17"/>
  <c r="E27" i="17"/>
  <c r="M27" i="17"/>
  <c r="U27" i="17"/>
  <c r="K27" i="17"/>
  <c r="L27" i="17"/>
  <c r="T27" i="17"/>
  <c r="V27" i="17"/>
  <c r="S27" i="17"/>
  <c r="D27" i="17"/>
  <c r="F27" i="17"/>
  <c r="N27" i="17"/>
  <c r="A28" i="17"/>
  <c r="A29" i="17" s="1"/>
  <c r="G27" i="17"/>
  <c r="O27" i="17"/>
  <c r="W27" i="17"/>
  <c r="G11" i="19"/>
  <c r="N11" i="19"/>
  <c r="F11" i="19"/>
  <c r="O11" i="19"/>
  <c r="V11" i="19"/>
  <c r="W11" i="19"/>
  <c r="H11" i="19"/>
  <c r="P11" i="19"/>
  <c r="X11" i="19"/>
  <c r="I11" i="19"/>
  <c r="Q11" i="19"/>
  <c r="Y11" i="19"/>
  <c r="J11" i="19"/>
  <c r="R11" i="19"/>
  <c r="Z11" i="19"/>
  <c r="K11" i="19"/>
  <c r="S11" i="19"/>
  <c r="L11" i="19"/>
  <c r="T11" i="19"/>
  <c r="E11" i="19"/>
  <c r="M11" i="19"/>
  <c r="U11" i="19"/>
  <c r="AE63" i="20" l="1"/>
  <c r="AG24" i="20"/>
  <c r="AG23" i="20"/>
  <c r="AF25" i="20"/>
  <c r="AF63" i="20" s="1"/>
  <c r="AF40" i="20"/>
  <c r="CD21" i="17"/>
  <c r="AH22" i="20" s="1"/>
  <c r="BA31" i="16"/>
  <c r="AZ46" i="16"/>
  <c r="AV21" i="17"/>
  <c r="A54" i="19"/>
  <c r="A30" i="17"/>
  <c r="CX11" i="19"/>
  <c r="Z19" i="17"/>
  <c r="Y27" i="17"/>
  <c r="D110" i="19"/>
  <c r="CE21" i="17" l="1"/>
  <c r="AI22" i="20" s="1"/>
  <c r="AG25" i="20"/>
  <c r="AG63" i="20" s="1"/>
  <c r="AG40" i="20"/>
  <c r="BD13" i="16"/>
  <c r="BD19" i="16" s="1"/>
  <c r="BD53" i="16" s="1"/>
  <c r="BE13" i="16"/>
  <c r="AH24" i="20"/>
  <c r="AH23" i="20"/>
  <c r="BB31" i="16"/>
  <c r="BA46" i="16"/>
  <c r="AW21" i="17"/>
  <c r="A55" i="19"/>
  <c r="A31" i="17"/>
  <c r="AA19" i="17"/>
  <c r="Z27" i="17"/>
  <c r="E110" i="19"/>
  <c r="CF21" i="17" l="1"/>
  <c r="AJ22" i="20" s="1"/>
  <c r="AH40" i="20"/>
  <c r="AH25" i="20"/>
  <c r="AH63" i="20" s="1"/>
  <c r="BE19" i="16"/>
  <c r="BE53" i="16" s="1"/>
  <c r="CV13" i="16"/>
  <c r="CW13" i="16" s="1"/>
  <c r="B14" i="16"/>
  <c r="AI24" i="20"/>
  <c r="AI23" i="20"/>
  <c r="BC31" i="16"/>
  <c r="BB46" i="16"/>
  <c r="AX21" i="17"/>
  <c r="A56" i="19"/>
  <c r="A32" i="17"/>
  <c r="AA27" i="17"/>
  <c r="AB19" i="17"/>
  <c r="CG21" i="17" l="1"/>
  <c r="AK22" i="20" s="1"/>
  <c r="AJ24" i="20"/>
  <c r="AJ23" i="20"/>
  <c r="AI25" i="20"/>
  <c r="AI63" i="20" s="1"/>
  <c r="AI40" i="20"/>
  <c r="AZ21" i="17"/>
  <c r="BD31" i="16"/>
  <c r="BC46" i="16"/>
  <c r="A57" i="19"/>
  <c r="A33" i="17"/>
  <c r="AC19" i="17"/>
  <c r="AB27" i="17"/>
  <c r="AJ25" i="20" l="1"/>
  <c r="AJ63" i="20" s="1"/>
  <c r="AJ40" i="20"/>
  <c r="AK24" i="20"/>
  <c r="AK23" i="20"/>
  <c r="AY21" i="17"/>
  <c r="D22" i="20"/>
  <c r="BD46" i="16"/>
  <c r="BE31" i="16"/>
  <c r="A58" i="19"/>
  <c r="A34" i="17"/>
  <c r="AD19" i="17"/>
  <c r="AC27" i="17"/>
  <c r="E29" i="15"/>
  <c r="AV31" i="15"/>
  <c r="AU31" i="15"/>
  <c r="AT31" i="15"/>
  <c r="AS31" i="15"/>
  <c r="AR31" i="15"/>
  <c r="AQ31" i="15"/>
  <c r="AP31" i="15"/>
  <c r="AO31" i="15"/>
  <c r="AN31" i="15"/>
  <c r="AM31" i="15"/>
  <c r="AL31" i="15"/>
  <c r="AK31" i="15"/>
  <c r="AJ31" i="15"/>
  <c r="AI31" i="15"/>
  <c r="AH31" i="15"/>
  <c r="AG31" i="15"/>
  <c r="AX30" i="15"/>
  <c r="AX29" i="15"/>
  <c r="AX28" i="15"/>
  <c r="AX41" i="15"/>
  <c r="AX40" i="15"/>
  <c r="AX39" i="15"/>
  <c r="AX21" i="15"/>
  <c r="AX20" i="15"/>
  <c r="AX19" i="15"/>
  <c r="AX18" i="15"/>
  <c r="AX17" i="15"/>
  <c r="AX15" i="15"/>
  <c r="AX14" i="15"/>
  <c r="AX13" i="15"/>
  <c r="AX12" i="15"/>
  <c r="CH21" i="17" l="1"/>
  <c r="AL22" i="20" s="1"/>
  <c r="AL23" i="20" s="1"/>
  <c r="A59" i="19"/>
  <c r="AL24" i="20"/>
  <c r="CI21" i="17"/>
  <c r="AM22" i="20" s="1"/>
  <c r="D24" i="20"/>
  <c r="D23" i="20"/>
  <c r="AK25" i="20"/>
  <c r="AK63" i="20" s="1"/>
  <c r="AK40" i="20"/>
  <c r="BB21" i="17"/>
  <c r="F22" i="20" s="1"/>
  <c r="BA21" i="17"/>
  <c r="BE46" i="16"/>
  <c r="BF31" i="16"/>
  <c r="A35" i="17"/>
  <c r="AE19" i="17"/>
  <c r="AD27" i="17"/>
  <c r="AX16" i="15"/>
  <c r="A36" i="15"/>
  <c r="A47" i="15" s="1"/>
  <c r="A58" i="15" s="1"/>
  <c r="A59" i="15" s="1"/>
  <c r="A60" i="15" s="1"/>
  <c r="A61" i="15" s="1"/>
  <c r="A62" i="15" s="1"/>
  <c r="A63" i="15" s="1"/>
  <c r="A64" i="15" s="1"/>
  <c r="A65" i="15" s="1"/>
  <c r="A66" i="15" s="1"/>
  <c r="F23" i="15"/>
  <c r="F34" i="15" s="1"/>
  <c r="F45" i="15" s="1"/>
  <c r="F56" i="15" s="1"/>
  <c r="A8" i="18"/>
  <c r="D18" i="18"/>
  <c r="C18" i="18"/>
  <c r="C20" i="18" s="1"/>
  <c r="B18" i="18"/>
  <c r="D41" i="18"/>
  <c r="C39" i="18"/>
  <c r="B39" i="18"/>
  <c r="C34" i="18"/>
  <c r="C42" i="18" s="1"/>
  <c r="C35" i="18"/>
  <c r="C43" i="18" s="1"/>
  <c r="M19" i="16"/>
  <c r="M53" i="16" s="1"/>
  <c r="M46" i="16" s="1"/>
  <c r="L19" i="16"/>
  <c r="L53" i="16" s="1"/>
  <c r="L46" i="16" s="1"/>
  <c r="K19" i="16"/>
  <c r="K53" i="16" s="1"/>
  <c r="K46" i="16" s="1"/>
  <c r="J19" i="16"/>
  <c r="J53" i="16" s="1"/>
  <c r="J46" i="16" s="1"/>
  <c r="I19" i="16"/>
  <c r="I53" i="16" s="1"/>
  <c r="I46" i="16" s="1"/>
  <c r="H19" i="16"/>
  <c r="H53" i="16" s="1"/>
  <c r="H46" i="16" s="1"/>
  <c r="G19" i="16"/>
  <c r="G53" i="16" s="1"/>
  <c r="G46" i="16" s="1"/>
  <c r="F19" i="16"/>
  <c r="F53" i="16" s="1"/>
  <c r="F46" i="16" s="1"/>
  <c r="E19" i="16"/>
  <c r="E53" i="16" s="1"/>
  <c r="E46" i="16" s="1"/>
  <c r="D19" i="16"/>
  <c r="D53" i="16" s="1"/>
  <c r="D46" i="16" s="1"/>
  <c r="C19" i="16"/>
  <c r="C53" i="16" s="1"/>
  <c r="C46" i="16" s="1"/>
  <c r="B19" i="16"/>
  <c r="V19" i="16"/>
  <c r="V53" i="16" s="1"/>
  <c r="V46" i="16" s="1"/>
  <c r="U19" i="16"/>
  <c r="U53" i="16" s="1"/>
  <c r="U46" i="16" s="1"/>
  <c r="T19" i="16"/>
  <c r="T53" i="16" s="1"/>
  <c r="T46" i="16" s="1"/>
  <c r="S19" i="16"/>
  <c r="S53" i="16" s="1"/>
  <c r="S46" i="16" s="1"/>
  <c r="N19" i="16"/>
  <c r="N53" i="16" s="1"/>
  <c r="N46" i="16" s="1"/>
  <c r="B52" i="16"/>
  <c r="B66" i="16" s="1"/>
  <c r="AO22" i="20" l="1"/>
  <c r="AM24" i="20"/>
  <c r="AM23" i="20"/>
  <c r="AN23" i="20" s="1"/>
  <c r="CJ21" i="17"/>
  <c r="AP22" i="20" s="1"/>
  <c r="D25" i="20"/>
  <c r="D63" i="20" s="1"/>
  <c r="D40" i="20"/>
  <c r="F24" i="20"/>
  <c r="F23" i="20"/>
  <c r="AL25" i="20"/>
  <c r="AL63" i="20" s="1"/>
  <c r="AL40" i="20"/>
  <c r="E22" i="20"/>
  <c r="B52" i="21"/>
  <c r="A60" i="19"/>
  <c r="BC21" i="17"/>
  <c r="BG31" i="16"/>
  <c r="BF46" i="16"/>
  <c r="B53" i="16"/>
  <c r="A36" i="17"/>
  <c r="AF19" i="17"/>
  <c r="AE27" i="17"/>
  <c r="G56" i="15"/>
  <c r="H56" i="15" s="1"/>
  <c r="I56" i="15" s="1"/>
  <c r="J56" i="15" s="1"/>
  <c r="K56" i="15" s="1"/>
  <c r="L56" i="15" s="1"/>
  <c r="M56" i="15" s="1"/>
  <c r="N56" i="15" s="1"/>
  <c r="O56" i="15" s="1"/>
  <c r="P56" i="15" s="1"/>
  <c r="Q56" i="15" s="1"/>
  <c r="R56" i="15" s="1"/>
  <c r="S56" i="15" s="1"/>
  <c r="T56" i="15" s="1"/>
  <c r="U56" i="15" s="1"/>
  <c r="V56" i="15" s="1"/>
  <c r="W56" i="15" s="1"/>
  <c r="X56" i="15" s="1"/>
  <c r="Y56" i="15" s="1"/>
  <c r="Z56" i="15" s="1"/>
  <c r="AA56" i="15" s="1"/>
  <c r="AB56" i="15" s="1"/>
  <c r="AC56" i="15" s="1"/>
  <c r="AD56" i="15" s="1"/>
  <c r="AE56" i="15" s="1"/>
  <c r="AF56" i="15" s="1"/>
  <c r="AG56" i="15" s="1"/>
  <c r="AH56" i="15" s="1"/>
  <c r="AI56" i="15" s="1"/>
  <c r="AJ56" i="15" s="1"/>
  <c r="AK56" i="15" s="1"/>
  <c r="AL56" i="15" s="1"/>
  <c r="AM56" i="15" s="1"/>
  <c r="AN56" i="15" s="1"/>
  <c r="AO56" i="15" s="1"/>
  <c r="AP56" i="15" s="1"/>
  <c r="AQ56" i="15" s="1"/>
  <c r="AR56" i="15" s="1"/>
  <c r="AS56" i="15" s="1"/>
  <c r="AT56" i="15" s="1"/>
  <c r="AU56" i="15" s="1"/>
  <c r="AV56" i="15" s="1"/>
  <c r="F77" i="15"/>
  <c r="A78" i="15"/>
  <c r="O19" i="16"/>
  <c r="O53" i="16" s="1"/>
  <c r="O46" i="16" s="1"/>
  <c r="W19" i="16"/>
  <c r="C44" i="18"/>
  <c r="C50" i="18" s="1"/>
  <c r="C12" i="16"/>
  <c r="Q19" i="16"/>
  <c r="Q53" i="16" s="1"/>
  <c r="Q46" i="16" s="1"/>
  <c r="B35" i="18"/>
  <c r="P19" i="16"/>
  <c r="P53" i="16" s="1"/>
  <c r="P46" i="16" s="1"/>
  <c r="R19" i="16"/>
  <c r="R53" i="16" s="1"/>
  <c r="R46" i="16" s="1"/>
  <c r="B45" i="16"/>
  <c r="B20" i="16"/>
  <c r="B54" i="16" s="1"/>
  <c r="B47" i="16" s="1"/>
  <c r="F17" i="18"/>
  <c r="B34" i="18"/>
  <c r="AO24" i="20" l="1"/>
  <c r="F25" i="20"/>
  <c r="F63" i="20" s="1"/>
  <c r="F40" i="20"/>
  <c r="AP24" i="20"/>
  <c r="AP23" i="20"/>
  <c r="AM25" i="20"/>
  <c r="AM40" i="20"/>
  <c r="E52" i="21"/>
  <c r="D52" i="21"/>
  <c r="G22" i="20"/>
  <c r="E24" i="20"/>
  <c r="E23" i="20"/>
  <c r="W53" i="16"/>
  <c r="CV19" i="16"/>
  <c r="CW19" i="16" s="1"/>
  <c r="A61" i="19"/>
  <c r="BD21" i="17"/>
  <c r="BG46" i="16"/>
  <c r="BH31" i="16"/>
  <c r="B46" i="16"/>
  <c r="A37" i="17"/>
  <c r="AG19" i="17"/>
  <c r="AF27" i="17"/>
  <c r="C26" i="18"/>
  <c r="C33" i="18"/>
  <c r="C36" i="18" s="1"/>
  <c r="B33" i="18"/>
  <c r="B42" i="18"/>
  <c r="D34" i="18"/>
  <c r="C52" i="16"/>
  <c r="C66" i="16" s="1"/>
  <c r="C45" i="16"/>
  <c r="D12" i="16"/>
  <c r="D35" i="18"/>
  <c r="B43" i="18"/>
  <c r="D43" i="18" s="1"/>
  <c r="AM63" i="20" l="1"/>
  <c r="AN63" i="20" s="1"/>
  <c r="AN25" i="20"/>
  <c r="G23" i="20"/>
  <c r="G24" i="20"/>
  <c r="H22" i="20"/>
  <c r="CK21" i="17"/>
  <c r="AQ22" i="20" s="1"/>
  <c r="AP25" i="20"/>
  <c r="AP40" i="20"/>
  <c r="E25" i="20"/>
  <c r="E63" i="20" s="1"/>
  <c r="E40" i="20"/>
  <c r="F52" i="21"/>
  <c r="W46" i="16"/>
  <c r="CV53" i="16"/>
  <c r="A62" i="19"/>
  <c r="BE21" i="17"/>
  <c r="BI31" i="16"/>
  <c r="BH46" i="16"/>
  <c r="A38" i="17"/>
  <c r="AH19" i="17"/>
  <c r="AG27" i="17"/>
  <c r="D52" i="16"/>
  <c r="D66" i="16" s="1"/>
  <c r="D45" i="16"/>
  <c r="E12" i="16"/>
  <c r="B36" i="18"/>
  <c r="D33" i="18"/>
  <c r="D36" i="18" s="1"/>
  <c r="D42" i="18"/>
  <c r="D44" i="18" s="1"/>
  <c r="B44" i="18"/>
  <c r="B50" i="18" s="1"/>
  <c r="D50" i="18" s="1"/>
  <c r="C46" i="18"/>
  <c r="C51" i="18"/>
  <c r="CL21" i="17" l="1"/>
  <c r="AR22" i="20" s="1"/>
  <c r="AP63" i="20"/>
  <c r="AR24" i="20"/>
  <c r="AR23" i="20"/>
  <c r="AQ24" i="20"/>
  <c r="AQ23" i="20"/>
  <c r="H24" i="20"/>
  <c r="H23" i="20"/>
  <c r="M52" i="21"/>
  <c r="L52" i="21"/>
  <c r="H52" i="21"/>
  <c r="I22" i="20"/>
  <c r="B88" i="21"/>
  <c r="G40" i="20"/>
  <c r="G25" i="20"/>
  <c r="G63" i="20" s="1"/>
  <c r="A63" i="19"/>
  <c r="BF21" i="17"/>
  <c r="BJ31" i="16"/>
  <c r="BK31" i="16" s="1"/>
  <c r="BI46" i="16"/>
  <c r="A39" i="17"/>
  <c r="AI19" i="17"/>
  <c r="AH27" i="17"/>
  <c r="D46" i="18"/>
  <c r="F12" i="16"/>
  <c r="E52" i="16"/>
  <c r="E66" i="16" s="1"/>
  <c r="E45" i="16"/>
  <c r="B46" i="18"/>
  <c r="B51" i="18"/>
  <c r="D51" i="18" s="1"/>
  <c r="CM21" i="17" l="1"/>
  <c r="AS22" i="20" s="1"/>
  <c r="AS24" i="20" s="1"/>
  <c r="N52" i="21"/>
  <c r="H25" i="20"/>
  <c r="H63" i="20" s="1"/>
  <c r="H40" i="20"/>
  <c r="J52" i="21"/>
  <c r="AQ25" i="20"/>
  <c r="AQ40" i="20"/>
  <c r="J22" i="20"/>
  <c r="E88" i="21"/>
  <c r="D88" i="21"/>
  <c r="AR25" i="20"/>
  <c r="AR63" i="20" s="1"/>
  <c r="AR40" i="20"/>
  <c r="I24" i="20"/>
  <c r="I23" i="20"/>
  <c r="BL31" i="16"/>
  <c r="BK46" i="16"/>
  <c r="A64" i="19"/>
  <c r="BG21" i="17"/>
  <c r="K22" i="20" s="1"/>
  <c r="BJ46" i="16"/>
  <c r="A40" i="17"/>
  <c r="AJ19" i="17"/>
  <c r="AI27" i="17"/>
  <c r="F52" i="16"/>
  <c r="F66" i="16" s="1"/>
  <c r="G12" i="16"/>
  <c r="F45" i="16"/>
  <c r="AS23" i="20" l="1"/>
  <c r="AQ63" i="20"/>
  <c r="CN21" i="17"/>
  <c r="AT22" i="20" s="1"/>
  <c r="AT23" i="20" s="1"/>
  <c r="CO21" i="17"/>
  <c r="AU22" i="20" s="1"/>
  <c r="J24" i="20"/>
  <c r="J23" i="20"/>
  <c r="K24" i="20"/>
  <c r="K23" i="20"/>
  <c r="AS25" i="20"/>
  <c r="AS63" i="20" s="1"/>
  <c r="AS40" i="20"/>
  <c r="I25" i="20"/>
  <c r="I63" i="20" s="1"/>
  <c r="I40" i="20"/>
  <c r="F88" i="21"/>
  <c r="BM31" i="16"/>
  <c r="BL46" i="16"/>
  <c r="A65" i="19"/>
  <c r="BH21" i="17"/>
  <c r="L22" i="20" s="1"/>
  <c r="A41" i="17"/>
  <c r="AK19" i="17"/>
  <c r="AJ27" i="17"/>
  <c r="G45" i="16"/>
  <c r="H12" i="16"/>
  <c r="G52" i="16"/>
  <c r="G66" i="16" s="1"/>
  <c r="AT24" i="20" l="1"/>
  <c r="AT25" i="20" s="1"/>
  <c r="AT63" i="20" s="1"/>
  <c r="L24" i="20"/>
  <c r="L23" i="20"/>
  <c r="B124" i="21"/>
  <c r="K25" i="20"/>
  <c r="K63" i="20" s="1"/>
  <c r="K40" i="20"/>
  <c r="J40" i="20"/>
  <c r="J25" i="20"/>
  <c r="J63" i="20" s="1"/>
  <c r="M88" i="21"/>
  <c r="L88" i="21"/>
  <c r="H88" i="21"/>
  <c r="AU24" i="20"/>
  <c r="AU23" i="20"/>
  <c r="AT40" i="20"/>
  <c r="BM46" i="16"/>
  <c r="BN31" i="16"/>
  <c r="A66" i="19"/>
  <c r="BI21" i="17"/>
  <c r="M22" i="20" s="1"/>
  <c r="A42" i="17"/>
  <c r="AL19" i="17"/>
  <c r="AK27" i="17"/>
  <c r="H52" i="16"/>
  <c r="H66" i="16" s="1"/>
  <c r="I12" i="16"/>
  <c r="H45" i="16"/>
  <c r="J88" i="21" l="1"/>
  <c r="AU25" i="20"/>
  <c r="AU63" i="20" s="1"/>
  <c r="AU40" i="20"/>
  <c r="CP21" i="17"/>
  <c r="AV22" i="20" s="1"/>
  <c r="E124" i="21"/>
  <c r="D124" i="21"/>
  <c r="B160" i="21"/>
  <c r="N88" i="21"/>
  <c r="M24" i="20"/>
  <c r="M23" i="20"/>
  <c r="L25" i="20"/>
  <c r="L63" i="20" s="1"/>
  <c r="L40" i="20"/>
  <c r="BN46" i="16"/>
  <c r="BO31" i="16"/>
  <c r="A67" i="19"/>
  <c r="BJ21" i="17"/>
  <c r="N22" i="20" s="1"/>
  <c r="A43" i="17"/>
  <c r="AM19" i="17"/>
  <c r="AL27" i="17"/>
  <c r="J12" i="16"/>
  <c r="I45" i="16"/>
  <c r="I52" i="16"/>
  <c r="I66" i="16" s="1"/>
  <c r="CQ21" i="17" l="1"/>
  <c r="AW22" i="20" s="1"/>
  <c r="AW24" i="20" s="1"/>
  <c r="N24" i="20"/>
  <c r="N23" i="20"/>
  <c r="E160" i="21"/>
  <c r="D160" i="21"/>
  <c r="F124" i="21"/>
  <c r="AV24" i="20"/>
  <c r="AV23" i="20"/>
  <c r="M25" i="20"/>
  <c r="M63" i="20" s="1"/>
  <c r="M40" i="20"/>
  <c r="BP31" i="16"/>
  <c r="BO46" i="16"/>
  <c r="A68" i="19"/>
  <c r="AM27" i="17"/>
  <c r="AN19" i="17"/>
  <c r="A44" i="17"/>
  <c r="J45" i="16"/>
  <c r="J52" i="16"/>
  <c r="J66" i="16" s="1"/>
  <c r="K12" i="16"/>
  <c r="CR21" i="17" l="1"/>
  <c r="AX22" i="20" s="1"/>
  <c r="AX24" i="20" s="1"/>
  <c r="AW23" i="20"/>
  <c r="AV40" i="20"/>
  <c r="AV25" i="20"/>
  <c r="AV63" i="20" s="1"/>
  <c r="AW25" i="20"/>
  <c r="AW63" i="20" s="1"/>
  <c r="AW40" i="20"/>
  <c r="M124" i="21"/>
  <c r="L124" i="21"/>
  <c r="H124" i="21"/>
  <c r="F160" i="21"/>
  <c r="N25" i="20"/>
  <c r="N63" i="20" s="1"/>
  <c r="N40" i="20"/>
  <c r="BP46" i="16"/>
  <c r="BQ31" i="16"/>
  <c r="A69" i="19"/>
  <c r="BK21" i="17"/>
  <c r="O22" i="20" s="1"/>
  <c r="AO19" i="17"/>
  <c r="AN27" i="17"/>
  <c r="A45" i="17"/>
  <c r="K52" i="16"/>
  <c r="K66" i="16" s="1"/>
  <c r="K45" i="16"/>
  <c r="L12" i="16"/>
  <c r="AX23" i="20" l="1"/>
  <c r="M160" i="21"/>
  <c r="L160" i="21"/>
  <c r="H160" i="21"/>
  <c r="AX25" i="20"/>
  <c r="AX63" i="20" s="1"/>
  <c r="AX40" i="20"/>
  <c r="O24" i="20"/>
  <c r="O23" i="20"/>
  <c r="J124" i="21"/>
  <c r="N124" i="21"/>
  <c r="CS21" i="17"/>
  <c r="AY22" i="20" s="1"/>
  <c r="BR31" i="16"/>
  <c r="BQ46" i="16"/>
  <c r="A70" i="19"/>
  <c r="AP19" i="17"/>
  <c r="AO27" i="17"/>
  <c r="A46" i="17"/>
  <c r="L45" i="16"/>
  <c r="L52" i="16"/>
  <c r="L66" i="16" s="1"/>
  <c r="M12" i="16"/>
  <c r="A71" i="19" l="1"/>
  <c r="AY24" i="20"/>
  <c r="AY23" i="20"/>
  <c r="CT21" i="17"/>
  <c r="AZ22" i="20" s="1"/>
  <c r="O25" i="20"/>
  <c r="O63" i="20" s="1"/>
  <c r="O40" i="20"/>
  <c r="N160" i="21"/>
  <c r="J160" i="21"/>
  <c r="BS31" i="16"/>
  <c r="BR46" i="16"/>
  <c r="AQ19" i="17"/>
  <c r="AP27" i="17"/>
  <c r="A47" i="17"/>
  <c r="M52" i="16"/>
  <c r="M66" i="16" s="1"/>
  <c r="M45" i="16"/>
  <c r="N12" i="16"/>
  <c r="AZ24" i="20" l="1"/>
  <c r="AZ23" i="20"/>
  <c r="CU21" i="17"/>
  <c r="AY40" i="20"/>
  <c r="AY25" i="20"/>
  <c r="AY63" i="20" s="1"/>
  <c r="BT31" i="16"/>
  <c r="BS46" i="16"/>
  <c r="A72" i="19"/>
  <c r="AR19" i="17"/>
  <c r="AQ27" i="17"/>
  <c r="A48" i="17"/>
  <c r="N52" i="16"/>
  <c r="N66" i="16" s="1"/>
  <c r="N45" i="16"/>
  <c r="O12" i="16"/>
  <c r="BA22" i="20" l="1"/>
  <c r="BF22" i="20" s="1"/>
  <c r="BC63" i="20"/>
  <c r="AZ25" i="20"/>
  <c r="AZ63" i="20" s="1"/>
  <c r="AZ40" i="20"/>
  <c r="BT46" i="16"/>
  <c r="BU31" i="16"/>
  <c r="A73" i="19"/>
  <c r="AS19" i="17"/>
  <c r="AR27" i="17"/>
  <c r="A49" i="17"/>
  <c r="O52" i="16"/>
  <c r="O66" i="16" s="1"/>
  <c r="O45" i="16"/>
  <c r="P12" i="16"/>
  <c r="BA24" i="20" l="1"/>
  <c r="BF24" i="20" s="1"/>
  <c r="BA23" i="20"/>
  <c r="BE23" i="20" s="1"/>
  <c r="BV31" i="16"/>
  <c r="BU46" i="16"/>
  <c r="A74" i="19"/>
  <c r="AT19" i="17"/>
  <c r="AS27" i="17"/>
  <c r="A50" i="17"/>
  <c r="B49" i="17"/>
  <c r="P52" i="16"/>
  <c r="P66" i="16" s="1"/>
  <c r="P45" i="16"/>
  <c r="Q12" i="16"/>
  <c r="BA25" i="20" l="1"/>
  <c r="BA40" i="20"/>
  <c r="BB40" i="20" s="1"/>
  <c r="BW31" i="16"/>
  <c r="BV46" i="16"/>
  <c r="CQ49" i="17"/>
  <c r="CP49" i="17"/>
  <c r="CO49" i="17"/>
  <c r="BY49" i="17"/>
  <c r="CN49" i="17"/>
  <c r="CM49" i="17"/>
  <c r="CL49" i="17"/>
  <c r="CK49" i="17"/>
  <c r="CJ49" i="17"/>
  <c r="CI49" i="17"/>
  <c r="CH49" i="17"/>
  <c r="CG49" i="17"/>
  <c r="CF49" i="17"/>
  <c r="CE49" i="17"/>
  <c r="BX49" i="17"/>
  <c r="CD49" i="17"/>
  <c r="CC49" i="17"/>
  <c r="CB49" i="17"/>
  <c r="BW49" i="17"/>
  <c r="CA49" i="17"/>
  <c r="BZ49" i="17"/>
  <c r="CU49" i="17"/>
  <c r="CT49" i="17"/>
  <c r="BT49" i="17"/>
  <c r="BS49" i="17"/>
  <c r="CS49" i="17"/>
  <c r="BV49" i="17"/>
  <c r="CR49" i="17"/>
  <c r="BU49" i="17"/>
  <c r="BR49" i="17"/>
  <c r="BQ49" i="17"/>
  <c r="BP49" i="17"/>
  <c r="BO49" i="17"/>
  <c r="BN49" i="17"/>
  <c r="BM49" i="17"/>
  <c r="BL49" i="17"/>
  <c r="A75" i="19"/>
  <c r="BJ49" i="17"/>
  <c r="BK49" i="17"/>
  <c r="BH49" i="17"/>
  <c r="BI49" i="17"/>
  <c r="BF49" i="17"/>
  <c r="BG49" i="17"/>
  <c r="BD49" i="17"/>
  <c r="BE49" i="17"/>
  <c r="BB49" i="17"/>
  <c r="BC49" i="17"/>
  <c r="AZ49" i="17"/>
  <c r="BA49" i="17"/>
  <c r="AU19" i="17"/>
  <c r="AT27" i="17"/>
  <c r="AY49" i="17"/>
  <c r="AX49" i="17"/>
  <c r="AW49" i="17"/>
  <c r="AV49" i="17"/>
  <c r="AU49" i="17"/>
  <c r="AT49" i="17"/>
  <c r="AS49" i="17"/>
  <c r="AP49" i="17"/>
  <c r="AR49" i="17"/>
  <c r="AQ49" i="17"/>
  <c r="AO49" i="17"/>
  <c r="AN49" i="17"/>
  <c r="A51" i="17"/>
  <c r="B50" i="17"/>
  <c r="AL49" i="17"/>
  <c r="AJ49" i="17"/>
  <c r="AI49" i="17"/>
  <c r="AH49" i="17"/>
  <c r="AC49" i="17"/>
  <c r="AM49" i="17"/>
  <c r="AE49" i="17"/>
  <c r="AG49" i="17"/>
  <c r="Z49" i="17"/>
  <c r="AA49" i="17"/>
  <c r="AF49" i="17"/>
  <c r="AK49" i="17"/>
  <c r="AD49" i="17"/>
  <c r="Y49" i="17"/>
  <c r="AB49" i="17"/>
  <c r="X49" i="17"/>
  <c r="Q52" i="16"/>
  <c r="Q66" i="16" s="1"/>
  <c r="R12" i="16"/>
  <c r="Q45" i="16"/>
  <c r="BA63" i="20" l="1"/>
  <c r="BB63" i="20" s="1"/>
  <c r="BD63" i="20" s="1"/>
  <c r="BE25" i="20"/>
  <c r="BX31" i="16"/>
  <c r="BW46" i="16"/>
  <c r="CM50" i="17"/>
  <c r="CL50" i="17"/>
  <c r="CK50" i="17"/>
  <c r="CJ50" i="17"/>
  <c r="CI50" i="17"/>
  <c r="CH50" i="17"/>
  <c r="CG50" i="17"/>
  <c r="CF50" i="17"/>
  <c r="BU50" i="17"/>
  <c r="CE50" i="17"/>
  <c r="BS50" i="17"/>
  <c r="CD50" i="17"/>
  <c r="CC50" i="17"/>
  <c r="CB50" i="17"/>
  <c r="CA50" i="17"/>
  <c r="BZ50" i="17"/>
  <c r="BY50" i="17"/>
  <c r="BT50" i="17"/>
  <c r="BX50" i="17"/>
  <c r="BW50" i="17"/>
  <c r="BV50" i="17"/>
  <c r="CP50" i="17"/>
  <c r="CO50" i="17"/>
  <c r="CR50" i="17"/>
  <c r="CT50" i="17"/>
  <c r="CQ50" i="17"/>
  <c r="CS50" i="17"/>
  <c r="CU50" i="17"/>
  <c r="CN50" i="17"/>
  <c r="BR50" i="17"/>
  <c r="BQ50" i="17"/>
  <c r="BP50" i="17"/>
  <c r="BO50" i="17"/>
  <c r="BN50" i="17"/>
  <c r="BM50" i="17"/>
  <c r="BL50" i="17"/>
  <c r="CV49" i="17"/>
  <c r="CW49" i="17" s="1"/>
  <c r="A76" i="19"/>
  <c r="BJ50" i="17"/>
  <c r="BK50" i="17"/>
  <c r="BH50" i="17"/>
  <c r="BI50" i="17"/>
  <c r="BF50" i="17"/>
  <c r="BG50" i="17"/>
  <c r="BD50" i="17"/>
  <c r="BE50" i="17"/>
  <c r="BB50" i="17"/>
  <c r="BC50" i="17"/>
  <c r="AZ50" i="17"/>
  <c r="BA50" i="17"/>
  <c r="AV19" i="17"/>
  <c r="AU27" i="17"/>
  <c r="AV50" i="17"/>
  <c r="AT50" i="17"/>
  <c r="AQ50" i="17"/>
  <c r="AS50" i="17"/>
  <c r="AR50" i="17"/>
  <c r="AW50" i="17"/>
  <c r="AO50" i="17"/>
  <c r="AN50" i="17"/>
  <c r="AX50" i="17"/>
  <c r="AP50" i="17"/>
  <c r="AY50" i="17"/>
  <c r="AU50" i="17"/>
  <c r="A52" i="17"/>
  <c r="B51" i="17"/>
  <c r="AE50" i="17"/>
  <c r="AD50" i="17"/>
  <c r="AC50" i="17"/>
  <c r="AH50" i="17"/>
  <c r="Z50" i="17"/>
  <c r="Y50" i="17"/>
  <c r="AG50" i="17"/>
  <c r="AB50" i="17"/>
  <c r="AA50" i="17"/>
  <c r="AM50" i="17"/>
  <c r="AL50" i="17"/>
  <c r="AK50" i="17"/>
  <c r="AJ50" i="17"/>
  <c r="AI50" i="17"/>
  <c r="AF50" i="17"/>
  <c r="R52" i="16"/>
  <c r="R66" i="16" s="1"/>
  <c r="S12" i="16"/>
  <c r="R45" i="16"/>
  <c r="BY31" i="16" l="1"/>
  <c r="BX46" i="16"/>
  <c r="CI51" i="17"/>
  <c r="CU51" i="17"/>
  <c r="CH51" i="17"/>
  <c r="CG51" i="17"/>
  <c r="CF51" i="17"/>
  <c r="CE51" i="17"/>
  <c r="CD51" i="17"/>
  <c r="CC51" i="17"/>
  <c r="CB51" i="17"/>
  <c r="CA51" i="17"/>
  <c r="BP51" i="17"/>
  <c r="BZ51" i="17"/>
  <c r="BY51" i="17"/>
  <c r="BO51" i="17"/>
  <c r="BX51" i="17"/>
  <c r="BW51" i="17"/>
  <c r="BQ51" i="17"/>
  <c r="BV51" i="17"/>
  <c r="BU51" i="17"/>
  <c r="BT51" i="17"/>
  <c r="BS51" i="17"/>
  <c r="BR51" i="17"/>
  <c r="CT51" i="17"/>
  <c r="CQ51" i="17"/>
  <c r="CS51" i="17"/>
  <c r="CR51" i="17"/>
  <c r="CP51" i="17"/>
  <c r="CO51" i="17"/>
  <c r="CN51" i="17"/>
  <c r="CM51" i="17"/>
  <c r="CL51" i="17"/>
  <c r="CK51" i="17"/>
  <c r="CJ51" i="17"/>
  <c r="BN51" i="17"/>
  <c r="BM51" i="17"/>
  <c r="BL51" i="17"/>
  <c r="CV50" i="17"/>
  <c r="CW50" i="17" s="1"/>
  <c r="A77" i="19"/>
  <c r="BJ51" i="17"/>
  <c r="BK51" i="17"/>
  <c r="BH51" i="17"/>
  <c r="BI51" i="17"/>
  <c r="BF51" i="17"/>
  <c r="BG51" i="17"/>
  <c r="BD51" i="17"/>
  <c r="BE51" i="17"/>
  <c r="BB51" i="17"/>
  <c r="BC51" i="17"/>
  <c r="AZ51" i="17"/>
  <c r="BA51" i="17"/>
  <c r="AW19" i="17"/>
  <c r="AV27" i="17"/>
  <c r="AS51" i="17"/>
  <c r="AT51" i="17"/>
  <c r="AV51" i="17"/>
  <c r="AR51" i="17"/>
  <c r="AP51" i="17"/>
  <c r="AY51" i="17"/>
  <c r="AX51" i="17"/>
  <c r="AU51" i="17"/>
  <c r="AN51" i="17"/>
  <c r="AW51" i="17"/>
  <c r="AQ51" i="17"/>
  <c r="AO51" i="17"/>
  <c r="AA51" i="17"/>
  <c r="Z51" i="17"/>
  <c r="AJ51" i="17"/>
  <c r="AH51" i="17"/>
  <c r="AL51" i="17"/>
  <c r="AE51" i="17"/>
  <c r="AF51" i="17"/>
  <c r="AD51" i="17"/>
  <c r="AG51" i="17"/>
  <c r="AI51" i="17"/>
  <c r="AB51" i="17"/>
  <c r="AM51" i="17"/>
  <c r="AK51" i="17"/>
  <c r="AC51" i="17"/>
  <c r="A53" i="17"/>
  <c r="B52" i="17"/>
  <c r="S52" i="16"/>
  <c r="S66" i="16" s="1"/>
  <c r="S45" i="16"/>
  <c r="T12" i="16"/>
  <c r="BZ31" i="16" l="1"/>
  <c r="BY46" i="16"/>
  <c r="CE52" i="17"/>
  <c r="CD52" i="17"/>
  <c r="CC52" i="17"/>
  <c r="CB52" i="17"/>
  <c r="CA52" i="17"/>
  <c r="BZ52" i="17"/>
  <c r="BY52" i="17"/>
  <c r="CQ52" i="17"/>
  <c r="BX52" i="17"/>
  <c r="BW52" i="17"/>
  <c r="BM52" i="17"/>
  <c r="BV52" i="17"/>
  <c r="BU52" i="17"/>
  <c r="CS52" i="17"/>
  <c r="CR52" i="17"/>
  <c r="BT52" i="17"/>
  <c r="BS52" i="17"/>
  <c r="BR52" i="17"/>
  <c r="BQ52" i="17"/>
  <c r="BP52" i="17"/>
  <c r="CU52" i="17"/>
  <c r="BO52" i="17"/>
  <c r="BL52" i="17"/>
  <c r="CT52" i="17"/>
  <c r="BN52" i="17"/>
  <c r="CH52" i="17"/>
  <c r="CG52" i="17"/>
  <c r="CF52" i="17"/>
  <c r="CP52" i="17"/>
  <c r="CO52" i="17"/>
  <c r="CN52" i="17"/>
  <c r="CM52" i="17"/>
  <c r="CL52" i="17"/>
  <c r="CK52" i="17"/>
  <c r="CJ52" i="17"/>
  <c r="CI52" i="17"/>
  <c r="CV51" i="17"/>
  <c r="CW51" i="17" s="1"/>
  <c r="A78" i="19"/>
  <c r="BJ52" i="17"/>
  <c r="BK52" i="17"/>
  <c r="BH52" i="17"/>
  <c r="BI52" i="17"/>
  <c r="BF52" i="17"/>
  <c r="BG52" i="17"/>
  <c r="BD52" i="17"/>
  <c r="BE52" i="17"/>
  <c r="BB52" i="17"/>
  <c r="BC52" i="17"/>
  <c r="AZ52" i="17"/>
  <c r="BA52" i="17"/>
  <c r="AX19" i="17"/>
  <c r="AW27" i="17"/>
  <c r="AU52" i="17"/>
  <c r="AT52" i="17"/>
  <c r="AS52" i="17"/>
  <c r="AY52" i="17"/>
  <c r="AR52" i="17"/>
  <c r="AQ52" i="17"/>
  <c r="AP52" i="17"/>
  <c r="AO52" i="17"/>
  <c r="AW52" i="17"/>
  <c r="AV52" i="17"/>
  <c r="AN52" i="17"/>
  <c r="AX52" i="17"/>
  <c r="AE52" i="17"/>
  <c r="AB52" i="17"/>
  <c r="AF52" i="17"/>
  <c r="AC52" i="17"/>
  <c r="AA52" i="17"/>
  <c r="AK52" i="17"/>
  <c r="AG52" i="17"/>
  <c r="AD52" i="17"/>
  <c r="AL52" i="17"/>
  <c r="AJ52" i="17"/>
  <c r="AM52" i="17"/>
  <c r="AH52" i="17"/>
  <c r="AI52" i="17"/>
  <c r="A54" i="17"/>
  <c r="B53" i="17"/>
  <c r="T45" i="16"/>
  <c r="T52" i="16"/>
  <c r="T66" i="16" s="1"/>
  <c r="U12" i="16"/>
  <c r="CA31" i="16" l="1"/>
  <c r="BZ46" i="16"/>
  <c r="CA53" i="17"/>
  <c r="BZ53" i="17"/>
  <c r="BY53" i="17"/>
  <c r="CN53" i="17"/>
  <c r="BX53" i="17"/>
  <c r="BW53" i="17"/>
  <c r="BV53" i="17"/>
  <c r="CO53" i="17"/>
  <c r="BU53" i="17"/>
  <c r="BT53" i="17"/>
  <c r="BS53" i="17"/>
  <c r="BR53" i="17"/>
  <c r="CM53" i="17"/>
  <c r="BQ53" i="17"/>
  <c r="BP53" i="17"/>
  <c r="CU53" i="17"/>
  <c r="BO53" i="17"/>
  <c r="CT53" i="17"/>
  <c r="BN53" i="17"/>
  <c r="CS53" i="17"/>
  <c r="BM53" i="17"/>
  <c r="CR53" i="17"/>
  <c r="BL53" i="17"/>
  <c r="CQ53" i="17"/>
  <c r="CP53" i="17"/>
  <c r="CB53" i="17"/>
  <c r="CE53" i="17"/>
  <c r="CC53" i="17"/>
  <c r="CG53" i="17"/>
  <c r="CD53" i="17"/>
  <c r="CL53" i="17"/>
  <c r="CK53" i="17"/>
  <c r="CF53" i="17"/>
  <c r="CJ53" i="17"/>
  <c r="CI53" i="17"/>
  <c r="CH53" i="17"/>
  <c r="CV52" i="17"/>
  <c r="CW52" i="17" s="1"/>
  <c r="A79" i="19"/>
  <c r="BJ53" i="17"/>
  <c r="BK53" i="17"/>
  <c r="BH53" i="17"/>
  <c r="BI53" i="17"/>
  <c r="BF53" i="17"/>
  <c r="BG53" i="17"/>
  <c r="BD53" i="17"/>
  <c r="BE53" i="17"/>
  <c r="BB53" i="17"/>
  <c r="BC53" i="17"/>
  <c r="AZ53" i="17"/>
  <c r="BA53" i="17"/>
  <c r="AY19" i="17"/>
  <c r="AX27" i="17"/>
  <c r="AY53" i="17"/>
  <c r="AN53" i="17"/>
  <c r="AW53" i="17"/>
  <c r="AQ53" i="17"/>
  <c r="AT53" i="17"/>
  <c r="AO53" i="17"/>
  <c r="AV53" i="17"/>
  <c r="AR53" i="17"/>
  <c r="AP53" i="17"/>
  <c r="AS53" i="17"/>
  <c r="AX53" i="17"/>
  <c r="AU53" i="17"/>
  <c r="AB53" i="17"/>
  <c r="AF53" i="17"/>
  <c r="AH53" i="17"/>
  <c r="AI53" i="17"/>
  <c r="AG53" i="17"/>
  <c r="AK53" i="17"/>
  <c r="AJ53" i="17"/>
  <c r="AL53" i="17"/>
  <c r="AM53" i="17"/>
  <c r="AD53" i="17"/>
  <c r="AC53" i="17"/>
  <c r="AE53" i="17"/>
  <c r="A55" i="17"/>
  <c r="B54" i="17"/>
  <c r="U45" i="16"/>
  <c r="U52" i="16"/>
  <c r="U66" i="16" s="1"/>
  <c r="V12" i="16"/>
  <c r="CB31" i="16" l="1"/>
  <c r="CA46" i="16"/>
  <c r="BW54" i="17"/>
  <c r="CK54" i="17"/>
  <c r="BV54" i="17"/>
  <c r="BU54" i="17"/>
  <c r="BT54" i="17"/>
  <c r="CJ54" i="17"/>
  <c r="BS54" i="17"/>
  <c r="BR54" i="17"/>
  <c r="BQ54" i="17"/>
  <c r="BP54" i="17"/>
  <c r="CI54" i="17"/>
  <c r="CU54" i="17"/>
  <c r="BO54" i="17"/>
  <c r="CT54" i="17"/>
  <c r="BN54" i="17"/>
  <c r="CS54" i="17"/>
  <c r="BM54" i="17"/>
  <c r="CR54" i="17"/>
  <c r="BL54" i="17"/>
  <c r="CQ54" i="17"/>
  <c r="CP54" i="17"/>
  <c r="CO54" i="17"/>
  <c r="CN54" i="17"/>
  <c r="CM54" i="17"/>
  <c r="CL54" i="17"/>
  <c r="CD54" i="17"/>
  <c r="CH54" i="17"/>
  <c r="CG54" i="17"/>
  <c r="CF54" i="17"/>
  <c r="CE54" i="17"/>
  <c r="CC54" i="17"/>
  <c r="CB54" i="17"/>
  <c r="CA54" i="17"/>
  <c r="BZ54" i="17"/>
  <c r="BY54" i="17"/>
  <c r="BX54" i="17"/>
  <c r="CV53" i="17"/>
  <c r="CW53" i="17" s="1"/>
  <c r="A80" i="19"/>
  <c r="AY27" i="17"/>
  <c r="AZ19" i="17"/>
  <c r="BJ54" i="17"/>
  <c r="BK54" i="17"/>
  <c r="BH54" i="17"/>
  <c r="BI54" i="17"/>
  <c r="BF54" i="17"/>
  <c r="BG54" i="17"/>
  <c r="BD54" i="17"/>
  <c r="BE54" i="17"/>
  <c r="BB54" i="17"/>
  <c r="BC54" i="17"/>
  <c r="AZ54" i="17"/>
  <c r="BA54" i="17"/>
  <c r="AY54" i="17"/>
  <c r="AX54" i="17"/>
  <c r="AW54" i="17"/>
  <c r="AR54" i="17"/>
  <c r="AV54" i="17"/>
  <c r="AP54" i="17"/>
  <c r="AU54" i="17"/>
  <c r="AQ54" i="17"/>
  <c r="AO54" i="17"/>
  <c r="AT54" i="17"/>
  <c r="AN54" i="17"/>
  <c r="AS54" i="17"/>
  <c r="A56" i="17"/>
  <c r="B55" i="17"/>
  <c r="AC54" i="17"/>
  <c r="AE54" i="17"/>
  <c r="AG54" i="17"/>
  <c r="AF54" i="17"/>
  <c r="AD54" i="17"/>
  <c r="AL54" i="17"/>
  <c r="AH54" i="17"/>
  <c r="AI54" i="17"/>
  <c r="AK54" i="17"/>
  <c r="AM54" i="17"/>
  <c r="AJ54" i="17"/>
  <c r="V52" i="16"/>
  <c r="V66" i="16" s="1"/>
  <c r="W12" i="16"/>
  <c r="X12" i="16" s="1"/>
  <c r="V45" i="16"/>
  <c r="CC31" i="16" l="1"/>
  <c r="CB46" i="16"/>
  <c r="BS55" i="17"/>
  <c r="BR55" i="17"/>
  <c r="CE55" i="17"/>
  <c r="BQ55" i="17"/>
  <c r="BP55" i="17"/>
  <c r="CU55" i="17"/>
  <c r="BO55" i="17"/>
  <c r="CT55" i="17"/>
  <c r="BN55" i="17"/>
  <c r="CS55" i="17"/>
  <c r="BM55" i="17"/>
  <c r="CG55" i="17"/>
  <c r="CR55" i="17"/>
  <c r="BL55" i="17"/>
  <c r="CF55" i="17"/>
  <c r="CQ55" i="17"/>
  <c r="CP55" i="17"/>
  <c r="CO55" i="17"/>
  <c r="CN55" i="17"/>
  <c r="CM55" i="17"/>
  <c r="CL55" i="17"/>
  <c r="CK55" i="17"/>
  <c r="CJ55" i="17"/>
  <c r="CI55" i="17"/>
  <c r="CH55" i="17"/>
  <c r="BU55" i="17"/>
  <c r="BT55" i="17"/>
  <c r="CD55" i="17"/>
  <c r="CC55" i="17"/>
  <c r="CB55" i="17"/>
  <c r="CA55" i="17"/>
  <c r="BZ55" i="17"/>
  <c r="BY55" i="17"/>
  <c r="BX55" i="17"/>
  <c r="BW55" i="17"/>
  <c r="BV55" i="17"/>
  <c r="CV54" i="17"/>
  <c r="CW54" i="17" s="1"/>
  <c r="A81" i="19"/>
  <c r="AZ27" i="17"/>
  <c r="BA19" i="17"/>
  <c r="BJ55" i="17"/>
  <c r="BK55" i="17"/>
  <c r="BH55" i="17"/>
  <c r="BI55" i="17"/>
  <c r="BF55" i="17"/>
  <c r="BG55" i="17"/>
  <c r="BD55" i="17"/>
  <c r="BE55" i="17"/>
  <c r="BB55" i="17"/>
  <c r="BC55" i="17"/>
  <c r="AZ55" i="17"/>
  <c r="BA55" i="17"/>
  <c r="AQ55" i="17"/>
  <c r="AP55" i="17"/>
  <c r="AO55" i="17"/>
  <c r="AN55" i="17"/>
  <c r="AR55" i="17"/>
  <c r="AV55" i="17"/>
  <c r="AY55" i="17"/>
  <c r="AU55" i="17"/>
  <c r="AT55" i="17"/>
  <c r="AS55" i="17"/>
  <c r="AX55" i="17"/>
  <c r="AW55" i="17"/>
  <c r="AD55" i="17"/>
  <c r="AH55" i="17"/>
  <c r="AK55" i="17"/>
  <c r="AM55" i="17"/>
  <c r="AL55" i="17"/>
  <c r="AE55" i="17"/>
  <c r="AF55" i="17"/>
  <c r="AG55" i="17"/>
  <c r="AJ55" i="17"/>
  <c r="AI55" i="17"/>
  <c r="A57" i="17"/>
  <c r="B56" i="17"/>
  <c r="Y12" i="16"/>
  <c r="Z12" i="16" s="1"/>
  <c r="X45" i="16"/>
  <c r="X52" i="16"/>
  <c r="X66" i="16" s="1"/>
  <c r="W45" i="16"/>
  <c r="W52" i="16"/>
  <c r="W66" i="16" s="1"/>
  <c r="CC46" i="16" l="1"/>
  <c r="CD31" i="16"/>
  <c r="CU56" i="17"/>
  <c r="BO56" i="17"/>
  <c r="CT56" i="17"/>
  <c r="BN56" i="17"/>
  <c r="CS56" i="17"/>
  <c r="BM56" i="17"/>
  <c r="CR56" i="17"/>
  <c r="BL56" i="17"/>
  <c r="CA56" i="17"/>
  <c r="CQ56" i="17"/>
  <c r="CP56" i="17"/>
  <c r="CB56" i="17"/>
  <c r="CO56" i="17"/>
  <c r="CN56" i="17"/>
  <c r="CC56" i="17"/>
  <c r="CM56" i="17"/>
  <c r="CL56" i="17"/>
  <c r="CK56" i="17"/>
  <c r="CJ56" i="17"/>
  <c r="CI56" i="17"/>
  <c r="CH56" i="17"/>
  <c r="CG56" i="17"/>
  <c r="CF56" i="17"/>
  <c r="CE56" i="17"/>
  <c r="CD56" i="17"/>
  <c r="BP56" i="17"/>
  <c r="BQ56" i="17"/>
  <c r="BZ56" i="17"/>
  <c r="BT56" i="17"/>
  <c r="BY56" i="17"/>
  <c r="BX56" i="17"/>
  <c r="BR56" i="17"/>
  <c r="BW56" i="17"/>
  <c r="BV56" i="17"/>
  <c r="BS56" i="17"/>
  <c r="BU56" i="17"/>
  <c r="CV55" i="17"/>
  <c r="CW55" i="17" s="1"/>
  <c r="A82" i="19"/>
  <c r="BA27" i="17"/>
  <c r="BB19" i="17"/>
  <c r="BJ56" i="17"/>
  <c r="BK56" i="17"/>
  <c r="BH56" i="17"/>
  <c r="BI56" i="17"/>
  <c r="BF56" i="17"/>
  <c r="BG56" i="17"/>
  <c r="BD56" i="17"/>
  <c r="BE56" i="17"/>
  <c r="BB56" i="17"/>
  <c r="BC56" i="17"/>
  <c r="AZ56" i="17"/>
  <c r="BA56" i="17"/>
  <c r="AW56" i="17"/>
  <c r="AV56" i="17"/>
  <c r="AT56" i="17"/>
  <c r="AX56" i="17"/>
  <c r="AO56" i="17"/>
  <c r="AR56" i="17"/>
  <c r="AP56" i="17"/>
  <c r="AU56" i="17"/>
  <c r="AS56" i="17"/>
  <c r="AY56" i="17"/>
  <c r="AQ56" i="17"/>
  <c r="AN56" i="17"/>
  <c r="AA12" i="16"/>
  <c r="Z45" i="16"/>
  <c r="Z52" i="16"/>
  <c r="Z66" i="16" s="1"/>
  <c r="A58" i="17"/>
  <c r="B57" i="17"/>
  <c r="AE56" i="17"/>
  <c r="AH56" i="17"/>
  <c r="AI56" i="17"/>
  <c r="AJ56" i="17"/>
  <c r="AG56" i="17"/>
  <c r="AK56" i="17"/>
  <c r="AL56" i="17"/>
  <c r="AM56" i="17"/>
  <c r="AF56" i="17"/>
  <c r="Y45" i="16"/>
  <c r="Y52" i="16"/>
  <c r="Y66" i="16" s="1"/>
  <c r="B19" i="15"/>
  <c r="O84" i="15"/>
  <c r="P83" i="15"/>
  <c r="Q83" i="15" s="1"/>
  <c r="P82" i="15"/>
  <c r="C82" i="15"/>
  <c r="P81" i="15"/>
  <c r="C81" i="15"/>
  <c r="A79" i="15"/>
  <c r="A80" i="15" s="1"/>
  <c r="A81" i="15" s="1"/>
  <c r="A82" i="15" s="1"/>
  <c r="A83" i="15" s="1"/>
  <c r="G77" i="15"/>
  <c r="H77" i="15" s="1"/>
  <c r="I77" i="15" s="1"/>
  <c r="J77" i="15" s="1"/>
  <c r="K77" i="15" s="1"/>
  <c r="L77" i="15" s="1"/>
  <c r="M77" i="15" s="1"/>
  <c r="N77" i="15" s="1"/>
  <c r="O77" i="15" s="1"/>
  <c r="A48" i="15"/>
  <c r="A49" i="15" s="1"/>
  <c r="A50" i="15" s="1"/>
  <c r="A51" i="15" s="1"/>
  <c r="A52" i="15" s="1"/>
  <c r="G45" i="15"/>
  <c r="H45" i="15" s="1"/>
  <c r="I45" i="15" s="1"/>
  <c r="J45" i="15" s="1"/>
  <c r="K45" i="15" s="1"/>
  <c r="L45" i="15" s="1"/>
  <c r="M45" i="15" s="1"/>
  <c r="N45" i="15" s="1"/>
  <c r="O45" i="15" s="1"/>
  <c r="P45" i="15" s="1"/>
  <c r="Q45" i="15" s="1"/>
  <c r="R45" i="15" s="1"/>
  <c r="S45" i="15" s="1"/>
  <c r="T45" i="15" s="1"/>
  <c r="U45" i="15" s="1"/>
  <c r="V45" i="15" s="1"/>
  <c r="W45" i="15" s="1"/>
  <c r="X45" i="15" s="1"/>
  <c r="Y45" i="15" s="1"/>
  <c r="Z45" i="15" s="1"/>
  <c r="AA45" i="15" s="1"/>
  <c r="AB45" i="15" s="1"/>
  <c r="AC45" i="15" s="1"/>
  <c r="AD45" i="15" s="1"/>
  <c r="AE45" i="15" s="1"/>
  <c r="AF45" i="15" s="1"/>
  <c r="AG45" i="15" s="1"/>
  <c r="AH45" i="15" s="1"/>
  <c r="AI45" i="15" s="1"/>
  <c r="AJ45" i="15" s="1"/>
  <c r="AK45" i="15" s="1"/>
  <c r="AL45" i="15" s="1"/>
  <c r="AM45" i="15" s="1"/>
  <c r="AN45" i="15" s="1"/>
  <c r="AO45" i="15" s="1"/>
  <c r="AP45" i="15" s="1"/>
  <c r="AQ45" i="15" s="1"/>
  <c r="AR45" i="15" s="1"/>
  <c r="AS45" i="15" s="1"/>
  <c r="AT45" i="15" s="1"/>
  <c r="AU45" i="15" s="1"/>
  <c r="AV45" i="15" s="1"/>
  <c r="D41" i="15"/>
  <c r="A37" i="15"/>
  <c r="A38" i="15" s="1"/>
  <c r="A39" i="15" s="1"/>
  <c r="A40" i="15" s="1"/>
  <c r="A41" i="15" s="1"/>
  <c r="G34" i="15"/>
  <c r="H34" i="15" s="1"/>
  <c r="I34" i="15" s="1"/>
  <c r="J34" i="15" s="1"/>
  <c r="K34" i="15" s="1"/>
  <c r="L34" i="15" s="1"/>
  <c r="M34" i="15" s="1"/>
  <c r="N34" i="15" s="1"/>
  <c r="O34" i="15" s="1"/>
  <c r="P34" i="15" s="1"/>
  <c r="Q34" i="15" s="1"/>
  <c r="R34" i="15" s="1"/>
  <c r="S34" i="15" s="1"/>
  <c r="T34" i="15" s="1"/>
  <c r="U34" i="15" s="1"/>
  <c r="V34" i="15" s="1"/>
  <c r="W34" i="15" s="1"/>
  <c r="X34" i="15" s="1"/>
  <c r="Y34" i="15" s="1"/>
  <c r="Z34" i="15" s="1"/>
  <c r="AA34" i="15" s="1"/>
  <c r="AB34" i="15" s="1"/>
  <c r="AC34" i="15" s="1"/>
  <c r="AD34" i="15" s="1"/>
  <c r="AE34" i="15" s="1"/>
  <c r="AF34" i="15" s="1"/>
  <c r="AG34" i="15" s="1"/>
  <c r="AH34" i="15" s="1"/>
  <c r="AI34" i="15" s="1"/>
  <c r="AJ34" i="15" s="1"/>
  <c r="AK34" i="15" s="1"/>
  <c r="AL34" i="15" s="1"/>
  <c r="AM34" i="15" s="1"/>
  <c r="AN34" i="15" s="1"/>
  <c r="AO34" i="15" s="1"/>
  <c r="AP34" i="15" s="1"/>
  <c r="AQ34" i="15" s="1"/>
  <c r="AR34" i="15" s="1"/>
  <c r="AS34" i="15" s="1"/>
  <c r="AT34" i="15" s="1"/>
  <c r="AU34" i="15" s="1"/>
  <c r="AV34" i="15" s="1"/>
  <c r="D30" i="15"/>
  <c r="A26" i="15"/>
  <c r="A27" i="15" s="1"/>
  <c r="A28" i="15" s="1"/>
  <c r="A29" i="15" s="1"/>
  <c r="A30" i="15" s="1"/>
  <c r="G23" i="15"/>
  <c r="H23" i="15" s="1"/>
  <c r="I23" i="15" s="1"/>
  <c r="J23" i="15" s="1"/>
  <c r="K23" i="15" s="1"/>
  <c r="L23" i="15" s="1"/>
  <c r="M23" i="15" s="1"/>
  <c r="N23" i="15" s="1"/>
  <c r="O23" i="15" s="1"/>
  <c r="P23" i="15" s="1"/>
  <c r="Q23" i="15" s="1"/>
  <c r="R23" i="15" s="1"/>
  <c r="S23" i="15" s="1"/>
  <c r="T23" i="15" s="1"/>
  <c r="U23" i="15" s="1"/>
  <c r="V23" i="15" s="1"/>
  <c r="W23" i="15" s="1"/>
  <c r="X23" i="15" s="1"/>
  <c r="Y23" i="15" s="1"/>
  <c r="Z23" i="15" s="1"/>
  <c r="AA23" i="15" s="1"/>
  <c r="AB23" i="15" s="1"/>
  <c r="AC23" i="15" s="1"/>
  <c r="AD23" i="15" s="1"/>
  <c r="AE23" i="15" s="1"/>
  <c r="AF23" i="15" s="1"/>
  <c r="AG23" i="15" s="1"/>
  <c r="AH23" i="15" s="1"/>
  <c r="AI23" i="15" s="1"/>
  <c r="AJ23" i="15" s="1"/>
  <c r="AK23" i="15" s="1"/>
  <c r="AL23" i="15" s="1"/>
  <c r="AM23" i="15" s="1"/>
  <c r="AN23" i="15" s="1"/>
  <c r="AO23" i="15" s="1"/>
  <c r="AP23" i="15" s="1"/>
  <c r="AQ23" i="15" s="1"/>
  <c r="AR23" i="15" s="1"/>
  <c r="AS23" i="15" s="1"/>
  <c r="AT23" i="15" s="1"/>
  <c r="AU23" i="15" s="1"/>
  <c r="AV23" i="15" s="1"/>
  <c r="A19" i="15"/>
  <c r="A20" i="15" s="1"/>
  <c r="H11" i="15"/>
  <c r="I11" i="15" s="1"/>
  <c r="J11" i="15" s="1"/>
  <c r="K11" i="15" s="1"/>
  <c r="L11" i="15" s="1"/>
  <c r="M11" i="15" s="1"/>
  <c r="N11" i="15" s="1"/>
  <c r="O11" i="15" s="1"/>
  <c r="P11" i="15" s="1"/>
  <c r="Q11" i="15" s="1"/>
  <c r="R11" i="15" s="1"/>
  <c r="S11" i="15" s="1"/>
  <c r="T11" i="15" s="1"/>
  <c r="U11" i="15" s="1"/>
  <c r="V11" i="15" s="1"/>
  <c r="W11" i="15" s="1"/>
  <c r="X11" i="15" s="1"/>
  <c r="Y11" i="15" s="1"/>
  <c r="Z11" i="15" s="1"/>
  <c r="AA11" i="15" s="1"/>
  <c r="AB11" i="15" s="1"/>
  <c r="AC11" i="15" s="1"/>
  <c r="AD11" i="15" s="1"/>
  <c r="AE11" i="15" s="1"/>
  <c r="AF11" i="15" s="1"/>
  <c r="AG11" i="15" s="1"/>
  <c r="AH11" i="15" s="1"/>
  <c r="AI11" i="15" s="1"/>
  <c r="AJ11" i="15" s="1"/>
  <c r="AK11" i="15" s="1"/>
  <c r="AL11" i="15" s="1"/>
  <c r="AM11" i="15" s="1"/>
  <c r="AN11" i="15" s="1"/>
  <c r="AO11" i="15" s="1"/>
  <c r="AP11" i="15" s="1"/>
  <c r="AQ11" i="15" s="1"/>
  <c r="AR11" i="15" s="1"/>
  <c r="AS11" i="15" s="1"/>
  <c r="AT11" i="15" s="1"/>
  <c r="AU11" i="15" s="1"/>
  <c r="AV11" i="15" s="1"/>
  <c r="CE31" i="16" l="1"/>
  <c r="CD46" i="16"/>
  <c r="CQ57" i="17"/>
  <c r="CP57" i="17"/>
  <c r="CO57" i="17"/>
  <c r="CN57" i="17"/>
  <c r="CM57" i="17"/>
  <c r="CL57" i="17"/>
  <c r="CK57" i="17"/>
  <c r="CJ57" i="17"/>
  <c r="CI57" i="17"/>
  <c r="CH57" i="17"/>
  <c r="BY57" i="17"/>
  <c r="CG57" i="17"/>
  <c r="CF57" i="17"/>
  <c r="CE57" i="17"/>
  <c r="CD57" i="17"/>
  <c r="CC57" i="17"/>
  <c r="CB57" i="17"/>
  <c r="BX57" i="17"/>
  <c r="CA57" i="17"/>
  <c r="BW57" i="17"/>
  <c r="BZ57" i="17"/>
  <c r="CR57" i="17"/>
  <c r="BV57" i="17"/>
  <c r="BQ57" i="17"/>
  <c r="BU57" i="17"/>
  <c r="BT57" i="17"/>
  <c r="BS57" i="17"/>
  <c r="BN57" i="17"/>
  <c r="BR57" i="17"/>
  <c r="BP57" i="17"/>
  <c r="BO57" i="17"/>
  <c r="BM57" i="17"/>
  <c r="BL57" i="17"/>
  <c r="CU57" i="17"/>
  <c r="CT57" i="17"/>
  <c r="CS57" i="17"/>
  <c r="CV56" i="17"/>
  <c r="CW56" i="17" s="1"/>
  <c r="A83" i="19"/>
  <c r="BB27" i="17"/>
  <c r="BC19" i="17"/>
  <c r="BJ57" i="17"/>
  <c r="BK57" i="17"/>
  <c r="BH57" i="17"/>
  <c r="BI57" i="17"/>
  <c r="BF57" i="17"/>
  <c r="BG57" i="17"/>
  <c r="BD57" i="17"/>
  <c r="BE57" i="17"/>
  <c r="BB57" i="17"/>
  <c r="BC57" i="17"/>
  <c r="AZ57" i="17"/>
  <c r="BA57" i="17"/>
  <c r="AY57" i="17"/>
  <c r="AX57" i="17"/>
  <c r="AW57" i="17"/>
  <c r="AV57" i="17"/>
  <c r="AU57" i="17"/>
  <c r="AP57" i="17"/>
  <c r="AT57" i="17"/>
  <c r="AS57" i="17"/>
  <c r="AR57" i="17"/>
  <c r="AQ57" i="17"/>
  <c r="AN57" i="17"/>
  <c r="AO57" i="17"/>
  <c r="AA45" i="16"/>
  <c r="AA52" i="16"/>
  <c r="AB12" i="16"/>
  <c r="AF57" i="17"/>
  <c r="AL57" i="17"/>
  <c r="AK57" i="17"/>
  <c r="AJ57" i="17"/>
  <c r="AI57" i="17"/>
  <c r="AG57" i="17"/>
  <c r="AM57" i="17"/>
  <c r="AH57" i="17"/>
  <c r="A59" i="17"/>
  <c r="B58" i="17"/>
  <c r="Q81" i="15"/>
  <c r="Q82" i="15"/>
  <c r="B20" i="15"/>
  <c r="D29" i="15"/>
  <c r="CE46" i="16" l="1"/>
  <c r="CF31" i="16"/>
  <c r="CM58" i="17"/>
  <c r="CL58" i="17"/>
  <c r="CK58" i="17"/>
  <c r="CJ58" i="17"/>
  <c r="CI58" i="17"/>
  <c r="CH58" i="17"/>
  <c r="CG58" i="17"/>
  <c r="CF58" i="17"/>
  <c r="CE58" i="17"/>
  <c r="BU58" i="17"/>
  <c r="CD58" i="17"/>
  <c r="CC58" i="17"/>
  <c r="CB58" i="17"/>
  <c r="CA58" i="17"/>
  <c r="BZ58" i="17"/>
  <c r="BT58" i="17"/>
  <c r="BS58" i="17"/>
  <c r="BY58" i="17"/>
  <c r="BX58" i="17"/>
  <c r="BW58" i="17"/>
  <c r="BV58" i="17"/>
  <c r="CP58" i="17"/>
  <c r="CN58" i="17"/>
  <c r="BQ58" i="17"/>
  <c r="CO58" i="17"/>
  <c r="CU58" i="17"/>
  <c r="CQ58" i="17"/>
  <c r="BR58" i="17"/>
  <c r="CT58" i="17"/>
  <c r="CS58" i="17"/>
  <c r="CR58" i="17"/>
  <c r="BP58" i="17"/>
  <c r="BO58" i="17"/>
  <c r="BN58" i="17"/>
  <c r="BM58" i="17"/>
  <c r="BL58" i="17"/>
  <c r="CV57" i="17"/>
  <c r="CW57" i="17" s="1"/>
  <c r="A84" i="19"/>
  <c r="BC27" i="17"/>
  <c r="BD19" i="17"/>
  <c r="BJ58" i="17"/>
  <c r="BK58" i="17"/>
  <c r="BH58" i="17"/>
  <c r="BI58" i="17"/>
  <c r="BF58" i="17"/>
  <c r="BG58" i="17"/>
  <c r="BD58" i="17"/>
  <c r="BE58" i="17"/>
  <c r="BB58" i="17"/>
  <c r="BC58" i="17"/>
  <c r="AZ58" i="17"/>
  <c r="BA58" i="17"/>
  <c r="AP58" i="17"/>
  <c r="AT58" i="17"/>
  <c r="AR58" i="17"/>
  <c r="AY58" i="17"/>
  <c r="AW58" i="17"/>
  <c r="AS58" i="17"/>
  <c r="AV58" i="17"/>
  <c r="AX58" i="17"/>
  <c r="AU58" i="17"/>
  <c r="AQ58" i="17"/>
  <c r="AO58" i="17"/>
  <c r="AN58" i="17"/>
  <c r="AB45" i="16"/>
  <c r="AB52" i="16"/>
  <c r="AC12" i="16"/>
  <c r="AG58" i="17"/>
  <c r="AM58" i="17"/>
  <c r="AJ58" i="17"/>
  <c r="AI58" i="17"/>
  <c r="AH58" i="17"/>
  <c r="AK58" i="17"/>
  <c r="AL58" i="17"/>
  <c r="A60" i="17"/>
  <c r="B59" i="17"/>
  <c r="E30" i="15"/>
  <c r="CG31" i="16" l="1"/>
  <c r="CF46" i="16"/>
  <c r="CI59" i="17"/>
  <c r="CH59" i="17"/>
  <c r="CG59" i="17"/>
  <c r="CF59" i="17"/>
  <c r="BP59" i="17"/>
  <c r="CE59" i="17"/>
  <c r="BQ59" i="17"/>
  <c r="CD59" i="17"/>
  <c r="CU59" i="17"/>
  <c r="CC59" i="17"/>
  <c r="CB59" i="17"/>
  <c r="CA59" i="17"/>
  <c r="BZ59" i="17"/>
  <c r="BY59" i="17"/>
  <c r="BX59" i="17"/>
  <c r="BO59" i="17"/>
  <c r="BW59" i="17"/>
  <c r="BV59" i="17"/>
  <c r="BU59" i="17"/>
  <c r="BT59" i="17"/>
  <c r="BS59" i="17"/>
  <c r="BR59" i="17"/>
  <c r="CT59" i="17"/>
  <c r="CS59" i="17"/>
  <c r="CR59" i="17"/>
  <c r="CN59" i="17"/>
  <c r="CQ59" i="17"/>
  <c r="CP59" i="17"/>
  <c r="CO59" i="17"/>
  <c r="CM59" i="17"/>
  <c r="CK59" i="17"/>
  <c r="CL59" i="17"/>
  <c r="CJ59" i="17"/>
  <c r="BN59" i="17"/>
  <c r="BM59" i="17"/>
  <c r="BL59" i="17"/>
  <c r="CV58" i="17"/>
  <c r="CW58" i="17" s="1"/>
  <c r="A85" i="19"/>
  <c r="BD27" i="17"/>
  <c r="BE19" i="17"/>
  <c r="BJ59" i="17"/>
  <c r="BK59" i="17"/>
  <c r="BH59" i="17"/>
  <c r="BI59" i="17"/>
  <c r="BF59" i="17"/>
  <c r="BG59" i="17"/>
  <c r="BD59" i="17"/>
  <c r="BE59" i="17"/>
  <c r="BB59" i="17"/>
  <c r="BC59" i="17"/>
  <c r="AZ59" i="17"/>
  <c r="BA59" i="17"/>
  <c r="AU59" i="17"/>
  <c r="AN59" i="17"/>
  <c r="AQ59" i="17"/>
  <c r="AV59" i="17"/>
  <c r="AT59" i="17"/>
  <c r="AS59" i="17"/>
  <c r="AO59" i="17"/>
  <c r="AY59" i="17"/>
  <c r="AP59" i="17"/>
  <c r="AX59" i="17"/>
  <c r="AW59" i="17"/>
  <c r="AR59" i="17"/>
  <c r="AD12" i="16"/>
  <c r="AC52" i="16"/>
  <c r="AC45" i="16"/>
  <c r="AH59" i="17"/>
  <c r="AL59" i="17"/>
  <c r="AK59" i="17"/>
  <c r="AI59" i="17"/>
  <c r="AM59" i="17"/>
  <c r="AJ59" i="17"/>
  <c r="A61" i="17"/>
  <c r="B60" i="17"/>
  <c r="D36" i="15"/>
  <c r="CG46" i="16" l="1"/>
  <c r="CH31" i="16"/>
  <c r="CE60" i="17"/>
  <c r="CD60" i="17"/>
  <c r="CC60" i="17"/>
  <c r="CB60" i="17"/>
  <c r="CA60" i="17"/>
  <c r="BL60" i="17"/>
  <c r="BZ60" i="17"/>
  <c r="BY60" i="17"/>
  <c r="CR60" i="17"/>
  <c r="BX60" i="17"/>
  <c r="BW60" i="17"/>
  <c r="BV60" i="17"/>
  <c r="BU60" i="17"/>
  <c r="BT60" i="17"/>
  <c r="BS60" i="17"/>
  <c r="CQ60" i="17"/>
  <c r="BR60" i="17"/>
  <c r="BQ60" i="17"/>
  <c r="BP60" i="17"/>
  <c r="CS60" i="17"/>
  <c r="CU60" i="17"/>
  <c r="BO60" i="17"/>
  <c r="BM60" i="17"/>
  <c r="CT60" i="17"/>
  <c r="BN60" i="17"/>
  <c r="CO60" i="17"/>
  <c r="CP60" i="17"/>
  <c r="CN60" i="17"/>
  <c r="CM60" i="17"/>
  <c r="CL60" i="17"/>
  <c r="CK60" i="17"/>
  <c r="CJ60" i="17"/>
  <c r="CI60" i="17"/>
  <c r="CH60" i="17"/>
  <c r="CG60" i="17"/>
  <c r="CF60" i="17"/>
  <c r="CV59" i="17"/>
  <c r="CW59" i="17" s="1"/>
  <c r="A86" i="19"/>
  <c r="BE27" i="17"/>
  <c r="BF19" i="17"/>
  <c r="BJ60" i="17"/>
  <c r="BK60" i="17"/>
  <c r="BH60" i="17"/>
  <c r="BI60" i="17"/>
  <c r="BF60" i="17"/>
  <c r="BG60" i="17"/>
  <c r="BD60" i="17"/>
  <c r="BE60" i="17"/>
  <c r="BB60" i="17"/>
  <c r="BC60" i="17"/>
  <c r="AZ60" i="17"/>
  <c r="BA60" i="17"/>
  <c r="AU60" i="17"/>
  <c r="AT60" i="17"/>
  <c r="AS60" i="17"/>
  <c r="AV60" i="17"/>
  <c r="AR60" i="17"/>
  <c r="AQ60" i="17"/>
  <c r="AW60" i="17"/>
  <c r="AP60" i="17"/>
  <c r="AO60" i="17"/>
  <c r="AY60" i="17"/>
  <c r="AN60" i="17"/>
  <c r="AX60" i="17"/>
  <c r="AE12" i="16"/>
  <c r="AD52" i="16"/>
  <c r="AD45" i="16"/>
  <c r="A62" i="17"/>
  <c r="B61" i="17"/>
  <c r="AL60" i="17"/>
  <c r="AM60" i="17"/>
  <c r="AI60" i="17"/>
  <c r="AJ60" i="17"/>
  <c r="AK60" i="17"/>
  <c r="AB36" i="15"/>
  <c r="T36" i="15"/>
  <c r="L36" i="15"/>
  <c r="AA36" i="15"/>
  <c r="S36" i="15"/>
  <c r="K36" i="15"/>
  <c r="R36" i="15"/>
  <c r="J36" i="15"/>
  <c r="I36" i="15"/>
  <c r="Z36" i="15"/>
  <c r="Y36" i="15"/>
  <c r="Q36" i="15"/>
  <c r="AF36" i="15"/>
  <c r="X36" i="15"/>
  <c r="P36" i="15"/>
  <c r="H36" i="15"/>
  <c r="AE36" i="15"/>
  <c r="W36" i="15"/>
  <c r="O36" i="15"/>
  <c r="G36" i="15"/>
  <c r="AD36" i="15"/>
  <c r="V36" i="15"/>
  <c r="N36" i="15"/>
  <c r="F36" i="15"/>
  <c r="AC36" i="15"/>
  <c r="U36" i="15"/>
  <c r="M36" i="15"/>
  <c r="D37" i="15"/>
  <c r="E39" i="15"/>
  <c r="CH46" i="16" l="1"/>
  <c r="CI31" i="16"/>
  <c r="CA61" i="17"/>
  <c r="BZ61" i="17"/>
  <c r="CN61" i="17"/>
  <c r="BY61" i="17"/>
  <c r="CM61" i="17"/>
  <c r="BX61" i="17"/>
  <c r="CO61" i="17"/>
  <c r="BW61" i="17"/>
  <c r="BV61" i="17"/>
  <c r="BU61" i="17"/>
  <c r="BT61" i="17"/>
  <c r="BS61" i="17"/>
  <c r="BR61" i="17"/>
  <c r="BQ61" i="17"/>
  <c r="BP61" i="17"/>
  <c r="CU61" i="17"/>
  <c r="BO61" i="17"/>
  <c r="CT61" i="17"/>
  <c r="BN61" i="17"/>
  <c r="CS61" i="17"/>
  <c r="BM61" i="17"/>
  <c r="CR61" i="17"/>
  <c r="BL61" i="17"/>
  <c r="CQ61" i="17"/>
  <c r="CP61" i="17"/>
  <c r="CC61" i="17"/>
  <c r="CB61" i="17"/>
  <c r="CL61" i="17"/>
  <c r="CD61" i="17"/>
  <c r="CK61" i="17"/>
  <c r="CJ61" i="17"/>
  <c r="CI61" i="17"/>
  <c r="CH61" i="17"/>
  <c r="CG61" i="17"/>
  <c r="CF61" i="17"/>
  <c r="CE61" i="17"/>
  <c r="CV60" i="17"/>
  <c r="CW60" i="17" s="1"/>
  <c r="A87" i="19"/>
  <c r="BF27" i="17"/>
  <c r="BG19" i="17"/>
  <c r="BJ61" i="17"/>
  <c r="BK61" i="17"/>
  <c r="BH61" i="17"/>
  <c r="BI61" i="17"/>
  <c r="BF61" i="17"/>
  <c r="BG61" i="17"/>
  <c r="BD61" i="17"/>
  <c r="BE61" i="17"/>
  <c r="BB61" i="17"/>
  <c r="BC61" i="17"/>
  <c r="AZ61" i="17"/>
  <c r="BA61" i="17"/>
  <c r="AY61" i="17"/>
  <c r="AT61" i="17"/>
  <c r="AQ61" i="17"/>
  <c r="AU61" i="17"/>
  <c r="AX61" i="17"/>
  <c r="AW61" i="17"/>
  <c r="AO61" i="17"/>
  <c r="AV61" i="17"/>
  <c r="AR61" i="17"/>
  <c r="AS61" i="17"/>
  <c r="AP61" i="17"/>
  <c r="AN61" i="17"/>
  <c r="AE52" i="16"/>
  <c r="AF12" i="16"/>
  <c r="AE45" i="16"/>
  <c r="AL61" i="17"/>
  <c r="AM61" i="17"/>
  <c r="AJ61" i="17"/>
  <c r="AK61" i="17"/>
  <c r="A63" i="17"/>
  <c r="B62" i="17"/>
  <c r="AX36" i="15"/>
  <c r="E36" i="15"/>
  <c r="Z37" i="15"/>
  <c r="R37" i="15"/>
  <c r="J37" i="15"/>
  <c r="Y37" i="15"/>
  <c r="Q37" i="15"/>
  <c r="I37" i="15"/>
  <c r="AF37" i="15"/>
  <c r="X37" i="15"/>
  <c r="P37" i="15"/>
  <c r="H37" i="15"/>
  <c r="W37" i="15"/>
  <c r="G37" i="15"/>
  <c r="AE37" i="15"/>
  <c r="O37" i="15"/>
  <c r="AD37" i="15"/>
  <c r="V37" i="15"/>
  <c r="N37" i="15"/>
  <c r="AC37" i="15"/>
  <c r="U37" i="15"/>
  <c r="M37" i="15"/>
  <c r="AB37" i="15"/>
  <c r="T37" i="15"/>
  <c r="L37" i="15"/>
  <c r="AA37" i="15"/>
  <c r="S37" i="15"/>
  <c r="K37" i="15"/>
  <c r="F42" i="15"/>
  <c r="D38" i="15"/>
  <c r="C42" i="15"/>
  <c r="E40" i="15"/>
  <c r="D39" i="15"/>
  <c r="CI46" i="16" l="1"/>
  <c r="CJ31" i="16"/>
  <c r="BW62" i="17"/>
  <c r="BV62" i="17"/>
  <c r="BU62" i="17"/>
  <c r="BT62" i="17"/>
  <c r="BS62" i="17"/>
  <c r="BR62" i="17"/>
  <c r="BQ62" i="17"/>
  <c r="BP62" i="17"/>
  <c r="CU62" i="17"/>
  <c r="BO62" i="17"/>
  <c r="CT62" i="17"/>
  <c r="BN62" i="17"/>
  <c r="CJ62" i="17"/>
  <c r="CI62" i="17"/>
  <c r="CS62" i="17"/>
  <c r="BM62" i="17"/>
  <c r="CR62" i="17"/>
  <c r="BL62" i="17"/>
  <c r="CQ62" i="17"/>
  <c r="CP62" i="17"/>
  <c r="CK62" i="17"/>
  <c r="CO62" i="17"/>
  <c r="CN62" i="17"/>
  <c r="CM62" i="17"/>
  <c r="CL62" i="17"/>
  <c r="CG62" i="17"/>
  <c r="CF62" i="17"/>
  <c r="CE62" i="17"/>
  <c r="BX62" i="17"/>
  <c r="CD62" i="17"/>
  <c r="CA62" i="17"/>
  <c r="CC62" i="17"/>
  <c r="CB62" i="17"/>
  <c r="BZ62" i="17"/>
  <c r="BY62" i="17"/>
  <c r="CH62" i="17"/>
  <c r="CV61" i="17"/>
  <c r="CW61" i="17" s="1"/>
  <c r="A88" i="19"/>
  <c r="BG27" i="17"/>
  <c r="BH19" i="17"/>
  <c r="BJ62" i="17"/>
  <c r="BK62" i="17"/>
  <c r="BH62" i="17"/>
  <c r="BI62" i="17"/>
  <c r="BF62" i="17"/>
  <c r="BG62" i="17"/>
  <c r="BD62" i="17"/>
  <c r="BE62" i="17"/>
  <c r="BB62" i="17"/>
  <c r="BC62" i="17"/>
  <c r="AZ62" i="17"/>
  <c r="BA62" i="17"/>
  <c r="AR62" i="17"/>
  <c r="AP62" i="17"/>
  <c r="AO62" i="17"/>
  <c r="AN62" i="17"/>
  <c r="AY62" i="17"/>
  <c r="AX62" i="17"/>
  <c r="AW62" i="17"/>
  <c r="AU62" i="17"/>
  <c r="AV62" i="17"/>
  <c r="AT62" i="17"/>
  <c r="AQ62" i="17"/>
  <c r="AS62" i="17"/>
  <c r="AG12" i="16"/>
  <c r="AF45" i="16"/>
  <c r="AF52" i="16"/>
  <c r="AK62" i="17"/>
  <c r="AL62" i="17"/>
  <c r="AM62" i="17"/>
  <c r="A64" i="17"/>
  <c r="B63" i="17"/>
  <c r="G42" i="15"/>
  <c r="AX37" i="15"/>
  <c r="E37" i="15"/>
  <c r="AP38" i="15"/>
  <c r="AP42" i="15" s="1"/>
  <c r="AH38" i="15"/>
  <c r="AH42" i="15" s="1"/>
  <c r="AV38" i="15"/>
  <c r="AV42" i="15" s="1"/>
  <c r="AU38" i="15"/>
  <c r="AU42" i="15" s="1"/>
  <c r="AO38" i="15"/>
  <c r="AO42" i="15" s="1"/>
  <c r="AG38" i="15"/>
  <c r="AG42" i="15" s="1"/>
  <c r="AT38" i="15"/>
  <c r="AT42" i="15" s="1"/>
  <c r="AN38" i="15"/>
  <c r="AN42" i="15" s="1"/>
  <c r="AM38" i="15"/>
  <c r="AM42" i="15" s="1"/>
  <c r="AL38" i="15"/>
  <c r="AL42" i="15" s="1"/>
  <c r="AS38" i="15"/>
  <c r="AS42" i="15" s="1"/>
  <c r="AK38" i="15"/>
  <c r="AK42" i="15" s="1"/>
  <c r="AR38" i="15"/>
  <c r="AR42" i="15" s="1"/>
  <c r="AJ38" i="15"/>
  <c r="AJ42" i="15" s="1"/>
  <c r="AQ38" i="15"/>
  <c r="AQ42" i="15" s="1"/>
  <c r="AI38" i="15"/>
  <c r="AI42" i="15" s="1"/>
  <c r="Y38" i="15"/>
  <c r="Q38" i="15"/>
  <c r="I38" i="15"/>
  <c r="I42" i="15" s="1"/>
  <c r="AF38" i="15"/>
  <c r="P38" i="15"/>
  <c r="H38" i="15"/>
  <c r="AE38" i="15"/>
  <c r="W38" i="15"/>
  <c r="O38" i="15"/>
  <c r="V38" i="15"/>
  <c r="N38" i="15"/>
  <c r="X38" i="15"/>
  <c r="AD38" i="15"/>
  <c r="AC38" i="15"/>
  <c r="U38" i="15"/>
  <c r="M38" i="15"/>
  <c r="AB38" i="15"/>
  <c r="T38" i="15"/>
  <c r="L38" i="15"/>
  <c r="AA38" i="15"/>
  <c r="S38" i="15"/>
  <c r="K38" i="15"/>
  <c r="Z38" i="15"/>
  <c r="R38" i="15"/>
  <c r="J38" i="15"/>
  <c r="B42" i="15"/>
  <c r="D40" i="15"/>
  <c r="D42" i="15" s="1"/>
  <c r="CK31" i="16" l="1"/>
  <c r="CJ46" i="16"/>
  <c r="BS63" i="17"/>
  <c r="CF63" i="17"/>
  <c r="BR63" i="17"/>
  <c r="BQ63" i="17"/>
  <c r="BP63" i="17"/>
  <c r="CU63" i="17"/>
  <c r="BO63" i="17"/>
  <c r="CT63" i="17"/>
  <c r="BN63" i="17"/>
  <c r="CG63" i="17"/>
  <c r="CS63" i="17"/>
  <c r="BM63" i="17"/>
  <c r="CE63" i="17"/>
  <c r="CR63" i="17"/>
  <c r="BL63" i="17"/>
  <c r="CQ63" i="17"/>
  <c r="CP63" i="17"/>
  <c r="CO63" i="17"/>
  <c r="CN63" i="17"/>
  <c r="CM63" i="17"/>
  <c r="CL63" i="17"/>
  <c r="CK63" i="17"/>
  <c r="CJ63" i="17"/>
  <c r="CI63" i="17"/>
  <c r="CH63" i="17"/>
  <c r="CC63" i="17"/>
  <c r="CA63" i="17"/>
  <c r="CD63" i="17"/>
  <c r="CB63" i="17"/>
  <c r="BZ63" i="17"/>
  <c r="BY63" i="17"/>
  <c r="BX63" i="17"/>
  <c r="BW63" i="17"/>
  <c r="BV63" i="17"/>
  <c r="BU63" i="17"/>
  <c r="BT63" i="17"/>
  <c r="CV62" i="17"/>
  <c r="CW62" i="17" s="1"/>
  <c r="A89" i="19"/>
  <c r="BH27" i="17"/>
  <c r="BI19" i="17"/>
  <c r="BJ63" i="17"/>
  <c r="BK63" i="17"/>
  <c r="BH63" i="17"/>
  <c r="BI63" i="17"/>
  <c r="BF63" i="17"/>
  <c r="BG63" i="17"/>
  <c r="BD63" i="17"/>
  <c r="BE63" i="17"/>
  <c r="BB63" i="17"/>
  <c r="BC63" i="17"/>
  <c r="AZ63" i="17"/>
  <c r="BA63" i="17"/>
  <c r="B64" i="17"/>
  <c r="A65" i="17"/>
  <c r="AQ63" i="17"/>
  <c r="AT63" i="17"/>
  <c r="AP63" i="17"/>
  <c r="AO63" i="17"/>
  <c r="AY63" i="17"/>
  <c r="AN63" i="17"/>
  <c r="AU63" i="17"/>
  <c r="AX63" i="17"/>
  <c r="AV63" i="17"/>
  <c r="AW63" i="17"/>
  <c r="AS63" i="17"/>
  <c r="AR63" i="17"/>
  <c r="AH12" i="16"/>
  <c r="AG45" i="16"/>
  <c r="AG52" i="16"/>
  <c r="AL63" i="17"/>
  <c r="AM63" i="17"/>
  <c r="E38" i="15"/>
  <c r="H42" i="15"/>
  <c r="AX38" i="15"/>
  <c r="Z42" i="15"/>
  <c r="R42" i="15"/>
  <c r="AD42" i="15"/>
  <c r="V42" i="15"/>
  <c r="N42" i="15"/>
  <c r="Y42" i="15"/>
  <c r="O42" i="15"/>
  <c r="X42" i="15"/>
  <c r="M42" i="15"/>
  <c r="W42" i="15"/>
  <c r="L42" i="15"/>
  <c r="AE42" i="15"/>
  <c r="T42" i="15"/>
  <c r="AC42" i="15"/>
  <c r="S42" i="15"/>
  <c r="P42" i="15"/>
  <c r="K42" i="15"/>
  <c r="AF42" i="15"/>
  <c r="AB42" i="15"/>
  <c r="U42" i="15"/>
  <c r="Q42" i="15"/>
  <c r="AA42" i="15"/>
  <c r="CL31" i="16" l="1"/>
  <c r="CK46" i="16"/>
  <c r="AN64" i="17"/>
  <c r="CU64" i="17"/>
  <c r="BO64" i="17"/>
  <c r="CT64" i="17"/>
  <c r="BN64" i="17"/>
  <c r="CS64" i="17"/>
  <c r="BM64" i="17"/>
  <c r="CR64" i="17"/>
  <c r="BL64" i="17"/>
  <c r="CQ64" i="17"/>
  <c r="CP64" i="17"/>
  <c r="CO64" i="17"/>
  <c r="CN64" i="17"/>
  <c r="CM64" i="17"/>
  <c r="CA64" i="17"/>
  <c r="CL64" i="17"/>
  <c r="CK64" i="17"/>
  <c r="CJ64" i="17"/>
  <c r="CB64" i="17"/>
  <c r="CI64" i="17"/>
  <c r="CH64" i="17"/>
  <c r="CG64" i="17"/>
  <c r="CC64" i="17"/>
  <c r="CF64" i="17"/>
  <c r="CE64" i="17"/>
  <c r="CD64" i="17"/>
  <c r="BP64" i="17"/>
  <c r="BZ64" i="17"/>
  <c r="BY64" i="17"/>
  <c r="BX64" i="17"/>
  <c r="BQ64" i="17"/>
  <c r="BW64" i="17"/>
  <c r="BV64" i="17"/>
  <c r="BU64" i="17"/>
  <c r="BT64" i="17"/>
  <c r="BS64" i="17"/>
  <c r="BR64" i="17"/>
  <c r="CV63" i="17"/>
  <c r="CW63" i="17" s="1"/>
  <c r="A90" i="19"/>
  <c r="AW64" i="17"/>
  <c r="AQ64" i="17"/>
  <c r="AS64" i="17"/>
  <c r="BI27" i="17"/>
  <c r="BJ19" i="17"/>
  <c r="AY64" i="17"/>
  <c r="BJ64" i="17"/>
  <c r="BK64" i="17"/>
  <c r="AT64" i="17"/>
  <c r="AO64" i="17"/>
  <c r="BH64" i="17"/>
  <c r="BI64" i="17"/>
  <c r="AX64" i="17"/>
  <c r="AU64" i="17"/>
  <c r="BF64" i="17"/>
  <c r="BG64" i="17"/>
  <c r="AV64" i="17"/>
  <c r="AR64" i="17"/>
  <c r="BD64" i="17"/>
  <c r="BE64" i="17"/>
  <c r="AP64" i="17"/>
  <c r="BB64" i="17"/>
  <c r="BC64" i="17"/>
  <c r="AZ64" i="17"/>
  <c r="BA64" i="17"/>
  <c r="AM64" i="17"/>
  <c r="A66" i="17"/>
  <c r="B65" i="17"/>
  <c r="AH52" i="16"/>
  <c r="AI12" i="16"/>
  <c r="AH45" i="16"/>
  <c r="AX42" i="15"/>
  <c r="AX43" i="15" s="1"/>
  <c r="E42" i="15"/>
  <c r="J42" i="15"/>
  <c r="CM31" i="16" l="1"/>
  <c r="CL46" i="16"/>
  <c r="CQ65" i="17"/>
  <c r="CP65" i="17"/>
  <c r="BY65" i="17"/>
  <c r="CO65" i="17"/>
  <c r="CN65" i="17"/>
  <c r="CM65" i="17"/>
  <c r="CL65" i="17"/>
  <c r="CK65" i="17"/>
  <c r="CJ65" i="17"/>
  <c r="CI65" i="17"/>
  <c r="CH65" i="17"/>
  <c r="CG65" i="17"/>
  <c r="BX65" i="17"/>
  <c r="CF65" i="17"/>
  <c r="CE65" i="17"/>
  <c r="CD65" i="17"/>
  <c r="CC65" i="17"/>
  <c r="CB65" i="17"/>
  <c r="BW65" i="17"/>
  <c r="CA65" i="17"/>
  <c r="BZ65" i="17"/>
  <c r="BT65" i="17"/>
  <c r="BN65" i="17"/>
  <c r="BS65" i="17"/>
  <c r="BR65" i="17"/>
  <c r="BQ65" i="17"/>
  <c r="BP65" i="17"/>
  <c r="BO65" i="17"/>
  <c r="BM65" i="17"/>
  <c r="BL65" i="17"/>
  <c r="CU65" i="17"/>
  <c r="CT65" i="17"/>
  <c r="CS65" i="17"/>
  <c r="CR65" i="17"/>
  <c r="BV65" i="17"/>
  <c r="BU65" i="17"/>
  <c r="CV64" i="17"/>
  <c r="CW64" i="17" s="1"/>
  <c r="A91" i="19"/>
  <c r="BJ27" i="17"/>
  <c r="BK19" i="17"/>
  <c r="BJ65" i="17"/>
  <c r="BK65" i="17"/>
  <c r="BH65" i="17"/>
  <c r="BI65" i="17"/>
  <c r="BF65" i="17"/>
  <c r="BG65" i="17"/>
  <c r="BD65" i="17"/>
  <c r="BE65" i="17"/>
  <c r="BB65" i="17"/>
  <c r="BC65" i="17"/>
  <c r="AZ65" i="17"/>
  <c r="BA65" i="17"/>
  <c r="AN65" i="17"/>
  <c r="AT65" i="17"/>
  <c r="AV65" i="17"/>
  <c r="AW65" i="17"/>
  <c r="AX65" i="17"/>
  <c r="AY65" i="17"/>
  <c r="AO65" i="17"/>
  <c r="AU65" i="17"/>
  <c r="AQ65" i="17"/>
  <c r="AR65" i="17"/>
  <c r="AP65" i="17"/>
  <c r="AS65" i="17"/>
  <c r="A67" i="17"/>
  <c r="B66" i="17"/>
  <c r="AJ12" i="16"/>
  <c r="AI45" i="16"/>
  <c r="AI52" i="16"/>
  <c r="W21" i="17"/>
  <c r="B48" i="17" s="1"/>
  <c r="V21" i="17"/>
  <c r="B47" i="17" s="1"/>
  <c r="U21" i="17"/>
  <c r="B46" i="17" s="1"/>
  <c r="T21" i="17"/>
  <c r="B45" i="17" s="1"/>
  <c r="S21" i="17"/>
  <c r="B44" i="17" s="1"/>
  <c r="R21" i="17"/>
  <c r="B43" i="17" s="1"/>
  <c r="Q21" i="17"/>
  <c r="B42" i="17" s="1"/>
  <c r="O21" i="17"/>
  <c r="B40" i="17" s="1"/>
  <c r="N21" i="17"/>
  <c r="B39" i="17" s="1"/>
  <c r="M21" i="17"/>
  <c r="B38" i="17" s="1"/>
  <c r="L21" i="17"/>
  <c r="B37" i="17" s="1"/>
  <c r="K21" i="17"/>
  <c r="B36" i="17" s="1"/>
  <c r="J21" i="17"/>
  <c r="B35" i="17" s="1"/>
  <c r="I21" i="17"/>
  <c r="B34" i="17" s="1"/>
  <c r="H21" i="17"/>
  <c r="B33" i="17" s="1"/>
  <c r="CN31" i="16" l="1"/>
  <c r="CM46" i="16"/>
  <c r="CM42" i="17"/>
  <c r="CL42" i="17"/>
  <c r="CK42" i="17"/>
  <c r="CJ42" i="17"/>
  <c r="CI42" i="17"/>
  <c r="CH42" i="17"/>
  <c r="CG42" i="17"/>
  <c r="BS42" i="17"/>
  <c r="CF42" i="17"/>
  <c r="CE42" i="17"/>
  <c r="BU42" i="17"/>
  <c r="CD42" i="17"/>
  <c r="CC42" i="17"/>
  <c r="CB42" i="17"/>
  <c r="CA42" i="17"/>
  <c r="BZ42" i="17"/>
  <c r="BY42" i="17"/>
  <c r="BX42" i="17"/>
  <c r="BT42" i="17"/>
  <c r="BW42" i="17"/>
  <c r="BV42" i="17"/>
  <c r="BN42" i="17"/>
  <c r="BM42" i="17"/>
  <c r="CS42" i="17"/>
  <c r="BL42" i="17"/>
  <c r="CT42" i="17"/>
  <c r="CQ42" i="17"/>
  <c r="CR42" i="17"/>
  <c r="CU42" i="17"/>
  <c r="CP42" i="17"/>
  <c r="CO42" i="17"/>
  <c r="CN42" i="17"/>
  <c r="BR42" i="17"/>
  <c r="BQ42" i="17"/>
  <c r="BP42" i="17"/>
  <c r="BO42" i="17"/>
  <c r="BS39" i="17"/>
  <c r="BR39" i="17"/>
  <c r="BQ39" i="17"/>
  <c r="BP39" i="17"/>
  <c r="CU39" i="17"/>
  <c r="BO39" i="17"/>
  <c r="CT39" i="17"/>
  <c r="BN39" i="17"/>
  <c r="CG39" i="17"/>
  <c r="CS39" i="17"/>
  <c r="BM39" i="17"/>
  <c r="CR39" i="17"/>
  <c r="BL39" i="17"/>
  <c r="CQ39" i="17"/>
  <c r="CE39" i="17"/>
  <c r="CP39" i="17"/>
  <c r="CO39" i="17"/>
  <c r="CF39" i="17"/>
  <c r="CN39" i="17"/>
  <c r="CM39" i="17"/>
  <c r="CL39" i="17"/>
  <c r="CK39" i="17"/>
  <c r="CJ39" i="17"/>
  <c r="CI39" i="17"/>
  <c r="CH39" i="17"/>
  <c r="CA39" i="17"/>
  <c r="BZ39" i="17"/>
  <c r="BY39" i="17"/>
  <c r="BX39" i="17"/>
  <c r="BW39" i="17"/>
  <c r="BU39" i="17"/>
  <c r="BV39" i="17"/>
  <c r="BT39" i="17"/>
  <c r="CD39" i="17"/>
  <c r="CC39" i="17"/>
  <c r="CB39" i="17"/>
  <c r="CM34" i="17"/>
  <c r="BS34" i="17"/>
  <c r="CL34" i="17"/>
  <c r="CK34" i="17"/>
  <c r="CJ34" i="17"/>
  <c r="CI34" i="17"/>
  <c r="CH34" i="17"/>
  <c r="CG34" i="17"/>
  <c r="CF34" i="17"/>
  <c r="BV34" i="17"/>
  <c r="CE34" i="17"/>
  <c r="CD34" i="17"/>
  <c r="CC34" i="17"/>
  <c r="BU34" i="17"/>
  <c r="CB34" i="17"/>
  <c r="CA34" i="17"/>
  <c r="BZ34" i="17"/>
  <c r="BY34" i="17"/>
  <c r="BX34" i="17"/>
  <c r="BW34" i="17"/>
  <c r="BT34" i="17"/>
  <c r="BQ34" i="17"/>
  <c r="BP34" i="17"/>
  <c r="BO34" i="17"/>
  <c r="BN34" i="17"/>
  <c r="BM34" i="17"/>
  <c r="BL34" i="17"/>
  <c r="CU34" i="17"/>
  <c r="CS34" i="17"/>
  <c r="CQ34" i="17"/>
  <c r="CT34" i="17"/>
  <c r="CR34" i="17"/>
  <c r="CP34" i="17"/>
  <c r="CO34" i="17"/>
  <c r="CN34" i="17"/>
  <c r="BR34" i="17"/>
  <c r="BW46" i="17"/>
  <c r="BV46" i="17"/>
  <c r="CI46" i="17"/>
  <c r="BU46" i="17"/>
  <c r="BT46" i="17"/>
  <c r="BS46" i="17"/>
  <c r="BR46" i="17"/>
  <c r="BQ46" i="17"/>
  <c r="BP46" i="17"/>
  <c r="CU46" i="17"/>
  <c r="BO46" i="17"/>
  <c r="CT46" i="17"/>
  <c r="BN46" i="17"/>
  <c r="CK46" i="17"/>
  <c r="CS46" i="17"/>
  <c r="BM46" i="17"/>
  <c r="CR46" i="17"/>
  <c r="BL46" i="17"/>
  <c r="CJ46" i="17"/>
  <c r="CQ46" i="17"/>
  <c r="CP46" i="17"/>
  <c r="CO46" i="17"/>
  <c r="CN46" i="17"/>
  <c r="CM46" i="17"/>
  <c r="CL46" i="17"/>
  <c r="CG46" i="17"/>
  <c r="CF46" i="17"/>
  <c r="CH46" i="17"/>
  <c r="CE46" i="17"/>
  <c r="CD46" i="17"/>
  <c r="CC46" i="17"/>
  <c r="CB46" i="17"/>
  <c r="CA46" i="17"/>
  <c r="BZ46" i="17"/>
  <c r="BY46" i="17"/>
  <c r="BX46" i="17"/>
  <c r="CA37" i="17"/>
  <c r="BZ37" i="17"/>
  <c r="BY37" i="17"/>
  <c r="BX37" i="17"/>
  <c r="CN37" i="17"/>
  <c r="BW37" i="17"/>
  <c r="BV37" i="17"/>
  <c r="BU37" i="17"/>
  <c r="BT37" i="17"/>
  <c r="BS37" i="17"/>
  <c r="BR37" i="17"/>
  <c r="CM37" i="17"/>
  <c r="BQ37" i="17"/>
  <c r="BP37" i="17"/>
  <c r="CU37" i="17"/>
  <c r="BO37" i="17"/>
  <c r="CT37" i="17"/>
  <c r="BN37" i="17"/>
  <c r="CO37" i="17"/>
  <c r="CS37" i="17"/>
  <c r="BM37" i="17"/>
  <c r="CR37" i="17"/>
  <c r="BL37" i="17"/>
  <c r="CQ37" i="17"/>
  <c r="CP37" i="17"/>
  <c r="CF37" i="17"/>
  <c r="CH37" i="17"/>
  <c r="CK37" i="17"/>
  <c r="CJ37" i="17"/>
  <c r="CI37" i="17"/>
  <c r="CD37" i="17"/>
  <c r="CL37" i="17"/>
  <c r="CG37" i="17"/>
  <c r="CE37" i="17"/>
  <c r="CC37" i="17"/>
  <c r="CB37" i="17"/>
  <c r="CE44" i="17"/>
  <c r="CD44" i="17"/>
  <c r="CS44" i="17"/>
  <c r="BL44" i="17"/>
  <c r="CC44" i="17"/>
  <c r="CB44" i="17"/>
  <c r="CR44" i="17"/>
  <c r="CA44" i="17"/>
  <c r="BZ44" i="17"/>
  <c r="BY44" i="17"/>
  <c r="BX44" i="17"/>
  <c r="BW44" i="17"/>
  <c r="BV44" i="17"/>
  <c r="BU44" i="17"/>
  <c r="BT44" i="17"/>
  <c r="BS44" i="17"/>
  <c r="BR44" i="17"/>
  <c r="CQ44" i="17"/>
  <c r="BQ44" i="17"/>
  <c r="BP44" i="17"/>
  <c r="BM44" i="17"/>
  <c r="CU44" i="17"/>
  <c r="BO44" i="17"/>
  <c r="CT44" i="17"/>
  <c r="BN44" i="17"/>
  <c r="CK44" i="17"/>
  <c r="CJ44" i="17"/>
  <c r="CI44" i="17"/>
  <c r="CH44" i="17"/>
  <c r="CG44" i="17"/>
  <c r="CF44" i="17"/>
  <c r="CP44" i="17"/>
  <c r="CO44" i="17"/>
  <c r="CN44" i="17"/>
  <c r="CM44" i="17"/>
  <c r="CL44" i="17"/>
  <c r="CQ33" i="17"/>
  <c r="BX33" i="17"/>
  <c r="CP33" i="17"/>
  <c r="CO33" i="17"/>
  <c r="CN33" i="17"/>
  <c r="CM33" i="17"/>
  <c r="CL33" i="17"/>
  <c r="CK33" i="17"/>
  <c r="CJ33" i="17"/>
  <c r="CI33" i="17"/>
  <c r="BZ33" i="17"/>
  <c r="CH33" i="17"/>
  <c r="BY33" i="17"/>
  <c r="CG33" i="17"/>
  <c r="BW33" i="17"/>
  <c r="CF33" i="17"/>
  <c r="CE33" i="17"/>
  <c r="CD33" i="17"/>
  <c r="CC33" i="17"/>
  <c r="CB33" i="17"/>
  <c r="CA33" i="17"/>
  <c r="CU33" i="17"/>
  <c r="BL33" i="17"/>
  <c r="CR33" i="17"/>
  <c r="BM33" i="17"/>
  <c r="CT33" i="17"/>
  <c r="CS33" i="17"/>
  <c r="BV33" i="17"/>
  <c r="BU33" i="17"/>
  <c r="BN33" i="17"/>
  <c r="BT33" i="17"/>
  <c r="BS33" i="17"/>
  <c r="BR33" i="17"/>
  <c r="BQ33" i="17"/>
  <c r="BP33" i="17"/>
  <c r="BO33" i="17"/>
  <c r="CI35" i="17"/>
  <c r="CH35" i="17"/>
  <c r="CU35" i="17"/>
  <c r="CG35" i="17"/>
  <c r="CF35" i="17"/>
  <c r="CE35" i="17"/>
  <c r="CD35" i="17"/>
  <c r="CC35" i="17"/>
  <c r="CB35" i="17"/>
  <c r="BP35" i="17"/>
  <c r="CA35" i="17"/>
  <c r="BQ35" i="17"/>
  <c r="BZ35" i="17"/>
  <c r="BY35" i="17"/>
  <c r="BX35" i="17"/>
  <c r="BW35" i="17"/>
  <c r="BV35" i="17"/>
  <c r="BU35" i="17"/>
  <c r="BT35" i="17"/>
  <c r="BS35" i="17"/>
  <c r="BO35" i="17"/>
  <c r="BR35" i="17"/>
  <c r="CJ35" i="17"/>
  <c r="CT35" i="17"/>
  <c r="CS35" i="17"/>
  <c r="CR35" i="17"/>
  <c r="BM35" i="17"/>
  <c r="CQ35" i="17"/>
  <c r="BN35" i="17"/>
  <c r="CP35" i="17"/>
  <c r="CO35" i="17"/>
  <c r="CK35" i="17"/>
  <c r="BL35" i="17"/>
  <c r="CN35" i="17"/>
  <c r="CM35" i="17"/>
  <c r="CL35" i="17"/>
  <c r="BW38" i="17"/>
  <c r="BV38" i="17"/>
  <c r="BU38" i="17"/>
  <c r="CJ38" i="17"/>
  <c r="BT38" i="17"/>
  <c r="BS38" i="17"/>
  <c r="BR38" i="17"/>
  <c r="CI38" i="17"/>
  <c r="BQ38" i="17"/>
  <c r="BP38" i="17"/>
  <c r="CU38" i="17"/>
  <c r="BO38" i="17"/>
  <c r="CT38" i="17"/>
  <c r="BN38" i="17"/>
  <c r="CS38" i="17"/>
  <c r="BM38" i="17"/>
  <c r="CR38" i="17"/>
  <c r="BL38" i="17"/>
  <c r="CQ38" i="17"/>
  <c r="CP38" i="17"/>
  <c r="CO38" i="17"/>
  <c r="CN38" i="17"/>
  <c r="CM38" i="17"/>
  <c r="CL38" i="17"/>
  <c r="CK38" i="17"/>
  <c r="CH38" i="17"/>
  <c r="CG38" i="17"/>
  <c r="CF38" i="17"/>
  <c r="CE38" i="17"/>
  <c r="CD38" i="17"/>
  <c r="CC38" i="17"/>
  <c r="BX38" i="17"/>
  <c r="CB38" i="17"/>
  <c r="CA38" i="17"/>
  <c r="BZ38" i="17"/>
  <c r="BY38" i="17"/>
  <c r="CU40" i="17"/>
  <c r="BO40" i="17"/>
  <c r="CT40" i="17"/>
  <c r="BN40" i="17"/>
  <c r="CS40" i="17"/>
  <c r="BM40" i="17"/>
  <c r="CR40" i="17"/>
  <c r="BL40" i="17"/>
  <c r="CA40" i="17"/>
  <c r="CQ40" i="17"/>
  <c r="CP40" i="17"/>
  <c r="CB40" i="17"/>
  <c r="CO40" i="17"/>
  <c r="CN40" i="17"/>
  <c r="CC40" i="17"/>
  <c r="CM40" i="17"/>
  <c r="CL40" i="17"/>
  <c r="CK40" i="17"/>
  <c r="CJ40" i="17"/>
  <c r="CI40" i="17"/>
  <c r="CH40" i="17"/>
  <c r="CG40" i="17"/>
  <c r="CF40" i="17"/>
  <c r="CE40" i="17"/>
  <c r="CD40" i="17"/>
  <c r="BV40" i="17"/>
  <c r="BY40" i="17"/>
  <c r="BW40" i="17"/>
  <c r="BU40" i="17"/>
  <c r="BZ40" i="17"/>
  <c r="BX40" i="17"/>
  <c r="BQ40" i="17"/>
  <c r="BT40" i="17"/>
  <c r="BS40" i="17"/>
  <c r="BR40" i="17"/>
  <c r="BP40" i="17"/>
  <c r="CA45" i="17"/>
  <c r="BZ45" i="17"/>
  <c r="BY45" i="17"/>
  <c r="BX45" i="17"/>
  <c r="BW45" i="17"/>
  <c r="CN45" i="17"/>
  <c r="BV45" i="17"/>
  <c r="BU45" i="17"/>
  <c r="BT45" i="17"/>
  <c r="BS45" i="17"/>
  <c r="BR45" i="17"/>
  <c r="CM45" i="17"/>
  <c r="BQ45" i="17"/>
  <c r="BP45" i="17"/>
  <c r="CO45" i="17"/>
  <c r="CU45" i="17"/>
  <c r="BO45" i="17"/>
  <c r="CT45" i="17"/>
  <c r="BN45" i="17"/>
  <c r="CS45" i="17"/>
  <c r="BM45" i="17"/>
  <c r="CR45" i="17"/>
  <c r="BL45" i="17"/>
  <c r="CQ45" i="17"/>
  <c r="CP45" i="17"/>
  <c r="CD45" i="17"/>
  <c r="CH45" i="17"/>
  <c r="CF45" i="17"/>
  <c r="CE45" i="17"/>
  <c r="CI45" i="17"/>
  <c r="CL45" i="17"/>
  <c r="CJ45" i="17"/>
  <c r="CG45" i="17"/>
  <c r="CK45" i="17"/>
  <c r="CC45" i="17"/>
  <c r="CB45" i="17"/>
  <c r="BS47" i="17"/>
  <c r="CF47" i="17"/>
  <c r="BR47" i="17"/>
  <c r="BQ47" i="17"/>
  <c r="BP47" i="17"/>
  <c r="CU47" i="17"/>
  <c r="BO47" i="17"/>
  <c r="CT47" i="17"/>
  <c r="BN47" i="17"/>
  <c r="CS47" i="17"/>
  <c r="BM47" i="17"/>
  <c r="CR47" i="17"/>
  <c r="BL47" i="17"/>
  <c r="CQ47" i="17"/>
  <c r="CP47" i="17"/>
  <c r="CO47" i="17"/>
  <c r="CN47" i="17"/>
  <c r="CE47" i="17"/>
  <c r="CM47" i="17"/>
  <c r="CL47" i="17"/>
  <c r="CK47" i="17"/>
  <c r="CJ47" i="17"/>
  <c r="CI47" i="17"/>
  <c r="CG47" i="17"/>
  <c r="CH47" i="17"/>
  <c r="BX47" i="17"/>
  <c r="BW47" i="17"/>
  <c r="BT47" i="17"/>
  <c r="BV47" i="17"/>
  <c r="BU47" i="17"/>
  <c r="CC47" i="17"/>
  <c r="CD47" i="17"/>
  <c r="CB47" i="17"/>
  <c r="CA47" i="17"/>
  <c r="BZ47" i="17"/>
  <c r="BY47" i="17"/>
  <c r="CM66" i="17"/>
  <c r="CL66" i="17"/>
  <c r="BS66" i="17"/>
  <c r="CK66" i="17"/>
  <c r="BT66" i="17"/>
  <c r="CJ66" i="17"/>
  <c r="CI66" i="17"/>
  <c r="CH66" i="17"/>
  <c r="CG66" i="17"/>
  <c r="CF66" i="17"/>
  <c r="CE66" i="17"/>
  <c r="CD66" i="17"/>
  <c r="CC66" i="17"/>
  <c r="CB66" i="17"/>
  <c r="BU66" i="17"/>
  <c r="CA66" i="17"/>
  <c r="BZ66" i="17"/>
  <c r="BY66" i="17"/>
  <c r="BX66" i="17"/>
  <c r="BW66" i="17"/>
  <c r="BV66" i="17"/>
  <c r="BQ66" i="17"/>
  <c r="BO66" i="17"/>
  <c r="BR66" i="17"/>
  <c r="BN66" i="17"/>
  <c r="CN66" i="17"/>
  <c r="CU66" i="17"/>
  <c r="CT66" i="17"/>
  <c r="CS66" i="17"/>
  <c r="CR66" i="17"/>
  <c r="CQ66" i="17"/>
  <c r="BP66" i="17"/>
  <c r="CP66" i="17"/>
  <c r="CO66" i="17"/>
  <c r="BM66" i="17"/>
  <c r="BL66" i="17"/>
  <c r="CE36" i="17"/>
  <c r="CD36" i="17"/>
  <c r="CC36" i="17"/>
  <c r="CB36" i="17"/>
  <c r="CS36" i="17"/>
  <c r="CA36" i="17"/>
  <c r="BZ36" i="17"/>
  <c r="BY36" i="17"/>
  <c r="CR36" i="17"/>
  <c r="BX36" i="17"/>
  <c r="BW36" i="17"/>
  <c r="BV36" i="17"/>
  <c r="BU36" i="17"/>
  <c r="BT36" i="17"/>
  <c r="CQ36" i="17"/>
  <c r="BS36" i="17"/>
  <c r="BR36" i="17"/>
  <c r="BL36" i="17"/>
  <c r="BQ36" i="17"/>
  <c r="BP36" i="17"/>
  <c r="CU36" i="17"/>
  <c r="BO36" i="17"/>
  <c r="BM36" i="17"/>
  <c r="CT36" i="17"/>
  <c r="BN36" i="17"/>
  <c r="CN36" i="17"/>
  <c r="CM36" i="17"/>
  <c r="CH36" i="17"/>
  <c r="CL36" i="17"/>
  <c r="CK36" i="17"/>
  <c r="CJ36" i="17"/>
  <c r="CG36" i="17"/>
  <c r="CI36" i="17"/>
  <c r="CF36" i="17"/>
  <c r="CP36" i="17"/>
  <c r="CO36" i="17"/>
  <c r="CI43" i="17"/>
  <c r="CH43" i="17"/>
  <c r="CG43" i="17"/>
  <c r="CF43" i="17"/>
  <c r="CE43" i="17"/>
  <c r="CD43" i="17"/>
  <c r="CC43" i="17"/>
  <c r="BQ43" i="17"/>
  <c r="CB43" i="17"/>
  <c r="CU43" i="17"/>
  <c r="CA43" i="17"/>
  <c r="BZ43" i="17"/>
  <c r="BY43" i="17"/>
  <c r="BX43" i="17"/>
  <c r="BW43" i="17"/>
  <c r="BO43" i="17"/>
  <c r="BV43" i="17"/>
  <c r="BP43" i="17"/>
  <c r="BU43" i="17"/>
  <c r="BT43" i="17"/>
  <c r="BS43" i="17"/>
  <c r="BR43" i="17"/>
  <c r="CS43" i="17"/>
  <c r="CT43" i="17"/>
  <c r="CR43" i="17"/>
  <c r="CQ43" i="17"/>
  <c r="CP43" i="17"/>
  <c r="CO43" i="17"/>
  <c r="BM43" i="17"/>
  <c r="CN43" i="17"/>
  <c r="CM43" i="17"/>
  <c r="CL43" i="17"/>
  <c r="CK43" i="17"/>
  <c r="CJ43" i="17"/>
  <c r="BL43" i="17"/>
  <c r="BN43" i="17"/>
  <c r="CU48" i="17"/>
  <c r="BO48" i="17"/>
  <c r="CT48" i="17"/>
  <c r="BN48" i="17"/>
  <c r="CS48" i="17"/>
  <c r="BM48" i="17"/>
  <c r="CR48" i="17"/>
  <c r="BL48" i="17"/>
  <c r="CQ48" i="17"/>
  <c r="CA48" i="17"/>
  <c r="CP48" i="17"/>
  <c r="CO48" i="17"/>
  <c r="CN48" i="17"/>
  <c r="CM48" i="17"/>
  <c r="CL48" i="17"/>
  <c r="CK48" i="17"/>
  <c r="CJ48" i="17"/>
  <c r="CI48" i="17"/>
  <c r="CH48" i="17"/>
  <c r="CB48" i="17"/>
  <c r="CG48" i="17"/>
  <c r="CC48" i="17"/>
  <c r="CF48" i="17"/>
  <c r="CE48" i="17"/>
  <c r="CD48" i="17"/>
  <c r="BR48" i="17"/>
  <c r="BT48" i="17"/>
  <c r="BV48" i="17"/>
  <c r="BU48" i="17"/>
  <c r="BZ48" i="17"/>
  <c r="BW48" i="17"/>
  <c r="BY48" i="17"/>
  <c r="BX48" i="17"/>
  <c r="BQ48" i="17"/>
  <c r="BS48" i="17"/>
  <c r="BP48" i="17"/>
  <c r="CV65" i="17"/>
  <c r="BK27" i="17"/>
  <c r="BL19" i="17"/>
  <c r="A92" i="19"/>
  <c r="BJ47" i="17"/>
  <c r="BK47" i="17"/>
  <c r="BJ37" i="17"/>
  <c r="BK37" i="17"/>
  <c r="BJ66" i="17"/>
  <c r="BK66" i="17"/>
  <c r="BJ33" i="17"/>
  <c r="BK33" i="17"/>
  <c r="BJ40" i="17"/>
  <c r="BK40" i="17"/>
  <c r="BJ34" i="17"/>
  <c r="BK34" i="17"/>
  <c r="BJ36" i="17"/>
  <c r="BK36" i="17"/>
  <c r="BJ38" i="17"/>
  <c r="BK38" i="17"/>
  <c r="BJ45" i="17"/>
  <c r="BK45" i="17"/>
  <c r="BJ48" i="17"/>
  <c r="BK48" i="17"/>
  <c r="BJ35" i="17"/>
  <c r="BK35" i="17"/>
  <c r="BJ39" i="17"/>
  <c r="BK39" i="17"/>
  <c r="BJ42" i="17"/>
  <c r="BK42" i="17"/>
  <c r="BJ43" i="17"/>
  <c r="BK43" i="17"/>
  <c r="BJ44" i="17"/>
  <c r="BK44" i="17"/>
  <c r="BJ46" i="17"/>
  <c r="BK46" i="17"/>
  <c r="BH46" i="17"/>
  <c r="BI46" i="17"/>
  <c r="BH45" i="17"/>
  <c r="BI45" i="17"/>
  <c r="BH35" i="17"/>
  <c r="BI35" i="17"/>
  <c r="BH66" i="17"/>
  <c r="BI66" i="17"/>
  <c r="BH33" i="17"/>
  <c r="BI33" i="17"/>
  <c r="BH38" i="17"/>
  <c r="BI38" i="17"/>
  <c r="BH48" i="17"/>
  <c r="BI48" i="17"/>
  <c r="BH37" i="17"/>
  <c r="BI37" i="17"/>
  <c r="BH43" i="17"/>
  <c r="BI43" i="17"/>
  <c r="BH47" i="17"/>
  <c r="BI47" i="17"/>
  <c r="BH34" i="17"/>
  <c r="BI34" i="17"/>
  <c r="BH36" i="17"/>
  <c r="BI36" i="17"/>
  <c r="BH39" i="17"/>
  <c r="BI39" i="17"/>
  <c r="BH40" i="17"/>
  <c r="BI40" i="17"/>
  <c r="BH42" i="17"/>
  <c r="BI42" i="17"/>
  <c r="BH44" i="17"/>
  <c r="BI44" i="17"/>
  <c r="BF43" i="17"/>
  <c r="BG43" i="17"/>
  <c r="BF47" i="17"/>
  <c r="BG47" i="17"/>
  <c r="BF66" i="17"/>
  <c r="BG66" i="17"/>
  <c r="BF46" i="17"/>
  <c r="BG46" i="17"/>
  <c r="BF33" i="17"/>
  <c r="BG33" i="17"/>
  <c r="BF44" i="17"/>
  <c r="BG44" i="17"/>
  <c r="BF48" i="17"/>
  <c r="BG48" i="17"/>
  <c r="BF34" i="17"/>
  <c r="BG34" i="17"/>
  <c r="BF36" i="17"/>
  <c r="BG36" i="17"/>
  <c r="BF40" i="17"/>
  <c r="BG40" i="17"/>
  <c r="BF45" i="17"/>
  <c r="BG45" i="17"/>
  <c r="BF35" i="17"/>
  <c r="BG35" i="17"/>
  <c r="BF37" i="17"/>
  <c r="BG37" i="17"/>
  <c r="BF38" i="17"/>
  <c r="BG38" i="17"/>
  <c r="BF39" i="17"/>
  <c r="BG39" i="17"/>
  <c r="BF42" i="17"/>
  <c r="BG42" i="17"/>
  <c r="BD42" i="17"/>
  <c r="BE42" i="17"/>
  <c r="BD47" i="17"/>
  <c r="BE47" i="17"/>
  <c r="BD40" i="17"/>
  <c r="BE40" i="17"/>
  <c r="BD46" i="17"/>
  <c r="BE46" i="17"/>
  <c r="BD34" i="17"/>
  <c r="BE34" i="17"/>
  <c r="BD43" i="17"/>
  <c r="BE43" i="17"/>
  <c r="BD45" i="17"/>
  <c r="BE45" i="17"/>
  <c r="BD66" i="17"/>
  <c r="BE66" i="17"/>
  <c r="BD36" i="17"/>
  <c r="BE36" i="17"/>
  <c r="BD44" i="17"/>
  <c r="BE44" i="17"/>
  <c r="BD48" i="17"/>
  <c r="BE48" i="17"/>
  <c r="BD33" i="17"/>
  <c r="BE33" i="17"/>
  <c r="BD35" i="17"/>
  <c r="BE35" i="17"/>
  <c r="BD37" i="17"/>
  <c r="BE37" i="17"/>
  <c r="BD38" i="17"/>
  <c r="BE38" i="17"/>
  <c r="BD39" i="17"/>
  <c r="BE39" i="17"/>
  <c r="BB44" i="17"/>
  <c r="BC44" i="17"/>
  <c r="BB48" i="17"/>
  <c r="BC48" i="17"/>
  <c r="BB39" i="17"/>
  <c r="BC39" i="17"/>
  <c r="BB43" i="17"/>
  <c r="BC43" i="17"/>
  <c r="BB47" i="17"/>
  <c r="BC47" i="17"/>
  <c r="BB33" i="17"/>
  <c r="BC33" i="17"/>
  <c r="BB38" i="17"/>
  <c r="BC38" i="17"/>
  <c r="BB42" i="17"/>
  <c r="BC42" i="17"/>
  <c r="BB45" i="17"/>
  <c r="BC45" i="17"/>
  <c r="BB36" i="17"/>
  <c r="BC36" i="17"/>
  <c r="BB40" i="17"/>
  <c r="BC40" i="17"/>
  <c r="BB46" i="17"/>
  <c r="BC46" i="17"/>
  <c r="BB66" i="17"/>
  <c r="BC66" i="17"/>
  <c r="BB34" i="17"/>
  <c r="BC34" i="17"/>
  <c r="BB35" i="17"/>
  <c r="BC35" i="17"/>
  <c r="BB37" i="17"/>
  <c r="BC37" i="17"/>
  <c r="AZ40" i="17"/>
  <c r="BA40" i="17"/>
  <c r="AZ47" i="17"/>
  <c r="BA47" i="17"/>
  <c r="AZ36" i="17"/>
  <c r="BA36" i="17"/>
  <c r="AZ39" i="17"/>
  <c r="BA39" i="17"/>
  <c r="AZ44" i="17"/>
  <c r="BA44" i="17"/>
  <c r="AZ48" i="17"/>
  <c r="BA48" i="17"/>
  <c r="AZ33" i="17"/>
  <c r="BA33" i="17"/>
  <c r="AZ37" i="17"/>
  <c r="BA37" i="17"/>
  <c r="AZ42" i="17"/>
  <c r="BA42" i="17"/>
  <c r="AZ45" i="17"/>
  <c r="BA45" i="17"/>
  <c r="AZ66" i="17"/>
  <c r="BA66" i="17"/>
  <c r="AZ34" i="17"/>
  <c r="BA34" i="17"/>
  <c r="AZ38" i="17"/>
  <c r="BA38" i="17"/>
  <c r="AZ43" i="17"/>
  <c r="BA43" i="17"/>
  <c r="AZ46" i="17"/>
  <c r="BA46" i="17"/>
  <c r="AZ35" i="17"/>
  <c r="BA35" i="17"/>
  <c r="A68" i="17"/>
  <c r="B67" i="17"/>
  <c r="AO66" i="17"/>
  <c r="AS66" i="17"/>
  <c r="AX66" i="17"/>
  <c r="AQ66" i="17"/>
  <c r="AR66" i="17"/>
  <c r="AP66" i="17"/>
  <c r="AU66" i="17"/>
  <c r="AW66" i="17"/>
  <c r="AT66" i="17"/>
  <c r="AY66" i="17"/>
  <c r="AV66" i="17"/>
  <c r="CW65" i="17"/>
  <c r="AY40" i="17"/>
  <c r="AX40" i="17"/>
  <c r="AT40" i="17"/>
  <c r="AU40" i="17"/>
  <c r="AV40" i="17"/>
  <c r="AS40" i="17"/>
  <c r="AQ40" i="17"/>
  <c r="AW40" i="17"/>
  <c r="AP40" i="17"/>
  <c r="AR40" i="17"/>
  <c r="AO40" i="17"/>
  <c r="AN40" i="17"/>
  <c r="AX35" i="17"/>
  <c r="AT35" i="17"/>
  <c r="AQ35" i="17"/>
  <c r="AP35" i="17"/>
  <c r="AO35" i="17"/>
  <c r="AY35" i="17"/>
  <c r="AV35" i="17"/>
  <c r="AU35" i="17"/>
  <c r="AS35" i="17"/>
  <c r="AN35" i="17"/>
  <c r="AW35" i="17"/>
  <c r="AR35" i="17"/>
  <c r="AR38" i="17"/>
  <c r="AO38" i="17"/>
  <c r="AN38" i="17"/>
  <c r="AY38" i="17"/>
  <c r="AX38" i="17"/>
  <c r="AW38" i="17"/>
  <c r="AV38" i="17"/>
  <c r="AU38" i="17"/>
  <c r="AT38" i="17"/>
  <c r="AP38" i="17"/>
  <c r="AS38" i="17"/>
  <c r="AQ38" i="17"/>
  <c r="AW45" i="17"/>
  <c r="AS45" i="17"/>
  <c r="AY45" i="17"/>
  <c r="AV45" i="17"/>
  <c r="AQ45" i="17"/>
  <c r="AU45" i="17"/>
  <c r="AT45" i="17"/>
  <c r="AP45" i="17"/>
  <c r="AR45" i="17"/>
  <c r="AO45" i="17"/>
  <c r="AX45" i="17"/>
  <c r="AN45" i="17"/>
  <c r="AP34" i="17"/>
  <c r="AV34" i="17"/>
  <c r="AT34" i="17"/>
  <c r="AY34" i="17"/>
  <c r="AR34" i="17"/>
  <c r="AN34" i="17"/>
  <c r="AW34" i="17"/>
  <c r="AS34" i="17"/>
  <c r="AX34" i="17"/>
  <c r="AQ34" i="17"/>
  <c r="AU34" i="17"/>
  <c r="AO34" i="17"/>
  <c r="AU36" i="17"/>
  <c r="AY36" i="17"/>
  <c r="AT36" i="17"/>
  <c r="AS36" i="17"/>
  <c r="AQ36" i="17"/>
  <c r="AX36" i="17"/>
  <c r="AV36" i="17"/>
  <c r="AR36" i="17"/>
  <c r="AP36" i="17"/>
  <c r="AO36" i="17"/>
  <c r="AW36" i="17"/>
  <c r="AN36" i="17"/>
  <c r="AQ39" i="17"/>
  <c r="AY39" i="17"/>
  <c r="AR39" i="17"/>
  <c r="AP39" i="17"/>
  <c r="AO39" i="17"/>
  <c r="AN39" i="17"/>
  <c r="AX39" i="17"/>
  <c r="AV39" i="17"/>
  <c r="AU39" i="17"/>
  <c r="AW39" i="17"/>
  <c r="AT39" i="17"/>
  <c r="AS39" i="17"/>
  <c r="AP43" i="17"/>
  <c r="AS43" i="17"/>
  <c r="AT43" i="17"/>
  <c r="AR43" i="17"/>
  <c r="AY43" i="17"/>
  <c r="AV43" i="17"/>
  <c r="AU43" i="17"/>
  <c r="AX43" i="17"/>
  <c r="AN43" i="17"/>
  <c r="AW43" i="17"/>
  <c r="AO43" i="17"/>
  <c r="AQ43" i="17"/>
  <c r="AQ47" i="17"/>
  <c r="AW47" i="17"/>
  <c r="AS47" i="17"/>
  <c r="AP47" i="17"/>
  <c r="AO47" i="17"/>
  <c r="AN47" i="17"/>
  <c r="AY47" i="17"/>
  <c r="AU47" i="17"/>
  <c r="AX47" i="17"/>
  <c r="AV47" i="17"/>
  <c r="AT47" i="17"/>
  <c r="AR47" i="17"/>
  <c r="AY33" i="17"/>
  <c r="AU33" i="17"/>
  <c r="AX33" i="17"/>
  <c r="AW33" i="17"/>
  <c r="AQ33" i="17"/>
  <c r="AV33" i="17"/>
  <c r="AP33" i="17"/>
  <c r="AN33" i="17"/>
  <c r="AT33" i="17"/>
  <c r="AS33" i="17"/>
  <c r="AR33" i="17"/>
  <c r="AO33" i="17"/>
  <c r="AV37" i="17"/>
  <c r="AT37" i="17"/>
  <c r="AR37" i="17"/>
  <c r="AO37" i="17"/>
  <c r="AN37" i="17"/>
  <c r="AX37" i="17"/>
  <c r="AU37" i="17"/>
  <c r="AS37" i="17"/>
  <c r="AY37" i="17"/>
  <c r="AQ37" i="17"/>
  <c r="AP37" i="17"/>
  <c r="AW37" i="17"/>
  <c r="AN42" i="17"/>
  <c r="AV42" i="17"/>
  <c r="AT42" i="17"/>
  <c r="AR42" i="17"/>
  <c r="AO42" i="17"/>
  <c r="AY42" i="17"/>
  <c r="AP42" i="17"/>
  <c r="AU42" i="17"/>
  <c r="AW42" i="17"/>
  <c r="AX42" i="17"/>
  <c r="AS42" i="17"/>
  <c r="AQ42" i="17"/>
  <c r="AU44" i="17"/>
  <c r="AT44" i="17"/>
  <c r="AS44" i="17"/>
  <c r="AR44" i="17"/>
  <c r="AQ44" i="17"/>
  <c r="AP44" i="17"/>
  <c r="AO44" i="17"/>
  <c r="AY44" i="17"/>
  <c r="AX44" i="17"/>
  <c r="AN44" i="17"/>
  <c r="AV44" i="17"/>
  <c r="AW44" i="17"/>
  <c r="AT46" i="17"/>
  <c r="AP46" i="17"/>
  <c r="AO46" i="17"/>
  <c r="AY46" i="17"/>
  <c r="AX46" i="17"/>
  <c r="AW46" i="17"/>
  <c r="AU46" i="17"/>
  <c r="AV46" i="17"/>
  <c r="AQ46" i="17"/>
  <c r="AN46" i="17"/>
  <c r="AR46" i="17"/>
  <c r="AS46" i="17"/>
  <c r="AW48" i="17"/>
  <c r="AR48" i="17"/>
  <c r="AQ48" i="17"/>
  <c r="AP48" i="17"/>
  <c r="AY48" i="17"/>
  <c r="AX48" i="17"/>
  <c r="AV48" i="17"/>
  <c r="AN48" i="17"/>
  <c r="AU48" i="17"/>
  <c r="AS48" i="17"/>
  <c r="AT48" i="17"/>
  <c r="AO48" i="17"/>
  <c r="AJ45" i="16"/>
  <c r="AJ52" i="16"/>
  <c r="AK12" i="16"/>
  <c r="L36" i="17"/>
  <c r="AK36" i="17"/>
  <c r="AH36" i="17"/>
  <c r="AI36" i="17"/>
  <c r="Z36" i="17"/>
  <c r="Y36" i="17"/>
  <c r="S36" i="17"/>
  <c r="O36" i="17"/>
  <c r="W36" i="17"/>
  <c r="T36" i="17"/>
  <c r="AC36" i="17"/>
  <c r="AM36" i="17"/>
  <c r="AE36" i="17"/>
  <c r="AF36" i="17"/>
  <c r="P36" i="17"/>
  <c r="K36" i="17"/>
  <c r="Q36" i="17"/>
  <c r="AJ36" i="17"/>
  <c r="AL36" i="17"/>
  <c r="AG36" i="17"/>
  <c r="AD36" i="17"/>
  <c r="X36" i="17"/>
  <c r="M36" i="17"/>
  <c r="AB36" i="17"/>
  <c r="AA36" i="17"/>
  <c r="N36" i="17"/>
  <c r="V36" i="17"/>
  <c r="R36" i="17"/>
  <c r="U36" i="17"/>
  <c r="AF39" i="17"/>
  <c r="AI39" i="17"/>
  <c r="AL39" i="17"/>
  <c r="AH39" i="17"/>
  <c r="AB39" i="17"/>
  <c r="AG39" i="17"/>
  <c r="AK39" i="17"/>
  <c r="AM39" i="17"/>
  <c r="AA39" i="17"/>
  <c r="R39" i="17"/>
  <c r="Q39" i="17"/>
  <c r="W39" i="17"/>
  <c r="P39" i="17"/>
  <c r="AJ39" i="17"/>
  <c r="AC39" i="17"/>
  <c r="AE39" i="17"/>
  <c r="AD39" i="17"/>
  <c r="Z39" i="17"/>
  <c r="Y39" i="17"/>
  <c r="T39" i="17"/>
  <c r="N39" i="17"/>
  <c r="X39" i="17"/>
  <c r="O39" i="17"/>
  <c r="S39" i="17"/>
  <c r="V39" i="17"/>
  <c r="U39" i="17"/>
  <c r="AH45" i="17"/>
  <c r="AJ45" i="17"/>
  <c r="AD45" i="17"/>
  <c r="AA45" i="17"/>
  <c r="X45" i="17"/>
  <c r="W45" i="17"/>
  <c r="AM45" i="17"/>
  <c r="AL45" i="17"/>
  <c r="AG45" i="17"/>
  <c r="AE45" i="17"/>
  <c r="AI45" i="17"/>
  <c r="AC45" i="17"/>
  <c r="AF45" i="17"/>
  <c r="Z45" i="17"/>
  <c r="V45" i="17"/>
  <c r="AK45" i="17"/>
  <c r="AB45" i="17"/>
  <c r="Y45" i="17"/>
  <c r="U45" i="17"/>
  <c r="T45" i="17"/>
  <c r="H33" i="17"/>
  <c r="K33" i="17"/>
  <c r="X33" i="17"/>
  <c r="W33" i="17"/>
  <c r="AK33" i="17"/>
  <c r="AG33" i="17"/>
  <c r="AE33" i="17"/>
  <c r="AI33" i="17"/>
  <c r="AB33" i="17"/>
  <c r="AA33" i="17"/>
  <c r="I33" i="17"/>
  <c r="N33" i="17"/>
  <c r="V33" i="17"/>
  <c r="T33" i="17"/>
  <c r="AL33" i="17"/>
  <c r="AD33" i="17"/>
  <c r="AF33" i="17"/>
  <c r="AC33" i="17"/>
  <c r="Y33" i="17"/>
  <c r="O33" i="17"/>
  <c r="P33" i="17"/>
  <c r="U33" i="17"/>
  <c r="AM33" i="17"/>
  <c r="Z33" i="17"/>
  <c r="M33" i="17"/>
  <c r="S33" i="17"/>
  <c r="AH33" i="17"/>
  <c r="AJ33" i="17"/>
  <c r="R33" i="17"/>
  <c r="Q33" i="17"/>
  <c r="J33" i="17"/>
  <c r="L33" i="17"/>
  <c r="AJ44" i="17"/>
  <c r="AK44" i="17"/>
  <c r="AF44" i="17"/>
  <c r="AI44" i="17"/>
  <c r="AC44" i="17"/>
  <c r="AG44" i="17"/>
  <c r="AL44" i="17"/>
  <c r="AD44" i="17"/>
  <c r="Z44" i="17"/>
  <c r="Y44" i="17"/>
  <c r="W44" i="17"/>
  <c r="AE44" i="17"/>
  <c r="AH44" i="17"/>
  <c r="AM44" i="17"/>
  <c r="AA44" i="17"/>
  <c r="U44" i="17"/>
  <c r="X44" i="17"/>
  <c r="T44" i="17"/>
  <c r="AB44" i="17"/>
  <c r="S44" i="17"/>
  <c r="V44" i="17"/>
  <c r="X35" i="17"/>
  <c r="U35" i="17"/>
  <c r="AK35" i="17"/>
  <c r="Y35" i="17"/>
  <c r="Z35" i="17"/>
  <c r="J35" i="17"/>
  <c r="W35" i="17"/>
  <c r="AD35" i="17"/>
  <c r="AI35" i="17"/>
  <c r="AJ35" i="17"/>
  <c r="AE35" i="17"/>
  <c r="AL35" i="17"/>
  <c r="S35" i="17"/>
  <c r="R35" i="17"/>
  <c r="Q35" i="17"/>
  <c r="T35" i="17"/>
  <c r="AH35" i="17"/>
  <c r="AF35" i="17"/>
  <c r="AM35" i="17"/>
  <c r="AB35" i="17"/>
  <c r="AC35" i="17"/>
  <c r="AA35" i="17"/>
  <c r="O35" i="17"/>
  <c r="V35" i="17"/>
  <c r="P35" i="17"/>
  <c r="AG35" i="17"/>
  <c r="M35" i="17"/>
  <c r="L35" i="17"/>
  <c r="N35" i="17"/>
  <c r="K35" i="17"/>
  <c r="AF38" i="17"/>
  <c r="AL38" i="17"/>
  <c r="AK38" i="17"/>
  <c r="AG38" i="17"/>
  <c r="AD38" i="17"/>
  <c r="AM38" i="17"/>
  <c r="AE38" i="17"/>
  <c r="AJ38" i="17"/>
  <c r="AH38" i="17"/>
  <c r="Z38" i="17"/>
  <c r="X38" i="17"/>
  <c r="W38" i="17"/>
  <c r="P38" i="17"/>
  <c r="AC38" i="17"/>
  <c r="AB38" i="17"/>
  <c r="AA38" i="17"/>
  <c r="M38" i="17"/>
  <c r="T38" i="17"/>
  <c r="R38" i="17"/>
  <c r="V38" i="17"/>
  <c r="U38" i="17"/>
  <c r="O38" i="17"/>
  <c r="AI38" i="17"/>
  <c r="Y38" i="17"/>
  <c r="S38" i="17"/>
  <c r="N38" i="17"/>
  <c r="Q38" i="17"/>
  <c r="AL43" i="17"/>
  <c r="AB43" i="17"/>
  <c r="AF43" i="17"/>
  <c r="AJ43" i="17"/>
  <c r="Z43" i="17"/>
  <c r="U43" i="17"/>
  <c r="X43" i="17"/>
  <c r="T43" i="17"/>
  <c r="AM43" i="17"/>
  <c r="AI43" i="17"/>
  <c r="AH43" i="17"/>
  <c r="AD43" i="17"/>
  <c r="AK43" i="17"/>
  <c r="AC43" i="17"/>
  <c r="AG43" i="17"/>
  <c r="AE43" i="17"/>
  <c r="AA43" i="17"/>
  <c r="W43" i="17"/>
  <c r="S43" i="17"/>
  <c r="V43" i="17"/>
  <c r="R43" i="17"/>
  <c r="Y43" i="17"/>
  <c r="AF47" i="17"/>
  <c r="Y47" i="17"/>
  <c r="X47" i="17"/>
  <c r="AM47" i="17"/>
  <c r="AE47" i="17"/>
  <c r="AB47" i="17"/>
  <c r="AJ47" i="17"/>
  <c r="AI47" i="17"/>
  <c r="AG47" i="17"/>
  <c r="AL47" i="17"/>
  <c r="AC47" i="17"/>
  <c r="AK47" i="17"/>
  <c r="AH47" i="17"/>
  <c r="AA47" i="17"/>
  <c r="Z47" i="17"/>
  <c r="W47" i="17"/>
  <c r="AD47" i="17"/>
  <c r="V47" i="17"/>
  <c r="K34" i="17"/>
  <c r="J34" i="17"/>
  <c r="AB34" i="17"/>
  <c r="AH34" i="17"/>
  <c r="AM34" i="17"/>
  <c r="AE34" i="17"/>
  <c r="AF34" i="17"/>
  <c r="AJ34" i="17"/>
  <c r="AC34" i="17"/>
  <c r="Q34" i="17"/>
  <c r="N34" i="17"/>
  <c r="I34" i="17"/>
  <c r="W34" i="17"/>
  <c r="T34" i="17"/>
  <c r="P34" i="17"/>
  <c r="S34" i="17"/>
  <c r="AG34" i="17"/>
  <c r="AD34" i="17"/>
  <c r="AK34" i="17"/>
  <c r="AA34" i="17"/>
  <c r="O34" i="17"/>
  <c r="X34" i="17"/>
  <c r="V34" i="17"/>
  <c r="R34" i="17"/>
  <c r="AI34" i="17"/>
  <c r="AL34" i="17"/>
  <c r="Y34" i="17"/>
  <c r="Z34" i="17"/>
  <c r="M34" i="17"/>
  <c r="U34" i="17"/>
  <c r="L34" i="17"/>
  <c r="AM37" i="17"/>
  <c r="AF37" i="17"/>
  <c r="AC37" i="17"/>
  <c r="AH37" i="17"/>
  <c r="AK37" i="17"/>
  <c r="AL37" i="17"/>
  <c r="AJ37" i="17"/>
  <c r="AE37" i="17"/>
  <c r="AA37" i="17"/>
  <c r="Y37" i="17"/>
  <c r="W37" i="17"/>
  <c r="T37" i="17"/>
  <c r="V37" i="17"/>
  <c r="N37" i="17"/>
  <c r="M37" i="17"/>
  <c r="Q37" i="17"/>
  <c r="AD37" i="17"/>
  <c r="AG37" i="17"/>
  <c r="AI37" i="17"/>
  <c r="AB37" i="17"/>
  <c r="Z37" i="17"/>
  <c r="X37" i="17"/>
  <c r="U37" i="17"/>
  <c r="S37" i="17"/>
  <c r="R37" i="17"/>
  <c r="O37" i="17"/>
  <c r="L37" i="17"/>
  <c r="P37" i="17"/>
  <c r="AJ40" i="17"/>
  <c r="AG40" i="17"/>
  <c r="AH40" i="17"/>
  <c r="AK40" i="17"/>
  <c r="AE40" i="17"/>
  <c r="AC40" i="17"/>
  <c r="AI40" i="17"/>
  <c r="AB40" i="17"/>
  <c r="AA40" i="17"/>
  <c r="R40" i="17"/>
  <c r="U40" i="17"/>
  <c r="Q40" i="17"/>
  <c r="X40" i="17"/>
  <c r="AF40" i="17"/>
  <c r="AL40" i="17"/>
  <c r="AM40" i="17"/>
  <c r="AD40" i="17"/>
  <c r="Y40" i="17"/>
  <c r="W40" i="17"/>
  <c r="P40" i="17"/>
  <c r="V40" i="17"/>
  <c r="S40" i="17"/>
  <c r="T40" i="17"/>
  <c r="Z40" i="17"/>
  <c r="O40" i="17"/>
  <c r="AB42" i="17"/>
  <c r="AL42" i="17"/>
  <c r="AD42" i="17"/>
  <c r="AF42" i="17"/>
  <c r="AM42" i="17"/>
  <c r="AJ42" i="17"/>
  <c r="AE42" i="17"/>
  <c r="AA42" i="17"/>
  <c r="Z42" i="17"/>
  <c r="U42" i="17"/>
  <c r="S42" i="17"/>
  <c r="W42" i="17"/>
  <c r="Q42" i="17"/>
  <c r="AI42" i="17"/>
  <c r="AH42" i="17"/>
  <c r="AK42" i="17"/>
  <c r="AG42" i="17"/>
  <c r="AC42" i="17"/>
  <c r="Y42" i="17"/>
  <c r="V42" i="17"/>
  <c r="T42" i="17"/>
  <c r="X42" i="17"/>
  <c r="R42" i="17"/>
  <c r="AE46" i="17"/>
  <c r="AL46" i="17"/>
  <c r="AM46" i="17"/>
  <c r="AI46" i="17"/>
  <c r="AF46" i="17"/>
  <c r="AD46" i="17"/>
  <c r="AJ46" i="17"/>
  <c r="AH46" i="17"/>
  <c r="Z46" i="17"/>
  <c r="X46" i="17"/>
  <c r="AB46" i="17"/>
  <c r="AG46" i="17"/>
  <c r="AA46" i="17"/>
  <c r="Y46" i="17"/>
  <c r="U46" i="17"/>
  <c r="AK46" i="17"/>
  <c r="AC46" i="17"/>
  <c r="V46" i="17"/>
  <c r="W46" i="17"/>
  <c r="AM48" i="17"/>
  <c r="AE48" i="17"/>
  <c r="AD48" i="17"/>
  <c r="AF48" i="17"/>
  <c r="AK48" i="17"/>
  <c r="AA48" i="17"/>
  <c r="W48" i="17"/>
  <c r="AG48" i="17"/>
  <c r="AI48" i="17"/>
  <c r="AC48" i="17"/>
  <c r="AH48" i="17"/>
  <c r="AL48" i="17"/>
  <c r="AJ48" i="17"/>
  <c r="Z48" i="17"/>
  <c r="Y48" i="17"/>
  <c r="AB48" i="17"/>
  <c r="X48" i="17"/>
  <c r="A26" i="19"/>
  <c r="A20" i="19"/>
  <c r="A22" i="19"/>
  <c r="A25" i="19"/>
  <c r="A30" i="19"/>
  <c r="A42" i="19"/>
  <c r="A27" i="19"/>
  <c r="A24" i="19"/>
  <c r="A29" i="19"/>
  <c r="A13" i="19"/>
  <c r="A14" i="19"/>
  <c r="A21" i="19"/>
  <c r="A23" i="19"/>
  <c r="A28" i="19"/>
  <c r="A31" i="19"/>
  <c r="A12" i="19"/>
  <c r="A15" i="19"/>
  <c r="A16" i="19"/>
  <c r="A17" i="19"/>
  <c r="A18" i="19"/>
  <c r="A19" i="19"/>
  <c r="E21" i="17"/>
  <c r="B30" i="17" s="1"/>
  <c r="G21" i="17"/>
  <c r="B32" i="17" s="1"/>
  <c r="F21" i="17"/>
  <c r="B31" i="17" s="1"/>
  <c r="P21" i="17"/>
  <c r="B41" i="17" s="1"/>
  <c r="H62" i="18" l="1"/>
  <c r="H64" i="18"/>
  <c r="H63" i="18"/>
  <c r="I64" i="18"/>
  <c r="I62" i="18"/>
  <c r="I63" i="18"/>
  <c r="J64" i="18"/>
  <c r="J72" i="18"/>
  <c r="J73" i="18" s="1"/>
  <c r="J63" i="18"/>
  <c r="J62" i="18"/>
  <c r="B92" i="19"/>
  <c r="G72" i="18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CO31" i="16"/>
  <c r="CN46" i="16"/>
  <c r="BS31" i="17"/>
  <c r="BR31" i="17"/>
  <c r="BQ31" i="17"/>
  <c r="BP31" i="17"/>
  <c r="CU31" i="17"/>
  <c r="BO31" i="17"/>
  <c r="CT31" i="17"/>
  <c r="BN31" i="17"/>
  <c r="CS31" i="17"/>
  <c r="BM31" i="17"/>
  <c r="CG31" i="17"/>
  <c r="CR31" i="17"/>
  <c r="BL31" i="17"/>
  <c r="CE31" i="17"/>
  <c r="CQ31" i="17"/>
  <c r="CP31" i="17"/>
  <c r="CO31" i="17"/>
  <c r="CN31" i="17"/>
  <c r="CM31" i="17"/>
  <c r="CF31" i="17"/>
  <c r="CL31" i="17"/>
  <c r="CK31" i="17"/>
  <c r="CJ31" i="17"/>
  <c r="CI31" i="17"/>
  <c r="CH31" i="17"/>
  <c r="CD31" i="17"/>
  <c r="BZ31" i="17"/>
  <c r="BX31" i="17"/>
  <c r="CC31" i="17"/>
  <c r="BW31" i="17"/>
  <c r="CB31" i="17"/>
  <c r="CA31" i="17"/>
  <c r="BY31" i="17"/>
  <c r="BV31" i="17"/>
  <c r="BU31" i="17"/>
  <c r="BT31" i="17"/>
  <c r="BW30" i="17"/>
  <c r="CK30" i="17"/>
  <c r="BV30" i="17"/>
  <c r="BU30" i="17"/>
  <c r="BT30" i="17"/>
  <c r="BS30" i="17"/>
  <c r="BR30" i="17"/>
  <c r="BQ30" i="17"/>
  <c r="BP30" i="17"/>
  <c r="CU30" i="17"/>
  <c r="BO30" i="17"/>
  <c r="CJ30" i="17"/>
  <c r="CT30" i="17"/>
  <c r="BN30" i="17"/>
  <c r="CS30" i="17"/>
  <c r="BM30" i="17"/>
  <c r="CR30" i="17"/>
  <c r="BL30" i="17"/>
  <c r="CQ30" i="17"/>
  <c r="CP30" i="17"/>
  <c r="CO30" i="17"/>
  <c r="CN30" i="17"/>
  <c r="CL30" i="17"/>
  <c r="CI30" i="17"/>
  <c r="CM30" i="17"/>
  <c r="CA30" i="17"/>
  <c r="BX30" i="17"/>
  <c r="CH30" i="17"/>
  <c r="BZ30" i="17"/>
  <c r="CG30" i="17"/>
  <c r="CF30" i="17"/>
  <c r="CE30" i="17"/>
  <c r="BY30" i="17"/>
  <c r="CD30" i="17"/>
  <c r="CC30" i="17"/>
  <c r="CB30" i="17"/>
  <c r="CI67" i="17"/>
  <c r="CH67" i="17"/>
  <c r="CG67" i="17"/>
  <c r="CF67" i="17"/>
  <c r="CE67" i="17"/>
  <c r="BO67" i="17"/>
  <c r="CD67" i="17"/>
  <c r="CC67" i="17"/>
  <c r="CB67" i="17"/>
  <c r="CU67" i="17"/>
  <c r="CA67" i="17"/>
  <c r="BZ67" i="17"/>
  <c r="BY67" i="17"/>
  <c r="BQ67" i="17"/>
  <c r="BX67" i="17"/>
  <c r="BW67" i="17"/>
  <c r="BP67" i="17"/>
  <c r="BV67" i="17"/>
  <c r="BU67" i="17"/>
  <c r="BT67" i="17"/>
  <c r="BS67" i="17"/>
  <c r="BR67" i="17"/>
  <c r="CQ67" i="17"/>
  <c r="CP67" i="17"/>
  <c r="CK67" i="17"/>
  <c r="CO67" i="17"/>
  <c r="CN67" i="17"/>
  <c r="CM67" i="17"/>
  <c r="CL67" i="17"/>
  <c r="CJ67" i="17"/>
  <c r="BN67" i="17"/>
  <c r="BM67" i="17"/>
  <c r="BL67" i="17"/>
  <c r="CT67" i="17"/>
  <c r="CS67" i="17"/>
  <c r="CR67" i="17"/>
  <c r="CQ41" i="17"/>
  <c r="CP41" i="17"/>
  <c r="CO41" i="17"/>
  <c r="BW41" i="17"/>
  <c r="CN41" i="17"/>
  <c r="CM41" i="17"/>
  <c r="BY41" i="17"/>
  <c r="CL41" i="17"/>
  <c r="CK41" i="17"/>
  <c r="CJ41" i="17"/>
  <c r="CI41" i="17"/>
  <c r="CH41" i="17"/>
  <c r="BX41" i="17"/>
  <c r="CG41" i="17"/>
  <c r="CF41" i="17"/>
  <c r="CE41" i="17"/>
  <c r="CD41" i="17"/>
  <c r="CC41" i="17"/>
  <c r="CB41" i="17"/>
  <c r="CA41" i="17"/>
  <c r="BZ41" i="17"/>
  <c r="CR41" i="17"/>
  <c r="CU41" i="17"/>
  <c r="BV41" i="17"/>
  <c r="CT41" i="17"/>
  <c r="CS41" i="17"/>
  <c r="BU41" i="17"/>
  <c r="BT41" i="17"/>
  <c r="BS41" i="17"/>
  <c r="BR41" i="17"/>
  <c r="BQ41" i="17"/>
  <c r="BP41" i="17"/>
  <c r="BO41" i="17"/>
  <c r="BN41" i="17"/>
  <c r="BM41" i="17"/>
  <c r="BL41" i="17"/>
  <c r="CU32" i="17"/>
  <c r="BO32" i="17"/>
  <c r="CT32" i="17"/>
  <c r="BN32" i="17"/>
  <c r="CS32" i="17"/>
  <c r="BM32" i="17"/>
  <c r="CR32" i="17"/>
  <c r="BL32" i="17"/>
  <c r="CQ32" i="17"/>
  <c r="CA32" i="17"/>
  <c r="CP32" i="17"/>
  <c r="CD32" i="17"/>
  <c r="CO32" i="17"/>
  <c r="CN32" i="17"/>
  <c r="CC32" i="17"/>
  <c r="CM32" i="17"/>
  <c r="CL32" i="17"/>
  <c r="CK32" i="17"/>
  <c r="CJ32" i="17"/>
  <c r="CI32" i="17"/>
  <c r="CH32" i="17"/>
  <c r="CG32" i="17"/>
  <c r="CF32" i="17"/>
  <c r="CE32" i="17"/>
  <c r="CB32" i="17"/>
  <c r="BZ32" i="17"/>
  <c r="BX32" i="17"/>
  <c r="BW32" i="17"/>
  <c r="BT32" i="17"/>
  <c r="BY32" i="17"/>
  <c r="BV32" i="17"/>
  <c r="BU32" i="17"/>
  <c r="BS32" i="17"/>
  <c r="BR32" i="17"/>
  <c r="BQ32" i="17"/>
  <c r="BP32" i="17"/>
  <c r="BM19" i="17"/>
  <c r="BL27" i="17"/>
  <c r="CV39" i="17"/>
  <c r="CW39" i="17" s="1"/>
  <c r="CV45" i="17"/>
  <c r="CW45" i="17" s="1"/>
  <c r="CV36" i="17"/>
  <c r="CV43" i="17"/>
  <c r="CV48" i="17"/>
  <c r="CW48" i="17" s="1"/>
  <c r="CV44" i="17"/>
  <c r="CW44" i="17" s="1"/>
  <c r="CV66" i="17"/>
  <c r="CW66" i="17" s="1"/>
  <c r="CV38" i="17"/>
  <c r="CW38" i="17" s="1"/>
  <c r="CV46" i="17"/>
  <c r="CW46" i="17" s="1"/>
  <c r="CV37" i="17"/>
  <c r="CW37" i="17" s="1"/>
  <c r="CV34" i="17"/>
  <c r="CW34" i="17" s="1"/>
  <c r="CV42" i="17"/>
  <c r="CW42" i="17" s="1"/>
  <c r="CV35" i="17"/>
  <c r="CW35" i="17" s="1"/>
  <c r="CV47" i="17"/>
  <c r="CW47" i="17" s="1"/>
  <c r="CV33" i="17"/>
  <c r="CW33" i="17" s="1"/>
  <c r="CV40" i="17"/>
  <c r="CW40" i="17" s="1"/>
  <c r="A93" i="19"/>
  <c r="B93" i="19" s="1"/>
  <c r="G64" i="18"/>
  <c r="G63" i="18"/>
  <c r="G62" i="18"/>
  <c r="G65" i="18"/>
  <c r="H13" i="17" s="1"/>
  <c r="H15" i="17" s="1"/>
  <c r="B60" i="19"/>
  <c r="B61" i="19"/>
  <c r="B62" i="19"/>
  <c r="B63" i="19"/>
  <c r="B64" i="19"/>
  <c r="B65" i="19"/>
  <c r="B66" i="19"/>
  <c r="B67" i="19"/>
  <c r="B68" i="19"/>
  <c r="B71" i="19"/>
  <c r="B69" i="19"/>
  <c r="B70" i="19"/>
  <c r="CW36" i="17"/>
  <c r="CW43" i="17"/>
  <c r="BJ31" i="17"/>
  <c r="BK31" i="17"/>
  <c r="BJ30" i="17"/>
  <c r="BK30" i="17"/>
  <c r="BJ32" i="17"/>
  <c r="BK32" i="17"/>
  <c r="BJ41" i="17"/>
  <c r="BK41" i="17"/>
  <c r="BJ67" i="17"/>
  <c r="BK67" i="17"/>
  <c r="BH30" i="17"/>
  <c r="BI30" i="17"/>
  <c r="BH31" i="17"/>
  <c r="BI31" i="17"/>
  <c r="BH41" i="17"/>
  <c r="BI41" i="17"/>
  <c r="BH32" i="17"/>
  <c r="BI32" i="17"/>
  <c r="BH67" i="17"/>
  <c r="BI67" i="17"/>
  <c r="BF31" i="17"/>
  <c r="BG31" i="17"/>
  <c r="BF32" i="17"/>
  <c r="BG32" i="17"/>
  <c r="BF41" i="17"/>
  <c r="BG41" i="17"/>
  <c r="BF30" i="17"/>
  <c r="BG30" i="17"/>
  <c r="BF67" i="17"/>
  <c r="BG67" i="17"/>
  <c r="BD32" i="17"/>
  <c r="BE32" i="17"/>
  <c r="BD31" i="17"/>
  <c r="BE31" i="17"/>
  <c r="BD30" i="17"/>
  <c r="BE30" i="17"/>
  <c r="BD41" i="17"/>
  <c r="BE41" i="17"/>
  <c r="BD67" i="17"/>
  <c r="BE67" i="17"/>
  <c r="BB41" i="17"/>
  <c r="BC41" i="17"/>
  <c r="BB32" i="17"/>
  <c r="BC32" i="17"/>
  <c r="BB31" i="17"/>
  <c r="BC31" i="17"/>
  <c r="BB30" i="17"/>
  <c r="BC30" i="17"/>
  <c r="BB67" i="17"/>
  <c r="BC67" i="17"/>
  <c r="AZ32" i="17"/>
  <c r="BA32" i="17"/>
  <c r="AZ31" i="17"/>
  <c r="BA31" i="17"/>
  <c r="AZ41" i="17"/>
  <c r="BA41" i="17"/>
  <c r="AZ30" i="17"/>
  <c r="BA30" i="17"/>
  <c r="AZ67" i="17"/>
  <c r="BA67" i="17"/>
  <c r="D65" i="18"/>
  <c r="B62" i="18"/>
  <c r="D63" i="18"/>
  <c r="E64" i="18"/>
  <c r="C62" i="18"/>
  <c r="E63" i="18"/>
  <c r="D64" i="18"/>
  <c r="E62" i="18"/>
  <c r="B64" i="18"/>
  <c r="B65" i="18"/>
  <c r="E65" i="18"/>
  <c r="B63" i="18"/>
  <c r="C64" i="18"/>
  <c r="C63" i="18"/>
  <c r="E72" i="18"/>
  <c r="E73" i="18" s="1"/>
  <c r="C65" i="18"/>
  <c r="D62" i="18"/>
  <c r="F63" i="18"/>
  <c r="F72" i="18"/>
  <c r="F73" i="18" s="1"/>
  <c r="F62" i="18"/>
  <c r="F65" i="18"/>
  <c r="F64" i="18"/>
  <c r="B48" i="19"/>
  <c r="B49" i="19"/>
  <c r="B50" i="19"/>
  <c r="B51" i="19"/>
  <c r="B52" i="19"/>
  <c r="B53" i="19"/>
  <c r="B54" i="19"/>
  <c r="B55" i="19"/>
  <c r="B56" i="19"/>
  <c r="B57" i="19"/>
  <c r="B59" i="19"/>
  <c r="B58" i="19"/>
  <c r="A11" i="19"/>
  <c r="E10" i="19" s="1"/>
  <c r="F10" i="19" s="1"/>
  <c r="G10" i="19" s="1"/>
  <c r="H10" i="19" s="1"/>
  <c r="I10" i="19" s="1"/>
  <c r="J10" i="19" s="1"/>
  <c r="K10" i="19" s="1"/>
  <c r="L10" i="19" s="1"/>
  <c r="M10" i="19" s="1"/>
  <c r="N10" i="19" s="1"/>
  <c r="O10" i="19" s="1"/>
  <c r="P10" i="19" s="1"/>
  <c r="Q10" i="19" s="1"/>
  <c r="R10" i="19" s="1"/>
  <c r="S10" i="19" s="1"/>
  <c r="T10" i="19" s="1"/>
  <c r="U10" i="19" s="1"/>
  <c r="V10" i="19" s="1"/>
  <c r="W10" i="19" s="1"/>
  <c r="X10" i="19" s="1"/>
  <c r="Y10" i="19" s="1"/>
  <c r="Z10" i="19" s="1"/>
  <c r="AA10" i="19" s="1"/>
  <c r="AB10" i="19" s="1"/>
  <c r="AC10" i="19" s="1"/>
  <c r="AD10" i="19" s="1"/>
  <c r="AE10" i="19" s="1"/>
  <c r="AF10" i="19" s="1"/>
  <c r="AG10" i="19" s="1"/>
  <c r="AH10" i="19" s="1"/>
  <c r="AI10" i="19" s="1"/>
  <c r="AJ10" i="19" s="1"/>
  <c r="AK10" i="19" s="1"/>
  <c r="AL10" i="19" s="1"/>
  <c r="AM10" i="19" s="1"/>
  <c r="AN10" i="19" s="1"/>
  <c r="AO10" i="19" s="1"/>
  <c r="AP10" i="19" s="1"/>
  <c r="AQ10" i="19" s="1"/>
  <c r="AR10" i="19" s="1"/>
  <c r="AS10" i="19" s="1"/>
  <c r="AT10" i="19" s="1"/>
  <c r="AU10" i="19" s="1"/>
  <c r="AV10" i="19" s="1"/>
  <c r="AW10" i="19" s="1"/>
  <c r="AX10" i="19" s="1"/>
  <c r="AY10" i="19" s="1"/>
  <c r="AZ10" i="19" s="1"/>
  <c r="BA10" i="19" s="1"/>
  <c r="BB10" i="19" s="1"/>
  <c r="BC10" i="19" s="1"/>
  <c r="BD10" i="19" s="1"/>
  <c r="BE10" i="19" s="1"/>
  <c r="BF10" i="19" s="1"/>
  <c r="BG10" i="19" s="1"/>
  <c r="BH10" i="19" s="1"/>
  <c r="BI10" i="19" s="1"/>
  <c r="BJ10" i="19" s="1"/>
  <c r="BK10" i="19" s="1"/>
  <c r="BL10" i="19" s="1"/>
  <c r="BM10" i="19" s="1"/>
  <c r="BN10" i="19" s="1"/>
  <c r="BO10" i="19" s="1"/>
  <c r="BP10" i="19" s="1"/>
  <c r="BQ10" i="19" s="1"/>
  <c r="BR10" i="19" s="1"/>
  <c r="BS10" i="19" s="1"/>
  <c r="BT10" i="19" s="1"/>
  <c r="BU10" i="19" s="1"/>
  <c r="BV10" i="19" s="1"/>
  <c r="BW10" i="19" s="1"/>
  <c r="BX10" i="19" s="1"/>
  <c r="BY10" i="19" s="1"/>
  <c r="BZ10" i="19" s="1"/>
  <c r="CA10" i="19" s="1"/>
  <c r="CB10" i="19" s="1"/>
  <c r="CC10" i="19" s="1"/>
  <c r="CD10" i="19" s="1"/>
  <c r="CE10" i="19" s="1"/>
  <c r="CF10" i="19" s="1"/>
  <c r="CG10" i="19" s="1"/>
  <c r="CH10" i="19" s="1"/>
  <c r="CI10" i="19" s="1"/>
  <c r="CJ10" i="19" s="1"/>
  <c r="CK10" i="19" s="1"/>
  <c r="CL10" i="19" s="1"/>
  <c r="CM10" i="19" s="1"/>
  <c r="CN10" i="19" s="1"/>
  <c r="CO10" i="19" s="1"/>
  <c r="CP10" i="19" s="1"/>
  <c r="CQ10" i="19" s="1"/>
  <c r="CR10" i="19" s="1"/>
  <c r="CS10" i="19" s="1"/>
  <c r="CT10" i="19" s="1"/>
  <c r="CU10" i="19" s="1"/>
  <c r="CV10" i="19" s="1"/>
  <c r="CW10" i="19" s="1"/>
  <c r="AP67" i="17"/>
  <c r="AT67" i="17"/>
  <c r="AU67" i="17"/>
  <c r="AR67" i="17"/>
  <c r="AW67" i="17"/>
  <c r="AX67" i="17"/>
  <c r="AY67" i="17"/>
  <c r="AQ67" i="17"/>
  <c r="AS67" i="17"/>
  <c r="AV67" i="17"/>
  <c r="A69" i="17"/>
  <c r="B68" i="17"/>
  <c r="AQ31" i="17"/>
  <c r="AP31" i="17"/>
  <c r="AO31" i="17"/>
  <c r="AV31" i="17"/>
  <c r="AU31" i="17"/>
  <c r="AW31" i="17"/>
  <c r="AN31" i="17"/>
  <c r="AX31" i="17"/>
  <c r="AS31" i="17"/>
  <c r="AT31" i="17"/>
  <c r="AR31" i="17"/>
  <c r="AY31" i="17"/>
  <c r="AY41" i="17"/>
  <c r="AQ41" i="17"/>
  <c r="AX41" i="17"/>
  <c r="AW41" i="17"/>
  <c r="AV41" i="17"/>
  <c r="AU41" i="17"/>
  <c r="AT41" i="17"/>
  <c r="AS41" i="17"/>
  <c r="AN41" i="17"/>
  <c r="AR41" i="17"/>
  <c r="AP41" i="17"/>
  <c r="AO41" i="17"/>
  <c r="AY32" i="17"/>
  <c r="AX32" i="17"/>
  <c r="AP32" i="17"/>
  <c r="AO32" i="17"/>
  <c r="AT32" i="17"/>
  <c r="AS32" i="17"/>
  <c r="AW32" i="17"/>
  <c r="AV32" i="17"/>
  <c r="AU32" i="17"/>
  <c r="AQ32" i="17"/>
  <c r="AN32" i="17"/>
  <c r="AR32" i="17"/>
  <c r="AY30" i="17"/>
  <c r="AU30" i="17"/>
  <c r="AN30" i="17"/>
  <c r="AX30" i="17"/>
  <c r="AW30" i="17"/>
  <c r="AV30" i="17"/>
  <c r="AP30" i="17"/>
  <c r="AT30" i="17"/>
  <c r="AR30" i="17"/>
  <c r="AS30" i="17"/>
  <c r="AQ30" i="17"/>
  <c r="AO30" i="17"/>
  <c r="AL12" i="16"/>
  <c r="AM12" i="16" s="1"/>
  <c r="AK45" i="16"/>
  <c r="AK52" i="16"/>
  <c r="B32" i="19"/>
  <c r="AM41" i="17"/>
  <c r="AJ41" i="17"/>
  <c r="AK41" i="17"/>
  <c r="AD41" i="17"/>
  <c r="AE41" i="17"/>
  <c r="AH41" i="17"/>
  <c r="AI41" i="17"/>
  <c r="AF41" i="17"/>
  <c r="AB41" i="17"/>
  <c r="AA41" i="17"/>
  <c r="Y41" i="17"/>
  <c r="S41" i="17"/>
  <c r="X41" i="17"/>
  <c r="Q41" i="17"/>
  <c r="AG41" i="17"/>
  <c r="AL41" i="17"/>
  <c r="AC41" i="17"/>
  <c r="Z41" i="17"/>
  <c r="T41" i="17"/>
  <c r="P41" i="17"/>
  <c r="V41" i="17"/>
  <c r="R41" i="17"/>
  <c r="U41" i="17"/>
  <c r="W41" i="17"/>
  <c r="I32" i="17"/>
  <c r="L32" i="17"/>
  <c r="AL32" i="17"/>
  <c r="J32" i="17"/>
  <c r="AB32" i="17"/>
  <c r="AF32" i="17"/>
  <c r="AD32" i="17"/>
  <c r="AH32" i="17"/>
  <c r="AC32" i="17"/>
  <c r="AM32" i="17"/>
  <c r="AA32" i="17"/>
  <c r="H32" i="17"/>
  <c r="U32" i="17"/>
  <c r="K32" i="17"/>
  <c r="AG32" i="17"/>
  <c r="AI32" i="17"/>
  <c r="AK32" i="17"/>
  <c r="Y32" i="17"/>
  <c r="G32" i="17"/>
  <c r="X32" i="17"/>
  <c r="R32" i="17"/>
  <c r="AJ32" i="17"/>
  <c r="AE32" i="17"/>
  <c r="Z32" i="17"/>
  <c r="P32" i="17"/>
  <c r="O32" i="17"/>
  <c r="S32" i="17"/>
  <c r="N32" i="17"/>
  <c r="T32" i="17"/>
  <c r="W32" i="17"/>
  <c r="V32" i="17"/>
  <c r="Q32" i="17"/>
  <c r="M32" i="17"/>
  <c r="B15" i="19"/>
  <c r="T30" i="17"/>
  <c r="I30" i="17"/>
  <c r="U30" i="17"/>
  <c r="M30" i="17"/>
  <c r="AL30" i="17"/>
  <c r="J30" i="17"/>
  <c r="N30" i="17"/>
  <c r="AK30" i="17"/>
  <c r="O30" i="17"/>
  <c r="AF30" i="17"/>
  <c r="AD30" i="17"/>
  <c r="AB30" i="17"/>
  <c r="AI30" i="17"/>
  <c r="AH30" i="17"/>
  <c r="H30" i="17"/>
  <c r="G30" i="17"/>
  <c r="E30" i="17"/>
  <c r="Q30" i="17"/>
  <c r="AG30" i="17"/>
  <c r="AM30" i="17"/>
  <c r="AJ30" i="17"/>
  <c r="AC30" i="17"/>
  <c r="AE30" i="17"/>
  <c r="Z30" i="17"/>
  <c r="Y30" i="17"/>
  <c r="P30" i="17"/>
  <c r="R30" i="17"/>
  <c r="F30" i="17"/>
  <c r="V30" i="17"/>
  <c r="W30" i="17"/>
  <c r="X30" i="17"/>
  <c r="AA30" i="17"/>
  <c r="K30" i="17"/>
  <c r="S30" i="17"/>
  <c r="L30" i="17"/>
  <c r="I31" i="17"/>
  <c r="H31" i="17"/>
  <c r="F31" i="17"/>
  <c r="V31" i="17"/>
  <c r="AF31" i="17"/>
  <c r="L31" i="17"/>
  <c r="AL31" i="17"/>
  <c r="X31" i="17"/>
  <c r="AK31" i="17"/>
  <c r="AG31" i="17"/>
  <c r="AB31" i="17"/>
  <c r="Z31" i="17"/>
  <c r="P31" i="17"/>
  <c r="Q31" i="17"/>
  <c r="AD31" i="17"/>
  <c r="AC31" i="17"/>
  <c r="AI31" i="17"/>
  <c r="U31" i="17"/>
  <c r="G31" i="17"/>
  <c r="J31" i="17"/>
  <c r="S31" i="17"/>
  <c r="O31" i="17"/>
  <c r="AJ31" i="17"/>
  <c r="AM31" i="17"/>
  <c r="AE31" i="17"/>
  <c r="AH31" i="17"/>
  <c r="AA31" i="17"/>
  <c r="K31" i="17"/>
  <c r="W31" i="17"/>
  <c r="M31" i="17"/>
  <c r="Y31" i="17"/>
  <c r="N31" i="17"/>
  <c r="T31" i="17"/>
  <c r="R31" i="17"/>
  <c r="B19" i="19"/>
  <c r="B14" i="19"/>
  <c r="B43" i="19"/>
  <c r="B44" i="19"/>
  <c r="B45" i="19"/>
  <c r="B39" i="19"/>
  <c r="B38" i="19"/>
  <c r="B41" i="19"/>
  <c r="B26" i="19"/>
  <c r="B33" i="19"/>
  <c r="B35" i="19"/>
  <c r="B46" i="19"/>
  <c r="B37" i="19"/>
  <c r="B22" i="19"/>
  <c r="B42" i="19"/>
  <c r="B27" i="19"/>
  <c r="B23" i="19"/>
  <c r="B25" i="19"/>
  <c r="B18" i="19"/>
  <c r="B36" i="19"/>
  <c r="B40" i="19"/>
  <c r="B21" i="19"/>
  <c r="B30" i="19"/>
  <c r="B17" i="19"/>
  <c r="B28" i="19"/>
  <c r="B16" i="19"/>
  <c r="B31" i="19"/>
  <c r="B34" i="19"/>
  <c r="B29" i="19"/>
  <c r="B20" i="19"/>
  <c r="B47" i="19"/>
  <c r="B13" i="19"/>
  <c r="B24" i="19"/>
  <c r="D21" i="17"/>
  <c r="B29" i="17" s="1"/>
  <c r="B12" i="19"/>
  <c r="I77" i="18" l="1"/>
  <c r="H77" i="18"/>
  <c r="B94" i="21"/>
  <c r="J77" i="18"/>
  <c r="CM86" i="19"/>
  <c r="CL86" i="19"/>
  <c r="CK86" i="19"/>
  <c r="CJ86" i="19"/>
  <c r="CI86" i="19"/>
  <c r="CH86" i="19"/>
  <c r="CG86" i="19"/>
  <c r="CF86" i="19"/>
  <c r="CE86" i="19"/>
  <c r="CW86" i="19"/>
  <c r="CD86" i="19"/>
  <c r="CC86" i="19"/>
  <c r="CB86" i="19"/>
  <c r="CU86" i="19"/>
  <c r="CV86" i="19"/>
  <c r="CT86" i="19"/>
  <c r="CS86" i="19"/>
  <c r="CR86" i="19"/>
  <c r="CQ86" i="19"/>
  <c r="CP86" i="19"/>
  <c r="CO86" i="19"/>
  <c r="CN86" i="19"/>
  <c r="CC85" i="19"/>
  <c r="CK85" i="19"/>
  <c r="CB85" i="19"/>
  <c r="CP85" i="19"/>
  <c r="CA85" i="19"/>
  <c r="CT85" i="19"/>
  <c r="CQ85" i="19"/>
  <c r="CN85" i="19"/>
  <c r="CM85" i="19"/>
  <c r="CL85" i="19"/>
  <c r="CJ85" i="19"/>
  <c r="CW85" i="19"/>
  <c r="CV85" i="19"/>
  <c r="CU85" i="19"/>
  <c r="CO85" i="19"/>
  <c r="CS85" i="19"/>
  <c r="CR85" i="19"/>
  <c r="CI85" i="19"/>
  <c r="CH85" i="19"/>
  <c r="CG85" i="19"/>
  <c r="CF85" i="19"/>
  <c r="CE85" i="19"/>
  <c r="CD85" i="19"/>
  <c r="CW84" i="19"/>
  <c r="CV84" i="19"/>
  <c r="CE84" i="19"/>
  <c r="CU84" i="19"/>
  <c r="CG84" i="19"/>
  <c r="CT84" i="19"/>
  <c r="CK84" i="19"/>
  <c r="CS84" i="19"/>
  <c r="CH84" i="19"/>
  <c r="CR84" i="19"/>
  <c r="CQ84" i="19"/>
  <c r="CP84" i="19"/>
  <c r="CO84" i="19"/>
  <c r="CN84" i="19"/>
  <c r="CD84" i="19"/>
  <c r="CM84" i="19"/>
  <c r="CL84" i="19"/>
  <c r="CJ84" i="19"/>
  <c r="CB84" i="19"/>
  <c r="CI84" i="19"/>
  <c r="CF84" i="19"/>
  <c r="CC84" i="19"/>
  <c r="CA84" i="19"/>
  <c r="BZ84" i="19"/>
  <c r="CR83" i="19"/>
  <c r="CQ83" i="19"/>
  <c r="CP83" i="19"/>
  <c r="CO83" i="19"/>
  <c r="CN83" i="19"/>
  <c r="CM83" i="19"/>
  <c r="CL83" i="19"/>
  <c r="CK83" i="19"/>
  <c r="CJ83" i="19"/>
  <c r="CI83" i="19"/>
  <c r="CH83" i="19"/>
  <c r="CG83" i="19"/>
  <c r="BZ83" i="19"/>
  <c r="CF83" i="19"/>
  <c r="CE83" i="19"/>
  <c r="BY83" i="19"/>
  <c r="CD83" i="19"/>
  <c r="CC83" i="19"/>
  <c r="CB83" i="19"/>
  <c r="CA83" i="19"/>
  <c r="CW83" i="19"/>
  <c r="CV83" i="19"/>
  <c r="CU83" i="19"/>
  <c r="CT83" i="19"/>
  <c r="CS83" i="19"/>
  <c r="CK82" i="19"/>
  <c r="CU82" i="19"/>
  <c r="CJ82" i="19"/>
  <c r="CI82" i="19"/>
  <c r="CH82" i="19"/>
  <c r="CW82" i="19"/>
  <c r="CS82" i="19"/>
  <c r="CG82" i="19"/>
  <c r="CF82" i="19"/>
  <c r="CE82" i="19"/>
  <c r="CD82" i="19"/>
  <c r="CC82" i="19"/>
  <c r="CB82" i="19"/>
  <c r="CA82" i="19"/>
  <c r="BZ82" i="19"/>
  <c r="BY82" i="19"/>
  <c r="BX82" i="19"/>
  <c r="CR82" i="19"/>
  <c r="CV82" i="19"/>
  <c r="CT82" i="19"/>
  <c r="CQ82" i="19"/>
  <c r="CP82" i="19"/>
  <c r="CO82" i="19"/>
  <c r="CN82" i="19"/>
  <c r="CM82" i="19"/>
  <c r="CL82" i="19"/>
  <c r="CE81" i="19"/>
  <c r="CD81" i="19"/>
  <c r="CP81" i="19"/>
  <c r="CC81" i="19"/>
  <c r="CB81" i="19"/>
  <c r="CV81" i="19"/>
  <c r="CA81" i="19"/>
  <c r="CQ81" i="19"/>
  <c r="BZ81" i="19"/>
  <c r="BY81" i="19"/>
  <c r="CR81" i="19"/>
  <c r="BX81" i="19"/>
  <c r="BW81" i="19"/>
  <c r="CS81" i="19"/>
  <c r="CW81" i="19"/>
  <c r="CU81" i="19"/>
  <c r="CT81" i="19"/>
  <c r="CN81" i="19"/>
  <c r="CO81" i="19"/>
  <c r="CL81" i="19"/>
  <c r="CM81" i="19"/>
  <c r="CK81" i="19"/>
  <c r="CJ81" i="19"/>
  <c r="CI81" i="19"/>
  <c r="CH81" i="19"/>
  <c r="CG81" i="19"/>
  <c r="CF81" i="19"/>
  <c r="BZ80" i="19"/>
  <c r="BY80" i="19"/>
  <c r="CG80" i="19"/>
  <c r="BX80" i="19"/>
  <c r="BW80" i="19"/>
  <c r="BV80" i="19"/>
  <c r="CH80" i="19"/>
  <c r="CM80" i="19"/>
  <c r="CW80" i="19"/>
  <c r="CV80" i="19"/>
  <c r="CU80" i="19"/>
  <c r="CT80" i="19"/>
  <c r="CS80" i="19"/>
  <c r="CL80" i="19"/>
  <c r="CJ80" i="19"/>
  <c r="CR80" i="19"/>
  <c r="CQ80" i="19"/>
  <c r="CP80" i="19"/>
  <c r="CK80" i="19"/>
  <c r="CO80" i="19"/>
  <c r="CN80" i="19"/>
  <c r="CI80" i="19"/>
  <c r="CF80" i="19"/>
  <c r="CE80" i="19"/>
  <c r="CD80" i="19"/>
  <c r="CC80" i="19"/>
  <c r="CB80" i="19"/>
  <c r="CA80" i="19"/>
  <c r="BV79" i="19"/>
  <c r="BU79" i="19"/>
  <c r="CD79" i="19"/>
  <c r="CM79" i="19"/>
  <c r="CG79" i="19"/>
  <c r="CW79" i="19"/>
  <c r="CV79" i="19"/>
  <c r="CU79" i="19"/>
  <c r="CF79" i="19"/>
  <c r="CT79" i="19"/>
  <c r="CJ79" i="19"/>
  <c r="CS79" i="19"/>
  <c r="CR79" i="19"/>
  <c r="CI79" i="19"/>
  <c r="CQ79" i="19"/>
  <c r="CP79" i="19"/>
  <c r="CO79" i="19"/>
  <c r="CN79" i="19"/>
  <c r="CL79" i="19"/>
  <c r="CH79" i="19"/>
  <c r="CK79" i="19"/>
  <c r="CE79" i="19"/>
  <c r="CC79" i="19"/>
  <c r="CB79" i="19"/>
  <c r="CA79" i="19"/>
  <c r="BZ79" i="19"/>
  <c r="BY79" i="19"/>
  <c r="BX79" i="19"/>
  <c r="BW79" i="19"/>
  <c r="CW78" i="19"/>
  <c r="CF78" i="19"/>
  <c r="CV78" i="19"/>
  <c r="CB78" i="19"/>
  <c r="CU78" i="19"/>
  <c r="BZ78" i="19"/>
  <c r="CT78" i="19"/>
  <c r="CS78" i="19"/>
  <c r="CR78" i="19"/>
  <c r="CQ78" i="19"/>
  <c r="CG78" i="19"/>
  <c r="CP78" i="19"/>
  <c r="CA78" i="19"/>
  <c r="CO78" i="19"/>
  <c r="CN78" i="19"/>
  <c r="CM78" i="19"/>
  <c r="CL78" i="19"/>
  <c r="CJ78" i="19"/>
  <c r="CE78" i="19"/>
  <c r="CK78" i="19"/>
  <c r="CI78" i="19"/>
  <c r="CC78" i="19"/>
  <c r="CH78" i="19"/>
  <c r="CD78" i="19"/>
  <c r="BY78" i="19"/>
  <c r="BX78" i="19"/>
  <c r="BW78" i="19"/>
  <c r="BV78" i="19"/>
  <c r="BU78" i="19"/>
  <c r="BT78" i="19"/>
  <c r="CW77" i="19"/>
  <c r="CD77" i="19"/>
  <c r="BZ77" i="19"/>
  <c r="CV77" i="19"/>
  <c r="CU77" i="19"/>
  <c r="CC77" i="19"/>
  <c r="BY77" i="19"/>
  <c r="CT77" i="19"/>
  <c r="CS77" i="19"/>
  <c r="CR77" i="19"/>
  <c r="CQ77" i="19"/>
  <c r="CP77" i="19"/>
  <c r="CB77" i="19"/>
  <c r="CO77" i="19"/>
  <c r="CN77" i="19"/>
  <c r="CM77" i="19"/>
  <c r="CH77" i="19"/>
  <c r="CL77" i="19"/>
  <c r="CK77" i="19"/>
  <c r="CE77" i="19"/>
  <c r="CJ77" i="19"/>
  <c r="CI77" i="19"/>
  <c r="CG77" i="19"/>
  <c r="CF77" i="19"/>
  <c r="CA77" i="19"/>
  <c r="BX77" i="19"/>
  <c r="BW77" i="19"/>
  <c r="BV77" i="19"/>
  <c r="BU77" i="19"/>
  <c r="BT77" i="19"/>
  <c r="BS77" i="19"/>
  <c r="CV76" i="19"/>
  <c r="CU76" i="19"/>
  <c r="BZ76" i="19"/>
  <c r="CT76" i="19"/>
  <c r="CS76" i="19"/>
  <c r="CB76" i="19"/>
  <c r="CR76" i="19"/>
  <c r="BY76" i="19"/>
  <c r="CQ76" i="19"/>
  <c r="CC76" i="19"/>
  <c r="CP76" i="19"/>
  <c r="CO76" i="19"/>
  <c r="CN76" i="19"/>
  <c r="CM76" i="19"/>
  <c r="CG76" i="19"/>
  <c r="CL76" i="19"/>
  <c r="CK76" i="19"/>
  <c r="CJ76" i="19"/>
  <c r="CI76" i="19"/>
  <c r="CH76" i="19"/>
  <c r="BX76" i="19"/>
  <c r="CA76" i="19"/>
  <c r="CF76" i="19"/>
  <c r="CE76" i="19"/>
  <c r="CD76" i="19"/>
  <c r="BW76" i="19"/>
  <c r="BV76" i="19"/>
  <c r="BU76" i="19"/>
  <c r="BT76" i="19"/>
  <c r="BS76" i="19"/>
  <c r="BR76" i="19"/>
  <c r="CW76" i="19"/>
  <c r="CO93" i="19"/>
  <c r="CN93" i="19"/>
  <c r="CM93" i="19"/>
  <c r="CL93" i="19"/>
  <c r="CK93" i="19"/>
  <c r="CJ93" i="19"/>
  <c r="CI93" i="19"/>
  <c r="CW93" i="19"/>
  <c r="CV93" i="19"/>
  <c r="CU93" i="19"/>
  <c r="CT93" i="19"/>
  <c r="CS93" i="19"/>
  <c r="CR93" i="19"/>
  <c r="CQ93" i="19"/>
  <c r="CP93" i="19"/>
  <c r="CV75" i="19"/>
  <c r="CU75" i="19"/>
  <c r="BX75" i="19"/>
  <c r="CT75" i="19"/>
  <c r="CS75" i="19"/>
  <c r="CR75" i="19"/>
  <c r="CC75" i="19"/>
  <c r="CQ75" i="19"/>
  <c r="CP75" i="19"/>
  <c r="CA75" i="19"/>
  <c r="BZ75" i="19"/>
  <c r="CO75" i="19"/>
  <c r="CG75" i="19"/>
  <c r="CN75" i="19"/>
  <c r="CD75" i="19"/>
  <c r="CM75" i="19"/>
  <c r="CL75" i="19"/>
  <c r="CB75" i="19"/>
  <c r="CK75" i="19"/>
  <c r="CJ75" i="19"/>
  <c r="CI75" i="19"/>
  <c r="CH75" i="19"/>
  <c r="CF75" i="19"/>
  <c r="BY75" i="19"/>
  <c r="CE75" i="19"/>
  <c r="BW75" i="19"/>
  <c r="BV75" i="19"/>
  <c r="BU75" i="19"/>
  <c r="BT75" i="19"/>
  <c r="BS75" i="19"/>
  <c r="BR75" i="19"/>
  <c r="CW75" i="19"/>
  <c r="BQ75" i="19"/>
  <c r="CW74" i="19"/>
  <c r="BQ74" i="19"/>
  <c r="BX74" i="19"/>
  <c r="CV74" i="19"/>
  <c r="BP74" i="19"/>
  <c r="CD74" i="19"/>
  <c r="BZ74" i="19"/>
  <c r="CU74" i="19"/>
  <c r="BR74" i="19"/>
  <c r="CT74" i="19"/>
  <c r="BS74" i="19"/>
  <c r="CS74" i="19"/>
  <c r="CE74" i="19"/>
  <c r="BY74" i="19"/>
  <c r="CR74" i="19"/>
  <c r="CH74" i="19"/>
  <c r="CQ74" i="19"/>
  <c r="CP74" i="19"/>
  <c r="CO74" i="19"/>
  <c r="CN74" i="19"/>
  <c r="CC74" i="19"/>
  <c r="CM74" i="19"/>
  <c r="CB74" i="19"/>
  <c r="CA74" i="19"/>
  <c r="CL74" i="19"/>
  <c r="CG74" i="19"/>
  <c r="CK74" i="19"/>
  <c r="CJ74" i="19"/>
  <c r="CI74" i="19"/>
  <c r="CF74" i="19"/>
  <c r="BW74" i="19"/>
  <c r="BV74" i="19"/>
  <c r="BU74" i="19"/>
  <c r="BT74" i="19"/>
  <c r="CC73" i="19"/>
  <c r="BR73" i="19"/>
  <c r="CK73" i="19"/>
  <c r="CE73" i="19"/>
  <c r="CF73" i="19"/>
  <c r="CQ73" i="19"/>
  <c r="BW73" i="19"/>
  <c r="BX73" i="19"/>
  <c r="CJ73" i="19"/>
  <c r="CP73" i="19"/>
  <c r="CB73" i="19"/>
  <c r="BT73" i="19"/>
  <c r="CS73" i="19"/>
  <c r="CR73" i="19"/>
  <c r="CM73" i="19"/>
  <c r="BY73" i="19"/>
  <c r="BP73" i="19"/>
  <c r="BZ73" i="19"/>
  <c r="CG73" i="19"/>
  <c r="CN73" i="19"/>
  <c r="BV73" i="19"/>
  <c r="CH73" i="19"/>
  <c r="CA73" i="19"/>
  <c r="CV73" i="19"/>
  <c r="CW73" i="19"/>
  <c r="BO73" i="19"/>
  <c r="CT73" i="19"/>
  <c r="BQ73" i="19"/>
  <c r="CL73" i="19"/>
  <c r="BS73" i="19"/>
  <c r="BU73" i="19"/>
  <c r="CD73" i="19"/>
  <c r="CO73" i="19"/>
  <c r="CU73" i="19"/>
  <c r="CI73" i="19"/>
  <c r="CH72" i="19"/>
  <c r="CL72" i="19"/>
  <c r="BY72" i="19"/>
  <c r="CC72" i="19"/>
  <c r="CG72" i="19"/>
  <c r="CE72" i="19"/>
  <c r="BW72" i="19"/>
  <c r="CT72" i="19"/>
  <c r="BT72" i="19"/>
  <c r="CK72" i="19"/>
  <c r="CV72" i="19"/>
  <c r="CP72" i="19"/>
  <c r="BP72" i="19"/>
  <c r="CN72" i="19"/>
  <c r="CA72" i="19"/>
  <c r="CI72" i="19"/>
  <c r="BX72" i="19"/>
  <c r="CS72" i="19"/>
  <c r="CM72" i="19"/>
  <c r="BQ72" i="19"/>
  <c r="BU72" i="19"/>
  <c r="CO72" i="19"/>
  <c r="CQ72" i="19"/>
  <c r="CD72" i="19"/>
  <c r="CB72" i="19"/>
  <c r="BS72" i="19"/>
  <c r="BR72" i="19"/>
  <c r="BN72" i="19"/>
  <c r="CU72" i="19"/>
  <c r="CW72" i="19"/>
  <c r="CF72" i="19"/>
  <c r="CR72" i="19"/>
  <c r="BO72" i="19"/>
  <c r="CJ72" i="19"/>
  <c r="BV72" i="19"/>
  <c r="BZ72" i="19"/>
  <c r="K63" i="18"/>
  <c r="CK92" i="19"/>
  <c r="CW92" i="19"/>
  <c r="CJ92" i="19"/>
  <c r="CV92" i="19"/>
  <c r="CU92" i="19"/>
  <c r="CT92" i="19"/>
  <c r="CS92" i="19"/>
  <c r="CR92" i="19"/>
  <c r="CQ92" i="19"/>
  <c r="CP92" i="19"/>
  <c r="CO92" i="19"/>
  <c r="CN92" i="19"/>
  <c r="CL92" i="19"/>
  <c r="CM92" i="19"/>
  <c r="CH92" i="19"/>
  <c r="CI92" i="19"/>
  <c r="J76" i="18"/>
  <c r="K62" i="18"/>
  <c r="D94" i="21"/>
  <c r="E94" i="21"/>
  <c r="B58" i="21"/>
  <c r="I76" i="18"/>
  <c r="CN91" i="19"/>
  <c r="CM91" i="19"/>
  <c r="CL91" i="19"/>
  <c r="CK91" i="19"/>
  <c r="CJ91" i="19"/>
  <c r="CI91" i="19"/>
  <c r="CH91" i="19"/>
  <c r="CG91" i="19"/>
  <c r="CV91" i="19"/>
  <c r="CW91" i="19"/>
  <c r="CU91" i="19"/>
  <c r="CT91" i="19"/>
  <c r="CS91" i="19"/>
  <c r="CR91" i="19"/>
  <c r="CQ91" i="19"/>
  <c r="CP91" i="19"/>
  <c r="CO91" i="19"/>
  <c r="CG90" i="19"/>
  <c r="CM90" i="19"/>
  <c r="CL90" i="19"/>
  <c r="CI90" i="19"/>
  <c r="CW90" i="19"/>
  <c r="CV90" i="19"/>
  <c r="CU90" i="19"/>
  <c r="CT90" i="19"/>
  <c r="CJ90" i="19"/>
  <c r="CS90" i="19"/>
  <c r="CR90" i="19"/>
  <c r="CQ90" i="19"/>
  <c r="CP90" i="19"/>
  <c r="CO90" i="19"/>
  <c r="CK90" i="19"/>
  <c r="CN90" i="19"/>
  <c r="CH90" i="19"/>
  <c r="CF90" i="19"/>
  <c r="B130" i="21"/>
  <c r="CQ89" i="19"/>
  <c r="CP89" i="19"/>
  <c r="CO89" i="19"/>
  <c r="CN89" i="19"/>
  <c r="CM89" i="19"/>
  <c r="CL89" i="19"/>
  <c r="CK89" i="19"/>
  <c r="CJ89" i="19"/>
  <c r="CI89" i="19"/>
  <c r="CH89" i="19"/>
  <c r="CG89" i="19"/>
  <c r="CF89" i="19"/>
  <c r="CE89" i="19"/>
  <c r="CW89" i="19"/>
  <c r="CV89" i="19"/>
  <c r="CU89" i="19"/>
  <c r="CT89" i="19"/>
  <c r="CS89" i="19"/>
  <c r="CR89" i="19"/>
  <c r="K64" i="18"/>
  <c r="CD88" i="19"/>
  <c r="CP88" i="19"/>
  <c r="CO88" i="19"/>
  <c r="CN88" i="19"/>
  <c r="CR88" i="19"/>
  <c r="CL88" i="19"/>
  <c r="CU88" i="19"/>
  <c r="CW88" i="19"/>
  <c r="CV88" i="19"/>
  <c r="CT88" i="19"/>
  <c r="CQ88" i="19"/>
  <c r="CS88" i="19"/>
  <c r="CM88" i="19"/>
  <c r="CK88" i="19"/>
  <c r="CJ88" i="19"/>
  <c r="CI88" i="19"/>
  <c r="CH88" i="19"/>
  <c r="CG88" i="19"/>
  <c r="CF88" i="19"/>
  <c r="CE88" i="19"/>
  <c r="H76" i="18"/>
  <c r="CW87" i="19"/>
  <c r="CI87" i="19"/>
  <c r="CV87" i="19"/>
  <c r="CF87" i="19"/>
  <c r="CU87" i="19"/>
  <c r="CT87" i="19"/>
  <c r="CS87" i="19"/>
  <c r="CR87" i="19"/>
  <c r="CD87" i="19"/>
  <c r="CQ87" i="19"/>
  <c r="CP87" i="19"/>
  <c r="CO87" i="19"/>
  <c r="CN87" i="19"/>
  <c r="CM87" i="19"/>
  <c r="CL87" i="19"/>
  <c r="CK87" i="19"/>
  <c r="CC87" i="19"/>
  <c r="CJ87" i="19"/>
  <c r="CE87" i="19"/>
  <c r="CH87" i="19"/>
  <c r="CG87" i="19"/>
  <c r="CO46" i="16"/>
  <c r="CP31" i="16"/>
  <c r="CE68" i="17"/>
  <c r="CD68" i="17"/>
  <c r="CC68" i="17"/>
  <c r="CS68" i="17"/>
  <c r="CB68" i="17"/>
  <c r="CA68" i="17"/>
  <c r="BZ68" i="17"/>
  <c r="BY68" i="17"/>
  <c r="BX68" i="17"/>
  <c r="BW68" i="17"/>
  <c r="BV68" i="17"/>
  <c r="BU68" i="17"/>
  <c r="BT68" i="17"/>
  <c r="CQ68" i="17"/>
  <c r="BS68" i="17"/>
  <c r="BM68" i="17"/>
  <c r="BR68" i="17"/>
  <c r="CR68" i="17"/>
  <c r="BQ68" i="17"/>
  <c r="BP68" i="17"/>
  <c r="CU68" i="17"/>
  <c r="BO68" i="17"/>
  <c r="BL68" i="17"/>
  <c r="CT68" i="17"/>
  <c r="BN68" i="17"/>
  <c r="CM68" i="17"/>
  <c r="CO68" i="17"/>
  <c r="CL68" i="17"/>
  <c r="CN68" i="17"/>
  <c r="CP68" i="17"/>
  <c r="CK68" i="17"/>
  <c r="CJ68" i="17"/>
  <c r="CI68" i="17"/>
  <c r="CH68" i="17"/>
  <c r="CG68" i="17"/>
  <c r="CF68" i="17"/>
  <c r="CA29" i="17"/>
  <c r="BZ29" i="17"/>
  <c r="BY29" i="17"/>
  <c r="BX29" i="17"/>
  <c r="CN29" i="17"/>
  <c r="BW29" i="17"/>
  <c r="CP29" i="17"/>
  <c r="BV29" i="17"/>
  <c r="BU29" i="17"/>
  <c r="BT29" i="17"/>
  <c r="BS29" i="17"/>
  <c r="BR29" i="17"/>
  <c r="BQ29" i="17"/>
  <c r="BP29" i="17"/>
  <c r="CU29" i="17"/>
  <c r="BO29" i="17"/>
  <c r="CO29" i="17"/>
  <c r="CT29" i="17"/>
  <c r="BN29" i="17"/>
  <c r="CS29" i="17"/>
  <c r="BM29" i="17"/>
  <c r="CR29" i="17"/>
  <c r="BL29" i="17"/>
  <c r="CQ29" i="17"/>
  <c r="CC29" i="17"/>
  <c r="CB29" i="17"/>
  <c r="CH29" i="17"/>
  <c r="CM29" i="17"/>
  <c r="CK29" i="17"/>
  <c r="CL29" i="17"/>
  <c r="CJ29" i="17"/>
  <c r="CI29" i="17"/>
  <c r="CG29" i="17"/>
  <c r="CF29" i="17"/>
  <c r="CE29" i="17"/>
  <c r="CD29" i="17"/>
  <c r="BN19" i="17"/>
  <c r="BM27" i="17"/>
  <c r="CV30" i="17"/>
  <c r="CW30" i="17" s="1"/>
  <c r="CV67" i="17"/>
  <c r="CW67" i="17" s="1"/>
  <c r="CV31" i="17"/>
  <c r="CW31" i="17" s="1"/>
  <c r="CV32" i="17"/>
  <c r="CW32" i="17" s="1"/>
  <c r="CV41" i="17"/>
  <c r="CW41" i="17" s="1"/>
  <c r="CD29" i="19"/>
  <c r="BZ29" i="19"/>
  <c r="CC29" i="19"/>
  <c r="CB29" i="19"/>
  <c r="CA29" i="19"/>
  <c r="BY29" i="19"/>
  <c r="BX29" i="19"/>
  <c r="BW29" i="19"/>
  <c r="BV29" i="19"/>
  <c r="BU29" i="19"/>
  <c r="BT29" i="19"/>
  <c r="BS29" i="19"/>
  <c r="BR29" i="19"/>
  <c r="BQ29" i="19"/>
  <c r="CT29" i="19"/>
  <c r="BP29" i="19"/>
  <c r="BN29" i="19"/>
  <c r="CU29" i="19"/>
  <c r="BO29" i="19"/>
  <c r="CQ29" i="19"/>
  <c r="CV29" i="19"/>
  <c r="CO29" i="19"/>
  <c r="CF29" i="19"/>
  <c r="CP29" i="19"/>
  <c r="CR29" i="19"/>
  <c r="CG29" i="19"/>
  <c r="CL29" i="19"/>
  <c r="CS29" i="19"/>
  <c r="CH29" i="19"/>
  <c r="CN29" i="19"/>
  <c r="CW29" i="19"/>
  <c r="CJ29" i="19"/>
  <c r="CM29" i="19"/>
  <c r="CK29" i="19"/>
  <c r="CI29" i="19"/>
  <c r="CE29" i="19"/>
  <c r="BP52" i="19"/>
  <c r="CU52" i="19"/>
  <c r="BO52" i="19"/>
  <c r="CT52" i="19"/>
  <c r="BN52" i="19"/>
  <c r="CS52" i="19"/>
  <c r="CR52" i="19"/>
  <c r="CQ52" i="19"/>
  <c r="CW52" i="19"/>
  <c r="CP52" i="19"/>
  <c r="CV52" i="19"/>
  <c r="CO52" i="19"/>
  <c r="CF52" i="19"/>
  <c r="CN52" i="19"/>
  <c r="CM52" i="19"/>
  <c r="CL52" i="19"/>
  <c r="CK52" i="19"/>
  <c r="CJ52" i="19"/>
  <c r="CI52" i="19"/>
  <c r="CH52" i="19"/>
  <c r="CG52" i="19"/>
  <c r="CE52" i="19"/>
  <c r="CC52" i="19"/>
  <c r="CA52" i="19"/>
  <c r="BR52" i="19"/>
  <c r="BT52" i="19"/>
  <c r="BS52" i="19"/>
  <c r="CD52" i="19"/>
  <c r="CB52" i="19"/>
  <c r="BU52" i="19"/>
  <c r="BZ52" i="19"/>
  <c r="BY52" i="19"/>
  <c r="BX52" i="19"/>
  <c r="BW52" i="19"/>
  <c r="BV52" i="19"/>
  <c r="BQ52" i="19"/>
  <c r="CR54" i="19"/>
  <c r="CQ54" i="19"/>
  <c r="CW54" i="19"/>
  <c r="CP54" i="19"/>
  <c r="CB54" i="19"/>
  <c r="CV54" i="19"/>
  <c r="CO54" i="19"/>
  <c r="CA54" i="19"/>
  <c r="CN54" i="19"/>
  <c r="CM54" i="19"/>
  <c r="CL54" i="19"/>
  <c r="CK54" i="19"/>
  <c r="CJ54" i="19"/>
  <c r="CI54" i="19"/>
  <c r="CH54" i="19"/>
  <c r="CG54" i="19"/>
  <c r="CF54" i="19"/>
  <c r="CE54" i="19"/>
  <c r="CD54" i="19"/>
  <c r="CC54" i="19"/>
  <c r="BY54" i="19"/>
  <c r="BW54" i="19"/>
  <c r="BU54" i="19"/>
  <c r="BO54" i="19"/>
  <c r="BS54" i="19"/>
  <c r="CS54" i="19"/>
  <c r="BX54" i="19"/>
  <c r="BT54" i="19"/>
  <c r="BQ54" i="19"/>
  <c r="BZ54" i="19"/>
  <c r="CT54" i="19"/>
  <c r="BR54" i="19"/>
  <c r="BV54" i="19"/>
  <c r="CU54" i="19"/>
  <c r="BP54" i="19"/>
  <c r="BN54" i="19"/>
  <c r="BX48" i="19"/>
  <c r="CN48" i="19"/>
  <c r="BW48" i="19"/>
  <c r="BV48" i="19"/>
  <c r="BU48" i="19"/>
  <c r="BT48" i="19"/>
  <c r="BS48" i="19"/>
  <c r="BR48" i="19"/>
  <c r="BQ48" i="19"/>
  <c r="BP48" i="19"/>
  <c r="CU48" i="19"/>
  <c r="BO48" i="19"/>
  <c r="CT48" i="19"/>
  <c r="BN48" i="19"/>
  <c r="CS48" i="19"/>
  <c r="CR48" i="19"/>
  <c r="CQ48" i="19"/>
  <c r="CM48" i="19"/>
  <c r="CW48" i="19"/>
  <c r="CP48" i="19"/>
  <c r="CV48" i="19"/>
  <c r="CO48" i="19"/>
  <c r="CK48" i="19"/>
  <c r="CI48" i="19"/>
  <c r="CF48" i="19"/>
  <c r="CE48" i="19"/>
  <c r="CD48" i="19"/>
  <c r="CC48" i="19"/>
  <c r="CB48" i="19"/>
  <c r="CA48" i="19"/>
  <c r="BZ48" i="19"/>
  <c r="BY48" i="19"/>
  <c r="CL48" i="19"/>
  <c r="CJ48" i="19"/>
  <c r="CH48" i="19"/>
  <c r="CG48" i="19"/>
  <c r="CF28" i="19"/>
  <c r="CE28" i="19"/>
  <c r="CD28" i="19"/>
  <c r="BP28" i="19"/>
  <c r="CC28" i="19"/>
  <c r="CB28" i="19"/>
  <c r="CA28" i="19"/>
  <c r="BZ28" i="19"/>
  <c r="BY28" i="19"/>
  <c r="BX28" i="19"/>
  <c r="BW28" i="19"/>
  <c r="BV28" i="19"/>
  <c r="BU28" i="19"/>
  <c r="BT28" i="19"/>
  <c r="BS28" i="19"/>
  <c r="BR28" i="19"/>
  <c r="BQ28" i="19"/>
  <c r="CS28" i="19"/>
  <c r="CQ28" i="19"/>
  <c r="CP28" i="19"/>
  <c r="CO28" i="19"/>
  <c r="CN28" i="19"/>
  <c r="CM28" i="19"/>
  <c r="CL28" i="19"/>
  <c r="CK28" i="19"/>
  <c r="CJ28" i="19"/>
  <c r="CI28" i="19"/>
  <c r="CU28" i="19"/>
  <c r="CH28" i="19"/>
  <c r="CG28" i="19"/>
  <c r="CT28" i="19"/>
  <c r="BO28" i="19"/>
  <c r="BN28" i="19"/>
  <c r="CV28" i="19"/>
  <c r="CW28" i="19"/>
  <c r="CR28" i="19"/>
  <c r="CB30" i="19"/>
  <c r="CA30" i="19"/>
  <c r="BZ30" i="19"/>
  <c r="BY30" i="19"/>
  <c r="BX30" i="19"/>
  <c r="BW30" i="19"/>
  <c r="BV30" i="19"/>
  <c r="BU30" i="19"/>
  <c r="CR30" i="19"/>
  <c r="BT30" i="19"/>
  <c r="BS30" i="19"/>
  <c r="BR30" i="19"/>
  <c r="BQ30" i="19"/>
  <c r="BP30" i="19"/>
  <c r="CU30" i="19"/>
  <c r="BO30" i="19"/>
  <c r="CT30" i="19"/>
  <c r="BN30" i="19"/>
  <c r="CS30" i="19"/>
  <c r="CW30" i="19"/>
  <c r="CV30" i="19"/>
  <c r="CO30" i="19"/>
  <c r="CM30" i="19"/>
  <c r="CQ30" i="19"/>
  <c r="CP30" i="19"/>
  <c r="CN30" i="19"/>
  <c r="CL30" i="19"/>
  <c r="CK30" i="19"/>
  <c r="CJ30" i="19"/>
  <c r="CF30" i="19"/>
  <c r="CI30" i="19"/>
  <c r="CC30" i="19"/>
  <c r="CH30" i="19"/>
  <c r="CG30" i="19"/>
  <c r="CE30" i="19"/>
  <c r="CD30" i="19"/>
  <c r="CJ42" i="19"/>
  <c r="CI42" i="19"/>
  <c r="CH42" i="19"/>
  <c r="CG42" i="19"/>
  <c r="CF42" i="19"/>
  <c r="CE42" i="19"/>
  <c r="CD42" i="19"/>
  <c r="CC42" i="19"/>
  <c r="CB42" i="19"/>
  <c r="CA42" i="19"/>
  <c r="BZ42" i="19"/>
  <c r="BT42" i="19"/>
  <c r="BY42" i="19"/>
  <c r="BX42" i="19"/>
  <c r="BW42" i="19"/>
  <c r="BV42" i="19"/>
  <c r="BU42" i="19"/>
  <c r="BS42" i="19"/>
  <c r="BQ42" i="19"/>
  <c r="CU42" i="19"/>
  <c r="BO42" i="19"/>
  <c r="BP42" i="19"/>
  <c r="CT42" i="19"/>
  <c r="CS42" i="19"/>
  <c r="CR42" i="19"/>
  <c r="CQ42" i="19"/>
  <c r="CP42" i="19"/>
  <c r="CO42" i="19"/>
  <c r="CN42" i="19"/>
  <c r="CM42" i="19"/>
  <c r="CL42" i="19"/>
  <c r="CW42" i="19"/>
  <c r="CK42" i="19"/>
  <c r="CV42" i="19"/>
  <c r="BR42" i="19"/>
  <c r="BN42" i="19"/>
  <c r="CW55" i="19"/>
  <c r="CP55" i="19"/>
  <c r="CV55" i="19"/>
  <c r="CO55" i="19"/>
  <c r="CN55" i="19"/>
  <c r="CM55" i="19"/>
  <c r="CL55" i="19"/>
  <c r="CK55" i="19"/>
  <c r="CJ55" i="19"/>
  <c r="CI55" i="19"/>
  <c r="CH55" i="19"/>
  <c r="CG55" i="19"/>
  <c r="CF55" i="19"/>
  <c r="CE55" i="19"/>
  <c r="BY55" i="19"/>
  <c r="CD55" i="19"/>
  <c r="CC55" i="19"/>
  <c r="BZ55" i="19"/>
  <c r="CB55" i="19"/>
  <c r="CA55" i="19"/>
  <c r="BW55" i="19"/>
  <c r="BU55" i="19"/>
  <c r="CU55" i="19"/>
  <c r="CT55" i="19"/>
  <c r="CS55" i="19"/>
  <c r="CR55" i="19"/>
  <c r="CQ55" i="19"/>
  <c r="BX55" i="19"/>
  <c r="BV55" i="19"/>
  <c r="BT55" i="19"/>
  <c r="BS55" i="19"/>
  <c r="BR55" i="19"/>
  <c r="BQ55" i="19"/>
  <c r="BP55" i="19"/>
  <c r="BO55" i="19"/>
  <c r="BN55" i="19"/>
  <c r="BT50" i="19"/>
  <c r="BS50" i="19"/>
  <c r="BR50" i="19"/>
  <c r="BQ50" i="19"/>
  <c r="BP50" i="19"/>
  <c r="CU50" i="19"/>
  <c r="BO50" i="19"/>
  <c r="CT50" i="19"/>
  <c r="BN50" i="19"/>
  <c r="CJ50" i="19"/>
  <c r="CS50" i="19"/>
  <c r="CR50" i="19"/>
  <c r="CQ50" i="19"/>
  <c r="CI50" i="19"/>
  <c r="CW50" i="19"/>
  <c r="CP50" i="19"/>
  <c r="CV50" i="19"/>
  <c r="CO50" i="19"/>
  <c r="CN50" i="19"/>
  <c r="CM50" i="19"/>
  <c r="CL50" i="19"/>
  <c r="CK50" i="19"/>
  <c r="CG50" i="19"/>
  <c r="CE50" i="19"/>
  <c r="CH50" i="19"/>
  <c r="CF50" i="19"/>
  <c r="CD50" i="19"/>
  <c r="CC50" i="19"/>
  <c r="CB50" i="19"/>
  <c r="CA50" i="19"/>
  <c r="BZ50" i="19"/>
  <c r="BY50" i="19"/>
  <c r="BX50" i="19"/>
  <c r="BW50" i="19"/>
  <c r="BV50" i="19"/>
  <c r="BU50" i="19"/>
  <c r="BT18" i="19"/>
  <c r="BS18" i="19"/>
  <c r="BR18" i="19"/>
  <c r="BQ18" i="19"/>
  <c r="BP18" i="19"/>
  <c r="CU18" i="19"/>
  <c r="BO18" i="19"/>
  <c r="CT18" i="19"/>
  <c r="BN18" i="19"/>
  <c r="CS18" i="19"/>
  <c r="CR18" i="19"/>
  <c r="CQ18" i="19"/>
  <c r="CO18" i="19"/>
  <c r="CW18" i="19"/>
  <c r="CP18" i="19"/>
  <c r="CJ18" i="19"/>
  <c r="CV18" i="19"/>
  <c r="CN18" i="19"/>
  <c r="CM18" i="19"/>
  <c r="CL18" i="19"/>
  <c r="CK18" i="19"/>
  <c r="CG18" i="19"/>
  <c r="CE18" i="19"/>
  <c r="BW18" i="19"/>
  <c r="BV18" i="19"/>
  <c r="BU18" i="19"/>
  <c r="BZ18" i="19"/>
  <c r="CH18" i="19"/>
  <c r="CF18" i="19"/>
  <c r="CI18" i="19"/>
  <c r="CC18" i="19"/>
  <c r="BX18" i="19"/>
  <c r="CD18" i="19"/>
  <c r="CA18" i="19"/>
  <c r="CB18" i="19"/>
  <c r="BY18" i="19"/>
  <c r="CR22" i="19"/>
  <c r="CQ22" i="19"/>
  <c r="CB22" i="19"/>
  <c r="CW22" i="19"/>
  <c r="CP22" i="19"/>
  <c r="CV22" i="19"/>
  <c r="CO22" i="19"/>
  <c r="CN22" i="19"/>
  <c r="CM22" i="19"/>
  <c r="CL22" i="19"/>
  <c r="CK22" i="19"/>
  <c r="CJ22" i="19"/>
  <c r="CI22" i="19"/>
  <c r="CH22" i="19"/>
  <c r="CG22" i="19"/>
  <c r="CF22" i="19"/>
  <c r="CE22" i="19"/>
  <c r="CD22" i="19"/>
  <c r="CC22" i="19"/>
  <c r="BY22" i="19"/>
  <c r="BW22" i="19"/>
  <c r="BQ22" i="19"/>
  <c r="CA22" i="19"/>
  <c r="BP22" i="19"/>
  <c r="BO22" i="19"/>
  <c r="BN22" i="19"/>
  <c r="CU22" i="19"/>
  <c r="BU22" i="19"/>
  <c r="CT22" i="19"/>
  <c r="BV22" i="19"/>
  <c r="BS22" i="19"/>
  <c r="BR22" i="19"/>
  <c r="BZ22" i="19"/>
  <c r="BX22" i="19"/>
  <c r="CS22" i="19"/>
  <c r="BT22" i="19"/>
  <c r="BT34" i="19"/>
  <c r="BS34" i="19"/>
  <c r="CJ34" i="19"/>
  <c r="BR34" i="19"/>
  <c r="BQ34" i="19"/>
  <c r="BP34" i="19"/>
  <c r="CU34" i="19"/>
  <c r="BO34" i="19"/>
  <c r="CT34" i="19"/>
  <c r="BN34" i="19"/>
  <c r="CS34" i="19"/>
  <c r="CR34" i="19"/>
  <c r="CQ34" i="19"/>
  <c r="CW34" i="19"/>
  <c r="CP34" i="19"/>
  <c r="CV34" i="19"/>
  <c r="CO34" i="19"/>
  <c r="CN34" i="19"/>
  <c r="CM34" i="19"/>
  <c r="CL34" i="19"/>
  <c r="CK34" i="19"/>
  <c r="CG34" i="19"/>
  <c r="CE34" i="19"/>
  <c r="BU34" i="19"/>
  <c r="BW34" i="19"/>
  <c r="CA34" i="19"/>
  <c r="BY34" i="19"/>
  <c r="BV34" i="19"/>
  <c r="CH34" i="19"/>
  <c r="CD34" i="19"/>
  <c r="CB34" i="19"/>
  <c r="CF34" i="19"/>
  <c r="CC34" i="19"/>
  <c r="CI34" i="19"/>
  <c r="BX34" i="19"/>
  <c r="BZ34" i="19"/>
  <c r="BR51" i="19"/>
  <c r="BQ51" i="19"/>
  <c r="BP51" i="19"/>
  <c r="CU51" i="19"/>
  <c r="BO51" i="19"/>
  <c r="CT51" i="19"/>
  <c r="BN51" i="19"/>
  <c r="CS51" i="19"/>
  <c r="CR51" i="19"/>
  <c r="CQ51" i="19"/>
  <c r="CW51" i="19"/>
  <c r="CP51" i="19"/>
  <c r="CH51" i="19"/>
  <c r="CG51" i="19"/>
  <c r="CV51" i="19"/>
  <c r="CO51" i="19"/>
  <c r="CN51" i="19"/>
  <c r="CM51" i="19"/>
  <c r="CL51" i="19"/>
  <c r="CK51" i="19"/>
  <c r="CJ51" i="19"/>
  <c r="CI51" i="19"/>
  <c r="CE51" i="19"/>
  <c r="CC51" i="19"/>
  <c r="BV51" i="19"/>
  <c r="BU51" i="19"/>
  <c r="CB51" i="19"/>
  <c r="BT51" i="19"/>
  <c r="BS51" i="19"/>
  <c r="BY51" i="19"/>
  <c r="CA51" i="19"/>
  <c r="CF51" i="19"/>
  <c r="CD51" i="19"/>
  <c r="BZ51" i="19"/>
  <c r="BX51" i="19"/>
  <c r="BW51" i="19"/>
  <c r="CN40" i="19"/>
  <c r="CM40" i="19"/>
  <c r="CL40" i="19"/>
  <c r="CK40" i="19"/>
  <c r="CJ40" i="19"/>
  <c r="CI40" i="19"/>
  <c r="CH40" i="19"/>
  <c r="CG40" i="19"/>
  <c r="BW40" i="19"/>
  <c r="CF40" i="19"/>
  <c r="CE40" i="19"/>
  <c r="CD40" i="19"/>
  <c r="CC40" i="19"/>
  <c r="CB40" i="19"/>
  <c r="CA40" i="19"/>
  <c r="BZ40" i="19"/>
  <c r="BX40" i="19"/>
  <c r="BY40" i="19"/>
  <c r="BU40" i="19"/>
  <c r="BS40" i="19"/>
  <c r="CP40" i="19"/>
  <c r="CU40" i="19"/>
  <c r="CT40" i="19"/>
  <c r="CS40" i="19"/>
  <c r="CR40" i="19"/>
  <c r="CQ40" i="19"/>
  <c r="CW40" i="19"/>
  <c r="CV40" i="19"/>
  <c r="CO40" i="19"/>
  <c r="BV40" i="19"/>
  <c r="BT40" i="19"/>
  <c r="BR40" i="19"/>
  <c r="BN40" i="19"/>
  <c r="BQ40" i="19"/>
  <c r="BP40" i="19"/>
  <c r="BO40" i="19"/>
  <c r="CB46" i="19"/>
  <c r="CA46" i="19"/>
  <c r="CR46" i="19"/>
  <c r="BZ46" i="19"/>
  <c r="BY46" i="19"/>
  <c r="BX46" i="19"/>
  <c r="BW46" i="19"/>
  <c r="BV46" i="19"/>
  <c r="BU46" i="19"/>
  <c r="BT46" i="19"/>
  <c r="BS46" i="19"/>
  <c r="BR46" i="19"/>
  <c r="BQ46" i="19"/>
  <c r="BP46" i="19"/>
  <c r="CU46" i="19"/>
  <c r="BO46" i="19"/>
  <c r="CT46" i="19"/>
  <c r="BN46" i="19"/>
  <c r="CS46" i="19"/>
  <c r="CW46" i="19"/>
  <c r="CV46" i="19"/>
  <c r="CO46" i="19"/>
  <c r="CM46" i="19"/>
  <c r="CC46" i="19"/>
  <c r="CN46" i="19"/>
  <c r="CL46" i="19"/>
  <c r="CJ46" i="19"/>
  <c r="CG46" i="19"/>
  <c r="CK46" i="19"/>
  <c r="CF46" i="19"/>
  <c r="CI46" i="19"/>
  <c r="CQ46" i="19"/>
  <c r="CP46" i="19"/>
  <c r="CH46" i="19"/>
  <c r="CE46" i="19"/>
  <c r="CD46" i="19"/>
  <c r="BZ15" i="19"/>
  <c r="CP15" i="19"/>
  <c r="CV15" i="19"/>
  <c r="BY15" i="19"/>
  <c r="BX15" i="19"/>
  <c r="BW15" i="19"/>
  <c r="BV15" i="19"/>
  <c r="BU15" i="19"/>
  <c r="BT15" i="19"/>
  <c r="BS15" i="19"/>
  <c r="BR15" i="19"/>
  <c r="BQ15" i="19"/>
  <c r="CU15" i="19"/>
  <c r="BO15" i="19"/>
  <c r="BP15" i="19"/>
  <c r="CT15" i="19"/>
  <c r="BN15" i="19"/>
  <c r="CW15" i="19"/>
  <c r="CS15" i="19"/>
  <c r="CR15" i="19"/>
  <c r="CQ15" i="19"/>
  <c r="CM15" i="19"/>
  <c r="CB15" i="19"/>
  <c r="CA15" i="19"/>
  <c r="CH15" i="19"/>
  <c r="CO15" i="19"/>
  <c r="CI15" i="19"/>
  <c r="CL15" i="19"/>
  <c r="CF15" i="19"/>
  <c r="CN15" i="19"/>
  <c r="CG15" i="19"/>
  <c r="CE15" i="19"/>
  <c r="CD15" i="19"/>
  <c r="CK15" i="19"/>
  <c r="CJ15" i="19"/>
  <c r="CC15" i="19"/>
  <c r="BP68" i="19"/>
  <c r="CU68" i="19"/>
  <c r="BO68" i="19"/>
  <c r="CT68" i="19"/>
  <c r="BN68" i="19"/>
  <c r="CF68" i="19"/>
  <c r="CS68" i="19"/>
  <c r="CR68" i="19"/>
  <c r="CQ68" i="19"/>
  <c r="CW68" i="19"/>
  <c r="CP68" i="19"/>
  <c r="CV68" i="19"/>
  <c r="CO68" i="19"/>
  <c r="CN68" i="19"/>
  <c r="CM68" i="19"/>
  <c r="CL68" i="19"/>
  <c r="CK68" i="19"/>
  <c r="CJ68" i="19"/>
  <c r="CE68" i="19"/>
  <c r="CI68" i="19"/>
  <c r="CH68" i="19"/>
  <c r="CG68" i="19"/>
  <c r="CD68" i="19"/>
  <c r="CC68" i="19"/>
  <c r="CA68" i="19"/>
  <c r="BR68" i="19"/>
  <c r="BU68" i="19"/>
  <c r="BQ68" i="19"/>
  <c r="BT68" i="19"/>
  <c r="BS68" i="19"/>
  <c r="CB68" i="19"/>
  <c r="BZ68" i="19"/>
  <c r="BY68" i="19"/>
  <c r="BX68" i="19"/>
  <c r="BW68" i="19"/>
  <c r="BV68" i="19"/>
  <c r="CL25" i="19"/>
  <c r="CK25" i="19"/>
  <c r="CJ25" i="19"/>
  <c r="CH25" i="19"/>
  <c r="CI25" i="19"/>
  <c r="CG25" i="19"/>
  <c r="CF25" i="19"/>
  <c r="CE25" i="19"/>
  <c r="CD25" i="19"/>
  <c r="CC25" i="19"/>
  <c r="CB25" i="19"/>
  <c r="CA25" i="19"/>
  <c r="BZ25" i="19"/>
  <c r="BV25" i="19"/>
  <c r="BY25" i="19"/>
  <c r="BX25" i="19"/>
  <c r="BW25" i="19"/>
  <c r="BS25" i="19"/>
  <c r="BQ25" i="19"/>
  <c r="BU25" i="19"/>
  <c r="BT25" i="19"/>
  <c r="BO25" i="19"/>
  <c r="CU25" i="19"/>
  <c r="CT25" i="19"/>
  <c r="CM25" i="19"/>
  <c r="CS25" i="19"/>
  <c r="BR25" i="19"/>
  <c r="CR25" i="19"/>
  <c r="BN25" i="19"/>
  <c r="CQ25" i="19"/>
  <c r="CP25" i="19"/>
  <c r="CO25" i="19"/>
  <c r="BP25" i="19"/>
  <c r="CW25" i="19"/>
  <c r="CN25" i="19"/>
  <c r="CV25" i="19"/>
  <c r="CW23" i="19"/>
  <c r="CP23" i="19"/>
  <c r="CV23" i="19"/>
  <c r="CO23" i="19"/>
  <c r="CL23" i="19"/>
  <c r="CN23" i="19"/>
  <c r="CM23" i="19"/>
  <c r="BZ23" i="19"/>
  <c r="CK23" i="19"/>
  <c r="CJ23" i="19"/>
  <c r="CI23" i="19"/>
  <c r="CH23" i="19"/>
  <c r="CG23" i="19"/>
  <c r="CF23" i="19"/>
  <c r="CE23" i="19"/>
  <c r="CD23" i="19"/>
  <c r="CC23" i="19"/>
  <c r="CB23" i="19"/>
  <c r="CA23" i="19"/>
  <c r="BW23" i="19"/>
  <c r="BU23" i="19"/>
  <c r="BN23" i="19"/>
  <c r="BO23" i="19"/>
  <c r="CU23" i="19"/>
  <c r="CT23" i="19"/>
  <c r="CS23" i="19"/>
  <c r="BT23" i="19"/>
  <c r="CR23" i="19"/>
  <c r="CQ23" i="19"/>
  <c r="BY23" i="19"/>
  <c r="BX23" i="19"/>
  <c r="BV23" i="19"/>
  <c r="BS23" i="19"/>
  <c r="BQ23" i="19"/>
  <c r="BR23" i="19"/>
  <c r="BP23" i="19"/>
  <c r="CJ26" i="19"/>
  <c r="CI26" i="19"/>
  <c r="CH26" i="19"/>
  <c r="CG26" i="19"/>
  <c r="CF26" i="19"/>
  <c r="CE26" i="19"/>
  <c r="CD26" i="19"/>
  <c r="CC26" i="19"/>
  <c r="CB26" i="19"/>
  <c r="CA26" i="19"/>
  <c r="BZ26" i="19"/>
  <c r="BT26" i="19"/>
  <c r="BY26" i="19"/>
  <c r="BX26" i="19"/>
  <c r="BW26" i="19"/>
  <c r="BV26" i="19"/>
  <c r="BU26" i="19"/>
  <c r="BQ26" i="19"/>
  <c r="CU26" i="19"/>
  <c r="BO26" i="19"/>
  <c r="CN26" i="19"/>
  <c r="CM26" i="19"/>
  <c r="CT26" i="19"/>
  <c r="CL26" i="19"/>
  <c r="CW26" i="19"/>
  <c r="CK26" i="19"/>
  <c r="BS26" i="19"/>
  <c r="BR26" i="19"/>
  <c r="CV26" i="19"/>
  <c r="BP26" i="19"/>
  <c r="CP26" i="19"/>
  <c r="BN26" i="19"/>
  <c r="CS26" i="19"/>
  <c r="CQ26" i="19"/>
  <c r="CR26" i="19"/>
  <c r="CO26" i="19"/>
  <c r="BP36" i="19"/>
  <c r="CF36" i="19"/>
  <c r="CU36" i="19"/>
  <c r="BO36" i="19"/>
  <c r="CT36" i="19"/>
  <c r="BN36" i="19"/>
  <c r="CS36" i="19"/>
  <c r="CR36" i="19"/>
  <c r="CE36" i="19"/>
  <c r="CQ36" i="19"/>
  <c r="CW36" i="19"/>
  <c r="CP36" i="19"/>
  <c r="CV36" i="19"/>
  <c r="CO36" i="19"/>
  <c r="CN36" i="19"/>
  <c r="CM36" i="19"/>
  <c r="CL36" i="19"/>
  <c r="CK36" i="19"/>
  <c r="CJ36" i="19"/>
  <c r="CI36" i="19"/>
  <c r="CH36" i="19"/>
  <c r="CG36" i="19"/>
  <c r="CC36" i="19"/>
  <c r="CA36" i="19"/>
  <c r="BU36" i="19"/>
  <c r="BT36" i="19"/>
  <c r="BS36" i="19"/>
  <c r="BR36" i="19"/>
  <c r="BQ36" i="19"/>
  <c r="CB36" i="19"/>
  <c r="BZ36" i="19"/>
  <c r="BW36" i="19"/>
  <c r="BY36" i="19"/>
  <c r="BX36" i="19"/>
  <c r="CD36" i="19"/>
  <c r="BV36" i="19"/>
  <c r="CT37" i="19"/>
  <c r="BN37" i="19"/>
  <c r="CS37" i="19"/>
  <c r="CR37" i="19"/>
  <c r="CQ37" i="19"/>
  <c r="CW37" i="19"/>
  <c r="CP37" i="19"/>
  <c r="CV37" i="19"/>
  <c r="CO37" i="19"/>
  <c r="CN37" i="19"/>
  <c r="CC37" i="19"/>
  <c r="CM37" i="19"/>
  <c r="CL37" i="19"/>
  <c r="CK37" i="19"/>
  <c r="CJ37" i="19"/>
  <c r="CI37" i="19"/>
  <c r="CH37" i="19"/>
  <c r="CG37" i="19"/>
  <c r="CD37" i="19"/>
  <c r="CF37" i="19"/>
  <c r="CE37" i="19"/>
  <c r="CA37" i="19"/>
  <c r="BY37" i="19"/>
  <c r="BS37" i="19"/>
  <c r="BQ37" i="19"/>
  <c r="BU37" i="19"/>
  <c r="BO37" i="19"/>
  <c r="BT37" i="19"/>
  <c r="BR37" i="19"/>
  <c r="CU37" i="19"/>
  <c r="BX37" i="19"/>
  <c r="CB37" i="19"/>
  <c r="BZ37" i="19"/>
  <c r="BW37" i="19"/>
  <c r="BP37" i="19"/>
  <c r="BV37" i="19"/>
  <c r="CR38" i="19"/>
  <c r="CQ38" i="19"/>
  <c r="CW38" i="19"/>
  <c r="CP38" i="19"/>
  <c r="CV38" i="19"/>
  <c r="CO38" i="19"/>
  <c r="CN38" i="19"/>
  <c r="CM38" i="19"/>
  <c r="CL38" i="19"/>
  <c r="CK38" i="19"/>
  <c r="CJ38" i="19"/>
  <c r="CA38" i="19"/>
  <c r="CI38" i="19"/>
  <c r="CH38" i="19"/>
  <c r="CG38" i="19"/>
  <c r="CF38" i="19"/>
  <c r="CE38" i="19"/>
  <c r="CD38" i="19"/>
  <c r="CC38" i="19"/>
  <c r="CB38" i="19"/>
  <c r="BY38" i="19"/>
  <c r="BW38" i="19"/>
  <c r="CS38" i="19"/>
  <c r="BZ38" i="19"/>
  <c r="BX38" i="19"/>
  <c r="BR38" i="19"/>
  <c r="BV38" i="19"/>
  <c r="BU38" i="19"/>
  <c r="BT38" i="19"/>
  <c r="BS38" i="19"/>
  <c r="BQ38" i="19"/>
  <c r="BP38" i="19"/>
  <c r="BO38" i="19"/>
  <c r="BN38" i="19"/>
  <c r="CU38" i="19"/>
  <c r="CT38" i="19"/>
  <c r="BX16" i="19"/>
  <c r="BW16" i="19"/>
  <c r="BV16" i="19"/>
  <c r="BU16" i="19"/>
  <c r="BT16" i="19"/>
  <c r="BS16" i="19"/>
  <c r="BR16" i="19"/>
  <c r="BQ16" i="19"/>
  <c r="CU16" i="19"/>
  <c r="CN16" i="19"/>
  <c r="BP16" i="19"/>
  <c r="CS16" i="19"/>
  <c r="BO16" i="19"/>
  <c r="CT16" i="19"/>
  <c r="BN16" i="19"/>
  <c r="CR16" i="19"/>
  <c r="CQ16" i="19"/>
  <c r="CW16" i="19"/>
  <c r="CP16" i="19"/>
  <c r="CV16" i="19"/>
  <c r="CO16" i="19"/>
  <c r="CK16" i="19"/>
  <c r="BY16" i="19"/>
  <c r="CL16" i="19"/>
  <c r="BZ16" i="19"/>
  <c r="CB16" i="19"/>
  <c r="CM16" i="19"/>
  <c r="CJ16" i="19"/>
  <c r="CI16" i="19"/>
  <c r="CF16" i="19"/>
  <c r="CH16" i="19"/>
  <c r="CG16" i="19"/>
  <c r="CC16" i="19"/>
  <c r="CA16" i="19"/>
  <c r="CE16" i="19"/>
  <c r="CD16" i="19"/>
  <c r="BM71" i="19"/>
  <c r="CW71" i="19"/>
  <c r="CP71" i="19"/>
  <c r="CV71" i="19"/>
  <c r="CO71" i="19"/>
  <c r="CN71" i="19"/>
  <c r="CM71" i="19"/>
  <c r="CL71" i="19"/>
  <c r="CK71" i="19"/>
  <c r="CJ71" i="19"/>
  <c r="CI71" i="19"/>
  <c r="CH71" i="19"/>
  <c r="BZ71" i="19"/>
  <c r="CG71" i="19"/>
  <c r="CF71" i="19"/>
  <c r="CE71" i="19"/>
  <c r="CD71" i="19"/>
  <c r="CC71" i="19"/>
  <c r="CB71" i="19"/>
  <c r="CA71" i="19"/>
  <c r="BY71" i="19"/>
  <c r="BX71" i="19"/>
  <c r="BW71" i="19"/>
  <c r="BU71" i="19"/>
  <c r="CU71" i="19"/>
  <c r="CT71" i="19"/>
  <c r="CS71" i="19"/>
  <c r="CR71" i="19"/>
  <c r="CQ71" i="19"/>
  <c r="BV71" i="19"/>
  <c r="BT71" i="19"/>
  <c r="BS71" i="19"/>
  <c r="BR71" i="19"/>
  <c r="BN71" i="19"/>
  <c r="BQ71" i="19"/>
  <c r="BP71" i="19"/>
  <c r="BO71" i="19"/>
  <c r="BT66" i="19"/>
  <c r="BS66" i="19"/>
  <c r="CI66" i="19"/>
  <c r="BR66" i="19"/>
  <c r="BQ66" i="19"/>
  <c r="BP66" i="19"/>
  <c r="CU66" i="19"/>
  <c r="BO66" i="19"/>
  <c r="CT66" i="19"/>
  <c r="BN66" i="19"/>
  <c r="CS66" i="19"/>
  <c r="CJ66" i="19"/>
  <c r="CR66" i="19"/>
  <c r="CQ66" i="19"/>
  <c r="CW66" i="19"/>
  <c r="CP66" i="19"/>
  <c r="CV66" i="19"/>
  <c r="CO66" i="19"/>
  <c r="CN66" i="19"/>
  <c r="CM66" i="19"/>
  <c r="CL66" i="19"/>
  <c r="CK66" i="19"/>
  <c r="CH66" i="19"/>
  <c r="CG66" i="19"/>
  <c r="CE66" i="19"/>
  <c r="CF66" i="19"/>
  <c r="CD66" i="19"/>
  <c r="CC66" i="19"/>
  <c r="CB66" i="19"/>
  <c r="CA66" i="19"/>
  <c r="BZ66" i="19"/>
  <c r="BY66" i="19"/>
  <c r="BX66" i="19"/>
  <c r="BW66" i="19"/>
  <c r="BV66" i="19"/>
  <c r="BU66" i="19"/>
  <c r="BZ63" i="19"/>
  <c r="BY63" i="19"/>
  <c r="BX63" i="19"/>
  <c r="BW63" i="19"/>
  <c r="BV63" i="19"/>
  <c r="BU63" i="19"/>
  <c r="BT63" i="19"/>
  <c r="BS63" i="19"/>
  <c r="BR63" i="19"/>
  <c r="BQ63" i="19"/>
  <c r="BP63" i="19"/>
  <c r="CU63" i="19"/>
  <c r="BO63" i="19"/>
  <c r="CT63" i="19"/>
  <c r="BN63" i="19"/>
  <c r="CS63" i="19"/>
  <c r="CP63" i="19"/>
  <c r="CO63" i="19"/>
  <c r="CR63" i="19"/>
  <c r="CQ63" i="19"/>
  <c r="CW63" i="19"/>
  <c r="CV63" i="19"/>
  <c r="CN63" i="19"/>
  <c r="CM63" i="19"/>
  <c r="CK63" i="19"/>
  <c r="CL63" i="19"/>
  <c r="CJ63" i="19"/>
  <c r="CI63" i="19"/>
  <c r="CH63" i="19"/>
  <c r="CG63" i="19"/>
  <c r="CF63" i="19"/>
  <c r="CE63" i="19"/>
  <c r="CD63" i="19"/>
  <c r="CC63" i="19"/>
  <c r="CB63" i="19"/>
  <c r="CA63" i="19"/>
  <c r="CH43" i="19"/>
  <c r="CG43" i="19"/>
  <c r="CF43" i="19"/>
  <c r="BQ43" i="19"/>
  <c r="CE43" i="19"/>
  <c r="CD43" i="19"/>
  <c r="CC43" i="19"/>
  <c r="CB43" i="19"/>
  <c r="CA43" i="19"/>
  <c r="BR43" i="19"/>
  <c r="BZ43" i="19"/>
  <c r="BY43" i="19"/>
  <c r="BX43" i="19"/>
  <c r="BW43" i="19"/>
  <c r="BV43" i="19"/>
  <c r="BU43" i="19"/>
  <c r="BT43" i="19"/>
  <c r="BS43" i="19"/>
  <c r="CU43" i="19"/>
  <c r="BO43" i="19"/>
  <c r="CS43" i="19"/>
  <c r="CM43" i="19"/>
  <c r="CT43" i="19"/>
  <c r="CL43" i="19"/>
  <c r="CK43" i="19"/>
  <c r="CJ43" i="19"/>
  <c r="CI43" i="19"/>
  <c r="BP43" i="19"/>
  <c r="CR43" i="19"/>
  <c r="CP43" i="19"/>
  <c r="BN43" i="19"/>
  <c r="CW43" i="19"/>
  <c r="CV43" i="19"/>
  <c r="CQ43" i="19"/>
  <c r="CO43" i="19"/>
  <c r="CN43" i="19"/>
  <c r="BV17" i="19"/>
  <c r="BR17" i="19"/>
  <c r="BU17" i="19"/>
  <c r="BT17" i="19"/>
  <c r="BS17" i="19"/>
  <c r="BQ17" i="19"/>
  <c r="BP17" i="19"/>
  <c r="CU17" i="19"/>
  <c r="BO17" i="19"/>
  <c r="CT17" i="19"/>
  <c r="BN17" i="19"/>
  <c r="CS17" i="19"/>
  <c r="CQ17" i="19"/>
  <c r="CR17" i="19"/>
  <c r="CW17" i="19"/>
  <c r="CP17" i="19"/>
  <c r="CV17" i="19"/>
  <c r="CO17" i="19"/>
  <c r="CL17" i="19"/>
  <c r="CN17" i="19"/>
  <c r="CM17" i="19"/>
  <c r="CI17" i="19"/>
  <c r="CG17" i="19"/>
  <c r="CB17" i="19"/>
  <c r="CH17" i="19"/>
  <c r="CA17" i="19"/>
  <c r="BZ17" i="19"/>
  <c r="BY17" i="19"/>
  <c r="BX17" i="19"/>
  <c r="BW17" i="19"/>
  <c r="CE17" i="19"/>
  <c r="CF17" i="19"/>
  <c r="CD17" i="19"/>
  <c r="CJ17" i="19"/>
  <c r="CC17" i="19"/>
  <c r="CK17" i="19"/>
  <c r="CR70" i="19"/>
  <c r="CQ70" i="19"/>
  <c r="CW70" i="19"/>
  <c r="CP70" i="19"/>
  <c r="CV70" i="19"/>
  <c r="CO70" i="19"/>
  <c r="CN70" i="19"/>
  <c r="CA70" i="19"/>
  <c r="CM70" i="19"/>
  <c r="CL70" i="19"/>
  <c r="CB70" i="19"/>
  <c r="CK70" i="19"/>
  <c r="CJ70" i="19"/>
  <c r="CI70" i="19"/>
  <c r="CH70" i="19"/>
  <c r="CG70" i="19"/>
  <c r="CF70" i="19"/>
  <c r="CE70" i="19"/>
  <c r="CD70" i="19"/>
  <c r="CC70" i="19"/>
  <c r="BZ70" i="19"/>
  <c r="BY70" i="19"/>
  <c r="BW70" i="19"/>
  <c r="BN70" i="19"/>
  <c r="BR70" i="19"/>
  <c r="CS70" i="19"/>
  <c r="BV70" i="19"/>
  <c r="BQ70" i="19"/>
  <c r="BS70" i="19"/>
  <c r="CT70" i="19"/>
  <c r="BX70" i="19"/>
  <c r="BU70" i="19"/>
  <c r="CU70" i="19"/>
  <c r="BT70" i="19"/>
  <c r="BP70" i="19"/>
  <c r="BO70" i="19"/>
  <c r="BR67" i="19"/>
  <c r="CH67" i="19"/>
  <c r="BQ67" i="19"/>
  <c r="BP67" i="19"/>
  <c r="CU67" i="19"/>
  <c r="BO67" i="19"/>
  <c r="CT67" i="19"/>
  <c r="BN67" i="19"/>
  <c r="CS67" i="19"/>
  <c r="CR67" i="19"/>
  <c r="CQ67" i="19"/>
  <c r="CG67" i="19"/>
  <c r="CW67" i="19"/>
  <c r="CP67" i="19"/>
  <c r="CV67" i="19"/>
  <c r="CO67" i="19"/>
  <c r="CN67" i="19"/>
  <c r="CM67" i="19"/>
  <c r="CL67" i="19"/>
  <c r="CK67" i="19"/>
  <c r="CJ67" i="19"/>
  <c r="CI67" i="19"/>
  <c r="CF67" i="19"/>
  <c r="CE67" i="19"/>
  <c r="CC67" i="19"/>
  <c r="BU67" i="19"/>
  <c r="BT67" i="19"/>
  <c r="BS67" i="19"/>
  <c r="CB67" i="19"/>
  <c r="CD67" i="19"/>
  <c r="CA67" i="19"/>
  <c r="BY67" i="19"/>
  <c r="BZ67" i="19"/>
  <c r="BX67" i="19"/>
  <c r="BW67" i="19"/>
  <c r="BV67" i="19"/>
  <c r="BR35" i="19"/>
  <c r="CG35" i="19"/>
  <c r="BQ35" i="19"/>
  <c r="BP35" i="19"/>
  <c r="CU35" i="19"/>
  <c r="BO35" i="19"/>
  <c r="CT35" i="19"/>
  <c r="BN35" i="19"/>
  <c r="CS35" i="19"/>
  <c r="CR35" i="19"/>
  <c r="CH35" i="19"/>
  <c r="CQ35" i="19"/>
  <c r="CW35" i="19"/>
  <c r="CP35" i="19"/>
  <c r="CV35" i="19"/>
  <c r="CO35" i="19"/>
  <c r="CN35" i="19"/>
  <c r="CM35" i="19"/>
  <c r="CL35" i="19"/>
  <c r="CK35" i="19"/>
  <c r="CJ35" i="19"/>
  <c r="CI35" i="19"/>
  <c r="CE35" i="19"/>
  <c r="CC35" i="19"/>
  <c r="CF35" i="19"/>
  <c r="CD35" i="19"/>
  <c r="CB35" i="19"/>
  <c r="CA35" i="19"/>
  <c r="BZ35" i="19"/>
  <c r="BY35" i="19"/>
  <c r="BT35" i="19"/>
  <c r="BX35" i="19"/>
  <c r="BW35" i="19"/>
  <c r="BV35" i="19"/>
  <c r="BU35" i="19"/>
  <c r="BS35" i="19"/>
  <c r="BV33" i="19"/>
  <c r="BU33" i="19"/>
  <c r="BT33" i="19"/>
  <c r="BS33" i="19"/>
  <c r="BR33" i="19"/>
  <c r="CL33" i="19"/>
  <c r="BQ33" i="19"/>
  <c r="BP33" i="19"/>
  <c r="CU33" i="19"/>
  <c r="BO33" i="19"/>
  <c r="CT33" i="19"/>
  <c r="BN33" i="19"/>
  <c r="CS33" i="19"/>
  <c r="CR33" i="19"/>
  <c r="CQ33" i="19"/>
  <c r="CK33" i="19"/>
  <c r="CW33" i="19"/>
  <c r="CP33" i="19"/>
  <c r="CV33" i="19"/>
  <c r="CO33" i="19"/>
  <c r="CN33" i="19"/>
  <c r="CM33" i="19"/>
  <c r="CI33" i="19"/>
  <c r="CG33" i="19"/>
  <c r="CF33" i="19"/>
  <c r="CE33" i="19"/>
  <c r="CD33" i="19"/>
  <c r="CC33" i="19"/>
  <c r="CB33" i="19"/>
  <c r="CA33" i="19"/>
  <c r="BZ33" i="19"/>
  <c r="BY33" i="19"/>
  <c r="BX33" i="19"/>
  <c r="BW33" i="19"/>
  <c r="CJ33" i="19"/>
  <c r="CH33" i="19"/>
  <c r="CL41" i="19"/>
  <c r="CK41" i="19"/>
  <c r="CJ41" i="19"/>
  <c r="BV41" i="19"/>
  <c r="CI41" i="19"/>
  <c r="CH41" i="19"/>
  <c r="CG41" i="19"/>
  <c r="CF41" i="19"/>
  <c r="CE41" i="19"/>
  <c r="CD41" i="19"/>
  <c r="CC41" i="19"/>
  <c r="CB41" i="19"/>
  <c r="CA41" i="19"/>
  <c r="BZ41" i="19"/>
  <c r="BU41" i="19"/>
  <c r="BY41" i="19"/>
  <c r="BX41" i="19"/>
  <c r="BW41" i="19"/>
  <c r="BS41" i="19"/>
  <c r="BQ41" i="19"/>
  <c r="BO41" i="19"/>
  <c r="CR41" i="19"/>
  <c r="CP41" i="19"/>
  <c r="CN41" i="19"/>
  <c r="BR41" i="19"/>
  <c r="BN41" i="19"/>
  <c r="CM41" i="19"/>
  <c r="CV41" i="19"/>
  <c r="CT41" i="19"/>
  <c r="CQ41" i="19"/>
  <c r="CO41" i="19"/>
  <c r="CU41" i="19"/>
  <c r="CW41" i="19"/>
  <c r="CS41" i="19"/>
  <c r="BT41" i="19"/>
  <c r="BP41" i="19"/>
  <c r="CB14" i="19"/>
  <c r="CA14" i="19"/>
  <c r="BZ14" i="19"/>
  <c r="BX14" i="19"/>
  <c r="BY14" i="19"/>
  <c r="BW14" i="19"/>
  <c r="BV14" i="19"/>
  <c r="BU14" i="19"/>
  <c r="BT14" i="19"/>
  <c r="CR14" i="19"/>
  <c r="BS14" i="19"/>
  <c r="BQ14" i="19"/>
  <c r="BR14" i="19"/>
  <c r="BP14" i="19"/>
  <c r="CU14" i="19"/>
  <c r="BO14" i="19"/>
  <c r="CT14" i="19"/>
  <c r="BN14" i="19"/>
  <c r="CS14" i="19"/>
  <c r="CW14" i="19"/>
  <c r="CV14" i="19"/>
  <c r="CO14" i="19"/>
  <c r="CQ14" i="19"/>
  <c r="CP14" i="19"/>
  <c r="CN14" i="19"/>
  <c r="CM14" i="19"/>
  <c r="CL14" i="19"/>
  <c r="CK14" i="19"/>
  <c r="CJ14" i="19"/>
  <c r="CI14" i="19"/>
  <c r="CC14" i="19"/>
  <c r="CH14" i="19"/>
  <c r="CG14" i="19"/>
  <c r="CF14" i="19"/>
  <c r="CE14" i="19"/>
  <c r="CD14" i="19"/>
  <c r="BZ31" i="19"/>
  <c r="BY31" i="19"/>
  <c r="BX31" i="19"/>
  <c r="BW31" i="19"/>
  <c r="BV31" i="19"/>
  <c r="BU31" i="19"/>
  <c r="BT31" i="19"/>
  <c r="BS31" i="19"/>
  <c r="BR31" i="19"/>
  <c r="BQ31" i="19"/>
  <c r="BP31" i="19"/>
  <c r="CP31" i="19"/>
  <c r="CV31" i="19"/>
  <c r="CU31" i="19"/>
  <c r="BO31" i="19"/>
  <c r="CT31" i="19"/>
  <c r="BN31" i="19"/>
  <c r="CS31" i="19"/>
  <c r="CR31" i="19"/>
  <c r="CQ31" i="19"/>
  <c r="CW31" i="19"/>
  <c r="CM31" i="19"/>
  <c r="CK31" i="19"/>
  <c r="CC31" i="19"/>
  <c r="CB31" i="19"/>
  <c r="CJ31" i="19"/>
  <c r="CA31" i="19"/>
  <c r="CO31" i="19"/>
  <c r="CL31" i="19"/>
  <c r="CN31" i="19"/>
  <c r="CI31" i="19"/>
  <c r="CG31" i="19"/>
  <c r="CF31" i="19"/>
  <c r="CE31" i="19"/>
  <c r="CH31" i="19"/>
  <c r="CD31" i="19"/>
  <c r="CT69" i="19"/>
  <c r="BN69" i="19"/>
  <c r="CS69" i="19"/>
  <c r="CR69" i="19"/>
  <c r="CQ69" i="19"/>
  <c r="CW69" i="19"/>
  <c r="CP69" i="19"/>
  <c r="CV69" i="19"/>
  <c r="CO69" i="19"/>
  <c r="CN69" i="19"/>
  <c r="CC69" i="19"/>
  <c r="CM69" i="19"/>
  <c r="CL69" i="19"/>
  <c r="CK69" i="19"/>
  <c r="CJ69" i="19"/>
  <c r="CI69" i="19"/>
  <c r="CH69" i="19"/>
  <c r="CG69" i="19"/>
  <c r="CF69" i="19"/>
  <c r="CD69" i="19"/>
  <c r="CE69" i="19"/>
  <c r="CB69" i="19"/>
  <c r="CA69" i="19"/>
  <c r="BY69" i="19"/>
  <c r="CU69" i="19"/>
  <c r="BZ69" i="19"/>
  <c r="BX69" i="19"/>
  <c r="BW69" i="19"/>
  <c r="BV69" i="19"/>
  <c r="BU69" i="19"/>
  <c r="BT69" i="19"/>
  <c r="BS69" i="19"/>
  <c r="BR69" i="19"/>
  <c r="BQ69" i="19"/>
  <c r="BP69" i="19"/>
  <c r="BO69" i="19"/>
  <c r="BV65" i="19"/>
  <c r="BU65" i="19"/>
  <c r="CL65" i="19"/>
  <c r="BT65" i="19"/>
  <c r="CK65" i="19"/>
  <c r="BS65" i="19"/>
  <c r="BR65" i="19"/>
  <c r="BQ65" i="19"/>
  <c r="BP65" i="19"/>
  <c r="CU65" i="19"/>
  <c r="BO65" i="19"/>
  <c r="CT65" i="19"/>
  <c r="BN65" i="19"/>
  <c r="CS65" i="19"/>
  <c r="CR65" i="19"/>
  <c r="CQ65" i="19"/>
  <c r="CW65" i="19"/>
  <c r="CP65" i="19"/>
  <c r="CV65" i="19"/>
  <c r="CO65" i="19"/>
  <c r="CN65" i="19"/>
  <c r="CM65" i="19"/>
  <c r="CJ65" i="19"/>
  <c r="CI65" i="19"/>
  <c r="CG65" i="19"/>
  <c r="CB65" i="19"/>
  <c r="BZ65" i="19"/>
  <c r="BX65" i="19"/>
  <c r="CA65" i="19"/>
  <c r="BW65" i="19"/>
  <c r="CH65" i="19"/>
  <c r="CF65" i="19"/>
  <c r="CE65" i="19"/>
  <c r="BY65" i="19"/>
  <c r="CD65" i="19"/>
  <c r="CC65" i="19"/>
  <c r="CB62" i="19"/>
  <c r="CA62" i="19"/>
  <c r="BZ62" i="19"/>
  <c r="BY62" i="19"/>
  <c r="BX62" i="19"/>
  <c r="BW62" i="19"/>
  <c r="BV62" i="19"/>
  <c r="BU62" i="19"/>
  <c r="BT62" i="19"/>
  <c r="CQ62" i="19"/>
  <c r="BS62" i="19"/>
  <c r="BR62" i="19"/>
  <c r="BQ62" i="19"/>
  <c r="BP62" i="19"/>
  <c r="CU62" i="19"/>
  <c r="BO62" i="19"/>
  <c r="CT62" i="19"/>
  <c r="BN62" i="19"/>
  <c r="CS62" i="19"/>
  <c r="CR62" i="19"/>
  <c r="CW62" i="19"/>
  <c r="CP62" i="19"/>
  <c r="CV62" i="19"/>
  <c r="CO62" i="19"/>
  <c r="CM62" i="19"/>
  <c r="CH62" i="19"/>
  <c r="CD62" i="19"/>
  <c r="CI62" i="19"/>
  <c r="CF62" i="19"/>
  <c r="CG62" i="19"/>
  <c r="CE62" i="19"/>
  <c r="CN62" i="19"/>
  <c r="CL62" i="19"/>
  <c r="CK62" i="19"/>
  <c r="CC62" i="19"/>
  <c r="CJ62" i="19"/>
  <c r="CW39" i="19"/>
  <c r="CP39" i="19"/>
  <c r="CV39" i="19"/>
  <c r="CO39" i="19"/>
  <c r="CN39" i="19"/>
  <c r="CM39" i="19"/>
  <c r="CL39" i="19"/>
  <c r="CK39" i="19"/>
  <c r="CJ39" i="19"/>
  <c r="CI39" i="19"/>
  <c r="CH39" i="19"/>
  <c r="CG39" i="19"/>
  <c r="BY39" i="19"/>
  <c r="CF39" i="19"/>
  <c r="BZ39" i="19"/>
  <c r="CE39" i="19"/>
  <c r="CD39" i="19"/>
  <c r="CC39" i="19"/>
  <c r="CB39" i="19"/>
  <c r="CA39" i="19"/>
  <c r="BW39" i="19"/>
  <c r="BU39" i="19"/>
  <c r="CR39" i="19"/>
  <c r="BX39" i="19"/>
  <c r="BS39" i="19"/>
  <c r="CS39" i="19"/>
  <c r="BV39" i="19"/>
  <c r="BT39" i="19"/>
  <c r="BR39" i="19"/>
  <c r="CQ39" i="19"/>
  <c r="BP39" i="19"/>
  <c r="BN39" i="19"/>
  <c r="CU39" i="19"/>
  <c r="BO39" i="19"/>
  <c r="CT39" i="19"/>
  <c r="BQ39" i="19"/>
  <c r="CF12" i="19"/>
  <c r="CE12" i="19"/>
  <c r="CD12" i="19"/>
  <c r="CC12" i="19"/>
  <c r="BZ12" i="19"/>
  <c r="CB12" i="19"/>
  <c r="CA12" i="19"/>
  <c r="BP12" i="19"/>
  <c r="BY12" i="19"/>
  <c r="BX12" i="19"/>
  <c r="BW12" i="19"/>
  <c r="BU12" i="19"/>
  <c r="BV12" i="19"/>
  <c r="BS12" i="19"/>
  <c r="BT12" i="19"/>
  <c r="BR12" i="19"/>
  <c r="BQ12" i="19"/>
  <c r="CS12" i="19"/>
  <c r="CR12" i="19"/>
  <c r="CU12" i="19"/>
  <c r="CQ12" i="19"/>
  <c r="CW12" i="19"/>
  <c r="CP12" i="19"/>
  <c r="CK12" i="19"/>
  <c r="CV12" i="19"/>
  <c r="CO12" i="19"/>
  <c r="CN12" i="19"/>
  <c r="CM12" i="19"/>
  <c r="CL12" i="19"/>
  <c r="CJ12" i="19"/>
  <c r="CI12" i="19"/>
  <c r="CH12" i="19"/>
  <c r="BO12" i="19"/>
  <c r="CG12" i="19"/>
  <c r="BN12" i="19"/>
  <c r="CT12" i="19"/>
  <c r="CD13" i="19"/>
  <c r="CC13" i="19"/>
  <c r="BZ13" i="19"/>
  <c r="CB13" i="19"/>
  <c r="BN13" i="19"/>
  <c r="CA13" i="19"/>
  <c r="BY13" i="19"/>
  <c r="BX13" i="19"/>
  <c r="BW13" i="19"/>
  <c r="BV13" i="19"/>
  <c r="BU13" i="19"/>
  <c r="BQ13" i="19"/>
  <c r="BS13" i="19"/>
  <c r="BT13" i="19"/>
  <c r="BR13" i="19"/>
  <c r="BP13" i="19"/>
  <c r="CT13" i="19"/>
  <c r="CU13" i="19"/>
  <c r="BO13" i="19"/>
  <c r="CQ13" i="19"/>
  <c r="CV13" i="19"/>
  <c r="CK13" i="19"/>
  <c r="CW13" i="19"/>
  <c r="CR13" i="19"/>
  <c r="CH13" i="19"/>
  <c r="CE13" i="19"/>
  <c r="CG13" i="19"/>
  <c r="CI13" i="19"/>
  <c r="CS13" i="19"/>
  <c r="CO13" i="19"/>
  <c r="CJ13" i="19"/>
  <c r="CP13" i="19"/>
  <c r="CN13" i="19"/>
  <c r="CL13" i="19"/>
  <c r="CF13" i="19"/>
  <c r="CM13" i="19"/>
  <c r="CJ58" i="19"/>
  <c r="CI58" i="19"/>
  <c r="CH58" i="19"/>
  <c r="CG58" i="19"/>
  <c r="CF58" i="19"/>
  <c r="CE58" i="19"/>
  <c r="CD58" i="19"/>
  <c r="CC58" i="19"/>
  <c r="CB58" i="19"/>
  <c r="CA58" i="19"/>
  <c r="BZ58" i="19"/>
  <c r="BY58" i="19"/>
  <c r="BT58" i="19"/>
  <c r="BS58" i="19"/>
  <c r="BX58" i="19"/>
  <c r="BW58" i="19"/>
  <c r="BV58" i="19"/>
  <c r="BU58" i="19"/>
  <c r="BR58" i="19"/>
  <c r="BQ58" i="19"/>
  <c r="CU58" i="19"/>
  <c r="BO58" i="19"/>
  <c r="CP58" i="19"/>
  <c r="CO58" i="19"/>
  <c r="CT58" i="19"/>
  <c r="CN58" i="19"/>
  <c r="CM58" i="19"/>
  <c r="CL58" i="19"/>
  <c r="CW58" i="19"/>
  <c r="CK58" i="19"/>
  <c r="CV58" i="19"/>
  <c r="BP58" i="19"/>
  <c r="BN58" i="19"/>
  <c r="CS58" i="19"/>
  <c r="CR58" i="19"/>
  <c r="CQ58" i="19"/>
  <c r="CT53" i="19"/>
  <c r="BN53" i="19"/>
  <c r="CS53" i="19"/>
  <c r="CR53" i="19"/>
  <c r="CQ53" i="19"/>
  <c r="CW53" i="19"/>
  <c r="CP53" i="19"/>
  <c r="CV53" i="19"/>
  <c r="CO53" i="19"/>
  <c r="CC53" i="19"/>
  <c r="CN53" i="19"/>
  <c r="CM53" i="19"/>
  <c r="CL53" i="19"/>
  <c r="CK53" i="19"/>
  <c r="CJ53" i="19"/>
  <c r="CI53" i="19"/>
  <c r="CH53" i="19"/>
  <c r="CG53" i="19"/>
  <c r="CF53" i="19"/>
  <c r="CD53" i="19"/>
  <c r="CE53" i="19"/>
  <c r="CA53" i="19"/>
  <c r="BY53" i="19"/>
  <c r="CB53" i="19"/>
  <c r="BZ53" i="19"/>
  <c r="BX53" i="19"/>
  <c r="BW53" i="19"/>
  <c r="BV53" i="19"/>
  <c r="BU53" i="19"/>
  <c r="BT53" i="19"/>
  <c r="BS53" i="19"/>
  <c r="BR53" i="19"/>
  <c r="BQ53" i="19"/>
  <c r="BP53" i="19"/>
  <c r="BO53" i="19"/>
  <c r="CU53" i="19"/>
  <c r="BV49" i="19"/>
  <c r="BU49" i="19"/>
  <c r="BT49" i="19"/>
  <c r="BS49" i="19"/>
  <c r="BR49" i="19"/>
  <c r="BQ49" i="19"/>
  <c r="BP49" i="19"/>
  <c r="CU49" i="19"/>
  <c r="BO49" i="19"/>
  <c r="CT49" i="19"/>
  <c r="BN49" i="19"/>
  <c r="CS49" i="19"/>
  <c r="CR49" i="19"/>
  <c r="CL49" i="19"/>
  <c r="CQ49" i="19"/>
  <c r="CK49" i="19"/>
  <c r="CW49" i="19"/>
  <c r="CP49" i="19"/>
  <c r="CV49" i="19"/>
  <c r="CO49" i="19"/>
  <c r="CN49" i="19"/>
  <c r="CM49" i="19"/>
  <c r="CI49" i="19"/>
  <c r="CG49" i="19"/>
  <c r="BZ49" i="19"/>
  <c r="BY49" i="19"/>
  <c r="BX49" i="19"/>
  <c r="CF49" i="19"/>
  <c r="CB49" i="19"/>
  <c r="CE49" i="19"/>
  <c r="CA49" i="19"/>
  <c r="CJ49" i="19"/>
  <c r="CH49" i="19"/>
  <c r="BW49" i="19"/>
  <c r="CD49" i="19"/>
  <c r="CC49" i="19"/>
  <c r="CH27" i="19"/>
  <c r="BR27" i="19"/>
  <c r="CG27" i="19"/>
  <c r="CF27" i="19"/>
  <c r="CE27" i="19"/>
  <c r="CD27" i="19"/>
  <c r="CC27" i="19"/>
  <c r="CB27" i="19"/>
  <c r="CA27" i="19"/>
  <c r="BZ27" i="19"/>
  <c r="BY27" i="19"/>
  <c r="BX27" i="19"/>
  <c r="BW27" i="19"/>
  <c r="BV27" i="19"/>
  <c r="BU27" i="19"/>
  <c r="BT27" i="19"/>
  <c r="BS27" i="19"/>
  <c r="CU27" i="19"/>
  <c r="BO27" i="19"/>
  <c r="CS27" i="19"/>
  <c r="CI27" i="19"/>
  <c r="BQ27" i="19"/>
  <c r="CJ27" i="19"/>
  <c r="CN27" i="19"/>
  <c r="BN27" i="19"/>
  <c r="CK27" i="19"/>
  <c r="CW27" i="19"/>
  <c r="CP27" i="19"/>
  <c r="CL27" i="19"/>
  <c r="CT27" i="19"/>
  <c r="CV27" i="19"/>
  <c r="CR27" i="19"/>
  <c r="CQ27" i="19"/>
  <c r="CO27" i="19"/>
  <c r="BP27" i="19"/>
  <c r="CM27" i="19"/>
  <c r="BX64" i="19"/>
  <c r="BW64" i="19"/>
  <c r="BV64" i="19"/>
  <c r="BU64" i="19"/>
  <c r="BT64" i="19"/>
  <c r="BS64" i="19"/>
  <c r="BR64" i="19"/>
  <c r="BQ64" i="19"/>
  <c r="BP64" i="19"/>
  <c r="CU64" i="19"/>
  <c r="BO64" i="19"/>
  <c r="CT64" i="19"/>
  <c r="BN64" i="19"/>
  <c r="CN64" i="19"/>
  <c r="CS64" i="19"/>
  <c r="CR64" i="19"/>
  <c r="CQ64" i="19"/>
  <c r="CW64" i="19"/>
  <c r="CP64" i="19"/>
  <c r="CM64" i="19"/>
  <c r="CV64" i="19"/>
  <c r="CO64" i="19"/>
  <c r="CL64" i="19"/>
  <c r="CK64" i="19"/>
  <c r="CI64" i="19"/>
  <c r="CB64" i="19"/>
  <c r="CA64" i="19"/>
  <c r="BZ64" i="19"/>
  <c r="BY64" i="19"/>
  <c r="CH64" i="19"/>
  <c r="CF64" i="19"/>
  <c r="CG64" i="19"/>
  <c r="CE64" i="19"/>
  <c r="CJ64" i="19"/>
  <c r="CD64" i="19"/>
  <c r="CC64" i="19"/>
  <c r="CD61" i="19"/>
  <c r="CC61" i="19"/>
  <c r="CB61" i="19"/>
  <c r="CA61" i="19"/>
  <c r="BZ61" i="19"/>
  <c r="CT61" i="19"/>
  <c r="BY61" i="19"/>
  <c r="BN61" i="19"/>
  <c r="BX61" i="19"/>
  <c r="BW61" i="19"/>
  <c r="BV61" i="19"/>
  <c r="BU61" i="19"/>
  <c r="BT61" i="19"/>
  <c r="BS61" i="19"/>
  <c r="BR61" i="19"/>
  <c r="BQ61" i="19"/>
  <c r="BP61" i="19"/>
  <c r="CU61" i="19"/>
  <c r="BO61" i="19"/>
  <c r="CS61" i="19"/>
  <c r="CR61" i="19"/>
  <c r="CQ61" i="19"/>
  <c r="CV61" i="19"/>
  <c r="CO61" i="19"/>
  <c r="CW61" i="19"/>
  <c r="CI61" i="19"/>
  <c r="CH61" i="19"/>
  <c r="CG61" i="19"/>
  <c r="CF61" i="19"/>
  <c r="CE61" i="19"/>
  <c r="CL61" i="19"/>
  <c r="CP61" i="19"/>
  <c r="CN61" i="19"/>
  <c r="CM61" i="19"/>
  <c r="CK61" i="19"/>
  <c r="CJ61" i="19"/>
  <c r="CD45" i="19"/>
  <c r="CC45" i="19"/>
  <c r="CB45" i="19"/>
  <c r="CA45" i="19"/>
  <c r="BZ45" i="19"/>
  <c r="BY45" i="19"/>
  <c r="CS45" i="19"/>
  <c r="BX45" i="19"/>
  <c r="BW45" i="19"/>
  <c r="BV45" i="19"/>
  <c r="BU45" i="19"/>
  <c r="BT45" i="19"/>
  <c r="CT45" i="19"/>
  <c r="BS45" i="19"/>
  <c r="BR45" i="19"/>
  <c r="BQ45" i="19"/>
  <c r="BN45" i="19"/>
  <c r="BP45" i="19"/>
  <c r="CU45" i="19"/>
  <c r="BO45" i="19"/>
  <c r="CQ45" i="19"/>
  <c r="CV45" i="19"/>
  <c r="CO45" i="19"/>
  <c r="CR45" i="19"/>
  <c r="CP45" i="19"/>
  <c r="CN45" i="19"/>
  <c r="CM45" i="19"/>
  <c r="CL45" i="19"/>
  <c r="CK45" i="19"/>
  <c r="CJ45" i="19"/>
  <c r="CI45" i="19"/>
  <c r="CH45" i="19"/>
  <c r="CG45" i="19"/>
  <c r="CW45" i="19"/>
  <c r="CF45" i="19"/>
  <c r="CE45" i="19"/>
  <c r="BX32" i="19"/>
  <c r="BW32" i="19"/>
  <c r="BV32" i="19"/>
  <c r="BU32" i="19"/>
  <c r="BT32" i="19"/>
  <c r="BS32" i="19"/>
  <c r="BR32" i="19"/>
  <c r="BQ32" i="19"/>
  <c r="BP32" i="19"/>
  <c r="CN32" i="19"/>
  <c r="CU32" i="19"/>
  <c r="BO32" i="19"/>
  <c r="CT32" i="19"/>
  <c r="BN32" i="19"/>
  <c r="CS32" i="19"/>
  <c r="CR32" i="19"/>
  <c r="CQ32" i="19"/>
  <c r="CM32" i="19"/>
  <c r="CW32" i="19"/>
  <c r="CP32" i="19"/>
  <c r="CV32" i="19"/>
  <c r="CO32" i="19"/>
  <c r="CK32" i="19"/>
  <c r="CI32" i="19"/>
  <c r="BZ32" i="19"/>
  <c r="CA32" i="19"/>
  <c r="BY32" i="19"/>
  <c r="CL32" i="19"/>
  <c r="CH32" i="19"/>
  <c r="CJ32" i="19"/>
  <c r="CG32" i="19"/>
  <c r="CB32" i="19"/>
  <c r="CF32" i="19"/>
  <c r="CE32" i="19"/>
  <c r="CD32" i="19"/>
  <c r="CC32" i="19"/>
  <c r="BZ47" i="19"/>
  <c r="BY47" i="19"/>
  <c r="BX47" i="19"/>
  <c r="BW47" i="19"/>
  <c r="BV47" i="19"/>
  <c r="CP47" i="19"/>
  <c r="BU47" i="19"/>
  <c r="BT47" i="19"/>
  <c r="BS47" i="19"/>
  <c r="BR47" i="19"/>
  <c r="BQ47" i="19"/>
  <c r="BP47" i="19"/>
  <c r="CU47" i="19"/>
  <c r="BO47" i="19"/>
  <c r="CT47" i="19"/>
  <c r="BN47" i="19"/>
  <c r="CS47" i="19"/>
  <c r="CR47" i="19"/>
  <c r="CO47" i="19"/>
  <c r="CQ47" i="19"/>
  <c r="CW47" i="19"/>
  <c r="CV47" i="19"/>
  <c r="CM47" i="19"/>
  <c r="CK47" i="19"/>
  <c r="CA47" i="19"/>
  <c r="CN47" i="19"/>
  <c r="CL47" i="19"/>
  <c r="CJ47" i="19"/>
  <c r="CI47" i="19"/>
  <c r="CH47" i="19"/>
  <c r="CG47" i="19"/>
  <c r="CF47" i="19"/>
  <c r="CE47" i="19"/>
  <c r="CD47" i="19"/>
  <c r="CB47" i="19"/>
  <c r="CC47" i="19"/>
  <c r="CH59" i="19"/>
  <c r="CG59" i="19"/>
  <c r="CF59" i="19"/>
  <c r="CE59" i="19"/>
  <c r="BR59" i="19"/>
  <c r="CD59" i="19"/>
  <c r="CC59" i="19"/>
  <c r="BQ59" i="19"/>
  <c r="CB59" i="19"/>
  <c r="CA59" i="19"/>
  <c r="BZ59" i="19"/>
  <c r="BY59" i="19"/>
  <c r="BX59" i="19"/>
  <c r="BW59" i="19"/>
  <c r="BV59" i="19"/>
  <c r="BU59" i="19"/>
  <c r="BT59" i="19"/>
  <c r="BS59" i="19"/>
  <c r="BP59" i="19"/>
  <c r="CU59" i="19"/>
  <c r="BO59" i="19"/>
  <c r="CS59" i="19"/>
  <c r="CM59" i="19"/>
  <c r="CN59" i="19"/>
  <c r="BN59" i="19"/>
  <c r="CW59" i="19"/>
  <c r="CO59" i="19"/>
  <c r="CV59" i="19"/>
  <c r="CI59" i="19"/>
  <c r="CL59" i="19"/>
  <c r="CJ59" i="19"/>
  <c r="CP59" i="19"/>
  <c r="CT59" i="19"/>
  <c r="CK59" i="19"/>
  <c r="CR59" i="19"/>
  <c r="CQ59" i="19"/>
  <c r="CN56" i="19"/>
  <c r="CM56" i="19"/>
  <c r="BX56" i="19"/>
  <c r="CL56" i="19"/>
  <c r="CK56" i="19"/>
  <c r="CJ56" i="19"/>
  <c r="CI56" i="19"/>
  <c r="CH56" i="19"/>
  <c r="CG56" i="19"/>
  <c r="CF56" i="19"/>
  <c r="CE56" i="19"/>
  <c r="BW56" i="19"/>
  <c r="CD56" i="19"/>
  <c r="CC56" i="19"/>
  <c r="CB56" i="19"/>
  <c r="CA56" i="19"/>
  <c r="BZ56" i="19"/>
  <c r="BY56" i="19"/>
  <c r="BU56" i="19"/>
  <c r="BS56" i="19"/>
  <c r="BP56" i="19"/>
  <c r="BO56" i="19"/>
  <c r="BN56" i="19"/>
  <c r="CT56" i="19"/>
  <c r="CW56" i="19"/>
  <c r="CV56" i="19"/>
  <c r="CS56" i="19"/>
  <c r="BV56" i="19"/>
  <c r="BT56" i="19"/>
  <c r="CQ56" i="19"/>
  <c r="CU56" i="19"/>
  <c r="CR56" i="19"/>
  <c r="CP56" i="19"/>
  <c r="CO56" i="19"/>
  <c r="BR56" i="19"/>
  <c r="BQ56" i="19"/>
  <c r="CT21" i="19"/>
  <c r="BN21" i="19"/>
  <c r="CS21" i="19"/>
  <c r="CR21" i="19"/>
  <c r="CQ21" i="19"/>
  <c r="CW21" i="19"/>
  <c r="CP21" i="19"/>
  <c r="CD21" i="19"/>
  <c r="CV21" i="19"/>
  <c r="CO21" i="19"/>
  <c r="CN21" i="19"/>
  <c r="CM21" i="19"/>
  <c r="CL21" i="19"/>
  <c r="CK21" i="19"/>
  <c r="CJ21" i="19"/>
  <c r="CI21" i="19"/>
  <c r="CH21" i="19"/>
  <c r="CG21" i="19"/>
  <c r="CF21" i="19"/>
  <c r="CE21" i="19"/>
  <c r="CA21" i="19"/>
  <c r="BY21" i="19"/>
  <c r="BZ21" i="19"/>
  <c r="CU21" i="19"/>
  <c r="CC21" i="19"/>
  <c r="CB21" i="19"/>
  <c r="BX21" i="19"/>
  <c r="BP21" i="19"/>
  <c r="BW21" i="19"/>
  <c r="BV21" i="19"/>
  <c r="BS21" i="19"/>
  <c r="BR21" i="19"/>
  <c r="BQ21" i="19"/>
  <c r="BU21" i="19"/>
  <c r="BT21" i="19"/>
  <c r="BO21" i="19"/>
  <c r="CF60" i="19"/>
  <c r="CE60" i="19"/>
  <c r="CD60" i="19"/>
  <c r="CC60" i="19"/>
  <c r="CU60" i="19"/>
  <c r="CB60" i="19"/>
  <c r="CA60" i="19"/>
  <c r="BZ60" i="19"/>
  <c r="BY60" i="19"/>
  <c r="BX60" i="19"/>
  <c r="BW60" i="19"/>
  <c r="BP60" i="19"/>
  <c r="BO60" i="19"/>
  <c r="BV60" i="19"/>
  <c r="BU60" i="19"/>
  <c r="BT60" i="19"/>
  <c r="BS60" i="19"/>
  <c r="BR60" i="19"/>
  <c r="BQ60" i="19"/>
  <c r="CT60" i="19"/>
  <c r="BN60" i="19"/>
  <c r="CS60" i="19"/>
  <c r="CQ60" i="19"/>
  <c r="CW60" i="19"/>
  <c r="CV60" i="19"/>
  <c r="CR60" i="19"/>
  <c r="CP60" i="19"/>
  <c r="CO60" i="19"/>
  <c r="CN60" i="19"/>
  <c r="CM60" i="19"/>
  <c r="CL60" i="19"/>
  <c r="CK60" i="19"/>
  <c r="CJ60" i="19"/>
  <c r="CI60" i="19"/>
  <c r="CH60" i="19"/>
  <c r="CG60" i="19"/>
  <c r="CF44" i="19"/>
  <c r="CE44" i="19"/>
  <c r="BO44" i="19"/>
  <c r="CD44" i="19"/>
  <c r="CC44" i="19"/>
  <c r="CU44" i="19"/>
  <c r="CB44" i="19"/>
  <c r="CA44" i="19"/>
  <c r="BZ44" i="19"/>
  <c r="BY44" i="19"/>
  <c r="BX44" i="19"/>
  <c r="BW44" i="19"/>
  <c r="BV44" i="19"/>
  <c r="BU44" i="19"/>
  <c r="BT44" i="19"/>
  <c r="BP44" i="19"/>
  <c r="BS44" i="19"/>
  <c r="BR44" i="19"/>
  <c r="BQ44" i="19"/>
  <c r="CS44" i="19"/>
  <c r="CQ44" i="19"/>
  <c r="CJ44" i="19"/>
  <c r="CK44" i="19"/>
  <c r="CL44" i="19"/>
  <c r="CG44" i="19"/>
  <c r="CM44" i="19"/>
  <c r="CH44" i="19"/>
  <c r="CI44" i="19"/>
  <c r="CW44" i="19"/>
  <c r="CV44" i="19"/>
  <c r="CT44" i="19"/>
  <c r="CP44" i="19"/>
  <c r="BN44" i="19"/>
  <c r="CR44" i="19"/>
  <c r="CO44" i="19"/>
  <c r="CN44" i="19"/>
  <c r="CN24" i="19"/>
  <c r="CM24" i="19"/>
  <c r="CL24" i="19"/>
  <c r="CK24" i="19"/>
  <c r="CJ24" i="19"/>
  <c r="CI24" i="19"/>
  <c r="CH24" i="19"/>
  <c r="BX24" i="19"/>
  <c r="CG24" i="19"/>
  <c r="CF24" i="19"/>
  <c r="CE24" i="19"/>
  <c r="CD24" i="19"/>
  <c r="CC24" i="19"/>
  <c r="CB24" i="19"/>
  <c r="CA24" i="19"/>
  <c r="BZ24" i="19"/>
  <c r="BY24" i="19"/>
  <c r="BU24" i="19"/>
  <c r="BS24" i="19"/>
  <c r="CV24" i="19"/>
  <c r="BT24" i="19"/>
  <c r="BR24" i="19"/>
  <c r="BQ24" i="19"/>
  <c r="BP24" i="19"/>
  <c r="BO24" i="19"/>
  <c r="BN24" i="19"/>
  <c r="CU24" i="19"/>
  <c r="CO24" i="19"/>
  <c r="CS24" i="19"/>
  <c r="CR24" i="19"/>
  <c r="CT24" i="19"/>
  <c r="CP24" i="19"/>
  <c r="BW24" i="19"/>
  <c r="CQ24" i="19"/>
  <c r="BV24" i="19"/>
  <c r="CW24" i="19"/>
  <c r="BR19" i="19"/>
  <c r="BQ19" i="19"/>
  <c r="BP19" i="19"/>
  <c r="CU19" i="19"/>
  <c r="BO19" i="19"/>
  <c r="BN19" i="19"/>
  <c r="CT19" i="19"/>
  <c r="CS19" i="19"/>
  <c r="CH19" i="19"/>
  <c r="CR19" i="19"/>
  <c r="CQ19" i="19"/>
  <c r="CW19" i="19"/>
  <c r="CP19" i="19"/>
  <c r="CV19" i="19"/>
  <c r="CO19" i="19"/>
  <c r="CN19" i="19"/>
  <c r="CM19" i="19"/>
  <c r="CL19" i="19"/>
  <c r="CK19" i="19"/>
  <c r="CJ19" i="19"/>
  <c r="CI19" i="19"/>
  <c r="CE19" i="19"/>
  <c r="CC19" i="19"/>
  <c r="CF19" i="19"/>
  <c r="CD19" i="19"/>
  <c r="CB19" i="19"/>
  <c r="BW19" i="19"/>
  <c r="CA19" i="19"/>
  <c r="BZ19" i="19"/>
  <c r="CG19" i="19"/>
  <c r="BY19" i="19"/>
  <c r="BX19" i="19"/>
  <c r="BV19" i="19"/>
  <c r="BU19" i="19"/>
  <c r="BT19" i="19"/>
  <c r="BS19" i="19"/>
  <c r="BP20" i="19"/>
  <c r="CU20" i="19"/>
  <c r="BO20" i="19"/>
  <c r="CT20" i="19"/>
  <c r="BN20" i="19"/>
  <c r="CS20" i="19"/>
  <c r="CR20" i="19"/>
  <c r="CQ20" i="19"/>
  <c r="CW20" i="19"/>
  <c r="CP20" i="19"/>
  <c r="CV20" i="19"/>
  <c r="CO20" i="19"/>
  <c r="CN20" i="19"/>
  <c r="CK20" i="19"/>
  <c r="CM20" i="19"/>
  <c r="CF20" i="19"/>
  <c r="CL20" i="19"/>
  <c r="CJ20" i="19"/>
  <c r="CI20" i="19"/>
  <c r="CH20" i="19"/>
  <c r="CG20" i="19"/>
  <c r="CC20" i="19"/>
  <c r="CA20" i="19"/>
  <c r="BV20" i="19"/>
  <c r="BR20" i="19"/>
  <c r="BY20" i="19"/>
  <c r="BT20" i="19"/>
  <c r="CE20" i="19"/>
  <c r="BS20" i="19"/>
  <c r="BU20" i="19"/>
  <c r="CD20" i="19"/>
  <c r="CB20" i="19"/>
  <c r="BZ20" i="19"/>
  <c r="BX20" i="19"/>
  <c r="BW20" i="19"/>
  <c r="BQ20" i="19"/>
  <c r="CL57" i="19"/>
  <c r="CK57" i="19"/>
  <c r="CJ57" i="19"/>
  <c r="CI57" i="19"/>
  <c r="CH57" i="19"/>
  <c r="CG57" i="19"/>
  <c r="BU57" i="19"/>
  <c r="CF57" i="19"/>
  <c r="CE57" i="19"/>
  <c r="CD57" i="19"/>
  <c r="CC57" i="19"/>
  <c r="CB57" i="19"/>
  <c r="BV57" i="19"/>
  <c r="CA57" i="19"/>
  <c r="BZ57" i="19"/>
  <c r="BY57" i="19"/>
  <c r="BX57" i="19"/>
  <c r="BW57" i="19"/>
  <c r="BT57" i="19"/>
  <c r="BS57" i="19"/>
  <c r="BQ57" i="19"/>
  <c r="CW57" i="19"/>
  <c r="CV57" i="19"/>
  <c r="CU57" i="19"/>
  <c r="CT57" i="19"/>
  <c r="CS57" i="19"/>
  <c r="CR57" i="19"/>
  <c r="CQ57" i="19"/>
  <c r="CP57" i="19"/>
  <c r="CO57" i="19"/>
  <c r="BP57" i="19"/>
  <c r="BN57" i="19"/>
  <c r="CN57" i="19"/>
  <c r="CM57" i="19"/>
  <c r="BR57" i="19"/>
  <c r="BO57" i="19"/>
  <c r="C77" i="18"/>
  <c r="B48" i="15" s="1"/>
  <c r="C48" i="15" s="1"/>
  <c r="D48" i="15" s="1"/>
  <c r="A94" i="19"/>
  <c r="B94" i="19" s="1"/>
  <c r="G66" i="18"/>
  <c r="E77" i="18"/>
  <c r="B50" i="15" s="1"/>
  <c r="D50" i="15" s="1"/>
  <c r="G77" i="18"/>
  <c r="B52" i="15" s="1"/>
  <c r="D52" i="15" s="1"/>
  <c r="BM70" i="19"/>
  <c r="BL70" i="19"/>
  <c r="BL63" i="19"/>
  <c r="BF63" i="19"/>
  <c r="BE63" i="19"/>
  <c r="BG63" i="19"/>
  <c r="BI63" i="19"/>
  <c r="BH63" i="19"/>
  <c r="BJ63" i="19"/>
  <c r="BM63" i="19"/>
  <c r="BK63" i="19"/>
  <c r="BD62" i="19"/>
  <c r="BH62" i="19"/>
  <c r="BK62" i="19"/>
  <c r="BF62" i="19"/>
  <c r="BM62" i="19"/>
  <c r="BI62" i="19"/>
  <c r="BE62" i="19"/>
  <c r="BG62" i="19"/>
  <c r="BJ62" i="19"/>
  <c r="BL62" i="19"/>
  <c r="BE61" i="19"/>
  <c r="BH61" i="19"/>
  <c r="BM61" i="19"/>
  <c r="BJ61" i="19"/>
  <c r="BK61" i="19"/>
  <c r="BD61" i="19"/>
  <c r="BG61" i="19"/>
  <c r="BI61" i="19"/>
  <c r="BF61" i="19"/>
  <c r="BC61" i="19"/>
  <c r="BL61" i="19"/>
  <c r="BL69" i="19"/>
  <c r="BK69" i="19"/>
  <c r="BM69" i="19"/>
  <c r="BM68" i="19"/>
  <c r="BK68" i="19"/>
  <c r="BJ68" i="19"/>
  <c r="BL68" i="19"/>
  <c r="BC60" i="19"/>
  <c r="BF60" i="19"/>
  <c r="BJ60" i="19"/>
  <c r="BM60" i="19"/>
  <c r="BH60" i="19"/>
  <c r="BK60" i="19"/>
  <c r="BG60" i="19"/>
  <c r="BB60" i="19"/>
  <c r="BI60" i="19"/>
  <c r="BD60" i="19"/>
  <c r="BE60" i="19"/>
  <c r="BL60" i="19"/>
  <c r="BI67" i="19"/>
  <c r="BK67" i="19"/>
  <c r="BJ67" i="19"/>
  <c r="BM67" i="19"/>
  <c r="BL67" i="19"/>
  <c r="BL66" i="19"/>
  <c r="BI66" i="19"/>
  <c r="BK66" i="19"/>
  <c r="BM66" i="19"/>
  <c r="BH66" i="19"/>
  <c r="BJ66" i="19"/>
  <c r="G76" i="18"/>
  <c r="BL65" i="19"/>
  <c r="BJ65" i="19"/>
  <c r="BM65" i="19"/>
  <c r="BG65" i="19"/>
  <c r="BH65" i="19"/>
  <c r="BI65" i="19"/>
  <c r="BK65" i="19"/>
  <c r="BI64" i="19"/>
  <c r="BJ64" i="19"/>
  <c r="BG64" i="19"/>
  <c r="BF64" i="19"/>
  <c r="BL64" i="19"/>
  <c r="BH64" i="19"/>
  <c r="BK64" i="19"/>
  <c r="BM64" i="19"/>
  <c r="BJ47" i="19"/>
  <c r="BB47" i="19"/>
  <c r="BL47" i="19"/>
  <c r="BI47" i="19"/>
  <c r="BH47" i="19"/>
  <c r="BF47" i="19"/>
  <c r="BD47" i="19"/>
  <c r="BG47" i="19"/>
  <c r="BK47" i="19"/>
  <c r="BM47" i="19"/>
  <c r="BE47" i="19"/>
  <c r="BC47" i="19"/>
  <c r="G78" i="18"/>
  <c r="G73" i="18"/>
  <c r="BK53" i="19"/>
  <c r="BC53" i="19"/>
  <c r="BJ53" i="19"/>
  <c r="BB53" i="19"/>
  <c r="BG53" i="19"/>
  <c r="BI53" i="19"/>
  <c r="BH53" i="19"/>
  <c r="BF53" i="19"/>
  <c r="BD53" i="19"/>
  <c r="BM53" i="19"/>
  <c r="BE53" i="19"/>
  <c r="BL53" i="19"/>
  <c r="BK55" i="19"/>
  <c r="BC55" i="19"/>
  <c r="BJ55" i="19"/>
  <c r="BB55" i="19"/>
  <c r="BI55" i="19"/>
  <c r="BG55" i="19"/>
  <c r="BH55" i="19"/>
  <c r="BF55" i="19"/>
  <c r="BL55" i="19"/>
  <c r="BM55" i="19"/>
  <c r="BE55" i="19"/>
  <c r="BD55" i="19"/>
  <c r="BG54" i="19"/>
  <c r="BC54" i="19"/>
  <c r="BF54" i="19"/>
  <c r="BM54" i="19"/>
  <c r="BE54" i="19"/>
  <c r="BL54" i="19"/>
  <c r="BD54" i="19"/>
  <c r="BK54" i="19"/>
  <c r="BJ54" i="19"/>
  <c r="BB54" i="19"/>
  <c r="BH54" i="19"/>
  <c r="BI54" i="19"/>
  <c r="BG52" i="19"/>
  <c r="BF52" i="19"/>
  <c r="BM52" i="19"/>
  <c r="BE52" i="19"/>
  <c r="BK52" i="19"/>
  <c r="BL52" i="19"/>
  <c r="BD52" i="19"/>
  <c r="BC52" i="19"/>
  <c r="BJ52" i="19"/>
  <c r="BB52" i="19"/>
  <c r="BI52" i="19"/>
  <c r="BH52" i="19"/>
  <c r="BG58" i="19"/>
  <c r="BF58" i="19"/>
  <c r="BM58" i="19"/>
  <c r="BE58" i="19"/>
  <c r="BC58" i="19"/>
  <c r="BL58" i="19"/>
  <c r="BD58" i="19"/>
  <c r="BK58" i="19"/>
  <c r="BJ58" i="19"/>
  <c r="BB58" i="19"/>
  <c r="BI58" i="19"/>
  <c r="BH58" i="19"/>
  <c r="BK51" i="19"/>
  <c r="BC51" i="19"/>
  <c r="BG51" i="19"/>
  <c r="BJ51" i="19"/>
  <c r="BB51" i="19"/>
  <c r="BI51" i="19"/>
  <c r="BH51" i="19"/>
  <c r="BF51" i="19"/>
  <c r="BL51" i="19"/>
  <c r="BM51" i="19"/>
  <c r="BE51" i="19"/>
  <c r="BD51" i="19"/>
  <c r="BK59" i="19"/>
  <c r="BC59" i="19"/>
  <c r="BG59" i="19"/>
  <c r="BJ59" i="19"/>
  <c r="BB59" i="19"/>
  <c r="BI59" i="19"/>
  <c r="BH59" i="19"/>
  <c r="BF59" i="19"/>
  <c r="BD59" i="19"/>
  <c r="BM59" i="19"/>
  <c r="BE59" i="19"/>
  <c r="BL59" i="19"/>
  <c r="BI50" i="19"/>
  <c r="BH50" i="19"/>
  <c r="BB50" i="19"/>
  <c r="BG50" i="19"/>
  <c r="BE50" i="19"/>
  <c r="BF50" i="19"/>
  <c r="BM50" i="19"/>
  <c r="BL50" i="19"/>
  <c r="BD50" i="19"/>
  <c r="BJ50" i="19"/>
  <c r="BK50" i="19"/>
  <c r="BC50" i="19"/>
  <c r="BK57" i="19"/>
  <c r="BC57" i="19"/>
  <c r="BG57" i="19"/>
  <c r="BJ57" i="19"/>
  <c r="BB57" i="19"/>
  <c r="BI57" i="19"/>
  <c r="BH57" i="19"/>
  <c r="BF57" i="19"/>
  <c r="BL57" i="19"/>
  <c r="BM57" i="19"/>
  <c r="BE57" i="19"/>
  <c r="BD57" i="19"/>
  <c r="BL49" i="19"/>
  <c r="BD49" i="19"/>
  <c r="BH49" i="19"/>
  <c r="BK49" i="19"/>
  <c r="BC49" i="19"/>
  <c r="BJ49" i="19"/>
  <c r="BB49" i="19"/>
  <c r="BI49" i="19"/>
  <c r="BG49" i="19"/>
  <c r="BE49" i="19"/>
  <c r="BF49" i="19"/>
  <c r="BM49" i="19"/>
  <c r="BG56" i="19"/>
  <c r="BC56" i="19"/>
  <c r="BF56" i="19"/>
  <c r="BK56" i="19"/>
  <c r="BM56" i="19"/>
  <c r="BE56" i="19"/>
  <c r="BL56" i="19"/>
  <c r="BD56" i="19"/>
  <c r="BJ56" i="19"/>
  <c r="BB56" i="19"/>
  <c r="BI56" i="19"/>
  <c r="BH56" i="19"/>
  <c r="BG48" i="19"/>
  <c r="BF48" i="19"/>
  <c r="BK48" i="19"/>
  <c r="BM48" i="19"/>
  <c r="BE48" i="19"/>
  <c r="BL48" i="19"/>
  <c r="BD48" i="19"/>
  <c r="BC48" i="19"/>
  <c r="BJ48" i="19"/>
  <c r="BB48" i="19"/>
  <c r="BI48" i="19"/>
  <c r="BH48" i="19"/>
  <c r="BJ29" i="17"/>
  <c r="BK29" i="17"/>
  <c r="BJ68" i="17"/>
  <c r="BK68" i="17"/>
  <c r="BH29" i="17"/>
  <c r="BI29" i="17"/>
  <c r="BH68" i="17"/>
  <c r="BI68" i="17"/>
  <c r="BF29" i="17"/>
  <c r="BG29" i="17"/>
  <c r="BF68" i="17"/>
  <c r="BG68" i="17"/>
  <c r="BD29" i="17"/>
  <c r="BE29" i="17"/>
  <c r="BD68" i="17"/>
  <c r="BE68" i="17"/>
  <c r="BB29" i="17"/>
  <c r="BC29" i="17"/>
  <c r="BB68" i="17"/>
  <c r="BC68" i="17"/>
  <c r="AZ68" i="17"/>
  <c r="BA68" i="17"/>
  <c r="AZ29" i="17"/>
  <c r="BA29" i="17"/>
  <c r="AN12" i="16"/>
  <c r="AM52" i="16"/>
  <c r="AM45" i="16"/>
  <c r="F78" i="18"/>
  <c r="B62" i="15" s="1"/>
  <c r="D62" i="15" s="1"/>
  <c r="BL35" i="19"/>
  <c r="BJ35" i="19"/>
  <c r="BH35" i="19"/>
  <c r="BI35" i="19"/>
  <c r="BB35" i="19"/>
  <c r="BF35" i="19"/>
  <c r="BM35" i="19"/>
  <c r="BK35" i="19"/>
  <c r="BD35" i="19"/>
  <c r="BC35" i="19"/>
  <c r="BG35" i="19"/>
  <c r="BE35" i="19"/>
  <c r="BJ41" i="19"/>
  <c r="BH41" i="19"/>
  <c r="BD41" i="19"/>
  <c r="BB41" i="19"/>
  <c r="BM41" i="19"/>
  <c r="BL41" i="19"/>
  <c r="BE41" i="19"/>
  <c r="BC41" i="19"/>
  <c r="BI41" i="19"/>
  <c r="BG41" i="19"/>
  <c r="BK41" i="19"/>
  <c r="BF41" i="19"/>
  <c r="BM20" i="19"/>
  <c r="BK20" i="19"/>
  <c r="BE20" i="19"/>
  <c r="BJ20" i="19"/>
  <c r="BF20" i="19"/>
  <c r="BL20" i="19"/>
  <c r="BI20" i="19"/>
  <c r="BH20" i="19"/>
  <c r="BG20" i="19"/>
  <c r="BD20" i="19"/>
  <c r="BB20" i="19"/>
  <c r="BC20" i="19"/>
  <c r="BM28" i="19"/>
  <c r="BB28" i="19"/>
  <c r="BJ28" i="19"/>
  <c r="BL28" i="19"/>
  <c r="BK28" i="19"/>
  <c r="BF28" i="19"/>
  <c r="BE28" i="19"/>
  <c r="BI28" i="19"/>
  <c r="BH28" i="19"/>
  <c r="BC28" i="19"/>
  <c r="BG28" i="19"/>
  <c r="BD28" i="19"/>
  <c r="BM44" i="19"/>
  <c r="BE44" i="19"/>
  <c r="BB44" i="19"/>
  <c r="BL44" i="19"/>
  <c r="BK44" i="19"/>
  <c r="BJ44" i="19"/>
  <c r="BI44" i="19"/>
  <c r="BH44" i="19"/>
  <c r="BD44" i="19"/>
  <c r="BG44" i="19"/>
  <c r="BF44" i="19"/>
  <c r="BC44" i="19"/>
  <c r="BJ15" i="19"/>
  <c r="BI15" i="19"/>
  <c r="BG15" i="19"/>
  <c r="BH15" i="19"/>
  <c r="BF15" i="19"/>
  <c r="BE15" i="19"/>
  <c r="BD15" i="19"/>
  <c r="BC15" i="19"/>
  <c r="BB15" i="19"/>
  <c r="BM15" i="19"/>
  <c r="BL15" i="19"/>
  <c r="BK15" i="19"/>
  <c r="BD33" i="19"/>
  <c r="BM33" i="19"/>
  <c r="BL33" i="19"/>
  <c r="BJ33" i="19"/>
  <c r="BK33" i="19"/>
  <c r="BH33" i="19"/>
  <c r="BG33" i="19"/>
  <c r="BI33" i="19"/>
  <c r="BB33" i="19"/>
  <c r="BE33" i="19"/>
  <c r="BC33" i="19"/>
  <c r="BF33" i="19"/>
  <c r="BF38" i="19"/>
  <c r="BJ38" i="19"/>
  <c r="BL38" i="19"/>
  <c r="BH38" i="19"/>
  <c r="BB38" i="19"/>
  <c r="BM38" i="19"/>
  <c r="BK38" i="19"/>
  <c r="BI38" i="19"/>
  <c r="BD38" i="19"/>
  <c r="BG38" i="19"/>
  <c r="BE38" i="19"/>
  <c r="BC38" i="19"/>
  <c r="BI14" i="19"/>
  <c r="BH14" i="19"/>
  <c r="BK14" i="19"/>
  <c r="BB14" i="19"/>
  <c r="BC14" i="19"/>
  <c r="BJ14" i="19"/>
  <c r="BG14" i="19"/>
  <c r="BM14" i="19"/>
  <c r="BE14" i="19"/>
  <c r="BL14" i="19"/>
  <c r="BD14" i="19"/>
  <c r="BF14" i="19"/>
  <c r="BG17" i="19"/>
  <c r="BC17" i="19"/>
  <c r="BM17" i="19"/>
  <c r="BL17" i="19"/>
  <c r="BH17" i="19"/>
  <c r="BD17" i="19"/>
  <c r="BE17" i="19"/>
  <c r="BK17" i="19"/>
  <c r="BJ17" i="19"/>
  <c r="BI17" i="19"/>
  <c r="BB17" i="19"/>
  <c r="BF17" i="19"/>
  <c r="BJ39" i="19"/>
  <c r="BI39" i="19"/>
  <c r="BK39" i="19"/>
  <c r="BH39" i="19"/>
  <c r="BG39" i="19"/>
  <c r="BF39" i="19"/>
  <c r="BE39" i="19"/>
  <c r="BD39" i="19"/>
  <c r="BC39" i="19"/>
  <c r="BB39" i="19"/>
  <c r="BM39" i="19"/>
  <c r="BL39" i="19"/>
  <c r="BJ24" i="19"/>
  <c r="BH24" i="19"/>
  <c r="BF24" i="19"/>
  <c r="BE24" i="19"/>
  <c r="BL24" i="19"/>
  <c r="BK24" i="19"/>
  <c r="BI24" i="19"/>
  <c r="BG24" i="19"/>
  <c r="BB24" i="19"/>
  <c r="BM24" i="19"/>
  <c r="BD24" i="19"/>
  <c r="BC24" i="19"/>
  <c r="BH25" i="19"/>
  <c r="BG25" i="19"/>
  <c r="BM25" i="19"/>
  <c r="BL25" i="19"/>
  <c r="BK25" i="19"/>
  <c r="BI25" i="19"/>
  <c r="BF25" i="19"/>
  <c r="BB25" i="19"/>
  <c r="BJ25" i="19"/>
  <c r="BC25" i="19"/>
  <c r="BE25" i="19"/>
  <c r="BD25" i="19"/>
  <c r="BB45" i="19"/>
  <c r="BK45" i="19"/>
  <c r="BH45" i="19"/>
  <c r="BI45" i="19"/>
  <c r="BG45" i="19"/>
  <c r="BE45" i="19"/>
  <c r="BM45" i="19"/>
  <c r="BC45" i="19"/>
  <c r="BL45" i="19"/>
  <c r="BJ45" i="19"/>
  <c r="BD45" i="19"/>
  <c r="BF45" i="19"/>
  <c r="BB13" i="19"/>
  <c r="BL13" i="19"/>
  <c r="BF13" i="19"/>
  <c r="BM13" i="19"/>
  <c r="BK13" i="19"/>
  <c r="BG13" i="19"/>
  <c r="BJ13" i="19"/>
  <c r="BI13" i="19"/>
  <c r="BH13" i="19"/>
  <c r="BC13" i="19"/>
  <c r="BE13" i="19"/>
  <c r="BD13" i="19"/>
  <c r="BM16" i="19"/>
  <c r="BC16" i="19"/>
  <c r="BD16" i="19"/>
  <c r="BJ16" i="19"/>
  <c r="BK16" i="19"/>
  <c r="BG16" i="19"/>
  <c r="BI16" i="19"/>
  <c r="BH16" i="19"/>
  <c r="BF16" i="19"/>
  <c r="BE16" i="19"/>
  <c r="BB16" i="19"/>
  <c r="BL16" i="19"/>
  <c r="BB21" i="19"/>
  <c r="BF21" i="19"/>
  <c r="BC21" i="19"/>
  <c r="BL21" i="19"/>
  <c r="BE21" i="19"/>
  <c r="BM21" i="19"/>
  <c r="BI21" i="19"/>
  <c r="BK21" i="19"/>
  <c r="BJ21" i="19"/>
  <c r="BG21" i="19"/>
  <c r="BD21" i="19"/>
  <c r="BH21" i="19"/>
  <c r="BM36" i="19"/>
  <c r="BJ36" i="19"/>
  <c r="BB36" i="19"/>
  <c r="BL36" i="19"/>
  <c r="BK36" i="19"/>
  <c r="BI36" i="19"/>
  <c r="BH36" i="19"/>
  <c r="BG36" i="19"/>
  <c r="BF36" i="19"/>
  <c r="BE36" i="19"/>
  <c r="BD36" i="19"/>
  <c r="BC36" i="19"/>
  <c r="BJ23" i="19"/>
  <c r="BI23" i="19"/>
  <c r="BG23" i="19"/>
  <c r="BL23" i="19"/>
  <c r="BH23" i="19"/>
  <c r="BF23" i="19"/>
  <c r="BM23" i="19"/>
  <c r="BE23" i="19"/>
  <c r="BD23" i="19"/>
  <c r="BC23" i="19"/>
  <c r="BB23" i="19"/>
  <c r="BK23" i="19"/>
  <c r="BF26" i="19"/>
  <c r="BE26" i="19"/>
  <c r="BC26" i="19"/>
  <c r="BB26" i="19"/>
  <c r="BD26" i="19"/>
  <c r="BL26" i="19"/>
  <c r="BM26" i="19"/>
  <c r="BK26" i="19"/>
  <c r="BJ26" i="19"/>
  <c r="BG26" i="19"/>
  <c r="BH26" i="19"/>
  <c r="BI26" i="19"/>
  <c r="BC32" i="19"/>
  <c r="BK32" i="19"/>
  <c r="BD32" i="19"/>
  <c r="BM32" i="19"/>
  <c r="BH32" i="19"/>
  <c r="BJ32" i="19"/>
  <c r="BG32" i="19"/>
  <c r="BE32" i="19"/>
  <c r="BI32" i="19"/>
  <c r="BL32" i="19"/>
  <c r="BB32" i="19"/>
  <c r="BF32" i="19"/>
  <c r="BF34" i="19"/>
  <c r="BE34" i="19"/>
  <c r="BB34" i="19"/>
  <c r="BD34" i="19"/>
  <c r="BC34" i="19"/>
  <c r="BJ34" i="19"/>
  <c r="BH34" i="19"/>
  <c r="BG34" i="19"/>
  <c r="BI34" i="19"/>
  <c r="BM34" i="19"/>
  <c r="BK34" i="19"/>
  <c r="BL34" i="19"/>
  <c r="BL30" i="19"/>
  <c r="BB30" i="19"/>
  <c r="BJ30" i="19"/>
  <c r="BI30" i="19"/>
  <c r="BF30" i="19"/>
  <c r="BK30" i="19"/>
  <c r="BD30" i="19"/>
  <c r="BM30" i="19"/>
  <c r="BE30" i="19"/>
  <c r="BH30" i="19"/>
  <c r="BC30" i="19"/>
  <c r="BG30" i="19"/>
  <c r="BL27" i="19"/>
  <c r="BK27" i="19"/>
  <c r="BF27" i="19"/>
  <c r="BD27" i="19"/>
  <c r="BG27" i="19"/>
  <c r="BM27" i="19"/>
  <c r="BH27" i="19"/>
  <c r="BI27" i="19"/>
  <c r="BC27" i="19"/>
  <c r="BJ27" i="19"/>
  <c r="BE27" i="19"/>
  <c r="BB27" i="19"/>
  <c r="BK46" i="19"/>
  <c r="BG46" i="19"/>
  <c r="BB46" i="19"/>
  <c r="BE46" i="19"/>
  <c r="BC46" i="19"/>
  <c r="BM46" i="19"/>
  <c r="BL46" i="19"/>
  <c r="BJ46" i="19"/>
  <c r="BH46" i="19"/>
  <c r="BI46" i="19"/>
  <c r="BF46" i="19"/>
  <c r="BD46" i="19"/>
  <c r="BM12" i="19"/>
  <c r="BJ12" i="19"/>
  <c r="BL12" i="19"/>
  <c r="BK12" i="19"/>
  <c r="BB12" i="19"/>
  <c r="BI12" i="19"/>
  <c r="BH12" i="19"/>
  <c r="BG12" i="19"/>
  <c r="BF12" i="19"/>
  <c r="BE12" i="19"/>
  <c r="BD12" i="19"/>
  <c r="BC12" i="19"/>
  <c r="BB29" i="19"/>
  <c r="BL29" i="19"/>
  <c r="BF29" i="19"/>
  <c r="BM29" i="19"/>
  <c r="BJ29" i="19"/>
  <c r="BH29" i="19"/>
  <c r="BK29" i="19"/>
  <c r="BC29" i="19"/>
  <c r="BD29" i="19"/>
  <c r="BG29" i="19"/>
  <c r="BE29" i="19"/>
  <c r="BI29" i="19"/>
  <c r="BF18" i="19"/>
  <c r="BE18" i="19"/>
  <c r="BC18" i="19"/>
  <c r="BD18" i="19"/>
  <c r="BB18" i="19"/>
  <c r="BK18" i="19"/>
  <c r="BL18" i="19"/>
  <c r="BJ18" i="19"/>
  <c r="BI18" i="19"/>
  <c r="BH18" i="19"/>
  <c r="BM18" i="19"/>
  <c r="BG18" i="19"/>
  <c r="BH22" i="19"/>
  <c r="BF22" i="19"/>
  <c r="BD22" i="19"/>
  <c r="BM22" i="19"/>
  <c r="BI22" i="19"/>
  <c r="BJ22" i="19"/>
  <c r="BK22" i="19"/>
  <c r="BL22" i="19"/>
  <c r="BG22" i="19"/>
  <c r="BE22" i="19"/>
  <c r="BB22" i="19"/>
  <c r="BC22" i="19"/>
  <c r="BC43" i="19"/>
  <c r="BI43" i="19"/>
  <c r="BH43" i="19"/>
  <c r="BD43" i="19"/>
  <c r="BE43" i="19"/>
  <c r="BM43" i="19"/>
  <c r="BL43" i="19"/>
  <c r="BJ43" i="19"/>
  <c r="BG43" i="19"/>
  <c r="BK43" i="19"/>
  <c r="BB43" i="19"/>
  <c r="BF43" i="19"/>
  <c r="BK19" i="19"/>
  <c r="BJ19" i="19"/>
  <c r="BG19" i="19"/>
  <c r="BB19" i="19"/>
  <c r="BC19" i="19"/>
  <c r="BM19" i="19"/>
  <c r="BL19" i="19"/>
  <c r="BI19" i="19"/>
  <c r="BH19" i="19"/>
  <c r="BE19" i="19"/>
  <c r="BF19" i="19"/>
  <c r="BD19" i="19"/>
  <c r="BJ31" i="19"/>
  <c r="BI31" i="19"/>
  <c r="BM31" i="19"/>
  <c r="BH31" i="19"/>
  <c r="BG31" i="19"/>
  <c r="BF31" i="19"/>
  <c r="BL31" i="19"/>
  <c r="BE31" i="19"/>
  <c r="BD31" i="19"/>
  <c r="BC31" i="19"/>
  <c r="BB31" i="19"/>
  <c r="BK31" i="19"/>
  <c r="BK40" i="19"/>
  <c r="BJ40" i="19"/>
  <c r="BH40" i="19"/>
  <c r="BF40" i="19"/>
  <c r="BL40" i="19"/>
  <c r="BG40" i="19"/>
  <c r="BM40" i="19"/>
  <c r="BI40" i="19"/>
  <c r="BC40" i="19"/>
  <c r="BE40" i="19"/>
  <c r="BD40" i="19"/>
  <c r="BB40" i="19"/>
  <c r="BF42" i="19"/>
  <c r="BE42" i="19"/>
  <c r="BB42" i="19"/>
  <c r="BD42" i="19"/>
  <c r="BC42" i="19"/>
  <c r="BI42" i="19"/>
  <c r="BJ42" i="19"/>
  <c r="BM42" i="19"/>
  <c r="BG42" i="19"/>
  <c r="BK42" i="19"/>
  <c r="BL42" i="19"/>
  <c r="BH42" i="19"/>
  <c r="BB37" i="19"/>
  <c r="BJ37" i="19"/>
  <c r="BM37" i="19"/>
  <c r="BI37" i="19"/>
  <c r="BG37" i="19"/>
  <c r="BD37" i="19"/>
  <c r="BE37" i="19"/>
  <c r="BF37" i="19"/>
  <c r="BK37" i="19"/>
  <c r="BH37" i="19"/>
  <c r="BC37" i="19"/>
  <c r="BL37" i="19"/>
  <c r="BA59" i="19"/>
  <c r="F66" i="18"/>
  <c r="F76" i="18"/>
  <c r="B77" i="18"/>
  <c r="B47" i="15" s="1"/>
  <c r="C47" i="15" s="1"/>
  <c r="E78" i="18"/>
  <c r="E76" i="18"/>
  <c r="B28" i="15" s="1"/>
  <c r="E66" i="18"/>
  <c r="C72" i="18"/>
  <c r="C73" i="18" s="1"/>
  <c r="C76" i="18"/>
  <c r="B26" i="15" s="1"/>
  <c r="C26" i="15" s="1"/>
  <c r="D26" i="15" s="1"/>
  <c r="Q26" i="15" s="1"/>
  <c r="C66" i="18"/>
  <c r="D72" i="18"/>
  <c r="D73" i="18" s="1"/>
  <c r="D66" i="18"/>
  <c r="D76" i="18"/>
  <c r="D77" i="18"/>
  <c r="B49" i="15" s="1"/>
  <c r="C49" i="15" s="1"/>
  <c r="D49" i="15" s="1"/>
  <c r="B76" i="18"/>
  <c r="B66" i="18"/>
  <c r="F77" i="18"/>
  <c r="BA58" i="19"/>
  <c r="AZ58" i="19"/>
  <c r="BA57" i="19"/>
  <c r="AY57" i="19"/>
  <c r="AZ57" i="19"/>
  <c r="BA56" i="19"/>
  <c r="AZ56" i="19"/>
  <c r="AX56" i="19"/>
  <c r="AY56" i="19"/>
  <c r="BA55" i="19"/>
  <c r="AY55" i="19"/>
  <c r="AW55" i="19"/>
  <c r="AZ55" i="19"/>
  <c r="AX55" i="19"/>
  <c r="AW54" i="19"/>
  <c r="AV54" i="19"/>
  <c r="AX54" i="19"/>
  <c r="BA54" i="19"/>
  <c r="AY54" i="19"/>
  <c r="AZ54" i="19"/>
  <c r="BA53" i="19"/>
  <c r="AZ53" i="19"/>
  <c r="AW53" i="19"/>
  <c r="AY53" i="19"/>
  <c r="AX53" i="19"/>
  <c r="AV53" i="19"/>
  <c r="AU53" i="19"/>
  <c r="AW52" i="19"/>
  <c r="AV52" i="19"/>
  <c r="AT52" i="19"/>
  <c r="BA52" i="19"/>
  <c r="AZ52" i="19"/>
  <c r="AY52" i="19"/>
  <c r="AX52" i="19"/>
  <c r="AU52" i="19"/>
  <c r="AY51" i="19"/>
  <c r="AW51" i="19"/>
  <c r="AU51" i="19"/>
  <c r="AZ51" i="19"/>
  <c r="AX51" i="19"/>
  <c r="AV51" i="19"/>
  <c r="AS51" i="19"/>
  <c r="AT51" i="19"/>
  <c r="BA51" i="19"/>
  <c r="AV50" i="19"/>
  <c r="AU50" i="19"/>
  <c r="AT50" i="19"/>
  <c r="BA50" i="19"/>
  <c r="AY50" i="19"/>
  <c r="AS50" i="19"/>
  <c r="AR50" i="19"/>
  <c r="AZ50" i="19"/>
  <c r="AX50" i="19"/>
  <c r="AW50" i="19"/>
  <c r="AQ49" i="19"/>
  <c r="BA49" i="19"/>
  <c r="AZ49" i="19"/>
  <c r="AX49" i="19"/>
  <c r="AT49" i="19"/>
  <c r="AS49" i="19"/>
  <c r="AR49" i="19"/>
  <c r="AY49" i="19"/>
  <c r="AV49" i="19"/>
  <c r="AU49" i="19"/>
  <c r="AW49" i="19"/>
  <c r="AZ48" i="19"/>
  <c r="AR48" i="19"/>
  <c r="AP48" i="19"/>
  <c r="BA48" i="19"/>
  <c r="AU48" i="19"/>
  <c r="AY48" i="19"/>
  <c r="AT48" i="19"/>
  <c r="AX48" i="19"/>
  <c r="AW48" i="19"/>
  <c r="AV48" i="19"/>
  <c r="AQ48" i="19"/>
  <c r="AS48" i="19"/>
  <c r="AO45" i="19"/>
  <c r="AS45" i="19"/>
  <c r="AR45" i="19"/>
  <c r="AQ45" i="19"/>
  <c r="AU45" i="19"/>
  <c r="AP45" i="19"/>
  <c r="AV45" i="19"/>
  <c r="AT45" i="19"/>
  <c r="BA45" i="19"/>
  <c r="AY45" i="19"/>
  <c r="AW45" i="19"/>
  <c r="AZ45" i="19"/>
  <c r="AX45" i="19"/>
  <c r="AN26" i="19"/>
  <c r="AW26" i="19"/>
  <c r="AV26" i="19"/>
  <c r="AY26" i="19"/>
  <c r="AU26" i="19"/>
  <c r="AT26" i="19"/>
  <c r="AR26" i="19"/>
  <c r="AS26" i="19"/>
  <c r="AQ26" i="19"/>
  <c r="AP26" i="19"/>
  <c r="BA26" i="19"/>
  <c r="AZ26" i="19"/>
  <c r="AX26" i="19"/>
  <c r="AN43" i="19"/>
  <c r="AS43" i="19"/>
  <c r="AQ43" i="19"/>
  <c r="AZ43" i="19"/>
  <c r="AR43" i="19"/>
  <c r="AP43" i="19"/>
  <c r="BA43" i="19"/>
  <c r="AV43" i="19"/>
  <c r="AY43" i="19"/>
  <c r="AU43" i="19"/>
  <c r="AW43" i="19"/>
  <c r="AX43" i="19"/>
  <c r="AT43" i="19"/>
  <c r="AE34" i="19"/>
  <c r="AW34" i="19"/>
  <c r="AV34" i="19"/>
  <c r="AU34" i="19"/>
  <c r="AT34" i="19"/>
  <c r="AS34" i="19"/>
  <c r="AR34" i="19"/>
  <c r="AQ34" i="19"/>
  <c r="AP34" i="19"/>
  <c r="AX34" i="19"/>
  <c r="BA34" i="19"/>
  <c r="AZ34" i="19"/>
  <c r="AY34" i="19"/>
  <c r="AB14" i="19"/>
  <c r="AV14" i="19"/>
  <c r="AR14" i="19"/>
  <c r="AW14" i="19"/>
  <c r="AU14" i="19"/>
  <c r="AQ14" i="19"/>
  <c r="AX14" i="19"/>
  <c r="AS14" i="19"/>
  <c r="BA14" i="19"/>
  <c r="AP14" i="19"/>
  <c r="AY14" i="19"/>
  <c r="AZ14" i="19"/>
  <c r="AT14" i="19"/>
  <c r="Z28" i="19"/>
  <c r="AQ28" i="19"/>
  <c r="BA28" i="19"/>
  <c r="AZ28" i="19"/>
  <c r="AY28" i="19"/>
  <c r="AX28" i="19"/>
  <c r="AR28" i="19"/>
  <c r="AW28" i="19"/>
  <c r="AU28" i="19"/>
  <c r="AT28" i="19"/>
  <c r="AV28" i="19"/>
  <c r="AP28" i="19"/>
  <c r="AS28" i="19"/>
  <c r="AH32" i="19"/>
  <c r="BA32" i="19"/>
  <c r="AY32" i="19"/>
  <c r="AZ32" i="19"/>
  <c r="AW32" i="19"/>
  <c r="AQ32" i="19"/>
  <c r="AV32" i="19"/>
  <c r="AS32" i="19"/>
  <c r="AX32" i="19"/>
  <c r="AU32" i="19"/>
  <c r="AT32" i="19"/>
  <c r="AR32" i="19"/>
  <c r="AP32" i="19"/>
  <c r="AC29" i="19"/>
  <c r="AS29" i="19"/>
  <c r="AR29" i="19"/>
  <c r="AT29" i="19"/>
  <c r="AQ29" i="19"/>
  <c r="BA29" i="19"/>
  <c r="AY29" i="19"/>
  <c r="AP29" i="19"/>
  <c r="AZ29" i="19"/>
  <c r="AW29" i="19"/>
  <c r="AV29" i="19"/>
  <c r="AX29" i="19"/>
  <c r="AU29" i="19"/>
  <c r="AK41" i="19"/>
  <c r="AV41" i="19"/>
  <c r="AT41" i="19"/>
  <c r="AP41" i="19"/>
  <c r="AZ41" i="19"/>
  <c r="AU41" i="19"/>
  <c r="AR41" i="19"/>
  <c r="BA41" i="19"/>
  <c r="AW41" i="19"/>
  <c r="AX41" i="19"/>
  <c r="AQ41" i="19"/>
  <c r="AY41" i="19"/>
  <c r="AS41" i="19"/>
  <c r="AM44" i="19"/>
  <c r="BA44" i="19"/>
  <c r="AT44" i="19"/>
  <c r="AR44" i="19"/>
  <c r="AP44" i="19"/>
  <c r="AZ44" i="19"/>
  <c r="AY44" i="19"/>
  <c r="AS44" i="19"/>
  <c r="AX44" i="19"/>
  <c r="AV44" i="19"/>
  <c r="AW44" i="19"/>
  <c r="AQ44" i="19"/>
  <c r="AU44" i="19"/>
  <c r="AN40" i="19"/>
  <c r="AX40" i="19"/>
  <c r="AR40" i="19"/>
  <c r="AU40" i="19"/>
  <c r="BA40" i="19"/>
  <c r="AY40" i="19"/>
  <c r="AW40" i="19"/>
  <c r="AP40" i="19"/>
  <c r="AS40" i="19"/>
  <c r="AQ40" i="19"/>
  <c r="AZ40" i="19"/>
  <c r="AV40" i="19"/>
  <c r="AT40" i="19"/>
  <c r="AH35" i="19"/>
  <c r="AU35" i="19"/>
  <c r="AZ35" i="19"/>
  <c r="AV35" i="19"/>
  <c r="AR35" i="19"/>
  <c r="AP35" i="19"/>
  <c r="BA35" i="19"/>
  <c r="AS35" i="19"/>
  <c r="AW35" i="19"/>
  <c r="AX35" i="19"/>
  <c r="AQ35" i="19"/>
  <c r="AY35" i="19"/>
  <c r="AT35" i="19"/>
  <c r="S15" i="19"/>
  <c r="BA15" i="19"/>
  <c r="AZ15" i="19"/>
  <c r="AY15" i="19"/>
  <c r="AX15" i="19"/>
  <c r="AW15" i="19"/>
  <c r="AS15" i="19"/>
  <c r="AQ15" i="19"/>
  <c r="AV15" i="19"/>
  <c r="AR15" i="19"/>
  <c r="AU15" i="19"/>
  <c r="AT15" i="19"/>
  <c r="AP15" i="19"/>
  <c r="AK21" i="19"/>
  <c r="AS21" i="19"/>
  <c r="AR21" i="19"/>
  <c r="AZ21" i="19"/>
  <c r="AY21" i="19"/>
  <c r="AV21" i="19"/>
  <c r="AU21" i="19"/>
  <c r="AQ21" i="19"/>
  <c r="AP21" i="19"/>
  <c r="AW21" i="19"/>
  <c r="AX21" i="19"/>
  <c r="AT21" i="19"/>
  <c r="BA21" i="19"/>
  <c r="AD23" i="19"/>
  <c r="BA23" i="19"/>
  <c r="AZ23" i="19"/>
  <c r="AY23" i="19"/>
  <c r="AX23" i="19"/>
  <c r="AW23" i="19"/>
  <c r="AR23" i="19"/>
  <c r="AV23" i="19"/>
  <c r="AU23" i="19"/>
  <c r="AS23" i="19"/>
  <c r="AT23" i="19"/>
  <c r="AQ23" i="19"/>
  <c r="AP23" i="19"/>
  <c r="AK38" i="19"/>
  <c r="AZ38" i="19"/>
  <c r="AV38" i="19"/>
  <c r="AX38" i="19"/>
  <c r="AT38" i="19"/>
  <c r="AP38" i="19"/>
  <c r="AR38" i="19"/>
  <c r="BA38" i="19"/>
  <c r="AS38" i="19"/>
  <c r="AY38" i="19"/>
  <c r="AW38" i="19"/>
  <c r="AU38" i="19"/>
  <c r="AQ38" i="19"/>
  <c r="AO47" i="19"/>
  <c r="BA47" i="19"/>
  <c r="AZ47" i="19"/>
  <c r="AP47" i="19"/>
  <c r="AY47" i="19"/>
  <c r="AX47" i="19"/>
  <c r="AW47" i="19"/>
  <c r="AV47" i="19"/>
  <c r="AU47" i="19"/>
  <c r="AT47" i="19"/>
  <c r="AS47" i="19"/>
  <c r="AR47" i="19"/>
  <c r="AQ47" i="19"/>
  <c r="AA27" i="19"/>
  <c r="AX27" i="19"/>
  <c r="AV27" i="19"/>
  <c r="AP27" i="19"/>
  <c r="AY27" i="19"/>
  <c r="AW27" i="19"/>
  <c r="AT27" i="19"/>
  <c r="AU27" i="19"/>
  <c r="BA27" i="19"/>
  <c r="AZ27" i="19"/>
  <c r="AR27" i="19"/>
  <c r="AS27" i="19"/>
  <c r="AQ27" i="19"/>
  <c r="AO39" i="19"/>
  <c r="BA39" i="19"/>
  <c r="AZ39" i="19"/>
  <c r="AY39" i="19"/>
  <c r="AX39" i="19"/>
  <c r="AW39" i="19"/>
  <c r="AV39" i="19"/>
  <c r="AQ39" i="19"/>
  <c r="AR39" i="19"/>
  <c r="AP39" i="19"/>
  <c r="AU39" i="19"/>
  <c r="AT39" i="19"/>
  <c r="AS39" i="19"/>
  <c r="Z31" i="19"/>
  <c r="BA31" i="19"/>
  <c r="AZ31" i="19"/>
  <c r="AY31" i="19"/>
  <c r="AX31" i="19"/>
  <c r="AW31" i="19"/>
  <c r="AS31" i="19"/>
  <c r="AV31" i="19"/>
  <c r="AU31" i="19"/>
  <c r="AQ31" i="19"/>
  <c r="AP31" i="19"/>
  <c r="AT31" i="19"/>
  <c r="AR31" i="19"/>
  <c r="AM42" i="19"/>
  <c r="AW42" i="19"/>
  <c r="AV42" i="19"/>
  <c r="AU42" i="19"/>
  <c r="BA42" i="19"/>
  <c r="AT42" i="19"/>
  <c r="AR42" i="19"/>
  <c r="AS42" i="19"/>
  <c r="AX42" i="19"/>
  <c r="AQ42" i="19"/>
  <c r="AP42" i="19"/>
  <c r="AY42" i="19"/>
  <c r="AZ42" i="19"/>
  <c r="AB16" i="19"/>
  <c r="AZ16" i="19"/>
  <c r="AV16" i="19"/>
  <c r="AQ16" i="19"/>
  <c r="BA16" i="19"/>
  <c r="AW16" i="19"/>
  <c r="AY16" i="19"/>
  <c r="AX16" i="19"/>
  <c r="AT16" i="19"/>
  <c r="AP16" i="19"/>
  <c r="AS16" i="19"/>
  <c r="AU16" i="19"/>
  <c r="AR16" i="19"/>
  <c r="AF36" i="19"/>
  <c r="AR36" i="19"/>
  <c r="AV36" i="19"/>
  <c r="AT36" i="19"/>
  <c r="BA36" i="19"/>
  <c r="AZ36" i="19"/>
  <c r="AU36" i="19"/>
  <c r="AY36" i="19"/>
  <c r="AQ36" i="19"/>
  <c r="AX36" i="19"/>
  <c r="AW36" i="19"/>
  <c r="AS36" i="19"/>
  <c r="AP36" i="19"/>
  <c r="AF25" i="19"/>
  <c r="AW25" i="19"/>
  <c r="AU25" i="19"/>
  <c r="AS25" i="19"/>
  <c r="AX25" i="19"/>
  <c r="AV25" i="19"/>
  <c r="AT25" i="19"/>
  <c r="AY25" i="19"/>
  <c r="BA25" i="19"/>
  <c r="AZ25" i="19"/>
  <c r="AQ25" i="19"/>
  <c r="AR25" i="19"/>
  <c r="AP25" i="19"/>
  <c r="AR24" i="19"/>
  <c r="BA24" i="19"/>
  <c r="AX24" i="19"/>
  <c r="AU24" i="19"/>
  <c r="AT24" i="19"/>
  <c r="AP24" i="19"/>
  <c r="AW24" i="19"/>
  <c r="AZ24" i="19"/>
  <c r="AY24" i="19"/>
  <c r="AV24" i="19"/>
  <c r="AS24" i="19"/>
  <c r="AQ24" i="19"/>
  <c r="Z22" i="19"/>
  <c r="AU22" i="19"/>
  <c r="AQ22" i="19"/>
  <c r="AY22" i="19"/>
  <c r="AS22" i="19"/>
  <c r="AW22" i="19"/>
  <c r="BA22" i="19"/>
  <c r="AZ22" i="19"/>
  <c r="AX22" i="19"/>
  <c r="AP22" i="19"/>
  <c r="AR22" i="19"/>
  <c r="AT22" i="19"/>
  <c r="AV22" i="19"/>
  <c r="P17" i="19"/>
  <c r="AW17" i="19"/>
  <c r="BA17" i="19"/>
  <c r="AU17" i="19"/>
  <c r="AX17" i="19"/>
  <c r="AZ17" i="19"/>
  <c r="AV17" i="19"/>
  <c r="AY17" i="19"/>
  <c r="AT17" i="19"/>
  <c r="AS17" i="19"/>
  <c r="AQ17" i="19"/>
  <c r="AR17" i="19"/>
  <c r="AP17" i="19"/>
  <c r="AT12" i="19"/>
  <c r="AS12" i="19"/>
  <c r="AZ12" i="19"/>
  <c r="AW12" i="19"/>
  <c r="AV12" i="19"/>
  <c r="BA12" i="19"/>
  <c r="AX12" i="19"/>
  <c r="AU12" i="19"/>
  <c r="AY12" i="19"/>
  <c r="AR12" i="19"/>
  <c r="AQ12" i="19"/>
  <c r="AP12" i="19"/>
  <c r="P13" i="19"/>
  <c r="AS13" i="19"/>
  <c r="AR13" i="19"/>
  <c r="AQ13" i="19"/>
  <c r="AT13" i="19"/>
  <c r="AP13" i="19"/>
  <c r="AV13" i="19"/>
  <c r="BA13" i="19"/>
  <c r="AY13" i="19"/>
  <c r="AZ13" i="19"/>
  <c r="AU13" i="19"/>
  <c r="AX13" i="19"/>
  <c r="AW13" i="19"/>
  <c r="AE37" i="19"/>
  <c r="AS37" i="19"/>
  <c r="BA37" i="19"/>
  <c r="AR37" i="19"/>
  <c r="AW37" i="19"/>
  <c r="AQ37" i="19"/>
  <c r="AP37" i="19"/>
  <c r="AU37" i="19"/>
  <c r="AX37" i="19"/>
  <c r="AY37" i="19"/>
  <c r="AZ37" i="19"/>
  <c r="AV37" i="19"/>
  <c r="AT37" i="19"/>
  <c r="AM33" i="19"/>
  <c r="AT33" i="19"/>
  <c r="AW33" i="19"/>
  <c r="BA33" i="19"/>
  <c r="AZ33" i="19"/>
  <c r="AS33" i="19"/>
  <c r="AP33" i="19"/>
  <c r="AX33" i="19"/>
  <c r="AU33" i="19"/>
  <c r="AR33" i="19"/>
  <c r="AQ33" i="19"/>
  <c r="AY33" i="19"/>
  <c r="AV33" i="19"/>
  <c r="V20" i="19"/>
  <c r="AS20" i="19"/>
  <c r="AQ20" i="19"/>
  <c r="BA20" i="19"/>
  <c r="AZ20" i="19"/>
  <c r="AR20" i="19"/>
  <c r="AY20" i="19"/>
  <c r="AX20" i="19"/>
  <c r="AV20" i="19"/>
  <c r="AW20" i="19"/>
  <c r="AT20" i="19"/>
  <c r="AP20" i="19"/>
  <c r="AU20" i="19"/>
  <c r="AA30" i="19"/>
  <c r="AV30" i="19"/>
  <c r="AT30" i="19"/>
  <c r="AX30" i="19"/>
  <c r="AW30" i="19"/>
  <c r="AZ30" i="19"/>
  <c r="BA30" i="19"/>
  <c r="AY30" i="19"/>
  <c r="AU30" i="19"/>
  <c r="AQ30" i="19"/>
  <c r="AP30" i="19"/>
  <c r="AS30" i="19"/>
  <c r="AR30" i="19"/>
  <c r="AJ18" i="19"/>
  <c r="AW18" i="19"/>
  <c r="BA18" i="19"/>
  <c r="AX18" i="19"/>
  <c r="AV18" i="19"/>
  <c r="AU18" i="19"/>
  <c r="AT18" i="19"/>
  <c r="AR18" i="19"/>
  <c r="AS18" i="19"/>
  <c r="AQ18" i="19"/>
  <c r="AZ18" i="19"/>
  <c r="AP18" i="19"/>
  <c r="AY18" i="19"/>
  <c r="AN46" i="19"/>
  <c r="AU46" i="19"/>
  <c r="BA46" i="19"/>
  <c r="AT46" i="19"/>
  <c r="AZ46" i="19"/>
  <c r="AX46" i="19"/>
  <c r="AV46" i="19"/>
  <c r="AY46" i="19"/>
  <c r="AS46" i="19"/>
  <c r="AW46" i="19"/>
  <c r="AP46" i="19"/>
  <c r="AQ46" i="19"/>
  <c r="AR46" i="19"/>
  <c r="AB19" i="19"/>
  <c r="BA19" i="19"/>
  <c r="AY19" i="19"/>
  <c r="AX19" i="19"/>
  <c r="AU19" i="19"/>
  <c r="AP19" i="19"/>
  <c r="AS19" i="19"/>
  <c r="AW19" i="19"/>
  <c r="AV19" i="19"/>
  <c r="AZ19" i="19"/>
  <c r="AT19" i="19"/>
  <c r="AR19" i="19"/>
  <c r="AQ19" i="19"/>
  <c r="B51" i="15"/>
  <c r="D51" i="15" s="1"/>
  <c r="D13" i="17"/>
  <c r="D15" i="17" s="1"/>
  <c r="E13" i="17"/>
  <c r="E15" i="17" s="1"/>
  <c r="G13" i="17"/>
  <c r="G15" i="17" s="1"/>
  <c r="F13" i="17"/>
  <c r="F15" i="17" s="1"/>
  <c r="A70" i="17"/>
  <c r="B69" i="17"/>
  <c r="AQ68" i="17"/>
  <c r="AR68" i="17"/>
  <c r="AS68" i="17"/>
  <c r="AT68" i="17"/>
  <c r="AU68" i="17"/>
  <c r="AV68" i="17"/>
  <c r="AY68" i="17"/>
  <c r="AW68" i="17"/>
  <c r="AX68" i="17"/>
  <c r="AV29" i="17"/>
  <c r="AY29" i="17"/>
  <c r="AQ29" i="17"/>
  <c r="AW29" i="17"/>
  <c r="AO29" i="17"/>
  <c r="AO125" i="17" s="1"/>
  <c r="AO22" i="17" s="1"/>
  <c r="AT29" i="17"/>
  <c r="AR29" i="17"/>
  <c r="AP29" i="17"/>
  <c r="AP125" i="17" s="1"/>
  <c r="AP22" i="17" s="1"/>
  <c r="AX29" i="17"/>
  <c r="AU29" i="17"/>
  <c r="AS29" i="17"/>
  <c r="AN29" i="17"/>
  <c r="AN125" i="17" s="1"/>
  <c r="AN22" i="17" s="1"/>
  <c r="AK32" i="19"/>
  <c r="AD22" i="19"/>
  <c r="AI22" i="19"/>
  <c r="AL43" i="19"/>
  <c r="AM43" i="19"/>
  <c r="AO43" i="19"/>
  <c r="AN22" i="19"/>
  <c r="AK43" i="19"/>
  <c r="AM45" i="19"/>
  <c r="AB32" i="19"/>
  <c r="Z32" i="19"/>
  <c r="AF32" i="19"/>
  <c r="AC32" i="19"/>
  <c r="AA32" i="19"/>
  <c r="AJ32" i="19"/>
  <c r="AK22" i="19"/>
  <c r="AG39" i="19"/>
  <c r="AI32" i="19"/>
  <c r="AL32" i="19"/>
  <c r="AN45" i="19"/>
  <c r="AJ39" i="19"/>
  <c r="AD32" i="19"/>
  <c r="AM32" i="19"/>
  <c r="AE32" i="19"/>
  <c r="AN32" i="19"/>
  <c r="AO32" i="19"/>
  <c r="AG22" i="19"/>
  <c r="AG32" i="19"/>
  <c r="AE22" i="19"/>
  <c r="R22" i="19"/>
  <c r="AO22" i="19"/>
  <c r="AF22" i="19"/>
  <c r="AL52" i="16"/>
  <c r="AL45" i="16"/>
  <c r="AB26" i="19"/>
  <c r="Z26" i="19"/>
  <c r="AM35" i="19"/>
  <c r="AA26" i="19"/>
  <c r="AG33" i="19"/>
  <c r="W26" i="19"/>
  <c r="T26" i="19"/>
  <c r="AL35" i="19"/>
  <c r="X26" i="19"/>
  <c r="AE35" i="19"/>
  <c r="AC26" i="19"/>
  <c r="AN44" i="19"/>
  <c r="AN38" i="19"/>
  <c r="AO44" i="19"/>
  <c r="AG38" i="19"/>
  <c r="AI39" i="19"/>
  <c r="AL38" i="19"/>
  <c r="AL44" i="19"/>
  <c r="Y26" i="19"/>
  <c r="V26" i="19"/>
  <c r="AI38" i="19"/>
  <c r="AH39" i="19"/>
  <c r="AO38" i="19"/>
  <c r="AL37" i="19"/>
  <c r="AM37" i="19"/>
  <c r="AI37" i="19"/>
  <c r="Y19" i="19"/>
  <c r="AA19" i="19"/>
  <c r="R19" i="19"/>
  <c r="N19" i="19"/>
  <c r="AC19" i="19"/>
  <c r="M19" i="19"/>
  <c r="Q19" i="19"/>
  <c r="U19" i="19"/>
  <c r="X19" i="19"/>
  <c r="Z19" i="19"/>
  <c r="T19" i="19"/>
  <c r="AJ42" i="19"/>
  <c r="AN42" i="19"/>
  <c r="AI27" i="19"/>
  <c r="AO27" i="19"/>
  <c r="AM27" i="19"/>
  <c r="AN27" i="19"/>
  <c r="P19" i="19"/>
  <c r="AD26" i="19"/>
  <c r="R17" i="19"/>
  <c r="AL39" i="19"/>
  <c r="AL42" i="19"/>
  <c r="U26" i="19"/>
  <c r="AF26" i="19"/>
  <c r="AL27" i="19"/>
  <c r="AH27" i="19"/>
  <c r="AJ26" i="19"/>
  <c r="AM39" i="19"/>
  <c r="AK39" i="19"/>
  <c r="V19" i="19"/>
  <c r="S19" i="19"/>
  <c r="AI26" i="19"/>
  <c r="Q17" i="19"/>
  <c r="K15" i="19"/>
  <c r="AJ27" i="19"/>
  <c r="O19" i="19"/>
  <c r="AN39" i="19"/>
  <c r="AL41" i="19"/>
  <c r="W19" i="19"/>
  <c r="AN41" i="19"/>
  <c r="AI19" i="19"/>
  <c r="AA33" i="19"/>
  <c r="AH38" i="19"/>
  <c r="AB33" i="19"/>
  <c r="AJ38" i="19"/>
  <c r="AK19" i="19"/>
  <c r="AD19" i="19"/>
  <c r="AC33" i="19"/>
  <c r="AJ41" i="19"/>
  <c r="AH19" i="19"/>
  <c r="AL19" i="19"/>
  <c r="AO33" i="19"/>
  <c r="AF38" i="19"/>
  <c r="AM19" i="19"/>
  <c r="AN33" i="19"/>
  <c r="AM38" i="19"/>
  <c r="AJ33" i="19"/>
  <c r="Y22" i="19"/>
  <c r="Q14" i="19"/>
  <c r="AK42" i="19"/>
  <c r="J15" i="19"/>
  <c r="AO42" i="19"/>
  <c r="AG13" i="19"/>
  <c r="AI13" i="19"/>
  <c r="U17" i="19"/>
  <c r="AA15" i="19"/>
  <c r="G13" i="19"/>
  <c r="AF13" i="19"/>
  <c r="V15" i="19"/>
  <c r="AC13" i="19"/>
  <c r="AJ13" i="19"/>
  <c r="AN23" i="19"/>
  <c r="AN19" i="19"/>
  <c r="AL13" i="19"/>
  <c r="AH33" i="19"/>
  <c r="AG19" i="19"/>
  <c r="AI33" i="19"/>
  <c r="AK13" i="19"/>
  <c r="U27" i="19"/>
  <c r="AM13" i="19"/>
  <c r="AH26" i="19"/>
  <c r="Y27" i="19"/>
  <c r="AL26" i="19"/>
  <c r="N18" i="19"/>
  <c r="AO19" i="19"/>
  <c r="W17" i="19"/>
  <c r="AE26" i="19"/>
  <c r="AL33" i="19"/>
  <c r="AO26" i="19"/>
  <c r="AB18" i="19"/>
  <c r="AJ19" i="19"/>
  <c r="AE33" i="19"/>
  <c r="AC27" i="19"/>
  <c r="Q18" i="19"/>
  <c r="AD33" i="19"/>
  <c r="AF33" i="19"/>
  <c r="AH13" i="19"/>
  <c r="AK33" i="19"/>
  <c r="Z27" i="19"/>
  <c r="AK26" i="19"/>
  <c r="AA18" i="19"/>
  <c r="AB27" i="19"/>
  <c r="W27" i="19"/>
  <c r="AO41" i="19"/>
  <c r="AE19" i="19"/>
  <c r="AF27" i="19"/>
  <c r="AC35" i="19"/>
  <c r="AI41" i="19"/>
  <c r="V18" i="19"/>
  <c r="AF19" i="19"/>
  <c r="S14" i="19"/>
  <c r="AC18" i="19"/>
  <c r="K14" i="19"/>
  <c r="X18" i="19"/>
  <c r="O14" i="19"/>
  <c r="M15" i="19"/>
  <c r="V14" i="19"/>
  <c r="AG14" i="19"/>
  <c r="I15" i="19"/>
  <c r="Y15" i="19"/>
  <c r="AF14" i="19"/>
  <c r="AN13" i="19"/>
  <c r="AN21" i="19"/>
  <c r="R15" i="19"/>
  <c r="AJ14" i="19"/>
  <c r="AC15" i="19"/>
  <c r="AO14" i="19"/>
  <c r="O18" i="19"/>
  <c r="AE27" i="19"/>
  <c r="M14" i="19"/>
  <c r="AI18" i="19"/>
  <c r="AH18" i="19"/>
  <c r="Z14" i="19"/>
  <c r="Z15" i="19"/>
  <c r="AD13" i="19"/>
  <c r="X15" i="19"/>
  <c r="AG27" i="19"/>
  <c r="AK27" i="19"/>
  <c r="L15" i="19"/>
  <c r="AB23" i="19"/>
  <c r="T14" i="19"/>
  <c r="T18" i="19"/>
  <c r="Z18" i="19"/>
  <c r="AA14" i="19"/>
  <c r="AO37" i="19"/>
  <c r="AO46" i="19"/>
  <c r="AC14" i="19"/>
  <c r="AG37" i="19"/>
  <c r="Z23" i="19"/>
  <c r="S25" i="19"/>
  <c r="AL15" i="19"/>
  <c r="O15" i="19"/>
  <c r="AI14" i="19"/>
  <c r="AF21" i="19"/>
  <c r="AN37" i="19"/>
  <c r="AN15" i="19"/>
  <c r="AO35" i="19"/>
  <c r="X23" i="19"/>
  <c r="AB25" i="19"/>
  <c r="AG15" i="19"/>
  <c r="P15" i="19"/>
  <c r="P18" i="19"/>
  <c r="R18" i="19"/>
  <c r="AM14" i="19"/>
  <c r="AE18" i="19"/>
  <c r="U14" i="19"/>
  <c r="AN14" i="19"/>
  <c r="U15" i="19"/>
  <c r="AE15" i="19"/>
  <c r="AD35" i="19"/>
  <c r="AC23" i="19"/>
  <c r="Y25" i="19"/>
  <c r="AI15" i="19"/>
  <c r="U23" i="19"/>
  <c r="W14" i="19"/>
  <c r="AA23" i="19"/>
  <c r="AK35" i="19"/>
  <c r="AH36" i="19"/>
  <c r="AH15" i="19"/>
  <c r="N13" i="19"/>
  <c r="AF15" i="19"/>
  <c r="AD27" i="19"/>
  <c r="W15" i="19"/>
  <c r="AK14" i="19"/>
  <c r="L14" i="19"/>
  <c r="AJ37" i="19"/>
  <c r="R23" i="19"/>
  <c r="AG36" i="19"/>
  <c r="Y14" i="19"/>
  <c r="AF37" i="19"/>
  <c r="AG21" i="19"/>
  <c r="AD18" i="19"/>
  <c r="Q15" i="19"/>
  <c r="T15" i="19"/>
  <c r="V25" i="19"/>
  <c r="W23" i="19"/>
  <c r="M29" i="17"/>
  <c r="M125" i="17" s="1"/>
  <c r="AI29" i="17"/>
  <c r="AI125" i="17" s="1"/>
  <c r="AI22" i="17" s="1"/>
  <c r="K29" i="17"/>
  <c r="K125" i="17" s="1"/>
  <c r="AH29" i="17"/>
  <c r="AH125" i="17" s="1"/>
  <c r="AH22" i="17" s="1"/>
  <c r="L29" i="17"/>
  <c r="L125" i="17" s="1"/>
  <c r="AD29" i="17"/>
  <c r="AD125" i="17" s="1"/>
  <c r="E29" i="17"/>
  <c r="E125" i="17" s="1"/>
  <c r="AK29" i="17"/>
  <c r="AK125" i="17" s="1"/>
  <c r="AK22" i="17" s="1"/>
  <c r="G29" i="17"/>
  <c r="G125" i="17" s="1"/>
  <c r="AF29" i="17"/>
  <c r="AF125" i="17" s="1"/>
  <c r="AF22" i="17" s="1"/>
  <c r="Z29" i="17"/>
  <c r="Z125" i="17" s="1"/>
  <c r="S29" i="17"/>
  <c r="S125" i="17" s="1"/>
  <c r="T29" i="17"/>
  <c r="T125" i="17" s="1"/>
  <c r="N29" i="17"/>
  <c r="N125" i="17" s="1"/>
  <c r="P29" i="17"/>
  <c r="P125" i="17" s="1"/>
  <c r="O29" i="17"/>
  <c r="O125" i="17" s="1"/>
  <c r="AJ29" i="17"/>
  <c r="AJ125" i="17" s="1"/>
  <c r="AJ22" i="17" s="1"/>
  <c r="AE29" i="17"/>
  <c r="AE125" i="17" s="1"/>
  <c r="AB29" i="17"/>
  <c r="AB125" i="17" s="1"/>
  <c r="AC29" i="17"/>
  <c r="AC125" i="17" s="1"/>
  <c r="AG29" i="17"/>
  <c r="AG125" i="17" s="1"/>
  <c r="AG22" i="17" s="1"/>
  <c r="AL29" i="17"/>
  <c r="AL125" i="17" s="1"/>
  <c r="AL22" i="17" s="1"/>
  <c r="AA29" i="17"/>
  <c r="AA125" i="17" s="1"/>
  <c r="V29" i="17"/>
  <c r="V125" i="17" s="1"/>
  <c r="X29" i="17"/>
  <c r="X125" i="17" s="1"/>
  <c r="J29" i="17"/>
  <c r="J125" i="17" s="1"/>
  <c r="D29" i="17"/>
  <c r="R29" i="17"/>
  <c r="R125" i="17" s="1"/>
  <c r="AM29" i="17"/>
  <c r="AM125" i="17" s="1"/>
  <c r="AM22" i="17" s="1"/>
  <c r="Y29" i="17"/>
  <c r="Y125" i="17" s="1"/>
  <c r="Q29" i="17"/>
  <c r="Q125" i="17" s="1"/>
  <c r="H29" i="17"/>
  <c r="H125" i="17" s="1"/>
  <c r="W29" i="17"/>
  <c r="W125" i="17" s="1"/>
  <c r="U29" i="17"/>
  <c r="U125" i="17" s="1"/>
  <c r="I29" i="17"/>
  <c r="I125" i="17" s="1"/>
  <c r="F29" i="17"/>
  <c r="F125" i="17" s="1"/>
  <c r="Q23" i="19"/>
  <c r="J14" i="19"/>
  <c r="AM26" i="19"/>
  <c r="T25" i="19"/>
  <c r="AG26" i="19"/>
  <c r="AA13" i="19"/>
  <c r="V23" i="19"/>
  <c r="AJ25" i="19"/>
  <c r="AO15" i="19"/>
  <c r="P22" i="19"/>
  <c r="AJ21" i="19"/>
  <c r="AL14" i="19"/>
  <c r="AK37" i="19"/>
  <c r="I14" i="19"/>
  <c r="AH37" i="19"/>
  <c r="N14" i="19"/>
  <c r="AK15" i="19"/>
  <c r="AH25" i="19"/>
  <c r="S22" i="19"/>
  <c r="AD14" i="19"/>
  <c r="AH14" i="19"/>
  <c r="AO21" i="19"/>
  <c r="AL21" i="19"/>
  <c r="AG18" i="19"/>
  <c r="AE14" i="19"/>
  <c r="X25" i="19"/>
  <c r="AC25" i="19"/>
  <c r="AA25" i="19"/>
  <c r="AN35" i="19"/>
  <c r="S23" i="19"/>
  <c r="AC17" i="19"/>
  <c r="AB15" i="19"/>
  <c r="AN18" i="19"/>
  <c r="AM15" i="19"/>
  <c r="H14" i="19"/>
  <c r="AG35" i="19"/>
  <c r="AJ35" i="19"/>
  <c r="Z25" i="19"/>
  <c r="U13" i="19"/>
  <c r="X14" i="19"/>
  <c r="AF35" i="19"/>
  <c r="V27" i="19"/>
  <c r="R14" i="19"/>
  <c r="X30" i="19"/>
  <c r="AI35" i="19"/>
  <c r="Z13" i="19"/>
  <c r="Y23" i="19"/>
  <c r="AD15" i="19"/>
  <c r="X27" i="19"/>
  <c r="P14" i="19"/>
  <c r="Y30" i="19"/>
  <c r="AM41" i="19"/>
  <c r="L13" i="19"/>
  <c r="T23" i="19"/>
  <c r="N15" i="19"/>
  <c r="AJ15" i="19"/>
  <c r="X22" i="19"/>
  <c r="AC30" i="19"/>
  <c r="AB17" i="19"/>
  <c r="J13" i="19"/>
  <c r="AE23" i="19"/>
  <c r="U22" i="19"/>
  <c r="AL29" i="19"/>
  <c r="K16" i="19"/>
  <c r="S16" i="19"/>
  <c r="Y16" i="19"/>
  <c r="V17" i="19"/>
  <c r="N17" i="19"/>
  <c r="AO29" i="19"/>
  <c r="Z17" i="19"/>
  <c r="Y17" i="19"/>
  <c r="AO13" i="19"/>
  <c r="AK40" i="19"/>
  <c r="Y21" i="19"/>
  <c r="U18" i="19"/>
  <c r="AL25" i="19"/>
  <c r="AI40" i="19"/>
  <c r="AE13" i="19"/>
  <c r="AK36" i="19"/>
  <c r="AA21" i="19"/>
  <c r="Y18" i="19"/>
  <c r="AM25" i="19"/>
  <c r="AJ36" i="19"/>
  <c r="V21" i="19"/>
  <c r="W18" i="19"/>
  <c r="AN25" i="19"/>
  <c r="R21" i="19"/>
  <c r="S18" i="19"/>
  <c r="AK25" i="19"/>
  <c r="AD36" i="19"/>
  <c r="AO40" i="19"/>
  <c r="AI36" i="19"/>
  <c r="T21" i="19"/>
  <c r="L18" i="19"/>
  <c r="AO25" i="19"/>
  <c r="T22" i="19"/>
  <c r="AH21" i="19"/>
  <c r="M18" i="19"/>
  <c r="AG25" i="19"/>
  <c r="AB22" i="19"/>
  <c r="AL16" i="19"/>
  <c r="AA17" i="19"/>
  <c r="AN16" i="19"/>
  <c r="AJ34" i="19"/>
  <c r="AF28" i="19"/>
  <c r="AO16" i="19"/>
  <c r="AF34" i="19"/>
  <c r="AI30" i="19"/>
  <c r="AL30" i="19"/>
  <c r="AK34" i="19"/>
  <c r="AJ28" i="19"/>
  <c r="O16" i="19"/>
  <c r="AO34" i="19"/>
  <c r="AD30" i="19"/>
  <c r="AD28" i="19"/>
  <c r="AB31" i="19"/>
  <c r="M16" i="19"/>
  <c r="AJ20" i="19"/>
  <c r="AB34" i="19"/>
  <c r="AL28" i="19"/>
  <c r="AG30" i="19"/>
  <c r="AG34" i="19"/>
  <c r="AE28" i="19"/>
  <c r="AD20" i="19"/>
  <c r="AM34" i="19"/>
  <c r="AO20" i="19"/>
  <c r="V28" i="19"/>
  <c r="AO30" i="19"/>
  <c r="AC34" i="19"/>
  <c r="X17" i="19"/>
  <c r="AE20" i="19"/>
  <c r="AJ30" i="19"/>
  <c r="AM30" i="19"/>
  <c r="AM28" i="19"/>
  <c r="AI20" i="19"/>
  <c r="AK18" i="19"/>
  <c r="AI34" i="19"/>
  <c r="AM23" i="19"/>
  <c r="W22" i="19"/>
  <c r="AN34" i="19"/>
  <c r="AN30" i="19"/>
  <c r="AD34" i="19"/>
  <c r="AI28" i="19"/>
  <c r="Y13" i="19"/>
  <c r="AC21" i="19"/>
  <c r="AO23" i="19"/>
  <c r="W29" i="19"/>
  <c r="AA22" i="19"/>
  <c r="AL34" i="19"/>
  <c r="AE30" i="19"/>
  <c r="AO28" i="19"/>
  <c r="AH20" i="19"/>
  <c r="AO36" i="19"/>
  <c r="AJ40" i="19"/>
  <c r="H13" i="19"/>
  <c r="U21" i="19"/>
  <c r="AJ23" i="19"/>
  <c r="X29" i="19"/>
  <c r="AJ22" i="19"/>
  <c r="AD16" i="19"/>
  <c r="AN28" i="19"/>
  <c r="AH30" i="19"/>
  <c r="AG20" i="19"/>
  <c r="AL36" i="19"/>
  <c r="AB13" i="19"/>
  <c r="AL40" i="19"/>
  <c r="AH40" i="19"/>
  <c r="I13" i="19"/>
  <c r="S21" i="19"/>
  <c r="AF23" i="19"/>
  <c r="AB29" i="19"/>
  <c r="AM22" i="19"/>
  <c r="AK28" i="19"/>
  <c r="Y29" i="19"/>
  <c r="AM36" i="19"/>
  <c r="Z21" i="19"/>
  <c r="Z29" i="19"/>
  <c r="AH22" i="19"/>
  <c r="M17" i="19"/>
  <c r="AH28" i="19"/>
  <c r="AN36" i="19"/>
  <c r="AE36" i="19"/>
  <c r="AM40" i="19"/>
  <c r="Q13" i="19"/>
  <c r="AI23" i="19"/>
  <c r="M13" i="19"/>
  <c r="Q21" i="19"/>
  <c r="AL23" i="19"/>
  <c r="AF29" i="19"/>
  <c r="AL22" i="19"/>
  <c r="C13" i="17"/>
  <c r="AI16" i="19"/>
  <c r="Y31" i="19"/>
  <c r="AE17" i="19"/>
  <c r="AI29" i="19"/>
  <c r="AF31" i="19"/>
  <c r="AJ16" i="19"/>
  <c r="AH17" i="19"/>
  <c r="AC20" i="19"/>
  <c r="AD29" i="19"/>
  <c r="AG31" i="19"/>
  <c r="AE16" i="19"/>
  <c r="AE29" i="19"/>
  <c r="AG29" i="19"/>
  <c r="AD17" i="19"/>
  <c r="Q20" i="19"/>
  <c r="AL31" i="19"/>
  <c r="T16" i="19"/>
  <c r="AN29" i="19"/>
  <c r="AK29" i="19"/>
  <c r="AM29" i="19"/>
  <c r="AE31" i="19"/>
  <c r="AG17" i="19"/>
  <c r="Y20" i="19"/>
  <c r="AO31" i="19"/>
  <c r="N16" i="19"/>
  <c r="AA31" i="19"/>
  <c r="AI17" i="19"/>
  <c r="P20" i="19"/>
  <c r="AN31" i="19"/>
  <c r="Z16" i="19"/>
  <c r="AK20" i="19"/>
  <c r="AF16" i="19"/>
  <c r="AM16" i="19"/>
  <c r="AH34" i="19"/>
  <c r="U20" i="19"/>
  <c r="AD31" i="19"/>
  <c r="AC16" i="19"/>
  <c r="AF20" i="19"/>
  <c r="AG16" i="19"/>
  <c r="AH29" i="19"/>
  <c r="X16" i="19"/>
  <c r="AN20" i="19"/>
  <c r="AK31" i="19"/>
  <c r="R20" i="19"/>
  <c r="AM17" i="19"/>
  <c r="T13" i="19"/>
  <c r="X20" i="19"/>
  <c r="AB21" i="19"/>
  <c r="AM31" i="19"/>
  <c r="U16" i="19"/>
  <c r="AF30" i="19"/>
  <c r="AN17" i="19"/>
  <c r="AH31" i="19"/>
  <c r="P16" i="19"/>
  <c r="AM20" i="19"/>
  <c r="K17" i="19"/>
  <c r="AI31" i="19"/>
  <c r="S13" i="19"/>
  <c r="AA20" i="19"/>
  <c r="P21" i="19"/>
  <c r="AJ31" i="19"/>
  <c r="J16" i="19"/>
  <c r="AC31" i="19"/>
  <c r="S17" i="19"/>
  <c r="W13" i="19"/>
  <c r="X21" i="19"/>
  <c r="AM18" i="19"/>
  <c r="AA16" i="19"/>
  <c r="AL20" i="19"/>
  <c r="AB20" i="19"/>
  <c r="AL17" i="19"/>
  <c r="AJ17" i="19"/>
  <c r="AA28" i="19"/>
  <c r="V13" i="19"/>
  <c r="T20" i="19"/>
  <c r="W21" i="19"/>
  <c r="AO18" i="19"/>
  <c r="U25" i="19"/>
  <c r="V16" i="19"/>
  <c r="AO17" i="19"/>
  <c r="W28" i="19"/>
  <c r="O20" i="19"/>
  <c r="AM21" i="19"/>
  <c r="AL18" i="19"/>
  <c r="W25" i="19"/>
  <c r="R16" i="19"/>
  <c r="S20" i="19"/>
  <c r="T17" i="19"/>
  <c r="Y28" i="19"/>
  <c r="K13" i="19"/>
  <c r="N20" i="19"/>
  <c r="AE21" i="19"/>
  <c r="AG23" i="19"/>
  <c r="AF18" i="19"/>
  <c r="AE25" i="19"/>
  <c r="Q22" i="19"/>
  <c r="Q16" i="19"/>
  <c r="AK16" i="19"/>
  <c r="AH16" i="19"/>
  <c r="AF17" i="19"/>
  <c r="AB30" i="19"/>
  <c r="L17" i="19"/>
  <c r="AC28" i="19"/>
  <c r="O13" i="19"/>
  <c r="Z20" i="19"/>
  <c r="AD21" i="19"/>
  <c r="AK23" i="19"/>
  <c r="AD25" i="19"/>
  <c r="AC22" i="19"/>
  <c r="W16" i="19"/>
  <c r="AG28" i="19"/>
  <c r="AJ29" i="19"/>
  <c r="AK17" i="19"/>
  <c r="O21" i="19"/>
  <c r="Z30" i="19"/>
  <c r="O17" i="19"/>
  <c r="X28" i="19"/>
  <c r="R13" i="19"/>
  <c r="W20" i="19"/>
  <c r="AI21" i="19"/>
  <c r="AH23" i="19"/>
  <c r="AA29" i="19"/>
  <c r="AI25" i="19"/>
  <c r="V22" i="19"/>
  <c r="L16" i="19"/>
  <c r="AK30" i="19"/>
  <c r="AB28" i="19"/>
  <c r="X13" i="19"/>
  <c r="W12" i="19"/>
  <c r="AL12" i="19"/>
  <c r="AK12" i="19"/>
  <c r="AE12" i="19"/>
  <c r="AH12" i="19"/>
  <c r="AD12" i="19"/>
  <c r="AO12" i="19"/>
  <c r="AM12" i="19"/>
  <c r="AF12" i="19"/>
  <c r="AJ12" i="19"/>
  <c r="AN12" i="19"/>
  <c r="AG12" i="19"/>
  <c r="AI12" i="19"/>
  <c r="M12" i="19"/>
  <c r="V12" i="19"/>
  <c r="U12" i="19"/>
  <c r="J12" i="19"/>
  <c r="AA12" i="19"/>
  <c r="Z12" i="19"/>
  <c r="L12" i="19"/>
  <c r="K12" i="19"/>
  <c r="T12" i="19"/>
  <c r="I12" i="19"/>
  <c r="R12" i="19"/>
  <c r="H12" i="19"/>
  <c r="AC12" i="19"/>
  <c r="Q12" i="19"/>
  <c r="P12" i="19"/>
  <c r="F12" i="19"/>
  <c r="N12" i="19"/>
  <c r="S12" i="19"/>
  <c r="O12" i="19"/>
  <c r="Y12" i="19"/>
  <c r="G12" i="19"/>
  <c r="X12" i="19"/>
  <c r="AB12" i="19"/>
  <c r="AK24" i="19"/>
  <c r="AO24" i="19"/>
  <c r="AH24" i="19"/>
  <c r="AG24" i="19"/>
  <c r="AN24" i="19"/>
  <c r="AE24" i="19"/>
  <c r="AD24" i="19"/>
  <c r="AI24" i="19"/>
  <c r="AM24" i="19"/>
  <c r="AL24" i="19"/>
  <c r="AF24" i="19"/>
  <c r="AJ24" i="19"/>
  <c r="R24" i="19"/>
  <c r="V24" i="19"/>
  <c r="AC24" i="19"/>
  <c r="AB24" i="19"/>
  <c r="T24" i="19"/>
  <c r="S24" i="19"/>
  <c r="X24" i="19"/>
  <c r="Z24" i="19"/>
  <c r="W24" i="19"/>
  <c r="Y24" i="19"/>
  <c r="U24" i="19"/>
  <c r="AA24" i="19"/>
  <c r="C21" i="17"/>
  <c r="B72" i="18"/>
  <c r="CX89" i="19" l="1"/>
  <c r="CG110" i="19"/>
  <c r="CD14" i="16" s="1"/>
  <c r="E58" i="21"/>
  <c r="B166" i="21"/>
  <c r="D58" i="21"/>
  <c r="CF110" i="19"/>
  <c r="CC14" i="16" s="1"/>
  <c r="F94" i="21"/>
  <c r="BN110" i="19"/>
  <c r="BK14" i="16" s="1"/>
  <c r="CX72" i="19"/>
  <c r="K77" i="18"/>
  <c r="BS110" i="19"/>
  <c r="BP14" i="16" s="1"/>
  <c r="CX83" i="19"/>
  <c r="CB110" i="19"/>
  <c r="BY14" i="16" s="1"/>
  <c r="CD110" i="19"/>
  <c r="CA14" i="16" s="1"/>
  <c r="CX80" i="19"/>
  <c r="CX85" i="19"/>
  <c r="CX75" i="19"/>
  <c r="CX73" i="19"/>
  <c r="BU110" i="19"/>
  <c r="BR14" i="16" s="1"/>
  <c r="B25" i="15"/>
  <c r="C25" i="15" s="1"/>
  <c r="D25" i="15" s="1"/>
  <c r="H25" i="15" s="1"/>
  <c r="K76" i="18"/>
  <c r="CX79" i="19"/>
  <c r="BX110" i="19"/>
  <c r="BU14" i="16" s="1"/>
  <c r="CX93" i="19"/>
  <c r="CK94" i="19"/>
  <c r="CM94" i="19"/>
  <c r="CN94" i="19"/>
  <c r="CW94" i="19"/>
  <c r="CV94" i="19"/>
  <c r="CU94" i="19"/>
  <c r="CL94" i="19"/>
  <c r="CT94" i="19"/>
  <c r="CS94" i="19"/>
  <c r="CR94" i="19"/>
  <c r="CO94" i="19"/>
  <c r="CQ94" i="19"/>
  <c r="CP94" i="19"/>
  <c r="CJ94" i="19"/>
  <c r="CJ110" i="19" s="1"/>
  <c r="CG14" i="16" s="1"/>
  <c r="CI110" i="19"/>
  <c r="CF14" i="16" s="1"/>
  <c r="BQ110" i="19"/>
  <c r="BN14" i="16" s="1"/>
  <c r="CX88" i="19"/>
  <c r="CA110" i="19"/>
  <c r="BX14" i="16" s="1"/>
  <c r="BR110" i="19"/>
  <c r="BO14" i="16" s="1"/>
  <c r="CX82" i="19"/>
  <c r="CX86" i="19"/>
  <c r="CX91" i="19"/>
  <c r="CX78" i="19"/>
  <c r="C22" i="20"/>
  <c r="BB22" i="20" s="1"/>
  <c r="B16" i="21"/>
  <c r="CV21" i="17"/>
  <c r="BT110" i="19"/>
  <c r="BQ14" i="16" s="1"/>
  <c r="D130" i="21"/>
  <c r="E130" i="21"/>
  <c r="CX92" i="19"/>
  <c r="CX77" i="19"/>
  <c r="BW110" i="19"/>
  <c r="BT14" i="16" s="1"/>
  <c r="CX76" i="19"/>
  <c r="BP110" i="19"/>
  <c r="BM14" i="16" s="1"/>
  <c r="CX90" i="19"/>
  <c r="CE110" i="19"/>
  <c r="CB14" i="16" s="1"/>
  <c r="CX84" i="19"/>
  <c r="CC110" i="19"/>
  <c r="BZ14" i="16" s="1"/>
  <c r="BZ110" i="19"/>
  <c r="BW14" i="16" s="1"/>
  <c r="CX87" i="19"/>
  <c r="BV110" i="19"/>
  <c r="BS14" i="16" s="1"/>
  <c r="BY110" i="19"/>
  <c r="BV14" i="16" s="1"/>
  <c r="CX74" i="19"/>
  <c r="CX81" i="19"/>
  <c r="BO110" i="19"/>
  <c r="BL14" i="16" s="1"/>
  <c r="CH110" i="19"/>
  <c r="CE14" i="16" s="1"/>
  <c r="CQ31" i="16"/>
  <c r="CP46" i="16"/>
  <c r="CA69" i="17"/>
  <c r="CM69" i="17"/>
  <c r="BZ69" i="17"/>
  <c r="BY69" i="17"/>
  <c r="BX69" i="17"/>
  <c r="CN69" i="17"/>
  <c r="BW69" i="17"/>
  <c r="BV69" i="17"/>
  <c r="BU69" i="17"/>
  <c r="BT69" i="17"/>
  <c r="CO69" i="17"/>
  <c r="BS69" i="17"/>
  <c r="BR69" i="17"/>
  <c r="BQ69" i="17"/>
  <c r="BP69" i="17"/>
  <c r="CU69" i="17"/>
  <c r="BO69" i="17"/>
  <c r="CT69" i="17"/>
  <c r="BN69" i="17"/>
  <c r="CS69" i="17"/>
  <c r="BM69" i="17"/>
  <c r="CR69" i="17"/>
  <c r="BL69" i="17"/>
  <c r="CQ69" i="17"/>
  <c r="CP69" i="17"/>
  <c r="CL69" i="17"/>
  <c r="CK69" i="17"/>
  <c r="CJ69" i="17"/>
  <c r="CI69" i="17"/>
  <c r="CH69" i="17"/>
  <c r="CG69" i="17"/>
  <c r="CF69" i="17"/>
  <c r="CE69" i="17"/>
  <c r="CD69" i="17"/>
  <c r="CC69" i="17"/>
  <c r="CB69" i="17"/>
  <c r="BO19" i="17"/>
  <c r="BN27" i="17"/>
  <c r="CV29" i="17"/>
  <c r="CV68" i="17"/>
  <c r="CW68" i="17" s="1"/>
  <c r="CX71" i="19"/>
  <c r="A95" i="19"/>
  <c r="B95" i="19" s="1"/>
  <c r="AV52" i="15"/>
  <c r="AV53" i="15" s="1"/>
  <c r="AN52" i="15"/>
  <c r="AN53" i="15" s="1"/>
  <c r="AF52" i="15"/>
  <c r="X52" i="15"/>
  <c r="P52" i="15"/>
  <c r="AU52" i="15"/>
  <c r="AU53" i="15" s="1"/>
  <c r="AM52" i="15"/>
  <c r="AM53" i="15" s="1"/>
  <c r="AE52" i="15"/>
  <c r="W52" i="15"/>
  <c r="O52" i="15"/>
  <c r="AT52" i="15"/>
  <c r="AT53" i="15" s="1"/>
  <c r="AL52" i="15"/>
  <c r="AL53" i="15" s="1"/>
  <c r="AD52" i="15"/>
  <c r="V52" i="15"/>
  <c r="N52" i="15"/>
  <c r="AS52" i="15"/>
  <c r="AS53" i="15" s="1"/>
  <c r="AK52" i="15"/>
  <c r="AK53" i="15" s="1"/>
  <c r="AC52" i="15"/>
  <c r="U52" i="15"/>
  <c r="M52" i="15"/>
  <c r="AR52" i="15"/>
  <c r="AR53" i="15" s="1"/>
  <c r="AJ52" i="15"/>
  <c r="AJ53" i="15" s="1"/>
  <c r="AB52" i="15"/>
  <c r="T52" i="15"/>
  <c r="L52" i="15"/>
  <c r="Y52" i="15"/>
  <c r="AQ52" i="15"/>
  <c r="AQ53" i="15" s="1"/>
  <c r="AI52" i="15"/>
  <c r="AI53" i="15" s="1"/>
  <c r="AA52" i="15"/>
  <c r="S52" i="15"/>
  <c r="K52" i="15"/>
  <c r="AP52" i="15"/>
  <c r="AP53" i="15" s="1"/>
  <c r="AH52" i="15"/>
  <c r="AH53" i="15" s="1"/>
  <c r="Z52" i="15"/>
  <c r="R52" i="15"/>
  <c r="AW52" i="15"/>
  <c r="AO52" i="15"/>
  <c r="AO53" i="15" s="1"/>
  <c r="AG52" i="15"/>
  <c r="AG53" i="15" s="1"/>
  <c r="Q52" i="15"/>
  <c r="CX70" i="19"/>
  <c r="CX69" i="19"/>
  <c r="CX68" i="19"/>
  <c r="CX60" i="19"/>
  <c r="CX61" i="19"/>
  <c r="CX66" i="19"/>
  <c r="CX63" i="19"/>
  <c r="CX65" i="19"/>
  <c r="CX67" i="19"/>
  <c r="CX62" i="19"/>
  <c r="CX64" i="19"/>
  <c r="D78" i="18"/>
  <c r="B60" i="15" s="1"/>
  <c r="C60" i="15" s="1"/>
  <c r="D60" i="15" s="1"/>
  <c r="AB60" i="15" s="1"/>
  <c r="CX18" i="19"/>
  <c r="B63" i="15"/>
  <c r="G79" i="18"/>
  <c r="B78" i="18"/>
  <c r="B79" i="18" s="1"/>
  <c r="E79" i="18"/>
  <c r="BJ69" i="17"/>
  <c r="BK69" i="17"/>
  <c r="BH69" i="17"/>
  <c r="BI69" i="17"/>
  <c r="BF69" i="17"/>
  <c r="BG69" i="17"/>
  <c r="BD69" i="17"/>
  <c r="BE69" i="17"/>
  <c r="BB69" i="17"/>
  <c r="BC69" i="17"/>
  <c r="AZ69" i="17"/>
  <c r="BA69" i="17"/>
  <c r="AN52" i="16"/>
  <c r="AO12" i="16"/>
  <c r="AN45" i="16"/>
  <c r="CX58" i="19"/>
  <c r="CX59" i="19"/>
  <c r="BC110" i="19"/>
  <c r="AZ14" i="16" s="1"/>
  <c r="BD110" i="19"/>
  <c r="BA14" i="16" s="1"/>
  <c r="BE110" i="19"/>
  <c r="BF110" i="19"/>
  <c r="BC14" i="16" s="1"/>
  <c r="BG110" i="19"/>
  <c r="BD14" i="16" s="1"/>
  <c r="BH110" i="19"/>
  <c r="BI110" i="19"/>
  <c r="BF14" i="16" s="1"/>
  <c r="BB110" i="19"/>
  <c r="BK110" i="19"/>
  <c r="BH14" i="16" s="1"/>
  <c r="BL110" i="19"/>
  <c r="BI14" i="16" s="1"/>
  <c r="BJ110" i="19"/>
  <c r="BG14" i="16" s="1"/>
  <c r="BM110" i="19"/>
  <c r="BJ14" i="16" s="1"/>
  <c r="C78" i="18"/>
  <c r="B59" i="15" s="1"/>
  <c r="C59" i="15" s="1"/>
  <c r="AQ125" i="17"/>
  <c r="AQ22" i="17" s="1"/>
  <c r="B73" i="18"/>
  <c r="F79" i="18"/>
  <c r="CX45" i="19"/>
  <c r="CX49" i="19"/>
  <c r="CX52" i="19"/>
  <c r="CX53" i="19"/>
  <c r="AP110" i="19"/>
  <c r="AM14" i="16" s="1"/>
  <c r="AM20" i="16" s="1"/>
  <c r="AM54" i="16" s="1"/>
  <c r="AX110" i="19"/>
  <c r="AU14" i="16" s="1"/>
  <c r="CX54" i="19"/>
  <c r="BA110" i="19"/>
  <c r="AX14" i="16" s="1"/>
  <c r="AV110" i="19"/>
  <c r="AS14" i="16" s="1"/>
  <c r="AW110" i="19"/>
  <c r="AT14" i="16" s="1"/>
  <c r="AZ110" i="19"/>
  <c r="AW14" i="16" s="1"/>
  <c r="AS110" i="19"/>
  <c r="AP14" i="16" s="1"/>
  <c r="AU110" i="19"/>
  <c r="AR14" i="16" s="1"/>
  <c r="AT110" i="19"/>
  <c r="AQ14" i="16" s="1"/>
  <c r="CX55" i="19"/>
  <c r="AR110" i="19"/>
  <c r="AO14" i="16" s="1"/>
  <c r="CX51" i="19"/>
  <c r="CX56" i="19"/>
  <c r="AQ110" i="19"/>
  <c r="AN14" i="16" s="1"/>
  <c r="AY110" i="19"/>
  <c r="AV14" i="16" s="1"/>
  <c r="CX48" i="19"/>
  <c r="CX50" i="19"/>
  <c r="CX57" i="19"/>
  <c r="CX43" i="19"/>
  <c r="CX46" i="19"/>
  <c r="CX47" i="19"/>
  <c r="Y62" i="15"/>
  <c r="X62" i="15"/>
  <c r="AG62" i="15"/>
  <c r="AF62" i="15"/>
  <c r="AD62" i="15"/>
  <c r="AB62" i="15"/>
  <c r="W62" i="15"/>
  <c r="AP62" i="15"/>
  <c r="V62" i="15"/>
  <c r="J62" i="15"/>
  <c r="AC62" i="15"/>
  <c r="Z62" i="15"/>
  <c r="U62" i="15"/>
  <c r="T62" i="15"/>
  <c r="S62" i="15"/>
  <c r="AN62" i="15"/>
  <c r="AJ62" i="15"/>
  <c r="R62" i="15"/>
  <c r="AL62" i="15"/>
  <c r="Q62" i="15"/>
  <c r="AK62" i="15"/>
  <c r="AA62" i="15"/>
  <c r="AV62" i="15"/>
  <c r="P62" i="15"/>
  <c r="AI62" i="15"/>
  <c r="AE62" i="15"/>
  <c r="AU62" i="15"/>
  <c r="O62" i="15"/>
  <c r="AT62" i="15"/>
  <c r="N62" i="15"/>
  <c r="AS62" i="15"/>
  <c r="M62" i="15"/>
  <c r="AH62" i="15"/>
  <c r="AR62" i="15"/>
  <c r="L62" i="15"/>
  <c r="AQ62" i="15"/>
  <c r="K62" i="15"/>
  <c r="AM62" i="15"/>
  <c r="AO62" i="15"/>
  <c r="B61" i="15"/>
  <c r="D61" i="15" s="1"/>
  <c r="AO61" i="15" s="1"/>
  <c r="CX44" i="19"/>
  <c r="AC51" i="15"/>
  <c r="M51" i="15"/>
  <c r="AA51" i="15"/>
  <c r="S51" i="15"/>
  <c r="K51" i="15"/>
  <c r="J51" i="15"/>
  <c r="Y51" i="15"/>
  <c r="R51" i="15"/>
  <c r="Q51" i="15"/>
  <c r="T51" i="15"/>
  <c r="L51" i="15"/>
  <c r="O51" i="15"/>
  <c r="U51" i="15"/>
  <c r="Z51" i="15"/>
  <c r="X51" i="15"/>
  <c r="AF51" i="15"/>
  <c r="P51" i="15"/>
  <c r="AD51" i="15"/>
  <c r="AB51" i="15"/>
  <c r="W51" i="15"/>
  <c r="AE51" i="15"/>
  <c r="V51" i="15"/>
  <c r="N51" i="15"/>
  <c r="AR69" i="17"/>
  <c r="AT69" i="17"/>
  <c r="AS69" i="17"/>
  <c r="AW69" i="17"/>
  <c r="AU69" i="17"/>
  <c r="AX69" i="17"/>
  <c r="AY69" i="17"/>
  <c r="AV69" i="17"/>
  <c r="A71" i="17"/>
  <c r="B70" i="17"/>
  <c r="D125" i="17"/>
  <c r="D22" i="17" s="1"/>
  <c r="G22" i="17"/>
  <c r="M22" i="17"/>
  <c r="V22" i="17"/>
  <c r="K22" i="17"/>
  <c r="U22" i="17"/>
  <c r="W22" i="17"/>
  <c r="X22" i="17"/>
  <c r="AC22" i="17"/>
  <c r="Q22" i="17"/>
  <c r="J22" i="17"/>
  <c r="AB22" i="17"/>
  <c r="AE22" i="17"/>
  <c r="F22" i="17"/>
  <c r="AA22" i="17"/>
  <c r="O22" i="17"/>
  <c r="E22" i="17"/>
  <c r="AD22" i="17"/>
  <c r="P22" i="17"/>
  <c r="L22" i="17"/>
  <c r="N22" i="17"/>
  <c r="Y22" i="17"/>
  <c r="T22" i="17"/>
  <c r="I22" i="17"/>
  <c r="H22" i="17"/>
  <c r="S22" i="17"/>
  <c r="R22" i="17"/>
  <c r="Z22" i="17"/>
  <c r="C15" i="17"/>
  <c r="CX32" i="19"/>
  <c r="D13" i="18"/>
  <c r="D20" i="18" s="1"/>
  <c r="CX39" i="19"/>
  <c r="CX38" i="19"/>
  <c r="CX33" i="19"/>
  <c r="CX41" i="19"/>
  <c r="CX19" i="19"/>
  <c r="CX42" i="19"/>
  <c r="CX26" i="19"/>
  <c r="G110" i="19"/>
  <c r="CX27" i="19"/>
  <c r="CX37" i="19"/>
  <c r="CX15" i="19"/>
  <c r="CX14" i="19"/>
  <c r="CX35" i="19"/>
  <c r="J110" i="19"/>
  <c r="I110" i="19"/>
  <c r="R110" i="19"/>
  <c r="X26" i="15"/>
  <c r="CX36" i="19"/>
  <c r="L26" i="15"/>
  <c r="CX22" i="19"/>
  <c r="CX40" i="19"/>
  <c r="CX23" i="19"/>
  <c r="K26" i="15"/>
  <c r="AE26" i="15"/>
  <c r="O110" i="19"/>
  <c r="S49" i="15"/>
  <c r="K49" i="15"/>
  <c r="J49" i="15"/>
  <c r="R49" i="15"/>
  <c r="O49" i="15"/>
  <c r="AE49" i="15"/>
  <c r="AF49" i="15"/>
  <c r="U49" i="15"/>
  <c r="P49" i="15"/>
  <c r="V49" i="15"/>
  <c r="N49" i="15"/>
  <c r="AB49" i="15"/>
  <c r="Q49" i="15"/>
  <c r="Y49" i="15"/>
  <c r="AD49" i="15"/>
  <c r="Z49" i="15"/>
  <c r="X49" i="15"/>
  <c r="CX29" i="19"/>
  <c r="B27" i="15"/>
  <c r="C27" i="15" s="1"/>
  <c r="T110" i="19"/>
  <c r="L110" i="19"/>
  <c r="H110" i="19"/>
  <c r="CX31" i="19"/>
  <c r="CX34" i="19"/>
  <c r="CX16" i="19"/>
  <c r="X110" i="19"/>
  <c r="AI110" i="19"/>
  <c r="CX20" i="19"/>
  <c r="M110" i="19"/>
  <c r="P110" i="19"/>
  <c r="CX30" i="19"/>
  <c r="CX13" i="19"/>
  <c r="CX28" i="19"/>
  <c r="CX21" i="19"/>
  <c r="CX25" i="19"/>
  <c r="CX17" i="19"/>
  <c r="AF110" i="19"/>
  <c r="G26" i="15"/>
  <c r="AJ110" i="19"/>
  <c r="AM110" i="19"/>
  <c r="R26" i="15"/>
  <c r="AD110" i="19"/>
  <c r="AB110" i="19"/>
  <c r="AA26" i="15"/>
  <c r="J26" i="15"/>
  <c r="I49" i="15"/>
  <c r="B53" i="15"/>
  <c r="Z26" i="15"/>
  <c r="B13" i="18"/>
  <c r="M49" i="15"/>
  <c r="Q110" i="19"/>
  <c r="O26" i="15"/>
  <c r="C53" i="15"/>
  <c r="D24" i="18" s="1"/>
  <c r="AD26" i="15"/>
  <c r="V110" i="19"/>
  <c r="AB26" i="15"/>
  <c r="C28" i="15"/>
  <c r="E28" i="15" s="1"/>
  <c r="I26" i="15"/>
  <c r="AF26" i="15"/>
  <c r="H49" i="15"/>
  <c r="M26" i="15"/>
  <c r="AL110" i="19"/>
  <c r="T49" i="15"/>
  <c r="S26" i="15"/>
  <c r="AC49" i="15"/>
  <c r="L49" i="15"/>
  <c r="Y26" i="15"/>
  <c r="T26" i="15"/>
  <c r="V26" i="15"/>
  <c r="H26" i="15"/>
  <c r="U26" i="15"/>
  <c r="N110" i="19"/>
  <c r="AC26" i="15"/>
  <c r="W49" i="15"/>
  <c r="W26" i="15"/>
  <c r="M50" i="15"/>
  <c r="L50" i="15"/>
  <c r="AF50" i="15"/>
  <c r="AB50" i="15"/>
  <c r="X50" i="15"/>
  <c r="P50" i="15"/>
  <c r="AA50" i="15"/>
  <c r="K50" i="15"/>
  <c r="Z50" i="15"/>
  <c r="J50" i="15"/>
  <c r="Q50" i="15"/>
  <c r="I50" i="15"/>
  <c r="W50" i="15"/>
  <c r="V50" i="15"/>
  <c r="U50" i="15"/>
  <c r="T50" i="15"/>
  <c r="AD50" i="15"/>
  <c r="AC50" i="15"/>
  <c r="S50" i="15"/>
  <c r="R50" i="15"/>
  <c r="Y50" i="15"/>
  <c r="N50" i="15"/>
  <c r="O50" i="15"/>
  <c r="AE50" i="15"/>
  <c r="AA49" i="15"/>
  <c r="P26" i="15"/>
  <c r="N26" i="15"/>
  <c r="K110" i="19"/>
  <c r="AE110" i="19"/>
  <c r="AN110" i="19"/>
  <c r="AG110" i="19"/>
  <c r="W110" i="19"/>
  <c r="AO110" i="19"/>
  <c r="Z110" i="19"/>
  <c r="AH110" i="19"/>
  <c r="AA110" i="19"/>
  <c r="Y110" i="19"/>
  <c r="U110" i="19"/>
  <c r="S110" i="19"/>
  <c r="AK110" i="19"/>
  <c r="F110" i="19"/>
  <c r="CX12" i="19"/>
  <c r="CX24" i="19"/>
  <c r="AC110" i="19"/>
  <c r="D47" i="15"/>
  <c r="AF47" i="15" s="1"/>
  <c r="C23" i="17"/>
  <c r="D20" i="17" s="1"/>
  <c r="AC48" i="15"/>
  <c r="AF48" i="15"/>
  <c r="L48" i="15"/>
  <c r="AE48" i="15"/>
  <c r="U48" i="15"/>
  <c r="P48" i="15"/>
  <c r="H48" i="15"/>
  <c r="W48" i="15"/>
  <c r="M48" i="15"/>
  <c r="Z48" i="15"/>
  <c r="X48" i="15"/>
  <c r="AD48" i="15"/>
  <c r="I48" i="15"/>
  <c r="Q48" i="15"/>
  <c r="N48" i="15"/>
  <c r="T48" i="15"/>
  <c r="O48" i="15"/>
  <c r="AA48" i="15"/>
  <c r="J48" i="15"/>
  <c r="G48" i="15"/>
  <c r="S48" i="15"/>
  <c r="Y48" i="15"/>
  <c r="K48" i="15"/>
  <c r="V48" i="15"/>
  <c r="R48" i="15"/>
  <c r="AB48" i="15"/>
  <c r="AB25" i="15" l="1"/>
  <c r="AA25" i="15"/>
  <c r="AD25" i="15"/>
  <c r="S25" i="15"/>
  <c r="G25" i="15"/>
  <c r="C24" i="20"/>
  <c r="BB24" i="20" s="1"/>
  <c r="BR20" i="16"/>
  <c r="CE20" i="16"/>
  <c r="BL20" i="16"/>
  <c r="BS20" i="16"/>
  <c r="BN20" i="16"/>
  <c r="CA20" i="16"/>
  <c r="AE25" i="15"/>
  <c r="BY20" i="16"/>
  <c r="BZ20" i="16"/>
  <c r="BV20" i="16"/>
  <c r="W25" i="15"/>
  <c r="CT95" i="19"/>
  <c r="CT110" i="19" s="1"/>
  <c r="CQ14" i="16" s="1"/>
  <c r="CS95" i="19"/>
  <c r="CS110" i="19" s="1"/>
  <c r="CP14" i="16" s="1"/>
  <c r="CR95" i="19"/>
  <c r="CR110" i="19" s="1"/>
  <c r="CO14" i="16" s="1"/>
  <c r="CQ95" i="19"/>
  <c r="CQ110" i="19" s="1"/>
  <c r="CN14" i="16" s="1"/>
  <c r="CP95" i="19"/>
  <c r="CP110" i="19" s="1"/>
  <c r="CM14" i="16" s="1"/>
  <c r="CO95" i="19"/>
  <c r="CO110" i="19" s="1"/>
  <c r="CL14" i="16" s="1"/>
  <c r="CN95" i="19"/>
  <c r="CN110" i="19" s="1"/>
  <c r="CK14" i="16" s="1"/>
  <c r="CM95" i="19"/>
  <c r="CM110" i="19" s="1"/>
  <c r="CJ14" i="16" s="1"/>
  <c r="CL95" i="19"/>
  <c r="CL110" i="19" s="1"/>
  <c r="CI14" i="16" s="1"/>
  <c r="CK95" i="19"/>
  <c r="CW95" i="19"/>
  <c r="CW110" i="19" s="1"/>
  <c r="CT14" i="16" s="1"/>
  <c r="CV95" i="19"/>
  <c r="CV110" i="19" s="1"/>
  <c r="CS14" i="16" s="1"/>
  <c r="CU95" i="19"/>
  <c r="CU110" i="19" s="1"/>
  <c r="CR14" i="16" s="1"/>
  <c r="AC25" i="15"/>
  <c r="CB20" i="16"/>
  <c r="BP20" i="16"/>
  <c r="U25" i="15"/>
  <c r="BW20" i="16"/>
  <c r="CX94" i="19"/>
  <c r="BO20" i="16"/>
  <c r="BM20" i="16"/>
  <c r="O25" i="15"/>
  <c r="AF25" i="15"/>
  <c r="R25" i="15"/>
  <c r="CF20" i="16"/>
  <c r="N25" i="15"/>
  <c r="BT20" i="16"/>
  <c r="BK20" i="16"/>
  <c r="P25" i="15"/>
  <c r="BX20" i="16"/>
  <c r="L25" i="15"/>
  <c r="V25" i="15"/>
  <c r="D63" i="15"/>
  <c r="AT63" i="15" s="1"/>
  <c r="H94" i="21"/>
  <c r="L94" i="21"/>
  <c r="M94" i="21"/>
  <c r="CC20" i="16"/>
  <c r="AX62" i="15"/>
  <c r="Q25" i="15"/>
  <c r="AY14" i="16"/>
  <c r="AY20" i="16" s="1"/>
  <c r="B59" i="21"/>
  <c r="F130" i="21"/>
  <c r="CG20" i="16"/>
  <c r="I25" i="15"/>
  <c r="Z25" i="15"/>
  <c r="K25" i="15"/>
  <c r="BE14" i="16"/>
  <c r="BE20" i="16" s="1"/>
  <c r="B131" i="21"/>
  <c r="F58" i="21"/>
  <c r="J25" i="15"/>
  <c r="BQ20" i="16"/>
  <c r="D166" i="21"/>
  <c r="E166" i="21"/>
  <c r="M25" i="15"/>
  <c r="BU20" i="16"/>
  <c r="X25" i="15"/>
  <c r="T25" i="15"/>
  <c r="B23" i="21"/>
  <c r="BB14" i="16"/>
  <c r="BB20" i="16" s="1"/>
  <c r="B95" i="21"/>
  <c r="BC53" i="20"/>
  <c r="BC22" i="20"/>
  <c r="BC24" i="20" s="1"/>
  <c r="CD20" i="16"/>
  <c r="F25" i="15"/>
  <c r="F31" i="15" s="1"/>
  <c r="Y25" i="15"/>
  <c r="B22" i="21"/>
  <c r="B196" i="21"/>
  <c r="E16" i="21"/>
  <c r="D16" i="21"/>
  <c r="CQ46" i="16"/>
  <c r="CR31" i="16"/>
  <c r="BW70" i="17"/>
  <c r="BV70" i="17"/>
  <c r="BU70" i="17"/>
  <c r="BT70" i="17"/>
  <c r="BS70" i="17"/>
  <c r="BR70" i="17"/>
  <c r="CJ70" i="17"/>
  <c r="BQ70" i="17"/>
  <c r="BP70" i="17"/>
  <c r="CU70" i="17"/>
  <c r="BO70" i="17"/>
  <c r="CK70" i="17"/>
  <c r="CT70" i="17"/>
  <c r="BN70" i="17"/>
  <c r="CS70" i="17"/>
  <c r="BM70" i="17"/>
  <c r="CI70" i="17"/>
  <c r="CR70" i="17"/>
  <c r="BL70" i="17"/>
  <c r="CQ70" i="17"/>
  <c r="CP70" i="17"/>
  <c r="CO70" i="17"/>
  <c r="CN70" i="17"/>
  <c r="CM70" i="17"/>
  <c r="CL70" i="17"/>
  <c r="CD70" i="17"/>
  <c r="CC70" i="17"/>
  <c r="CB70" i="17"/>
  <c r="CA70" i="17"/>
  <c r="BZ70" i="17"/>
  <c r="BY70" i="17"/>
  <c r="BX70" i="17"/>
  <c r="CH70" i="17"/>
  <c r="CG70" i="17"/>
  <c r="CF70" i="17"/>
  <c r="CE70" i="17"/>
  <c r="BP19" i="17"/>
  <c r="BO27" i="17"/>
  <c r="CV69" i="17"/>
  <c r="CW69" i="17" s="1"/>
  <c r="AA61" i="15"/>
  <c r="A96" i="19"/>
  <c r="B96" i="19" s="1"/>
  <c r="D79" i="18"/>
  <c r="AX52" i="15"/>
  <c r="B58" i="15"/>
  <c r="T61" i="15"/>
  <c r="AM47" i="16"/>
  <c r="BJ70" i="17"/>
  <c r="BK70" i="17"/>
  <c r="BH70" i="17"/>
  <c r="BI70" i="17"/>
  <c r="BF70" i="17"/>
  <c r="BG70" i="17"/>
  <c r="BD70" i="17"/>
  <c r="BE70" i="17"/>
  <c r="BB70" i="17"/>
  <c r="BC70" i="17"/>
  <c r="AZ70" i="17"/>
  <c r="BA70" i="17"/>
  <c r="BJ20" i="16"/>
  <c r="BH20" i="16"/>
  <c r="BG20" i="16"/>
  <c r="BD20" i="16"/>
  <c r="BI20" i="16"/>
  <c r="BF20" i="16"/>
  <c r="BC20" i="16"/>
  <c r="BA20" i="16"/>
  <c r="AZ20" i="16"/>
  <c r="AO52" i="16"/>
  <c r="AP12" i="16"/>
  <c r="AO45" i="16"/>
  <c r="L60" i="15"/>
  <c r="AF61" i="15"/>
  <c r="AG61" i="15"/>
  <c r="S61" i="15"/>
  <c r="AJ61" i="15"/>
  <c r="Q61" i="15"/>
  <c r="I61" i="15"/>
  <c r="AS61" i="15"/>
  <c r="Q14" i="16"/>
  <c r="Q20" i="16" s="1"/>
  <c r="Q54" i="16" s="1"/>
  <c r="Q47" i="16" s="1"/>
  <c r="AI14" i="16"/>
  <c r="AI20" i="16" s="1"/>
  <c r="AI54" i="16" s="1"/>
  <c r="AI47" i="16" s="1"/>
  <c r="AV20" i="16"/>
  <c r="AV54" i="16" s="1"/>
  <c r="AV47" i="16" s="1"/>
  <c r="I14" i="16"/>
  <c r="I20" i="16" s="1"/>
  <c r="I54" i="16" s="1"/>
  <c r="I47" i="16" s="1"/>
  <c r="AS20" i="16"/>
  <c r="AS54" i="16" s="1"/>
  <c r="AS47" i="16" s="1"/>
  <c r="AT20" i="16"/>
  <c r="AT54" i="16" s="1"/>
  <c r="AT47" i="16" s="1"/>
  <c r="G14" i="16"/>
  <c r="G20" i="16" s="1"/>
  <c r="G54" i="16" s="1"/>
  <c r="G47" i="16" s="1"/>
  <c r="AP20" i="16"/>
  <c r="AP54" i="16" s="1"/>
  <c r="AP47" i="16" s="1"/>
  <c r="Z14" i="16"/>
  <c r="AC14" i="16"/>
  <c r="D14" i="16"/>
  <c r="D20" i="16" s="1"/>
  <c r="D54" i="16" s="1"/>
  <c r="D47" i="16" s="1"/>
  <c r="AU20" i="16"/>
  <c r="AU54" i="16" s="1"/>
  <c r="AU47" i="16" s="1"/>
  <c r="C14" i="16"/>
  <c r="L14" i="16"/>
  <c r="L20" i="16" s="1"/>
  <c r="L54" i="16" s="1"/>
  <c r="L47" i="16" s="1"/>
  <c r="H14" i="16"/>
  <c r="H20" i="16" s="1"/>
  <c r="H54" i="16" s="1"/>
  <c r="H47" i="16" s="1"/>
  <c r="P14" i="16"/>
  <c r="P20" i="16" s="1"/>
  <c r="P54" i="16" s="1"/>
  <c r="P47" i="16" s="1"/>
  <c r="AO20" i="16"/>
  <c r="AO54" i="16" s="1"/>
  <c r="AO47" i="16" s="1"/>
  <c r="AR20" i="16"/>
  <c r="AR54" i="16" s="1"/>
  <c r="AR47" i="16" s="1"/>
  <c r="S14" i="16"/>
  <c r="S20" i="16" s="1"/>
  <c r="S54" i="16" s="1"/>
  <c r="S47" i="16" s="1"/>
  <c r="N14" i="16"/>
  <c r="N20" i="16" s="1"/>
  <c r="N54" i="16" s="1"/>
  <c r="N47" i="16" s="1"/>
  <c r="J14" i="16"/>
  <c r="AJ14" i="16"/>
  <c r="AJ20" i="16" s="1"/>
  <c r="AJ54" i="16" s="1"/>
  <c r="AJ47" i="16" s="1"/>
  <c r="AH14" i="16"/>
  <c r="AH20" i="16" s="1"/>
  <c r="AH54" i="16" s="1"/>
  <c r="AH47" i="16" s="1"/>
  <c r="AE14" i="16"/>
  <c r="F14" i="16"/>
  <c r="F20" i="16" s="1"/>
  <c r="F54" i="16" s="1"/>
  <c r="AW20" i="16"/>
  <c r="AW54" i="16" s="1"/>
  <c r="AW47" i="16" s="1"/>
  <c r="Z60" i="15"/>
  <c r="V14" i="16"/>
  <c r="V20" i="16" s="1"/>
  <c r="V54" i="16" s="1"/>
  <c r="V47" i="16" s="1"/>
  <c r="AF14" i="16"/>
  <c r="AX20" i="16"/>
  <c r="AX54" i="16" s="1"/>
  <c r="AX47" i="16" s="1"/>
  <c r="U14" i="16"/>
  <c r="U20" i="16" s="1"/>
  <c r="U54" i="16" s="1"/>
  <c r="U47" i="16" s="1"/>
  <c r="AG14" i="16"/>
  <c r="AG20" i="16" s="1"/>
  <c r="AG54" i="16" s="1"/>
  <c r="AG47" i="16" s="1"/>
  <c r="AQ20" i="16"/>
  <c r="AQ54" i="16" s="1"/>
  <c r="AQ47" i="16" s="1"/>
  <c r="R14" i="16"/>
  <c r="T14" i="16"/>
  <c r="T20" i="16" s="1"/>
  <c r="T54" i="16" s="1"/>
  <c r="T47" i="16" s="1"/>
  <c r="W14" i="16"/>
  <c r="W20" i="16" s="1"/>
  <c r="W54" i="16" s="1"/>
  <c r="W47" i="16" s="1"/>
  <c r="AD14" i="16"/>
  <c r="X14" i="16"/>
  <c r="AL14" i="16"/>
  <c r="AL20" i="16" s="1"/>
  <c r="AL54" i="16" s="1"/>
  <c r="AL47" i="16" s="1"/>
  <c r="AK14" i="16"/>
  <c r="AK20" i="16" s="1"/>
  <c r="AK54" i="16" s="1"/>
  <c r="AK47" i="16" s="1"/>
  <c r="Y14" i="16"/>
  <c r="M14" i="16"/>
  <c r="M20" i="16" s="1"/>
  <c r="M54" i="16" s="1"/>
  <c r="M47" i="16" s="1"/>
  <c r="AB14" i="16"/>
  <c r="K14" i="16"/>
  <c r="AA14" i="16"/>
  <c r="E14" i="16"/>
  <c r="E20" i="16" s="1"/>
  <c r="E54" i="16" s="1"/>
  <c r="E47" i="16" s="1"/>
  <c r="O14" i="16"/>
  <c r="O20" i="16" s="1"/>
  <c r="O54" i="16" s="1"/>
  <c r="O47" i="16" s="1"/>
  <c r="S60" i="15"/>
  <c r="M61" i="15"/>
  <c r="AQ61" i="15"/>
  <c r="AL61" i="15"/>
  <c r="AM61" i="15"/>
  <c r="N60" i="15"/>
  <c r="Y61" i="15"/>
  <c r="V60" i="15"/>
  <c r="AE60" i="15"/>
  <c r="AF60" i="15"/>
  <c r="AU61" i="15"/>
  <c r="AN61" i="15"/>
  <c r="AC60" i="15"/>
  <c r="K61" i="15"/>
  <c r="U61" i="15"/>
  <c r="AP61" i="15"/>
  <c r="W60" i="15"/>
  <c r="AD60" i="15"/>
  <c r="AE61" i="15"/>
  <c r="AV61" i="15"/>
  <c r="K60" i="15"/>
  <c r="J61" i="15"/>
  <c r="AB61" i="15"/>
  <c r="C79" i="18"/>
  <c r="R61" i="15"/>
  <c r="Y60" i="15"/>
  <c r="T60" i="15"/>
  <c r="X60" i="15"/>
  <c r="P61" i="15"/>
  <c r="I60" i="15"/>
  <c r="H73" i="15"/>
  <c r="C80" i="15" s="1"/>
  <c r="M80" i="15" s="1"/>
  <c r="AH61" i="15"/>
  <c r="V61" i="15"/>
  <c r="O60" i="15"/>
  <c r="U60" i="15"/>
  <c r="H60" i="15"/>
  <c r="AK61" i="15"/>
  <c r="J60" i="15"/>
  <c r="AI61" i="15"/>
  <c r="AR61" i="15"/>
  <c r="X61" i="15"/>
  <c r="D59" i="15"/>
  <c r="G73" i="15"/>
  <c r="C79" i="15" s="1"/>
  <c r="L79" i="15" s="1"/>
  <c r="E62" i="15"/>
  <c r="E51" i="15"/>
  <c r="AX51" i="15"/>
  <c r="L61" i="15"/>
  <c r="AC61" i="15"/>
  <c r="AT61" i="15"/>
  <c r="R60" i="15"/>
  <c r="M60" i="15"/>
  <c r="Z61" i="15"/>
  <c r="Q60" i="15"/>
  <c r="AD61" i="15"/>
  <c r="AA60" i="15"/>
  <c r="N61" i="15"/>
  <c r="P60" i="15"/>
  <c r="O61" i="15"/>
  <c r="W61" i="15"/>
  <c r="AS70" i="17"/>
  <c r="AV70" i="17"/>
  <c r="AX70" i="17"/>
  <c r="AT70" i="17"/>
  <c r="AW70" i="17"/>
  <c r="AU70" i="17"/>
  <c r="AY70" i="17"/>
  <c r="A72" i="17"/>
  <c r="B71" i="17"/>
  <c r="AR125" i="17"/>
  <c r="AR22" i="17" s="1"/>
  <c r="D26" i="18"/>
  <c r="G31" i="15"/>
  <c r="D23" i="17"/>
  <c r="E20" i="17" s="1"/>
  <c r="E23" i="17" s="1"/>
  <c r="F20" i="17" s="1"/>
  <c r="F23" i="17" s="1"/>
  <c r="G20" i="17" s="1"/>
  <c r="G23" i="17" s="1"/>
  <c r="H20" i="17" s="1"/>
  <c r="H23" i="17" s="1"/>
  <c r="I20" i="17" s="1"/>
  <c r="I23" i="17" s="1"/>
  <c r="J20" i="17" s="1"/>
  <c r="J23" i="17" s="1"/>
  <c r="K20" i="17" s="1"/>
  <c r="K23" i="17" s="1"/>
  <c r="L20" i="17" s="1"/>
  <c r="L23" i="17" s="1"/>
  <c r="M20" i="17" s="1"/>
  <c r="M23" i="17" s="1"/>
  <c r="N20" i="17" s="1"/>
  <c r="N23" i="17" s="1"/>
  <c r="O20" i="17" s="1"/>
  <c r="O23" i="17" s="1"/>
  <c r="P20" i="17" s="1"/>
  <c r="P23" i="17" s="1"/>
  <c r="Q20" i="17" s="1"/>
  <c r="Q23" i="17" s="1"/>
  <c r="R20" i="17" s="1"/>
  <c r="R23" i="17" s="1"/>
  <c r="S20" i="17" s="1"/>
  <c r="S23" i="17" s="1"/>
  <c r="T20" i="17" s="1"/>
  <c r="T23" i="17" s="1"/>
  <c r="U20" i="17" s="1"/>
  <c r="U23" i="17" s="1"/>
  <c r="V20" i="17" s="1"/>
  <c r="V23" i="17" s="1"/>
  <c r="W20" i="17" s="1"/>
  <c r="W23" i="17" s="1"/>
  <c r="X20" i="17" s="1"/>
  <c r="X23" i="17" s="1"/>
  <c r="Y20" i="17" s="1"/>
  <c r="Y23" i="17" s="1"/>
  <c r="Z20" i="17" s="1"/>
  <c r="Z23" i="17" s="1"/>
  <c r="AA20" i="17" s="1"/>
  <c r="AA23" i="17" s="1"/>
  <c r="AB20" i="17" s="1"/>
  <c r="AB23" i="17" s="1"/>
  <c r="AC20" i="17" s="1"/>
  <c r="AC23" i="17" s="1"/>
  <c r="AD20" i="17" s="1"/>
  <c r="AD23" i="17" s="1"/>
  <c r="AE20" i="17" s="1"/>
  <c r="AE23" i="17" s="1"/>
  <c r="AF20" i="17" s="1"/>
  <c r="AF23" i="17" s="1"/>
  <c r="AG20" i="17" s="1"/>
  <c r="AG23" i="17" s="1"/>
  <c r="AH20" i="17" s="1"/>
  <c r="AH23" i="17" s="1"/>
  <c r="AI20" i="17" s="1"/>
  <c r="AI23" i="17" s="1"/>
  <c r="AJ20" i="17" s="1"/>
  <c r="AJ23" i="17" s="1"/>
  <c r="AK20" i="17" s="1"/>
  <c r="AK23" i="17" s="1"/>
  <c r="AL20" i="17" s="1"/>
  <c r="AL23" i="17" s="1"/>
  <c r="AM20" i="17" s="1"/>
  <c r="AM23" i="17" s="1"/>
  <c r="AN20" i="17" s="1"/>
  <c r="AN23" i="17" s="1"/>
  <c r="AO20" i="17" s="1"/>
  <c r="CW29" i="17"/>
  <c r="D27" i="15"/>
  <c r="X27" i="15" s="1"/>
  <c r="B54" i="15"/>
  <c r="B31" i="15"/>
  <c r="B32" i="15" s="1"/>
  <c r="E49" i="15"/>
  <c r="K47" i="15"/>
  <c r="K53" i="15" s="1"/>
  <c r="S47" i="15"/>
  <c r="S53" i="15" s="1"/>
  <c r="AD47" i="15"/>
  <c r="AD53" i="15" s="1"/>
  <c r="AE47" i="15"/>
  <c r="AE53" i="15" s="1"/>
  <c r="D28" i="15"/>
  <c r="AX26" i="15"/>
  <c r="E50" i="15"/>
  <c r="AX50" i="15"/>
  <c r="B20" i="18"/>
  <c r="AX49" i="15"/>
  <c r="C31" i="15"/>
  <c r="E26" i="15"/>
  <c r="V47" i="15"/>
  <c r="V53" i="15" s="1"/>
  <c r="M47" i="15"/>
  <c r="M53" i="15" s="1"/>
  <c r="N47" i="15"/>
  <c r="N53" i="15" s="1"/>
  <c r="U47" i="15"/>
  <c r="U53" i="15" s="1"/>
  <c r="Q47" i="15"/>
  <c r="Q53" i="15" s="1"/>
  <c r="J47" i="15"/>
  <c r="J53" i="15" s="1"/>
  <c r="X47" i="15"/>
  <c r="X53" i="15" s="1"/>
  <c r="O47" i="15"/>
  <c r="O53" i="15" s="1"/>
  <c r="P47" i="15"/>
  <c r="P53" i="15" s="1"/>
  <c r="H47" i="15"/>
  <c r="H53" i="15" s="1"/>
  <c r="AC47" i="15"/>
  <c r="AC53" i="15" s="1"/>
  <c r="AA47" i="15"/>
  <c r="AA53" i="15" s="1"/>
  <c r="I47" i="15"/>
  <c r="I53" i="15" s="1"/>
  <c r="AB47" i="15"/>
  <c r="AB53" i="15" s="1"/>
  <c r="T47" i="15"/>
  <c r="T53" i="15" s="1"/>
  <c r="L47" i="15"/>
  <c r="L53" i="15" s="1"/>
  <c r="F47" i="15"/>
  <c r="F53" i="15" s="1"/>
  <c r="Z47" i="15"/>
  <c r="Z53" i="15" s="1"/>
  <c r="W47" i="15"/>
  <c r="W53" i="15" s="1"/>
  <c r="G47" i="15"/>
  <c r="G53" i="15" s="1"/>
  <c r="R47" i="15"/>
  <c r="R53" i="15" s="1"/>
  <c r="Y47" i="15"/>
  <c r="Y53" i="15" s="1"/>
  <c r="D53" i="15"/>
  <c r="AX48" i="15"/>
  <c r="E48" i="15"/>
  <c r="AF53" i="15"/>
  <c r="AA63" i="15" l="1"/>
  <c r="L63" i="15"/>
  <c r="R63" i="15"/>
  <c r="N63" i="15"/>
  <c r="AG63" i="15"/>
  <c r="AR63" i="15"/>
  <c r="Q63" i="15"/>
  <c r="AK63" i="15"/>
  <c r="AX25" i="15"/>
  <c r="X63" i="15"/>
  <c r="W63" i="15"/>
  <c r="AD63" i="15"/>
  <c r="CO20" i="16"/>
  <c r="BZ54" i="16"/>
  <c r="AB63" i="15"/>
  <c r="N94" i="21"/>
  <c r="AM63" i="15"/>
  <c r="BU54" i="16"/>
  <c r="BO54" i="16"/>
  <c r="BW54" i="16"/>
  <c r="F166" i="21"/>
  <c r="M63" i="15"/>
  <c r="Y63" i="15"/>
  <c r="CR20" i="16"/>
  <c r="BS54" i="16"/>
  <c r="M58" i="21"/>
  <c r="H58" i="21"/>
  <c r="L58" i="21"/>
  <c r="CS20" i="16"/>
  <c r="AX61" i="15"/>
  <c r="BX54" i="16"/>
  <c r="E131" i="21"/>
  <c r="E132" i="21" s="1"/>
  <c r="T128" i="21" s="1"/>
  <c r="T150" i="21" s="1"/>
  <c r="D131" i="21"/>
  <c r="B132" i="21"/>
  <c r="BK54" i="16"/>
  <c r="CT20" i="16"/>
  <c r="CC54" i="16"/>
  <c r="E25" i="15"/>
  <c r="AF63" i="15"/>
  <c r="AL63" i="15"/>
  <c r="S63" i="15"/>
  <c r="AV63" i="15"/>
  <c r="AE63" i="15"/>
  <c r="AC63" i="15"/>
  <c r="CX95" i="19"/>
  <c r="CX110" i="19" s="1"/>
  <c r="CK110" i="19"/>
  <c r="CH14" i="16" s="1"/>
  <c r="CV14" i="16" s="1"/>
  <c r="BL54" i="16"/>
  <c r="BQ54" i="16"/>
  <c r="O63" i="15"/>
  <c r="CI20" i="16"/>
  <c r="BP54" i="16"/>
  <c r="AS63" i="15"/>
  <c r="BT54" i="16"/>
  <c r="CJ20" i="16"/>
  <c r="F16" i="21"/>
  <c r="D196" i="21"/>
  <c r="E196" i="21"/>
  <c r="AP63" i="15"/>
  <c r="CK20" i="16"/>
  <c r="CE54" i="16"/>
  <c r="BM54" i="16"/>
  <c r="CB54" i="16"/>
  <c r="V63" i="15"/>
  <c r="CL20" i="16"/>
  <c r="CA54" i="16"/>
  <c r="Z63" i="15"/>
  <c r="E22" i="21"/>
  <c r="B202" i="21"/>
  <c r="B24" i="21"/>
  <c r="D22" i="21"/>
  <c r="CD54" i="16"/>
  <c r="CM20" i="16"/>
  <c r="BV54" i="16"/>
  <c r="J94" i="21"/>
  <c r="AX60" i="15"/>
  <c r="AU63" i="15"/>
  <c r="K63" i="15"/>
  <c r="CG54" i="16"/>
  <c r="CF54" i="16"/>
  <c r="CN20" i="16"/>
  <c r="BR54" i="16"/>
  <c r="BY54" i="16"/>
  <c r="AJ63" i="15"/>
  <c r="AN63" i="15"/>
  <c r="L130" i="21"/>
  <c r="M130" i="21"/>
  <c r="H130" i="21"/>
  <c r="AQ63" i="15"/>
  <c r="AI63" i="15"/>
  <c r="T63" i="15"/>
  <c r="D95" i="21"/>
  <c r="D96" i="21" s="1"/>
  <c r="S92" i="21" s="1"/>
  <c r="E95" i="21"/>
  <c r="B96" i="21"/>
  <c r="CP20" i="16"/>
  <c r="BD22" i="20"/>
  <c r="X31" i="15"/>
  <c r="P63" i="15"/>
  <c r="AH63" i="15"/>
  <c r="U63" i="15"/>
  <c r="B167" i="21"/>
  <c r="E59" i="21"/>
  <c r="E60" i="21" s="1"/>
  <c r="T56" i="21" s="1"/>
  <c r="T78" i="21" s="1"/>
  <c r="D59" i="21"/>
  <c r="B60" i="21"/>
  <c r="CQ20" i="16"/>
  <c r="BD24" i="20"/>
  <c r="BN54" i="16"/>
  <c r="AO63" i="15"/>
  <c r="E23" i="21"/>
  <c r="D23" i="21"/>
  <c r="CS31" i="16"/>
  <c r="CR46" i="16"/>
  <c r="BS71" i="17"/>
  <c r="BR71" i="17"/>
  <c r="BQ71" i="17"/>
  <c r="BP71" i="17"/>
  <c r="CE71" i="17"/>
  <c r="CU71" i="17"/>
  <c r="BO71" i="17"/>
  <c r="CT71" i="17"/>
  <c r="BN71" i="17"/>
  <c r="CS71" i="17"/>
  <c r="BM71" i="17"/>
  <c r="CG71" i="17"/>
  <c r="CR71" i="17"/>
  <c r="BL71" i="17"/>
  <c r="CQ71" i="17"/>
  <c r="CF71" i="17"/>
  <c r="CP71" i="17"/>
  <c r="CO71" i="17"/>
  <c r="CN71" i="17"/>
  <c r="CM71" i="17"/>
  <c r="CL71" i="17"/>
  <c r="CK71" i="17"/>
  <c r="CJ71" i="17"/>
  <c r="CI71" i="17"/>
  <c r="CH71" i="17"/>
  <c r="BZ71" i="17"/>
  <c r="CA71" i="17"/>
  <c r="CB71" i="17"/>
  <c r="BY71" i="17"/>
  <c r="CC71" i="17"/>
  <c r="CD71" i="17"/>
  <c r="BX71" i="17"/>
  <c r="BW71" i="17"/>
  <c r="BV71" i="17"/>
  <c r="BU71" i="17"/>
  <c r="BT71" i="17"/>
  <c r="BQ19" i="17"/>
  <c r="BP27" i="17"/>
  <c r="CV70" i="17"/>
  <c r="CW70" i="17" s="1"/>
  <c r="A97" i="19"/>
  <c r="B97" i="19" s="1"/>
  <c r="C58" i="15"/>
  <c r="C67" i="15" s="1"/>
  <c r="E24" i="18" s="1"/>
  <c r="BJ71" i="17"/>
  <c r="BK71" i="17"/>
  <c r="BH71" i="17"/>
  <c r="BI71" i="17"/>
  <c r="BF71" i="17"/>
  <c r="BG71" i="17"/>
  <c r="BD71" i="17"/>
  <c r="BE71" i="17"/>
  <c r="BB71" i="17"/>
  <c r="BC71" i="17"/>
  <c r="AZ71" i="17"/>
  <c r="BA71" i="17"/>
  <c r="BA54" i="16"/>
  <c r="BF54" i="16"/>
  <c r="BB54" i="16"/>
  <c r="BC54" i="16"/>
  <c r="BI54" i="16"/>
  <c r="BD54" i="16"/>
  <c r="BG54" i="16"/>
  <c r="BH54" i="16"/>
  <c r="BE54" i="16"/>
  <c r="BJ54" i="16"/>
  <c r="AZ54" i="16"/>
  <c r="AY54" i="16"/>
  <c r="AQ12" i="16"/>
  <c r="AP52" i="16"/>
  <c r="AP45" i="16"/>
  <c r="K20" i="16"/>
  <c r="K54" i="16" s="1"/>
  <c r="K47" i="16" s="1"/>
  <c r="J20" i="16"/>
  <c r="J54" i="16" s="1"/>
  <c r="J47" i="16" s="1"/>
  <c r="R20" i="16"/>
  <c r="R54" i="16" s="1"/>
  <c r="R47" i="16" s="1"/>
  <c r="J79" i="15"/>
  <c r="I80" i="15"/>
  <c r="H79" i="15"/>
  <c r="N80" i="15"/>
  <c r="N84" i="15" s="1"/>
  <c r="L80" i="15"/>
  <c r="K80" i="15"/>
  <c r="J80" i="15"/>
  <c r="H80" i="15"/>
  <c r="I79" i="15"/>
  <c r="M79" i="15"/>
  <c r="M84" i="15" s="1"/>
  <c r="G79" i="15"/>
  <c r="E60" i="15"/>
  <c r="K79" i="15"/>
  <c r="AN20" i="16"/>
  <c r="AN54" i="16" s="1"/>
  <c r="E61" i="15"/>
  <c r="P59" i="15"/>
  <c r="K59" i="15"/>
  <c r="Y59" i="15"/>
  <c r="M59" i="15"/>
  <c r="J59" i="15"/>
  <c r="AA59" i="15"/>
  <c r="L59" i="15"/>
  <c r="AD59" i="15"/>
  <c r="Z59" i="15"/>
  <c r="N59" i="15"/>
  <c r="G59" i="15"/>
  <c r="W59" i="15"/>
  <c r="AC59" i="15"/>
  <c r="U59" i="15"/>
  <c r="S59" i="15"/>
  <c r="X59" i="15"/>
  <c r="H59" i="15"/>
  <c r="V59" i="15"/>
  <c r="AE59" i="15"/>
  <c r="I59" i="15"/>
  <c r="AB59" i="15"/>
  <c r="T59" i="15"/>
  <c r="AF59" i="15"/>
  <c r="O59" i="15"/>
  <c r="Q59" i="15"/>
  <c r="R59" i="15"/>
  <c r="A73" i="17"/>
  <c r="B72" i="17"/>
  <c r="AT71" i="17"/>
  <c r="AY71" i="17"/>
  <c r="AV71" i="17"/>
  <c r="AX71" i="17"/>
  <c r="AU71" i="17"/>
  <c r="AW71" i="17"/>
  <c r="AS125" i="17"/>
  <c r="AS22" i="17" s="1"/>
  <c r="AO23" i="17"/>
  <c r="AP20" i="17" s="1"/>
  <c r="S27" i="15"/>
  <c r="S31" i="15" s="1"/>
  <c r="K27" i="15"/>
  <c r="K31" i="15" s="1"/>
  <c r="P27" i="15"/>
  <c r="P31" i="15" s="1"/>
  <c r="J27" i="15"/>
  <c r="J31" i="15" s="1"/>
  <c r="Z27" i="15"/>
  <c r="Z31" i="15" s="1"/>
  <c r="L27" i="15"/>
  <c r="L31" i="15" s="1"/>
  <c r="M27" i="15"/>
  <c r="M31" i="15" s="1"/>
  <c r="AA27" i="15"/>
  <c r="AA31" i="15" s="1"/>
  <c r="I27" i="15"/>
  <c r="I31" i="15" s="1"/>
  <c r="V27" i="15"/>
  <c r="V31" i="15" s="1"/>
  <c r="N27" i="15"/>
  <c r="N31" i="15" s="1"/>
  <c r="D31" i="15"/>
  <c r="O27" i="15"/>
  <c r="O31" i="15" s="1"/>
  <c r="Y27" i="15"/>
  <c r="Y31" i="15" s="1"/>
  <c r="Y20" i="16"/>
  <c r="Y54" i="16" s="1"/>
  <c r="Y47" i="16" s="1"/>
  <c r="F47" i="16"/>
  <c r="X20" i="16"/>
  <c r="X54" i="16" s="1"/>
  <c r="X47" i="16" s="1"/>
  <c r="AC27" i="15"/>
  <c r="AC31" i="15" s="1"/>
  <c r="AB27" i="15"/>
  <c r="AB31" i="15" s="1"/>
  <c r="U27" i="15"/>
  <c r="U31" i="15" s="1"/>
  <c r="AD27" i="15"/>
  <c r="AD31" i="15" s="1"/>
  <c r="T27" i="15"/>
  <c r="T31" i="15" s="1"/>
  <c r="R27" i="15"/>
  <c r="R31" i="15" s="1"/>
  <c r="W27" i="15"/>
  <c r="W31" i="15" s="1"/>
  <c r="AF27" i="15"/>
  <c r="AF31" i="15" s="1"/>
  <c r="H27" i="15"/>
  <c r="H31" i="15" s="1"/>
  <c r="AE27" i="15"/>
  <c r="AE31" i="15" s="1"/>
  <c r="Q27" i="15"/>
  <c r="Q31" i="15" s="1"/>
  <c r="C32" i="15"/>
  <c r="B24" i="18"/>
  <c r="B26" i="18" s="1"/>
  <c r="AC20" i="16"/>
  <c r="AC54" i="16" s="1"/>
  <c r="AC47" i="16" s="1"/>
  <c r="Z20" i="16"/>
  <c r="Z54" i="16" s="1"/>
  <c r="Z47" i="16" s="1"/>
  <c r="AE20" i="16"/>
  <c r="AE54" i="16" s="1"/>
  <c r="AE47" i="16" s="1"/>
  <c r="AD20" i="16"/>
  <c r="AD54" i="16" s="1"/>
  <c r="AD47" i="16" s="1"/>
  <c r="AF20" i="16"/>
  <c r="AF54" i="16" s="1"/>
  <c r="AF47" i="16" s="1"/>
  <c r="AX47" i="15"/>
  <c r="AX53" i="15" s="1"/>
  <c r="AX54" i="15" s="1"/>
  <c r="E47" i="15"/>
  <c r="E53" i="15" s="1"/>
  <c r="C20" i="16"/>
  <c r="AP53" i="20" l="1"/>
  <c r="AQ53" i="20" s="1"/>
  <c r="AR53" i="20" s="1"/>
  <c r="AS53" i="20" s="1"/>
  <c r="AT53" i="20" s="1"/>
  <c r="AU53" i="20" s="1"/>
  <c r="AV53" i="20" s="1"/>
  <c r="AW53" i="20" s="1"/>
  <c r="AX53" i="20" s="1"/>
  <c r="AY53" i="20" s="1"/>
  <c r="AZ53" i="20" s="1"/>
  <c r="BA53" i="20" s="1"/>
  <c r="BD53" i="20" s="1"/>
  <c r="D58" i="15"/>
  <c r="F73" i="15"/>
  <c r="C78" i="15" s="1"/>
  <c r="J58" i="21"/>
  <c r="CB47" i="16"/>
  <c r="CS54" i="16"/>
  <c r="CA47" i="16"/>
  <c r="F59" i="21"/>
  <c r="D60" i="21"/>
  <c r="S56" i="21" s="1"/>
  <c r="BO47" i="16"/>
  <c r="CH20" i="16"/>
  <c r="N130" i="21"/>
  <c r="BY47" i="16"/>
  <c r="BQ47" i="16"/>
  <c r="D167" i="21"/>
  <c r="D168" i="21" s="1"/>
  <c r="S164" i="21" s="1"/>
  <c r="E167" i="21"/>
  <c r="B168" i="21"/>
  <c r="BL47" i="16"/>
  <c r="BU47" i="16"/>
  <c r="E24" i="21"/>
  <c r="T20" i="21" s="1"/>
  <c r="T42" i="21" s="1"/>
  <c r="BP47" i="16"/>
  <c r="CW14" i="16"/>
  <c r="CL54" i="16"/>
  <c r="CC47" i="16"/>
  <c r="CN54" i="16"/>
  <c r="CE47" i="16"/>
  <c r="CK54" i="16"/>
  <c r="S114" i="21"/>
  <c r="AX59" i="15"/>
  <c r="BS47" i="16"/>
  <c r="H16" i="21"/>
  <c r="M16" i="21"/>
  <c r="L16" i="21"/>
  <c r="CT54" i="16"/>
  <c r="N58" i="21"/>
  <c r="AE58" i="21"/>
  <c r="AD64" i="21" s="1"/>
  <c r="CP54" i="16"/>
  <c r="H166" i="21"/>
  <c r="M166" i="21"/>
  <c r="L166" i="21"/>
  <c r="F95" i="21"/>
  <c r="E96" i="21"/>
  <c r="T92" i="21" s="1"/>
  <c r="T114" i="21" s="1"/>
  <c r="BV47" i="16"/>
  <c r="CM54" i="16"/>
  <c r="BK47" i="16"/>
  <c r="BZ47" i="16"/>
  <c r="D202" i="21"/>
  <c r="E202" i="21"/>
  <c r="CI54" i="16"/>
  <c r="BW47" i="16"/>
  <c r="F196" i="21"/>
  <c r="BR47" i="16"/>
  <c r="BM47" i="16"/>
  <c r="CD47" i="16"/>
  <c r="CJ54" i="16"/>
  <c r="F131" i="21"/>
  <c r="D132" i="21"/>
  <c r="S128" i="21" s="1"/>
  <c r="BN47" i="16"/>
  <c r="CQ54" i="16"/>
  <c r="CR54" i="16"/>
  <c r="J130" i="21"/>
  <c r="AE130" i="21"/>
  <c r="AD136" i="21" s="1"/>
  <c r="CF47" i="16"/>
  <c r="CG47" i="16"/>
  <c r="B203" i="21"/>
  <c r="B204" i="21" s="1"/>
  <c r="F22" i="21"/>
  <c r="D24" i="21"/>
  <c r="S20" i="21" s="1"/>
  <c r="BT47" i="16"/>
  <c r="CO54" i="16"/>
  <c r="AX63" i="15"/>
  <c r="E63" i="15"/>
  <c r="F23" i="21"/>
  <c r="BX47" i="16"/>
  <c r="CS46" i="16"/>
  <c r="CT31" i="16"/>
  <c r="CS47" i="16"/>
  <c r="CU72" i="17"/>
  <c r="BO72" i="17"/>
  <c r="CT72" i="17"/>
  <c r="BN72" i="17"/>
  <c r="CS72" i="17"/>
  <c r="BM72" i="17"/>
  <c r="CR72" i="17"/>
  <c r="BL72" i="17"/>
  <c r="CQ72" i="17"/>
  <c r="CP72" i="17"/>
  <c r="CO72" i="17"/>
  <c r="CN72" i="17"/>
  <c r="CB72" i="17"/>
  <c r="CM72" i="17"/>
  <c r="CL72" i="17"/>
  <c r="CC72" i="17"/>
  <c r="CK72" i="17"/>
  <c r="CJ72" i="17"/>
  <c r="CI72" i="17"/>
  <c r="CH72" i="17"/>
  <c r="CA72" i="17"/>
  <c r="CG72" i="17"/>
  <c r="CF72" i="17"/>
  <c r="CE72" i="17"/>
  <c r="CD72" i="17"/>
  <c r="BZ72" i="17"/>
  <c r="BW72" i="17"/>
  <c r="BY72" i="17"/>
  <c r="BX72" i="17"/>
  <c r="BV72" i="17"/>
  <c r="BU72" i="17"/>
  <c r="BT72" i="17"/>
  <c r="BS72" i="17"/>
  <c r="BR72" i="17"/>
  <c r="BQ72" i="17"/>
  <c r="BP72" i="17"/>
  <c r="BR19" i="17"/>
  <c r="BQ27" i="17"/>
  <c r="CV71" i="17"/>
  <c r="A98" i="19"/>
  <c r="B98" i="19" s="1"/>
  <c r="P80" i="15"/>
  <c r="Q80" i="15" s="1"/>
  <c r="AN47" i="16"/>
  <c r="BJ72" i="17"/>
  <c r="BK72" i="17"/>
  <c r="BH72" i="17"/>
  <c r="BI72" i="17"/>
  <c r="BF72" i="17"/>
  <c r="BG72" i="17"/>
  <c r="BD72" i="17"/>
  <c r="BE72" i="17"/>
  <c r="BB72" i="17"/>
  <c r="BC72" i="17"/>
  <c r="AZ72" i="17"/>
  <c r="BA72" i="17"/>
  <c r="BJ47" i="16"/>
  <c r="BB47" i="16"/>
  <c r="BE47" i="16"/>
  <c r="BH47" i="16"/>
  <c r="BC47" i="16"/>
  <c r="BG47" i="16"/>
  <c r="BD47" i="16"/>
  <c r="BI47" i="16"/>
  <c r="BF47" i="16"/>
  <c r="BA47" i="16"/>
  <c r="AZ47" i="16"/>
  <c r="AY47" i="16"/>
  <c r="AQ52" i="16"/>
  <c r="AR12" i="16"/>
  <c r="AQ45" i="16"/>
  <c r="C54" i="16"/>
  <c r="P79" i="15"/>
  <c r="Q79" i="15" s="1"/>
  <c r="C70" i="15"/>
  <c r="E59" i="15"/>
  <c r="AU72" i="17"/>
  <c r="AW72" i="17"/>
  <c r="AY72" i="17"/>
  <c r="AX72" i="17"/>
  <c r="AV72" i="17"/>
  <c r="AT125" i="17"/>
  <c r="AT22" i="17" s="1"/>
  <c r="A74" i="17"/>
  <c r="B73" i="17"/>
  <c r="AP23" i="17"/>
  <c r="AQ20" i="17" s="1"/>
  <c r="AQ23" i="17" s="1"/>
  <c r="AR20" i="17" s="1"/>
  <c r="AR23" i="17" s="1"/>
  <c r="AS20" i="17" s="1"/>
  <c r="AS23" i="17" s="1"/>
  <c r="AT20" i="17" s="1"/>
  <c r="E27" i="15"/>
  <c r="E31" i="15" s="1"/>
  <c r="AX27" i="15"/>
  <c r="AX31" i="15" s="1"/>
  <c r="AX32" i="15" s="1"/>
  <c r="AA20" i="16"/>
  <c r="AA54" i="16" s="1"/>
  <c r="AA47" i="16" s="1"/>
  <c r="AB20" i="16"/>
  <c r="AB54" i="16" s="1"/>
  <c r="AB47" i="16" s="1"/>
  <c r="V58" i="15"/>
  <c r="AF58" i="15"/>
  <c r="R58" i="15"/>
  <c r="L58" i="15"/>
  <c r="I58" i="15"/>
  <c r="U58" i="15"/>
  <c r="AA58" i="15"/>
  <c r="M58" i="15"/>
  <c r="Z58" i="15"/>
  <c r="Q58" i="15"/>
  <c r="X58" i="15"/>
  <c r="J58" i="15"/>
  <c r="AD58" i="15"/>
  <c r="F58" i="15"/>
  <c r="F67" i="15" s="1"/>
  <c r="Y58" i="15"/>
  <c r="K58" i="15"/>
  <c r="AC58" i="15"/>
  <c r="O58" i="15"/>
  <c r="S58" i="15"/>
  <c r="H58" i="15"/>
  <c r="N58" i="15"/>
  <c r="P58" i="15"/>
  <c r="W58" i="15"/>
  <c r="AB58" i="15"/>
  <c r="AE58" i="15"/>
  <c r="T58" i="15"/>
  <c r="G58" i="15"/>
  <c r="AX73" i="15"/>
  <c r="F24" i="18"/>
  <c r="X92" i="21" l="1"/>
  <c r="J16" i="21"/>
  <c r="CI47" i="16"/>
  <c r="F167" i="21"/>
  <c r="E168" i="21"/>
  <c r="T164" i="21" s="1"/>
  <c r="T186" i="21" s="1"/>
  <c r="AE166" i="21" s="1"/>
  <c r="AD172" i="21" s="1"/>
  <c r="CK47" i="16"/>
  <c r="F202" i="21"/>
  <c r="I67" i="15"/>
  <c r="I72" i="15" s="1"/>
  <c r="K67" i="15"/>
  <c r="K72" i="15" s="1"/>
  <c r="J67" i="15"/>
  <c r="J72" i="15" s="1"/>
  <c r="CH54" i="16"/>
  <c r="CV54" i="16" s="1"/>
  <c r="N16" i="21"/>
  <c r="X20" i="21"/>
  <c r="E203" i="21"/>
  <c r="E204" i="21" s="1"/>
  <c r="T200" i="21" s="1"/>
  <c r="T222" i="21" s="1"/>
  <c r="D203" i="21"/>
  <c r="CM47" i="16"/>
  <c r="F60" i="21"/>
  <c r="H59" i="21"/>
  <c r="M59" i="21"/>
  <c r="M60" i="21" s="1"/>
  <c r="V57" i="21" s="1"/>
  <c r="V78" i="21" s="1"/>
  <c r="L59" i="21"/>
  <c r="CN47" i="16"/>
  <c r="J166" i="21"/>
  <c r="CL47" i="16"/>
  <c r="CO47" i="16"/>
  <c r="L196" i="21"/>
  <c r="H196" i="21"/>
  <c r="M196" i="21"/>
  <c r="H67" i="15"/>
  <c r="H72" i="15" s="1"/>
  <c r="AE94" i="21"/>
  <c r="AD100" i="21" s="1"/>
  <c r="AC90" i="21" s="1"/>
  <c r="H95" i="21"/>
  <c r="L95" i="21"/>
  <c r="M95" i="21"/>
  <c r="M96" i="21" s="1"/>
  <c r="V93" i="21" s="1"/>
  <c r="V114" i="21" s="1"/>
  <c r="F96" i="21"/>
  <c r="H24" i="18"/>
  <c r="CJ47" i="16"/>
  <c r="H22" i="21"/>
  <c r="L22" i="21"/>
  <c r="M22" i="21"/>
  <c r="F24" i="21"/>
  <c r="CR47" i="16"/>
  <c r="CP47" i="16"/>
  <c r="CQ47" i="16"/>
  <c r="N166" i="21"/>
  <c r="H131" i="21"/>
  <c r="M131" i="21"/>
  <c r="M132" i="21" s="1"/>
  <c r="V129" i="21" s="1"/>
  <c r="V150" i="21" s="1"/>
  <c r="L131" i="21"/>
  <c r="F132" i="21"/>
  <c r="AE22" i="21"/>
  <c r="AD28" i="21" s="1"/>
  <c r="S186" i="21"/>
  <c r="M23" i="21"/>
  <c r="L23" i="21"/>
  <c r="H23" i="21"/>
  <c r="J23" i="21" s="1"/>
  <c r="S78" i="21"/>
  <c r="X56" i="21"/>
  <c r="X128" i="21"/>
  <c r="S150" i="21"/>
  <c r="G67" i="15"/>
  <c r="G72" i="15" s="1"/>
  <c r="CT47" i="16"/>
  <c r="CT46" i="16"/>
  <c r="CQ73" i="17"/>
  <c r="CP73" i="17"/>
  <c r="CO73" i="17"/>
  <c r="CN73" i="17"/>
  <c r="CM73" i="17"/>
  <c r="CL73" i="17"/>
  <c r="CK73" i="17"/>
  <c r="CJ73" i="17"/>
  <c r="CI73" i="17"/>
  <c r="CH73" i="17"/>
  <c r="CG73" i="17"/>
  <c r="CF73" i="17"/>
  <c r="CE73" i="17"/>
  <c r="CD73" i="17"/>
  <c r="CC73" i="17"/>
  <c r="CB73" i="17"/>
  <c r="CA73" i="17"/>
  <c r="BZ73" i="17"/>
  <c r="BY73" i="17"/>
  <c r="BX73" i="17"/>
  <c r="BQ73" i="17"/>
  <c r="CT73" i="17"/>
  <c r="BP73" i="17"/>
  <c r="BO73" i="17"/>
  <c r="CU73" i="17"/>
  <c r="BN73" i="17"/>
  <c r="BM73" i="17"/>
  <c r="BL73" i="17"/>
  <c r="CS73" i="17"/>
  <c r="CR73" i="17"/>
  <c r="BW73" i="17"/>
  <c r="BV73" i="17"/>
  <c r="BU73" i="17"/>
  <c r="BT73" i="17"/>
  <c r="BS73" i="17"/>
  <c r="BR73" i="17"/>
  <c r="BS19" i="17"/>
  <c r="BR27" i="17"/>
  <c r="CV72" i="17"/>
  <c r="CW72" i="17" s="1"/>
  <c r="A99" i="19"/>
  <c r="B99" i="19" s="1"/>
  <c r="CV20" i="16"/>
  <c r="CW20" i="16" s="1"/>
  <c r="AT23" i="17"/>
  <c r="AU20" i="17" s="1"/>
  <c r="BJ73" i="17"/>
  <c r="BK73" i="17"/>
  <c r="BH73" i="17"/>
  <c r="BI73" i="17"/>
  <c r="BF73" i="17"/>
  <c r="BG73" i="17"/>
  <c r="BD73" i="17"/>
  <c r="BE73" i="17"/>
  <c r="BB73" i="17"/>
  <c r="BC73" i="17"/>
  <c r="AZ73" i="17"/>
  <c r="BA73" i="17"/>
  <c r="AS12" i="16"/>
  <c r="AR45" i="16"/>
  <c r="AR52" i="16"/>
  <c r="C47" i="16"/>
  <c r="AY73" i="17"/>
  <c r="AW73" i="17"/>
  <c r="AV73" i="17"/>
  <c r="AX73" i="17"/>
  <c r="AU125" i="17"/>
  <c r="AU22" i="17" s="1"/>
  <c r="A75" i="17"/>
  <c r="B74" i="17"/>
  <c r="CW71" i="17"/>
  <c r="F78" i="15"/>
  <c r="C84" i="15"/>
  <c r="C86" i="15" s="1"/>
  <c r="K78" i="15"/>
  <c r="K84" i="15" s="1"/>
  <c r="H78" i="15"/>
  <c r="H84" i="15" s="1"/>
  <c r="I78" i="15"/>
  <c r="I84" i="15" s="1"/>
  <c r="G78" i="15"/>
  <c r="G84" i="15" s="1"/>
  <c r="J78" i="15"/>
  <c r="J84" i="15" s="1"/>
  <c r="L78" i="15"/>
  <c r="L84" i="15" s="1"/>
  <c r="F72" i="15"/>
  <c r="E58" i="15"/>
  <c r="AX58" i="15"/>
  <c r="C71" i="15"/>
  <c r="F203" i="21" l="1"/>
  <c r="M203" i="21" s="1"/>
  <c r="N23" i="21"/>
  <c r="D204" i="21"/>
  <c r="S200" i="21" s="1"/>
  <c r="X200" i="21" s="1"/>
  <c r="H74" i="15"/>
  <c r="H86" i="15"/>
  <c r="G74" i="15"/>
  <c r="G86" i="15"/>
  <c r="G87" i="15" s="1"/>
  <c r="AE202" i="21"/>
  <c r="AD208" i="21" s="1"/>
  <c r="J86" i="15"/>
  <c r="J74" i="15"/>
  <c r="AV15" i="16" s="1"/>
  <c r="K74" i="15"/>
  <c r="K86" i="15"/>
  <c r="K87" i="15" s="1"/>
  <c r="I74" i="15"/>
  <c r="AL15" i="16" s="1"/>
  <c r="AL16" i="16" s="1"/>
  <c r="AL30" i="16" s="1"/>
  <c r="AL32" i="16" s="1"/>
  <c r="I86" i="15"/>
  <c r="I87" i="15" s="1"/>
  <c r="M202" i="21"/>
  <c r="H202" i="21"/>
  <c r="L202" i="21"/>
  <c r="N59" i="21"/>
  <c r="N60" i="21" s="1"/>
  <c r="L60" i="21"/>
  <c r="U57" i="21" s="1"/>
  <c r="AC126" i="21"/>
  <c r="N95" i="21"/>
  <c r="N96" i="21" s="1"/>
  <c r="L96" i="21"/>
  <c r="U93" i="21" s="1"/>
  <c r="L167" i="21"/>
  <c r="M167" i="21"/>
  <c r="M168" i="21" s="1"/>
  <c r="V165" i="21" s="1"/>
  <c r="V186" i="21" s="1"/>
  <c r="AE167" i="21" s="1"/>
  <c r="AD173" i="21" s="1"/>
  <c r="H167" i="21"/>
  <c r="F168" i="21"/>
  <c r="CH47" i="16"/>
  <c r="CV47" i="16" s="1"/>
  <c r="AC162" i="21"/>
  <c r="J95" i="21"/>
  <c r="J96" i="21" s="1"/>
  <c r="H96" i="21"/>
  <c r="N196" i="21"/>
  <c r="AE59" i="21"/>
  <c r="AD65" i="21" s="1"/>
  <c r="F46" i="20"/>
  <c r="M24" i="21"/>
  <c r="V21" i="21" s="1"/>
  <c r="V42" i="21" s="1"/>
  <c r="J59" i="21"/>
  <c r="J60" i="21" s="1"/>
  <c r="H60" i="21"/>
  <c r="N131" i="21"/>
  <c r="N132" i="21" s="1"/>
  <c r="L132" i="21"/>
  <c r="U129" i="21" s="1"/>
  <c r="L24" i="21"/>
  <c r="U21" i="21" s="1"/>
  <c r="N22" i="21"/>
  <c r="N24" i="21" s="1"/>
  <c r="AE95" i="21"/>
  <c r="AD101" i="21" s="1"/>
  <c r="I46" i="20"/>
  <c r="J196" i="21"/>
  <c r="AE131" i="21"/>
  <c r="AD137" i="21" s="1"/>
  <c r="L46" i="20"/>
  <c r="H24" i="21"/>
  <c r="J22" i="21"/>
  <c r="J24" i="21" s="1"/>
  <c r="L203" i="21"/>
  <c r="X164" i="21"/>
  <c r="J131" i="21"/>
  <c r="J132" i="21" s="1"/>
  <c r="H132" i="21"/>
  <c r="AC54" i="21"/>
  <c r="J87" i="15"/>
  <c r="AN21" i="16" s="1"/>
  <c r="CV46" i="16"/>
  <c r="CM74" i="17"/>
  <c r="CL74" i="17"/>
  <c r="CK74" i="17"/>
  <c r="CJ74" i="17"/>
  <c r="CI74" i="17"/>
  <c r="CH74" i="17"/>
  <c r="CG74" i="17"/>
  <c r="CF74" i="17"/>
  <c r="CE74" i="17"/>
  <c r="BU74" i="17"/>
  <c r="CD74" i="17"/>
  <c r="CC74" i="17"/>
  <c r="CB74" i="17"/>
  <c r="CA74" i="17"/>
  <c r="BZ74" i="17"/>
  <c r="BY74" i="17"/>
  <c r="BT74" i="17"/>
  <c r="BX74" i="17"/>
  <c r="BW74" i="17"/>
  <c r="BV74" i="17"/>
  <c r="CU74" i="17"/>
  <c r="CT74" i="17"/>
  <c r="CR74" i="17"/>
  <c r="CS74" i="17"/>
  <c r="BN74" i="17"/>
  <c r="CQ74" i="17"/>
  <c r="BM74" i="17"/>
  <c r="CP74" i="17"/>
  <c r="CO74" i="17"/>
  <c r="CN74" i="17"/>
  <c r="BO74" i="17"/>
  <c r="BS74" i="17"/>
  <c r="BR74" i="17"/>
  <c r="BQ74" i="17"/>
  <c r="BP74" i="17"/>
  <c r="BL74" i="17"/>
  <c r="BT19" i="17"/>
  <c r="BS27" i="17"/>
  <c r="CV73" i="17"/>
  <c r="A100" i="19"/>
  <c r="B100" i="19" s="1"/>
  <c r="AU23" i="17"/>
  <c r="AV20" i="17" s="1"/>
  <c r="BJ74" i="17"/>
  <c r="BK74" i="17"/>
  <c r="BH74" i="17"/>
  <c r="BI74" i="17"/>
  <c r="BF74" i="17"/>
  <c r="BG74" i="17"/>
  <c r="BD74" i="17"/>
  <c r="BE74" i="17"/>
  <c r="BB74" i="17"/>
  <c r="BC74" i="17"/>
  <c r="AZ74" i="17"/>
  <c r="BA74" i="17"/>
  <c r="AS45" i="16"/>
  <c r="AT12" i="16"/>
  <c r="AS52" i="16"/>
  <c r="AT15" i="16"/>
  <c r="AX15" i="16"/>
  <c r="AW15" i="16"/>
  <c r="AU15" i="16"/>
  <c r="AV125" i="17"/>
  <c r="AV22" i="17" s="1"/>
  <c r="A76" i="17"/>
  <c r="B75" i="17"/>
  <c r="AW74" i="17"/>
  <c r="AY74" i="17"/>
  <c r="AX74" i="17"/>
  <c r="F86" i="15"/>
  <c r="F74" i="15"/>
  <c r="H87" i="15"/>
  <c r="P78" i="15"/>
  <c r="F84" i="15"/>
  <c r="F204" i="21" l="1"/>
  <c r="H203" i="21"/>
  <c r="J203" i="21" s="1"/>
  <c r="AQ15" i="16"/>
  <c r="N203" i="21"/>
  <c r="AE15" i="16"/>
  <c r="AE16" i="16" s="1"/>
  <c r="AE30" i="16" s="1"/>
  <c r="AE32" i="16" s="1"/>
  <c r="AC15" i="16"/>
  <c r="AC16" i="16" s="1"/>
  <c r="AC30" i="16" s="1"/>
  <c r="AC32" i="16" s="1"/>
  <c r="AG15" i="16"/>
  <c r="AG16" i="16" s="1"/>
  <c r="AG30" i="16" s="1"/>
  <c r="AG32" i="16" s="1"/>
  <c r="AI15" i="16"/>
  <c r="AI16" i="16" s="1"/>
  <c r="AI30" i="16" s="1"/>
  <c r="AI32" i="16" s="1"/>
  <c r="AX21" i="16"/>
  <c r="AP21" i="16"/>
  <c r="AV21" i="16"/>
  <c r="M204" i="21"/>
  <c r="V201" i="21" s="1"/>
  <c r="V222" i="21" s="1"/>
  <c r="AE203" i="21" s="1"/>
  <c r="AD209" i="21" s="1"/>
  <c r="AM15" i="16"/>
  <c r="AM16" i="16" s="1"/>
  <c r="AM30" i="16" s="1"/>
  <c r="AM32" i="16" s="1"/>
  <c r="AN15" i="16"/>
  <c r="AN16" i="16" s="1"/>
  <c r="AN30" i="16" s="1"/>
  <c r="AN32" i="16" s="1"/>
  <c r="AO15" i="16"/>
  <c r="AO16" i="16" s="1"/>
  <c r="AO30" i="16" s="1"/>
  <c r="AO32" i="16" s="1"/>
  <c r="AP15" i="16"/>
  <c r="AP16" i="16" s="1"/>
  <c r="AP30" i="16" s="1"/>
  <c r="AP32" i="16" s="1"/>
  <c r="AS15" i="16"/>
  <c r="AS16" i="16" s="1"/>
  <c r="AS30" i="16" s="1"/>
  <c r="AS32" i="16" s="1"/>
  <c r="AR15" i="16"/>
  <c r="AR16" i="16" s="1"/>
  <c r="AR30" i="16" s="1"/>
  <c r="AR32" i="16" s="1"/>
  <c r="X21" i="21"/>
  <c r="X42" i="21" s="1"/>
  <c r="U42" i="21"/>
  <c r="X57" i="21"/>
  <c r="X78" i="21" s="1"/>
  <c r="U78" i="21"/>
  <c r="N167" i="21"/>
  <c r="N168" i="21" s="1"/>
  <c r="L168" i="21"/>
  <c r="U165" i="21" s="1"/>
  <c r="U150" i="21"/>
  <c r="X129" i="21"/>
  <c r="X150" i="21" s="1"/>
  <c r="L37" i="20" s="1"/>
  <c r="AT21" i="16"/>
  <c r="J202" i="21"/>
  <c r="J204" i="21" s="1"/>
  <c r="H204" i="21"/>
  <c r="N202" i="21"/>
  <c r="N204" i="21" s="1"/>
  <c r="L204" i="21"/>
  <c r="U201" i="21" s="1"/>
  <c r="BB46" i="20"/>
  <c r="BF15" i="16"/>
  <c r="BF16" i="16" s="1"/>
  <c r="BF30" i="16" s="1"/>
  <c r="BF32" i="16" s="1"/>
  <c r="BH15" i="16"/>
  <c r="BH16" i="16" s="1"/>
  <c r="BH30" i="16" s="1"/>
  <c r="BH32" i="16" s="1"/>
  <c r="BC15" i="16"/>
  <c r="BC16" i="16" s="1"/>
  <c r="BC30" i="16" s="1"/>
  <c r="BC32" i="16" s="1"/>
  <c r="AZ15" i="16"/>
  <c r="AZ16" i="16" s="1"/>
  <c r="AZ30" i="16" s="1"/>
  <c r="AZ32" i="16" s="1"/>
  <c r="AY15" i="16"/>
  <c r="AY16" i="16" s="1"/>
  <c r="AY30" i="16" s="1"/>
  <c r="AY32" i="16" s="1"/>
  <c r="BJ15" i="16"/>
  <c r="BJ16" i="16" s="1"/>
  <c r="BJ30" i="16" s="1"/>
  <c r="BJ32" i="16" s="1"/>
  <c r="BD15" i="16"/>
  <c r="BD16" i="16" s="1"/>
  <c r="BD30" i="16" s="1"/>
  <c r="BD32" i="16" s="1"/>
  <c r="BB15" i="16"/>
  <c r="BB16" i="16" s="1"/>
  <c r="BB30" i="16" s="1"/>
  <c r="BB32" i="16" s="1"/>
  <c r="BG15" i="16"/>
  <c r="BG16" i="16" s="1"/>
  <c r="BG30" i="16" s="1"/>
  <c r="BG32" i="16" s="1"/>
  <c r="BA15" i="16"/>
  <c r="BA16" i="16" s="1"/>
  <c r="BA30" i="16" s="1"/>
  <c r="BA32" i="16" s="1"/>
  <c r="BI15" i="16"/>
  <c r="BI16" i="16" s="1"/>
  <c r="BI30" i="16" s="1"/>
  <c r="BI32" i="16" s="1"/>
  <c r="BE15" i="16"/>
  <c r="BE16" i="16" s="1"/>
  <c r="BE30" i="16" s="1"/>
  <c r="BE32" i="16" s="1"/>
  <c r="AD15" i="16"/>
  <c r="AD16" i="16" s="1"/>
  <c r="AD30" i="16" s="1"/>
  <c r="AD32" i="16" s="1"/>
  <c r="AJ15" i="16"/>
  <c r="AJ16" i="16" s="1"/>
  <c r="AJ30" i="16" s="1"/>
  <c r="AJ32" i="16" s="1"/>
  <c r="AH15" i="16"/>
  <c r="AH16" i="16" s="1"/>
  <c r="AH30" i="16" s="1"/>
  <c r="AH32" i="16" s="1"/>
  <c r="AQ21" i="16"/>
  <c r="X93" i="21"/>
  <c r="X114" i="21" s="1"/>
  <c r="I37" i="20" s="1"/>
  <c r="U114" i="21"/>
  <c r="BC59" i="20"/>
  <c r="AO21" i="16"/>
  <c r="AU21" i="16"/>
  <c r="I15" i="16"/>
  <c r="I16" i="16" s="1"/>
  <c r="H15" i="16"/>
  <c r="H16" i="16" s="1"/>
  <c r="D15" i="16"/>
  <c r="D16" i="16" s="1"/>
  <c r="D69" i="16" s="1"/>
  <c r="K15" i="16"/>
  <c r="K16" i="16" s="1"/>
  <c r="F15" i="16"/>
  <c r="F16" i="16" s="1"/>
  <c r="F69" i="16" s="1"/>
  <c r="G15" i="16"/>
  <c r="G16" i="16" s="1"/>
  <c r="N15" i="16"/>
  <c r="N16" i="16" s="1"/>
  <c r="L15" i="16"/>
  <c r="L16" i="16" s="1"/>
  <c r="J15" i="16"/>
  <c r="J16" i="16" s="1"/>
  <c r="M15" i="16"/>
  <c r="M16" i="16" s="1"/>
  <c r="C15" i="16"/>
  <c r="C16" i="16" s="1"/>
  <c r="C69" i="16" s="1"/>
  <c r="E15" i="16"/>
  <c r="E16" i="16" s="1"/>
  <c r="E69" i="16" s="1"/>
  <c r="AS21" i="16"/>
  <c r="AB15" i="16"/>
  <c r="AB16" i="16" s="1"/>
  <c r="AB30" i="16" s="1"/>
  <c r="AB32" i="16" s="1"/>
  <c r="AW21" i="16"/>
  <c r="AM21" i="16"/>
  <c r="AF15" i="16"/>
  <c r="AF16" i="16" s="1"/>
  <c r="AF30" i="16" s="1"/>
  <c r="AF32" i="16" s="1"/>
  <c r="AA15" i="16"/>
  <c r="AA16" i="16" s="1"/>
  <c r="AA30" i="16" s="1"/>
  <c r="AA32" i="16" s="1"/>
  <c r="AK15" i="16"/>
  <c r="AK16" i="16" s="1"/>
  <c r="AK30" i="16" s="1"/>
  <c r="AK32" i="16" s="1"/>
  <c r="AR21" i="16"/>
  <c r="AE23" i="21"/>
  <c r="AD29" i="21" s="1"/>
  <c r="J167" i="21"/>
  <c r="J168" i="21" s="1"/>
  <c r="H168" i="21"/>
  <c r="X15" i="16"/>
  <c r="X16" i="16" s="1"/>
  <c r="O15" i="16"/>
  <c r="O16" i="16" s="1"/>
  <c r="Y15" i="16"/>
  <c r="Y16" i="16" s="1"/>
  <c r="T15" i="16"/>
  <c r="T16" i="16" s="1"/>
  <c r="W15" i="16"/>
  <c r="W16" i="16" s="1"/>
  <c r="R15" i="16"/>
  <c r="R16" i="16" s="1"/>
  <c r="Q15" i="16"/>
  <c r="Q16" i="16" s="1"/>
  <c r="U15" i="16"/>
  <c r="U16" i="16" s="1"/>
  <c r="S15" i="16"/>
  <c r="S16" i="16" s="1"/>
  <c r="P15" i="16"/>
  <c r="P16" i="16" s="1"/>
  <c r="V15" i="16"/>
  <c r="V16" i="16" s="1"/>
  <c r="Z15" i="16"/>
  <c r="Z16" i="16" s="1"/>
  <c r="Z69" i="16" s="1"/>
  <c r="CV74" i="17"/>
  <c r="CW74" i="17" s="1"/>
  <c r="CI75" i="17"/>
  <c r="CH75" i="17"/>
  <c r="CG75" i="17"/>
  <c r="CF75" i="17"/>
  <c r="BP75" i="17"/>
  <c r="CE75" i="17"/>
  <c r="CD75" i="17"/>
  <c r="CC75" i="17"/>
  <c r="BO75" i="17"/>
  <c r="CB75" i="17"/>
  <c r="BQ75" i="17"/>
  <c r="CA75" i="17"/>
  <c r="BZ75" i="17"/>
  <c r="CU75" i="17"/>
  <c r="BY75" i="17"/>
  <c r="BX75" i="17"/>
  <c r="BW75" i="17"/>
  <c r="BV75" i="17"/>
  <c r="BU75" i="17"/>
  <c r="BT75" i="17"/>
  <c r="BS75" i="17"/>
  <c r="BR75" i="17"/>
  <c r="CL75" i="17"/>
  <c r="CK75" i="17"/>
  <c r="CJ75" i="17"/>
  <c r="BN75" i="17"/>
  <c r="BM75" i="17"/>
  <c r="BL75" i="17"/>
  <c r="CT75" i="17"/>
  <c r="CS75" i="17"/>
  <c r="CR75" i="17"/>
  <c r="CQ75" i="17"/>
  <c r="CP75" i="17"/>
  <c r="CO75" i="17"/>
  <c r="CN75" i="17"/>
  <c r="CM75" i="17"/>
  <c r="BU19" i="17"/>
  <c r="BT27" i="17"/>
  <c r="A101" i="19"/>
  <c r="B101" i="19" s="1"/>
  <c r="B76" i="17"/>
  <c r="BG76" i="17" s="1"/>
  <c r="A77" i="17"/>
  <c r="F87" i="15"/>
  <c r="B21" i="16" s="1"/>
  <c r="BG21" i="16"/>
  <c r="AY21" i="16"/>
  <c r="BC21" i="16"/>
  <c r="BF21" i="16"/>
  <c r="BE21" i="16"/>
  <c r="BD21" i="16"/>
  <c r="BJ21" i="16"/>
  <c r="BB21" i="16"/>
  <c r="AZ21" i="16"/>
  <c r="BI21" i="16"/>
  <c r="BA21" i="16"/>
  <c r="BH21" i="16"/>
  <c r="BJ75" i="17"/>
  <c r="BK75" i="17"/>
  <c r="BH75" i="17"/>
  <c r="BI75" i="17"/>
  <c r="BF75" i="17"/>
  <c r="BG75" i="17"/>
  <c r="BD75" i="17"/>
  <c r="BE75" i="17"/>
  <c r="BB75" i="17"/>
  <c r="BC75" i="17"/>
  <c r="AZ75" i="17"/>
  <c r="BA75" i="17"/>
  <c r="AT45" i="16"/>
  <c r="AU12" i="16"/>
  <c r="AT52" i="16"/>
  <c r="B15" i="16"/>
  <c r="AV16" i="16"/>
  <c r="AV30" i="16" s="1"/>
  <c r="AV32" i="16" s="1"/>
  <c r="AU16" i="16"/>
  <c r="AU30" i="16" s="1"/>
  <c r="AU32" i="16" s="1"/>
  <c r="AW16" i="16"/>
  <c r="AW30" i="16" s="1"/>
  <c r="AW32" i="16" s="1"/>
  <c r="AT16" i="16"/>
  <c r="AT30" i="16" s="1"/>
  <c r="AT32" i="16" s="1"/>
  <c r="AQ16" i="16"/>
  <c r="AQ30" i="16" s="1"/>
  <c r="AQ32" i="16" s="1"/>
  <c r="AX16" i="16"/>
  <c r="AX30" i="16" s="1"/>
  <c r="AX32" i="16" s="1"/>
  <c r="AW125" i="17"/>
  <c r="AW22" i="17" s="1"/>
  <c r="AV23" i="17"/>
  <c r="AW20" i="17" s="1"/>
  <c r="AX75" i="17"/>
  <c r="AY75" i="17"/>
  <c r="CW73" i="17"/>
  <c r="AK21" i="16"/>
  <c r="AK55" i="16" s="1"/>
  <c r="AJ21" i="16"/>
  <c r="AJ55" i="16" s="1"/>
  <c r="AH21" i="16"/>
  <c r="AH55" i="16" s="1"/>
  <c r="AB21" i="16"/>
  <c r="AB55" i="16" s="1"/>
  <c r="AL21" i="16"/>
  <c r="AL55" i="16" s="1"/>
  <c r="AL48" i="16" s="1"/>
  <c r="AI21" i="16"/>
  <c r="AI55" i="16" s="1"/>
  <c r="AI48" i="16" s="1"/>
  <c r="AG21" i="16"/>
  <c r="AG55" i="16" s="1"/>
  <c r="AG48" i="16" s="1"/>
  <c r="AF21" i="16"/>
  <c r="AF55" i="16" s="1"/>
  <c r="AD21" i="16"/>
  <c r="AD55" i="16" s="1"/>
  <c r="AE21" i="16"/>
  <c r="AE55" i="16" s="1"/>
  <c r="AE48" i="16" s="1"/>
  <c r="AC21" i="16"/>
  <c r="AC55" i="16" s="1"/>
  <c r="AC48" i="16" s="1"/>
  <c r="AA21" i="16"/>
  <c r="AA55" i="16" s="1"/>
  <c r="Z21" i="16"/>
  <c r="Z55" i="16" s="1"/>
  <c r="Y21" i="16"/>
  <c r="Y55" i="16" s="1"/>
  <c r="X21" i="16"/>
  <c r="X55" i="16" s="1"/>
  <c r="V21" i="16"/>
  <c r="V55" i="16" s="1"/>
  <c r="U21" i="16"/>
  <c r="U55" i="16" s="1"/>
  <c r="W21" i="16"/>
  <c r="W55" i="16" s="1"/>
  <c r="T21" i="16"/>
  <c r="T55" i="16" s="1"/>
  <c r="R21" i="16"/>
  <c r="R55" i="16" s="1"/>
  <c r="O21" i="16"/>
  <c r="O55" i="16" s="1"/>
  <c r="S21" i="16"/>
  <c r="S55" i="16" s="1"/>
  <c r="P21" i="16"/>
  <c r="P55" i="16" s="1"/>
  <c r="Q21" i="16"/>
  <c r="Q55" i="16" s="1"/>
  <c r="H21" i="16"/>
  <c r="H55" i="16" s="1"/>
  <c r="M21" i="16"/>
  <c r="M55" i="16" s="1"/>
  <c r="N21" i="16"/>
  <c r="N55" i="16" s="1"/>
  <c r="F21" i="16"/>
  <c r="F55" i="16" s="1"/>
  <c r="K21" i="16"/>
  <c r="K55" i="16" s="1"/>
  <c r="D21" i="16"/>
  <c r="D55" i="16" s="1"/>
  <c r="J21" i="16"/>
  <c r="J55" i="16" s="1"/>
  <c r="E21" i="16"/>
  <c r="E55" i="16" s="1"/>
  <c r="C21" i="16"/>
  <c r="C55" i="16" s="1"/>
  <c r="L21" i="16"/>
  <c r="L55" i="16" s="1"/>
  <c r="I21" i="16"/>
  <c r="I55" i="16" s="1"/>
  <c r="G21" i="16"/>
  <c r="G55" i="16" s="1"/>
  <c r="P84" i="15"/>
  <c r="Q78" i="15"/>
  <c r="Z30" i="16" l="1"/>
  <c r="Z32" i="16" s="1"/>
  <c r="I48" i="16"/>
  <c r="G48" i="16"/>
  <c r="C30" i="16"/>
  <c r="C32" i="16" s="1"/>
  <c r="D30" i="16"/>
  <c r="D32" i="16" s="1"/>
  <c r="F30" i="16"/>
  <c r="F32" i="16" s="1"/>
  <c r="Z48" i="16"/>
  <c r="E30" i="16"/>
  <c r="E32" i="16" s="1"/>
  <c r="D48" i="16"/>
  <c r="K48" i="16"/>
  <c r="O48" i="16"/>
  <c r="Q48" i="16"/>
  <c r="V48" i="16"/>
  <c r="T48" i="16"/>
  <c r="X48" i="16"/>
  <c r="L48" i="16"/>
  <c r="Y48" i="16"/>
  <c r="C59" i="20"/>
  <c r="D59" i="20" s="1"/>
  <c r="E59" i="20" s="1"/>
  <c r="F59" i="20" s="1"/>
  <c r="G59" i="20" s="1"/>
  <c r="H59" i="20" s="1"/>
  <c r="I59" i="20" s="1"/>
  <c r="J59" i="20" s="1"/>
  <c r="K59" i="20" s="1"/>
  <c r="L59" i="20" s="1"/>
  <c r="M59" i="20" s="1"/>
  <c r="N59" i="20" s="1"/>
  <c r="O59" i="20" s="1"/>
  <c r="P59" i="20" s="1"/>
  <c r="Q59" i="20" s="1"/>
  <c r="R59" i="20" s="1"/>
  <c r="S59" i="20" s="1"/>
  <c r="T59" i="20" s="1"/>
  <c r="U59" i="20" s="1"/>
  <c r="V59" i="20" s="1"/>
  <c r="W59" i="20" s="1"/>
  <c r="X59" i="20" s="1"/>
  <c r="Y59" i="20" s="1"/>
  <c r="Z59" i="20" s="1"/>
  <c r="AA59" i="20" s="1"/>
  <c r="AB59" i="20" s="1"/>
  <c r="AC59" i="20" s="1"/>
  <c r="AD59" i="20" s="1"/>
  <c r="AE59" i="20" s="1"/>
  <c r="AF59" i="20" s="1"/>
  <c r="AG59" i="20" s="1"/>
  <c r="AH59" i="20" s="1"/>
  <c r="AI59" i="20" s="1"/>
  <c r="AJ59" i="20" s="1"/>
  <c r="AK59" i="20" s="1"/>
  <c r="AL59" i="20" s="1"/>
  <c r="AM59" i="20" s="1"/>
  <c r="AP59" i="20" s="1"/>
  <c r="AQ59" i="20" s="1"/>
  <c r="AR59" i="20" s="1"/>
  <c r="AS59" i="20" s="1"/>
  <c r="AT59" i="20" s="1"/>
  <c r="AU59" i="20" s="1"/>
  <c r="AV59" i="20" s="1"/>
  <c r="AW59" i="20" s="1"/>
  <c r="AX59" i="20" s="1"/>
  <c r="AY59" i="20" s="1"/>
  <c r="AZ59" i="20" s="1"/>
  <c r="BA59" i="20" s="1"/>
  <c r="BD59" i="20" s="1"/>
  <c r="AF48" i="16"/>
  <c r="J69" i="16"/>
  <c r="J30" i="16"/>
  <c r="J32" i="16" s="1"/>
  <c r="AB48" i="16"/>
  <c r="S69" i="16"/>
  <c r="S30" i="16"/>
  <c r="S32" i="16" s="1"/>
  <c r="AC127" i="21"/>
  <c r="L45" i="20"/>
  <c r="N69" i="16"/>
  <c r="N30" i="16"/>
  <c r="N32" i="16" s="1"/>
  <c r="BI76" i="17"/>
  <c r="P48" i="16"/>
  <c r="X165" i="21"/>
  <c r="X186" i="21" s="1"/>
  <c r="U186" i="21"/>
  <c r="AC163" i="21" s="1"/>
  <c r="AD48" i="16"/>
  <c r="J48" i="16"/>
  <c r="G69" i="16"/>
  <c r="G30" i="16"/>
  <c r="G32" i="16" s="1"/>
  <c r="K69" i="16"/>
  <c r="K30" i="16"/>
  <c r="K32" i="16" s="1"/>
  <c r="M48" i="16"/>
  <c r="U69" i="16"/>
  <c r="U30" i="16"/>
  <c r="U32" i="16" s="1"/>
  <c r="R69" i="16"/>
  <c r="R30" i="16"/>
  <c r="R32" i="16" s="1"/>
  <c r="AA48" i="16"/>
  <c r="M69" i="16"/>
  <c r="M30" i="16"/>
  <c r="M32" i="16" s="1"/>
  <c r="E48" i="16"/>
  <c r="AH48" i="16"/>
  <c r="N48" i="16"/>
  <c r="BJ76" i="17"/>
  <c r="H69" i="16"/>
  <c r="H30" i="16"/>
  <c r="H32" i="16" s="1"/>
  <c r="W69" i="16"/>
  <c r="W30" i="16"/>
  <c r="W32" i="16" s="1"/>
  <c r="C48" i="16"/>
  <c r="L69" i="16"/>
  <c r="L30" i="16"/>
  <c r="L32" i="16" s="1"/>
  <c r="T69" i="16"/>
  <c r="T30" i="16"/>
  <c r="T32" i="16" s="1"/>
  <c r="AC55" i="21"/>
  <c r="F45" i="20"/>
  <c r="X201" i="21"/>
  <c r="X222" i="21" s="1"/>
  <c r="U222" i="21"/>
  <c r="AJ48" i="16"/>
  <c r="H48" i="16"/>
  <c r="Y69" i="16"/>
  <c r="Y30" i="16"/>
  <c r="Y32" i="16" s="1"/>
  <c r="AC91" i="21"/>
  <c r="I45" i="20"/>
  <c r="F37" i="20"/>
  <c r="BB37" i="20" s="1"/>
  <c r="F48" i="16"/>
  <c r="AK48" i="16"/>
  <c r="P69" i="16"/>
  <c r="P30" i="16"/>
  <c r="P32" i="16" s="1"/>
  <c r="S48" i="16"/>
  <c r="O69" i="16"/>
  <c r="O30" i="16"/>
  <c r="O32" i="16" s="1"/>
  <c r="AC19" i="21"/>
  <c r="V69" i="16"/>
  <c r="V30" i="16"/>
  <c r="V32" i="16" s="1"/>
  <c r="I69" i="16"/>
  <c r="I30" i="16"/>
  <c r="I32" i="16" s="1"/>
  <c r="Q69" i="16"/>
  <c r="Q30" i="16"/>
  <c r="Q32" i="16" s="1"/>
  <c r="R48" i="16"/>
  <c r="W48" i="16"/>
  <c r="U48" i="16"/>
  <c r="X69" i="16"/>
  <c r="X30" i="16"/>
  <c r="X32" i="16" s="1"/>
  <c r="C50" i="20"/>
  <c r="D50" i="20" s="1"/>
  <c r="E50" i="20" s="1"/>
  <c r="BK76" i="17"/>
  <c r="BH76" i="17"/>
  <c r="BF76" i="17"/>
  <c r="CE76" i="17"/>
  <c r="CD76" i="17"/>
  <c r="CC76" i="17"/>
  <c r="CB76" i="17"/>
  <c r="CA76" i="17"/>
  <c r="CR76" i="17"/>
  <c r="BZ76" i="17"/>
  <c r="BM76" i="17"/>
  <c r="BY76" i="17"/>
  <c r="BX76" i="17"/>
  <c r="BW76" i="17"/>
  <c r="BV76" i="17"/>
  <c r="BU76" i="17"/>
  <c r="CS76" i="17"/>
  <c r="BT76" i="17"/>
  <c r="CQ76" i="17"/>
  <c r="BS76" i="17"/>
  <c r="BR76" i="17"/>
  <c r="BL76" i="17"/>
  <c r="BQ76" i="17"/>
  <c r="BP76" i="17"/>
  <c r="CU76" i="17"/>
  <c r="BO76" i="17"/>
  <c r="CT76" i="17"/>
  <c r="BN76" i="17"/>
  <c r="CI76" i="17"/>
  <c r="CG76" i="17"/>
  <c r="CJ76" i="17"/>
  <c r="CH76" i="17"/>
  <c r="CK76" i="17"/>
  <c r="CP76" i="17"/>
  <c r="CO76" i="17"/>
  <c r="CN76" i="17"/>
  <c r="CM76" i="17"/>
  <c r="CL76" i="17"/>
  <c r="CF76" i="17"/>
  <c r="BE76" i="17"/>
  <c r="BV19" i="17"/>
  <c r="BU27" i="17"/>
  <c r="CV75" i="17"/>
  <c r="CW75" i="17" s="1"/>
  <c r="AY76" i="17"/>
  <c r="AY125" i="17" s="1"/>
  <c r="AY22" i="17" s="1"/>
  <c r="AZ76" i="17"/>
  <c r="BB76" i="17"/>
  <c r="BA76" i="17"/>
  <c r="A102" i="19"/>
  <c r="B102" i="19" s="1"/>
  <c r="BD76" i="17"/>
  <c r="BC76" i="17"/>
  <c r="B16" i="16"/>
  <c r="B69" i="16" s="1"/>
  <c r="A78" i="17"/>
  <c r="B77" i="17"/>
  <c r="B22" i="16"/>
  <c r="B26" i="16" s="1"/>
  <c r="B28" i="16" s="1"/>
  <c r="B33" i="16" s="1"/>
  <c r="B55" i="16"/>
  <c r="B48" i="16" s="1"/>
  <c r="AX125" i="17"/>
  <c r="AX22" i="17" s="1"/>
  <c r="BJ55" i="16"/>
  <c r="BJ22" i="16"/>
  <c r="BJ26" i="16" s="1"/>
  <c r="BJ28" i="16" s="1"/>
  <c r="BJ33" i="16" s="1"/>
  <c r="BJ34" i="16" s="1"/>
  <c r="BJ36" i="16" s="1"/>
  <c r="BD55" i="16"/>
  <c r="BD22" i="16"/>
  <c r="BD26" i="16" s="1"/>
  <c r="BD28" i="16" s="1"/>
  <c r="BD33" i="16" s="1"/>
  <c r="BD34" i="16" s="1"/>
  <c r="BD36" i="16" s="1"/>
  <c r="BH55" i="16"/>
  <c r="BH22" i="16"/>
  <c r="BH26" i="16" s="1"/>
  <c r="BH28" i="16" s="1"/>
  <c r="BH33" i="16" s="1"/>
  <c r="BH34" i="16" s="1"/>
  <c r="BH36" i="16" s="1"/>
  <c r="BF55" i="16"/>
  <c r="BF22" i="16"/>
  <c r="BF26" i="16" s="1"/>
  <c r="BF28" i="16" s="1"/>
  <c r="BF33" i="16" s="1"/>
  <c r="BF34" i="16" s="1"/>
  <c r="BF36" i="16" s="1"/>
  <c r="BE55" i="16"/>
  <c r="BE22" i="16"/>
  <c r="BE26" i="16" s="1"/>
  <c r="BE28" i="16" s="1"/>
  <c r="BE33" i="16" s="1"/>
  <c r="BE34" i="16" s="1"/>
  <c r="BE36" i="16" s="1"/>
  <c r="BA55" i="16"/>
  <c r="BA22" i="16"/>
  <c r="BA26" i="16" s="1"/>
  <c r="BA28" i="16" s="1"/>
  <c r="BA33" i="16" s="1"/>
  <c r="BA34" i="16" s="1"/>
  <c r="BA36" i="16" s="1"/>
  <c r="BC55" i="16"/>
  <c r="BC22" i="16"/>
  <c r="BC26" i="16" s="1"/>
  <c r="BC28" i="16" s="1"/>
  <c r="BC33" i="16" s="1"/>
  <c r="BC34" i="16" s="1"/>
  <c r="BC36" i="16" s="1"/>
  <c r="BB55" i="16"/>
  <c r="BB22" i="16"/>
  <c r="BB26" i="16" s="1"/>
  <c r="BB28" i="16" s="1"/>
  <c r="BB33" i="16" s="1"/>
  <c r="BB34" i="16" s="1"/>
  <c r="BB36" i="16" s="1"/>
  <c r="BI55" i="16"/>
  <c r="BI22" i="16"/>
  <c r="BI26" i="16" s="1"/>
  <c r="BI28" i="16" s="1"/>
  <c r="BI33" i="16" s="1"/>
  <c r="BI34" i="16" s="1"/>
  <c r="BI36" i="16" s="1"/>
  <c r="AY55" i="16"/>
  <c r="AY22" i="16"/>
  <c r="AY26" i="16" s="1"/>
  <c r="AY28" i="16" s="1"/>
  <c r="AY33" i="16" s="1"/>
  <c r="AZ55" i="16"/>
  <c r="AZ22" i="16"/>
  <c r="AZ26" i="16" s="1"/>
  <c r="AZ28" i="16" s="1"/>
  <c r="AZ33" i="16" s="1"/>
  <c r="AZ34" i="16" s="1"/>
  <c r="AZ36" i="16" s="1"/>
  <c r="BG55" i="16"/>
  <c r="BG22" i="16"/>
  <c r="BG26" i="16" s="1"/>
  <c r="BG28" i="16" s="1"/>
  <c r="BG33" i="16" s="1"/>
  <c r="BG34" i="16" s="1"/>
  <c r="BG36" i="16" s="1"/>
  <c r="AV12" i="16"/>
  <c r="AU45" i="16"/>
  <c r="AU52" i="16"/>
  <c r="AQ55" i="16"/>
  <c r="AQ22" i="16"/>
  <c r="AQ26" i="16" s="1"/>
  <c r="AQ28" i="16" s="1"/>
  <c r="AQ33" i="16" s="1"/>
  <c r="AQ34" i="16" s="1"/>
  <c r="AQ36" i="16" s="1"/>
  <c r="AO55" i="16"/>
  <c r="AO22" i="16"/>
  <c r="AO26" i="16" s="1"/>
  <c r="AO28" i="16" s="1"/>
  <c r="AO33" i="16" s="1"/>
  <c r="AO34" i="16" s="1"/>
  <c r="AO36" i="16" s="1"/>
  <c r="AN55" i="16"/>
  <c r="AN22" i="16"/>
  <c r="AN26" i="16" s="1"/>
  <c r="AN28" i="16" s="1"/>
  <c r="AN33" i="16" s="1"/>
  <c r="AN34" i="16" s="1"/>
  <c r="AN36" i="16" s="1"/>
  <c r="AT55" i="16"/>
  <c r="AT22" i="16"/>
  <c r="AT26" i="16" s="1"/>
  <c r="AT28" i="16" s="1"/>
  <c r="AT33" i="16" s="1"/>
  <c r="AT34" i="16" s="1"/>
  <c r="AT36" i="16" s="1"/>
  <c r="AR55" i="16"/>
  <c r="AR22" i="16"/>
  <c r="AR26" i="16" s="1"/>
  <c r="AR28" i="16" s="1"/>
  <c r="AR33" i="16" s="1"/>
  <c r="AR34" i="16" s="1"/>
  <c r="AR36" i="16" s="1"/>
  <c r="AV55" i="16"/>
  <c r="AV22" i="16"/>
  <c r="AV26" i="16" s="1"/>
  <c r="AV28" i="16" s="1"/>
  <c r="AV33" i="16" s="1"/>
  <c r="AV34" i="16" s="1"/>
  <c r="AV36" i="16" s="1"/>
  <c r="AS55" i="16"/>
  <c r="AS22" i="16"/>
  <c r="AS26" i="16" s="1"/>
  <c r="AS28" i="16" s="1"/>
  <c r="AS33" i="16" s="1"/>
  <c r="AS34" i="16" s="1"/>
  <c r="AS36" i="16" s="1"/>
  <c r="AW55" i="16"/>
  <c r="AW22" i="16"/>
  <c r="AW26" i="16" s="1"/>
  <c r="AW28" i="16" s="1"/>
  <c r="AW33" i="16" s="1"/>
  <c r="AW34" i="16" s="1"/>
  <c r="AW36" i="16" s="1"/>
  <c r="AM55" i="16"/>
  <c r="AM22" i="16"/>
  <c r="AM26" i="16" s="1"/>
  <c r="AX55" i="16"/>
  <c r="AX22" i="16"/>
  <c r="AX26" i="16" s="1"/>
  <c r="AX28" i="16" s="1"/>
  <c r="AX33" i="16" s="1"/>
  <c r="AX34" i="16" s="1"/>
  <c r="AX36" i="16" s="1"/>
  <c r="AU55" i="16"/>
  <c r="AU22" i="16"/>
  <c r="AU26" i="16" s="1"/>
  <c r="AU28" i="16" s="1"/>
  <c r="AU33" i="16" s="1"/>
  <c r="AU34" i="16" s="1"/>
  <c r="AU36" i="16" s="1"/>
  <c r="AP55" i="16"/>
  <c r="AP22" i="16"/>
  <c r="AP26" i="16" s="1"/>
  <c r="AP28" i="16" s="1"/>
  <c r="AP33" i="16" s="1"/>
  <c r="AP34" i="16" s="1"/>
  <c r="AP36" i="16" s="1"/>
  <c r="AW23" i="17"/>
  <c r="AX20" i="17" s="1"/>
  <c r="AD22" i="16"/>
  <c r="AD26" i="16" s="1"/>
  <c r="AD28" i="16" s="1"/>
  <c r="AD33" i="16" s="1"/>
  <c r="AD34" i="16" s="1"/>
  <c r="AD36" i="16" s="1"/>
  <c r="AA22" i="16"/>
  <c r="AA26" i="16" s="1"/>
  <c r="AA28" i="16" s="1"/>
  <c r="AA33" i="16" s="1"/>
  <c r="AA34" i="16" s="1"/>
  <c r="AA36" i="16" s="1"/>
  <c r="AJ22" i="16"/>
  <c r="AJ26" i="16" s="1"/>
  <c r="AJ28" i="16" s="1"/>
  <c r="AJ33" i="16" s="1"/>
  <c r="AJ34" i="16" s="1"/>
  <c r="AJ36" i="16" s="1"/>
  <c r="Z22" i="16"/>
  <c r="Z26" i="16" s="1"/>
  <c r="Z28" i="16" s="1"/>
  <c r="Z33" i="16" s="1"/>
  <c r="Z34" i="16" s="1"/>
  <c r="Z36" i="16" s="1"/>
  <c r="AH22" i="16"/>
  <c r="AH26" i="16" s="1"/>
  <c r="AH28" i="16" s="1"/>
  <c r="AH33" i="16" s="1"/>
  <c r="AH34" i="16" s="1"/>
  <c r="AH36" i="16" s="1"/>
  <c r="AF22" i="16"/>
  <c r="AF26" i="16" s="1"/>
  <c r="AF28" i="16" s="1"/>
  <c r="AF33" i="16" s="1"/>
  <c r="AF34" i="16" s="1"/>
  <c r="AF36" i="16" s="1"/>
  <c r="AB22" i="16"/>
  <c r="AB26" i="16" s="1"/>
  <c r="AB28" i="16" s="1"/>
  <c r="AB33" i="16" s="1"/>
  <c r="AB34" i="16" s="1"/>
  <c r="AB36" i="16" s="1"/>
  <c r="AI22" i="16"/>
  <c r="AI26" i="16" s="1"/>
  <c r="AI28" i="16" s="1"/>
  <c r="AI33" i="16" s="1"/>
  <c r="AI34" i="16" s="1"/>
  <c r="AI36" i="16" s="1"/>
  <c r="AC22" i="16"/>
  <c r="AC26" i="16" s="1"/>
  <c r="AC28" i="16" s="1"/>
  <c r="AC33" i="16" s="1"/>
  <c r="AC34" i="16" s="1"/>
  <c r="AC36" i="16" s="1"/>
  <c r="AE22" i="16"/>
  <c r="AE26" i="16" s="1"/>
  <c r="AE28" i="16" s="1"/>
  <c r="AE33" i="16" s="1"/>
  <c r="AE34" i="16" s="1"/>
  <c r="AE36" i="16" s="1"/>
  <c r="AG22" i="16"/>
  <c r="AG26" i="16" s="1"/>
  <c r="AG28" i="16" s="1"/>
  <c r="AG33" i="16" s="1"/>
  <c r="AG34" i="16" s="1"/>
  <c r="AG36" i="16" s="1"/>
  <c r="AK22" i="16"/>
  <c r="AK26" i="16" s="1"/>
  <c r="AK28" i="16" s="1"/>
  <c r="AK33" i="16" s="1"/>
  <c r="AK34" i="16" s="1"/>
  <c r="AK36" i="16" s="1"/>
  <c r="AL22" i="16"/>
  <c r="AL26" i="16" s="1"/>
  <c r="AL28" i="16" s="1"/>
  <c r="AL33" i="16" s="1"/>
  <c r="AL34" i="16" s="1"/>
  <c r="AL36" i="16" s="1"/>
  <c r="E22" i="16"/>
  <c r="E26" i="16" s="1"/>
  <c r="E28" i="16" s="1"/>
  <c r="E33" i="16" s="1"/>
  <c r="D22" i="16"/>
  <c r="D26" i="16" s="1"/>
  <c r="D28" i="16" s="1"/>
  <c r="D33" i="16" s="1"/>
  <c r="D34" i="16" s="1"/>
  <c r="D36" i="16" s="1"/>
  <c r="H22" i="16"/>
  <c r="H26" i="16" s="1"/>
  <c r="H28" i="16" s="1"/>
  <c r="H33" i="16" s="1"/>
  <c r="O22" i="16"/>
  <c r="O26" i="16" s="1"/>
  <c r="O28" i="16" s="1"/>
  <c r="O33" i="16" s="1"/>
  <c r="L22" i="16"/>
  <c r="L26" i="16" s="1"/>
  <c r="L28" i="16" s="1"/>
  <c r="L33" i="16" s="1"/>
  <c r="L34" i="16" s="1"/>
  <c r="L36" i="16" s="1"/>
  <c r="F22" i="16"/>
  <c r="F26" i="16" s="1"/>
  <c r="F28" i="16" s="1"/>
  <c r="F33" i="16" s="1"/>
  <c r="F34" i="16" s="1"/>
  <c r="F36" i="16" s="1"/>
  <c r="G22" i="16"/>
  <c r="G26" i="16" s="1"/>
  <c r="G28" i="16" s="1"/>
  <c r="G33" i="16" s="1"/>
  <c r="J22" i="16"/>
  <c r="J26" i="16" s="1"/>
  <c r="J28" i="16" s="1"/>
  <c r="J33" i="16" s="1"/>
  <c r="J34" i="16" s="1"/>
  <c r="J36" i="16" s="1"/>
  <c r="K22" i="16"/>
  <c r="K26" i="16" s="1"/>
  <c r="K28" i="16" s="1"/>
  <c r="K33" i="16" s="1"/>
  <c r="S22" i="16"/>
  <c r="S26" i="16" s="1"/>
  <c r="S28" i="16" s="1"/>
  <c r="S33" i="16" s="1"/>
  <c r="T22" i="16"/>
  <c r="T26" i="16" s="1"/>
  <c r="T28" i="16" s="1"/>
  <c r="T33" i="16" s="1"/>
  <c r="X22" i="16"/>
  <c r="X26" i="16" s="1"/>
  <c r="X28" i="16" s="1"/>
  <c r="X33" i="16" s="1"/>
  <c r="I22" i="16"/>
  <c r="I26" i="16" s="1"/>
  <c r="I28" i="16" s="1"/>
  <c r="I33" i="16" s="1"/>
  <c r="C22" i="16"/>
  <c r="C26" i="16" s="1"/>
  <c r="N22" i="16"/>
  <c r="N26" i="16" s="1"/>
  <c r="N28" i="16" s="1"/>
  <c r="N33" i="16" s="1"/>
  <c r="M22" i="16"/>
  <c r="M26" i="16" s="1"/>
  <c r="M28" i="16" s="1"/>
  <c r="M33" i="16" s="1"/>
  <c r="Q22" i="16"/>
  <c r="Q26" i="16" s="1"/>
  <c r="Q28" i="16" s="1"/>
  <c r="Q33" i="16" s="1"/>
  <c r="P22" i="16"/>
  <c r="P26" i="16" s="1"/>
  <c r="P28" i="16" s="1"/>
  <c r="P33" i="16" s="1"/>
  <c r="R22" i="16"/>
  <c r="R26" i="16" s="1"/>
  <c r="R28" i="16" s="1"/>
  <c r="R33" i="16" s="1"/>
  <c r="W22" i="16"/>
  <c r="W26" i="16" s="1"/>
  <c r="W28" i="16" s="1"/>
  <c r="W33" i="16" s="1"/>
  <c r="U22" i="16"/>
  <c r="U26" i="16" s="1"/>
  <c r="U28" i="16" s="1"/>
  <c r="U33" i="16" s="1"/>
  <c r="V22" i="16"/>
  <c r="V26" i="16" s="1"/>
  <c r="V28" i="16" s="1"/>
  <c r="V33" i="16" s="1"/>
  <c r="Y22" i="16"/>
  <c r="Y26" i="16" s="1"/>
  <c r="Y28" i="16" s="1"/>
  <c r="Y33" i="16" s="1"/>
  <c r="E34" i="16" l="1"/>
  <c r="E36" i="16" s="1"/>
  <c r="H34" i="16"/>
  <c r="H36" i="16" s="1"/>
  <c r="X34" i="16"/>
  <c r="X36" i="16" s="1"/>
  <c r="T34" i="16"/>
  <c r="T36" i="16" s="1"/>
  <c r="S34" i="16"/>
  <c r="S36" i="16" s="1"/>
  <c r="N34" i="16"/>
  <c r="N36" i="16" s="1"/>
  <c r="I34" i="16"/>
  <c r="I36" i="16" s="1"/>
  <c r="K34" i="16"/>
  <c r="K36" i="16" s="1"/>
  <c r="G34" i="16"/>
  <c r="G36" i="16" s="1"/>
  <c r="W34" i="16"/>
  <c r="W36" i="16" s="1"/>
  <c r="V34" i="16"/>
  <c r="V36" i="16" s="1"/>
  <c r="Q34" i="16"/>
  <c r="Q36" i="16" s="1"/>
  <c r="B17" i="21"/>
  <c r="C29" i="20"/>
  <c r="O34" i="16"/>
  <c r="O36" i="16" s="1"/>
  <c r="AC199" i="21"/>
  <c r="BC58" i="20"/>
  <c r="BC50" i="20"/>
  <c r="AA69" i="16"/>
  <c r="U34" i="16"/>
  <c r="U36" i="16" s="1"/>
  <c r="F50" i="20"/>
  <c r="G50" i="20" s="1"/>
  <c r="H50" i="20" s="1"/>
  <c r="I50" i="20" s="1"/>
  <c r="J50" i="20" s="1"/>
  <c r="K50" i="20" s="1"/>
  <c r="L50" i="20" s="1"/>
  <c r="M50" i="20" s="1"/>
  <c r="N50" i="20" s="1"/>
  <c r="O50" i="20" s="1"/>
  <c r="P50" i="20" s="1"/>
  <c r="Q50" i="20" s="1"/>
  <c r="R50" i="20" s="1"/>
  <c r="S50" i="20" s="1"/>
  <c r="T50" i="20" s="1"/>
  <c r="U50" i="20" s="1"/>
  <c r="V50" i="20" s="1"/>
  <c r="W50" i="20" s="1"/>
  <c r="X50" i="20" s="1"/>
  <c r="Y50" i="20" s="1"/>
  <c r="Z50" i="20" s="1"/>
  <c r="AA50" i="20" s="1"/>
  <c r="AB50" i="20" s="1"/>
  <c r="AC50" i="20" s="1"/>
  <c r="AD50" i="20" s="1"/>
  <c r="AE50" i="20" s="1"/>
  <c r="AF50" i="20" s="1"/>
  <c r="AG50" i="20" s="1"/>
  <c r="AH50" i="20" s="1"/>
  <c r="AI50" i="20" s="1"/>
  <c r="AJ50" i="20" s="1"/>
  <c r="AK50" i="20" s="1"/>
  <c r="AL50" i="20" s="1"/>
  <c r="AM50" i="20" s="1"/>
  <c r="AP50" i="20" s="1"/>
  <c r="AQ50" i="20" s="1"/>
  <c r="AR50" i="20" s="1"/>
  <c r="AS50" i="20" s="1"/>
  <c r="AT50" i="20" s="1"/>
  <c r="AU50" i="20" s="1"/>
  <c r="AV50" i="20" s="1"/>
  <c r="AW50" i="20" s="1"/>
  <c r="AX50" i="20" s="1"/>
  <c r="AY50" i="20" s="1"/>
  <c r="AZ50" i="20" s="1"/>
  <c r="BA50" i="20" s="1"/>
  <c r="Y34" i="16"/>
  <c r="Y36" i="16" s="1"/>
  <c r="R34" i="16"/>
  <c r="R36" i="16" s="1"/>
  <c r="C58" i="20"/>
  <c r="D58" i="20" s="1"/>
  <c r="E58" i="20" s="1"/>
  <c r="F58" i="20" s="1"/>
  <c r="G58" i="20" s="1"/>
  <c r="H58" i="20" s="1"/>
  <c r="I58" i="20" s="1"/>
  <c r="J58" i="20" s="1"/>
  <c r="K58" i="20" s="1"/>
  <c r="L58" i="20" s="1"/>
  <c r="M58" i="20" s="1"/>
  <c r="N58" i="20" s="1"/>
  <c r="O58" i="20" s="1"/>
  <c r="P58" i="20" s="1"/>
  <c r="Q58" i="20" s="1"/>
  <c r="R58" i="20" s="1"/>
  <c r="S58" i="20" s="1"/>
  <c r="T58" i="20" s="1"/>
  <c r="U58" i="20" s="1"/>
  <c r="V58" i="20" s="1"/>
  <c r="W58" i="20" s="1"/>
  <c r="X58" i="20" s="1"/>
  <c r="Y58" i="20" s="1"/>
  <c r="Z58" i="20" s="1"/>
  <c r="AA58" i="20" s="1"/>
  <c r="AB58" i="20" s="1"/>
  <c r="AC58" i="20" s="1"/>
  <c r="AD58" i="20" s="1"/>
  <c r="AE58" i="20" s="1"/>
  <c r="AF58" i="20" s="1"/>
  <c r="AG58" i="20" s="1"/>
  <c r="AH58" i="20" s="1"/>
  <c r="AI58" i="20" s="1"/>
  <c r="AJ58" i="20" s="1"/>
  <c r="AK58" i="20" s="1"/>
  <c r="AL58" i="20" s="1"/>
  <c r="AM58" i="20" s="1"/>
  <c r="AP58" i="20" s="1"/>
  <c r="AQ58" i="20" s="1"/>
  <c r="AR58" i="20" s="1"/>
  <c r="AS58" i="20" s="1"/>
  <c r="AT58" i="20" s="1"/>
  <c r="AU58" i="20" s="1"/>
  <c r="AV58" i="20" s="1"/>
  <c r="AW58" i="20" s="1"/>
  <c r="AX58" i="20" s="1"/>
  <c r="AY58" i="20" s="1"/>
  <c r="AZ58" i="20" s="1"/>
  <c r="BA58" i="20" s="1"/>
  <c r="M34" i="16"/>
  <c r="M36" i="16" s="1"/>
  <c r="BB45" i="20"/>
  <c r="P34" i="16"/>
  <c r="P36" i="16" s="1"/>
  <c r="CA77" i="17"/>
  <c r="BZ77" i="17"/>
  <c r="CM77" i="17"/>
  <c r="BY77" i="17"/>
  <c r="BX77" i="17"/>
  <c r="BW77" i="17"/>
  <c r="BV77" i="17"/>
  <c r="BU77" i="17"/>
  <c r="BT77" i="17"/>
  <c r="BS77" i="17"/>
  <c r="BR77" i="17"/>
  <c r="BQ77" i="17"/>
  <c r="BP77" i="17"/>
  <c r="CU77" i="17"/>
  <c r="BO77" i="17"/>
  <c r="CT77" i="17"/>
  <c r="BN77" i="17"/>
  <c r="CS77" i="17"/>
  <c r="BM77" i="17"/>
  <c r="CR77" i="17"/>
  <c r="BL77" i="17"/>
  <c r="CN77" i="17"/>
  <c r="CQ77" i="17"/>
  <c r="CO77" i="17"/>
  <c r="CP77" i="17"/>
  <c r="CE77" i="17"/>
  <c r="CH77" i="17"/>
  <c r="CL77" i="17"/>
  <c r="CK77" i="17"/>
  <c r="CJ77" i="17"/>
  <c r="CI77" i="17"/>
  <c r="CG77" i="17"/>
  <c r="CF77" i="17"/>
  <c r="CD77" i="17"/>
  <c r="CC77" i="17"/>
  <c r="CB77" i="17"/>
  <c r="BW19" i="17"/>
  <c r="BV27" i="17"/>
  <c r="CV76" i="17"/>
  <c r="CW76" i="17" s="1"/>
  <c r="B30" i="16"/>
  <c r="A103" i="19"/>
  <c r="B103" i="19" s="1"/>
  <c r="AZ77" i="17"/>
  <c r="BA77" i="17"/>
  <c r="BH77" i="17"/>
  <c r="BK77" i="17"/>
  <c r="BD77" i="17"/>
  <c r="BB77" i="17"/>
  <c r="BJ77" i="17"/>
  <c r="BI77" i="17"/>
  <c r="BF77" i="17"/>
  <c r="BC77" i="17"/>
  <c r="BE77" i="17"/>
  <c r="BG77" i="17"/>
  <c r="A79" i="17"/>
  <c r="B78" i="17"/>
  <c r="B57" i="16"/>
  <c r="AX23" i="17"/>
  <c r="AY20" i="17" s="1"/>
  <c r="AY23" i="17" s="1"/>
  <c r="AZ20" i="17" s="1"/>
  <c r="BE57" i="16"/>
  <c r="J16" i="20" s="1"/>
  <c r="BE48" i="16"/>
  <c r="BE50" i="16" s="1"/>
  <c r="J15" i="20" s="1"/>
  <c r="BD57" i="16"/>
  <c r="I16" i="20" s="1"/>
  <c r="BD48" i="16"/>
  <c r="BD50" i="16" s="1"/>
  <c r="I15" i="20" s="1"/>
  <c r="AY34" i="16"/>
  <c r="AY36" i="16" s="1"/>
  <c r="BB57" i="16"/>
  <c r="G16" i="20" s="1"/>
  <c r="BB48" i="16"/>
  <c r="BB50" i="16" s="1"/>
  <c r="G15" i="20" s="1"/>
  <c r="BC57" i="16"/>
  <c r="H16" i="20" s="1"/>
  <c r="BC48" i="16"/>
  <c r="BC50" i="16" s="1"/>
  <c r="H15" i="20" s="1"/>
  <c r="AY57" i="16"/>
  <c r="AY48" i="16"/>
  <c r="AY50" i="16" s="1"/>
  <c r="BF57" i="16"/>
  <c r="K16" i="20" s="1"/>
  <c r="BF48" i="16"/>
  <c r="BF50" i="16" s="1"/>
  <c r="K15" i="20" s="1"/>
  <c r="BG57" i="16"/>
  <c r="L16" i="20" s="1"/>
  <c r="BG48" i="16"/>
  <c r="BG50" i="16" s="1"/>
  <c r="L15" i="20" s="1"/>
  <c r="BI57" i="16"/>
  <c r="N16" i="20" s="1"/>
  <c r="BI48" i="16"/>
  <c r="BI50" i="16" s="1"/>
  <c r="N15" i="20" s="1"/>
  <c r="BH57" i="16"/>
  <c r="M16" i="20" s="1"/>
  <c r="BH48" i="16"/>
  <c r="BH50" i="16" s="1"/>
  <c r="M15" i="20" s="1"/>
  <c r="AZ57" i="16"/>
  <c r="E16" i="20" s="1"/>
  <c r="AZ48" i="16"/>
  <c r="AZ50" i="16" s="1"/>
  <c r="E15" i="20" s="1"/>
  <c r="BJ57" i="16"/>
  <c r="O16" i="20" s="1"/>
  <c r="BJ48" i="16"/>
  <c r="BJ50" i="16" s="1"/>
  <c r="O15" i="20" s="1"/>
  <c r="BA57" i="16"/>
  <c r="F16" i="20" s="1"/>
  <c r="BA48" i="16"/>
  <c r="BA50" i="16" s="1"/>
  <c r="F15" i="20" s="1"/>
  <c r="AV52" i="16"/>
  <c r="AV45" i="16"/>
  <c r="AW12" i="16"/>
  <c r="B50" i="16"/>
  <c r="AM28" i="16"/>
  <c r="AM33" i="16" s="1"/>
  <c r="AP57" i="16"/>
  <c r="AP48" i="16"/>
  <c r="AP50" i="16" s="1"/>
  <c r="AS57" i="16"/>
  <c r="AS48" i="16"/>
  <c r="AS50" i="16" s="1"/>
  <c r="AM48" i="16"/>
  <c r="AM50" i="16" s="1"/>
  <c r="AM57" i="16"/>
  <c r="AU57" i="16"/>
  <c r="AU48" i="16"/>
  <c r="AU50" i="16" s="1"/>
  <c r="AV57" i="16"/>
  <c r="AV48" i="16"/>
  <c r="AV50" i="16" s="1"/>
  <c r="AR57" i="16"/>
  <c r="AR48" i="16"/>
  <c r="AR50" i="16" s="1"/>
  <c r="AT57" i="16"/>
  <c r="AT48" i="16"/>
  <c r="AT50" i="16" s="1"/>
  <c r="AW57" i="16"/>
  <c r="AW48" i="16"/>
  <c r="AW50" i="16" s="1"/>
  <c r="AO57" i="16"/>
  <c r="AO48" i="16"/>
  <c r="AO50" i="16" s="1"/>
  <c r="AQ57" i="16"/>
  <c r="AQ48" i="16"/>
  <c r="AQ50" i="16" s="1"/>
  <c r="AX57" i="16"/>
  <c r="AX48" i="16"/>
  <c r="AX50" i="16" s="1"/>
  <c r="AN57" i="16"/>
  <c r="AN48" i="16"/>
  <c r="AN50" i="16" s="1"/>
  <c r="AK57" i="16"/>
  <c r="AK50" i="16"/>
  <c r="AB57" i="16"/>
  <c r="AB50" i="16"/>
  <c r="AF57" i="16"/>
  <c r="AF50" i="16"/>
  <c r="Z57" i="16"/>
  <c r="Z50" i="16"/>
  <c r="AL57" i="16"/>
  <c r="AL50" i="16"/>
  <c r="AE57" i="16"/>
  <c r="AE50" i="16"/>
  <c r="AC57" i="16"/>
  <c r="AC50" i="16"/>
  <c r="AJ57" i="16"/>
  <c r="AJ50" i="16"/>
  <c r="AH57" i="16"/>
  <c r="AH50" i="16"/>
  <c r="AG57" i="16"/>
  <c r="AG50" i="16"/>
  <c r="AI57" i="16"/>
  <c r="AI50" i="16"/>
  <c r="AA57" i="16"/>
  <c r="AA50" i="16"/>
  <c r="AD57" i="16"/>
  <c r="AD50" i="16"/>
  <c r="V57" i="16"/>
  <c r="V50" i="16"/>
  <c r="C57" i="16"/>
  <c r="T57" i="16"/>
  <c r="T50" i="16"/>
  <c r="Y57" i="16"/>
  <c r="Y50" i="16"/>
  <c r="J57" i="16"/>
  <c r="J50" i="16"/>
  <c r="G57" i="16"/>
  <c r="G50" i="16"/>
  <c r="W57" i="16"/>
  <c r="W50" i="16"/>
  <c r="R57" i="16"/>
  <c r="R50" i="16"/>
  <c r="L57" i="16"/>
  <c r="L50" i="16"/>
  <c r="Q57" i="16"/>
  <c r="Q50" i="16"/>
  <c r="O50" i="16"/>
  <c r="O57" i="16"/>
  <c r="C28" i="16"/>
  <c r="I57" i="16"/>
  <c r="I50" i="16"/>
  <c r="X57" i="16"/>
  <c r="X50" i="16"/>
  <c r="F57" i="16"/>
  <c r="F50" i="16"/>
  <c r="P57" i="16"/>
  <c r="P50" i="16"/>
  <c r="S57" i="16"/>
  <c r="S50" i="16"/>
  <c r="K57" i="16"/>
  <c r="K50" i="16"/>
  <c r="U57" i="16"/>
  <c r="U50" i="16"/>
  <c r="H57" i="16"/>
  <c r="H50" i="16"/>
  <c r="M57" i="16"/>
  <c r="M50" i="16"/>
  <c r="D57" i="16"/>
  <c r="D50" i="16"/>
  <c r="N57" i="16"/>
  <c r="N50" i="16"/>
  <c r="E57" i="16"/>
  <c r="E50" i="16"/>
  <c r="BD50" i="20" l="1"/>
  <c r="BD58" i="20"/>
  <c r="L17" i="20"/>
  <c r="L64" i="20" s="1"/>
  <c r="L43" i="20"/>
  <c r="H17" i="20"/>
  <c r="H64" i="20" s="1"/>
  <c r="H43" i="20"/>
  <c r="K18" i="20"/>
  <c r="K65" i="20" s="1"/>
  <c r="K44" i="20"/>
  <c r="D16" i="20"/>
  <c r="J17" i="20"/>
  <c r="J64" i="20" s="1"/>
  <c r="J43" i="20"/>
  <c r="J18" i="20"/>
  <c r="J65" i="20" s="1"/>
  <c r="J44" i="20"/>
  <c r="L18" i="20"/>
  <c r="L65" i="20" s="1"/>
  <c r="L44" i="20"/>
  <c r="D15" i="20"/>
  <c r="G18" i="20"/>
  <c r="G65" i="20" s="1"/>
  <c r="G44" i="20"/>
  <c r="I18" i="20"/>
  <c r="I65" i="20" s="1"/>
  <c r="I44" i="20"/>
  <c r="F18" i="20"/>
  <c r="F65" i="20" s="1"/>
  <c r="F44" i="20"/>
  <c r="M17" i="20"/>
  <c r="M64" i="20" s="1"/>
  <c r="M43" i="20"/>
  <c r="H18" i="20"/>
  <c r="H65" i="20" s="1"/>
  <c r="H44" i="20"/>
  <c r="I17" i="20"/>
  <c r="I64" i="20" s="1"/>
  <c r="I43" i="20"/>
  <c r="B67" i="16"/>
  <c r="C16" i="20"/>
  <c r="F17" i="20"/>
  <c r="F64" i="20" s="1"/>
  <c r="F43" i="20"/>
  <c r="O18" i="20"/>
  <c r="O65" i="20" s="1"/>
  <c r="O44" i="20"/>
  <c r="M18" i="20"/>
  <c r="M65" i="20" s="1"/>
  <c r="M44" i="20"/>
  <c r="K17" i="20"/>
  <c r="K64" i="20" s="1"/>
  <c r="K43" i="20"/>
  <c r="G17" i="20"/>
  <c r="G64" i="20" s="1"/>
  <c r="G43" i="20"/>
  <c r="O17" i="20"/>
  <c r="O64" i="20" s="1"/>
  <c r="O43" i="20"/>
  <c r="N17" i="20"/>
  <c r="N64" i="20" s="1"/>
  <c r="N43" i="20"/>
  <c r="C55" i="20"/>
  <c r="B32" i="16"/>
  <c r="E17" i="20"/>
  <c r="E64" i="20" s="1"/>
  <c r="E43" i="20"/>
  <c r="E18" i="20"/>
  <c r="E65" i="20" s="1"/>
  <c r="E44" i="20"/>
  <c r="N18" i="20"/>
  <c r="N65" i="20" s="1"/>
  <c r="N44" i="20"/>
  <c r="E17" i="21"/>
  <c r="E18" i="21" s="1"/>
  <c r="D17" i="21"/>
  <c r="B18" i="21"/>
  <c r="BW78" i="17"/>
  <c r="CJ78" i="17"/>
  <c r="BV78" i="17"/>
  <c r="BU78" i="17"/>
  <c r="BT78" i="17"/>
  <c r="BS78" i="17"/>
  <c r="BR78" i="17"/>
  <c r="BQ78" i="17"/>
  <c r="BP78" i="17"/>
  <c r="CI78" i="17"/>
  <c r="CU78" i="17"/>
  <c r="BO78" i="17"/>
  <c r="CT78" i="17"/>
  <c r="BN78" i="17"/>
  <c r="CS78" i="17"/>
  <c r="BM78" i="17"/>
  <c r="CR78" i="17"/>
  <c r="BL78" i="17"/>
  <c r="CQ78" i="17"/>
  <c r="CP78" i="17"/>
  <c r="CO78" i="17"/>
  <c r="CN78" i="17"/>
  <c r="CK78" i="17"/>
  <c r="CM78" i="17"/>
  <c r="CL78" i="17"/>
  <c r="BY78" i="17"/>
  <c r="BX78" i="17"/>
  <c r="CH78" i="17"/>
  <c r="CG78" i="17"/>
  <c r="CF78" i="17"/>
  <c r="CE78" i="17"/>
  <c r="CD78" i="17"/>
  <c r="CC78" i="17"/>
  <c r="CB78" i="17"/>
  <c r="CA78" i="17"/>
  <c r="BZ78" i="17"/>
  <c r="BX19" i="17"/>
  <c r="BW27" i="17"/>
  <c r="CV77" i="17"/>
  <c r="B59" i="16"/>
  <c r="B62" i="16" s="1"/>
  <c r="A104" i="19"/>
  <c r="B104" i="19" s="1"/>
  <c r="B68" i="16"/>
  <c r="BC78" i="17"/>
  <c r="BH78" i="17"/>
  <c r="BA78" i="17"/>
  <c r="BA125" i="17" s="1"/>
  <c r="BA22" i="17" s="1"/>
  <c r="E29" i="20" s="1"/>
  <c r="BK78" i="17"/>
  <c r="BF78" i="17"/>
  <c r="BJ78" i="17"/>
  <c r="BG78" i="17"/>
  <c r="BB78" i="17"/>
  <c r="BD78" i="17"/>
  <c r="BI78" i="17"/>
  <c r="BE78" i="17"/>
  <c r="A80" i="17"/>
  <c r="B79" i="17"/>
  <c r="AZ125" i="17"/>
  <c r="AZ22" i="17" s="1"/>
  <c r="BA59" i="16"/>
  <c r="BA64" i="16" s="1"/>
  <c r="BE59" i="16"/>
  <c r="BE64" i="16" s="1"/>
  <c r="BD59" i="16"/>
  <c r="BD64" i="16" s="1"/>
  <c r="BJ59" i="16"/>
  <c r="BJ64" i="16" s="1"/>
  <c r="BG59" i="16"/>
  <c r="BG64" i="16" s="1"/>
  <c r="AZ59" i="16"/>
  <c r="AZ64" i="16" s="1"/>
  <c r="BF59" i="16"/>
  <c r="BF64" i="16" s="1"/>
  <c r="BH59" i="16"/>
  <c r="BH64" i="16" s="1"/>
  <c r="AY59" i="16"/>
  <c r="AY64" i="16" s="1"/>
  <c r="BI59" i="16"/>
  <c r="BI64" i="16" s="1"/>
  <c r="BC59" i="16"/>
  <c r="BC64" i="16" s="1"/>
  <c r="BB59" i="16"/>
  <c r="BB64" i="16" s="1"/>
  <c r="AW45" i="16"/>
  <c r="AX12" i="16"/>
  <c r="AW52" i="16"/>
  <c r="AS59" i="16"/>
  <c r="AS64" i="16" s="1"/>
  <c r="AW59" i="16"/>
  <c r="AW64" i="16" s="1"/>
  <c r="AU59" i="16"/>
  <c r="AU64" i="16" s="1"/>
  <c r="AQ59" i="16"/>
  <c r="AQ64" i="16" s="1"/>
  <c r="AM34" i="16"/>
  <c r="AM36" i="16" s="1"/>
  <c r="AV59" i="16"/>
  <c r="AV64" i="16" s="1"/>
  <c r="AP59" i="16"/>
  <c r="AP64" i="16" s="1"/>
  <c r="S59" i="16"/>
  <c r="S64" i="16" s="1"/>
  <c r="AE59" i="16"/>
  <c r="AE64" i="16" s="1"/>
  <c r="AT59" i="16"/>
  <c r="AT64" i="16" s="1"/>
  <c r="M59" i="16"/>
  <c r="M64" i="16" s="1"/>
  <c r="AR59" i="16"/>
  <c r="AR64" i="16" s="1"/>
  <c r="AB59" i="16"/>
  <c r="AB64" i="16" s="1"/>
  <c r="AX59" i="16"/>
  <c r="AX64" i="16" s="1"/>
  <c r="J59" i="16"/>
  <c r="J64" i="16" s="1"/>
  <c r="H59" i="16"/>
  <c r="H64" i="16" s="1"/>
  <c r="AO59" i="16"/>
  <c r="AO64" i="16" s="1"/>
  <c r="T59" i="16"/>
  <c r="T64" i="16" s="1"/>
  <c r="AN59" i="16"/>
  <c r="AN64" i="16" s="1"/>
  <c r="U59" i="16"/>
  <c r="U64" i="16" s="1"/>
  <c r="AK59" i="16"/>
  <c r="AK64" i="16" s="1"/>
  <c r="AM59" i="16"/>
  <c r="X59" i="16"/>
  <c r="X64" i="16" s="1"/>
  <c r="Y59" i="16"/>
  <c r="Y64" i="16" s="1"/>
  <c r="N59" i="16"/>
  <c r="N64" i="16" s="1"/>
  <c r="F59" i="16"/>
  <c r="F64" i="16" s="1"/>
  <c r="Q59" i="16"/>
  <c r="Q64" i="16" s="1"/>
  <c r="G59" i="16"/>
  <c r="G64" i="16" s="1"/>
  <c r="Z59" i="16"/>
  <c r="R59" i="16"/>
  <c r="R64" i="16" s="1"/>
  <c r="AF59" i="16"/>
  <c r="AF64" i="16" s="1"/>
  <c r="AL59" i="16"/>
  <c r="AL64" i="16" s="1"/>
  <c r="L59" i="16"/>
  <c r="L64" i="16" s="1"/>
  <c r="D59" i="16"/>
  <c r="D64" i="16" s="1"/>
  <c r="AD59" i="16"/>
  <c r="AD64" i="16" s="1"/>
  <c r="E59" i="16"/>
  <c r="E64" i="16" s="1"/>
  <c r="W59" i="16"/>
  <c r="W64" i="16" s="1"/>
  <c r="AG59" i="16"/>
  <c r="AG64" i="16" s="1"/>
  <c r="AI59" i="16"/>
  <c r="AI64" i="16" s="1"/>
  <c r="K59" i="16"/>
  <c r="K64" i="16" s="1"/>
  <c r="I59" i="16"/>
  <c r="I64" i="16" s="1"/>
  <c r="AA59" i="16"/>
  <c r="AA64" i="16" s="1"/>
  <c r="P59" i="16"/>
  <c r="P64" i="16" s="1"/>
  <c r="AJ59" i="16"/>
  <c r="AJ64" i="16" s="1"/>
  <c r="AH59" i="16"/>
  <c r="AH64" i="16" s="1"/>
  <c r="O59" i="16"/>
  <c r="O64" i="16" s="1"/>
  <c r="AC59" i="16"/>
  <c r="AC64" i="16" s="1"/>
  <c r="V59" i="16"/>
  <c r="V64" i="16" s="1"/>
  <c r="I67" i="16"/>
  <c r="I68" i="16"/>
  <c r="L67" i="16"/>
  <c r="L68" i="16"/>
  <c r="W68" i="16"/>
  <c r="W67" i="16"/>
  <c r="X67" i="16"/>
  <c r="X68" i="16"/>
  <c r="Q67" i="16"/>
  <c r="Q68" i="16"/>
  <c r="N67" i="16"/>
  <c r="N68" i="16"/>
  <c r="D68" i="16"/>
  <c r="D67" i="16"/>
  <c r="G67" i="16"/>
  <c r="G68" i="16"/>
  <c r="Y67" i="16"/>
  <c r="Y68" i="16"/>
  <c r="R67" i="16"/>
  <c r="R68" i="16"/>
  <c r="J67" i="16"/>
  <c r="J68" i="16"/>
  <c r="M67" i="16"/>
  <c r="M68" i="16"/>
  <c r="C67" i="16"/>
  <c r="C68" i="16"/>
  <c r="S68" i="16"/>
  <c r="S67" i="16"/>
  <c r="O67" i="16"/>
  <c r="O68" i="16"/>
  <c r="E68" i="16"/>
  <c r="E67" i="16"/>
  <c r="Z67" i="16"/>
  <c r="Z68" i="16"/>
  <c r="H67" i="16"/>
  <c r="H68" i="16"/>
  <c r="U67" i="16"/>
  <c r="U68" i="16"/>
  <c r="T67" i="16"/>
  <c r="T68" i="16"/>
  <c r="K67" i="16"/>
  <c r="K68" i="16"/>
  <c r="V68" i="16"/>
  <c r="V67" i="16"/>
  <c r="P67" i="16"/>
  <c r="P68" i="16"/>
  <c r="AB67" i="16"/>
  <c r="F67" i="16"/>
  <c r="F68" i="16"/>
  <c r="C33" i="16"/>
  <c r="C50" i="16"/>
  <c r="C59" i="16" s="1"/>
  <c r="B70" i="16" l="1"/>
  <c r="B72" i="16"/>
  <c r="C62" i="16"/>
  <c r="C57" i="20"/>
  <c r="E30" i="20"/>
  <c r="E42" i="20"/>
  <c r="F17" i="21"/>
  <c r="D18" i="21"/>
  <c r="D18" i="20"/>
  <c r="D65" i="20" s="1"/>
  <c r="D44" i="20"/>
  <c r="D29" i="20"/>
  <c r="R16" i="21"/>
  <c r="E42" i="21"/>
  <c r="B34" i="16"/>
  <c r="B36" i="16" s="1"/>
  <c r="D17" i="20"/>
  <c r="D64" i="20" s="1"/>
  <c r="D43" i="20"/>
  <c r="AY12" i="16"/>
  <c r="D12" i="20" s="1"/>
  <c r="C12" i="20"/>
  <c r="BS79" i="17"/>
  <c r="BR79" i="17"/>
  <c r="BQ79" i="17"/>
  <c r="BP79" i="17"/>
  <c r="CU79" i="17"/>
  <c r="BO79" i="17"/>
  <c r="CG79" i="17"/>
  <c r="CT79" i="17"/>
  <c r="BN79" i="17"/>
  <c r="CS79" i="17"/>
  <c r="BM79" i="17"/>
  <c r="CR79" i="17"/>
  <c r="BL79" i="17"/>
  <c r="CQ79" i="17"/>
  <c r="CE79" i="17"/>
  <c r="CP79" i="17"/>
  <c r="CO79" i="17"/>
  <c r="CF79" i="17"/>
  <c r="CN79" i="17"/>
  <c r="CM79" i="17"/>
  <c r="CL79" i="17"/>
  <c r="CK79" i="17"/>
  <c r="CJ79" i="17"/>
  <c r="CI79" i="17"/>
  <c r="CH79" i="17"/>
  <c r="BV79" i="17"/>
  <c r="BW79" i="17"/>
  <c r="BU79" i="17"/>
  <c r="BX79" i="17"/>
  <c r="BT79" i="17"/>
  <c r="CD79" i="17"/>
  <c r="CC79" i="17"/>
  <c r="CB79" i="17"/>
  <c r="CA79" i="17"/>
  <c r="BZ79" i="17"/>
  <c r="BY79" i="17"/>
  <c r="BY19" i="17"/>
  <c r="BX27" i="17"/>
  <c r="CV78" i="17"/>
  <c r="CW78" i="17" s="1"/>
  <c r="A105" i="19"/>
  <c r="B105" i="19" s="1"/>
  <c r="A81" i="17"/>
  <c r="B80" i="17"/>
  <c r="CW77" i="17"/>
  <c r="BC79" i="17"/>
  <c r="BF79" i="17"/>
  <c r="BE79" i="17"/>
  <c r="BB79" i="17"/>
  <c r="BJ79" i="17"/>
  <c r="BD79" i="17"/>
  <c r="BH79" i="17"/>
  <c r="BI79" i="17"/>
  <c r="BK79" i="17"/>
  <c r="BG79" i="17"/>
  <c r="AZ23" i="17"/>
  <c r="BA20" i="17" s="1"/>
  <c r="BA23" i="17" s="1"/>
  <c r="BB20" i="17" s="1"/>
  <c r="AM64" i="16"/>
  <c r="AX52" i="16"/>
  <c r="AX45" i="16"/>
  <c r="D62" i="16"/>
  <c r="E62" i="16" s="1"/>
  <c r="F62" i="16" s="1"/>
  <c r="G62" i="16" s="1"/>
  <c r="H62" i="16" s="1"/>
  <c r="I62" i="16" s="1"/>
  <c r="J62" i="16" s="1"/>
  <c r="K62" i="16" s="1"/>
  <c r="L62" i="16" s="1"/>
  <c r="M62" i="16" s="1"/>
  <c r="N62" i="16" s="1"/>
  <c r="O62" i="16" s="1"/>
  <c r="P62" i="16" s="1"/>
  <c r="Q62" i="16" s="1"/>
  <c r="R62" i="16" s="1"/>
  <c r="S62" i="16" s="1"/>
  <c r="T62" i="16" s="1"/>
  <c r="U62" i="16" s="1"/>
  <c r="V62" i="16" s="1"/>
  <c r="W62" i="16" s="1"/>
  <c r="X62" i="16" s="1"/>
  <c r="Y62" i="16" s="1"/>
  <c r="S70" i="16"/>
  <c r="S72" i="16" s="1"/>
  <c r="S73" i="16" s="1"/>
  <c r="D70" i="16"/>
  <c r="D72" i="16" s="1"/>
  <c r="D73" i="16" s="1"/>
  <c r="V70" i="16"/>
  <c r="V72" i="16" s="1"/>
  <c r="V73" i="16" s="1"/>
  <c r="W70" i="16"/>
  <c r="W72" i="16" s="1"/>
  <c r="W73" i="16" s="1"/>
  <c r="O70" i="16"/>
  <c r="O72" i="16" s="1"/>
  <c r="O73" i="16" s="1"/>
  <c r="AA68" i="16"/>
  <c r="AC68" i="16" s="1"/>
  <c r="P70" i="16"/>
  <c r="P72" i="16" s="1"/>
  <c r="P73" i="16" s="1"/>
  <c r="E70" i="16"/>
  <c r="E72" i="16" s="1"/>
  <c r="E73" i="16" s="1"/>
  <c r="AB69" i="16"/>
  <c r="AC69" i="16" s="1"/>
  <c r="F70" i="16"/>
  <c r="F72" i="16" s="1"/>
  <c r="F73" i="16" s="1"/>
  <c r="J70" i="16"/>
  <c r="J72" i="16" s="1"/>
  <c r="J73" i="16" s="1"/>
  <c r="Y70" i="16"/>
  <c r="Y72" i="16" s="1"/>
  <c r="Y73" i="16" s="1"/>
  <c r="X70" i="16"/>
  <c r="X72" i="16" s="1"/>
  <c r="X73" i="16" s="1"/>
  <c r="B73" i="16"/>
  <c r="K70" i="16"/>
  <c r="K72" i="16" s="1"/>
  <c r="K73" i="16" s="1"/>
  <c r="Q70" i="16"/>
  <c r="Q72" i="16" s="1"/>
  <c r="Q73" i="16" s="1"/>
  <c r="H70" i="16"/>
  <c r="H72" i="16" s="1"/>
  <c r="H73" i="16" s="1"/>
  <c r="AA67" i="16"/>
  <c r="C70" i="16"/>
  <c r="C72" i="16" s="1"/>
  <c r="C73" i="16" s="1"/>
  <c r="M70" i="16"/>
  <c r="M72" i="16" s="1"/>
  <c r="M73" i="16" s="1"/>
  <c r="N70" i="16"/>
  <c r="N72" i="16" s="1"/>
  <c r="N73" i="16" s="1"/>
  <c r="U70" i="16"/>
  <c r="U72" i="16" s="1"/>
  <c r="U73" i="16" s="1"/>
  <c r="R70" i="16"/>
  <c r="R72" i="16" s="1"/>
  <c r="R73" i="16" s="1"/>
  <c r="G70" i="16"/>
  <c r="G72" i="16" s="1"/>
  <c r="G73" i="16" s="1"/>
  <c r="T70" i="16"/>
  <c r="T72" i="16" s="1"/>
  <c r="T73" i="16" s="1"/>
  <c r="Z70" i="16"/>
  <c r="L70" i="16"/>
  <c r="L72" i="16" s="1"/>
  <c r="L73" i="16" s="1"/>
  <c r="I70" i="16"/>
  <c r="I72" i="16" s="1"/>
  <c r="I73" i="16" s="1"/>
  <c r="C34" i="16"/>
  <c r="C36" i="16" s="1"/>
  <c r="E66" i="20" l="1"/>
  <c r="Q16" i="21"/>
  <c r="AY52" i="16"/>
  <c r="M17" i="21"/>
  <c r="M18" i="21" s="1"/>
  <c r="L17" i="21"/>
  <c r="H17" i="21"/>
  <c r="F18" i="21"/>
  <c r="D30" i="20"/>
  <c r="D42" i="20"/>
  <c r="AZ12" i="16"/>
  <c r="E12" i="20" s="1"/>
  <c r="AY45" i="16"/>
  <c r="D57" i="20"/>
  <c r="E57" i="20" s="1"/>
  <c r="F57" i="20" s="1"/>
  <c r="G57" i="20" s="1"/>
  <c r="H57" i="20" s="1"/>
  <c r="I57" i="20" s="1"/>
  <c r="J57" i="20" s="1"/>
  <c r="K57" i="20" s="1"/>
  <c r="L57" i="20" s="1"/>
  <c r="M57" i="20" s="1"/>
  <c r="N57" i="20" s="1"/>
  <c r="O57" i="20" s="1"/>
  <c r="CU80" i="17"/>
  <c r="BO80" i="17"/>
  <c r="CT80" i="17"/>
  <c r="BN80" i="17"/>
  <c r="CS80" i="17"/>
  <c r="BM80" i="17"/>
  <c r="CR80" i="17"/>
  <c r="BL80" i="17"/>
  <c r="CQ80" i="17"/>
  <c r="CA80" i="17"/>
  <c r="CP80" i="17"/>
  <c r="CO80" i="17"/>
  <c r="CN80" i="17"/>
  <c r="CM80" i="17"/>
  <c r="CL80" i="17"/>
  <c r="CK80" i="17"/>
  <c r="CJ80" i="17"/>
  <c r="CI80" i="17"/>
  <c r="CB80" i="17"/>
  <c r="CH80" i="17"/>
  <c r="CG80" i="17"/>
  <c r="CC80" i="17"/>
  <c r="CF80" i="17"/>
  <c r="CE80" i="17"/>
  <c r="CD80" i="17"/>
  <c r="BZ80" i="17"/>
  <c r="BY80" i="17"/>
  <c r="BX80" i="17"/>
  <c r="BU80" i="17"/>
  <c r="BT80" i="17"/>
  <c r="BW80" i="17"/>
  <c r="BV80" i="17"/>
  <c r="BS80" i="17"/>
  <c r="BR80" i="17"/>
  <c r="BQ80" i="17"/>
  <c r="BP80" i="17"/>
  <c r="BZ19" i="17"/>
  <c r="BY27" i="17"/>
  <c r="CV79" i="17"/>
  <c r="CW79" i="17" s="1"/>
  <c r="A106" i="19"/>
  <c r="B106" i="19" s="1"/>
  <c r="A107" i="19"/>
  <c r="B107" i="19" s="1"/>
  <c r="BD80" i="17"/>
  <c r="BF80" i="17"/>
  <c r="BI80" i="17"/>
  <c r="BC80" i="17"/>
  <c r="BC125" i="17" s="1"/>
  <c r="BC22" i="17" s="1"/>
  <c r="BG80" i="17"/>
  <c r="BK80" i="17"/>
  <c r="BE80" i="17"/>
  <c r="BH80" i="17"/>
  <c r="BJ80" i="17"/>
  <c r="BB125" i="17"/>
  <c r="BB22" i="17" s="1"/>
  <c r="A82" i="17"/>
  <c r="B81" i="17"/>
  <c r="B41" i="16"/>
  <c r="C41" i="16" s="1"/>
  <c r="D41" i="16" s="1"/>
  <c r="E41" i="16" s="1"/>
  <c r="F41" i="16" s="1"/>
  <c r="G41" i="16" s="1"/>
  <c r="H41" i="16" s="1"/>
  <c r="I41" i="16" s="1"/>
  <c r="J41" i="16" s="1"/>
  <c r="K41" i="16" s="1"/>
  <c r="L41" i="16" s="1"/>
  <c r="M41" i="16" s="1"/>
  <c r="N41" i="16" s="1"/>
  <c r="O41" i="16" s="1"/>
  <c r="P41" i="16" s="1"/>
  <c r="Q41" i="16" s="1"/>
  <c r="R41" i="16" s="1"/>
  <c r="S41" i="16" s="1"/>
  <c r="T41" i="16" s="1"/>
  <c r="U41" i="16" s="1"/>
  <c r="V41" i="16" s="1"/>
  <c r="W41" i="16" s="1"/>
  <c r="X41" i="16" s="1"/>
  <c r="Y41" i="16" s="1"/>
  <c r="B64" i="16"/>
  <c r="AB70" i="16"/>
  <c r="AC67" i="16"/>
  <c r="AC70" i="16" s="1"/>
  <c r="AA70" i="16"/>
  <c r="C64" i="16"/>
  <c r="B110" i="19" l="1"/>
  <c r="G29" i="20"/>
  <c r="H72" i="18"/>
  <c r="I72" i="18"/>
  <c r="I73" i="18" s="1"/>
  <c r="H65" i="18"/>
  <c r="J65" i="18"/>
  <c r="I65" i="18"/>
  <c r="D55" i="20"/>
  <c r="E55" i="20" s="1"/>
  <c r="F29" i="20"/>
  <c r="B53" i="21"/>
  <c r="AZ52" i="16"/>
  <c r="BA12" i="16"/>
  <c r="F12" i="20" s="1"/>
  <c r="J17" i="21"/>
  <c r="J18" i="21" s="1"/>
  <c r="H18" i="21"/>
  <c r="AZ45" i="16"/>
  <c r="D66" i="20"/>
  <c r="N17" i="21"/>
  <c r="N18" i="21" s="1"/>
  <c r="L18" i="21"/>
  <c r="Y16" i="21"/>
  <c r="R17" i="21"/>
  <c r="CQ81" i="17"/>
  <c r="CP81" i="17"/>
  <c r="CO81" i="17"/>
  <c r="CN81" i="17"/>
  <c r="CM81" i="17"/>
  <c r="CL81" i="17"/>
  <c r="CK81" i="17"/>
  <c r="CJ81" i="17"/>
  <c r="CI81" i="17"/>
  <c r="CH81" i="17"/>
  <c r="BY81" i="17"/>
  <c r="CG81" i="17"/>
  <c r="CF81" i="17"/>
  <c r="BX81" i="17"/>
  <c r="CE81" i="17"/>
  <c r="CD81" i="17"/>
  <c r="CC81" i="17"/>
  <c r="CB81" i="17"/>
  <c r="BW81" i="17"/>
  <c r="CA81" i="17"/>
  <c r="BZ81" i="17"/>
  <c r="BL81" i="17"/>
  <c r="BV81" i="17"/>
  <c r="CT81" i="17"/>
  <c r="CS81" i="17"/>
  <c r="CR81" i="17"/>
  <c r="CU81" i="17"/>
  <c r="BU81" i="17"/>
  <c r="BT81" i="17"/>
  <c r="BS81" i="17"/>
  <c r="BR81" i="17"/>
  <c r="BQ81" i="17"/>
  <c r="BP81" i="17"/>
  <c r="BO81" i="17"/>
  <c r="BN81" i="17"/>
  <c r="BM81" i="17"/>
  <c r="CA19" i="17"/>
  <c r="BZ27" i="17"/>
  <c r="CV80" i="17"/>
  <c r="BK81" i="17"/>
  <c r="BG81" i="17"/>
  <c r="BD81" i="17"/>
  <c r="BE81" i="17"/>
  <c r="BF81" i="17"/>
  <c r="BI81" i="17"/>
  <c r="BH81" i="17"/>
  <c r="BJ81" i="17"/>
  <c r="A83" i="17"/>
  <c r="B82" i="17"/>
  <c r="BB23" i="17"/>
  <c r="BC20" i="17" s="1"/>
  <c r="BC23" i="17" s="1"/>
  <c r="BD20" i="17" s="1"/>
  <c r="BA52" i="16" l="1"/>
  <c r="BB12" i="16"/>
  <c r="G12" i="20" s="1"/>
  <c r="F30" i="20"/>
  <c r="F42" i="20"/>
  <c r="F55" i="20" s="1"/>
  <c r="I78" i="18"/>
  <c r="J13" i="17"/>
  <c r="J15" i="17" s="1"/>
  <c r="I66" i="18"/>
  <c r="Q17" i="21"/>
  <c r="BA45" i="16"/>
  <c r="K13" i="17"/>
  <c r="K15" i="17" s="1"/>
  <c r="J78" i="18"/>
  <c r="J66" i="18"/>
  <c r="H73" i="18"/>
  <c r="K72" i="18"/>
  <c r="K73" i="18" s="1"/>
  <c r="D53" i="21"/>
  <c r="E53" i="21"/>
  <c r="E54" i="21" s="1"/>
  <c r="B54" i="21"/>
  <c r="I13" i="17"/>
  <c r="H78" i="18"/>
  <c r="H66" i="18"/>
  <c r="K65" i="18"/>
  <c r="G30" i="20"/>
  <c r="G42" i="20"/>
  <c r="CM82" i="17"/>
  <c r="CL82" i="17"/>
  <c r="CK82" i="17"/>
  <c r="BT82" i="17"/>
  <c r="BS82" i="17"/>
  <c r="CJ82" i="17"/>
  <c r="CI82" i="17"/>
  <c r="CH82" i="17"/>
  <c r="CG82" i="17"/>
  <c r="BU82" i="17"/>
  <c r="CF82" i="17"/>
  <c r="CE82" i="17"/>
  <c r="CD82" i="17"/>
  <c r="CC82" i="17"/>
  <c r="CB82" i="17"/>
  <c r="CA82" i="17"/>
  <c r="BZ82" i="17"/>
  <c r="BY82" i="17"/>
  <c r="BX82" i="17"/>
  <c r="BW82" i="17"/>
  <c r="BV82" i="17"/>
  <c r="CQ82" i="17"/>
  <c r="CU82" i="17"/>
  <c r="CT82" i="17"/>
  <c r="CR82" i="17"/>
  <c r="CS82" i="17"/>
  <c r="CP82" i="17"/>
  <c r="CO82" i="17"/>
  <c r="CN82" i="17"/>
  <c r="BR82" i="17"/>
  <c r="BQ82" i="17"/>
  <c r="BP82" i="17"/>
  <c r="BO82" i="17"/>
  <c r="BN82" i="17"/>
  <c r="BM82" i="17"/>
  <c r="BL82" i="17"/>
  <c r="CB19" i="17"/>
  <c r="CA27" i="17"/>
  <c r="CV81" i="17"/>
  <c r="CW81" i="17" s="1"/>
  <c r="CW80" i="17"/>
  <c r="BK82" i="17"/>
  <c r="BE82" i="17"/>
  <c r="BF82" i="17"/>
  <c r="BG82" i="17"/>
  <c r="BJ82" i="17"/>
  <c r="BI82" i="17"/>
  <c r="BH82" i="17"/>
  <c r="A84" i="17"/>
  <c r="B83" i="17"/>
  <c r="BD125" i="17"/>
  <c r="BD22" i="17" s="1"/>
  <c r="BB52" i="16" l="1"/>
  <c r="BC12" i="16"/>
  <c r="H12" i="20" s="1"/>
  <c r="BB45" i="16"/>
  <c r="G66" i="20"/>
  <c r="G55" i="20"/>
  <c r="E13" i="18"/>
  <c r="K66" i="18"/>
  <c r="K67" i="18" s="1"/>
  <c r="H29" i="20"/>
  <c r="I15" i="17"/>
  <c r="L13" i="17"/>
  <c r="E78" i="21"/>
  <c r="R52" i="21"/>
  <c r="K78" i="18"/>
  <c r="K79" i="18" s="1"/>
  <c r="B66" i="15"/>
  <c r="J79" i="18"/>
  <c r="B65" i="15"/>
  <c r="D65" i="15" s="1"/>
  <c r="I79" i="18"/>
  <c r="B64" i="15"/>
  <c r="H79" i="18"/>
  <c r="Y17" i="21"/>
  <c r="F53" i="21"/>
  <c r="D54" i="21"/>
  <c r="F66" i="20"/>
  <c r="CI83" i="17"/>
  <c r="BQ83" i="17"/>
  <c r="CH83" i="17"/>
  <c r="BP83" i="17"/>
  <c r="CG83" i="17"/>
  <c r="CF83" i="17"/>
  <c r="CE83" i="17"/>
  <c r="CD83" i="17"/>
  <c r="CU83" i="17"/>
  <c r="CC83" i="17"/>
  <c r="CB83" i="17"/>
  <c r="CA83" i="17"/>
  <c r="BZ83" i="17"/>
  <c r="BY83" i="17"/>
  <c r="BX83" i="17"/>
  <c r="BW83" i="17"/>
  <c r="BO83" i="17"/>
  <c r="BV83" i="17"/>
  <c r="BU83" i="17"/>
  <c r="BT83" i="17"/>
  <c r="BS83" i="17"/>
  <c r="BR83" i="17"/>
  <c r="BN83" i="17"/>
  <c r="BM83" i="17"/>
  <c r="BL83" i="17"/>
  <c r="CT83" i="17"/>
  <c r="CS83" i="17"/>
  <c r="CR83" i="17"/>
  <c r="CQ83" i="17"/>
  <c r="CP83" i="17"/>
  <c r="CO83" i="17"/>
  <c r="CN83" i="17"/>
  <c r="CM83" i="17"/>
  <c r="CL83" i="17"/>
  <c r="CK83" i="17"/>
  <c r="CJ83" i="17"/>
  <c r="CC19" i="17"/>
  <c r="CB27" i="17"/>
  <c r="CV82" i="17"/>
  <c r="CW82" i="17" s="1"/>
  <c r="BK83" i="17"/>
  <c r="BG83" i="17"/>
  <c r="BI83" i="17"/>
  <c r="BF83" i="17"/>
  <c r="BJ83" i="17"/>
  <c r="BH83" i="17"/>
  <c r="A85" i="17"/>
  <c r="B84" i="17"/>
  <c r="BD23" i="17"/>
  <c r="BE20" i="17" s="1"/>
  <c r="BE125" i="17"/>
  <c r="BE22" i="17" s="1"/>
  <c r="I29" i="20" s="1"/>
  <c r="BC45" i="16"/>
  <c r="BC52" i="16"/>
  <c r="BD12" i="16"/>
  <c r="I12" i="20" s="1"/>
  <c r="K80" i="18" l="1"/>
  <c r="F54" i="21"/>
  <c r="F78" i="21" s="1"/>
  <c r="H53" i="21"/>
  <c r="M53" i="21"/>
  <c r="M54" i="21" s="1"/>
  <c r="L53" i="21"/>
  <c r="Q65" i="15"/>
  <c r="AC65" i="15"/>
  <c r="AV65" i="15"/>
  <c r="P65" i="15"/>
  <c r="AU65" i="15"/>
  <c r="O65" i="15"/>
  <c r="AT65" i="15"/>
  <c r="N65" i="15"/>
  <c r="AS65" i="15"/>
  <c r="M65" i="15"/>
  <c r="AR65" i="15"/>
  <c r="AE65" i="15"/>
  <c r="AQ65" i="15"/>
  <c r="AP65" i="15"/>
  <c r="AA65" i="15"/>
  <c r="AO65" i="15"/>
  <c r="Y65" i="15"/>
  <c r="AN65" i="15"/>
  <c r="AM65" i="15"/>
  <c r="AL65" i="15"/>
  <c r="AD65" i="15"/>
  <c r="AK65" i="15"/>
  <c r="AJ65" i="15"/>
  <c r="AI65" i="15"/>
  <c r="AH65" i="15"/>
  <c r="AG65" i="15"/>
  <c r="AF65" i="15"/>
  <c r="AB65" i="15"/>
  <c r="Z65" i="15"/>
  <c r="X65" i="15"/>
  <c r="W65" i="15"/>
  <c r="V65" i="15"/>
  <c r="U65" i="15"/>
  <c r="T65" i="15"/>
  <c r="S65" i="15"/>
  <c r="R65" i="15"/>
  <c r="M13" i="17"/>
  <c r="L15" i="17"/>
  <c r="Q52" i="21"/>
  <c r="D78" i="21"/>
  <c r="I30" i="20"/>
  <c r="I42" i="20"/>
  <c r="H30" i="20"/>
  <c r="H42" i="20"/>
  <c r="E16" i="18"/>
  <c r="F13" i="18"/>
  <c r="D64" i="15"/>
  <c r="B67" i="15"/>
  <c r="D66" i="15"/>
  <c r="B89" i="21"/>
  <c r="CE84" i="17"/>
  <c r="CD84" i="17"/>
  <c r="CC84" i="17"/>
  <c r="BM84" i="17"/>
  <c r="CB84" i="17"/>
  <c r="CA84" i="17"/>
  <c r="BZ84" i="17"/>
  <c r="BL84" i="17"/>
  <c r="BY84" i="17"/>
  <c r="BX84" i="17"/>
  <c r="BW84" i="17"/>
  <c r="BV84" i="17"/>
  <c r="BU84" i="17"/>
  <c r="BT84" i="17"/>
  <c r="BS84" i="17"/>
  <c r="CS84" i="17"/>
  <c r="BR84" i="17"/>
  <c r="BQ84" i="17"/>
  <c r="BP84" i="17"/>
  <c r="CU84" i="17"/>
  <c r="BO84" i="17"/>
  <c r="CR84" i="17"/>
  <c r="CQ84" i="17"/>
  <c r="CT84" i="17"/>
  <c r="BN84" i="17"/>
  <c r="CG84" i="17"/>
  <c r="CP84" i="17"/>
  <c r="CO84" i="17"/>
  <c r="CN84" i="17"/>
  <c r="CM84" i="17"/>
  <c r="CL84" i="17"/>
  <c r="CK84" i="17"/>
  <c r="CH84" i="17"/>
  <c r="CJ84" i="17"/>
  <c r="CF84" i="17"/>
  <c r="CI84" i="17"/>
  <c r="CD19" i="17"/>
  <c r="CC27" i="17"/>
  <c r="CV83" i="17"/>
  <c r="BE23" i="17"/>
  <c r="BF20" i="17" s="1"/>
  <c r="BH84" i="17"/>
  <c r="BJ84" i="17"/>
  <c r="BI84" i="17"/>
  <c r="BK84" i="17"/>
  <c r="BG84" i="17"/>
  <c r="A86" i="17"/>
  <c r="B85" i="17"/>
  <c r="BF125" i="17"/>
  <c r="BF22" i="17" s="1"/>
  <c r="BE12" i="16"/>
  <c r="J12" i="20" s="1"/>
  <c r="BD45" i="16"/>
  <c r="BD52" i="16"/>
  <c r="I66" i="20" l="1"/>
  <c r="U64" i="15"/>
  <c r="T64" i="15"/>
  <c r="AI64" i="15"/>
  <c r="S64" i="15"/>
  <c r="R64" i="15"/>
  <c r="Q64" i="15"/>
  <c r="AV64" i="15"/>
  <c r="P64" i="15"/>
  <c r="AU64" i="15"/>
  <c r="O64" i="15"/>
  <c r="AT64" i="15"/>
  <c r="N64" i="15"/>
  <c r="AS64" i="15"/>
  <c r="M64" i="15"/>
  <c r="M67" i="15" s="1"/>
  <c r="M72" i="15" s="1"/>
  <c r="AR64" i="15"/>
  <c r="L64" i="15"/>
  <c r="L67" i="15" s="1"/>
  <c r="L72" i="15" s="1"/>
  <c r="AQ64" i="15"/>
  <c r="AG64" i="15"/>
  <c r="AP64" i="15"/>
  <c r="AO64" i="15"/>
  <c r="AN64" i="15"/>
  <c r="AM64" i="15"/>
  <c r="AL64" i="15"/>
  <c r="AK64" i="15"/>
  <c r="AE64" i="15"/>
  <c r="AJ64" i="15"/>
  <c r="AH64" i="15"/>
  <c r="AF64" i="15"/>
  <c r="AD64" i="15"/>
  <c r="AC64" i="15"/>
  <c r="AB64" i="15"/>
  <c r="AA64" i="15"/>
  <c r="Z64" i="15"/>
  <c r="Y64" i="15"/>
  <c r="X64" i="15"/>
  <c r="W64" i="15"/>
  <c r="V64" i="15"/>
  <c r="D67" i="15"/>
  <c r="D70" i="15" s="1"/>
  <c r="H55" i="20"/>
  <c r="I55" i="20" s="1"/>
  <c r="E89" i="21"/>
  <c r="E90" i="21" s="1"/>
  <c r="D89" i="21"/>
  <c r="B90" i="21"/>
  <c r="AX65" i="15"/>
  <c r="L16" i="17"/>
  <c r="CW21" i="17"/>
  <c r="AT66" i="15"/>
  <c r="N66" i="15"/>
  <c r="AS66" i="15"/>
  <c r="AR66" i="15"/>
  <c r="AQ66" i="15"/>
  <c r="AP66" i="15"/>
  <c r="AO66" i="15"/>
  <c r="AN66" i="15"/>
  <c r="AM66" i="15"/>
  <c r="V66" i="15"/>
  <c r="AL66" i="15"/>
  <c r="AK66" i="15"/>
  <c r="AA66" i="15"/>
  <c r="AJ66" i="15"/>
  <c r="AI66" i="15"/>
  <c r="AH66" i="15"/>
  <c r="AG66" i="15"/>
  <c r="AB66" i="15"/>
  <c r="AF66" i="15"/>
  <c r="Z66" i="15"/>
  <c r="Z67" i="15" s="1"/>
  <c r="Z72" i="15" s="1"/>
  <c r="Z74" i="15" s="1"/>
  <c r="AE66" i="15"/>
  <c r="AD66" i="15"/>
  <c r="AC66" i="15"/>
  <c r="Y66" i="15"/>
  <c r="X66" i="15"/>
  <c r="W66" i="15"/>
  <c r="U66" i="15"/>
  <c r="T66" i="15"/>
  <c r="S66" i="15"/>
  <c r="R66" i="15"/>
  <c r="Q66" i="15"/>
  <c r="AV66" i="15"/>
  <c r="P66" i="15"/>
  <c r="AU66" i="15"/>
  <c r="O66" i="15"/>
  <c r="Y52" i="21"/>
  <c r="N53" i="21"/>
  <c r="N54" i="21" s="1"/>
  <c r="N78" i="21" s="1"/>
  <c r="L54" i="21"/>
  <c r="J29" i="20"/>
  <c r="M78" i="21"/>
  <c r="R53" i="21"/>
  <c r="R78" i="21" s="1"/>
  <c r="J53" i="21"/>
  <c r="J54" i="21" s="1"/>
  <c r="J78" i="21" s="1"/>
  <c r="H54" i="21"/>
  <c r="H78" i="21" s="1"/>
  <c r="B70" i="15"/>
  <c r="B71" i="15" s="1"/>
  <c r="B68" i="15"/>
  <c r="H13" i="18"/>
  <c r="E18" i="18"/>
  <c r="E20" i="18" s="1"/>
  <c r="E26" i="18" s="1"/>
  <c r="F16" i="18"/>
  <c r="B111" i="19"/>
  <c r="H66" i="20"/>
  <c r="E65" i="15"/>
  <c r="CA85" i="17"/>
  <c r="BZ85" i="17"/>
  <c r="CO85" i="17"/>
  <c r="BY85" i="17"/>
  <c r="BX85" i="17"/>
  <c r="BW85" i="17"/>
  <c r="BV85" i="17"/>
  <c r="BU85" i="17"/>
  <c r="BT85" i="17"/>
  <c r="BS85" i="17"/>
  <c r="BR85" i="17"/>
  <c r="CN85" i="17"/>
  <c r="BQ85" i="17"/>
  <c r="CM85" i="17"/>
  <c r="BP85" i="17"/>
  <c r="CU85" i="17"/>
  <c r="BO85" i="17"/>
  <c r="CT85" i="17"/>
  <c r="BN85" i="17"/>
  <c r="CS85" i="17"/>
  <c r="BM85" i="17"/>
  <c r="CR85" i="17"/>
  <c r="BL85" i="17"/>
  <c r="CQ85" i="17"/>
  <c r="CP85" i="17"/>
  <c r="CK85" i="17"/>
  <c r="CE85" i="17"/>
  <c r="CJ85" i="17"/>
  <c r="CI85" i="17"/>
  <c r="CD85" i="17"/>
  <c r="CH85" i="17"/>
  <c r="CG85" i="17"/>
  <c r="CF85" i="17"/>
  <c r="CC85" i="17"/>
  <c r="CB85" i="17"/>
  <c r="CL85" i="17"/>
  <c r="CE19" i="17"/>
  <c r="CD27" i="17"/>
  <c r="CV84" i="17"/>
  <c r="CW84" i="17" s="1"/>
  <c r="CW83" i="17"/>
  <c r="BI85" i="17"/>
  <c r="BJ85" i="17"/>
  <c r="BK85" i="17"/>
  <c r="BH85" i="17"/>
  <c r="A87" i="17"/>
  <c r="B86" i="17"/>
  <c r="BG125" i="17"/>
  <c r="BG22" i="17" s="1"/>
  <c r="K29" i="20" s="1"/>
  <c r="BF23" i="17"/>
  <c r="BG20" i="17" s="1"/>
  <c r="BE45" i="16"/>
  <c r="BF12" i="16"/>
  <c r="K12" i="20" s="1"/>
  <c r="BE52" i="16"/>
  <c r="Y67" i="15" l="1"/>
  <c r="Y72" i="15" s="1"/>
  <c r="Y74" i="15" s="1"/>
  <c r="X67" i="15"/>
  <c r="X72" i="15" s="1"/>
  <c r="X74" i="15" s="1"/>
  <c r="AC67" i="15"/>
  <c r="AC72" i="15" s="1"/>
  <c r="AC74" i="15" s="1"/>
  <c r="AD67" i="15"/>
  <c r="AD72" i="15" s="1"/>
  <c r="AD74" i="15" s="1"/>
  <c r="AE67" i="15"/>
  <c r="AE72" i="15" s="1"/>
  <c r="AE74" i="15" s="1"/>
  <c r="AP67" i="15"/>
  <c r="AP72" i="15" s="1"/>
  <c r="AP74" i="15" s="1"/>
  <c r="AB67" i="15"/>
  <c r="AB72" i="15" s="1"/>
  <c r="AB74" i="15" s="1"/>
  <c r="AN67" i="15"/>
  <c r="AN72" i="15" s="1"/>
  <c r="AN74" i="15" s="1"/>
  <c r="AF67" i="15"/>
  <c r="AF72" i="15" s="1"/>
  <c r="AF74" i="15" s="1"/>
  <c r="AJ67" i="15"/>
  <c r="AJ72" i="15" s="1"/>
  <c r="AJ74" i="15" s="1"/>
  <c r="AH67" i="15"/>
  <c r="AH72" i="15" s="1"/>
  <c r="AH74" i="15" s="1"/>
  <c r="AG67" i="15"/>
  <c r="AG72" i="15" s="1"/>
  <c r="AG74" i="15" s="1"/>
  <c r="K30" i="20"/>
  <c r="K42" i="20"/>
  <c r="AL67" i="15"/>
  <c r="AL72" i="15" s="1"/>
  <c r="AL74" i="15" s="1"/>
  <c r="AK67" i="15"/>
  <c r="AK72" i="15" s="1"/>
  <c r="AK74" i="15" s="1"/>
  <c r="AQ67" i="15"/>
  <c r="AQ72" i="15" s="1"/>
  <c r="AQ74" i="15" s="1"/>
  <c r="E64" i="15"/>
  <c r="N67" i="15"/>
  <c r="N72" i="15" s="1"/>
  <c r="J30" i="20"/>
  <c r="J42" i="20"/>
  <c r="J55" i="20" s="1"/>
  <c r="Q53" i="21"/>
  <c r="L78" i="21"/>
  <c r="E66" i="15"/>
  <c r="M74" i="15"/>
  <c r="M86" i="15"/>
  <c r="M87" i="15" s="1"/>
  <c r="O67" i="15"/>
  <c r="O72" i="15" s="1"/>
  <c r="F39" i="20"/>
  <c r="AE57" i="21"/>
  <c r="AD63" i="21" s="1"/>
  <c r="AR67" i="15"/>
  <c r="AR72" i="15" s="1"/>
  <c r="AR74" i="15" s="1"/>
  <c r="AX66" i="15"/>
  <c r="F89" i="21"/>
  <c r="D90" i="21"/>
  <c r="R67" i="15"/>
  <c r="R72" i="15" s="1"/>
  <c r="R74" i="15" s="1"/>
  <c r="AO67" i="15"/>
  <c r="AO72" i="15" s="1"/>
  <c r="AO74" i="15" s="1"/>
  <c r="R88" i="21"/>
  <c r="E114" i="21"/>
  <c r="AU67" i="15"/>
  <c r="AU72" i="15" s="1"/>
  <c r="AU74" i="15" s="1"/>
  <c r="S67" i="15"/>
  <c r="S72" i="15" s="1"/>
  <c r="S74" i="15" s="1"/>
  <c r="AT67" i="15"/>
  <c r="AT72" i="15" s="1"/>
  <c r="AT74" i="15" s="1"/>
  <c r="P67" i="15"/>
  <c r="P72" i="15" s="1"/>
  <c r="AX64" i="15"/>
  <c r="Q67" i="15"/>
  <c r="Q72" i="15" s="1"/>
  <c r="Q74" i="15" s="1"/>
  <c r="AI67" i="15"/>
  <c r="AI72" i="15" s="1"/>
  <c r="AI74" i="15" s="1"/>
  <c r="AM67" i="15"/>
  <c r="AM72" i="15" s="1"/>
  <c r="AM74" i="15" s="1"/>
  <c r="L74" i="15"/>
  <c r="L86" i="15"/>
  <c r="L87" i="15" s="1"/>
  <c r="AS67" i="15"/>
  <c r="AS72" i="15" s="1"/>
  <c r="AS74" i="15" s="1"/>
  <c r="AV67" i="15"/>
  <c r="AV72" i="15" s="1"/>
  <c r="AV74" i="15" s="1"/>
  <c r="T67" i="15"/>
  <c r="T72" i="15" s="1"/>
  <c r="T74" i="15" s="1"/>
  <c r="AA67" i="15"/>
  <c r="AA72" i="15" s="1"/>
  <c r="AA74" i="15" s="1"/>
  <c r="H16" i="18"/>
  <c r="F18" i="18"/>
  <c r="F20" i="18" s="1"/>
  <c r="V67" i="15"/>
  <c r="V72" i="15" s="1"/>
  <c r="V74" i="15" s="1"/>
  <c r="W67" i="15"/>
  <c r="W72" i="15" s="1"/>
  <c r="W74" i="15" s="1"/>
  <c r="U67" i="15"/>
  <c r="U72" i="15" s="1"/>
  <c r="U74" i="15" s="1"/>
  <c r="BW86" i="17"/>
  <c r="CI86" i="17"/>
  <c r="BV86" i="17"/>
  <c r="BU86" i="17"/>
  <c r="BT86" i="17"/>
  <c r="BS86" i="17"/>
  <c r="BR86" i="17"/>
  <c r="BQ86" i="17"/>
  <c r="CJ86" i="17"/>
  <c r="BP86" i="17"/>
  <c r="CU86" i="17"/>
  <c r="BO86" i="17"/>
  <c r="CT86" i="17"/>
  <c r="BN86" i="17"/>
  <c r="CS86" i="17"/>
  <c r="BM86" i="17"/>
  <c r="CR86" i="17"/>
  <c r="BL86" i="17"/>
  <c r="CK86" i="17"/>
  <c r="CQ86" i="17"/>
  <c r="CP86" i="17"/>
  <c r="CO86" i="17"/>
  <c r="CN86" i="17"/>
  <c r="CM86" i="17"/>
  <c r="CL86" i="17"/>
  <c r="CH86" i="17"/>
  <c r="CG86" i="17"/>
  <c r="CF86" i="17"/>
  <c r="CE86" i="17"/>
  <c r="CD86" i="17"/>
  <c r="CC86" i="17"/>
  <c r="CB86" i="17"/>
  <c r="CA86" i="17"/>
  <c r="BZ86" i="17"/>
  <c r="BY86" i="17"/>
  <c r="BX86" i="17"/>
  <c r="CV85" i="17"/>
  <c r="CW85" i="17" s="1"/>
  <c r="CF19" i="17"/>
  <c r="CE27" i="17"/>
  <c r="BJ86" i="17"/>
  <c r="BK86" i="17"/>
  <c r="BI86" i="17"/>
  <c r="BG23" i="17"/>
  <c r="BH20" i="17" s="1"/>
  <c r="A88" i="17"/>
  <c r="B87" i="17"/>
  <c r="BH125" i="17"/>
  <c r="BH22" i="17" s="1"/>
  <c r="L29" i="20" s="1"/>
  <c r="BF45" i="16"/>
  <c r="BF52" i="16"/>
  <c r="BG12" i="16"/>
  <c r="L12" i="20" s="1"/>
  <c r="K55" i="20" l="1"/>
  <c r="K66" i="20"/>
  <c r="AX67" i="15"/>
  <c r="AX68" i="15" s="1"/>
  <c r="O74" i="15"/>
  <c r="O86" i="15"/>
  <c r="O87" i="15" s="1"/>
  <c r="D114" i="21"/>
  <c r="Q88" i="21"/>
  <c r="Y53" i="21"/>
  <c r="Y78" i="21" s="1"/>
  <c r="Q78" i="21"/>
  <c r="H20" i="18"/>
  <c r="F26" i="18"/>
  <c r="J66" i="20"/>
  <c r="N86" i="15"/>
  <c r="N87" i="15" s="1"/>
  <c r="N74" i="15"/>
  <c r="AX72" i="15"/>
  <c r="AX74" i="15" s="1"/>
  <c r="AX75" i="15" s="1"/>
  <c r="BS15" i="16"/>
  <c r="BR15" i="16"/>
  <c r="BQ15" i="16"/>
  <c r="BP15" i="16"/>
  <c r="BO15" i="16"/>
  <c r="BN15" i="16"/>
  <c r="BM15" i="16"/>
  <c r="BL15" i="16"/>
  <c r="BK15" i="16"/>
  <c r="BV15" i="16"/>
  <c r="BU15" i="16"/>
  <c r="BT15" i="16"/>
  <c r="CH15" i="16"/>
  <c r="CG15" i="16"/>
  <c r="CF15" i="16"/>
  <c r="CE15" i="16"/>
  <c r="CD15" i="16"/>
  <c r="CC15" i="16"/>
  <c r="CB15" i="16"/>
  <c r="CA15" i="16"/>
  <c r="BZ15" i="16"/>
  <c r="BY15" i="16"/>
  <c r="BX15" i="16"/>
  <c r="BW15" i="16"/>
  <c r="P74" i="15"/>
  <c r="P86" i="15"/>
  <c r="P87" i="15" s="1"/>
  <c r="L89" i="21"/>
  <c r="H89" i="21"/>
  <c r="M89" i="21"/>
  <c r="M90" i="21" s="1"/>
  <c r="F90" i="21"/>
  <c r="F114" i="21" s="1"/>
  <c r="CH21" i="16"/>
  <c r="CG21" i="16"/>
  <c r="CF21" i="16"/>
  <c r="CE21" i="16"/>
  <c r="CD21" i="16"/>
  <c r="CC21" i="16"/>
  <c r="CB21" i="16"/>
  <c r="CA21" i="16"/>
  <c r="BZ21" i="16"/>
  <c r="BY21" i="16"/>
  <c r="BX21" i="16"/>
  <c r="BW21" i="16"/>
  <c r="E67" i="15"/>
  <c r="E70" i="15" s="1"/>
  <c r="BO21" i="16"/>
  <c r="BN21" i="16"/>
  <c r="BM21" i="16"/>
  <c r="BL21" i="16"/>
  <c r="BK21" i="16"/>
  <c r="BV21" i="16"/>
  <c r="BU21" i="16"/>
  <c r="BT21" i="16"/>
  <c r="BS21" i="16"/>
  <c r="BR21" i="16"/>
  <c r="BQ21" i="16"/>
  <c r="BP21" i="16"/>
  <c r="L30" i="20"/>
  <c r="L42" i="20"/>
  <c r="L55" i="20" s="1"/>
  <c r="B125" i="21"/>
  <c r="BS87" i="17"/>
  <c r="BR87" i="17"/>
  <c r="BQ87" i="17"/>
  <c r="BP87" i="17"/>
  <c r="CE87" i="17"/>
  <c r="CU87" i="17"/>
  <c r="BO87" i="17"/>
  <c r="CT87" i="17"/>
  <c r="BN87" i="17"/>
  <c r="CS87" i="17"/>
  <c r="BM87" i="17"/>
  <c r="CR87" i="17"/>
  <c r="BL87" i="17"/>
  <c r="CF87" i="17"/>
  <c r="CQ87" i="17"/>
  <c r="CP87" i="17"/>
  <c r="CO87" i="17"/>
  <c r="CN87" i="17"/>
  <c r="CM87" i="17"/>
  <c r="CL87" i="17"/>
  <c r="CG87" i="17"/>
  <c r="CK87" i="17"/>
  <c r="CJ87" i="17"/>
  <c r="CI87" i="17"/>
  <c r="CH87" i="17"/>
  <c r="BT87" i="17"/>
  <c r="CD87" i="17"/>
  <c r="CC87" i="17"/>
  <c r="CB87" i="17"/>
  <c r="CA87" i="17"/>
  <c r="BU87" i="17"/>
  <c r="BZ87" i="17"/>
  <c r="BY87" i="17"/>
  <c r="BX87" i="17"/>
  <c r="BW87" i="17"/>
  <c r="BV87" i="17"/>
  <c r="CV86" i="17"/>
  <c r="CW86" i="17" s="1"/>
  <c r="CG19" i="17"/>
  <c r="CF27" i="17"/>
  <c r="B88" i="17"/>
  <c r="A89" i="17"/>
  <c r="BJ87" i="17"/>
  <c r="BK87" i="17"/>
  <c r="BH23" i="17"/>
  <c r="BI20" i="17" s="1"/>
  <c r="BI125" i="17"/>
  <c r="BI22" i="17" s="1"/>
  <c r="M29" i="20" s="1"/>
  <c r="BG52" i="16"/>
  <c r="BG45" i="16"/>
  <c r="BH12" i="16"/>
  <c r="M12" i="20" s="1"/>
  <c r="L66" i="20" l="1"/>
  <c r="CE16" i="16"/>
  <c r="CE30" i="16" s="1"/>
  <c r="CE32" i="16" s="1"/>
  <c r="BU16" i="16"/>
  <c r="BU30" i="16" s="1"/>
  <c r="BU32" i="16" s="1"/>
  <c r="CF16" i="16"/>
  <c r="CF30" i="16" s="1"/>
  <c r="CF32" i="16" s="1"/>
  <c r="BL16" i="16"/>
  <c r="BL30" i="16" s="1"/>
  <c r="BL32" i="16" s="1"/>
  <c r="CD16" i="16"/>
  <c r="CD30" i="16" s="1"/>
  <c r="CD32" i="16" s="1"/>
  <c r="BM55" i="16"/>
  <c r="BM57" i="16" s="1"/>
  <c r="R16" i="20" s="1"/>
  <c r="BM22" i="16"/>
  <c r="BM26" i="16" s="1"/>
  <c r="BM28" i="16" s="1"/>
  <c r="BM33" i="16" s="1"/>
  <c r="BX55" i="16"/>
  <c r="BX57" i="16" s="1"/>
  <c r="AC16" i="20" s="1"/>
  <c r="BX22" i="16"/>
  <c r="BX26" i="16" s="1"/>
  <c r="BX28" i="16" s="1"/>
  <c r="BX33" i="16" s="1"/>
  <c r="BM16" i="16"/>
  <c r="BM30" i="16" s="1"/>
  <c r="BM32" i="16" s="1"/>
  <c r="BL55" i="16"/>
  <c r="BL57" i="16" s="1"/>
  <c r="Q16" i="20" s="1"/>
  <c r="BL22" i="16"/>
  <c r="BL26" i="16" s="1"/>
  <c r="BL28" i="16" s="1"/>
  <c r="BL33" i="16" s="1"/>
  <c r="CG16" i="16"/>
  <c r="CG30" i="16" s="1"/>
  <c r="CG32" i="16" s="1"/>
  <c r="BZ55" i="16"/>
  <c r="BZ57" i="16" s="1"/>
  <c r="AE16" i="20" s="1"/>
  <c r="BZ22" i="16"/>
  <c r="BZ26" i="16" s="1"/>
  <c r="BZ28" i="16" s="1"/>
  <c r="BZ33" i="16" s="1"/>
  <c r="BN16" i="16"/>
  <c r="BN30" i="16" s="1"/>
  <c r="BN32" i="16" s="1"/>
  <c r="CD55" i="16"/>
  <c r="CD57" i="16" s="1"/>
  <c r="AI16" i="20" s="1"/>
  <c r="CD22" i="16"/>
  <c r="CD26" i="16" s="1"/>
  <c r="CD28" i="16" s="1"/>
  <c r="CD33" i="16" s="1"/>
  <c r="CG55" i="16"/>
  <c r="CG57" i="16" s="1"/>
  <c r="AL16" i="20" s="1"/>
  <c r="CG22" i="16"/>
  <c r="CG26" i="16" s="1"/>
  <c r="CG28" i="16" s="1"/>
  <c r="CG33" i="16" s="1"/>
  <c r="CT21" i="16"/>
  <c r="CS21" i="16"/>
  <c r="CR21" i="16"/>
  <c r="CQ21" i="16"/>
  <c r="CP21" i="16"/>
  <c r="CO21" i="16"/>
  <c r="CN21" i="16"/>
  <c r="CM21" i="16"/>
  <c r="CL21" i="16"/>
  <c r="CK21" i="16"/>
  <c r="CJ21" i="16"/>
  <c r="CI21" i="16"/>
  <c r="BK55" i="16"/>
  <c r="BK22" i="16"/>
  <c r="BK26" i="16" s="1"/>
  <c r="BT16" i="16"/>
  <c r="BT30" i="16" s="1"/>
  <c r="BT32" i="16" s="1"/>
  <c r="CH55" i="16"/>
  <c r="CH57" i="16" s="1"/>
  <c r="AM16" i="20" s="1"/>
  <c r="CH22" i="16"/>
  <c r="CH26" i="16" s="1"/>
  <c r="CH28" i="16" s="1"/>
  <c r="CH33" i="16" s="1"/>
  <c r="BN55" i="16"/>
  <c r="BN57" i="16" s="1"/>
  <c r="S16" i="20" s="1"/>
  <c r="BN22" i="16"/>
  <c r="BN26" i="16" s="1"/>
  <c r="BN28" i="16" s="1"/>
  <c r="BN33" i="16" s="1"/>
  <c r="BO55" i="16"/>
  <c r="BO57" i="16" s="1"/>
  <c r="T16" i="20" s="1"/>
  <c r="BO22" i="16"/>
  <c r="BO26" i="16" s="1"/>
  <c r="BO28" i="16" s="1"/>
  <c r="BO33" i="16" s="1"/>
  <c r="BW55" i="16"/>
  <c r="BW57" i="16" s="1"/>
  <c r="AB16" i="20" s="1"/>
  <c r="BW22" i="16"/>
  <c r="BW26" i="16" s="1"/>
  <c r="BW28" i="16" s="1"/>
  <c r="BW33" i="16" s="1"/>
  <c r="BY55" i="16"/>
  <c r="BY57" i="16" s="1"/>
  <c r="AD16" i="20" s="1"/>
  <c r="BY22" i="16"/>
  <c r="BY26" i="16" s="1"/>
  <c r="BY28" i="16" s="1"/>
  <c r="BY33" i="16" s="1"/>
  <c r="CE55" i="16"/>
  <c r="CE57" i="16" s="1"/>
  <c r="AJ16" i="20" s="1"/>
  <c r="CE22" i="16"/>
  <c r="CE26" i="16" s="1"/>
  <c r="CE28" i="16" s="1"/>
  <c r="CE33" i="16" s="1"/>
  <c r="BS16" i="16"/>
  <c r="BS30" i="16" s="1"/>
  <c r="BS32" i="16" s="1"/>
  <c r="J89" i="21"/>
  <c r="J90" i="21" s="1"/>
  <c r="J114" i="21" s="1"/>
  <c r="H90" i="21"/>
  <c r="H114" i="21" s="1"/>
  <c r="D125" i="21"/>
  <c r="D126" i="21" s="1"/>
  <c r="E125" i="21"/>
  <c r="B126" i="21"/>
  <c r="B161" i="21"/>
  <c r="BK16" i="16"/>
  <c r="BK30" i="16" s="1"/>
  <c r="CB55" i="16"/>
  <c r="CB57" i="16" s="1"/>
  <c r="AG16" i="20" s="1"/>
  <c r="CB22" i="16"/>
  <c r="CB26" i="16" s="1"/>
  <c r="CB28" i="16" s="1"/>
  <c r="CB33" i="16" s="1"/>
  <c r="CC55" i="16"/>
  <c r="CC57" i="16" s="1"/>
  <c r="AH16" i="20" s="1"/>
  <c r="CC22" i="16"/>
  <c r="CC26" i="16" s="1"/>
  <c r="CC28" i="16" s="1"/>
  <c r="CC33" i="16" s="1"/>
  <c r="BP16" i="16"/>
  <c r="BP30" i="16" s="1"/>
  <c r="BP32" i="16" s="1"/>
  <c r="BR16" i="16"/>
  <c r="BR30" i="16" s="1"/>
  <c r="BR32" i="16" s="1"/>
  <c r="F55" i="18"/>
  <c r="D71" i="15"/>
  <c r="BW16" i="16"/>
  <c r="BW30" i="16" s="1"/>
  <c r="BW32" i="16" s="1"/>
  <c r="BV16" i="16"/>
  <c r="BV30" i="16" s="1"/>
  <c r="BV32" i="16" s="1"/>
  <c r="CA55" i="16"/>
  <c r="CA57" i="16" s="1"/>
  <c r="AF16" i="20" s="1"/>
  <c r="CA22" i="16"/>
  <c r="CA26" i="16" s="1"/>
  <c r="CA28" i="16" s="1"/>
  <c r="CA33" i="16" s="1"/>
  <c r="CT15" i="16"/>
  <c r="CS15" i="16"/>
  <c r="CR15" i="16"/>
  <c r="CQ15" i="16"/>
  <c r="CP15" i="16"/>
  <c r="CO15" i="16"/>
  <c r="CN15" i="16"/>
  <c r="CM15" i="16"/>
  <c r="CL15" i="16"/>
  <c r="CK15" i="16"/>
  <c r="CJ15" i="16"/>
  <c r="CI15" i="16"/>
  <c r="BP55" i="16"/>
  <c r="BP57" i="16" s="1"/>
  <c r="U16" i="20" s="1"/>
  <c r="BP22" i="16"/>
  <c r="BP26" i="16" s="1"/>
  <c r="BP28" i="16" s="1"/>
  <c r="BP33" i="16" s="1"/>
  <c r="BQ55" i="16"/>
  <c r="BQ57" i="16" s="1"/>
  <c r="V16" i="20" s="1"/>
  <c r="BQ22" i="16"/>
  <c r="BQ26" i="16" s="1"/>
  <c r="BQ28" i="16" s="1"/>
  <c r="BQ33" i="16" s="1"/>
  <c r="M30" i="20"/>
  <c r="M42" i="20"/>
  <c r="M55" i="20" s="1"/>
  <c r="BQ48" i="16"/>
  <c r="BQ50" i="16" s="1"/>
  <c r="BQ16" i="16"/>
  <c r="BQ30" i="16" s="1"/>
  <c r="BQ32" i="16" s="1"/>
  <c r="BQ34" i="16" s="1"/>
  <c r="BQ36" i="16" s="1"/>
  <c r="R89" i="21"/>
  <c r="R114" i="21" s="1"/>
  <c r="M114" i="21"/>
  <c r="N89" i="21"/>
  <c r="N90" i="21" s="1"/>
  <c r="N114" i="21" s="1"/>
  <c r="L90" i="21"/>
  <c r="F41" i="20"/>
  <c r="Y80" i="21"/>
  <c r="BR55" i="16"/>
  <c r="BR57" i="16" s="1"/>
  <c r="W16" i="20" s="1"/>
  <c r="BR22" i="16"/>
  <c r="BR26" i="16" s="1"/>
  <c r="BR28" i="16" s="1"/>
  <c r="BR33" i="16" s="1"/>
  <c r="BY16" i="16"/>
  <c r="BY30" i="16" s="1"/>
  <c r="BY32" i="16" s="1"/>
  <c r="BS55" i="16"/>
  <c r="BS57" i="16" s="1"/>
  <c r="X16" i="20" s="1"/>
  <c r="BS22" i="16"/>
  <c r="BS26" i="16" s="1"/>
  <c r="BS28" i="16" s="1"/>
  <c r="BS33" i="16" s="1"/>
  <c r="BU55" i="16"/>
  <c r="BU57" i="16" s="1"/>
  <c r="Z16" i="20" s="1"/>
  <c r="BU22" i="16"/>
  <c r="BU26" i="16" s="1"/>
  <c r="BU28" i="16" s="1"/>
  <c r="BU33" i="16" s="1"/>
  <c r="CB16" i="16"/>
  <c r="CB30" i="16" s="1"/>
  <c r="CB32" i="16" s="1"/>
  <c r="CH16" i="16"/>
  <c r="CH30" i="16" s="1"/>
  <c r="CH32" i="16" s="1"/>
  <c r="BO16" i="16"/>
  <c r="BO30" i="16" s="1"/>
  <c r="BO32" i="16" s="1"/>
  <c r="CF55" i="16"/>
  <c r="CF57" i="16" s="1"/>
  <c r="AK16" i="20" s="1"/>
  <c r="CF22" i="16"/>
  <c r="CF26" i="16" s="1"/>
  <c r="CF28" i="16" s="1"/>
  <c r="CF33" i="16" s="1"/>
  <c r="F38" i="20"/>
  <c r="AC53" i="21"/>
  <c r="BX16" i="16"/>
  <c r="BX30" i="16" s="1"/>
  <c r="BX32" i="16" s="1"/>
  <c r="Y88" i="21"/>
  <c r="BZ16" i="16"/>
  <c r="BZ30" i="16" s="1"/>
  <c r="BZ32" i="16" s="1"/>
  <c r="BT55" i="16"/>
  <c r="BT57" i="16" s="1"/>
  <c r="Y16" i="20" s="1"/>
  <c r="BT22" i="16"/>
  <c r="BT26" i="16" s="1"/>
  <c r="BT28" i="16" s="1"/>
  <c r="BT33" i="16" s="1"/>
  <c r="CA16" i="16"/>
  <c r="CA30" i="16" s="1"/>
  <c r="CA32" i="16" s="1"/>
  <c r="BV55" i="16"/>
  <c r="BV57" i="16" s="1"/>
  <c r="AA16" i="20" s="1"/>
  <c r="BV22" i="16"/>
  <c r="BV26" i="16" s="1"/>
  <c r="BV28" i="16" s="1"/>
  <c r="BV33" i="16" s="1"/>
  <c r="CC16" i="16"/>
  <c r="CC30" i="16" s="1"/>
  <c r="CC32" i="16" s="1"/>
  <c r="CU88" i="17"/>
  <c r="BO88" i="17"/>
  <c r="CT88" i="17"/>
  <c r="BN88" i="17"/>
  <c r="CS88" i="17"/>
  <c r="BM88" i="17"/>
  <c r="CR88" i="17"/>
  <c r="BL88" i="17"/>
  <c r="CC88" i="17"/>
  <c r="CQ88" i="17"/>
  <c r="CP88" i="17"/>
  <c r="CO88" i="17"/>
  <c r="CN88" i="17"/>
  <c r="CM88" i="17"/>
  <c r="CB88" i="17"/>
  <c r="CL88" i="17"/>
  <c r="CK88" i="17"/>
  <c r="CJ88" i="17"/>
  <c r="CI88" i="17"/>
  <c r="CH88" i="17"/>
  <c r="CA88" i="17"/>
  <c r="CG88" i="17"/>
  <c r="CF88" i="17"/>
  <c r="CE88" i="17"/>
  <c r="CD88" i="17"/>
  <c r="BZ88" i="17"/>
  <c r="BS88" i="17"/>
  <c r="BY88" i="17"/>
  <c r="BQ88" i="17"/>
  <c r="BX88" i="17"/>
  <c r="BW88" i="17"/>
  <c r="BV88" i="17"/>
  <c r="BU88" i="17"/>
  <c r="BT88" i="17"/>
  <c r="BR88" i="17"/>
  <c r="BP88" i="17"/>
  <c r="BK88" i="17"/>
  <c r="BK125" i="17" s="1"/>
  <c r="BK22" i="17" s="1"/>
  <c r="O29" i="20" s="1"/>
  <c r="CV87" i="17"/>
  <c r="CW87" i="17" s="1"/>
  <c r="B89" i="17"/>
  <c r="A90" i="17"/>
  <c r="CH19" i="17"/>
  <c r="CG27" i="17"/>
  <c r="BI23" i="17"/>
  <c r="BJ20" i="17" s="1"/>
  <c r="BJ125" i="17"/>
  <c r="BJ22" i="17" s="1"/>
  <c r="N29" i="20" s="1"/>
  <c r="BI12" i="16"/>
  <c r="N12" i="20" s="1"/>
  <c r="BH45" i="16"/>
  <c r="BH52" i="16"/>
  <c r="BM48" i="16" l="1"/>
  <c r="BM50" i="16" s="1"/>
  <c r="BS34" i="16"/>
  <c r="BS36" i="16" s="1"/>
  <c r="BS48" i="16"/>
  <c r="BS50" i="16" s="1"/>
  <c r="BS59" i="16" s="1"/>
  <c r="BS64" i="16" s="1"/>
  <c r="BN34" i="16"/>
  <c r="BN36" i="16" s="1"/>
  <c r="BL34" i="16"/>
  <c r="BL36" i="16" s="1"/>
  <c r="CH34" i="16"/>
  <c r="CH36" i="16" s="1"/>
  <c r="CH48" i="16"/>
  <c r="CH50" i="16" s="1"/>
  <c r="AM15" i="20" s="1"/>
  <c r="BN48" i="16"/>
  <c r="BN50" i="16" s="1"/>
  <c r="BN59" i="16" s="1"/>
  <c r="BN64" i="16" s="1"/>
  <c r="AO16" i="20"/>
  <c r="BO48" i="16"/>
  <c r="BO50" i="16" s="1"/>
  <c r="BP48" i="16"/>
  <c r="BP50" i="16" s="1"/>
  <c r="BO34" i="16"/>
  <c r="BO36" i="16" s="1"/>
  <c r="CC48" i="16"/>
  <c r="CC50" i="16" s="1"/>
  <c r="CC59" i="16" s="1"/>
  <c r="CB34" i="16"/>
  <c r="CB36" i="16" s="1"/>
  <c r="CB48" i="16"/>
  <c r="CB50" i="16" s="1"/>
  <c r="AG15" i="20" s="1"/>
  <c r="BV34" i="16"/>
  <c r="BV36" i="16" s="1"/>
  <c r="BV48" i="16"/>
  <c r="BV50" i="16" s="1"/>
  <c r="AA15" i="20" s="1"/>
  <c r="BT48" i="16"/>
  <c r="BT50" i="16" s="1"/>
  <c r="CC34" i="16"/>
  <c r="CC36" i="16" s="1"/>
  <c r="BT34" i="16"/>
  <c r="BT36" i="16" s="1"/>
  <c r="BP34" i="16"/>
  <c r="BP36" i="16" s="1"/>
  <c r="D150" i="21"/>
  <c r="Q124" i="21"/>
  <c r="CR16" i="16"/>
  <c r="CR30" i="16" s="1"/>
  <c r="CR32" i="16" s="1"/>
  <c r="N30" i="20"/>
  <c r="N42" i="20"/>
  <c r="N55" i="20" s="1"/>
  <c r="CH59" i="16"/>
  <c r="CH64" i="16" s="1"/>
  <c r="AE18" i="20"/>
  <c r="AE65" i="20" s="1"/>
  <c r="AE44" i="20"/>
  <c r="CK16" i="16"/>
  <c r="CK30" i="16" s="1"/>
  <c r="CK32" i="16" s="1"/>
  <c r="AL18" i="20"/>
  <c r="AL65" i="20" s="1"/>
  <c r="AL44" i="20"/>
  <c r="CS16" i="16"/>
  <c r="CS30" i="16" s="1"/>
  <c r="CS32" i="16" s="1"/>
  <c r="BY34" i="16"/>
  <c r="BY36" i="16" s="1"/>
  <c r="O30" i="20"/>
  <c r="O42" i="20"/>
  <c r="CN16" i="16"/>
  <c r="CN30" i="16" s="1"/>
  <c r="CN32" i="16" s="1"/>
  <c r="X18" i="20"/>
  <c r="X65" i="20" s="1"/>
  <c r="X44" i="20"/>
  <c r="F125" i="21"/>
  <c r="E126" i="21"/>
  <c r="CM16" i="16"/>
  <c r="CM30" i="16" s="1"/>
  <c r="CM32" i="16" s="1"/>
  <c r="CT16" i="16"/>
  <c r="CT30" i="16" s="1"/>
  <c r="CT32" i="16" s="1"/>
  <c r="BM59" i="16"/>
  <c r="R15" i="20"/>
  <c r="CS55" i="16"/>
  <c r="CS57" i="16" s="1"/>
  <c r="AZ16" i="20" s="1"/>
  <c r="CS22" i="16"/>
  <c r="CS26" i="16" s="1"/>
  <c r="CS28" i="16" s="1"/>
  <c r="CS33" i="16" s="1"/>
  <c r="BO59" i="16"/>
  <c r="T15" i="20"/>
  <c r="AB18" i="20"/>
  <c r="AB44" i="20"/>
  <c r="Q18" i="20"/>
  <c r="Q65" i="20" s="1"/>
  <c r="Q44" i="20"/>
  <c r="CJ16" i="16"/>
  <c r="CJ30" i="16" s="1"/>
  <c r="CJ32" i="16" s="1"/>
  <c r="CO16" i="16"/>
  <c r="CO30" i="16" s="1"/>
  <c r="CO32" i="16" s="1"/>
  <c r="AJ18" i="20"/>
  <c r="AJ65" i="20" s="1"/>
  <c r="AJ44" i="20"/>
  <c r="AD18" i="20"/>
  <c r="AD65" i="20" s="1"/>
  <c r="AD44" i="20"/>
  <c r="T18" i="20"/>
  <c r="T65" i="20" s="1"/>
  <c r="T44" i="20"/>
  <c r="BY48" i="16"/>
  <c r="BY50" i="16" s="1"/>
  <c r="S18" i="20"/>
  <c r="S65" i="20" s="1"/>
  <c r="S44" i="20"/>
  <c r="AM18" i="20"/>
  <c r="AM65" i="20" s="1"/>
  <c r="AM44" i="20"/>
  <c r="BM34" i="16"/>
  <c r="BM36" i="16" s="1"/>
  <c r="Y18" i="20"/>
  <c r="Y65" i="20" s="1"/>
  <c r="Y44" i="20"/>
  <c r="AI18" i="20"/>
  <c r="AI65" i="20" s="1"/>
  <c r="AI44" i="20"/>
  <c r="AF18" i="20"/>
  <c r="AF65" i="20" s="1"/>
  <c r="AF44" i="20"/>
  <c r="BK28" i="16"/>
  <c r="BK33" i="16" s="1"/>
  <c r="CA48" i="16"/>
  <c r="CA50" i="16" s="1"/>
  <c r="CF34" i="16"/>
  <c r="CF36" i="16" s="1"/>
  <c r="AK18" i="20"/>
  <c r="AK65" i="20" s="1"/>
  <c r="AK44" i="20"/>
  <c r="AC18" i="20"/>
  <c r="AC65" i="20" s="1"/>
  <c r="AC44" i="20"/>
  <c r="BT59" i="16"/>
  <c r="Y15" i="20"/>
  <c r="CD34" i="16"/>
  <c r="CD36" i="16" s="1"/>
  <c r="CL55" i="16"/>
  <c r="CL57" i="16" s="1"/>
  <c r="AS16" i="20" s="1"/>
  <c r="CL22" i="16"/>
  <c r="CL26" i="16" s="1"/>
  <c r="CL28" i="16" s="1"/>
  <c r="CL33" i="16" s="1"/>
  <c r="CF48" i="16"/>
  <c r="CF50" i="16" s="1"/>
  <c r="CT55" i="16"/>
  <c r="CT57" i="16" s="1"/>
  <c r="BA16" i="20" s="1"/>
  <c r="CT22" i="16"/>
  <c r="CT26" i="16" s="1"/>
  <c r="CT28" i="16" s="1"/>
  <c r="CT33" i="16" s="1"/>
  <c r="X15" i="20"/>
  <c r="BV59" i="16"/>
  <c r="BW48" i="16"/>
  <c r="BW50" i="16" s="1"/>
  <c r="R18" i="20"/>
  <c r="R65" i="20" s="1"/>
  <c r="R44" i="20"/>
  <c r="AE93" i="21"/>
  <c r="AD99" i="21" s="1"/>
  <c r="I39" i="20"/>
  <c r="CJ55" i="16"/>
  <c r="CJ57" i="16" s="1"/>
  <c r="AQ16" i="20" s="1"/>
  <c r="CJ22" i="16"/>
  <c r="CJ26" i="16" s="1"/>
  <c r="CJ28" i="16" s="1"/>
  <c r="CJ33" i="16" s="1"/>
  <c r="BU34" i="16"/>
  <c r="BU36" i="16" s="1"/>
  <c r="CQ16" i="16"/>
  <c r="CQ30" i="16" s="1"/>
  <c r="CQ32" i="16" s="1"/>
  <c r="Z18" i="20"/>
  <c r="Z65" i="20" s="1"/>
  <c r="Z44" i="20"/>
  <c r="AA18" i="20"/>
  <c r="AA65" i="20" s="1"/>
  <c r="AA44" i="20"/>
  <c r="BR48" i="16"/>
  <c r="BR50" i="16" s="1"/>
  <c r="CD48" i="16"/>
  <c r="CD50" i="16" s="1"/>
  <c r="AH18" i="20"/>
  <c r="AH65" i="20" s="1"/>
  <c r="AH44" i="20"/>
  <c r="CK55" i="16"/>
  <c r="CK57" i="16" s="1"/>
  <c r="AR16" i="20" s="1"/>
  <c r="CK22" i="16"/>
  <c r="CK26" i="16" s="1"/>
  <c r="CK28" i="16" s="1"/>
  <c r="CK33" i="16" s="1"/>
  <c r="BZ48" i="16"/>
  <c r="BZ50" i="16" s="1"/>
  <c r="BK32" i="16"/>
  <c r="CN55" i="16"/>
  <c r="CN57" i="16" s="1"/>
  <c r="AU16" i="20" s="1"/>
  <c r="CN22" i="16"/>
  <c r="CN26" i="16" s="1"/>
  <c r="CN28" i="16" s="1"/>
  <c r="CN33" i="16" s="1"/>
  <c r="BU48" i="16"/>
  <c r="BU50" i="16" s="1"/>
  <c r="CG34" i="16"/>
  <c r="CG36" i="16" s="1"/>
  <c r="W18" i="20"/>
  <c r="W65" i="20" s="1"/>
  <c r="W44" i="20"/>
  <c r="L114" i="21"/>
  <c r="Q89" i="21"/>
  <c r="M66" i="20"/>
  <c r="CO55" i="16"/>
  <c r="CO57" i="16" s="1"/>
  <c r="AV16" i="20" s="1"/>
  <c r="CO22" i="16"/>
  <c r="CO26" i="16" s="1"/>
  <c r="CO28" i="16" s="1"/>
  <c r="CO33" i="16" s="1"/>
  <c r="CE34" i="16"/>
  <c r="CE36" i="16" s="1"/>
  <c r="CP16" i="16"/>
  <c r="CP30" i="16" s="1"/>
  <c r="CP32" i="16" s="1"/>
  <c r="CB59" i="16"/>
  <c r="CB64" i="16" s="1"/>
  <c r="BR34" i="16"/>
  <c r="BR36" i="16" s="1"/>
  <c r="CA34" i="16"/>
  <c r="CA36" i="16" s="1"/>
  <c r="BK57" i="16"/>
  <c r="BQ59" i="16"/>
  <c r="BQ64" i="16" s="1"/>
  <c r="V15" i="20"/>
  <c r="CV15" i="16"/>
  <c r="V18" i="20"/>
  <c r="V65" i="20" s="1"/>
  <c r="V44" i="20"/>
  <c r="U18" i="20"/>
  <c r="U65" i="20" s="1"/>
  <c r="U44" i="20"/>
  <c r="D161" i="21"/>
  <c r="E161" i="21"/>
  <c r="E162" i="21" s="1"/>
  <c r="B162" i="21"/>
  <c r="B197" i="21"/>
  <c r="CP55" i="16"/>
  <c r="CP57" i="16" s="1"/>
  <c r="AW16" i="20" s="1"/>
  <c r="CP22" i="16"/>
  <c r="CP26" i="16" s="1"/>
  <c r="CP28" i="16" s="1"/>
  <c r="CP33" i="16" s="1"/>
  <c r="CE48" i="16"/>
  <c r="CE50" i="16" s="1"/>
  <c r="CR55" i="16"/>
  <c r="CR57" i="16" s="1"/>
  <c r="AY16" i="20" s="1"/>
  <c r="CR22" i="16"/>
  <c r="CR26" i="16" s="1"/>
  <c r="CR28" i="16" s="1"/>
  <c r="CR33" i="16" s="1"/>
  <c r="CL16" i="16"/>
  <c r="CL30" i="16" s="1"/>
  <c r="CL32" i="16" s="1"/>
  <c r="CL34" i="16" s="1"/>
  <c r="CL36" i="16" s="1"/>
  <c r="CG48" i="16"/>
  <c r="CG50" i="16" s="1"/>
  <c r="BW34" i="16"/>
  <c r="BW36" i="16" s="1"/>
  <c r="CV21" i="16"/>
  <c r="BP59" i="16"/>
  <c r="U15" i="20"/>
  <c r="CI55" i="16"/>
  <c r="CI57" i="16" s="1"/>
  <c r="AP16" i="20" s="1"/>
  <c r="CI22" i="16"/>
  <c r="CI26" i="16" s="1"/>
  <c r="CI28" i="16" s="1"/>
  <c r="CI33" i="16" s="1"/>
  <c r="BL48" i="16"/>
  <c r="BL50" i="16" s="1"/>
  <c r="BZ34" i="16"/>
  <c r="BZ36" i="16" s="1"/>
  <c r="AG18" i="20"/>
  <c r="AG65" i="20" s="1"/>
  <c r="AG44" i="20"/>
  <c r="CM55" i="16"/>
  <c r="CM57" i="16" s="1"/>
  <c r="AT16" i="20" s="1"/>
  <c r="CM22" i="16"/>
  <c r="CM26" i="16" s="1"/>
  <c r="CM28" i="16" s="1"/>
  <c r="CM33" i="16" s="1"/>
  <c r="BX34" i="16"/>
  <c r="BX36" i="16" s="1"/>
  <c r="BK48" i="16"/>
  <c r="BX48" i="16"/>
  <c r="BX50" i="16" s="1"/>
  <c r="CI16" i="16"/>
  <c r="CI30" i="16" s="1"/>
  <c r="CI32" i="16" s="1"/>
  <c r="CQ55" i="16"/>
  <c r="CQ57" i="16" s="1"/>
  <c r="AX16" i="20" s="1"/>
  <c r="CQ22" i="16"/>
  <c r="CQ26" i="16" s="1"/>
  <c r="CQ28" i="16" s="1"/>
  <c r="CQ33" i="16" s="1"/>
  <c r="BL89" i="17"/>
  <c r="BL125" i="17" s="1"/>
  <c r="BL22" i="17" s="1"/>
  <c r="P29" i="20" s="1"/>
  <c r="CU89" i="17"/>
  <c r="BO89" i="17"/>
  <c r="CO89" i="17"/>
  <c r="CT89" i="17"/>
  <c r="BN89" i="17"/>
  <c r="CA89" i="17"/>
  <c r="CS89" i="17"/>
  <c r="BM89" i="17"/>
  <c r="CN89" i="17"/>
  <c r="CR89" i="17"/>
  <c r="CQ89" i="17"/>
  <c r="BS89" i="17"/>
  <c r="CP89" i="17"/>
  <c r="BU89" i="17"/>
  <c r="CB89" i="17"/>
  <c r="BZ89" i="17"/>
  <c r="CM89" i="17"/>
  <c r="CL89" i="17"/>
  <c r="BV89" i="17"/>
  <c r="CK89" i="17"/>
  <c r="BT89" i="17"/>
  <c r="CJ89" i="17"/>
  <c r="CC89" i="17"/>
  <c r="BY89" i="17"/>
  <c r="CI89" i="17"/>
  <c r="BX89" i="17"/>
  <c r="BR89" i="17"/>
  <c r="BP89" i="17"/>
  <c r="CH89" i="17"/>
  <c r="CG89" i="17"/>
  <c r="BW89" i="17"/>
  <c r="CF89" i="17"/>
  <c r="CE89" i="17"/>
  <c r="BQ89" i="17"/>
  <c r="CD89" i="17"/>
  <c r="CV88" i="17"/>
  <c r="CW88" i="17" s="1"/>
  <c r="B90" i="17"/>
  <c r="A91" i="17"/>
  <c r="CI19" i="17"/>
  <c r="CH27" i="17"/>
  <c r="BJ23" i="17"/>
  <c r="BK20" i="17" s="1"/>
  <c r="BK23" i="17" s="1"/>
  <c r="BL20" i="17" s="1"/>
  <c r="BJ12" i="16"/>
  <c r="BI45" i="16"/>
  <c r="BI52" i="16"/>
  <c r="BV64" i="16" l="1"/>
  <c r="S15" i="20"/>
  <c r="CL48" i="16"/>
  <c r="CL50" i="16" s="1"/>
  <c r="CN34" i="16"/>
  <c r="CN36" i="16" s="1"/>
  <c r="CK34" i="16"/>
  <c r="CK36" i="16" s="1"/>
  <c r="CN48" i="16"/>
  <c r="CN50" i="16" s="1"/>
  <c r="AU15" i="20" s="1"/>
  <c r="CP34" i="16"/>
  <c r="CP36" i="16" s="1"/>
  <c r="AH15" i="20"/>
  <c r="AH17" i="20" s="1"/>
  <c r="AH64" i="20" s="1"/>
  <c r="BT64" i="16"/>
  <c r="CS34" i="16"/>
  <c r="CS36" i="16" s="1"/>
  <c r="CK48" i="16"/>
  <c r="CK50" i="16" s="1"/>
  <c r="CK59" i="16" s="1"/>
  <c r="CS48" i="16"/>
  <c r="CS50" i="16" s="1"/>
  <c r="BP64" i="16"/>
  <c r="CP48" i="16"/>
  <c r="CP50" i="16" s="1"/>
  <c r="CP59" i="16" s="1"/>
  <c r="BO64" i="16"/>
  <c r="BF16" i="20"/>
  <c r="AB65" i="20"/>
  <c r="AN65" i="20" s="1"/>
  <c r="AN18" i="20"/>
  <c r="O66" i="20"/>
  <c r="N66" i="20"/>
  <c r="CC64" i="16"/>
  <c r="O55" i="20"/>
  <c r="CT48" i="16"/>
  <c r="CT50" i="16" s="1"/>
  <c r="BA15" i="20" s="1"/>
  <c r="CT34" i="16"/>
  <c r="CT36" i="16" s="1"/>
  <c r="CM34" i="16"/>
  <c r="CM36" i="16" s="1"/>
  <c r="CQ34" i="16"/>
  <c r="CQ36" i="16" s="1"/>
  <c r="CM48" i="16"/>
  <c r="CM50" i="16" s="1"/>
  <c r="AT15" i="20" s="1"/>
  <c r="CQ48" i="16"/>
  <c r="CQ50" i="16" s="1"/>
  <c r="CQ59" i="16" s="1"/>
  <c r="L125" i="21"/>
  <c r="M125" i="21"/>
  <c r="M126" i="21" s="1"/>
  <c r="H125" i="21"/>
  <c r="F126" i="21"/>
  <c r="F150" i="21" s="1"/>
  <c r="E150" i="21"/>
  <c r="R124" i="21"/>
  <c r="Y124" i="21" s="1"/>
  <c r="CL59" i="16"/>
  <c r="CL64" i="16" s="1"/>
  <c r="AS15" i="20"/>
  <c r="CE59" i="16"/>
  <c r="CE64" i="16" s="1"/>
  <c r="AJ15" i="20"/>
  <c r="D197" i="21"/>
  <c r="D198" i="21" s="1"/>
  <c r="E197" i="21"/>
  <c r="B198" i="21"/>
  <c r="B199" i="21" s="1"/>
  <c r="U17" i="20"/>
  <c r="U64" i="20" s="1"/>
  <c r="U43" i="20"/>
  <c r="AV18" i="20"/>
  <c r="AV65" i="20" s="1"/>
  <c r="AV44" i="20"/>
  <c r="CW21" i="16"/>
  <c r="CV22" i="16"/>
  <c r="CS59" i="16"/>
  <c r="AZ15" i="20"/>
  <c r="P30" i="20"/>
  <c r="P42" i="20"/>
  <c r="AP18" i="20"/>
  <c r="AP44" i="20"/>
  <c r="BK12" i="16"/>
  <c r="P12" i="20" s="1"/>
  <c r="O12" i="20"/>
  <c r="Y89" i="21"/>
  <c r="Y114" i="21" s="1"/>
  <c r="Q114" i="21"/>
  <c r="AG17" i="20"/>
  <c r="AG64" i="20" s="1"/>
  <c r="AG43" i="20"/>
  <c r="S17" i="20"/>
  <c r="S64" i="20" s="1"/>
  <c r="S43" i="20"/>
  <c r="BW59" i="16"/>
  <c r="BW64" i="16" s="1"/>
  <c r="AB15" i="20"/>
  <c r="BY59" i="16"/>
  <c r="BY64" i="16" s="1"/>
  <c r="AD15" i="20"/>
  <c r="X17" i="20"/>
  <c r="X64" i="20" s="1"/>
  <c r="X43" i="20"/>
  <c r="AM17" i="20"/>
  <c r="AM64" i="20" s="1"/>
  <c r="AM43" i="20"/>
  <c r="BA18" i="20"/>
  <c r="BA65" i="20" s="1"/>
  <c r="BA44" i="20"/>
  <c r="AU18" i="20"/>
  <c r="AU65" i="20" s="1"/>
  <c r="AU44" i="20"/>
  <c r="AS18" i="20"/>
  <c r="AS65" i="20" s="1"/>
  <c r="AS44" i="20"/>
  <c r="BZ59" i="16"/>
  <c r="BZ64" i="16" s="1"/>
  <c r="AE15" i="20"/>
  <c r="AR18" i="20"/>
  <c r="AR65" i="20" s="1"/>
  <c r="AR44" i="20"/>
  <c r="BL59" i="16"/>
  <c r="BL64" i="16" s="1"/>
  <c r="Q15" i="20"/>
  <c r="F161" i="21"/>
  <c r="D162" i="21"/>
  <c r="CJ48" i="16"/>
  <c r="CJ50" i="16" s="1"/>
  <c r="CW15" i="16"/>
  <c r="CV16" i="16"/>
  <c r="CT59" i="16"/>
  <c r="CG59" i="16"/>
  <c r="CG64" i="16" s="1"/>
  <c r="AL15" i="20"/>
  <c r="CO48" i="16"/>
  <c r="CO50" i="16" s="1"/>
  <c r="AX18" i="20"/>
  <c r="AX65" i="20" s="1"/>
  <c r="AX44" i="20"/>
  <c r="BU59" i="16"/>
  <c r="BU64" i="16" s="1"/>
  <c r="Z15" i="20"/>
  <c r="CV30" i="16"/>
  <c r="CR48" i="16"/>
  <c r="CR50" i="16" s="1"/>
  <c r="CN59" i="16"/>
  <c r="CN64" i="16" s="1"/>
  <c r="AY18" i="20"/>
  <c r="AY65" i="20" s="1"/>
  <c r="AY44" i="20"/>
  <c r="R160" i="21"/>
  <c r="E186" i="21"/>
  <c r="Y17" i="20"/>
  <c r="Y64" i="20" s="1"/>
  <c r="Y43" i="20"/>
  <c r="CI48" i="16"/>
  <c r="CI50" i="16" s="1"/>
  <c r="CD59" i="16"/>
  <c r="CD64" i="16" s="1"/>
  <c r="AI15" i="20"/>
  <c r="CA59" i="16"/>
  <c r="CA64" i="16" s="1"/>
  <c r="AF15" i="20"/>
  <c r="CR34" i="16"/>
  <c r="CR36" i="16" s="1"/>
  <c r="AA17" i="20"/>
  <c r="AA64" i="20" s="1"/>
  <c r="AA43" i="20"/>
  <c r="CV32" i="16"/>
  <c r="CI34" i="16"/>
  <c r="CI36" i="16" s="1"/>
  <c r="BK50" i="16"/>
  <c r="P16" i="20"/>
  <c r="BB16" i="20" s="1"/>
  <c r="BC65" i="20"/>
  <c r="CV26" i="16"/>
  <c r="AZ18" i="20"/>
  <c r="AZ65" i="20" s="1"/>
  <c r="AZ44" i="20"/>
  <c r="AX15" i="20"/>
  <c r="AQ18" i="20"/>
  <c r="AQ65" i="20" s="1"/>
  <c r="AQ44" i="20"/>
  <c r="CF59" i="16"/>
  <c r="CF64" i="16" s="1"/>
  <c r="AK15" i="20"/>
  <c r="BX59" i="16"/>
  <c r="BX64" i="16" s="1"/>
  <c r="AC15" i="20"/>
  <c r="V17" i="20"/>
  <c r="V64" i="20" s="1"/>
  <c r="V43" i="20"/>
  <c r="T17" i="20"/>
  <c r="T64" i="20" s="1"/>
  <c r="T43" i="20"/>
  <c r="CV55" i="16"/>
  <c r="CV57" i="16" s="1"/>
  <c r="AT18" i="20"/>
  <c r="AT65" i="20" s="1"/>
  <c r="AT44" i="20"/>
  <c r="BK34" i="16"/>
  <c r="BK36" i="16" s="1"/>
  <c r="CV33" i="16"/>
  <c r="R17" i="20"/>
  <c r="R64" i="20" s="1"/>
  <c r="R43" i="20"/>
  <c r="AW18" i="20"/>
  <c r="AW65" i="20" s="1"/>
  <c r="AW44" i="20"/>
  <c r="CO34" i="16"/>
  <c r="CO36" i="16" s="1"/>
  <c r="CJ34" i="16"/>
  <c r="CJ36" i="16" s="1"/>
  <c r="BR59" i="16"/>
  <c r="BR64" i="16" s="1"/>
  <c r="W15" i="20"/>
  <c r="BM64" i="16"/>
  <c r="CU90" i="17"/>
  <c r="BO90" i="17"/>
  <c r="CD90" i="17"/>
  <c r="CB90" i="17"/>
  <c r="BV90" i="17"/>
  <c r="BT90" i="17"/>
  <c r="CT90" i="17"/>
  <c r="CS90" i="17"/>
  <c r="CA90" i="17"/>
  <c r="BY90" i="17"/>
  <c r="BS90" i="17"/>
  <c r="CR90" i="17"/>
  <c r="CQ90" i="17"/>
  <c r="BP90" i="17"/>
  <c r="CP90" i="17"/>
  <c r="CO90" i="17"/>
  <c r="CN90" i="17"/>
  <c r="CM90" i="17"/>
  <c r="CL90" i="17"/>
  <c r="CK90" i="17"/>
  <c r="BZ90" i="17"/>
  <c r="BR90" i="17"/>
  <c r="CJ90" i="17"/>
  <c r="CE90" i="17"/>
  <c r="CC90" i="17"/>
  <c r="BQ90" i="17"/>
  <c r="CI90" i="17"/>
  <c r="CH90" i="17"/>
  <c r="BW90" i="17"/>
  <c r="BU90" i="17"/>
  <c r="CG90" i="17"/>
  <c r="CF90" i="17"/>
  <c r="BX90" i="17"/>
  <c r="BM90" i="17"/>
  <c r="BM125" i="17" s="1"/>
  <c r="BM22" i="17" s="1"/>
  <c r="Q29" i="20" s="1"/>
  <c r="BN90" i="17"/>
  <c r="BL23" i="17"/>
  <c r="BM20" i="17" s="1"/>
  <c r="CV89" i="17"/>
  <c r="B91" i="17"/>
  <c r="A92" i="17"/>
  <c r="CJ19" i="17"/>
  <c r="CI27" i="17"/>
  <c r="BJ52" i="16"/>
  <c r="BJ45" i="16"/>
  <c r="AH43" i="20" l="1"/>
  <c r="CT64" i="16"/>
  <c r="AW15" i="20"/>
  <c r="AW43" i="20" s="1"/>
  <c r="CK64" i="16"/>
  <c r="CP64" i="16"/>
  <c r="AR15" i="20"/>
  <c r="AR17" i="20" s="1"/>
  <c r="AR64" i="20" s="1"/>
  <c r="CM59" i="16"/>
  <c r="CM64" i="16" s="1"/>
  <c r="CQ64" i="16"/>
  <c r="CS64" i="16"/>
  <c r="AO15" i="20"/>
  <c r="AP65" i="20"/>
  <c r="BE18" i="20"/>
  <c r="P66" i="20"/>
  <c r="P55" i="20"/>
  <c r="CV34" i="16"/>
  <c r="CV35" i="16" s="1"/>
  <c r="CV36" i="16"/>
  <c r="AE17" i="20"/>
  <c r="AE64" i="20" s="1"/>
  <c r="AE43" i="20"/>
  <c r="AF17" i="20"/>
  <c r="AF64" i="20" s="1"/>
  <c r="AF43" i="20"/>
  <c r="AT17" i="20"/>
  <c r="AT64" i="20" s="1"/>
  <c r="AT43" i="20"/>
  <c r="AI17" i="20"/>
  <c r="AI64" i="20" s="1"/>
  <c r="AI43" i="20"/>
  <c r="AU17" i="20"/>
  <c r="AU64" i="20" s="1"/>
  <c r="AU43" i="20"/>
  <c r="BK59" i="16"/>
  <c r="BK64" i="16" s="1"/>
  <c r="P15" i="20"/>
  <c r="BC64" i="20"/>
  <c r="AZ17" i="20"/>
  <c r="AZ64" i="20" s="1"/>
  <c r="AZ43" i="20"/>
  <c r="CR59" i="16"/>
  <c r="CR64" i="16" s="1"/>
  <c r="AY15" i="20"/>
  <c r="AC17" i="20"/>
  <c r="AC64" i="20" s="1"/>
  <c r="AC43" i="20"/>
  <c r="Q160" i="21"/>
  <c r="D186" i="21"/>
  <c r="AK17" i="20"/>
  <c r="AK64" i="20" s="1"/>
  <c r="AK43" i="20"/>
  <c r="AJ17" i="20"/>
  <c r="AJ64" i="20" s="1"/>
  <c r="AJ43" i="20"/>
  <c r="AS17" i="20"/>
  <c r="AS64" i="20" s="1"/>
  <c r="AS43" i="20"/>
  <c r="CJ59" i="16"/>
  <c r="CJ64" i="16" s="1"/>
  <c r="AQ15" i="20"/>
  <c r="L161" i="21"/>
  <c r="M161" i="21"/>
  <c r="M162" i="21" s="1"/>
  <c r="H161" i="21"/>
  <c r="F162" i="21"/>
  <c r="F186" i="21" s="1"/>
  <c r="Q196" i="21"/>
  <c r="AX17" i="20"/>
  <c r="AX64" i="20" s="1"/>
  <c r="AX43" i="20"/>
  <c r="BL12" i="16"/>
  <c r="Q12" i="20" s="1"/>
  <c r="CV28" i="16"/>
  <c r="CV29" i="16" s="1"/>
  <c r="J125" i="21"/>
  <c r="J126" i="21" s="1"/>
  <c r="J150" i="21" s="1"/>
  <c r="H126" i="21"/>
  <c r="H150" i="21" s="1"/>
  <c r="Q17" i="20"/>
  <c r="Q64" i="20" s="1"/>
  <c r="Q43" i="20"/>
  <c r="Q30" i="20"/>
  <c r="Q42" i="20"/>
  <c r="Z17" i="20"/>
  <c r="Z64" i="20" s="1"/>
  <c r="Z43" i="20"/>
  <c r="AB17" i="20"/>
  <c r="AB43" i="20"/>
  <c r="BK52" i="16"/>
  <c r="AC89" i="21"/>
  <c r="I38" i="20"/>
  <c r="M150" i="21"/>
  <c r="R125" i="21"/>
  <c r="R150" i="21" s="1"/>
  <c r="BC16" i="20"/>
  <c r="BC57" i="20"/>
  <c r="F197" i="21"/>
  <c r="E198" i="21"/>
  <c r="AD17" i="20"/>
  <c r="AD64" i="20" s="1"/>
  <c r="AD43" i="20"/>
  <c r="BK45" i="16"/>
  <c r="P18" i="20"/>
  <c r="P65" i="20" s="1"/>
  <c r="P44" i="20"/>
  <c r="BA17" i="20"/>
  <c r="BA64" i="20" s="1"/>
  <c r="BA43" i="20"/>
  <c r="Y116" i="21"/>
  <c r="I41" i="20"/>
  <c r="N125" i="21"/>
  <c r="N126" i="21" s="1"/>
  <c r="N150" i="21" s="1"/>
  <c r="L126" i="21"/>
  <c r="CI59" i="16"/>
  <c r="CI64" i="16" s="1"/>
  <c r="AP15" i="20"/>
  <c r="CO59" i="16"/>
  <c r="CO64" i="16" s="1"/>
  <c r="AV15" i="20"/>
  <c r="AL17" i="20"/>
  <c r="AL64" i="20" s="1"/>
  <c r="AL43" i="20"/>
  <c r="W17" i="20"/>
  <c r="W64" i="20" s="1"/>
  <c r="W43" i="20"/>
  <c r="CV48" i="16"/>
  <c r="CV50" i="16" s="1"/>
  <c r="BL45" i="16"/>
  <c r="BM12" i="16"/>
  <c r="R12" i="20" s="1"/>
  <c r="BL52" i="16"/>
  <c r="CU91" i="17"/>
  <c r="BO91" i="17"/>
  <c r="CT91" i="17"/>
  <c r="BT91" i="17"/>
  <c r="CS91" i="17"/>
  <c r="BX91" i="17"/>
  <c r="CR91" i="17"/>
  <c r="BU91" i="17"/>
  <c r="CQ91" i="17"/>
  <c r="CP91" i="17"/>
  <c r="CO91" i="17"/>
  <c r="CN91" i="17"/>
  <c r="BS91" i="17"/>
  <c r="CM91" i="17"/>
  <c r="CL91" i="17"/>
  <c r="BW91" i="17"/>
  <c r="BY91" i="17"/>
  <c r="CK91" i="17"/>
  <c r="BV91" i="17"/>
  <c r="BR91" i="17"/>
  <c r="CJ91" i="17"/>
  <c r="CD91" i="17"/>
  <c r="BP91" i="17"/>
  <c r="CI91" i="17"/>
  <c r="CB91" i="17"/>
  <c r="BZ91" i="17"/>
  <c r="CH91" i="17"/>
  <c r="CG91" i="17"/>
  <c r="CF91" i="17"/>
  <c r="CE91" i="17"/>
  <c r="CC91" i="17"/>
  <c r="BQ91" i="17"/>
  <c r="CA91" i="17"/>
  <c r="BN91" i="17"/>
  <c r="BM23" i="17"/>
  <c r="BN20" i="17" s="1"/>
  <c r="CW89" i="17"/>
  <c r="CV90" i="17"/>
  <c r="CW90" i="17" s="1"/>
  <c r="CK19" i="17"/>
  <c r="CJ27" i="17"/>
  <c r="A93" i="17"/>
  <c r="B92" i="17"/>
  <c r="AR43" i="20" l="1"/>
  <c r="AW17" i="20"/>
  <c r="AW64" i="20" s="1"/>
  <c r="BB65" i="20"/>
  <c r="BD65" i="20" s="1"/>
  <c r="Q55" i="20"/>
  <c r="BF15" i="20"/>
  <c r="AB64" i="20"/>
  <c r="AN64" i="20" s="1"/>
  <c r="AN17" i="20"/>
  <c r="Q66" i="20"/>
  <c r="Y160" i="21"/>
  <c r="AP17" i="20"/>
  <c r="AP43" i="20"/>
  <c r="AE129" i="21"/>
  <c r="AD135" i="21" s="1"/>
  <c r="L39" i="20"/>
  <c r="BB39" i="20" s="1"/>
  <c r="AV17" i="20"/>
  <c r="AV64" i="20" s="1"/>
  <c r="AV43" i="20"/>
  <c r="AY17" i="20"/>
  <c r="AY64" i="20" s="1"/>
  <c r="AY43" i="20"/>
  <c r="Q125" i="21"/>
  <c r="L150" i="21"/>
  <c r="H197" i="21"/>
  <c r="L197" i="21"/>
  <c r="M197" i="21"/>
  <c r="M198" i="21" s="1"/>
  <c r="F198" i="21"/>
  <c r="CV59" i="16"/>
  <c r="CV64" i="16" s="1"/>
  <c r="P17" i="20"/>
  <c r="P64" i="20" s="1"/>
  <c r="P43" i="20"/>
  <c r="BB44" i="20"/>
  <c r="P57" i="20"/>
  <c r="Q57" i="20" s="1"/>
  <c r="R57" i="20" s="1"/>
  <c r="S57" i="20" s="1"/>
  <c r="T57" i="20" s="1"/>
  <c r="U57" i="20" s="1"/>
  <c r="V57" i="20" s="1"/>
  <c r="W57" i="20" s="1"/>
  <c r="X57" i="20" s="1"/>
  <c r="Y57" i="20" s="1"/>
  <c r="Z57" i="20" s="1"/>
  <c r="AA57" i="20" s="1"/>
  <c r="J161" i="21"/>
  <c r="J162" i="21" s="1"/>
  <c r="J186" i="21" s="1"/>
  <c r="H162" i="21"/>
  <c r="H186" i="21" s="1"/>
  <c r="BD16" i="20"/>
  <c r="R161" i="21"/>
  <c r="R186" i="21" s="1"/>
  <c r="AE165" i="21" s="1"/>
  <c r="AD171" i="21" s="1"/>
  <c r="M186" i="21"/>
  <c r="N161" i="21"/>
  <c r="N162" i="21" s="1"/>
  <c r="N186" i="21" s="1"/>
  <c r="L162" i="21"/>
  <c r="R196" i="21"/>
  <c r="Y196" i="21" s="1"/>
  <c r="E222" i="21"/>
  <c r="AQ17" i="20"/>
  <c r="AQ64" i="20" s="1"/>
  <c r="AQ43" i="20"/>
  <c r="BN12" i="16"/>
  <c r="S12" i="20" s="1"/>
  <c r="BM45" i="16"/>
  <c r="BM52" i="16"/>
  <c r="BO92" i="17"/>
  <c r="BO125" i="17" s="1"/>
  <c r="BO22" i="17" s="1"/>
  <c r="S29" i="20" s="1"/>
  <c r="CU92" i="17"/>
  <c r="CB92" i="17"/>
  <c r="BR92" i="17"/>
  <c r="BP92" i="17"/>
  <c r="CT92" i="17"/>
  <c r="CS92" i="17"/>
  <c r="CR92" i="17"/>
  <c r="CA92" i="17"/>
  <c r="BY92" i="17"/>
  <c r="CQ92" i="17"/>
  <c r="CP92" i="17"/>
  <c r="BU92" i="17"/>
  <c r="BS92" i="17"/>
  <c r="CO92" i="17"/>
  <c r="BT92" i="17"/>
  <c r="CN92" i="17"/>
  <c r="CM92" i="17"/>
  <c r="CL92" i="17"/>
  <c r="BZ92" i="17"/>
  <c r="BX92" i="17"/>
  <c r="BV92" i="17"/>
  <c r="CE92" i="17"/>
  <c r="CK92" i="17"/>
  <c r="CJ92" i="17"/>
  <c r="CD92" i="17"/>
  <c r="BW92" i="17"/>
  <c r="CI92" i="17"/>
  <c r="CH92" i="17"/>
  <c r="CG92" i="17"/>
  <c r="CC92" i="17"/>
  <c r="CF92" i="17"/>
  <c r="BQ92" i="17"/>
  <c r="CV91" i="17"/>
  <c r="CW91" i="17" s="1"/>
  <c r="BN125" i="17"/>
  <c r="BN22" i="17" s="1"/>
  <c r="B93" i="17"/>
  <c r="A94" i="17"/>
  <c r="CL19" i="17"/>
  <c r="CK27" i="17"/>
  <c r="N43" i="16"/>
  <c r="AP64" i="20" l="1"/>
  <c r="BB64" i="20" s="1"/>
  <c r="BD64" i="20" s="1"/>
  <c r="BE17" i="20"/>
  <c r="AB57" i="20"/>
  <c r="AC57" i="20" s="1"/>
  <c r="AD57" i="20" s="1"/>
  <c r="AE57" i="20" s="1"/>
  <c r="AF57" i="20" s="1"/>
  <c r="AG57" i="20" s="1"/>
  <c r="AH57" i="20" s="1"/>
  <c r="AI57" i="20" s="1"/>
  <c r="AJ57" i="20" s="1"/>
  <c r="AK57" i="20" s="1"/>
  <c r="AL57" i="20" s="1"/>
  <c r="AM57" i="20" s="1"/>
  <c r="BB43" i="20"/>
  <c r="N197" i="21"/>
  <c r="N198" i="21" s="1"/>
  <c r="L198" i="21"/>
  <c r="R197" i="21"/>
  <c r="BN23" i="17"/>
  <c r="BO20" i="17" s="1"/>
  <c r="BO23" i="17" s="1"/>
  <c r="BP20" i="17" s="1"/>
  <c r="R29" i="20"/>
  <c r="J197" i="21"/>
  <c r="J198" i="21" s="1"/>
  <c r="H198" i="21"/>
  <c r="L186" i="21"/>
  <c r="Q161" i="21"/>
  <c r="S30" i="20"/>
  <c r="S42" i="20"/>
  <c r="Y125" i="21"/>
  <c r="Y150" i="21" s="1"/>
  <c r="Q150" i="21"/>
  <c r="BN45" i="16"/>
  <c r="BN52" i="16"/>
  <c r="BO12" i="16"/>
  <c r="T12" i="20" s="1"/>
  <c r="CU93" i="17"/>
  <c r="CT93" i="17"/>
  <c r="BR93" i="17"/>
  <c r="CS93" i="17"/>
  <c r="BQ93" i="17"/>
  <c r="CR93" i="17"/>
  <c r="BZ93" i="17"/>
  <c r="CQ93" i="17"/>
  <c r="CE93" i="17"/>
  <c r="BT93" i="17"/>
  <c r="CP93" i="17"/>
  <c r="BV93" i="17"/>
  <c r="CO93" i="17"/>
  <c r="CD93" i="17"/>
  <c r="BU93" i="17"/>
  <c r="BS93" i="17"/>
  <c r="CN93" i="17"/>
  <c r="CM93" i="17"/>
  <c r="BX93" i="17"/>
  <c r="CL93" i="17"/>
  <c r="CK93" i="17"/>
  <c r="BW93" i="17"/>
  <c r="CJ93" i="17"/>
  <c r="CB93" i="17"/>
  <c r="CI93" i="17"/>
  <c r="CH93" i="17"/>
  <c r="CG93" i="17"/>
  <c r="CF93" i="17"/>
  <c r="CC93" i="17"/>
  <c r="CA93" i="17"/>
  <c r="BY93" i="17"/>
  <c r="BP93" i="17"/>
  <c r="BP125" i="17" s="1"/>
  <c r="BP22" i="17" s="1"/>
  <c r="T29" i="20" s="1"/>
  <c r="CV92" i="17"/>
  <c r="CW92" i="17" s="1"/>
  <c r="CM19" i="17"/>
  <c r="CL27" i="17"/>
  <c r="B94" i="17"/>
  <c r="A95" i="17"/>
  <c r="O43" i="16"/>
  <c r="AP57" i="20" l="1"/>
  <c r="AQ57" i="20" s="1"/>
  <c r="AO57" i="20"/>
  <c r="S66" i="20"/>
  <c r="T30" i="20"/>
  <c r="T42" i="20"/>
  <c r="Y152" i="21"/>
  <c r="L41" i="20"/>
  <c r="BB41" i="20" s="1"/>
  <c r="AC125" i="21"/>
  <c r="L38" i="20"/>
  <c r="BB38" i="20" s="1"/>
  <c r="R30" i="20"/>
  <c r="R42" i="20"/>
  <c r="R55" i="20" s="1"/>
  <c r="S55" i="20" s="1"/>
  <c r="Q197" i="21"/>
  <c r="Y161" i="21"/>
  <c r="Y186" i="21" s="1"/>
  <c r="Y188" i="21" s="1"/>
  <c r="Q186" i="21"/>
  <c r="AC161" i="21" s="1"/>
  <c r="BO52" i="16"/>
  <c r="BP12" i="16"/>
  <c r="U12" i="20" s="1"/>
  <c r="BO45" i="16"/>
  <c r="BP23" i="17"/>
  <c r="BQ20" i="17" s="1"/>
  <c r="BQ94" i="17"/>
  <c r="BQ125" i="17" s="1"/>
  <c r="BQ22" i="17" s="1"/>
  <c r="CU94" i="17"/>
  <c r="CB94" i="17"/>
  <c r="BV94" i="17"/>
  <c r="CT94" i="17"/>
  <c r="CL94" i="17"/>
  <c r="CS94" i="17"/>
  <c r="BX94" i="17"/>
  <c r="CR94" i="17"/>
  <c r="CN94" i="17"/>
  <c r="CC94" i="17"/>
  <c r="BS94" i="17"/>
  <c r="CQ94" i="17"/>
  <c r="CA94" i="17"/>
  <c r="CP94" i="17"/>
  <c r="CO94" i="17"/>
  <c r="BT94" i="17"/>
  <c r="BR94" i="17"/>
  <c r="CM94" i="17"/>
  <c r="BW94" i="17"/>
  <c r="CK94" i="17"/>
  <c r="CD94" i="17"/>
  <c r="CJ94" i="17"/>
  <c r="CI94" i="17"/>
  <c r="CH94" i="17"/>
  <c r="CG94" i="17"/>
  <c r="CF94" i="17"/>
  <c r="BU94" i="17"/>
  <c r="CE94" i="17"/>
  <c r="BY94" i="17"/>
  <c r="BZ94" i="17"/>
  <c r="CV93" i="17"/>
  <c r="CW93" i="17" s="1"/>
  <c r="B95" i="17"/>
  <c r="A96" i="17"/>
  <c r="CN19" i="17"/>
  <c r="CM27" i="17"/>
  <c r="P43" i="16"/>
  <c r="BH57" i="20" l="1"/>
  <c r="BP57" i="20"/>
  <c r="BL57" i="20"/>
  <c r="AR57" i="20"/>
  <c r="AS57" i="20" s="1"/>
  <c r="AT57" i="20" s="1"/>
  <c r="AU57" i="20" s="1"/>
  <c r="AV57" i="20" s="1"/>
  <c r="AW57" i="20" s="1"/>
  <c r="AX57" i="20" s="1"/>
  <c r="AY57" i="20" s="1"/>
  <c r="AZ57" i="20" s="1"/>
  <c r="BA57" i="20" s="1"/>
  <c r="BD57" i="20" s="1"/>
  <c r="T55" i="20"/>
  <c r="R66" i="20"/>
  <c r="T66" i="20"/>
  <c r="Y197" i="21"/>
  <c r="BQ23" i="17"/>
  <c r="BR20" i="17" s="1"/>
  <c r="U29" i="20"/>
  <c r="BP52" i="16"/>
  <c r="BQ12" i="16"/>
  <c r="V12" i="20" s="1"/>
  <c r="BP45" i="16"/>
  <c r="CU95" i="17"/>
  <c r="CT95" i="17"/>
  <c r="CD95" i="17"/>
  <c r="CB95" i="17"/>
  <c r="CS95" i="17"/>
  <c r="CR95" i="17"/>
  <c r="CQ95" i="17"/>
  <c r="CP95" i="17"/>
  <c r="BS95" i="17"/>
  <c r="CO95" i="17"/>
  <c r="CF95" i="17"/>
  <c r="CN95" i="17"/>
  <c r="CM95" i="17"/>
  <c r="CL95" i="17"/>
  <c r="CK95" i="17"/>
  <c r="BY95" i="17"/>
  <c r="BW95" i="17"/>
  <c r="BU95" i="17"/>
  <c r="CJ95" i="17"/>
  <c r="BV95" i="17"/>
  <c r="CI95" i="17"/>
  <c r="CC95" i="17"/>
  <c r="CH95" i="17"/>
  <c r="CA95" i="17"/>
  <c r="CG95" i="17"/>
  <c r="BZ95" i="17"/>
  <c r="BX95" i="17"/>
  <c r="BT95" i="17"/>
  <c r="CE95" i="17"/>
  <c r="BR95" i="17"/>
  <c r="CV94" i="17"/>
  <c r="CW94" i="17" s="1"/>
  <c r="CO19" i="17"/>
  <c r="CN27" i="17"/>
  <c r="A97" i="17"/>
  <c r="B96" i="17"/>
  <c r="Q43" i="16"/>
  <c r="BF57" i="20" l="1"/>
  <c r="BN57" i="20" s="1"/>
  <c r="U30" i="20"/>
  <c r="U42" i="20"/>
  <c r="U55" i="20" s="1"/>
  <c r="BR12" i="16"/>
  <c r="W12" i="20" s="1"/>
  <c r="BQ52" i="16"/>
  <c r="BQ45" i="16"/>
  <c r="BS96" i="17"/>
  <c r="BS125" i="17" s="1"/>
  <c r="BS22" i="17" s="1"/>
  <c r="W29" i="20" s="1"/>
  <c r="CU96" i="17"/>
  <c r="CR96" i="17"/>
  <c r="CT96" i="17"/>
  <c r="CC96" i="17"/>
  <c r="CA96" i="17"/>
  <c r="CS96" i="17"/>
  <c r="BZ96" i="17"/>
  <c r="BU96" i="17"/>
  <c r="CQ96" i="17"/>
  <c r="BY96" i="17"/>
  <c r="CP96" i="17"/>
  <c r="CO96" i="17"/>
  <c r="CD96" i="17"/>
  <c r="BV96" i="17"/>
  <c r="CN96" i="17"/>
  <c r="CB96" i="17"/>
  <c r="CM96" i="17"/>
  <c r="BT96" i="17"/>
  <c r="CL96" i="17"/>
  <c r="BX96" i="17"/>
  <c r="CK96" i="17"/>
  <c r="CJ96" i="17"/>
  <c r="CI96" i="17"/>
  <c r="CH96" i="17"/>
  <c r="BW96" i="17"/>
  <c r="CG96" i="17"/>
  <c r="CF96" i="17"/>
  <c r="CE96" i="17"/>
  <c r="CV95" i="17"/>
  <c r="BR125" i="17"/>
  <c r="BR22" i="17" s="1"/>
  <c r="B97" i="17"/>
  <c r="A98" i="17"/>
  <c r="CP19" i="17"/>
  <c r="CO27" i="17"/>
  <c r="R43" i="16"/>
  <c r="BJ57" i="20" l="1"/>
  <c r="BR57" i="20"/>
  <c r="U66" i="20"/>
  <c r="W30" i="20"/>
  <c r="W42" i="20"/>
  <c r="BR23" i="17"/>
  <c r="BS20" i="17" s="1"/>
  <c r="BS23" i="17" s="1"/>
  <c r="BT20" i="17" s="1"/>
  <c r="V29" i="20"/>
  <c r="BR52" i="16"/>
  <c r="BR45" i="16"/>
  <c r="BS12" i="16"/>
  <c r="X12" i="20" s="1"/>
  <c r="CU97" i="17"/>
  <c r="CR97" i="17"/>
  <c r="CT97" i="17"/>
  <c r="BW97" i="17"/>
  <c r="BU97" i="17"/>
  <c r="CS97" i="17"/>
  <c r="CQ97" i="17"/>
  <c r="CP97" i="17"/>
  <c r="CB97" i="17"/>
  <c r="BV97" i="17"/>
  <c r="CO97" i="17"/>
  <c r="CD97" i="17"/>
  <c r="CN97" i="17"/>
  <c r="CM97" i="17"/>
  <c r="CL97" i="17"/>
  <c r="CK97" i="17"/>
  <c r="BX97" i="17"/>
  <c r="CJ97" i="17"/>
  <c r="BY97" i="17"/>
  <c r="CI97" i="17"/>
  <c r="CH97" i="17"/>
  <c r="BZ97" i="17"/>
  <c r="CG97" i="17"/>
  <c r="CF97" i="17"/>
  <c r="CC97" i="17"/>
  <c r="CE97" i="17"/>
  <c r="CA97" i="17"/>
  <c r="BT97" i="17"/>
  <c r="CV96" i="17"/>
  <c r="CW96" i="17" s="1"/>
  <c r="CW95" i="17"/>
  <c r="CQ19" i="17"/>
  <c r="CP27" i="17"/>
  <c r="B98" i="17"/>
  <c r="A99" i="17"/>
  <c r="S43" i="16"/>
  <c r="W66" i="20" l="1"/>
  <c r="V30" i="20"/>
  <c r="V42" i="20"/>
  <c r="V55" i="20" s="1"/>
  <c r="W55" i="20" s="1"/>
  <c r="BS45" i="16"/>
  <c r="BS52" i="16"/>
  <c r="BT12" i="16"/>
  <c r="Y12" i="20" s="1"/>
  <c r="CU98" i="17"/>
  <c r="CM98" i="17"/>
  <c r="CL98" i="17"/>
  <c r="CT98" i="17"/>
  <c r="CS98" i="17"/>
  <c r="CN98" i="17"/>
  <c r="CR98" i="17"/>
  <c r="CQ98" i="17"/>
  <c r="CD98" i="17"/>
  <c r="BZ98" i="17"/>
  <c r="CP98" i="17"/>
  <c r="CO98" i="17"/>
  <c r="CC98" i="17"/>
  <c r="CA98" i="17"/>
  <c r="BY98" i="17"/>
  <c r="BW98" i="17"/>
  <c r="CK98" i="17"/>
  <c r="CJ98" i="17"/>
  <c r="CI98" i="17"/>
  <c r="CH98" i="17"/>
  <c r="CG98" i="17"/>
  <c r="CB98" i="17"/>
  <c r="BX98" i="17"/>
  <c r="BV98" i="17"/>
  <c r="CF98" i="17"/>
  <c r="CE98" i="17"/>
  <c r="BU98" i="17"/>
  <c r="CV97" i="17"/>
  <c r="BT125" i="17"/>
  <c r="BT22" i="17" s="1"/>
  <c r="A100" i="17"/>
  <c r="B99" i="17"/>
  <c r="CR19" i="17"/>
  <c r="CQ27" i="17"/>
  <c r="T43" i="16"/>
  <c r="V66" i="20" l="1"/>
  <c r="BT23" i="17"/>
  <c r="BU20" i="17" s="1"/>
  <c r="X29" i="20"/>
  <c r="BT45" i="16"/>
  <c r="BU12" i="16"/>
  <c r="Z12" i="20" s="1"/>
  <c r="BT52" i="16"/>
  <c r="CU99" i="17"/>
  <c r="CD99" i="17"/>
  <c r="CT99" i="17"/>
  <c r="CS99" i="17"/>
  <c r="BX99" i="17"/>
  <c r="CR99" i="17"/>
  <c r="CQ99" i="17"/>
  <c r="CP99" i="17"/>
  <c r="CO99" i="17"/>
  <c r="BY99" i="17"/>
  <c r="BW99" i="17"/>
  <c r="CN99" i="17"/>
  <c r="BZ99" i="17"/>
  <c r="CM99" i="17"/>
  <c r="CE99" i="17"/>
  <c r="CL99" i="17"/>
  <c r="CK99" i="17"/>
  <c r="CB99" i="17"/>
  <c r="CJ99" i="17"/>
  <c r="CI99" i="17"/>
  <c r="CH99" i="17"/>
  <c r="CG99" i="17"/>
  <c r="CF99" i="17"/>
  <c r="CC99" i="17"/>
  <c r="CA99" i="17"/>
  <c r="BV99" i="17"/>
  <c r="BV125" i="17" s="1"/>
  <c r="BV22" i="17" s="1"/>
  <c r="Z29" i="20" s="1"/>
  <c r="CV98" i="17"/>
  <c r="CW98" i="17" s="1"/>
  <c r="BU125" i="17"/>
  <c r="BU22" i="17" s="1"/>
  <c r="CW97" i="17"/>
  <c r="CS19" i="17"/>
  <c r="CR27" i="17"/>
  <c r="A101" i="17"/>
  <c r="B100" i="17"/>
  <c r="U43" i="16"/>
  <c r="Z30" i="20" l="1"/>
  <c r="Z42" i="20"/>
  <c r="X30" i="20"/>
  <c r="X42" i="20"/>
  <c r="X55" i="20" s="1"/>
  <c r="BU23" i="17"/>
  <c r="BV20" i="17" s="1"/>
  <c r="Y29" i="20"/>
  <c r="BU45" i="16"/>
  <c r="BU52" i="16"/>
  <c r="BV12" i="16"/>
  <c r="AA12" i="20" s="1"/>
  <c r="BV23" i="17"/>
  <c r="BW20" i="17" s="1"/>
  <c r="CU100" i="17"/>
  <c r="CM100" i="17"/>
  <c r="CT100" i="17"/>
  <c r="CL100" i="17"/>
  <c r="BX100" i="17"/>
  <c r="CS100" i="17"/>
  <c r="CR100" i="17"/>
  <c r="CC100" i="17"/>
  <c r="CQ100" i="17"/>
  <c r="CO100" i="17"/>
  <c r="CP100" i="17"/>
  <c r="CN100" i="17"/>
  <c r="CD100" i="17"/>
  <c r="BZ100" i="17"/>
  <c r="BY100" i="17"/>
  <c r="CK100" i="17"/>
  <c r="CJ100" i="17"/>
  <c r="CB100" i="17"/>
  <c r="CI100" i="17"/>
  <c r="CH100" i="17"/>
  <c r="CG100" i="17"/>
  <c r="CF100" i="17"/>
  <c r="CE100" i="17"/>
  <c r="CA100" i="17"/>
  <c r="BW100" i="17"/>
  <c r="BW125" i="17"/>
  <c r="BW22" i="17" s="1"/>
  <c r="CV99" i="17"/>
  <c r="A102" i="17"/>
  <c r="B101" i="17"/>
  <c r="CT19" i="17"/>
  <c r="CS27" i="17"/>
  <c r="V43" i="16"/>
  <c r="X66" i="20" l="1"/>
  <c r="Z66" i="20"/>
  <c r="Y30" i="20"/>
  <c r="Y42" i="20"/>
  <c r="Y55" i="20" s="1"/>
  <c r="Z55" i="20" s="1"/>
  <c r="BW23" i="17"/>
  <c r="BX20" i="17" s="1"/>
  <c r="AA29" i="20"/>
  <c r="BV45" i="16"/>
  <c r="BW12" i="16"/>
  <c r="AB12" i="20" s="1"/>
  <c r="BV52" i="16"/>
  <c r="CU101" i="17"/>
  <c r="CE101" i="17"/>
  <c r="CT101" i="17"/>
  <c r="CS101" i="17"/>
  <c r="CR101" i="17"/>
  <c r="CO101" i="17"/>
  <c r="CQ101" i="17"/>
  <c r="CP101" i="17"/>
  <c r="BY101" i="17"/>
  <c r="CN101" i="17"/>
  <c r="CM101" i="17"/>
  <c r="CD101" i="17"/>
  <c r="CB101" i="17"/>
  <c r="CL101" i="17"/>
  <c r="BZ101" i="17"/>
  <c r="CK101" i="17"/>
  <c r="CH101" i="17"/>
  <c r="CJ101" i="17"/>
  <c r="CI101" i="17"/>
  <c r="CG101" i="17"/>
  <c r="CA101" i="17"/>
  <c r="CF101" i="17"/>
  <c r="CC101" i="17"/>
  <c r="BX101" i="17"/>
  <c r="BX125" i="17" s="1"/>
  <c r="BX22" i="17" s="1"/>
  <c r="CV100" i="17"/>
  <c r="CW100" i="17" s="1"/>
  <c r="CW99" i="17"/>
  <c r="CU19" i="17"/>
  <c r="CU27" i="17" s="1"/>
  <c r="CT27" i="17"/>
  <c r="A103" i="17"/>
  <c r="B102" i="17"/>
  <c r="W43" i="16"/>
  <c r="Y66" i="20" l="1"/>
  <c r="BX23" i="17"/>
  <c r="BY20" i="17" s="1"/>
  <c r="AB29" i="20"/>
  <c r="AA30" i="20"/>
  <c r="AA42" i="20"/>
  <c r="AA55" i="20" s="1"/>
  <c r="BW45" i="16"/>
  <c r="BW52" i="16"/>
  <c r="BX12" i="16"/>
  <c r="AC12" i="20" s="1"/>
  <c r="CU102" i="17"/>
  <c r="CT102" i="17"/>
  <c r="CD102" i="17"/>
  <c r="CS102" i="17"/>
  <c r="CR102" i="17"/>
  <c r="CQ102" i="17"/>
  <c r="CP102" i="17"/>
  <c r="CO102" i="17"/>
  <c r="CN102" i="17"/>
  <c r="CE102" i="17"/>
  <c r="CM102" i="17"/>
  <c r="CL102" i="17"/>
  <c r="CK102" i="17"/>
  <c r="CJ102" i="17"/>
  <c r="CH102" i="17"/>
  <c r="CI102" i="17"/>
  <c r="CG102" i="17"/>
  <c r="CF102" i="17"/>
  <c r="CB102" i="17"/>
  <c r="BZ102" i="17"/>
  <c r="CC102" i="17"/>
  <c r="CA102" i="17"/>
  <c r="BY102" i="17"/>
  <c r="CV101" i="17"/>
  <c r="A104" i="17"/>
  <c r="B103" i="17"/>
  <c r="X43" i="16"/>
  <c r="AA66" i="20" l="1"/>
  <c r="AB30" i="20"/>
  <c r="AB42" i="20"/>
  <c r="AB55" i="20" s="1"/>
  <c r="BY12" i="16"/>
  <c r="AD12" i="20" s="1"/>
  <c r="BX45" i="16"/>
  <c r="BX52" i="16"/>
  <c r="CU103" i="17"/>
  <c r="CT103" i="17"/>
  <c r="CL103" i="17"/>
  <c r="CS103" i="17"/>
  <c r="CR103" i="17"/>
  <c r="CQ103" i="17"/>
  <c r="CB103" i="17"/>
  <c r="CP103" i="17"/>
  <c r="CO103" i="17"/>
  <c r="CN103" i="17"/>
  <c r="CM103" i="17"/>
  <c r="CK103" i="17"/>
  <c r="CC103" i="17"/>
  <c r="CJ103" i="17"/>
  <c r="CI103" i="17"/>
  <c r="CH103" i="17"/>
  <c r="CG103" i="17"/>
  <c r="CD103" i="17"/>
  <c r="CF103" i="17"/>
  <c r="CE103" i="17"/>
  <c r="CA103" i="17"/>
  <c r="BZ103" i="17"/>
  <c r="BZ125" i="17" s="1"/>
  <c r="BZ22" i="17" s="1"/>
  <c r="AD29" i="20" s="1"/>
  <c r="CV102" i="17"/>
  <c r="CW102" i="17" s="1"/>
  <c r="BY125" i="17"/>
  <c r="BY22" i="17" s="1"/>
  <c r="CW101" i="17"/>
  <c r="A105" i="17"/>
  <c r="B104" i="17"/>
  <c r="Y43" i="16"/>
  <c r="AB66" i="20" l="1"/>
  <c r="BY23" i="17"/>
  <c r="BZ20" i="17" s="1"/>
  <c r="BZ23" i="17" s="1"/>
  <c r="CA20" i="17" s="1"/>
  <c r="AC29" i="20"/>
  <c r="AD30" i="20"/>
  <c r="AD42" i="20"/>
  <c r="BZ12" i="16"/>
  <c r="AE12" i="20" s="1"/>
  <c r="BY52" i="16"/>
  <c r="BY45" i="16"/>
  <c r="CU104" i="17"/>
  <c r="CT104" i="17"/>
  <c r="CS104" i="17"/>
  <c r="CR104" i="17"/>
  <c r="CQ104" i="17"/>
  <c r="CP104" i="17"/>
  <c r="CO104" i="17"/>
  <c r="CI104" i="17"/>
  <c r="CN104" i="17"/>
  <c r="CL104" i="17"/>
  <c r="CM104" i="17"/>
  <c r="CK104" i="17"/>
  <c r="CD104" i="17"/>
  <c r="CB104" i="17"/>
  <c r="CJ104" i="17"/>
  <c r="CC104" i="17"/>
  <c r="CH104" i="17"/>
  <c r="CG104" i="17"/>
  <c r="CF104" i="17"/>
  <c r="CE104" i="17"/>
  <c r="CA104" i="17"/>
  <c r="CA125" i="17" s="1"/>
  <c r="CA22" i="17" s="1"/>
  <c r="CV103" i="17"/>
  <c r="A106" i="17"/>
  <c r="B105" i="17"/>
  <c r="Z64" i="16"/>
  <c r="Z72" i="16"/>
  <c r="AD66" i="20" l="1"/>
  <c r="AC30" i="20"/>
  <c r="AC42" i="20"/>
  <c r="AC55" i="20" s="1"/>
  <c r="CA23" i="17"/>
  <c r="CB20" i="17" s="1"/>
  <c r="AE29" i="20"/>
  <c r="BZ45" i="16"/>
  <c r="BZ52" i="16"/>
  <c r="CA12" i="16"/>
  <c r="AF12" i="20" s="1"/>
  <c r="CU105" i="17"/>
  <c r="CT105" i="17"/>
  <c r="CC105" i="17"/>
  <c r="CS105" i="17"/>
  <c r="CO105" i="17"/>
  <c r="CR105" i="17"/>
  <c r="CP105" i="17"/>
  <c r="CQ105" i="17"/>
  <c r="CN105" i="17"/>
  <c r="CM105" i="17"/>
  <c r="CL105" i="17"/>
  <c r="CK105" i="17"/>
  <c r="CJ105" i="17"/>
  <c r="CI105" i="17"/>
  <c r="CH105" i="17"/>
  <c r="CG105" i="17"/>
  <c r="CF105" i="17"/>
  <c r="CE105" i="17"/>
  <c r="CD105" i="17"/>
  <c r="CB105" i="17"/>
  <c r="CV104" i="17"/>
  <c r="CW104" i="17" s="1"/>
  <c r="CW103" i="17"/>
  <c r="B106" i="17"/>
  <c r="A107" i="17"/>
  <c r="Z73" i="16"/>
  <c r="AA73" i="16" s="1"/>
  <c r="AA72" i="16"/>
  <c r="AD55" i="20" l="1"/>
  <c r="AC66" i="20"/>
  <c r="CV105" i="17"/>
  <c r="CW105" i="17" s="1"/>
  <c r="AE30" i="20"/>
  <c r="AE42" i="20"/>
  <c r="AE55" i="20" s="1"/>
  <c r="CB12" i="16"/>
  <c r="AG12" i="20" s="1"/>
  <c r="CA52" i="16"/>
  <c r="CA45" i="16"/>
  <c r="CU106" i="17"/>
  <c r="CT106" i="17"/>
  <c r="CS106" i="17"/>
  <c r="CR106" i="17"/>
  <c r="CQ106" i="17"/>
  <c r="CP106" i="17"/>
  <c r="CO106" i="17"/>
  <c r="CN106" i="17"/>
  <c r="CM106" i="17"/>
  <c r="CL106" i="17"/>
  <c r="CK106" i="17"/>
  <c r="CJ106" i="17"/>
  <c r="CI106" i="17"/>
  <c r="CH106" i="17"/>
  <c r="CG106" i="17"/>
  <c r="CF106" i="17"/>
  <c r="CE106" i="17"/>
  <c r="CD106" i="17"/>
  <c r="CC106" i="17"/>
  <c r="CB125" i="17"/>
  <c r="CB22" i="17" s="1"/>
  <c r="A108" i="17"/>
  <c r="B107" i="17"/>
  <c r="Z38" i="16"/>
  <c r="CV38" i="16" s="1"/>
  <c r="Z61" i="16"/>
  <c r="AE66" i="20" l="1"/>
  <c r="CV106" i="17"/>
  <c r="CW106" i="17" s="1"/>
  <c r="CV41" i="16"/>
  <c r="D36" i="21"/>
  <c r="CV61" i="16"/>
  <c r="C15" i="20"/>
  <c r="BB15" i="20" s="1"/>
  <c r="CB23" i="17"/>
  <c r="CC20" i="17" s="1"/>
  <c r="AF29" i="20"/>
  <c r="CB45" i="16"/>
  <c r="CC12" i="16"/>
  <c r="AH12" i="20" s="1"/>
  <c r="CB52" i="16"/>
  <c r="CU107" i="17"/>
  <c r="CT107" i="17"/>
  <c r="CS107" i="17"/>
  <c r="CR107" i="17"/>
  <c r="CQ107" i="17"/>
  <c r="CO107" i="17"/>
  <c r="CP107" i="17"/>
  <c r="CN107" i="17"/>
  <c r="CL107" i="17"/>
  <c r="CM107" i="17"/>
  <c r="CE107" i="17"/>
  <c r="CK107" i="17"/>
  <c r="CJ107" i="17"/>
  <c r="CI107" i="17"/>
  <c r="CH107" i="17"/>
  <c r="CG107" i="17"/>
  <c r="CF107" i="17"/>
  <c r="CD107" i="17"/>
  <c r="CC125" i="17"/>
  <c r="CC22" i="17" s="1"/>
  <c r="A109" i="17"/>
  <c r="B108" i="17"/>
  <c r="Z41" i="16"/>
  <c r="Z43" i="16" s="1"/>
  <c r="Z62" i="16"/>
  <c r="AA62" i="16" s="1"/>
  <c r="AB62" i="16" s="1"/>
  <c r="AC62" i="16" s="1"/>
  <c r="AD62" i="16" s="1"/>
  <c r="AE62" i="16" s="1"/>
  <c r="AF62" i="16" s="1"/>
  <c r="AG62" i="16" s="1"/>
  <c r="AH62" i="16" s="1"/>
  <c r="AI62" i="16" s="1"/>
  <c r="AJ62" i="16" s="1"/>
  <c r="AK62" i="16" s="1"/>
  <c r="AL62" i="16" s="1"/>
  <c r="AM62" i="16" s="1"/>
  <c r="AN62" i="16" s="1"/>
  <c r="AO62" i="16" s="1"/>
  <c r="AP62" i="16" s="1"/>
  <c r="AQ62" i="16" s="1"/>
  <c r="AR62" i="16" s="1"/>
  <c r="AS62" i="16" s="1"/>
  <c r="AT62" i="16" s="1"/>
  <c r="AU62" i="16" s="1"/>
  <c r="AV62" i="16" s="1"/>
  <c r="AW62" i="16" s="1"/>
  <c r="AX62" i="16" s="1"/>
  <c r="AY62" i="16" s="1"/>
  <c r="AZ62" i="16" s="1"/>
  <c r="BA62" i="16" s="1"/>
  <c r="BB62" i="16" s="1"/>
  <c r="BC62" i="16" s="1"/>
  <c r="BD62" i="16" s="1"/>
  <c r="BE62" i="16" s="1"/>
  <c r="BF62" i="16" s="1"/>
  <c r="BG62" i="16" s="1"/>
  <c r="BH62" i="16" s="1"/>
  <c r="BI62" i="16" s="1"/>
  <c r="BJ62" i="16" s="1"/>
  <c r="BK62" i="16" s="1"/>
  <c r="BL62" i="16" s="1"/>
  <c r="BM62" i="16" s="1"/>
  <c r="BN62" i="16" s="1"/>
  <c r="BO62" i="16" s="1"/>
  <c r="BP62" i="16" s="1"/>
  <c r="BQ62" i="16" s="1"/>
  <c r="BR62" i="16" s="1"/>
  <c r="BS62" i="16" s="1"/>
  <c r="BT62" i="16" s="1"/>
  <c r="BU62" i="16" s="1"/>
  <c r="BV62" i="16" s="1"/>
  <c r="BW62" i="16" s="1"/>
  <c r="BX62" i="16" s="1"/>
  <c r="BY62" i="16" s="1"/>
  <c r="BZ62" i="16" s="1"/>
  <c r="CA62" i="16" s="1"/>
  <c r="CB62" i="16" s="1"/>
  <c r="CC62" i="16" s="1"/>
  <c r="CD62" i="16" s="1"/>
  <c r="CE62" i="16" s="1"/>
  <c r="CF62" i="16" s="1"/>
  <c r="CG62" i="16" s="1"/>
  <c r="CH62" i="16" s="1"/>
  <c r="CI62" i="16" s="1"/>
  <c r="CJ62" i="16" s="1"/>
  <c r="CK62" i="16" s="1"/>
  <c r="CL62" i="16" s="1"/>
  <c r="CM62" i="16" s="1"/>
  <c r="CN62" i="16" s="1"/>
  <c r="CO62" i="16" s="1"/>
  <c r="CP62" i="16" s="1"/>
  <c r="CQ62" i="16" s="1"/>
  <c r="CR62" i="16" s="1"/>
  <c r="CS62" i="16" s="1"/>
  <c r="CT62" i="16" s="1"/>
  <c r="CC23" i="17" l="1"/>
  <c r="CD20" i="17" s="1"/>
  <c r="AG29" i="20"/>
  <c r="AF30" i="20"/>
  <c r="AF42" i="20"/>
  <c r="AF55" i="20" s="1"/>
  <c r="BC15" i="20"/>
  <c r="CV62" i="16"/>
  <c r="S35" i="21"/>
  <c r="D216" i="21"/>
  <c r="D39" i="21"/>
  <c r="D42" i="21" s="1"/>
  <c r="F36" i="21"/>
  <c r="CC45" i="16"/>
  <c r="CD12" i="16"/>
  <c r="AI12" i="20" s="1"/>
  <c r="CC52" i="16"/>
  <c r="CU108" i="17"/>
  <c r="CT108" i="17"/>
  <c r="CS108" i="17"/>
  <c r="CM108" i="17"/>
  <c r="CR108" i="17"/>
  <c r="CQ108" i="17"/>
  <c r="CN108" i="17"/>
  <c r="CP108" i="17"/>
  <c r="CO108" i="17"/>
  <c r="CL108" i="17"/>
  <c r="CK108" i="17"/>
  <c r="CH108" i="17"/>
  <c r="CJ108" i="17"/>
  <c r="CI108" i="17"/>
  <c r="CG108" i="17"/>
  <c r="CF108" i="17"/>
  <c r="CE108" i="17"/>
  <c r="CV107" i="17"/>
  <c r="CD125" i="17"/>
  <c r="CD22" i="17" s="1"/>
  <c r="B109" i="17"/>
  <c r="A110" i="17"/>
  <c r="AA41" i="16"/>
  <c r="AB41" i="16" s="1"/>
  <c r="AB43" i="16" s="1"/>
  <c r="AF66" i="20" l="1"/>
  <c r="BD15" i="20"/>
  <c r="Y35" i="21"/>
  <c r="S42" i="21"/>
  <c r="L36" i="21"/>
  <c r="M36" i="21"/>
  <c r="H36" i="21"/>
  <c r="F39" i="21"/>
  <c r="F42" i="21" s="1"/>
  <c r="CD23" i="17"/>
  <c r="CE20" i="17" s="1"/>
  <c r="AH29" i="20"/>
  <c r="AG30" i="20"/>
  <c r="AG42" i="20"/>
  <c r="AG55" i="20" s="1"/>
  <c r="F216" i="21"/>
  <c r="S215" i="21"/>
  <c r="D219" i="21"/>
  <c r="D222" i="21" s="1"/>
  <c r="CD45" i="16"/>
  <c r="CE12" i="16"/>
  <c r="AJ12" i="20" s="1"/>
  <c r="CD52" i="16"/>
  <c r="CU109" i="17"/>
  <c r="CT109" i="17"/>
  <c r="CS109" i="17"/>
  <c r="CH109" i="17"/>
  <c r="CR109" i="17"/>
  <c r="CQ109" i="17"/>
  <c r="CP109" i="17"/>
  <c r="CO109" i="17"/>
  <c r="CN109" i="17"/>
  <c r="CM109" i="17"/>
  <c r="CL109" i="17"/>
  <c r="CK109" i="17"/>
  <c r="CJ109" i="17"/>
  <c r="CI109" i="17"/>
  <c r="CG109" i="17"/>
  <c r="CG125" i="17" s="1"/>
  <c r="CG22" i="17" s="1"/>
  <c r="AK29" i="20" s="1"/>
  <c r="CF109" i="17"/>
  <c r="CV108" i="17"/>
  <c r="CW108" i="17" s="1"/>
  <c r="CE125" i="17"/>
  <c r="CE22" i="17" s="1"/>
  <c r="CW107" i="17"/>
  <c r="B110" i="17"/>
  <c r="A111" i="17"/>
  <c r="AA43" i="16"/>
  <c r="AC41" i="16"/>
  <c r="AG66" i="20" l="1"/>
  <c r="AH30" i="20"/>
  <c r="AH42" i="20"/>
  <c r="AH55" i="20" s="1"/>
  <c r="CE23" i="17"/>
  <c r="CF20" i="17" s="1"/>
  <c r="AI29" i="20"/>
  <c r="F219" i="21"/>
  <c r="F222" i="21" s="1"/>
  <c r="L216" i="21"/>
  <c r="M216" i="21"/>
  <c r="H216" i="21"/>
  <c r="AC18" i="21"/>
  <c r="Y215" i="21"/>
  <c r="S222" i="21"/>
  <c r="J36" i="21"/>
  <c r="J39" i="21" s="1"/>
  <c r="J42" i="21" s="1"/>
  <c r="H39" i="21"/>
  <c r="H42" i="21" s="1"/>
  <c r="Q36" i="21"/>
  <c r="L39" i="21"/>
  <c r="L42" i="21" s="1"/>
  <c r="N36" i="21"/>
  <c r="N39" i="21" s="1"/>
  <c r="N42" i="21" s="1"/>
  <c r="R36" i="21"/>
  <c r="R42" i="21" s="1"/>
  <c r="M39" i="21"/>
  <c r="M42" i="21" s="1"/>
  <c r="AK30" i="20"/>
  <c r="AK42" i="20"/>
  <c r="CE45" i="16"/>
  <c r="CE52" i="16"/>
  <c r="CF12" i="16"/>
  <c r="AK12" i="20" s="1"/>
  <c r="CU110" i="17"/>
  <c r="CR110" i="17"/>
  <c r="CI110" i="17"/>
  <c r="CT110" i="17"/>
  <c r="CS110" i="17"/>
  <c r="CQ110" i="17"/>
  <c r="CP110" i="17"/>
  <c r="CM110" i="17"/>
  <c r="CO110" i="17"/>
  <c r="CN110" i="17"/>
  <c r="CL110" i="17"/>
  <c r="CJ110" i="17"/>
  <c r="CK110" i="17"/>
  <c r="CH110" i="17"/>
  <c r="CH125" i="17"/>
  <c r="CH22" i="17" s="1"/>
  <c r="AL29" i="20" s="1"/>
  <c r="CV109" i="17"/>
  <c r="CF125" i="17"/>
  <c r="CF22" i="17" s="1"/>
  <c r="A112" i="17"/>
  <c r="B111" i="17"/>
  <c r="AD41" i="16"/>
  <c r="AD43" i="16" s="1"/>
  <c r="AC43" i="16"/>
  <c r="AK66" i="20" l="1"/>
  <c r="AH66" i="20"/>
  <c r="Y36" i="21"/>
  <c r="Y42" i="21" s="1"/>
  <c r="Q42" i="21"/>
  <c r="AL30" i="20"/>
  <c r="AL42" i="20"/>
  <c r="R216" i="21"/>
  <c r="R222" i="21" s="1"/>
  <c r="M219" i="21"/>
  <c r="M222" i="21" s="1"/>
  <c r="Q216" i="21"/>
  <c r="L219" i="21"/>
  <c r="L222" i="21" s="1"/>
  <c r="N216" i="21"/>
  <c r="N219" i="21" s="1"/>
  <c r="N222" i="21" s="1"/>
  <c r="AI30" i="20"/>
  <c r="AI42" i="20"/>
  <c r="AI55" i="20" s="1"/>
  <c r="CF23" i="17"/>
  <c r="CG20" i="17" s="1"/>
  <c r="CG23" i="17" s="1"/>
  <c r="CH20" i="17" s="1"/>
  <c r="CH23" i="17" s="1"/>
  <c r="CI20" i="17" s="1"/>
  <c r="AJ29" i="20"/>
  <c r="CV110" i="17"/>
  <c r="CW110" i="17" s="1"/>
  <c r="AE21" i="21"/>
  <c r="AD27" i="21" s="1"/>
  <c r="AC198" i="21"/>
  <c r="BC56" i="20"/>
  <c r="C56" i="20"/>
  <c r="D56" i="20" s="1"/>
  <c r="E56" i="20" s="1"/>
  <c r="F56" i="20" s="1"/>
  <c r="G56" i="20" s="1"/>
  <c r="H56" i="20" s="1"/>
  <c r="I56" i="20" s="1"/>
  <c r="J56" i="20" s="1"/>
  <c r="K56" i="20" s="1"/>
  <c r="L56" i="20" s="1"/>
  <c r="M56" i="20" s="1"/>
  <c r="N56" i="20" s="1"/>
  <c r="O56" i="20" s="1"/>
  <c r="P56" i="20" s="1"/>
  <c r="Q56" i="20" s="1"/>
  <c r="R56" i="20" s="1"/>
  <c r="S56" i="20" s="1"/>
  <c r="T56" i="20" s="1"/>
  <c r="U56" i="20" s="1"/>
  <c r="V56" i="20" s="1"/>
  <c r="W56" i="20" s="1"/>
  <c r="X56" i="20" s="1"/>
  <c r="Y56" i="20" s="1"/>
  <c r="Z56" i="20" s="1"/>
  <c r="AA56" i="20" s="1"/>
  <c r="J216" i="21"/>
  <c r="J219" i="21" s="1"/>
  <c r="J222" i="21" s="1"/>
  <c r="H219" i="21"/>
  <c r="H222" i="21" s="1"/>
  <c r="CG12" i="16"/>
  <c r="AL12" i="20" s="1"/>
  <c r="CF52" i="16"/>
  <c r="CF45" i="16"/>
  <c r="CU111" i="17"/>
  <c r="CT111" i="17"/>
  <c r="CS111" i="17"/>
  <c r="CR111" i="17"/>
  <c r="CQ111" i="17"/>
  <c r="CP111" i="17"/>
  <c r="CO111" i="17"/>
  <c r="CN111" i="17"/>
  <c r="CM111" i="17"/>
  <c r="CL111" i="17"/>
  <c r="CK111" i="17"/>
  <c r="CJ111" i="17"/>
  <c r="CI111" i="17"/>
  <c r="CW109" i="17"/>
  <c r="B112" i="17"/>
  <c r="A113" i="17"/>
  <c r="AE41" i="16"/>
  <c r="AB56" i="20" l="1"/>
  <c r="AC56" i="20" s="1"/>
  <c r="AD56" i="20" s="1"/>
  <c r="AE56" i="20" s="1"/>
  <c r="AF56" i="20" s="1"/>
  <c r="AG56" i="20" s="1"/>
  <c r="AH56" i="20" s="1"/>
  <c r="AI56" i="20" s="1"/>
  <c r="AJ56" i="20" s="1"/>
  <c r="AK56" i="20" s="1"/>
  <c r="AL56" i="20" s="1"/>
  <c r="AM56" i="20" s="1"/>
  <c r="AO56" i="20" s="1"/>
  <c r="AL66" i="20"/>
  <c r="AI66" i="20"/>
  <c r="AJ30" i="20"/>
  <c r="AJ42" i="20"/>
  <c r="AJ55" i="20" s="1"/>
  <c r="AK55" i="20" s="1"/>
  <c r="AL55" i="20" s="1"/>
  <c r="C52" i="20"/>
  <c r="D52" i="20" s="1"/>
  <c r="E52" i="20" s="1"/>
  <c r="F52" i="20" s="1"/>
  <c r="G52" i="20" s="1"/>
  <c r="H52" i="20" s="1"/>
  <c r="I52" i="20" s="1"/>
  <c r="J52" i="20" s="1"/>
  <c r="K52" i="20" s="1"/>
  <c r="L52" i="20" s="1"/>
  <c r="M52" i="20" s="1"/>
  <c r="N52" i="20" s="1"/>
  <c r="O52" i="20" s="1"/>
  <c r="P52" i="20" s="1"/>
  <c r="Q52" i="20" s="1"/>
  <c r="R52" i="20" s="1"/>
  <c r="S52" i="20" s="1"/>
  <c r="T52" i="20" s="1"/>
  <c r="U52" i="20" s="1"/>
  <c r="V52" i="20" s="1"/>
  <c r="W52" i="20" s="1"/>
  <c r="X52" i="20" s="1"/>
  <c r="Y52" i="20" s="1"/>
  <c r="Z52" i="20" s="1"/>
  <c r="AA52" i="20" s="1"/>
  <c r="AB52" i="20" s="1"/>
  <c r="AC52" i="20" s="1"/>
  <c r="AD52" i="20" s="1"/>
  <c r="AE52" i="20" s="1"/>
  <c r="AF52" i="20" s="1"/>
  <c r="AG52" i="20" s="1"/>
  <c r="AH52" i="20" s="1"/>
  <c r="AI52" i="20" s="1"/>
  <c r="AJ52" i="20" s="1"/>
  <c r="AK52" i="20" s="1"/>
  <c r="AL52" i="20" s="1"/>
  <c r="AM52" i="20" s="1"/>
  <c r="AP52" i="20" s="1"/>
  <c r="AQ52" i="20" s="1"/>
  <c r="AR52" i="20" s="1"/>
  <c r="AS52" i="20" s="1"/>
  <c r="AT52" i="20" s="1"/>
  <c r="AU52" i="20" s="1"/>
  <c r="AV52" i="20" s="1"/>
  <c r="AW52" i="20" s="1"/>
  <c r="AX52" i="20" s="1"/>
  <c r="AY52" i="20" s="1"/>
  <c r="AZ52" i="20" s="1"/>
  <c r="BA52" i="20" s="1"/>
  <c r="AE201" i="21"/>
  <c r="AD207" i="21" s="1"/>
  <c r="BC52" i="20"/>
  <c r="Y44" i="21"/>
  <c r="Y216" i="21"/>
  <c r="Y222" i="21" s="1"/>
  <c r="Q222" i="21"/>
  <c r="AC17" i="21"/>
  <c r="CG52" i="16"/>
  <c r="CH12" i="16"/>
  <c r="AM12" i="20" s="1"/>
  <c r="CG45" i="16"/>
  <c r="CU112" i="17"/>
  <c r="CT112" i="17"/>
  <c r="CS112" i="17"/>
  <c r="CR112" i="17"/>
  <c r="CQ112" i="17"/>
  <c r="CP112" i="17"/>
  <c r="CO112" i="17"/>
  <c r="CN112" i="17"/>
  <c r="CM112" i="17"/>
  <c r="CL112" i="17"/>
  <c r="CK112" i="17"/>
  <c r="CK125" i="17" s="1"/>
  <c r="CK22" i="17" s="1"/>
  <c r="AQ29" i="20" s="1"/>
  <c r="CJ112" i="17"/>
  <c r="CV111" i="17"/>
  <c r="CI125" i="17"/>
  <c r="CI22" i="17" s="1"/>
  <c r="B113" i="17"/>
  <c r="A114" i="17"/>
  <c r="AF41" i="16"/>
  <c r="AF43" i="16" s="1"/>
  <c r="AE43" i="16"/>
  <c r="BH56" i="20" l="1"/>
  <c r="BL56" i="20"/>
  <c r="BP56" i="20"/>
  <c r="AP56" i="20"/>
  <c r="AQ56" i="20" s="1"/>
  <c r="BD52" i="20"/>
  <c r="AJ66" i="20"/>
  <c r="CI23" i="17"/>
  <c r="CJ20" i="17" s="1"/>
  <c r="AM29" i="20"/>
  <c r="C51" i="20"/>
  <c r="D51" i="20" s="1"/>
  <c r="E51" i="20" s="1"/>
  <c r="F51" i="20" s="1"/>
  <c r="G51" i="20" s="1"/>
  <c r="H51" i="20" s="1"/>
  <c r="I51" i="20" s="1"/>
  <c r="J51" i="20" s="1"/>
  <c r="K51" i="20" s="1"/>
  <c r="L51" i="20" s="1"/>
  <c r="M51" i="20" s="1"/>
  <c r="N51" i="20" s="1"/>
  <c r="O51" i="20" s="1"/>
  <c r="P51" i="20" s="1"/>
  <c r="Q51" i="20" s="1"/>
  <c r="R51" i="20" s="1"/>
  <c r="S51" i="20" s="1"/>
  <c r="T51" i="20" s="1"/>
  <c r="U51" i="20" s="1"/>
  <c r="V51" i="20" s="1"/>
  <c r="W51" i="20" s="1"/>
  <c r="X51" i="20" s="1"/>
  <c r="Y51" i="20" s="1"/>
  <c r="Z51" i="20" s="1"/>
  <c r="AA51" i="20" s="1"/>
  <c r="AB51" i="20" s="1"/>
  <c r="AC51" i="20" s="1"/>
  <c r="AD51" i="20" s="1"/>
  <c r="AE51" i="20" s="1"/>
  <c r="AF51" i="20" s="1"/>
  <c r="AG51" i="20" s="1"/>
  <c r="AH51" i="20" s="1"/>
  <c r="AI51" i="20" s="1"/>
  <c r="AJ51" i="20" s="1"/>
  <c r="AK51" i="20" s="1"/>
  <c r="AL51" i="20" s="1"/>
  <c r="AM51" i="20" s="1"/>
  <c r="AP51" i="20" s="1"/>
  <c r="AQ51" i="20" s="1"/>
  <c r="AR51" i="20" s="1"/>
  <c r="AS51" i="20" s="1"/>
  <c r="AT51" i="20" s="1"/>
  <c r="AU51" i="20" s="1"/>
  <c r="AV51" i="20" s="1"/>
  <c r="AW51" i="20" s="1"/>
  <c r="AX51" i="20" s="1"/>
  <c r="AY51" i="20" s="1"/>
  <c r="AZ51" i="20" s="1"/>
  <c r="BA51" i="20" s="1"/>
  <c r="Y224" i="21"/>
  <c r="BC54" i="20"/>
  <c r="AQ30" i="20"/>
  <c r="AQ42" i="20"/>
  <c r="C54" i="20"/>
  <c r="D54" i="20" s="1"/>
  <c r="E54" i="20" s="1"/>
  <c r="F54" i="20" s="1"/>
  <c r="G54" i="20" s="1"/>
  <c r="H54" i="20" s="1"/>
  <c r="I54" i="20" s="1"/>
  <c r="J54" i="20" s="1"/>
  <c r="K54" i="20" s="1"/>
  <c r="L54" i="20" s="1"/>
  <c r="M54" i="20" s="1"/>
  <c r="N54" i="20" s="1"/>
  <c r="O54" i="20" s="1"/>
  <c r="P54" i="20" s="1"/>
  <c r="Q54" i="20" s="1"/>
  <c r="R54" i="20" s="1"/>
  <c r="S54" i="20" s="1"/>
  <c r="T54" i="20" s="1"/>
  <c r="U54" i="20" s="1"/>
  <c r="V54" i="20" s="1"/>
  <c r="W54" i="20" s="1"/>
  <c r="X54" i="20" s="1"/>
  <c r="Y54" i="20" s="1"/>
  <c r="Z54" i="20" s="1"/>
  <c r="AA54" i="20" s="1"/>
  <c r="AB54" i="20" s="1"/>
  <c r="AC54" i="20" s="1"/>
  <c r="AD54" i="20" s="1"/>
  <c r="AE54" i="20" s="1"/>
  <c r="AF54" i="20" s="1"/>
  <c r="AG54" i="20" s="1"/>
  <c r="AH54" i="20" s="1"/>
  <c r="AI54" i="20" s="1"/>
  <c r="AJ54" i="20" s="1"/>
  <c r="AK54" i="20" s="1"/>
  <c r="AL54" i="20" s="1"/>
  <c r="AM54" i="20" s="1"/>
  <c r="AP54" i="20" s="1"/>
  <c r="AQ54" i="20" s="1"/>
  <c r="AR54" i="20" s="1"/>
  <c r="AS54" i="20" s="1"/>
  <c r="AT54" i="20" s="1"/>
  <c r="AU54" i="20" s="1"/>
  <c r="AV54" i="20" s="1"/>
  <c r="AW54" i="20" s="1"/>
  <c r="AX54" i="20" s="1"/>
  <c r="AY54" i="20" s="1"/>
  <c r="AZ54" i="20" s="1"/>
  <c r="BA54" i="20" s="1"/>
  <c r="AC197" i="21"/>
  <c r="BC51" i="20"/>
  <c r="CH52" i="16"/>
  <c r="CI12" i="16"/>
  <c r="AP12" i="20" s="1"/>
  <c r="CH45" i="16"/>
  <c r="CU113" i="17"/>
  <c r="CT113" i="17"/>
  <c r="CS113" i="17"/>
  <c r="CR113" i="17"/>
  <c r="CQ113" i="17"/>
  <c r="CP113" i="17"/>
  <c r="CO113" i="17"/>
  <c r="CN113" i="17"/>
  <c r="CM113" i="17"/>
  <c r="CL113" i="17"/>
  <c r="CV112" i="17"/>
  <c r="CW112" i="17" s="1"/>
  <c r="CJ125" i="17"/>
  <c r="CJ22" i="17" s="1"/>
  <c r="CW111" i="17"/>
  <c r="A115" i="17"/>
  <c r="B114" i="17"/>
  <c r="AG41" i="16"/>
  <c r="AR56" i="20" l="1"/>
  <c r="AS56" i="20" s="1"/>
  <c r="AT56" i="20" s="1"/>
  <c r="AU56" i="20" s="1"/>
  <c r="AV56" i="20" s="1"/>
  <c r="AW56" i="20" s="1"/>
  <c r="AX56" i="20" s="1"/>
  <c r="AY56" i="20" s="1"/>
  <c r="AZ56" i="20" s="1"/>
  <c r="BA56" i="20" s="1"/>
  <c r="BD56" i="20" s="1"/>
  <c r="AO29" i="20"/>
  <c r="BD54" i="20"/>
  <c r="AQ66" i="20"/>
  <c r="BD51" i="20"/>
  <c r="CV113" i="17"/>
  <c r="CW113" i="17" s="1"/>
  <c r="CJ23" i="17"/>
  <c r="CK20" i="17" s="1"/>
  <c r="CK23" i="17" s="1"/>
  <c r="CL20" i="17" s="1"/>
  <c r="AP29" i="20"/>
  <c r="AM30" i="20"/>
  <c r="AN30" i="20" s="1"/>
  <c r="AM42" i="20"/>
  <c r="AM55" i="20" s="1"/>
  <c r="CI52" i="16"/>
  <c r="CJ12" i="16"/>
  <c r="AQ12" i="20" s="1"/>
  <c r="CI45" i="16"/>
  <c r="CU114" i="17"/>
  <c r="CT114" i="17"/>
  <c r="CN114" i="17"/>
  <c r="CS114" i="17"/>
  <c r="CR114" i="17"/>
  <c r="CQ114" i="17"/>
  <c r="CO114" i="17"/>
  <c r="CP114" i="17"/>
  <c r="CM114" i="17"/>
  <c r="CL125" i="17"/>
  <c r="CL22" i="17" s="1"/>
  <c r="A116" i="17"/>
  <c r="B115" i="17"/>
  <c r="AH41" i="16"/>
  <c r="AH43" i="16" s="1"/>
  <c r="AG43" i="16"/>
  <c r="BO30" i="20" l="1"/>
  <c r="BK30" i="20"/>
  <c r="BF56" i="20"/>
  <c r="BG30" i="20"/>
  <c r="AO55" i="20"/>
  <c r="AM66" i="20"/>
  <c r="AN66" i="20" s="1"/>
  <c r="CV114" i="17"/>
  <c r="AP30" i="20"/>
  <c r="AP42" i="20"/>
  <c r="AP55" i="20" s="1"/>
  <c r="AQ55" i="20" s="1"/>
  <c r="CL23" i="17"/>
  <c r="CM20" i="17" s="1"/>
  <c r="AR29" i="20"/>
  <c r="CK12" i="16"/>
  <c r="AR12" i="20" s="1"/>
  <c r="CJ52" i="16"/>
  <c r="CJ45" i="16"/>
  <c r="CN115" i="17"/>
  <c r="CU115" i="17"/>
  <c r="CU125" i="17" s="1"/>
  <c r="CU22" i="17" s="1"/>
  <c r="CT115" i="17"/>
  <c r="CT125" i="17" s="1"/>
  <c r="CT22" i="17" s="1"/>
  <c r="AZ29" i="20" s="1"/>
  <c r="CS115" i="17"/>
  <c r="CS125" i="17" s="1"/>
  <c r="CS22" i="17" s="1"/>
  <c r="AY29" i="20" s="1"/>
  <c r="CR115" i="17"/>
  <c r="CR125" i="17" s="1"/>
  <c r="CR22" i="17" s="1"/>
  <c r="AX29" i="20" s="1"/>
  <c r="CQ115" i="17"/>
  <c r="CQ125" i="17" s="1"/>
  <c r="CQ22" i="17" s="1"/>
  <c r="AW29" i="20" s="1"/>
  <c r="CP115" i="17"/>
  <c r="CP125" i="17" s="1"/>
  <c r="CP22" i="17" s="1"/>
  <c r="AV29" i="20" s="1"/>
  <c r="CO115" i="17"/>
  <c r="CO125" i="17" s="1"/>
  <c r="CO22" i="17" s="1"/>
  <c r="AU29" i="20" s="1"/>
  <c r="CN125" i="17"/>
  <c r="CN22" i="17" s="1"/>
  <c r="AT29" i="20" s="1"/>
  <c r="CM125" i="17"/>
  <c r="CM22" i="17" s="1"/>
  <c r="A117" i="17"/>
  <c r="B116" i="17"/>
  <c r="CW116" i="17" s="1"/>
  <c r="AI41" i="16"/>
  <c r="BH55" i="20" l="1"/>
  <c r="BL55" i="20"/>
  <c r="BP55" i="20"/>
  <c r="BN56" i="20"/>
  <c r="BR56" i="20"/>
  <c r="BJ56" i="20"/>
  <c r="AP66" i="20"/>
  <c r="AW30" i="20"/>
  <c r="AW42" i="20"/>
  <c r="AX30" i="20"/>
  <c r="AX42" i="20"/>
  <c r="CM23" i="17"/>
  <c r="CN20" i="17" s="1"/>
  <c r="AS29" i="20"/>
  <c r="AY30" i="20"/>
  <c r="AY42" i="20"/>
  <c r="AV30" i="20"/>
  <c r="AV42" i="20"/>
  <c r="AU30" i="20"/>
  <c r="AU42" i="20"/>
  <c r="BA29" i="20"/>
  <c r="BC66" i="20"/>
  <c r="AT30" i="20"/>
  <c r="AT42" i="20"/>
  <c r="AZ30" i="20"/>
  <c r="AZ42" i="20"/>
  <c r="AR30" i="20"/>
  <c r="AR42" i="20"/>
  <c r="AR55" i="20" s="1"/>
  <c r="CN23" i="17"/>
  <c r="CO20" i="17" s="1"/>
  <c r="CO23" i="17" s="1"/>
  <c r="CP20" i="17" s="1"/>
  <c r="CP23" i="17" s="1"/>
  <c r="CQ20" i="17" s="1"/>
  <c r="CQ23" i="17" s="1"/>
  <c r="CR20" i="17" s="1"/>
  <c r="CR23" i="17" s="1"/>
  <c r="CS20" i="17" s="1"/>
  <c r="CS23" i="17" s="1"/>
  <c r="CT20" i="17" s="1"/>
  <c r="CT23" i="17" s="1"/>
  <c r="CU20" i="17" s="1"/>
  <c r="CU23" i="17" s="1"/>
  <c r="CL12" i="16"/>
  <c r="AS12" i="20" s="1"/>
  <c r="CK45" i="16"/>
  <c r="CK52" i="16"/>
  <c r="CV22" i="17"/>
  <c r="CV115" i="17"/>
  <c r="CW115" i="17" s="1"/>
  <c r="CW114" i="17"/>
  <c r="A118" i="17"/>
  <c r="B117" i="17"/>
  <c r="CW117" i="17" s="1"/>
  <c r="AJ41" i="16"/>
  <c r="AJ43" i="16" s="1"/>
  <c r="AI43" i="16"/>
  <c r="BB29" i="20" l="1"/>
  <c r="BF29" i="20"/>
  <c r="AU66" i="20"/>
  <c r="AV66" i="20"/>
  <c r="AW66" i="20"/>
  <c r="AR66" i="20"/>
  <c r="AZ66" i="20"/>
  <c r="AT66" i="20"/>
  <c r="AY66" i="20"/>
  <c r="AX66" i="20"/>
  <c r="CV125" i="17"/>
  <c r="CW22" i="17" s="1"/>
  <c r="CV23" i="17"/>
  <c r="BC55" i="20" s="1"/>
  <c r="BC29" i="20"/>
  <c r="BA30" i="20"/>
  <c r="BA42" i="20"/>
  <c r="AS30" i="20"/>
  <c r="AS42" i="20"/>
  <c r="AS55" i="20" s="1"/>
  <c r="AT55" i="20" s="1"/>
  <c r="AU55" i="20" s="1"/>
  <c r="AV55" i="20" s="1"/>
  <c r="AW55" i="20" s="1"/>
  <c r="AX55" i="20" s="1"/>
  <c r="AY55" i="20" s="1"/>
  <c r="AZ55" i="20" s="1"/>
  <c r="CL52" i="16"/>
  <c r="CL45" i="16"/>
  <c r="CM12" i="16"/>
  <c r="AT12" i="20" s="1"/>
  <c r="A119" i="17"/>
  <c r="B118" i="17"/>
  <c r="CW118" i="17" s="1"/>
  <c r="AK41" i="16"/>
  <c r="BE30" i="20" l="1"/>
  <c r="BI30" i="20" s="1"/>
  <c r="BQ30" i="20"/>
  <c r="BB30" i="20"/>
  <c r="BA55" i="20"/>
  <c r="BD55" i="20" s="1"/>
  <c r="BD29" i="20"/>
  <c r="AS66" i="20"/>
  <c r="BB42" i="20"/>
  <c r="BA66" i="20"/>
  <c r="CM52" i="16"/>
  <c r="CN12" i="16"/>
  <c r="AU12" i="20" s="1"/>
  <c r="CM45" i="16"/>
  <c r="A120" i="17"/>
  <c r="B119" i="17"/>
  <c r="CW119" i="17" s="1"/>
  <c r="AL41" i="16"/>
  <c r="AL43" i="16" s="1"/>
  <c r="AK43" i="16"/>
  <c r="BM30" i="20" l="1"/>
  <c r="BF55" i="20"/>
  <c r="BB66" i="20"/>
  <c r="BD66" i="20" s="1"/>
  <c r="CO12" i="16"/>
  <c r="AV12" i="20" s="1"/>
  <c r="CN45" i="16"/>
  <c r="CN52" i="16"/>
  <c r="A121" i="17"/>
  <c r="B120" i="17"/>
  <c r="CW120" i="17" s="1"/>
  <c r="AM41" i="16"/>
  <c r="BR55" i="20" l="1"/>
  <c r="BJ55" i="20"/>
  <c r="BN55" i="20"/>
  <c r="CO52" i="16"/>
  <c r="CP12" i="16"/>
  <c r="AW12" i="20" s="1"/>
  <c r="CO45" i="16"/>
  <c r="A122" i="17"/>
  <c r="B121" i="17"/>
  <c r="CW121" i="17" s="1"/>
  <c r="AN41" i="16"/>
  <c r="AM43" i="16"/>
  <c r="CP52" i="16" l="1"/>
  <c r="CQ12" i="16"/>
  <c r="AX12" i="20" s="1"/>
  <c r="CP45" i="16"/>
  <c r="B122" i="17"/>
  <c r="CW122" i="17" s="1"/>
  <c r="A123" i="17"/>
  <c r="AO41" i="16"/>
  <c r="AN43" i="16"/>
  <c r="CQ45" i="16" l="1"/>
  <c r="CQ52" i="16"/>
  <c r="CR12" i="16"/>
  <c r="AY12" i="20" s="1"/>
  <c r="B123" i="17"/>
  <c r="CW123" i="17" s="1"/>
  <c r="A124" i="17"/>
  <c r="B124" i="17" s="1"/>
  <c r="AP41" i="16"/>
  <c r="AO43" i="16"/>
  <c r="CR45" i="16" l="1"/>
  <c r="CR52" i="16"/>
  <c r="CS12" i="16"/>
  <c r="AZ12" i="20" s="1"/>
  <c r="CW124" i="17"/>
  <c r="CW125" i="17" s="1"/>
  <c r="B125" i="17"/>
  <c r="B126" i="17" s="1"/>
  <c r="AQ41" i="16"/>
  <c r="AP43" i="16"/>
  <c r="CS52" i="16" l="1"/>
  <c r="CS45" i="16"/>
  <c r="CT12" i="16"/>
  <c r="BA12" i="20" s="1"/>
  <c r="CW126" i="17"/>
  <c r="CV24" i="17"/>
  <c r="AR41" i="16"/>
  <c r="AQ43" i="16"/>
  <c r="CT52" i="16" l="1"/>
  <c r="CT45" i="16"/>
  <c r="AR43" i="16"/>
  <c r="AS41" i="16"/>
  <c r="AT41" i="16" l="1"/>
  <c r="AS43" i="16"/>
  <c r="AU41" i="16" l="1"/>
  <c r="AT43" i="16"/>
  <c r="AU43" i="16" l="1"/>
  <c r="AV41" i="16"/>
  <c r="AV43" i="16" l="1"/>
  <c r="AW41" i="16"/>
  <c r="AW43" i="16" l="1"/>
  <c r="AX41" i="16"/>
  <c r="AX43" i="16" l="1"/>
  <c r="AY41" i="16"/>
  <c r="AZ41" i="16" l="1"/>
  <c r="AY43" i="16"/>
  <c r="BA41" i="16" l="1"/>
  <c r="AZ43" i="16"/>
  <c r="BB41" i="16" l="1"/>
  <c r="BA43" i="16"/>
  <c r="BC41" i="16" l="1"/>
  <c r="BB43" i="16"/>
  <c r="BD41" i="16" l="1"/>
  <c r="BC43" i="16"/>
  <c r="BE41" i="16" l="1"/>
  <c r="BD43" i="16"/>
  <c r="BF41" i="16" l="1"/>
  <c r="BE43" i="16"/>
  <c r="BG41" i="16" l="1"/>
  <c r="BH41" i="16" s="1"/>
  <c r="BF43" i="16"/>
  <c r="BG43" i="16" l="1"/>
  <c r="BI41" i="16"/>
  <c r="BH43" i="16"/>
  <c r="BI43" i="16" l="1"/>
  <c r="BJ41" i="16"/>
  <c r="BJ43" i="16" l="1"/>
  <c r="BK41" i="16"/>
  <c r="BL41" i="16" l="1"/>
  <c r="BK43" i="16"/>
  <c r="BM41" i="16" l="1"/>
  <c r="BL43" i="16"/>
  <c r="BN41" i="16" l="1"/>
  <c r="BM43" i="16"/>
  <c r="BO41" i="16" l="1"/>
  <c r="BN43" i="16"/>
  <c r="BP41" i="16" l="1"/>
  <c r="BO43" i="16"/>
  <c r="BQ41" i="16" l="1"/>
  <c r="BP43" i="16"/>
  <c r="BR41" i="16" l="1"/>
  <c r="BQ43" i="16"/>
  <c r="BS41" i="16" l="1"/>
  <c r="BR43" i="16"/>
  <c r="BT41" i="16" l="1"/>
  <c r="BS43" i="16"/>
  <c r="BU41" i="16" l="1"/>
  <c r="BT43" i="16"/>
  <c r="BV41" i="16" l="1"/>
  <c r="BU43" i="16"/>
  <c r="BW41" i="16" l="1"/>
  <c r="BV43" i="16"/>
  <c r="BX41" i="16" l="1"/>
  <c r="BW43" i="16"/>
  <c r="BY41" i="16" l="1"/>
  <c r="BX43" i="16"/>
  <c r="BZ41" i="16" l="1"/>
  <c r="BY43" i="16"/>
  <c r="CA41" i="16" l="1"/>
  <c r="BZ43" i="16"/>
  <c r="CB41" i="16" l="1"/>
  <c r="CA43" i="16"/>
  <c r="CC41" i="16" l="1"/>
  <c r="CB43" i="16"/>
  <c r="CD41" i="16" l="1"/>
  <c r="CC43" i="16"/>
  <c r="CE41" i="16" l="1"/>
  <c r="CD43" i="16"/>
  <c r="CF41" i="16" l="1"/>
  <c r="CE43" i="16"/>
  <c r="CG41" i="16" l="1"/>
  <c r="CF43" i="16"/>
  <c r="CH41" i="16" l="1"/>
  <c r="CG43" i="16"/>
  <c r="CI41" i="16" l="1"/>
  <c r="CH43" i="16"/>
  <c r="CJ41" i="16" l="1"/>
  <c r="CI43" i="16"/>
  <c r="CK41" i="16" l="1"/>
  <c r="CJ43" i="16"/>
  <c r="CL41" i="16" l="1"/>
  <c r="CK43" i="16"/>
  <c r="CM41" i="16" l="1"/>
  <c r="CL43" i="16"/>
  <c r="CN41" i="16" l="1"/>
  <c r="CM43" i="16"/>
  <c r="CO41" i="16" l="1"/>
  <c r="CN43" i="16"/>
  <c r="CP41" i="16" l="1"/>
  <c r="CO43" i="16"/>
  <c r="CQ41" i="16" l="1"/>
  <c r="CP43" i="16"/>
  <c r="CR41" i="16" l="1"/>
  <c r="CQ43" i="16"/>
  <c r="CS41" i="16" l="1"/>
  <c r="CR43" i="16"/>
  <c r="CT41" i="16" l="1"/>
  <c r="CT43" i="16" s="1"/>
  <c r="CS43" i="16"/>
</calcChain>
</file>

<file path=xl/sharedStrings.xml><?xml version="1.0" encoding="utf-8"?>
<sst xmlns="http://schemas.openxmlformats.org/spreadsheetml/2006/main" count="838" uniqueCount="299">
  <si>
    <t>major_location</t>
  </si>
  <si>
    <t>asset_location</t>
  </si>
  <si>
    <t>utility_account</t>
  </si>
  <si>
    <t>month</t>
  </si>
  <si>
    <t>Mass Distribution Plant</t>
  </si>
  <si>
    <t>BROWARD COUNTY-SOUTHEASTERN DIVISION - 0070500000</t>
  </si>
  <si>
    <t>36670 - UG Conduit (Direct Buried)</t>
  </si>
  <si>
    <t>36760 - UG Cond &amp; Device (Duct Sys)</t>
  </si>
  <si>
    <t>36800 - Line Transformers</t>
  </si>
  <si>
    <t>Voluntary Solar Partnership (VSP)</t>
  </si>
  <si>
    <t>Young at Art Center Broward County Solar - 5070500002</t>
  </si>
  <si>
    <t>34300 - Prime Movers - General</t>
  </si>
  <si>
    <t>34500 - Accessory Electric Equipt</t>
  </si>
  <si>
    <t>West Palm Beach Zoo Solar - 5042800001</t>
  </si>
  <si>
    <t>Grand Total</t>
  </si>
  <si>
    <t>Analysis of VSP Net Book Value and Depreciation Expense</t>
  </si>
  <si>
    <t>Intangible Plant</t>
  </si>
  <si>
    <t>CORPORATE SERVICES/CAPITALIZED SOFTWARE - 7081000810</t>
  </si>
  <si>
    <t>30350 - Capitalized Software</t>
  </si>
  <si>
    <t>BABCOCK RANCH (Solar Trees, rooftops) - 5050600001</t>
  </si>
  <si>
    <t>Boynton Beach Waterfront - 5082800002</t>
  </si>
  <si>
    <t>Brevard Zoo - 5040400001</t>
  </si>
  <si>
    <t>Solar Trees in Desoto County, Town of Arcadia - 5051100001</t>
  </si>
  <si>
    <t>Frost Museum Solar - 5081000005</t>
  </si>
  <si>
    <t>Palm Bay City Hall - 5040400002</t>
  </si>
  <si>
    <t>CITY OF PALMETTO - 5053000003</t>
  </si>
  <si>
    <t>ACC. RESERVE</t>
  </si>
  <si>
    <t>PALM BEACH COUNTY-EASTERN DIVISION - 0042800000</t>
  </si>
  <si>
    <t>36400 - Poles, Towers &amp; Fixtures</t>
  </si>
  <si>
    <t>36660 - UG Conduit (Duct Sys)</t>
  </si>
  <si>
    <t>BRADENTON - GENERAL (Solar Trees, Canoplies, rooftops) - 5052000001</t>
  </si>
  <si>
    <t>Cape Canaveral  (Solar Tree, Canopy) - 5020400001</t>
  </si>
  <si>
    <t>City of Fort Myers (Solar trees, canopies, rooftops) - 5051900002</t>
  </si>
  <si>
    <t>City of Punta Gorda (Solar trees, canopies, rooftops) - 5050600002</t>
  </si>
  <si>
    <t>Fort Mellon Park (Solar Tree) - 5023100001</t>
  </si>
  <si>
    <t>NAPLES ZOO SOLAR TREES - 5050800001</t>
  </si>
  <si>
    <t>SARASOTA - General Solar (Solar Trees, Canoplies, rooftops) - 5053000004</t>
  </si>
  <si>
    <t>Solar in City of West Palm Beach - 5042800002</t>
  </si>
  <si>
    <t>Tropical Park Solar - 5081000006</t>
  </si>
  <si>
    <t>ZOO MIAMI - 5081000007</t>
  </si>
  <si>
    <t>Tax Class</t>
  </si>
  <si>
    <t>FPL 303500 Software</t>
  </si>
  <si>
    <t>FPL Dist Telephone Poles</t>
  </si>
  <si>
    <t>FPL Distribution Plant</t>
  </si>
  <si>
    <t>FPL Other Production Plant</t>
  </si>
  <si>
    <t>Tax Class:</t>
  </si>
  <si>
    <t>Total Activity</t>
  </si>
  <si>
    <t>Balance</t>
  </si>
  <si>
    <t xml:space="preserve">Florida Power &amp; Light </t>
  </si>
  <si>
    <t>Tax Depreciation Calculation Template</t>
  </si>
  <si>
    <t>MACRS 20</t>
  </si>
  <si>
    <t>MACRS 15</t>
  </si>
  <si>
    <t>MACRS 07</t>
  </si>
  <si>
    <t>MACRS 05</t>
  </si>
  <si>
    <t>Bonus Depr Rates</t>
  </si>
  <si>
    <t>AMT05</t>
  </si>
  <si>
    <t>AMT07</t>
  </si>
  <si>
    <t>SL 25</t>
  </si>
  <si>
    <t>SL 15</t>
  </si>
  <si>
    <t>Amort 3 / 1/2</t>
  </si>
  <si>
    <t>A</t>
  </si>
  <si>
    <t>B</t>
  </si>
  <si>
    <t>C</t>
  </si>
  <si>
    <t>Amount</t>
  </si>
  <si>
    <t>Bonus</t>
  </si>
  <si>
    <t>Depr Basis</t>
  </si>
  <si>
    <t>Check</t>
  </si>
  <si>
    <t xml:space="preserve">Total </t>
  </si>
  <si>
    <t>Transmission</t>
  </si>
  <si>
    <t>Distribution</t>
  </si>
  <si>
    <t>Regular Depreciation</t>
  </si>
  <si>
    <t>Bonus Depreciation</t>
  </si>
  <si>
    <t>Book Basis</t>
  </si>
  <si>
    <t xml:space="preserve">Tax Basis </t>
  </si>
  <si>
    <t>MACRS 39.5</t>
  </si>
  <si>
    <t>VSP Projects</t>
  </si>
  <si>
    <t>Florida Power &amp; Light Co</t>
  </si>
  <si>
    <t>Description</t>
  </si>
  <si>
    <t>Total</t>
  </si>
  <si>
    <t>Book Depreciation</t>
  </si>
  <si>
    <t>AFUDC Debt</t>
  </si>
  <si>
    <t>Tax Depreciation - Federal</t>
  </si>
  <si>
    <t>Total Federal Timing Differences</t>
  </si>
  <si>
    <t>Tax Depreciation - State</t>
  </si>
  <si>
    <t>Total StateTiming Difference</t>
  </si>
  <si>
    <t>DEFERRED TAXES</t>
  </si>
  <si>
    <t>State Timing Differences</t>
  </si>
  <si>
    <t>State Rate</t>
  </si>
  <si>
    <t>State Deferred Taxes</t>
  </si>
  <si>
    <t>Federal Timing Difference</t>
  </si>
  <si>
    <t>Federal Tax Rate</t>
  </si>
  <si>
    <t>FBOS</t>
  </si>
  <si>
    <t>Federal Deferred Taxes</t>
  </si>
  <si>
    <t>Total Deferred Taxes Activity</t>
  </si>
  <si>
    <t>13 Month Average</t>
  </si>
  <si>
    <t>FEDERAL DEFERRED TAXES</t>
  </si>
  <si>
    <t>Total Federal Deferred Taxes</t>
  </si>
  <si>
    <t>STATE DEFERRED TAXES</t>
  </si>
  <si>
    <t>Total State Deferred Taxes</t>
  </si>
  <si>
    <t>Total Deferred Tax Activity</t>
  </si>
  <si>
    <t>Unamortized ITC Balance Summary</t>
  </si>
  <si>
    <t>Total Qualified Cost</t>
  </si>
  <si>
    <t xml:space="preserve">ITC Rate </t>
  </si>
  <si>
    <t xml:space="preserve">ITC Credit Generated </t>
  </si>
  <si>
    <t>ITC Generated</t>
  </si>
  <si>
    <t>ITC Amortized</t>
  </si>
  <si>
    <t>Unamortized ITC Balance</t>
  </si>
  <si>
    <t>AFUDC Equity</t>
  </si>
  <si>
    <t xml:space="preserve">Bonus Depreciation Rate </t>
  </si>
  <si>
    <t>Breakout of Transmission Plant</t>
  </si>
  <si>
    <t>Substation</t>
  </si>
  <si>
    <t>Total Transmission</t>
  </si>
  <si>
    <t>Function %</t>
  </si>
  <si>
    <t>CAPEX</t>
  </si>
  <si>
    <r>
      <rPr>
        <sz val="9"/>
        <color rgb="FF0000FF"/>
        <rFont val="Arial"/>
        <family val="2"/>
      </rPr>
      <t>Dec 2017</t>
    </r>
    <r>
      <rPr>
        <sz val="9"/>
        <color theme="1"/>
        <rFont val="Arial"/>
        <family val="2"/>
      </rPr>
      <t xml:space="preserve"> Balance</t>
    </r>
  </si>
  <si>
    <t>Depreciation Rates</t>
  </si>
  <si>
    <t>Depreciation - June 2019</t>
  </si>
  <si>
    <t>Depreciation - July 2019</t>
  </si>
  <si>
    <t>Book Additions per Prop Acg File</t>
  </si>
  <si>
    <t>Software</t>
  </si>
  <si>
    <t>Buildings</t>
  </si>
  <si>
    <t>Solar</t>
  </si>
  <si>
    <t>Solar ITC</t>
  </si>
  <si>
    <t>Basis Adjustments:</t>
  </si>
  <si>
    <t>Subtotal Basis Adjustments</t>
  </si>
  <si>
    <t xml:space="preserve">Tax Depreciable Basis </t>
  </si>
  <si>
    <t>Book Depreciation - Solar ITC Basis</t>
  </si>
  <si>
    <t>Total Tax Depreciation - Florida</t>
  </si>
  <si>
    <t>Florida Bonus Depreciation</t>
  </si>
  <si>
    <t>Total Tax Depreciation - FEDERAL</t>
  </si>
  <si>
    <t>Solar Tax Class Additions</t>
  </si>
  <si>
    <t>ITC Credit</t>
  </si>
  <si>
    <t>ITC Basis Adjustment</t>
  </si>
  <si>
    <t>Book Depr Rate</t>
  </si>
  <si>
    <t>Type</t>
  </si>
  <si>
    <t>Book Depreciation - Solar ITC Basis Adjustment</t>
  </si>
  <si>
    <t>ITC Amortization</t>
  </si>
  <si>
    <t>ITC Amount</t>
  </si>
  <si>
    <t>ITC Amortization Period (months)</t>
  </si>
  <si>
    <t xml:space="preserve"> Amortization</t>
  </si>
  <si>
    <t>Unamortized Bal</t>
  </si>
  <si>
    <t>Beginning Bal</t>
  </si>
  <si>
    <t xml:space="preserve">Deferred Tax Liability Balance </t>
  </si>
  <si>
    <t>Forecast</t>
  </si>
  <si>
    <t>Calculation of Deferred Income Taxes for VSP Projects</t>
  </si>
  <si>
    <t>City of Port Charlotte - (Solar Trees, Canopies, rooftops) - 5050600005</t>
  </si>
  <si>
    <t>City of Palm Beach Gardens -  (Solar Tree, Canopies, etc) - 5042800006</t>
  </si>
  <si>
    <t>City of Palm Coast - General (Solar Trees, Canopies Rooftops) - 5011300001</t>
  </si>
  <si>
    <t>36410 - Poles, Towers &amp; Fixs - Wood</t>
  </si>
  <si>
    <t>ST. LUCIE COUNTY-EASTERN DIVISION - 0043300000</t>
  </si>
  <si>
    <t>CHARLOTTE COUNTY-WESTERN DIVISION - 0050600000</t>
  </si>
  <si>
    <t>36420 - Poles, Towers &amp; Fixs - Conc</t>
  </si>
  <si>
    <t>FLAGLER COUNTY-NORTHEASTERN DIVISION - 0011300000</t>
  </si>
  <si>
    <t>ST. JOHNS COUNTY-NORTHEASTERN DIVISION - 0013200000</t>
  </si>
  <si>
    <t>COLLIER COUNTY-WESTERN DIVISION - 0050800000</t>
  </si>
  <si>
    <t>36960 - Services, UG (In Duct)</t>
  </si>
  <si>
    <t>Asset Cost</t>
  </si>
  <si>
    <t>ITC Calculation:</t>
  </si>
  <si>
    <t>Year</t>
  </si>
  <si>
    <t>Book Additions Summary</t>
  </si>
  <si>
    <t>Tax Basis Summary</t>
  </si>
  <si>
    <t xml:space="preserve">Solar </t>
  </si>
  <si>
    <t>FBOS @ 21%</t>
  </si>
  <si>
    <t>Fed DTL @ 21%</t>
  </si>
  <si>
    <t>Excess Deferred Tax Balance Calculation:</t>
  </si>
  <si>
    <t>State DTL @ 5.5%</t>
  </si>
  <si>
    <t>Total DTL @ New Rates</t>
  </si>
  <si>
    <t>Excess Def Tax Liablity</t>
  </si>
  <si>
    <t>Historical DTL</t>
  </si>
  <si>
    <t>Excess Deferred Tax G/U Balance</t>
  </si>
  <si>
    <t>Excess Def Tax G/U</t>
  </si>
  <si>
    <t>Excess DTL</t>
  </si>
  <si>
    <t xml:space="preserve">Excess Deferred Tax </t>
  </si>
  <si>
    <t>Grand Total Deferred Tax Liability</t>
  </si>
  <si>
    <t>Excess Deferred Taxes</t>
  </si>
  <si>
    <t>36500 -  Overhead Cond &amp; Devices</t>
  </si>
  <si>
    <t>34100 - Structures &amp; Improvements</t>
  </si>
  <si>
    <t>Basis Adjustments Summary</t>
  </si>
  <si>
    <t>Book Cost</t>
  </si>
  <si>
    <t>Book Reserve</t>
  </si>
  <si>
    <t>NBV</t>
  </si>
  <si>
    <t>NBV per File</t>
  </si>
  <si>
    <t xml:space="preserve">Variance </t>
  </si>
  <si>
    <t>CM Activity</t>
  </si>
  <si>
    <t>Original value</t>
  </si>
  <si>
    <t>Adj</t>
  </si>
  <si>
    <t>Adj Value</t>
  </si>
  <si>
    <t>Periods: 2015 - 2023</t>
  </si>
  <si>
    <t>Adjustment</t>
  </si>
  <si>
    <t>Adj Activity</t>
  </si>
  <si>
    <t>Adj Balance</t>
  </si>
  <si>
    <t>Bal @ Dec 2023</t>
  </si>
  <si>
    <t>2015 - 2023</t>
  </si>
  <si>
    <t>(actual data through Sep 2020)</t>
  </si>
  <si>
    <t>Florida Power &amp; Light</t>
  </si>
  <si>
    <t>VSP Program</t>
  </si>
  <si>
    <t>2020 - 2023</t>
  </si>
  <si>
    <t>Entry 1</t>
  </si>
  <si>
    <t>9282110 Accm Defer Income Taxes-Oth Prop-Federal</t>
  </si>
  <si>
    <t>9282210 Accm Defer Income Taxes-Oth Prop-State</t>
  </si>
  <si>
    <t>Entry 2</t>
  </si>
  <si>
    <t>9255000 Accm Deferred Investment Tax Credits</t>
  </si>
  <si>
    <t>9411460 Invest Tax Credit Adjustments-Util Opns</t>
  </si>
  <si>
    <t>Entry 3</t>
  </si>
  <si>
    <t>9410101 Prov DefTax Utility Oper Inc-Fed</t>
  </si>
  <si>
    <t>9410151 Prov Def Tax-Utility Oper Income-State</t>
  </si>
  <si>
    <t>9254100 Oth Reg Liab-FAS 109</t>
  </si>
  <si>
    <t>9182310 Oth Reg Assets-FAS 109</t>
  </si>
  <si>
    <t>9190110 Accm Deferred Income Taxes-Federal</t>
  </si>
  <si>
    <t>9190210 Accm Deferred Income Taxes-State</t>
  </si>
  <si>
    <t>9283110 Accm Deferred Income Taxes- Other-Fed</t>
  </si>
  <si>
    <t>9283210 Accm Deferred Income Taxes- Other-State</t>
  </si>
  <si>
    <t>Florida Power &amp; Light - #1500</t>
  </si>
  <si>
    <t>SFAS 109 Effective Tax Rate Adjustments</t>
  </si>
  <si>
    <t>Federal</t>
  </si>
  <si>
    <t>State</t>
  </si>
  <si>
    <t>Reg Asset</t>
  </si>
  <si>
    <t>Reg Liab</t>
  </si>
  <si>
    <t>Total Tax</t>
  </si>
  <si>
    <t>Gross-up</t>
  </si>
  <si>
    <t>Net of Tax</t>
  </si>
  <si>
    <t>Total Net Tax</t>
  </si>
  <si>
    <t>Acct 190.110</t>
  </si>
  <si>
    <t>Acct 190.210</t>
  </si>
  <si>
    <t>Acct 282.110</t>
  </si>
  <si>
    <t>Acct 282.210</t>
  </si>
  <si>
    <t>Acct 283.110</t>
  </si>
  <si>
    <t>Acct 283.210</t>
  </si>
  <si>
    <t>Acct 182.310</t>
  </si>
  <si>
    <t>Acct 254.100</t>
  </si>
  <si>
    <t>OTP Input</t>
  </si>
  <si>
    <t>(Balance Sheet Only)</t>
  </si>
  <si>
    <t>Generation of ITC</t>
  </si>
  <si>
    <t>Investment Tax Credit</t>
  </si>
  <si>
    <t>Amortization of ITC</t>
  </si>
  <si>
    <t>G/U of ITC</t>
  </si>
  <si>
    <t xml:space="preserve">TAXCR_190 </t>
  </si>
  <si>
    <t>Net ITC</t>
  </si>
  <si>
    <t xml:space="preserve">TAXCR_282 </t>
  </si>
  <si>
    <t xml:space="preserve">TAXCR_283 </t>
  </si>
  <si>
    <t>ITC Basis Adj &amp; Depr</t>
  </si>
  <si>
    <t>G/U of ITC Basis</t>
  </si>
  <si>
    <t>TAXCR_ST_190</t>
  </si>
  <si>
    <t>Solar ITC Basis Adjustment</t>
  </si>
  <si>
    <t>TAXCR_ST_282</t>
  </si>
  <si>
    <t>Solar ITC Book Depr</t>
  </si>
  <si>
    <t>TAXCR_ST_283</t>
  </si>
  <si>
    <t>Total Solar ITC</t>
  </si>
  <si>
    <t>AFUDC Equity &amp; Depr</t>
  </si>
  <si>
    <t>OTP Generated</t>
  </si>
  <si>
    <t>G/U of AFUDC Equity</t>
  </si>
  <si>
    <t>TAXCR_190_FBOS</t>
  </si>
  <si>
    <t>AFUDC Book Depr (AFD102)</t>
  </si>
  <si>
    <t>TAXCR_282 _FBOS</t>
  </si>
  <si>
    <t>AFUDC Equity (AFD103)</t>
  </si>
  <si>
    <t>TAXCR_283_FBOS</t>
  </si>
  <si>
    <t>Total AFUDC</t>
  </si>
  <si>
    <t>Excess Def Tax - Acct 190</t>
  </si>
  <si>
    <t>G/U of Excess Def Tax</t>
  </si>
  <si>
    <t>Account 190</t>
  </si>
  <si>
    <t>Excess Def Tax - Acct 282</t>
  </si>
  <si>
    <t>Account 282</t>
  </si>
  <si>
    <t>Account 283</t>
  </si>
  <si>
    <t>Excess Def Tax - Acct 283</t>
  </si>
  <si>
    <t>Total Excess Deferred Taxes</t>
  </si>
  <si>
    <t>TOTAL</t>
  </si>
  <si>
    <t>9236100 Taxes Accr-Federal Inc Tax</t>
  </si>
  <si>
    <t>9409100 Income Taxes Utility Oper Income-Federal</t>
  </si>
  <si>
    <t xml:space="preserve">2019 Balance </t>
  </si>
  <si>
    <t>2020 Activity Q1</t>
  </si>
  <si>
    <t>2020 Activity Q2</t>
  </si>
  <si>
    <t>2020 Activity Q3</t>
  </si>
  <si>
    <t>2020 Activity - Total</t>
  </si>
  <si>
    <t>2020 Balance - Q3</t>
  </si>
  <si>
    <t>Remove ADIT Impact Associated with the VSP Program</t>
  </si>
  <si>
    <t>Remove Deferred Tax Liability Balance associated with the VSP program temporary differences</t>
  </si>
  <si>
    <t>Remove the ITC generation balances associated with the VSP program</t>
  </si>
  <si>
    <t>Remove the ITC amortization balances associated with the VSP program</t>
  </si>
  <si>
    <t>Balance per Support Tab</t>
  </si>
  <si>
    <t>Balance by Account</t>
  </si>
  <si>
    <t>BS Activity by Account</t>
  </si>
  <si>
    <t>IS Ativity by Account</t>
  </si>
  <si>
    <t>13 MTH AVG</t>
  </si>
  <si>
    <t>INC611450: ITC ADJUSTMENTS - UTILITY OPERATIONS</t>
  </si>
  <si>
    <t>With RSAM</t>
  </si>
  <si>
    <t>Without RSAM</t>
  </si>
  <si>
    <t>FPL SA</t>
  </si>
  <si>
    <t>ITC Juris Factor</t>
  </si>
  <si>
    <t xml:space="preserve">     20210015-EI     </t>
  </si>
  <si>
    <t xml:space="preserve">     FPL 047106</t>
  </si>
  <si>
    <t xml:space="preserve">     FPL 047107</t>
  </si>
  <si>
    <t xml:space="preserve">     FPL 047108</t>
  </si>
  <si>
    <t xml:space="preserve">     FPL 047109</t>
  </si>
  <si>
    <t xml:space="preserve">     FPL 047110</t>
  </si>
  <si>
    <t xml:space="preserve">     FPL 047111</t>
  </si>
  <si>
    <t xml:space="preserve">     FPL 047112</t>
  </si>
  <si>
    <t xml:space="preserve">     FPL 047113</t>
  </si>
  <si>
    <t xml:space="preserve">     FPL 047114</t>
  </si>
  <si>
    <t xml:space="preserve">     FPL 047115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</si>
</sst>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[$-409]mmm\-yy;@"/>
    <numFmt numFmtId="167" formatCode="0.00000"/>
    <numFmt numFmtId="168" formatCode="0.000%"/>
    <numFmt numFmtId="169" formatCode="#,##0.00%_);[Red]\(#,##0.00%\);&quot; &quot;"/>
    <numFmt numFmtId="170" formatCode="#,##0_);[Red]\(#,##0\);&quot; &quot;"/>
    <numFmt numFmtId="171" formatCode="0.000000"/>
    <numFmt numFmtId="172" formatCode="0.000_)"/>
    <numFmt numFmtId="173" formatCode="_-* #,##0.00\ _D_M_-;\-* #,##0.00\ _D_M_-;_-* &quot;-&quot;??\ _D_M_-;_-@_-"/>
    <numFmt numFmtId="174" formatCode="&quot;$&quot;#,##0\ ;\(&quot;$&quot;#,##0\)"/>
    <numFmt numFmtId="175" formatCode="m\o\n\th\ d\,\ yyyy"/>
    <numFmt numFmtId="176" formatCode="#.00"/>
    <numFmt numFmtId="177" formatCode="#."/>
    <numFmt numFmtId="178" formatCode="0.00_)"/>
    <numFmt numFmtId="179" formatCode="General_)"/>
    <numFmt numFmtId="180" formatCode="_(* #,##0.0_);_(* \(#,##0.0\);_(* &quot;-&quot;??_);_(@_)"/>
    <numFmt numFmtId="181" formatCode="#,##0;\-#,##0"/>
    <numFmt numFmtId="182" formatCode="#,##0.0000000000;\-#,##0.0000000000"/>
    <numFmt numFmtId="183" formatCode="#,##0.0;\-#,##0.0"/>
    <numFmt numFmtId="184" formatCode="#,##0.00;\-#,##0.00"/>
    <numFmt numFmtId="185" formatCode="#,##0.000;\-#,##0.000"/>
    <numFmt numFmtId="186" formatCode="#,##0.0000;\-#,##0.0000"/>
    <numFmt numFmtId="187" formatCode="#,##0.00000;\-#,##0.00000"/>
    <numFmt numFmtId="188" formatCode="#,##0.000000;\-#,##0.000000"/>
    <numFmt numFmtId="189" formatCode="#,##0.0000000;\-#,##0.0000000"/>
    <numFmt numFmtId="190" formatCode="#,##0.00000000;\-#,##0.00000000"/>
    <numFmt numFmtId="191" formatCode="#,##0.000000000;\-#,##0.000000000"/>
    <numFmt numFmtId="192" formatCode="0.0%"/>
    <numFmt numFmtId="193" formatCode="###,000"/>
    <numFmt numFmtId="194" formatCode="mmm\ yyyy"/>
    <numFmt numFmtId="195" formatCode="#,##0.000000_);[Red]\(#,##0.000000\);&quot; &quot;"/>
    <numFmt numFmtId="196" formatCode="_(&quot;$&quot;* #,##0_);_(&quot;$&quot;* \(#,##0\);_(&quot;$&quot;* &quot;-&quot;??_);_(@_)"/>
    <numFmt numFmtId="197" formatCode="#,##0.0_);\(#,##0.0\)"/>
    <numFmt numFmtId="198" formatCode="#,##0;\(#,##0\)"/>
    <numFmt numFmtId="199" formatCode="#,##0.000_);\(#,##0.000\)"/>
    <numFmt numFmtId="200" formatCode="&quot;$&quot;#,##0.0_);\(&quot;$&quot;#,##0.0\)"/>
    <numFmt numFmtId="201" formatCode=";;;"/>
    <numFmt numFmtId="202" formatCode="&quot;$&quot;#,##0.00;[Red]\-&quot;$&quot;#,##0.00"/>
    <numFmt numFmtId="203" formatCode="0.0_)\%;\(0.0\)\%;0.0_)\%;@_)_%"/>
    <numFmt numFmtId="204" formatCode="_(* 0.0\%;_(* \(0.0\)\%;0.0\%;@\ \ "/>
    <numFmt numFmtId="205" formatCode="0.0\%;\(0.0\)\%;@\ \ "/>
    <numFmt numFmtId="206" formatCode="0.0\%;\(0.0\)\%;0.0\ \)\%;@\ \ "/>
    <numFmt numFmtId="207" formatCode="#,##0.0_)_%;\(#,##0.0\)_%;0.0_)_%;@_)_%"/>
    <numFmt numFmtId="208" formatCode="_(* #,##0.0\ \ \ \ ;_(* \(#,##0.0\)\ \ \ ;@\ \ "/>
    <numFmt numFmtId="209" formatCode="#,##0.0\ \ \ ;\(#,##0.0\)\ \ ;@\ \ "/>
    <numFmt numFmtId="210" formatCode="#,##0.0\ \ \ _x;\(#,##0.0\)\ \ _x;@\ \ _x"/>
    <numFmt numFmtId="211" formatCode="&quot;$&quot;#,##0.0_);[Red]\(&quot;$&quot;#,##0.0\)"/>
    <numFmt numFmtId="212" formatCode="&quot;$&quot;\ \ #,##0_);[Red]\(&quot;$&quot;\ \ #,##0\)"/>
    <numFmt numFmtId="213" formatCode="&quot;\&quot;#,##0;[Red]&quot;\&quot;\-#,##0"/>
    <numFmt numFmtId="214" formatCode="#,##0.0_)\x;\(#,##0.0\)\x"/>
    <numFmt numFmtId="215" formatCode="#,##0_);[Red]\(#,##0\);\-"/>
    <numFmt numFmtId="216" formatCode="#,##0.00000___;"/>
    <numFmt numFmtId="217" formatCode="mm/dd/yy"/>
    <numFmt numFmtId="218" formatCode="&quot;$&quot;#,##0.00;\-&quot;$&quot;#,##0.00"/>
    <numFmt numFmtId="219" formatCode="0.0_%;\(0.0\)%;\ \-\ \ \ "/>
    <numFmt numFmtId="220" formatCode="#,###.000000_);\(#,##0.000000\);\ \-\ _ "/>
    <numFmt numFmtId="221" formatCode="&quot;$&quot;\ \ #,##0.0_);[Red]\(&quot;$&quot;\ \ #,##0.0\)"/>
    <numFmt numFmtId="222" formatCode="&quot;$&quot;\ \ #,##0.00_);[Red]\(&quot;$&quot;\ \ #,##0.00\)"/>
    <numFmt numFmtId="223" formatCode="#,##0_);\(#,##0\);_ \-\ \ "/>
    <numFmt numFmtId="224" formatCode="&quot;$&quot;#,##0;[Red]\-&quot;$&quot;#,##0"/>
    <numFmt numFmtId="225" formatCode="#,##0___);\(#,##0\);___-\ \ "/>
    <numFmt numFmtId="226" formatCode="_([$€-2]* #,##0.00_);_([$€-2]* \(#,##0.00\);_([$€-2]* &quot;-&quot;??_)"/>
    <numFmt numFmtId="227" formatCode="#,##0_);\(#,##0\);#,##0_);@_)"/>
    <numFmt numFmtId="228" formatCode="#,##0.0_);\(#,##0.0\);#,##0.0_);@_)"/>
    <numFmt numFmtId="229" formatCode="&quot;$&quot;_(#,##0.00_);&quot;$&quot;\(#,##0.00\)"/>
    <numFmt numFmtId="230" formatCode="&quot;$&quot;_(#,##0.00_);&quot;$&quot;\(#,##0.00\);&quot;$&quot;_(0.00_);@_)"/>
    <numFmt numFmtId="231" formatCode="[$£-809]_(#,##0_);[$£-809]\(#,##0\);[$£-809]_(0_);@_)"/>
    <numFmt numFmtId="232" formatCode="&quot;$&quot;_(#,##0_);&quot;$&quot;\(#,##0\);&quot;$&quot;_(0_);@_)"/>
    <numFmt numFmtId="233" formatCode="&quot;SFr.&quot;_(#,##0.00_);&quot;SFr.&quot;\(#,##0.00\)"/>
    <numFmt numFmtId="234" formatCode="0.0"/>
    <numFmt numFmtId="235" formatCode="#,##0.00_);\(#,##0.00\);0.00_);@_)"/>
    <numFmt numFmtId="236" formatCode="#,##0_);\(#,##0\);0_);@_)"/>
    <numFmt numFmtId="237" formatCode="\€_(#,##0.00_);\€\(#,##0.00\);\€_(0.00_);@_)"/>
    <numFmt numFmtId="238" formatCode="&quot;$&quot;_(#,##0.0_);&quot;$&quot;\(#,##0.0\)"/>
    <numFmt numFmtId="239" formatCode="&quot;£&quot;_(#,##0_);&quot;£&quot;\(#,##0\)"/>
    <numFmt numFmtId="240" formatCode="#,##0_)&quot;months&quot;;\(#,##0\)&quot;months&quot;"/>
    <numFmt numFmtId="241" formatCode="#,##0_)\x;\(#,##0\)\x;0_)\x;@_)_x"/>
    <numFmt numFmtId="242" formatCode="#,##0.0\ \x;\(#,##0.0\)\x;@\ \ \x"/>
    <numFmt numFmtId="243" formatCode="#,##0.0_)\x;\(#,##0.0\)\x;0.0_)\x;@_)_x"/>
    <numFmt numFmtId="244" formatCode="#,##0.0_)\x;\(#,##0.0\)\x;@_)_x"/>
    <numFmt numFmtId="245" formatCode="0.E+00"/>
    <numFmt numFmtId="246" formatCode="#,##0&quot;x&quot;_);\(#,##0&quot;x&quot;\)"/>
    <numFmt numFmtId="247" formatCode="#,##0.0_)_x;\(#,##0.0\)_x"/>
    <numFmt numFmtId="248" formatCode="#,##0_)_x;\(#,##0\)_x;0_)_x;@_)_x"/>
    <numFmt numFmtId="249" formatCode="#,##0.0_)_x;\(#,##0.0\)_x;@_)_x"/>
    <numFmt numFmtId="250" formatCode="#,##0.0_)_x;\(#,##0.0\)_x;0.0_)_x;@_)_x"/>
    <numFmt numFmtId="251" formatCode="#,##0.0_)_x;\(#,##0.0\)_x;* @_)_x"/>
    <numFmt numFmtId="252" formatCode="0.0.E+00"/>
    <numFmt numFmtId="253" formatCode="&quot;$&quot;#,##0.0_%_);\(&quot;$&quot;#,##0.0\)_%;&quot;$&quot;#,##0.0_%_);@_%_)"/>
    <numFmt numFmtId="254" formatCode="0.0_)\%;\(0.0\)\%"/>
    <numFmt numFmtId="255" formatCode="#,##0.0_)_%;\(#,##0.0\)_%"/>
    <numFmt numFmtId="256" formatCode="yyyy"/>
    <numFmt numFmtId="257" formatCode="&quot;$&quot;#,##0.00_%_);\(&quot;$&quot;#,##0.00\)_%;**;@_%_)"/>
    <numFmt numFmtId="258" formatCode="#,##0.0&quot;x&quot;_);\(#,##0.0&quot;x&quot;\)"/>
    <numFmt numFmtId="259" formatCode="_-[$€-2]\ * #,##0.00_-;\-[$€-2]\ * #,##0.00_-;_-[$€-2]\ * &quot;-&quot;??_-;_-@_-"/>
    <numFmt numFmtId="260" formatCode="#,##0_)&quot;years&quot;;\(#,##0\)&quot;years&quot;"/>
    <numFmt numFmtId="261" formatCode="#\ ??"/>
    <numFmt numFmtId="262" formatCode="m/dd/yy"/>
    <numFmt numFmtId="263" formatCode="_(* #,##0.00_)&quot;/MWh&quot;;_(* \(#,##0.00\)&quot;/MWh&quot;;_(* &quot;-&quot;??_);_(@_)"/>
    <numFmt numFmtId="264" formatCode="&quot;$&quot;#,##0.00_%_);\(&quot;$&quot;#,##0.00\)_%;&quot;$&quot;#,##0.00_%_);@_%_)"/>
    <numFmt numFmtId="265" formatCode="#,##0.0000_%_);\(#,##0.0000\)_%;#,##0.0000_%_);@_%_)"/>
    <numFmt numFmtId="266" formatCode="#,##0.0\x"/>
    <numFmt numFmtId="267" formatCode="0.0%;\(0.0%\)"/>
    <numFmt numFmtId="268" formatCode="#,##0.0"/>
    <numFmt numFmtId="269" formatCode="_(* #,##0.000_);_(* \(#,##0.000\);_(* &quot;-&quot;??_);_(@_)"/>
    <numFmt numFmtId="270" formatCode="_(&quot;$&quot;* #,##0.0_);_(&quot;$&quot;* \(#,##0.0\);_(&quot;$&quot;* &quot;-&quot;??_);_(@_)"/>
    <numFmt numFmtId="271" formatCode="\+\ #,##0.0_);\-\ #,##0.0_);&quot;—&quot;_);@_)"/>
    <numFmt numFmtId="272" formatCode="_(* #,##0.0_);_(* \(#,##0.0\);_(* &quot;-&quot;?_);_(@_)"/>
    <numFmt numFmtId="273" formatCode="0;[Red]0"/>
    <numFmt numFmtId="274" formatCode="m\-d\-yy"/>
    <numFmt numFmtId="275" formatCode="_(* #,##0.0_);_(* \(#,##0.0\);_(* &quot;-&quot;????_);_(@_)"/>
    <numFmt numFmtId="276" formatCode="0.00000000%"/>
    <numFmt numFmtId="277" formatCode="0.000"/>
    <numFmt numFmtId="278" formatCode="#,##0.0_);[Red]\(#,##0.0\)"/>
    <numFmt numFmtId="279" formatCode="0.000000000000000%"/>
    <numFmt numFmtId="280" formatCode="&quot;$&quot;0.00\ \ \ _);\(&quot;$&quot;0.00\)\ \ \ "/>
    <numFmt numFmtId="281" formatCode="0.0;\(0.0\)"/>
    <numFmt numFmtId="282" formatCode="[Blue]#,##0.000_);[Blue]\(#,##0.000\)"/>
    <numFmt numFmtId="283" formatCode="[Blue]&quot;$&quot;#,##0.000_);[Blue]\(&quot;$&quot;#,##0.000\)"/>
    <numFmt numFmtId="284" formatCode="&quot;$&quot;#,##0.00000_);\(&quot;$&quot;#,##0.00000\)"/>
    <numFmt numFmtId="285" formatCode="#,##0.000000_);\(#,##0.000000\)"/>
    <numFmt numFmtId="286" formatCode="&quot;$&quot;#,##0.0000_);\(&quot;$&quot;#,##0.0000\)"/>
    <numFmt numFmtId="287" formatCode="0.0\x"/>
    <numFmt numFmtId="288" formatCode="0.0\x;\(0.0\x\)"/>
    <numFmt numFmtId="289" formatCode="&quot;£&quot;#,##0_);[Red]\(&quot;£&quot;#,##0\)"/>
    <numFmt numFmtId="290" formatCode="#,##0.00&quot; $&quot;;\-#,##0.00&quot; $&quot;"/>
    <numFmt numFmtId="291" formatCode="0.00;[Red]0.00"/>
    <numFmt numFmtId="292" formatCode="#,##0.00&quot; F&quot;_);\(#,##0.00&quot; F&quot;\)"/>
    <numFmt numFmtId="293" formatCode="_(* #,##0.00000_);_(* \(#,##0.00000\);_(* &quot;-&quot;??_);_(@_)"/>
    <numFmt numFmtId="294" formatCode="_(* #,##0_);_(* \(#,##0\);_(* &quot;-      &quot;_);_(@_)"/>
    <numFmt numFmtId="295" formatCode="###0.0;\(###0.0\)"/>
    <numFmt numFmtId="296" formatCode="&quot;$&quot;#,##0.00&quot;(l)&quot;_);\(&quot;$&quot;#,##0.00&quot;(l)&quot;\)"/>
    <numFmt numFmtId="297" formatCode="#,##0.0;\(#,##0.0\)"/>
    <numFmt numFmtId="298" formatCode="#,##0.0_);\(#,##0.0\);&quot;—&quot;_)"/>
    <numFmt numFmtId="299" formatCode="[$AUD]\ #,##0_);\([$AUD]\ #,##0\)"/>
    <numFmt numFmtId="300" formatCode="#,##0,_);\(#,##0,\)"/>
    <numFmt numFmtId="301" formatCode="#,##0.0000\X\ "/>
    <numFmt numFmtId="302" formatCode="&quot;$&quot;#,##0,_);[Red]\(&quot;$&quot;#,##0,\)"/>
    <numFmt numFmtId="303" formatCode="&quot;$&quot;#,##0.0;\(&quot;$&quot;#,##0.0\);&quot;$&quot;#,##0.0"/>
    <numFmt numFmtId="304" formatCode="&quot;$&quot;#,##0.000_);\(&quot;$&quot;#,##0.000\)"/>
    <numFmt numFmtId="305" formatCode="&quot;$&quot;#,##0.0_);\(&quot;$&quot;#,##0.0\);&quot;—&quot;_)"/>
    <numFmt numFmtId="306" formatCode="_-* #,##0.00\ &quot;DM&quot;_-;\-* #,##0.00\ &quot;DM&quot;_-;_-* &quot;-&quot;??\ &quot;DM&quot;_-;_-@_-"/>
    <numFmt numFmtId="307" formatCode="_(* #,##0.000_);_(* \(#,##0.000\);_(* &quot;-&quot;?_);_(@_)"/>
    <numFmt numFmtId="308" formatCode="#,##0_ ;[Red]\(#,##0\)"/>
    <numFmt numFmtId="309" formatCode="d\-mmm\-yy_)"/>
    <numFmt numFmtId="310" formatCode="m/d/yy_)"/>
    <numFmt numFmtId="311" formatCode="m/yy_)"/>
    <numFmt numFmtId="312" formatCode="mmm\-d\-yyyy"/>
    <numFmt numFmtId="313" formatCode="mmm\-yy_)"/>
    <numFmt numFmtId="314" formatCode="mmm\-yyyy"/>
    <numFmt numFmtId="315" formatCode="&quot;$&quot;#,##0"/>
    <numFmt numFmtId="316" formatCode="_-* #,##0_-;\-* #,##0_-;_-* &quot;-&quot;_-;_-@_-"/>
    <numFmt numFmtId="317" formatCode="_-* #,##0.00_-;\-* #,##0.00_-;_-* &quot;-&quot;??_-;_-@_-"/>
    <numFmt numFmtId="318" formatCode="#,##0,_);[Red]\(#,##0,\)"/>
    <numFmt numFmtId="319" formatCode="###0_);\(###0\)"/>
    <numFmt numFmtId="320" formatCode="0.00%;\(0.00%\)"/>
    <numFmt numFmtId="321" formatCode="\ \ \ \ \ \ \ \ \ \ @"/>
    <numFmt numFmtId="322" formatCode="_(&quot;$&quot;* #,##0.0_);_(&quot;$&quot;* \(#,##0.0\);_(&quot;$&quot;* &quot;-&quot;_);_(@_)"/>
    <numFmt numFmtId="323" formatCode="_(* #,##0_);_(* \(#,##0\);_(* &quot;-&quot;?_);_(@_)"/>
    <numFmt numFmtId="324" formatCode="0_);\(0\)"/>
    <numFmt numFmtId="325" formatCode="#,##0\x_);\(#,##0\x\)"/>
    <numFmt numFmtId="326" formatCode="#,##0%_);\(#,##0%\)"/>
    <numFmt numFmtId="327" formatCode="_(&quot;R$ &quot;* #,##0.00_);_(&quot;R$ &quot;* \(#,##0.00\);_(&quot;R$ &quot;* &quot;-&quot;??_);_(@_)"/>
    <numFmt numFmtId="328" formatCode="_(* #,##0.000000000000000000000000_);_(* \(#,##0.000000000000000000000000\);_(* &quot;-&quot;??_);_(@_)"/>
    <numFmt numFmtId="329" formatCode="#,##0.0\x_);\(#,##0.0\x\);#,##0.0\x_);@_)"/>
    <numFmt numFmtId="330" formatCode="&quot;$&quot;#,##0.0"/>
    <numFmt numFmtId="331" formatCode="#,##0.000000000000_);\(#,##0.000000000000\)"/>
    <numFmt numFmtId="332" formatCode="0.0000%;\ \(0.0000%\)"/>
    <numFmt numFmtId="333" formatCode="#,##0.0_);[Red]\(#,##0.0\);&quot;N/A &quot;"/>
    <numFmt numFmtId="334" formatCode="#,##0.000_);[Red]\(#,##0.000\)"/>
    <numFmt numFmtId="335" formatCode="_(* #,##0.00_);_(* \(#,##0.00\);_(* &quot;-&quot;????_);_(@_)"/>
    <numFmt numFmtId="336" formatCode="_([$€-2]\ * #,##0.00_);_([$€-2]\ * \(#,##0.00\);_([$€-2]\ * &quot;-&quot;??_);_(@_)"/>
    <numFmt numFmtId="337" formatCode="_(&quot;$&quot;* #,##0.000_);_(&quot;$&quot;* \(#,##0.000\);_(&quot;$&quot;* &quot;-&quot;??_);_(@_)"/>
    <numFmt numFmtId="338" formatCode="&quot;P-&quot;00"/>
    <numFmt numFmtId="339" formatCode="#,##0.0_)\ \ ;[Red]\(#,##0.0\)\ \ "/>
    <numFmt numFmtId="340" formatCode="&quot;$&quot;#,##0.0000"/>
    <numFmt numFmtId="341" formatCode="0.0%&quot;NetPPE/sales&quot;"/>
    <numFmt numFmtId="342" formatCode="#,##0.0\ ;\(#,##0.0\)"/>
    <numFmt numFmtId="343" formatCode="0.0%&quot;NWI/Sls&quot;"/>
    <numFmt numFmtId="344" formatCode="[Blue]0.000"/>
    <numFmt numFmtId="345" formatCode="_(* 0.00%"/>
    <numFmt numFmtId="346" formatCode="#,##0.0\%_);\(#,##0.0\%\);#,##0.0\%_);@_)"/>
    <numFmt numFmtId="347" formatCode="0.0%&quot;Sales&quot;"/>
    <numFmt numFmtId="348" formatCode="[Blue]0.00"/>
    <numFmt numFmtId="349" formatCode="&quot;TFCF: &quot;#,##0_);[Red]&quot;No! &quot;\(#,##0\)"/>
    <numFmt numFmtId="350" formatCode="#,##0.0;[Red]\(#,##0.0\)"/>
    <numFmt numFmtId="351" formatCode="[Blue]#,##0.0;[Red]\(#,##0.0\)"/>
    <numFmt numFmtId="352" formatCode="&quot;$&quot;#,##0.0;\(&quot;$&quot;#,##0.00\)"/>
    <numFmt numFmtId="353" formatCode="_(&quot;$&quot;* #,##0.00_);_(&quot;$&quot;* \(#,##0.00\);_(&quot;$&quot;* &quot;-&quot;????_);_(@_)"/>
  </numFmts>
  <fonts count="39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u/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name val="Tms Rmn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1"/>
      <color indexed="9"/>
      <name val="Calibri"/>
      <family val="2"/>
    </font>
    <font>
      <sz val="12"/>
      <color rgb="FF9C0006"/>
      <name val="Arial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0"/>
      <name val="Times New Roman"/>
      <family val="1"/>
    </font>
    <font>
      <b/>
      <sz val="12"/>
      <color rgb="FFFA7D00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2"/>
      <color theme="0"/>
      <name val="Arial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11"/>
      <name val="Arial"/>
      <family val="2"/>
    </font>
    <font>
      <b/>
      <u val="doubleAccounting"/>
      <sz val="10"/>
      <name val="Arial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i/>
      <sz val="12"/>
      <color rgb="FF7F7F7F"/>
      <name val="Arial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sz val="14"/>
      <name val="Arial"/>
      <family val="2"/>
    </font>
    <font>
      <sz val="8"/>
      <name val="Times New Roman"/>
      <family val="1"/>
    </font>
    <font>
      <i/>
      <sz val="6"/>
      <name val="Arial"/>
      <family val="2"/>
    </font>
    <font>
      <sz val="12"/>
      <color rgb="FF006100"/>
      <name val="Arial"/>
      <family val="2"/>
    </font>
    <font>
      <sz val="11"/>
      <color indexed="17"/>
      <name val="Calibri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3F3F76"/>
      <name val="Arial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i/>
      <sz val="9"/>
      <name val="Arial"/>
      <family val="2"/>
    </font>
    <font>
      <sz val="12"/>
      <color rgb="FFFA7D00"/>
      <name val="Arial"/>
      <family val="2"/>
    </font>
    <font>
      <sz val="11"/>
      <color indexed="52"/>
      <name val="Calibri"/>
      <family val="2"/>
    </font>
    <font>
      <sz val="12"/>
      <color rgb="FF9C65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Courier"/>
      <family val="3"/>
    </font>
    <font>
      <sz val="9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  <font>
      <sz val="12"/>
      <name val="Helv"/>
    </font>
    <font>
      <b/>
      <sz val="12"/>
      <color rgb="FF3F3F3F"/>
      <name val="Arial"/>
      <family val="2"/>
    </font>
    <font>
      <b/>
      <sz val="11"/>
      <color indexed="63"/>
      <name val="Calibri"/>
      <family val="2"/>
    </font>
    <font>
      <sz val="14"/>
      <name val="B Times Bold"/>
    </font>
    <font>
      <b/>
      <sz val="10"/>
      <name val="MS Sans Serif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indexed="8"/>
      <name val="Arial"/>
      <family val="2"/>
    </font>
    <font>
      <b/>
      <u val="doubleAccounting"/>
      <sz val="11"/>
      <name val="Arial"/>
      <family val="2"/>
    </font>
    <font>
      <b/>
      <u val="doubleAccounting"/>
      <sz val="13"/>
      <name val="Arial"/>
      <family val="2"/>
    </font>
    <font>
      <b/>
      <u val="singleAccounting"/>
      <sz val="11"/>
      <name val="Arial"/>
      <family val="2"/>
    </font>
    <font>
      <sz val="9"/>
      <name val="Times New Roman"/>
      <family val="1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b/>
      <u val="singleAccounting"/>
      <sz val="12"/>
      <color indexed="8"/>
      <name val="Arial"/>
      <family val="2"/>
    </font>
    <font>
      <sz val="19"/>
      <name val="Arial"/>
      <family val="2"/>
    </font>
    <font>
      <b/>
      <sz val="19"/>
      <name val="Arial"/>
      <family val="2"/>
    </font>
    <font>
      <sz val="19"/>
      <color indexed="48"/>
      <name val="Arial"/>
      <family val="2"/>
    </font>
    <font>
      <b/>
      <u val="singleAccounting"/>
      <sz val="14"/>
      <color indexed="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8"/>
      <color indexed="62"/>
      <name val="Cambria"/>
      <family val="2"/>
    </font>
    <font>
      <sz val="12"/>
      <name val="Arial"/>
      <family val="2"/>
    </font>
    <font>
      <b/>
      <sz val="18"/>
      <color indexed="56"/>
      <name val="Cambria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sz val="9"/>
      <name val="Arial"/>
      <family val="2"/>
    </font>
    <font>
      <b/>
      <sz val="10"/>
      <color rgb="FF0000FF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0"/>
      <color theme="1"/>
      <name val="Arial"/>
      <family val="2"/>
    </font>
    <font>
      <i/>
      <sz val="9"/>
      <color theme="1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Geneva"/>
      <family val="2"/>
    </font>
    <font>
      <sz val="10"/>
      <color indexed="12"/>
      <name val="Arial"/>
      <family val="2"/>
    </font>
    <font>
      <sz val="10"/>
      <name val="Baskerville MT"/>
    </font>
    <font>
      <sz val="10"/>
      <name val="Century Schoolbook"/>
      <family val="1"/>
    </font>
    <font>
      <sz val="12"/>
      <name val="Arial MT"/>
    </font>
    <font>
      <sz val="8"/>
      <color indexed="49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i/>
      <sz val="12"/>
      <name val="Times New Roman"/>
      <family val="1"/>
    </font>
    <font>
      <sz val="12"/>
      <name val="???"/>
      <family val="1"/>
      <charset val="129"/>
    </font>
    <font>
      <sz val="14"/>
      <name val="??"/>
      <family val="3"/>
      <charset val="129"/>
    </font>
    <font>
      <u/>
      <sz val="8.4"/>
      <color indexed="12"/>
      <name val="Arial"/>
      <family val="2"/>
    </font>
    <font>
      <sz val="10"/>
      <name val="???"/>
      <family val="3"/>
      <charset val="129"/>
    </font>
    <font>
      <sz val="10"/>
      <name val="Trebuchet MS"/>
      <family val="2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1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___"/>
      <family val="3"/>
    </font>
    <font>
      <sz val="11"/>
      <name val="__"/>
      <family val="3"/>
    </font>
    <font>
      <b/>
      <sz val="9"/>
      <name val="MS Sans Serif"/>
      <family val="2"/>
    </font>
    <font>
      <sz val="10"/>
      <name val="Helv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1"/>
      <name val="___"/>
      <family val="1"/>
    </font>
    <font>
      <sz val="9"/>
      <color indexed="12"/>
      <name val="Arial"/>
      <family val="2"/>
    </font>
    <font>
      <sz val="8"/>
      <name val="Arial Narrow"/>
      <family val="2"/>
    </font>
    <font>
      <sz val="9"/>
      <color indexed="8"/>
      <name val="Arial"/>
      <family val="2"/>
    </font>
    <font>
      <sz val="8"/>
      <name val="Trebuchet MS"/>
      <family val="2"/>
    </font>
    <font>
      <sz val="10"/>
      <name val="Helvetica"/>
      <family val="2"/>
    </font>
    <font>
      <b/>
      <sz val="22"/>
      <color indexed="18"/>
      <name val="Arial"/>
      <family val="2"/>
    </font>
    <font>
      <sz val="10"/>
      <name val="SWISS"/>
      <family val="2"/>
    </font>
    <font>
      <sz val="10"/>
      <name val="SWISS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9"/>
      <color indexed="18"/>
      <name val="Arial"/>
      <family val="2"/>
    </font>
    <font>
      <sz val="10"/>
      <name val="Courier"/>
      <family val="3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4"/>
      <name val="AngsanaUPC"/>
      <family val="2"/>
    </font>
    <font>
      <sz val="8"/>
      <color indexed="22"/>
      <name val="Arial"/>
      <family val="2"/>
    </font>
    <font>
      <sz val="8"/>
      <name val="Helvetica"/>
      <family val="2"/>
    </font>
    <font>
      <sz val="10"/>
      <color indexed="8"/>
      <name val="Palatino"/>
      <family val="1"/>
    </font>
    <font>
      <b/>
      <sz val="11"/>
      <name val="Book Antiqua"/>
      <family val="1"/>
    </font>
    <font>
      <sz val="16"/>
      <color theme="0"/>
      <name val="Calibri"/>
      <family val="2"/>
      <scheme val="minor"/>
    </font>
    <font>
      <sz val="16"/>
      <color theme="0"/>
      <name val="Calibri"/>
      <family val="2"/>
    </font>
    <font>
      <sz val="16"/>
      <color theme="2"/>
      <name val="Calibri"/>
      <family val="2"/>
    </font>
    <font>
      <sz val="14"/>
      <name val="Times New Roman"/>
      <family val="1"/>
    </font>
    <font>
      <sz val="18"/>
      <name val="Times New Roman"/>
      <family val="1"/>
    </font>
    <font>
      <sz val="12"/>
      <color theme="0"/>
      <name val="Calibri"/>
      <family val="2"/>
    </font>
    <font>
      <sz val="11"/>
      <color indexed="8"/>
      <name val="宋体"/>
      <charset val="134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indexed="9"/>
      <name val="Calibri"/>
      <family val="2"/>
      <charset val="186"/>
    </font>
    <font>
      <sz val="10"/>
      <color indexed="9"/>
      <name val="Arial"/>
      <family val="2"/>
    </font>
    <font>
      <sz val="11"/>
      <color indexed="9"/>
      <name val="宋体"/>
      <charset val="134"/>
    </font>
    <font>
      <sz val="8"/>
      <name val="MS Sans Serif"/>
      <family val="2"/>
    </font>
    <font>
      <sz val="8"/>
      <color indexed="16"/>
      <name val="Times New Roman"/>
      <family val="1"/>
    </font>
    <font>
      <b/>
      <sz val="9"/>
      <color indexed="9"/>
      <name val="Trebuchet MS"/>
      <family val="2"/>
    </font>
    <font>
      <sz val="10"/>
      <color indexed="8"/>
      <name val="Times New Roman"/>
      <family val="1"/>
    </font>
    <font>
      <sz val="10"/>
      <color theme="0"/>
      <name val="Arial"/>
      <family val="2"/>
    </font>
    <font>
      <sz val="12"/>
      <name val="DUTCH"/>
    </font>
    <font>
      <sz val="10"/>
      <name val="Book Antiqua"/>
      <family val="1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10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12"/>
      <name val="¹UAAA¼"/>
      <family val="3"/>
      <charset val="129"/>
    </font>
    <font>
      <sz val="8"/>
      <name val="Times"/>
    </font>
    <font>
      <b/>
      <sz val="9"/>
      <name val="Helv"/>
    </font>
    <font>
      <sz val="7"/>
      <name val="Palatino"/>
      <family val="1"/>
    </font>
    <font>
      <b/>
      <sz val="6"/>
      <name val="Arial"/>
      <family val="2"/>
    </font>
    <font>
      <i/>
      <sz val="8"/>
      <name val="Arial"/>
      <family val="2"/>
    </font>
    <font>
      <sz val="7"/>
      <name val="Ariel"/>
    </font>
    <font>
      <sz val="8"/>
      <color indexed="12"/>
      <name val="Helv"/>
    </font>
    <font>
      <sz val="10"/>
      <name val="Geneva"/>
    </font>
    <font>
      <b/>
      <sz val="14"/>
      <name val="Times New Roman"/>
      <family val="1"/>
    </font>
    <font>
      <sz val="8"/>
      <color indexed="17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sz val="24"/>
      <name val="Times New Roman"/>
      <family val="1"/>
    </font>
    <font>
      <sz val="9"/>
      <name val="Palatino"/>
      <family val="1"/>
      <charset val="177"/>
    </font>
    <font>
      <sz val="11"/>
      <color indexed="20"/>
      <name val="Calibri"/>
      <family val="2"/>
      <charset val="186"/>
    </font>
    <font>
      <sz val="11"/>
      <color indexed="16"/>
      <name val="Calibri"/>
      <family val="2"/>
    </font>
    <font>
      <b/>
      <sz val="9"/>
      <name val="Trebuchet MS"/>
      <family val="2"/>
    </font>
    <font>
      <sz val="9"/>
      <name val="Helv"/>
    </font>
    <font>
      <sz val="8"/>
      <color indexed="12"/>
      <name val="Times New Roman"/>
      <family val="1"/>
    </font>
    <font>
      <b/>
      <sz val="18"/>
      <name val="Times New Roman"/>
      <family val="1"/>
    </font>
    <font>
      <sz val="8"/>
      <name val="Tms Rmn"/>
    </font>
    <font>
      <strike/>
      <sz val="8"/>
      <name val="Arial"/>
      <family val="2"/>
    </font>
    <font>
      <sz val="8"/>
      <color indexed="9"/>
      <name val="Arial"/>
      <family val="2"/>
    </font>
    <font>
      <sz val="8"/>
      <color indexed="12"/>
      <name val="Tms Rmn"/>
    </font>
    <font>
      <b/>
      <sz val="10"/>
      <color indexed="9"/>
      <name val="Arial"/>
      <family val="2"/>
    </font>
    <font>
      <sz val="10"/>
      <color indexed="12"/>
      <name val="Times New Roman"/>
      <family val="1"/>
    </font>
    <font>
      <b/>
      <sz val="9"/>
      <color indexed="9"/>
      <name val="Arial"/>
      <family val="2"/>
    </font>
    <font>
      <sz val="8"/>
      <name val="Helv"/>
    </font>
    <font>
      <sz val="12"/>
      <name val="Times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u val="singleAccounting"/>
      <sz val="10"/>
      <name val="Arial"/>
      <family val="2"/>
    </font>
    <font>
      <sz val="12"/>
      <name val="Tms Rmn"/>
    </font>
    <font>
      <sz val="24"/>
      <name val="Times New Roman"/>
      <family val="1"/>
    </font>
    <font>
      <b/>
      <sz val="12"/>
      <color indexed="8"/>
      <name val="Times New Roman"/>
      <family val="1"/>
    </font>
    <font>
      <sz val="11"/>
      <name val="Book Antiqua"/>
      <family val="1"/>
    </font>
    <font>
      <b/>
      <sz val="11"/>
      <color indexed="53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name val="Arial"/>
      <family val="2"/>
    </font>
    <font>
      <b/>
      <sz val="10"/>
      <name val="Helv"/>
      <family val="2"/>
    </font>
    <font>
      <sz val="10"/>
      <color indexed="14"/>
      <name val="Helv"/>
    </font>
    <font>
      <sz val="10"/>
      <color indexed="18"/>
      <name val="Times New Roman"/>
      <family val="1"/>
    </font>
    <font>
      <sz val="10"/>
      <name val="Courier New"/>
      <family val="3"/>
    </font>
    <font>
      <i/>
      <sz val="10"/>
      <name val="Times New Roman"/>
      <family val="1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0"/>
      <name val="Times New Roman"/>
      <family val="1"/>
    </font>
    <font>
      <sz val="8"/>
      <color indexed="17"/>
      <name val="Times New Roman"/>
      <family val="1"/>
    </font>
    <font>
      <b/>
      <u/>
      <sz val="8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8"/>
      <name val="Comic Sans MS"/>
      <family val="4"/>
    </font>
    <font>
      <sz val="8"/>
      <name val="Palatino"/>
      <family val="1"/>
    </font>
    <font>
      <sz val="10"/>
      <color theme="1"/>
      <name val="Courier New"/>
      <family val="2"/>
    </font>
    <font>
      <sz val="10"/>
      <color indexed="8"/>
      <name val="Courier New"/>
      <family val="2"/>
    </font>
    <font>
      <sz val="10"/>
      <color indexed="8"/>
      <name val="Frutiger 45 Light"/>
      <family val="2"/>
    </font>
    <font>
      <sz val="10"/>
      <name val="Goudy"/>
    </font>
    <font>
      <sz val="10"/>
      <name val="Goudy"/>
      <family val="1"/>
    </font>
    <font>
      <u val="doubleAccounting"/>
      <sz val="10"/>
      <name val="Arial"/>
      <family val="2"/>
    </font>
    <font>
      <sz val="10"/>
      <color indexed="10"/>
      <name val="Gill Sans"/>
      <family val="2"/>
    </font>
    <font>
      <sz val="24"/>
      <name val="Arial"/>
      <family val="2"/>
    </font>
    <font>
      <b/>
      <sz val="13"/>
      <name val="Arial"/>
      <family val="2"/>
    </font>
    <font>
      <sz val="24"/>
      <name val="MS Sans Serif"/>
      <family val="2"/>
    </font>
    <font>
      <b/>
      <sz val="14"/>
      <name val="Book Antiqua"/>
      <family val="1"/>
    </font>
    <font>
      <b/>
      <sz val="11"/>
      <color indexed="12"/>
      <name val="Arial"/>
      <family val="2"/>
    </font>
    <font>
      <sz val="10"/>
      <name val="MS Serif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b/>
      <sz val="9"/>
      <name val="Univers 47 CondensedLight"/>
      <family val="2"/>
    </font>
    <font>
      <b/>
      <sz val="8"/>
      <color indexed="14"/>
      <name val="Arial"/>
      <family val="2"/>
    </font>
    <font>
      <sz val="11"/>
      <color theme="1"/>
      <name val="Tahoma"/>
      <family val="2"/>
    </font>
    <font>
      <sz val="8"/>
      <color indexed="16"/>
      <name val="Palatino"/>
      <family val="1"/>
    </font>
    <font>
      <b/>
      <sz val="14"/>
      <name val="Tms Rmn"/>
    </font>
    <font>
      <sz val="10"/>
      <color indexed="17"/>
      <name val="Palatino"/>
    </font>
    <font>
      <sz val="10"/>
      <color indexed="17"/>
      <name val="Palatino"/>
      <family val="1"/>
    </font>
    <font>
      <b/>
      <sz val="7.5"/>
      <color indexed="8"/>
      <name val="Arial"/>
      <family val="2"/>
    </font>
    <font>
      <sz val="10"/>
      <name val="Palatino"/>
      <family val="1"/>
    </font>
    <font>
      <sz val="8"/>
      <color indexed="18"/>
      <name val="Times New Roman"/>
      <family val="1"/>
    </font>
    <font>
      <sz val="11"/>
      <name val="??"/>
      <family val="3"/>
      <charset val="129"/>
    </font>
    <font>
      <u/>
      <sz val="8"/>
      <color indexed="12"/>
      <name val="Times New Roman"/>
      <family val="1"/>
    </font>
    <font>
      <sz val="8"/>
      <name val="Helvetica-Narrow"/>
      <family val="2"/>
    </font>
    <font>
      <b/>
      <sz val="11"/>
      <name val="Optimum"/>
    </font>
    <font>
      <b/>
      <sz val="12"/>
      <name val="MS Sans Serif"/>
      <family val="2"/>
    </font>
    <font>
      <b/>
      <sz val="9"/>
      <color indexed="12"/>
      <name val="Arial"/>
      <family val="2"/>
    </font>
    <font>
      <b/>
      <i/>
      <sz val="8"/>
      <color indexed="12"/>
      <name val="Helvetica-Narrow"/>
      <family val="2"/>
    </font>
    <font>
      <sz val="10"/>
      <color indexed="16"/>
      <name val="MS Serif"/>
      <family val="1"/>
    </font>
    <font>
      <u val="double"/>
      <sz val="8"/>
      <name val="Arial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  <charset val="186"/>
    </font>
    <font>
      <sz val="12"/>
      <color indexed="24"/>
      <name val="Arial"/>
      <family val="2"/>
    </font>
    <font>
      <sz val="7"/>
      <name val="Arial"/>
      <family val="2"/>
    </font>
    <font>
      <sz val="12"/>
      <color indexed="16"/>
      <name val="SWISS"/>
    </font>
    <font>
      <sz val="11"/>
      <color indexed="17"/>
      <name val="Calibri"/>
      <family val="2"/>
      <charset val="186"/>
    </font>
    <font>
      <b/>
      <sz val="8"/>
      <name val="MS Sans Serif"/>
      <family val="2"/>
    </font>
    <font>
      <b/>
      <sz val="8"/>
      <name val="Palatino"/>
    </font>
    <font>
      <b/>
      <sz val="8"/>
      <name val="Palatino"/>
      <family val="1"/>
    </font>
    <font>
      <b/>
      <u/>
      <sz val="14"/>
      <name val="Arial Narrow"/>
      <family val="2"/>
    </font>
    <font>
      <i/>
      <sz val="7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  <charset val="186"/>
    </font>
    <font>
      <sz val="12"/>
      <color indexed="37"/>
      <name val="swiss"/>
    </font>
    <font>
      <b/>
      <sz val="10"/>
      <color indexed="37"/>
      <name val="Arial MT"/>
    </font>
    <font>
      <b/>
      <sz val="10"/>
      <name val="palatino"/>
    </font>
    <font>
      <b/>
      <sz val="10"/>
      <name val="Palatino"/>
      <family val="1"/>
    </font>
    <font>
      <sz val="18"/>
      <color indexed="17"/>
      <name val="Arial"/>
      <family val="2"/>
    </font>
    <font>
      <sz val="10"/>
      <name val="Arial"/>
      <family val="2"/>
      <charset val="177"/>
    </font>
    <font>
      <b/>
      <i/>
      <sz val="10"/>
      <color indexed="12"/>
      <name val="Arial"/>
      <family val="2"/>
    </font>
    <font>
      <sz val="7"/>
      <name val="Small Fonts"/>
      <family val="2"/>
    </font>
    <font>
      <b/>
      <sz val="10"/>
      <name val="Tms Rmn"/>
    </font>
    <font>
      <sz val="10"/>
      <color indexed="64"/>
      <name val="Arial"/>
      <family val="2"/>
    </font>
    <font>
      <b/>
      <sz val="12"/>
      <color indexed="9"/>
      <name val="Arial"/>
      <family val="2"/>
    </font>
    <font>
      <b/>
      <sz val="8"/>
      <name val="Helv"/>
    </font>
    <font>
      <sz val="8"/>
      <name val="Book Antiqua"/>
      <family val="1"/>
    </font>
    <font>
      <b/>
      <sz val="11"/>
      <color indexed="63"/>
      <name val="Calibri"/>
      <family val="2"/>
      <charset val="186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26"/>
      <name val="Times New Roman"/>
      <family val="1"/>
    </font>
    <font>
      <b/>
      <u/>
      <sz val="10"/>
      <name val="Helv"/>
    </font>
    <font>
      <sz val="10"/>
      <name val="Arial Narrow"/>
      <family val="2"/>
    </font>
    <font>
      <sz val="10"/>
      <color indexed="55"/>
      <name val="Arial"/>
      <family val="2"/>
    </font>
    <font>
      <b/>
      <sz val="9"/>
      <color indexed="20"/>
      <name val="Arial"/>
      <family val="2"/>
    </font>
    <font>
      <b/>
      <u/>
      <sz val="12"/>
      <name val="Arial Narrow"/>
      <family val="2"/>
    </font>
    <font>
      <b/>
      <sz val="12"/>
      <color indexed="12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b/>
      <u/>
      <sz val="10"/>
      <name val="Arial Narrow"/>
      <family val="2"/>
    </font>
    <font>
      <b/>
      <sz val="8"/>
      <color indexed="8"/>
      <name val="Helv"/>
    </font>
    <font>
      <b/>
      <sz val="12"/>
      <name val="Arial Narrow"/>
      <family val="2"/>
    </font>
    <font>
      <sz val="12"/>
      <color indexed="17"/>
      <name val="SWISS"/>
      <family val="2"/>
    </font>
    <font>
      <sz val="7"/>
      <color indexed="16"/>
      <name val="Arial"/>
      <family val="2"/>
    </font>
    <font>
      <b/>
      <sz val="11"/>
      <name val="Times New Roman"/>
      <family val="1"/>
    </font>
    <font>
      <b/>
      <u/>
      <sz val="9"/>
      <name val="Arial"/>
      <family val="2"/>
    </font>
    <font>
      <b/>
      <sz val="14"/>
      <name val="Palatino"/>
    </font>
    <font>
      <b/>
      <sz val="14"/>
      <name val="Palatino"/>
      <family val="1"/>
    </font>
    <font>
      <b/>
      <sz val="8"/>
      <name val="Comic Sans MS"/>
      <family val="4"/>
    </font>
    <font>
      <b/>
      <sz val="7"/>
      <name val="Arial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0"/>
      <name val="Palatino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rgb="FF0000FF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11"/>
      <name val="Calibri"/>
      <family val="2"/>
      <scheme val="minor"/>
    </font>
  </fonts>
  <fills count="19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22"/>
        <bgColor indexed="8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59"/>
      </patternFill>
    </fill>
    <fill>
      <patternFill patternType="solid">
        <fgColor indexed="42"/>
        <bgColor indexed="64"/>
      </patternFill>
    </fill>
    <fill>
      <gradientFill degree="90">
        <stop position="0">
          <color rgb="FF00467F"/>
        </stop>
        <stop position="1">
          <color rgb="FF0066CC"/>
        </stop>
      </gradientFill>
    </fill>
    <fill>
      <patternFill patternType="solid">
        <fgColor theme="3"/>
        <bgColor indexed="64"/>
      </patternFill>
    </fill>
    <fill>
      <patternFill patternType="solid">
        <fgColor indexed="3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gray0625">
        <fgColor indexed="10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22"/>
        <bgColor indexed="31"/>
      </patternFill>
    </fill>
    <fill>
      <patternFill patternType="lightGray">
        <fgColor indexed="1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22"/>
      </patternFill>
    </fill>
    <fill>
      <patternFill patternType="mediumGray">
        <fgColor indexed="43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14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lightGray">
        <fgColor indexed="38"/>
        <bgColor indexed="23"/>
      </patternFill>
    </fill>
    <fill>
      <patternFill patternType="solid">
        <fgColor indexed="5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3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/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indexed="55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3232">
    <xf numFmtId="0" fontId="0" fillId="0" borderId="0"/>
    <xf numFmtId="0" fontId="5" fillId="0" borderId="0"/>
    <xf numFmtId="43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7" fontId="34" fillId="0" borderId="0"/>
    <xf numFmtId="37" fontId="34" fillId="0" borderId="0"/>
    <xf numFmtId="37" fontId="34" fillId="0" borderId="0"/>
    <xf numFmtId="37" fontId="34" fillId="0" borderId="0"/>
    <xf numFmtId="37" fontId="34" fillId="0" borderId="0"/>
    <xf numFmtId="37" fontId="34" fillId="0" borderId="0"/>
    <xf numFmtId="37" fontId="34" fillId="0" borderId="0"/>
    <xf numFmtId="37" fontId="34" fillId="0" borderId="0"/>
    <xf numFmtId="37" fontId="34" fillId="0" borderId="0"/>
    <xf numFmtId="37" fontId="34" fillId="0" borderId="0"/>
    <xf numFmtId="37" fontId="34" fillId="0" borderId="0"/>
    <xf numFmtId="37" fontId="34" fillId="0" borderId="0"/>
    <xf numFmtId="37" fontId="34" fillId="0" borderId="0"/>
    <xf numFmtId="37" fontId="34" fillId="0" borderId="0"/>
    <xf numFmtId="0" fontId="5" fillId="0" borderId="0"/>
    <xf numFmtId="0" fontId="5" fillId="0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6" fillId="3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4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6" fillId="41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6" fillId="42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6" fillId="43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6" fillId="4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45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6" fillId="47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42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45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4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7" fillId="17" borderId="0" applyNumberFormat="0" applyBorder="0" applyAlignment="0" applyProtection="0"/>
    <xf numFmtId="0" fontId="38" fillId="49" borderId="0" applyNumberFormat="0" applyBorder="0" applyAlignment="0" applyProtection="0"/>
    <xf numFmtId="0" fontId="37" fillId="21" borderId="0" applyNumberFormat="0" applyBorder="0" applyAlignment="0" applyProtection="0"/>
    <xf numFmtId="0" fontId="38" fillId="46" borderId="0" applyNumberFormat="0" applyBorder="0" applyAlignment="0" applyProtection="0"/>
    <xf numFmtId="0" fontId="37" fillId="25" borderId="0" applyNumberFormat="0" applyBorder="0" applyAlignment="0" applyProtection="0"/>
    <xf numFmtId="0" fontId="38" fillId="47" borderId="0" applyNumberFormat="0" applyBorder="0" applyAlignment="0" applyProtection="0"/>
    <xf numFmtId="0" fontId="37" fillId="29" borderId="0" applyNumberFormat="0" applyBorder="0" applyAlignment="0" applyProtection="0"/>
    <xf numFmtId="0" fontId="38" fillId="50" borderId="0" applyNumberFormat="0" applyBorder="0" applyAlignment="0" applyProtection="0"/>
    <xf numFmtId="0" fontId="37" fillId="33" borderId="0" applyNumberFormat="0" applyBorder="0" applyAlignment="0" applyProtection="0"/>
    <xf numFmtId="0" fontId="38" fillId="51" borderId="0" applyNumberFormat="0" applyBorder="0" applyAlignment="0" applyProtection="0"/>
    <xf numFmtId="0" fontId="37" fillId="37" borderId="0" applyNumberFormat="0" applyBorder="0" applyAlignment="0" applyProtection="0"/>
    <xf numFmtId="0" fontId="38" fillId="52" borderId="0" applyNumberFormat="0" applyBorder="0" applyAlignment="0" applyProtection="0"/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7" fillId="14" borderId="0" applyNumberFormat="0" applyBorder="0" applyAlignment="0" applyProtection="0"/>
    <xf numFmtId="0" fontId="38" fillId="59" borderId="0" applyNumberFormat="0" applyBorder="0" applyAlignment="0" applyProtection="0"/>
    <xf numFmtId="0" fontId="24" fillId="14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6" fillId="61" borderId="0" applyNumberFormat="0" applyBorder="0" applyAlignment="0" applyProtection="0"/>
    <xf numFmtId="0" fontId="36" fillId="62" borderId="0" applyNumberFormat="0" applyBorder="0" applyAlignment="0" applyProtection="0"/>
    <xf numFmtId="0" fontId="36" fillId="63" borderId="0" applyNumberFormat="0" applyBorder="0" applyAlignment="0" applyProtection="0"/>
    <xf numFmtId="0" fontId="36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5" borderId="0" applyNumberFormat="0" applyBorder="0" applyAlignment="0" applyProtection="0"/>
    <xf numFmtId="0" fontId="37" fillId="18" borderId="0" applyNumberFormat="0" applyBorder="0" applyAlignment="0" applyProtection="0"/>
    <xf numFmtId="0" fontId="38" fillId="66" borderId="0" applyNumberFormat="0" applyBorder="0" applyAlignment="0" applyProtection="0"/>
    <xf numFmtId="0" fontId="24" fillId="18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6" fillId="68" borderId="0" applyNumberFormat="0" applyBorder="0" applyAlignment="0" applyProtection="0"/>
    <xf numFmtId="0" fontId="36" fillId="69" borderId="0" applyNumberFormat="0" applyBorder="0" applyAlignment="0" applyProtection="0"/>
    <xf numFmtId="0" fontId="36" fillId="70" borderId="0" applyNumberFormat="0" applyBorder="0" applyAlignment="0" applyProtection="0"/>
    <xf numFmtId="0" fontId="36" fillId="63" borderId="0" applyNumberFormat="0" applyBorder="0" applyAlignment="0" applyProtection="0"/>
    <xf numFmtId="0" fontId="38" fillId="71" borderId="0" applyNumberFormat="0" applyBorder="0" applyAlignment="0" applyProtection="0"/>
    <xf numFmtId="0" fontId="38" fillId="55" borderId="0" applyNumberFormat="0" applyBorder="0" applyAlignment="0" applyProtection="0"/>
    <xf numFmtId="0" fontId="37" fillId="22" borderId="0" applyNumberFormat="0" applyBorder="0" applyAlignment="0" applyProtection="0"/>
    <xf numFmtId="0" fontId="38" fillId="72" borderId="0" applyNumberFormat="0" applyBorder="0" applyAlignment="0" applyProtection="0"/>
    <xf numFmtId="0" fontId="24" fillId="22" borderId="0" applyNumberFormat="0" applyBorder="0" applyAlignment="0" applyProtection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36" fillId="61" borderId="0" applyNumberFormat="0" applyBorder="0" applyAlignment="0" applyProtection="0"/>
    <xf numFmtId="0" fontId="36" fillId="63" borderId="0" applyNumberFormat="0" applyBorder="0" applyAlignment="0" applyProtection="0"/>
    <xf numFmtId="0" fontId="36" fillId="65" borderId="0" applyNumberFormat="0" applyBorder="0" applyAlignment="0" applyProtection="0"/>
    <xf numFmtId="0" fontId="36" fillId="55" borderId="0" applyNumberFormat="0" applyBorder="0" applyAlignment="0" applyProtection="0"/>
    <xf numFmtId="0" fontId="38" fillId="63" borderId="0" applyNumberFormat="0" applyBorder="0" applyAlignment="0" applyProtection="0"/>
    <xf numFmtId="0" fontId="38" fillId="55" borderId="0" applyNumberFormat="0" applyBorder="0" applyAlignment="0" applyProtection="0"/>
    <xf numFmtId="0" fontId="37" fillId="26" borderId="0" applyNumberFormat="0" applyBorder="0" applyAlignment="0" applyProtection="0"/>
    <xf numFmtId="0" fontId="38" fillId="50" borderId="0" applyNumberFormat="0" applyBorder="0" applyAlignment="0" applyProtection="0"/>
    <xf numFmtId="0" fontId="24" fillId="26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6" fillId="69" borderId="0" applyNumberFormat="0" applyBorder="0" applyAlignment="0" applyProtection="0"/>
    <xf numFmtId="0" fontId="36" fillId="54" borderId="0" applyNumberFormat="0" applyBorder="0" applyAlignment="0" applyProtection="0"/>
    <xf numFmtId="0" fontId="36" fillId="56" borderId="0" applyNumberFormat="0" applyBorder="0" applyAlignment="0" applyProtection="0"/>
    <xf numFmtId="0" fontId="38" fillId="57" borderId="0" applyNumberFormat="0" applyBorder="0" applyAlignment="0" applyProtection="0"/>
    <xf numFmtId="0" fontId="38" fillId="56" borderId="0" applyNumberFormat="0" applyBorder="0" applyAlignment="0" applyProtection="0"/>
    <xf numFmtId="0" fontId="37" fillId="30" borderId="0" applyNumberFormat="0" applyBorder="0" applyAlignment="0" applyProtection="0"/>
    <xf numFmtId="0" fontId="38" fillId="51" borderId="0" applyNumberFormat="0" applyBorder="0" applyAlignment="0" applyProtection="0"/>
    <xf numFmtId="0" fontId="24" fillId="30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6" fillId="75" borderId="0" applyNumberFormat="0" applyBorder="0" applyAlignment="0" applyProtection="0"/>
    <xf numFmtId="0" fontId="36" fillId="76" borderId="0" applyNumberFormat="0" applyBorder="0" applyAlignment="0" applyProtection="0"/>
    <xf numFmtId="0" fontId="36" fillId="64" borderId="0" applyNumberFormat="0" applyBorder="0" applyAlignment="0" applyProtection="0"/>
    <xf numFmtId="0" fontId="38" fillId="77" borderId="0" applyNumberFormat="0" applyBorder="0" applyAlignment="0" applyProtection="0"/>
    <xf numFmtId="0" fontId="38" fillId="76" borderId="0" applyNumberFormat="0" applyBorder="0" applyAlignment="0" applyProtection="0"/>
    <xf numFmtId="0" fontId="37" fillId="34" borderId="0" applyNumberFormat="0" applyBorder="0" applyAlignment="0" applyProtection="0"/>
    <xf numFmtId="0" fontId="38" fillId="78" borderId="0" applyNumberFormat="0" applyBorder="0" applyAlignment="0" applyProtection="0"/>
    <xf numFmtId="0" fontId="24" fillId="34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9" fillId="8" borderId="0" applyNumberFormat="0" applyBorder="0" applyAlignment="0" applyProtection="0"/>
    <xf numFmtId="0" fontId="40" fillId="40" borderId="0" applyNumberFormat="0" applyBorder="0" applyAlignment="0" applyProtection="0"/>
    <xf numFmtId="0" fontId="15" fillId="8" borderId="0" applyNumberFormat="0" applyBorder="0" applyAlignment="0" applyProtection="0"/>
    <xf numFmtId="0" fontId="41" fillId="75" borderId="0" applyNumberFormat="0" applyBorder="0" applyAlignment="0" applyProtection="0"/>
    <xf numFmtId="0" fontId="5" fillId="80" borderId="15"/>
    <xf numFmtId="0" fontId="5" fillId="80" borderId="15"/>
    <xf numFmtId="0" fontId="5" fillId="80" borderId="15"/>
    <xf numFmtId="0" fontId="5" fillId="80" borderId="15"/>
    <xf numFmtId="0" fontId="5" fillId="80" borderId="15"/>
    <xf numFmtId="0" fontId="5" fillId="80" borderId="15"/>
    <xf numFmtId="3" fontId="5" fillId="0" borderId="16" applyFont="0" applyFill="0" applyAlignment="0" applyProtection="0"/>
    <xf numFmtId="3" fontId="5" fillId="0" borderId="16" applyFont="0" applyFill="0" applyAlignment="0" applyProtection="0"/>
    <xf numFmtId="10" fontId="5" fillId="0" borderId="16" applyFont="0" applyFill="0" applyAlignment="0" applyProtection="0"/>
    <xf numFmtId="0" fontId="42" fillId="0" borderId="0"/>
    <xf numFmtId="0" fontId="42" fillId="0" borderId="0"/>
    <xf numFmtId="0" fontId="43" fillId="11" borderId="5" applyNumberFormat="0" applyAlignment="0" applyProtection="0"/>
    <xf numFmtId="0" fontId="44" fillId="81" borderId="17" applyNumberFormat="0" applyAlignment="0" applyProtection="0"/>
    <xf numFmtId="0" fontId="45" fillId="82" borderId="17" applyNumberFormat="0" applyAlignment="0" applyProtection="0"/>
    <xf numFmtId="0" fontId="19" fillId="11" borderId="5" applyNumberFormat="0" applyAlignment="0" applyProtection="0"/>
    <xf numFmtId="0" fontId="46" fillId="83" borderId="18" applyNumberFormat="0" applyAlignment="0" applyProtection="0"/>
    <xf numFmtId="0" fontId="47" fillId="12" borderId="8" applyNumberFormat="0" applyAlignment="0" applyProtection="0"/>
    <xf numFmtId="0" fontId="48" fillId="84" borderId="19" applyNumberFormat="0" applyAlignment="0" applyProtection="0"/>
    <xf numFmtId="0" fontId="21" fillId="12" borderId="8" applyNumberFormat="0" applyAlignment="0" applyProtection="0"/>
    <xf numFmtId="0" fontId="48" fillId="74" borderId="19" applyNumberFormat="0" applyAlignment="0" applyProtection="0"/>
    <xf numFmtId="0" fontId="6" fillId="0" borderId="20" applyNumberFormat="0" applyFill="0" applyProtection="0">
      <alignment horizontal="center" wrapText="1"/>
    </xf>
    <xf numFmtId="0" fontId="6" fillId="0" borderId="20" applyNumberFormat="0" applyFill="0" applyProtection="0">
      <alignment horizontal="center" wrapText="1"/>
    </xf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41" fontId="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" fillId="0" borderId="0" applyFont="0" applyFill="0" applyBorder="0" applyAlignment="0" applyProtection="0"/>
    <xf numFmtId="37" fontId="34" fillId="0" borderId="0"/>
    <xf numFmtId="37" fontId="34" fillId="0" borderId="0"/>
    <xf numFmtId="39" fontId="34" fillId="0" borderId="0"/>
    <xf numFmtId="37" fontId="34" fillId="0" borderId="0"/>
    <xf numFmtId="37" fontId="3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51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85" borderId="15"/>
    <xf numFmtId="0" fontId="5" fillId="85" borderId="15"/>
    <xf numFmtId="0" fontId="5" fillId="85" borderId="15"/>
    <xf numFmtId="0" fontId="5" fillId="85" borderId="15"/>
    <xf numFmtId="0" fontId="5" fillId="85" borderId="15"/>
    <xf numFmtId="0" fontId="5" fillId="85" borderId="15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7" fontId="34" fillId="0" borderId="0" applyFont="0" applyFill="0" applyBorder="0" applyAlignment="0" applyProtection="0"/>
    <xf numFmtId="37" fontId="34" fillId="0" borderId="0" applyFont="0" applyFill="0" applyBorder="0" applyAlignment="0" applyProtection="0"/>
    <xf numFmtId="37" fontId="3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51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0" fontId="5" fillId="0" borderId="0" applyNumberFormat="0" applyFont="0" applyFill="0" applyBorder="0" applyProtection="0">
      <alignment horizontal="left" indent="1"/>
    </xf>
    <xf numFmtId="0" fontId="5" fillId="0" borderId="0" applyNumberFormat="0" applyFont="0" applyFill="0" applyBorder="0" applyProtection="0">
      <alignment horizontal="left" indent="1"/>
    </xf>
    <xf numFmtId="3" fontId="5" fillId="0" borderId="20" applyFont="0" applyFill="0" applyAlignment="0" applyProtection="0"/>
    <xf numFmtId="3" fontId="5" fillId="0" borderId="20" applyFont="0" applyFill="0" applyAlignment="0" applyProtection="0"/>
    <xf numFmtId="10" fontId="5" fillId="0" borderId="20" applyFont="0" applyFill="0" applyAlignment="0" applyProtection="0"/>
    <xf numFmtId="0" fontId="55" fillId="86" borderId="0" applyNumberFormat="0" applyBorder="0" applyAlignment="0" applyProtection="0"/>
    <xf numFmtId="0" fontId="55" fillId="87" borderId="0" applyNumberFormat="0" applyBorder="0" applyAlignment="0" applyProtection="0"/>
    <xf numFmtId="0" fontId="55" fillId="88" borderId="0" applyNumberFormat="0" applyBorder="0" applyAlignment="0" applyProtection="0"/>
    <xf numFmtId="0" fontId="55" fillId="89" borderId="0" applyNumberFormat="0" applyBorder="0" applyAlignment="0" applyProtection="0"/>
    <xf numFmtId="0" fontId="55" fillId="90" borderId="0" applyNumberFormat="0" applyBorder="0" applyAlignment="0" applyProtection="0"/>
    <xf numFmtId="37" fontId="34" fillId="0" borderId="0"/>
    <xf numFmtId="37" fontId="34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" fontId="58" fillId="0" borderId="0" applyProtection="0"/>
    <xf numFmtId="4" fontId="6" fillId="0" borderId="0" applyProtection="0"/>
    <xf numFmtId="4" fontId="6" fillId="0" borderId="0" applyProtection="0"/>
    <xf numFmtId="4" fontId="59" fillId="0" borderId="0" applyProtection="0"/>
    <xf numFmtId="4" fontId="60" fillId="0" borderId="0" applyProtection="0"/>
    <xf numFmtId="4" fontId="61" fillId="0" borderId="0" applyProtection="0"/>
    <xf numFmtId="4" fontId="62" fillId="0" borderId="0" applyProtection="0"/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176" fontId="54" fillId="0" borderId="0">
      <protection locked="0"/>
    </xf>
    <xf numFmtId="0" fontId="63" fillId="7" borderId="0" applyNumberFormat="0" applyBorder="0" applyAlignment="0" applyProtection="0"/>
    <xf numFmtId="0" fontId="64" fillId="41" borderId="0" applyNumberFormat="0" applyBorder="0" applyAlignment="0" applyProtection="0"/>
    <xf numFmtId="0" fontId="14" fillId="7" borderId="0" applyNumberFormat="0" applyBorder="0" applyAlignment="0" applyProtection="0"/>
    <xf numFmtId="0" fontId="36" fillId="70" borderId="0" applyNumberFormat="0" applyBorder="0" applyAlignment="0" applyProtection="0"/>
    <xf numFmtId="3" fontId="5" fillId="0" borderId="21" applyFont="0" applyFill="0" applyAlignment="0" applyProtection="0"/>
    <xf numFmtId="3" fontId="5" fillId="0" borderId="21" applyFont="0" applyFill="0" applyAlignment="0" applyProtection="0"/>
    <xf numFmtId="3" fontId="5" fillId="0" borderId="21" applyFont="0" applyFill="0" applyAlignment="0" applyProtection="0"/>
    <xf numFmtId="3" fontId="5" fillId="0" borderId="21" applyFont="0" applyFill="0" applyAlignment="0" applyProtection="0"/>
    <xf numFmtId="10" fontId="5" fillId="0" borderId="21" applyFont="0" applyFill="0" applyAlignment="0" applyProtection="0"/>
    <xf numFmtId="10" fontId="5" fillId="0" borderId="21" applyFon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11" fillId="0" borderId="2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58" fillId="0" borderId="0" applyNumberFormat="0" applyFill="0" applyBorder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58" fillId="0" borderId="0" applyNumberFormat="0" applyFill="0" applyBorder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58" fillId="0" borderId="0" applyNumberFormat="0" applyFill="0" applyBorder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58" fillId="0" borderId="0" applyNumberFormat="0" applyFill="0" applyBorder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58" fillId="0" borderId="0" applyNumberFormat="0" applyFill="0" applyBorder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58" fillId="0" borderId="0" applyNumberFormat="0" applyFill="0" applyBorder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12" fillId="0" borderId="3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58" fillId="0" borderId="0" applyNumberFormat="0" applyFill="0" applyBorder="0" applyAlignment="0" applyProtection="0"/>
    <xf numFmtId="0" fontId="73" fillId="0" borderId="4" applyNumberFormat="0" applyFill="0" applyAlignment="0" applyProtection="0"/>
    <xf numFmtId="0" fontId="74" fillId="0" borderId="26" applyNumberFormat="0" applyFill="0" applyAlignment="0" applyProtection="0"/>
    <xf numFmtId="0" fontId="13" fillId="0" borderId="4" applyNumberFormat="0" applyFill="0" applyAlignment="0" applyProtection="0"/>
    <xf numFmtId="0" fontId="75" fillId="0" borderId="27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177" fontId="76" fillId="0" borderId="0">
      <protection locked="0"/>
    </xf>
    <xf numFmtId="37" fontId="34" fillId="0" borderId="0"/>
    <xf numFmtId="37" fontId="34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3" fillId="10" borderId="5" applyNumberFormat="0" applyAlignment="0" applyProtection="0"/>
    <xf numFmtId="0" fontId="84" fillId="44" borderId="17" applyNumberFormat="0" applyAlignment="0" applyProtection="0"/>
    <xf numFmtId="0" fontId="85" fillId="91" borderId="17" applyNumberFormat="0" applyAlignment="0" applyProtection="0"/>
    <xf numFmtId="0" fontId="85" fillId="44" borderId="17" applyNumberFormat="0" applyAlignment="0" applyProtection="0"/>
    <xf numFmtId="0" fontId="17" fillId="10" borderId="5" applyNumberFormat="0" applyAlignment="0" applyProtection="0"/>
    <xf numFmtId="0" fontId="86" fillId="76" borderId="18" applyNumberFormat="0" applyAlignment="0" applyProtection="0"/>
    <xf numFmtId="0" fontId="17" fillId="10" borderId="5" applyNumberFormat="0" applyAlignment="0" applyProtection="0"/>
    <xf numFmtId="37" fontId="87" fillId="0" borderId="0"/>
    <xf numFmtId="0" fontId="88" fillId="0" borderId="7" applyNumberFormat="0" applyFill="0" applyAlignment="0" applyProtection="0"/>
    <xf numFmtId="0" fontId="89" fillId="0" borderId="28" applyNumberFormat="0" applyFill="0" applyAlignment="0" applyProtection="0"/>
    <xf numFmtId="0" fontId="20" fillId="0" borderId="7" applyNumberFormat="0" applyFill="0" applyAlignment="0" applyProtection="0"/>
    <xf numFmtId="0" fontId="64" fillId="0" borderId="29" applyNumberFormat="0" applyFill="0" applyAlignment="0" applyProtection="0"/>
    <xf numFmtId="14" fontId="34" fillId="0" borderId="0">
      <alignment horizontal="center"/>
    </xf>
    <xf numFmtId="37" fontId="34" fillId="0" borderId="30">
      <alignment horizontal="right"/>
    </xf>
    <xf numFmtId="37" fontId="34" fillId="0" borderId="30">
      <alignment horizontal="right"/>
    </xf>
    <xf numFmtId="37" fontId="34" fillId="0" borderId="30">
      <alignment horizontal="right"/>
    </xf>
    <xf numFmtId="37" fontId="34" fillId="0" borderId="30">
      <alignment horizontal="right"/>
    </xf>
    <xf numFmtId="37" fontId="34" fillId="0" borderId="30">
      <alignment horizontal="right"/>
    </xf>
    <xf numFmtId="37" fontId="34" fillId="0" borderId="0">
      <alignment horizontal="center"/>
    </xf>
    <xf numFmtId="37" fontId="34" fillId="0" borderId="0">
      <alignment horizontal="center"/>
    </xf>
    <xf numFmtId="37" fontId="34" fillId="0" borderId="0">
      <alignment horizontal="center"/>
    </xf>
    <xf numFmtId="37" fontId="34" fillId="0" borderId="0">
      <alignment horizontal="center"/>
    </xf>
    <xf numFmtId="17" fontId="34" fillId="0" borderId="0">
      <alignment horizontal="center"/>
    </xf>
    <xf numFmtId="0" fontId="90" fillId="9" borderId="0" applyNumberFormat="0" applyBorder="0" applyAlignment="0" applyProtection="0"/>
    <xf numFmtId="0" fontId="91" fillId="91" borderId="0" applyNumberFormat="0" applyBorder="0" applyAlignment="0" applyProtection="0"/>
    <xf numFmtId="0" fontId="16" fillId="9" borderId="0" applyNumberFormat="0" applyBorder="0" applyAlignment="0" applyProtection="0"/>
    <xf numFmtId="0" fontId="64" fillId="76" borderId="0" applyNumberFormat="0" applyBorder="0" applyAlignment="0" applyProtection="0"/>
    <xf numFmtId="178" fontId="92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3" fillId="0" borderId="0"/>
    <xf numFmtId="0" fontId="31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93" fillId="0" borderId="0"/>
    <xf numFmtId="0" fontId="35" fillId="0" borderId="0"/>
    <xf numFmtId="0" fontId="5" fillId="0" borderId="0"/>
    <xf numFmtId="0" fontId="35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51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179" fontId="42" fillId="0" borderId="0"/>
    <xf numFmtId="0" fontId="95" fillId="0" borderId="0"/>
    <xf numFmtId="0" fontId="3" fillId="0" borderId="0"/>
    <xf numFmtId="0" fontId="3" fillId="0" borderId="0"/>
    <xf numFmtId="0" fontId="9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" fillId="0" borderId="0"/>
    <xf numFmtId="0" fontId="35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179" fontId="42" fillId="0" borderId="0"/>
    <xf numFmtId="0" fontId="31" fillId="0" borderId="0"/>
    <xf numFmtId="179" fontId="42" fillId="0" borderId="0"/>
    <xf numFmtId="0" fontId="31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180" fontId="42" fillId="0" borderId="0"/>
    <xf numFmtId="180" fontId="42" fillId="0" borderId="0"/>
    <xf numFmtId="0" fontId="3" fillId="0" borderId="0"/>
    <xf numFmtId="0" fontId="3" fillId="0" borderId="0"/>
    <xf numFmtId="0" fontId="36" fillId="0" borderId="0"/>
    <xf numFmtId="180" fontId="42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179" fontId="42" fillId="0" borderId="0"/>
    <xf numFmtId="0" fontId="93" fillId="0" borderId="0"/>
    <xf numFmtId="0" fontId="93" fillId="0" borderId="0"/>
    <xf numFmtId="0" fontId="35" fillId="0" borderId="0"/>
    <xf numFmtId="0" fontId="51" fillId="0" borderId="0"/>
    <xf numFmtId="0" fontId="5" fillId="0" borderId="0">
      <alignment vertical="top"/>
    </xf>
    <xf numFmtId="0" fontId="35" fillId="0" borderId="0"/>
    <xf numFmtId="0" fontId="5" fillId="0" borderId="0"/>
    <xf numFmtId="0" fontId="93" fillId="0" borderId="0"/>
    <xf numFmtId="0" fontId="93" fillId="0" borderId="0"/>
    <xf numFmtId="0" fontId="35" fillId="0" borderId="0"/>
    <xf numFmtId="0" fontId="31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39" fontId="51" fillId="0" borderId="0"/>
    <xf numFmtId="0" fontId="5" fillId="0" borderId="0"/>
    <xf numFmtId="0" fontId="5" fillId="0" borderId="0"/>
    <xf numFmtId="0" fontId="5" fillId="0" borderId="0"/>
    <xf numFmtId="179" fontId="42" fillId="0" borderId="0"/>
    <xf numFmtId="0" fontId="5" fillId="0" borderId="0"/>
    <xf numFmtId="0" fontId="3" fillId="0" borderId="0"/>
    <xf numFmtId="0" fontId="3" fillId="0" borderId="0"/>
    <xf numFmtId="37" fontId="42" fillId="0" borderId="0"/>
    <xf numFmtId="0" fontId="3" fillId="0" borderId="0"/>
    <xf numFmtId="0" fontId="3" fillId="0" borderId="0"/>
    <xf numFmtId="39" fontId="51" fillId="0" borderId="0"/>
    <xf numFmtId="0" fontId="35" fillId="0" borderId="0"/>
    <xf numFmtId="0" fontId="31" fillId="0" borderId="0"/>
    <xf numFmtId="0" fontId="5" fillId="0" borderId="0"/>
    <xf numFmtId="179" fontId="42" fillId="0" borderId="0"/>
    <xf numFmtId="0" fontId="5" fillId="0" borderId="0"/>
    <xf numFmtId="37" fontId="42" fillId="0" borderId="0"/>
    <xf numFmtId="0" fontId="31" fillId="0" borderId="0"/>
    <xf numFmtId="0" fontId="35" fillId="0" borderId="0"/>
    <xf numFmtId="0" fontId="31" fillId="0" borderId="0"/>
    <xf numFmtId="0" fontId="5" fillId="0" borderId="0"/>
    <xf numFmtId="0" fontId="31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35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52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0" fontId="33" fillId="0" borderId="0">
      <alignment vertical="top"/>
    </xf>
    <xf numFmtId="0" fontId="5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3" fillId="0" borderId="0"/>
    <xf numFmtId="0" fontId="35" fillId="0" borderId="0"/>
    <xf numFmtId="0" fontId="5" fillId="0" borderId="0">
      <alignment vertical="top"/>
    </xf>
    <xf numFmtId="0" fontId="35" fillId="0" borderId="0"/>
    <xf numFmtId="0" fontId="5" fillId="0" borderId="0">
      <alignment vertical="top"/>
    </xf>
    <xf numFmtId="0" fontId="35" fillId="0" borderId="0"/>
    <xf numFmtId="0" fontId="5" fillId="0" borderId="0">
      <alignment vertical="top"/>
    </xf>
    <xf numFmtId="0" fontId="3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>
      <alignment vertical="top"/>
    </xf>
    <xf numFmtId="0" fontId="35" fillId="0" borderId="0"/>
    <xf numFmtId="0" fontId="5" fillId="0" borderId="0">
      <alignment vertical="top"/>
    </xf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42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96" fillId="92" borderId="0" applyProtection="0">
      <protection locked="0"/>
    </xf>
    <xf numFmtId="0" fontId="96" fillId="92" borderId="0" applyProtection="0">
      <protection locked="0"/>
    </xf>
    <xf numFmtId="0" fontId="96" fillId="92" borderId="0" applyProtection="0">
      <protection locked="0"/>
    </xf>
    <xf numFmtId="0" fontId="96" fillId="92" borderId="0"/>
    <xf numFmtId="0" fontId="96" fillId="92" borderId="0"/>
    <xf numFmtId="0" fontId="96" fillId="92" borderId="0"/>
    <xf numFmtId="0" fontId="96" fillId="92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42" fillId="0" borderId="0"/>
    <xf numFmtId="179" fontId="42" fillId="0" borderId="0"/>
    <xf numFmtId="0" fontId="5" fillId="0" borderId="0">
      <alignment vertical="top"/>
    </xf>
    <xf numFmtId="179" fontId="42" fillId="0" borderId="0"/>
    <xf numFmtId="179" fontId="42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3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35" fillId="13" borderId="9" applyNumberFormat="0" applyFont="0" applyAlignment="0" applyProtection="0"/>
    <xf numFmtId="0" fontId="35" fillId="13" borderId="9" applyNumberFormat="0" applyFont="0" applyAlignment="0" applyProtection="0"/>
    <xf numFmtId="0" fontId="3" fillId="13" borderId="9" applyNumberFormat="0" applyFont="0" applyAlignment="0" applyProtection="0"/>
    <xf numFmtId="0" fontId="96" fillId="75" borderId="18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0" fontId="5" fillId="93" borderId="15" applyNumberFormat="0" applyFont="0" applyAlignment="0" applyProtection="0"/>
    <xf numFmtId="181" fontId="5" fillId="0" borderId="0"/>
    <xf numFmtId="181" fontId="5" fillId="0" borderId="0"/>
    <xf numFmtId="181" fontId="5" fillId="0" borderId="0"/>
    <xf numFmtId="182" fontId="5" fillId="0" borderId="0"/>
    <xf numFmtId="182" fontId="5" fillId="0" borderId="0"/>
    <xf numFmtId="182" fontId="5" fillId="0" borderId="0"/>
    <xf numFmtId="183" fontId="5" fillId="0" borderId="0"/>
    <xf numFmtId="183" fontId="5" fillId="0" borderId="0"/>
    <xf numFmtId="183" fontId="5" fillId="0" borderId="0"/>
    <xf numFmtId="184" fontId="5" fillId="0" borderId="0"/>
    <xf numFmtId="184" fontId="5" fillId="0" borderId="0"/>
    <xf numFmtId="184" fontId="5" fillId="0" borderId="0"/>
    <xf numFmtId="185" fontId="5" fillId="0" borderId="0"/>
    <xf numFmtId="185" fontId="5" fillId="0" borderId="0"/>
    <xf numFmtId="185" fontId="5" fillId="0" borderId="0"/>
    <xf numFmtId="186" fontId="5" fillId="0" borderId="0"/>
    <xf numFmtId="186" fontId="5" fillId="0" borderId="0"/>
    <xf numFmtId="186" fontId="5" fillId="0" borderId="0"/>
    <xf numFmtId="187" fontId="5" fillId="0" borderId="0"/>
    <xf numFmtId="187" fontId="5" fillId="0" borderId="0"/>
    <xf numFmtId="187" fontId="5" fillId="0" borderId="0"/>
    <xf numFmtId="188" fontId="5" fillId="0" borderId="0"/>
    <xf numFmtId="188" fontId="5" fillId="0" borderId="0"/>
    <xf numFmtId="188" fontId="5" fillId="0" borderId="0"/>
    <xf numFmtId="189" fontId="5" fillId="0" borderId="0"/>
    <xf numFmtId="189" fontId="5" fillId="0" borderId="0"/>
    <xf numFmtId="189" fontId="5" fillId="0" borderId="0"/>
    <xf numFmtId="190" fontId="5" fillId="0" borderId="0"/>
    <xf numFmtId="190" fontId="5" fillId="0" borderId="0"/>
    <xf numFmtId="190" fontId="5" fillId="0" borderId="0"/>
    <xf numFmtId="191" fontId="5" fillId="0" borderId="0"/>
    <xf numFmtId="191" fontId="5" fillId="0" borderId="0"/>
    <xf numFmtId="191" fontId="5" fillId="0" borderId="0"/>
    <xf numFmtId="37" fontId="97" fillId="94" borderId="30" applyNumberFormat="0" applyFont="0" applyFill="0" applyAlignment="0" applyProtection="0"/>
    <xf numFmtId="37" fontId="97" fillId="94" borderId="30" applyNumberFormat="0" applyFont="0" applyFill="0" applyAlignment="0" applyProtection="0"/>
    <xf numFmtId="37" fontId="97" fillId="94" borderId="30" applyNumberFormat="0" applyFont="0" applyFill="0" applyAlignment="0" applyProtection="0"/>
    <xf numFmtId="37" fontId="97" fillId="94" borderId="30" applyNumberFormat="0" applyFont="0" applyFill="0" applyAlignment="0" applyProtection="0"/>
    <xf numFmtId="37" fontId="97" fillId="94" borderId="30" applyNumberFormat="0" applyFont="0" applyFill="0" applyAlignment="0" applyProtection="0"/>
    <xf numFmtId="0" fontId="98" fillId="11" borderId="6" applyNumberFormat="0" applyAlignment="0" applyProtection="0"/>
    <xf numFmtId="0" fontId="99" fillId="81" borderId="31" applyNumberFormat="0" applyAlignment="0" applyProtection="0"/>
    <xf numFmtId="0" fontId="99" fillId="81" borderId="31" applyNumberFormat="0" applyAlignment="0" applyProtection="0"/>
    <xf numFmtId="0" fontId="99" fillId="81" borderId="31" applyNumberFormat="0" applyAlignment="0" applyProtection="0"/>
    <xf numFmtId="0" fontId="99" fillId="82" borderId="31" applyNumberFormat="0" applyAlignment="0" applyProtection="0"/>
    <xf numFmtId="0" fontId="18" fillId="11" borderId="6" applyNumberFormat="0" applyAlignment="0" applyProtection="0"/>
    <xf numFmtId="0" fontId="99" fillId="83" borderId="31" applyNumberFormat="0" applyAlignment="0" applyProtection="0"/>
    <xf numFmtId="0" fontId="100" fillId="0" borderId="0">
      <alignment horizontal="centerContinuous"/>
    </xf>
    <xf numFmtId="37" fontId="34" fillId="0" borderId="0"/>
    <xf numFmtId="37" fontId="34" fillId="0" borderId="0"/>
    <xf numFmtId="37" fontId="34" fillId="0" borderId="0" applyFont="0" applyFill="0" applyBorder="0" applyAlignment="0" applyProtection="0"/>
    <xf numFmtId="37" fontId="34" fillId="0" borderId="0" applyFont="0" applyFill="0" applyBorder="0" applyAlignment="0" applyProtection="0"/>
    <xf numFmtId="37" fontId="34" fillId="0" borderId="0"/>
    <xf numFmtId="37" fontId="3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37" fontId="34" fillId="0" borderId="0"/>
    <xf numFmtId="37" fontId="34" fillId="0" borderId="0"/>
    <xf numFmtId="37" fontId="34" fillId="0" borderId="0"/>
    <xf numFmtId="37" fontId="34" fillId="0" borderId="0"/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0" fontId="101" fillId="0" borderId="16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0" fontId="51" fillId="95" borderId="0" applyNumberFormat="0" applyFont="0" applyBorder="0" applyAlignment="0" applyProtection="0"/>
    <xf numFmtId="4" fontId="96" fillId="91" borderId="18" applyNumberFormat="0" applyProtection="0">
      <alignment vertical="center"/>
    </xf>
    <xf numFmtId="4" fontId="102" fillId="91" borderId="32" applyNumberFormat="0" applyProtection="0">
      <alignment vertical="center"/>
    </xf>
    <xf numFmtId="4" fontId="102" fillId="91" borderId="32" applyNumberFormat="0" applyProtection="0">
      <alignment vertical="center"/>
    </xf>
    <xf numFmtId="4" fontId="102" fillId="91" borderId="32" applyNumberFormat="0" applyProtection="0">
      <alignment vertical="center"/>
    </xf>
    <xf numFmtId="4" fontId="33" fillId="0" borderId="0" applyNumberFormat="0" applyProtection="0">
      <alignment horizontal="right" vertical="justify"/>
    </xf>
    <xf numFmtId="39" fontId="102" fillId="0" borderId="32" applyProtection="0">
      <alignment vertical="center"/>
    </xf>
    <xf numFmtId="4" fontId="33" fillId="96" borderId="31" applyNumberFormat="0" applyProtection="0">
      <alignment vertical="center"/>
    </xf>
    <xf numFmtId="4" fontId="33" fillId="96" borderId="31" applyNumberFormat="0" applyProtection="0">
      <alignment vertical="center"/>
    </xf>
    <xf numFmtId="4" fontId="33" fillId="96" borderId="31" applyNumberFormat="0" applyProtection="0">
      <alignment vertical="center"/>
    </xf>
    <xf numFmtId="4" fontId="33" fillId="96" borderId="31" applyNumberFormat="0" applyProtection="0">
      <alignment vertical="center"/>
    </xf>
    <xf numFmtId="4" fontId="33" fillId="96" borderId="31" applyNumberFormat="0" applyProtection="0">
      <alignment vertical="center"/>
    </xf>
    <xf numFmtId="4" fontId="33" fillId="96" borderId="31" applyNumberFormat="0" applyProtection="0">
      <alignment vertical="center"/>
    </xf>
    <xf numFmtId="4" fontId="33" fillId="96" borderId="31" applyNumberFormat="0" applyProtection="0">
      <alignment vertical="center"/>
    </xf>
    <xf numFmtId="4" fontId="33" fillId="96" borderId="31" applyNumberFormat="0" applyProtection="0">
      <alignment vertical="center"/>
    </xf>
    <xf numFmtId="4" fontId="33" fillId="96" borderId="31" applyNumberFormat="0" applyProtection="0">
      <alignment vertical="center"/>
    </xf>
    <xf numFmtId="4" fontId="96" fillId="91" borderId="18" applyNumberFormat="0" applyProtection="0">
      <alignment vertical="center"/>
    </xf>
    <xf numFmtId="4" fontId="96" fillId="91" borderId="18" applyNumberFormat="0" applyProtection="0">
      <alignment vertical="center"/>
    </xf>
    <xf numFmtId="4" fontId="102" fillId="91" borderId="32" applyNumberFormat="0" applyProtection="0">
      <alignment vertical="center"/>
    </xf>
    <xf numFmtId="4" fontId="103" fillId="96" borderId="18" applyNumberFormat="0" applyProtection="0">
      <alignment vertical="center"/>
    </xf>
    <xf numFmtId="4" fontId="104" fillId="96" borderId="32" applyNumberFormat="0" applyProtection="0">
      <alignment vertical="center"/>
    </xf>
    <xf numFmtId="4" fontId="104" fillId="96" borderId="32" applyNumberFormat="0" applyProtection="0">
      <alignment vertical="center"/>
    </xf>
    <xf numFmtId="4" fontId="103" fillId="96" borderId="18" applyNumberFormat="0" applyProtection="0">
      <alignment vertical="center"/>
    </xf>
    <xf numFmtId="4" fontId="103" fillId="96" borderId="18" applyNumberFormat="0" applyProtection="0">
      <alignment vertical="center"/>
    </xf>
    <xf numFmtId="4" fontId="104" fillId="96" borderId="32" applyNumberFormat="0" applyProtection="0">
      <alignment vertical="center"/>
    </xf>
    <xf numFmtId="4" fontId="96" fillId="96" borderId="18" applyNumberFormat="0" applyProtection="0">
      <alignment horizontal="left" vertical="center" indent="1"/>
    </xf>
    <xf numFmtId="4" fontId="102" fillId="96" borderId="32" applyNumberFormat="0" applyProtection="0">
      <alignment horizontal="left" vertical="center" indent="1"/>
    </xf>
    <xf numFmtId="4" fontId="102" fillId="96" borderId="32" applyNumberFormat="0" applyProtection="0">
      <alignment horizontal="left" vertical="center" indent="1"/>
    </xf>
    <xf numFmtId="4" fontId="102" fillId="96" borderId="32" applyNumberFormat="0" applyProtection="0">
      <alignment horizontal="left" vertical="center" indent="1"/>
    </xf>
    <xf numFmtId="4" fontId="102" fillId="0" borderId="32" applyNumberFormat="0" applyProtection="0">
      <alignment horizontal="left" vertical="center" indent="1"/>
    </xf>
    <xf numFmtId="4" fontId="33" fillId="96" borderId="31" applyNumberFormat="0" applyProtection="0">
      <alignment horizontal="left" vertical="center" indent="1"/>
    </xf>
    <xf numFmtId="4" fontId="33" fillId="96" borderId="31" applyNumberFormat="0" applyProtection="0">
      <alignment horizontal="left" vertical="center" indent="1"/>
    </xf>
    <xf numFmtId="4" fontId="33" fillId="96" borderId="31" applyNumberFormat="0" applyProtection="0">
      <alignment horizontal="left" vertical="center" indent="1"/>
    </xf>
    <xf numFmtId="4" fontId="33" fillId="96" borderId="31" applyNumberFormat="0" applyProtection="0">
      <alignment horizontal="left" vertical="center" indent="1"/>
    </xf>
    <xf numFmtId="4" fontId="33" fillId="96" borderId="31" applyNumberFormat="0" applyProtection="0">
      <alignment horizontal="left" vertical="center" indent="1"/>
    </xf>
    <xf numFmtId="4" fontId="33" fillId="96" borderId="31" applyNumberFormat="0" applyProtection="0">
      <alignment horizontal="left" vertical="center" indent="1"/>
    </xf>
    <xf numFmtId="4" fontId="33" fillId="96" borderId="31" applyNumberFormat="0" applyProtection="0">
      <alignment horizontal="left" vertical="center" indent="1"/>
    </xf>
    <xf numFmtId="4" fontId="33" fillId="96" borderId="31" applyNumberFormat="0" applyProtection="0">
      <alignment horizontal="left" vertical="center" indent="1"/>
    </xf>
    <xf numFmtId="4" fontId="33" fillId="96" borderId="31" applyNumberFormat="0" applyProtection="0">
      <alignment horizontal="left" vertical="center" indent="1"/>
    </xf>
    <xf numFmtId="4" fontId="96" fillId="96" borderId="18" applyNumberFormat="0" applyProtection="0">
      <alignment horizontal="left" vertical="center" indent="1"/>
    </xf>
    <xf numFmtId="4" fontId="96" fillId="96" borderId="18" applyNumberFormat="0" applyProtection="0">
      <alignment horizontal="left" vertical="center" indent="1"/>
    </xf>
    <xf numFmtId="4" fontId="102" fillId="96" borderId="32" applyNumberFormat="0" applyProtection="0">
      <alignment horizontal="left" vertical="center" indent="1"/>
    </xf>
    <xf numFmtId="0" fontId="105" fillId="91" borderId="32" applyNumberFormat="0" applyProtection="0">
      <alignment horizontal="left" vertical="top" indent="1"/>
    </xf>
    <xf numFmtId="0" fontId="102" fillId="96" borderId="32" applyNumberFormat="0" applyProtection="0">
      <alignment horizontal="left" vertical="top" indent="1"/>
    </xf>
    <xf numFmtId="0" fontId="102" fillId="96" borderId="32" applyNumberFormat="0" applyProtection="0">
      <alignment horizontal="left" vertical="top" indent="1"/>
    </xf>
    <xf numFmtId="0" fontId="102" fillId="96" borderId="32" applyNumberFormat="0" applyProtection="0">
      <alignment horizontal="left" vertical="top" indent="1"/>
    </xf>
    <xf numFmtId="0" fontId="106" fillId="0" borderId="0" applyNumberFormat="0" applyProtection="0">
      <alignment horizontal="center"/>
    </xf>
    <xf numFmtId="0" fontId="102" fillId="0" borderId="32" applyNumberFormat="0" applyProtection="0">
      <alignment horizontal="left" vertical="top" indent="1"/>
    </xf>
    <xf numFmtId="4" fontId="33" fillId="96" borderId="31" applyNumberFormat="0" applyProtection="0">
      <alignment horizontal="left" vertical="center" indent="1"/>
    </xf>
    <xf numFmtId="4" fontId="33" fillId="96" borderId="31" applyNumberFormat="0" applyProtection="0">
      <alignment horizontal="left" vertical="center" indent="1"/>
    </xf>
    <xf numFmtId="4" fontId="33" fillId="96" borderId="31" applyNumberFormat="0" applyProtection="0">
      <alignment horizontal="left" vertical="center" indent="1"/>
    </xf>
    <xf numFmtId="4" fontId="33" fillId="96" borderId="31" applyNumberFormat="0" applyProtection="0">
      <alignment horizontal="left" vertical="center" indent="1"/>
    </xf>
    <xf numFmtId="4" fontId="33" fillId="96" borderId="31" applyNumberFormat="0" applyProtection="0">
      <alignment horizontal="left" vertical="center" indent="1"/>
    </xf>
    <xf numFmtId="4" fontId="33" fillId="96" borderId="31" applyNumberFormat="0" applyProtection="0">
      <alignment horizontal="left" vertical="center" indent="1"/>
    </xf>
    <xf numFmtId="4" fontId="33" fillId="96" borderId="31" applyNumberFormat="0" applyProtection="0">
      <alignment horizontal="left" vertical="center" indent="1"/>
    </xf>
    <xf numFmtId="4" fontId="33" fillId="96" borderId="31" applyNumberFormat="0" applyProtection="0">
      <alignment horizontal="left" vertical="center" indent="1"/>
    </xf>
    <xf numFmtId="4" fontId="33" fillId="96" borderId="31" applyNumberFormat="0" applyProtection="0">
      <alignment horizontal="left" vertical="center" indent="1"/>
    </xf>
    <xf numFmtId="0" fontId="105" fillId="91" borderId="32" applyNumberFormat="0" applyProtection="0">
      <alignment horizontal="left" vertical="top" indent="1"/>
    </xf>
    <xf numFmtId="0" fontId="105" fillId="91" borderId="32" applyNumberFormat="0" applyProtection="0">
      <alignment horizontal="left" vertical="top" indent="1"/>
    </xf>
    <xf numFmtId="0" fontId="102" fillId="96" borderId="32" applyNumberFormat="0" applyProtection="0">
      <alignment horizontal="left" vertical="top" indent="1"/>
    </xf>
    <xf numFmtId="4" fontId="96" fillId="51" borderId="18" applyNumberFormat="0" applyProtection="0">
      <alignment horizontal="left" vertical="center" indent="1"/>
    </xf>
    <xf numFmtId="0" fontId="107" fillId="0" borderId="31" applyNumberFormat="0" applyProtection="0">
      <alignment horizontal="left" vertical="center" indent="1"/>
    </xf>
    <xf numFmtId="4" fontId="102" fillId="97" borderId="0" applyNumberFormat="0" applyProtection="0">
      <alignment horizontal="left" vertical="center" indent="1"/>
    </xf>
    <xf numFmtId="0" fontId="107" fillId="0" borderId="31" applyNumberFormat="0" applyProtection="0">
      <alignment horizontal="left" vertical="center" indent="1"/>
    </xf>
    <xf numFmtId="0" fontId="107" fillId="0" borderId="31" applyNumberFormat="0" applyProtection="0">
      <alignment horizontal="left" vertical="center" indent="1"/>
    </xf>
    <xf numFmtId="0" fontId="107" fillId="0" borderId="31" applyNumberFormat="0" applyProtection="0">
      <alignment horizontal="left" vertical="center" indent="1"/>
    </xf>
    <xf numFmtId="4" fontId="102" fillId="0" borderId="0" applyNumberFormat="0" applyProtection="0">
      <alignment horizontal="left"/>
    </xf>
    <xf numFmtId="4" fontId="108" fillId="0" borderId="0" applyNumberFormat="0" applyProtection="0">
      <alignment horizontal="left" vertical="top" wrapText="1"/>
    </xf>
    <xf numFmtId="0" fontId="107" fillId="0" borderId="31" applyNumberFormat="0" applyProtection="0">
      <alignment horizontal="left" vertical="center" indent="1"/>
    </xf>
    <xf numFmtId="0" fontId="107" fillId="0" borderId="31" applyNumberFormat="0" applyProtection="0">
      <alignment horizontal="left" vertical="center" indent="1"/>
    </xf>
    <xf numFmtId="0" fontId="107" fillId="0" borderId="31" applyNumberFormat="0" applyProtection="0">
      <alignment horizontal="left" vertical="center" indent="1"/>
    </xf>
    <xf numFmtId="0" fontId="107" fillId="0" borderId="31" applyNumberFormat="0" applyProtection="0">
      <alignment horizontal="left" vertical="center" indent="1"/>
    </xf>
    <xf numFmtId="0" fontId="107" fillId="0" borderId="31" applyNumberFormat="0" applyProtection="0">
      <alignment horizontal="left" vertical="center" indent="1"/>
    </xf>
    <xf numFmtId="0" fontId="107" fillId="0" borderId="31" applyNumberFormat="0" applyProtection="0">
      <alignment horizontal="left" vertical="center" indent="1"/>
    </xf>
    <xf numFmtId="4" fontId="109" fillId="0" borderId="0" applyNumberFormat="0" applyProtection="0">
      <alignment horizontal="left" vertical="top" wrapText="1"/>
    </xf>
    <xf numFmtId="4" fontId="96" fillId="51" borderId="18" applyNumberFormat="0" applyProtection="0">
      <alignment horizontal="left" vertical="center" indent="1"/>
    </xf>
    <xf numFmtId="4" fontId="96" fillId="51" borderId="18" applyNumberFormat="0" applyProtection="0">
      <alignment horizontal="left" vertical="center" indent="1"/>
    </xf>
    <xf numFmtId="4" fontId="109" fillId="0" borderId="0" applyNumberFormat="0" applyProtection="0">
      <alignment horizontal="left" vertical="top" wrapText="1"/>
    </xf>
    <xf numFmtId="4" fontId="96" fillId="40" borderId="18" applyNumberFormat="0" applyProtection="0">
      <alignment horizontal="right" vertical="center"/>
    </xf>
    <xf numFmtId="4" fontId="33" fillId="40" borderId="32" applyNumberFormat="0" applyProtection="0">
      <alignment horizontal="right" vertical="center"/>
    </xf>
    <xf numFmtId="4" fontId="33" fillId="40" borderId="32" applyNumberFormat="0" applyProtection="0">
      <alignment horizontal="right" vertical="center"/>
    </xf>
    <xf numFmtId="4" fontId="96" fillId="40" borderId="18" applyNumberFormat="0" applyProtection="0">
      <alignment horizontal="right" vertical="center"/>
    </xf>
    <xf numFmtId="4" fontId="96" fillId="40" borderId="18" applyNumberFormat="0" applyProtection="0">
      <alignment horizontal="right" vertical="center"/>
    </xf>
    <xf numFmtId="4" fontId="33" fillId="40" borderId="32" applyNumberFormat="0" applyProtection="0">
      <alignment horizontal="right" vertical="center"/>
    </xf>
    <xf numFmtId="4" fontId="96" fillId="98" borderId="18" applyNumberFormat="0" applyProtection="0">
      <alignment horizontal="right" vertical="center"/>
    </xf>
    <xf numFmtId="4" fontId="33" fillId="46" borderId="32" applyNumberFormat="0" applyProtection="0">
      <alignment horizontal="right" vertical="center"/>
    </xf>
    <xf numFmtId="4" fontId="33" fillId="46" borderId="32" applyNumberFormat="0" applyProtection="0">
      <alignment horizontal="right" vertical="center"/>
    </xf>
    <xf numFmtId="4" fontId="96" fillId="98" borderId="18" applyNumberFormat="0" applyProtection="0">
      <alignment horizontal="right" vertical="center"/>
    </xf>
    <xf numFmtId="4" fontId="96" fillId="98" borderId="18" applyNumberFormat="0" applyProtection="0">
      <alignment horizontal="right" vertical="center"/>
    </xf>
    <xf numFmtId="4" fontId="33" fillId="46" borderId="32" applyNumberFormat="0" applyProtection="0">
      <alignment horizontal="right" vertical="center"/>
    </xf>
    <xf numFmtId="4" fontId="96" fillId="66" borderId="33" applyNumberFormat="0" applyProtection="0">
      <alignment horizontal="right" vertical="center"/>
    </xf>
    <xf numFmtId="4" fontId="33" fillId="66" borderId="32" applyNumberFormat="0" applyProtection="0">
      <alignment horizontal="right" vertical="center"/>
    </xf>
    <xf numFmtId="4" fontId="33" fillId="66" borderId="32" applyNumberFormat="0" applyProtection="0">
      <alignment horizontal="right" vertical="center"/>
    </xf>
    <xf numFmtId="4" fontId="96" fillId="66" borderId="33" applyNumberFormat="0" applyProtection="0">
      <alignment horizontal="right" vertical="center"/>
    </xf>
    <xf numFmtId="4" fontId="96" fillId="66" borderId="33" applyNumberFormat="0" applyProtection="0">
      <alignment horizontal="right" vertical="center"/>
    </xf>
    <xf numFmtId="4" fontId="33" fillId="66" borderId="32" applyNumberFormat="0" applyProtection="0">
      <alignment horizontal="right" vertical="center"/>
    </xf>
    <xf numFmtId="4" fontId="96" fillId="48" borderId="18" applyNumberFormat="0" applyProtection="0">
      <alignment horizontal="right" vertical="center"/>
    </xf>
    <xf numFmtId="4" fontId="33" fillId="48" borderId="32" applyNumberFormat="0" applyProtection="0">
      <alignment horizontal="right" vertical="center"/>
    </xf>
    <xf numFmtId="4" fontId="33" fillId="48" borderId="32" applyNumberFormat="0" applyProtection="0">
      <alignment horizontal="right" vertical="center"/>
    </xf>
    <xf numFmtId="4" fontId="96" fillId="48" borderId="18" applyNumberFormat="0" applyProtection="0">
      <alignment horizontal="right" vertical="center"/>
    </xf>
    <xf numFmtId="4" fontId="96" fillId="48" borderId="18" applyNumberFormat="0" applyProtection="0">
      <alignment horizontal="right" vertical="center"/>
    </xf>
    <xf numFmtId="4" fontId="33" fillId="48" borderId="32" applyNumberFormat="0" applyProtection="0">
      <alignment horizontal="right" vertical="center"/>
    </xf>
    <xf numFmtId="4" fontId="96" fillId="52" borderId="18" applyNumberFormat="0" applyProtection="0">
      <alignment horizontal="right" vertical="center"/>
    </xf>
    <xf numFmtId="4" fontId="33" fillId="52" borderId="32" applyNumberFormat="0" applyProtection="0">
      <alignment horizontal="right" vertical="center"/>
    </xf>
    <xf numFmtId="4" fontId="33" fillId="52" borderId="32" applyNumberFormat="0" applyProtection="0">
      <alignment horizontal="right" vertical="center"/>
    </xf>
    <xf numFmtId="4" fontId="96" fillId="52" borderId="18" applyNumberFormat="0" applyProtection="0">
      <alignment horizontal="right" vertical="center"/>
    </xf>
    <xf numFmtId="4" fontId="96" fillId="52" borderId="18" applyNumberFormat="0" applyProtection="0">
      <alignment horizontal="right" vertical="center"/>
    </xf>
    <xf numFmtId="4" fontId="33" fillId="52" borderId="32" applyNumberFormat="0" applyProtection="0">
      <alignment horizontal="right" vertical="center"/>
    </xf>
    <xf numFmtId="4" fontId="96" fillId="78" borderId="18" applyNumberFormat="0" applyProtection="0">
      <alignment horizontal="right" vertical="center"/>
    </xf>
    <xf numFmtId="4" fontId="33" fillId="78" borderId="32" applyNumberFormat="0" applyProtection="0">
      <alignment horizontal="right" vertical="center"/>
    </xf>
    <xf numFmtId="4" fontId="33" fillId="78" borderId="32" applyNumberFormat="0" applyProtection="0">
      <alignment horizontal="right" vertical="center"/>
    </xf>
    <xf numFmtId="4" fontId="96" fillId="78" borderId="18" applyNumberFormat="0" applyProtection="0">
      <alignment horizontal="right" vertical="center"/>
    </xf>
    <xf numFmtId="4" fontId="96" fillId="78" borderId="18" applyNumberFormat="0" applyProtection="0">
      <alignment horizontal="right" vertical="center"/>
    </xf>
    <xf numFmtId="4" fontId="33" fillId="78" borderId="32" applyNumberFormat="0" applyProtection="0">
      <alignment horizontal="right" vertical="center"/>
    </xf>
    <xf numFmtId="4" fontId="96" fillId="72" borderId="18" applyNumberFormat="0" applyProtection="0">
      <alignment horizontal="right" vertical="center"/>
    </xf>
    <xf numFmtId="4" fontId="33" fillId="72" borderId="32" applyNumberFormat="0" applyProtection="0">
      <alignment horizontal="right" vertical="center"/>
    </xf>
    <xf numFmtId="4" fontId="33" fillId="72" borderId="32" applyNumberFormat="0" applyProtection="0">
      <alignment horizontal="right" vertical="center"/>
    </xf>
    <xf numFmtId="4" fontId="96" fillId="72" borderId="18" applyNumberFormat="0" applyProtection="0">
      <alignment horizontal="right" vertical="center"/>
    </xf>
    <xf numFmtId="4" fontId="96" fillId="72" borderId="18" applyNumberFormat="0" applyProtection="0">
      <alignment horizontal="right" vertical="center"/>
    </xf>
    <xf numFmtId="4" fontId="33" fillId="72" borderId="32" applyNumberFormat="0" applyProtection="0">
      <alignment horizontal="right" vertical="center"/>
    </xf>
    <xf numFmtId="4" fontId="96" fillId="99" borderId="18" applyNumberFormat="0" applyProtection="0">
      <alignment horizontal="right" vertical="center"/>
    </xf>
    <xf numFmtId="4" fontId="33" fillId="99" borderId="32" applyNumberFormat="0" applyProtection="0">
      <alignment horizontal="right" vertical="center"/>
    </xf>
    <xf numFmtId="4" fontId="33" fillId="99" borderId="32" applyNumberFormat="0" applyProtection="0">
      <alignment horizontal="right" vertical="center"/>
    </xf>
    <xf numFmtId="4" fontId="96" fillId="99" borderId="18" applyNumberFormat="0" applyProtection="0">
      <alignment horizontal="right" vertical="center"/>
    </xf>
    <xf numFmtId="4" fontId="96" fillId="99" borderId="18" applyNumberFormat="0" applyProtection="0">
      <alignment horizontal="right" vertical="center"/>
    </xf>
    <xf numFmtId="4" fontId="33" fillId="99" borderId="32" applyNumberFormat="0" applyProtection="0">
      <alignment horizontal="right" vertical="center"/>
    </xf>
    <xf numFmtId="4" fontId="96" fillId="47" borderId="18" applyNumberFormat="0" applyProtection="0">
      <alignment horizontal="right" vertical="center"/>
    </xf>
    <xf numFmtId="4" fontId="33" fillId="47" borderId="32" applyNumberFormat="0" applyProtection="0">
      <alignment horizontal="right" vertical="center"/>
    </xf>
    <xf numFmtId="4" fontId="33" fillId="47" borderId="32" applyNumberFormat="0" applyProtection="0">
      <alignment horizontal="right" vertical="center"/>
    </xf>
    <xf numFmtId="4" fontId="96" fillId="47" borderId="18" applyNumberFormat="0" applyProtection="0">
      <alignment horizontal="right" vertical="center"/>
    </xf>
    <xf numFmtId="4" fontId="96" fillId="47" borderId="18" applyNumberFormat="0" applyProtection="0">
      <alignment horizontal="right" vertical="center"/>
    </xf>
    <xf numFmtId="4" fontId="33" fillId="47" borderId="32" applyNumberFormat="0" applyProtection="0">
      <alignment horizontal="right" vertical="center"/>
    </xf>
    <xf numFmtId="4" fontId="96" fillId="100" borderId="33" applyNumberFormat="0" applyProtection="0">
      <alignment horizontal="left" vertical="center" indent="1"/>
    </xf>
    <xf numFmtId="4" fontId="102" fillId="100" borderId="34" applyNumberFormat="0" applyProtection="0">
      <alignment horizontal="left" vertical="center" indent="1"/>
    </xf>
    <xf numFmtId="4" fontId="102" fillId="0" borderId="0" applyNumberFormat="0" applyProtection="0">
      <alignment horizontal="left" vertical="center" indent="1"/>
    </xf>
    <xf numFmtId="4" fontId="102" fillId="101" borderId="31" applyNumberFormat="0" applyProtection="0">
      <alignment horizontal="left" vertical="center" indent="1"/>
    </xf>
    <xf numFmtId="4" fontId="102" fillId="101" borderId="31" applyNumberFormat="0" applyProtection="0">
      <alignment horizontal="left" vertical="center" indent="1"/>
    </xf>
    <xf numFmtId="4" fontId="102" fillId="101" borderId="31" applyNumberFormat="0" applyProtection="0">
      <alignment horizontal="left" vertical="center" indent="1"/>
    </xf>
    <xf numFmtId="4" fontId="102" fillId="101" borderId="31" applyNumberFormat="0" applyProtection="0">
      <alignment horizontal="left" vertical="center" indent="1"/>
    </xf>
    <xf numFmtId="4" fontId="102" fillId="101" borderId="31" applyNumberFormat="0" applyProtection="0">
      <alignment horizontal="left" vertical="center" indent="1"/>
    </xf>
    <xf numFmtId="4" fontId="102" fillId="101" borderId="31" applyNumberFormat="0" applyProtection="0">
      <alignment horizontal="left" vertical="center" indent="1"/>
    </xf>
    <xf numFmtId="4" fontId="102" fillId="101" borderId="31" applyNumberFormat="0" applyProtection="0">
      <alignment horizontal="left" vertical="center" indent="1"/>
    </xf>
    <xf numFmtId="4" fontId="102" fillId="101" borderId="31" applyNumberFormat="0" applyProtection="0">
      <alignment horizontal="left" vertical="center" indent="1"/>
    </xf>
    <xf numFmtId="4" fontId="102" fillId="101" borderId="31" applyNumberFormat="0" applyProtection="0">
      <alignment horizontal="left" vertical="center" indent="1"/>
    </xf>
    <xf numFmtId="4" fontId="96" fillId="100" borderId="33" applyNumberFormat="0" applyProtection="0">
      <alignment horizontal="left" vertical="center" indent="1"/>
    </xf>
    <xf numFmtId="4" fontId="96" fillId="100" borderId="33" applyNumberFormat="0" applyProtection="0">
      <alignment horizontal="left" vertical="center" indent="1"/>
    </xf>
    <xf numFmtId="4" fontId="5" fillId="102" borderId="33" applyNumberFormat="0" applyProtection="0">
      <alignment horizontal="left" vertical="center" indent="1"/>
    </xf>
    <xf numFmtId="4" fontId="33" fillId="103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102" fillId="0" borderId="35" applyNumberFormat="0" applyProtection="0">
      <alignment horizontal="left" vertical="center" indent="1"/>
    </xf>
    <xf numFmtId="4" fontId="102" fillId="0" borderId="35" applyNumberFormat="0" applyProtection="0">
      <alignment horizontal="left" vertical="center" indent="1"/>
    </xf>
    <xf numFmtId="4" fontId="102" fillId="0" borderId="35" applyNumberFormat="0" applyProtection="0">
      <alignment horizontal="left" vertical="center" indent="1"/>
    </xf>
    <xf numFmtId="4" fontId="102" fillId="0" borderId="35" applyNumberFormat="0" applyProtection="0">
      <alignment horizontal="left" vertical="center" indent="1"/>
    </xf>
    <xf numFmtId="4" fontId="102" fillId="0" borderId="35" applyNumberFormat="0" applyProtection="0">
      <alignment horizontal="left" vertical="center" indent="1"/>
    </xf>
    <xf numFmtId="4" fontId="102" fillId="0" borderId="35" applyNumberFormat="0" applyProtection="0">
      <alignment horizontal="left" vertical="center" indent="1"/>
    </xf>
    <xf numFmtId="4" fontId="5" fillId="102" borderId="33" applyNumberFormat="0" applyProtection="0">
      <alignment horizontal="left" vertical="center" indent="1"/>
    </xf>
    <xf numFmtId="4" fontId="5" fillId="102" borderId="33" applyNumberFormat="0" applyProtection="0">
      <alignment horizontal="left" vertical="center" indent="1"/>
    </xf>
    <xf numFmtId="4" fontId="5" fillId="102" borderId="33" applyNumberFormat="0" applyProtection="0">
      <alignment horizontal="left" vertical="center" indent="1"/>
    </xf>
    <xf numFmtId="4" fontId="108" fillId="104" borderId="0" applyNumberFormat="0" applyProtection="0">
      <alignment horizontal="left" vertical="center" indent="1"/>
    </xf>
    <xf numFmtId="4" fontId="108" fillId="104" borderId="0" applyNumberFormat="0" applyProtection="0">
      <alignment horizontal="left" vertical="center" indent="1"/>
    </xf>
    <xf numFmtId="4" fontId="5" fillId="102" borderId="33" applyNumberFormat="0" applyProtection="0">
      <alignment horizontal="left" vertical="center" indent="1"/>
    </xf>
    <xf numFmtId="4" fontId="5" fillId="102" borderId="33" applyNumberFormat="0" applyProtection="0">
      <alignment horizontal="left" vertical="center" indent="1"/>
    </xf>
    <xf numFmtId="4" fontId="96" fillId="105" borderId="18" applyNumberFormat="0" applyProtection="0">
      <alignment horizontal="right" vertical="center"/>
    </xf>
    <xf numFmtId="4" fontId="33" fillId="105" borderId="32" applyNumberFormat="0" applyProtection="0">
      <alignment horizontal="right" vertical="center"/>
    </xf>
    <xf numFmtId="4" fontId="33" fillId="105" borderId="32" applyNumberFormat="0" applyProtection="0">
      <alignment horizontal="right" vertical="center"/>
    </xf>
    <xf numFmtId="4" fontId="33" fillId="105" borderId="32" applyNumberFormat="0" applyProtection="0">
      <alignment horizontal="right" vertical="center"/>
    </xf>
    <xf numFmtId="0" fontId="5" fillId="106" borderId="31" applyNumberFormat="0" applyProtection="0">
      <alignment horizontal="left" vertical="center" indent="1"/>
    </xf>
    <xf numFmtId="0" fontId="5" fillId="106" borderId="31" applyNumberFormat="0" applyProtection="0">
      <alignment horizontal="left" vertical="center" indent="1"/>
    </xf>
    <xf numFmtId="0" fontId="5" fillId="106" borderId="31" applyNumberFormat="0" applyProtection="0">
      <alignment horizontal="left" vertical="center" indent="1"/>
    </xf>
    <xf numFmtId="4" fontId="33" fillId="105" borderId="32" applyNumberFormat="0" applyProtection="0">
      <alignment horizontal="right" vertical="center"/>
    </xf>
    <xf numFmtId="4" fontId="33" fillId="105" borderId="32" applyNumberFormat="0" applyProtection="0">
      <alignment horizontal="right" vertical="center"/>
    </xf>
    <xf numFmtId="4" fontId="96" fillId="105" borderId="18" applyNumberFormat="0" applyProtection="0">
      <alignment horizontal="right" vertical="center"/>
    </xf>
    <xf numFmtId="4" fontId="96" fillId="105" borderId="18" applyNumberFormat="0" applyProtection="0">
      <alignment horizontal="right" vertical="center"/>
    </xf>
    <xf numFmtId="4" fontId="33" fillId="105" borderId="32" applyNumberFormat="0" applyProtection="0">
      <alignment horizontal="right" vertical="center"/>
    </xf>
    <xf numFmtId="4" fontId="96" fillId="103" borderId="33" applyNumberFormat="0" applyProtection="0">
      <alignment horizontal="left" vertical="center" indent="1"/>
    </xf>
    <xf numFmtId="4" fontId="102" fillId="0" borderId="31" applyNumberFormat="0" applyProtection="0">
      <alignment horizontal="left" vertical="center" indent="1"/>
    </xf>
    <xf numFmtId="4" fontId="33" fillId="103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102" fillId="0" borderId="31" applyNumberFormat="0" applyProtection="0">
      <alignment horizontal="left" vertical="center" indent="1"/>
    </xf>
    <xf numFmtId="4" fontId="102" fillId="0" borderId="31" applyNumberFormat="0" applyProtection="0">
      <alignment horizontal="left" vertical="center" indent="1"/>
    </xf>
    <xf numFmtId="4" fontId="102" fillId="0" borderId="31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102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102" fillId="0" borderId="31" applyNumberFormat="0" applyProtection="0">
      <alignment horizontal="left" vertical="center" indent="1"/>
    </xf>
    <xf numFmtId="4" fontId="102" fillId="0" borderId="31" applyNumberFormat="0" applyProtection="0">
      <alignment horizontal="left" vertical="center" indent="1"/>
    </xf>
    <xf numFmtId="4" fontId="102" fillId="0" borderId="31" applyNumberFormat="0" applyProtection="0">
      <alignment horizontal="left" vertical="center" indent="1"/>
    </xf>
    <xf numFmtId="4" fontId="102" fillId="0" borderId="31" applyNumberFormat="0" applyProtection="0">
      <alignment horizontal="left" vertical="center" indent="1"/>
    </xf>
    <xf numFmtId="4" fontId="102" fillId="0" borderId="31" applyNumberFormat="0" applyProtection="0">
      <alignment horizontal="left" vertical="center" indent="1"/>
    </xf>
    <xf numFmtId="4" fontId="102" fillId="0" borderId="31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96" fillId="103" borderId="33" applyNumberFormat="0" applyProtection="0">
      <alignment horizontal="left" vertical="center" indent="1"/>
    </xf>
    <xf numFmtId="4" fontId="96" fillId="103" borderId="33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96" fillId="105" borderId="33" applyNumberFormat="0" applyProtection="0">
      <alignment horizontal="left" vertical="center" indent="1"/>
    </xf>
    <xf numFmtId="4" fontId="102" fillId="0" borderId="31" applyNumberFormat="0" applyProtection="0">
      <alignment horizontal="left" vertical="center" indent="1"/>
    </xf>
    <xf numFmtId="4" fontId="33" fillId="97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102" fillId="0" borderId="31" applyNumberFormat="0" applyProtection="0">
      <alignment horizontal="left" vertical="center" indent="1"/>
    </xf>
    <xf numFmtId="4" fontId="102" fillId="0" borderId="31" applyNumberFormat="0" applyProtection="0">
      <alignment horizontal="left" vertical="center" indent="1"/>
    </xf>
    <xf numFmtId="4" fontId="102" fillId="0" borderId="31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110" fillId="0" borderId="0" applyNumberFormat="0" applyProtection="0">
      <alignment horizontal="right" vertical="center"/>
    </xf>
    <xf numFmtId="4" fontId="108" fillId="0" borderId="0" applyNumberFormat="0" applyProtection="0">
      <alignment horizontal="left" vertical="center"/>
    </xf>
    <xf numFmtId="4" fontId="102" fillId="0" borderId="31" applyNumberFormat="0" applyProtection="0">
      <alignment horizontal="left" vertical="center" indent="1"/>
    </xf>
    <xf numFmtId="4" fontId="102" fillId="0" borderId="31" applyNumberFormat="0" applyProtection="0">
      <alignment horizontal="left" vertical="center" indent="1"/>
    </xf>
    <xf numFmtId="4" fontId="102" fillId="0" borderId="31" applyNumberFormat="0" applyProtection="0">
      <alignment horizontal="left" vertical="center" indent="1"/>
    </xf>
    <xf numFmtId="4" fontId="102" fillId="0" borderId="31" applyNumberFormat="0" applyProtection="0">
      <alignment horizontal="left" vertical="center" indent="1"/>
    </xf>
    <xf numFmtId="4" fontId="102" fillId="0" borderId="31" applyNumberFormat="0" applyProtection="0">
      <alignment horizontal="left" vertical="center" indent="1"/>
    </xf>
    <xf numFmtId="4" fontId="102" fillId="0" borderId="31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96" fillId="105" borderId="33" applyNumberFormat="0" applyProtection="0">
      <alignment horizontal="left" vertical="center" indent="1"/>
    </xf>
    <xf numFmtId="4" fontId="96" fillId="105" borderId="33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0" fontId="96" fillId="82" borderId="18" applyNumberFormat="0" applyProtection="0">
      <alignment horizontal="left" vertical="center" indent="1"/>
    </xf>
    <xf numFmtId="0" fontId="5" fillId="104" borderId="32" applyNumberFormat="0" applyProtection="0">
      <alignment horizontal="left" vertical="center" indent="1"/>
    </xf>
    <xf numFmtId="0" fontId="5" fillId="104" borderId="32" applyNumberFormat="0" applyProtection="0">
      <alignment horizontal="left" vertical="center" indent="1"/>
    </xf>
    <xf numFmtId="0" fontId="5" fillId="104" borderId="32" applyNumberFormat="0" applyProtection="0">
      <alignment horizontal="left" vertical="center" indent="1"/>
    </xf>
    <xf numFmtId="0" fontId="111" fillId="0" borderId="0" applyNumberFormat="0" applyProtection="0">
      <alignment horizontal="left" vertical="center" indent="1"/>
    </xf>
    <xf numFmtId="0" fontId="112" fillId="0" borderId="0" applyNumberFormat="0" applyProtection="0">
      <alignment horizontal="left" indent="1"/>
    </xf>
    <xf numFmtId="0" fontId="112" fillId="0" borderId="0" applyNumberFormat="0" applyProtection="0">
      <alignment horizontal="left" indent="1"/>
    </xf>
    <xf numFmtId="0" fontId="112" fillId="0" borderId="0" applyNumberFormat="0" applyProtection="0">
      <alignment horizontal="left" indent="1"/>
    </xf>
    <xf numFmtId="0" fontId="96" fillId="82" borderId="18" applyNumberFormat="0" applyProtection="0">
      <alignment horizontal="left" vertical="center" indent="1"/>
    </xf>
    <xf numFmtId="0" fontId="96" fillId="82" borderId="18" applyNumberFormat="0" applyProtection="0">
      <alignment horizontal="left" vertical="center" indent="1"/>
    </xf>
    <xf numFmtId="0" fontId="96" fillId="102" borderId="32" applyNumberFormat="0" applyProtection="0">
      <alignment horizontal="left" vertical="top" indent="1"/>
    </xf>
    <xf numFmtId="0" fontId="5" fillId="104" borderId="32" applyNumberFormat="0" applyProtection="0">
      <alignment horizontal="left" vertical="top" indent="1"/>
    </xf>
    <xf numFmtId="0" fontId="5" fillId="104" borderId="32" applyNumberFormat="0" applyProtection="0">
      <alignment horizontal="left" vertical="top" indent="1"/>
    </xf>
    <xf numFmtId="0" fontId="5" fillId="104" borderId="32" applyNumberFormat="0" applyProtection="0">
      <alignment horizontal="left" vertical="top" indent="1"/>
    </xf>
    <xf numFmtId="0" fontId="5" fillId="104" borderId="32" applyNumberFormat="0" applyProtection="0">
      <alignment horizontal="left" vertical="top" indent="1"/>
    </xf>
    <xf numFmtId="0" fontId="5" fillId="104" borderId="32" applyNumberFormat="0" applyProtection="0">
      <alignment horizontal="left" vertical="top" indent="1"/>
    </xf>
    <xf numFmtId="0" fontId="5" fillId="104" borderId="32" applyNumberFormat="0" applyProtection="0">
      <alignment horizontal="left" vertical="top" indent="1"/>
    </xf>
    <xf numFmtId="0" fontId="96" fillId="102" borderId="32" applyNumberFormat="0" applyProtection="0">
      <alignment horizontal="left" vertical="top" indent="1"/>
    </xf>
    <xf numFmtId="0" fontId="96" fillId="102" borderId="32" applyNumberFormat="0" applyProtection="0">
      <alignment horizontal="left" vertical="top" indent="1"/>
    </xf>
    <xf numFmtId="0" fontId="96" fillId="102" borderId="32" applyNumberFormat="0" applyProtection="0">
      <alignment horizontal="left" vertical="top" indent="1"/>
    </xf>
    <xf numFmtId="0" fontId="96" fillId="102" borderId="32" applyNumberFormat="0" applyProtection="0">
      <alignment horizontal="left" vertical="top" indent="1"/>
    </xf>
    <xf numFmtId="0" fontId="5" fillId="104" borderId="32" applyNumberFormat="0" applyProtection="0">
      <alignment horizontal="left" vertical="top" indent="1"/>
    </xf>
    <xf numFmtId="0" fontId="96" fillId="107" borderId="18" applyNumberFormat="0" applyProtection="0">
      <alignment horizontal="left" vertical="center" indent="1"/>
    </xf>
    <xf numFmtId="0" fontId="5" fillId="97" borderId="32" applyNumberFormat="0" applyProtection="0">
      <alignment horizontal="left" vertical="center" indent="1"/>
    </xf>
    <xf numFmtId="0" fontId="5" fillId="97" borderId="32" applyNumberFormat="0" applyProtection="0">
      <alignment horizontal="left" vertical="center" indent="1"/>
    </xf>
    <xf numFmtId="0" fontId="5" fillId="97" borderId="32" applyNumberFormat="0" applyProtection="0">
      <alignment horizontal="left" vertical="center" indent="1"/>
    </xf>
    <xf numFmtId="0" fontId="113" fillId="0" borderId="0" applyNumberFormat="0" applyProtection="0">
      <alignment horizontal="left" vertical="center" indent="1"/>
    </xf>
    <xf numFmtId="0" fontId="113" fillId="0" borderId="0" applyNumberFormat="0" applyProtection="0">
      <alignment horizontal="left" indent="1"/>
    </xf>
    <xf numFmtId="0" fontId="113" fillId="0" borderId="0" applyNumberFormat="0" applyProtection="0">
      <alignment horizontal="left" indent="1"/>
    </xf>
    <xf numFmtId="0" fontId="113" fillId="0" borderId="0" applyNumberFormat="0" applyProtection="0">
      <alignment horizontal="left" indent="1"/>
    </xf>
    <xf numFmtId="0" fontId="96" fillId="107" borderId="18" applyNumberFormat="0" applyProtection="0">
      <alignment horizontal="left" vertical="center" indent="1"/>
    </xf>
    <xf numFmtId="0" fontId="96" fillId="107" borderId="18" applyNumberFormat="0" applyProtection="0">
      <alignment horizontal="left" vertical="center" indent="1"/>
    </xf>
    <xf numFmtId="0" fontId="96" fillId="105" borderId="32" applyNumberFormat="0" applyProtection="0">
      <alignment horizontal="left" vertical="top" indent="1"/>
    </xf>
    <xf numFmtId="0" fontId="5" fillId="97" borderId="32" applyNumberFormat="0" applyProtection="0">
      <alignment horizontal="left" vertical="top" indent="1"/>
    </xf>
    <xf numFmtId="0" fontId="5" fillId="97" borderId="32" applyNumberFormat="0" applyProtection="0">
      <alignment horizontal="left" vertical="top" indent="1"/>
    </xf>
    <xf numFmtId="0" fontId="5" fillId="97" borderId="32" applyNumberFormat="0" applyProtection="0">
      <alignment horizontal="left" vertical="top" indent="1"/>
    </xf>
    <xf numFmtId="0" fontId="5" fillId="97" borderId="32" applyNumberFormat="0" applyProtection="0">
      <alignment horizontal="left" vertical="top" indent="1"/>
    </xf>
    <xf numFmtId="0" fontId="5" fillId="97" borderId="32" applyNumberFormat="0" applyProtection="0">
      <alignment horizontal="left" vertical="top" indent="1"/>
    </xf>
    <xf numFmtId="0" fontId="5" fillId="97" borderId="32" applyNumberFormat="0" applyProtection="0">
      <alignment horizontal="left" vertical="top" indent="1"/>
    </xf>
    <xf numFmtId="0" fontId="96" fillId="105" borderId="32" applyNumberFormat="0" applyProtection="0">
      <alignment horizontal="left" vertical="top" indent="1"/>
    </xf>
    <xf numFmtId="0" fontId="96" fillId="105" borderId="32" applyNumberFormat="0" applyProtection="0">
      <alignment horizontal="left" vertical="top" indent="1"/>
    </xf>
    <xf numFmtId="0" fontId="5" fillId="97" borderId="32" applyNumberFormat="0" applyProtection="0">
      <alignment horizontal="left" vertical="top" indent="1"/>
    </xf>
    <xf numFmtId="0" fontId="96" fillId="45" borderId="18" applyNumberFormat="0" applyProtection="0">
      <alignment horizontal="left" vertical="center" indent="1"/>
    </xf>
    <xf numFmtId="0" fontId="5" fillId="108" borderId="32" applyNumberFormat="0" applyProtection="0">
      <alignment horizontal="left" vertical="center" indent="1"/>
    </xf>
    <xf numFmtId="0" fontId="5" fillId="108" borderId="32" applyNumberFormat="0" applyProtection="0">
      <alignment horizontal="left" vertical="center" indent="1"/>
    </xf>
    <xf numFmtId="0" fontId="5" fillId="108" borderId="32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6" fillId="0" borderId="0" applyNumberFormat="0" applyProtection="0">
      <alignment horizontal="left" indent="1"/>
    </xf>
    <xf numFmtId="0" fontId="6" fillId="0" borderId="0" applyNumberFormat="0" applyProtection="0">
      <alignment horizontal="left" indent="1"/>
    </xf>
    <xf numFmtId="0" fontId="6" fillId="0" borderId="0" applyNumberFormat="0" applyProtection="0">
      <alignment horizontal="left" indent="1"/>
    </xf>
    <xf numFmtId="0" fontId="96" fillId="45" borderId="18" applyNumberFormat="0" applyProtection="0">
      <alignment horizontal="left" vertical="center" indent="1"/>
    </xf>
    <xf numFmtId="0" fontId="96" fillId="45" borderId="18" applyNumberFormat="0" applyProtection="0">
      <alignment horizontal="left" vertical="center" indent="1"/>
    </xf>
    <xf numFmtId="0" fontId="96" fillId="45" borderId="32" applyNumberFormat="0" applyProtection="0">
      <alignment horizontal="left" vertical="top" indent="1"/>
    </xf>
    <xf numFmtId="0" fontId="5" fillId="108" borderId="32" applyNumberFormat="0" applyProtection="0">
      <alignment horizontal="left" vertical="top" indent="1"/>
    </xf>
    <xf numFmtId="0" fontId="5" fillId="108" borderId="32" applyNumberFormat="0" applyProtection="0">
      <alignment horizontal="left" vertical="top" indent="1"/>
    </xf>
    <xf numFmtId="0" fontId="5" fillId="108" borderId="32" applyNumberFormat="0" applyProtection="0">
      <alignment horizontal="left" vertical="top" indent="1"/>
    </xf>
    <xf numFmtId="0" fontId="5" fillId="108" borderId="32" applyNumberFormat="0" applyProtection="0">
      <alignment horizontal="left" vertical="top" indent="1"/>
    </xf>
    <xf numFmtId="0" fontId="5" fillId="108" borderId="32" applyNumberFormat="0" applyProtection="0">
      <alignment horizontal="left" vertical="top" indent="1"/>
    </xf>
    <xf numFmtId="0" fontId="5" fillId="108" borderId="32" applyNumberFormat="0" applyProtection="0">
      <alignment horizontal="left" vertical="top" indent="1"/>
    </xf>
    <xf numFmtId="0" fontId="96" fillId="45" borderId="32" applyNumberFormat="0" applyProtection="0">
      <alignment horizontal="left" vertical="top" indent="1"/>
    </xf>
    <xf numFmtId="0" fontId="96" fillId="45" borderId="32" applyNumberFormat="0" applyProtection="0">
      <alignment horizontal="left" vertical="top" indent="1"/>
    </xf>
    <xf numFmtId="0" fontId="5" fillId="108" borderId="32" applyNumberFormat="0" applyProtection="0">
      <alignment horizontal="left" vertical="top" indent="1"/>
    </xf>
    <xf numFmtId="0" fontId="96" fillId="103" borderId="18" applyNumberFormat="0" applyProtection="0">
      <alignment horizontal="left" vertical="center" indent="1"/>
    </xf>
    <xf numFmtId="0" fontId="5" fillId="80" borderId="32" applyNumberFormat="0" applyProtection="0">
      <alignment horizontal="left" vertical="center" indent="1"/>
    </xf>
    <xf numFmtId="0" fontId="5" fillId="80" borderId="32" applyNumberFormat="0" applyProtection="0">
      <alignment horizontal="left" vertical="center" indent="1"/>
    </xf>
    <xf numFmtId="0" fontId="5" fillId="80" borderId="32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indent="1"/>
    </xf>
    <xf numFmtId="0" fontId="5" fillId="0" borderId="0" applyNumberFormat="0" applyProtection="0">
      <alignment horizontal="left" indent="1"/>
    </xf>
    <xf numFmtId="0" fontId="5" fillId="0" borderId="0" applyNumberFormat="0" applyProtection="0">
      <alignment horizontal="left" indent="1"/>
    </xf>
    <xf numFmtId="0" fontId="5" fillId="0" borderId="0" applyNumberFormat="0" applyProtection="0">
      <alignment horizontal="left" indent="1"/>
    </xf>
    <xf numFmtId="0" fontId="96" fillId="103" borderId="18" applyNumberFormat="0" applyProtection="0">
      <alignment horizontal="left" vertical="center" indent="1"/>
    </xf>
    <xf numFmtId="0" fontId="96" fillId="103" borderId="18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96" fillId="103" borderId="32" applyNumberFormat="0" applyProtection="0">
      <alignment horizontal="left" vertical="top" indent="1"/>
    </xf>
    <xf numFmtId="0" fontId="5" fillId="80" borderId="32" applyNumberFormat="0" applyProtection="0">
      <alignment horizontal="left" vertical="top" indent="1"/>
    </xf>
    <xf numFmtId="0" fontId="5" fillId="80" borderId="32" applyNumberFormat="0" applyProtection="0">
      <alignment horizontal="left" vertical="top" indent="1"/>
    </xf>
    <xf numFmtId="0" fontId="5" fillId="80" borderId="32" applyNumberFormat="0" applyProtection="0">
      <alignment horizontal="left" vertical="top" indent="1"/>
    </xf>
    <xf numFmtId="0" fontId="5" fillId="80" borderId="32" applyNumberFormat="0" applyProtection="0">
      <alignment horizontal="left" vertical="top" indent="1"/>
    </xf>
    <xf numFmtId="0" fontId="5" fillId="80" borderId="32" applyNumberFormat="0" applyProtection="0">
      <alignment horizontal="left" vertical="top" indent="1"/>
    </xf>
    <xf numFmtId="0" fontId="5" fillId="80" borderId="32" applyNumberFormat="0" applyProtection="0">
      <alignment horizontal="left" vertical="top" indent="1"/>
    </xf>
    <xf numFmtId="0" fontId="96" fillId="103" borderId="32" applyNumberFormat="0" applyProtection="0">
      <alignment horizontal="left" vertical="top" indent="1"/>
    </xf>
    <xf numFmtId="0" fontId="96" fillId="103" borderId="32" applyNumberFormat="0" applyProtection="0">
      <alignment horizontal="left" vertical="top" indent="1"/>
    </xf>
    <xf numFmtId="0" fontId="5" fillId="80" borderId="32" applyNumberFormat="0" applyProtection="0">
      <alignment horizontal="left" vertical="top" indent="1"/>
    </xf>
    <xf numFmtId="0" fontId="96" fillId="81" borderId="36" applyNumberFormat="0">
      <protection locked="0"/>
    </xf>
    <xf numFmtId="0" fontId="96" fillId="81" borderId="36" applyNumberFormat="0">
      <protection locked="0"/>
    </xf>
    <xf numFmtId="0" fontId="114" fillId="0" borderId="0"/>
    <xf numFmtId="0" fontId="96" fillId="81" borderId="36" applyNumberFormat="0">
      <protection locked="0"/>
    </xf>
    <xf numFmtId="0" fontId="115" fillId="102" borderId="37" applyBorder="0"/>
    <xf numFmtId="0" fontId="115" fillId="102" borderId="37" applyBorder="0"/>
    <xf numFmtId="0" fontId="115" fillId="102" borderId="37" applyBorder="0"/>
    <xf numFmtId="4" fontId="116" fillId="93" borderId="32" applyNumberFormat="0" applyProtection="0">
      <alignment vertical="center"/>
    </xf>
    <xf numFmtId="4" fontId="33" fillId="85" borderId="32" applyNumberFormat="0" applyProtection="0">
      <alignment vertical="center"/>
    </xf>
    <xf numFmtId="4" fontId="33" fillId="85" borderId="32" applyNumberFormat="0" applyProtection="0">
      <alignment vertical="center"/>
    </xf>
    <xf numFmtId="4" fontId="116" fillId="93" borderId="32" applyNumberFormat="0" applyProtection="0">
      <alignment vertical="center"/>
    </xf>
    <xf numFmtId="4" fontId="116" fillId="93" borderId="32" applyNumberFormat="0" applyProtection="0">
      <alignment vertical="center"/>
    </xf>
    <xf numFmtId="4" fontId="33" fillId="85" borderId="32" applyNumberFormat="0" applyProtection="0">
      <alignment vertical="center"/>
    </xf>
    <xf numFmtId="4" fontId="103" fillId="85" borderId="30" applyNumberFormat="0" applyProtection="0">
      <alignment vertical="center"/>
    </xf>
    <xf numFmtId="4" fontId="117" fillId="85" borderId="32" applyNumberFormat="0" applyProtection="0">
      <alignment vertical="center"/>
    </xf>
    <xf numFmtId="4" fontId="117" fillId="85" borderId="32" applyNumberFormat="0" applyProtection="0">
      <alignment vertical="center"/>
    </xf>
    <xf numFmtId="4" fontId="103" fillId="85" borderId="30" applyNumberFormat="0" applyProtection="0">
      <alignment vertical="center"/>
    </xf>
    <xf numFmtId="4" fontId="103" fillId="85" borderId="30" applyNumberFormat="0" applyProtection="0">
      <alignment vertical="center"/>
    </xf>
    <xf numFmtId="4" fontId="117" fillId="85" borderId="32" applyNumberFormat="0" applyProtection="0">
      <alignment vertical="center"/>
    </xf>
    <xf numFmtId="4" fontId="116" fillId="82" borderId="32" applyNumberFormat="0" applyProtection="0">
      <alignment horizontal="left" vertical="center" indent="1"/>
    </xf>
    <xf numFmtId="4" fontId="33" fillId="85" borderId="32" applyNumberFormat="0" applyProtection="0">
      <alignment horizontal="left" vertical="center" indent="1"/>
    </xf>
    <xf numFmtId="4" fontId="33" fillId="85" borderId="32" applyNumberFormat="0" applyProtection="0">
      <alignment horizontal="left" vertical="center" indent="1"/>
    </xf>
    <xf numFmtId="4" fontId="116" fillId="82" borderId="32" applyNumberFormat="0" applyProtection="0">
      <alignment horizontal="left" vertical="center" indent="1"/>
    </xf>
    <xf numFmtId="4" fontId="116" fillId="82" borderId="32" applyNumberFormat="0" applyProtection="0">
      <alignment horizontal="left" vertical="center" indent="1"/>
    </xf>
    <xf numFmtId="4" fontId="33" fillId="85" borderId="32" applyNumberFormat="0" applyProtection="0">
      <alignment horizontal="left" vertical="center" indent="1"/>
    </xf>
    <xf numFmtId="0" fontId="116" fillId="93" borderId="32" applyNumberFormat="0" applyProtection="0">
      <alignment horizontal="left" vertical="top" indent="1"/>
    </xf>
    <xf numFmtId="0" fontId="33" fillId="85" borderId="32" applyNumberFormat="0" applyProtection="0">
      <alignment horizontal="left" vertical="top" indent="1"/>
    </xf>
    <xf numFmtId="0" fontId="33" fillId="85" borderId="32" applyNumberFormat="0" applyProtection="0">
      <alignment horizontal="left" vertical="top" indent="1"/>
    </xf>
    <xf numFmtId="0" fontId="116" fillId="93" borderId="32" applyNumberFormat="0" applyProtection="0">
      <alignment horizontal="left" vertical="top" indent="1"/>
    </xf>
    <xf numFmtId="0" fontId="116" fillId="93" borderId="32" applyNumberFormat="0" applyProtection="0">
      <alignment horizontal="left" vertical="top" indent="1"/>
    </xf>
    <xf numFmtId="0" fontId="33" fillId="85" borderId="32" applyNumberFormat="0" applyProtection="0">
      <alignment horizontal="left" vertical="top" indent="1"/>
    </xf>
    <xf numFmtId="4" fontId="96" fillId="108" borderId="18" applyNumberFormat="0" applyProtection="0">
      <alignment horizontal="right" vertical="center"/>
    </xf>
    <xf numFmtId="4" fontId="96" fillId="0" borderId="18" applyNumberFormat="0" applyProtection="0">
      <alignment horizontal="right" vertical="center"/>
    </xf>
    <xf numFmtId="4" fontId="33" fillId="103" borderId="32" applyNumberFormat="0" applyProtection="0">
      <alignment horizontal="right" vertical="center"/>
    </xf>
    <xf numFmtId="4" fontId="33" fillId="103" borderId="32" applyNumberFormat="0" applyProtection="0">
      <alignment horizontal="right" vertical="center"/>
    </xf>
    <xf numFmtId="4" fontId="33" fillId="0" borderId="0" applyNumberFormat="0" applyProtection="0">
      <alignment horizontal="right" vertical="justify"/>
    </xf>
    <xf numFmtId="39" fontId="33" fillId="0" borderId="0" applyNumberFormat="0" applyProtection="0">
      <alignment horizontal="right" vertical="justify"/>
    </xf>
    <xf numFmtId="4" fontId="33" fillId="0" borderId="31" applyNumberFormat="0" applyProtection="0">
      <alignment horizontal="right" vertical="center"/>
    </xf>
    <xf numFmtId="4" fontId="33" fillId="0" borderId="31" applyNumberFormat="0" applyProtection="0">
      <alignment horizontal="right" vertical="center"/>
    </xf>
    <xf numFmtId="4" fontId="33" fillId="0" borderId="31" applyNumberFormat="0" applyProtection="0">
      <alignment horizontal="right" vertical="center"/>
    </xf>
    <xf numFmtId="39" fontId="33" fillId="0" borderId="32" applyProtection="0">
      <alignment horizontal="right" vertical="center"/>
    </xf>
    <xf numFmtId="39" fontId="33" fillId="0" borderId="32" applyProtection="0">
      <alignment horizontal="right" vertical="center"/>
    </xf>
    <xf numFmtId="4" fontId="33" fillId="0" borderId="31" applyNumberFormat="0" applyProtection="0">
      <alignment horizontal="right" vertical="center"/>
    </xf>
    <xf numFmtId="4" fontId="33" fillId="0" borderId="31" applyNumberFormat="0" applyProtection="0">
      <alignment horizontal="right" vertical="center"/>
    </xf>
    <xf numFmtId="4" fontId="33" fillId="0" borderId="31" applyNumberFormat="0" applyProtection="0">
      <alignment horizontal="right" vertical="center"/>
    </xf>
    <xf numFmtId="4" fontId="33" fillId="0" borderId="31" applyNumberFormat="0" applyProtection="0">
      <alignment horizontal="right" vertical="center"/>
    </xf>
    <xf numFmtId="4" fontId="33" fillId="0" borderId="31" applyNumberFormat="0" applyProtection="0">
      <alignment horizontal="right" vertical="center"/>
    </xf>
    <xf numFmtId="4" fontId="33" fillId="0" borderId="31" applyNumberFormat="0" applyProtection="0">
      <alignment horizontal="right" vertical="center"/>
    </xf>
    <xf numFmtId="4" fontId="96" fillId="0" borderId="18" applyNumberFormat="0" applyProtection="0">
      <alignment horizontal="right" vertical="center"/>
    </xf>
    <xf numFmtId="4" fontId="96" fillId="0" borderId="18" applyNumberFormat="0" applyProtection="0">
      <alignment horizontal="right" vertical="center"/>
    </xf>
    <xf numFmtId="4" fontId="103" fillId="108" borderId="18" applyNumberFormat="0" applyProtection="0">
      <alignment horizontal="right" vertical="center"/>
    </xf>
    <xf numFmtId="4" fontId="103" fillId="109" borderId="18" applyNumberFormat="0" applyProtection="0">
      <alignment horizontal="right" vertical="center"/>
    </xf>
    <xf numFmtId="4" fontId="117" fillId="103" borderId="32" applyNumberFormat="0" applyProtection="0">
      <alignment horizontal="right" vertical="center"/>
    </xf>
    <xf numFmtId="4" fontId="103" fillId="109" borderId="18" applyNumberFormat="0" applyProtection="0">
      <alignment horizontal="right" vertical="center"/>
    </xf>
    <xf numFmtId="4" fontId="103" fillId="109" borderId="18" applyNumberFormat="0" applyProtection="0">
      <alignment horizontal="right" vertical="center"/>
    </xf>
    <xf numFmtId="4" fontId="117" fillId="103" borderId="32" applyNumberFormat="0" applyProtection="0">
      <alignment horizontal="right" vertical="center"/>
    </xf>
    <xf numFmtId="4" fontId="96" fillId="51" borderId="18" applyNumberFormat="0" applyProtection="0">
      <alignment horizontal="left" vertical="center" indent="1"/>
    </xf>
    <xf numFmtId="0" fontId="5" fillId="0" borderId="31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0" fontId="5" fillId="0" borderId="31" applyNumberFormat="0" applyProtection="0">
      <alignment horizontal="left" vertical="center" indent="1"/>
    </xf>
    <xf numFmtId="0" fontId="5" fillId="0" borderId="31" applyNumberFormat="0" applyProtection="0">
      <alignment horizontal="left" vertical="center" indent="1"/>
    </xf>
    <xf numFmtId="0" fontId="5" fillId="0" borderId="31" applyNumberFormat="0" applyProtection="0">
      <alignment horizontal="left" vertical="center" indent="1"/>
    </xf>
    <xf numFmtId="4" fontId="102" fillId="0" borderId="0" applyNumberFormat="0" applyProtection="0">
      <alignment horizontal="left" vertical="center" wrapText="1" indent="1"/>
    </xf>
    <xf numFmtId="4" fontId="33" fillId="105" borderId="32" applyNumberFormat="0" applyProtection="0">
      <alignment horizontal="left" vertical="center" indent="1"/>
    </xf>
    <xf numFmtId="4" fontId="33" fillId="105" borderId="32" applyNumberFormat="0" applyProtection="0">
      <alignment horizontal="left" vertical="center" indent="1"/>
    </xf>
    <xf numFmtId="0" fontId="5" fillId="0" borderId="31" applyNumberFormat="0" applyProtection="0">
      <alignment horizontal="left" vertical="center" indent="1"/>
    </xf>
    <xf numFmtId="0" fontId="5" fillId="0" borderId="31" applyNumberFormat="0" applyProtection="0">
      <alignment horizontal="left" vertical="center" indent="1"/>
    </xf>
    <xf numFmtId="0" fontId="5" fillId="0" borderId="31" applyNumberFormat="0" applyProtection="0">
      <alignment horizontal="left" vertical="center" indent="1"/>
    </xf>
    <xf numFmtId="0" fontId="5" fillId="0" borderId="31" applyNumberFormat="0" applyProtection="0">
      <alignment horizontal="left" vertical="center" indent="1"/>
    </xf>
    <xf numFmtId="0" fontId="5" fillId="0" borderId="31" applyNumberFormat="0" applyProtection="0">
      <alignment horizontal="left" vertical="center" indent="1"/>
    </xf>
    <xf numFmtId="0" fontId="5" fillId="0" borderId="31" applyNumberFormat="0" applyProtection="0">
      <alignment horizontal="left" vertical="center" indent="1"/>
    </xf>
    <xf numFmtId="4" fontId="96" fillId="51" borderId="18" applyNumberFormat="0" applyProtection="0">
      <alignment horizontal="left" vertical="center" indent="1"/>
    </xf>
    <xf numFmtId="4" fontId="96" fillId="51" borderId="18" applyNumberFormat="0" applyProtection="0">
      <alignment horizontal="left" vertical="center" indent="1"/>
    </xf>
    <xf numFmtId="0" fontId="116" fillId="105" borderId="32" applyNumberFormat="0" applyProtection="0">
      <alignment horizontal="left" vertical="top" indent="1"/>
    </xf>
    <xf numFmtId="0" fontId="6" fillId="0" borderId="38" applyNumberFormat="0" applyProtection="0">
      <alignment horizontal="left" vertical="center" indent="1"/>
    </xf>
    <xf numFmtId="0" fontId="33" fillId="97" borderId="32" applyNumberFormat="0" applyProtection="0">
      <alignment horizontal="left" vertical="top" indent="1"/>
    </xf>
    <xf numFmtId="0" fontId="33" fillId="97" borderId="32" applyNumberFormat="0" applyProtection="0">
      <alignment horizontal="left" vertical="top" indent="1"/>
    </xf>
    <xf numFmtId="0" fontId="33" fillId="97" borderId="32" applyNumberFormat="0" applyProtection="0">
      <alignment horizontal="left" vertical="top" indent="1"/>
    </xf>
    <xf numFmtId="0" fontId="106" fillId="0" borderId="0" applyNumberFormat="0" applyProtection="0">
      <alignment horizontal="center" wrapText="1"/>
    </xf>
    <xf numFmtId="0" fontId="6" fillId="0" borderId="38" applyNumberFormat="0" applyProtection="0">
      <alignment horizontal="left" vertical="center" indent="1"/>
    </xf>
    <xf numFmtId="0" fontId="6" fillId="0" borderId="38" applyNumberFormat="0" applyProtection="0">
      <alignment horizontal="left" vertical="center" indent="1"/>
    </xf>
    <xf numFmtId="0" fontId="118" fillId="0" borderId="0" applyNumberFormat="0" applyProtection="0">
      <alignment horizontal="center" wrapText="1"/>
    </xf>
    <xf numFmtId="0" fontId="116" fillId="105" borderId="32" applyNumberFormat="0" applyProtection="0">
      <alignment horizontal="left" vertical="top" indent="1"/>
    </xf>
    <xf numFmtId="0" fontId="116" fillId="105" borderId="32" applyNumberFormat="0" applyProtection="0">
      <alignment horizontal="left" vertical="top" indent="1"/>
    </xf>
    <xf numFmtId="0" fontId="118" fillId="0" borderId="0" applyNumberFormat="0" applyProtection="0">
      <alignment horizontal="center" wrapText="1"/>
    </xf>
    <xf numFmtId="4" fontId="119" fillId="110" borderId="33" applyNumberFormat="0" applyProtection="0">
      <alignment horizontal="left" vertical="center" indent="1"/>
    </xf>
    <xf numFmtId="0" fontId="120" fillId="0" borderId="0"/>
    <xf numFmtId="4" fontId="121" fillId="110" borderId="0" applyNumberFormat="0" applyProtection="0">
      <alignment horizontal="left" vertical="center" indent="1"/>
    </xf>
    <xf numFmtId="4" fontId="122" fillId="0" borderId="0" applyNumberFormat="0" applyProtection="0">
      <alignment horizontal="left"/>
    </xf>
    <xf numFmtId="4" fontId="109" fillId="0" borderId="0" applyNumberFormat="0" applyProtection="0">
      <alignment horizontal="left"/>
    </xf>
    <xf numFmtId="0" fontId="120" fillId="0" borderId="0"/>
    <xf numFmtId="0" fontId="120" fillId="0" borderId="0"/>
    <xf numFmtId="4" fontId="109" fillId="0" borderId="0" applyNumberFormat="0" applyProtection="0">
      <alignment horizontal="left" vertical="top"/>
    </xf>
    <xf numFmtId="4" fontId="119" fillId="110" borderId="33" applyNumberFormat="0" applyProtection="0">
      <alignment horizontal="left" vertical="center" indent="1"/>
    </xf>
    <xf numFmtId="4" fontId="119" fillId="110" borderId="33" applyNumberFormat="0" applyProtection="0">
      <alignment horizontal="left" vertical="center" indent="1"/>
    </xf>
    <xf numFmtId="4" fontId="109" fillId="0" borderId="0" applyNumberFormat="0" applyProtection="0">
      <alignment horizontal="left" vertical="top"/>
    </xf>
    <xf numFmtId="0" fontId="96" fillId="111" borderId="30"/>
    <xf numFmtId="0" fontId="96" fillId="111" borderId="30"/>
    <xf numFmtId="4" fontId="123" fillId="81" borderId="18" applyNumberFormat="0" applyProtection="0">
      <alignment horizontal="right" vertical="center"/>
    </xf>
    <xf numFmtId="4" fontId="102" fillId="0" borderId="0" applyNumberFormat="0" applyProtection="0">
      <alignment horizontal="right" vertical="top"/>
    </xf>
    <xf numFmtId="4" fontId="124" fillId="103" borderId="32" applyNumberFormat="0" applyProtection="0">
      <alignment horizontal="right" vertical="center"/>
    </xf>
    <xf numFmtId="4" fontId="124" fillId="103" borderId="32" applyNumberFormat="0" applyProtection="0">
      <alignment horizontal="right" vertical="center"/>
    </xf>
    <xf numFmtId="4" fontId="124" fillId="103" borderId="32" applyNumberFormat="0" applyProtection="0">
      <alignment horizontal="right" vertical="center"/>
    </xf>
    <xf numFmtId="4" fontId="124" fillId="0" borderId="0" applyNumberFormat="0" applyProtection="0">
      <alignment horizontal="right"/>
    </xf>
    <xf numFmtId="4" fontId="102" fillId="0" borderId="0" applyNumberFormat="0" applyProtection="0">
      <alignment horizontal="right"/>
    </xf>
    <xf numFmtId="4" fontId="102" fillId="0" borderId="0" applyNumberFormat="0" applyProtection="0">
      <alignment horizontal="right"/>
    </xf>
    <xf numFmtId="4" fontId="102" fillId="0" borderId="0" applyNumberFormat="0" applyProtection="0">
      <alignment horizontal="right"/>
    </xf>
    <xf numFmtId="4" fontId="102" fillId="0" borderId="0" applyNumberFormat="0" applyProtection="0">
      <alignment horizontal="right" vertical="top"/>
    </xf>
    <xf numFmtId="4" fontId="123" fillId="81" borderId="18" applyNumberFormat="0" applyProtection="0">
      <alignment horizontal="right" vertical="center"/>
    </xf>
    <xf numFmtId="4" fontId="123" fillId="81" borderId="18" applyNumberFormat="0" applyProtection="0">
      <alignment horizontal="right" vertical="center"/>
    </xf>
    <xf numFmtId="0" fontId="125" fillId="0" borderId="39" applyNumberFormat="0" applyFont="0" applyFill="0" applyAlignment="0" applyProtection="0"/>
    <xf numFmtId="193" fontId="126" fillId="0" borderId="40" applyNumberFormat="0" applyProtection="0">
      <alignment horizontal="right" vertical="center"/>
    </xf>
    <xf numFmtId="193" fontId="127" fillId="0" borderId="41" applyNumberFormat="0" applyProtection="0">
      <alignment horizontal="right" vertical="center"/>
    </xf>
    <xf numFmtId="0" fontId="127" fillId="112" borderId="39" applyNumberFormat="0" applyAlignment="0" applyProtection="0">
      <alignment horizontal="left" vertical="center" indent="1"/>
    </xf>
    <xf numFmtId="0" fontId="128" fillId="113" borderId="41" applyNumberFormat="0" applyAlignment="0" applyProtection="0">
      <alignment horizontal="left" vertical="center" indent="1"/>
    </xf>
    <xf numFmtId="0" fontId="128" fillId="113" borderId="41" applyNumberFormat="0" applyAlignment="0" applyProtection="0">
      <alignment horizontal="left" vertical="center" indent="1"/>
    </xf>
    <xf numFmtId="0" fontId="129" fillId="0" borderId="42" applyNumberFormat="0" applyFill="0" applyBorder="0" applyAlignment="0" applyProtection="0"/>
    <xf numFmtId="0" fontId="130" fillId="0" borderId="42" applyBorder="0" applyAlignment="0" applyProtection="0"/>
    <xf numFmtId="193" fontId="131" fillId="114" borderId="43" applyNumberFormat="0" applyBorder="0" applyAlignment="0" applyProtection="0">
      <alignment horizontal="right" vertical="center" indent="1"/>
    </xf>
    <xf numFmtId="193" fontId="132" fillId="115" borderId="43" applyNumberFormat="0" applyBorder="0" applyAlignment="0" applyProtection="0">
      <alignment horizontal="right" vertical="center" indent="1"/>
    </xf>
    <xf numFmtId="193" fontId="132" fillId="116" borderId="43" applyNumberFormat="0" applyBorder="0" applyAlignment="0" applyProtection="0">
      <alignment horizontal="right" vertical="center" indent="1"/>
    </xf>
    <xf numFmtId="193" fontId="133" fillId="117" borderId="43" applyNumberFormat="0" applyBorder="0" applyAlignment="0" applyProtection="0">
      <alignment horizontal="right" vertical="center" indent="1"/>
    </xf>
    <xf numFmtId="193" fontId="133" fillId="118" borderId="43" applyNumberFormat="0" applyBorder="0" applyAlignment="0" applyProtection="0">
      <alignment horizontal="right" vertical="center" indent="1"/>
    </xf>
    <xf numFmtId="193" fontId="133" fillId="119" borderId="43" applyNumberFormat="0" applyBorder="0" applyAlignment="0" applyProtection="0">
      <alignment horizontal="right" vertical="center" indent="1"/>
    </xf>
    <xf numFmtId="193" fontId="134" fillId="120" borderId="43" applyNumberFormat="0" applyBorder="0" applyAlignment="0" applyProtection="0">
      <alignment horizontal="right" vertical="center" indent="1"/>
    </xf>
    <xf numFmtId="193" fontId="134" fillId="121" borderId="43" applyNumberFormat="0" applyBorder="0" applyAlignment="0" applyProtection="0">
      <alignment horizontal="right" vertical="center" indent="1"/>
    </xf>
    <xf numFmtId="193" fontId="134" fillId="122" borderId="43" applyNumberFormat="0" applyBorder="0" applyAlignment="0" applyProtection="0">
      <alignment horizontal="right" vertical="center" indent="1"/>
    </xf>
    <xf numFmtId="0" fontId="128" fillId="123" borderId="39" applyNumberFormat="0" applyAlignment="0" applyProtection="0">
      <alignment horizontal="left" vertical="center" indent="1"/>
    </xf>
    <xf numFmtId="0" fontId="128" fillId="124" borderId="39" applyNumberFormat="0" applyAlignment="0" applyProtection="0">
      <alignment horizontal="left" vertical="center" indent="1"/>
    </xf>
    <xf numFmtId="0" fontId="128" fillId="125" borderId="39" applyNumberFormat="0" applyAlignment="0" applyProtection="0">
      <alignment horizontal="left" vertical="center" indent="1"/>
    </xf>
    <xf numFmtId="0" fontId="128" fillId="126" borderId="39" applyNumberFormat="0" applyAlignment="0" applyProtection="0">
      <alignment horizontal="left" vertical="center" indent="1"/>
    </xf>
    <xf numFmtId="0" fontId="128" fillId="127" borderId="41" applyNumberFormat="0" applyAlignment="0" applyProtection="0">
      <alignment horizontal="left" vertical="center" indent="1"/>
    </xf>
    <xf numFmtId="193" fontId="126" fillId="126" borderId="40" applyNumberFormat="0" applyBorder="0" applyProtection="0">
      <alignment horizontal="right" vertical="center"/>
    </xf>
    <xf numFmtId="193" fontId="127" fillId="126" borderId="41" applyNumberFormat="0" applyBorder="0" applyProtection="0">
      <alignment horizontal="right" vertical="center"/>
    </xf>
    <xf numFmtId="193" fontId="126" fillId="128" borderId="39" applyNumberFormat="0" applyAlignment="0" applyProtection="0">
      <alignment horizontal="left" vertical="center" indent="1"/>
    </xf>
    <xf numFmtId="0" fontId="127" fillId="112" borderId="41" applyNumberFormat="0" applyAlignment="0" applyProtection="0">
      <alignment horizontal="left" vertical="center" indent="1"/>
    </xf>
    <xf numFmtId="0" fontId="128" fillId="127" borderId="41" applyNumberFormat="0" applyAlignment="0" applyProtection="0">
      <alignment horizontal="left" vertical="center" indent="1"/>
    </xf>
    <xf numFmtId="193" fontId="127" fillId="127" borderId="41" applyNumberFormat="0" applyProtection="0">
      <alignment horizontal="right" vertical="center"/>
    </xf>
    <xf numFmtId="0" fontId="135" fillId="0" borderId="0"/>
    <xf numFmtId="0" fontId="136" fillId="0" borderId="0"/>
    <xf numFmtId="0" fontId="137" fillId="109" borderId="0"/>
    <xf numFmtId="0" fontId="138" fillId="129" borderId="0"/>
    <xf numFmtId="0" fontId="139" fillId="129" borderId="44"/>
    <xf numFmtId="0" fontId="139" fillId="129" borderId="0"/>
    <xf numFmtId="0" fontId="137" fillId="109" borderId="44">
      <protection locked="0"/>
    </xf>
    <xf numFmtId="0" fontId="137" fillId="129" borderId="0"/>
    <xf numFmtId="0" fontId="140" fillId="0" borderId="0" applyNumberForma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141" fillId="0" borderId="0" applyNumberFormat="0" applyFill="0" applyBorder="0" applyAlignment="0" applyProtection="0"/>
    <xf numFmtId="3" fontId="5" fillId="0" borderId="45" applyFont="0" applyFill="0" applyAlignment="0" applyProtection="0"/>
    <xf numFmtId="3" fontId="5" fillId="0" borderId="45" applyFont="0" applyFill="0" applyAlignment="0" applyProtection="0"/>
    <xf numFmtId="3" fontId="5" fillId="0" borderId="45" applyFont="0" applyFill="0" applyAlignment="0" applyProtection="0"/>
    <xf numFmtId="3" fontId="5" fillId="0" borderId="45" applyFont="0" applyFill="0" applyAlignment="0" applyProtection="0"/>
    <xf numFmtId="10" fontId="5" fillId="0" borderId="45" applyFont="0" applyFill="0" applyAlignment="0" applyProtection="0"/>
    <xf numFmtId="10" fontId="5" fillId="0" borderId="45" applyFont="0" applyFill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49" fontId="5" fillId="0" borderId="0"/>
    <xf numFmtId="49" fontId="5" fillId="0" borderId="0"/>
    <xf numFmtId="49" fontId="5" fillId="0" borderId="0"/>
    <xf numFmtId="0" fontId="10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177" fontId="54" fillId="0" borderId="14">
      <protection locked="0"/>
    </xf>
    <xf numFmtId="177" fontId="54" fillId="0" borderId="14">
      <protection locked="0"/>
    </xf>
    <xf numFmtId="0" fontId="55" fillId="0" borderId="46" applyNumberFormat="0" applyFill="0" applyAlignment="0" applyProtection="0"/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177" fontId="54" fillId="0" borderId="14">
      <protection locked="0"/>
    </xf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177" fontId="54" fillId="0" borderId="14">
      <protection locked="0"/>
    </xf>
    <xf numFmtId="177" fontId="54" fillId="0" borderId="14">
      <protection locked="0"/>
    </xf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143" fillId="0" borderId="10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23" fillId="0" borderId="10" applyNumberFormat="0" applyFill="0" applyAlignment="0" applyProtection="0"/>
    <xf numFmtId="3" fontId="5" fillId="0" borderId="14" applyFont="0" applyFill="0" applyAlignment="0" applyProtection="0"/>
    <xf numFmtId="3" fontId="5" fillId="0" borderId="14" applyFont="0" applyFill="0" applyAlignment="0" applyProtection="0"/>
    <xf numFmtId="3" fontId="5" fillId="0" borderId="14" applyFont="0" applyFill="0" applyAlignment="0" applyProtection="0"/>
    <xf numFmtId="3" fontId="5" fillId="0" borderId="14" applyFont="0" applyFill="0" applyAlignment="0" applyProtection="0"/>
    <xf numFmtId="3" fontId="5" fillId="0" borderId="14" applyFont="0" applyFill="0" applyAlignment="0" applyProtection="0"/>
    <xf numFmtId="10" fontId="5" fillId="0" borderId="14" applyFont="0" applyFill="0" applyAlignment="0" applyProtection="0"/>
    <xf numFmtId="10" fontId="5" fillId="0" borderId="14" applyFon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Protection="0">
      <alignment horizontal="center" wrapText="1"/>
    </xf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37" fontId="34" fillId="0" borderId="0">
      <alignment horizontal="center"/>
    </xf>
    <xf numFmtId="37" fontId="34" fillId="0" borderId="0">
      <alignment horizontal="center"/>
    </xf>
    <xf numFmtId="41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197" fontId="157" fillId="0" borderId="0"/>
    <xf numFmtId="0" fontId="42" fillId="0" borderId="0" applyNumberFormat="0" applyFill="0" applyBorder="0" applyAlignment="0" applyProtection="0"/>
    <xf numFmtId="198" fontId="5" fillId="0" borderId="0" applyBorder="0"/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171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171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171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171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171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171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171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171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171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171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171" fontId="5" fillId="0" borderId="0">
      <alignment horizontal="left" wrapText="1"/>
    </xf>
    <xf numFmtId="0" fontId="5" fillId="0" borderId="0">
      <alignment vertical="top"/>
    </xf>
    <xf numFmtId="198" fontId="5" fillId="0" borderId="0" applyBorder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5" fillId="0" borderId="0">
      <alignment horizontal="left" wrapText="1"/>
    </xf>
    <xf numFmtId="0" fontId="42" fillId="0" borderId="0"/>
    <xf numFmtId="5" fontId="157" fillId="0" borderId="0" applyFont="0" applyFill="0" applyBorder="0" applyAlignment="0" applyProtection="0"/>
    <xf numFmtId="8" fontId="159" fillId="0" borderId="0" applyFont="0" applyFill="0" applyBorder="0" applyAlignment="0" applyProtection="0"/>
    <xf numFmtId="0" fontId="61" fillId="0" borderId="0">
      <alignment horizontal="right"/>
    </xf>
    <xf numFmtId="0" fontId="61" fillId="0" borderId="0">
      <alignment horizontal="right"/>
    </xf>
    <xf numFmtId="38" fontId="5" fillId="0" borderId="0"/>
    <xf numFmtId="38" fontId="160" fillId="0" borderId="0"/>
    <xf numFmtId="7" fontId="157" fillId="0" borderId="0" applyFont="0" applyFill="0" applyBorder="0" applyAlignment="0" applyProtection="0"/>
    <xf numFmtId="5" fontId="159" fillId="0" borderId="0" applyFont="0" applyFill="0" applyBorder="0" applyAlignment="0" applyProtection="0"/>
    <xf numFmtId="0" fontId="94" fillId="0" borderId="0"/>
    <xf numFmtId="0" fontId="161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15" fontId="5" fillId="0" borderId="50" applyBorder="0"/>
    <xf numFmtId="15" fontId="2" fillId="0" borderId="0" applyBorder="0"/>
    <xf numFmtId="0" fontId="161" fillId="38" borderId="0"/>
    <xf numFmtId="0" fontId="162" fillId="38" borderId="0"/>
    <xf numFmtId="0" fontId="162" fillId="38" borderId="0"/>
    <xf numFmtId="0" fontId="162" fillId="38" borderId="0">
      <alignment horizontal="right"/>
    </xf>
    <xf numFmtId="0" fontId="162" fillId="38" borderId="0">
      <alignment horizontal="right"/>
    </xf>
    <xf numFmtId="10" fontId="163" fillId="0" borderId="0"/>
    <xf numFmtId="0" fontId="5" fillId="0" borderId="0" applyFont="0" applyFill="0" applyBorder="0" applyAlignment="0" applyProtection="0"/>
    <xf numFmtId="10" fontId="163" fillId="0" borderId="0"/>
    <xf numFmtId="0" fontId="5" fillId="0" borderId="0"/>
    <xf numFmtId="10" fontId="163" fillId="0" borderId="0"/>
    <xf numFmtId="10" fontId="163" fillId="0" borderId="0"/>
    <xf numFmtId="10" fontId="163" fillId="0" borderId="0"/>
    <xf numFmtId="9" fontId="5" fillId="0" borderId="0"/>
    <xf numFmtId="9" fontId="16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10" fontId="15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163" fillId="0" borderId="0"/>
    <xf numFmtId="0" fontId="5" fillId="0" borderId="0"/>
    <xf numFmtId="0" fontId="94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4" fillId="0" borderId="0" applyFont="0" applyFill="0" applyBorder="0" applyAlignment="0" applyProtection="0"/>
    <xf numFmtId="0" fontId="164" fillId="0" borderId="0" applyFont="0" applyFill="0" applyBorder="0" applyAlignment="0" applyProtection="0"/>
    <xf numFmtId="0" fontId="164" fillId="0" borderId="0" applyFont="0" applyFill="0" applyBorder="0" applyAlignment="0" applyProtection="0"/>
    <xf numFmtId="0" fontId="164" fillId="0" borderId="0" applyFont="0" applyFill="0" applyBorder="0" applyAlignment="0" applyProtection="0"/>
    <xf numFmtId="0" fontId="164" fillId="0" borderId="0" applyFont="0" applyFill="0" applyBorder="0" applyAlignment="0" applyProtection="0"/>
    <xf numFmtId="0" fontId="164" fillId="0" borderId="0" applyFont="0" applyFill="0" applyBorder="0" applyAlignment="0" applyProtection="0"/>
    <xf numFmtId="0" fontId="164" fillId="0" borderId="0" applyFont="0" applyFill="0" applyBorder="0" applyAlignment="0" applyProtection="0"/>
    <xf numFmtId="0" fontId="164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4" fillId="0" borderId="0" applyFont="0" applyFill="0" applyBorder="0" applyAlignment="0" applyProtection="0"/>
    <xf numFmtId="0" fontId="164" fillId="0" borderId="0" applyFont="0" applyFill="0" applyBorder="0" applyAlignment="0" applyProtection="0"/>
    <xf numFmtId="0" fontId="164" fillId="0" borderId="0" applyFont="0" applyFill="0" applyBorder="0" applyAlignment="0" applyProtection="0"/>
    <xf numFmtId="0" fontId="164" fillId="0" borderId="0" applyFont="0" applyFill="0" applyBorder="0" applyAlignment="0" applyProtection="0"/>
    <xf numFmtId="0" fontId="164" fillId="0" borderId="0" applyFont="0" applyFill="0" applyBorder="0" applyAlignment="0" applyProtection="0"/>
    <xf numFmtId="0" fontId="164" fillId="0" borderId="0" applyFont="0" applyFill="0" applyBorder="0" applyAlignment="0" applyProtection="0"/>
    <xf numFmtId="0" fontId="164" fillId="0" borderId="0" applyFont="0" applyFill="0" applyBorder="0" applyAlignment="0" applyProtection="0"/>
    <xf numFmtId="0" fontId="164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10" fontId="163" fillId="0" borderId="0"/>
    <xf numFmtId="192" fontId="5" fillId="0" borderId="0" applyFill="0" applyBorder="0" applyProtection="0">
      <alignment horizontal="left" wrapText="1"/>
    </xf>
    <xf numFmtId="192" fontId="5" fillId="0" borderId="0" applyFill="0" applyBorder="0" applyProtection="0">
      <alignment horizontal="left" wrapText="1"/>
    </xf>
    <xf numFmtId="10" fontId="16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7" fillId="0" borderId="0" applyFont="0" applyFill="0" applyBorder="0" applyAlignment="0" applyProtection="0"/>
    <xf numFmtId="0" fontId="164" fillId="0" borderId="0" applyFont="0" applyFill="0" applyBorder="0" applyAlignment="0" applyProtection="0"/>
    <xf numFmtId="0" fontId="164" fillId="0" borderId="0" applyFont="0" applyFill="0" applyBorder="0" applyAlignment="0" applyProtection="0"/>
    <xf numFmtId="0" fontId="164" fillId="0" borderId="0" applyFont="0" applyFill="0" applyBorder="0" applyAlignment="0" applyProtection="0"/>
    <xf numFmtId="0" fontId="164" fillId="0" borderId="0" applyFont="0" applyFill="0" applyBorder="0" applyAlignment="0" applyProtection="0"/>
    <xf numFmtId="0" fontId="164" fillId="0" borderId="0" applyFont="0" applyFill="0" applyBorder="0" applyAlignment="0" applyProtection="0"/>
    <xf numFmtId="0" fontId="164" fillId="0" borderId="0" applyFont="0" applyFill="0" applyBorder="0" applyAlignment="0" applyProtection="0"/>
    <xf numFmtId="0" fontId="164" fillId="0" borderId="0" applyFont="0" applyFill="0" applyBorder="0" applyAlignment="0" applyProtection="0"/>
    <xf numFmtId="0" fontId="164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57" fillId="0" borderId="0"/>
    <xf numFmtId="192" fontId="157" fillId="0" borderId="0"/>
    <xf numFmtId="9" fontId="157" fillId="0" borderId="0"/>
    <xf numFmtId="9" fontId="157" fillId="0" borderId="0"/>
    <xf numFmtId="9" fontId="157" fillId="0" borderId="0"/>
    <xf numFmtId="0" fontId="157" fillId="0" borderId="0"/>
    <xf numFmtId="0" fontId="42" fillId="0" borderId="0" applyFill="0" applyBorder="0">
      <alignment horizontal="right"/>
    </xf>
    <xf numFmtId="0" fontId="42" fillId="0" borderId="0" applyFill="0" applyBorder="0">
      <alignment horizontal="right"/>
    </xf>
    <xf numFmtId="0" fontId="42" fillId="0" borderId="0" applyFill="0" applyBorder="0">
      <alignment horizontal="right"/>
    </xf>
    <xf numFmtId="0" fontId="42" fillId="0" borderId="0" applyFill="0" applyBorder="0">
      <alignment horizontal="right"/>
    </xf>
    <xf numFmtId="0" fontId="42" fillId="0" borderId="0" applyFill="0" applyBorder="0">
      <alignment horizontal="right"/>
    </xf>
    <xf numFmtId="0" fontId="42" fillId="0" borderId="0" applyFill="0" applyBorder="0">
      <alignment horizontal="right"/>
    </xf>
    <xf numFmtId="0" fontId="165" fillId="0" borderId="0" applyNumberFormat="0" applyFont="0" applyFill="0" applyBorder="0" applyAlignment="0" applyProtection="0"/>
    <xf numFmtId="0" fontId="5" fillId="0" borderId="20" applyBorder="0"/>
    <xf numFmtId="0" fontId="5" fillId="0" borderId="20" applyBorder="0"/>
    <xf numFmtId="0" fontId="166" fillId="38" borderId="0" applyBorder="0" applyAlignment="0"/>
    <xf numFmtId="37" fontId="157" fillId="0" borderId="20" applyFont="0" applyFill="0" applyBorder="0" applyAlignment="0" applyProtection="0"/>
    <xf numFmtId="37" fontId="157" fillId="0" borderId="20" applyFont="0" applyFill="0" applyBorder="0" applyAlignment="0" applyProtection="0"/>
    <xf numFmtId="37" fontId="157" fillId="0" borderId="20" applyFont="0" applyFill="0" applyBorder="0" applyAlignment="0" applyProtection="0"/>
    <xf numFmtId="37" fontId="157" fillId="0" borderId="20" applyFont="0" applyFill="0" applyBorder="0" applyAlignment="0" applyProtection="0"/>
    <xf numFmtId="37" fontId="157" fillId="0" borderId="20" applyFont="0" applyFill="0" applyBorder="0" applyAlignment="0" applyProtection="0"/>
    <xf numFmtId="37" fontId="157" fillId="0" borderId="20" applyFont="0" applyFill="0" applyBorder="0" applyAlignment="0" applyProtection="0"/>
    <xf numFmtId="37" fontId="157" fillId="0" borderId="20" applyFont="0" applyFill="0" applyBorder="0" applyAlignment="0" applyProtection="0"/>
    <xf numFmtId="0" fontId="157" fillId="0" borderId="0"/>
    <xf numFmtId="0" fontId="157" fillId="0" borderId="0"/>
    <xf numFmtId="0" fontId="157" fillId="0" borderId="0"/>
    <xf numFmtId="197" fontId="42" fillId="0" borderId="0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9" fontId="157" fillId="0" borderId="51"/>
    <xf numFmtId="197" fontId="42" fillId="0" borderId="0"/>
    <xf numFmtId="39" fontId="42" fillId="0" borderId="0" applyFont="0" applyFill="0" applyBorder="0" applyAlignment="0" applyProtection="0"/>
    <xf numFmtId="199" fontId="157" fillId="0" borderId="0" applyFont="0" applyFill="0" applyBorder="0" applyAlignment="0" applyProtection="0"/>
    <xf numFmtId="197" fontId="42" fillId="0" borderId="0" applyFont="0" applyFill="0" applyBorder="0" applyAlignment="0" applyProtection="0"/>
    <xf numFmtId="0" fontId="157" fillId="0" borderId="0"/>
    <xf numFmtId="192" fontId="167" fillId="0" borderId="0">
      <alignment horizontal="right"/>
    </xf>
    <xf numFmtId="39" fontId="157" fillId="0" borderId="0" applyFont="0" applyFill="0" applyBorder="0" applyAlignment="0" applyProtection="0"/>
    <xf numFmtId="199" fontId="157" fillId="0" borderId="0" applyFont="0" applyFill="0" applyBorder="0" applyAlignment="0" applyProtection="0"/>
    <xf numFmtId="0" fontId="157" fillId="0" borderId="0"/>
    <xf numFmtId="0" fontId="5" fillId="0" borderId="0" applyFill="0" applyBorder="0"/>
    <xf numFmtId="0" fontId="5" fillId="0" borderId="0" applyFill="0" applyBorder="0"/>
    <xf numFmtId="0" fontId="157" fillId="0" borderId="0"/>
    <xf numFmtId="39" fontId="157" fillId="0" borderId="0"/>
    <xf numFmtId="197" fontId="157" fillId="0" borderId="62"/>
    <xf numFmtId="197" fontId="157" fillId="0" borderId="62"/>
    <xf numFmtId="197" fontId="157" fillId="0" borderId="62"/>
    <xf numFmtId="200" fontId="157" fillId="0" borderId="0"/>
    <xf numFmtId="200" fontId="157" fillId="0" borderId="0"/>
    <xf numFmtId="200" fontId="157" fillId="0" borderId="0"/>
    <xf numFmtId="201" fontId="42" fillId="0" borderId="0" applyFont="0" applyFill="0" applyBorder="0" applyAlignment="0"/>
    <xf numFmtId="0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202" fontId="5" fillId="0" borderId="0" applyFont="0" applyFill="0" applyBorder="0" applyAlignment="0" applyProtection="0"/>
    <xf numFmtId="40" fontId="169" fillId="0" borderId="0" applyFont="0" applyFill="0" applyBorder="0" applyAlignment="0" applyProtection="0"/>
    <xf numFmtId="0" fontId="170" fillId="0" borderId="0" applyNumberFormat="0" applyFill="0" applyBorder="0" applyAlignment="0" applyProtection="0">
      <alignment vertical="top"/>
      <protection locked="0"/>
    </xf>
    <xf numFmtId="38" fontId="16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71" fillId="0" borderId="0"/>
    <xf numFmtId="0" fontId="147" fillId="0" borderId="0" applyFont="0" applyAlignment="0">
      <alignment horizontal="center" vertical="center"/>
    </xf>
    <xf numFmtId="0" fontId="61" fillId="0" borderId="0"/>
    <xf numFmtId="0" fontId="42" fillId="0" borderId="0"/>
    <xf numFmtId="0" fontId="5" fillId="0" borderId="0"/>
    <xf numFmtId="38" fontId="5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0" borderId="0" applyFont="0" applyFill="0" applyBorder="0" applyProtection="0">
      <alignment horizontal="right"/>
    </xf>
    <xf numFmtId="0" fontId="94" fillId="0" borderId="0" applyFont="0" applyFill="0" applyBorder="0" applyProtection="0">
      <alignment horizontal="right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1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04" fontId="2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05" fontId="2" fillId="0" borderId="0" applyFont="0" applyFill="0" applyBorder="0" applyProtection="0">
      <alignment horizontal="right"/>
    </xf>
    <xf numFmtId="171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0" fontId="5" fillId="0" borderId="0" applyFont="0" applyFill="0" applyBorder="0" applyAlignment="0" applyProtection="0">
      <alignment horizontal="left" wrapText="1"/>
    </xf>
    <xf numFmtId="0" fontId="94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08" fontId="2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10" fontId="2" fillId="0" borderId="0" applyFont="0" applyFill="0" applyBorder="0" applyProtection="0">
      <alignment horizontal="right"/>
    </xf>
    <xf numFmtId="0" fontId="94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2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72" fillId="0" borderId="0" applyFont="0" applyFill="0" applyBorder="0" applyAlignment="0" applyProtection="0"/>
    <xf numFmtId="213" fontId="172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7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6" fontId="173" fillId="0" borderId="0" applyFont="0" applyFill="0" applyBorder="0" applyAlignment="0" applyProtection="0"/>
    <xf numFmtId="38" fontId="173" fillId="0" borderId="0" applyFont="0" applyFill="0" applyBorder="0" applyAlignment="0" applyProtection="0"/>
    <xf numFmtId="38" fontId="173" fillId="0" borderId="0" applyFont="0" applyFill="0" applyBorder="0" applyAlignment="0" applyProtection="0"/>
    <xf numFmtId="6" fontId="173" fillId="0" borderId="0" applyFont="0" applyFill="0" applyBorder="0" applyAlignment="0" applyProtection="0"/>
    <xf numFmtId="38" fontId="173" fillId="0" borderId="0" applyFont="0" applyFill="0" applyBorder="0" applyAlignment="0" applyProtection="0"/>
    <xf numFmtId="38" fontId="173" fillId="0" borderId="0" applyFont="0" applyFill="0" applyBorder="0" applyAlignment="0" applyProtection="0"/>
    <xf numFmtId="6" fontId="173" fillId="0" borderId="0" applyFont="0" applyFill="0" applyBorder="0" applyAlignment="0" applyProtection="0"/>
    <xf numFmtId="38" fontId="173" fillId="0" borderId="0" applyFont="0" applyFill="0" applyBorder="0" applyAlignment="0" applyProtection="0"/>
    <xf numFmtId="6" fontId="173" fillId="0" borderId="0" applyFont="0" applyFill="0" applyBorder="0" applyAlignment="0" applyProtection="0"/>
    <xf numFmtId="38" fontId="173" fillId="0" borderId="0" applyFont="0" applyFill="0" applyBorder="0" applyAlignment="0" applyProtection="0"/>
    <xf numFmtId="6" fontId="173" fillId="0" borderId="0" applyFont="0" applyFill="0" applyBorder="0" applyAlignment="0" applyProtection="0"/>
    <xf numFmtId="38" fontId="173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0" fontId="174" fillId="0" borderId="0"/>
    <xf numFmtId="0" fontId="174" fillId="0" borderId="0"/>
    <xf numFmtId="0" fontId="175" fillId="0" borderId="0"/>
    <xf numFmtId="0" fontId="174" fillId="0" borderId="0"/>
    <xf numFmtId="0" fontId="174" fillId="0" borderId="0"/>
    <xf numFmtId="0" fontId="176" fillId="0" borderId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77" fillId="0" borderId="0"/>
    <xf numFmtId="0" fontId="178" fillId="0" borderId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178" fillId="0" borderId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79" fillId="0" borderId="0"/>
    <xf numFmtId="0" fontId="178" fillId="0" borderId="0"/>
    <xf numFmtId="0" fontId="178" fillId="0" borderId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178" fillId="0" borderId="0"/>
    <xf numFmtId="0" fontId="178" fillId="0" borderId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78" fillId="0" borderId="0"/>
    <xf numFmtId="0" fontId="178" fillId="0" borderId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77" fillId="0" borderId="0"/>
    <xf numFmtId="0" fontId="176" fillId="0" borderId="0"/>
    <xf numFmtId="0" fontId="176" fillId="0" borderId="0"/>
    <xf numFmtId="0" fontId="177" fillId="0" borderId="0"/>
    <xf numFmtId="0" fontId="180" fillId="0" borderId="0"/>
    <xf numFmtId="0" fontId="176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4" fillId="0" borderId="0"/>
    <xf numFmtId="0" fontId="174" fillId="0" borderId="0"/>
    <xf numFmtId="0" fontId="174" fillId="0" borderId="0"/>
    <xf numFmtId="0" fontId="178" fillId="0" borderId="0"/>
    <xf numFmtId="0" fontId="178" fillId="0" borderId="0"/>
    <xf numFmtId="0" fontId="174" fillId="0" borderId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174" fillId="0" borderId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74" fillId="0" borderId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174" fillId="0" borderId="0"/>
    <xf numFmtId="0" fontId="174" fillId="0" borderId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174" fillId="0" borderId="0"/>
    <xf numFmtId="0" fontId="17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74" fillId="0" borderId="0"/>
    <xf numFmtId="0" fontId="174" fillId="0" borderId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176" fillId="0" borderId="0"/>
    <xf numFmtId="0" fontId="177" fillId="0" borderId="0"/>
    <xf numFmtId="0" fontId="177" fillId="0" borderId="0"/>
    <xf numFmtId="0" fontId="174" fillId="0" borderId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174" fillId="0" borderId="0"/>
    <xf numFmtId="0" fontId="17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74" fillId="0" borderId="0"/>
    <xf numFmtId="0" fontId="174" fillId="0" borderId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74" fillId="0" borderId="0"/>
    <xf numFmtId="0" fontId="176" fillId="0" borderId="0"/>
    <xf numFmtId="0" fontId="176" fillId="0" borderId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77" fillId="0" borderId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77" fillId="0" borderId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174" fillId="0" borderId="0"/>
    <xf numFmtId="0" fontId="174" fillId="0" borderId="0"/>
    <xf numFmtId="0" fontId="174" fillId="0" borderId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77" fillId="0" borderId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77" fillId="0" borderId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177" fillId="0" borderId="0"/>
    <xf numFmtId="0" fontId="177" fillId="0" borderId="0"/>
    <xf numFmtId="0" fontId="177" fillId="0" borderId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77" fillId="0" borderId="0"/>
    <xf numFmtId="0" fontId="177" fillId="0" borderId="0"/>
    <xf numFmtId="0" fontId="174" fillId="0" borderId="0"/>
    <xf numFmtId="0" fontId="17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174" fillId="0" borderId="0"/>
    <xf numFmtId="0" fontId="174" fillId="0" borderId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77" fillId="0" borderId="0"/>
    <xf numFmtId="0" fontId="177" fillId="0" borderId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177" fillId="0" borderId="0"/>
    <xf numFmtId="0" fontId="177" fillId="0" borderId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0" fontId="176" fillId="0" borderId="0"/>
    <xf numFmtId="0" fontId="17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1" fillId="0" borderId="0">
      <alignment horizontal="left"/>
    </xf>
    <xf numFmtId="0" fontId="51" fillId="0" borderId="0"/>
    <xf numFmtId="0" fontId="51" fillId="0" borderId="0"/>
    <xf numFmtId="0" fontId="51" fillId="0" borderId="0"/>
    <xf numFmtId="0" fontId="51" fillId="0" borderId="0"/>
    <xf numFmtId="0" fontId="181" fillId="0" borderId="0">
      <alignment horizontal="left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6" fillId="0" borderId="0"/>
    <xf numFmtId="0" fontId="1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/>
    <xf numFmtId="0" fontId="5" fillId="0" borderId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/>
    <xf numFmtId="0" fontId="5" fillId="0" borderId="0"/>
    <xf numFmtId="0" fontId="174" fillId="0" borderId="0"/>
    <xf numFmtId="0" fontId="174" fillId="0" borderId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74" fillId="0" borderId="0"/>
    <xf numFmtId="0" fontId="174" fillId="0" borderId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74" fillId="0" borderId="0"/>
    <xf numFmtId="0" fontId="174" fillId="0" borderId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74" fillId="0" borderId="0"/>
    <xf numFmtId="0" fontId="17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176" fillId="0" borderId="0"/>
    <xf numFmtId="0" fontId="176" fillId="0" borderId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8" fontId="173" fillId="0" borderId="0" applyFont="0" applyFill="0" applyBorder="0" applyAlignment="0" applyProtection="0"/>
    <xf numFmtId="8" fontId="173" fillId="0" borderId="0" applyFont="0" applyFill="0" applyBorder="0" applyAlignment="0" applyProtection="0"/>
    <xf numFmtId="0" fontId="174" fillId="0" borderId="0"/>
    <xf numFmtId="0" fontId="174" fillId="0" borderId="0"/>
    <xf numFmtId="40" fontId="173" fillId="0" borderId="0" applyFont="0" applyFill="0" applyBorder="0" applyAlignment="0" applyProtection="0"/>
    <xf numFmtId="0" fontId="174" fillId="0" borderId="0"/>
    <xf numFmtId="40" fontId="173" fillId="0" borderId="0" applyFont="0" applyFill="0" applyBorder="0" applyAlignment="0" applyProtection="0"/>
    <xf numFmtId="8" fontId="173" fillId="0" borderId="0" applyFont="0" applyFill="0" applyBorder="0" applyAlignment="0" applyProtection="0"/>
    <xf numFmtId="8" fontId="173" fillId="0" borderId="0" applyFont="0" applyFill="0" applyBorder="0" applyAlignment="0" applyProtection="0"/>
    <xf numFmtId="8" fontId="173" fillId="0" borderId="0" applyFont="0" applyFill="0" applyBorder="0" applyAlignment="0" applyProtection="0"/>
    <xf numFmtId="0" fontId="174" fillId="0" borderId="0"/>
    <xf numFmtId="40" fontId="173" fillId="0" borderId="0" applyFont="0" applyFill="0" applyBorder="0" applyAlignment="0" applyProtection="0"/>
    <xf numFmtId="0" fontId="174" fillId="0" borderId="0"/>
    <xf numFmtId="0" fontId="174" fillId="0" borderId="0"/>
    <xf numFmtId="8" fontId="173" fillId="0" borderId="0" applyFont="0" applyFill="0" applyBorder="0" applyAlignment="0" applyProtection="0"/>
    <xf numFmtId="40" fontId="173" fillId="0" borderId="0" applyFont="0" applyFill="0" applyBorder="0" applyAlignment="0" applyProtection="0"/>
    <xf numFmtId="8" fontId="173" fillId="0" borderId="0" applyFont="0" applyFill="0" applyBorder="0" applyAlignment="0" applyProtection="0"/>
    <xf numFmtId="0" fontId="174" fillId="0" borderId="0"/>
    <xf numFmtId="0" fontId="174" fillId="0" borderId="0"/>
    <xf numFmtId="40" fontId="173" fillId="0" borderId="0" applyFont="0" applyFill="0" applyBorder="0" applyAlignment="0" applyProtection="0"/>
    <xf numFmtId="8" fontId="173" fillId="0" borderId="0" applyFont="0" applyFill="0" applyBorder="0" applyAlignment="0" applyProtection="0"/>
    <xf numFmtId="40" fontId="173" fillId="0" borderId="0" applyFont="0" applyFill="0" applyBorder="0" applyAlignment="0" applyProtection="0"/>
    <xf numFmtId="0" fontId="174" fillId="0" borderId="0"/>
    <xf numFmtId="0" fontId="174" fillId="0" borderId="0"/>
    <xf numFmtId="8" fontId="173" fillId="0" borderId="0" applyFont="0" applyFill="0" applyBorder="0" applyAlignment="0" applyProtection="0"/>
    <xf numFmtId="40" fontId="173" fillId="0" borderId="0" applyFont="0" applyFill="0" applyBorder="0" applyAlignment="0" applyProtection="0"/>
    <xf numFmtId="8" fontId="173" fillId="0" borderId="0" applyFont="0" applyFill="0" applyBorder="0" applyAlignment="0" applyProtection="0"/>
    <xf numFmtId="0" fontId="176" fillId="0" borderId="0"/>
    <xf numFmtId="0" fontId="176" fillId="0" borderId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176" fillId="0" borderId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176" fillId="0" borderId="0"/>
    <xf numFmtId="0" fontId="176" fillId="0" borderId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176" fillId="0" borderId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176" fillId="0" borderId="0"/>
    <xf numFmtId="0" fontId="176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178" fillId="0" borderId="0"/>
    <xf numFmtId="0" fontId="178" fillId="0" borderId="0"/>
    <xf numFmtId="0" fontId="176" fillId="0" borderId="0"/>
    <xf numFmtId="0" fontId="176" fillId="0" borderId="0"/>
    <xf numFmtId="0" fontId="173" fillId="0" borderId="0"/>
    <xf numFmtId="0" fontId="173" fillId="0" borderId="0"/>
    <xf numFmtId="0" fontId="173" fillId="0" borderId="0"/>
    <xf numFmtId="0" fontId="182" fillId="0" borderId="0"/>
    <xf numFmtId="0" fontId="182" fillId="0" borderId="0"/>
    <xf numFmtId="0" fontId="173" fillId="0" borderId="0"/>
    <xf numFmtId="0" fontId="173" fillId="0" borderId="0"/>
    <xf numFmtId="0" fontId="183" fillId="0" borderId="0"/>
    <xf numFmtId="0" fontId="183" fillId="0" borderId="0"/>
    <xf numFmtId="0" fontId="183" fillId="0" borderId="0"/>
    <xf numFmtId="0" fontId="184" fillId="0" borderId="0"/>
    <xf numFmtId="0" fontId="185" fillId="0" borderId="0"/>
    <xf numFmtId="0" fontId="184" fillId="0" borderId="0"/>
    <xf numFmtId="0" fontId="183" fillId="0" borderId="0"/>
    <xf numFmtId="0" fontId="183" fillId="0" borderId="0"/>
    <xf numFmtId="0" fontId="184" fillId="0" borderId="0"/>
    <xf numFmtId="0" fontId="1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177" fillId="0" borderId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177" fillId="0" borderId="0"/>
    <xf numFmtId="0" fontId="177" fillId="0" borderId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177" fillId="0" borderId="0"/>
    <xf numFmtId="0" fontId="177" fillId="0" borderId="0"/>
    <xf numFmtId="0" fontId="177" fillId="0" borderId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77" fillId="0" borderId="0"/>
    <xf numFmtId="0" fontId="177" fillId="0" borderId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77" fillId="0" borderId="0"/>
    <xf numFmtId="0" fontId="177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77" fillId="0" borderId="0"/>
    <xf numFmtId="0" fontId="177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1" fillId="0" borderId="0"/>
    <xf numFmtId="219" fontId="5" fillId="0" borderId="0" applyFont="0" applyFill="0" applyBorder="0" applyAlignment="0" applyProtection="0"/>
    <xf numFmtId="0" fontId="51" fillId="0" borderId="0"/>
    <xf numFmtId="0" fontId="51" fillId="0" borderId="0"/>
    <xf numFmtId="0" fontId="177" fillId="0" borderId="0"/>
    <xf numFmtId="0" fontId="177" fillId="0" borderId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177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177" fillId="0" borderId="0"/>
    <xf numFmtId="0" fontId="177" fillId="0" borderId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177" fillId="0" borderId="0"/>
    <xf numFmtId="0" fontId="177" fillId="0" borderId="0"/>
    <xf numFmtId="0" fontId="177" fillId="0" borderId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177" fillId="0" borderId="0"/>
    <xf numFmtId="0" fontId="177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177" fillId="0" borderId="0"/>
    <xf numFmtId="0" fontId="177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" fillId="0" borderId="0"/>
    <xf numFmtId="0" fontId="5" fillId="0" borderId="0"/>
    <xf numFmtId="0" fontId="174" fillId="0" borderId="0"/>
    <xf numFmtId="0" fontId="174" fillId="0" borderId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74" fillId="0" borderId="0"/>
    <xf numFmtId="0" fontId="174" fillId="0" borderId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76" fillId="0" borderId="0"/>
    <xf numFmtId="0" fontId="176" fillId="0" borderId="0"/>
    <xf numFmtId="0" fontId="51" fillId="0" borderId="0"/>
    <xf numFmtId="0" fontId="51" fillId="0" borderId="0"/>
    <xf numFmtId="0" fontId="51" fillId="0" borderId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1" fillId="0" borderId="0"/>
    <xf numFmtId="0" fontId="51" fillId="0" borderId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1" fillId="0" borderId="0"/>
    <xf numFmtId="0" fontId="51" fillId="0" borderId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3" fillId="0" borderId="0"/>
    <xf numFmtId="0" fontId="177" fillId="0" borderId="0"/>
    <xf numFmtId="0" fontId="177" fillId="0" borderId="0"/>
    <xf numFmtId="0" fontId="183" fillId="0" borderId="0"/>
    <xf numFmtId="0" fontId="176" fillId="0" borderId="0"/>
    <xf numFmtId="0" fontId="176" fillId="0" borderId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176" fillId="0" borderId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176" fillId="0" borderId="0"/>
    <xf numFmtId="0" fontId="176" fillId="0" borderId="0"/>
    <xf numFmtId="0" fontId="176" fillId="0" borderId="0"/>
    <xf numFmtId="22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176" fillId="0" borderId="0"/>
    <xf numFmtId="0" fontId="176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176" fillId="0" borderId="0"/>
    <xf numFmtId="0" fontId="176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Font="0" applyFill="0" applyBorder="0" applyAlignment="0" applyProtection="0"/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94" fillId="0" borderId="0" applyFont="0" applyFill="0" applyBorder="0" applyProtection="0">
      <alignment horizontal="right"/>
    </xf>
    <xf numFmtId="0" fontId="186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6" fillId="0" borderId="0" applyFill="0" applyBorder="0" applyProtection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65" fillId="0" borderId="0" applyNumberForma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171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3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171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37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7" fontId="5" fillId="0" borderId="0">
      <alignment horizontal="left" wrapText="1"/>
    </xf>
    <xf numFmtId="38" fontId="51" fillId="0" borderId="0" applyFont="0" applyFill="0" applyBorder="0" applyAlignment="0" applyProtection="0"/>
    <xf numFmtId="37" fontId="5" fillId="0" borderId="0">
      <alignment horizontal="left" wrapText="1"/>
    </xf>
    <xf numFmtId="37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7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7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7" fontId="5" fillId="0" borderId="0">
      <alignment horizontal="left" wrapText="1"/>
    </xf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7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131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171" fontId="5" fillId="0" borderId="0">
      <alignment horizontal="left" wrapText="1"/>
    </xf>
    <xf numFmtId="0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/>
    <xf numFmtId="227" fontId="2" fillId="0" borderId="0"/>
    <xf numFmtId="0" fontId="5" fillId="0" borderId="0"/>
    <xf numFmtId="0" fontId="5" fillId="0" borderId="0"/>
    <xf numFmtId="0" fontId="5" fillId="0" borderId="0"/>
    <xf numFmtId="227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27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37" fontId="5" fillId="0" borderId="0" applyFont="0" applyFill="0" applyBorder="0" applyAlignment="0" applyProtection="0"/>
    <xf numFmtId="3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22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229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31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231" fontId="2" fillId="0" borderId="0"/>
    <xf numFmtId="0" fontId="5" fillId="0" borderId="0"/>
    <xf numFmtId="0" fontId="5" fillId="0" borderId="0"/>
    <xf numFmtId="0" fontId="5" fillId="0" borderId="0"/>
    <xf numFmtId="231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31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31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231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231" fontId="2" fillId="0" borderId="0"/>
    <xf numFmtId="0" fontId="5" fillId="0" borderId="0"/>
    <xf numFmtId="231" fontId="2" fillId="0" borderId="0"/>
    <xf numFmtId="0" fontId="5" fillId="0" borderId="0"/>
    <xf numFmtId="231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31" fontId="2" fillId="0" borderId="0"/>
    <xf numFmtId="0" fontId="5" fillId="0" borderId="0"/>
    <xf numFmtId="231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31" fontId="2" fillId="0" borderId="0"/>
    <xf numFmtId="0" fontId="5" fillId="0" borderId="0"/>
    <xf numFmtId="231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2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8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 applyFont="0" applyFill="0" applyBorder="0" applyAlignment="0" applyProtection="0"/>
    <xf numFmtId="232" fontId="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2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188" fillId="0" borderId="0">
      <alignment horizontal="right" vertical="center"/>
      <protection locked="0"/>
    </xf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188" fillId="0" borderId="0">
      <alignment horizontal="right" vertical="center"/>
      <protection locked="0"/>
    </xf>
    <xf numFmtId="0" fontId="188" fillId="0" borderId="0">
      <alignment horizontal="right" vertical="center"/>
      <protection locked="0"/>
    </xf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8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87" fillId="0" borderId="0" applyFont="0" applyFill="0" applyBorder="0" applyAlignment="0" applyProtection="0"/>
    <xf numFmtId="0" fontId="5" fillId="0" borderId="0" applyFont="0" applyFill="0" applyBorder="0" applyAlignment="0" applyProtection="0"/>
    <xf numFmtId="23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87" fillId="0" borderId="0" applyFont="0" applyFill="0" applyBorder="0" applyAlignment="0" applyProtection="0"/>
    <xf numFmtId="0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0" fontId="187" fillId="0" borderId="0" applyFont="0" applyFill="0" applyBorder="0" applyAlignment="0" applyProtection="0"/>
    <xf numFmtId="233" fontId="2" fillId="0" borderId="0" applyFont="0" applyFill="0" applyBorder="0" applyAlignment="0" applyProtection="0"/>
    <xf numFmtId="0" fontId="187" fillId="0" borderId="0" applyFont="0" applyFill="0" applyBorder="0" applyAlignment="0" applyProtection="0"/>
    <xf numFmtId="23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87" fillId="0" borderId="0" applyFont="0" applyFill="0" applyBorder="0" applyAlignment="0" applyProtection="0"/>
    <xf numFmtId="23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8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8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94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8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" fillId="0" borderId="0" applyProtection="0">
      <alignment horizontal="right"/>
    </xf>
    <xf numFmtId="229" fontId="2" fillId="0" borderId="0" applyProtection="0">
      <alignment horizontal="right"/>
    </xf>
    <xf numFmtId="0" fontId="5" fillId="0" borderId="0" applyProtection="0">
      <alignment horizontal="right"/>
    </xf>
    <xf numFmtId="229" fontId="2" fillId="0" borderId="0" applyProtection="0">
      <alignment horizontal="right"/>
    </xf>
    <xf numFmtId="0" fontId="5" fillId="0" borderId="0" applyProtection="0">
      <alignment horizontal="right"/>
    </xf>
    <xf numFmtId="0" fontId="5" fillId="0" borderId="0" applyProtection="0">
      <alignment horizontal="right"/>
    </xf>
    <xf numFmtId="0" fontId="5" fillId="0" borderId="0" applyProtection="0">
      <alignment horizontal="right"/>
    </xf>
    <xf numFmtId="0" fontId="5" fillId="0" borderId="0" applyProtection="0">
      <alignment horizontal="right"/>
    </xf>
    <xf numFmtId="0" fontId="5" fillId="0" borderId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8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23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0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235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235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 applyFont="0" applyFill="0" applyBorder="0" applyAlignment="0" applyProtection="0"/>
    <xf numFmtId="236" fontId="2" fillId="0" borderId="0" applyFont="0" applyFill="0" applyBorder="0" applyAlignment="0" applyProtection="0"/>
    <xf numFmtId="0" fontId="5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6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188" fillId="0" borderId="0">
      <alignment horizontal="right" vertical="center"/>
      <protection locked="0"/>
    </xf>
    <xf numFmtId="0" fontId="188" fillId="0" borderId="0">
      <alignment horizontal="right" vertical="center"/>
      <protection locked="0"/>
    </xf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3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0" fontId="51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39" fontId="94" fillId="0" borderId="0" applyFont="0" applyFill="0" applyBorder="0" applyAlignment="0" applyProtection="0"/>
    <xf numFmtId="23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2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4" fontId="5" fillId="85" borderId="0"/>
    <xf numFmtId="4" fontId="2" fillId="0" borderId="0"/>
    <xf numFmtId="4" fontId="5" fillId="85" borderId="0"/>
    <xf numFmtId="4" fontId="5" fillId="85" borderId="0"/>
    <xf numFmtId="4" fontId="5" fillId="85" borderId="0"/>
    <xf numFmtId="4" fontId="2" fillId="0" borderId="0"/>
    <xf numFmtId="4" fontId="5" fillId="85" borderId="0"/>
    <xf numFmtId="4" fontId="5" fillId="85" borderId="0"/>
    <xf numFmtId="4" fontId="5" fillId="85" borderId="0"/>
    <xf numFmtId="4" fontId="5" fillId="85" borderId="0"/>
    <xf numFmtId="4" fontId="5" fillId="85" borderId="0"/>
    <xf numFmtId="4" fontId="5" fillId="85" borderId="0"/>
    <xf numFmtId="14" fontId="94" fillId="0" borderId="0" applyFont="0" applyFill="0" applyBorder="0" applyProtection="0">
      <alignment horizontal="right"/>
    </xf>
    <xf numFmtId="0" fontId="189" fillId="0" borderId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>
      <alignment horizontal="left" wrapText="1"/>
    </xf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57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237" fontId="5" fillId="0" borderId="0" applyFont="0" applyFill="0" applyBorder="0" applyAlignment="0">
      <alignment vertical="center"/>
    </xf>
    <xf numFmtId="0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187" fillId="0" borderId="0" applyFont="0" applyFill="0" applyBorder="0" applyAlignment="0" applyProtection="0"/>
    <xf numFmtId="0" fontId="187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187" fillId="0" borderId="0" applyFont="0" applyFill="0" applyBorder="0" applyAlignment="0" applyProtection="0"/>
    <xf numFmtId="0" fontId="18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3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47" fillId="0" borderId="16" applyFont="0" applyFill="0" applyBorder="0" applyAlignment="0" applyProtection="0"/>
    <xf numFmtId="0" fontId="187" fillId="0" borderId="16" applyFont="0" applyFill="0" applyBorder="0" applyAlignment="0" applyProtection="0"/>
    <xf numFmtId="0" fontId="187" fillId="0" borderId="16" applyFont="0" applyFill="0" applyBorder="0" applyAlignment="0" applyProtection="0"/>
    <xf numFmtId="0" fontId="187" fillId="0" borderId="16" applyFont="0" applyFill="0" applyBorder="0" applyAlignment="0" applyProtection="0"/>
    <xf numFmtId="0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0" fontId="187" fillId="0" borderId="16" applyFont="0" applyFill="0" applyBorder="0" applyAlignment="0" applyProtection="0"/>
    <xf numFmtId="0" fontId="187" fillId="0" borderId="16" applyFont="0" applyFill="0" applyBorder="0" applyAlignment="0" applyProtection="0"/>
    <xf numFmtId="23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87" fillId="0" borderId="16" applyFont="0" applyFill="0" applyBorder="0" applyAlignment="0" applyProtection="0"/>
    <xf numFmtId="0" fontId="187" fillId="0" borderId="16" applyFont="0" applyFill="0" applyBorder="0" applyAlignment="0" applyProtection="0"/>
    <xf numFmtId="0" fontId="187" fillId="0" borderId="16" applyFont="0" applyFill="0" applyBorder="0" applyAlignment="0" applyProtection="0"/>
    <xf numFmtId="0" fontId="187" fillId="0" borderId="16" applyFont="0" applyFill="0" applyBorder="0" applyAlignment="0" applyProtection="0"/>
    <xf numFmtId="0" fontId="187" fillId="0" borderId="16" applyFont="0" applyFill="0" applyBorder="0" applyAlignment="0" applyProtection="0"/>
    <xf numFmtId="0" fontId="147" fillId="0" borderId="16" applyFont="0" applyFill="0" applyBorder="0" applyAlignment="0" applyProtection="0"/>
    <xf numFmtId="2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87" fillId="0" borderId="16" applyFont="0" applyFill="0" applyBorder="0" applyAlignment="0" applyProtection="0"/>
    <xf numFmtId="0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0" fontId="187" fillId="0" borderId="16" applyFont="0" applyFill="0" applyBorder="0" applyAlignment="0" applyProtection="0"/>
    <xf numFmtId="0" fontId="187" fillId="0" borderId="16" applyFont="0" applyFill="0" applyBorder="0" applyAlignment="0" applyProtection="0"/>
    <xf numFmtId="0" fontId="147" fillId="0" borderId="16" applyFont="0" applyFill="0" applyBorder="0" applyAlignment="0" applyProtection="0"/>
    <xf numFmtId="0" fontId="187" fillId="0" borderId="16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90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0" fontId="191" fillId="0" borderId="0" applyNumberFormat="0" applyFill="0" applyBorder="0" applyAlignment="0" applyProtection="0"/>
    <xf numFmtId="171" fontId="191" fillId="0" borderId="0" applyNumberFormat="0" applyFill="0" applyBorder="0" applyAlignment="0" applyProtection="0">
      <alignment horizontal="left" wrapText="1"/>
    </xf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1" fontId="191" fillId="0" borderId="0" applyNumberFormat="0" applyFill="0" applyBorder="0" applyAlignment="0" applyProtection="0">
      <alignment horizontal="left" wrapText="1"/>
    </xf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>
      <alignment horizontal="left" wrapText="1"/>
    </xf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1" fillId="91" borderId="0" applyNumberFormat="0" applyFont="0" applyAlignment="0" applyProtection="0"/>
    <xf numFmtId="171" fontId="5" fillId="91" borderId="0" applyNumberFormat="0" applyFont="0" applyAlignment="0" applyProtection="0">
      <alignment horizontal="left" wrapText="1"/>
    </xf>
    <xf numFmtId="0" fontId="5" fillId="91" borderId="0" applyNumberFormat="0" applyFont="0" applyAlignment="0" applyProtection="0"/>
    <xf numFmtId="0" fontId="2" fillId="0" borderId="0" applyNumberFormat="0" applyFont="0" applyAlignment="0" applyProtection="0"/>
    <xf numFmtId="0" fontId="5" fillId="91" borderId="0" applyNumberFormat="0" applyFont="0" applyAlignment="0" applyProtection="0"/>
    <xf numFmtId="0" fontId="2" fillId="0" borderId="0" applyNumberFormat="0" applyFont="0" applyAlignment="0" applyProtection="0"/>
    <xf numFmtId="0" fontId="5" fillId="91" borderId="0" applyNumberFormat="0" applyFont="0" applyAlignment="0" applyProtection="0"/>
    <xf numFmtId="0" fontId="5" fillId="91" borderId="0" applyNumberFormat="0" applyFont="0" applyAlignment="0" applyProtection="0"/>
    <xf numFmtId="0" fontId="94" fillId="91" borderId="0" applyNumberFormat="0" applyFont="0" applyAlignment="0" applyProtection="0"/>
    <xf numFmtId="0" fontId="5" fillId="91" borderId="0" applyNumberFormat="0" applyFont="0" applyAlignment="0" applyProtection="0"/>
    <xf numFmtId="0" fontId="5" fillId="91" borderId="0" applyNumberFormat="0" applyFont="0" applyAlignment="0" applyProtection="0"/>
    <xf numFmtId="0" fontId="5" fillId="91" borderId="0" applyNumberFormat="0" applyFont="0" applyAlignment="0" applyProtection="0"/>
    <xf numFmtId="0" fontId="2" fillId="0" borderId="0" applyNumberFormat="0" applyFont="0" applyAlignment="0" applyProtection="0"/>
    <xf numFmtId="0" fontId="94" fillId="91" borderId="0" applyNumberFormat="0" applyFont="0" applyAlignment="0" applyProtection="0"/>
    <xf numFmtId="0" fontId="94" fillId="132" borderId="0" applyNumberFormat="0" applyFont="0" applyAlignment="0" applyProtection="0"/>
    <xf numFmtId="0" fontId="5" fillId="91" borderId="0" applyNumberFormat="0" applyFont="0" applyAlignment="0" applyProtection="0"/>
    <xf numFmtId="0" fontId="2" fillId="0" borderId="0" applyNumberFormat="0" applyFont="0" applyAlignment="0" applyProtection="0"/>
    <xf numFmtId="0" fontId="5" fillId="91" borderId="0" applyNumberFormat="0" applyFont="0" applyAlignment="0" applyProtection="0"/>
    <xf numFmtId="0" fontId="2" fillId="0" borderId="0" applyNumberFormat="0" applyFont="0" applyAlignment="0" applyProtection="0"/>
    <xf numFmtId="0" fontId="42" fillId="91" borderId="0" applyNumberFormat="0" applyFont="0" applyAlignment="0" applyProtection="0"/>
    <xf numFmtId="0" fontId="5" fillId="91" borderId="0" applyNumberFormat="0" applyFont="0" applyAlignment="0" applyProtection="0"/>
    <xf numFmtId="0" fontId="2" fillId="0" borderId="0" applyNumberFormat="0" applyFont="0" applyAlignment="0" applyProtection="0"/>
    <xf numFmtId="0" fontId="94" fillId="96" borderId="0" applyNumberFormat="0" applyFont="0" applyAlignment="0" applyProtection="0"/>
    <xf numFmtId="0" fontId="94" fillId="132" borderId="0" applyNumberFormat="0" applyFont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1" borderId="0" applyNumberFormat="0" applyFont="0" applyAlignment="0" applyProtection="0"/>
    <xf numFmtId="0" fontId="2" fillId="0" borderId="0" applyNumberFormat="0" applyFont="0" applyAlignment="0" applyProtection="0"/>
    <xf numFmtId="0" fontId="5" fillId="91" borderId="0" applyNumberFormat="0" applyFont="0" applyAlignment="0" applyProtection="0"/>
    <xf numFmtId="0" fontId="2" fillId="0" borderId="0" applyNumberFormat="0" applyFont="0" applyAlignment="0" applyProtection="0"/>
    <xf numFmtId="0" fontId="5" fillId="91" borderId="0" applyNumberFormat="0" applyFont="0" applyAlignment="0" applyProtection="0"/>
    <xf numFmtId="0" fontId="2" fillId="0" borderId="0" applyNumberFormat="0" applyFont="0" applyAlignment="0" applyProtection="0"/>
    <xf numFmtId="0" fontId="5" fillId="91" borderId="0" applyNumberFormat="0" applyFont="0" applyAlignment="0" applyProtection="0"/>
    <xf numFmtId="0" fontId="2" fillId="0" borderId="0" applyNumberFormat="0" applyFont="0" applyAlignment="0" applyProtection="0"/>
    <xf numFmtId="0" fontId="5" fillId="91" borderId="0" applyNumberFormat="0" applyFont="0" applyAlignment="0" applyProtection="0"/>
    <xf numFmtId="0" fontId="2" fillId="0" borderId="0" applyNumberFormat="0" applyFont="0" applyAlignment="0" applyProtection="0"/>
    <xf numFmtId="0" fontId="5" fillId="91" borderId="0" applyNumberFormat="0" applyFont="0" applyAlignment="0" applyProtection="0"/>
    <xf numFmtId="0" fontId="2" fillId="0" borderId="0" applyNumberFormat="0" applyFont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6" fillId="0" borderId="0" applyFill="0" applyBorder="0" applyProtection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42" fillId="0" borderId="0"/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192" fillId="81" borderId="0"/>
    <xf numFmtId="0" fontId="193" fillId="81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240" fontId="2" fillId="0" borderId="0"/>
    <xf numFmtId="0" fontId="5" fillId="0" borderId="0"/>
    <xf numFmtId="0" fontId="5" fillId="0" borderId="0"/>
    <xf numFmtId="0" fontId="5" fillId="0" borderId="0"/>
    <xf numFmtId="24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4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214" fontId="5" fillId="0" borderId="0" applyFont="0" applyFill="0" applyBorder="0" applyAlignment="0" applyProtection="0"/>
    <xf numFmtId="241" fontId="5" fillId="0" borderId="0" applyFont="0" applyFill="0" applyBorder="0" applyAlignment="0" applyProtection="0"/>
    <xf numFmtId="214" fontId="5" fillId="0" borderId="0" applyFont="0" applyFill="0" applyBorder="0" applyAlignment="0" applyProtection="0"/>
    <xf numFmtId="241" fontId="5" fillId="0" borderId="0" applyFont="0" applyFill="0" applyBorder="0" applyAlignment="0" applyProtection="0"/>
    <xf numFmtId="214" fontId="5" fillId="0" borderId="0" applyFont="0" applyFill="0" applyBorder="0" applyAlignment="0" applyProtection="0"/>
    <xf numFmtId="214" fontId="5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94" fillId="0" borderId="63" applyBorder="0">
      <alignment horizontal="right"/>
    </xf>
    <xf numFmtId="214" fontId="5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42" fontId="2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42" fontId="2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44" fontId="2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188" fillId="0" borderId="0">
      <alignment horizontal="left" vertical="center" indent="4"/>
      <protection locked="0"/>
    </xf>
    <xf numFmtId="0" fontId="188" fillId="0" borderId="0">
      <alignment horizontal="left" vertical="center" indent="4"/>
      <protection locked="0"/>
    </xf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0" fontId="172" fillId="0" borderId="0" applyFont="0" applyFill="0" applyBorder="0" applyAlignment="0" applyProtection="0"/>
    <xf numFmtId="245" fontId="5" fillId="0" borderId="0" applyFont="0" applyFill="0" applyBorder="0" applyAlignment="0" applyProtection="0"/>
    <xf numFmtId="246" fontId="172" fillId="0" borderId="0" applyFont="0" applyFill="0" applyBorder="0" applyAlignment="0" applyProtection="0"/>
    <xf numFmtId="0" fontId="172" fillId="0" borderId="0" applyFont="0" applyFill="0" applyBorder="0" applyAlignment="0" applyProtection="0"/>
    <xf numFmtId="0" fontId="17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5" fillId="0" borderId="0" applyFont="0" applyFill="0" applyBorder="0" applyAlignment="0" applyProtection="0"/>
    <xf numFmtId="241" fontId="5" fillId="0" borderId="0" applyFont="0" applyFill="0" applyBorder="0" applyAlignment="0" applyProtection="0"/>
    <xf numFmtId="241" fontId="5" fillId="0" borderId="0" applyFont="0" applyFill="0" applyBorder="0" applyAlignment="0" applyProtection="0"/>
    <xf numFmtId="241" fontId="5" fillId="0" borderId="0" applyFont="0" applyFill="0" applyBorder="0" applyAlignment="0" applyProtection="0"/>
    <xf numFmtId="24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5" fillId="0" borderId="0" applyFont="0" applyFill="0" applyBorder="0" applyAlignment="0" applyProtection="0"/>
    <xf numFmtId="241" fontId="5" fillId="0" borderId="0" applyFont="0" applyFill="0" applyBorder="0" applyAlignment="0" applyProtection="0"/>
    <xf numFmtId="241" fontId="5" fillId="0" borderId="0" applyFont="0" applyFill="0" applyBorder="0" applyAlignment="0" applyProtection="0"/>
    <xf numFmtId="241" fontId="5" fillId="0" borderId="0" applyFont="0" applyFill="0" applyBorder="0" applyAlignment="0" applyProtection="0"/>
    <xf numFmtId="24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2" fillId="0" borderId="0" applyFill="0" applyProtection="0">
      <alignment horizontal="center"/>
    </xf>
    <xf numFmtId="0" fontId="52" fillId="0" borderId="0" applyFill="0" applyProtection="0">
      <alignment horizontal="center"/>
    </xf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44" fontId="2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43" fontId="2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3" fontId="2" fillId="0" borderId="0" applyFont="0" applyFill="0" applyBorder="0" applyAlignment="0" applyProtection="0"/>
    <xf numFmtId="0" fontId="94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8" fontId="5" fillId="0" borderId="0" applyFont="0" applyFill="0" applyBorder="0" applyProtection="0">
      <alignment horizontal="right"/>
    </xf>
    <xf numFmtId="247" fontId="5" fillId="0" borderId="0" applyFont="0" applyFill="0" applyBorder="0" applyAlignment="0" applyProtection="0"/>
    <xf numFmtId="248" fontId="5" fillId="0" borderId="0" applyFont="0" applyFill="0" applyBorder="0" applyProtection="0">
      <alignment horizontal="right"/>
    </xf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2" fillId="0" borderId="0" applyFont="0" applyFill="0" applyBorder="0" applyProtection="0">
      <alignment horizontal="right"/>
    </xf>
    <xf numFmtId="0" fontId="52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49" fontId="2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5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49" fontId="2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51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0" fontId="2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0" fontId="2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50" fontId="2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Protection="0">
      <alignment horizontal="left" indent="4"/>
    </xf>
    <xf numFmtId="247" fontId="2" fillId="0" borderId="0" applyFont="0" applyFill="0" applyBorder="0" applyProtection="0">
      <alignment horizontal="left" indent="4"/>
    </xf>
    <xf numFmtId="0" fontId="5" fillId="0" borderId="0" applyFont="0" applyFill="0" applyBorder="0" applyProtection="0">
      <alignment horizontal="left" indent="4"/>
    </xf>
    <xf numFmtId="247" fontId="2" fillId="0" borderId="0" applyFont="0" applyFill="0" applyBorder="0" applyProtection="0">
      <alignment horizontal="left" indent="4"/>
    </xf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248" fontId="2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248" fontId="2" fillId="0" borderId="0" applyFont="0" applyFill="0" applyBorder="0" applyProtection="0">
      <alignment horizontal="right"/>
    </xf>
    <xf numFmtId="252" fontId="5" fillId="0" borderId="0" applyFont="0" applyFill="0" applyBorder="0" applyAlignment="0" applyProtection="0"/>
    <xf numFmtId="252" fontId="5" fillId="0" borderId="0" applyFont="0" applyFill="0" applyBorder="0" applyAlignment="0" applyProtection="0"/>
    <xf numFmtId="252" fontId="5" fillId="0" borderId="0" applyFont="0" applyFill="0" applyBorder="0" applyAlignment="0" applyProtection="0"/>
    <xf numFmtId="252" fontId="5" fillId="0" borderId="0" applyFont="0" applyFill="0" applyBorder="0" applyAlignment="0" applyProtection="0"/>
    <xf numFmtId="252" fontId="5" fillId="0" borderId="0" applyFont="0" applyFill="0" applyBorder="0" applyAlignment="0" applyProtection="0"/>
    <xf numFmtId="252" fontId="5" fillId="0" borderId="0" applyFont="0" applyFill="0" applyBorder="0" applyAlignment="0" applyProtection="0"/>
    <xf numFmtId="252" fontId="5" fillId="0" borderId="0" applyFont="0" applyFill="0" applyBorder="0" applyAlignment="0" applyProtection="0"/>
    <xf numFmtId="252" fontId="5" fillId="0" borderId="0" applyFont="0" applyFill="0" applyBorder="0" applyAlignment="0" applyProtection="0"/>
    <xf numFmtId="252" fontId="5" fillId="0" borderId="0" applyFont="0" applyFill="0" applyBorder="0" applyAlignment="0" applyProtection="0"/>
    <xf numFmtId="25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72" fillId="0" borderId="0" applyFont="0" applyFill="0" applyBorder="0" applyAlignment="0" applyProtection="0"/>
    <xf numFmtId="252" fontId="5" fillId="0" borderId="0" applyFont="0" applyFill="0" applyBorder="0" applyAlignment="0" applyProtection="0"/>
    <xf numFmtId="253" fontId="172" fillId="0" borderId="0" applyFont="0" applyFill="0" applyBorder="0" applyAlignment="0" applyProtection="0"/>
    <xf numFmtId="0" fontId="172" fillId="0" borderId="0" applyFont="0" applyFill="0" applyBorder="0" applyAlignment="0" applyProtection="0"/>
    <xf numFmtId="0" fontId="172" fillId="0" borderId="0" applyFont="0" applyFill="0" applyBorder="0" applyAlignment="0" applyProtection="0"/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50" fontId="2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1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5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49" fontId="2" fillId="0" borderId="0" applyFont="0" applyFill="0" applyBorder="0" applyProtection="0">
      <alignment horizontal="right"/>
    </xf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0" fontId="2" fillId="0" borderId="0" applyFont="0" applyFill="0" applyBorder="0" applyAlignment="0" applyProtection="0"/>
    <xf numFmtId="0" fontId="94" fillId="0" borderId="0" applyFont="0" applyFill="0" applyBorder="0" applyAlignment="0" applyProtection="0"/>
    <xf numFmtId="248" fontId="2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0" fontId="2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50" fontId="2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5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48" fontId="2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42" fillId="0" borderId="0"/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25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54" fontId="2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03" fontId="2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5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4" fontId="2" fillId="0" borderId="0" applyFont="0" applyFill="0" applyBorder="0" applyAlignment="0" applyProtection="0"/>
    <xf numFmtId="200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5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4" fontId="2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" fillId="0" borderId="0" applyFont="0" applyFill="0" applyBorder="0" applyAlignment="0" applyProtection="0"/>
    <xf numFmtId="25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" fillId="0" borderId="0" applyFont="0" applyFill="0" applyBorder="0" applyAlignment="0" applyProtection="0"/>
    <xf numFmtId="25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4" fontId="2" fillId="0" borderId="0" applyFont="0" applyFill="0" applyBorder="0" applyAlignment="0" applyProtection="0"/>
    <xf numFmtId="0" fontId="188" fillId="0" borderId="64" applyFont="0" applyFill="0" applyBorder="0" applyProtection="0">
      <alignment horizontal="right"/>
    </xf>
    <xf numFmtId="0" fontId="94" fillId="0" borderId="0" applyFont="0" applyFill="0" applyBorder="0" applyAlignment="0" applyProtection="0"/>
    <xf numFmtId="0" fontId="94" fillId="0" borderId="0" applyFont="0" applyFill="0" applyBorder="0" applyProtection="0">
      <alignment horizontal="right"/>
    </xf>
    <xf numFmtId="25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55" fontId="5" fillId="0" borderId="0" applyFont="0" applyFill="0" applyBorder="0" applyAlignment="0" applyProtection="0"/>
    <xf numFmtId="255" fontId="5" fillId="0" borderId="0" applyFont="0" applyFill="0" applyBorder="0" applyAlignment="0" applyProtection="0"/>
    <xf numFmtId="255" fontId="5" fillId="0" borderId="0" applyFont="0" applyFill="0" applyBorder="0" applyAlignment="0" applyProtection="0"/>
    <xf numFmtId="255" fontId="5" fillId="0" borderId="0" applyFont="0" applyFill="0" applyBorder="0" applyAlignment="0" applyProtection="0"/>
    <xf numFmtId="255" fontId="5" fillId="0" borderId="0" applyFont="0" applyFill="0" applyBorder="0" applyAlignment="0" applyProtection="0"/>
    <xf numFmtId="255" fontId="5" fillId="0" borderId="0" applyFont="0" applyFill="0" applyBorder="0" applyAlignment="0" applyProtection="0"/>
    <xf numFmtId="255" fontId="5" fillId="0" borderId="0" applyFont="0" applyFill="0" applyBorder="0" applyAlignment="0" applyProtection="0"/>
    <xf numFmtId="25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5" fontId="2" fillId="0" borderId="0" applyFont="0" applyFill="0" applyBorder="0" applyAlignment="0" applyProtection="0"/>
    <xf numFmtId="256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72" fillId="0" borderId="0" applyFont="0" applyFill="0" applyBorder="0" applyAlignment="0" applyProtection="0"/>
    <xf numFmtId="257" fontId="172" fillId="0" borderId="0" applyFont="0" applyFill="0" applyBorder="0" applyAlignment="0" applyProtection="0"/>
    <xf numFmtId="0" fontId="172" fillId="0" borderId="0" applyFont="0" applyFill="0" applyBorder="0" applyAlignment="0" applyProtection="0"/>
    <xf numFmtId="0" fontId="172" fillId="0" borderId="0" applyFont="0" applyFill="0" applyBorder="0" applyAlignment="0" applyProtection="0"/>
    <xf numFmtId="258" fontId="5" fillId="0" borderId="0" applyFont="0" applyFill="0" applyBorder="0" applyAlignment="0" applyProtection="0"/>
    <xf numFmtId="0" fontId="172" fillId="0" borderId="0" applyFont="0" applyFill="0" applyBorder="0" applyAlignment="0" applyProtection="0"/>
    <xf numFmtId="0" fontId="5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2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5" fillId="0" borderId="0">
      <alignment horizontal="left" wrapText="1"/>
    </xf>
    <xf numFmtId="0" fontId="5" fillId="0" borderId="0"/>
    <xf numFmtId="0" fontId="5" fillId="0" borderId="0"/>
    <xf numFmtId="0" fontId="165" fillId="0" borderId="0" applyNumberFormat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2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0" fontId="36" fillId="0" borderId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171" fontId="5" fillId="0" borderId="0">
      <alignment horizontal="left" wrapText="1"/>
    </xf>
    <xf numFmtId="0" fontId="36" fillId="0" borderId="0"/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36" fillId="0" borderId="0"/>
    <xf numFmtId="0" fontId="36" fillId="0" borderId="0"/>
    <xf numFmtId="0" fontId="5" fillId="0" borderId="0">
      <alignment horizontal="left" wrapText="1"/>
    </xf>
    <xf numFmtId="0" fontId="36" fillId="0" borderId="0"/>
    <xf numFmtId="0" fontId="5" fillId="0" borderId="0">
      <alignment horizontal="left" wrapText="1"/>
    </xf>
    <xf numFmtId="0" fontId="36" fillId="0" borderId="0"/>
    <xf numFmtId="0" fontId="5" fillId="0" borderId="0">
      <alignment horizontal="left" wrapText="1"/>
    </xf>
    <xf numFmtId="0" fontId="36" fillId="0" borderId="0"/>
    <xf numFmtId="0" fontId="5" fillId="0" borderId="0">
      <alignment horizontal="left" wrapText="1"/>
    </xf>
    <xf numFmtId="0" fontId="36" fillId="0" borderId="0"/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36" fillId="0" borderId="0"/>
    <xf numFmtId="0" fontId="5" fillId="0" borderId="0">
      <alignment horizontal="left" wrapText="1"/>
    </xf>
    <xf numFmtId="0" fontId="36" fillId="0" borderId="0"/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22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6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3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2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2" fillId="0" borderId="0">
      <alignment horizontal="left" wrapText="1"/>
    </xf>
    <xf numFmtId="171" fontId="5" fillId="0" borderId="0">
      <alignment horizontal="left" wrapText="1"/>
    </xf>
    <xf numFmtId="171" fontId="2" fillId="0" borderId="0">
      <alignment horizontal="left" wrapText="1"/>
    </xf>
    <xf numFmtId="171" fontId="5" fillId="0" borderId="0">
      <alignment horizontal="left" wrapText="1"/>
    </xf>
    <xf numFmtId="171" fontId="2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0" fontId="36" fillId="0" borderId="0"/>
    <xf numFmtId="0" fontId="5" fillId="0" borderId="0"/>
    <xf numFmtId="0" fontId="36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22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6" fillId="0" borderId="0"/>
    <xf numFmtId="0" fontId="36" fillId="0" borderId="0"/>
    <xf numFmtId="171" fontId="5" fillId="0" borderId="0">
      <alignment horizontal="left" wrapText="1"/>
    </xf>
    <xf numFmtId="0" fontId="36" fillId="0" borderId="0"/>
    <xf numFmtId="0" fontId="36" fillId="0" borderId="0"/>
    <xf numFmtId="38" fontId="51" fillId="0" borderId="0" applyFont="0" applyFill="0" applyBorder="0" applyAlignment="0" applyProtection="0"/>
    <xf numFmtId="0" fontId="36" fillId="0" borderId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36" fillId="0" borderId="0"/>
    <xf numFmtId="38" fontId="51" fillId="0" borderId="0" applyFont="0" applyFill="0" applyBorder="0" applyAlignment="0" applyProtection="0"/>
    <xf numFmtId="0" fontId="36" fillId="0" borderId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36" fillId="0" borderId="0"/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51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36" fillId="0" borderId="0"/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36" fillId="0" borderId="0"/>
    <xf numFmtId="0" fontId="36" fillId="0" borderId="0"/>
    <xf numFmtId="37" fontId="5" fillId="0" borderId="0">
      <alignment horizontal="left" wrapText="1"/>
    </xf>
    <xf numFmtId="0" fontId="36" fillId="0" borderId="0"/>
    <xf numFmtId="37" fontId="5" fillId="0" borderId="0">
      <alignment horizontal="left" wrapText="1"/>
    </xf>
    <xf numFmtId="0" fontId="36" fillId="0" borderId="0"/>
    <xf numFmtId="37" fontId="5" fillId="0" borderId="0">
      <alignment horizontal="left" wrapText="1"/>
    </xf>
    <xf numFmtId="0" fontId="36" fillId="0" borderId="0"/>
    <xf numFmtId="37" fontId="5" fillId="0" borderId="0">
      <alignment horizontal="left" wrapText="1"/>
    </xf>
    <xf numFmtId="0" fontId="36" fillId="0" borderId="0"/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36" fillId="0" borderId="0"/>
    <xf numFmtId="37" fontId="5" fillId="0" borderId="0">
      <alignment horizontal="left" wrapText="1"/>
    </xf>
    <xf numFmtId="0" fontId="36" fillId="0" borderId="0"/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4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171" fontId="194" fillId="0" borderId="0" applyNumberFormat="0" applyFill="0" applyBorder="0" applyProtection="0">
      <alignment vertical="top"/>
    </xf>
    <xf numFmtId="171" fontId="194" fillId="0" borderId="0" applyNumberFormat="0" applyFill="0" applyBorder="0" applyProtection="0">
      <alignment vertical="top"/>
    </xf>
    <xf numFmtId="171" fontId="194" fillId="0" borderId="0" applyNumberFormat="0" applyFill="0" applyBorder="0" applyProtection="0">
      <alignment vertical="top"/>
    </xf>
    <xf numFmtId="171" fontId="194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0" fontId="194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179" fontId="2" fillId="0" borderId="0" applyNumberFormat="0" applyFill="0" applyBorder="0" applyProtection="0">
      <alignment vertical="top"/>
    </xf>
    <xf numFmtId="0" fontId="194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0" fontId="194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0" fontId="194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0" fontId="194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171" fontId="194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9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171" fontId="5" fillId="0" borderId="0">
      <alignment horizontal="left" wrapText="1"/>
    </xf>
    <xf numFmtId="0" fontId="188" fillId="0" borderId="64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171" fontId="188" fillId="0" borderId="64" applyNumberFormat="0" applyFill="0" applyAlignment="0" applyProtection="0">
      <alignment horizontal="left" wrapText="1"/>
    </xf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171" fontId="188" fillId="0" borderId="64" applyNumberFormat="0" applyFill="0" applyAlignment="0" applyProtection="0">
      <alignment horizontal="left" wrapText="1"/>
    </xf>
    <xf numFmtId="0" fontId="188" fillId="0" borderId="64" applyNumberFormat="0" applyFill="0" applyAlignment="0" applyProtection="0"/>
    <xf numFmtId="259" fontId="188" fillId="0" borderId="64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179" fontId="2" fillId="0" borderId="0" applyNumberFormat="0" applyFill="0" applyAlignment="0" applyProtection="0"/>
    <xf numFmtId="179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171" fontId="188" fillId="0" borderId="64" applyNumberFormat="0" applyFill="0" applyAlignment="0" applyProtection="0">
      <alignment horizontal="left" wrapText="1"/>
    </xf>
    <xf numFmtId="171" fontId="188" fillId="0" borderId="64" applyNumberFormat="0" applyFill="0" applyAlignment="0" applyProtection="0">
      <alignment horizontal="left" wrapText="1"/>
    </xf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0" applyNumberFormat="0" applyFill="0" applyBorder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88" fillId="0" borderId="6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95" fillId="0" borderId="65" applyNumberFormat="0" applyFill="0" applyProtection="0">
      <alignment horizontal="center"/>
    </xf>
    <xf numFmtId="259" fontId="195" fillId="0" borderId="65" applyNumberFormat="0" applyFill="0" applyProtection="0">
      <alignment horizontal="center"/>
    </xf>
    <xf numFmtId="259" fontId="195" fillId="0" borderId="65" applyNumberFormat="0" applyFill="0" applyProtection="0">
      <alignment horizontal="center"/>
    </xf>
    <xf numFmtId="259" fontId="195" fillId="0" borderId="65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171" fontId="195" fillId="0" borderId="65" applyNumberFormat="0" applyFill="0" applyProtection="0">
      <alignment horizontal="center"/>
    </xf>
    <xf numFmtId="171" fontId="195" fillId="0" borderId="65" applyNumberFormat="0" applyFill="0" applyProtection="0">
      <alignment horizontal="center"/>
    </xf>
    <xf numFmtId="171" fontId="195" fillId="0" borderId="65" applyNumberFormat="0" applyFill="0" applyProtection="0">
      <alignment horizontal="center"/>
    </xf>
    <xf numFmtId="171" fontId="195" fillId="0" borderId="65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259" fontId="195" fillId="0" borderId="65" applyNumberFormat="0" applyFill="0" applyProtection="0">
      <alignment horizontal="center"/>
    </xf>
    <xf numFmtId="259" fontId="195" fillId="0" borderId="65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259" fontId="195" fillId="0" borderId="65" applyNumberFormat="0" applyFill="0" applyProtection="0">
      <alignment horizontal="center"/>
    </xf>
    <xf numFmtId="259" fontId="195" fillId="0" borderId="65" applyNumberFormat="0" applyFill="0" applyProtection="0">
      <alignment horizontal="center"/>
    </xf>
    <xf numFmtId="259" fontId="195" fillId="0" borderId="65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6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6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259" fontId="195" fillId="0" borderId="65" applyNumberFormat="0" applyFill="0" applyProtection="0">
      <alignment horizontal="center"/>
    </xf>
    <xf numFmtId="259" fontId="195" fillId="0" borderId="65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259" fontId="195" fillId="0" borderId="65" applyNumberFormat="0" applyFill="0" applyProtection="0">
      <alignment horizontal="center"/>
    </xf>
    <xf numFmtId="259" fontId="195" fillId="0" borderId="65" applyNumberFormat="0" applyFill="0" applyProtection="0">
      <alignment horizontal="center"/>
    </xf>
    <xf numFmtId="259" fontId="195" fillId="0" borderId="65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259" fontId="195" fillId="0" borderId="65" applyNumberFormat="0" applyFill="0" applyProtection="0">
      <alignment horizontal="center"/>
    </xf>
    <xf numFmtId="259" fontId="195" fillId="0" borderId="65" applyNumberFormat="0" applyFill="0" applyProtection="0">
      <alignment horizontal="center"/>
    </xf>
    <xf numFmtId="259" fontId="195" fillId="0" borderId="65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6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171" fontId="195" fillId="0" borderId="65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195" fillId="0" borderId="65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2" fillId="0" borderId="0" applyNumberFormat="0" applyFill="0" applyProtection="0">
      <alignment horizontal="center"/>
    </xf>
    <xf numFmtId="0" fontId="5" fillId="0" borderId="66" applyNumberFormat="0" applyFont="0" applyFill="0" applyAlignment="0" applyProtection="0"/>
    <xf numFmtId="0" fontId="2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171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5" fillId="0" borderId="0" applyNumberFormat="0" applyFill="0" applyBorder="0" applyProtection="0">
      <alignment horizontal="left"/>
    </xf>
    <xf numFmtId="171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5" fillId="0" borderId="0" applyNumberFormat="0" applyFill="0" applyBorder="0" applyProtection="0">
      <alignment horizontal="left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2" fillId="0" borderId="0" applyNumberFormat="0" applyFill="0" applyBorder="0" applyProtection="0">
      <alignment horizontal="centerContinuous"/>
    </xf>
    <xf numFmtId="0" fontId="2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2" fillId="0" borderId="0" applyNumberFormat="0" applyFill="0" applyBorder="0" applyProtection="0">
      <alignment horizontal="centerContinuous"/>
    </xf>
    <xf numFmtId="0" fontId="2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171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8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Protection="0">
      <alignment horizontal="centerContinuous"/>
    </xf>
    <xf numFmtId="0" fontId="198" fillId="0" borderId="0" applyNumberFormat="0" applyFill="0" applyBorder="0" applyProtection="0">
      <alignment horizontal="centerContinuous"/>
    </xf>
    <xf numFmtId="0" fontId="197" fillId="0" borderId="0" applyNumberFormat="0" applyFill="0" applyProtection="0">
      <alignment horizontal="centerContinuous"/>
    </xf>
    <xf numFmtId="0" fontId="197" fillId="0" borderId="0" applyNumberFormat="0" applyFill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2" fillId="0" borderId="0" applyNumberFormat="0" applyFill="0" applyBorder="0" applyProtection="0">
      <alignment horizontal="centerContinuous"/>
    </xf>
    <xf numFmtId="0" fontId="2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2" fillId="0" borderId="0" applyNumberFormat="0" applyFill="0" applyBorder="0" applyProtection="0">
      <alignment horizontal="centerContinuous"/>
    </xf>
    <xf numFmtId="0" fontId="2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ont="0" applyFill="0" applyBorder="0" applyAlignment="0" applyProtection="0">
      <alignment horizontal="centerContinuous"/>
    </xf>
    <xf numFmtId="0" fontId="197" fillId="0" borderId="0" applyNumberFormat="0" applyFill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Protection="0">
      <alignment horizontal="centerContinuous"/>
    </xf>
    <xf numFmtId="0" fontId="197" fillId="0" borderId="0" applyNumberFormat="0" applyFill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2" fillId="0" borderId="0" applyNumberFormat="0" applyFill="0" applyBorder="0" applyProtection="0">
      <alignment horizontal="centerContinuous"/>
    </xf>
    <xf numFmtId="0" fontId="2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2" fillId="0" borderId="0" applyNumberFormat="0" applyFill="0" applyBorder="0" applyProtection="0">
      <alignment horizontal="centerContinuous"/>
    </xf>
    <xf numFmtId="0" fontId="2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8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171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97" fillId="0" borderId="0" applyNumberFormat="0" applyFill="0" applyBorder="0" applyProtection="0">
      <alignment horizontal="centerContinuous"/>
    </xf>
    <xf numFmtId="0" fontId="188" fillId="0" borderId="0" applyNumberFormat="0" applyFill="0" applyBorder="0" applyAlignment="0" applyProtection="0"/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6" fillId="0" borderId="0"/>
    <xf numFmtId="0" fontId="5" fillId="0" borderId="0">
      <alignment horizontal="left" wrapText="1"/>
    </xf>
    <xf numFmtId="0" fontId="36" fillId="0" borderId="0"/>
    <xf numFmtId="0" fontId="5" fillId="0" borderId="0">
      <alignment horizontal="left" wrapText="1"/>
    </xf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6" fillId="0" borderId="0"/>
    <xf numFmtId="0" fontId="36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94" fillId="0" borderId="0">
      <alignment vertical="top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99" fillId="0" borderId="0">
      <alignment vertical="center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38" fontId="51" fillId="0" borderId="0" applyFont="0" applyFill="0" applyBorder="0" applyAlignment="0" applyProtection="0"/>
    <xf numFmtId="0" fontId="36" fillId="0" borderId="0"/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2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6" fillId="0" borderId="0"/>
    <xf numFmtId="0" fontId="5" fillId="0" borderId="0">
      <alignment horizontal="left" wrapText="1"/>
    </xf>
    <xf numFmtId="0" fontId="36" fillId="0" borderId="0"/>
    <xf numFmtId="0" fontId="5" fillId="0" borderId="0">
      <alignment horizontal="left" wrapText="1"/>
    </xf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187" fillId="0" borderId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199" fillId="0" borderId="0">
      <alignment vertical="center"/>
    </xf>
    <xf numFmtId="0" fontId="199" fillId="0" borderId="0">
      <alignment vertical="center"/>
    </xf>
    <xf numFmtId="0" fontId="199" fillId="0" borderId="0">
      <alignment vertical="center"/>
    </xf>
    <xf numFmtId="0" fontId="199" fillId="0" borderId="0">
      <alignment vertical="center"/>
    </xf>
    <xf numFmtId="0" fontId="199" fillId="0" borderId="0">
      <alignment vertical="center"/>
    </xf>
    <xf numFmtId="0" fontId="199" fillId="0" borderId="0">
      <alignment vertical="center"/>
    </xf>
    <xf numFmtId="0" fontId="199" fillId="0" borderId="0">
      <alignment vertical="center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38" fontId="51" fillId="0" borderId="0" applyFont="0" applyFill="0" applyBorder="0" applyAlignment="0" applyProtection="0"/>
    <xf numFmtId="0" fontId="36" fillId="0" borderId="0"/>
    <xf numFmtId="38" fontId="51" fillId="0" borderId="0" applyFont="0" applyFill="0" applyBorder="0" applyAlignment="0" applyProtection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0" fontId="42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6" fillId="0" borderId="0"/>
    <xf numFmtId="0" fontId="36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260" fontId="2" fillId="0" borderId="0"/>
    <xf numFmtId="0" fontId="5" fillId="0" borderId="0"/>
    <xf numFmtId="0" fontId="5" fillId="0" borderId="0"/>
    <xf numFmtId="0" fontId="5" fillId="0" borderId="0"/>
    <xf numFmtId="26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6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4" fillId="0" borderId="0">
      <alignment vertical="top"/>
    </xf>
    <xf numFmtId="8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5" fillId="0" borderId="0" applyNumberFormat="0" applyFill="0" applyBorder="0" applyAlignment="0" applyProtection="0"/>
    <xf numFmtId="261" fontId="5" fillId="0" borderId="0" applyFont="0" applyFill="0" applyBorder="0" applyAlignment="0" applyProtection="0"/>
    <xf numFmtId="0" fontId="36" fillId="0" borderId="0"/>
    <xf numFmtId="0" fontId="200" fillId="0" borderId="0" applyFont="0" applyFill="0" applyBorder="0" applyAlignment="0" applyProtection="0"/>
    <xf numFmtId="0" fontId="201" fillId="0" borderId="0" applyFont="0" applyFill="0" applyBorder="0" applyAlignment="0" applyProtection="0"/>
    <xf numFmtId="0" fontId="202" fillId="0" borderId="0"/>
    <xf numFmtId="262" fontId="5" fillId="0" borderId="0" applyFont="0" applyFill="0" applyBorder="0" applyAlignment="0" applyProtection="0"/>
    <xf numFmtId="0" fontId="36" fillId="0" borderId="0"/>
    <xf numFmtId="3" fontId="34" fillId="0" borderId="0"/>
    <xf numFmtId="9" fontId="5" fillId="133" borderId="0"/>
    <xf numFmtId="9" fontId="2" fillId="0" borderId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03" fillId="0" borderId="0"/>
    <xf numFmtId="0" fontId="5" fillId="0" borderId="0"/>
    <xf numFmtId="0" fontId="5" fillId="0" borderId="0"/>
    <xf numFmtId="0" fontId="5" fillId="0" borderId="0"/>
    <xf numFmtId="0" fontId="203" fillId="0" borderId="0"/>
    <xf numFmtId="0" fontId="5" fillId="0" borderId="0"/>
    <xf numFmtId="0" fontId="204" fillId="0" borderId="0"/>
    <xf numFmtId="0" fontId="51" fillId="0" borderId="0"/>
    <xf numFmtId="3" fontId="42" fillId="0" borderId="0" applyFont="0" applyFill="0" applyBorder="0" applyAlignment="0" applyProtection="0"/>
    <xf numFmtId="0" fontId="36" fillId="0" borderId="0"/>
    <xf numFmtId="9" fontId="5" fillId="0" borderId="0"/>
    <xf numFmtId="0" fontId="5" fillId="0" borderId="0"/>
    <xf numFmtId="0" fontId="157" fillId="0" borderId="0"/>
    <xf numFmtId="0" fontId="36" fillId="0" borderId="0"/>
    <xf numFmtId="234" fontId="51" fillId="0" borderId="0"/>
    <xf numFmtId="0" fontId="205" fillId="0" borderId="0">
      <alignment horizontal="left"/>
      <protection locked="0"/>
    </xf>
    <xf numFmtId="192" fontId="51" fillId="0" borderId="0"/>
    <xf numFmtId="0" fontId="51" fillId="0" borderId="0"/>
    <xf numFmtId="2" fontId="51" fillId="0" borderId="0"/>
    <xf numFmtId="10" fontId="51" fillId="0" borderId="0"/>
    <xf numFmtId="0" fontId="206" fillId="0" borderId="66" applyFont="0" applyFill="0" applyBorder="0" applyAlignment="0" applyProtection="0"/>
    <xf numFmtId="209" fontId="5" fillId="0" borderId="0" applyFill="0" applyBorder="0" applyProtection="0"/>
    <xf numFmtId="209" fontId="5" fillId="0" borderId="0" applyFill="0" applyBorder="0" applyProtection="0"/>
    <xf numFmtId="209" fontId="2" fillId="0" borderId="0" applyFill="0" applyBorder="0" applyProtection="0"/>
    <xf numFmtId="0" fontId="172" fillId="0" borderId="0" applyBorder="0"/>
    <xf numFmtId="263" fontId="5" fillId="0" borderId="0" applyBorder="0"/>
    <xf numFmtId="264" fontId="5" fillId="0" borderId="0" applyBorder="0"/>
    <xf numFmtId="265" fontId="172" fillId="0" borderId="0" applyBorder="0"/>
    <xf numFmtId="0" fontId="51" fillId="0" borderId="0"/>
    <xf numFmtId="198" fontId="5" fillId="0" borderId="0" applyBorder="0"/>
    <xf numFmtId="198" fontId="5" fillId="0" borderId="0" applyBorder="0"/>
    <xf numFmtId="198" fontId="5" fillId="0" borderId="0" applyBorder="0"/>
    <xf numFmtId="198" fontId="5" fillId="0" borderId="0" applyBorder="0"/>
    <xf numFmtId="0" fontId="157" fillId="0" borderId="0"/>
    <xf numFmtId="0" fontId="157" fillId="0" borderId="0"/>
    <xf numFmtId="0" fontId="5" fillId="0" borderId="0" applyBorder="0"/>
    <xf numFmtId="0" fontId="157" fillId="0" borderId="0"/>
    <xf numFmtId="0" fontId="157" fillId="0" borderId="0"/>
    <xf numFmtId="198" fontId="5" fillId="0" borderId="0" applyBorder="0"/>
    <xf numFmtId="0" fontId="5" fillId="0" borderId="0" applyBorder="0"/>
    <xf numFmtId="38" fontId="42" fillId="0" borderId="67"/>
    <xf numFmtId="0" fontId="5" fillId="0" borderId="0" applyFont="0" applyFill="0" applyBorder="0"/>
    <xf numFmtId="0" fontId="157" fillId="0" borderId="68" applyBorder="0">
      <alignment horizontal="right"/>
    </xf>
    <xf numFmtId="0" fontId="96" fillId="0" borderId="0" applyFont="0" applyFill="0" applyBorder="0" applyAlignment="0" applyProtection="0"/>
    <xf numFmtId="1" fontId="42" fillId="0" borderId="0" applyAlignment="0"/>
    <xf numFmtId="0" fontId="157" fillId="104" borderId="67"/>
    <xf numFmtId="0" fontId="36" fillId="0" borderId="0"/>
    <xf numFmtId="0" fontId="96" fillId="0" borderId="0"/>
    <xf numFmtId="266" fontId="207" fillId="134" borderId="0">
      <alignment horizontal="center" vertical="center"/>
    </xf>
    <xf numFmtId="0" fontId="208" fillId="134" borderId="0">
      <alignment horizontal="center" vertical="center"/>
    </xf>
    <xf numFmtId="0" fontId="208" fillId="134" borderId="0">
      <alignment horizontal="center" vertical="center"/>
    </xf>
    <xf numFmtId="266" fontId="208" fillId="134" borderId="0">
      <alignment horizontal="center" vertical="center"/>
    </xf>
    <xf numFmtId="0" fontId="208" fillId="134" borderId="0">
      <alignment horizontal="center" vertical="center"/>
    </xf>
    <xf numFmtId="266" fontId="208" fillId="134" borderId="0">
      <alignment horizontal="center" vertical="center"/>
    </xf>
    <xf numFmtId="0" fontId="208" fillId="134" borderId="0">
      <alignment horizontal="center" vertical="center"/>
    </xf>
    <xf numFmtId="0" fontId="209" fillId="134" borderId="69">
      <alignment horizontal="center" vertical="center"/>
    </xf>
    <xf numFmtId="0" fontId="209" fillId="134" borderId="69">
      <alignment horizontal="center" vertical="center"/>
    </xf>
    <xf numFmtId="0" fontId="209" fillId="134" borderId="69">
      <alignment horizontal="center" vertical="center"/>
    </xf>
    <xf numFmtId="0" fontId="209" fillId="134" borderId="69">
      <alignment horizontal="center" vertical="center"/>
    </xf>
    <xf numFmtId="266" fontId="208" fillId="134" borderId="0">
      <alignment horizontal="center" vertical="center"/>
    </xf>
    <xf numFmtId="0" fontId="157" fillId="0" borderId="0"/>
    <xf numFmtId="0" fontId="36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1" fontId="42" fillId="0" borderId="0" applyAlignment="0"/>
    <xf numFmtId="0" fontId="36" fillId="0" borderId="0"/>
    <xf numFmtId="1" fontId="42" fillId="0" borderId="0" applyAlignment="0"/>
    <xf numFmtId="1" fontId="42" fillId="0" borderId="0" applyAlignment="0"/>
    <xf numFmtId="267" fontId="5" fillId="0" borderId="0">
      <alignment horizontal="right"/>
    </xf>
    <xf numFmtId="1" fontId="42" fillId="0" borderId="0" applyAlignment="0"/>
    <xf numFmtId="1" fontId="42" fillId="0" borderId="0" applyAlignment="0"/>
    <xf numFmtId="0" fontId="42" fillId="0" borderId="0" applyNumberFormat="0" applyFill="0" applyBorder="0" applyAlignment="0" applyProtection="0">
      <alignment horizontal="left"/>
    </xf>
    <xf numFmtId="0" fontId="36" fillId="0" borderId="0"/>
    <xf numFmtId="0" fontId="42" fillId="0" borderId="0" applyNumberFormat="0" applyFill="0" applyBorder="0" applyAlignment="0" applyProtection="0">
      <alignment horizontal="left"/>
    </xf>
    <xf numFmtId="43" fontId="5" fillId="0" borderId="0" applyFont="0" applyFill="0" applyBorder="0" applyAlignment="0" applyProtection="0"/>
    <xf numFmtId="0" fontId="96" fillId="0" borderId="20" applyFont="0" applyFill="0" applyBorder="0" applyAlignment="0" applyProtection="0">
      <alignment horizontal="right"/>
    </xf>
    <xf numFmtId="197" fontId="157" fillId="0" borderId="0" applyNumberFormat="0" applyFill="0" applyBorder="0" applyAlignment="0" applyProtection="0"/>
    <xf numFmtId="0" fontId="36" fillId="0" borderId="0"/>
    <xf numFmtId="0" fontId="210" fillId="0" borderId="0" applyNumberFormat="0" applyFill="0" applyBorder="0" applyAlignment="0" applyProtection="0"/>
    <xf numFmtId="0" fontId="36" fillId="0" borderId="0"/>
    <xf numFmtId="0" fontId="211" fillId="0" borderId="0" applyNumberFormat="0" applyFill="0" applyBorder="0" applyAlignment="0" applyProtection="0">
      <alignment horizontal="centerContinuous"/>
    </xf>
    <xf numFmtId="0" fontId="36" fillId="0" borderId="0"/>
    <xf numFmtId="180" fontId="114" fillId="0" borderId="20">
      <alignment horizontal="center"/>
    </xf>
    <xf numFmtId="0" fontId="157" fillId="0" borderId="0"/>
    <xf numFmtId="0" fontId="36" fillId="0" borderId="0"/>
    <xf numFmtId="37" fontId="157" fillId="0" borderId="0"/>
    <xf numFmtId="268" fontId="212" fillId="135" borderId="69">
      <alignment horizontal="center" vertical="center"/>
    </xf>
    <xf numFmtId="49" fontId="212" fillId="135" borderId="0">
      <alignment horizontal="left" vertical="center"/>
    </xf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6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6" fillId="4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6" fillId="9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6" fillId="1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6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6" fillId="4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137" borderId="0" applyNumberFormat="0" applyBorder="0" applyAlignment="0" applyProtection="0"/>
    <xf numFmtId="0" fontId="36" fillId="138" borderId="0" applyNumberFormat="0" applyBorder="0" applyAlignment="0" applyProtection="0"/>
    <xf numFmtId="0" fontId="36" fillId="139" borderId="0" applyNumberFormat="0" applyBorder="0" applyAlignment="0" applyProtection="0"/>
    <xf numFmtId="0" fontId="36" fillId="140" borderId="0" applyNumberFormat="0" applyBorder="0" applyAlignment="0" applyProtection="0"/>
    <xf numFmtId="0" fontId="36" fillId="141" borderId="0" applyNumberFormat="0" applyBorder="0" applyAlignment="0" applyProtection="0"/>
    <xf numFmtId="0" fontId="36" fillId="142" borderId="0" applyNumberFormat="0" applyBorder="0" applyAlignment="0" applyProtection="0"/>
    <xf numFmtId="0" fontId="213" fillId="39" borderId="0" applyNumberFormat="0" applyBorder="0" applyAlignment="0" applyProtection="0">
      <alignment vertical="center"/>
    </xf>
    <xf numFmtId="0" fontId="213" fillId="40" borderId="0" applyNumberFormat="0" applyBorder="0" applyAlignment="0" applyProtection="0">
      <alignment vertical="center"/>
    </xf>
    <xf numFmtId="0" fontId="213" fillId="41" borderId="0" applyNumberFormat="0" applyBorder="0" applyAlignment="0" applyProtection="0">
      <alignment vertical="center"/>
    </xf>
    <xf numFmtId="0" fontId="213" fillId="42" borderId="0" applyNumberFormat="0" applyBorder="0" applyAlignment="0" applyProtection="0">
      <alignment vertical="center"/>
    </xf>
    <xf numFmtId="0" fontId="213" fillId="43" borderId="0" applyNumberFormat="0" applyBorder="0" applyAlignment="0" applyProtection="0">
      <alignment vertical="center"/>
    </xf>
    <xf numFmtId="0" fontId="213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36" fillId="0" borderId="0"/>
    <xf numFmtId="0" fontId="157" fillId="0" borderId="70" applyBorder="0">
      <alignment horizontal="right"/>
    </xf>
    <xf numFmtId="0" fontId="158" fillId="0" borderId="20">
      <alignment horizontal="right"/>
    </xf>
    <xf numFmtId="269" fontId="42" fillId="0" borderId="0" applyFont="0" applyFill="0" applyBorder="0" applyAlignment="0">
      <alignment horizontal="right"/>
    </xf>
    <xf numFmtId="269" fontId="42" fillId="0" borderId="0" applyFont="0" applyFill="0" applyBorder="0" applyAlignment="0">
      <alignment horizontal="right"/>
    </xf>
    <xf numFmtId="269" fontId="42" fillId="0" borderId="0" applyFont="0" applyFill="0" applyBorder="0" applyAlignment="0">
      <alignment horizontal="right"/>
    </xf>
    <xf numFmtId="0" fontId="94" fillId="0" borderId="63" applyFont="0" applyBorder="0"/>
    <xf numFmtId="0" fontId="214" fillId="130" borderId="0" applyNumberFormat="0" applyAlignment="0" applyProtection="0"/>
    <xf numFmtId="166" fontId="4" fillId="130" borderId="0" applyNumberFormat="0" applyFont="0" applyAlignment="0" applyProtection="0"/>
    <xf numFmtId="166" fontId="4" fillId="130" borderId="0" applyNumberFormat="0" applyFont="0" applyAlignment="0" applyProtection="0"/>
    <xf numFmtId="166" fontId="4" fillId="130" borderId="0" applyNumberFormat="0" applyFont="0" applyAlignment="0" applyProtection="0"/>
    <xf numFmtId="166" fontId="4" fillId="130" borderId="0" applyNumberFormat="0" applyFont="0" applyAlignment="0" applyProtection="0"/>
    <xf numFmtId="270" fontId="4" fillId="130" borderId="0" applyNumberFormat="0" applyFont="0" applyAlignment="0" applyProtection="0"/>
    <xf numFmtId="270" fontId="4" fillId="130" borderId="0" applyNumberFormat="0" applyFont="0" applyAlignment="0" applyProtection="0"/>
    <xf numFmtId="270" fontId="4" fillId="130" borderId="0" applyNumberFormat="0" applyFont="0" applyAlignment="0" applyProtection="0"/>
    <xf numFmtId="0" fontId="5" fillId="0" borderId="20">
      <alignment horizontal="right"/>
    </xf>
    <xf numFmtId="0" fontId="199" fillId="0" borderId="0"/>
    <xf numFmtId="0" fontId="116" fillId="143" borderId="0">
      <alignment vertical="center"/>
    </xf>
    <xf numFmtId="0" fontId="96" fillId="109" borderId="71"/>
    <xf numFmtId="0" fontId="96" fillId="109" borderId="72"/>
    <xf numFmtId="0" fontId="96" fillId="109" borderId="73"/>
    <xf numFmtId="0" fontId="96" fillId="109" borderId="74"/>
    <xf numFmtId="0" fontId="96" fillId="144" borderId="75"/>
    <xf numFmtId="0" fontId="96" fillId="109" borderId="74"/>
    <xf numFmtId="0" fontId="96" fillId="144" borderId="76"/>
    <xf numFmtId="0" fontId="96" fillId="144" borderId="20"/>
    <xf numFmtId="0" fontId="116" fillId="143" borderId="0">
      <alignment vertical="center"/>
    </xf>
    <xf numFmtId="0" fontId="116" fillId="145" borderId="75">
      <alignment vertical="center"/>
    </xf>
    <xf numFmtId="0" fontId="116" fillId="145" borderId="0">
      <alignment vertical="center"/>
    </xf>
    <xf numFmtId="0" fontId="116" fillId="145" borderId="0">
      <alignment vertical="center"/>
    </xf>
    <xf numFmtId="0" fontId="116" fillId="145" borderId="20">
      <alignment vertical="center"/>
    </xf>
    <xf numFmtId="0" fontId="116" fillId="146" borderId="77">
      <alignment vertical="center"/>
    </xf>
    <xf numFmtId="0" fontId="116" fillId="145" borderId="0">
      <alignment vertical="center"/>
    </xf>
    <xf numFmtId="0" fontId="116" fillId="146" borderId="0">
      <alignment vertical="center"/>
    </xf>
    <xf numFmtId="0" fontId="116" fillId="146" borderId="78">
      <alignment vertical="center"/>
    </xf>
    <xf numFmtId="0" fontId="202" fillId="0" borderId="0" applyFont="0" applyFill="0" applyBorder="0" applyAlignment="0" applyProtection="0"/>
    <xf numFmtId="0" fontId="202" fillId="0" borderId="0" applyFont="0" applyFill="0" applyBorder="0" applyAlignment="0" applyProtection="0"/>
    <xf numFmtId="0" fontId="215" fillId="4" borderId="0" applyNumberFormat="0" applyFont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6" fillId="8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6" fillId="4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6" fillId="72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6" fillId="82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6" fillId="8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6" fillId="4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8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82" borderId="0" applyNumberFormat="0" applyBorder="0" applyAlignment="0" applyProtection="0"/>
    <xf numFmtId="0" fontId="36" fillId="92" borderId="0" applyNumberFormat="0" applyBorder="0" applyAlignment="0" applyProtection="0"/>
    <xf numFmtId="0" fontId="36" fillId="48" borderId="0" applyNumberFormat="0" applyBorder="0" applyAlignment="0" applyProtection="0"/>
    <xf numFmtId="0" fontId="36" fillId="147" borderId="0" applyNumberFormat="0" applyBorder="0" applyAlignment="0" applyProtection="0"/>
    <xf numFmtId="0" fontId="36" fillId="148" borderId="0" applyNumberFormat="0" applyBorder="0" applyAlignment="0" applyProtection="0"/>
    <xf numFmtId="0" fontId="36" fillId="149" borderId="0" applyNumberFormat="0" applyBorder="0" applyAlignment="0" applyProtection="0"/>
    <xf numFmtId="0" fontId="36" fillId="140" borderId="0" applyNumberFormat="0" applyBorder="0" applyAlignment="0" applyProtection="0"/>
    <xf numFmtId="0" fontId="36" fillId="147" borderId="0" applyNumberFormat="0" applyBorder="0" applyAlignment="0" applyProtection="0"/>
    <xf numFmtId="0" fontId="36" fillId="150" borderId="0" applyNumberFormat="0" applyBorder="0" applyAlignment="0" applyProtection="0"/>
    <xf numFmtId="0" fontId="213" fillId="45" borderId="0" applyNumberFormat="0" applyBorder="0" applyAlignment="0" applyProtection="0">
      <alignment vertical="center"/>
    </xf>
    <xf numFmtId="0" fontId="213" fillId="46" borderId="0" applyNumberFormat="0" applyBorder="0" applyAlignment="0" applyProtection="0">
      <alignment vertical="center"/>
    </xf>
    <xf numFmtId="0" fontId="213" fillId="47" borderId="0" applyNumberFormat="0" applyBorder="0" applyAlignment="0" applyProtection="0">
      <alignment vertical="center"/>
    </xf>
    <xf numFmtId="0" fontId="213" fillId="42" borderId="0" applyNumberFormat="0" applyBorder="0" applyAlignment="0" applyProtection="0">
      <alignment vertical="center"/>
    </xf>
    <xf numFmtId="0" fontId="213" fillId="45" borderId="0" applyNumberFormat="0" applyBorder="0" applyAlignment="0" applyProtection="0">
      <alignment vertical="center"/>
    </xf>
    <xf numFmtId="0" fontId="213" fillId="48" borderId="0" applyNumberFormat="0" applyBorder="0" applyAlignment="0" applyProtection="0">
      <alignment vertical="center"/>
    </xf>
    <xf numFmtId="0" fontId="157" fillId="0" borderId="0" applyBorder="0"/>
    <xf numFmtId="0" fontId="36" fillId="0" borderId="0"/>
    <xf numFmtId="39" fontId="42" fillId="0" borderId="12"/>
    <xf numFmtId="0" fontId="36" fillId="0" borderId="0"/>
    <xf numFmtId="0" fontId="215" fillId="0" borderId="0" applyNumberFormat="0" applyFont="0" applyAlignment="0" applyProtection="0"/>
    <xf numFmtId="39" fontId="42" fillId="0" borderId="12"/>
    <xf numFmtId="39" fontId="42" fillId="0" borderId="12"/>
    <xf numFmtId="39" fontId="42" fillId="0" borderId="12"/>
    <xf numFmtId="39" fontId="42" fillId="0" borderId="12"/>
    <xf numFmtId="39" fontId="42" fillId="0" borderId="12"/>
    <xf numFmtId="0" fontId="36" fillId="0" borderId="0"/>
    <xf numFmtId="0" fontId="38" fillId="84" borderId="0" applyNumberFormat="0" applyBorder="0" applyAlignment="0" applyProtection="0"/>
    <xf numFmtId="0" fontId="36" fillId="0" borderId="0"/>
    <xf numFmtId="0" fontId="216" fillId="151" borderId="0" applyNumberFormat="0" applyBorder="0" applyAlignment="0" applyProtection="0"/>
    <xf numFmtId="0" fontId="38" fillId="152" borderId="0" applyNumberFormat="0" applyBorder="0" applyAlignment="0" applyProtection="0"/>
    <xf numFmtId="0" fontId="217" fillId="102" borderId="0" applyNumberFormat="0" applyBorder="0" applyAlignment="0" applyProtection="0"/>
    <xf numFmtId="0" fontId="217" fillId="102" borderId="0" applyNumberFormat="0" applyBorder="0" applyAlignment="0" applyProtection="0"/>
    <xf numFmtId="0" fontId="217" fillId="102" borderId="0" applyNumberFormat="0" applyBorder="0" applyAlignment="0" applyProtection="0"/>
    <xf numFmtId="0" fontId="36" fillId="0" borderId="0"/>
    <xf numFmtId="0" fontId="38" fillId="46" borderId="0" applyNumberFormat="0" applyBorder="0" applyAlignment="0" applyProtection="0"/>
    <xf numFmtId="0" fontId="36" fillId="0" borderId="0"/>
    <xf numFmtId="0" fontId="216" fillId="148" borderId="0" applyNumberFormat="0" applyBorder="0" applyAlignment="0" applyProtection="0"/>
    <xf numFmtId="0" fontId="38" fillId="153" borderId="0" applyNumberFormat="0" applyBorder="0" applyAlignment="0" applyProtection="0"/>
    <xf numFmtId="0" fontId="217" fillId="46" borderId="0" applyNumberFormat="0" applyBorder="0" applyAlignment="0" applyProtection="0"/>
    <xf numFmtId="0" fontId="217" fillId="46" borderId="0" applyNumberFormat="0" applyBorder="0" applyAlignment="0" applyProtection="0"/>
    <xf numFmtId="0" fontId="217" fillId="46" borderId="0" applyNumberFormat="0" applyBorder="0" applyAlignment="0" applyProtection="0"/>
    <xf numFmtId="0" fontId="36" fillId="0" borderId="0"/>
    <xf numFmtId="0" fontId="38" fillId="72" borderId="0" applyNumberFormat="0" applyBorder="0" applyAlignment="0" applyProtection="0"/>
    <xf numFmtId="0" fontId="36" fillId="0" borderId="0"/>
    <xf numFmtId="0" fontId="216" fillId="149" borderId="0" applyNumberFormat="0" applyBorder="0" applyAlignment="0" applyProtection="0"/>
    <xf numFmtId="0" fontId="38" fillId="154" borderId="0" applyNumberFormat="0" applyBorder="0" applyAlignment="0" applyProtection="0"/>
    <xf numFmtId="0" fontId="217" fillId="72" borderId="0" applyNumberFormat="0" applyBorder="0" applyAlignment="0" applyProtection="0"/>
    <xf numFmtId="0" fontId="217" fillId="72" borderId="0" applyNumberFormat="0" applyBorder="0" applyAlignment="0" applyProtection="0"/>
    <xf numFmtId="0" fontId="217" fillId="72" borderId="0" applyNumberFormat="0" applyBorder="0" applyAlignment="0" applyProtection="0"/>
    <xf numFmtId="0" fontId="36" fillId="0" borderId="0"/>
    <xf numFmtId="0" fontId="38" fillId="82" borderId="0" applyNumberFormat="0" applyBorder="0" applyAlignment="0" applyProtection="0"/>
    <xf numFmtId="0" fontId="36" fillId="0" borderId="0"/>
    <xf numFmtId="0" fontId="216" fillId="155" borderId="0" applyNumberFormat="0" applyBorder="0" applyAlignment="0" applyProtection="0"/>
    <xf numFmtId="0" fontId="38" fillId="156" borderId="0" applyNumberFormat="0" applyBorder="0" applyAlignment="0" applyProtection="0"/>
    <xf numFmtId="0" fontId="217" fillId="82" borderId="0" applyNumberFormat="0" applyBorder="0" applyAlignment="0" applyProtection="0"/>
    <xf numFmtId="0" fontId="217" fillId="82" borderId="0" applyNumberFormat="0" applyBorder="0" applyAlignment="0" applyProtection="0"/>
    <xf numFmtId="0" fontId="217" fillId="82" borderId="0" applyNumberFormat="0" applyBorder="0" applyAlignment="0" applyProtection="0"/>
    <xf numFmtId="0" fontId="36" fillId="0" borderId="0"/>
    <xf numFmtId="0" fontId="38" fillId="51" borderId="0" applyNumberFormat="0" applyBorder="0" applyAlignment="0" applyProtection="0"/>
    <xf numFmtId="0" fontId="36" fillId="0" borderId="0"/>
    <xf numFmtId="0" fontId="216" fillId="157" borderId="0" applyNumberFormat="0" applyBorder="0" applyAlignment="0" applyProtection="0"/>
    <xf numFmtId="0" fontId="38" fillId="158" borderId="0" applyNumberFormat="0" applyBorder="0" applyAlignment="0" applyProtection="0"/>
    <xf numFmtId="0" fontId="217" fillId="102" borderId="0" applyNumberFormat="0" applyBorder="0" applyAlignment="0" applyProtection="0"/>
    <xf numFmtId="0" fontId="217" fillId="102" borderId="0" applyNumberFormat="0" applyBorder="0" applyAlignment="0" applyProtection="0"/>
    <xf numFmtId="0" fontId="217" fillId="102" borderId="0" applyNumberFormat="0" applyBorder="0" applyAlignment="0" applyProtection="0"/>
    <xf numFmtId="0" fontId="36" fillId="0" borderId="0"/>
    <xf numFmtId="0" fontId="38" fillId="44" borderId="0" applyNumberFormat="0" applyBorder="0" applyAlignment="0" applyProtection="0"/>
    <xf numFmtId="0" fontId="36" fillId="0" borderId="0"/>
    <xf numFmtId="0" fontId="216" fillId="159" borderId="0" applyNumberFormat="0" applyBorder="0" applyAlignment="0" applyProtection="0"/>
    <xf numFmtId="0" fontId="38" fillId="160" borderId="0" applyNumberFormat="0" applyBorder="0" applyAlignment="0" applyProtection="0"/>
    <xf numFmtId="0" fontId="217" fillId="44" borderId="0" applyNumberFormat="0" applyBorder="0" applyAlignment="0" applyProtection="0"/>
    <xf numFmtId="0" fontId="217" fillId="44" borderId="0" applyNumberFormat="0" applyBorder="0" applyAlignment="0" applyProtection="0"/>
    <xf numFmtId="0" fontId="217" fillId="44" borderId="0" applyNumberFormat="0" applyBorder="0" applyAlignment="0" applyProtection="0"/>
    <xf numFmtId="0" fontId="38" fillId="49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49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151" borderId="0" applyNumberFormat="0" applyBorder="0" applyAlignment="0" applyProtection="0"/>
    <xf numFmtId="0" fontId="38" fillId="148" borderId="0" applyNumberFormat="0" applyBorder="0" applyAlignment="0" applyProtection="0"/>
    <xf numFmtId="0" fontId="38" fillId="149" borderId="0" applyNumberFormat="0" applyBorder="0" applyAlignment="0" applyProtection="0"/>
    <xf numFmtId="0" fontId="38" fillId="155" borderId="0" applyNumberFormat="0" applyBorder="0" applyAlignment="0" applyProtection="0"/>
    <xf numFmtId="0" fontId="38" fillId="157" borderId="0" applyNumberFormat="0" applyBorder="0" applyAlignment="0" applyProtection="0"/>
    <xf numFmtId="0" fontId="38" fillId="159" borderId="0" applyNumberFormat="0" applyBorder="0" applyAlignment="0" applyProtection="0"/>
    <xf numFmtId="0" fontId="218" fillId="49" borderId="0" applyNumberFormat="0" applyBorder="0" applyAlignment="0" applyProtection="0">
      <alignment vertical="center"/>
    </xf>
    <xf numFmtId="0" fontId="218" fillId="46" borderId="0" applyNumberFormat="0" applyBorder="0" applyAlignment="0" applyProtection="0">
      <alignment vertical="center"/>
    </xf>
    <xf numFmtId="0" fontId="218" fillId="47" borderId="0" applyNumberFormat="0" applyBorder="0" applyAlignment="0" applyProtection="0">
      <alignment vertical="center"/>
    </xf>
    <xf numFmtId="0" fontId="218" fillId="50" borderId="0" applyNumberFormat="0" applyBorder="0" applyAlignment="0" applyProtection="0">
      <alignment vertical="center"/>
    </xf>
    <xf numFmtId="0" fontId="218" fillId="51" borderId="0" applyNumberFormat="0" applyBorder="0" applyAlignment="0" applyProtection="0">
      <alignment vertical="center"/>
    </xf>
    <xf numFmtId="0" fontId="218" fillId="52" borderId="0" applyNumberFormat="0" applyBorder="0" applyAlignment="0" applyProtection="0">
      <alignment vertical="center"/>
    </xf>
    <xf numFmtId="37" fontId="163" fillId="0" borderId="0">
      <alignment horizontal="center"/>
    </xf>
    <xf numFmtId="39" fontId="42" fillId="0" borderId="12"/>
    <xf numFmtId="0" fontId="36" fillId="0" borderId="0"/>
    <xf numFmtId="0" fontId="214" fillId="161" borderId="0" applyNumberFormat="0" applyFont="0" applyAlignment="0" applyProtection="0">
      <alignment horizontal="left"/>
    </xf>
    <xf numFmtId="39" fontId="42" fillId="0" borderId="12"/>
    <xf numFmtId="0" fontId="219" fillId="0" borderId="0"/>
    <xf numFmtId="0" fontId="219" fillId="0" borderId="0"/>
    <xf numFmtId="0" fontId="2" fillId="0" borderId="0"/>
    <xf numFmtId="39" fontId="42" fillId="0" borderId="12"/>
    <xf numFmtId="39" fontId="42" fillId="0" borderId="12"/>
    <xf numFmtId="39" fontId="42" fillId="0" borderId="12"/>
    <xf numFmtId="39" fontId="42" fillId="0" borderId="12"/>
    <xf numFmtId="0" fontId="220" fillId="0" borderId="0">
      <alignment horizontal="right"/>
      <protection locked="0"/>
    </xf>
    <xf numFmtId="0" fontId="114" fillId="0" borderId="0" applyNumberFormat="0" applyFill="0" applyBorder="0" applyAlignment="0" applyProtection="0">
      <alignment horizontal="left"/>
    </xf>
    <xf numFmtId="0" fontId="36" fillId="0" borderId="0"/>
    <xf numFmtId="0" fontId="157" fillId="0" borderId="0" applyFont="0" applyFill="0" applyBorder="0" applyAlignment="0" applyProtection="0"/>
    <xf numFmtId="0" fontId="36" fillId="0" borderId="0"/>
    <xf numFmtId="0" fontId="221" fillId="162" borderId="0">
      <alignment horizontal="right"/>
    </xf>
    <xf numFmtId="0" fontId="221" fillId="162" borderId="0">
      <alignment horizontal="right"/>
    </xf>
    <xf numFmtId="0" fontId="221" fillId="162" borderId="0">
      <alignment horizontal="right"/>
    </xf>
    <xf numFmtId="0" fontId="221" fillId="162" borderId="0">
      <alignment horizontal="right"/>
    </xf>
    <xf numFmtId="0" fontId="221" fillId="162" borderId="0">
      <alignment horizontal="right"/>
    </xf>
    <xf numFmtId="0" fontId="221" fillId="162" borderId="0">
      <alignment horizontal="right"/>
    </xf>
    <xf numFmtId="0" fontId="221" fillId="162" borderId="0">
      <alignment horizontal="right"/>
    </xf>
    <xf numFmtId="0" fontId="221" fillId="162" borderId="0">
      <alignment horizontal="right"/>
    </xf>
    <xf numFmtId="0" fontId="163" fillId="0" borderId="0" applyFont="0" applyFill="0" applyBorder="0" applyAlignment="0" applyProtection="0"/>
    <xf numFmtId="0" fontId="222" fillId="0" borderId="20" applyFont="0" applyFill="0" applyBorder="0" applyAlignment="0" applyProtection="0"/>
    <xf numFmtId="0" fontId="36" fillId="0" borderId="0"/>
    <xf numFmtId="0" fontId="222" fillId="0" borderId="20" applyFont="0" applyFill="0" applyBorder="0" applyAlignment="0" applyProtection="0"/>
    <xf numFmtId="0" fontId="222" fillId="0" borderId="20" applyFont="0" applyFill="0" applyBorder="0" applyAlignment="0" applyProtection="0"/>
    <xf numFmtId="0" fontId="222" fillId="0" borderId="20" applyFont="0" applyFill="0" applyBorder="0" applyAlignment="0" applyProtection="0"/>
    <xf numFmtId="0" fontId="222" fillId="0" borderId="20" applyFont="0" applyFill="0" applyBorder="0" applyAlignment="0" applyProtection="0"/>
    <xf numFmtId="0" fontId="222" fillId="0" borderId="20" applyFont="0" applyFill="0" applyBorder="0" applyAlignment="0" applyProtection="0"/>
    <xf numFmtId="0" fontId="199" fillId="0" borderId="0"/>
    <xf numFmtId="271" fontId="94" fillId="0" borderId="0" applyFont="0" applyFill="0" applyBorder="0" applyAlignment="0" applyProtection="0"/>
    <xf numFmtId="37" fontId="42" fillId="0" borderId="0" applyNumberFormat="0" applyFont="0" applyFill="0" applyBorder="0" applyProtection="0">
      <alignment horizontal="centerContinuous"/>
    </xf>
    <xf numFmtId="0" fontId="36" fillId="53" borderId="0" applyNumberFormat="0" applyBorder="0" applyAlignment="0" applyProtection="0"/>
    <xf numFmtId="0" fontId="36" fillId="0" borderId="0"/>
    <xf numFmtId="0" fontId="36" fillId="0" borderId="0"/>
    <xf numFmtId="0" fontId="36" fillId="54" borderId="0" applyNumberFormat="0" applyBorder="0" applyAlignment="0" applyProtection="0"/>
    <xf numFmtId="0" fontId="36" fillId="0" borderId="0"/>
    <xf numFmtId="0" fontId="36" fillId="0" borderId="0"/>
    <xf numFmtId="0" fontId="36" fillId="53" borderId="0" applyNumberFormat="0" applyBorder="0" applyAlignment="0" applyProtection="0"/>
    <xf numFmtId="0" fontId="36" fillId="55" borderId="0" applyNumberFormat="0" applyBorder="0" applyAlignment="0" applyProtection="0"/>
    <xf numFmtId="0" fontId="36" fillId="0" borderId="0"/>
    <xf numFmtId="0" fontId="36" fillId="0" borderId="0"/>
    <xf numFmtId="0" fontId="36" fillId="56" borderId="0" applyNumberFormat="0" applyBorder="0" applyAlignment="0" applyProtection="0"/>
    <xf numFmtId="0" fontId="36" fillId="0" borderId="0"/>
    <xf numFmtId="0" fontId="36" fillId="0" borderId="0"/>
    <xf numFmtId="0" fontId="36" fillId="55" borderId="0" applyNumberFormat="0" applyBorder="0" applyAlignment="0" applyProtection="0"/>
    <xf numFmtId="0" fontId="36" fillId="0" borderId="0"/>
    <xf numFmtId="0" fontId="36" fillId="0" borderId="0"/>
    <xf numFmtId="0" fontId="38" fillId="58" borderId="0" applyNumberFormat="0" applyBorder="0" applyAlignment="0" applyProtection="0"/>
    <xf numFmtId="0" fontId="38" fillId="57" borderId="0" applyNumberFormat="0" applyBorder="0" applyAlignment="0" applyProtection="0"/>
    <xf numFmtId="0" fontId="24" fillId="14" borderId="0" applyNumberFormat="0" applyBorder="0" applyAlignment="0" applyProtection="0"/>
    <xf numFmtId="0" fontId="36" fillId="0" borderId="0"/>
    <xf numFmtId="0" fontId="223" fillId="14" borderId="0" applyNumberFormat="0" applyBorder="0" applyAlignment="0" applyProtection="0"/>
    <xf numFmtId="0" fontId="36" fillId="0" borderId="0"/>
    <xf numFmtId="0" fontId="24" fillId="14" borderId="0" applyNumberFormat="0" applyBorder="0" applyAlignment="0" applyProtection="0"/>
    <xf numFmtId="0" fontId="36" fillId="0" borderId="0"/>
    <xf numFmtId="0" fontId="24" fillId="14" borderId="0" applyNumberFormat="0" applyBorder="0" applyAlignment="0" applyProtection="0"/>
    <xf numFmtId="0" fontId="36" fillId="0" borderId="0"/>
    <xf numFmtId="0" fontId="24" fillId="14" borderId="0" applyNumberFormat="0" applyBorder="0" applyAlignment="0" applyProtection="0"/>
    <xf numFmtId="0" fontId="36" fillId="0" borderId="0"/>
    <xf numFmtId="0" fontId="24" fillId="14" borderId="0" applyNumberFormat="0" applyBorder="0" applyAlignment="0" applyProtection="0"/>
    <xf numFmtId="0" fontId="36" fillId="0" borderId="0"/>
    <xf numFmtId="0" fontId="24" fillId="14" borderId="0" applyNumberFormat="0" applyBorder="0" applyAlignment="0" applyProtection="0"/>
    <xf numFmtId="0" fontId="36" fillId="0" borderId="0"/>
    <xf numFmtId="0" fontId="24" fillId="14" borderId="0" applyNumberFormat="0" applyBorder="0" applyAlignment="0" applyProtection="0"/>
    <xf numFmtId="0" fontId="36" fillId="0" borderId="0"/>
    <xf numFmtId="0" fontId="223" fillId="14" borderId="0" applyNumberFormat="0" applyBorder="0" applyAlignment="0" applyProtection="0"/>
    <xf numFmtId="0" fontId="36" fillId="0" borderId="0"/>
    <xf numFmtId="0" fontId="38" fillId="59" borderId="0" applyNumberFormat="0" applyBorder="0" applyAlignment="0" applyProtection="0"/>
    <xf numFmtId="0" fontId="36" fillId="0" borderId="0"/>
    <xf numFmtId="0" fontId="24" fillId="14" borderId="0" applyNumberFormat="0" applyBorder="0" applyAlignment="0" applyProtection="0"/>
    <xf numFmtId="0" fontId="38" fillId="51" borderId="0" applyNumberFormat="0" applyBorder="0" applyAlignment="0" applyProtection="0"/>
    <xf numFmtId="0" fontId="24" fillId="14" borderId="0" applyNumberFormat="0" applyBorder="0" applyAlignment="0" applyProtection="0"/>
    <xf numFmtId="0" fontId="38" fillId="6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38" fillId="6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61" borderId="0" applyNumberFormat="0" applyBorder="0" applyAlignment="0" applyProtection="0"/>
    <xf numFmtId="0" fontId="36" fillId="0" borderId="0"/>
    <xf numFmtId="0" fontId="36" fillId="0" borderId="0"/>
    <xf numFmtId="0" fontId="36" fillId="62" borderId="0" applyNumberFormat="0" applyBorder="0" applyAlignment="0" applyProtection="0"/>
    <xf numFmtId="0" fontId="36" fillId="0" borderId="0"/>
    <xf numFmtId="0" fontId="36" fillId="0" borderId="0"/>
    <xf numFmtId="0" fontId="36" fillId="61" borderId="0" applyNumberFormat="0" applyBorder="0" applyAlignment="0" applyProtection="0"/>
    <xf numFmtId="0" fontId="36" fillId="63" borderId="0" applyNumberFormat="0" applyBorder="0" applyAlignment="0" applyProtection="0"/>
    <xf numFmtId="0" fontId="36" fillId="0" borderId="0"/>
    <xf numFmtId="0" fontId="36" fillId="0" borderId="0"/>
    <xf numFmtId="0" fontId="36" fillId="64" borderId="0" applyNumberFormat="0" applyBorder="0" applyAlignment="0" applyProtection="0"/>
    <xf numFmtId="0" fontId="36" fillId="0" borderId="0"/>
    <xf numFmtId="0" fontId="36" fillId="0" borderId="0"/>
    <xf numFmtId="0" fontId="36" fillId="63" borderId="0" applyNumberFormat="0" applyBorder="0" applyAlignment="0" applyProtection="0"/>
    <xf numFmtId="0" fontId="36" fillId="0" borderId="0"/>
    <xf numFmtId="0" fontId="36" fillId="0" borderId="0"/>
    <xf numFmtId="0" fontId="38" fillId="65" borderId="0" applyNumberFormat="0" applyBorder="0" applyAlignment="0" applyProtection="0"/>
    <xf numFmtId="0" fontId="38" fillId="64" borderId="0" applyNumberFormat="0" applyBorder="0" applyAlignment="0" applyProtection="0"/>
    <xf numFmtId="0" fontId="24" fillId="18" borderId="0" applyNumberFormat="0" applyBorder="0" applyAlignment="0" applyProtection="0"/>
    <xf numFmtId="0" fontId="36" fillId="0" borderId="0"/>
    <xf numFmtId="0" fontId="223" fillId="18" borderId="0" applyNumberFormat="0" applyBorder="0" applyAlignment="0" applyProtection="0"/>
    <xf numFmtId="0" fontId="36" fillId="0" borderId="0"/>
    <xf numFmtId="0" fontId="24" fillId="18" borderId="0" applyNumberFormat="0" applyBorder="0" applyAlignment="0" applyProtection="0"/>
    <xf numFmtId="0" fontId="36" fillId="0" borderId="0"/>
    <xf numFmtId="0" fontId="24" fillId="18" borderId="0" applyNumberFormat="0" applyBorder="0" applyAlignment="0" applyProtection="0"/>
    <xf numFmtId="0" fontId="36" fillId="0" borderId="0"/>
    <xf numFmtId="0" fontId="24" fillId="18" borderId="0" applyNumberFormat="0" applyBorder="0" applyAlignment="0" applyProtection="0"/>
    <xf numFmtId="0" fontId="36" fillId="0" borderId="0"/>
    <xf numFmtId="0" fontId="24" fillId="18" borderId="0" applyNumberFormat="0" applyBorder="0" applyAlignment="0" applyProtection="0"/>
    <xf numFmtId="0" fontId="36" fillId="0" borderId="0"/>
    <xf numFmtId="0" fontId="24" fillId="18" borderId="0" applyNumberFormat="0" applyBorder="0" applyAlignment="0" applyProtection="0"/>
    <xf numFmtId="0" fontId="36" fillId="0" borderId="0"/>
    <xf numFmtId="0" fontId="24" fillId="18" borderId="0" applyNumberFormat="0" applyBorder="0" applyAlignment="0" applyProtection="0"/>
    <xf numFmtId="0" fontId="36" fillId="0" borderId="0"/>
    <xf numFmtId="0" fontId="223" fillId="18" borderId="0" applyNumberFormat="0" applyBorder="0" applyAlignment="0" applyProtection="0"/>
    <xf numFmtId="0" fontId="36" fillId="0" borderId="0"/>
    <xf numFmtId="0" fontId="38" fillId="66" borderId="0" applyNumberFormat="0" applyBorder="0" applyAlignment="0" applyProtection="0"/>
    <xf numFmtId="0" fontId="36" fillId="0" borderId="0"/>
    <xf numFmtId="0" fontId="24" fillId="18" borderId="0" applyNumberFormat="0" applyBorder="0" applyAlignment="0" applyProtection="0"/>
    <xf numFmtId="0" fontId="38" fillId="66" borderId="0" applyNumberFormat="0" applyBorder="0" applyAlignment="0" applyProtection="0"/>
    <xf numFmtId="0" fontId="24" fillId="18" borderId="0" applyNumberFormat="0" applyBorder="0" applyAlignment="0" applyProtection="0"/>
    <xf numFmtId="0" fontId="38" fillId="6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38" fillId="6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68" borderId="0" applyNumberFormat="0" applyBorder="0" applyAlignment="0" applyProtection="0"/>
    <xf numFmtId="0" fontId="36" fillId="0" borderId="0"/>
    <xf numFmtId="0" fontId="36" fillId="0" borderId="0"/>
    <xf numFmtId="0" fontId="36" fillId="69" borderId="0" applyNumberFormat="0" applyBorder="0" applyAlignment="0" applyProtection="0"/>
    <xf numFmtId="0" fontId="36" fillId="0" borderId="0"/>
    <xf numFmtId="0" fontId="36" fillId="0" borderId="0"/>
    <xf numFmtId="0" fontId="36" fillId="68" borderId="0" applyNumberFormat="0" applyBorder="0" applyAlignment="0" applyProtection="0"/>
    <xf numFmtId="0" fontId="36" fillId="70" borderId="0" applyNumberFormat="0" applyBorder="0" applyAlignment="0" applyProtection="0"/>
    <xf numFmtId="0" fontId="36" fillId="0" borderId="0"/>
    <xf numFmtId="0" fontId="36" fillId="0" borderId="0"/>
    <xf numFmtId="0" fontId="36" fillId="63" borderId="0" applyNumberFormat="0" applyBorder="0" applyAlignment="0" applyProtection="0"/>
    <xf numFmtId="0" fontId="36" fillId="0" borderId="0"/>
    <xf numFmtId="0" fontId="36" fillId="0" borderId="0"/>
    <xf numFmtId="0" fontId="36" fillId="70" borderId="0" applyNumberFormat="0" applyBorder="0" applyAlignment="0" applyProtection="0"/>
    <xf numFmtId="0" fontId="36" fillId="0" borderId="0"/>
    <xf numFmtId="0" fontId="36" fillId="0" borderId="0"/>
    <xf numFmtId="0" fontId="38" fillId="55" borderId="0" applyNumberFormat="0" applyBorder="0" applyAlignment="0" applyProtection="0"/>
    <xf numFmtId="0" fontId="38" fillId="71" borderId="0" applyNumberFormat="0" applyBorder="0" applyAlignment="0" applyProtection="0"/>
    <xf numFmtId="0" fontId="24" fillId="22" borderId="0" applyNumberFormat="0" applyBorder="0" applyAlignment="0" applyProtection="0"/>
    <xf numFmtId="0" fontId="36" fillId="0" borderId="0"/>
    <xf numFmtId="0" fontId="223" fillId="22" borderId="0" applyNumberFormat="0" applyBorder="0" applyAlignment="0" applyProtection="0"/>
    <xf numFmtId="0" fontId="36" fillId="0" borderId="0"/>
    <xf numFmtId="0" fontId="24" fillId="22" borderId="0" applyNumberFormat="0" applyBorder="0" applyAlignment="0" applyProtection="0"/>
    <xf numFmtId="0" fontId="36" fillId="0" borderId="0"/>
    <xf numFmtId="0" fontId="24" fillId="22" borderId="0" applyNumberFormat="0" applyBorder="0" applyAlignment="0" applyProtection="0"/>
    <xf numFmtId="0" fontId="36" fillId="0" borderId="0"/>
    <xf numFmtId="0" fontId="24" fillId="22" borderId="0" applyNumberFormat="0" applyBorder="0" applyAlignment="0" applyProtection="0"/>
    <xf numFmtId="0" fontId="36" fillId="0" borderId="0"/>
    <xf numFmtId="0" fontId="24" fillId="22" borderId="0" applyNumberFormat="0" applyBorder="0" applyAlignment="0" applyProtection="0"/>
    <xf numFmtId="0" fontId="36" fillId="0" borderId="0"/>
    <xf numFmtId="0" fontId="24" fillId="22" borderId="0" applyNumberFormat="0" applyBorder="0" applyAlignment="0" applyProtection="0"/>
    <xf numFmtId="0" fontId="36" fillId="0" borderId="0"/>
    <xf numFmtId="0" fontId="24" fillId="22" borderId="0" applyNumberFormat="0" applyBorder="0" applyAlignment="0" applyProtection="0"/>
    <xf numFmtId="0" fontId="36" fillId="0" borderId="0"/>
    <xf numFmtId="0" fontId="223" fillId="22" borderId="0" applyNumberFormat="0" applyBorder="0" applyAlignment="0" applyProtection="0"/>
    <xf numFmtId="0" fontId="36" fillId="0" borderId="0"/>
    <xf numFmtId="0" fontId="38" fillId="72" borderId="0" applyNumberFormat="0" applyBorder="0" applyAlignment="0" applyProtection="0"/>
    <xf numFmtId="0" fontId="36" fillId="0" borderId="0"/>
    <xf numFmtId="0" fontId="24" fillId="22" borderId="0" applyNumberFormat="0" applyBorder="0" applyAlignment="0" applyProtection="0"/>
    <xf numFmtId="0" fontId="38" fillId="7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8" fillId="65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8" fillId="65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61" borderId="0" applyNumberFormat="0" applyBorder="0" applyAlignment="0" applyProtection="0"/>
    <xf numFmtId="0" fontId="36" fillId="0" borderId="0"/>
    <xf numFmtId="0" fontId="36" fillId="0" borderId="0"/>
    <xf numFmtId="0" fontId="36" fillId="63" borderId="0" applyNumberFormat="0" applyBorder="0" applyAlignment="0" applyProtection="0"/>
    <xf numFmtId="0" fontId="36" fillId="0" borderId="0"/>
    <xf numFmtId="0" fontId="36" fillId="0" borderId="0"/>
    <xf numFmtId="0" fontId="36" fillId="61" borderId="0" applyNumberFormat="0" applyBorder="0" applyAlignment="0" applyProtection="0"/>
    <xf numFmtId="0" fontId="36" fillId="65" borderId="0" applyNumberFormat="0" applyBorder="0" applyAlignment="0" applyProtection="0"/>
    <xf numFmtId="0" fontId="36" fillId="0" borderId="0"/>
    <xf numFmtId="0" fontId="36" fillId="0" borderId="0"/>
    <xf numFmtId="0" fontId="36" fillId="55" borderId="0" applyNumberFormat="0" applyBorder="0" applyAlignment="0" applyProtection="0"/>
    <xf numFmtId="0" fontId="36" fillId="0" borderId="0"/>
    <xf numFmtId="0" fontId="36" fillId="0" borderId="0"/>
    <xf numFmtId="0" fontId="36" fillId="65" borderId="0" applyNumberFormat="0" applyBorder="0" applyAlignment="0" applyProtection="0"/>
    <xf numFmtId="0" fontId="36" fillId="0" borderId="0"/>
    <xf numFmtId="0" fontId="36" fillId="0" borderId="0"/>
    <xf numFmtId="0" fontId="38" fillId="55" borderId="0" applyNumberFormat="0" applyBorder="0" applyAlignment="0" applyProtection="0"/>
    <xf numFmtId="0" fontId="38" fillId="63" borderId="0" applyNumberFormat="0" applyBorder="0" applyAlignment="0" applyProtection="0"/>
    <xf numFmtId="0" fontId="24" fillId="26" borderId="0" applyNumberFormat="0" applyBorder="0" applyAlignment="0" applyProtection="0"/>
    <xf numFmtId="0" fontId="36" fillId="0" borderId="0"/>
    <xf numFmtId="0" fontId="223" fillId="26" borderId="0" applyNumberFormat="0" applyBorder="0" applyAlignment="0" applyProtection="0"/>
    <xf numFmtId="0" fontId="36" fillId="0" borderId="0"/>
    <xf numFmtId="0" fontId="24" fillId="26" borderId="0" applyNumberFormat="0" applyBorder="0" applyAlignment="0" applyProtection="0"/>
    <xf numFmtId="0" fontId="36" fillId="0" borderId="0"/>
    <xf numFmtId="0" fontId="24" fillId="26" borderId="0" applyNumberFormat="0" applyBorder="0" applyAlignment="0" applyProtection="0"/>
    <xf numFmtId="0" fontId="36" fillId="0" borderId="0"/>
    <xf numFmtId="0" fontId="24" fillId="26" borderId="0" applyNumberFormat="0" applyBorder="0" applyAlignment="0" applyProtection="0"/>
    <xf numFmtId="0" fontId="36" fillId="0" borderId="0"/>
    <xf numFmtId="0" fontId="24" fillId="26" borderId="0" applyNumberFormat="0" applyBorder="0" applyAlignment="0" applyProtection="0"/>
    <xf numFmtId="0" fontId="36" fillId="0" borderId="0"/>
    <xf numFmtId="0" fontId="24" fillId="26" borderId="0" applyNumberFormat="0" applyBorder="0" applyAlignment="0" applyProtection="0"/>
    <xf numFmtId="0" fontId="36" fillId="0" borderId="0"/>
    <xf numFmtId="0" fontId="24" fillId="26" borderId="0" applyNumberFormat="0" applyBorder="0" applyAlignment="0" applyProtection="0"/>
    <xf numFmtId="0" fontId="36" fillId="0" borderId="0"/>
    <xf numFmtId="0" fontId="223" fillId="26" borderId="0" applyNumberFormat="0" applyBorder="0" applyAlignment="0" applyProtection="0"/>
    <xf numFmtId="0" fontId="36" fillId="0" borderId="0"/>
    <xf numFmtId="0" fontId="38" fillId="50" borderId="0" applyNumberFormat="0" applyBorder="0" applyAlignment="0" applyProtection="0"/>
    <xf numFmtId="0" fontId="36" fillId="0" borderId="0"/>
    <xf numFmtId="0" fontId="24" fillId="26" borderId="0" applyNumberFormat="0" applyBorder="0" applyAlignment="0" applyProtection="0"/>
    <xf numFmtId="0" fontId="38" fillId="10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38" fillId="16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38" fillId="16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69" borderId="0" applyNumberFormat="0" applyBorder="0" applyAlignment="0" applyProtection="0"/>
    <xf numFmtId="0" fontId="36" fillId="0" borderId="0"/>
    <xf numFmtId="0" fontId="36" fillId="0" borderId="0"/>
    <xf numFmtId="0" fontId="36" fillId="54" borderId="0" applyNumberFormat="0" applyBorder="0" applyAlignment="0" applyProtection="0"/>
    <xf numFmtId="0" fontId="36" fillId="0" borderId="0"/>
    <xf numFmtId="0" fontId="36" fillId="0" borderId="0"/>
    <xf numFmtId="0" fontId="36" fillId="69" borderId="0" applyNumberFormat="0" applyBorder="0" applyAlignment="0" applyProtection="0"/>
    <xf numFmtId="0" fontId="36" fillId="5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24" fillId="30" borderId="0" applyNumberFormat="0" applyBorder="0" applyAlignment="0" applyProtection="0"/>
    <xf numFmtId="0" fontId="36" fillId="0" borderId="0"/>
    <xf numFmtId="0" fontId="223" fillId="30" borderId="0" applyNumberFormat="0" applyBorder="0" applyAlignment="0" applyProtection="0"/>
    <xf numFmtId="0" fontId="36" fillId="0" borderId="0"/>
    <xf numFmtId="0" fontId="24" fillId="30" borderId="0" applyNumberFormat="0" applyBorder="0" applyAlignment="0" applyProtection="0"/>
    <xf numFmtId="0" fontId="36" fillId="0" borderId="0"/>
    <xf numFmtId="0" fontId="24" fillId="30" borderId="0" applyNumberFormat="0" applyBorder="0" applyAlignment="0" applyProtection="0"/>
    <xf numFmtId="0" fontId="36" fillId="0" borderId="0"/>
    <xf numFmtId="0" fontId="24" fillId="30" borderId="0" applyNumberFormat="0" applyBorder="0" applyAlignment="0" applyProtection="0"/>
    <xf numFmtId="0" fontId="36" fillId="0" borderId="0"/>
    <xf numFmtId="0" fontId="24" fillId="30" borderId="0" applyNumberFormat="0" applyBorder="0" applyAlignment="0" applyProtection="0"/>
    <xf numFmtId="0" fontId="36" fillId="0" borderId="0"/>
    <xf numFmtId="0" fontId="24" fillId="30" borderId="0" applyNumberFormat="0" applyBorder="0" applyAlignment="0" applyProtection="0"/>
    <xf numFmtId="0" fontId="36" fillId="0" borderId="0"/>
    <xf numFmtId="0" fontId="24" fillId="30" borderId="0" applyNumberFormat="0" applyBorder="0" applyAlignment="0" applyProtection="0"/>
    <xf numFmtId="0" fontId="36" fillId="0" borderId="0"/>
    <xf numFmtId="0" fontId="223" fillId="30" borderId="0" applyNumberFormat="0" applyBorder="0" applyAlignment="0" applyProtection="0"/>
    <xf numFmtId="0" fontId="36" fillId="0" borderId="0"/>
    <xf numFmtId="0" fontId="38" fillId="51" borderId="0" applyNumberFormat="0" applyBorder="0" applyAlignment="0" applyProtection="0"/>
    <xf numFmtId="0" fontId="36" fillId="0" borderId="0"/>
    <xf numFmtId="0" fontId="24" fillId="30" borderId="0" applyNumberFormat="0" applyBorder="0" applyAlignment="0" applyProtection="0"/>
    <xf numFmtId="0" fontId="38" fillId="51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38" fillId="164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38" fillId="164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75" borderId="0" applyNumberFormat="0" applyBorder="0" applyAlignment="0" applyProtection="0"/>
    <xf numFmtId="0" fontId="36" fillId="0" borderId="0"/>
    <xf numFmtId="0" fontId="36" fillId="0" borderId="0"/>
    <xf numFmtId="0" fontId="36" fillId="76" borderId="0" applyNumberFormat="0" applyBorder="0" applyAlignment="0" applyProtection="0"/>
    <xf numFmtId="0" fontId="36" fillId="0" borderId="0"/>
    <xf numFmtId="0" fontId="36" fillId="0" borderId="0"/>
    <xf numFmtId="0" fontId="36" fillId="64" borderId="0" applyNumberFormat="0" applyBorder="0" applyAlignment="0" applyProtection="0"/>
    <xf numFmtId="0" fontId="36" fillId="0" borderId="0"/>
    <xf numFmtId="0" fontId="36" fillId="0" borderId="0"/>
    <xf numFmtId="0" fontId="36" fillId="76" borderId="0" applyNumberFormat="0" applyBorder="0" applyAlignment="0" applyProtection="0"/>
    <xf numFmtId="0" fontId="36" fillId="0" borderId="0"/>
    <xf numFmtId="0" fontId="36" fillId="0" borderId="0"/>
    <xf numFmtId="0" fontId="38" fillId="76" borderId="0" applyNumberFormat="0" applyBorder="0" applyAlignment="0" applyProtection="0"/>
    <xf numFmtId="0" fontId="38" fillId="77" borderId="0" applyNumberFormat="0" applyBorder="0" applyAlignment="0" applyProtection="0"/>
    <xf numFmtId="0" fontId="24" fillId="34" borderId="0" applyNumberFormat="0" applyBorder="0" applyAlignment="0" applyProtection="0"/>
    <xf numFmtId="0" fontId="36" fillId="0" borderId="0"/>
    <xf numFmtId="0" fontId="223" fillId="34" borderId="0" applyNumberFormat="0" applyBorder="0" applyAlignment="0" applyProtection="0"/>
    <xf numFmtId="0" fontId="36" fillId="0" borderId="0"/>
    <xf numFmtId="0" fontId="24" fillId="34" borderId="0" applyNumberFormat="0" applyBorder="0" applyAlignment="0" applyProtection="0"/>
    <xf numFmtId="0" fontId="36" fillId="0" borderId="0"/>
    <xf numFmtId="0" fontId="24" fillId="34" borderId="0" applyNumberFormat="0" applyBorder="0" applyAlignment="0" applyProtection="0"/>
    <xf numFmtId="0" fontId="36" fillId="0" borderId="0"/>
    <xf numFmtId="0" fontId="24" fillId="34" borderId="0" applyNumberFormat="0" applyBorder="0" applyAlignment="0" applyProtection="0"/>
    <xf numFmtId="0" fontId="36" fillId="0" borderId="0"/>
    <xf numFmtId="0" fontId="24" fillId="34" borderId="0" applyNumberFormat="0" applyBorder="0" applyAlignment="0" applyProtection="0"/>
    <xf numFmtId="0" fontId="36" fillId="0" borderId="0"/>
    <xf numFmtId="0" fontId="24" fillId="34" borderId="0" applyNumberFormat="0" applyBorder="0" applyAlignment="0" applyProtection="0"/>
    <xf numFmtId="0" fontId="36" fillId="0" borderId="0"/>
    <xf numFmtId="0" fontId="24" fillId="34" borderId="0" applyNumberFormat="0" applyBorder="0" applyAlignment="0" applyProtection="0"/>
    <xf numFmtId="0" fontId="36" fillId="0" borderId="0"/>
    <xf numFmtId="0" fontId="223" fillId="34" borderId="0" applyNumberFormat="0" applyBorder="0" applyAlignment="0" applyProtection="0"/>
    <xf numFmtId="0" fontId="36" fillId="0" borderId="0"/>
    <xf numFmtId="0" fontId="38" fillId="78" borderId="0" applyNumberFormat="0" applyBorder="0" applyAlignment="0" applyProtection="0"/>
    <xf numFmtId="0" fontId="36" fillId="0" borderId="0"/>
    <xf numFmtId="0" fontId="24" fillId="34" borderId="0" applyNumberFormat="0" applyBorder="0" applyAlignment="0" applyProtection="0"/>
    <xf numFmtId="0" fontId="38" fillId="4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38" fillId="16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38" fillId="16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272" fontId="96" fillId="0" borderId="0" applyFont="0" applyFill="0" applyBorder="0" applyProtection="0">
      <alignment horizontal="right"/>
    </xf>
    <xf numFmtId="42" fontId="5" fillId="0" borderId="0" applyFont="0" applyFill="0" applyBorder="0" applyAlignment="0" applyProtection="0"/>
    <xf numFmtId="6" fontId="96" fillId="0" borderId="0">
      <alignment horizontal="right"/>
    </xf>
    <xf numFmtId="6" fontId="96" fillId="0" borderId="0">
      <alignment horizontal="right"/>
    </xf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224" fillId="0" borderId="79" applyFont="0" applyFill="0" applyBorder="0" applyAlignment="0" applyProtection="0">
      <alignment horizontal="left"/>
    </xf>
    <xf numFmtId="43" fontId="5" fillId="0" borderId="0" applyFont="0" applyFill="0" applyBorder="0" applyAlignment="0" applyProtection="0"/>
    <xf numFmtId="273" fontId="5" fillId="0" borderId="0" applyFont="0" applyFill="0" applyBorder="0" applyAlignment="0" applyProtection="0"/>
    <xf numFmtId="0" fontId="36" fillId="0" borderId="0"/>
    <xf numFmtId="0" fontId="5" fillId="0" borderId="0"/>
    <xf numFmtId="0" fontId="225" fillId="0" borderId="0" applyNumberFormat="0" applyFont="0" applyFill="0" applyBorder="0" applyProtection="0">
      <alignment horizontal="centerContinuous"/>
    </xf>
    <xf numFmtId="0" fontId="36" fillId="0" borderId="0"/>
    <xf numFmtId="0" fontId="96" fillId="0" borderId="0" applyNumberFormat="0" applyAlignment="0"/>
    <xf numFmtId="4" fontId="5" fillId="96" borderId="80" applyNumberFormat="0" applyFont="0" applyBorder="0" applyAlignment="0">
      <alignment horizontal="center"/>
      <protection locked="0"/>
    </xf>
    <xf numFmtId="4" fontId="5" fillId="96" borderId="80" applyNumberFormat="0" applyFont="0" applyBorder="0" applyAlignment="0">
      <alignment horizontal="center"/>
      <protection locked="0"/>
    </xf>
    <xf numFmtId="4" fontId="5" fillId="96" borderId="80" applyNumberFormat="0" applyFont="0" applyBorder="0" applyAlignment="0">
      <alignment horizontal="center"/>
      <protection locked="0"/>
    </xf>
    <xf numFmtId="198" fontId="226" fillId="166" borderId="0" applyNumberFormat="0" applyFont="0" applyBorder="0" applyAlignment="0">
      <alignment horizontal="right"/>
    </xf>
    <xf numFmtId="274" fontId="6" fillId="108" borderId="81">
      <alignment horizontal="center" vertical="center"/>
    </xf>
    <xf numFmtId="274" fontId="6" fillId="108" borderId="81">
      <alignment horizontal="center" vertical="center"/>
    </xf>
    <xf numFmtId="0" fontId="36" fillId="0" borderId="0"/>
    <xf numFmtId="274" fontId="6" fillId="108" borderId="81">
      <alignment horizontal="center" vertical="center"/>
    </xf>
    <xf numFmtId="275" fontId="5" fillId="108" borderId="81">
      <alignment horizontal="center" vertical="center"/>
    </xf>
    <xf numFmtId="275" fontId="5" fillId="108" borderId="81">
      <alignment horizontal="center" vertical="center"/>
    </xf>
    <xf numFmtId="0" fontId="227" fillId="166" borderId="48" applyFont="0">
      <alignment horizontal="right"/>
    </xf>
    <xf numFmtId="0" fontId="227" fillId="166" borderId="48" applyFont="0">
      <alignment horizontal="right"/>
    </xf>
    <xf numFmtId="0" fontId="2" fillId="0" borderId="0" applyFont="0">
      <alignment horizontal="right"/>
    </xf>
    <xf numFmtId="0" fontId="2" fillId="0" borderId="0" applyFont="0">
      <alignment horizontal="right"/>
    </xf>
    <xf numFmtId="0" fontId="227" fillId="166" borderId="48" applyFont="0">
      <alignment horizontal="right"/>
    </xf>
    <xf numFmtId="0" fontId="227" fillId="166" borderId="48" applyFont="0">
      <alignment horizontal="right"/>
    </xf>
    <xf numFmtId="0" fontId="227" fillId="166" borderId="48" applyFont="0">
      <alignment horizontal="right"/>
    </xf>
    <xf numFmtId="0" fontId="2" fillId="0" borderId="0" applyFont="0">
      <alignment horizontal="right"/>
    </xf>
    <xf numFmtId="0" fontId="2" fillId="0" borderId="0" applyFont="0">
      <alignment horizontal="right"/>
    </xf>
    <xf numFmtId="0" fontId="227" fillId="166" borderId="48" applyFont="0">
      <alignment horizontal="right"/>
    </xf>
    <xf numFmtId="0" fontId="227" fillId="166" borderId="48" applyFont="0">
      <alignment horizontal="right"/>
    </xf>
    <xf numFmtId="0" fontId="227" fillId="166" borderId="48" applyFont="0">
      <alignment horizontal="right"/>
    </xf>
    <xf numFmtId="38" fontId="228" fillId="0" borderId="0" applyNumberFormat="0" applyFill="0" applyBorder="0" applyAlignment="0" applyProtection="0"/>
    <xf numFmtId="0" fontId="36" fillId="0" borderId="0"/>
    <xf numFmtId="0" fontId="96" fillId="0" borderId="0" applyNumberFormat="0" applyFill="0" applyBorder="0" applyAlignment="0" applyProtection="0"/>
    <xf numFmtId="37" fontId="229" fillId="82" borderId="0"/>
    <xf numFmtId="0" fontId="5" fillId="82" borderId="0"/>
    <xf numFmtId="276" fontId="5" fillId="82" borderId="0"/>
    <xf numFmtId="276" fontId="5" fillId="82" borderId="0"/>
    <xf numFmtId="37" fontId="229" fillId="82" borderId="0"/>
    <xf numFmtId="0" fontId="5" fillId="82" borderId="0"/>
    <xf numFmtId="276" fontId="5" fillId="82" borderId="0"/>
    <xf numFmtId="276" fontId="5" fillId="82" borderId="0"/>
    <xf numFmtId="37" fontId="230" fillId="82" borderId="0"/>
    <xf numFmtId="0" fontId="5" fillId="82" borderId="0"/>
    <xf numFmtId="276" fontId="5" fillId="82" borderId="0"/>
    <xf numFmtId="276" fontId="5" fillId="82" borderId="0"/>
    <xf numFmtId="37" fontId="231" fillId="82" borderId="0"/>
    <xf numFmtId="0" fontId="5" fillId="82" borderId="0"/>
    <xf numFmtId="276" fontId="5" fillId="82" borderId="0"/>
    <xf numFmtId="276" fontId="5" fillId="82" borderId="0"/>
    <xf numFmtId="37" fontId="231" fillId="82" borderId="0"/>
    <xf numFmtId="0" fontId="5" fillId="82" borderId="0"/>
    <xf numFmtId="276" fontId="5" fillId="82" borderId="0"/>
    <xf numFmtId="276" fontId="5" fillId="82" borderId="0"/>
    <xf numFmtId="37" fontId="232" fillId="82" borderId="0"/>
    <xf numFmtId="0" fontId="5" fillId="82" borderId="0"/>
    <xf numFmtId="276" fontId="5" fillId="82" borderId="0"/>
    <xf numFmtId="276" fontId="5" fillId="82" borderId="0"/>
    <xf numFmtId="0" fontId="160" fillId="0" borderId="0" applyNumberFormat="0" applyFill="0" applyBorder="0" applyAlignment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3" fillId="0" borderId="0" applyFont="0" applyFill="0" applyBorder="0" applyAlignment="0" applyProtection="0"/>
    <xf numFmtId="0" fontId="233" fillId="0" borderId="0" applyFont="0" applyFill="0" applyBorder="0" applyAlignment="0" applyProtection="0"/>
    <xf numFmtId="0" fontId="234" fillId="0" borderId="0"/>
    <xf numFmtId="0" fontId="5" fillId="0" borderId="0" applyFill="0" applyBorder="0" applyProtection="0">
      <protection locked="0"/>
    </xf>
    <xf numFmtId="277" fontId="94" fillId="0" borderId="0"/>
    <xf numFmtId="0" fontId="200" fillId="0" borderId="0"/>
    <xf numFmtId="0" fontId="235" fillId="0" borderId="67">
      <alignment horizontal="center" vertical="center"/>
    </xf>
    <xf numFmtId="0" fontId="61" fillId="0" borderId="0">
      <alignment horizontal="center" wrapText="1"/>
      <protection locked="0"/>
    </xf>
    <xf numFmtId="0" fontId="236" fillId="0" borderId="0">
      <alignment horizontal="lef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37" fillId="0" borderId="82" applyNumberFormat="0" applyFill="0" applyBorder="0" applyAlignment="0" applyProtection="0"/>
    <xf numFmtId="0" fontId="237" fillId="0" borderId="82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7" fillId="0" borderId="82" applyNumberFormat="0" applyFill="0" applyBorder="0" applyAlignment="0" applyProtection="0"/>
    <xf numFmtId="0" fontId="237" fillId="0" borderId="82" applyNumberFormat="0" applyFill="0" applyBorder="0" applyAlignment="0" applyProtection="0"/>
    <xf numFmtId="0" fontId="237" fillId="0" borderId="82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7" fillId="0" borderId="82" applyNumberFormat="0" applyFill="0" applyBorder="0" applyAlignment="0" applyProtection="0"/>
    <xf numFmtId="0" fontId="237" fillId="0" borderId="82" applyNumberFormat="0" applyFill="0" applyBorder="0" applyAlignment="0" applyProtection="0"/>
    <xf numFmtId="0" fontId="237" fillId="0" borderId="82" applyNumberFormat="0" applyFill="0" applyBorder="0" applyAlignment="0" applyProtection="0"/>
    <xf numFmtId="0" fontId="115" fillId="0" borderId="82" applyNumberFormat="0" applyFill="0" applyBorder="0" applyAlignment="0" applyProtection="0"/>
    <xf numFmtId="0" fontId="115" fillId="0" borderId="82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5" fillId="0" borderId="82" applyNumberFormat="0" applyFill="0" applyBorder="0" applyAlignment="0" applyProtection="0"/>
    <xf numFmtId="0" fontId="115" fillId="0" borderId="82" applyNumberFormat="0" applyFill="0" applyBorder="0" applyAlignment="0" applyProtection="0"/>
    <xf numFmtId="0" fontId="115" fillId="0" borderId="82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5" fillId="0" borderId="82" applyNumberFormat="0" applyFill="0" applyBorder="0" applyAlignment="0" applyProtection="0"/>
    <xf numFmtId="0" fontId="115" fillId="0" borderId="82" applyNumberFormat="0" applyFill="0" applyBorder="0" applyAlignment="0" applyProtection="0"/>
    <xf numFmtId="0" fontId="115" fillId="0" borderId="82" applyNumberFormat="0" applyFill="0" applyBorder="0" applyAlignment="0" applyProtection="0"/>
    <xf numFmtId="0" fontId="238" fillId="0" borderId="82" applyNumberFormat="0" applyFill="0" applyBorder="0" applyAlignment="0" applyProtection="0"/>
    <xf numFmtId="0" fontId="238" fillId="0" borderId="82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8" fillId="0" borderId="82" applyNumberFormat="0" applyFill="0" applyBorder="0" applyAlignment="0" applyProtection="0"/>
    <xf numFmtId="0" fontId="238" fillId="0" borderId="82" applyNumberFormat="0" applyFill="0" applyBorder="0" applyAlignment="0" applyProtection="0"/>
    <xf numFmtId="0" fontId="238" fillId="0" borderId="82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8" fillId="0" borderId="82" applyNumberFormat="0" applyFill="0" applyBorder="0" applyAlignment="0" applyProtection="0"/>
    <xf numFmtId="0" fontId="238" fillId="0" borderId="82" applyNumberFormat="0" applyFill="0" applyBorder="0" applyAlignment="0" applyProtection="0"/>
    <xf numFmtId="0" fontId="238" fillId="0" borderId="82" applyNumberFormat="0" applyFill="0" applyBorder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2" fillId="0" borderId="0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2" fillId="0" borderId="0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2" fillId="0" borderId="0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2" fillId="0" borderId="0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6" fillId="0" borderId="0">
      <alignment horizontal="left"/>
    </xf>
    <xf numFmtId="0" fontId="239" fillId="0" borderId="0" applyNumberFormat="0" applyProtection="0"/>
    <xf numFmtId="0" fontId="240" fillId="0" borderId="83">
      <protection hidden="1"/>
    </xf>
    <xf numFmtId="0" fontId="241" fillId="82" borderId="83" applyNumberFormat="0" applyFont="0" applyBorder="0" applyAlignment="0" applyProtection="0">
      <protection hidden="1"/>
    </xf>
    <xf numFmtId="3" fontId="242" fillId="0" borderId="0"/>
    <xf numFmtId="38" fontId="243" fillId="0" borderId="0" applyNumberFormat="0" applyFill="0" applyBorder="0" applyAlignment="0" applyProtection="0"/>
    <xf numFmtId="0" fontId="36" fillId="0" borderId="0"/>
    <xf numFmtId="0" fontId="233" fillId="0" borderId="0" applyFont="0" applyFill="0" applyBorder="0" applyAlignment="0" applyProtection="0"/>
    <xf numFmtId="0" fontId="233" fillId="0" borderId="0" applyFont="0" applyFill="0" applyBorder="0" applyAlignment="0" applyProtection="0"/>
    <xf numFmtId="0" fontId="23" fillId="0" borderId="0"/>
    <xf numFmtId="44" fontId="244" fillId="0" borderId="0" applyNumberFormat="0" applyFill="0" applyBorder="0" applyAlignment="0" applyProtection="0"/>
    <xf numFmtId="0" fontId="157" fillId="0" borderId="0"/>
    <xf numFmtId="0" fontId="36" fillId="0" borderId="0"/>
    <xf numFmtId="0" fontId="36" fillId="0" borderId="0"/>
    <xf numFmtId="0" fontId="157" fillId="0" borderId="0"/>
    <xf numFmtId="0" fontId="36" fillId="0" borderId="0"/>
    <xf numFmtId="0" fontId="244" fillId="0" borderId="0"/>
    <xf numFmtId="0" fontId="36" fillId="0" borderId="0"/>
    <xf numFmtId="0" fontId="157" fillId="0" borderId="0"/>
    <xf numFmtId="0" fontId="245" fillId="0" borderId="0"/>
    <xf numFmtId="0" fontId="36" fillId="0" borderId="0"/>
    <xf numFmtId="0" fontId="157" fillId="0" borderId="0"/>
    <xf numFmtId="44" fontId="244" fillId="0" borderId="0" applyNumberFormat="0" applyFill="0" applyBorder="0" applyAlignment="0" applyProtection="0"/>
    <xf numFmtId="0" fontId="36" fillId="0" borderId="0"/>
    <xf numFmtId="0" fontId="157" fillId="0" borderId="0"/>
    <xf numFmtId="0" fontId="244" fillId="0" borderId="0" applyNumberFormat="0" applyFill="0" applyBorder="0" applyAlignment="0" applyProtection="0"/>
    <xf numFmtId="0" fontId="36" fillId="0" borderId="0"/>
    <xf numFmtId="0" fontId="157" fillId="0" borderId="0"/>
    <xf numFmtId="9" fontId="5" fillId="0" borderId="84" applyNumberFormat="0" applyFont="0" applyFill="0" applyAlignment="0" applyProtection="0"/>
    <xf numFmtId="9" fontId="5" fillId="0" borderId="20" applyNumberFormat="0" applyFont="0" applyFill="0" applyAlignment="0" applyProtection="0"/>
    <xf numFmtId="37" fontId="246" fillId="0" borderId="85" applyNumberFormat="0" applyFont="0" applyFill="0" applyAlignment="0" applyProtection="0">
      <alignment horizontal="centerContinuous"/>
    </xf>
    <xf numFmtId="9" fontId="5" fillId="0" borderId="86" applyNumberFormat="0" applyFont="0" applyFill="0" applyAlignment="0" applyProtection="0"/>
    <xf numFmtId="9" fontId="5" fillId="0" borderId="79" applyNumberFormat="0" applyFont="0" applyFill="0" applyAlignment="0" applyProtection="0"/>
    <xf numFmtId="0" fontId="247" fillId="38" borderId="0">
      <alignment horizontal="left"/>
    </xf>
    <xf numFmtId="37" fontId="96" fillId="82" borderId="0"/>
    <xf numFmtId="0" fontId="5" fillId="82" borderId="0"/>
    <xf numFmtId="276" fontId="5" fillId="82" borderId="0"/>
    <xf numFmtId="276" fontId="5" fillId="82" borderId="0"/>
    <xf numFmtId="37" fontId="96" fillId="82" borderId="0"/>
    <xf numFmtId="0" fontId="248" fillId="138" borderId="0" applyNumberFormat="0" applyBorder="0" applyAlignment="0" applyProtection="0"/>
    <xf numFmtId="0" fontId="248" fillId="138" borderId="0" applyNumberFormat="0" applyBorder="0" applyAlignment="0" applyProtection="0"/>
    <xf numFmtId="0" fontId="248" fillId="138" borderId="0" applyNumberFormat="0" applyBorder="0" applyAlignment="0" applyProtection="0"/>
    <xf numFmtId="0" fontId="40" fillId="167" borderId="0" applyNumberFormat="0" applyBorder="0" applyAlignment="0" applyProtection="0"/>
    <xf numFmtId="0" fontId="36" fillId="0" borderId="0"/>
    <xf numFmtId="0" fontId="40" fillId="167" borderId="0" applyNumberFormat="0" applyBorder="0" applyAlignment="0" applyProtection="0"/>
    <xf numFmtId="0" fontId="249" fillId="64" borderId="0" applyNumberFormat="0" applyBorder="0" applyAlignment="0" applyProtection="0"/>
    <xf numFmtId="0" fontId="249" fillId="64" borderId="0" applyNumberFormat="0" applyBorder="0" applyAlignment="0" applyProtection="0"/>
    <xf numFmtId="0" fontId="249" fillId="64" borderId="0" applyNumberFormat="0" applyBorder="0" applyAlignment="0" applyProtection="0"/>
    <xf numFmtId="278" fontId="61" fillId="0" borderId="0" applyFont="0" applyFill="0" applyBorder="0" applyAlignment="0" applyProtection="0"/>
    <xf numFmtId="0" fontId="250" fillId="96" borderId="87">
      <alignment horizontal="left"/>
    </xf>
    <xf numFmtId="0" fontId="250" fillId="96" borderId="87">
      <alignment horizontal="left"/>
    </xf>
    <xf numFmtId="0" fontId="250" fillId="96" borderId="87">
      <alignment horizontal="left"/>
    </xf>
    <xf numFmtId="0" fontId="250" fillId="96" borderId="87">
      <alignment horizontal="left"/>
    </xf>
    <xf numFmtId="3" fontId="141" fillId="0" borderId="0" applyFont="0" applyBorder="0" applyAlignment="0" applyProtection="0"/>
    <xf numFmtId="0" fontId="65" fillId="106" borderId="0"/>
    <xf numFmtId="0" fontId="36" fillId="0" borderId="0"/>
    <xf numFmtId="37" fontId="94" fillId="0" borderId="0" applyFill="0" applyBorder="0" applyProtection="0"/>
    <xf numFmtId="0" fontId="251" fillId="0" borderId="0"/>
    <xf numFmtId="0" fontId="36" fillId="0" borderId="0"/>
    <xf numFmtId="0" fontId="36" fillId="0" borderId="0"/>
    <xf numFmtId="0" fontId="252" fillId="0" borderId="0" applyNumberFormat="0" applyBorder="0"/>
    <xf numFmtId="0" fontId="36" fillId="0" borderId="0"/>
    <xf numFmtId="38" fontId="253" fillId="0" borderId="0" applyNumberFormat="0" applyFill="0" applyBorder="0" applyAlignment="0" applyProtection="0"/>
    <xf numFmtId="0" fontId="36" fillId="0" borderId="0"/>
    <xf numFmtId="0" fontId="245" fillId="0" borderId="0" applyNumberFormat="0" applyBorder="0" applyAlignment="0"/>
    <xf numFmtId="0" fontId="244" fillId="0" borderId="0"/>
    <xf numFmtId="0" fontId="36" fillId="0" borderId="0"/>
    <xf numFmtId="0" fontId="36" fillId="0" borderId="0"/>
    <xf numFmtId="0" fontId="245" fillId="0" borderId="0" applyNumberFormat="0" applyFill="0" applyBorder="0" applyAlignment="0" applyProtection="0"/>
    <xf numFmtId="200" fontId="116" fillId="0" borderId="85" applyNumberFormat="0" applyFill="0" applyBorder="0" applyAlignment="0" applyProtection="0">
      <alignment horizontal="right"/>
    </xf>
    <xf numFmtId="279" fontId="5" fillId="0" borderId="0"/>
    <xf numFmtId="0" fontId="36" fillId="0" borderId="0"/>
    <xf numFmtId="279" fontId="5" fillId="0" borderId="0"/>
    <xf numFmtId="197" fontId="61" fillId="0" borderId="0"/>
    <xf numFmtId="0" fontId="36" fillId="0" borderId="0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0" fontId="36" fillId="0" borderId="0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00" fontId="61" fillId="0" borderId="88"/>
    <xf numFmtId="280" fontId="254" fillId="0" borderId="0"/>
    <xf numFmtId="0" fontId="36" fillId="0" borderId="0"/>
    <xf numFmtId="281" fontId="5" fillId="0" borderId="0"/>
    <xf numFmtId="0" fontId="36" fillId="0" borderId="0"/>
    <xf numFmtId="281" fontId="5" fillId="0" borderId="0"/>
    <xf numFmtId="0" fontId="5" fillId="0" borderId="0"/>
    <xf numFmtId="0" fontId="36" fillId="0" borderId="0"/>
    <xf numFmtId="0" fontId="5" fillId="0" borderId="0"/>
    <xf numFmtId="0" fontId="5" fillId="0" borderId="0">
      <alignment horizontal="right"/>
    </xf>
    <xf numFmtId="0" fontId="36" fillId="0" borderId="0"/>
    <xf numFmtId="0" fontId="5" fillId="0" borderId="0">
      <alignment horizontal="right"/>
    </xf>
    <xf numFmtId="0" fontId="36" fillId="0" borderId="0"/>
    <xf numFmtId="0" fontId="5" fillId="0" borderId="0">
      <alignment horizontal="right"/>
    </xf>
    <xf numFmtId="0" fontId="254" fillId="0" borderId="0">
      <alignment horizontal="right"/>
    </xf>
    <xf numFmtId="0" fontId="36" fillId="0" borderId="0"/>
    <xf numFmtId="0" fontId="5" fillId="0" borderId="0">
      <alignment horizontal="right"/>
    </xf>
    <xf numFmtId="0" fontId="5" fillId="0" borderId="0">
      <alignment horizontal="right"/>
    </xf>
    <xf numFmtId="0" fontId="36" fillId="0" borderId="0"/>
    <xf numFmtId="0" fontId="5" fillId="0" borderId="0">
      <alignment horizontal="right"/>
    </xf>
    <xf numFmtId="0" fontId="255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5" fillId="0" borderId="0" applyFont="0" applyFill="0" applyBorder="0" applyAlignment="0" applyProtection="0">
      <alignment horizontal="right"/>
    </xf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right"/>
    </xf>
    <xf numFmtId="0" fontId="5" fillId="0" borderId="0" applyFont="0" applyFill="0" applyBorder="0" applyAlignment="0" applyProtection="0">
      <alignment horizontal="right"/>
    </xf>
    <xf numFmtId="0" fontId="5" fillId="0" borderId="0" applyFont="0" applyFill="0" applyBorder="0" applyAlignment="0" applyProtection="0">
      <alignment horizontal="right"/>
    </xf>
    <xf numFmtId="0" fontId="36" fillId="0" borderId="0"/>
    <xf numFmtId="0" fontId="5" fillId="0" borderId="0" applyFont="0" applyFill="0" applyBorder="0" applyAlignment="0" applyProtection="0">
      <alignment horizontal="right"/>
    </xf>
    <xf numFmtId="0" fontId="5" fillId="0" borderId="0" applyFont="0" applyFill="0" applyBorder="0" applyAlignment="0" applyProtection="0">
      <alignment horizontal="right"/>
    </xf>
    <xf numFmtId="0" fontId="5" fillId="0" borderId="0" applyFont="0" applyFill="0" applyBorder="0" applyAlignment="0" applyProtection="0">
      <alignment horizontal="right"/>
    </xf>
    <xf numFmtId="0" fontId="5" fillId="0" borderId="0" applyFont="0" applyFill="0" applyBorder="0" applyAlignment="0" applyProtection="0">
      <alignment horizontal="right"/>
    </xf>
    <xf numFmtId="267" fontId="96" fillId="0" borderId="0" applyNumberFormat="0" applyFont="0" applyAlignment="0"/>
    <xf numFmtId="0" fontId="5" fillId="0" borderId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282" fontId="254" fillId="0" borderId="0"/>
    <xf numFmtId="0" fontId="36" fillId="0" borderId="0"/>
    <xf numFmtId="283" fontId="254" fillId="0" borderId="0"/>
    <xf numFmtId="0" fontId="36" fillId="0" borderId="0"/>
    <xf numFmtId="284" fontId="5" fillId="0" borderId="0"/>
    <xf numFmtId="0" fontId="36" fillId="0" borderId="0"/>
    <xf numFmtId="284" fontId="5" fillId="0" borderId="0"/>
    <xf numFmtId="0" fontId="258" fillId="168" borderId="89">
      <alignment horizontal="center" vertical="center"/>
    </xf>
    <xf numFmtId="285" fontId="5" fillId="0" borderId="0"/>
    <xf numFmtId="0" fontId="36" fillId="0" borderId="0"/>
    <xf numFmtId="285" fontId="5" fillId="0" borderId="0"/>
    <xf numFmtId="0" fontId="258" fillId="168" borderId="90">
      <alignment horizontal="center"/>
    </xf>
    <xf numFmtId="286" fontId="5" fillId="0" borderId="0"/>
    <xf numFmtId="0" fontId="36" fillId="0" borderId="0"/>
    <xf numFmtId="286" fontId="5" fillId="0" borderId="0"/>
    <xf numFmtId="7" fontId="259" fillId="0" borderId="0">
      <alignment horizontal="right"/>
      <protection locked="0"/>
    </xf>
    <xf numFmtId="0" fontId="260" fillId="169" borderId="91">
      <alignment horizontal="center" vertical="center"/>
    </xf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5" fillId="80" borderId="92"/>
    <xf numFmtId="0" fontId="61" fillId="0" borderId="0">
      <alignment horizontal="right"/>
    </xf>
    <xf numFmtId="0" fontId="261" fillId="0" borderId="0" applyBorder="0" applyProtection="0"/>
    <xf numFmtId="0" fontId="36" fillId="0" borderId="0"/>
    <xf numFmtId="0" fontId="261" fillId="0" borderId="0"/>
    <xf numFmtId="0" fontId="36" fillId="0" borderId="0"/>
    <xf numFmtId="0" fontId="245" fillId="0" borderId="0">
      <alignment horizontal="right"/>
    </xf>
    <xf numFmtId="0" fontId="262" fillId="0" borderId="0" applyNumberFormat="0" applyFill="0" applyBorder="0" applyAlignment="0" applyProtection="0"/>
    <xf numFmtId="37" fontId="263" fillId="0" borderId="0" applyNumberFormat="0" applyFill="0" applyBorder="0" applyAlignment="0" applyProtection="0">
      <protection locked="0"/>
    </xf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2" fillId="0" borderId="0" applyNumberFormat="0" applyFill="0" applyAlignment="0" applyProtection="0"/>
    <xf numFmtId="0" fontId="158" fillId="0" borderId="2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58" fillId="0" borderId="20" applyNumberFormat="0" applyFill="0" applyAlignment="0" applyProtection="0"/>
    <xf numFmtId="0" fontId="105" fillId="109" borderId="75" applyNumberFormat="0" applyFill="0" applyBorder="0" applyAlignment="0" applyProtection="0">
      <protection locked="0"/>
    </xf>
    <xf numFmtId="0" fontId="105" fillId="109" borderId="75" applyNumberFormat="0" applyFill="0" applyBorder="0" applyAlignment="0" applyProtection="0">
      <protection locked="0"/>
    </xf>
    <xf numFmtId="3" fontId="5" fillId="0" borderId="16" applyFont="0" applyFill="0" applyAlignment="0" applyProtection="0"/>
    <xf numFmtId="3" fontId="5" fillId="0" borderId="16" applyFont="0" applyFill="0" applyAlignment="0" applyProtection="0"/>
    <xf numFmtId="3" fontId="5" fillId="0" borderId="16" applyFont="0" applyFill="0" applyAlignment="0" applyProtection="0"/>
    <xf numFmtId="10" fontId="5" fillId="0" borderId="16" applyFont="0" applyFill="0" applyAlignment="0" applyProtection="0"/>
    <xf numFmtId="5" fontId="101" fillId="0" borderId="88" applyAlignment="0" applyProtection="0"/>
    <xf numFmtId="0" fontId="5" fillId="0" borderId="88" applyAlignment="0" applyProtection="0"/>
    <xf numFmtId="0" fontId="2" fillId="0" borderId="0" applyAlignment="0" applyProtection="0"/>
    <xf numFmtId="0" fontId="2" fillId="0" borderId="0" applyAlignment="0" applyProtection="0"/>
    <xf numFmtId="0" fontId="5" fillId="0" borderId="88" applyAlignment="0" applyProtection="0"/>
    <xf numFmtId="0" fontId="5" fillId="0" borderId="88" applyAlignment="0" applyProtection="0"/>
    <xf numFmtId="0" fontId="2" fillId="0" borderId="0" applyAlignment="0" applyProtection="0"/>
    <xf numFmtId="0" fontId="2" fillId="0" borderId="0" applyAlignment="0" applyProtection="0"/>
    <xf numFmtId="5" fontId="101" fillId="0" borderId="88" applyAlignment="0" applyProtection="0"/>
    <xf numFmtId="5" fontId="101" fillId="0" borderId="88" applyAlignment="0" applyProtection="0"/>
    <xf numFmtId="0" fontId="61" fillId="0" borderId="16" applyNumberFormat="0" applyFont="0" applyFill="0" applyAlignment="0" applyProtection="0"/>
    <xf numFmtId="0" fontId="61" fillId="0" borderId="16" applyNumberFormat="0" applyFont="0" applyFill="0" applyAlignment="0" applyProtection="0"/>
    <xf numFmtId="0" fontId="61" fillId="0" borderId="16" applyNumberFormat="0" applyFont="0" applyFill="0" applyAlignment="0" applyProtection="0"/>
    <xf numFmtId="0" fontId="61" fillId="0" borderId="16" applyNumberFormat="0" applyFont="0" applyFill="0" applyAlignment="0" applyProtection="0"/>
    <xf numFmtId="0" fontId="61" fillId="0" borderId="16" applyNumberFormat="0" applyFont="0" applyFill="0" applyAlignment="0" applyProtection="0"/>
    <xf numFmtId="0" fontId="61" fillId="0" borderId="16" applyNumberFormat="0" applyFont="0" applyFill="0" applyAlignment="0" applyProtection="0"/>
    <xf numFmtId="0" fontId="61" fillId="0" borderId="16" applyNumberFormat="0" applyFont="0" applyFill="0" applyAlignment="0" applyProtection="0"/>
    <xf numFmtId="0" fontId="61" fillId="0" borderId="93" applyNumberFormat="0" applyFont="0" applyFill="0" applyAlignment="0" applyProtection="0"/>
    <xf numFmtId="0" fontId="61" fillId="0" borderId="93" applyNumberFormat="0" applyFont="0" applyFill="0" applyAlignment="0" applyProtection="0"/>
    <xf numFmtId="0" fontId="61" fillId="0" borderId="93" applyNumberFormat="0" applyFont="0" applyFill="0" applyAlignment="0" applyProtection="0"/>
    <xf numFmtId="0" fontId="61" fillId="0" borderId="93" applyNumberFormat="0" applyFont="0" applyFill="0" applyAlignment="0" applyProtection="0"/>
    <xf numFmtId="0" fontId="61" fillId="0" borderId="93" applyNumberFormat="0" applyFont="0" applyFill="0" applyAlignment="0" applyProtection="0"/>
    <xf numFmtId="0" fontId="61" fillId="0" borderId="93" applyNumberFormat="0" applyFont="0" applyFill="0" applyAlignment="0" applyProtection="0"/>
    <xf numFmtId="0" fontId="61" fillId="0" borderId="93" applyNumberFormat="0" applyFont="0" applyFill="0" applyAlignment="0" applyProtection="0"/>
    <xf numFmtId="0" fontId="159" fillId="0" borderId="94" applyNumberFormat="0" applyFont="0" applyFill="0" applyAlignment="0" applyProtection="0"/>
    <xf numFmtId="0" fontId="159" fillId="0" borderId="94" applyNumberFormat="0" applyFont="0" applyFill="0" applyAlignment="0" applyProtection="0"/>
    <xf numFmtId="0" fontId="2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159" fillId="0" borderId="62" applyNumberFormat="0" applyFont="0" applyFill="0" applyAlignment="0" applyProtection="0"/>
    <xf numFmtId="0" fontId="159" fillId="0" borderId="62" applyNumberFormat="0" applyFont="0" applyFill="0" applyAlignment="0" applyProtection="0"/>
    <xf numFmtId="0" fontId="159" fillId="0" borderId="62" applyNumberFormat="0" applyFont="0" applyFill="0" applyAlignment="0" applyProtection="0"/>
    <xf numFmtId="0" fontId="159" fillId="0" borderId="62" applyNumberFormat="0" applyFont="0" applyFill="0" applyAlignment="0" applyProtection="0"/>
    <xf numFmtId="0" fontId="159" fillId="0" borderId="75" applyNumberFormat="0" applyFont="0" applyFill="0" applyAlignment="0" applyProtection="0"/>
    <xf numFmtId="0" fontId="159" fillId="0" borderId="75" applyNumberFormat="0" applyFont="0" applyFill="0" applyAlignment="0" applyProtection="0"/>
    <xf numFmtId="0" fontId="159" fillId="0" borderId="88" applyNumberFormat="0" applyFont="0" applyFill="0" applyAlignment="0" applyProtection="0"/>
    <xf numFmtId="0" fontId="159" fillId="0" borderId="88" applyNumberFormat="0" applyFont="0" applyFill="0" applyAlignment="0" applyProtection="0"/>
    <xf numFmtId="0" fontId="2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159" fillId="0" borderId="88" applyNumberFormat="0" applyFont="0" applyFill="0" applyAlignment="0" applyProtection="0"/>
    <xf numFmtId="0" fontId="159" fillId="0" borderId="88" applyNumberFormat="0" applyFont="0" applyFill="0" applyAlignment="0" applyProtection="0"/>
    <xf numFmtId="0" fontId="2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159" fillId="0" borderId="88" applyNumberFormat="0" applyFont="0" applyFill="0" applyAlignment="0" applyProtection="0"/>
    <xf numFmtId="0" fontId="159" fillId="0" borderId="88" applyNumberFormat="0" applyFont="0" applyFill="0" applyAlignment="0" applyProtection="0"/>
    <xf numFmtId="0" fontId="5" fillId="0" borderId="88" applyAlignment="0" applyProtection="0"/>
    <xf numFmtId="0" fontId="225" fillId="0" borderId="94" applyNumberFormat="0" applyFont="0" applyFill="0" applyAlignment="0" applyProtection="0"/>
    <xf numFmtId="0" fontId="225" fillId="0" borderId="94" applyNumberFormat="0" applyFont="0" applyFill="0" applyAlignment="0" applyProtection="0"/>
    <xf numFmtId="0" fontId="225" fillId="0" borderId="94" applyNumberFormat="0" applyFont="0" applyFill="0" applyAlignment="0" applyProtection="0"/>
    <xf numFmtId="0" fontId="264" fillId="0" borderId="16" applyNumberFormat="0" applyFill="0" applyAlignment="0" applyProtection="0">
      <alignment horizontal="center"/>
    </xf>
    <xf numFmtId="0" fontId="265" fillId="0" borderId="95" applyFill="0" applyProtection="0">
      <alignment horizontal="right"/>
    </xf>
    <xf numFmtId="0" fontId="265" fillId="0" borderId="95" applyFill="0" applyProtection="0">
      <alignment horizontal="right"/>
    </xf>
    <xf numFmtId="0" fontId="265" fillId="0" borderId="95" applyFill="0" applyProtection="0">
      <alignment horizontal="right"/>
    </xf>
    <xf numFmtId="0" fontId="158" fillId="0" borderId="53">
      <alignment horizontal="centerContinuous"/>
    </xf>
    <xf numFmtId="0" fontId="264" fillId="0" borderId="94" applyFill="0" applyAlignment="0" applyProtection="0">
      <alignment horizontal="center"/>
    </xf>
    <xf numFmtId="39" fontId="266" fillId="0" borderId="0" applyFont="0" applyFill="0" applyBorder="0" applyAlignment="0" applyProtection="0"/>
    <xf numFmtId="0" fontId="141" fillId="0" borderId="0"/>
    <xf numFmtId="0" fontId="42" fillId="0" borderId="0"/>
    <xf numFmtId="0" fontId="42" fillId="0" borderId="0"/>
    <xf numFmtId="0" fontId="64" fillId="41" borderId="0" applyNumberFormat="0" applyBorder="0" applyAlignment="0" applyProtection="0"/>
    <xf numFmtId="287" fontId="5" fillId="0" borderId="0" applyFont="0" applyFill="0" applyBorder="0" applyAlignment="0" applyProtection="0"/>
    <xf numFmtId="0" fontId="36" fillId="0" borderId="0"/>
    <xf numFmtId="0" fontId="227" fillId="0" borderId="0"/>
    <xf numFmtId="0" fontId="36" fillId="0" borderId="0"/>
    <xf numFmtId="0" fontId="233" fillId="0" borderId="0"/>
    <xf numFmtId="0" fontId="227" fillId="0" borderId="0"/>
    <xf numFmtId="0" fontId="267" fillId="0" borderId="16">
      <alignment horizontal="center"/>
    </xf>
    <xf numFmtId="0" fontId="227" fillId="0" borderId="0"/>
    <xf numFmtId="0" fontId="36" fillId="0" borderId="0"/>
    <xf numFmtId="0" fontId="227" fillId="0" borderId="0"/>
    <xf numFmtId="0" fontId="227" fillId="0" borderId="0"/>
    <xf numFmtId="38" fontId="245" fillId="0" borderId="84"/>
    <xf numFmtId="0" fontId="227" fillId="0" borderId="0"/>
    <xf numFmtId="0" fontId="36" fillId="0" borderId="0"/>
    <xf numFmtId="0" fontId="227" fillId="0" borderId="0"/>
    <xf numFmtId="0" fontId="227" fillId="0" borderId="0"/>
    <xf numFmtId="0" fontId="268" fillId="0" borderId="0" applyNumberFormat="0" applyFont="0" applyFill="0" applyBorder="0" applyProtection="0">
      <alignment horizontal="centerContinuous"/>
    </xf>
    <xf numFmtId="0" fontId="36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268" fillId="0" borderId="0" applyNumberFormat="0" applyFont="0" applyFill="0" applyBorder="0" applyProtection="0">
      <alignment horizontal="centerContinuous"/>
    </xf>
    <xf numFmtId="0" fontId="36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27" fillId="0" borderId="0"/>
    <xf numFmtId="0" fontId="36" fillId="0" borderId="0"/>
    <xf numFmtId="0" fontId="227" fillId="0" borderId="0"/>
    <xf numFmtId="0" fontId="227" fillId="0" borderId="0"/>
    <xf numFmtId="0" fontId="264" fillId="0" borderId="0"/>
    <xf numFmtId="0" fontId="245" fillId="0" borderId="0" applyFont="0" applyFill="0" applyBorder="0" applyAlignment="0" applyProtection="0">
      <alignment horizontal="right"/>
    </xf>
    <xf numFmtId="0" fontId="157" fillId="0" borderId="0"/>
    <xf numFmtId="0" fontId="264" fillId="0" borderId="0" applyNumberFormat="0"/>
    <xf numFmtId="37" fontId="244" fillId="0" borderId="0"/>
    <xf numFmtId="0" fontId="242" fillId="0" borderId="0">
      <alignment horizontal="right"/>
    </xf>
    <xf numFmtId="0" fontId="157" fillId="0" borderId="0">
      <alignment horizontal="right"/>
    </xf>
    <xf numFmtId="0" fontId="5" fillId="0" borderId="0" applyFont="0" applyFill="0" applyBorder="0" applyAlignment="0" applyProtection="0"/>
    <xf numFmtId="0" fontId="5" fillId="0" borderId="0" applyNumberFormat="0"/>
    <xf numFmtId="0" fontId="269" fillId="38" borderId="63" applyNumberFormat="0" applyFont="0" applyBorder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57" fillId="0" borderId="0">
      <alignment horizontal="right"/>
    </xf>
    <xf numFmtId="0" fontId="6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9" fontId="5" fillId="0" borderId="96" applyNumberFormat="0" applyFill="0" applyBorder="0" applyAlignment="0" applyProtection="0"/>
    <xf numFmtId="288" fontId="42" fillId="0" borderId="0"/>
    <xf numFmtId="288" fontId="42" fillId="0" borderId="0"/>
    <xf numFmtId="288" fontId="42" fillId="0" borderId="0"/>
    <xf numFmtId="2" fontId="96" fillId="170" borderId="0" applyNumberFormat="0" applyFont="0" applyBorder="0" applyAlignment="0" applyProtection="0"/>
    <xf numFmtId="289" fontId="5" fillId="0" borderId="0" applyFill="0" applyBorder="0" applyAlignment="0"/>
    <xf numFmtId="0" fontId="42" fillId="0" borderId="0" applyFill="0" applyBorder="0" applyAlignment="0"/>
    <xf numFmtId="0" fontId="36" fillId="0" borderId="0"/>
    <xf numFmtId="290" fontId="5" fillId="0" borderId="0" applyFill="0" applyBorder="0" applyAlignment="0"/>
    <xf numFmtId="272" fontId="5" fillId="0" borderId="0" applyFill="0" applyBorder="0" applyAlignment="0"/>
    <xf numFmtId="291" fontId="5" fillId="0" borderId="0" applyFill="0" applyBorder="0" applyAlignment="0"/>
    <xf numFmtId="0" fontId="5" fillId="0" borderId="0" applyFill="0" applyBorder="0" applyAlignment="0"/>
    <xf numFmtId="292" fontId="5" fillId="0" borderId="0" applyFill="0" applyBorder="0" applyAlignment="0"/>
    <xf numFmtId="0" fontId="5" fillId="0" borderId="0" applyFill="0" applyBorder="0" applyAlignment="0"/>
    <xf numFmtId="290" fontId="5" fillId="0" borderId="0" applyFill="0" applyBorder="0" applyAlignment="0"/>
    <xf numFmtId="293" fontId="5" fillId="0" borderId="0" applyFill="0" applyBorder="0" applyAlignment="0"/>
    <xf numFmtId="290" fontId="5" fillId="0" borderId="0" applyFill="0" applyBorder="0" applyAlignment="0"/>
    <xf numFmtId="197" fontId="270" fillId="0" borderId="0"/>
    <xf numFmtId="0" fontId="181" fillId="82" borderId="97" applyNumberFormat="0" applyFont="0" applyBorder="0" applyAlignment="0">
      <alignment horizontal="right"/>
    </xf>
    <xf numFmtId="0" fontId="271" fillId="136" borderId="98" applyNumberFormat="0" applyAlignment="0" applyProtection="0"/>
    <xf numFmtId="0" fontId="271" fillId="136" borderId="98" applyNumberFormat="0" applyAlignment="0" applyProtection="0"/>
    <xf numFmtId="0" fontId="271" fillId="136" borderId="98" applyNumberFormat="0" applyAlignment="0" applyProtection="0"/>
    <xf numFmtId="0" fontId="271" fillId="136" borderId="98" applyNumberFormat="0" applyAlignment="0" applyProtection="0"/>
    <xf numFmtId="0" fontId="271" fillId="136" borderId="98" applyNumberFormat="0" applyAlignment="0" applyProtection="0"/>
    <xf numFmtId="0" fontId="271" fillId="136" borderId="98" applyNumberFormat="0" applyAlignment="0" applyProtection="0"/>
    <xf numFmtId="0" fontId="271" fillId="136" borderId="98" applyNumberFormat="0" applyAlignment="0" applyProtection="0"/>
    <xf numFmtId="0" fontId="271" fillId="136" borderId="98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0" fontId="271" fillId="136" borderId="98" applyNumberFormat="0" applyAlignment="0" applyProtection="0"/>
    <xf numFmtId="0" fontId="271" fillId="136" borderId="98" applyNumberFormat="0" applyAlignment="0" applyProtection="0"/>
    <xf numFmtId="0" fontId="271" fillId="136" borderId="98" applyNumberFormat="0" applyAlignment="0" applyProtection="0"/>
    <xf numFmtId="0" fontId="271" fillId="136" borderId="98" applyNumberFormat="0" applyAlignment="0" applyProtection="0"/>
    <xf numFmtId="0" fontId="271" fillId="136" borderId="98" applyNumberFormat="0" applyAlignment="0" applyProtection="0"/>
    <xf numFmtId="0" fontId="271" fillId="136" borderId="98" applyNumberFormat="0" applyAlignment="0" applyProtection="0"/>
    <xf numFmtId="0" fontId="271" fillId="136" borderId="98" applyNumberFormat="0" applyAlignment="0" applyProtection="0"/>
    <xf numFmtId="0" fontId="271" fillId="136" borderId="98" applyNumberFormat="0" applyAlignment="0" applyProtection="0"/>
    <xf numFmtId="0" fontId="271" fillId="136" borderId="98" applyNumberFormat="0" applyAlignment="0" applyProtection="0"/>
    <xf numFmtId="0" fontId="271" fillId="136" borderId="98" applyNumberFormat="0" applyAlignment="0" applyProtection="0"/>
    <xf numFmtId="0" fontId="271" fillId="136" borderId="98" applyNumberFormat="0" applyAlignment="0" applyProtection="0"/>
    <xf numFmtId="0" fontId="271" fillId="136" borderId="98" applyNumberFormat="0" applyAlignment="0" applyProtection="0"/>
    <xf numFmtId="0" fontId="46" fillId="83" borderId="99" applyNumberFormat="0" applyAlignment="0" applyProtection="0"/>
    <xf numFmtId="0" fontId="272" fillId="171" borderId="98" applyNumberFormat="0" applyAlignment="0" applyProtection="0"/>
    <xf numFmtId="0" fontId="272" fillId="171" borderId="98" applyNumberFormat="0" applyAlignment="0" applyProtection="0"/>
    <xf numFmtId="0" fontId="45" fillId="38" borderId="98" applyNumberFormat="0" applyAlignment="0" applyProtection="0"/>
    <xf numFmtId="0" fontId="46" fillId="83" borderId="99" applyNumberFormat="0" applyAlignment="0" applyProtection="0"/>
    <xf numFmtId="0" fontId="46" fillId="83" borderId="99" applyNumberFormat="0" applyAlignment="0" applyProtection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9" fillId="11" borderId="5" applyNumberFormat="0" applyAlignment="0" applyProtection="0"/>
    <xf numFmtId="0" fontId="45" fillId="82" borderId="98" applyNumberFormat="0" applyAlignment="0" applyProtection="0"/>
    <xf numFmtId="0" fontId="45" fillId="82" borderId="98" applyNumberFormat="0" applyAlignment="0" applyProtection="0"/>
    <xf numFmtId="0" fontId="45" fillId="82" borderId="98" applyNumberFormat="0" applyAlignment="0" applyProtection="0"/>
    <xf numFmtId="40" fontId="114" fillId="85" borderId="30">
      <alignment vertical="center"/>
    </xf>
    <xf numFmtId="40" fontId="114" fillId="85" borderId="30">
      <alignment vertical="center"/>
    </xf>
    <xf numFmtId="40" fontId="114" fillId="85" borderId="30">
      <alignment vertical="center"/>
    </xf>
    <xf numFmtId="40" fontId="114" fillId="85" borderId="30">
      <alignment vertical="center"/>
    </xf>
    <xf numFmtId="294" fontId="273" fillId="0" borderId="0">
      <alignment horizontal="left"/>
    </xf>
    <xf numFmtId="178" fontId="96" fillId="172" borderId="0" applyNumberFormat="0" applyFont="0" applyBorder="0" applyAlignment="0">
      <protection locked="0"/>
    </xf>
    <xf numFmtId="0" fontId="94" fillId="172" borderId="0" applyNumberFormat="0" applyFont="0" applyBorder="0" applyAlignment="0"/>
    <xf numFmtId="278" fontId="263" fillId="0" borderId="0" applyFont="0" applyFill="0" applyBorder="0" applyAlignment="0" applyProtection="0"/>
    <xf numFmtId="0" fontId="274" fillId="0" borderId="0"/>
    <xf numFmtId="0" fontId="158" fillId="0" borderId="94"/>
    <xf numFmtId="37" fontId="42" fillId="0" borderId="0"/>
    <xf numFmtId="0" fontId="5" fillId="0" borderId="0"/>
    <xf numFmtId="192" fontId="5" fillId="0" borderId="0"/>
    <xf numFmtId="0" fontId="51" fillId="0" borderId="0">
      <alignment horizontal="centerContinuous"/>
    </xf>
    <xf numFmtId="0" fontId="51" fillId="0" borderId="0">
      <alignment horizontal="centerContinuous"/>
    </xf>
    <xf numFmtId="0" fontId="51" fillId="0" borderId="0">
      <alignment horizontal="centerContinuous"/>
    </xf>
    <xf numFmtId="0" fontId="48" fillId="84" borderId="19" applyNumberFormat="0" applyAlignment="0" applyProtection="0"/>
    <xf numFmtId="0" fontId="89" fillId="0" borderId="28" applyNumberFormat="0" applyFill="0" applyAlignment="0" applyProtection="0"/>
    <xf numFmtId="0" fontId="229" fillId="0" borderId="0" applyNumberFormat="0" applyFill="0" applyBorder="0" applyAlignment="0" applyProtection="0"/>
    <xf numFmtId="0" fontId="225" fillId="0" borderId="0" applyNumberFormat="0" applyFont="0" applyFill="0" applyBorder="0" applyProtection="0">
      <alignment horizontal="center"/>
    </xf>
    <xf numFmtId="0" fontId="5" fillId="0" borderId="66"/>
    <xf numFmtId="0" fontId="225" fillId="0" borderId="0" applyNumberFormat="0" applyFont="0" applyFill="0" applyBorder="0" applyProtection="0">
      <alignment horizontal="center"/>
    </xf>
    <xf numFmtId="0" fontId="273" fillId="0" borderId="0" applyFill="0" applyBorder="0" applyProtection="0">
      <alignment horizontal="center"/>
      <protection locked="0"/>
    </xf>
    <xf numFmtId="8" fontId="5" fillId="0" borderId="66" applyFont="0" applyFill="0" applyBorder="0" applyProtection="0">
      <alignment horizontal="right"/>
    </xf>
    <xf numFmtId="38" fontId="275" fillId="0" borderId="0" applyNumberFormat="0" applyFill="0" applyBorder="0" applyAlignment="0" applyProtection="0"/>
    <xf numFmtId="1" fontId="276" fillId="0" borderId="0"/>
    <xf numFmtId="4" fontId="277" fillId="0" borderId="0" applyNumberFormat="0" applyFill="0" applyBorder="0">
      <alignment horizontal="right" wrapText="1"/>
    </xf>
    <xf numFmtId="0" fontId="277" fillId="0" borderId="0" applyNumberFormat="0" applyFill="0" applyBorder="0">
      <alignment wrapText="1"/>
    </xf>
    <xf numFmtId="0" fontId="5" fillId="0" borderId="0">
      <protection locked="0"/>
    </xf>
    <xf numFmtId="0" fontId="277" fillId="0" borderId="0" applyNumberFormat="0" applyFill="0" applyBorder="0">
      <alignment horizontal="right" wrapText="1"/>
    </xf>
    <xf numFmtId="0" fontId="278" fillId="0" borderId="0">
      <alignment horizontal="center"/>
    </xf>
    <xf numFmtId="0" fontId="48" fillId="74" borderId="19" applyNumberFormat="0" applyAlignment="0" applyProtection="0"/>
    <xf numFmtId="0" fontId="48" fillId="107" borderId="19" applyNumberFormat="0" applyAlignment="0" applyProtection="0"/>
    <xf numFmtId="0" fontId="48" fillId="74" borderId="19" applyNumberFormat="0" applyAlignment="0" applyProtection="0"/>
    <xf numFmtId="0" fontId="48" fillId="65" borderId="19" applyNumberFormat="0" applyAlignment="0" applyProtection="0"/>
    <xf numFmtId="0" fontId="48" fillId="65" borderId="19" applyNumberFormat="0" applyAlignment="0" applyProtection="0"/>
    <xf numFmtId="0" fontId="48" fillId="65" borderId="19" applyNumberFormat="0" applyAlignment="0" applyProtection="0"/>
    <xf numFmtId="295" fontId="5" fillId="0" borderId="0"/>
    <xf numFmtId="295" fontId="5" fillId="0" borderId="0"/>
    <xf numFmtId="0" fontId="157" fillId="104" borderId="0"/>
    <xf numFmtId="0" fontId="96" fillId="0" borderId="0" applyNumberFormat="0" applyFill="0" applyBorder="0" applyAlignment="0" applyProtection="0"/>
    <xf numFmtId="0" fontId="27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67" fontId="5" fillId="104" borderId="0"/>
    <xf numFmtId="0" fontId="277" fillId="0" borderId="0" applyNumberFormat="0" applyFill="0" applyBorder="0" applyAlignment="0" applyProtection="0"/>
    <xf numFmtId="0" fontId="115" fillId="95" borderId="100" applyFont="0" applyFill="0" applyBorder="0"/>
    <xf numFmtId="0" fontId="96" fillId="0" borderId="83"/>
    <xf numFmtId="0" fontId="96" fillId="0" borderId="83"/>
    <xf numFmtId="0" fontId="280" fillId="0" borderId="94" applyNumberFormat="0" applyFill="0" applyBorder="0" applyAlignment="0" applyProtection="0">
      <alignment horizontal="center"/>
    </xf>
    <xf numFmtId="3" fontId="281" fillId="0" borderId="0">
      <alignment horizontal="left"/>
    </xf>
    <xf numFmtId="3" fontId="278" fillId="0" borderId="0"/>
    <xf numFmtId="0" fontId="115" fillId="93" borderId="0">
      <alignment horizontal="center" wrapText="1"/>
    </xf>
    <xf numFmtId="0" fontId="5" fillId="93" borderId="0">
      <alignment horizontal="center" wrapText="1"/>
    </xf>
    <xf numFmtId="276" fontId="5" fillId="93" borderId="0">
      <alignment horizontal="center" wrapText="1"/>
    </xf>
    <xf numFmtId="276" fontId="5" fillId="93" borderId="0">
      <alignment horizontal="center" wrapText="1"/>
    </xf>
    <xf numFmtId="296" fontId="261" fillId="0" borderId="94">
      <alignment horizontal="right"/>
    </xf>
    <xf numFmtId="0" fontId="5" fillId="0" borderId="0">
      <alignment horizontal="center" wrapText="1"/>
      <protection hidden="1"/>
    </xf>
    <xf numFmtId="38" fontId="282" fillId="0" borderId="50"/>
    <xf numFmtId="0" fontId="283" fillId="0" borderId="0" applyNumberFormat="0" applyFill="0" applyBorder="0" applyProtection="0">
      <alignment horizontal="right"/>
    </xf>
    <xf numFmtId="0" fontId="115" fillId="0" borderId="0" applyNumberFormat="0" applyFill="0" applyBorder="0" applyProtection="0">
      <alignment wrapText="1"/>
    </xf>
    <xf numFmtId="0" fontId="115" fillId="0" borderId="0" applyNumberFormat="0" applyFill="0" applyBorder="0" applyProtection="0">
      <alignment wrapText="1"/>
    </xf>
    <xf numFmtId="0" fontId="58" fillId="0" borderId="0" applyNumberFormat="0" applyFill="0" applyBorder="0" applyProtection="0">
      <alignment wrapText="1"/>
    </xf>
    <xf numFmtId="0" fontId="58" fillId="0" borderId="0" applyNumberFormat="0" applyFill="0" applyBorder="0" applyProtection="0">
      <alignment wrapText="1"/>
    </xf>
    <xf numFmtId="0" fontId="284" fillId="0" borderId="0" applyNumberFormat="0" applyFill="0" applyBorder="0" applyProtection="0">
      <alignment horizontal="center" wrapText="1"/>
    </xf>
    <xf numFmtId="0" fontId="6" fillId="0" borderId="94" applyNumberFormat="0" applyFill="0" applyProtection="0">
      <alignment horizontal="center" wrapText="1"/>
    </xf>
    <xf numFmtId="0" fontId="285" fillId="173" borderId="0"/>
    <xf numFmtId="0" fontId="6" fillId="0" borderId="30">
      <alignment horizontal="left" wrapText="1"/>
    </xf>
    <xf numFmtId="0" fontId="6" fillId="0" borderId="30">
      <alignment horizontal="left" wrapText="1"/>
    </xf>
    <xf numFmtId="0" fontId="114" fillId="0" borderId="0">
      <alignment horizontal="right"/>
    </xf>
    <xf numFmtId="17" fontId="286" fillId="0" borderId="0" applyNumberFormat="0" applyFill="0" applyBorder="0" applyAlignment="0" applyProtection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37" fontId="157" fillId="0" borderId="0"/>
    <xf numFmtId="297" fontId="200" fillId="0" borderId="0" applyFont="0"/>
    <xf numFmtId="0" fontId="96" fillId="0" borderId="0" applyFont="0" applyFill="0" applyBorder="0" applyAlignment="0" applyProtection="0"/>
    <xf numFmtId="298" fontId="60" fillId="0" borderId="0"/>
    <xf numFmtId="290" fontId="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39" fontId="34" fillId="0" borderId="0"/>
    <xf numFmtId="39" fontId="34" fillId="0" borderId="0"/>
    <xf numFmtId="39" fontId="34" fillId="0" borderId="0"/>
    <xf numFmtId="39" fontId="34" fillId="0" borderId="0"/>
    <xf numFmtId="0" fontId="34" fillId="0" borderId="0"/>
    <xf numFmtId="0" fontId="206" fillId="0" borderId="0" applyFont="0" applyFill="0" applyBorder="0" applyProtection="0">
      <alignment horizontal="right"/>
    </xf>
    <xf numFmtId="0" fontId="287" fillId="0" borderId="0" applyFont="0" applyFill="0" applyBorder="0" applyAlignment="0" applyProtection="0">
      <alignment horizontal="right"/>
    </xf>
    <xf numFmtId="37" fontId="33" fillId="0" borderId="0"/>
    <xf numFmtId="37" fontId="33" fillId="0" borderId="0"/>
    <xf numFmtId="37" fontId="33" fillId="0" borderId="0"/>
    <xf numFmtId="0" fontId="287" fillId="0" borderId="0" applyFont="0" applyFill="0" applyBorder="0" applyAlignment="0" applyProtection="0">
      <alignment horizontal="right"/>
    </xf>
    <xf numFmtId="0" fontId="287" fillId="0" borderId="0" applyFont="0" applyFill="0" applyBorder="0" applyAlignment="0" applyProtection="0"/>
    <xf numFmtId="0" fontId="287" fillId="0" borderId="0" applyFont="0" applyFill="0" applyBorder="0" applyAlignment="0" applyProtection="0">
      <alignment horizontal="right"/>
    </xf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43" fontId="288" fillId="0" borderId="0" applyFont="0" applyFill="0" applyBorder="0" applyAlignment="0" applyProtection="0"/>
    <xf numFmtId="43" fontId="28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87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5" fillId="0" borderId="0" applyFont="0" applyFill="0" applyBorder="0" applyProtection="0">
      <alignment horizontal="right"/>
    </xf>
    <xf numFmtId="37" fontId="61" fillId="0" borderId="0" applyFill="0" applyBorder="0" applyAlignment="0" applyProtection="0"/>
    <xf numFmtId="0" fontId="42" fillId="0" borderId="0"/>
    <xf numFmtId="0" fontId="290" fillId="0" borderId="0" applyFont="0" applyFill="0" applyBorder="0" applyProtection="0">
      <protection locked="0"/>
    </xf>
    <xf numFmtId="0" fontId="287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67" fontId="42" fillId="0" borderId="0" applyFont="0" applyFill="0" applyBorder="0" applyAlignment="0" applyProtection="0"/>
    <xf numFmtId="267" fontId="42" fillId="0" borderId="0" applyFont="0" applyFill="0" applyBorder="0" applyAlignment="0" applyProtection="0"/>
    <xf numFmtId="44" fontId="291" fillId="0" borderId="0"/>
    <xf numFmtId="44" fontId="292" fillId="0" borderId="0"/>
    <xf numFmtId="197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299" fontId="182" fillId="0" borderId="0"/>
    <xf numFmtId="0" fontId="262" fillId="0" borderId="0"/>
    <xf numFmtId="299" fontId="182" fillId="0" borderId="0"/>
    <xf numFmtId="0" fontId="182" fillId="0" borderId="0"/>
    <xf numFmtId="0" fontId="182" fillId="0" borderId="0"/>
    <xf numFmtId="299" fontId="182" fillId="0" borderId="0"/>
    <xf numFmtId="300" fontId="293" fillId="0" borderId="0">
      <alignment horizontal="right"/>
    </xf>
    <xf numFmtId="0" fontId="61" fillId="0" borderId="0" applyFont="0" applyFill="0" applyBorder="0" applyAlignment="0" applyProtection="0"/>
    <xf numFmtId="0" fontId="42" fillId="0" borderId="0">
      <alignment horizontal="right"/>
    </xf>
    <xf numFmtId="300" fontId="266" fillId="0" borderId="0">
      <alignment horizontal="right"/>
    </xf>
    <xf numFmtId="0" fontId="294" fillId="0" borderId="0">
      <alignment horizontal="left" indent="1"/>
    </xf>
    <xf numFmtId="0" fontId="124" fillId="0" borderId="0" applyFont="0" applyFill="0" applyBorder="0" applyAlignment="0" applyProtection="0"/>
    <xf numFmtId="0" fontId="295" fillId="174" borderId="0">
      <alignment horizontal="center" vertical="center" wrapText="1"/>
    </xf>
    <xf numFmtId="0" fontId="296" fillId="0" borderId="0" applyFill="0" applyBorder="0" applyAlignment="0" applyProtection="0"/>
    <xf numFmtId="0" fontId="297" fillId="174" borderId="0">
      <alignment horizontal="center" vertical="center" wrapText="1"/>
    </xf>
    <xf numFmtId="301" fontId="5" fillId="0" borderId="0" applyFill="0" applyBorder="0">
      <alignment horizontal="left"/>
    </xf>
    <xf numFmtId="301" fontId="5" fillId="0" borderId="0" applyFill="0" applyBorder="0">
      <alignment horizontal="left"/>
    </xf>
    <xf numFmtId="301" fontId="5" fillId="0" borderId="0" applyFill="0" applyBorder="0">
      <alignment horizontal="left"/>
    </xf>
    <xf numFmtId="38" fontId="298" fillId="0" borderId="0" applyNumberFormat="0" applyFill="0" applyBorder="0">
      <alignment vertical="center"/>
    </xf>
    <xf numFmtId="0" fontId="5" fillId="0" borderId="0">
      <alignment horizontal="center"/>
    </xf>
    <xf numFmtId="0" fontId="5" fillId="96" borderId="0" applyNumberFormat="0" applyFont="0" applyBorder="0" applyAlignment="0" applyProtection="0"/>
    <xf numFmtId="0" fontId="299" fillId="0" borderId="0">
      <alignment horizontal="left" vertical="center" indent="1"/>
    </xf>
    <xf numFmtId="0" fontId="300" fillId="0" borderId="0" applyNumberFormat="0" applyAlignment="0">
      <alignment horizontal="left"/>
    </xf>
    <xf numFmtId="0" fontId="199" fillId="0" borderId="0" applyNumberFormat="0" applyAlignment="0"/>
    <xf numFmtId="0" fontId="301" fillId="0" borderId="0">
      <alignment horizontal="left"/>
    </xf>
    <xf numFmtId="0" fontId="302" fillId="0" borderId="0"/>
    <xf numFmtId="0" fontId="303" fillId="0" borderId="0">
      <alignment horizontal="left"/>
    </xf>
    <xf numFmtId="0" fontId="304" fillId="0" borderId="0"/>
    <xf numFmtId="0" fontId="305" fillId="0" borderId="0"/>
    <xf numFmtId="0" fontId="157" fillId="0" borderId="16" applyNumberFormat="0" applyFont="0" applyFill="0" applyBorder="0" applyProtection="0">
      <alignment horizontal="centerContinuous"/>
    </xf>
    <xf numFmtId="0" fontId="157" fillId="0" borderId="16" applyNumberFormat="0" applyFont="0" applyFill="0" applyBorder="0" applyProtection="0">
      <alignment horizontal="centerContinuous"/>
    </xf>
    <xf numFmtId="0" fontId="157" fillId="0" borderId="16" applyNumberFormat="0" applyFont="0" applyFill="0" applyBorder="0" applyProtection="0">
      <alignment horizontal="centerContinuous"/>
    </xf>
    <xf numFmtId="0" fontId="157" fillId="0" borderId="16" applyNumberFormat="0" applyFont="0" applyFill="0" applyBorder="0" applyProtection="0">
      <alignment horizontal="centerContinuous"/>
    </xf>
    <xf numFmtId="0" fontId="157" fillId="0" borderId="16" applyNumberFormat="0" applyFont="0" applyFill="0" applyBorder="0" applyProtection="0">
      <alignment horizontal="centerContinuous"/>
    </xf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0" fontId="5" fillId="85" borderId="92"/>
    <xf numFmtId="2" fontId="157" fillId="0" borderId="94" applyNumberFormat="0" applyFont="0" applyFill="0" applyProtection="0">
      <alignment horizontal="centerContinuous"/>
    </xf>
    <xf numFmtId="2" fontId="157" fillId="0" borderId="94" applyNumberFormat="0" applyFont="0" applyFill="0" applyProtection="0">
      <alignment horizontal="centerContinuous"/>
    </xf>
    <xf numFmtId="2" fontId="157" fillId="0" borderId="94" applyNumberFormat="0" applyFont="0" applyFill="0" applyProtection="0">
      <alignment horizontal="centerContinuous"/>
    </xf>
    <xf numFmtId="2" fontId="157" fillId="0" borderId="94" applyNumberFormat="0" applyFont="0" applyFill="0" applyProtection="0">
      <alignment horizontal="centerContinuous"/>
    </xf>
    <xf numFmtId="2" fontId="157" fillId="0" borderId="94" applyNumberFormat="0" applyFont="0" applyFill="0" applyProtection="0">
      <alignment horizontal="centerContinuous"/>
    </xf>
    <xf numFmtId="2" fontId="157" fillId="0" borderId="94" applyNumberFormat="0" applyFont="0" applyFill="0" applyProtection="0">
      <alignment horizontal="centerContinuous"/>
    </xf>
    <xf numFmtId="2" fontId="157" fillId="0" borderId="94" applyNumberFormat="0" applyFont="0" applyFill="0" applyProtection="0">
      <alignment horizontal="centerContinuous"/>
    </xf>
    <xf numFmtId="2" fontId="157" fillId="0" borderId="94" applyNumberFormat="0" applyFont="0" applyFill="0" applyProtection="0">
      <alignment horizontal="centerContinuous"/>
    </xf>
    <xf numFmtId="6" fontId="51" fillId="0" borderId="0" applyFont="0" applyFill="0" applyBorder="0" applyAlignment="0" applyProtection="0"/>
    <xf numFmtId="302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0" borderId="0" applyFill="0" applyBorder="0">
      <alignment horizontal="right"/>
      <protection locked="0"/>
    </xf>
    <xf numFmtId="302" fontId="293" fillId="0" borderId="0">
      <alignment horizontal="right"/>
    </xf>
    <xf numFmtId="0" fontId="182" fillId="0" borderId="0"/>
    <xf numFmtId="0" fontId="261" fillId="0" borderId="0"/>
    <xf numFmtId="0" fontId="261" fillId="0" borderId="0"/>
    <xf numFmtId="0" fontId="182" fillId="0" borderId="0"/>
    <xf numFmtId="0" fontId="182" fillId="0" borderId="0"/>
    <xf numFmtId="0" fontId="42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303" fontId="61" fillId="0" borderId="0" applyFont="0" applyFill="0" applyBorder="0" applyAlignment="0" applyProtection="0">
      <protection locked="0"/>
    </xf>
    <xf numFmtId="0" fontId="61" fillId="0" borderId="0" applyFont="0" applyFill="0" applyBorder="0" applyAlignment="0" applyProtection="0">
      <protection locked="0"/>
    </xf>
    <xf numFmtId="0" fontId="5" fillId="0" borderId="0" applyFont="0" applyFill="0" applyBorder="0" applyAlignment="0" applyProtection="0"/>
    <xf numFmtId="304" fontId="157" fillId="0" borderId="0"/>
    <xf numFmtId="0" fontId="5" fillId="0" borderId="0" applyFont="0" applyFill="0" applyBorder="0" applyAlignment="0" applyProtection="0"/>
    <xf numFmtId="0" fontId="270" fillId="0" borderId="0" applyFont="0" applyFill="0" applyBorder="0" applyAlignment="0" applyProtection="0"/>
    <xf numFmtId="42" fontId="5" fillId="0" borderId="0">
      <alignment horizontal="right"/>
    </xf>
    <xf numFmtId="305" fontId="60" fillId="0" borderId="0"/>
    <xf numFmtId="290" fontId="5" fillId="0" borderId="0" applyFont="0" applyFill="0" applyBorder="0" applyAlignment="0" applyProtection="0"/>
    <xf numFmtId="211" fontId="96" fillId="0" borderId="0" applyFont="0" applyFill="0" applyBorder="0" applyAlignment="0"/>
    <xf numFmtId="211" fontId="96" fillId="0" borderId="0" applyFont="0" applyFill="0" applyBorder="0" applyAlignment="0"/>
    <xf numFmtId="211" fontId="96" fillId="0" borderId="0" applyFont="0" applyFill="0" applyBorder="0" applyAlignment="0"/>
    <xf numFmtId="211" fontId="96" fillId="0" borderId="0" applyFont="0" applyFill="0" applyBorder="0" applyAlignment="0"/>
    <xf numFmtId="211" fontId="96" fillId="0" borderId="0" applyFont="0" applyFill="0" applyBorder="0" applyAlignment="0"/>
    <xf numFmtId="7" fontId="34" fillId="0" borderId="0" applyFont="0" applyFill="0" applyBorder="0" applyAlignment="0" applyProtection="0"/>
    <xf numFmtId="7" fontId="34" fillId="0" borderId="0" applyFont="0" applyFill="0" applyBorder="0" applyAlignment="0" applyProtection="0"/>
    <xf numFmtId="7" fontId="34" fillId="0" borderId="0" applyFont="0" applyFill="0" applyBorder="0" applyAlignment="0" applyProtection="0"/>
    <xf numFmtId="7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87" fillId="0" borderId="0" applyFont="0" applyFill="0" applyBorder="0" applyAlignment="0" applyProtection="0">
      <alignment horizontal="right"/>
    </xf>
    <xf numFmtId="0" fontId="287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06" fillId="0" borderId="0" applyFont="0" applyFill="0" applyBorder="0" applyAlignment="0" applyProtection="0"/>
    <xf numFmtId="8" fontId="51" fillId="0" borderId="0" applyFont="0" applyFill="0" applyBorder="0" applyAlignment="0" applyProtection="0"/>
    <xf numFmtId="8" fontId="51" fillId="0" borderId="0" applyFont="0" applyFill="0" applyBorder="0" applyAlignment="0" applyProtection="0"/>
    <xf numFmtId="8" fontId="51" fillId="0" borderId="0" applyFont="0" applyFill="0" applyBorder="0" applyAlignment="0" applyProtection="0"/>
    <xf numFmtId="8" fontId="51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07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51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51" fillId="0" borderId="0" applyFont="0" applyFill="0" applyBorder="0" applyAlignment="0" applyProtection="0"/>
    <xf numFmtId="8" fontId="51" fillId="0" borderId="0" applyFont="0" applyFill="0" applyBorder="0" applyAlignment="0" applyProtection="0"/>
    <xf numFmtId="8" fontId="51" fillId="0" borderId="0" applyFont="0" applyFill="0" applyBorder="0" applyAlignment="0" applyProtection="0"/>
    <xf numFmtId="8" fontId="51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07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5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30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30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30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30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5" fontId="61" fillId="0" borderId="0" applyFill="0" applyBorder="0" applyAlignment="0" applyProtection="0"/>
    <xf numFmtId="0" fontId="42" fillId="0" borderId="0" applyFont="0" applyFill="0" applyBorder="0" applyProtection="0">
      <alignment horizontal="right"/>
    </xf>
    <xf numFmtId="218" fontId="94" fillId="0" borderId="0" applyFont="0" applyFill="0" applyBorder="0" applyAlignment="0" applyProtection="0"/>
    <xf numFmtId="0" fontId="308" fillId="0" borderId="0" applyFont="0" applyFill="0" applyBorder="0" applyAlignment="0" applyProtection="0"/>
    <xf numFmtId="0" fontId="287" fillId="0" borderId="0" applyFont="0" applyFill="0" applyBorder="0" applyAlignment="0" applyProtection="0"/>
    <xf numFmtId="8" fontId="286" fillId="0" borderId="0" applyFont="0" applyFill="0" applyBorder="0" applyAlignment="0" applyProtection="0"/>
    <xf numFmtId="8" fontId="51" fillId="0" borderId="0" applyFont="0" applyFill="0" applyBorder="0" applyAlignment="0" applyProtection="0"/>
    <xf numFmtId="200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277" fontId="5" fillId="0" borderId="0" applyFill="0" applyBorder="0">
      <alignment horizontal="right"/>
    </xf>
    <xf numFmtId="307" fontId="5" fillId="0" borderId="0"/>
    <xf numFmtId="307" fontId="5" fillId="0" borderId="0"/>
    <xf numFmtId="307" fontId="5" fillId="0" borderId="0"/>
    <xf numFmtId="0" fontId="61" fillId="0" borderId="0" applyFont="0" applyFill="0" applyBorder="0" applyAlignment="0" applyProtection="0"/>
    <xf numFmtId="0" fontId="94" fillId="0" borderId="0" applyFont="0" applyFill="0" applyBorder="0" applyAlignment="0" applyProtection="0"/>
    <xf numFmtId="7" fontId="261" fillId="0" borderId="0" applyFill="0" applyBorder="0" applyProtection="0"/>
    <xf numFmtId="302" fontId="266" fillId="0" borderId="0">
      <alignment horizontal="right"/>
    </xf>
    <xf numFmtId="41" fontId="141" fillId="0" borderId="62"/>
    <xf numFmtId="41" fontId="141" fillId="0" borderId="62"/>
    <xf numFmtId="0" fontId="269" fillId="0" borderId="0"/>
    <xf numFmtId="0" fontId="309" fillId="0" borderId="0"/>
    <xf numFmtId="0" fontId="310" fillId="0" borderId="0"/>
    <xf numFmtId="0" fontId="311" fillId="109" borderId="0" applyFont="0" applyFill="0" applyBorder="0" applyAlignment="0" applyProtection="0">
      <alignment vertical="center"/>
      <protection locked="0"/>
    </xf>
    <xf numFmtId="0" fontId="5" fillId="109" borderId="0" applyFont="0" applyFill="0" applyBorder="0" applyAlignment="0" applyProtection="0">
      <alignment vertical="center"/>
      <protection locked="0"/>
    </xf>
    <xf numFmtId="0" fontId="162" fillId="38" borderId="75">
      <alignment horizontal="right"/>
    </xf>
    <xf numFmtId="0" fontId="162" fillId="38" borderId="75">
      <alignment horizontal="right"/>
    </xf>
    <xf numFmtId="0" fontId="312" fillId="38" borderId="75">
      <alignment horizontal="right"/>
    </xf>
    <xf numFmtId="0" fontId="312" fillId="38" borderId="75">
      <alignment horizontal="right"/>
    </xf>
    <xf numFmtId="0" fontId="5" fillId="38" borderId="75">
      <alignment horizontal="right"/>
    </xf>
    <xf numFmtId="197" fontId="42" fillId="0" borderId="0" applyFont="0" applyFill="0" applyBorder="0" applyAlignment="0" applyProtection="0"/>
    <xf numFmtId="308" fontId="96" fillId="0" borderId="0" applyFont="0" applyFill="0" applyBorder="0">
      <alignment horizontal="right" vertical="center"/>
    </xf>
    <xf numFmtId="308" fontId="96" fillId="0" borderId="0" applyFont="0" applyFill="0" applyBorder="0">
      <alignment horizontal="right" vertical="center"/>
    </xf>
    <xf numFmtId="308" fontId="96" fillId="0" borderId="0" applyFont="0" applyFill="0" applyBorder="0">
      <alignment horizontal="right" vertical="center"/>
    </xf>
    <xf numFmtId="0" fontId="5" fillId="0" borderId="0">
      <alignment horizontal="right"/>
    </xf>
    <xf numFmtId="0" fontId="5" fillId="0" borderId="0">
      <alignment horizontal="right"/>
    </xf>
    <xf numFmtId="0" fontId="160" fillId="0" borderId="0" applyNumberFormat="0" applyFill="0" applyBorder="0" applyAlignment="0">
      <protection locked="0"/>
    </xf>
    <xf numFmtId="8" fontId="313" fillId="0" borderId="0" applyNumberFormat="0" applyFill="0" applyBorder="0" applyAlignment="0"/>
    <xf numFmtId="0" fontId="5" fillId="0" borderId="0" applyFont="0" applyFill="0" applyBorder="0">
      <alignment horizontal="right" vertical="center"/>
    </xf>
    <xf numFmtId="0" fontId="182" fillId="0" borderId="0"/>
    <xf numFmtId="0" fontId="182" fillId="0" borderId="0"/>
    <xf numFmtId="15" fontId="286" fillId="0" borderId="0" applyFont="0" applyFill="0" applyBorder="0" applyAlignment="0" applyProtection="0"/>
    <xf numFmtId="309" fontId="42" fillId="0" borderId="0" applyFont="0" applyFill="0" applyBorder="0" applyAlignment="0" applyProtection="0"/>
    <xf numFmtId="310" fontId="42" fillId="0" borderId="0" applyFont="0" applyFill="0" applyBorder="0" applyAlignment="0" applyProtection="0"/>
    <xf numFmtId="311" fontId="42" fillId="0" borderId="0" applyFont="0" applyFill="0" applyBorder="0" applyAlignment="0" applyProtection="0"/>
    <xf numFmtId="312" fontId="229" fillId="85" borderId="101" applyFont="0" applyFill="0" applyBorder="0" applyAlignment="0" applyProtection="0"/>
    <xf numFmtId="278" fontId="96" fillId="85" borderId="0" applyFont="0" applyFill="0" applyBorder="0" applyAlignment="0" applyProtection="0"/>
    <xf numFmtId="313" fontId="42" fillId="0" borderId="0" applyFont="0" applyFill="0" applyBorder="0" applyAlignment="0" applyProtection="0"/>
    <xf numFmtId="314" fontId="115" fillId="0" borderId="94"/>
    <xf numFmtId="314" fontId="115" fillId="0" borderId="94"/>
    <xf numFmtId="314" fontId="115" fillId="0" borderId="94"/>
    <xf numFmtId="17" fontId="28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87" fillId="0" borderId="0" applyFont="0" applyFill="0" applyBorder="0" applyAlignment="0" applyProtection="0"/>
    <xf numFmtId="0" fontId="287" fillId="0" borderId="0" applyFont="0" applyFill="0" applyBorder="0" applyAlignment="0" applyProtection="0"/>
    <xf numFmtId="14" fontId="33" fillId="0" borderId="0" applyFill="0" applyBorder="0" applyAlignment="0"/>
    <xf numFmtId="6" fontId="314" fillId="0" borderId="0">
      <protection locked="0"/>
    </xf>
    <xf numFmtId="14" fontId="315" fillId="0" borderId="0">
      <alignment horizontal="right"/>
      <protection locked="0"/>
    </xf>
    <xf numFmtId="312" fontId="115" fillId="0" borderId="0" applyFill="0" applyBorder="0">
      <alignment horizontal="right"/>
    </xf>
    <xf numFmtId="14" fontId="263" fillId="0" borderId="0" applyFont="0" applyFill="0" applyBorder="0" applyAlignment="0" applyProtection="0">
      <alignment horizontal="center"/>
    </xf>
    <xf numFmtId="315" fontId="5" fillId="0" borderId="0" applyFont="0" applyFill="0" applyBorder="0" applyAlignment="0" applyProtection="0">
      <alignment horizontal="center"/>
    </xf>
    <xf numFmtId="40" fontId="316" fillId="0" borderId="0"/>
    <xf numFmtId="38" fontId="51" fillId="0" borderId="102">
      <alignment vertical="center"/>
    </xf>
    <xf numFmtId="0" fontId="5" fillId="0" borderId="0" applyNumberFormat="0" applyFont="0" applyFill="0" applyBorder="0" applyProtection="0">
      <alignment horizontal="left" indent="1"/>
    </xf>
    <xf numFmtId="0" fontId="5" fillId="0" borderId="0" applyNumberFormat="0" applyFont="0" applyFill="0" applyBorder="0" applyProtection="0">
      <alignment horizontal="left" indent="1"/>
    </xf>
    <xf numFmtId="0" fontId="5" fillId="0" borderId="0" applyNumberFormat="0" applyFont="0" applyFill="0" applyBorder="0" applyProtection="0">
      <alignment horizontal="left" indent="1"/>
    </xf>
    <xf numFmtId="3" fontId="5" fillId="0" borderId="94" applyFont="0" applyFill="0" applyAlignment="0" applyProtection="0"/>
    <xf numFmtId="3" fontId="5" fillId="0" borderId="94" applyFont="0" applyFill="0" applyAlignment="0" applyProtection="0"/>
    <xf numFmtId="3" fontId="5" fillId="0" borderId="94" applyFont="0" applyFill="0" applyAlignment="0" applyProtection="0"/>
    <xf numFmtId="3" fontId="5" fillId="0" borderId="94" applyFont="0" applyFill="0" applyAlignment="0" applyProtection="0"/>
    <xf numFmtId="10" fontId="5" fillId="0" borderId="94" applyFont="0" applyFill="0" applyAlignment="0" applyProtection="0"/>
    <xf numFmtId="316" fontId="5" fillId="0" borderId="0" applyFont="0" applyFill="0" applyBorder="0" applyAlignment="0" applyProtection="0"/>
    <xf numFmtId="317" fontId="5" fillId="0" borderId="0" applyFont="0" applyFill="0" applyBorder="0" applyAlignment="0" applyProtection="0"/>
    <xf numFmtId="0" fontId="51" fillId="82" borderId="75">
      <protection locked="0"/>
    </xf>
    <xf numFmtId="0" fontId="51" fillId="82" borderId="75">
      <protection locked="0"/>
    </xf>
    <xf numFmtId="0" fontId="51" fillId="82" borderId="75">
      <protection locked="0"/>
    </xf>
    <xf numFmtId="0" fontId="317" fillId="0" borderId="0" applyNumberFormat="0"/>
    <xf numFmtId="0" fontId="318" fillId="0" borderId="0">
      <alignment horizontal="centerContinuous"/>
    </xf>
    <xf numFmtId="0" fontId="318" fillId="0" borderId="0" applyNumberFormat="0"/>
    <xf numFmtId="200" fontId="160" fillId="0" borderId="0" applyFill="0" applyProtection="0">
      <alignment horizontal="right"/>
    </xf>
    <xf numFmtId="200" fontId="160" fillId="0" borderId="0" applyFill="0" applyBorder="0"/>
    <xf numFmtId="200" fontId="252" fillId="0" borderId="0">
      <protection locked="0"/>
    </xf>
    <xf numFmtId="7" fontId="160" fillId="0" borderId="0" applyFill="0"/>
    <xf numFmtId="304" fontId="160" fillId="0" borderId="0"/>
    <xf numFmtId="304" fontId="33" fillId="0" borderId="0">
      <alignment horizontal="right"/>
    </xf>
    <xf numFmtId="200" fontId="5" fillId="0" borderId="88" applyFill="0" applyBorder="0">
      <alignment horizontal="right"/>
    </xf>
    <xf numFmtId="0" fontId="319" fillId="0" borderId="94" applyFont="0" applyFill="0" applyBorder="0" applyAlignment="0" applyProtection="0"/>
    <xf numFmtId="0" fontId="319" fillId="0" borderId="94" applyFont="0" applyFill="0" applyBorder="0" applyAlignment="0" applyProtection="0"/>
    <xf numFmtId="0" fontId="319" fillId="0" borderId="94" applyFont="0" applyFill="0" applyBorder="0" applyAlignment="0" applyProtection="0"/>
    <xf numFmtId="0" fontId="319" fillId="0" borderId="94" applyFont="0" applyFill="0" applyBorder="0" applyAlignment="0" applyProtection="0"/>
    <xf numFmtId="0" fontId="319" fillId="0" borderId="94" applyFont="0" applyFill="0" applyBorder="0" applyAlignment="0" applyProtection="0"/>
    <xf numFmtId="6" fontId="61" fillId="0" borderId="0" applyFont="0" applyFill="0" applyBorder="0" applyAlignment="0" applyProtection="0"/>
    <xf numFmtId="0" fontId="287" fillId="0" borderId="103" applyNumberFormat="0" applyFont="0" applyFill="0" applyAlignment="0" applyProtection="0"/>
    <xf numFmtId="0" fontId="225" fillId="0" borderId="50" applyNumberFormat="0" applyFont="0" applyFill="0" applyAlignment="0" applyProtection="0"/>
    <xf numFmtId="42" fontId="293" fillId="0" borderId="0" applyFill="0" applyBorder="0" applyAlignment="0" applyProtection="0"/>
    <xf numFmtId="192" fontId="320" fillId="38" borderId="104" applyNumberFormat="0" applyAlignment="0" applyProtection="0">
      <alignment vertical="top"/>
    </xf>
    <xf numFmtId="290" fontId="5" fillId="0" borderId="0" applyFill="0" applyBorder="0" applyAlignment="0"/>
    <xf numFmtId="290" fontId="5" fillId="0" borderId="0" applyFill="0" applyBorder="0" applyAlignment="0"/>
    <xf numFmtId="290" fontId="5" fillId="0" borderId="0" applyFill="0" applyBorder="0" applyAlignment="0"/>
    <xf numFmtId="293" fontId="5" fillId="0" borderId="0" applyFill="0" applyBorder="0" applyAlignment="0"/>
    <xf numFmtId="290" fontId="5" fillId="0" borderId="0" applyFill="0" applyBorder="0" applyAlignment="0"/>
    <xf numFmtId="0" fontId="321" fillId="0" borderId="0" applyNumberFormat="0" applyAlignment="0">
      <alignment horizontal="left"/>
    </xf>
    <xf numFmtId="0" fontId="42" fillId="0" borderId="0"/>
    <xf numFmtId="302" fontId="96" fillId="0" borderId="0">
      <alignment horizontal="right"/>
    </xf>
    <xf numFmtId="318" fontId="96" fillId="0" borderId="0"/>
    <xf numFmtId="318" fontId="322" fillId="0" borderId="0">
      <alignment horizontal="right"/>
    </xf>
    <xf numFmtId="0" fontId="5" fillId="175" borderId="30">
      <alignment horizontal="center"/>
    </xf>
    <xf numFmtId="0" fontId="217" fillId="0" borderId="0">
      <protection hidden="1"/>
    </xf>
    <xf numFmtId="226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99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99" fontId="5" fillId="0" borderId="0" applyFont="0" applyFill="0" applyBorder="0" applyAlignment="0" applyProtection="0"/>
    <xf numFmtId="0" fontId="323" fillId="0" borderId="0"/>
    <xf numFmtId="0" fontId="32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319" fontId="5" fillId="85" borderId="0" applyFont="0" applyFill="0" applyBorder="0" applyAlignment="0"/>
    <xf numFmtId="2" fontId="325" fillId="0" borderId="0" applyFill="0" applyBorder="0" applyAlignment="0" applyProtection="0"/>
    <xf numFmtId="0" fontId="182" fillId="0" borderId="0"/>
    <xf numFmtId="0" fontId="5" fillId="0" borderId="0">
      <alignment vertical="center"/>
    </xf>
    <xf numFmtId="0" fontId="5" fillId="0" borderId="0">
      <alignment vertical="center"/>
    </xf>
    <xf numFmtId="25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259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259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6" fillId="0" borderId="0" applyFill="0" applyBorder="0" applyProtection="0">
      <alignment horizontal="left"/>
    </xf>
    <xf numFmtId="0" fontId="326" fillId="0" borderId="0" applyNumberFormat="0" applyFill="0" applyBorder="0" applyAlignment="0" applyProtection="0"/>
    <xf numFmtId="0" fontId="42" fillId="0" borderId="0" applyFont="0" applyFill="0" applyBorder="0" applyAlignment="0" applyProtection="0"/>
    <xf numFmtId="37" fontId="327" fillId="0" borderId="0"/>
    <xf numFmtId="164" fontId="96" fillId="0" borderId="0" applyFont="0" applyFill="0" applyBorder="0" applyProtection="0">
      <alignment horizontal="right"/>
    </xf>
    <xf numFmtId="287" fontId="5" fillId="0" borderId="83" applyFont="0" applyFill="0" applyBorder="0" applyAlignment="0" applyProtection="0"/>
    <xf numFmtId="192" fontId="241" fillId="0" borderId="0" applyFont="0" applyFill="0" applyBorder="0" applyAlignment="0" applyProtection="0"/>
    <xf numFmtId="287" fontId="5" fillId="0" borderId="105" applyFont="0" applyFill="0" applyBorder="0" applyAlignment="0" applyProtection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0" fontId="328" fillId="139" borderId="0" applyNumberFormat="0" applyBorder="0" applyAlignment="0" applyProtection="0"/>
    <xf numFmtId="0" fontId="328" fillId="139" borderId="0" applyNumberFormat="0" applyBorder="0" applyAlignment="0" applyProtection="0"/>
    <xf numFmtId="0" fontId="328" fillId="139" borderId="0" applyNumberFormat="0" applyBorder="0" applyAlignment="0" applyProtection="0"/>
    <xf numFmtId="0" fontId="64" fillId="133" borderId="0" applyNumberFormat="0" applyBorder="0" applyAlignment="0" applyProtection="0"/>
    <xf numFmtId="0" fontId="64" fillId="133" borderId="0" applyNumberFormat="0" applyBorder="0" applyAlignment="0" applyProtection="0"/>
    <xf numFmtId="200" fontId="96" fillId="0" borderId="106" applyNumberFormat="0" applyFont="0" applyFill="0" applyAlignment="0" applyProtection="0">
      <alignment horizontal="right"/>
    </xf>
    <xf numFmtId="200" fontId="243" fillId="0" borderId="85" applyNumberFormat="0" applyFill="0" applyBorder="0" applyAlignment="0" applyProtection="0">
      <alignment horizontal="right"/>
    </xf>
    <xf numFmtId="38" fontId="96" fillId="38" borderId="0" applyNumberFormat="0" applyBorder="0" applyAlignment="0" applyProtection="0"/>
    <xf numFmtId="38" fontId="96" fillId="38" borderId="0" applyNumberFormat="0" applyBorder="0" applyAlignment="0" applyProtection="0"/>
    <xf numFmtId="38" fontId="96" fillId="38" borderId="0" applyNumberFormat="0" applyBorder="0" applyAlignment="0" applyProtection="0"/>
    <xf numFmtId="38" fontId="329" fillId="0" borderId="0"/>
    <xf numFmtId="0" fontId="65" fillId="0" borderId="94" applyFill="0" applyProtection="0">
      <alignment horizontal="centerContinuous"/>
    </xf>
    <xf numFmtId="196" fontId="5" fillId="0" borderId="0" applyFill="0" applyBorder="0" applyAlignment="0" applyProtection="0"/>
    <xf numFmtId="320" fontId="115" fillId="85" borderId="30" applyNumberFormat="0" applyFont="0" applyAlignment="0"/>
    <xf numFmtId="0" fontId="287" fillId="0" borderId="0" applyFont="0" applyFill="0" applyBorder="0" applyAlignment="0" applyProtection="0">
      <alignment horizontal="right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73" fillId="0" borderId="0" applyNumberFormat="0" applyFill="0" applyBorder="0" applyProtection="0">
      <alignment horizontal="right"/>
    </xf>
    <xf numFmtId="0" fontId="58" fillId="0" borderId="49" applyNumberFormat="0" applyAlignment="0" applyProtection="0">
      <alignment horizontal="left" vertical="center"/>
    </xf>
    <xf numFmtId="0" fontId="58" fillId="0" borderId="48">
      <alignment horizontal="left" vertical="center"/>
    </xf>
    <xf numFmtId="0" fontId="58" fillId="0" borderId="48">
      <alignment horizontal="left" vertical="center"/>
    </xf>
    <xf numFmtId="0" fontId="58" fillId="0" borderId="48">
      <alignment horizontal="left" vertical="center"/>
    </xf>
    <xf numFmtId="0" fontId="58" fillId="0" borderId="48">
      <alignment horizontal="left" vertical="center"/>
    </xf>
    <xf numFmtId="0" fontId="58" fillId="0" borderId="48">
      <alignment horizontal="left" vertical="center"/>
    </xf>
    <xf numFmtId="0" fontId="58" fillId="0" borderId="48">
      <alignment horizontal="left" vertical="center"/>
    </xf>
    <xf numFmtId="0" fontId="58" fillId="0" borderId="48">
      <alignment horizontal="left" vertical="center"/>
    </xf>
    <xf numFmtId="0" fontId="58" fillId="0" borderId="48">
      <alignment horizontal="left" vertical="center"/>
    </xf>
    <xf numFmtId="0" fontId="330" fillId="0" borderId="0">
      <alignment horizontal="center"/>
    </xf>
    <xf numFmtId="0" fontId="331" fillId="0" borderId="0">
      <alignment horizontal="center"/>
    </xf>
    <xf numFmtId="0" fontId="331" fillId="0" borderId="0">
      <alignment horizontal="center"/>
    </xf>
    <xf numFmtId="0" fontId="331" fillId="0" borderId="0">
      <alignment horizontal="center"/>
    </xf>
    <xf numFmtId="0" fontId="331" fillId="0" borderId="0">
      <alignment horizontal="center"/>
    </xf>
    <xf numFmtId="0" fontId="331" fillId="0" borderId="0">
      <alignment horizontal="center"/>
    </xf>
    <xf numFmtId="0" fontId="331" fillId="0" borderId="0">
      <alignment horizontal="center"/>
    </xf>
    <xf numFmtId="197" fontId="182" fillId="0" borderId="0">
      <alignment horizontal="right"/>
    </xf>
    <xf numFmtId="197" fontId="182" fillId="0" borderId="0">
      <alignment horizontal="left"/>
    </xf>
    <xf numFmtId="0" fontId="332" fillId="0" borderId="0"/>
    <xf numFmtId="0" fontId="332" fillId="0" borderId="0"/>
    <xf numFmtId="0" fontId="332" fillId="0" borderId="0"/>
    <xf numFmtId="0" fontId="332" fillId="0" borderId="0"/>
    <xf numFmtId="0" fontId="332" fillId="0" borderId="0"/>
    <xf numFmtId="0" fontId="5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horizontal="justify" vertical="top" wrapText="1"/>
    </xf>
    <xf numFmtId="0" fontId="160" fillId="0" borderId="107" applyNumberFormat="0" applyFill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278" fontId="61" fillId="0" borderId="0" applyFont="0" applyFill="0" applyBorder="0" applyAlignment="0" applyProtection="0"/>
    <xf numFmtId="321" fontId="333" fillId="0" borderId="0"/>
    <xf numFmtId="192" fontId="5" fillId="85" borderId="0"/>
    <xf numFmtId="10" fontId="5" fillId="85" borderId="0"/>
    <xf numFmtId="37" fontId="5" fillId="85" borderId="0"/>
    <xf numFmtId="10" fontId="96" fillId="85" borderId="30" applyNumberFormat="0" applyBorder="0" applyAlignment="0" applyProtection="0"/>
    <xf numFmtId="10" fontId="96" fillId="85" borderId="30" applyNumberFormat="0" applyBorder="0" applyAlignment="0" applyProtection="0"/>
    <xf numFmtId="10" fontId="96" fillId="85" borderId="30" applyNumberFormat="0" applyBorder="0" applyAlignment="0" applyProtection="0"/>
    <xf numFmtId="10" fontId="96" fillId="85" borderId="30" applyNumberFormat="0" applyBorder="0" applyAlignment="0" applyProtection="0"/>
    <xf numFmtId="10" fontId="96" fillId="85" borderId="30" applyNumberFormat="0" applyBorder="0" applyAlignment="0" applyProtection="0"/>
    <xf numFmtId="10" fontId="96" fillId="85" borderId="30" applyNumberFormat="0" applyBorder="0" applyAlignment="0" applyProtection="0"/>
    <xf numFmtId="10" fontId="96" fillId="85" borderId="30" applyNumberFormat="0" applyBorder="0" applyAlignment="0" applyProtection="0"/>
    <xf numFmtId="10" fontId="96" fillId="85" borderId="30" applyNumberFormat="0" applyBorder="0" applyAlignment="0" applyProtection="0"/>
    <xf numFmtId="10" fontId="96" fillId="85" borderId="30" applyNumberFormat="0" applyBorder="0" applyAlignment="0" applyProtection="0"/>
    <xf numFmtId="10" fontId="96" fillId="85" borderId="30" applyNumberFormat="0" applyBorder="0" applyAlignment="0" applyProtection="0"/>
    <xf numFmtId="10" fontId="96" fillId="85" borderId="30" applyNumberFormat="0" applyBorder="0" applyAlignment="0" applyProtection="0"/>
    <xf numFmtId="0" fontId="334" fillId="10" borderId="5" applyNumberFormat="0" applyAlignment="0" applyProtection="0"/>
    <xf numFmtId="0" fontId="334" fillId="10" borderId="5" applyNumberFormat="0" applyAlignment="0" applyProtection="0"/>
    <xf numFmtId="0" fontId="334" fillId="10" borderId="5" applyNumberFormat="0" applyAlignment="0" applyProtection="0"/>
    <xf numFmtId="0" fontId="17" fillId="10" borderId="5" applyNumberFormat="0" applyAlignment="0" applyProtection="0"/>
    <xf numFmtId="0" fontId="17" fillId="10" borderId="5" applyNumberFormat="0" applyAlignment="0" applyProtection="0"/>
    <xf numFmtId="0" fontId="17" fillId="10" borderId="5" applyNumberFormat="0" applyAlignment="0" applyProtection="0"/>
    <xf numFmtId="0" fontId="334" fillId="10" borderId="5" applyNumberFormat="0" applyAlignment="0" applyProtection="0"/>
    <xf numFmtId="0" fontId="17" fillId="10" borderId="5" applyNumberFormat="0" applyAlignment="0" applyProtection="0"/>
    <xf numFmtId="0" fontId="17" fillId="10" borderId="5" applyNumberFormat="0" applyAlignment="0" applyProtection="0"/>
    <xf numFmtId="0" fontId="17" fillId="10" borderId="5" applyNumberFormat="0" applyAlignment="0" applyProtection="0"/>
    <xf numFmtId="0" fontId="335" fillId="176" borderId="98" applyNumberFormat="0" applyAlignment="0" applyProtection="0"/>
    <xf numFmtId="0" fontId="17" fillId="10" borderId="5" applyNumberFormat="0" applyAlignment="0" applyProtection="0"/>
    <xf numFmtId="0" fontId="17" fillId="10" borderId="5" applyNumberFormat="0" applyAlignment="0" applyProtection="0"/>
    <xf numFmtId="0" fontId="17" fillId="10" borderId="5" applyNumberFormat="0" applyAlignment="0" applyProtection="0"/>
    <xf numFmtId="0" fontId="334" fillId="10" borderId="5" applyNumberFormat="0" applyAlignment="0" applyProtection="0"/>
    <xf numFmtId="0" fontId="17" fillId="10" borderId="5" applyNumberFormat="0" applyAlignment="0" applyProtection="0"/>
    <xf numFmtId="0" fontId="335" fillId="176" borderId="98" applyNumberFormat="0" applyAlignment="0" applyProtection="0"/>
    <xf numFmtId="0" fontId="17" fillId="10" borderId="5" applyNumberFormat="0" applyAlignment="0" applyProtection="0"/>
    <xf numFmtId="0" fontId="335" fillId="176" borderId="98" applyNumberFormat="0" applyAlignment="0" applyProtection="0"/>
    <xf numFmtId="1" fontId="5" fillId="177" borderId="30">
      <alignment horizontal="center"/>
      <protection locked="0"/>
    </xf>
    <xf numFmtId="1" fontId="5" fillId="177" borderId="30">
      <alignment horizontal="center"/>
      <protection locked="0"/>
    </xf>
    <xf numFmtId="0" fontId="17" fillId="10" borderId="5" applyNumberFormat="0" applyAlignment="0" applyProtection="0"/>
    <xf numFmtId="0" fontId="85" fillId="178" borderId="98" applyNumberFormat="0" applyAlignment="0" applyProtection="0"/>
    <xf numFmtId="1" fontId="5" fillId="177" borderId="30">
      <alignment horizontal="center"/>
      <protection locked="0"/>
    </xf>
    <xf numFmtId="1" fontId="5" fillId="177" borderId="30">
      <alignment horizontal="center"/>
      <protection locked="0"/>
    </xf>
    <xf numFmtId="0" fontId="17" fillId="10" borderId="5" applyNumberFormat="0" applyAlignment="0" applyProtection="0"/>
    <xf numFmtId="1" fontId="5" fillId="177" borderId="30">
      <alignment horizontal="center"/>
      <protection locked="0"/>
    </xf>
    <xf numFmtId="1" fontId="5" fillId="177" borderId="30">
      <alignment horizontal="center"/>
      <protection locked="0"/>
    </xf>
    <xf numFmtId="0" fontId="17" fillId="10" borderId="5" applyNumberFormat="0" applyAlignment="0" applyProtection="0"/>
    <xf numFmtId="1" fontId="5" fillId="177" borderId="30">
      <alignment horizontal="center"/>
      <protection locked="0"/>
    </xf>
    <xf numFmtId="1" fontId="5" fillId="177" borderId="30">
      <alignment horizontal="center"/>
      <protection locked="0"/>
    </xf>
    <xf numFmtId="0" fontId="17" fillId="10" borderId="5" applyNumberFormat="0" applyAlignment="0" applyProtection="0"/>
    <xf numFmtId="1" fontId="5" fillId="177" borderId="30">
      <alignment horizontal="center"/>
      <protection locked="0"/>
    </xf>
    <xf numFmtId="1" fontId="5" fillId="177" borderId="30">
      <alignment horizontal="center"/>
      <protection locked="0"/>
    </xf>
    <xf numFmtId="1" fontId="5" fillId="177" borderId="30">
      <alignment horizontal="center"/>
      <protection locked="0"/>
    </xf>
    <xf numFmtId="1" fontId="5" fillId="177" borderId="30">
      <alignment horizontal="center"/>
      <protection locked="0"/>
    </xf>
    <xf numFmtId="1" fontId="5" fillId="177" borderId="30">
      <alignment horizontal="center"/>
      <protection locked="0"/>
    </xf>
    <xf numFmtId="1" fontId="5" fillId="177" borderId="30">
      <alignment horizontal="center"/>
      <protection locked="0"/>
    </xf>
    <xf numFmtId="0" fontId="17" fillId="10" borderId="5" applyNumberFormat="0" applyAlignment="0" applyProtection="0"/>
    <xf numFmtId="1" fontId="5" fillId="177" borderId="30">
      <alignment horizontal="center"/>
      <protection locked="0"/>
    </xf>
    <xf numFmtId="37" fontId="5" fillId="85" borderId="0"/>
    <xf numFmtId="0" fontId="5" fillId="74" borderId="108" applyBorder="0" applyAlignment="0" applyProtection="0"/>
    <xf numFmtId="322" fontId="5" fillId="0" borderId="0"/>
    <xf numFmtId="323" fontId="5" fillId="0" borderId="0"/>
    <xf numFmtId="307" fontId="5" fillId="0" borderId="0"/>
    <xf numFmtId="322" fontId="5" fillId="0" borderId="0"/>
    <xf numFmtId="192" fontId="240" fillId="0" borderId="0"/>
    <xf numFmtId="0" fontId="336" fillId="179" borderId="109" applyNumberFormat="0" applyBorder="0" applyAlignment="0" applyProtection="0"/>
    <xf numFmtId="0" fontId="337" fillId="180" borderId="0" applyNumberFormat="0"/>
    <xf numFmtId="324" fontId="5" fillId="0" borderId="0"/>
    <xf numFmtId="38" fontId="96" fillId="181" borderId="0" applyNumberFormat="0" applyFont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78" fontId="61" fillId="0" borderId="0">
      <alignment horizontal="left"/>
    </xf>
    <xf numFmtId="0" fontId="338" fillId="0" borderId="0"/>
    <xf numFmtId="0" fontId="339" fillId="0" borderId="0"/>
    <xf numFmtId="0" fontId="339" fillId="0" borderId="0"/>
    <xf numFmtId="0" fontId="339" fillId="0" borderId="0"/>
    <xf numFmtId="0" fontId="338" fillId="0" borderId="0"/>
    <xf numFmtId="290" fontId="5" fillId="0" borderId="0" applyFill="0" applyBorder="0" applyAlignment="0"/>
    <xf numFmtId="290" fontId="5" fillId="0" borderId="0" applyFill="0" applyBorder="0" applyAlignment="0"/>
    <xf numFmtId="290" fontId="5" fillId="0" borderId="0" applyFill="0" applyBorder="0" applyAlignment="0"/>
    <xf numFmtId="293" fontId="5" fillId="0" borderId="0" applyFill="0" applyBorder="0" applyAlignment="0"/>
    <xf numFmtId="290" fontId="5" fillId="0" borderId="0" applyFill="0" applyBorder="0" applyAlignment="0"/>
    <xf numFmtId="0" fontId="42" fillId="0" borderId="0" applyFont="0" applyFill="0" applyBorder="0" applyAlignment="0" applyProtection="0"/>
    <xf numFmtId="0" fontId="5" fillId="0" borderId="110" applyBorder="0"/>
    <xf numFmtId="197" fontId="340" fillId="133" borderId="0" applyNumberFormat="0" applyFont="0" applyFill="0" applyBorder="0" applyAlignment="0">
      <alignment horizontal="centerContinuous"/>
    </xf>
    <xf numFmtId="0" fontId="5" fillId="0" borderId="0">
      <alignment horizontal="left"/>
    </xf>
    <xf numFmtId="38" fontId="242" fillId="0" borderId="0" applyNumberFormat="0" applyFill="0" applyBorder="0" applyAlignment="0" applyProtection="0"/>
    <xf numFmtId="10" fontId="326" fillId="0" borderId="0"/>
    <xf numFmtId="196" fontId="5" fillId="0" borderId="0" applyFill="0" applyBorder="0" applyAlignment="0" applyProtection="0"/>
    <xf numFmtId="0" fontId="96" fillId="182" borderId="0" applyNumberFormat="0" applyFont="0" applyAlignment="0" applyProtection="0"/>
    <xf numFmtId="0" fontId="279" fillId="133" borderId="0" applyNumberFormat="0" applyFont="0" applyAlignment="0">
      <alignment horizontal="right"/>
    </xf>
    <xf numFmtId="0" fontId="96" fillId="0" borderId="0" applyNumberFormat="0" applyFont="0" applyAlignment="0" applyProtection="0"/>
    <xf numFmtId="0" fontId="225" fillId="0" borderId="0" applyFont="0" applyFill="0" applyBorder="0" applyAlignment="0" applyProtection="0"/>
    <xf numFmtId="0" fontId="225" fillId="0" borderId="0" applyFont="0" applyFill="0" applyBorder="0" applyAlignment="0" applyProtection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96" fillId="0" borderId="0" applyFont="0" applyFill="0" applyBorder="0" applyAlignment="0" applyProtection="0"/>
    <xf numFmtId="37" fontId="225" fillId="0" borderId="0" applyFont="0" applyFill="0" applyBorder="0" applyAlignment="0" applyProtection="0"/>
    <xf numFmtId="200" fontId="254" fillId="0" borderId="0" applyFont="0" applyFill="0" applyBorder="0" applyAlignment="0" applyProtection="0"/>
    <xf numFmtId="200" fontId="254" fillId="0" borderId="0" applyFont="0" applyFill="0" applyBorder="0" applyAlignment="0" applyProtection="0"/>
    <xf numFmtId="325" fontId="5" fillId="0" borderId="0" applyFont="0" applyFill="0" applyBorder="0" applyAlignment="0" applyProtection="0"/>
    <xf numFmtId="32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25" fontId="5" fillId="0" borderId="0" applyFont="0" applyFill="0" applyBorder="0" applyAlignment="0" applyProtection="0"/>
    <xf numFmtId="326" fontId="225" fillId="0" borderId="0" applyFont="0" applyFill="0" applyBorder="0" applyAlignment="0" applyProtection="0"/>
    <xf numFmtId="326" fontId="225" fillId="0" borderId="0" applyFont="0" applyFill="0" applyBorder="0" applyAlignment="0" applyProtection="0"/>
    <xf numFmtId="0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328" fontId="96" fillId="0" borderId="30">
      <alignment horizontal="right"/>
    </xf>
    <xf numFmtId="328" fontId="96" fillId="0" borderId="30">
      <alignment horizontal="right"/>
    </xf>
    <xf numFmtId="328" fontId="96" fillId="0" borderId="30">
      <alignment horizontal="right"/>
    </xf>
    <xf numFmtId="328" fontId="96" fillId="0" borderId="30">
      <alignment horizontal="right"/>
    </xf>
    <xf numFmtId="328" fontId="96" fillId="0" borderId="30">
      <alignment horizontal="right"/>
    </xf>
    <xf numFmtId="328" fontId="96" fillId="0" borderId="30">
      <alignment horizontal="right"/>
    </xf>
    <xf numFmtId="328" fontId="96" fillId="0" borderId="30">
      <alignment horizontal="right"/>
    </xf>
    <xf numFmtId="0" fontId="34" fillId="0" borderId="30">
      <alignment horizontal="right"/>
    </xf>
    <xf numFmtId="166" fontId="96" fillId="0" borderId="0" applyFont="0" applyFill="0" applyBorder="0" applyProtection="0">
      <alignment horizontal="right"/>
    </xf>
    <xf numFmtId="328" fontId="96" fillId="0" borderId="0">
      <alignment horizontal="center"/>
    </xf>
    <xf numFmtId="328" fontId="96" fillId="0" borderId="0">
      <alignment horizontal="center"/>
    </xf>
    <xf numFmtId="328" fontId="96" fillId="0" borderId="0">
      <alignment horizontal="center"/>
    </xf>
    <xf numFmtId="328" fontId="96" fillId="0" borderId="0">
      <alignment horizontal="center"/>
    </xf>
    <xf numFmtId="328" fontId="96" fillId="0" borderId="0">
      <alignment horizontal="center"/>
    </xf>
    <xf numFmtId="328" fontId="96" fillId="0" borderId="0">
      <alignment horizontal="center"/>
    </xf>
    <xf numFmtId="328" fontId="96" fillId="0" borderId="0">
      <alignment horizontal="center"/>
    </xf>
    <xf numFmtId="328" fontId="96" fillId="0" borderId="0">
      <alignment horizontal="center"/>
    </xf>
    <xf numFmtId="328" fontId="96" fillId="0" borderId="0">
      <alignment horizontal="center"/>
    </xf>
    <xf numFmtId="0" fontId="341" fillId="0" borderId="0" applyNumberFormat="0">
      <alignment horizontal="right"/>
    </xf>
    <xf numFmtId="329" fontId="287" fillId="0" borderId="0" applyFont="0" applyFill="0" applyBorder="0" applyProtection="0">
      <alignment horizontal="right"/>
    </xf>
    <xf numFmtId="330" fontId="5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329" fontId="287" fillId="0" borderId="0" applyFont="0" applyFill="0" applyBorder="0" applyProtection="0">
      <alignment horizontal="right"/>
    </xf>
    <xf numFmtId="329" fontId="287" fillId="0" borderId="0" applyFont="0" applyFill="0" applyBorder="0" applyProtection="0">
      <alignment horizontal="right"/>
    </xf>
    <xf numFmtId="329" fontId="287" fillId="0" borderId="0" applyFont="0" applyFill="0" applyBorder="0" applyProtection="0">
      <alignment horizontal="right"/>
    </xf>
    <xf numFmtId="329" fontId="287" fillId="0" borderId="0" applyFont="0" applyFill="0" applyBorder="0" applyProtection="0">
      <alignment horizontal="right"/>
    </xf>
    <xf numFmtId="331" fontId="5" fillId="0" borderId="0"/>
    <xf numFmtId="332" fontId="291" fillId="0" borderId="68">
      <alignment horizontal="right"/>
    </xf>
    <xf numFmtId="332" fontId="292" fillId="0" borderId="68">
      <alignment horizontal="right"/>
    </xf>
    <xf numFmtId="0" fontId="5" fillId="0" borderId="0"/>
    <xf numFmtId="287" fontId="5" fillId="0" borderId="0" applyFont="0" applyFill="0" applyBorder="0" applyAlignment="0" applyProtection="0"/>
    <xf numFmtId="333" fontId="96" fillId="38" borderId="0" applyFont="0" applyBorder="0" applyAlignment="0" applyProtection="0">
      <alignment horizontal="right"/>
      <protection hidden="1"/>
    </xf>
    <xf numFmtId="0" fontId="342" fillId="0" borderId="0"/>
    <xf numFmtId="37" fontId="343" fillId="0" borderId="0"/>
    <xf numFmtId="197" fontId="34" fillId="0" borderId="0"/>
    <xf numFmtId="0" fontId="291" fillId="0" borderId="0"/>
    <xf numFmtId="0" fontId="5" fillId="0" borderId="0"/>
    <xf numFmtId="0" fontId="5" fillId="0" borderId="0"/>
    <xf numFmtId="0" fontId="5" fillId="0" borderId="0"/>
    <xf numFmtId="0" fontId="182" fillId="0" borderId="0"/>
    <xf numFmtId="0" fontId="182" fillId="0" borderId="0"/>
    <xf numFmtId="0" fontId="344" fillId="0" borderId="0"/>
    <xf numFmtId="0" fontId="261" fillId="0" borderId="0"/>
    <xf numFmtId="0" fontId="261" fillId="0" borderId="0"/>
    <xf numFmtId="38" fontId="96" fillId="0" borderId="0" applyFont="0" applyFill="0" applyBorder="0" applyAlignment="0"/>
    <xf numFmtId="278" fontId="5" fillId="0" borderId="0" applyFont="0" applyFill="0" applyBorder="0" applyAlignment="0"/>
    <xf numFmtId="40" fontId="96" fillId="0" borderId="0" applyFont="0" applyFill="0" applyBorder="0" applyAlignment="0"/>
    <xf numFmtId="334" fontId="96" fillId="0" borderId="0" applyFont="0" applyFill="0" applyBorder="0" applyAlignment="0"/>
    <xf numFmtId="0" fontId="2" fillId="0" borderId="0"/>
    <xf numFmtId="0" fontId="2" fillId="0" borderId="0"/>
    <xf numFmtId="0" fontId="2" fillId="0" borderId="0"/>
    <xf numFmtId="0" fontId="3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5" fillId="0" borderId="0">
      <alignment vertical="center"/>
    </xf>
    <xf numFmtId="0" fontId="2" fillId="0" borderId="0"/>
    <xf numFmtId="0" fontId="264" fillId="0" borderId="0"/>
    <xf numFmtId="0" fontId="33" fillId="0" borderId="0"/>
    <xf numFmtId="0" fontId="31" fillId="0" borderId="0"/>
    <xf numFmtId="0" fontId="33" fillId="0" borderId="0"/>
    <xf numFmtId="0" fontId="141" fillId="0" borderId="0"/>
    <xf numFmtId="335" fontId="199" fillId="0" borderId="0"/>
    <xf numFmtId="0" fontId="2" fillId="0" borderId="0"/>
    <xf numFmtId="335" fontId="199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345" fillId="0" borderId="0"/>
    <xf numFmtId="259" fontId="2" fillId="0" borderId="0"/>
    <xf numFmtId="259" fontId="2" fillId="0" borderId="0"/>
    <xf numFmtId="0" fontId="31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33" fillId="0" borderId="0"/>
    <xf numFmtId="0" fontId="5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5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99" fontId="5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9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99" fontId="5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99" fontId="5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99" fontId="5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5" fillId="0" borderId="0"/>
    <xf numFmtId="0" fontId="2" fillId="0" borderId="0"/>
    <xf numFmtId="259" fontId="2" fillId="0" borderId="0"/>
    <xf numFmtId="259" fontId="2" fillId="0" borderId="0"/>
    <xf numFmtId="0" fontId="306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6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179" fontId="42" fillId="0" borderId="0"/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5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5" fillId="0" borderId="0"/>
    <xf numFmtId="0" fontId="2" fillId="0" borderId="0"/>
    <xf numFmtId="259" fontId="2" fillId="0" borderId="0"/>
    <xf numFmtId="259" fontId="2" fillId="0" borderId="0"/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31" fillId="0" borderId="0"/>
    <xf numFmtId="259" fontId="288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336" fontId="2" fillId="0" borderId="0"/>
    <xf numFmtId="336" fontId="2" fillId="0" borderId="0"/>
    <xf numFmtId="336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5" fillId="0" borderId="0">
      <alignment vertical="center"/>
    </xf>
    <xf numFmtId="171" fontId="5" fillId="0" borderId="0">
      <alignment horizontal="left" wrapText="1"/>
    </xf>
    <xf numFmtId="39" fontId="51" fillId="0" borderId="0"/>
    <xf numFmtId="259" fontId="2" fillId="0" borderId="0">
      <alignment vertical="center"/>
    </xf>
    <xf numFmtId="0" fontId="2" fillId="0" borderId="0">
      <alignment vertical="center"/>
    </xf>
    <xf numFmtId="0" fontId="31" fillId="0" borderId="0"/>
    <xf numFmtId="0" fontId="31" fillId="0" borderId="0"/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>
      <alignment vertical="center"/>
    </xf>
    <xf numFmtId="259" fontId="2" fillId="0" borderId="0">
      <alignment vertical="center"/>
    </xf>
    <xf numFmtId="179" fontId="42" fillId="0" borderId="0"/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5" fillId="0" borderId="0">
      <alignment vertical="center"/>
    </xf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5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337" fontId="5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31" fillId="0" borderId="0"/>
    <xf numFmtId="259" fontId="31" fillId="0" borderId="0"/>
    <xf numFmtId="259" fontId="31" fillId="0" borderId="0"/>
    <xf numFmtId="259" fontId="31" fillId="0" borderId="0"/>
    <xf numFmtId="259" fontId="31" fillId="0" borderId="0"/>
    <xf numFmtId="259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5" fillId="0" borderId="0"/>
    <xf numFmtId="0" fontId="2" fillId="0" borderId="0"/>
    <xf numFmtId="259" fontId="2" fillId="0" borderId="0"/>
    <xf numFmtId="259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6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59" fontId="2" fillId="0" borderId="0"/>
    <xf numFmtId="0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59" fontId="2" fillId="0" borderId="0"/>
    <xf numFmtId="25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59" fontId="2" fillId="0" borderId="0"/>
    <xf numFmtId="25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59" fontId="2" fillId="0" borderId="0"/>
    <xf numFmtId="25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59" fontId="2" fillId="0" borderId="0"/>
    <xf numFmtId="25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0" fontId="2" fillId="0" borderId="0"/>
    <xf numFmtId="259" fontId="2" fillId="0" borderId="0"/>
    <xf numFmtId="25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59" fontId="2" fillId="0" borderId="0"/>
    <xf numFmtId="25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299" fontId="2" fillId="0" borderId="0"/>
    <xf numFmtId="0" fontId="2" fillId="0" borderId="0"/>
    <xf numFmtId="259" fontId="2" fillId="0" borderId="0"/>
    <xf numFmtId="0" fontId="2" fillId="0" borderId="0"/>
    <xf numFmtId="0" fontId="2" fillId="0" borderId="0"/>
    <xf numFmtId="338" fontId="2" fillId="0" borderId="0"/>
    <xf numFmtId="338" fontId="2" fillId="0" borderId="0"/>
    <xf numFmtId="338" fontId="2" fillId="0" borderId="0"/>
    <xf numFmtId="338" fontId="2" fillId="0" borderId="0"/>
    <xf numFmtId="338" fontId="2" fillId="0" borderId="0"/>
    <xf numFmtId="338" fontId="2" fillId="0" borderId="0"/>
    <xf numFmtId="338" fontId="2" fillId="0" borderId="0"/>
    <xf numFmtId="338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338" fontId="2" fillId="0" borderId="0"/>
    <xf numFmtId="338" fontId="2" fillId="0" borderId="0"/>
    <xf numFmtId="338" fontId="2" fillId="0" borderId="0"/>
    <xf numFmtId="338" fontId="2" fillId="0" borderId="0"/>
    <xf numFmtId="338" fontId="2" fillId="0" borderId="0"/>
    <xf numFmtId="338" fontId="2" fillId="0" borderId="0"/>
    <xf numFmtId="338" fontId="2" fillId="0" borderId="0"/>
    <xf numFmtId="338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338" fontId="2" fillId="0" borderId="0"/>
    <xf numFmtId="338" fontId="2" fillId="0" borderId="0"/>
    <xf numFmtId="338" fontId="2" fillId="0" borderId="0"/>
    <xf numFmtId="338" fontId="2" fillId="0" borderId="0"/>
    <xf numFmtId="338" fontId="2" fillId="0" borderId="0"/>
    <xf numFmtId="338" fontId="2" fillId="0" borderId="0"/>
    <xf numFmtId="338" fontId="2" fillId="0" borderId="0"/>
    <xf numFmtId="338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338" fontId="2" fillId="0" borderId="0"/>
    <xf numFmtId="338" fontId="2" fillId="0" borderId="0"/>
    <xf numFmtId="338" fontId="2" fillId="0" borderId="0"/>
    <xf numFmtId="338" fontId="2" fillId="0" borderId="0"/>
    <xf numFmtId="338" fontId="2" fillId="0" borderId="0"/>
    <xf numFmtId="338" fontId="2" fillId="0" borderId="0"/>
    <xf numFmtId="338" fontId="2" fillId="0" borderId="0"/>
    <xf numFmtId="338" fontId="2" fillId="0" borderId="0"/>
    <xf numFmtId="0" fontId="2" fillId="0" borderId="0"/>
    <xf numFmtId="259" fontId="2" fillId="0" borderId="0"/>
    <xf numFmtId="259" fontId="2" fillId="0" borderId="0"/>
    <xf numFmtId="338" fontId="2" fillId="0" borderId="0"/>
    <xf numFmtId="338" fontId="2" fillId="0" borderId="0"/>
    <xf numFmtId="338" fontId="2" fillId="0" borderId="0"/>
    <xf numFmtId="338" fontId="2" fillId="0" borderId="0"/>
    <xf numFmtId="338" fontId="2" fillId="0" borderId="0"/>
    <xf numFmtId="338" fontId="2" fillId="0" borderId="0"/>
    <xf numFmtId="338" fontId="2" fillId="0" borderId="0"/>
    <xf numFmtId="338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259" fontId="2" fillId="0" borderId="0"/>
    <xf numFmtId="0" fontId="31" fillId="0" borderId="0"/>
    <xf numFmtId="0" fontId="31" fillId="0" borderId="0"/>
    <xf numFmtId="0" fontId="31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324" fontId="2" fillId="0" borderId="0"/>
    <xf numFmtId="0" fontId="31" fillId="0" borderId="0"/>
    <xf numFmtId="0" fontId="3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66" fillId="0" borderId="0"/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259" fontId="2" fillId="0" borderId="0">
      <alignment vertical="center"/>
    </xf>
    <xf numFmtId="259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6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5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259" fontId="2" fillId="0" borderId="0"/>
    <xf numFmtId="259" fontId="2" fillId="0" borderId="0"/>
    <xf numFmtId="0" fontId="2" fillId="0" borderId="0"/>
    <xf numFmtId="0" fontId="36" fillId="0" borderId="0"/>
    <xf numFmtId="259" fontId="5" fillId="0" borderId="0">
      <alignment vertical="center"/>
    </xf>
    <xf numFmtId="0" fontId="2" fillId="0" borderId="0"/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278" fontId="115" fillId="0" borderId="0" applyNumberFormat="0" applyFill="0" applyBorder="0" applyAlignment="0" applyProtection="0"/>
    <xf numFmtId="339" fontId="96" fillId="0" borderId="0" applyFont="0" applyFill="0" applyBorder="0" applyAlignment="0" applyProtection="0"/>
    <xf numFmtId="322" fontId="5" fillId="0" borderId="0"/>
    <xf numFmtId="217" fontId="5" fillId="0" borderId="0"/>
    <xf numFmtId="340" fontId="5" fillId="0" borderId="0"/>
    <xf numFmtId="323" fontId="5" fillId="0" borderId="0"/>
    <xf numFmtId="0" fontId="312" fillId="0" borderId="0"/>
    <xf numFmtId="0" fontId="346" fillId="183" borderId="0" applyNumberFormat="0" applyBorder="0" applyProtection="0">
      <alignment horizontal="center"/>
    </xf>
    <xf numFmtId="0" fontId="5" fillId="93" borderId="92" applyNumberFormat="0" applyFont="0" applyAlignment="0" applyProtection="0"/>
    <xf numFmtId="0" fontId="36" fillId="85" borderId="92" applyNumberFormat="0" applyFont="0" applyAlignment="0" applyProtection="0"/>
    <xf numFmtId="0" fontId="5" fillId="93" borderId="92" applyNumberFormat="0" applyFont="0" applyAlignment="0" applyProtection="0"/>
    <xf numFmtId="0" fontId="5" fillId="93" borderId="92" applyNumberFormat="0" applyFont="0" applyAlignment="0" applyProtection="0"/>
    <xf numFmtId="0" fontId="5" fillId="93" borderId="92" applyNumberFormat="0" applyFont="0" applyAlignment="0" applyProtection="0"/>
    <xf numFmtId="0" fontId="5" fillId="93" borderId="92" applyNumberFormat="0" applyFont="0" applyAlignment="0" applyProtection="0"/>
    <xf numFmtId="0" fontId="33" fillId="13" borderId="9" applyNumberFormat="0" applyFont="0" applyAlignment="0" applyProtection="0"/>
    <xf numFmtId="341" fontId="96" fillId="0" borderId="0" applyFont="0" applyFill="0" applyBorder="0" applyAlignment="0" applyProtection="0"/>
    <xf numFmtId="197" fontId="160" fillId="0" borderId="0" applyFill="0" applyBorder="0">
      <alignment horizontal="right"/>
    </xf>
    <xf numFmtId="0" fontId="26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342" fontId="279" fillId="0" borderId="0" applyNumberFormat="0" applyFill="0" applyBorder="0" applyAlignment="0" applyProtection="0"/>
    <xf numFmtId="342" fontId="279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343" fontId="96" fillId="0" borderId="0" applyFont="0" applyFill="0" applyBorder="0" applyAlignment="0" applyProtection="0"/>
    <xf numFmtId="0" fontId="291" fillId="0" borderId="0"/>
    <xf numFmtId="5" fontId="157" fillId="0" borderId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261" fillId="0" borderId="0" applyBorder="0" applyProtection="0"/>
    <xf numFmtId="344" fontId="42" fillId="0" borderId="0"/>
    <xf numFmtId="0" fontId="225" fillId="0" borderId="30" applyNumberFormat="0" applyFont="0" applyFill="0" applyAlignment="0" applyProtection="0"/>
    <xf numFmtId="0" fontId="225" fillId="0" borderId="30" applyNumberFormat="0" applyFont="0" applyFill="0" applyAlignment="0" applyProtection="0"/>
    <xf numFmtId="0" fontId="349" fillId="171" borderId="111" applyNumberFormat="0" applyAlignment="0" applyProtection="0"/>
    <xf numFmtId="0" fontId="349" fillId="171" borderId="111" applyNumberFormat="0" applyAlignment="0" applyProtection="0"/>
    <xf numFmtId="0" fontId="99" fillId="38" borderId="111" applyNumberFormat="0" applyAlignment="0" applyProtection="0"/>
    <xf numFmtId="40" fontId="350" fillId="109" borderId="0">
      <alignment horizontal="right"/>
    </xf>
    <xf numFmtId="0" fontId="351" fillId="109" borderId="0">
      <alignment horizontal="right"/>
    </xf>
    <xf numFmtId="0" fontId="352" fillId="109" borderId="75"/>
    <xf numFmtId="0" fontId="352" fillId="0" borderId="0" applyBorder="0">
      <alignment horizontal="centerContinuous"/>
    </xf>
    <xf numFmtId="0" fontId="353" fillId="0" borderId="0" applyBorder="0">
      <alignment horizontal="centerContinuous"/>
    </xf>
    <xf numFmtId="0" fontId="157" fillId="184" borderId="0" applyNumberFormat="0" applyFont="0" applyBorder="0" applyAlignment="0"/>
    <xf numFmtId="9" fontId="157" fillId="0" borderId="0" applyFont="0" applyFill="0" applyBorder="0" applyAlignment="0" applyProtection="0"/>
    <xf numFmtId="0" fontId="157" fillId="0" borderId="0" applyNumberFormat="0"/>
    <xf numFmtId="0" fontId="157" fillId="0" borderId="0"/>
    <xf numFmtId="0" fontId="354" fillId="0" borderId="94" applyNumberFormat="0" applyFont="0" applyBorder="0"/>
    <xf numFmtId="0" fontId="354" fillId="0" borderId="94" applyFont="0" applyFill="0" applyBorder="0" applyAlignment="0" applyProtection="0"/>
    <xf numFmtId="0" fontId="244" fillId="0" borderId="0"/>
    <xf numFmtId="10" fontId="157" fillId="0" borderId="0" applyFont="0" applyFill="0" applyBorder="0" applyAlignment="0" applyProtection="0"/>
    <xf numFmtId="0" fontId="222" fillId="0" borderId="0" applyFont="0" applyFill="0" applyBorder="0" applyAlignment="0" applyProtection="0"/>
    <xf numFmtId="0" fontId="355" fillId="0" borderId="0" applyProtection="0">
      <alignment horizontal="left"/>
    </xf>
    <xf numFmtId="0" fontId="355" fillId="0" borderId="0" applyFill="0" applyBorder="0" applyProtection="0">
      <alignment horizontal="left"/>
    </xf>
    <xf numFmtId="0" fontId="253" fillId="0" borderId="0" applyFill="0" applyBorder="0" applyProtection="0">
      <alignment horizontal="left"/>
    </xf>
    <xf numFmtId="1" fontId="5" fillId="0" borderId="0" applyProtection="0">
      <alignment horizontal="right" vertical="center"/>
    </xf>
    <xf numFmtId="0" fontId="261" fillId="0" borderId="0">
      <alignment horizontal="center"/>
    </xf>
    <xf numFmtId="0" fontId="356" fillId="0" borderId="0">
      <alignment horizontal="center"/>
    </xf>
    <xf numFmtId="10" fontId="357" fillId="0" borderId="75">
      <alignment horizontal="right"/>
    </xf>
    <xf numFmtId="345" fontId="182" fillId="0" borderId="0"/>
    <xf numFmtId="299" fontId="182" fillId="0" borderId="0"/>
    <xf numFmtId="0" fontId="2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61" fillId="0" borderId="0"/>
    <xf numFmtId="10" fontId="96" fillId="0" borderId="0"/>
    <xf numFmtId="10" fontId="5" fillId="0" borderId="0" applyFont="0" applyFill="0" applyBorder="0" applyAlignment="0" applyProtection="0"/>
    <xf numFmtId="0" fontId="35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06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0" fontId="61" fillId="0" borderId="0">
      <alignment horizontal="right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346" fontId="61" fillId="0" borderId="0" applyFont="0" applyFill="0" applyBorder="0" applyProtection="0">
      <alignment horizontal="right"/>
    </xf>
    <xf numFmtId="0" fontId="42" fillId="0" borderId="0" applyFont="0" applyFill="0" applyBorder="0" applyAlignment="0" applyProtection="0"/>
    <xf numFmtId="0" fontId="5" fillId="0" borderId="0"/>
    <xf numFmtId="0" fontId="5" fillId="0" borderId="0"/>
    <xf numFmtId="192" fontId="5" fillId="0" borderId="0"/>
    <xf numFmtId="192" fontId="5" fillId="0" borderId="0"/>
    <xf numFmtId="192" fontId="261" fillId="0" borderId="0"/>
    <xf numFmtId="0" fontId="225" fillId="0" borderId="0"/>
    <xf numFmtId="347" fontId="96" fillId="0" borderId="0" applyFont="0" applyFill="0" applyBorder="0" applyAlignment="0" applyProtection="0"/>
    <xf numFmtId="9" fontId="225" fillId="0" borderId="0" applyFont="0" applyFill="0" applyBorder="0" applyAlignment="0" applyProtection="0"/>
    <xf numFmtId="0" fontId="5" fillId="0" borderId="0"/>
    <xf numFmtId="0" fontId="5" fillId="0" borderId="0"/>
    <xf numFmtId="38" fontId="229" fillId="0" borderId="0" applyNumberFormat="0" applyFill="0" applyBorder="0" applyAlignment="0" applyProtection="0"/>
    <xf numFmtId="4" fontId="94" fillId="0" borderId="0"/>
    <xf numFmtId="197" fontId="42" fillId="0" borderId="0">
      <alignment vertical="top"/>
    </xf>
    <xf numFmtId="197" fontId="42" fillId="0" borderId="0">
      <alignment vertical="top"/>
    </xf>
    <xf numFmtId="7" fontId="157" fillId="0" borderId="0" applyNumberFormat="0"/>
    <xf numFmtId="0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197" fontId="42" fillId="0" borderId="0">
      <alignment vertical="top"/>
    </xf>
    <xf numFmtId="278" fontId="228" fillId="0" borderId="0" applyNumberFormat="0" applyFill="0" applyBorder="0" applyAlignment="0" applyProtection="0">
      <alignment horizontal="left"/>
    </xf>
    <xf numFmtId="14" fontId="261" fillId="0" borderId="0" applyNumberFormat="0" applyFill="0" applyBorder="0" applyAlignment="0" applyProtection="0">
      <alignment horizontal="left"/>
    </xf>
    <xf numFmtId="0" fontId="33" fillId="0" borderId="0" applyNumberFormat="0" applyFill="0" applyBorder="0" applyAlignment="0" applyProtection="0"/>
    <xf numFmtId="0" fontId="147" fillId="0" borderId="0" applyNumberFormat="0" applyFill="0" applyBorder="0" applyProtection="0">
      <alignment horizontal="left"/>
    </xf>
    <xf numFmtId="0" fontId="222" fillId="0" borderId="66">
      <protection locked="0"/>
    </xf>
    <xf numFmtId="0" fontId="222" fillId="0" borderId="66">
      <alignment horizontal="centerContinuous"/>
    </xf>
    <xf numFmtId="0" fontId="222" fillId="0" borderId="66">
      <protection locked="0"/>
    </xf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66">
      <alignment horizontal="centerContinuous"/>
    </xf>
    <xf numFmtId="0" fontId="222" fillId="0" borderId="0"/>
    <xf numFmtId="0" fontId="222" fillId="0" borderId="66">
      <protection locked="0"/>
    </xf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66">
      <alignment horizontal="centerContinuous"/>
    </xf>
    <xf numFmtId="0" fontId="222" fillId="0" borderId="0"/>
    <xf numFmtId="0" fontId="222" fillId="0" borderId="66">
      <alignment horizontal="centerContinuous"/>
    </xf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66">
      <alignment horizontal="centerContinuous"/>
    </xf>
    <xf numFmtId="0" fontId="222" fillId="0" borderId="0"/>
    <xf numFmtId="0" fontId="222" fillId="0" borderId="66">
      <protection locked="0"/>
    </xf>
    <xf numFmtId="0" fontId="222" fillId="0" borderId="0"/>
    <xf numFmtId="0" fontId="222" fillId="0" borderId="66">
      <alignment horizontal="centerContinuous"/>
    </xf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66">
      <protection locked="0"/>
    </xf>
    <xf numFmtId="0" fontId="222" fillId="0" borderId="66">
      <alignment horizontal="centerContinuous"/>
    </xf>
    <xf numFmtId="0" fontId="222" fillId="0" borderId="0"/>
    <xf numFmtId="0" fontId="222" fillId="0" borderId="0"/>
    <xf numFmtId="0" fontId="222" fillId="0" borderId="66">
      <alignment horizontal="centerContinuous"/>
    </xf>
    <xf numFmtId="0" fontId="222" fillId="0" borderId="0"/>
    <xf numFmtId="197" fontId="222" fillId="0" borderId="0"/>
    <xf numFmtId="197" fontId="222" fillId="0" borderId="0"/>
    <xf numFmtId="0" fontId="222" fillId="0" borderId="0"/>
    <xf numFmtId="0" fontId="222" fillId="0" borderId="0"/>
    <xf numFmtId="0" fontId="222" fillId="0" borderId="0"/>
    <xf numFmtId="0" fontId="222" fillId="0" borderId="66">
      <alignment horizontal="centerContinuous"/>
    </xf>
    <xf numFmtId="0" fontId="222" fillId="0" borderId="66">
      <protection locked="0"/>
    </xf>
    <xf numFmtId="0" fontId="222" fillId="0" borderId="0"/>
    <xf numFmtId="197" fontId="222" fillId="0" borderId="0"/>
    <xf numFmtId="0" fontId="222" fillId="0" borderId="0"/>
    <xf numFmtId="0" fontId="222" fillId="0" borderId="0"/>
    <xf numFmtId="197" fontId="222" fillId="0" borderId="0"/>
    <xf numFmtId="0" fontId="222" fillId="0" borderId="0"/>
    <xf numFmtId="0" fontId="222" fillId="0" borderId="0"/>
    <xf numFmtId="0" fontId="222" fillId="0" borderId="66">
      <protection locked="0"/>
    </xf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66">
      <alignment horizontal="centerContinuous"/>
    </xf>
    <xf numFmtId="0" fontId="222" fillId="0" borderId="66">
      <protection locked="0"/>
    </xf>
    <xf numFmtId="0" fontId="222" fillId="0" borderId="66">
      <protection locked="0"/>
    </xf>
    <xf numFmtId="0" fontId="222" fillId="0" borderId="66">
      <alignment horizontal="centerContinuous"/>
    </xf>
    <xf numFmtId="0" fontId="222" fillId="0" borderId="0"/>
    <xf numFmtId="0" fontId="222" fillId="0" borderId="0"/>
    <xf numFmtId="197" fontId="222" fillId="0" borderId="0"/>
    <xf numFmtId="0" fontId="222" fillId="0" borderId="0"/>
    <xf numFmtId="0" fontId="222" fillId="0" borderId="0"/>
    <xf numFmtId="0" fontId="222" fillId="0" borderId="66">
      <protection locked="0"/>
    </xf>
    <xf numFmtId="0" fontId="222" fillId="0" borderId="0"/>
    <xf numFmtId="0" fontId="222" fillId="0" borderId="66">
      <protection locked="0"/>
    </xf>
    <xf numFmtId="0" fontId="222" fillId="0" borderId="66">
      <alignment horizontal="centerContinuous"/>
    </xf>
    <xf numFmtId="197" fontId="222" fillId="0" borderId="0"/>
    <xf numFmtId="0" fontId="222" fillId="0" borderId="0"/>
    <xf numFmtId="0" fontId="222" fillId="0" borderId="0"/>
    <xf numFmtId="0" fontId="222" fillId="0" borderId="66">
      <alignment horizontal="centerContinuous"/>
    </xf>
    <xf numFmtId="0" fontId="222" fillId="0" borderId="66">
      <alignment horizontal="centerContinuous"/>
    </xf>
    <xf numFmtId="0" fontId="222" fillId="0" borderId="66">
      <protection locked="0"/>
    </xf>
    <xf numFmtId="197" fontId="222" fillId="0" borderId="0"/>
    <xf numFmtId="0" fontId="222" fillId="0" borderId="0"/>
    <xf numFmtId="0" fontId="222" fillId="0" borderId="66">
      <protection locked="0"/>
    </xf>
    <xf numFmtId="0" fontId="222" fillId="0" borderId="0"/>
    <xf numFmtId="0" fontId="222" fillId="0" borderId="66">
      <alignment horizontal="centerContinuous"/>
    </xf>
    <xf numFmtId="0" fontId="222" fillId="0" borderId="66">
      <protection locked="0"/>
    </xf>
    <xf numFmtId="0" fontId="222" fillId="0" borderId="66">
      <protection locked="0"/>
    </xf>
    <xf numFmtId="0" fontId="222" fillId="0" borderId="66">
      <protection locked="0"/>
    </xf>
    <xf numFmtId="0" fontId="222" fillId="0" borderId="0"/>
    <xf numFmtId="0" fontId="222" fillId="0" borderId="66">
      <alignment horizontal="centerContinuous"/>
    </xf>
    <xf numFmtId="197" fontId="222" fillId="0" borderId="0"/>
    <xf numFmtId="197" fontId="222" fillId="0" borderId="0"/>
    <xf numFmtId="0" fontId="222" fillId="0" borderId="0"/>
    <xf numFmtId="0" fontId="222" fillId="0" borderId="0"/>
    <xf numFmtId="197" fontId="222" fillId="0" borderId="0"/>
    <xf numFmtId="0" fontId="222" fillId="0" borderId="0"/>
    <xf numFmtId="0" fontId="222" fillId="0" borderId="66">
      <alignment horizontal="centerContinuous"/>
    </xf>
    <xf numFmtId="197" fontId="222" fillId="0" borderId="0"/>
    <xf numFmtId="197" fontId="222" fillId="0" borderId="0"/>
    <xf numFmtId="0" fontId="222" fillId="0" borderId="0"/>
    <xf numFmtId="0" fontId="222" fillId="0" borderId="0"/>
    <xf numFmtId="197" fontId="222" fillId="0" borderId="0"/>
    <xf numFmtId="0" fontId="222" fillId="0" borderId="0"/>
    <xf numFmtId="0" fontId="222" fillId="0" borderId="66">
      <alignment horizontal="centerContinuous"/>
    </xf>
    <xf numFmtId="0" fontId="222" fillId="0" borderId="0"/>
    <xf numFmtId="0" fontId="222" fillId="0" borderId="0"/>
    <xf numFmtId="0" fontId="222" fillId="0" borderId="66">
      <protection locked="0"/>
    </xf>
    <xf numFmtId="0" fontId="222" fillId="0" borderId="66">
      <alignment horizontal="centerContinuous"/>
    </xf>
    <xf numFmtId="197" fontId="222" fillId="0" borderId="0"/>
    <xf numFmtId="197" fontId="222" fillId="0" borderId="0"/>
    <xf numFmtId="0" fontId="222" fillId="0" borderId="0"/>
    <xf numFmtId="0" fontId="222" fillId="0" borderId="0"/>
    <xf numFmtId="197" fontId="222" fillId="0" borderId="0"/>
    <xf numFmtId="0" fontId="222" fillId="0" borderId="0"/>
    <xf numFmtId="197" fontId="222" fillId="0" borderId="0"/>
    <xf numFmtId="197" fontId="222" fillId="0" borderId="0"/>
    <xf numFmtId="0" fontId="222" fillId="0" borderId="0"/>
    <xf numFmtId="0" fontId="222" fillId="0" borderId="0"/>
    <xf numFmtId="197" fontId="222" fillId="0" borderId="0"/>
    <xf numFmtId="0" fontId="222" fillId="0" borderId="0"/>
    <xf numFmtId="0" fontId="222" fillId="0" borderId="66">
      <alignment horizontal="centerContinuous"/>
    </xf>
    <xf numFmtId="197" fontId="222" fillId="0" borderId="0"/>
    <xf numFmtId="0" fontId="222" fillId="0" borderId="0"/>
    <xf numFmtId="197" fontId="222" fillId="0" borderId="0"/>
    <xf numFmtId="0" fontId="222" fillId="0" borderId="66">
      <alignment horizontal="centerContinuous"/>
    </xf>
    <xf numFmtId="0" fontId="222" fillId="0" borderId="66">
      <protection locked="0"/>
    </xf>
    <xf numFmtId="0" fontId="222" fillId="0" borderId="0"/>
    <xf numFmtId="0" fontId="222" fillId="0" borderId="66">
      <alignment horizontal="centerContinuous"/>
    </xf>
    <xf numFmtId="0" fontId="222" fillId="0" borderId="66">
      <protection locked="0"/>
    </xf>
    <xf numFmtId="197" fontId="222" fillId="0" borderId="0"/>
    <xf numFmtId="0" fontId="222" fillId="0" borderId="0"/>
    <xf numFmtId="0" fontId="222" fillId="0" borderId="66">
      <alignment horizontal="centerContinuous"/>
    </xf>
    <xf numFmtId="197" fontId="222" fillId="0" borderId="0"/>
    <xf numFmtId="0" fontId="222" fillId="0" borderId="0"/>
    <xf numFmtId="0" fontId="222" fillId="0" borderId="66">
      <alignment horizontal="centerContinuous"/>
    </xf>
    <xf numFmtId="197" fontId="222" fillId="0" borderId="0"/>
    <xf numFmtId="0" fontId="222" fillId="0" borderId="66">
      <alignment horizontal="centerContinuous"/>
    </xf>
    <xf numFmtId="0" fontId="222" fillId="0" borderId="66">
      <protection locked="0"/>
    </xf>
    <xf numFmtId="0" fontId="222" fillId="0" borderId="0"/>
    <xf numFmtId="0" fontId="222" fillId="0" borderId="66">
      <alignment horizontal="centerContinuous"/>
    </xf>
    <xf numFmtId="0" fontId="222" fillId="0" borderId="66">
      <protection locked="0"/>
    </xf>
    <xf numFmtId="0" fontId="222" fillId="0" borderId="66">
      <protection locked="0"/>
    </xf>
    <xf numFmtId="0" fontId="222" fillId="0" borderId="66">
      <alignment horizontal="centerContinuous"/>
    </xf>
    <xf numFmtId="197" fontId="222" fillId="0" borderId="0"/>
    <xf numFmtId="0" fontId="222" fillId="0" borderId="0"/>
    <xf numFmtId="197" fontId="222" fillId="0" borderId="0"/>
    <xf numFmtId="0" fontId="222" fillId="0" borderId="66">
      <alignment horizontal="centerContinuous"/>
    </xf>
    <xf numFmtId="0" fontId="222" fillId="0" borderId="66">
      <protection locked="0"/>
    </xf>
    <xf numFmtId="0" fontId="222" fillId="0" borderId="0"/>
    <xf numFmtId="0" fontId="222" fillId="0" borderId="0"/>
    <xf numFmtId="0" fontId="222" fillId="0" borderId="66">
      <alignment horizontal="centerContinuous"/>
    </xf>
    <xf numFmtId="0" fontId="222" fillId="0" borderId="66">
      <protection locked="0"/>
    </xf>
    <xf numFmtId="0" fontId="222" fillId="0" borderId="66">
      <alignment horizontal="centerContinuous"/>
    </xf>
    <xf numFmtId="0" fontId="222" fillId="0" borderId="0"/>
    <xf numFmtId="197" fontId="222" fillId="0" borderId="0"/>
    <xf numFmtId="197" fontId="222" fillId="0" borderId="0"/>
    <xf numFmtId="0" fontId="222" fillId="0" borderId="0"/>
    <xf numFmtId="0" fontId="222" fillId="0" borderId="0"/>
    <xf numFmtId="197" fontId="222" fillId="0" borderId="0"/>
    <xf numFmtId="0" fontId="222" fillId="0" borderId="0"/>
    <xf numFmtId="0" fontId="222" fillId="0" borderId="66">
      <alignment horizontal="centerContinuous"/>
    </xf>
    <xf numFmtId="197" fontId="222" fillId="0" borderId="0"/>
    <xf numFmtId="0" fontId="222" fillId="0" borderId="0"/>
    <xf numFmtId="0" fontId="222" fillId="0" borderId="66">
      <alignment horizontal="centerContinuous"/>
    </xf>
    <xf numFmtId="197" fontId="222" fillId="0" borderId="0"/>
    <xf numFmtId="0" fontId="222" fillId="0" borderId="0"/>
    <xf numFmtId="197" fontId="222" fillId="0" borderId="0"/>
    <xf numFmtId="0" fontId="222" fillId="0" borderId="66">
      <alignment horizontal="centerContinuous"/>
    </xf>
    <xf numFmtId="0" fontId="222" fillId="0" borderId="0"/>
    <xf numFmtId="0" fontId="222" fillId="0" borderId="0"/>
    <xf numFmtId="0" fontId="222" fillId="0" borderId="66">
      <alignment horizontal="centerContinuous"/>
    </xf>
    <xf numFmtId="197" fontId="222" fillId="0" borderId="0"/>
    <xf numFmtId="197" fontId="222" fillId="0" borderId="0"/>
    <xf numFmtId="0" fontId="222" fillId="0" borderId="0"/>
    <xf numFmtId="0" fontId="222" fillId="0" borderId="0"/>
    <xf numFmtId="197" fontId="222" fillId="0" borderId="0"/>
    <xf numFmtId="0" fontId="222" fillId="0" borderId="0"/>
    <xf numFmtId="0" fontId="222" fillId="0" borderId="0"/>
    <xf numFmtId="0" fontId="222" fillId="0" borderId="66">
      <protection locked="0"/>
    </xf>
    <xf numFmtId="0" fontId="222" fillId="0" borderId="66">
      <alignment horizontal="centerContinuous"/>
    </xf>
    <xf numFmtId="197" fontId="222" fillId="0" borderId="0"/>
    <xf numFmtId="197" fontId="222" fillId="0" borderId="0"/>
    <xf numFmtId="0" fontId="222" fillId="0" borderId="0"/>
    <xf numFmtId="0" fontId="222" fillId="0" borderId="0"/>
    <xf numFmtId="197" fontId="222" fillId="0" borderId="0"/>
    <xf numFmtId="0" fontId="222" fillId="0" borderId="0"/>
    <xf numFmtId="0" fontId="222" fillId="0" borderId="0"/>
    <xf numFmtId="0" fontId="222" fillId="0" borderId="66">
      <alignment horizontal="centerContinuous"/>
    </xf>
    <xf numFmtId="0" fontId="222" fillId="0" borderId="0"/>
    <xf numFmtId="197" fontId="222" fillId="0" borderId="0"/>
    <xf numFmtId="197" fontId="222" fillId="0" borderId="0"/>
    <xf numFmtId="0" fontId="222" fillId="0" borderId="0"/>
    <xf numFmtId="0" fontId="222" fillId="0" borderId="0"/>
    <xf numFmtId="197" fontId="222" fillId="0" borderId="0"/>
    <xf numFmtId="0" fontId="222" fillId="0" borderId="0"/>
    <xf numFmtId="0" fontId="222" fillId="0" borderId="66">
      <protection locked="0"/>
    </xf>
    <xf numFmtId="197" fontId="222" fillId="0" borderId="0"/>
    <xf numFmtId="197" fontId="222" fillId="0" borderId="0"/>
    <xf numFmtId="0" fontId="222" fillId="0" borderId="0"/>
    <xf numFmtId="0" fontId="222" fillId="0" borderId="0"/>
    <xf numFmtId="197" fontId="222" fillId="0" borderId="0"/>
    <xf numFmtId="0" fontId="222" fillId="0" borderId="0"/>
    <xf numFmtId="0" fontId="222" fillId="0" borderId="0"/>
    <xf numFmtId="0" fontId="222" fillId="0" borderId="66">
      <protection locked="0"/>
    </xf>
    <xf numFmtId="0" fontId="222" fillId="0" borderId="66">
      <alignment horizontal="centerContinuous"/>
    </xf>
    <xf numFmtId="197" fontId="222" fillId="0" borderId="0"/>
    <xf numFmtId="197" fontId="222" fillId="0" borderId="0"/>
    <xf numFmtId="0" fontId="222" fillId="0" borderId="0"/>
    <xf numFmtId="0" fontId="222" fillId="0" borderId="0"/>
    <xf numFmtId="197" fontId="222" fillId="0" borderId="0"/>
    <xf numFmtId="0" fontId="222" fillId="0" borderId="0"/>
    <xf numFmtId="0" fontId="222" fillId="0" borderId="66">
      <protection locked="0"/>
    </xf>
    <xf numFmtId="0" fontId="222" fillId="0" borderId="66">
      <alignment horizontal="centerContinuous"/>
    </xf>
    <xf numFmtId="0" fontId="222" fillId="0" borderId="0"/>
    <xf numFmtId="0" fontId="222" fillId="0" borderId="66">
      <protection locked="0"/>
    </xf>
    <xf numFmtId="0" fontId="222" fillId="0" borderId="66">
      <alignment horizontal="centerContinuous"/>
    </xf>
    <xf numFmtId="197" fontId="222" fillId="0" borderId="0"/>
    <xf numFmtId="197" fontId="222" fillId="0" borderId="0"/>
    <xf numFmtId="0" fontId="222" fillId="0" borderId="0"/>
    <xf numFmtId="0" fontId="222" fillId="0" borderId="0"/>
    <xf numFmtId="197" fontId="222" fillId="0" borderId="0"/>
    <xf numFmtId="0" fontId="222" fillId="0" borderId="0"/>
    <xf numFmtId="0" fontId="222" fillId="0" borderId="66">
      <alignment horizontal="centerContinuous"/>
    </xf>
    <xf numFmtId="197" fontId="222" fillId="0" borderId="0"/>
    <xf numFmtId="0" fontId="222" fillId="0" borderId="66">
      <protection locked="0"/>
    </xf>
    <xf numFmtId="197" fontId="222" fillId="0" borderId="0"/>
    <xf numFmtId="0" fontId="222" fillId="0" borderId="0"/>
    <xf numFmtId="0" fontId="222" fillId="0" borderId="66">
      <alignment horizontal="centerContinuous"/>
    </xf>
    <xf numFmtId="0" fontId="222" fillId="0" borderId="0"/>
    <xf numFmtId="0" fontId="222" fillId="0" borderId="66">
      <protection locked="0"/>
    </xf>
    <xf numFmtId="0" fontId="222" fillId="0" borderId="66">
      <alignment horizontal="centerContinuous"/>
    </xf>
    <xf numFmtId="197" fontId="222" fillId="0" borderId="0"/>
    <xf numFmtId="197" fontId="222" fillId="0" borderId="0"/>
    <xf numFmtId="0" fontId="222" fillId="0" borderId="0"/>
    <xf numFmtId="0" fontId="222" fillId="0" borderId="0"/>
    <xf numFmtId="197" fontId="222" fillId="0" borderId="0"/>
    <xf numFmtId="0" fontId="222" fillId="0" borderId="0"/>
    <xf numFmtId="0" fontId="222" fillId="0" borderId="0"/>
    <xf numFmtId="0" fontId="222" fillId="0" borderId="66">
      <alignment horizontal="centerContinuous"/>
    </xf>
    <xf numFmtId="197" fontId="222" fillId="0" borderId="0"/>
    <xf numFmtId="197" fontId="222" fillId="0" borderId="0"/>
    <xf numFmtId="0" fontId="222" fillId="0" borderId="0"/>
    <xf numFmtId="0" fontId="222" fillId="0" borderId="0"/>
    <xf numFmtId="197" fontId="222" fillId="0" borderId="0"/>
    <xf numFmtId="0" fontId="222" fillId="0" borderId="0"/>
    <xf numFmtId="0" fontId="222" fillId="0" borderId="66">
      <alignment horizontal="centerContinuous"/>
    </xf>
    <xf numFmtId="197" fontId="222" fillId="0" borderId="0"/>
    <xf numFmtId="0" fontId="222" fillId="0" borderId="0"/>
    <xf numFmtId="0" fontId="222" fillId="0" borderId="66">
      <alignment horizontal="centerContinuous"/>
    </xf>
    <xf numFmtId="0" fontId="222" fillId="0" borderId="66">
      <protection locked="0"/>
    </xf>
    <xf numFmtId="0" fontId="222" fillId="0" borderId="66">
      <protection locked="0"/>
    </xf>
    <xf numFmtId="0" fontId="222" fillId="0" borderId="66">
      <protection locked="0"/>
    </xf>
    <xf numFmtId="0" fontId="222" fillId="0" borderId="0"/>
    <xf numFmtId="197" fontId="222" fillId="0" borderId="0"/>
    <xf numFmtId="197" fontId="222" fillId="0" borderId="0"/>
    <xf numFmtId="0" fontId="222" fillId="0" borderId="0"/>
    <xf numFmtId="0" fontId="222" fillId="0" borderId="0"/>
    <xf numFmtId="197" fontId="222" fillId="0" borderId="0"/>
    <xf numFmtId="0" fontId="222" fillId="0" borderId="0"/>
    <xf numFmtId="0" fontId="222" fillId="0" borderId="66">
      <alignment horizontal="centerContinuous"/>
    </xf>
    <xf numFmtId="197" fontId="222" fillId="0" borderId="0"/>
    <xf numFmtId="0" fontId="222" fillId="0" borderId="0"/>
    <xf numFmtId="0" fontId="222" fillId="0" borderId="66">
      <alignment horizontal="centerContinuous"/>
    </xf>
    <xf numFmtId="0" fontId="222" fillId="0" borderId="0"/>
    <xf numFmtId="0" fontId="222" fillId="0" borderId="66">
      <protection locked="0"/>
    </xf>
    <xf numFmtId="0" fontId="222" fillId="0" borderId="66">
      <alignment horizontal="centerContinuous"/>
    </xf>
    <xf numFmtId="0" fontId="5" fillId="0" borderId="112">
      <alignment vertical="center"/>
    </xf>
    <xf numFmtId="4" fontId="96" fillId="91" borderId="99" applyNumberFormat="0" applyProtection="0">
      <alignment vertical="center"/>
    </xf>
    <xf numFmtId="4" fontId="96" fillId="91" borderId="99" applyNumberFormat="0" applyProtection="0">
      <alignment vertical="center"/>
    </xf>
    <xf numFmtId="4" fontId="96" fillId="91" borderId="99" applyNumberFormat="0" applyProtection="0">
      <alignment vertical="center"/>
    </xf>
    <xf numFmtId="4" fontId="96" fillId="91" borderId="99" applyNumberFormat="0" applyProtection="0">
      <alignment vertical="center"/>
    </xf>
    <xf numFmtId="4" fontId="102" fillId="91" borderId="113" applyNumberFormat="0" applyProtection="0">
      <alignment vertical="center"/>
    </xf>
    <xf numFmtId="4" fontId="96" fillId="91" borderId="99" applyNumberFormat="0" applyProtection="0">
      <alignment vertical="center"/>
    </xf>
    <xf numFmtId="4" fontId="96" fillId="91" borderId="99" applyNumberFormat="0" applyProtection="0">
      <alignment vertical="center"/>
    </xf>
    <xf numFmtId="4" fontId="96" fillId="91" borderId="99" applyNumberFormat="0" applyProtection="0">
      <alignment vertical="center"/>
    </xf>
    <xf numFmtId="4" fontId="33" fillId="96" borderId="111" applyNumberFormat="0" applyProtection="0">
      <alignment vertical="center"/>
    </xf>
    <xf numFmtId="4" fontId="103" fillId="96" borderId="99" applyNumberFormat="0" applyProtection="0">
      <alignment vertical="center"/>
    </xf>
    <xf numFmtId="4" fontId="103" fillId="96" borderId="99" applyNumberFormat="0" applyProtection="0">
      <alignment vertical="center"/>
    </xf>
    <xf numFmtId="4" fontId="103" fillId="96" borderId="99" applyNumberFormat="0" applyProtection="0">
      <alignment vertical="center"/>
    </xf>
    <xf numFmtId="4" fontId="103" fillId="96" borderId="99" applyNumberFormat="0" applyProtection="0">
      <alignment vertical="center"/>
    </xf>
    <xf numFmtId="4" fontId="104" fillId="96" borderId="113" applyNumberFormat="0" applyProtection="0">
      <alignment vertical="center"/>
    </xf>
    <xf numFmtId="4" fontId="103" fillId="96" borderId="99" applyNumberFormat="0" applyProtection="0">
      <alignment vertical="center"/>
    </xf>
    <xf numFmtId="4" fontId="103" fillId="96" borderId="99" applyNumberFormat="0" applyProtection="0">
      <alignment vertical="center"/>
    </xf>
    <xf numFmtId="4" fontId="103" fillId="96" borderId="99" applyNumberFormat="0" applyProtection="0">
      <alignment vertical="center"/>
    </xf>
    <xf numFmtId="4" fontId="103" fillId="96" borderId="99" applyNumberFormat="0" applyProtection="0">
      <alignment vertical="center"/>
    </xf>
    <xf numFmtId="4" fontId="103" fillId="96" borderId="99" applyNumberFormat="0" applyProtection="0">
      <alignment vertical="center"/>
    </xf>
    <xf numFmtId="4" fontId="103" fillId="96" borderId="99" applyNumberFormat="0" applyProtection="0">
      <alignment vertical="center"/>
    </xf>
    <xf numFmtId="4" fontId="103" fillId="96" borderId="99" applyNumberFormat="0" applyProtection="0">
      <alignment vertical="center"/>
    </xf>
    <xf numFmtId="4" fontId="103" fillId="96" borderId="99" applyNumberFormat="0" applyProtection="0">
      <alignment vertical="center"/>
    </xf>
    <xf numFmtId="4" fontId="103" fillId="96" borderId="99" applyNumberFormat="0" applyProtection="0">
      <alignment vertical="center"/>
    </xf>
    <xf numFmtId="4" fontId="103" fillId="96" borderId="99" applyNumberFormat="0" applyProtection="0">
      <alignment vertical="center"/>
    </xf>
    <xf numFmtId="0" fontId="2" fillId="0" borderId="0"/>
    <xf numFmtId="4" fontId="96" fillId="96" borderId="99" applyNumberFormat="0" applyProtection="0">
      <alignment horizontal="left" vertical="center" indent="1"/>
    </xf>
    <xf numFmtId="4" fontId="96" fillId="96" borderId="99" applyNumberFormat="0" applyProtection="0">
      <alignment horizontal="left" vertical="center" indent="1"/>
    </xf>
    <xf numFmtId="4" fontId="96" fillId="96" borderId="99" applyNumberFormat="0" applyProtection="0">
      <alignment horizontal="left" vertical="center" indent="1"/>
    </xf>
    <xf numFmtId="4" fontId="96" fillId="96" borderId="99" applyNumberFormat="0" applyProtection="0">
      <alignment horizontal="left" vertical="center" indent="1"/>
    </xf>
    <xf numFmtId="4" fontId="102" fillId="96" borderId="113" applyNumberFormat="0" applyProtection="0">
      <alignment horizontal="left" vertical="center" indent="1"/>
    </xf>
    <xf numFmtId="4" fontId="96" fillId="96" borderId="99" applyNumberFormat="0" applyProtection="0">
      <alignment horizontal="left" vertical="center" indent="1"/>
    </xf>
    <xf numFmtId="4" fontId="96" fillId="96" borderId="99" applyNumberFormat="0" applyProtection="0">
      <alignment horizontal="left" vertical="center" indent="1"/>
    </xf>
    <xf numFmtId="4" fontId="96" fillId="96" borderId="99" applyNumberFormat="0" applyProtection="0">
      <alignment horizontal="left" vertical="center" indent="1"/>
    </xf>
    <xf numFmtId="0" fontId="2" fillId="0" borderId="0"/>
    <xf numFmtId="4" fontId="33" fillId="96" borderId="111" applyNumberFormat="0" applyProtection="0">
      <alignment horizontal="left" vertical="center" indent="1"/>
    </xf>
    <xf numFmtId="0" fontId="105" fillId="91" borderId="113" applyNumberFormat="0" applyProtection="0">
      <alignment horizontal="left" vertical="top" indent="1"/>
    </xf>
    <xf numFmtId="0" fontId="105" fillId="91" borderId="113" applyNumberFormat="0" applyProtection="0">
      <alignment horizontal="left" vertical="top" indent="1"/>
    </xf>
    <xf numFmtId="0" fontId="105" fillId="91" borderId="113" applyNumberFormat="0" applyProtection="0">
      <alignment horizontal="left" vertical="top" indent="1"/>
    </xf>
    <xf numFmtId="0" fontId="105" fillId="91" borderId="113" applyNumberFormat="0" applyProtection="0">
      <alignment horizontal="left" vertical="top" indent="1"/>
    </xf>
    <xf numFmtId="0" fontId="102" fillId="96" borderId="113" applyNumberFormat="0" applyProtection="0">
      <alignment horizontal="left" vertical="top" indent="1"/>
    </xf>
    <xf numFmtId="0" fontId="105" fillId="91" borderId="113" applyNumberFormat="0" applyProtection="0">
      <alignment horizontal="left" vertical="top" indent="1"/>
    </xf>
    <xf numFmtId="0" fontId="105" fillId="91" borderId="113" applyNumberFormat="0" applyProtection="0">
      <alignment horizontal="left" vertical="top" indent="1"/>
    </xf>
    <xf numFmtId="0" fontId="105" fillId="91" borderId="113" applyNumberFormat="0" applyProtection="0">
      <alignment horizontal="left" vertical="top" indent="1"/>
    </xf>
    <xf numFmtId="4" fontId="33" fillId="96" borderId="111" applyNumberFormat="0" applyProtection="0">
      <alignment horizontal="left" vertical="center" indent="1"/>
    </xf>
    <xf numFmtId="0" fontId="2" fillId="0" borderId="0"/>
    <xf numFmtId="4" fontId="96" fillId="51" borderId="99" applyNumberFormat="0" applyProtection="0">
      <alignment horizontal="left" vertical="center" indent="1"/>
    </xf>
    <xf numFmtId="4" fontId="96" fillId="51" borderId="99" applyNumberFormat="0" applyProtection="0">
      <alignment horizontal="left" vertical="center" indent="1"/>
    </xf>
    <xf numFmtId="4" fontId="96" fillId="51" borderId="99" applyNumberFormat="0" applyProtection="0">
      <alignment horizontal="left" vertical="center" indent="1"/>
    </xf>
    <xf numFmtId="4" fontId="96" fillId="51" borderId="99" applyNumberFormat="0" applyProtection="0">
      <alignment horizontal="left" vertical="center" indent="1"/>
    </xf>
    <xf numFmtId="4" fontId="96" fillId="51" borderId="99" applyNumberFormat="0" applyProtection="0">
      <alignment horizontal="left" vertical="center" indent="1"/>
    </xf>
    <xf numFmtId="4" fontId="96" fillId="51" borderId="99" applyNumberFormat="0" applyProtection="0">
      <alignment horizontal="left" vertical="center" indent="1"/>
    </xf>
    <xf numFmtId="4" fontId="96" fillId="51" borderId="99" applyNumberFormat="0" applyProtection="0">
      <alignment horizontal="left" vertical="center" indent="1"/>
    </xf>
    <xf numFmtId="4" fontId="96" fillId="51" borderId="99" applyNumberFormat="0" applyProtection="0">
      <alignment horizontal="left" vertical="center" indent="1"/>
    </xf>
    <xf numFmtId="4" fontId="96" fillId="51" borderId="99" applyNumberFormat="0" applyProtection="0">
      <alignment horizontal="left" vertical="center" indent="1"/>
    </xf>
    <xf numFmtId="0" fontId="107" fillId="0" borderId="111" applyNumberFormat="0" applyProtection="0">
      <alignment horizontal="left" vertical="center" indent="1"/>
    </xf>
    <xf numFmtId="4" fontId="96" fillId="40" borderId="99" applyNumberFormat="0" applyProtection="0">
      <alignment horizontal="right" vertical="center"/>
    </xf>
    <xf numFmtId="4" fontId="96" fillId="40" borderId="99" applyNumberFormat="0" applyProtection="0">
      <alignment horizontal="right" vertical="center"/>
    </xf>
    <xf numFmtId="4" fontId="96" fillId="40" borderId="99" applyNumberFormat="0" applyProtection="0">
      <alignment horizontal="right" vertical="center"/>
    </xf>
    <xf numFmtId="4" fontId="96" fillId="40" borderId="99" applyNumberFormat="0" applyProtection="0">
      <alignment horizontal="right" vertical="center"/>
    </xf>
    <xf numFmtId="4" fontId="33" fillId="40" borderId="113" applyNumberFormat="0" applyProtection="0">
      <alignment horizontal="right" vertical="center"/>
    </xf>
    <xf numFmtId="4" fontId="96" fillId="40" borderId="99" applyNumberFormat="0" applyProtection="0">
      <alignment horizontal="right" vertical="center"/>
    </xf>
    <xf numFmtId="4" fontId="96" fillId="40" borderId="99" applyNumberFormat="0" applyProtection="0">
      <alignment horizontal="right" vertical="center"/>
    </xf>
    <xf numFmtId="4" fontId="96" fillId="40" borderId="99" applyNumberFormat="0" applyProtection="0">
      <alignment horizontal="right" vertical="center"/>
    </xf>
    <xf numFmtId="4" fontId="96" fillId="40" borderId="99" applyNumberFormat="0" applyProtection="0">
      <alignment horizontal="right" vertical="center"/>
    </xf>
    <xf numFmtId="4" fontId="96" fillId="40" borderId="99" applyNumberFormat="0" applyProtection="0">
      <alignment horizontal="right" vertical="center"/>
    </xf>
    <xf numFmtId="4" fontId="96" fillId="40" borderId="99" applyNumberFormat="0" applyProtection="0">
      <alignment horizontal="right" vertical="center"/>
    </xf>
    <xf numFmtId="4" fontId="96" fillId="40" borderId="99" applyNumberFormat="0" applyProtection="0">
      <alignment horizontal="right" vertical="center"/>
    </xf>
    <xf numFmtId="4" fontId="96" fillId="40" borderId="99" applyNumberFormat="0" applyProtection="0">
      <alignment horizontal="right" vertical="center"/>
    </xf>
    <xf numFmtId="4" fontId="96" fillId="40" borderId="99" applyNumberFormat="0" applyProtection="0">
      <alignment horizontal="right" vertical="center"/>
    </xf>
    <xf numFmtId="4" fontId="96" fillId="40" borderId="99" applyNumberFormat="0" applyProtection="0">
      <alignment horizontal="right" vertical="center"/>
    </xf>
    <xf numFmtId="0" fontId="2" fillId="0" borderId="0"/>
    <xf numFmtId="4" fontId="96" fillId="98" borderId="99" applyNumberFormat="0" applyProtection="0">
      <alignment horizontal="right" vertical="center"/>
    </xf>
    <xf numFmtId="4" fontId="96" fillId="98" borderId="99" applyNumberFormat="0" applyProtection="0">
      <alignment horizontal="right" vertical="center"/>
    </xf>
    <xf numFmtId="4" fontId="96" fillId="98" borderId="99" applyNumberFormat="0" applyProtection="0">
      <alignment horizontal="right" vertical="center"/>
    </xf>
    <xf numFmtId="4" fontId="96" fillId="98" borderId="99" applyNumberFormat="0" applyProtection="0">
      <alignment horizontal="right" vertical="center"/>
    </xf>
    <xf numFmtId="4" fontId="33" fillId="46" borderId="113" applyNumberFormat="0" applyProtection="0">
      <alignment horizontal="right" vertical="center"/>
    </xf>
    <xf numFmtId="4" fontId="96" fillId="98" borderId="99" applyNumberFormat="0" applyProtection="0">
      <alignment horizontal="right" vertical="center"/>
    </xf>
    <xf numFmtId="4" fontId="96" fillId="98" borderId="99" applyNumberFormat="0" applyProtection="0">
      <alignment horizontal="right" vertical="center"/>
    </xf>
    <xf numFmtId="4" fontId="96" fillId="98" borderId="99" applyNumberFormat="0" applyProtection="0">
      <alignment horizontal="right" vertical="center"/>
    </xf>
    <xf numFmtId="4" fontId="96" fillId="98" borderId="99" applyNumberFormat="0" applyProtection="0">
      <alignment horizontal="right" vertical="center"/>
    </xf>
    <xf numFmtId="4" fontId="96" fillId="98" borderId="99" applyNumberFormat="0" applyProtection="0">
      <alignment horizontal="right" vertical="center"/>
    </xf>
    <xf numFmtId="4" fontId="96" fillId="98" borderId="99" applyNumberFormat="0" applyProtection="0">
      <alignment horizontal="right" vertical="center"/>
    </xf>
    <xf numFmtId="4" fontId="96" fillId="98" borderId="99" applyNumberFormat="0" applyProtection="0">
      <alignment horizontal="right" vertical="center"/>
    </xf>
    <xf numFmtId="4" fontId="96" fillId="98" borderId="99" applyNumberFormat="0" applyProtection="0">
      <alignment horizontal="right" vertical="center"/>
    </xf>
    <xf numFmtId="4" fontId="96" fillId="98" borderId="99" applyNumberFormat="0" applyProtection="0">
      <alignment horizontal="right" vertical="center"/>
    </xf>
    <xf numFmtId="4" fontId="96" fillId="98" borderId="99" applyNumberFormat="0" applyProtection="0">
      <alignment horizontal="right" vertical="center"/>
    </xf>
    <xf numFmtId="0" fontId="2" fillId="0" borderId="0"/>
    <xf numFmtId="4" fontId="96" fillId="66" borderId="114" applyNumberFormat="0" applyProtection="0">
      <alignment horizontal="right" vertical="center"/>
    </xf>
    <xf numFmtId="4" fontId="96" fillId="66" borderId="114" applyNumberFormat="0" applyProtection="0">
      <alignment horizontal="right" vertical="center"/>
    </xf>
    <xf numFmtId="4" fontId="96" fillId="66" borderId="114" applyNumberFormat="0" applyProtection="0">
      <alignment horizontal="right" vertical="center"/>
    </xf>
    <xf numFmtId="4" fontId="96" fillId="66" borderId="114" applyNumberFormat="0" applyProtection="0">
      <alignment horizontal="right" vertical="center"/>
    </xf>
    <xf numFmtId="4" fontId="33" fillId="66" borderId="113" applyNumberFormat="0" applyProtection="0">
      <alignment horizontal="right" vertical="center"/>
    </xf>
    <xf numFmtId="4" fontId="96" fillId="66" borderId="114" applyNumberFormat="0" applyProtection="0">
      <alignment horizontal="right" vertical="center"/>
    </xf>
    <xf numFmtId="4" fontId="96" fillId="66" borderId="114" applyNumberFormat="0" applyProtection="0">
      <alignment horizontal="right" vertical="center"/>
    </xf>
    <xf numFmtId="4" fontId="96" fillId="66" borderId="114" applyNumberFormat="0" applyProtection="0">
      <alignment horizontal="right" vertical="center"/>
    </xf>
    <xf numFmtId="4" fontId="96" fillId="66" borderId="114" applyNumberFormat="0" applyProtection="0">
      <alignment horizontal="right" vertical="center"/>
    </xf>
    <xf numFmtId="4" fontId="96" fillId="66" borderId="114" applyNumberFormat="0" applyProtection="0">
      <alignment horizontal="right" vertical="center"/>
    </xf>
    <xf numFmtId="4" fontId="96" fillId="66" borderId="114" applyNumberFormat="0" applyProtection="0">
      <alignment horizontal="right" vertical="center"/>
    </xf>
    <xf numFmtId="4" fontId="96" fillId="66" borderId="114" applyNumberFormat="0" applyProtection="0">
      <alignment horizontal="right" vertical="center"/>
    </xf>
    <xf numFmtId="4" fontId="96" fillId="66" borderId="114" applyNumberFormat="0" applyProtection="0">
      <alignment horizontal="right" vertical="center"/>
    </xf>
    <xf numFmtId="4" fontId="96" fillId="66" borderId="114" applyNumberFormat="0" applyProtection="0">
      <alignment horizontal="right" vertical="center"/>
    </xf>
    <xf numFmtId="4" fontId="96" fillId="66" borderId="114" applyNumberFormat="0" applyProtection="0">
      <alignment horizontal="right" vertical="center"/>
    </xf>
    <xf numFmtId="0" fontId="2" fillId="0" borderId="0"/>
    <xf numFmtId="4" fontId="96" fillId="48" borderId="99" applyNumberFormat="0" applyProtection="0">
      <alignment horizontal="right" vertical="center"/>
    </xf>
    <xf numFmtId="4" fontId="96" fillId="48" borderId="99" applyNumberFormat="0" applyProtection="0">
      <alignment horizontal="right" vertical="center"/>
    </xf>
    <xf numFmtId="4" fontId="96" fillId="48" borderId="99" applyNumberFormat="0" applyProtection="0">
      <alignment horizontal="right" vertical="center"/>
    </xf>
    <xf numFmtId="4" fontId="96" fillId="48" borderId="99" applyNumberFormat="0" applyProtection="0">
      <alignment horizontal="right" vertical="center"/>
    </xf>
    <xf numFmtId="4" fontId="33" fillId="48" borderId="113" applyNumberFormat="0" applyProtection="0">
      <alignment horizontal="right" vertical="center"/>
    </xf>
    <xf numFmtId="4" fontId="96" fillId="48" borderId="99" applyNumberFormat="0" applyProtection="0">
      <alignment horizontal="right" vertical="center"/>
    </xf>
    <xf numFmtId="4" fontId="96" fillId="48" borderId="99" applyNumberFormat="0" applyProtection="0">
      <alignment horizontal="right" vertical="center"/>
    </xf>
    <xf numFmtId="4" fontId="96" fillId="48" borderId="99" applyNumberFormat="0" applyProtection="0">
      <alignment horizontal="right" vertical="center"/>
    </xf>
    <xf numFmtId="4" fontId="96" fillId="48" borderId="99" applyNumberFormat="0" applyProtection="0">
      <alignment horizontal="right" vertical="center"/>
    </xf>
    <xf numFmtId="4" fontId="96" fillId="48" borderId="99" applyNumberFormat="0" applyProtection="0">
      <alignment horizontal="right" vertical="center"/>
    </xf>
    <xf numFmtId="4" fontId="96" fillId="48" borderId="99" applyNumberFormat="0" applyProtection="0">
      <alignment horizontal="right" vertical="center"/>
    </xf>
    <xf numFmtId="4" fontId="96" fillId="48" borderId="99" applyNumberFormat="0" applyProtection="0">
      <alignment horizontal="right" vertical="center"/>
    </xf>
    <xf numFmtId="4" fontId="96" fillId="48" borderId="99" applyNumberFormat="0" applyProtection="0">
      <alignment horizontal="right" vertical="center"/>
    </xf>
    <xf numFmtId="4" fontId="96" fillId="48" borderId="99" applyNumberFormat="0" applyProtection="0">
      <alignment horizontal="right" vertical="center"/>
    </xf>
    <xf numFmtId="4" fontId="96" fillId="48" borderId="99" applyNumberFormat="0" applyProtection="0">
      <alignment horizontal="right" vertical="center"/>
    </xf>
    <xf numFmtId="0" fontId="2" fillId="0" borderId="0"/>
    <xf numFmtId="4" fontId="96" fillId="52" borderId="99" applyNumberFormat="0" applyProtection="0">
      <alignment horizontal="right" vertical="center"/>
    </xf>
    <xf numFmtId="4" fontId="96" fillId="52" borderId="99" applyNumberFormat="0" applyProtection="0">
      <alignment horizontal="right" vertical="center"/>
    </xf>
    <xf numFmtId="4" fontId="96" fillId="52" borderId="99" applyNumberFormat="0" applyProtection="0">
      <alignment horizontal="right" vertical="center"/>
    </xf>
    <xf numFmtId="4" fontId="96" fillId="52" borderId="99" applyNumberFormat="0" applyProtection="0">
      <alignment horizontal="right" vertical="center"/>
    </xf>
    <xf numFmtId="4" fontId="33" fillId="52" borderId="113" applyNumberFormat="0" applyProtection="0">
      <alignment horizontal="right" vertical="center"/>
    </xf>
    <xf numFmtId="4" fontId="96" fillId="52" borderId="99" applyNumberFormat="0" applyProtection="0">
      <alignment horizontal="right" vertical="center"/>
    </xf>
    <xf numFmtId="4" fontId="96" fillId="52" borderId="99" applyNumberFormat="0" applyProtection="0">
      <alignment horizontal="right" vertical="center"/>
    </xf>
    <xf numFmtId="4" fontId="96" fillId="52" borderId="99" applyNumberFormat="0" applyProtection="0">
      <alignment horizontal="right" vertical="center"/>
    </xf>
    <xf numFmtId="4" fontId="96" fillId="52" borderId="99" applyNumberFormat="0" applyProtection="0">
      <alignment horizontal="right" vertical="center"/>
    </xf>
    <xf numFmtId="4" fontId="96" fillId="52" borderId="99" applyNumberFormat="0" applyProtection="0">
      <alignment horizontal="right" vertical="center"/>
    </xf>
    <xf numFmtId="4" fontId="96" fillId="52" borderId="99" applyNumberFormat="0" applyProtection="0">
      <alignment horizontal="right" vertical="center"/>
    </xf>
    <xf numFmtId="4" fontId="96" fillId="52" borderId="99" applyNumberFormat="0" applyProtection="0">
      <alignment horizontal="right" vertical="center"/>
    </xf>
    <xf numFmtId="4" fontId="96" fillId="52" borderId="99" applyNumberFormat="0" applyProtection="0">
      <alignment horizontal="right" vertical="center"/>
    </xf>
    <xf numFmtId="4" fontId="96" fillId="52" borderId="99" applyNumberFormat="0" applyProtection="0">
      <alignment horizontal="right" vertical="center"/>
    </xf>
    <xf numFmtId="4" fontId="96" fillId="52" borderId="99" applyNumberFormat="0" applyProtection="0">
      <alignment horizontal="right" vertical="center"/>
    </xf>
    <xf numFmtId="0" fontId="2" fillId="0" borderId="0"/>
    <xf numFmtId="4" fontId="96" fillId="78" borderId="99" applyNumberFormat="0" applyProtection="0">
      <alignment horizontal="right" vertical="center"/>
    </xf>
    <xf numFmtId="4" fontId="96" fillId="78" borderId="99" applyNumberFormat="0" applyProtection="0">
      <alignment horizontal="right" vertical="center"/>
    </xf>
    <xf numFmtId="4" fontId="96" fillId="78" borderId="99" applyNumberFormat="0" applyProtection="0">
      <alignment horizontal="right" vertical="center"/>
    </xf>
    <xf numFmtId="4" fontId="96" fillId="78" borderId="99" applyNumberFormat="0" applyProtection="0">
      <alignment horizontal="right" vertical="center"/>
    </xf>
    <xf numFmtId="4" fontId="33" fillId="78" borderId="113" applyNumberFormat="0" applyProtection="0">
      <alignment horizontal="right" vertical="center"/>
    </xf>
    <xf numFmtId="4" fontId="96" fillId="78" borderId="99" applyNumberFormat="0" applyProtection="0">
      <alignment horizontal="right" vertical="center"/>
    </xf>
    <xf numFmtId="4" fontId="96" fillId="78" borderId="99" applyNumberFormat="0" applyProtection="0">
      <alignment horizontal="right" vertical="center"/>
    </xf>
    <xf numFmtId="4" fontId="96" fillId="78" borderId="99" applyNumberFormat="0" applyProtection="0">
      <alignment horizontal="right" vertical="center"/>
    </xf>
    <xf numFmtId="4" fontId="96" fillId="78" borderId="99" applyNumberFormat="0" applyProtection="0">
      <alignment horizontal="right" vertical="center"/>
    </xf>
    <xf numFmtId="4" fontId="96" fillId="78" borderId="99" applyNumberFormat="0" applyProtection="0">
      <alignment horizontal="right" vertical="center"/>
    </xf>
    <xf numFmtId="4" fontId="96" fillId="78" borderId="99" applyNumberFormat="0" applyProtection="0">
      <alignment horizontal="right" vertical="center"/>
    </xf>
    <xf numFmtId="4" fontId="96" fillId="78" borderId="99" applyNumberFormat="0" applyProtection="0">
      <alignment horizontal="right" vertical="center"/>
    </xf>
    <xf numFmtId="4" fontId="96" fillId="78" borderId="99" applyNumberFormat="0" applyProtection="0">
      <alignment horizontal="right" vertical="center"/>
    </xf>
    <xf numFmtId="4" fontId="96" fillId="78" borderId="99" applyNumberFormat="0" applyProtection="0">
      <alignment horizontal="right" vertical="center"/>
    </xf>
    <xf numFmtId="4" fontId="96" fillId="78" borderId="99" applyNumberFormat="0" applyProtection="0">
      <alignment horizontal="right" vertical="center"/>
    </xf>
    <xf numFmtId="0" fontId="2" fillId="0" borderId="0"/>
    <xf numFmtId="4" fontId="96" fillId="72" borderId="99" applyNumberFormat="0" applyProtection="0">
      <alignment horizontal="right" vertical="center"/>
    </xf>
    <xf numFmtId="4" fontId="96" fillId="72" borderId="99" applyNumberFormat="0" applyProtection="0">
      <alignment horizontal="right" vertical="center"/>
    </xf>
    <xf numFmtId="4" fontId="96" fillId="72" borderId="99" applyNumberFormat="0" applyProtection="0">
      <alignment horizontal="right" vertical="center"/>
    </xf>
    <xf numFmtId="4" fontId="96" fillId="72" borderId="99" applyNumberFormat="0" applyProtection="0">
      <alignment horizontal="right" vertical="center"/>
    </xf>
    <xf numFmtId="4" fontId="33" fillId="72" borderId="113" applyNumberFormat="0" applyProtection="0">
      <alignment horizontal="right" vertical="center"/>
    </xf>
    <xf numFmtId="4" fontId="96" fillId="72" borderId="99" applyNumberFormat="0" applyProtection="0">
      <alignment horizontal="right" vertical="center"/>
    </xf>
    <xf numFmtId="4" fontId="96" fillId="72" borderId="99" applyNumberFormat="0" applyProtection="0">
      <alignment horizontal="right" vertical="center"/>
    </xf>
    <xf numFmtId="4" fontId="96" fillId="72" borderId="99" applyNumberFormat="0" applyProtection="0">
      <alignment horizontal="right" vertical="center"/>
    </xf>
    <xf numFmtId="4" fontId="96" fillId="72" borderId="99" applyNumberFormat="0" applyProtection="0">
      <alignment horizontal="right" vertical="center"/>
    </xf>
    <xf numFmtId="4" fontId="96" fillId="72" borderId="99" applyNumberFormat="0" applyProtection="0">
      <alignment horizontal="right" vertical="center"/>
    </xf>
    <xf numFmtId="4" fontId="96" fillId="72" borderId="99" applyNumberFormat="0" applyProtection="0">
      <alignment horizontal="right" vertical="center"/>
    </xf>
    <xf numFmtId="4" fontId="96" fillId="72" borderId="99" applyNumberFormat="0" applyProtection="0">
      <alignment horizontal="right" vertical="center"/>
    </xf>
    <xf numFmtId="4" fontId="96" fillId="72" borderId="99" applyNumberFormat="0" applyProtection="0">
      <alignment horizontal="right" vertical="center"/>
    </xf>
    <xf numFmtId="4" fontId="96" fillId="72" borderId="99" applyNumberFormat="0" applyProtection="0">
      <alignment horizontal="right" vertical="center"/>
    </xf>
    <xf numFmtId="4" fontId="96" fillId="72" borderId="99" applyNumberFormat="0" applyProtection="0">
      <alignment horizontal="right" vertical="center"/>
    </xf>
    <xf numFmtId="0" fontId="2" fillId="0" borderId="0"/>
    <xf numFmtId="4" fontId="96" fillId="99" borderId="99" applyNumberFormat="0" applyProtection="0">
      <alignment horizontal="right" vertical="center"/>
    </xf>
    <xf numFmtId="4" fontId="96" fillId="99" borderId="99" applyNumberFormat="0" applyProtection="0">
      <alignment horizontal="right" vertical="center"/>
    </xf>
    <xf numFmtId="4" fontId="96" fillId="99" borderId="99" applyNumberFormat="0" applyProtection="0">
      <alignment horizontal="right" vertical="center"/>
    </xf>
    <xf numFmtId="4" fontId="96" fillId="99" borderId="99" applyNumberFormat="0" applyProtection="0">
      <alignment horizontal="right" vertical="center"/>
    </xf>
    <xf numFmtId="4" fontId="33" fillId="99" borderId="113" applyNumberFormat="0" applyProtection="0">
      <alignment horizontal="right" vertical="center"/>
    </xf>
    <xf numFmtId="4" fontId="96" fillId="99" borderId="99" applyNumberFormat="0" applyProtection="0">
      <alignment horizontal="right" vertical="center"/>
    </xf>
    <xf numFmtId="4" fontId="96" fillId="99" borderId="99" applyNumberFormat="0" applyProtection="0">
      <alignment horizontal="right" vertical="center"/>
    </xf>
    <xf numFmtId="4" fontId="96" fillId="99" borderId="99" applyNumberFormat="0" applyProtection="0">
      <alignment horizontal="right" vertical="center"/>
    </xf>
    <xf numFmtId="4" fontId="96" fillId="99" borderId="99" applyNumberFormat="0" applyProtection="0">
      <alignment horizontal="right" vertical="center"/>
    </xf>
    <xf numFmtId="4" fontId="96" fillId="99" borderId="99" applyNumberFormat="0" applyProtection="0">
      <alignment horizontal="right" vertical="center"/>
    </xf>
    <xf numFmtId="4" fontId="96" fillId="99" borderId="99" applyNumberFormat="0" applyProtection="0">
      <alignment horizontal="right" vertical="center"/>
    </xf>
    <xf numFmtId="4" fontId="96" fillId="99" borderId="99" applyNumberFormat="0" applyProtection="0">
      <alignment horizontal="right" vertical="center"/>
    </xf>
    <xf numFmtId="4" fontId="96" fillId="99" borderId="99" applyNumberFormat="0" applyProtection="0">
      <alignment horizontal="right" vertical="center"/>
    </xf>
    <xf numFmtId="4" fontId="96" fillId="99" borderId="99" applyNumberFormat="0" applyProtection="0">
      <alignment horizontal="right" vertical="center"/>
    </xf>
    <xf numFmtId="4" fontId="96" fillId="99" borderId="99" applyNumberFormat="0" applyProtection="0">
      <alignment horizontal="right" vertical="center"/>
    </xf>
    <xf numFmtId="0" fontId="2" fillId="0" borderId="0"/>
    <xf numFmtId="4" fontId="96" fillId="47" borderId="99" applyNumberFormat="0" applyProtection="0">
      <alignment horizontal="right" vertical="center"/>
    </xf>
    <xf numFmtId="4" fontId="96" fillId="47" borderId="99" applyNumberFormat="0" applyProtection="0">
      <alignment horizontal="right" vertical="center"/>
    </xf>
    <xf numFmtId="4" fontId="96" fillId="47" borderId="99" applyNumberFormat="0" applyProtection="0">
      <alignment horizontal="right" vertical="center"/>
    </xf>
    <xf numFmtId="4" fontId="96" fillId="47" borderId="99" applyNumberFormat="0" applyProtection="0">
      <alignment horizontal="right" vertical="center"/>
    </xf>
    <xf numFmtId="4" fontId="33" fillId="47" borderId="113" applyNumberFormat="0" applyProtection="0">
      <alignment horizontal="right" vertical="center"/>
    </xf>
    <xf numFmtId="4" fontId="96" fillId="47" borderId="99" applyNumberFormat="0" applyProtection="0">
      <alignment horizontal="right" vertical="center"/>
    </xf>
    <xf numFmtId="4" fontId="96" fillId="47" borderId="99" applyNumberFormat="0" applyProtection="0">
      <alignment horizontal="right" vertical="center"/>
    </xf>
    <xf numFmtId="4" fontId="96" fillId="47" borderId="99" applyNumberFormat="0" applyProtection="0">
      <alignment horizontal="right" vertical="center"/>
    </xf>
    <xf numFmtId="4" fontId="96" fillId="47" borderId="99" applyNumberFormat="0" applyProtection="0">
      <alignment horizontal="right" vertical="center"/>
    </xf>
    <xf numFmtId="4" fontId="96" fillId="47" borderId="99" applyNumberFormat="0" applyProtection="0">
      <alignment horizontal="right" vertical="center"/>
    </xf>
    <xf numFmtId="4" fontId="96" fillId="47" borderId="99" applyNumberFormat="0" applyProtection="0">
      <alignment horizontal="right" vertical="center"/>
    </xf>
    <xf numFmtId="4" fontId="96" fillId="47" borderId="99" applyNumberFormat="0" applyProtection="0">
      <alignment horizontal="right" vertical="center"/>
    </xf>
    <xf numFmtId="4" fontId="96" fillId="47" borderId="99" applyNumberFormat="0" applyProtection="0">
      <alignment horizontal="right" vertical="center"/>
    </xf>
    <xf numFmtId="4" fontId="96" fillId="47" borderId="99" applyNumberFormat="0" applyProtection="0">
      <alignment horizontal="right" vertical="center"/>
    </xf>
    <xf numFmtId="4" fontId="96" fillId="47" borderId="99" applyNumberFormat="0" applyProtection="0">
      <alignment horizontal="right" vertical="center"/>
    </xf>
    <xf numFmtId="0" fontId="2" fillId="0" borderId="0"/>
    <xf numFmtId="0" fontId="2" fillId="0" borderId="0"/>
    <xf numFmtId="4" fontId="96" fillId="100" borderId="114" applyNumberFormat="0" applyProtection="0">
      <alignment horizontal="left" vertical="center" indent="1"/>
    </xf>
    <xf numFmtId="4" fontId="96" fillId="100" borderId="114" applyNumberFormat="0" applyProtection="0">
      <alignment horizontal="left" vertical="center" indent="1"/>
    </xf>
    <xf numFmtId="4" fontId="96" fillId="100" borderId="114" applyNumberFormat="0" applyProtection="0">
      <alignment horizontal="left" vertical="center" indent="1"/>
    </xf>
    <xf numFmtId="4" fontId="96" fillId="100" borderId="114" applyNumberFormat="0" applyProtection="0">
      <alignment horizontal="left" vertical="center" indent="1"/>
    </xf>
    <xf numFmtId="0" fontId="2" fillId="0" borderId="0"/>
    <xf numFmtId="4" fontId="96" fillId="100" borderId="114" applyNumberFormat="0" applyProtection="0">
      <alignment horizontal="left" vertical="center" indent="1"/>
    </xf>
    <xf numFmtId="4" fontId="96" fillId="100" borderId="114" applyNumberFormat="0" applyProtection="0">
      <alignment horizontal="left" vertical="center" indent="1"/>
    </xf>
    <xf numFmtId="4" fontId="96" fillId="100" borderId="114" applyNumberFormat="0" applyProtection="0">
      <alignment horizontal="left" vertical="center" indent="1"/>
    </xf>
    <xf numFmtId="4" fontId="96" fillId="100" borderId="114" applyNumberFormat="0" applyProtection="0">
      <alignment horizontal="left" vertical="center" indent="1"/>
    </xf>
    <xf numFmtId="4" fontId="96" fillId="100" borderId="114" applyNumberFormat="0" applyProtection="0">
      <alignment horizontal="left" vertical="center" indent="1"/>
    </xf>
    <xf numFmtId="4" fontId="102" fillId="101" borderId="111" applyNumberFormat="0" applyProtection="0">
      <alignment horizontal="left" vertical="center" indent="1"/>
    </xf>
    <xf numFmtId="0" fontId="2" fillId="0" borderId="0"/>
    <xf numFmtId="4" fontId="5" fillId="102" borderId="114" applyNumberFormat="0" applyProtection="0">
      <alignment horizontal="left" vertical="center" indent="1"/>
    </xf>
    <xf numFmtId="4" fontId="5" fillId="102" borderId="114" applyNumberFormat="0" applyProtection="0">
      <alignment horizontal="left" vertical="center" indent="1"/>
    </xf>
    <xf numFmtId="4" fontId="5" fillId="102" borderId="114" applyNumberFormat="0" applyProtection="0">
      <alignment horizontal="left" vertical="center" indent="1"/>
    </xf>
    <xf numFmtId="4" fontId="5" fillId="102" borderId="114" applyNumberFormat="0" applyProtection="0">
      <alignment horizontal="left" vertical="center" indent="1"/>
    </xf>
    <xf numFmtId="0" fontId="2" fillId="0" borderId="0"/>
    <xf numFmtId="4" fontId="5" fillId="102" borderId="114" applyNumberFormat="0" applyProtection="0">
      <alignment horizontal="left" vertical="center" indent="1"/>
    </xf>
    <xf numFmtId="4" fontId="5" fillId="102" borderId="114" applyNumberFormat="0" applyProtection="0">
      <alignment horizontal="left" vertical="center" indent="1"/>
    </xf>
    <xf numFmtId="4" fontId="5" fillId="102" borderId="114" applyNumberFormat="0" applyProtection="0">
      <alignment horizontal="left" vertical="center" indent="1"/>
    </xf>
    <xf numFmtId="4" fontId="5" fillId="102" borderId="114" applyNumberFormat="0" applyProtection="0">
      <alignment horizontal="left" vertical="center" indent="1"/>
    </xf>
    <xf numFmtId="4" fontId="5" fillId="102" borderId="114" applyNumberFormat="0" applyProtection="0">
      <alignment horizontal="left" vertical="center" indent="1"/>
    </xf>
    <xf numFmtId="4" fontId="102" fillId="0" borderId="35" applyNumberFormat="0" applyProtection="0">
      <alignment horizontal="left" vertical="center" indent="1"/>
    </xf>
    <xf numFmtId="4" fontId="5" fillId="102" borderId="114" applyNumberFormat="0" applyProtection="0">
      <alignment horizontal="left" vertical="center" indent="1"/>
    </xf>
    <xf numFmtId="4" fontId="5" fillId="102" borderId="114" applyNumberFormat="0" applyProtection="0">
      <alignment horizontal="left" vertical="center" indent="1"/>
    </xf>
    <xf numFmtId="4" fontId="5" fillId="102" borderId="114" applyNumberFormat="0" applyProtection="0">
      <alignment horizontal="left" vertical="center" indent="1"/>
    </xf>
    <xf numFmtId="4" fontId="5" fillId="102" borderId="114" applyNumberFormat="0" applyProtection="0">
      <alignment horizontal="left" vertical="center" indent="1"/>
    </xf>
    <xf numFmtId="4" fontId="5" fillId="102" borderId="114" applyNumberFormat="0" applyProtection="0">
      <alignment horizontal="left" vertical="center" indent="1"/>
    </xf>
    <xf numFmtId="4" fontId="5" fillId="102" borderId="114" applyNumberFormat="0" applyProtection="0">
      <alignment horizontal="left" vertical="center" indent="1"/>
    </xf>
    <xf numFmtId="4" fontId="5" fillId="102" borderId="114" applyNumberFormat="0" applyProtection="0">
      <alignment horizontal="left" vertical="center" indent="1"/>
    </xf>
    <xf numFmtId="4" fontId="5" fillId="102" borderId="114" applyNumberFormat="0" applyProtection="0">
      <alignment horizontal="left" vertical="center" indent="1"/>
    </xf>
    <xf numFmtId="4" fontId="5" fillId="102" borderId="114" applyNumberFormat="0" applyProtection="0">
      <alignment horizontal="left" vertical="center" indent="1"/>
    </xf>
    <xf numFmtId="4" fontId="5" fillId="102" borderId="114" applyNumberFormat="0" applyProtection="0">
      <alignment horizontal="left" vertical="center" indent="1"/>
    </xf>
    <xf numFmtId="4" fontId="5" fillId="102" borderId="114" applyNumberFormat="0" applyProtection="0">
      <alignment horizontal="left" vertical="center" indent="1"/>
    </xf>
    <xf numFmtId="4" fontId="5" fillId="102" borderId="114" applyNumberFormat="0" applyProtection="0">
      <alignment horizontal="left" vertical="center" indent="1"/>
    </xf>
    <xf numFmtId="4" fontId="5" fillId="102" borderId="114" applyNumberFormat="0" applyProtection="0">
      <alignment horizontal="left" vertical="center" indent="1"/>
    </xf>
    <xf numFmtId="4" fontId="5" fillId="102" borderId="114" applyNumberFormat="0" applyProtection="0">
      <alignment horizontal="left" vertical="center" indent="1"/>
    </xf>
    <xf numFmtId="4" fontId="5" fillId="102" borderId="114" applyNumberFormat="0" applyProtection="0">
      <alignment horizontal="left" vertical="center" indent="1"/>
    </xf>
    <xf numFmtId="0" fontId="2" fillId="0" borderId="0"/>
    <xf numFmtId="4" fontId="108" fillId="102" borderId="0" applyNumberFormat="0" applyProtection="0">
      <alignment horizontal="left" vertical="center" indent="1"/>
    </xf>
    <xf numFmtId="4" fontId="96" fillId="105" borderId="99" applyNumberFormat="0" applyProtection="0">
      <alignment horizontal="right" vertical="center"/>
    </xf>
    <xf numFmtId="4" fontId="96" fillId="105" borderId="99" applyNumberFormat="0" applyProtection="0">
      <alignment horizontal="right" vertical="center"/>
    </xf>
    <xf numFmtId="4" fontId="96" fillId="105" borderId="99" applyNumberFormat="0" applyProtection="0">
      <alignment horizontal="right" vertical="center"/>
    </xf>
    <xf numFmtId="4" fontId="96" fillId="105" borderId="99" applyNumberFormat="0" applyProtection="0">
      <alignment horizontal="right" vertical="center"/>
    </xf>
    <xf numFmtId="4" fontId="33" fillId="105" borderId="113" applyNumberFormat="0" applyProtection="0">
      <alignment horizontal="right" vertical="center"/>
    </xf>
    <xf numFmtId="4" fontId="96" fillId="105" borderId="99" applyNumberFormat="0" applyProtection="0">
      <alignment horizontal="right" vertical="center"/>
    </xf>
    <xf numFmtId="4" fontId="96" fillId="105" borderId="99" applyNumberFormat="0" applyProtection="0">
      <alignment horizontal="right" vertical="center"/>
    </xf>
    <xf numFmtId="4" fontId="96" fillId="105" borderId="99" applyNumberFormat="0" applyProtection="0">
      <alignment horizontal="right" vertical="center"/>
    </xf>
    <xf numFmtId="4" fontId="96" fillId="105" borderId="99" applyNumberFormat="0" applyProtection="0">
      <alignment horizontal="right" vertical="center"/>
    </xf>
    <xf numFmtId="4" fontId="96" fillId="105" borderId="99" applyNumberFormat="0" applyProtection="0">
      <alignment horizontal="right" vertical="center"/>
    </xf>
    <xf numFmtId="4" fontId="96" fillId="105" borderId="99" applyNumberFormat="0" applyProtection="0">
      <alignment horizontal="right" vertical="center"/>
    </xf>
    <xf numFmtId="4" fontId="96" fillId="105" borderId="99" applyNumberFormat="0" applyProtection="0">
      <alignment horizontal="right" vertical="center"/>
    </xf>
    <xf numFmtId="0" fontId="2" fillId="0" borderId="0"/>
    <xf numFmtId="0" fontId="2" fillId="0" borderId="0"/>
    <xf numFmtId="4" fontId="96" fillId="103" borderId="114" applyNumberFormat="0" applyProtection="0">
      <alignment horizontal="left" vertical="center" indent="1"/>
    </xf>
    <xf numFmtId="4" fontId="96" fillId="103" borderId="114" applyNumberFormat="0" applyProtection="0">
      <alignment horizontal="left" vertical="center" indent="1"/>
    </xf>
    <xf numFmtId="4" fontId="96" fillId="103" borderId="114" applyNumberFormat="0" applyProtection="0">
      <alignment horizontal="left" vertical="center" indent="1"/>
    </xf>
    <xf numFmtId="4" fontId="96" fillId="103" borderId="114" applyNumberFormat="0" applyProtection="0">
      <alignment horizontal="left" vertical="center" indent="1"/>
    </xf>
    <xf numFmtId="4" fontId="33" fillId="103" borderId="0" applyNumberFormat="0" applyProtection="0">
      <alignment horizontal="left" vertical="center" indent="1"/>
    </xf>
    <xf numFmtId="4" fontId="96" fillId="103" borderId="114" applyNumberFormat="0" applyProtection="0">
      <alignment horizontal="left" vertical="center" indent="1"/>
    </xf>
    <xf numFmtId="4" fontId="96" fillId="103" borderId="114" applyNumberFormat="0" applyProtection="0">
      <alignment horizontal="left" vertical="center" indent="1"/>
    </xf>
    <xf numFmtId="4" fontId="96" fillId="103" borderId="114" applyNumberFormat="0" applyProtection="0">
      <alignment horizontal="left" vertical="center" indent="1"/>
    </xf>
    <xf numFmtId="4" fontId="96" fillId="103" borderId="114" applyNumberFormat="0" applyProtection="0">
      <alignment horizontal="left" vertical="center" indent="1"/>
    </xf>
    <xf numFmtId="4" fontId="96" fillId="103" borderId="114" applyNumberFormat="0" applyProtection="0">
      <alignment horizontal="left" vertical="center" indent="1"/>
    </xf>
    <xf numFmtId="4" fontId="96" fillId="103" borderId="114" applyNumberFormat="0" applyProtection="0">
      <alignment horizontal="left" vertical="center" indent="1"/>
    </xf>
    <xf numFmtId="4" fontId="33" fillId="103" borderId="0" applyNumberFormat="0" applyProtection="0">
      <alignment horizontal="left" vertical="center" indent="1"/>
    </xf>
    <xf numFmtId="4" fontId="96" fillId="105" borderId="114" applyNumberFormat="0" applyProtection="0">
      <alignment horizontal="left" vertical="center" indent="1"/>
    </xf>
    <xf numFmtId="4" fontId="96" fillId="105" borderId="114" applyNumberFormat="0" applyProtection="0">
      <alignment horizontal="left" vertical="center" indent="1"/>
    </xf>
    <xf numFmtId="4" fontId="96" fillId="105" borderId="114" applyNumberFormat="0" applyProtection="0">
      <alignment horizontal="left" vertical="center" indent="1"/>
    </xf>
    <xf numFmtId="4" fontId="96" fillId="105" borderId="114" applyNumberFormat="0" applyProtection="0">
      <alignment horizontal="left" vertical="center" indent="1"/>
    </xf>
    <xf numFmtId="4" fontId="96" fillId="105" borderId="114" applyNumberFormat="0" applyProtection="0">
      <alignment horizontal="left" vertical="center" indent="1"/>
    </xf>
    <xf numFmtId="4" fontId="33" fillId="97" borderId="0" applyNumberFormat="0" applyProtection="0">
      <alignment horizontal="left" vertical="center" indent="1"/>
    </xf>
    <xf numFmtId="4" fontId="96" fillId="105" borderId="114" applyNumberFormat="0" applyProtection="0">
      <alignment horizontal="left" vertical="center" indent="1"/>
    </xf>
    <xf numFmtId="4" fontId="96" fillId="105" borderId="114" applyNumberFormat="0" applyProtection="0">
      <alignment horizontal="left" vertical="center" indent="1"/>
    </xf>
    <xf numFmtId="4" fontId="96" fillId="105" borderId="114" applyNumberFormat="0" applyProtection="0">
      <alignment horizontal="left" vertical="center" indent="1"/>
    </xf>
    <xf numFmtId="4" fontId="96" fillId="105" borderId="114" applyNumberFormat="0" applyProtection="0">
      <alignment horizontal="left" vertical="center" indent="1"/>
    </xf>
    <xf numFmtId="4" fontId="96" fillId="105" borderId="114" applyNumberFormat="0" applyProtection="0">
      <alignment horizontal="left" vertical="center" indent="1"/>
    </xf>
    <xf numFmtId="4" fontId="33" fillId="97" borderId="0" applyNumberFormat="0" applyProtection="0">
      <alignment horizontal="left" vertical="center" indent="1"/>
    </xf>
    <xf numFmtId="0" fontId="96" fillId="82" borderId="99" applyNumberFormat="0" applyProtection="0">
      <alignment horizontal="left" vertical="center" indent="1"/>
    </xf>
    <xf numFmtId="0" fontId="96" fillId="82" borderId="99" applyNumberFormat="0" applyProtection="0">
      <alignment horizontal="left" vertical="center" indent="1"/>
    </xf>
    <xf numFmtId="0" fontId="96" fillId="82" borderId="99" applyNumberFormat="0" applyProtection="0">
      <alignment horizontal="left" vertical="center" indent="1"/>
    </xf>
    <xf numFmtId="0" fontId="96" fillId="82" borderId="99" applyNumberFormat="0" applyProtection="0">
      <alignment horizontal="left" vertical="center" indent="1"/>
    </xf>
    <xf numFmtId="0" fontId="5" fillId="104" borderId="113" applyNumberFormat="0" applyProtection="0">
      <alignment horizontal="left" vertical="center" indent="1"/>
    </xf>
    <xf numFmtId="0" fontId="5" fillId="104" borderId="113" applyNumberFormat="0" applyProtection="0">
      <alignment horizontal="left" vertical="center" indent="1"/>
    </xf>
    <xf numFmtId="0" fontId="96" fillId="82" borderId="99" applyNumberFormat="0" applyProtection="0">
      <alignment horizontal="left" vertical="center" indent="1"/>
    </xf>
    <xf numFmtId="0" fontId="2" fillId="0" borderId="0"/>
    <xf numFmtId="0" fontId="5" fillId="104" borderId="113" applyNumberFormat="0" applyProtection="0">
      <alignment horizontal="left" vertical="center" indent="1"/>
    </xf>
    <xf numFmtId="0" fontId="96" fillId="82" borderId="99" applyNumberFormat="0" applyProtection="0">
      <alignment horizontal="left" vertical="center" indent="1"/>
    </xf>
    <xf numFmtId="0" fontId="96" fillId="82" borderId="99" applyNumberFormat="0" applyProtection="0">
      <alignment horizontal="left" vertical="center" indent="1"/>
    </xf>
    <xf numFmtId="0" fontId="5" fillId="104" borderId="113" applyNumberFormat="0" applyProtection="0">
      <alignment horizontal="left" vertical="center" indent="1"/>
    </xf>
    <xf numFmtId="0" fontId="5" fillId="104" borderId="113" applyNumberFormat="0" applyProtection="0">
      <alignment horizontal="left" vertical="center" indent="1"/>
    </xf>
    <xf numFmtId="0" fontId="5" fillId="104" borderId="113" applyNumberFormat="0" applyProtection="0">
      <alignment horizontal="left" vertical="center" indent="1"/>
    </xf>
    <xf numFmtId="0" fontId="5" fillId="104" borderId="113" applyNumberFormat="0" applyProtection="0">
      <alignment horizontal="left" vertical="center" indent="1"/>
    </xf>
    <xf numFmtId="0" fontId="5" fillId="104" borderId="113" applyNumberFormat="0" applyProtection="0">
      <alignment horizontal="left" vertical="center" indent="1"/>
    </xf>
    <xf numFmtId="0" fontId="96" fillId="82" borderId="99" applyNumberFormat="0" applyProtection="0">
      <alignment horizontal="left" vertical="center" indent="1"/>
    </xf>
    <xf numFmtId="0" fontId="96" fillId="82" borderId="99" applyNumberFormat="0" applyProtection="0">
      <alignment horizontal="left" vertical="center" indent="1"/>
    </xf>
    <xf numFmtId="0" fontId="5" fillId="104" borderId="113" applyNumberFormat="0" applyProtection="0">
      <alignment horizontal="left" vertical="center" indent="1"/>
    </xf>
    <xf numFmtId="0" fontId="96" fillId="82" borderId="99" applyNumberFormat="0" applyProtection="0">
      <alignment horizontal="left" vertical="center" indent="1"/>
    </xf>
    <xf numFmtId="0" fontId="96" fillId="82" borderId="99" applyNumberFormat="0" applyProtection="0">
      <alignment horizontal="left" vertical="center" indent="1"/>
    </xf>
    <xf numFmtId="0" fontId="96" fillId="82" borderId="99" applyNumberFormat="0" applyProtection="0">
      <alignment horizontal="left" vertical="center" indent="1"/>
    </xf>
    <xf numFmtId="0" fontId="96" fillId="82" borderId="99" applyNumberFormat="0" applyProtection="0">
      <alignment horizontal="left" vertical="center" indent="1"/>
    </xf>
    <xf numFmtId="0" fontId="2" fillId="0" borderId="0"/>
    <xf numFmtId="0" fontId="112" fillId="0" borderId="0" applyNumberFormat="0" applyProtection="0">
      <alignment horizontal="left" indent="1"/>
    </xf>
    <xf numFmtId="0" fontId="2" fillId="0" borderId="0"/>
    <xf numFmtId="0" fontId="96" fillId="102" borderId="113" applyNumberFormat="0" applyProtection="0">
      <alignment horizontal="left" vertical="top" indent="1"/>
    </xf>
    <xf numFmtId="0" fontId="96" fillId="102" borderId="113" applyNumberFormat="0" applyProtection="0">
      <alignment horizontal="left" vertical="top" indent="1"/>
    </xf>
    <xf numFmtId="0" fontId="96" fillId="102" borderId="113" applyNumberFormat="0" applyProtection="0">
      <alignment horizontal="left" vertical="top" indent="1"/>
    </xf>
    <xf numFmtId="0" fontId="96" fillId="102" borderId="113" applyNumberFormat="0" applyProtection="0">
      <alignment horizontal="left" vertical="top" indent="1"/>
    </xf>
    <xf numFmtId="0" fontId="5" fillId="104" borderId="113" applyNumberFormat="0" applyProtection="0">
      <alignment horizontal="left" vertical="top" indent="1"/>
    </xf>
    <xf numFmtId="0" fontId="5" fillId="104" borderId="113" applyNumberFormat="0" applyProtection="0">
      <alignment horizontal="left" vertical="top" indent="1"/>
    </xf>
    <xf numFmtId="0" fontId="2" fillId="0" borderId="0"/>
    <xf numFmtId="0" fontId="96" fillId="102" borderId="113" applyNumberFormat="0" applyProtection="0">
      <alignment horizontal="left" vertical="top" indent="1"/>
    </xf>
    <xf numFmtId="0" fontId="5" fillId="104" borderId="113" applyNumberFormat="0" applyProtection="0">
      <alignment horizontal="left" vertical="top" indent="1"/>
    </xf>
    <xf numFmtId="0" fontId="5" fillId="104" borderId="113" applyNumberFormat="0" applyProtection="0">
      <alignment horizontal="left" vertical="top" indent="1"/>
    </xf>
    <xf numFmtId="0" fontId="5" fillId="104" borderId="113" applyNumberFormat="0" applyProtection="0">
      <alignment horizontal="left" vertical="top" indent="1"/>
    </xf>
    <xf numFmtId="0" fontId="96" fillId="102" borderId="113" applyNumberFormat="0" applyProtection="0">
      <alignment horizontal="left" vertical="top" indent="1"/>
    </xf>
    <xf numFmtId="0" fontId="96" fillId="102" borderId="113" applyNumberFormat="0" applyProtection="0">
      <alignment horizontal="left" vertical="top" indent="1"/>
    </xf>
    <xf numFmtId="0" fontId="5" fillId="104" borderId="113" applyNumberFormat="0" applyProtection="0">
      <alignment horizontal="left" vertical="top" indent="1"/>
    </xf>
    <xf numFmtId="0" fontId="96" fillId="102" borderId="113" applyNumberFormat="0" applyProtection="0">
      <alignment horizontal="left" vertical="top" indent="1"/>
    </xf>
    <xf numFmtId="0" fontId="96" fillId="102" borderId="113" applyNumberFormat="0" applyProtection="0">
      <alignment horizontal="left" vertical="top" indent="1"/>
    </xf>
    <xf numFmtId="0" fontId="96" fillId="102" borderId="113" applyNumberFormat="0" applyProtection="0">
      <alignment horizontal="left" vertical="top" indent="1"/>
    </xf>
    <xf numFmtId="0" fontId="96" fillId="102" borderId="113" applyNumberFormat="0" applyProtection="0">
      <alignment horizontal="left" vertical="top" indent="1"/>
    </xf>
    <xf numFmtId="0" fontId="96" fillId="102" borderId="113" applyNumberFormat="0" applyProtection="0">
      <alignment horizontal="left" vertical="top" indent="1"/>
    </xf>
    <xf numFmtId="0" fontId="96" fillId="102" borderId="113" applyNumberFormat="0" applyProtection="0">
      <alignment horizontal="left" vertical="top" indent="1"/>
    </xf>
    <xf numFmtId="0" fontId="96" fillId="102" borderId="113" applyNumberFormat="0" applyProtection="0">
      <alignment horizontal="left" vertical="top" indent="1"/>
    </xf>
    <xf numFmtId="0" fontId="5" fillId="104" borderId="113" applyNumberFormat="0" applyProtection="0">
      <alignment horizontal="left" vertical="top" indent="1"/>
    </xf>
    <xf numFmtId="0" fontId="96" fillId="107" borderId="99" applyNumberFormat="0" applyProtection="0">
      <alignment horizontal="left" vertical="center" indent="1"/>
    </xf>
    <xf numFmtId="0" fontId="96" fillId="107" borderId="99" applyNumberFormat="0" applyProtection="0">
      <alignment horizontal="left" vertical="center" indent="1"/>
    </xf>
    <xf numFmtId="0" fontId="96" fillId="107" borderId="99" applyNumberFormat="0" applyProtection="0">
      <alignment horizontal="left" vertical="center" indent="1"/>
    </xf>
    <xf numFmtId="0" fontId="96" fillId="107" borderId="99" applyNumberFormat="0" applyProtection="0">
      <alignment horizontal="left" vertical="center" indent="1"/>
    </xf>
    <xf numFmtId="0" fontId="5" fillId="97" borderId="113" applyNumberFormat="0" applyProtection="0">
      <alignment horizontal="left" vertical="center" indent="1"/>
    </xf>
    <xf numFmtId="0" fontId="5" fillId="97" borderId="113" applyNumberFormat="0" applyProtection="0">
      <alignment horizontal="left" vertical="center" indent="1"/>
    </xf>
    <xf numFmtId="0" fontId="96" fillId="107" borderId="99" applyNumberFormat="0" applyProtection="0">
      <alignment horizontal="left" vertical="center" indent="1"/>
    </xf>
    <xf numFmtId="0" fontId="2" fillId="0" borderId="0"/>
    <xf numFmtId="0" fontId="5" fillId="97" borderId="113" applyNumberFormat="0" applyProtection="0">
      <alignment horizontal="left" vertical="center" indent="1"/>
    </xf>
    <xf numFmtId="0" fontId="96" fillId="107" borderId="99" applyNumberFormat="0" applyProtection="0">
      <alignment horizontal="left" vertical="center" indent="1"/>
    </xf>
    <xf numFmtId="0" fontId="96" fillId="107" borderId="99" applyNumberFormat="0" applyProtection="0">
      <alignment horizontal="left" vertical="center" indent="1"/>
    </xf>
    <xf numFmtId="0" fontId="5" fillId="97" borderId="113" applyNumberFormat="0" applyProtection="0">
      <alignment horizontal="left" vertical="center" indent="1"/>
    </xf>
    <xf numFmtId="0" fontId="5" fillId="97" borderId="113" applyNumberFormat="0" applyProtection="0">
      <alignment horizontal="left" vertical="center" indent="1"/>
    </xf>
    <xf numFmtId="0" fontId="5" fillId="97" borderId="113" applyNumberFormat="0" applyProtection="0">
      <alignment horizontal="left" vertical="center" indent="1"/>
    </xf>
    <xf numFmtId="0" fontId="5" fillId="97" borderId="113" applyNumberFormat="0" applyProtection="0">
      <alignment horizontal="left" vertical="center" indent="1"/>
    </xf>
    <xf numFmtId="0" fontId="5" fillId="97" borderId="113" applyNumberFormat="0" applyProtection="0">
      <alignment horizontal="left" vertical="center" indent="1"/>
    </xf>
    <xf numFmtId="0" fontId="96" fillId="107" borderId="99" applyNumberFormat="0" applyProtection="0">
      <alignment horizontal="left" vertical="center" indent="1"/>
    </xf>
    <xf numFmtId="0" fontId="96" fillId="107" borderId="99" applyNumberFormat="0" applyProtection="0">
      <alignment horizontal="left" vertical="center" indent="1"/>
    </xf>
    <xf numFmtId="0" fontId="5" fillId="97" borderId="113" applyNumberFormat="0" applyProtection="0">
      <alignment horizontal="left" vertical="center" indent="1"/>
    </xf>
    <xf numFmtId="0" fontId="96" fillId="107" borderId="99" applyNumberFormat="0" applyProtection="0">
      <alignment horizontal="left" vertical="center" indent="1"/>
    </xf>
    <xf numFmtId="0" fontId="96" fillId="107" borderId="99" applyNumberFormat="0" applyProtection="0">
      <alignment horizontal="left" vertical="center" indent="1"/>
    </xf>
    <xf numFmtId="0" fontId="96" fillId="107" borderId="99" applyNumberFormat="0" applyProtection="0">
      <alignment horizontal="left" vertical="center" indent="1"/>
    </xf>
    <xf numFmtId="0" fontId="96" fillId="107" borderId="99" applyNumberFormat="0" applyProtection="0">
      <alignment horizontal="left" vertical="center" indent="1"/>
    </xf>
    <xf numFmtId="0" fontId="2" fillId="0" borderId="0"/>
    <xf numFmtId="0" fontId="113" fillId="0" borderId="0" applyNumberFormat="0" applyProtection="0">
      <alignment horizontal="left" indent="1"/>
    </xf>
    <xf numFmtId="0" fontId="96" fillId="105" borderId="113" applyNumberFormat="0" applyProtection="0">
      <alignment horizontal="left" vertical="top" indent="1"/>
    </xf>
    <xf numFmtId="0" fontId="96" fillId="105" borderId="113" applyNumberFormat="0" applyProtection="0">
      <alignment horizontal="left" vertical="top" indent="1"/>
    </xf>
    <xf numFmtId="0" fontId="96" fillId="105" borderId="113" applyNumberFormat="0" applyProtection="0">
      <alignment horizontal="left" vertical="top" indent="1"/>
    </xf>
    <xf numFmtId="0" fontId="96" fillId="105" borderId="113" applyNumberFormat="0" applyProtection="0">
      <alignment horizontal="left" vertical="top" indent="1"/>
    </xf>
    <xf numFmtId="0" fontId="5" fillId="97" borderId="113" applyNumberFormat="0" applyProtection="0">
      <alignment horizontal="left" vertical="top" indent="1"/>
    </xf>
    <xf numFmtId="0" fontId="5" fillId="97" borderId="113" applyNumberFormat="0" applyProtection="0">
      <alignment horizontal="left" vertical="top" indent="1"/>
    </xf>
    <xf numFmtId="0" fontId="96" fillId="105" borderId="113" applyNumberFormat="0" applyProtection="0">
      <alignment horizontal="left" vertical="top" indent="1"/>
    </xf>
    <xf numFmtId="0" fontId="2" fillId="0" borderId="0"/>
    <xf numFmtId="0" fontId="5" fillId="97" borderId="113" applyNumberFormat="0" applyProtection="0">
      <alignment horizontal="left" vertical="top" indent="1"/>
    </xf>
    <xf numFmtId="0" fontId="96" fillId="105" borderId="113" applyNumberFormat="0" applyProtection="0">
      <alignment horizontal="left" vertical="top" indent="1"/>
    </xf>
    <xf numFmtId="0" fontId="5" fillId="97" borderId="113" applyNumberFormat="0" applyProtection="0">
      <alignment horizontal="left" vertical="top" indent="1"/>
    </xf>
    <xf numFmtId="0" fontId="5" fillId="97" borderId="113" applyNumberFormat="0" applyProtection="0">
      <alignment horizontal="left" vertical="top" indent="1"/>
    </xf>
    <xf numFmtId="0" fontId="5" fillId="97" borderId="113" applyNumberFormat="0" applyProtection="0">
      <alignment horizontal="left" vertical="top" indent="1"/>
    </xf>
    <xf numFmtId="0" fontId="5" fillId="97" borderId="113" applyNumberFormat="0" applyProtection="0">
      <alignment horizontal="left" vertical="top" indent="1"/>
    </xf>
    <xf numFmtId="0" fontId="96" fillId="105" borderId="113" applyNumberFormat="0" applyProtection="0">
      <alignment horizontal="left" vertical="top" indent="1"/>
    </xf>
    <xf numFmtId="0" fontId="96" fillId="105" borderId="113" applyNumberFormat="0" applyProtection="0">
      <alignment horizontal="left" vertical="top" indent="1"/>
    </xf>
    <xf numFmtId="0" fontId="5" fillId="97" borderId="113" applyNumberFormat="0" applyProtection="0">
      <alignment horizontal="left" vertical="top" indent="1"/>
    </xf>
    <xf numFmtId="0" fontId="96" fillId="105" borderId="113" applyNumberFormat="0" applyProtection="0">
      <alignment horizontal="left" vertical="top" indent="1"/>
    </xf>
    <xf numFmtId="0" fontId="96" fillId="105" borderId="113" applyNumberFormat="0" applyProtection="0">
      <alignment horizontal="left" vertical="top" indent="1"/>
    </xf>
    <xf numFmtId="0" fontId="96" fillId="105" borderId="113" applyNumberFormat="0" applyProtection="0">
      <alignment horizontal="left" vertical="top" indent="1"/>
    </xf>
    <xf numFmtId="0" fontId="96" fillId="105" borderId="113" applyNumberFormat="0" applyProtection="0">
      <alignment horizontal="left" vertical="top" indent="1"/>
    </xf>
    <xf numFmtId="0" fontId="96" fillId="105" borderId="113" applyNumberFormat="0" applyProtection="0">
      <alignment horizontal="left" vertical="top" indent="1"/>
    </xf>
    <xf numFmtId="0" fontId="96" fillId="105" borderId="113" applyNumberFormat="0" applyProtection="0">
      <alignment horizontal="left" vertical="top" indent="1"/>
    </xf>
    <xf numFmtId="0" fontId="2" fillId="0" borderId="0"/>
    <xf numFmtId="0" fontId="5" fillId="97" borderId="113" applyNumberFormat="0" applyProtection="0">
      <alignment horizontal="left" vertical="top" indent="1"/>
    </xf>
    <xf numFmtId="0" fontId="96" fillId="45" borderId="99" applyNumberFormat="0" applyProtection="0">
      <alignment horizontal="left" vertical="center" indent="1"/>
    </xf>
    <xf numFmtId="0" fontId="96" fillId="45" borderId="99" applyNumberFormat="0" applyProtection="0">
      <alignment horizontal="left" vertical="center" indent="1"/>
    </xf>
    <xf numFmtId="0" fontId="96" fillId="45" borderId="99" applyNumberFormat="0" applyProtection="0">
      <alignment horizontal="left" vertical="center" indent="1"/>
    </xf>
    <xf numFmtId="0" fontId="96" fillId="45" borderId="99" applyNumberFormat="0" applyProtection="0">
      <alignment horizontal="left" vertical="center" indent="1"/>
    </xf>
    <xf numFmtId="0" fontId="5" fillId="108" borderId="113" applyNumberFormat="0" applyProtection="0">
      <alignment horizontal="left" vertical="center" indent="1"/>
    </xf>
    <xf numFmtId="0" fontId="5" fillId="108" borderId="113" applyNumberFormat="0" applyProtection="0">
      <alignment horizontal="left" vertical="center" indent="1"/>
    </xf>
    <xf numFmtId="0" fontId="96" fillId="45" borderId="99" applyNumberFormat="0" applyProtection="0">
      <alignment horizontal="left" vertical="center" indent="1"/>
    </xf>
    <xf numFmtId="0" fontId="2" fillId="0" borderId="0"/>
    <xf numFmtId="0" fontId="5" fillId="108" borderId="113" applyNumberFormat="0" applyProtection="0">
      <alignment horizontal="left" vertical="center" indent="1"/>
    </xf>
    <xf numFmtId="0" fontId="96" fillId="45" borderId="99" applyNumberFormat="0" applyProtection="0">
      <alignment horizontal="left" vertical="center" indent="1"/>
    </xf>
    <xf numFmtId="0" fontId="5" fillId="108" borderId="113" applyNumberFormat="0" applyProtection="0">
      <alignment horizontal="left" vertical="center" indent="1"/>
    </xf>
    <xf numFmtId="0" fontId="5" fillId="108" borderId="113" applyNumberFormat="0" applyProtection="0">
      <alignment horizontal="left" vertical="center" indent="1"/>
    </xf>
    <xf numFmtId="0" fontId="5" fillId="108" borderId="113" applyNumberFormat="0" applyProtection="0">
      <alignment horizontal="left" vertical="center" indent="1"/>
    </xf>
    <xf numFmtId="0" fontId="5" fillId="108" borderId="113" applyNumberFormat="0" applyProtection="0">
      <alignment horizontal="left" vertical="center" indent="1"/>
    </xf>
    <xf numFmtId="0" fontId="5" fillId="108" borderId="113" applyNumberFormat="0" applyProtection="0">
      <alignment horizontal="left" vertical="center" indent="1"/>
    </xf>
    <xf numFmtId="0" fontId="96" fillId="45" borderId="99" applyNumberFormat="0" applyProtection="0">
      <alignment horizontal="left" vertical="center" indent="1"/>
    </xf>
    <xf numFmtId="0" fontId="96" fillId="45" borderId="99" applyNumberFormat="0" applyProtection="0">
      <alignment horizontal="left" vertical="center" indent="1"/>
    </xf>
    <xf numFmtId="0" fontId="5" fillId="108" borderId="113" applyNumberFormat="0" applyProtection="0">
      <alignment horizontal="left" vertical="center" indent="1"/>
    </xf>
    <xf numFmtId="0" fontId="96" fillId="45" borderId="99" applyNumberFormat="0" applyProtection="0">
      <alignment horizontal="left" vertical="center" indent="1"/>
    </xf>
    <xf numFmtId="0" fontId="96" fillId="45" borderId="99" applyNumberFormat="0" applyProtection="0">
      <alignment horizontal="left" vertical="center" indent="1"/>
    </xf>
    <xf numFmtId="0" fontId="96" fillId="45" borderId="99" applyNumberFormat="0" applyProtection="0">
      <alignment horizontal="left" vertical="center" indent="1"/>
    </xf>
    <xf numFmtId="0" fontId="96" fillId="45" borderId="99" applyNumberFormat="0" applyProtection="0">
      <alignment horizontal="left" vertical="center" indent="1"/>
    </xf>
    <xf numFmtId="0" fontId="2" fillId="0" borderId="0"/>
    <xf numFmtId="0" fontId="6" fillId="0" borderId="0" applyNumberFormat="0" applyProtection="0">
      <alignment horizontal="left" indent="1"/>
    </xf>
    <xf numFmtId="0" fontId="96" fillId="45" borderId="113" applyNumberFormat="0" applyProtection="0">
      <alignment horizontal="left" vertical="top" indent="1"/>
    </xf>
    <xf numFmtId="0" fontId="96" fillId="45" borderId="113" applyNumberFormat="0" applyProtection="0">
      <alignment horizontal="left" vertical="top" indent="1"/>
    </xf>
    <xf numFmtId="0" fontId="96" fillId="45" borderId="113" applyNumberFormat="0" applyProtection="0">
      <alignment horizontal="left" vertical="top" indent="1"/>
    </xf>
    <xf numFmtId="0" fontId="96" fillId="45" borderId="113" applyNumberFormat="0" applyProtection="0">
      <alignment horizontal="left" vertical="top" indent="1"/>
    </xf>
    <xf numFmtId="0" fontId="5" fillId="108" borderId="113" applyNumberFormat="0" applyProtection="0">
      <alignment horizontal="left" vertical="top" indent="1"/>
    </xf>
    <xf numFmtId="0" fontId="5" fillId="108" borderId="113" applyNumberFormat="0" applyProtection="0">
      <alignment horizontal="left" vertical="top" indent="1"/>
    </xf>
    <xf numFmtId="0" fontId="96" fillId="45" borderId="113" applyNumberFormat="0" applyProtection="0">
      <alignment horizontal="left" vertical="top" indent="1"/>
    </xf>
    <xf numFmtId="0" fontId="2" fillId="0" borderId="0"/>
    <xf numFmtId="0" fontId="5" fillId="108" borderId="113" applyNumberFormat="0" applyProtection="0">
      <alignment horizontal="left" vertical="top" indent="1"/>
    </xf>
    <xf numFmtId="0" fontId="96" fillId="45" borderId="113" applyNumberFormat="0" applyProtection="0">
      <alignment horizontal="left" vertical="top" indent="1"/>
    </xf>
    <xf numFmtId="0" fontId="5" fillId="108" borderId="113" applyNumberFormat="0" applyProtection="0">
      <alignment horizontal="left" vertical="top" indent="1"/>
    </xf>
    <xf numFmtId="0" fontId="5" fillId="108" borderId="113" applyNumberFormat="0" applyProtection="0">
      <alignment horizontal="left" vertical="top" indent="1"/>
    </xf>
    <xf numFmtId="0" fontId="5" fillId="108" borderId="113" applyNumberFormat="0" applyProtection="0">
      <alignment horizontal="left" vertical="top" indent="1"/>
    </xf>
    <xf numFmtId="0" fontId="5" fillId="108" borderId="113" applyNumberFormat="0" applyProtection="0">
      <alignment horizontal="left" vertical="top" indent="1"/>
    </xf>
    <xf numFmtId="0" fontId="96" fillId="45" borderId="113" applyNumberFormat="0" applyProtection="0">
      <alignment horizontal="left" vertical="top" indent="1"/>
    </xf>
    <xf numFmtId="0" fontId="96" fillId="45" borderId="113" applyNumberFormat="0" applyProtection="0">
      <alignment horizontal="left" vertical="top" indent="1"/>
    </xf>
    <xf numFmtId="0" fontId="5" fillId="108" borderId="113" applyNumberFormat="0" applyProtection="0">
      <alignment horizontal="left" vertical="top" indent="1"/>
    </xf>
    <xf numFmtId="0" fontId="96" fillId="45" borderId="113" applyNumberFormat="0" applyProtection="0">
      <alignment horizontal="left" vertical="top" indent="1"/>
    </xf>
    <xf numFmtId="0" fontId="96" fillId="45" borderId="113" applyNumberFormat="0" applyProtection="0">
      <alignment horizontal="left" vertical="top" indent="1"/>
    </xf>
    <xf numFmtId="0" fontId="96" fillId="45" borderId="113" applyNumberFormat="0" applyProtection="0">
      <alignment horizontal="left" vertical="top" indent="1"/>
    </xf>
    <xf numFmtId="0" fontId="96" fillId="45" borderId="113" applyNumberFormat="0" applyProtection="0">
      <alignment horizontal="left" vertical="top" indent="1"/>
    </xf>
    <xf numFmtId="0" fontId="96" fillId="45" borderId="113" applyNumberFormat="0" applyProtection="0">
      <alignment horizontal="left" vertical="top" indent="1"/>
    </xf>
    <xf numFmtId="0" fontId="96" fillId="45" borderId="113" applyNumberFormat="0" applyProtection="0">
      <alignment horizontal="left" vertical="top" indent="1"/>
    </xf>
    <xf numFmtId="0" fontId="2" fillId="0" borderId="0"/>
    <xf numFmtId="0" fontId="5" fillId="108" borderId="113" applyNumberFormat="0" applyProtection="0">
      <alignment horizontal="left" vertical="top" indent="1"/>
    </xf>
    <xf numFmtId="0" fontId="96" fillId="103" borderId="99" applyNumberFormat="0" applyProtection="0">
      <alignment horizontal="left" vertical="center" indent="1"/>
    </xf>
    <xf numFmtId="0" fontId="96" fillId="103" borderId="99" applyNumberFormat="0" applyProtection="0">
      <alignment horizontal="left" vertical="center" indent="1"/>
    </xf>
    <xf numFmtId="0" fontId="96" fillId="103" borderId="99" applyNumberFormat="0" applyProtection="0">
      <alignment horizontal="left" vertical="center" indent="1"/>
    </xf>
    <xf numFmtId="0" fontId="96" fillId="103" borderId="99" applyNumberFormat="0" applyProtection="0">
      <alignment horizontal="left" vertical="center" indent="1"/>
    </xf>
    <xf numFmtId="0" fontId="5" fillId="80" borderId="113" applyNumberFormat="0" applyProtection="0">
      <alignment horizontal="left" vertical="center" indent="1"/>
    </xf>
    <xf numFmtId="0" fontId="5" fillId="80" borderId="113" applyNumberFormat="0" applyProtection="0">
      <alignment horizontal="left" vertical="center" indent="1"/>
    </xf>
    <xf numFmtId="0" fontId="96" fillId="103" borderId="99" applyNumberFormat="0" applyProtection="0">
      <alignment horizontal="left" vertical="center" indent="1"/>
    </xf>
    <xf numFmtId="0" fontId="2" fillId="0" borderId="0"/>
    <xf numFmtId="0" fontId="5" fillId="80" borderId="113" applyNumberFormat="0" applyProtection="0">
      <alignment horizontal="left" vertical="center" indent="1"/>
    </xf>
    <xf numFmtId="0" fontId="96" fillId="103" borderId="99" applyNumberFormat="0" applyProtection="0">
      <alignment horizontal="left" vertical="center" indent="1"/>
    </xf>
    <xf numFmtId="0" fontId="5" fillId="80" borderId="113" applyNumberFormat="0" applyProtection="0">
      <alignment horizontal="left" vertical="center" indent="1"/>
    </xf>
    <xf numFmtId="0" fontId="5" fillId="80" borderId="113" applyNumberFormat="0" applyProtection="0">
      <alignment horizontal="left" vertical="center" indent="1"/>
    </xf>
    <xf numFmtId="0" fontId="5" fillId="80" borderId="113" applyNumberFormat="0" applyProtection="0">
      <alignment horizontal="left" vertical="center" indent="1"/>
    </xf>
    <xf numFmtId="0" fontId="5" fillId="80" borderId="113" applyNumberFormat="0" applyProtection="0">
      <alignment horizontal="left" vertical="center" indent="1"/>
    </xf>
    <xf numFmtId="0" fontId="96" fillId="103" borderId="99" applyNumberFormat="0" applyProtection="0">
      <alignment horizontal="left" vertical="center" indent="1"/>
    </xf>
    <xf numFmtId="0" fontId="96" fillId="103" borderId="99" applyNumberFormat="0" applyProtection="0">
      <alignment horizontal="left" vertical="center" indent="1"/>
    </xf>
    <xf numFmtId="0" fontId="5" fillId="80" borderId="113" applyNumberFormat="0" applyProtection="0">
      <alignment horizontal="left" vertical="center" indent="1"/>
    </xf>
    <xf numFmtId="0" fontId="96" fillId="103" borderId="99" applyNumberFormat="0" applyProtection="0">
      <alignment horizontal="left" vertical="center" indent="1"/>
    </xf>
    <xf numFmtId="0" fontId="96" fillId="103" borderId="99" applyNumberFormat="0" applyProtection="0">
      <alignment horizontal="left" vertical="center" indent="1"/>
    </xf>
    <xf numFmtId="0" fontId="96" fillId="103" borderId="99" applyNumberFormat="0" applyProtection="0">
      <alignment horizontal="left" vertical="center" indent="1"/>
    </xf>
    <xf numFmtId="0" fontId="96" fillId="103" borderId="99" applyNumberFormat="0" applyProtection="0">
      <alignment horizontal="left" vertical="center" indent="1"/>
    </xf>
    <xf numFmtId="0" fontId="5" fillId="0" borderId="0" applyNumberFormat="0" applyProtection="0">
      <alignment horizontal="left" indent="1"/>
    </xf>
    <xf numFmtId="0" fontId="96" fillId="103" borderId="113" applyNumberFormat="0" applyProtection="0">
      <alignment horizontal="left" vertical="top" indent="1"/>
    </xf>
    <xf numFmtId="0" fontId="96" fillId="103" borderId="113" applyNumberFormat="0" applyProtection="0">
      <alignment horizontal="left" vertical="top" indent="1"/>
    </xf>
    <xf numFmtId="0" fontId="96" fillId="103" borderId="113" applyNumberFormat="0" applyProtection="0">
      <alignment horizontal="left" vertical="top" indent="1"/>
    </xf>
    <xf numFmtId="0" fontId="96" fillId="103" borderId="113" applyNumberFormat="0" applyProtection="0">
      <alignment horizontal="left" vertical="top" indent="1"/>
    </xf>
    <xf numFmtId="0" fontId="5" fillId="80" borderId="113" applyNumberFormat="0" applyProtection="0">
      <alignment horizontal="left" vertical="top" indent="1"/>
    </xf>
    <xf numFmtId="0" fontId="5" fillId="80" borderId="113" applyNumberFormat="0" applyProtection="0">
      <alignment horizontal="left" vertical="top" indent="1"/>
    </xf>
    <xf numFmtId="0" fontId="96" fillId="103" borderId="113" applyNumberFormat="0" applyProtection="0">
      <alignment horizontal="left" vertical="top" indent="1"/>
    </xf>
    <xf numFmtId="0" fontId="2" fillId="0" borderId="0"/>
    <xf numFmtId="0" fontId="5" fillId="80" borderId="113" applyNumberFormat="0" applyProtection="0">
      <alignment horizontal="left" vertical="top" indent="1"/>
    </xf>
    <xf numFmtId="0" fontId="96" fillId="103" borderId="113" applyNumberFormat="0" applyProtection="0">
      <alignment horizontal="left" vertical="top" indent="1"/>
    </xf>
    <xf numFmtId="0" fontId="5" fillId="80" borderId="113" applyNumberFormat="0" applyProtection="0">
      <alignment horizontal="left" vertical="top" indent="1"/>
    </xf>
    <xf numFmtId="0" fontId="5" fillId="80" borderId="113" applyNumberFormat="0" applyProtection="0">
      <alignment horizontal="left" vertical="top" indent="1"/>
    </xf>
    <xf numFmtId="0" fontId="5" fillId="80" borderId="113" applyNumberFormat="0" applyProtection="0">
      <alignment horizontal="left" vertical="top" indent="1"/>
    </xf>
    <xf numFmtId="0" fontId="5" fillId="80" borderId="113" applyNumberFormat="0" applyProtection="0">
      <alignment horizontal="left" vertical="top" indent="1"/>
    </xf>
    <xf numFmtId="0" fontId="96" fillId="103" borderId="113" applyNumberFormat="0" applyProtection="0">
      <alignment horizontal="left" vertical="top" indent="1"/>
    </xf>
    <xf numFmtId="0" fontId="96" fillId="103" borderId="113" applyNumberFormat="0" applyProtection="0">
      <alignment horizontal="left" vertical="top" indent="1"/>
    </xf>
    <xf numFmtId="0" fontId="5" fillId="80" borderId="113" applyNumberFormat="0" applyProtection="0">
      <alignment horizontal="left" vertical="top" indent="1"/>
    </xf>
    <xf numFmtId="0" fontId="96" fillId="103" borderId="113" applyNumberFormat="0" applyProtection="0">
      <alignment horizontal="left" vertical="top" indent="1"/>
    </xf>
    <xf numFmtId="0" fontId="96" fillId="103" borderId="113" applyNumberFormat="0" applyProtection="0">
      <alignment horizontal="left" vertical="top" indent="1"/>
    </xf>
    <xf numFmtId="0" fontId="96" fillId="103" borderId="113" applyNumberFormat="0" applyProtection="0">
      <alignment horizontal="left" vertical="top" indent="1"/>
    </xf>
    <xf numFmtId="0" fontId="96" fillId="103" borderId="113" applyNumberFormat="0" applyProtection="0">
      <alignment horizontal="left" vertical="top" indent="1"/>
    </xf>
    <xf numFmtId="0" fontId="96" fillId="103" borderId="113" applyNumberFormat="0" applyProtection="0">
      <alignment horizontal="left" vertical="top" indent="1"/>
    </xf>
    <xf numFmtId="0" fontId="96" fillId="103" borderId="113" applyNumberFormat="0" applyProtection="0">
      <alignment horizontal="left" vertical="top" indent="1"/>
    </xf>
    <xf numFmtId="0" fontId="2" fillId="0" borderId="0"/>
    <xf numFmtId="0" fontId="5" fillId="80" borderId="113" applyNumberFormat="0" applyProtection="0">
      <alignment horizontal="left" vertical="top" indent="1"/>
    </xf>
    <xf numFmtId="0" fontId="115" fillId="102" borderId="115" applyBorder="0"/>
    <xf numFmtId="0" fontId="115" fillId="102" borderId="115" applyBorder="0"/>
    <xf numFmtId="0" fontId="115" fillId="102" borderId="115" applyBorder="0"/>
    <xf numFmtId="0" fontId="2" fillId="0" borderId="0"/>
    <xf numFmtId="0" fontId="115" fillId="102" borderId="115" applyBorder="0"/>
    <xf numFmtId="0" fontId="115" fillId="102" borderId="115" applyBorder="0"/>
    <xf numFmtId="0" fontId="115" fillId="102" borderId="115" applyBorder="0"/>
    <xf numFmtId="0" fontId="115" fillId="102" borderId="115" applyBorder="0"/>
    <xf numFmtId="0" fontId="115" fillId="102" borderId="115" applyBorder="0"/>
    <xf numFmtId="0" fontId="115" fillId="102" borderId="115" applyBorder="0"/>
    <xf numFmtId="0" fontId="115" fillId="102" borderId="115" applyBorder="0"/>
    <xf numFmtId="0" fontId="115" fillId="102" borderId="115" applyBorder="0"/>
    <xf numFmtId="0" fontId="115" fillId="102" borderId="115" applyBorder="0"/>
    <xf numFmtId="0" fontId="115" fillId="102" borderId="115" applyBorder="0"/>
    <xf numFmtId="0" fontId="2" fillId="0" borderId="0"/>
    <xf numFmtId="0" fontId="115" fillId="102" borderId="115" applyBorder="0"/>
    <xf numFmtId="0" fontId="115" fillId="102" borderId="115" applyBorder="0"/>
    <xf numFmtId="4" fontId="116" fillId="93" borderId="113" applyNumberFormat="0" applyProtection="0">
      <alignment vertical="center"/>
    </xf>
    <xf numFmtId="4" fontId="116" fillId="93" borderId="113" applyNumberFormat="0" applyProtection="0">
      <alignment vertical="center"/>
    </xf>
    <xf numFmtId="4" fontId="116" fillId="93" borderId="113" applyNumberFormat="0" applyProtection="0">
      <alignment vertical="center"/>
    </xf>
    <xf numFmtId="4" fontId="116" fillId="93" borderId="113" applyNumberFormat="0" applyProtection="0">
      <alignment vertical="center"/>
    </xf>
    <xf numFmtId="4" fontId="33" fillId="85" borderId="113" applyNumberFormat="0" applyProtection="0">
      <alignment vertical="center"/>
    </xf>
    <xf numFmtId="4" fontId="116" fillId="93" borderId="113" applyNumberFormat="0" applyProtection="0">
      <alignment vertical="center"/>
    </xf>
    <xf numFmtId="4" fontId="116" fillId="93" borderId="113" applyNumberFormat="0" applyProtection="0">
      <alignment vertical="center"/>
    </xf>
    <xf numFmtId="4" fontId="116" fillId="93" borderId="113" applyNumberFormat="0" applyProtection="0">
      <alignment vertical="center"/>
    </xf>
    <xf numFmtId="4" fontId="116" fillId="93" borderId="113" applyNumberFormat="0" applyProtection="0">
      <alignment vertical="center"/>
    </xf>
    <xf numFmtId="4" fontId="116" fillId="93" borderId="113" applyNumberFormat="0" applyProtection="0">
      <alignment vertical="center"/>
    </xf>
    <xf numFmtId="4" fontId="116" fillId="93" borderId="113" applyNumberFormat="0" applyProtection="0">
      <alignment vertical="center"/>
    </xf>
    <xf numFmtId="4" fontId="116" fillId="93" borderId="113" applyNumberFormat="0" applyProtection="0">
      <alignment vertical="center"/>
    </xf>
    <xf numFmtId="4" fontId="116" fillId="93" borderId="113" applyNumberFormat="0" applyProtection="0">
      <alignment vertical="center"/>
    </xf>
    <xf numFmtId="4" fontId="116" fillId="93" borderId="113" applyNumberFormat="0" applyProtection="0">
      <alignment vertical="center"/>
    </xf>
    <xf numFmtId="4" fontId="116" fillId="93" borderId="113" applyNumberFormat="0" applyProtection="0">
      <alignment vertical="center"/>
    </xf>
    <xf numFmtId="0" fontId="2" fillId="0" borderId="0"/>
    <xf numFmtId="4" fontId="116" fillId="82" borderId="113" applyNumberFormat="0" applyProtection="0">
      <alignment horizontal="left" vertical="center" indent="1"/>
    </xf>
    <xf numFmtId="4" fontId="116" fillId="82" borderId="113" applyNumberFormat="0" applyProtection="0">
      <alignment horizontal="left" vertical="center" indent="1"/>
    </xf>
    <xf numFmtId="4" fontId="116" fillId="82" borderId="113" applyNumberFormat="0" applyProtection="0">
      <alignment horizontal="left" vertical="center" indent="1"/>
    </xf>
    <xf numFmtId="4" fontId="116" fillId="82" borderId="113" applyNumberFormat="0" applyProtection="0">
      <alignment horizontal="left" vertical="center" indent="1"/>
    </xf>
    <xf numFmtId="4" fontId="33" fillId="85" borderId="113" applyNumberFormat="0" applyProtection="0">
      <alignment horizontal="left" vertical="center" indent="1"/>
    </xf>
    <xf numFmtId="4" fontId="116" fillId="82" borderId="113" applyNumberFormat="0" applyProtection="0">
      <alignment horizontal="left" vertical="center" indent="1"/>
    </xf>
    <xf numFmtId="4" fontId="116" fillId="82" borderId="113" applyNumberFormat="0" applyProtection="0">
      <alignment horizontal="left" vertical="center" indent="1"/>
    </xf>
    <xf numFmtId="4" fontId="116" fillId="82" borderId="113" applyNumberFormat="0" applyProtection="0">
      <alignment horizontal="left" vertical="center" indent="1"/>
    </xf>
    <xf numFmtId="4" fontId="116" fillId="82" borderId="113" applyNumberFormat="0" applyProtection="0">
      <alignment horizontal="left" vertical="center" indent="1"/>
    </xf>
    <xf numFmtId="4" fontId="116" fillId="82" borderId="113" applyNumberFormat="0" applyProtection="0">
      <alignment horizontal="left" vertical="center" indent="1"/>
    </xf>
    <xf numFmtId="4" fontId="116" fillId="82" borderId="113" applyNumberFormat="0" applyProtection="0">
      <alignment horizontal="left" vertical="center" indent="1"/>
    </xf>
    <xf numFmtId="4" fontId="116" fillId="82" borderId="113" applyNumberFormat="0" applyProtection="0">
      <alignment horizontal="left" vertical="center" indent="1"/>
    </xf>
    <xf numFmtId="4" fontId="116" fillId="82" borderId="113" applyNumberFormat="0" applyProtection="0">
      <alignment horizontal="left" vertical="center" indent="1"/>
    </xf>
    <xf numFmtId="4" fontId="116" fillId="82" borderId="113" applyNumberFormat="0" applyProtection="0">
      <alignment horizontal="left" vertical="center" indent="1"/>
    </xf>
    <xf numFmtId="4" fontId="116" fillId="82" borderId="113" applyNumberFormat="0" applyProtection="0">
      <alignment horizontal="left" vertical="center" indent="1"/>
    </xf>
    <xf numFmtId="0" fontId="2" fillId="0" borderId="0"/>
    <xf numFmtId="0" fontId="116" fillId="93" borderId="113" applyNumberFormat="0" applyProtection="0">
      <alignment horizontal="left" vertical="top" indent="1"/>
    </xf>
    <xf numFmtId="0" fontId="116" fillId="93" borderId="113" applyNumberFormat="0" applyProtection="0">
      <alignment horizontal="left" vertical="top" indent="1"/>
    </xf>
    <xf numFmtId="0" fontId="116" fillId="93" borderId="113" applyNumberFormat="0" applyProtection="0">
      <alignment horizontal="left" vertical="top" indent="1"/>
    </xf>
    <xf numFmtId="0" fontId="116" fillId="93" borderId="113" applyNumberFormat="0" applyProtection="0">
      <alignment horizontal="left" vertical="top" indent="1"/>
    </xf>
    <xf numFmtId="0" fontId="33" fillId="85" borderId="113" applyNumberFormat="0" applyProtection="0">
      <alignment horizontal="left" vertical="top" indent="1"/>
    </xf>
    <xf numFmtId="0" fontId="116" fillId="93" borderId="113" applyNumberFormat="0" applyProtection="0">
      <alignment horizontal="left" vertical="top" indent="1"/>
    </xf>
    <xf numFmtId="0" fontId="116" fillId="93" borderId="113" applyNumberFormat="0" applyProtection="0">
      <alignment horizontal="left" vertical="top" indent="1"/>
    </xf>
    <xf numFmtId="0" fontId="116" fillId="93" borderId="113" applyNumberFormat="0" applyProtection="0">
      <alignment horizontal="left" vertical="top" indent="1"/>
    </xf>
    <xf numFmtId="0" fontId="116" fillId="93" borderId="113" applyNumberFormat="0" applyProtection="0">
      <alignment horizontal="left" vertical="top" indent="1"/>
    </xf>
    <xf numFmtId="0" fontId="116" fillId="93" borderId="113" applyNumberFormat="0" applyProtection="0">
      <alignment horizontal="left" vertical="top" indent="1"/>
    </xf>
    <xf numFmtId="0" fontId="116" fillId="93" borderId="113" applyNumberFormat="0" applyProtection="0">
      <alignment horizontal="left" vertical="top" indent="1"/>
    </xf>
    <xf numFmtId="0" fontId="116" fillId="93" borderId="113" applyNumberFormat="0" applyProtection="0">
      <alignment horizontal="left" vertical="top" indent="1"/>
    </xf>
    <xf numFmtId="0" fontId="116" fillId="93" borderId="113" applyNumberFormat="0" applyProtection="0">
      <alignment horizontal="left" vertical="top" indent="1"/>
    </xf>
    <xf numFmtId="0" fontId="116" fillId="93" borderId="113" applyNumberFormat="0" applyProtection="0">
      <alignment horizontal="left" vertical="top" indent="1"/>
    </xf>
    <xf numFmtId="0" fontId="116" fillId="93" borderId="113" applyNumberFormat="0" applyProtection="0">
      <alignment horizontal="left" vertical="top" indent="1"/>
    </xf>
    <xf numFmtId="0" fontId="2" fillId="0" borderId="0"/>
    <xf numFmtId="0" fontId="2" fillId="0" borderId="0"/>
    <xf numFmtId="4" fontId="96" fillId="0" borderId="99" applyNumberFormat="0" applyProtection="0">
      <alignment horizontal="right" vertical="center"/>
    </xf>
    <xf numFmtId="4" fontId="96" fillId="0" borderId="99" applyNumberFormat="0" applyProtection="0">
      <alignment horizontal="right" vertical="center"/>
    </xf>
    <xf numFmtId="4" fontId="96" fillId="0" borderId="99" applyNumberFormat="0" applyProtection="0">
      <alignment horizontal="right" vertical="center"/>
    </xf>
    <xf numFmtId="4" fontId="96" fillId="0" borderId="99" applyNumberFormat="0" applyProtection="0">
      <alignment horizontal="right" vertical="center"/>
    </xf>
    <xf numFmtId="4" fontId="33" fillId="103" borderId="113" applyNumberFormat="0" applyProtection="0">
      <alignment horizontal="right" vertical="center"/>
    </xf>
    <xf numFmtId="4" fontId="96" fillId="0" borderId="99" applyNumberFormat="0" applyProtection="0">
      <alignment horizontal="right" vertical="center"/>
    </xf>
    <xf numFmtId="4" fontId="96" fillId="0" borderId="99" applyNumberFormat="0" applyProtection="0">
      <alignment horizontal="right" vertical="center"/>
    </xf>
    <xf numFmtId="4" fontId="96" fillId="0" borderId="99" applyNumberFormat="0" applyProtection="0">
      <alignment horizontal="right" vertical="center"/>
    </xf>
    <xf numFmtId="4" fontId="33" fillId="0" borderId="111" applyNumberFormat="0" applyProtection="0">
      <alignment horizontal="right" vertical="center"/>
    </xf>
    <xf numFmtId="4" fontId="103" fillId="109" borderId="99" applyNumberFormat="0" applyProtection="0">
      <alignment horizontal="right" vertical="center"/>
    </xf>
    <xf numFmtId="4" fontId="103" fillId="109" borderId="99" applyNumberFormat="0" applyProtection="0">
      <alignment horizontal="right" vertical="center"/>
    </xf>
    <xf numFmtId="4" fontId="103" fillId="109" borderId="99" applyNumberFormat="0" applyProtection="0">
      <alignment horizontal="right" vertical="center"/>
    </xf>
    <xf numFmtId="4" fontId="103" fillId="109" borderId="99" applyNumberFormat="0" applyProtection="0">
      <alignment horizontal="right" vertical="center"/>
    </xf>
    <xf numFmtId="4" fontId="117" fillId="103" borderId="113" applyNumberFormat="0" applyProtection="0">
      <alignment horizontal="right" vertical="center"/>
    </xf>
    <xf numFmtId="4" fontId="103" fillId="109" borderId="99" applyNumberFormat="0" applyProtection="0">
      <alignment horizontal="right" vertical="center"/>
    </xf>
    <xf numFmtId="4" fontId="103" fillId="109" borderId="99" applyNumberFormat="0" applyProtection="0">
      <alignment horizontal="right" vertical="center"/>
    </xf>
    <xf numFmtId="4" fontId="103" fillId="109" borderId="99" applyNumberFormat="0" applyProtection="0">
      <alignment horizontal="right" vertical="center"/>
    </xf>
    <xf numFmtId="4" fontId="103" fillId="109" borderId="99" applyNumberFormat="0" applyProtection="0">
      <alignment horizontal="right" vertical="center"/>
    </xf>
    <xf numFmtId="4" fontId="103" fillId="109" borderId="99" applyNumberFormat="0" applyProtection="0">
      <alignment horizontal="right" vertical="center"/>
    </xf>
    <xf numFmtId="4" fontId="103" fillId="109" borderId="99" applyNumberFormat="0" applyProtection="0">
      <alignment horizontal="right" vertical="center"/>
    </xf>
    <xf numFmtId="4" fontId="103" fillId="109" borderId="99" applyNumberFormat="0" applyProtection="0">
      <alignment horizontal="right" vertical="center"/>
    </xf>
    <xf numFmtId="4" fontId="103" fillId="109" borderId="99" applyNumberFormat="0" applyProtection="0">
      <alignment horizontal="right" vertical="center"/>
    </xf>
    <xf numFmtId="4" fontId="103" fillId="109" borderId="99" applyNumberFormat="0" applyProtection="0">
      <alignment horizontal="right" vertical="center"/>
    </xf>
    <xf numFmtId="4" fontId="103" fillId="109" borderId="99" applyNumberFormat="0" applyProtection="0">
      <alignment horizontal="right" vertical="center"/>
    </xf>
    <xf numFmtId="0" fontId="2" fillId="0" borderId="0"/>
    <xf numFmtId="0" fontId="2" fillId="0" borderId="0"/>
    <xf numFmtId="4" fontId="96" fillId="51" borderId="99" applyNumberFormat="0" applyProtection="0">
      <alignment horizontal="left" vertical="center" indent="1"/>
    </xf>
    <xf numFmtId="4" fontId="96" fillId="51" borderId="99" applyNumberFormat="0" applyProtection="0">
      <alignment horizontal="left" vertical="center" indent="1"/>
    </xf>
    <xf numFmtId="4" fontId="96" fillId="51" borderId="99" applyNumberFormat="0" applyProtection="0">
      <alignment horizontal="left" vertical="center" indent="1"/>
    </xf>
    <xf numFmtId="4" fontId="96" fillId="51" borderId="99" applyNumberFormat="0" applyProtection="0">
      <alignment horizontal="left" vertical="center" indent="1"/>
    </xf>
    <xf numFmtId="4" fontId="33" fillId="105" borderId="113" applyNumberFormat="0" applyProtection="0">
      <alignment horizontal="left" vertical="center" indent="1"/>
    </xf>
    <xf numFmtId="4" fontId="96" fillId="51" borderId="99" applyNumberFormat="0" applyProtection="0">
      <alignment horizontal="left" vertical="center" indent="1"/>
    </xf>
    <xf numFmtId="4" fontId="96" fillId="51" borderId="99" applyNumberFormat="0" applyProtection="0">
      <alignment horizontal="left" vertical="center" indent="1"/>
    </xf>
    <xf numFmtId="4" fontId="96" fillId="51" borderId="99" applyNumberFormat="0" applyProtection="0">
      <alignment horizontal="left" vertical="center" indent="1"/>
    </xf>
    <xf numFmtId="4" fontId="96" fillId="51" borderId="99" applyNumberFormat="0" applyProtection="0">
      <alignment horizontal="left" vertical="center" indent="1"/>
    </xf>
    <xf numFmtId="4" fontId="96" fillId="51" borderId="99" applyNumberFormat="0" applyProtection="0">
      <alignment horizontal="left" vertical="center" indent="1"/>
    </xf>
    <xf numFmtId="0" fontId="5" fillId="0" borderId="111" applyNumberFormat="0" applyProtection="0">
      <alignment horizontal="left" vertical="center" indent="1"/>
    </xf>
    <xf numFmtId="0" fontId="116" fillId="105" borderId="113" applyNumberFormat="0" applyProtection="0">
      <alignment horizontal="left" vertical="top" indent="1"/>
    </xf>
    <xf numFmtId="0" fontId="116" fillId="105" borderId="113" applyNumberFormat="0" applyProtection="0">
      <alignment horizontal="left" vertical="top" indent="1"/>
    </xf>
    <xf numFmtId="0" fontId="116" fillId="105" borderId="113" applyNumberFormat="0" applyProtection="0">
      <alignment horizontal="left" vertical="top" indent="1"/>
    </xf>
    <xf numFmtId="0" fontId="116" fillId="105" borderId="113" applyNumberFormat="0" applyProtection="0">
      <alignment horizontal="left" vertical="top" indent="1"/>
    </xf>
    <xf numFmtId="0" fontId="33" fillId="97" borderId="113" applyNumberFormat="0" applyProtection="0">
      <alignment horizontal="left" vertical="top" indent="1"/>
    </xf>
    <xf numFmtId="0" fontId="116" fillId="105" borderId="113" applyNumberFormat="0" applyProtection="0">
      <alignment horizontal="left" vertical="top" indent="1"/>
    </xf>
    <xf numFmtId="0" fontId="116" fillId="105" borderId="113" applyNumberFormat="0" applyProtection="0">
      <alignment horizontal="left" vertical="top" indent="1"/>
    </xf>
    <xf numFmtId="0" fontId="116" fillId="105" borderId="113" applyNumberFormat="0" applyProtection="0">
      <alignment horizontal="left" vertical="top" indent="1"/>
    </xf>
    <xf numFmtId="0" fontId="116" fillId="105" borderId="113" applyNumberFormat="0" applyProtection="0">
      <alignment horizontal="left" vertical="top" indent="1"/>
    </xf>
    <xf numFmtId="0" fontId="116" fillId="105" borderId="113" applyNumberFormat="0" applyProtection="0">
      <alignment horizontal="left" vertical="top" indent="1"/>
    </xf>
    <xf numFmtId="0" fontId="116" fillId="105" borderId="113" applyNumberFormat="0" applyProtection="0">
      <alignment horizontal="left" vertical="top" indent="1"/>
    </xf>
    <xf numFmtId="0" fontId="116" fillId="105" borderId="113" applyNumberFormat="0" applyProtection="0">
      <alignment horizontal="left" vertical="top" indent="1"/>
    </xf>
    <xf numFmtId="0" fontId="6" fillId="0" borderId="38" applyNumberFormat="0" applyProtection="0">
      <alignment horizontal="left" vertical="center" indent="1"/>
    </xf>
    <xf numFmtId="0" fontId="2" fillId="0" borderId="0"/>
    <xf numFmtId="4" fontId="119" fillId="110" borderId="114" applyNumberFormat="0" applyProtection="0">
      <alignment horizontal="left" vertical="center" indent="1"/>
    </xf>
    <xf numFmtId="4" fontId="119" fillId="110" borderId="114" applyNumberFormat="0" applyProtection="0">
      <alignment horizontal="left" vertical="center" indent="1"/>
    </xf>
    <xf numFmtId="4" fontId="119" fillId="110" borderId="114" applyNumberFormat="0" applyProtection="0">
      <alignment horizontal="left" vertical="center" indent="1"/>
    </xf>
    <xf numFmtId="4" fontId="119" fillId="110" borderId="114" applyNumberFormat="0" applyProtection="0">
      <alignment horizontal="left" vertical="center" indent="1"/>
    </xf>
    <xf numFmtId="4" fontId="119" fillId="110" borderId="114" applyNumberFormat="0" applyProtection="0">
      <alignment horizontal="left" vertical="center" indent="1"/>
    </xf>
    <xf numFmtId="4" fontId="119" fillId="110" borderId="114" applyNumberFormat="0" applyProtection="0">
      <alignment horizontal="left" vertical="center" indent="1"/>
    </xf>
    <xf numFmtId="4" fontId="119" fillId="110" borderId="114" applyNumberFormat="0" applyProtection="0">
      <alignment horizontal="left" vertical="center" indent="1"/>
    </xf>
    <xf numFmtId="4" fontId="119" fillId="110" borderId="114" applyNumberFormat="0" applyProtection="0">
      <alignment horizontal="left" vertical="center" indent="1"/>
    </xf>
    <xf numFmtId="4" fontId="119" fillId="110" borderId="114" applyNumberFormat="0" applyProtection="0">
      <alignment horizontal="left" vertical="center" indent="1"/>
    </xf>
    <xf numFmtId="4" fontId="119" fillId="110" borderId="114" applyNumberFormat="0" applyProtection="0">
      <alignment horizontal="left" vertical="center" indent="1"/>
    </xf>
    <xf numFmtId="0" fontId="120" fillId="0" borderId="0"/>
    <xf numFmtId="0" fontId="96" fillId="111" borderId="30"/>
    <xf numFmtId="0" fontId="2" fillId="0" borderId="0"/>
    <xf numFmtId="0" fontId="96" fillId="111" borderId="30"/>
    <xf numFmtId="4" fontId="123" fillId="81" borderId="99" applyNumberFormat="0" applyProtection="0">
      <alignment horizontal="right" vertical="center"/>
    </xf>
    <xf numFmtId="4" fontId="123" fillId="81" borderId="99" applyNumberFormat="0" applyProtection="0">
      <alignment horizontal="right" vertical="center"/>
    </xf>
    <xf numFmtId="4" fontId="123" fillId="81" borderId="99" applyNumberFormat="0" applyProtection="0">
      <alignment horizontal="right" vertical="center"/>
    </xf>
    <xf numFmtId="4" fontId="124" fillId="103" borderId="113" applyNumberFormat="0" applyProtection="0">
      <alignment horizontal="right" vertical="center"/>
    </xf>
    <xf numFmtId="4" fontId="123" fillId="81" borderId="99" applyNumberFormat="0" applyProtection="0">
      <alignment horizontal="right" vertical="center"/>
    </xf>
    <xf numFmtId="4" fontId="123" fillId="81" borderId="99" applyNumberFormat="0" applyProtection="0">
      <alignment horizontal="right" vertical="center"/>
    </xf>
    <xf numFmtId="4" fontId="123" fillId="81" borderId="99" applyNumberFormat="0" applyProtection="0">
      <alignment horizontal="right" vertical="center"/>
    </xf>
    <xf numFmtId="4" fontId="123" fillId="81" borderId="99" applyNumberFormat="0" applyProtection="0">
      <alignment horizontal="right" vertical="center"/>
    </xf>
    <xf numFmtId="4" fontId="123" fillId="81" borderId="99" applyNumberFormat="0" applyProtection="0">
      <alignment horizontal="right" vertical="center"/>
    </xf>
    <xf numFmtId="4" fontId="123" fillId="81" borderId="99" applyNumberFormat="0" applyProtection="0">
      <alignment horizontal="right" vertical="center"/>
    </xf>
    <xf numFmtId="4" fontId="102" fillId="0" borderId="0" applyNumberFormat="0" applyProtection="0">
      <alignment horizontal="right"/>
    </xf>
    <xf numFmtId="0" fontId="359" fillId="175" borderId="0"/>
    <xf numFmtId="0" fontId="359" fillId="167" borderId="0"/>
    <xf numFmtId="0" fontId="359" fillId="185" borderId="0"/>
    <xf numFmtId="0" fontId="260" fillId="183" borderId="0" applyNumberFormat="0" applyBorder="0" applyAlignment="0" applyProtection="0">
      <alignment vertical="center"/>
    </xf>
    <xf numFmtId="0" fontId="42" fillId="186" borderId="0" applyNumberFormat="0" applyFont="0" applyBorder="0" applyAlignment="0" applyProtection="0"/>
    <xf numFmtId="0" fontId="187" fillId="133" borderId="0" applyNumberFormat="0" applyFont="0" applyBorder="0" applyAlignment="0" applyProtection="0">
      <alignment horizontal="center"/>
    </xf>
    <xf numFmtId="348" fontId="42" fillId="0" borderId="0"/>
    <xf numFmtId="0" fontId="140" fillId="0" borderId="0" applyNumberFormat="0" applyFill="0" applyBorder="0" applyAlignment="0" applyProtection="0"/>
    <xf numFmtId="0" fontId="2" fillId="0" borderId="0"/>
    <xf numFmtId="1" fontId="5" fillId="0" borderId="0"/>
    <xf numFmtId="0" fontId="360" fillId="0" borderId="0"/>
    <xf numFmtId="1" fontId="42" fillId="0" borderId="0" applyBorder="0">
      <alignment horizontal="left" vertical="top" wrapText="1"/>
    </xf>
    <xf numFmtId="0" fontId="51" fillId="0" borderId="0"/>
    <xf numFmtId="259" fontId="5" fillId="0" borderId="0"/>
    <xf numFmtId="259" fontId="5" fillId="0" borderId="0"/>
    <xf numFmtId="0" fontId="2" fillId="0" borderId="0"/>
    <xf numFmtId="0" fontId="5" fillId="187" borderId="0"/>
    <xf numFmtId="0" fontId="157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37" fontId="5" fillId="0" borderId="0">
      <alignment horizontal="left" wrapText="1"/>
    </xf>
    <xf numFmtId="171" fontId="5" fillId="0" borderId="0">
      <alignment horizontal="left" wrapText="1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94" fillId="0" borderId="0">
      <alignment vertical="top"/>
    </xf>
    <xf numFmtId="41" fontId="5" fillId="0" borderId="0" applyFont="0" applyFill="0" applyBorder="0" applyAlignment="0" applyProtection="0"/>
    <xf numFmtId="0" fontId="94" fillId="0" borderId="0">
      <alignment vertical="top"/>
    </xf>
    <xf numFmtId="0" fontId="94" fillId="0" borderId="0">
      <alignment vertical="top"/>
    </xf>
    <xf numFmtId="0" fontId="94" fillId="0" borderId="0">
      <alignment vertical="top"/>
    </xf>
    <xf numFmtId="0" fontId="94" fillId="0" borderId="0">
      <alignment vertical="top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96" fillId="0" borderId="0" applyNumberFormat="0" applyFill="0" applyBorder="0" applyProtection="0">
      <alignment horizontal="left" vertical="top" wrapText="1"/>
    </xf>
    <xf numFmtId="0" fontId="96" fillId="0" borderId="0" applyNumberFormat="0" applyFill="0" applyBorder="0" applyProtection="0">
      <alignment horizontal="right" vertical="top" wrapText="1"/>
    </xf>
    <xf numFmtId="0" fontId="94" fillId="0" borderId="0">
      <alignment vertical="top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94" fillId="0" borderId="0">
      <alignment vertical="top"/>
    </xf>
    <xf numFmtId="0" fontId="94" fillId="0" borderId="0">
      <alignment vertical="top"/>
    </xf>
    <xf numFmtId="41" fontId="5" fillId="0" borderId="0" applyFont="0" applyFill="0" applyBorder="0" applyAlignment="0" applyProtection="0"/>
    <xf numFmtId="0" fontId="94" fillId="0" borderId="0">
      <alignment vertical="top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94" fillId="0" borderId="0">
      <alignment vertical="top"/>
    </xf>
    <xf numFmtId="0" fontId="94" fillId="0" borderId="0">
      <alignment vertical="top"/>
    </xf>
    <xf numFmtId="41" fontId="5" fillId="0" borderId="0" applyFont="0" applyFill="0" applyBorder="0" applyAlignment="0" applyProtection="0"/>
    <xf numFmtId="14" fontId="96" fillId="0" borderId="0" applyFill="0" applyBorder="0" applyProtection="0">
      <alignment horizontal="right" vertical="top" wrapText="1"/>
    </xf>
    <xf numFmtId="0" fontId="94" fillId="0" borderId="0">
      <alignment vertical="top"/>
    </xf>
    <xf numFmtId="41" fontId="5" fillId="0" borderId="0" applyFont="0" applyFill="0" applyBorder="0" applyAlignment="0" applyProtection="0"/>
    <xf numFmtId="0" fontId="94" fillId="0" borderId="0">
      <alignment vertical="top"/>
    </xf>
    <xf numFmtId="0" fontId="5" fillId="0" borderId="1"/>
    <xf numFmtId="0" fontId="33" fillId="0" borderId="0" applyNumberFormat="0" applyBorder="0" applyAlignment="0"/>
    <xf numFmtId="0" fontId="5" fillId="0" borderId="1"/>
    <xf numFmtId="0" fontId="33" fillId="0" borderId="0" applyNumberFormat="0" applyBorder="0" applyAlignment="0"/>
    <xf numFmtId="0" fontId="5" fillId="0" borderId="1"/>
    <xf numFmtId="0" fontId="33" fillId="0" borderId="0" applyNumberFormat="0" applyBorder="0" applyAlignment="0"/>
    <xf numFmtId="0" fontId="33" fillId="0" borderId="0" applyNumberFormat="0" applyBorder="0" applyAlignment="0"/>
    <xf numFmtId="0" fontId="33" fillId="0" borderId="0" applyNumberFormat="0" applyBorder="0" applyAlignment="0"/>
    <xf numFmtId="0" fontId="33" fillId="0" borderId="0" applyNumberFormat="0" applyBorder="0" applyAlignment="0"/>
    <xf numFmtId="0" fontId="33" fillId="0" borderId="0" applyNumberFormat="0" applyBorder="0" applyAlignment="0"/>
    <xf numFmtId="0" fontId="33" fillId="0" borderId="0" applyNumberFormat="0" applyBorder="0" applyAlignment="0"/>
    <xf numFmtId="0" fontId="33" fillId="0" borderId="0" applyNumberFormat="0" applyBorder="0" applyAlignment="0"/>
    <xf numFmtId="0" fontId="2" fillId="0" borderId="0"/>
    <xf numFmtId="0" fontId="5" fillId="0" borderId="1"/>
    <xf numFmtId="0" fontId="33" fillId="0" borderId="0" applyNumberFormat="0" applyBorder="0" applyAlignment="0"/>
    <xf numFmtId="0" fontId="5" fillId="0" borderId="1"/>
    <xf numFmtId="0" fontId="5" fillId="0" borderId="1"/>
    <xf numFmtId="0" fontId="5" fillId="0" borderId="1"/>
    <xf numFmtId="0" fontId="33" fillId="0" borderId="0" applyNumberFormat="0" applyBorder="0" applyAlignment="0"/>
    <xf numFmtId="0" fontId="33" fillId="0" borderId="0" applyNumberFormat="0" applyBorder="0" applyAlignment="0"/>
    <xf numFmtId="0" fontId="2" fillId="0" borderId="0"/>
    <xf numFmtId="0" fontId="33" fillId="0" borderId="0" applyNumberFormat="0" applyBorder="0" applyAlignment="0"/>
    <xf numFmtId="0" fontId="33" fillId="0" borderId="0" applyNumberFormat="0" applyBorder="0" applyAlignment="0"/>
    <xf numFmtId="299" fontId="361" fillId="82" borderId="0" applyNumberFormat="0" applyBorder="0" applyAlignment="0"/>
    <xf numFmtId="299" fontId="362" fillId="0" borderId="0" applyNumberFormat="0" applyBorder="0" applyAlignment="0"/>
    <xf numFmtId="299" fontId="361" fillId="82" borderId="0" applyNumberFormat="0" applyBorder="0" applyAlignment="0"/>
    <xf numFmtId="299" fontId="362" fillId="0" borderId="0" applyNumberFormat="0" applyBorder="0" applyAlignment="0"/>
    <xf numFmtId="299" fontId="362" fillId="0" borderId="0" applyNumberFormat="0" applyBorder="0" applyAlignment="0"/>
    <xf numFmtId="0" fontId="2" fillId="0" borderId="0"/>
    <xf numFmtId="299" fontId="362" fillId="0" borderId="0" applyNumberFormat="0" applyBorder="0" applyAlignment="0"/>
    <xf numFmtId="299" fontId="362" fillId="0" borderId="0" applyNumberFormat="0" applyBorder="0" applyAlignment="0"/>
    <xf numFmtId="0" fontId="2" fillId="0" borderId="0"/>
    <xf numFmtId="299" fontId="362" fillId="0" borderId="0" applyNumberFormat="0" applyBorder="0" applyAlignment="0"/>
    <xf numFmtId="299" fontId="362" fillId="0" borderId="0" applyNumberFormat="0" applyBorder="0" applyAlignment="0"/>
    <xf numFmtId="0" fontId="2" fillId="0" borderId="0"/>
    <xf numFmtId="299" fontId="362" fillId="0" borderId="0" applyNumberFormat="0" applyBorder="0" applyAlignment="0"/>
    <xf numFmtId="299" fontId="362" fillId="0" borderId="0" applyNumberFormat="0" applyBorder="0" applyAlignment="0"/>
    <xf numFmtId="0" fontId="2" fillId="0" borderId="0"/>
    <xf numFmtId="299" fontId="361" fillId="82" borderId="0" applyNumberFormat="0" applyBorder="0" applyAlignment="0"/>
    <xf numFmtId="0" fontId="2" fillId="0" borderId="0"/>
    <xf numFmtId="299" fontId="361" fillId="82" borderId="0" applyNumberFormat="0" applyBorder="0" applyAlignment="0"/>
    <xf numFmtId="299" fontId="361" fillId="82" borderId="0" applyNumberFormat="0" applyBorder="0" applyAlignment="0"/>
    <xf numFmtId="0" fontId="2" fillId="0" borderId="0"/>
    <xf numFmtId="299" fontId="361" fillId="82" borderId="0" applyNumberFormat="0" applyBorder="0" applyAlignment="0"/>
    <xf numFmtId="299" fontId="361" fillId="82" borderId="0" applyNumberFormat="0" applyBorder="0" applyAlignment="0"/>
    <xf numFmtId="0" fontId="2" fillId="0" borderId="0"/>
    <xf numFmtId="299" fontId="361" fillId="82" borderId="0" applyNumberFormat="0" applyBorder="0" applyAlignment="0"/>
    <xf numFmtId="299" fontId="361" fillId="82" borderId="0" applyNumberFormat="0" applyBorder="0" applyAlignment="0"/>
    <xf numFmtId="0" fontId="2" fillId="0" borderId="0"/>
    <xf numFmtId="299" fontId="362" fillId="0" borderId="0" applyNumberFormat="0" applyBorder="0" applyAlignment="0"/>
    <xf numFmtId="0" fontId="2" fillId="0" borderId="0"/>
    <xf numFmtId="0" fontId="102" fillId="0" borderId="0" applyNumberFormat="0" applyBorder="0" applyAlignment="0"/>
    <xf numFmtId="0" fontId="102" fillId="0" borderId="0" applyNumberFormat="0" applyBorder="0" applyAlignment="0"/>
    <xf numFmtId="0" fontId="2" fillId="0" borderId="0"/>
    <xf numFmtId="0" fontId="102" fillId="0" borderId="0" applyNumberFormat="0" applyBorder="0" applyAlignment="0"/>
    <xf numFmtId="0" fontId="102" fillId="0" borderId="0" applyNumberFormat="0" applyBorder="0" applyAlignment="0"/>
    <xf numFmtId="0" fontId="2" fillId="0" borderId="0"/>
    <xf numFmtId="0" fontId="102" fillId="0" borderId="0" applyNumberFormat="0" applyBorder="0" applyAlignment="0"/>
    <xf numFmtId="0" fontId="102" fillId="0" borderId="0" applyNumberFormat="0" applyBorder="0" applyAlignment="0"/>
    <xf numFmtId="0" fontId="2" fillId="0" borderId="0"/>
    <xf numFmtId="0" fontId="102" fillId="0" borderId="0" applyNumberFormat="0" applyBorder="0" applyAlignment="0"/>
    <xf numFmtId="0" fontId="102" fillId="0" borderId="0" applyNumberFormat="0" applyBorder="0" applyAlignment="0"/>
    <xf numFmtId="0" fontId="2" fillId="0" borderId="0"/>
    <xf numFmtId="0" fontId="362" fillId="0" borderId="0" applyNumberFormat="0" applyBorder="0" applyAlignment="0"/>
    <xf numFmtId="0" fontId="362" fillId="0" borderId="0" applyNumberFormat="0" applyBorder="0" applyAlignment="0"/>
    <xf numFmtId="0" fontId="2" fillId="0" borderId="0"/>
    <xf numFmtId="299" fontId="361" fillId="82" borderId="0" applyNumberFormat="0" applyBorder="0" applyAlignment="0"/>
    <xf numFmtId="0" fontId="2" fillId="0" borderId="0"/>
    <xf numFmtId="0" fontId="102" fillId="0" borderId="0" applyNumberFormat="0" applyBorder="0" applyAlignment="0"/>
    <xf numFmtId="0" fontId="102" fillId="0" borderId="0" applyNumberFormat="0" applyBorder="0" applyAlignment="0"/>
    <xf numFmtId="299" fontId="102" fillId="0" borderId="0" applyNumberFormat="0" applyBorder="0" applyAlignment="0"/>
    <xf numFmtId="0" fontId="102" fillId="0" borderId="0" applyNumberFormat="0" applyBorder="0" applyAlignment="0"/>
    <xf numFmtId="299" fontId="102" fillId="0" borderId="0" applyNumberFormat="0" applyBorder="0" applyAlignment="0"/>
    <xf numFmtId="299" fontId="102" fillId="0" borderId="0" applyNumberFormat="0" applyBorder="0" applyAlignment="0"/>
    <xf numFmtId="0" fontId="2" fillId="0" borderId="0"/>
    <xf numFmtId="299" fontId="102" fillId="0" borderId="0" applyNumberFormat="0" applyBorder="0" applyAlignment="0"/>
    <xf numFmtId="299" fontId="102" fillId="0" borderId="0" applyNumberFormat="0" applyBorder="0" applyAlignment="0"/>
    <xf numFmtId="0" fontId="2" fillId="0" borderId="0"/>
    <xf numFmtId="299" fontId="102" fillId="0" borderId="0" applyNumberFormat="0" applyBorder="0" applyAlignment="0"/>
    <xf numFmtId="299" fontId="102" fillId="0" borderId="0" applyNumberFormat="0" applyBorder="0" applyAlignment="0"/>
    <xf numFmtId="0" fontId="2" fillId="0" borderId="0"/>
    <xf numFmtId="299" fontId="102" fillId="0" borderId="0" applyNumberFormat="0" applyBorder="0" applyAlignment="0"/>
    <xf numFmtId="299" fontId="102" fillId="0" borderId="0" applyNumberFormat="0" applyBorder="0" applyAlignment="0"/>
    <xf numFmtId="0" fontId="2" fillId="0" borderId="0"/>
    <xf numFmtId="0" fontId="102" fillId="0" borderId="0" applyNumberFormat="0" applyBorder="0" applyAlignment="0"/>
    <xf numFmtId="0" fontId="2" fillId="0" borderId="0"/>
    <xf numFmtId="0" fontId="102" fillId="0" borderId="0" applyNumberFormat="0" applyBorder="0" applyAlignment="0"/>
    <xf numFmtId="0" fontId="102" fillId="0" borderId="0" applyNumberFormat="0" applyBorder="0" applyAlignment="0"/>
    <xf numFmtId="0" fontId="2" fillId="0" borderId="0"/>
    <xf numFmtId="0" fontId="102" fillId="0" borderId="0" applyNumberFormat="0" applyBorder="0" applyAlignment="0"/>
    <xf numFmtId="0" fontId="102" fillId="0" borderId="0" applyNumberFormat="0" applyBorder="0" applyAlignment="0"/>
    <xf numFmtId="0" fontId="2" fillId="0" borderId="0"/>
    <xf numFmtId="0" fontId="102" fillId="0" borderId="0" applyNumberFormat="0" applyBorder="0" applyAlignment="0"/>
    <xf numFmtId="0" fontId="102" fillId="0" borderId="0" applyNumberFormat="0" applyBorder="0" applyAlignment="0"/>
    <xf numFmtId="0" fontId="2" fillId="0" borderId="0"/>
    <xf numFmtId="299" fontId="102" fillId="0" borderId="0" applyNumberFormat="0" applyBorder="0" applyAlignment="0"/>
    <xf numFmtId="0" fontId="2" fillId="0" borderId="0"/>
    <xf numFmtId="0" fontId="102" fillId="0" borderId="0" applyNumberFormat="0" applyBorder="0" applyAlignment="0"/>
    <xf numFmtId="0" fontId="102" fillId="0" borderId="0" applyNumberFormat="0" applyBorder="0" applyAlignment="0"/>
    <xf numFmtId="0" fontId="2" fillId="0" borderId="0"/>
    <xf numFmtId="0" fontId="33" fillId="0" borderId="0" applyNumberFormat="0" applyBorder="0" applyAlignment="0"/>
    <xf numFmtId="0" fontId="33" fillId="0" borderId="0" applyNumberFormat="0" applyBorder="0" applyAlignment="0"/>
    <xf numFmtId="0" fontId="2" fillId="0" borderId="0"/>
    <xf numFmtId="0" fontId="33" fillId="0" borderId="0" applyNumberFormat="0" applyBorder="0" applyAlignment="0"/>
    <xf numFmtId="0" fontId="33" fillId="0" borderId="0" applyNumberFormat="0" applyBorder="0" applyAlignment="0"/>
    <xf numFmtId="0" fontId="2" fillId="0" borderId="0"/>
    <xf numFmtId="0" fontId="33" fillId="0" borderId="0" applyNumberFormat="0" applyBorder="0" applyAlignment="0"/>
    <xf numFmtId="0" fontId="33" fillId="0" borderId="0" applyNumberFormat="0" applyBorder="0" applyAlignment="0"/>
    <xf numFmtId="0" fontId="2" fillId="0" borderId="0"/>
    <xf numFmtId="0" fontId="33" fillId="0" borderId="0" applyNumberFormat="0" applyBorder="0" applyAlignment="0"/>
    <xf numFmtId="0" fontId="33" fillId="0" borderId="0" applyNumberFormat="0" applyBorder="0" applyAlignment="0"/>
    <xf numFmtId="0" fontId="2" fillId="0" borderId="0"/>
    <xf numFmtId="0" fontId="102" fillId="0" borderId="0" applyNumberFormat="0" applyBorder="0" applyAlignment="0"/>
    <xf numFmtId="0" fontId="2" fillId="0" borderId="0"/>
    <xf numFmtId="0" fontId="33" fillId="0" borderId="0" applyNumberFormat="0" applyBorder="0" applyAlignment="0"/>
    <xf numFmtId="0" fontId="299" fillId="0" borderId="0" applyNumberFormat="0" applyBorder="0" applyAlignment="0"/>
    <xf numFmtId="0" fontId="299" fillId="0" borderId="0" applyNumberFormat="0" applyBorder="0" applyAlignment="0"/>
    <xf numFmtId="0" fontId="299" fillId="0" borderId="0" applyNumberFormat="0" applyBorder="0" applyAlignment="0"/>
    <xf numFmtId="0" fontId="2" fillId="0" borderId="0"/>
    <xf numFmtId="0" fontId="33" fillId="0" borderId="0" applyNumberFormat="0" applyBorder="0" applyAlignment="0"/>
    <xf numFmtId="0" fontId="33" fillId="0" borderId="0" applyNumberFormat="0" applyBorder="0" applyAlignment="0"/>
    <xf numFmtId="0" fontId="2" fillId="0" borderId="0"/>
    <xf numFmtId="0" fontId="33" fillId="0" borderId="0" applyNumberFormat="0" applyBorder="0" applyAlignment="0"/>
    <xf numFmtId="0" fontId="33" fillId="0" borderId="0" applyNumberFormat="0" applyBorder="0" applyAlignment="0"/>
    <xf numFmtId="0" fontId="2" fillId="0" borderId="0"/>
    <xf numFmtId="0" fontId="33" fillId="0" borderId="0" applyNumberFormat="0" applyBorder="0" applyAlignment="0"/>
    <xf numFmtId="0" fontId="33" fillId="0" borderId="0" applyNumberFormat="0" applyBorder="0" applyAlignment="0"/>
    <xf numFmtId="0" fontId="2" fillId="0" borderId="0"/>
    <xf numFmtId="0" fontId="33" fillId="0" borderId="0" applyNumberFormat="0" applyBorder="0" applyAlignment="0"/>
    <xf numFmtId="0" fontId="33" fillId="0" borderId="0" applyNumberFormat="0" applyBorder="0" applyAlignment="0"/>
    <xf numFmtId="0" fontId="2" fillId="0" borderId="0"/>
    <xf numFmtId="0" fontId="299" fillId="0" borderId="0" applyNumberFormat="0" applyBorder="0" applyAlignment="0"/>
    <xf numFmtId="0" fontId="2" fillId="0" borderId="0"/>
    <xf numFmtId="0" fontId="33" fillId="0" borderId="0" applyNumberFormat="0" applyBorder="0" applyAlignment="0"/>
    <xf numFmtId="0" fontId="33" fillId="0" borderId="0" applyNumberFormat="0" applyBorder="0" applyAlignment="0"/>
    <xf numFmtId="0" fontId="2" fillId="0" borderId="0"/>
    <xf numFmtId="0" fontId="363" fillId="0" borderId="0" applyNumberFormat="0" applyBorder="0" applyAlignment="0"/>
    <xf numFmtId="0" fontId="363" fillId="0" borderId="0" applyNumberFormat="0" applyBorder="0" applyAlignment="0"/>
    <xf numFmtId="0" fontId="2" fillId="0" borderId="0"/>
    <xf numFmtId="0" fontId="363" fillId="0" borderId="0" applyNumberFormat="0" applyBorder="0" applyAlignment="0"/>
    <xf numFmtId="0" fontId="363" fillId="0" borderId="0" applyNumberFormat="0" applyBorder="0" applyAlignment="0"/>
    <xf numFmtId="0" fontId="2" fillId="0" borderId="0"/>
    <xf numFmtId="0" fontId="363" fillId="0" borderId="0" applyNumberFormat="0" applyBorder="0" applyAlignment="0"/>
    <xf numFmtId="0" fontId="363" fillId="0" borderId="0" applyNumberFormat="0" applyBorder="0" applyAlignment="0"/>
    <xf numFmtId="0" fontId="2" fillId="0" borderId="0"/>
    <xf numFmtId="0" fontId="363" fillId="0" borderId="0" applyNumberFormat="0" applyBorder="0" applyAlignment="0"/>
    <xf numFmtId="0" fontId="363" fillId="0" borderId="0" applyNumberFormat="0" applyBorder="0" applyAlignment="0"/>
    <xf numFmtId="0" fontId="2" fillId="0" borderId="0"/>
    <xf numFmtId="0" fontId="33" fillId="0" borderId="0" applyNumberFormat="0" applyBorder="0" applyAlignment="0"/>
    <xf numFmtId="0" fontId="2" fillId="0" borderId="0"/>
    <xf numFmtId="0" fontId="108" fillId="0" borderId="0" applyNumberFormat="0" applyBorder="0" applyAlignment="0"/>
    <xf numFmtId="299" fontId="108" fillId="0" borderId="0" applyNumberFormat="0" applyBorder="0" applyAlignment="0"/>
    <xf numFmtId="0" fontId="108" fillId="0" borderId="0" applyNumberFormat="0" applyBorder="0" applyAlignment="0"/>
    <xf numFmtId="299" fontId="108" fillId="0" borderId="0" applyNumberFormat="0" applyBorder="0" applyAlignment="0"/>
    <xf numFmtId="299" fontId="108" fillId="0" borderId="0" applyNumberFormat="0" applyBorder="0" applyAlignment="0"/>
    <xf numFmtId="0" fontId="2" fillId="0" borderId="0"/>
    <xf numFmtId="299" fontId="108" fillId="0" borderId="0" applyNumberFormat="0" applyBorder="0" applyAlignment="0"/>
    <xf numFmtId="299" fontId="108" fillId="0" borderId="0" applyNumberFormat="0" applyBorder="0" applyAlignment="0"/>
    <xf numFmtId="0" fontId="2" fillId="0" borderId="0"/>
    <xf numFmtId="299" fontId="108" fillId="0" borderId="0" applyNumberFormat="0" applyBorder="0" applyAlignment="0"/>
    <xf numFmtId="299" fontId="108" fillId="0" borderId="0" applyNumberFormat="0" applyBorder="0" applyAlignment="0"/>
    <xf numFmtId="0" fontId="2" fillId="0" borderId="0"/>
    <xf numFmtId="299" fontId="108" fillId="0" borderId="0" applyNumberFormat="0" applyBorder="0" applyAlignment="0"/>
    <xf numFmtId="299" fontId="108" fillId="0" borderId="0" applyNumberFormat="0" applyBorder="0" applyAlignment="0"/>
    <xf numFmtId="0" fontId="2" fillId="0" borderId="0"/>
    <xf numFmtId="0" fontId="108" fillId="0" borderId="0" applyNumberFormat="0" applyBorder="0" applyAlignment="0"/>
    <xf numFmtId="0" fontId="2" fillId="0" borderId="0"/>
    <xf numFmtId="0" fontId="108" fillId="0" borderId="0" applyNumberFormat="0" applyBorder="0" applyAlignment="0"/>
    <xf numFmtId="0" fontId="108" fillId="0" borderId="0" applyNumberFormat="0" applyBorder="0" applyAlignment="0"/>
    <xf numFmtId="0" fontId="2" fillId="0" borderId="0"/>
    <xf numFmtId="0" fontId="108" fillId="0" borderId="0" applyNumberFormat="0" applyBorder="0" applyAlignment="0"/>
    <xf numFmtId="0" fontId="108" fillId="0" borderId="0" applyNumberFormat="0" applyBorder="0" applyAlignment="0"/>
    <xf numFmtId="0" fontId="2" fillId="0" borderId="0"/>
    <xf numFmtId="0" fontId="108" fillId="0" borderId="0" applyNumberFormat="0" applyBorder="0" applyAlignment="0"/>
    <xf numFmtId="0" fontId="108" fillId="0" borderId="0" applyNumberFormat="0" applyBorder="0" applyAlignment="0"/>
    <xf numFmtId="0" fontId="2" fillId="0" borderId="0"/>
    <xf numFmtId="299" fontId="108" fillId="0" borderId="0" applyNumberFormat="0" applyBorder="0" applyAlignment="0"/>
    <xf numFmtId="0" fontId="2" fillId="0" borderId="0"/>
    <xf numFmtId="0" fontId="108" fillId="0" borderId="0" applyNumberFormat="0" applyBorder="0" applyAlignment="0"/>
    <xf numFmtId="0" fontId="108" fillId="0" borderId="0" applyNumberFormat="0" applyBorder="0" applyAlignment="0"/>
    <xf numFmtId="0" fontId="2" fillId="0" borderId="0"/>
    <xf numFmtId="0" fontId="110" fillId="0" borderId="0" applyNumberFormat="0" applyBorder="0" applyAlignment="0"/>
    <xf numFmtId="0" fontId="110" fillId="0" borderId="0" applyNumberFormat="0" applyBorder="0" applyAlignment="0"/>
    <xf numFmtId="0" fontId="2" fillId="0" borderId="0"/>
    <xf numFmtId="0" fontId="110" fillId="0" borderId="0" applyNumberFormat="0" applyBorder="0" applyAlignment="0"/>
    <xf numFmtId="0" fontId="110" fillId="0" borderId="0" applyNumberFormat="0" applyBorder="0" applyAlignment="0"/>
    <xf numFmtId="0" fontId="2" fillId="0" borderId="0"/>
    <xf numFmtId="0" fontId="110" fillId="0" borderId="0" applyNumberFormat="0" applyBorder="0" applyAlignment="0"/>
    <xf numFmtId="0" fontId="110" fillId="0" borderId="0" applyNumberFormat="0" applyBorder="0" applyAlignment="0"/>
    <xf numFmtId="0" fontId="2" fillId="0" borderId="0"/>
    <xf numFmtId="0" fontId="110" fillId="0" borderId="0" applyNumberFormat="0" applyBorder="0" applyAlignment="0"/>
    <xf numFmtId="0" fontId="110" fillId="0" borderId="0" applyNumberFormat="0" applyBorder="0" applyAlignment="0"/>
    <xf numFmtId="0" fontId="2" fillId="0" borderId="0"/>
    <xf numFmtId="0" fontId="108" fillId="0" borderId="0" applyNumberFormat="0" applyBorder="0" applyAlignment="0"/>
    <xf numFmtId="0" fontId="2" fillId="0" borderId="0"/>
    <xf numFmtId="0" fontId="110" fillId="0" borderId="0" applyNumberFormat="0" applyBorder="0" applyAlignment="0"/>
    <xf numFmtId="0" fontId="110" fillId="0" borderId="0" applyNumberFormat="0" applyBorder="0" applyAlignment="0"/>
    <xf numFmtId="0" fontId="110" fillId="0" borderId="0" applyNumberFormat="0" applyBorder="0" applyAlignment="0"/>
    <xf numFmtId="0" fontId="110" fillId="0" borderId="0" applyNumberFormat="0" applyBorder="0" applyAlignment="0"/>
    <xf numFmtId="0" fontId="2" fillId="0" borderId="0"/>
    <xf numFmtId="0" fontId="110" fillId="0" borderId="0" applyNumberFormat="0" applyBorder="0" applyAlignment="0"/>
    <xf numFmtId="0" fontId="2" fillId="0" borderId="0"/>
    <xf numFmtId="299" fontId="108" fillId="0" borderId="0" applyNumberFormat="0" applyBorder="0" applyAlignment="0"/>
    <xf numFmtId="299" fontId="108" fillId="0" borderId="0" applyNumberFormat="0" applyBorder="0" applyAlignment="0"/>
    <xf numFmtId="0" fontId="2" fillId="0" borderId="0"/>
    <xf numFmtId="299" fontId="363" fillId="0" borderId="0" applyNumberFormat="0" applyBorder="0" applyAlignment="0"/>
    <xf numFmtId="299" fontId="363" fillId="0" borderId="0" applyNumberFormat="0" applyBorder="0" applyAlignment="0"/>
    <xf numFmtId="0" fontId="2" fillId="0" borderId="0"/>
    <xf numFmtId="0" fontId="364" fillId="0" borderId="0"/>
    <xf numFmtId="3" fontId="115" fillId="0" borderId="0" applyNumberFormat="0" applyFill="0" applyBorder="0" applyAlignment="0" applyProtection="0">
      <alignment vertical="center"/>
    </xf>
    <xf numFmtId="3" fontId="115" fillId="0" borderId="0" applyNumberFormat="0" applyFill="0" applyBorder="0" applyAlignment="0" applyProtection="0">
      <alignment vertical="center"/>
    </xf>
    <xf numFmtId="3" fontId="115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40" fontId="365" fillId="0" borderId="0" applyBorder="0">
      <alignment horizontal="right"/>
    </xf>
    <xf numFmtId="0" fontId="366" fillId="0" borderId="116" applyNumberFormat="0"/>
    <xf numFmtId="0" fontId="366" fillId="0" borderId="116" applyNumberFormat="0"/>
    <xf numFmtId="0" fontId="366" fillId="0" borderId="116" applyNumberFormat="0"/>
    <xf numFmtId="197" fontId="367" fillId="0" borderId="0"/>
    <xf numFmtId="192" fontId="114" fillId="0" borderId="0"/>
    <xf numFmtId="0" fontId="281" fillId="0" borderId="0">
      <alignment horizontal="center"/>
    </xf>
    <xf numFmtId="0" fontId="281" fillId="0" borderId="0">
      <alignment horizontal="center"/>
    </xf>
    <xf numFmtId="0" fontId="114" fillId="0" borderId="0"/>
    <xf numFmtId="0" fontId="114" fillId="0" borderId="0"/>
    <xf numFmtId="192" fontId="114" fillId="0" borderId="0"/>
    <xf numFmtId="0" fontId="147" fillId="0" borderId="0" applyFill="0" applyBorder="0" applyProtection="0">
      <alignment horizontal="center" vertical="center"/>
    </xf>
    <xf numFmtId="0" fontId="5" fillId="0" borderId="0" applyBorder="0" applyProtection="0">
      <alignment vertical="center"/>
    </xf>
    <xf numFmtId="0" fontId="5" fillId="0" borderId="94" applyBorder="0" applyProtection="0">
      <alignment horizontal="right" vertical="center"/>
    </xf>
    <xf numFmtId="0" fontId="5" fillId="188" borderId="0" applyBorder="0" applyProtection="0">
      <alignment horizontal="centerContinuous" vertical="center"/>
    </xf>
    <xf numFmtId="0" fontId="5" fillId="183" borderId="94" applyBorder="0" applyProtection="0">
      <alignment horizontal="centerContinuous" vertical="center"/>
    </xf>
    <xf numFmtId="0" fontId="5" fillId="0" borderId="0" applyBorder="0" applyProtection="0">
      <alignment vertical="center"/>
    </xf>
    <xf numFmtId="0" fontId="147" fillId="0" borderId="0" applyFill="0" applyBorder="0" applyProtection="0"/>
    <xf numFmtId="0" fontId="312" fillId="0" borderId="0"/>
    <xf numFmtId="0" fontId="6" fillId="0" borderId="0" applyFill="0" applyBorder="0" applyProtection="0">
      <alignment horizontal="left"/>
    </xf>
    <xf numFmtId="0" fontId="368" fillId="0" borderId="0" applyNumberFormat="0">
      <alignment horizontal="left"/>
    </xf>
    <xf numFmtId="0" fontId="281" fillId="0" borderId="0">
      <alignment horizontal="centerContinuous"/>
    </xf>
    <xf numFmtId="49" fontId="286" fillId="0" borderId="0" applyFont="0" applyFill="0" applyBorder="0" applyAlignment="0" applyProtection="0"/>
    <xf numFmtId="0" fontId="5" fillId="0" borderId="0"/>
    <xf numFmtId="0" fontId="5" fillId="0" borderId="0"/>
    <xf numFmtId="349" fontId="326" fillId="0" borderId="0" applyFill="0" applyBorder="0" applyAlignment="0" applyProtection="0">
      <alignment horizontal="right"/>
    </xf>
    <xf numFmtId="0" fontId="96" fillId="0" borderId="0" applyFont="0" applyFill="0" applyBorder="0" applyAlignment="0" applyProtection="0"/>
    <xf numFmtId="0" fontId="363" fillId="0" borderId="0" applyFill="0" applyBorder="0" applyProtection="0">
      <alignment horizontal="left" vertical="top"/>
    </xf>
    <xf numFmtId="40" fontId="369" fillId="0" borderId="0"/>
    <xf numFmtId="350" fontId="5" fillId="0" borderId="0">
      <alignment horizontal="center"/>
    </xf>
    <xf numFmtId="351" fontId="42" fillId="0" borderId="0">
      <alignment horizontal="center"/>
    </xf>
    <xf numFmtId="0" fontId="58" fillId="0" borderId="0" applyNumberFormat="0" applyFill="0" applyBorder="0" applyAlignment="0" applyProtection="0"/>
    <xf numFmtId="0" fontId="37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52" fontId="254" fillId="0" borderId="0">
      <alignment horizontal="center"/>
    </xf>
    <xf numFmtId="352" fontId="254" fillId="0" borderId="0">
      <alignment horizontal="center"/>
    </xf>
    <xf numFmtId="0" fontId="371" fillId="0" borderId="0">
      <alignment horizontal="center"/>
    </xf>
    <xf numFmtId="0" fontId="372" fillId="0" borderId="0">
      <alignment horizontal="center"/>
    </xf>
    <xf numFmtId="0" fontId="372" fillId="0" borderId="0">
      <alignment horizontal="center"/>
    </xf>
    <xf numFmtId="0" fontId="372" fillId="0" borderId="0">
      <alignment horizontal="center"/>
    </xf>
    <xf numFmtId="0" fontId="371" fillId="0" borderId="0">
      <alignment horizontal="center"/>
    </xf>
    <xf numFmtId="49" fontId="373" fillId="38" borderId="0" applyNumberFormat="0" applyFill="0" applyBorder="0" applyAlignment="0" applyProtection="0"/>
    <xf numFmtId="0" fontId="37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2" fillId="0" borderId="94" applyNumberFormat="0" applyFont="0" applyFill="0" applyAlignment="0" applyProtection="0"/>
    <xf numFmtId="0" fontId="157" fillId="0" borderId="94" applyNumberFormat="0" applyFont="0" applyFill="0" applyProtection="0">
      <alignment horizontal="centerContinuous"/>
    </xf>
    <xf numFmtId="0" fontId="157" fillId="0" borderId="94" applyNumberFormat="0" applyFont="0" applyFill="0" applyProtection="0">
      <alignment horizontal="centerContinuous"/>
    </xf>
    <xf numFmtId="5" fontId="157" fillId="0" borderId="50" applyNumberFormat="0" applyFont="0" applyFill="0" applyAlignment="0" applyProtection="0"/>
    <xf numFmtId="0" fontId="375" fillId="0" borderId="0">
      <alignment horizontal="left"/>
      <protection locked="0"/>
    </xf>
    <xf numFmtId="0" fontId="157" fillId="0" borderId="0">
      <alignment horizontal="right"/>
    </xf>
    <xf numFmtId="353" fontId="5" fillId="0" borderId="0"/>
    <xf numFmtId="38" fontId="96" fillId="96" borderId="0" applyNumberFormat="0" applyBorder="0" applyAlignment="0" applyProtection="0"/>
    <xf numFmtId="0" fontId="42" fillId="0" borderId="117" applyNumberFormat="0" applyFont="0" applyAlignment="0">
      <alignment horizontal="left"/>
    </xf>
    <xf numFmtId="0" fontId="5" fillId="0" borderId="0">
      <alignment horizontal="fill"/>
    </xf>
    <xf numFmtId="0" fontId="6" fillId="0" borderId="0" applyNumberFormat="0" applyFill="0" applyBorder="0" applyProtection="0">
      <alignment horizontal="center" wrapText="1"/>
    </xf>
    <xf numFmtId="0" fontId="376" fillId="0" borderId="0" applyNumberFormat="0" applyFont="0" applyFill="0"/>
    <xf numFmtId="37" fontId="96" fillId="96" borderId="0" applyNumberFormat="0" applyBorder="0" applyAlignment="0" applyProtection="0"/>
    <xf numFmtId="37" fontId="96" fillId="96" borderId="0" applyNumberFormat="0" applyBorder="0" applyAlignment="0" applyProtection="0"/>
    <xf numFmtId="37" fontId="96" fillId="96" borderId="0" applyNumberFormat="0" applyBorder="0" applyAlignment="0" applyProtection="0"/>
    <xf numFmtId="37" fontId="96" fillId="0" borderId="0"/>
    <xf numFmtId="37" fontId="96" fillId="38" borderId="0" applyNumberFormat="0" applyBorder="0" applyAlignment="0" applyProtection="0"/>
    <xf numFmtId="3" fontId="229" fillId="0" borderId="107" applyProtection="0"/>
    <xf numFmtId="14" fontId="187" fillId="0" borderId="0" applyNumberFormat="0" applyFont="0" applyBorder="0" applyAlignment="0" applyProtection="0">
      <alignment horizontal="center"/>
    </xf>
    <xf numFmtId="197" fontId="244" fillId="0" borderId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377" fillId="0" borderId="0" applyNumberFormat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216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0" fontId="5" fillId="0" borderId="0"/>
    <xf numFmtId="0" fontId="5" fillId="0" borderId="0"/>
    <xf numFmtId="43" fontId="384" fillId="0" borderId="0" applyFont="0" applyFill="0" applyBorder="0" applyAlignment="0" applyProtection="0"/>
    <xf numFmtId="0" fontId="149" fillId="0" borderId="0"/>
    <xf numFmtId="0" fontId="1" fillId="0" borderId="0"/>
    <xf numFmtId="41" fontId="1" fillId="0" borderId="0" applyFont="0" applyFill="0" applyBorder="0" applyAlignment="0" applyProtection="0"/>
    <xf numFmtId="0" fontId="50" fillId="0" borderId="0"/>
    <xf numFmtId="9" fontId="1" fillId="0" borderId="0" applyFont="0" applyFill="0" applyBorder="0" applyAlignment="0" applyProtection="0"/>
  </cellStyleXfs>
  <cellXfs count="369">
    <xf numFmtId="0" fontId="0" fillId="0" borderId="0" xfId="0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6" fillId="0" borderId="0" xfId="5" applyFont="1"/>
    <xf numFmtId="0" fontId="5" fillId="0" borderId="0" xfId="5" applyFont="1" applyFill="1"/>
    <xf numFmtId="0" fontId="25" fillId="0" borderId="0" xfId="5" applyFont="1" applyFill="1"/>
    <xf numFmtId="3" fontId="5" fillId="0" borderId="0" xfId="5" applyNumberFormat="1" applyFont="1" applyFill="1"/>
    <xf numFmtId="0" fontId="26" fillId="0" borderId="0" xfId="5" applyFont="1" applyFill="1"/>
    <xf numFmtId="0" fontId="6" fillId="0" borderId="0" xfId="5" applyFont="1" applyFill="1"/>
    <xf numFmtId="0" fontId="5" fillId="0" borderId="0" xfId="5" applyFont="1" applyFill="1" applyAlignment="1">
      <alignment horizontal="center"/>
    </xf>
    <xf numFmtId="0" fontId="6" fillId="0" borderId="0" xfId="5" applyFont="1" applyFill="1" applyBorder="1"/>
    <xf numFmtId="0" fontId="5" fillId="0" borderId="0" xfId="6" applyFont="1" applyFill="1" applyAlignment="1">
      <alignment horizontal="center"/>
    </xf>
    <xf numFmtId="167" fontId="5" fillId="0" borderId="0" xfId="5" applyNumberFormat="1" applyFont="1" applyFill="1"/>
    <xf numFmtId="167" fontId="5" fillId="0" borderId="0" xfId="6" applyNumberFormat="1" applyFont="1" applyFill="1"/>
    <xf numFmtId="168" fontId="6" fillId="0" borderId="0" xfId="7" applyNumberFormat="1" applyFont="1" applyFill="1" applyAlignment="1">
      <alignment horizontal="center"/>
    </xf>
    <xf numFmtId="168" fontId="27" fillId="0" borderId="0" xfId="7" applyNumberFormat="1" applyFont="1" applyFill="1" applyBorder="1" applyAlignment="1">
      <alignment horizontal="center"/>
    </xf>
    <xf numFmtId="168" fontId="5" fillId="0" borderId="0" xfId="7" applyNumberFormat="1" applyFont="1" applyFill="1" applyBorder="1" applyAlignment="1">
      <alignment horizontal="center"/>
    </xf>
    <xf numFmtId="168" fontId="6" fillId="0" borderId="0" xfId="7" applyNumberFormat="1" applyFont="1" applyFill="1" applyAlignment="1">
      <alignment horizontal="left"/>
    </xf>
    <xf numFmtId="169" fontId="28" fillId="0" borderId="0" xfId="6" applyNumberFormat="1" applyFont="1" applyAlignment="1">
      <alignment horizontal="right"/>
    </xf>
    <xf numFmtId="0" fontId="29" fillId="0" borderId="0" xfId="6" applyNumberFormat="1" applyFont="1" applyAlignment="1">
      <alignment horizontal="center"/>
    </xf>
    <xf numFmtId="41" fontId="5" fillId="0" borderId="0" xfId="8" applyFont="1" applyFill="1" applyAlignment="1">
      <alignment horizontal="center"/>
    </xf>
    <xf numFmtId="43" fontId="6" fillId="0" borderId="0" xfId="8" applyNumberFormat="1" applyFont="1" applyFill="1" applyAlignment="1">
      <alignment horizontal="center"/>
    </xf>
    <xf numFmtId="0" fontId="5" fillId="0" borderId="12" xfId="5" applyFont="1" applyFill="1" applyBorder="1" applyAlignment="1">
      <alignment horizontal="centerContinuous"/>
    </xf>
    <xf numFmtId="0" fontId="30" fillId="0" borderId="0" xfId="5" applyFont="1" applyFill="1" applyAlignment="1">
      <alignment horizontal="center"/>
    </xf>
    <xf numFmtId="0" fontId="6" fillId="0" borderId="13" xfId="5" applyFont="1" applyFill="1" applyBorder="1" applyAlignment="1">
      <alignment horizontal="left" wrapText="1"/>
    </xf>
    <xf numFmtId="0" fontId="6" fillId="0" borderId="13" xfId="5" applyFont="1" applyFill="1" applyBorder="1" applyAlignment="1">
      <alignment horizontal="center" wrapText="1"/>
    </xf>
    <xf numFmtId="0" fontId="6" fillId="0" borderId="13" xfId="5" quotePrefix="1" applyFont="1" applyFill="1" applyBorder="1" applyAlignment="1">
      <alignment horizontal="center"/>
    </xf>
    <xf numFmtId="0" fontId="6" fillId="0" borderId="13" xfId="5" applyFont="1" applyFill="1" applyBorder="1" applyAlignment="1">
      <alignment horizontal="center"/>
    </xf>
    <xf numFmtId="0" fontId="5" fillId="0" borderId="13" xfId="5" applyFont="1" applyFill="1" applyBorder="1"/>
    <xf numFmtId="0" fontId="6" fillId="0" borderId="0" xfId="5" applyFont="1" applyFill="1" applyBorder="1" applyAlignment="1">
      <alignment horizontal="center" wrapText="1"/>
    </xf>
    <xf numFmtId="0" fontId="6" fillId="0" borderId="0" xfId="5" quotePrefix="1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5" fillId="0" borderId="0" xfId="5" applyFont="1" applyFill="1" applyBorder="1"/>
    <xf numFmtId="170" fontId="31" fillId="0" borderId="0" xfId="9" applyNumberFormat="1" applyFont="1" applyAlignment="1">
      <alignment horizontal="right"/>
    </xf>
    <xf numFmtId="165" fontId="5" fillId="0" borderId="0" xfId="10" quotePrefix="1" applyNumberFormat="1" applyFont="1" applyFill="1" applyAlignment="1">
      <alignment horizontal="center"/>
    </xf>
    <xf numFmtId="165" fontId="5" fillId="0" borderId="0" xfId="5" applyNumberFormat="1" applyFont="1" applyFill="1"/>
    <xf numFmtId="165" fontId="5" fillId="0" borderId="0" xfId="10" applyNumberFormat="1" applyFont="1" applyFill="1"/>
    <xf numFmtId="165" fontId="5" fillId="0" borderId="0" xfId="10" quotePrefix="1" applyNumberFormat="1" applyFont="1" applyFill="1" applyAlignment="1">
      <alignment horizontal="left"/>
    </xf>
    <xf numFmtId="41" fontId="5" fillId="38" borderId="14" xfId="10" applyNumberFormat="1" applyFont="1" applyFill="1" applyBorder="1"/>
    <xf numFmtId="165" fontId="5" fillId="0" borderId="0" xfId="10" quotePrefix="1" applyNumberFormat="1" applyFont="1" applyFill="1" applyBorder="1" applyAlignment="1">
      <alignment horizontal="left"/>
    </xf>
    <xf numFmtId="165" fontId="6" fillId="0" borderId="0" xfId="10" applyNumberFormat="1" applyFont="1" applyFill="1" applyBorder="1" applyAlignment="1">
      <alignment horizontal="center"/>
    </xf>
    <xf numFmtId="165" fontId="5" fillId="0" borderId="0" xfId="10" applyNumberFormat="1" applyFont="1" applyFill="1" applyBorder="1"/>
    <xf numFmtId="41" fontId="5" fillId="0" borderId="0" xfId="10" applyNumberFormat="1" applyFont="1" applyFill="1" applyBorder="1"/>
    <xf numFmtId="41" fontId="6" fillId="0" borderId="0" xfId="5" applyNumberFormat="1" applyFont="1" applyFill="1"/>
    <xf numFmtId="0" fontId="6" fillId="0" borderId="0" xfId="5" applyFont="1" applyFill="1" applyAlignment="1">
      <alignment horizontal="left" indent="1"/>
    </xf>
    <xf numFmtId="41" fontId="5" fillId="0" borderId="0" xfId="5" applyNumberFormat="1" applyFont="1" applyFill="1"/>
    <xf numFmtId="0" fontId="32" fillId="0" borderId="0" xfId="5" applyFont="1" applyFill="1" applyAlignment="1">
      <alignment horizontal="center"/>
    </xf>
    <xf numFmtId="170" fontId="5" fillId="0" borderId="0" xfId="5" applyNumberFormat="1" applyFont="1" applyFill="1"/>
    <xf numFmtId="41" fontId="5" fillId="0" borderId="0" xfId="8" applyFont="1" applyFill="1"/>
    <xf numFmtId="0" fontId="5" fillId="0" borderId="0" xfId="5" applyFont="1" applyFill="1" applyAlignment="1">
      <alignment horizontal="left"/>
    </xf>
    <xf numFmtId="170" fontId="5" fillId="0" borderId="11" xfId="5" applyNumberFormat="1" applyFont="1" applyFill="1" applyBorder="1"/>
    <xf numFmtId="170" fontId="5" fillId="0" borderId="0" xfId="5" applyNumberFormat="1" applyFont="1" applyFill="1" applyBorder="1"/>
    <xf numFmtId="0" fontId="148" fillId="0" borderId="0" xfId="2469" applyFont="1"/>
    <xf numFmtId="0" fontId="149" fillId="0" borderId="0" xfId="2469" applyFont="1"/>
    <xf numFmtId="0" fontId="149" fillId="0" borderId="0" xfId="2469" applyFont="1" applyBorder="1"/>
    <xf numFmtId="37" fontId="149" fillId="0" borderId="0" xfId="2469" applyNumberFormat="1" applyFont="1"/>
    <xf numFmtId="41" fontId="149" fillId="0" borderId="0" xfId="4362" applyFont="1"/>
    <xf numFmtId="194" fontId="150" fillId="0" borderId="0" xfId="2469" applyNumberFormat="1" applyFont="1" applyBorder="1" applyAlignment="1">
      <alignment horizontal="center"/>
    </xf>
    <xf numFmtId="194" fontId="147" fillId="0" borderId="49" xfId="2469" quotePrefix="1" applyNumberFormat="1" applyFont="1" applyFill="1" applyBorder="1" applyAlignment="1">
      <alignment horizontal="center"/>
    </xf>
    <xf numFmtId="37" fontId="149" fillId="0" borderId="0" xfId="2469" applyNumberFormat="1" applyFont="1" applyBorder="1"/>
    <xf numFmtId="0" fontId="150" fillId="0" borderId="0" xfId="2469" applyFont="1"/>
    <xf numFmtId="37" fontId="150" fillId="0" borderId="50" xfId="2469" applyNumberFormat="1" applyFont="1" applyBorder="1"/>
    <xf numFmtId="37" fontId="150" fillId="0" borderId="0" xfId="2469" applyNumberFormat="1" applyFont="1" applyBorder="1"/>
    <xf numFmtId="0" fontId="149" fillId="130" borderId="0" xfId="2469" applyFont="1" applyFill="1"/>
    <xf numFmtId="0" fontId="151" fillId="0" borderId="0" xfId="2469" applyFont="1"/>
    <xf numFmtId="192" fontId="149" fillId="0" borderId="0" xfId="2469" applyNumberFormat="1" applyFont="1"/>
    <xf numFmtId="0" fontId="149" fillId="0" borderId="0" xfId="2469" applyFont="1" applyAlignment="1">
      <alignment horizontal="center"/>
    </xf>
    <xf numFmtId="37" fontId="149" fillId="0" borderId="14" xfId="2469" applyNumberFormat="1" applyFont="1" applyBorder="1"/>
    <xf numFmtId="9" fontId="149" fillId="0" borderId="0" xfId="2469" applyNumberFormat="1" applyFont="1"/>
    <xf numFmtId="9" fontId="149" fillId="0" borderId="0" xfId="2469" applyNumberFormat="1" applyFont="1" applyBorder="1"/>
    <xf numFmtId="37" fontId="149" fillId="0" borderId="51" xfId="2469" applyNumberFormat="1" applyFont="1" applyBorder="1"/>
    <xf numFmtId="0" fontId="150" fillId="0" borderId="0" xfId="2469" applyFont="1" applyBorder="1"/>
    <xf numFmtId="0" fontId="150" fillId="0" borderId="45" xfId="2469" applyFont="1" applyBorder="1"/>
    <xf numFmtId="194" fontId="150" fillId="0" borderId="45" xfId="2469" applyNumberFormat="1" applyFont="1" applyBorder="1" applyAlignment="1">
      <alignment horizontal="center"/>
    </xf>
    <xf numFmtId="0" fontId="31" fillId="0" borderId="0" xfId="2469"/>
    <xf numFmtId="41" fontId="149" fillId="0" borderId="0" xfId="2469" applyNumberFormat="1" applyFont="1"/>
    <xf numFmtId="37" fontId="31" fillId="0" borderId="0" xfId="2469" applyNumberFormat="1"/>
    <xf numFmtId="0" fontId="149" fillId="0" borderId="0" xfId="2469" applyFont="1" applyAlignment="1">
      <alignment horizontal="left" indent="1"/>
    </xf>
    <xf numFmtId="37" fontId="149" fillId="0" borderId="50" xfId="2469" applyNumberFormat="1" applyFont="1" applyBorder="1"/>
    <xf numFmtId="37" fontId="149" fillId="0" borderId="0" xfId="2469" applyNumberFormat="1" applyFont="1" applyFill="1" applyBorder="1"/>
    <xf numFmtId="0" fontId="153" fillId="0" borderId="0" xfId="2469" applyFont="1" applyAlignment="1">
      <alignment horizontal="left"/>
    </xf>
    <xf numFmtId="41" fontId="150" fillId="0" borderId="0" xfId="2469" applyNumberFormat="1" applyFont="1" applyBorder="1" applyAlignment="1">
      <alignment horizontal="center"/>
    </xf>
    <xf numFmtId="41" fontId="150" fillId="0" borderId="20" xfId="2469" applyNumberFormat="1" applyFont="1" applyBorder="1" applyAlignment="1">
      <alignment horizontal="center"/>
    </xf>
    <xf numFmtId="41" fontId="5" fillId="0" borderId="0" xfId="4" applyFont="1"/>
    <xf numFmtId="0" fontId="5" fillId="0" borderId="0" xfId="0" applyFont="1" applyFill="1" applyBorder="1"/>
    <xf numFmtId="41" fontId="5" fillId="0" borderId="0" xfId="0" applyNumberFormat="1" applyFont="1"/>
    <xf numFmtId="41" fontId="5" fillId="0" borderId="11" xfId="4" applyFont="1" applyBorder="1"/>
    <xf numFmtId="41" fontId="5" fillId="0" borderId="51" xfId="4" applyFont="1" applyBorder="1"/>
    <xf numFmtId="41" fontId="5" fillId="0" borderId="0" xfId="4" applyFont="1" applyFill="1"/>
    <xf numFmtId="167" fontId="5" fillId="0" borderId="0" xfId="0" applyNumberFormat="1" applyFont="1" applyFill="1"/>
    <xf numFmtId="41" fontId="31" fillId="0" borderId="0" xfId="2469" applyNumberFormat="1"/>
    <xf numFmtId="9" fontId="5" fillId="0" borderId="0" xfId="4363" applyFont="1"/>
    <xf numFmtId="41" fontId="0" fillId="0" borderId="0" xfId="4" applyFont="1"/>
    <xf numFmtId="0" fontId="94" fillId="0" borderId="0" xfId="2469" applyFont="1" applyFill="1"/>
    <xf numFmtId="37" fontId="94" fillId="0" borderId="0" xfId="2469" applyNumberFormat="1" applyFont="1" applyFill="1"/>
    <xf numFmtId="0" fontId="155" fillId="0" borderId="0" xfId="2469" applyFont="1" applyFill="1"/>
    <xf numFmtId="168" fontId="147" fillId="0" borderId="0" xfId="2469" applyNumberFormat="1" applyFont="1" applyFill="1" applyAlignment="1">
      <alignment horizontal="center"/>
    </xf>
    <xf numFmtId="195" fontId="94" fillId="0" borderId="0" xfId="2469" applyNumberFormat="1" applyFont="1" applyAlignment="1">
      <alignment horizontal="right"/>
    </xf>
    <xf numFmtId="168" fontId="94" fillId="0" borderId="0" xfId="2469" applyNumberFormat="1" applyFont="1" applyFill="1" applyAlignment="1">
      <alignment horizontal="center"/>
    </xf>
    <xf numFmtId="37" fontId="94" fillId="0" borderId="0" xfId="2469" applyNumberFormat="1" applyFont="1" applyFill="1" applyAlignment="1">
      <alignment horizontal="center"/>
    </xf>
    <xf numFmtId="168" fontId="94" fillId="0" borderId="0" xfId="2469" applyNumberFormat="1" applyFont="1" applyFill="1" applyBorder="1" applyAlignment="1">
      <alignment horizontal="center"/>
    </xf>
    <xf numFmtId="0" fontId="147" fillId="0" borderId="13" xfId="2469" applyFont="1" applyFill="1" applyBorder="1" applyAlignment="1">
      <alignment horizontal="center" wrapText="1"/>
    </xf>
    <xf numFmtId="194" fontId="147" fillId="0" borderId="49" xfId="2469" quotePrefix="1" applyNumberFormat="1" applyFont="1" applyFill="1" applyBorder="1" applyAlignment="1"/>
    <xf numFmtId="37" fontId="94" fillId="0" borderId="12" xfId="2469" applyNumberFormat="1" applyFont="1" applyFill="1" applyBorder="1"/>
    <xf numFmtId="37" fontId="94" fillId="0" borderId="0" xfId="2469" applyNumberFormat="1" applyFont="1" applyFill="1" applyBorder="1"/>
    <xf numFmtId="37" fontId="94" fillId="0" borderId="55" xfId="2469" applyNumberFormat="1" applyFont="1" applyFill="1" applyBorder="1"/>
    <xf numFmtId="0" fontId="94" fillId="0" borderId="0" xfId="2469" applyFont="1" applyFill="1" applyBorder="1"/>
    <xf numFmtId="37" fontId="147" fillId="38" borderId="60" xfId="2469" applyNumberFormat="1" applyFont="1" applyFill="1" applyBorder="1"/>
    <xf numFmtId="37" fontId="147" fillId="38" borderId="49" xfId="2469" applyNumberFormat="1" applyFont="1" applyFill="1" applyBorder="1"/>
    <xf numFmtId="37" fontId="147" fillId="38" borderId="61" xfId="2469" applyNumberFormat="1" applyFont="1" applyFill="1" applyBorder="1"/>
    <xf numFmtId="37" fontId="94" fillId="0" borderId="14" xfId="2469" applyNumberFormat="1" applyFont="1" applyFill="1" applyBorder="1"/>
    <xf numFmtId="41" fontId="94" fillId="0" borderId="0" xfId="2469" applyNumberFormat="1" applyFont="1" applyFill="1"/>
    <xf numFmtId="166" fontId="155" fillId="0" borderId="0" xfId="2469" applyNumberFormat="1" applyFont="1" applyFill="1" applyAlignment="1">
      <alignment horizontal="center"/>
    </xf>
    <xf numFmtId="41" fontId="94" fillId="0" borderId="0" xfId="4" applyFont="1" applyFill="1"/>
    <xf numFmtId="37" fontId="5" fillId="0" borderId="0" xfId="5" applyNumberFormat="1" applyFont="1" applyFill="1"/>
    <xf numFmtId="194" fontId="150" fillId="0" borderId="0" xfId="2469" applyNumberFormat="1" applyFont="1" applyBorder="1" applyAlignment="1">
      <alignment horizontal="left"/>
    </xf>
    <xf numFmtId="0" fontId="148" fillId="0" borderId="0" xfId="2469" applyFont="1" applyFill="1"/>
    <xf numFmtId="0" fontId="31" fillId="0" borderId="0" xfId="2469" applyFont="1" applyFill="1"/>
    <xf numFmtId="0" fontId="31" fillId="0" borderId="0" xfId="2469" applyFont="1" applyFill="1" applyBorder="1"/>
    <xf numFmtId="0" fontId="8" fillId="0" borderId="0" xfId="2469" applyFont="1" applyFill="1" applyBorder="1" applyAlignment="1"/>
    <xf numFmtId="0" fontId="152" fillId="0" borderId="0" xfId="2469" applyFont="1" applyFill="1" applyBorder="1" applyAlignment="1">
      <alignment horizontal="center"/>
    </xf>
    <xf numFmtId="41" fontId="0" fillId="0" borderId="0" xfId="4362" applyFont="1" applyFill="1" applyBorder="1" applyAlignment="1">
      <alignment horizontal="center"/>
    </xf>
    <xf numFmtId="41" fontId="0" fillId="0" borderId="0" xfId="4362" applyFont="1" applyFill="1" applyBorder="1"/>
    <xf numFmtId="9" fontId="0" fillId="0" borderId="0" xfId="3264" applyFont="1" applyFill="1" applyBorder="1" applyAlignment="1">
      <alignment horizontal="right"/>
    </xf>
    <xf numFmtId="41" fontId="0" fillId="0" borderId="51" xfId="4362" applyFont="1" applyFill="1" applyBorder="1"/>
    <xf numFmtId="41" fontId="31" fillId="0" borderId="0" xfId="2469" applyNumberFormat="1" applyFont="1" applyFill="1" applyBorder="1"/>
    <xf numFmtId="0" fontId="149" fillId="0" borderId="0" xfId="0" applyFont="1" applyFill="1"/>
    <xf numFmtId="37" fontId="149" fillId="0" borderId="0" xfId="0" applyNumberFormat="1" applyFont="1" applyFill="1"/>
    <xf numFmtId="0" fontId="149" fillId="0" borderId="0" xfId="0" applyFont="1" applyFill="1" applyAlignment="1">
      <alignment horizontal="left" indent="1"/>
    </xf>
    <xf numFmtId="37" fontId="149" fillId="0" borderId="14" xfId="0" applyNumberFormat="1" applyFont="1" applyFill="1" applyBorder="1"/>
    <xf numFmtId="41" fontId="31" fillId="0" borderId="0" xfId="2469" applyNumberFormat="1" applyFont="1" applyFill="1"/>
    <xf numFmtId="41" fontId="31" fillId="0" borderId="0" xfId="4" applyFont="1" applyFill="1"/>
    <xf numFmtId="194" fontId="149" fillId="0" borderId="0" xfId="0" applyNumberFormat="1" applyFont="1" applyFill="1" applyBorder="1" applyAlignment="1">
      <alignment horizontal="left" indent="1"/>
    </xf>
    <xf numFmtId="0" fontId="31" fillId="0" borderId="0" xfId="2469" applyFont="1" applyFill="1" applyAlignment="1">
      <alignment horizontal="center"/>
    </xf>
    <xf numFmtId="0" fontId="150" fillId="0" borderId="0" xfId="0" applyFont="1" applyFill="1" applyBorder="1" applyAlignment="1">
      <alignment horizontal="center"/>
    </xf>
    <xf numFmtId="37" fontId="31" fillId="0" borderId="0" xfId="2469" applyNumberFormat="1" applyFont="1" applyFill="1"/>
    <xf numFmtId="41" fontId="31" fillId="0" borderId="51" xfId="2469" applyNumberFormat="1" applyFont="1" applyFill="1" applyBorder="1"/>
    <xf numFmtId="194" fontId="31" fillId="0" borderId="20" xfId="2469" applyNumberFormat="1" applyFont="1" applyFill="1" applyBorder="1" applyAlignment="1">
      <alignment horizontal="center"/>
    </xf>
    <xf numFmtId="0" fontId="150" fillId="0" borderId="0" xfId="0" applyFont="1" applyFill="1" applyBorder="1" applyAlignment="1">
      <alignment horizontal="left"/>
    </xf>
    <xf numFmtId="41" fontId="149" fillId="0" borderId="0" xfId="4" applyFont="1"/>
    <xf numFmtId="41" fontId="149" fillId="0" borderId="0" xfId="4" applyFont="1" applyBorder="1"/>
    <xf numFmtId="43" fontId="0" fillId="0" borderId="0" xfId="0" applyNumberFormat="1"/>
    <xf numFmtId="0" fontId="7" fillId="0" borderId="0" xfId="0" applyFont="1" applyFill="1" applyBorder="1"/>
    <xf numFmtId="166" fontId="156" fillId="3" borderId="30" xfId="0" applyNumberFormat="1" applyFont="1" applyFill="1" applyBorder="1" applyAlignment="1">
      <alignment horizontal="center"/>
    </xf>
    <xf numFmtId="43" fontId="5" fillId="0" borderId="0" xfId="0" applyNumberFormat="1" applyFont="1" applyBorder="1"/>
    <xf numFmtId="0" fontId="5" fillId="0" borderId="0" xfId="0" applyFont="1" applyBorder="1"/>
    <xf numFmtId="0" fontId="6" fillId="0" borderId="0" xfId="0" applyFont="1" applyAlignment="1">
      <alignment horizontal="left"/>
    </xf>
    <xf numFmtId="43" fontId="94" fillId="0" borderId="0" xfId="0" applyNumberFormat="1" applyFont="1"/>
    <xf numFmtId="37" fontId="150" fillId="0" borderId="0" xfId="2469" applyNumberFormat="1" applyFont="1"/>
    <xf numFmtId="0" fontId="378" fillId="0" borderId="118" xfId="0" pivotButton="1" applyFont="1" applyBorder="1"/>
    <xf numFmtId="0" fontId="378" fillId="0" borderId="118" xfId="0" applyFont="1" applyBorder="1"/>
    <xf numFmtId="0" fontId="378" fillId="0" borderId="123" xfId="0" applyFont="1" applyBorder="1"/>
    <xf numFmtId="0" fontId="378" fillId="0" borderId="124" xfId="0" applyFont="1" applyBorder="1"/>
    <xf numFmtId="0" fontId="379" fillId="2" borderId="126" xfId="0" applyFont="1" applyFill="1" applyBorder="1"/>
    <xf numFmtId="0" fontId="379" fillId="2" borderId="127" xfId="0" applyFont="1" applyFill="1" applyBorder="1"/>
    <xf numFmtId="0" fontId="379" fillId="2" borderId="118" xfId="0" applyFont="1" applyFill="1" applyBorder="1"/>
    <xf numFmtId="0" fontId="378" fillId="2" borderId="118" xfId="0" applyFont="1" applyFill="1" applyBorder="1"/>
    <xf numFmtId="0" fontId="379" fillId="0" borderId="118" xfId="0" applyFont="1" applyBorder="1"/>
    <xf numFmtId="0" fontId="379" fillId="0" borderId="124" xfId="0" applyFont="1" applyBorder="1"/>
    <xf numFmtId="0" fontId="378" fillId="0" borderId="118" xfId="0" applyFont="1" applyFill="1" applyBorder="1"/>
    <xf numFmtId="0" fontId="378" fillId="0" borderId="119" xfId="0" applyFont="1" applyFill="1" applyBorder="1"/>
    <xf numFmtId="0" fontId="378" fillId="0" borderId="120" xfId="0" applyFont="1" applyFill="1" applyBorder="1"/>
    <xf numFmtId="14" fontId="379" fillId="0" borderId="118" xfId="0" applyNumberFormat="1" applyFont="1" applyBorder="1"/>
    <xf numFmtId="14" fontId="379" fillId="0" borderId="121" xfId="0" applyNumberFormat="1" applyFont="1" applyBorder="1"/>
    <xf numFmtId="14" fontId="379" fillId="0" borderId="122" xfId="0" applyNumberFormat="1" applyFont="1" applyBorder="1"/>
    <xf numFmtId="0" fontId="380" fillId="0" borderId="119" xfId="0" applyFont="1" applyBorder="1"/>
    <xf numFmtId="41" fontId="5" fillId="0" borderId="88" xfId="4" applyFont="1" applyBorder="1"/>
    <xf numFmtId="0" fontId="381" fillId="0" borderId="119" xfId="0" applyFont="1" applyBorder="1"/>
    <xf numFmtId="0" fontId="0" fillId="0" borderId="118" xfId="0" applyFont="1" applyFill="1" applyBorder="1"/>
    <xf numFmtId="0" fontId="0" fillId="0" borderId="119" xfId="0" applyFont="1" applyFill="1" applyBorder="1"/>
    <xf numFmtId="0" fontId="0" fillId="0" borderId="118" xfId="0" pivotButton="1" applyFont="1" applyBorder="1"/>
    <xf numFmtId="0" fontId="0" fillId="2" borderId="118" xfId="0" applyFont="1" applyFill="1" applyBorder="1"/>
    <xf numFmtId="0" fontId="382" fillId="2" borderId="118" xfId="0" applyFont="1" applyFill="1" applyBorder="1"/>
    <xf numFmtId="14" fontId="382" fillId="0" borderId="118" xfId="0" applyNumberFormat="1" applyFont="1" applyBorder="1"/>
    <xf numFmtId="14" fontId="382" fillId="0" borderId="121" xfId="0" applyNumberFormat="1" applyFont="1" applyBorder="1"/>
    <xf numFmtId="0" fontId="0" fillId="0" borderId="118" xfId="0" applyFont="1" applyBorder="1"/>
    <xf numFmtId="0" fontId="0" fillId="0" borderId="123" xfId="0" applyFont="1" applyBorder="1"/>
    <xf numFmtId="0" fontId="0" fillId="0" borderId="124" xfId="0" applyFont="1" applyBorder="1"/>
    <xf numFmtId="0" fontId="382" fillId="2" borderId="126" xfId="0" applyFont="1" applyFill="1" applyBorder="1"/>
    <xf numFmtId="0" fontId="382" fillId="2" borderId="127" xfId="0" applyFont="1" applyFill="1" applyBorder="1"/>
    <xf numFmtId="41" fontId="0" fillId="0" borderId="118" xfId="0" applyNumberFormat="1" applyFont="1" applyBorder="1"/>
    <xf numFmtId="41" fontId="0" fillId="0" borderId="121" xfId="0" applyNumberFormat="1" applyFont="1" applyBorder="1"/>
    <xf numFmtId="41" fontId="0" fillId="0" borderId="124" xfId="0" applyNumberFormat="1" applyFont="1" applyBorder="1"/>
    <xf numFmtId="41" fontId="0" fillId="0" borderId="0" xfId="0" applyNumberFormat="1" applyFont="1"/>
    <xf numFmtId="41" fontId="0" fillId="0" borderId="0" xfId="0" applyNumberFormat="1" applyFont="1" applyBorder="1"/>
    <xf numFmtId="41" fontId="382" fillId="2" borderId="126" xfId="0" applyNumberFormat="1" applyFont="1" applyFill="1" applyBorder="1"/>
    <xf numFmtId="41" fontId="382" fillId="2" borderId="128" xfId="0" applyNumberFormat="1" applyFont="1" applyFill="1" applyBorder="1"/>
    <xf numFmtId="41" fontId="156" fillId="3" borderId="59" xfId="4" applyFont="1" applyFill="1" applyBorder="1"/>
    <xf numFmtId="0" fontId="5" fillId="0" borderId="0" xfId="0" applyFont="1" applyBorder="1" applyAlignment="1">
      <alignment horizontal="left" indent="1"/>
    </xf>
    <xf numFmtId="41" fontId="5" fillId="0" borderId="0" xfId="4" applyFont="1" applyBorder="1"/>
    <xf numFmtId="0" fontId="27" fillId="0" borderId="0" xfId="0" applyFont="1"/>
    <xf numFmtId="166" fontId="6" fillId="0" borderId="20" xfId="4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194" fontId="150" fillId="0" borderId="20" xfId="0" applyNumberFormat="1" applyFont="1" applyFill="1" applyBorder="1" applyAlignment="1">
      <alignment horizontal="center"/>
    </xf>
    <xf numFmtId="9" fontId="154" fillId="0" borderId="0" xfId="2469" applyNumberFormat="1" applyFont="1"/>
    <xf numFmtId="41" fontId="149" fillId="0" borderId="88" xfId="4" applyFont="1" applyBorder="1"/>
    <xf numFmtId="194" fontId="149" fillId="0" borderId="20" xfId="2469" applyNumberFormat="1" applyFont="1" applyBorder="1"/>
    <xf numFmtId="0" fontId="150" fillId="0" borderId="20" xfId="2469" applyFont="1" applyBorder="1" applyAlignment="1">
      <alignment horizontal="center"/>
    </xf>
    <xf numFmtId="41" fontId="150" fillId="0" borderId="0" xfId="2469" applyNumberFormat="1" applyFont="1"/>
    <xf numFmtId="37" fontId="149" fillId="0" borderId="88" xfId="2469" applyNumberFormat="1" applyFont="1" applyBorder="1"/>
    <xf numFmtId="0" fontId="154" fillId="0" borderId="0" xfId="2469" applyFont="1"/>
    <xf numFmtId="0" fontId="31" fillId="189" borderId="0" xfId="2469" applyFill="1"/>
    <xf numFmtId="194" fontId="8" fillId="0" borderId="20" xfId="2469" applyNumberFormat="1" applyFont="1" applyFill="1" applyBorder="1" applyAlignment="1">
      <alignment horizontal="center"/>
    </xf>
    <xf numFmtId="9" fontId="383" fillId="0" borderId="0" xfId="2469" applyNumberFormat="1" applyFont="1" applyBorder="1"/>
    <xf numFmtId="41" fontId="150" fillId="0" borderId="0" xfId="2469" applyNumberFormat="1" applyFont="1" applyFill="1" applyBorder="1" applyAlignment="1">
      <alignment horizontal="center"/>
    </xf>
    <xf numFmtId="41" fontId="149" fillId="0" borderId="0" xfId="2469" applyNumberFormat="1" applyFont="1" applyFill="1"/>
    <xf numFmtId="0" fontId="149" fillId="0" borderId="0" xfId="2469" applyFont="1" applyFill="1"/>
    <xf numFmtId="37" fontId="149" fillId="0" borderId="0" xfId="2469" applyNumberFormat="1" applyFont="1" applyFill="1"/>
    <xf numFmtId="41" fontId="5" fillId="0" borderId="0" xfId="0" applyNumberFormat="1" applyFont="1" applyBorder="1"/>
    <xf numFmtId="165" fontId="0" fillId="0" borderId="0" xfId="0" applyNumberFormat="1"/>
    <xf numFmtId="0" fontId="378" fillId="0" borderId="0" xfId="0" applyFont="1" applyBorder="1"/>
    <xf numFmtId="0" fontId="7" fillId="0" borderId="0" xfId="0" applyFont="1" applyBorder="1"/>
    <xf numFmtId="41" fontId="378" fillId="0" borderId="118" xfId="4" applyFont="1" applyBorder="1"/>
    <xf numFmtId="41" fontId="378" fillId="0" borderId="121" xfId="4" applyFont="1" applyBorder="1"/>
    <xf numFmtId="41" fontId="378" fillId="0" borderId="122" xfId="4" applyFont="1" applyBorder="1"/>
    <xf numFmtId="41" fontId="378" fillId="0" borderId="124" xfId="4" applyFont="1" applyBorder="1"/>
    <xf numFmtId="41" fontId="378" fillId="0" borderId="0" xfId="4" applyFont="1"/>
    <xf numFmtId="41" fontId="378" fillId="0" borderId="125" xfId="4" applyFont="1" applyBorder="1"/>
    <xf numFmtId="41" fontId="379" fillId="2" borderId="126" xfId="4" applyFont="1" applyFill="1" applyBorder="1"/>
    <xf numFmtId="41" fontId="379" fillId="2" borderId="128" xfId="4" applyFont="1" applyFill="1" applyBorder="1"/>
    <xf numFmtId="0" fontId="385" fillId="0" borderId="0" xfId="63227" applyFont="1"/>
    <xf numFmtId="0" fontId="386" fillId="0" borderId="0" xfId="63227" applyFont="1"/>
    <xf numFmtId="37" fontId="386" fillId="0" borderId="0" xfId="63227" applyNumberFormat="1" applyFont="1"/>
    <xf numFmtId="39" fontId="386" fillId="0" borderId="0" xfId="63227" applyNumberFormat="1" applyFont="1"/>
    <xf numFmtId="0" fontId="387" fillId="0" borderId="0" xfId="2620" applyFont="1"/>
    <xf numFmtId="0" fontId="388" fillId="0" borderId="0" xfId="63227" applyFont="1"/>
    <xf numFmtId="0" fontId="385" fillId="0" borderId="105" xfId="63227" applyFont="1" applyBorder="1" applyAlignment="1">
      <alignment horizontal="center"/>
    </xf>
    <xf numFmtId="37" fontId="385" fillId="0" borderId="72" xfId="63227" applyNumberFormat="1" applyFont="1" applyBorder="1" applyAlignment="1">
      <alignment horizontal="center"/>
    </xf>
    <xf numFmtId="37" fontId="385" fillId="0" borderId="129" xfId="63227" applyNumberFormat="1" applyFont="1" applyBorder="1" applyAlignment="1">
      <alignment horizontal="center"/>
    </xf>
    <xf numFmtId="0" fontId="385" fillId="0" borderId="88" xfId="63227" applyFont="1" applyBorder="1" applyAlignment="1">
      <alignment horizontal="center"/>
    </xf>
    <xf numFmtId="0" fontId="385" fillId="0" borderId="72" xfId="63227" applyFont="1" applyBorder="1" applyAlignment="1">
      <alignment horizontal="center"/>
    </xf>
    <xf numFmtId="0" fontId="385" fillId="0" borderId="129" xfId="63227" applyFont="1" applyBorder="1" applyAlignment="1">
      <alignment horizontal="center"/>
    </xf>
    <xf numFmtId="0" fontId="390" fillId="0" borderId="0" xfId="63227" applyFont="1" applyAlignment="1">
      <alignment horizontal="center"/>
    </xf>
    <xf numFmtId="0" fontId="386" fillId="0" borderId="83" xfId="63227" applyFont="1" applyBorder="1"/>
    <xf numFmtId="0" fontId="385" fillId="0" borderId="62" xfId="63227" quotePrefix="1" applyFont="1" applyBorder="1" applyAlignment="1">
      <alignment horizontal="center"/>
    </xf>
    <xf numFmtId="0" fontId="385" fillId="0" borderId="75" xfId="63227" quotePrefix="1" applyFont="1" applyBorder="1" applyAlignment="1">
      <alignment horizontal="center"/>
    </xf>
    <xf numFmtId="0" fontId="385" fillId="0" borderId="0" xfId="63227" applyFont="1" applyAlignment="1">
      <alignment horizontal="center"/>
    </xf>
    <xf numFmtId="0" fontId="385" fillId="0" borderId="48" xfId="63227" applyFont="1" applyBorder="1" applyAlignment="1">
      <alignment horizontal="center"/>
    </xf>
    <xf numFmtId="0" fontId="385" fillId="0" borderId="130" xfId="63227" applyFont="1" applyBorder="1" applyAlignment="1">
      <alignment horizontal="center"/>
    </xf>
    <xf numFmtId="37" fontId="385" fillId="0" borderId="73" xfId="63227" applyNumberFormat="1" applyFont="1" applyBorder="1" applyAlignment="1">
      <alignment horizontal="center"/>
    </xf>
    <xf numFmtId="37" fontId="385" fillId="0" borderId="76" xfId="63227" applyNumberFormat="1" applyFont="1" applyBorder="1" applyAlignment="1">
      <alignment horizontal="center"/>
    </xf>
    <xf numFmtId="0" fontId="388" fillId="0" borderId="131" xfId="63227" applyFont="1" applyBorder="1"/>
    <xf numFmtId="0" fontId="386" fillId="0" borderId="132" xfId="63227" applyFont="1" applyBorder="1"/>
    <xf numFmtId="0" fontId="386" fillId="0" borderId="133" xfId="63227" applyFont="1" applyBorder="1"/>
    <xf numFmtId="0" fontId="386" fillId="0" borderId="105" xfId="63227" applyFont="1" applyBorder="1"/>
    <xf numFmtId="37" fontId="386" fillId="0" borderId="72" xfId="63227" applyNumberFormat="1" applyFont="1" applyBorder="1"/>
    <xf numFmtId="37" fontId="386" fillId="0" borderId="129" xfId="63227" applyNumberFormat="1" applyFont="1" applyBorder="1"/>
    <xf numFmtId="0" fontId="388" fillId="0" borderId="134" xfId="63227" applyFont="1" applyBorder="1"/>
    <xf numFmtId="37" fontId="391" fillId="0" borderId="0" xfId="63227" applyNumberFormat="1" applyFont="1" applyAlignment="1">
      <alignment horizontal="center"/>
    </xf>
    <xf numFmtId="37" fontId="391" fillId="0" borderId="135" xfId="63227" applyNumberFormat="1" applyFont="1" applyBorder="1" applyAlignment="1">
      <alignment horizontal="center"/>
    </xf>
    <xf numFmtId="0" fontId="386" fillId="2" borderId="83" xfId="63227" applyFont="1" applyFill="1" applyBorder="1"/>
    <xf numFmtId="37" fontId="386" fillId="2" borderId="62" xfId="63227" applyNumberFormat="1" applyFont="1" applyFill="1" applyBorder="1"/>
    <xf numFmtId="37" fontId="386" fillId="2" borderId="75" xfId="63227" applyNumberFormat="1" applyFont="1" applyFill="1" applyBorder="1"/>
    <xf numFmtId="37" fontId="386" fillId="2" borderId="0" xfId="63227" applyNumberFormat="1" applyFont="1" applyFill="1"/>
    <xf numFmtId="0" fontId="392" fillId="0" borderId="134" xfId="63227" applyFont="1" applyBorder="1"/>
    <xf numFmtId="37" fontId="392" fillId="0" borderId="0" xfId="63227" applyNumberFormat="1" applyFont="1" applyAlignment="1">
      <alignment horizontal="center"/>
    </xf>
    <xf numFmtId="37" fontId="392" fillId="0" borderId="135" xfId="63227" applyNumberFormat="1" applyFont="1" applyBorder="1" applyAlignment="1">
      <alignment horizontal="center"/>
    </xf>
    <xf numFmtId="0" fontId="393" fillId="2" borderId="83" xfId="63227" applyFont="1" applyFill="1" applyBorder="1" applyAlignment="1">
      <alignment horizontal="left" indent="2"/>
    </xf>
    <xf numFmtId="0" fontId="394" fillId="0" borderId="134" xfId="63227" applyFont="1" applyBorder="1" applyAlignment="1">
      <alignment horizontal="left" indent="1"/>
    </xf>
    <xf numFmtId="37" fontId="392" fillId="0" borderId="0" xfId="63227" applyNumberFormat="1" applyFont="1"/>
    <xf numFmtId="37" fontId="392" fillId="0" borderId="135" xfId="63227" applyNumberFormat="1" applyFont="1" applyBorder="1"/>
    <xf numFmtId="0" fontId="386" fillId="0" borderId="0" xfId="63227" applyFont="1" applyAlignment="1">
      <alignment horizontal="center"/>
    </xf>
    <xf numFmtId="37" fontId="386" fillId="0" borderId="14" xfId="63227" applyNumberFormat="1" applyFont="1" applyBorder="1"/>
    <xf numFmtId="37" fontId="386" fillId="0" borderId="62" xfId="63227" applyNumberFormat="1" applyFont="1" applyBorder="1"/>
    <xf numFmtId="37" fontId="386" fillId="0" borderId="75" xfId="63227" applyNumberFormat="1" applyFont="1" applyBorder="1"/>
    <xf numFmtId="0" fontId="386" fillId="130" borderId="0" xfId="63227" applyFont="1" applyFill="1"/>
    <xf numFmtId="37" fontId="386" fillId="130" borderId="0" xfId="63227" applyNumberFormat="1" applyFont="1" applyFill="1"/>
    <xf numFmtId="0" fontId="386" fillId="190" borderId="83" xfId="63227" applyFont="1" applyFill="1" applyBorder="1"/>
    <xf numFmtId="37" fontId="386" fillId="190" borderId="62" xfId="63227" applyNumberFormat="1" applyFont="1" applyFill="1" applyBorder="1"/>
    <xf numFmtId="37" fontId="386" fillId="190" borderId="75" xfId="63227" applyNumberFormat="1" applyFont="1" applyFill="1" applyBorder="1"/>
    <xf numFmtId="37" fontId="386" fillId="190" borderId="0" xfId="63227" applyNumberFormat="1" applyFont="1" applyFill="1"/>
    <xf numFmtId="0" fontId="386" fillId="0" borderId="134" xfId="63227" applyFont="1" applyBorder="1"/>
    <xf numFmtId="0" fontId="393" fillId="190" borderId="83" xfId="63227" applyFont="1" applyFill="1" applyBorder="1" applyAlignment="1">
      <alignment horizontal="left" indent="2"/>
    </xf>
    <xf numFmtId="0" fontId="386" fillId="0" borderId="136" xfId="63227" applyFont="1" applyBorder="1"/>
    <xf numFmtId="37" fontId="386" fillId="0" borderId="137" xfId="63227" applyNumberFormat="1" applyFont="1" applyBorder="1"/>
    <xf numFmtId="37" fontId="386" fillId="0" borderId="138" xfId="63227" applyNumberFormat="1" applyFont="1" applyBorder="1"/>
    <xf numFmtId="0" fontId="394" fillId="0" borderId="0" xfId="63227" applyFont="1" applyAlignment="1">
      <alignment horizontal="left" indent="1"/>
    </xf>
    <xf numFmtId="0" fontId="395" fillId="0" borderId="0" xfId="63227" applyFont="1" applyAlignment="1">
      <alignment horizontal="left"/>
    </xf>
    <xf numFmtId="37" fontId="393" fillId="190" borderId="83" xfId="63227" applyNumberFormat="1" applyFont="1" applyFill="1" applyBorder="1" applyAlignment="1">
      <alignment horizontal="left" indent="2"/>
    </xf>
    <xf numFmtId="37" fontId="393" fillId="0" borderId="83" xfId="63227" applyNumberFormat="1" applyFont="1" applyBorder="1" applyAlignment="1">
      <alignment horizontal="left" indent="2"/>
    </xf>
    <xf numFmtId="0" fontId="386" fillId="0" borderId="0" xfId="63227" applyFont="1" applyAlignment="1">
      <alignment horizontal="left" indent="2"/>
    </xf>
    <xf numFmtId="37" fontId="393" fillId="2" borderId="83" xfId="63227" applyNumberFormat="1" applyFont="1" applyFill="1" applyBorder="1" applyAlignment="1">
      <alignment horizontal="left" indent="2"/>
    </xf>
    <xf numFmtId="37" fontId="385" fillId="0" borderId="0" xfId="63227" applyNumberFormat="1" applyFont="1"/>
    <xf numFmtId="37" fontId="385" fillId="0" borderId="50" xfId="63227" applyNumberFormat="1" applyFont="1" applyBorder="1"/>
    <xf numFmtId="37" fontId="386" fillId="0" borderId="139" xfId="63227" applyNumberFormat="1" applyFont="1" applyBorder="1"/>
    <xf numFmtId="37" fontId="386" fillId="0" borderId="140" xfId="63227" applyNumberFormat="1" applyFont="1" applyBorder="1"/>
    <xf numFmtId="37" fontId="386" fillId="0" borderId="73" xfId="63227" applyNumberFormat="1" applyFont="1" applyBorder="1"/>
    <xf numFmtId="37" fontId="386" fillId="0" borderId="76" xfId="63227" applyNumberFormat="1" applyFont="1" applyBorder="1"/>
    <xf numFmtId="37" fontId="385" fillId="0" borderId="141" xfId="63227" applyNumberFormat="1" applyFont="1" applyBorder="1"/>
    <xf numFmtId="0" fontId="386" fillId="0" borderId="130" xfId="63227" applyFont="1" applyBorder="1"/>
    <xf numFmtId="37" fontId="386" fillId="0" borderId="94" xfId="63227" applyNumberFormat="1" applyFont="1" applyBorder="1"/>
    <xf numFmtId="37" fontId="5" fillId="0" borderId="0" xfId="0" applyNumberFormat="1" applyFont="1"/>
    <xf numFmtId="0" fontId="31" fillId="0" borderId="0" xfId="0" applyFont="1"/>
    <xf numFmtId="0" fontId="31" fillId="0" borderId="0" xfId="0" applyFont="1" applyAlignment="1">
      <alignment horizontal="center"/>
    </xf>
    <xf numFmtId="41" fontId="31" fillId="0" borderId="0" xfId="4" applyFont="1" applyAlignment="1">
      <alignment horizontal="center"/>
    </xf>
    <xf numFmtId="165" fontId="31" fillId="0" borderId="0" xfId="63226" applyNumberFormat="1" applyFont="1"/>
    <xf numFmtId="0" fontId="8" fillId="0" borderId="0" xfId="0" applyFont="1"/>
    <xf numFmtId="0" fontId="8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41" fontId="31" fillId="0" borderId="0" xfId="0" applyNumberFormat="1" applyFont="1" applyAlignment="1">
      <alignment horizontal="center"/>
    </xf>
    <xf numFmtId="41" fontId="31" fillId="0" borderId="0" xfId="4" applyFont="1"/>
    <xf numFmtId="0" fontId="5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horizontal="center" vertical="center" wrapText="1"/>
    </xf>
    <xf numFmtId="194" fontId="147" fillId="0" borderId="94" xfId="2469" quotePrefix="1" applyNumberFormat="1" applyFont="1" applyFill="1" applyBorder="1" applyAlignment="1">
      <alignment horizontal="center" vertical="center"/>
    </xf>
    <xf numFmtId="0" fontId="27" fillId="0" borderId="0" xfId="0" applyFont="1" applyFill="1"/>
    <xf numFmtId="0" fontId="31" fillId="5" borderId="0" xfId="0" applyFont="1" applyFill="1" applyAlignment="1">
      <alignment horizontal="center"/>
    </xf>
    <xf numFmtId="41" fontId="5" fillId="5" borderId="0" xfId="4" applyFont="1" applyFill="1"/>
    <xf numFmtId="41" fontId="5" fillId="5" borderId="0" xfId="0" applyNumberFormat="1" applyFont="1" applyFill="1"/>
    <xf numFmtId="165" fontId="5" fillId="0" borderId="0" xfId="0" applyNumberFormat="1" applyFont="1"/>
    <xf numFmtId="195" fontId="5" fillId="0" borderId="0" xfId="0" applyNumberFormat="1" applyFont="1" applyFill="1" applyAlignment="1">
      <alignment horizontal="right"/>
    </xf>
    <xf numFmtId="0" fontId="381" fillId="130" borderId="118" xfId="0" applyFont="1" applyFill="1" applyBorder="1"/>
    <xf numFmtId="0" fontId="150" fillId="130" borderId="0" xfId="2469" applyFont="1" applyFill="1" applyBorder="1"/>
    <xf numFmtId="37" fontId="150" fillId="130" borderId="0" xfId="2469" applyNumberFormat="1" applyFont="1" applyFill="1"/>
    <xf numFmtId="0" fontId="149" fillId="130" borderId="0" xfId="2469" applyFont="1" applyFill="1" applyBorder="1"/>
    <xf numFmtId="0" fontId="8" fillId="2" borderId="0" xfId="0" applyFont="1" applyFill="1"/>
    <xf numFmtId="0" fontId="31" fillId="2" borderId="0" xfId="0" applyFont="1" applyFill="1" applyAlignment="1">
      <alignment horizontal="center"/>
    </xf>
    <xf numFmtId="41" fontId="31" fillId="2" borderId="0" xfId="4" applyFont="1" applyFill="1"/>
    <xf numFmtId="0" fontId="5" fillId="2" borderId="0" xfId="0" applyFont="1" applyFill="1"/>
    <xf numFmtId="0" fontId="31" fillId="2" borderId="0" xfId="0" applyFont="1" applyFill="1"/>
    <xf numFmtId="37" fontId="31" fillId="2" borderId="0" xfId="0" applyNumberFormat="1" applyFont="1" applyFill="1" applyAlignment="1">
      <alignment horizontal="center"/>
    </xf>
    <xf numFmtId="165" fontId="31" fillId="2" borderId="0" xfId="63226" applyNumberFormat="1" applyFont="1" applyFill="1"/>
    <xf numFmtId="41" fontId="5" fillId="2" borderId="0" xfId="0" applyNumberFormat="1" applyFont="1" applyFill="1"/>
    <xf numFmtId="37" fontId="5" fillId="2" borderId="0" xfId="0" applyNumberFormat="1" applyFont="1" applyFill="1"/>
    <xf numFmtId="41" fontId="5" fillId="2" borderId="0" xfId="4" applyFont="1" applyFill="1"/>
    <xf numFmtId="165" fontId="5" fillId="2" borderId="0" xfId="0" applyNumberFormat="1" applyFont="1" applyFill="1"/>
    <xf numFmtId="43" fontId="5" fillId="2" borderId="0" xfId="0" applyNumberFormat="1" applyFont="1" applyFill="1"/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/>
    </xf>
    <xf numFmtId="195" fontId="5" fillId="2" borderId="0" xfId="0" applyNumberFormat="1" applyFont="1" applyFill="1" applyAlignment="1">
      <alignment horizontal="right"/>
    </xf>
    <xf numFmtId="0" fontId="27" fillId="2" borderId="0" xfId="0" applyFont="1" applyFill="1"/>
    <xf numFmtId="0" fontId="389" fillId="130" borderId="0" xfId="63227" applyFont="1" applyFill="1" applyAlignment="1">
      <alignment horizontal="left"/>
    </xf>
    <xf numFmtId="41" fontId="149" fillId="190" borderId="0" xfId="2469" applyNumberFormat="1" applyFont="1" applyFill="1"/>
    <xf numFmtId="37" fontId="149" fillId="190" borderId="50" xfId="2469" applyNumberFormat="1" applyFont="1" applyFill="1" applyBorder="1"/>
    <xf numFmtId="0" fontId="148" fillId="190" borderId="0" xfId="5" applyFont="1" applyFill="1" applyAlignment="1">
      <alignment horizontal="left"/>
    </xf>
    <xf numFmtId="0" fontId="5" fillId="190" borderId="0" xfId="0" applyFont="1" applyFill="1" applyAlignment="1"/>
    <xf numFmtId="41" fontId="0" fillId="190" borderId="0" xfId="4" applyFont="1" applyFill="1"/>
    <xf numFmtId="0" fontId="380" fillId="190" borderId="118" xfId="0" applyFont="1" applyFill="1" applyBorder="1"/>
    <xf numFmtId="10" fontId="154" fillId="190" borderId="0" xfId="4363" applyNumberFormat="1" applyFont="1" applyFill="1" applyAlignment="1">
      <alignment horizontal="right"/>
    </xf>
    <xf numFmtId="195" fontId="154" fillId="190" borderId="0" xfId="2469" applyNumberFormat="1" applyFont="1" applyFill="1" applyAlignment="1">
      <alignment horizontal="right"/>
    </xf>
    <xf numFmtId="0" fontId="5" fillId="0" borderId="124" xfId="0" applyFont="1" applyBorder="1"/>
    <xf numFmtId="37" fontId="31" fillId="0" borderId="0" xfId="2469" applyNumberFormat="1" applyFill="1"/>
    <xf numFmtId="0" fontId="31" fillId="0" borderId="0" xfId="2469" applyFill="1"/>
    <xf numFmtId="0" fontId="31" fillId="0" borderId="52" xfId="2469" applyFill="1" applyBorder="1"/>
    <xf numFmtId="0" fontId="31" fillId="0" borderId="53" xfId="2469" applyFill="1" applyBorder="1"/>
    <xf numFmtId="0" fontId="31" fillId="0" borderId="54" xfId="2469" applyFill="1" applyBorder="1"/>
    <xf numFmtId="0" fontId="31" fillId="0" borderId="0" xfId="2469" applyFill="1" applyBorder="1"/>
    <xf numFmtId="0" fontId="152" fillId="0" borderId="12" xfId="2469" applyFont="1" applyFill="1" applyBorder="1"/>
    <xf numFmtId="0" fontId="31" fillId="0" borderId="55" xfId="2469" applyFill="1" applyBorder="1"/>
    <xf numFmtId="0" fontId="31" fillId="0" borderId="12" xfId="2469" applyFill="1" applyBorder="1"/>
    <xf numFmtId="0" fontId="8" fillId="0" borderId="0" xfId="2469" applyFont="1" applyFill="1" applyBorder="1" applyAlignment="1">
      <alignment horizontal="center"/>
    </xf>
    <xf numFmtId="10" fontId="31" fillId="0" borderId="0" xfId="2469" applyNumberFormat="1" applyFill="1" applyBorder="1"/>
    <xf numFmtId="0" fontId="149" fillId="0" borderId="12" xfId="2469" applyFont="1" applyFill="1" applyBorder="1" applyAlignment="1">
      <alignment horizontal="left" indent="1"/>
    </xf>
    <xf numFmtId="37" fontId="31" fillId="0" borderId="0" xfId="2469" applyNumberFormat="1" applyFill="1" applyBorder="1"/>
    <xf numFmtId="37" fontId="31" fillId="0" borderId="14" xfId="2469" applyNumberFormat="1" applyFill="1" applyBorder="1"/>
    <xf numFmtId="37" fontId="8" fillId="0" borderId="14" xfId="2469" applyNumberFormat="1" applyFont="1" applyFill="1" applyBorder="1"/>
    <xf numFmtId="37" fontId="8" fillId="0" borderId="0" xfId="2469" applyNumberFormat="1" applyFont="1" applyFill="1" applyBorder="1"/>
    <xf numFmtId="0" fontId="31" fillId="0" borderId="56" xfId="2469" applyFill="1" applyBorder="1"/>
    <xf numFmtId="0" fontId="31" fillId="0" borderId="16" xfId="2469" applyFill="1" applyBorder="1"/>
    <xf numFmtId="0" fontId="31" fillId="0" borderId="57" xfId="2469" applyFill="1" applyBorder="1"/>
    <xf numFmtId="41" fontId="31" fillId="0" borderId="0" xfId="2469" applyNumberFormat="1" applyFill="1"/>
    <xf numFmtId="0" fontId="31" fillId="6" borderId="0" xfId="0" applyFont="1" applyFill="1" applyAlignment="1">
      <alignment horizontal="center"/>
    </xf>
    <xf numFmtId="41" fontId="5" fillId="6" borderId="0" xfId="4" applyFont="1" applyFill="1"/>
    <xf numFmtId="41" fontId="5" fillId="6" borderId="0" xfId="0" applyNumberFormat="1" applyFont="1" applyFill="1"/>
    <xf numFmtId="0" fontId="5" fillId="6" borderId="0" xfId="0" applyNumberFormat="1" applyFont="1" applyFill="1"/>
    <xf numFmtId="0" fontId="6" fillId="0" borderId="0" xfId="0" applyFont="1" applyAlignment="1">
      <alignment horizontal="center"/>
    </xf>
    <xf numFmtId="0" fontId="396" fillId="161" borderId="0" xfId="0" applyFont="1" applyFill="1"/>
  </cellXfs>
  <cellStyles count="63232">
    <cellStyle name="_x0010_" xfId="4368" xr:uid="{00000000-0005-0000-0000-000000000000}"/>
    <cellStyle name="_x0013_" xfId="11" xr:uid="{00000000-0005-0000-0000-000001000000}"/>
    <cellStyle name="-" xfId="4369" xr:uid="{00000000-0005-0000-0000-000002000000}"/>
    <cellStyle name="          _x000d__x000a_386grabber=VGA.3GR_x000d__x000a_" xfId="4370" xr:uid="{00000000-0005-0000-0000-000003000000}"/>
    <cellStyle name=" ؂" xfId="4371" xr:uid="{00000000-0005-0000-0000-000004000000}"/>
    <cellStyle name=" 1" xfId="4372" xr:uid="{00000000-0005-0000-0000-000005000000}"/>
    <cellStyle name=" 1 2" xfId="4373" xr:uid="{00000000-0005-0000-0000-000006000000}"/>
    <cellStyle name=" 1 2 2" xfId="4374" xr:uid="{00000000-0005-0000-0000-000007000000}"/>
    <cellStyle name=" 1 3" xfId="4375" xr:uid="{00000000-0005-0000-0000-000008000000}"/>
    <cellStyle name=" 1 3 2" xfId="4376" xr:uid="{00000000-0005-0000-0000-000009000000}"/>
    <cellStyle name=" 1 4" xfId="4377" xr:uid="{00000000-0005-0000-0000-00000A000000}"/>
    <cellStyle name=" 1 4 2" xfId="4378" xr:uid="{00000000-0005-0000-0000-00000B000000}"/>
    <cellStyle name=" 1 5" xfId="4379" xr:uid="{00000000-0005-0000-0000-00000C000000}"/>
    <cellStyle name=" 1 5 2" xfId="4380" xr:uid="{00000000-0005-0000-0000-00000D000000}"/>
    <cellStyle name=" 1 6" xfId="4381" xr:uid="{00000000-0005-0000-0000-00000E000000}"/>
    <cellStyle name=" 10" xfId="4382" xr:uid="{00000000-0005-0000-0000-00000F000000}"/>
    <cellStyle name="_x0013_ 10" xfId="4383" xr:uid="{00000000-0005-0000-0000-000010000000}"/>
    <cellStyle name=" 10 2" xfId="4384" xr:uid="{00000000-0005-0000-0000-000011000000}"/>
    <cellStyle name=" 11" xfId="4385" xr:uid="{00000000-0005-0000-0000-000012000000}"/>
    <cellStyle name="_x0013_ 11" xfId="4386" xr:uid="{00000000-0005-0000-0000-000013000000}"/>
    <cellStyle name=" 11 2" xfId="4387" xr:uid="{00000000-0005-0000-0000-000014000000}"/>
    <cellStyle name=" 12" xfId="4388" xr:uid="{00000000-0005-0000-0000-000015000000}"/>
    <cellStyle name="_x0013_ 12" xfId="4389" xr:uid="{00000000-0005-0000-0000-000016000000}"/>
    <cellStyle name=" 12 2" xfId="4390" xr:uid="{00000000-0005-0000-0000-000017000000}"/>
    <cellStyle name=" 13" xfId="4391" xr:uid="{00000000-0005-0000-0000-000018000000}"/>
    <cellStyle name="_x0013_ 13" xfId="4392" xr:uid="{00000000-0005-0000-0000-000019000000}"/>
    <cellStyle name=" 13 2" xfId="4393" xr:uid="{00000000-0005-0000-0000-00001A000000}"/>
    <cellStyle name=" 14" xfId="4394" xr:uid="{00000000-0005-0000-0000-00001B000000}"/>
    <cellStyle name="_x0013_ 14" xfId="4395" xr:uid="{00000000-0005-0000-0000-00001C000000}"/>
    <cellStyle name=" 14 2" xfId="4396" xr:uid="{00000000-0005-0000-0000-00001D000000}"/>
    <cellStyle name=" 15" xfId="4397" xr:uid="{00000000-0005-0000-0000-00001E000000}"/>
    <cellStyle name="_x0013_ 15" xfId="4398" xr:uid="{00000000-0005-0000-0000-00001F000000}"/>
    <cellStyle name=" 15 2" xfId="4399" xr:uid="{00000000-0005-0000-0000-000020000000}"/>
    <cellStyle name=" 16" xfId="4400" xr:uid="{00000000-0005-0000-0000-000021000000}"/>
    <cellStyle name=" 16 2" xfId="4401" xr:uid="{00000000-0005-0000-0000-000022000000}"/>
    <cellStyle name=" 17" xfId="4402" xr:uid="{00000000-0005-0000-0000-000023000000}"/>
    <cellStyle name=" 17 2" xfId="4403" xr:uid="{00000000-0005-0000-0000-000024000000}"/>
    <cellStyle name=" 18" xfId="4404" xr:uid="{00000000-0005-0000-0000-000025000000}"/>
    <cellStyle name=" 18 2" xfId="4405" xr:uid="{00000000-0005-0000-0000-000026000000}"/>
    <cellStyle name=" 19" xfId="4406" xr:uid="{00000000-0005-0000-0000-000027000000}"/>
    <cellStyle name=" 19 2" xfId="4407" xr:uid="{00000000-0005-0000-0000-000028000000}"/>
    <cellStyle name=" 2" xfId="4408" xr:uid="{00000000-0005-0000-0000-000029000000}"/>
    <cellStyle name="_x0010_ 2" xfId="4409" xr:uid="{00000000-0005-0000-0000-00002A000000}"/>
    <cellStyle name="_x0013_ 2" xfId="12" xr:uid="{00000000-0005-0000-0000-00002B000000}"/>
    <cellStyle name=" 2 2" xfId="4410" xr:uid="{00000000-0005-0000-0000-00002C000000}"/>
    <cellStyle name="_x0010_ 2 2" xfId="4411" xr:uid="{00000000-0005-0000-0000-00002D000000}"/>
    <cellStyle name="_x0013_ 2 2" xfId="13" xr:uid="{00000000-0005-0000-0000-00002E000000}"/>
    <cellStyle name="_x0013_ 2 2 2" xfId="4412" xr:uid="{00000000-0005-0000-0000-00002F000000}"/>
    <cellStyle name="_x0013_ 2 3" xfId="4413" xr:uid="{00000000-0005-0000-0000-000030000000}"/>
    <cellStyle name="_x0013_ 2 3 2" xfId="4414" xr:uid="{00000000-0005-0000-0000-000031000000}"/>
    <cellStyle name="_x0013_ 2 4" xfId="4415" xr:uid="{00000000-0005-0000-0000-000032000000}"/>
    <cellStyle name="_x0013_ 2 4 2" xfId="4416" xr:uid="{00000000-0005-0000-0000-000033000000}"/>
    <cellStyle name="_x0013_ 2 5" xfId="4417" xr:uid="{00000000-0005-0000-0000-000034000000}"/>
    <cellStyle name="_x0013_ 2 5 2" xfId="4418" xr:uid="{00000000-0005-0000-0000-000035000000}"/>
    <cellStyle name="_x0013_ 2 6" xfId="4419" xr:uid="{00000000-0005-0000-0000-000036000000}"/>
    <cellStyle name=" 20" xfId="4420" xr:uid="{00000000-0005-0000-0000-000037000000}"/>
    <cellStyle name=" 20 2" xfId="4421" xr:uid="{00000000-0005-0000-0000-000038000000}"/>
    <cellStyle name=" 21" xfId="4422" xr:uid="{00000000-0005-0000-0000-000039000000}"/>
    <cellStyle name=" 21 2" xfId="4423" xr:uid="{00000000-0005-0000-0000-00003A000000}"/>
    <cellStyle name=" 22" xfId="4424" xr:uid="{00000000-0005-0000-0000-00003B000000}"/>
    <cellStyle name=" 22 2" xfId="4425" xr:uid="{00000000-0005-0000-0000-00003C000000}"/>
    <cellStyle name=" 23" xfId="4426" xr:uid="{00000000-0005-0000-0000-00003D000000}"/>
    <cellStyle name=" 23 2" xfId="4427" xr:uid="{00000000-0005-0000-0000-00003E000000}"/>
    <cellStyle name=" 24" xfId="4428" xr:uid="{00000000-0005-0000-0000-00003F000000}"/>
    <cellStyle name=" 24 2" xfId="4429" xr:uid="{00000000-0005-0000-0000-000040000000}"/>
    <cellStyle name=" 25" xfId="4430" xr:uid="{00000000-0005-0000-0000-000041000000}"/>
    <cellStyle name=" 25 2" xfId="4431" xr:uid="{00000000-0005-0000-0000-000042000000}"/>
    <cellStyle name=" 26" xfId="4432" xr:uid="{00000000-0005-0000-0000-000043000000}"/>
    <cellStyle name=" 26 2" xfId="4433" xr:uid="{00000000-0005-0000-0000-000044000000}"/>
    <cellStyle name=" 27" xfId="4434" xr:uid="{00000000-0005-0000-0000-000045000000}"/>
    <cellStyle name=" 27 2" xfId="4435" xr:uid="{00000000-0005-0000-0000-000046000000}"/>
    <cellStyle name=" 28" xfId="4436" xr:uid="{00000000-0005-0000-0000-000047000000}"/>
    <cellStyle name=" 28 2" xfId="4437" xr:uid="{00000000-0005-0000-0000-000048000000}"/>
    <cellStyle name=" 29" xfId="4438" xr:uid="{00000000-0005-0000-0000-000049000000}"/>
    <cellStyle name=" 29 2" xfId="4439" xr:uid="{00000000-0005-0000-0000-00004A000000}"/>
    <cellStyle name=" 3" xfId="4440" xr:uid="{00000000-0005-0000-0000-00004B000000}"/>
    <cellStyle name="_x0010_ 3" xfId="4441" xr:uid="{00000000-0005-0000-0000-00004C000000}"/>
    <cellStyle name="_x0013_ 3" xfId="14" xr:uid="{00000000-0005-0000-0000-00004D000000}"/>
    <cellStyle name=" 3 2" xfId="4442" xr:uid="{00000000-0005-0000-0000-00004E000000}"/>
    <cellStyle name="_x0010_ 3 2" xfId="4443" xr:uid="{00000000-0005-0000-0000-00004F000000}"/>
    <cellStyle name="_x0013_ 3 2" xfId="4444" xr:uid="{00000000-0005-0000-0000-000050000000}"/>
    <cellStyle name="_x0013_ 3 2 2" xfId="4445" xr:uid="{00000000-0005-0000-0000-000051000000}"/>
    <cellStyle name="_x0013_ 3 3" xfId="4446" xr:uid="{00000000-0005-0000-0000-000052000000}"/>
    <cellStyle name="_x0013_ 3 3 2" xfId="4447" xr:uid="{00000000-0005-0000-0000-000053000000}"/>
    <cellStyle name="_x0013_ 3 4" xfId="4448" xr:uid="{00000000-0005-0000-0000-000054000000}"/>
    <cellStyle name="_x0013_ 3 4 2" xfId="4449" xr:uid="{00000000-0005-0000-0000-000055000000}"/>
    <cellStyle name="_x0013_ 3 5" xfId="4450" xr:uid="{00000000-0005-0000-0000-000056000000}"/>
    <cellStyle name="_x0013_ 3 5 2" xfId="4451" xr:uid="{00000000-0005-0000-0000-000057000000}"/>
    <cellStyle name="_x0013_ 3 6" xfId="4452" xr:uid="{00000000-0005-0000-0000-000058000000}"/>
    <cellStyle name=" 30" xfId="4453" xr:uid="{00000000-0005-0000-0000-000059000000}"/>
    <cellStyle name=" 30 2" xfId="4454" xr:uid="{00000000-0005-0000-0000-00005A000000}"/>
    <cellStyle name=" 31" xfId="4455" xr:uid="{00000000-0005-0000-0000-00005B000000}"/>
    <cellStyle name=" 31 2" xfId="4456" xr:uid="{00000000-0005-0000-0000-00005C000000}"/>
    <cellStyle name=" 32" xfId="4457" xr:uid="{00000000-0005-0000-0000-00005D000000}"/>
    <cellStyle name=" 32 2" xfId="4458" xr:uid="{00000000-0005-0000-0000-00005E000000}"/>
    <cellStyle name=" 4" xfId="4459" xr:uid="{00000000-0005-0000-0000-00005F000000}"/>
    <cellStyle name="_x0010_ 4" xfId="4460" xr:uid="{00000000-0005-0000-0000-000060000000}"/>
    <cellStyle name="_x0013_ 4" xfId="4461" xr:uid="{00000000-0005-0000-0000-000061000000}"/>
    <cellStyle name=" 4 2" xfId="4462" xr:uid="{00000000-0005-0000-0000-000062000000}"/>
    <cellStyle name="_x0013_ 4 2" xfId="4463" xr:uid="{00000000-0005-0000-0000-000063000000}"/>
    <cellStyle name=" 5" xfId="4464" xr:uid="{00000000-0005-0000-0000-000064000000}"/>
    <cellStyle name="_x0013_ 5" xfId="4465" xr:uid="{00000000-0005-0000-0000-000065000000}"/>
    <cellStyle name=" 5 2" xfId="4466" xr:uid="{00000000-0005-0000-0000-000066000000}"/>
    <cellStyle name=" 6" xfId="4467" xr:uid="{00000000-0005-0000-0000-000067000000}"/>
    <cellStyle name="_x0013_ 6" xfId="4468" xr:uid="{00000000-0005-0000-0000-000068000000}"/>
    <cellStyle name=" 6 2" xfId="4469" xr:uid="{00000000-0005-0000-0000-000069000000}"/>
    <cellStyle name=" 7" xfId="4470" xr:uid="{00000000-0005-0000-0000-00006A000000}"/>
    <cellStyle name="_x0013_ 7" xfId="4471" xr:uid="{00000000-0005-0000-0000-00006B000000}"/>
    <cellStyle name=" 7 2" xfId="4472" xr:uid="{00000000-0005-0000-0000-00006C000000}"/>
    <cellStyle name=" 8" xfId="4473" xr:uid="{00000000-0005-0000-0000-00006D000000}"/>
    <cellStyle name="_x0013_ 8" xfId="4474" xr:uid="{00000000-0005-0000-0000-00006E000000}"/>
    <cellStyle name=" 8 2" xfId="4475" xr:uid="{00000000-0005-0000-0000-00006F000000}"/>
    <cellStyle name=" 9" xfId="4476" xr:uid="{00000000-0005-0000-0000-000070000000}"/>
    <cellStyle name="_x0013_ 9" xfId="4477" xr:uid="{00000000-0005-0000-0000-000071000000}"/>
    <cellStyle name=" 9 2" xfId="4478" xr:uid="{00000000-0005-0000-0000-000072000000}"/>
    <cellStyle name="_x0009_؂" xfId="4479" xr:uid="{00000000-0005-0000-0000-000073000000}"/>
    <cellStyle name="_x000a_386grabber=M" xfId="4480" xr:uid="{00000000-0005-0000-0000-000074000000}"/>
    <cellStyle name="_x000a_386grabber=M 2" xfId="4481" xr:uid="{00000000-0005-0000-0000-000075000000}"/>
    <cellStyle name="_x000d__x000a_JournalTemplate=C:\COMFO\CTALK\JOURSTD.TPL_x000d__x000a_LbStateAddress=3 3 0 251 1 89 2 311_x000d__x000a_LbStateJou" xfId="4482" xr:uid="{00000000-0005-0000-0000-000076000000}"/>
    <cellStyle name="&quot;X&quot; MEN" xfId="4483" xr:uid="{00000000-0005-0000-0000-000077000000}"/>
    <cellStyle name="$" xfId="4484" xr:uid="{00000000-0005-0000-0000-000078000000}"/>
    <cellStyle name="$ &amp; ¢" xfId="4485" xr:uid="{00000000-0005-0000-0000-000079000000}"/>
    <cellStyle name="$ 0 decimal" xfId="4486" xr:uid="{00000000-0005-0000-0000-00007A000000}"/>
    <cellStyle name="$ 2 decimals" xfId="4487" xr:uid="{00000000-0005-0000-0000-00007B000000}"/>
    <cellStyle name="$ Forecast" xfId="4488" xr:uid="{00000000-0005-0000-0000-00007C000000}"/>
    <cellStyle name="$ History" xfId="4489" xr:uid="{00000000-0005-0000-0000-00007D000000}"/>
    <cellStyle name="$." xfId="4490" xr:uid="{00000000-0005-0000-0000-00007E000000}"/>
    <cellStyle name="$_Modeling Mick" xfId="4491" xr:uid="{00000000-0005-0000-0000-00007F000000}"/>
    <cellStyle name="$_NeptunePIA LBO Model 9-2-03 Final Deepak Final" xfId="4492" xr:uid="{00000000-0005-0000-0000-000080000000}"/>
    <cellStyle name="$m" xfId="4493" xr:uid="{00000000-0005-0000-0000-000081000000}"/>
    <cellStyle name="$m 2" xfId="4494" xr:uid="{00000000-0005-0000-0000-000082000000}"/>
    <cellStyle name="$m 3" xfId="4495" xr:uid="{00000000-0005-0000-0000-000083000000}"/>
    <cellStyle name="$m 4" xfId="4496" xr:uid="{00000000-0005-0000-0000-000084000000}"/>
    <cellStyle name="$m 5" xfId="4497" xr:uid="{00000000-0005-0000-0000-000085000000}"/>
    <cellStyle name="$MILLS" xfId="4498" xr:uid="{00000000-0005-0000-0000-000086000000}"/>
    <cellStyle name="$MILLS 2" xfId="4499" xr:uid="{00000000-0005-0000-0000-000087000000}"/>
    <cellStyle name="$q" xfId="4500" xr:uid="{00000000-0005-0000-0000-000088000000}"/>
    <cellStyle name="$q*" xfId="4501" xr:uid="{00000000-0005-0000-0000-000089000000}"/>
    <cellStyle name="$q* 2" xfId="4502" xr:uid="{00000000-0005-0000-0000-00008A000000}"/>
    <cellStyle name="$qRange" xfId="4503" xr:uid="{00000000-0005-0000-0000-00008B000000}"/>
    <cellStyle name="$qRange 2" xfId="4504" xr:uid="{00000000-0005-0000-0000-00008C000000}"/>
    <cellStyle name="%" xfId="4505" xr:uid="{00000000-0005-0000-0000-00008D000000}"/>
    <cellStyle name="% [2]" xfId="4506" xr:uid="{00000000-0005-0000-0000-00008E000000}"/>
    <cellStyle name="% 2" xfId="4507" xr:uid="{00000000-0005-0000-0000-00008F000000}"/>
    <cellStyle name="% 2 2" xfId="4508" xr:uid="{00000000-0005-0000-0000-000090000000}"/>
    <cellStyle name="% 3" xfId="4509" xr:uid="{00000000-0005-0000-0000-000091000000}"/>
    <cellStyle name="% 4" xfId="4510" xr:uid="{00000000-0005-0000-0000-000092000000}"/>
    <cellStyle name="% 5" xfId="4511" xr:uid="{00000000-0005-0000-0000-000093000000}"/>
    <cellStyle name="% Forecast" xfId="4512" xr:uid="{00000000-0005-0000-0000-000094000000}"/>
    <cellStyle name="% History" xfId="4513" xr:uid="{00000000-0005-0000-0000-000095000000}"/>
    <cellStyle name="%%" xfId="4514" xr:uid="{00000000-0005-0000-0000-000096000000}"/>
    <cellStyle name="%% 2" xfId="4515" xr:uid="{00000000-0005-0000-0000-000097000000}"/>
    <cellStyle name="%%_March_LTD_Premium" xfId="4516" xr:uid="{00000000-0005-0000-0000-000098000000}"/>
    <cellStyle name="%." xfId="4517" xr:uid="{00000000-0005-0000-0000-000099000000}"/>
    <cellStyle name="%.00" xfId="4518" xr:uid="{00000000-0005-0000-0000-00009A000000}"/>
    <cellStyle name="%_#1 Levered Beech Ridge_021109_Grant,Bonus,No PTCs,MACRs,Term Debt NOL" xfId="4519" xr:uid="{00000000-0005-0000-0000-00009B000000}"/>
    <cellStyle name="%_#1 Levered Beech Ridge_021109_Grant,Bonus,No PTCs,MACRs,Term Debt NOL 2" xfId="4520" xr:uid="{00000000-0005-0000-0000-00009C000000}"/>
    <cellStyle name="%_#1 LeveredGrand_Ridge_II-III_021009_Grant,Bonus,No PTCs,MACRs,Term Debt, NOL" xfId="4521" xr:uid="{00000000-0005-0000-0000-00009D000000}"/>
    <cellStyle name="%_#1 LeveredGrand_Ridge_II-III_021009_Grant,Bonus,No PTCs,MACRs,Term Debt, NOL 2" xfId="4522" xr:uid="{00000000-0005-0000-0000-00009E000000}"/>
    <cellStyle name="%_#1 LeveredGrand_Ridge_II-III_021009_Grant,Bonus,No PTCs,MACRs,Term Debt, NOL_BeechR Pivot Table 12.2.09" xfId="4523" xr:uid="{00000000-0005-0000-0000-00009F000000}"/>
    <cellStyle name="%_#1 LeveredGrand_Ridge_II-III_021009_Grant,Bonus,No PTCs,MACRs,Term Debt, NOL_BeechR Pivot Table 12.2.09 2" xfId="4524" xr:uid="{00000000-0005-0000-0000-0000A0000000}"/>
    <cellStyle name="%__50_50" xfId="4525" xr:uid="{00000000-0005-0000-0000-0000A1000000}"/>
    <cellStyle name="%_1.Inputs" xfId="4526" xr:uid="{00000000-0005-0000-0000-0000A2000000}"/>
    <cellStyle name="%_2007 and 2008 Project Detail 12-01-08" xfId="4527" xr:uid="{00000000-0005-0000-0000-0000A3000000}"/>
    <cellStyle name="%_2008 IWNA 7.75% 53% ERISA P50 (Invnergy)_FROM JPM" xfId="4528" xr:uid="{00000000-0005-0000-0000-0000A4000000}"/>
    <cellStyle name="%_2008 IWNA 7.75% 53% ERISA P50 (Invnergy)_FROM JPM 2" xfId="4529" xr:uid="{00000000-0005-0000-0000-0000A5000000}"/>
    <cellStyle name="%_2008 IWNA 7.75% 53% ERISA P50 (Invnergy)_FROM JPM_IWNA 3-Pack ECCA Sheldon Funding 01302009" xfId="4530" xr:uid="{00000000-0005-0000-0000-0000A6000000}"/>
    <cellStyle name="%_2008 IWNA 7.75% 53% ERISA P50 (Invnergy)_FROM JPM_IWNA 3-Pack ECCA Sheldon Funding 01302009 2" xfId="4531" xr:uid="{00000000-0005-0000-0000-0000A7000000}"/>
    <cellStyle name="%_2008 IWNA Portfolio 09262008 (JPM TE &amp; CE)__TE Assumps" xfId="4532" xr:uid="{00000000-0005-0000-0000-0000A8000000}"/>
    <cellStyle name="%_2008 IWNA Portfolio 09262008 (JPM TE &amp; CE)__TE Assumps 2" xfId="4533" xr:uid="{00000000-0005-0000-0000-0000A9000000}"/>
    <cellStyle name="%_2008 IWNA Portfolio 09262008 (JPM TE &amp; CE)__TE Assumps_2008 IWNA v12 7.75% 53% TaxEx P50 (Invenergy)_10242008" xfId="4534" xr:uid="{00000000-0005-0000-0000-0000AA000000}"/>
    <cellStyle name="%_2008 IWNA Portfolio 09262008 (JPM TE &amp; CE)__TE Assumps_2008 IWNA v12 7.75% 53% TaxEx P50 (Invenergy)_10242008 2" xfId="4535" xr:uid="{00000000-0005-0000-0000-0000AB000000}"/>
    <cellStyle name="%_2008 IWNA Portfolio 09262008 (JPM TE &amp; CE)__TE Assumps_IWNA 3-Pack ECCA Sheldon Funding 01302009" xfId="4536" xr:uid="{00000000-0005-0000-0000-0000AC000000}"/>
    <cellStyle name="%_2008 IWNA Portfolio 09262008 (JPM TE &amp; CE)__TE Assumps_IWNA 3-Pack ECCA Sheldon Funding 01302009 2" xfId="4537" xr:uid="{00000000-0005-0000-0000-0000AD000000}"/>
    <cellStyle name="%_2008 IWNA v12 7.75% 53% TaxEx P50 (Invenergy)_10242008" xfId="4538" xr:uid="{00000000-0005-0000-0000-0000AE000000}"/>
    <cellStyle name="%_2008 IWNA v12 7.75% 53% TaxEx P50 (Invenergy)_10242008 2" xfId="4539" xr:uid="{00000000-0005-0000-0000-0000AF000000}"/>
    <cellStyle name="%_2008 IWNA v12 7.75% 53% TaxEx P50 (Invenergy)_10242008_IWNA 3-Pack ECCA Sheldon Funding 01302009" xfId="4540" xr:uid="{00000000-0005-0000-0000-0000B0000000}"/>
    <cellStyle name="%_2008 IWNA v12 7.75% 53% TaxEx P50 (Invenergy)_10242008_IWNA 3-Pack ECCA Sheldon Funding 01302009 2" xfId="4541" xr:uid="{00000000-0005-0000-0000-0000B1000000}"/>
    <cellStyle name="%_2008 IWNA v12 7.75% 53% TaxEx P50 (Invenergy)_NO HAIRCUTS" xfId="4542" xr:uid="{00000000-0005-0000-0000-0000B2000000}"/>
    <cellStyle name="%_2008 IWNA v12 7.75% 53% TaxEx P50 (Invenergy)_NO HAIRCUTS 2" xfId="4543" xr:uid="{00000000-0005-0000-0000-0000B3000000}"/>
    <cellStyle name="%_2008 IWNA v12 7.75% 53% TaxEx P50 (Invenergy)_NO HAIRCUTS_IWNA 3-Pack ECCA Sheldon Funding 01302009" xfId="4544" xr:uid="{00000000-0005-0000-0000-0000B4000000}"/>
    <cellStyle name="%_2008 IWNA v12 7.75% 53% TaxEx P50 (Invenergy)_NO HAIRCUTS_IWNA 3-Pack ECCA Sheldon Funding 01302009 2" xfId="4545" xr:uid="{00000000-0005-0000-0000-0000B5000000}"/>
    <cellStyle name="%_ads" xfId="4546" xr:uid="{00000000-0005-0000-0000-0000B6000000}"/>
    <cellStyle name="%_ads_GTI model v7.0" xfId="4547" xr:uid="{00000000-0005-0000-0000-0000B7000000}"/>
    <cellStyle name="%_ads_Horizon round 1 model vFINAL" xfId="4548" xr:uid="{00000000-0005-0000-0000-0000B8000000}"/>
    <cellStyle name="%_ads_Horizon round 1 model vFINAL_1" xfId="4549" xr:uid="{00000000-0005-0000-0000-0000B9000000}"/>
    <cellStyle name="%_ads_Horizon round 1 model vFINAL_1_Project Farwest III Model 03-20-07 v135" xfId="4550" xr:uid="{00000000-0005-0000-0000-0000BA000000}"/>
    <cellStyle name="%_ads_Horizon round 1 model vFINAL_1_Project Farwest III Model 03-20-07 v135_UPC G&amp;A (5-3-07)" xfId="4551" xr:uid="{00000000-0005-0000-0000-0000BB000000}"/>
    <cellStyle name="%_ads_Horizon round 1 model vFINAL_1_Project Makani Model 04-11-07 v6" xfId="4552" xr:uid="{00000000-0005-0000-0000-0000BC000000}"/>
    <cellStyle name="%_ads_Horizon round 1 model vFINAL_1_Project Makani Model 04-11-07 v6_UPC G&amp;A (5-3-07)" xfId="4553" xr:uid="{00000000-0005-0000-0000-0000BD000000}"/>
    <cellStyle name="%_ads_model" xfId="4554" xr:uid="{00000000-0005-0000-0000-0000BE000000}"/>
    <cellStyle name="%_ads_model_Horizon round 1 model vFINAL" xfId="4555" xr:uid="{00000000-0005-0000-0000-0000BF000000}"/>
    <cellStyle name="%_ads_model_Horizon round 1 model vFINAL_1" xfId="4556" xr:uid="{00000000-0005-0000-0000-0000C0000000}"/>
    <cellStyle name="%_ads_model_Horizon round 1 model vFINAL_1_Project Farwest III Model 03-20-07 v135" xfId="4557" xr:uid="{00000000-0005-0000-0000-0000C1000000}"/>
    <cellStyle name="%_ads_model_Horizon round 1 model vFINAL_1_Project Farwest III Model 03-20-07 v135_UPC G&amp;A (5-3-07)" xfId="4558" xr:uid="{00000000-0005-0000-0000-0000C2000000}"/>
    <cellStyle name="%_ads_model_Horizon round 1 model vFINAL_1_Project Makani Model 04-11-07 v6" xfId="4559" xr:uid="{00000000-0005-0000-0000-0000C3000000}"/>
    <cellStyle name="%_ads_model_Horizon round 1 model vFINAL_1_Project Makani Model 04-11-07 v6_UPC G&amp;A (5-3-07)" xfId="4560" xr:uid="{00000000-0005-0000-0000-0000C4000000}"/>
    <cellStyle name="%_Afton Thin Film PV 20 MW 08142009_SCE" xfId="4561" xr:uid="{00000000-0005-0000-0000-0000C5000000}"/>
    <cellStyle name="%_Afton Thin Film PV 20 MW 08142009_SCE 2" xfId="4562" xr:uid="{00000000-0005-0000-0000-0000C6000000}"/>
    <cellStyle name="%_BeechR Pivot Table 12.2.09" xfId="4563" xr:uid="{00000000-0005-0000-0000-0000C7000000}"/>
    <cellStyle name="%_BeechR Pivot Table 12.2.09 2" xfId="4564" xr:uid="{00000000-0005-0000-0000-0000C8000000}"/>
    <cellStyle name="%_Big Otter 101209 Grant and TE 100.5MW_20mileT" xfId="4565" xr:uid="{00000000-0005-0000-0000-0000C9000000}"/>
    <cellStyle name="%_Big Otter 101209 Grant and TE 100.5MW_20mileT 2" xfId="4566" xr:uid="{00000000-0005-0000-0000-0000CA000000}"/>
    <cellStyle name="%_Bish Hill_$77.5_lowncf_ Bundled Price_Lenders_092909" xfId="4567" xr:uid="{00000000-0005-0000-0000-0000CB000000}"/>
    <cellStyle name="%_Bish Hill_$77.5_lowncf_ Bundled Price_Lenders_092909 2" xfId="4568" xr:uid="{00000000-0005-0000-0000-0000CC000000}"/>
    <cellStyle name="%_BishHilll_1.25M per WTG with $72 bundled price_200MWs_BF" xfId="4569" xr:uid="{00000000-0005-0000-0000-0000CD000000}"/>
    <cellStyle name="%_BishHilll_1.25M per WTG with $72 bundled price_200MWs_BF 2" xfId="4570" xr:uid="{00000000-0005-0000-0000-0000CE000000}"/>
    <cellStyle name="%_Bishop Hill_Grant_073109_200MW_Updated IDC" xfId="4571" xr:uid="{00000000-0005-0000-0000-0000CF000000}"/>
    <cellStyle name="%_Bishop Hill_Grant_073109_200MW_Updated IDC 2" xfId="4572" xr:uid="{00000000-0005-0000-0000-0000D0000000}"/>
    <cellStyle name="%_Bishop Hill_Grant_082409_200MW" xfId="4573" xr:uid="{00000000-0005-0000-0000-0000D1000000}"/>
    <cellStyle name="%_Bishop Hill_Grant_082409_200MW 2" xfId="4574" xr:uid="{00000000-0005-0000-0000-0000D2000000}"/>
    <cellStyle name="%_Buzzard Creek_250MW_PTC_010610" xfId="4575" xr:uid="{00000000-0005-0000-0000-0000D3000000}"/>
    <cellStyle name="%_Buzzard Creek_250MW_PTC_010610 2" xfId="4576" xr:uid="{00000000-0005-0000-0000-0000D4000000}"/>
    <cellStyle name="%_California Ridge 120109 and 200MW" xfId="4577" xr:uid="{00000000-0005-0000-0000-0000D5000000}"/>
    <cellStyle name="%_California Ridge 120109 and 200MW 2" xfId="4578" xr:uid="{00000000-0005-0000-0000-0000D6000000}"/>
    <cellStyle name="%_California Ridge_042909_Grant and TE_99M_as bid" xfId="4579" xr:uid="{00000000-0005-0000-0000-0000D7000000}"/>
    <cellStyle name="%_California Ridge_042909_Grant and TE_99M_as bid 2" xfId="4580" xr:uid="{00000000-0005-0000-0000-0000D8000000}"/>
    <cellStyle name="%_California Ridge_042909_Grant and TE_99Mw" xfId="4581" xr:uid="{00000000-0005-0000-0000-0000D9000000}"/>
    <cellStyle name="%_California Ridge_042909_Grant and TE_99Mw 2" xfId="4582" xr:uid="{00000000-0005-0000-0000-0000DA000000}"/>
    <cellStyle name="%_ceft" xfId="4583" xr:uid="{00000000-0005-0000-0000-0000DB000000}"/>
    <cellStyle name="%_ceft_GTI model v7.0" xfId="4584" xr:uid="{00000000-0005-0000-0000-0000DC000000}"/>
    <cellStyle name="%_ceft_Horizon round 1 model vFINAL" xfId="4585" xr:uid="{00000000-0005-0000-0000-0000DD000000}"/>
    <cellStyle name="%_ceft_Horizon round 1 model vFINAL_1" xfId="4586" xr:uid="{00000000-0005-0000-0000-0000DE000000}"/>
    <cellStyle name="%_ceft_Horizon round 1 model vFINAL_1_Project Farwest III Model 03-20-07 v135" xfId="4587" xr:uid="{00000000-0005-0000-0000-0000DF000000}"/>
    <cellStyle name="%_ceft_Horizon round 1 model vFINAL_1_Project Farwest III Model 03-20-07 v135_UPC G&amp;A (5-3-07)" xfId="4588" xr:uid="{00000000-0005-0000-0000-0000E0000000}"/>
    <cellStyle name="%_ceft_Horizon round 1 model vFINAL_1_Project Makani Model 04-11-07 v6" xfId="4589" xr:uid="{00000000-0005-0000-0000-0000E1000000}"/>
    <cellStyle name="%_ceft_Horizon round 1 model vFINAL_1_Project Makani Model 04-11-07 v6_UPC G&amp;A (5-3-07)" xfId="4590" xr:uid="{00000000-0005-0000-0000-0000E2000000}"/>
    <cellStyle name="%_ceft_model" xfId="4591" xr:uid="{00000000-0005-0000-0000-0000E3000000}"/>
    <cellStyle name="%_ceft_model_Horizon round 1 model vFINAL" xfId="4592" xr:uid="{00000000-0005-0000-0000-0000E4000000}"/>
    <cellStyle name="%_ceft_model_Horizon round 1 model vFINAL_1" xfId="4593" xr:uid="{00000000-0005-0000-0000-0000E5000000}"/>
    <cellStyle name="%_ceft_model_Horizon round 1 model vFINAL_1_Project Farwest III Model 03-20-07 v135" xfId="4594" xr:uid="{00000000-0005-0000-0000-0000E6000000}"/>
    <cellStyle name="%_ceft_model_Horizon round 1 model vFINAL_1_Project Farwest III Model 03-20-07 v135_UPC G&amp;A (5-3-07)" xfId="4595" xr:uid="{00000000-0005-0000-0000-0000E7000000}"/>
    <cellStyle name="%_ceft_model_Horizon round 1 model vFINAL_1_Project Makani Model 04-11-07 v6" xfId="4596" xr:uid="{00000000-0005-0000-0000-0000E8000000}"/>
    <cellStyle name="%_ceft_model_Horizon round 1 model vFINAL_1_Project Makani Model 04-11-07 v6_UPC G&amp;A (5-3-07)" xfId="4597" xr:uid="{00000000-0005-0000-0000-0000E9000000}"/>
    <cellStyle name="%_CO Renewable Energy Prop Tax Calculator" xfId="4598" xr:uid="{00000000-0005-0000-0000-0000EA000000}"/>
    <cellStyle name="%_Consolidated Summary Living ProForma_2011_DRAFT" xfId="4599" xr:uid="{00000000-0005-0000-0000-0000EB000000}"/>
    <cellStyle name="%_Consolidated Summary Living ProForma_2011_Paste Special" xfId="4600" xr:uid="{00000000-0005-0000-0000-0000EC000000}"/>
    <cellStyle name="%_Copper Mountain_v6" xfId="4601" xr:uid="{00000000-0005-0000-0000-0000ED000000}"/>
    <cellStyle name="%_Copy of G&amp;A_reports_v4" xfId="4602" xr:uid="{00000000-0005-0000-0000-0000EE000000}"/>
    <cellStyle name="%_Copy of NEW Levered GRIIIII_03312009_MCF v2" xfId="4603" xr:uid="{00000000-0005-0000-0000-0000EF000000}"/>
    <cellStyle name="%_Copy of NEW Levered GRIIIII_03312009_MCF v2 2" xfId="4604" xr:uid="{00000000-0005-0000-0000-0000F0000000}"/>
    <cellStyle name="%_Copy of NEW Levered GRIIIII_03312009_MCF v2_BeechR Pivot Table 12.2.09" xfId="4605" xr:uid="{00000000-0005-0000-0000-0000F1000000}"/>
    <cellStyle name="%_Copy of NEW Levered GRIIIII_03312009_MCF v2_BeechR Pivot Table 12.2.09 2" xfId="4606" xr:uid="{00000000-0005-0000-0000-0000F2000000}"/>
    <cellStyle name="%_Copy of Vento III v27i P50 1st" xfId="4607" xr:uid="{00000000-0005-0000-0000-0000F3000000}"/>
    <cellStyle name="%_Cost Segregation" xfId="4608" xr:uid="{00000000-0005-0000-0000-0000F4000000}"/>
    <cellStyle name="%_Cost Segregation 2" xfId="4609" xr:uid="{00000000-0005-0000-0000-0000F5000000}"/>
    <cellStyle name="%_eric" xfId="4610" xr:uid="{00000000-0005-0000-0000-0000F6000000}"/>
    <cellStyle name="%_fdc" xfId="4611" xr:uid="{00000000-0005-0000-0000-0000F7000000}"/>
    <cellStyle name="%_fdc_GTI model v7.0" xfId="4612" xr:uid="{00000000-0005-0000-0000-0000F8000000}"/>
    <cellStyle name="%_fdc_Horizon round 1 model vFINAL" xfId="4613" xr:uid="{00000000-0005-0000-0000-0000F9000000}"/>
    <cellStyle name="%_fdc_Horizon round 1 model vFINAL_1" xfId="4614" xr:uid="{00000000-0005-0000-0000-0000FA000000}"/>
    <cellStyle name="%_fdc_Horizon round 1 model vFINAL_1_Project Farwest III Model 03-20-07 v135" xfId="4615" xr:uid="{00000000-0005-0000-0000-0000FB000000}"/>
    <cellStyle name="%_fdc_Horizon round 1 model vFINAL_1_Project Farwest III Model 03-20-07 v135_UPC G&amp;A (5-3-07)" xfId="4616" xr:uid="{00000000-0005-0000-0000-0000FC000000}"/>
    <cellStyle name="%_fdc_Horizon round 1 model vFINAL_1_Project Makani Model 04-11-07 v6" xfId="4617" xr:uid="{00000000-0005-0000-0000-0000FD000000}"/>
    <cellStyle name="%_fdc_Horizon round 1 model vFINAL_1_Project Makani Model 04-11-07 v6_UPC G&amp;A (5-3-07)" xfId="4618" xr:uid="{00000000-0005-0000-0000-0000FE000000}"/>
    <cellStyle name="%_fdc_model" xfId="4619" xr:uid="{00000000-0005-0000-0000-0000FF000000}"/>
    <cellStyle name="%_fdc_model_Horizon round 1 model vFINAL" xfId="4620" xr:uid="{00000000-0005-0000-0000-000000010000}"/>
    <cellStyle name="%_fdc_model_Horizon round 1 model vFINAL_1" xfId="4621" xr:uid="{00000000-0005-0000-0000-000001010000}"/>
    <cellStyle name="%_fdc_model_Horizon round 1 model vFINAL_1_Project Farwest III Model 03-20-07 v135" xfId="4622" xr:uid="{00000000-0005-0000-0000-000002010000}"/>
    <cellStyle name="%_fdc_model_Horizon round 1 model vFINAL_1_Project Farwest III Model 03-20-07 v135_UPC G&amp;A (5-3-07)" xfId="4623" xr:uid="{00000000-0005-0000-0000-000003010000}"/>
    <cellStyle name="%_fdc_model_Horizon round 1 model vFINAL_1_Project Makani Model 04-11-07 v6" xfId="4624" xr:uid="{00000000-0005-0000-0000-000004010000}"/>
    <cellStyle name="%_fdc_model_Horizon round 1 model vFINAL_1_Project Makani Model 04-11-07 v6_UPC G&amp;A (5-3-07)" xfId="4625" xr:uid="{00000000-0005-0000-0000-000005010000}"/>
    <cellStyle name="%_G&amp;A_reports" xfId="4626" xr:uid="{00000000-0005-0000-0000-000006010000}"/>
    <cellStyle name="%_GRE 03252009_tpm_tables" xfId="4627" xr:uid="{00000000-0005-0000-0000-000007010000}"/>
    <cellStyle name="%_GRE 03252009_tpm_tables 2" xfId="4628" xr:uid="{00000000-0005-0000-0000-000008010000}"/>
    <cellStyle name="%_GRE 03252009_tpm_tables_BeechR Pivot Table 12.2.09" xfId="4629" xr:uid="{00000000-0005-0000-0000-000009010000}"/>
    <cellStyle name="%_GRE 03252009_tpm_tables_BeechR Pivot Table 12.2.09 2" xfId="4630" xr:uid="{00000000-0005-0000-0000-00000A010000}"/>
    <cellStyle name="%_Hardin Grant 08312009_300MW" xfId="4631" xr:uid="{00000000-0005-0000-0000-00000B010000}"/>
    <cellStyle name="%_Hardin Grant 08312009_300MW 2" xfId="4632" xr:uid="{00000000-0005-0000-0000-00000C010000}"/>
    <cellStyle name="%_Horizon round 1 model vFINAL" xfId="4633" xr:uid="{00000000-0005-0000-0000-00000D010000}"/>
    <cellStyle name="%_Horizon round 1 model vFINAL_1" xfId="4634" xr:uid="{00000000-0005-0000-0000-00000E010000}"/>
    <cellStyle name="%_Horizon round 1 model vFINAL_1_Project Farwest III Model 03-20-07 v135" xfId="4635" xr:uid="{00000000-0005-0000-0000-00000F010000}"/>
    <cellStyle name="%_Horizon round 1 model vFINAL_1_Project Farwest III Model 03-20-07 v135_UPC G&amp;A (5-3-07)" xfId="4636" xr:uid="{00000000-0005-0000-0000-000010010000}"/>
    <cellStyle name="%_Horizon round 1 model vFINAL_1_Project Makani Model 04-11-07 v6" xfId="4637" xr:uid="{00000000-0005-0000-0000-000011010000}"/>
    <cellStyle name="%_Horizon round 1 model vFINAL_1_Project Makani Model 04-11-07 v6_UPC G&amp;A (5-3-07)" xfId="4638" xr:uid="{00000000-0005-0000-0000-000012010000}"/>
    <cellStyle name="%_Horse Lake_042309_Grant_TE" xfId="4639" xr:uid="{00000000-0005-0000-0000-000013010000}"/>
    <cellStyle name="%_Horse Lake_042309_Grant_TE 2" xfId="4640" xr:uid="{00000000-0005-0000-0000-000014010000}"/>
    <cellStyle name="%_Horse Lake_50MW_042209_2010 XLE WTGs_Grant Model_ DRAFT" xfId="4641" xr:uid="{00000000-0005-0000-0000-000015010000}"/>
    <cellStyle name="%_Horse Lake_50MW_042209_2010 XLE WTGs_Grant Model_ DRAFT 2" xfId="4642" xr:uid="{00000000-0005-0000-0000-000016010000}"/>
    <cellStyle name="%_Inputs- Project" xfId="4643" xr:uid="{00000000-0005-0000-0000-000017010000}"/>
    <cellStyle name="%_Inputs- Project 2" xfId="4644" xr:uid="{00000000-0005-0000-0000-000018010000}"/>
    <cellStyle name="%_Inputs-General" xfId="4645" xr:uid="{00000000-0005-0000-0000-000019010000}"/>
    <cellStyle name="%_Inputs-General 2" xfId="4646" xr:uid="{00000000-0005-0000-0000-00001A010000}"/>
    <cellStyle name="%_Invenergy Model -- 9-5-08 base" xfId="4647" xr:uid="{00000000-0005-0000-0000-00001B010000}"/>
    <cellStyle name="%_Invenergy Model -- 9-5-08 base 2" xfId="4648" xr:uid="{00000000-0005-0000-0000-00001C010000}"/>
    <cellStyle name="%_IWNA 3-Pack ECCA Sheldon Funding 03202009" xfId="4649" xr:uid="{00000000-0005-0000-0000-00001D010000}"/>
    <cellStyle name="%_IWNA 3-Pack ECCA Sheldon Funding 03202009 2" xfId="4650" xr:uid="{00000000-0005-0000-0000-00001E010000}"/>
    <cellStyle name="%_IWNA Ptfl v2 10yr 7.25% $320 upfront 99% hedge loss P50" xfId="4651" xr:uid="{00000000-0005-0000-0000-00001F010000}"/>
    <cellStyle name="%_IWNA Ptfl v2 10yr 7.25% $320 upfront 99% hedge loss P50 2" xfId="4652" xr:uid="{00000000-0005-0000-0000-000020010000}"/>
    <cellStyle name="%_IWNA v1 10yr 7.25% $290 upfront no bonus 42% 2009 tax realloc P50" xfId="4653" xr:uid="{00000000-0005-0000-0000-000021010000}"/>
    <cellStyle name="%_IWNA v1 10yr 7.25% $290 upfront no bonus 42% 2009 tax realloc P50 2" xfId="4654" xr:uid="{00000000-0005-0000-0000-000022010000}"/>
    <cellStyle name="%_IWNA v1 10yr 7.25% $290 upfront no bonus 42% 2009 tax realloc P50_2008 IWNA JPM TE Model 11032008 (ERISA Dep &amp; Full Haircuts)_275M" xfId="4655" xr:uid="{00000000-0005-0000-0000-000023010000}"/>
    <cellStyle name="%_IWNA v1 10yr 7.25% $290 upfront no bonus 42% 2009 tax realloc P50_2008 IWNA JPM TE Model 11032008 (ERISA Dep &amp; Full Haircuts)_275M 2" xfId="4656" xr:uid="{00000000-0005-0000-0000-000024010000}"/>
    <cellStyle name="%_IWNA v1 10yr 7.25% $290 upfront no bonus 42% 2009 tax realloc P50_2008 IWNA JPM TE Model 11032008 (ERISA Dep &amp; Full Haircuts)_275M_IWNA 3-Pack ECCA Sheldon Funding 01302009" xfId="4657" xr:uid="{00000000-0005-0000-0000-000025010000}"/>
    <cellStyle name="%_IWNA v1 10yr 7.25% $290 upfront no bonus 42% 2009 tax realloc P50_2008 IWNA JPM TE Model 11032008 (ERISA Dep &amp; Full Haircuts)_275M_IWNA 3-Pack ECCA Sheldon Funding 01302009 2" xfId="4658" xr:uid="{00000000-0005-0000-0000-000026010000}"/>
    <cellStyle name="%_IWNA v1 10yr 7.25% $290 upfront no bonus 42% 2009 tax realloc P50_2008 IWNA v12 7.75% 53% TaxEx P50 (Invenergy)_10242008" xfId="4659" xr:uid="{00000000-0005-0000-0000-000027010000}"/>
    <cellStyle name="%_IWNA v1 10yr 7.25% $290 upfront no bonus 42% 2009 tax realloc P50_2008 IWNA v12 7.75% 53% TaxEx P50 (Invenergy)_10242008 2" xfId="4660" xr:uid="{00000000-0005-0000-0000-000028010000}"/>
    <cellStyle name="%_Ledge_0416_Grant and TE" xfId="4661" xr:uid="{00000000-0005-0000-0000-000029010000}"/>
    <cellStyle name="%_Ledge_0416_Grant and TE 2" xfId="4662" xr:uid="{00000000-0005-0000-0000-00002A010000}"/>
    <cellStyle name="%_Levered Beech Ridge _100709" xfId="4663" xr:uid="{00000000-0005-0000-0000-00002B010000}"/>
    <cellStyle name="%_Levered Beech Ridge _100709 2" xfId="4664" xr:uid="{00000000-0005-0000-0000-00002C010000}"/>
    <cellStyle name="%_Levered Beech Ridge _100709_BeechR Pivot Table 12.2.09" xfId="4665" xr:uid="{00000000-0005-0000-0000-00002D010000}"/>
    <cellStyle name="%_Levered Beech Ridge _100709_BeechR Pivot Table 12.2.09 2" xfId="4666" xr:uid="{00000000-0005-0000-0000-00002E010000}"/>
    <cellStyle name="%_Levered Beech Ridge _102709" xfId="4667" xr:uid="{00000000-0005-0000-0000-00002F010000}"/>
    <cellStyle name="%_Levered Beech Ridge _102709 2" xfId="4668" xr:uid="{00000000-0005-0000-0000-000030010000}"/>
    <cellStyle name="%_Levered Beech Ridge _102709_BeechR Pivot Table 12.2.09" xfId="4669" xr:uid="{00000000-0005-0000-0000-000031010000}"/>
    <cellStyle name="%_Levered Beech Ridge _102709_BeechR Pivot Table 12.2.09 2" xfId="4670" xr:uid="{00000000-0005-0000-0000-000032010000}"/>
    <cellStyle name="%_Levered Beech Ridge _110209" xfId="4671" xr:uid="{00000000-0005-0000-0000-000033010000}"/>
    <cellStyle name="%_Levered Beech Ridge _110209 2" xfId="4672" xr:uid="{00000000-0005-0000-0000-000034010000}"/>
    <cellStyle name="%_Levered Beech Ridge _110209_BeechR Pivot Table 12.2.09" xfId="4673" xr:uid="{00000000-0005-0000-0000-000035010000}"/>
    <cellStyle name="%_Levered Beech Ridge _110209_BeechR Pivot Table 12.2.09 2" xfId="4674" xr:uid="{00000000-0005-0000-0000-000036010000}"/>
    <cellStyle name="%_Levered Grand Ridge Exp 07082009_LIVE" xfId="4675" xr:uid="{00000000-0005-0000-0000-000037010000}"/>
    <cellStyle name="%_Levered Grand Ridge Exp 07082009_LIVE 2" xfId="4676" xr:uid="{00000000-0005-0000-0000-000038010000}"/>
    <cellStyle name="%_Levered Grand Ridge Exp 07082009_LIVE_BeechR Pivot Table 12.2.09" xfId="4677" xr:uid="{00000000-0005-0000-0000-000039010000}"/>
    <cellStyle name="%_Levered Grand Ridge Exp 07082009_LIVE_BeechR Pivot Table 12.2.09 2" xfId="4678" xr:uid="{00000000-0005-0000-0000-00003A010000}"/>
    <cellStyle name="%_Levered Grand Ridge Exp_05042009" xfId="4679" xr:uid="{00000000-0005-0000-0000-00003B010000}"/>
    <cellStyle name="%_Levered Grand Ridge Exp_05042009 2" xfId="4680" xr:uid="{00000000-0005-0000-0000-00003C010000}"/>
    <cellStyle name="%_Levered Grand Ridge Exp_05042009_BeechR Pivot Table 12.2.09" xfId="4681" xr:uid="{00000000-0005-0000-0000-00003D010000}"/>
    <cellStyle name="%_Levered Grand Ridge Exp_05042009_BeechR Pivot Table 12.2.09 2" xfId="4682" xr:uid="{00000000-0005-0000-0000-00003E010000}"/>
    <cellStyle name="%_NEW GRII_III Debt_032509 v1 (2)" xfId="4683" xr:uid="{00000000-0005-0000-0000-00003F010000}"/>
    <cellStyle name="%_NEW GRII_III Debt_032509 v1 (2) 2" xfId="4684" xr:uid="{00000000-0005-0000-0000-000040010000}"/>
    <cellStyle name="%_NEW GRII_III Debt_032509 v1 (2)_BeechR Pivot Table 12.2.09" xfId="4685" xr:uid="{00000000-0005-0000-0000-000041010000}"/>
    <cellStyle name="%_NEW GRII_III Debt_032509 v1 (2)_BeechR Pivot Table 12.2.09 2" xfId="4686" xr:uid="{00000000-0005-0000-0000-000042010000}"/>
    <cellStyle name="%_NEW Levered GRII&amp;III_04092009_MCF v1" xfId="4687" xr:uid="{00000000-0005-0000-0000-000043010000}"/>
    <cellStyle name="%_NEW Levered GRII&amp;III_04092009_MCF v1 2" xfId="4688" xr:uid="{00000000-0005-0000-0000-000044010000}"/>
    <cellStyle name="%_NEW Levered GRII&amp;III_04092009_MCF v1_BeechR Pivot Table 12.2.09" xfId="4689" xr:uid="{00000000-0005-0000-0000-000045010000}"/>
    <cellStyle name="%_NEW Levered GRII&amp;III_04092009_MCF v1_BeechR Pivot Table 12.2.09 2" xfId="4690" xr:uid="{00000000-0005-0000-0000-000046010000}"/>
    <cellStyle name="%_Oceana_142MW_Vesta1.8_101909" xfId="4691" xr:uid="{00000000-0005-0000-0000-000047010000}"/>
    <cellStyle name="%_Oceana_142MW_Vesta1.8_101909 2" xfId="4692" xr:uid="{00000000-0005-0000-0000-000048010000}"/>
    <cellStyle name="%_Raleigh Model (78MW) 09082009_V2" xfId="4693" xr:uid="{00000000-0005-0000-0000-000049010000}"/>
    <cellStyle name="%_Raleigh Model (78MW) 09082009_V2 2" xfId="4694" xr:uid="{00000000-0005-0000-0000-00004A010000}"/>
    <cellStyle name="%_Raleigh Model (78MW) 09082009_V2_BeechR Pivot Table 12.2.09" xfId="4695" xr:uid="{00000000-0005-0000-0000-00004B010000}"/>
    <cellStyle name="%_Raleigh Model (78MW) 09082009_V2_BeechR Pivot Table 12.2.09 2" xfId="4696" xr:uid="{00000000-0005-0000-0000-00004C010000}"/>
    <cellStyle name="%_Salton Sea Thin Film 20MW 08142009_IID Repricing V2" xfId="4697" xr:uid="{00000000-0005-0000-0000-00004D010000}"/>
    <cellStyle name="%_Salton Sea Thin Film 20MW 08142009_IID Repricing V2 2" xfId="4698" xr:uid="{00000000-0005-0000-0000-00004E010000}"/>
    <cellStyle name="%_Salton Sea Thin Film 61.1MW DC 11112009_Shortlist" xfId="4699" xr:uid="{00000000-0005-0000-0000-00004F010000}"/>
    <cellStyle name="%_Salton Sea Thin Film 61.1MW DC 11112009_Shortlist 2" xfId="4700" xr:uid="{00000000-0005-0000-0000-000050010000}"/>
    <cellStyle name="%_Sheet1" xfId="4701" xr:uid="{00000000-0005-0000-0000-000051010000}"/>
    <cellStyle name="%_Sheet1 2" xfId="4702" xr:uid="{00000000-0005-0000-0000-000052010000}"/>
    <cellStyle name="%_Sweden Hills 51MW_081809_AEP bid" xfId="4703" xr:uid="{00000000-0005-0000-0000-000053010000}"/>
    <cellStyle name="%_Sweden Hills 51MW_081809_AEP bid 2" xfId="4704" xr:uid="{00000000-0005-0000-0000-000054010000}"/>
    <cellStyle name="%_Tri-County Wind_042409_Grant and TE_as bid" xfId="4705" xr:uid="{00000000-0005-0000-0000-000055010000}"/>
    <cellStyle name="%_Tri-County Wind_042409_Grant and TE_as bid 2" xfId="4706" xr:uid="{00000000-0005-0000-0000-000056010000}"/>
    <cellStyle name="%_Tri-County Wind_101309_Grant and TE_200MW_1.6XLE" xfId="4707" xr:uid="{00000000-0005-0000-0000-000057010000}"/>
    <cellStyle name="%_Tri-County Wind_101309_Grant and TE_200MW_1.6XLE 2" xfId="4708" xr:uid="{00000000-0005-0000-0000-000058010000}"/>
    <cellStyle name="%_Tri-County Wind_101509_Grant and TE_200MW_1.6XLE" xfId="4709" xr:uid="{00000000-0005-0000-0000-000059010000}"/>
    <cellStyle name="%_Tri-County Wind_101509_Grant and TE_200MW_1.6XLE 2" xfId="4710" xr:uid="{00000000-0005-0000-0000-00005A010000}"/>
    <cellStyle name="%_Turkey Track Completion Reserve Acct_11 10 08" xfId="4711" xr:uid="{00000000-0005-0000-0000-00005B010000}"/>
    <cellStyle name="%_Turkey Track Completion Reserve Acct_11 10 08 2" xfId="4712" xr:uid="{00000000-0005-0000-0000-00005C010000}"/>
    <cellStyle name="%_Unlev McAdoo &amp; GR Combined 10242008-funding v8" xfId="4713" xr:uid="{00000000-0005-0000-0000-00005D010000}"/>
    <cellStyle name="%_Unlev McAdoo &amp; GR Combined 10242008-funding v8 2" xfId="4714" xr:uid="{00000000-0005-0000-0000-00005E010000}"/>
    <cellStyle name="%_Unlev McAdoo &amp; GR Combined 10242008-funding v8_BeechR Pivot Table 12.2.09" xfId="4715" xr:uid="{00000000-0005-0000-0000-00005F010000}"/>
    <cellStyle name="%_Unlev McAdoo &amp; GR Combined 10242008-funding v8_BeechR Pivot Table 12.2.09 2" xfId="4716" xr:uid="{00000000-0005-0000-0000-000060010000}"/>
    <cellStyle name="%_Unlev McAdoo &amp; GR Combined 10242008-funding v8_Cost Segregation" xfId="4717" xr:uid="{00000000-0005-0000-0000-000061010000}"/>
    <cellStyle name="%_Unlev McAdoo &amp; GR Combined 10242008-funding v8_Cost Segregation 2" xfId="4718" xr:uid="{00000000-0005-0000-0000-000062010000}"/>
    <cellStyle name="%_Unlev McAdoo &amp; GR Combined 10242008-funding v8_Sheet1" xfId="4719" xr:uid="{00000000-0005-0000-0000-000063010000}"/>
    <cellStyle name="%_Unlev McAdoo &amp; GR Combined 10242008-funding v8_Sheet1 2" xfId="4720" xr:uid="{00000000-0005-0000-0000-000064010000}"/>
    <cellStyle name="%_Unlevered_Beech_Ridge_100_5MW_021009_optimized NCF" xfId="4721" xr:uid="{00000000-0005-0000-0000-000065010000}"/>
    <cellStyle name="%_Unlevered_Beech_Ridge_100_5MW_021009_optimized NCF 2" xfId="4722" xr:uid="{00000000-0005-0000-0000-000066010000}"/>
    <cellStyle name="%_Vantage Cash FLow 100609" xfId="4723" xr:uid="{00000000-0005-0000-0000-000067010000}"/>
    <cellStyle name="%_Vantage Cash FLow 100609 2" xfId="4724" xr:uid="{00000000-0005-0000-0000-000068010000}"/>
    <cellStyle name="%_Vantage Model_PGE 15yr PPA_062409" xfId="4725" xr:uid="{00000000-0005-0000-0000-000069010000}"/>
    <cellStyle name="%_Vantage Model_PGE 15yr PPA_062409 2" xfId="4726" xr:uid="{00000000-0005-0000-0000-00006A010000}"/>
    <cellStyle name="%_Vantage Model_PGE 15yr PPA_073009_JAR" xfId="4727" xr:uid="{00000000-0005-0000-0000-00006B010000}"/>
    <cellStyle name="%_Vantage Model_PGE 15yr PPA_073009_JAR 2" xfId="4728" xr:uid="{00000000-0005-0000-0000-00006C010000}"/>
    <cellStyle name="%_Vantage Model_PGE 15yr PPA_100909" xfId="4729" xr:uid="{00000000-0005-0000-0000-00006D010000}"/>
    <cellStyle name="%_Vantage Model_PGE 15yr PPA_100909 2" xfId="4730" xr:uid="{00000000-0005-0000-0000-00006E010000}"/>
    <cellStyle name="%_Vento III v17i (8.9% Haircut, 60% Tax)" xfId="4731" xr:uid="{00000000-0005-0000-0000-00006F010000}"/>
    <cellStyle name="%_Vento III v22i (Haircut, 6Y CF, 76% tax)" xfId="4732" xr:uid="{00000000-0005-0000-0000-000070010000}"/>
    <cellStyle name="%_Vento III v28g Base" xfId="4733" xr:uid="{00000000-0005-0000-0000-000071010000}"/>
    <cellStyle name="%_Vento III v28k JPMyyy" xfId="4734" xr:uid="{00000000-0005-0000-0000-000072010000}"/>
    <cellStyle name="%_White Oak_67.5_150MW_110409_OUR CASE" xfId="4735" xr:uid="{00000000-0005-0000-0000-000073010000}"/>
    <cellStyle name="%_White Oak_67.5_150MW_110409_OUR CASE 2" xfId="4736" xr:uid="{00000000-0005-0000-0000-000074010000}"/>
    <cellStyle name="%0" xfId="4737" xr:uid="{00000000-0005-0000-0000-000075010000}"/>
    <cellStyle name="%1" xfId="4738" xr:uid="{00000000-0005-0000-0000-000076010000}"/>
    <cellStyle name="%2" xfId="4739" xr:uid="{00000000-0005-0000-0000-000077010000}"/>
    <cellStyle name="%2 2" xfId="4740" xr:uid="{00000000-0005-0000-0000-000078010000}"/>
    <cellStyle name="%2_March_LTD_Premium" xfId="4741" xr:uid="{00000000-0005-0000-0000-000079010000}"/>
    <cellStyle name="(" xfId="4742" xr:uid="{00000000-0005-0000-0000-00007A010000}"/>
    <cellStyle name="(S)Currency ($)" xfId="4743" xr:uid="{00000000-0005-0000-0000-00007B010000}"/>
    <cellStyle name="(S)Currency (no $)" xfId="4744" xr:uid="{00000000-0005-0000-0000-00007C010000}"/>
    <cellStyle name="(S)Multiple (no x)" xfId="4745" xr:uid="{00000000-0005-0000-0000-00007D010000}"/>
    <cellStyle name="(S)Multiple (x)" xfId="4746" xr:uid="{00000000-0005-0000-0000-00007E010000}"/>
    <cellStyle name="(S)Percent (%)" xfId="4747" xr:uid="{00000000-0005-0000-0000-00007F010000}"/>
    <cellStyle name="(S)Percent (no %)" xfId="4748" xr:uid="{00000000-0005-0000-0000-000080010000}"/>
    <cellStyle name="******************************************" xfId="4749" xr:uid="{00000000-0005-0000-0000-000081010000}"/>
    <cellStyle name="*MILLS" xfId="4750" xr:uid="{00000000-0005-0000-0000-000082010000}"/>
    <cellStyle name="*MILLS 2" xfId="4751" xr:uid="{00000000-0005-0000-0000-000083010000}"/>
    <cellStyle name="*TD" xfId="4752" xr:uid="{00000000-0005-0000-0000-000084010000}"/>
    <cellStyle name="." xfId="4753" xr:uid="{00000000-0005-0000-0000-000085010000}"/>
    <cellStyle name=". 2" xfId="4754" xr:uid="{00000000-0005-0000-0000-000086010000}"/>
    <cellStyle name=". 2 2" xfId="4755" xr:uid="{00000000-0005-0000-0000-000087010000}"/>
    <cellStyle name=". 2 2 2" xfId="4756" xr:uid="{00000000-0005-0000-0000-000088010000}"/>
    <cellStyle name=". 2 3" xfId="4757" xr:uid="{00000000-0005-0000-0000-000089010000}"/>
    <cellStyle name=". 3" xfId="4758" xr:uid="{00000000-0005-0000-0000-00008A010000}"/>
    <cellStyle name=". 3 2" xfId="4759" xr:uid="{00000000-0005-0000-0000-00008B010000}"/>
    <cellStyle name="..1" xfId="4760" xr:uid="{00000000-0005-0000-0000-00008C010000}"/>
    <cellStyle name="..1 2" xfId="4761" xr:uid="{00000000-0005-0000-0000-00008D010000}"/>
    <cellStyle name="..1_March_LTD_Premium" xfId="4762" xr:uid="{00000000-0005-0000-0000-00008E010000}"/>
    <cellStyle name=".0" xfId="4763" xr:uid="{00000000-0005-0000-0000-00008F010000}"/>
    <cellStyle name=".0\" xfId="4764" xr:uid="{00000000-0005-0000-0000-000090010000}"/>
    <cellStyle name=".0\ 10" xfId="4765" xr:uid="{00000000-0005-0000-0000-000091010000}"/>
    <cellStyle name=".0\ 10 2" xfId="4766" xr:uid="{00000000-0005-0000-0000-000092010000}"/>
    <cellStyle name=".0\ 10 2 2" xfId="4767" xr:uid="{00000000-0005-0000-0000-000093010000}"/>
    <cellStyle name=".0\ 10 3" xfId="4768" xr:uid="{00000000-0005-0000-0000-000094010000}"/>
    <cellStyle name=".0\ 11" xfId="4769" xr:uid="{00000000-0005-0000-0000-000095010000}"/>
    <cellStyle name=".0\ 11 2" xfId="4770" xr:uid="{00000000-0005-0000-0000-000096010000}"/>
    <cellStyle name=".0\ 11 2 2" xfId="4771" xr:uid="{00000000-0005-0000-0000-000097010000}"/>
    <cellStyle name=".0\ 11 3" xfId="4772" xr:uid="{00000000-0005-0000-0000-000098010000}"/>
    <cellStyle name=".0\ 12" xfId="4773" xr:uid="{00000000-0005-0000-0000-000099010000}"/>
    <cellStyle name=".0\ 12 2" xfId="4774" xr:uid="{00000000-0005-0000-0000-00009A010000}"/>
    <cellStyle name=".0\ 2" xfId="4775" xr:uid="{00000000-0005-0000-0000-00009B010000}"/>
    <cellStyle name=".0\ 2 2" xfId="4776" xr:uid="{00000000-0005-0000-0000-00009C010000}"/>
    <cellStyle name=".0\ 2 3" xfId="4777" xr:uid="{00000000-0005-0000-0000-00009D010000}"/>
    <cellStyle name=".0\ 2_Other Benefits Allocation %" xfId="4778" xr:uid="{00000000-0005-0000-0000-00009E010000}"/>
    <cellStyle name=".0\ 3" xfId="4779" xr:uid="{00000000-0005-0000-0000-00009F010000}"/>
    <cellStyle name=".0\ 3 2" xfId="4780" xr:uid="{00000000-0005-0000-0000-0000A0010000}"/>
    <cellStyle name=".0\ 3 3" xfId="4781" xr:uid="{00000000-0005-0000-0000-0000A1010000}"/>
    <cellStyle name=".0\ 3_Other Benefits Allocation %" xfId="4782" xr:uid="{00000000-0005-0000-0000-0000A2010000}"/>
    <cellStyle name=".0\ 4" xfId="4783" xr:uid="{00000000-0005-0000-0000-0000A3010000}"/>
    <cellStyle name=".0\ 4 2" xfId="4784" xr:uid="{00000000-0005-0000-0000-0000A4010000}"/>
    <cellStyle name=".0\ 4 3" xfId="4785" xr:uid="{00000000-0005-0000-0000-0000A5010000}"/>
    <cellStyle name=".0\ 4_Other Benefits Allocation %" xfId="4786" xr:uid="{00000000-0005-0000-0000-0000A6010000}"/>
    <cellStyle name=".0\ 5" xfId="4787" xr:uid="{00000000-0005-0000-0000-0000A7010000}"/>
    <cellStyle name=".0\ 5 2" xfId="4788" xr:uid="{00000000-0005-0000-0000-0000A8010000}"/>
    <cellStyle name=".0\ 5 2 2" xfId="4789" xr:uid="{00000000-0005-0000-0000-0000A9010000}"/>
    <cellStyle name=".0\ 5 2 2 2" xfId="4790" xr:uid="{00000000-0005-0000-0000-0000AA010000}"/>
    <cellStyle name=".0\ 5 2 3" xfId="4791" xr:uid="{00000000-0005-0000-0000-0000AB010000}"/>
    <cellStyle name=".0\ 5 3" xfId="4792" xr:uid="{00000000-0005-0000-0000-0000AC010000}"/>
    <cellStyle name=".0\ 5 3 2" xfId="4793" xr:uid="{00000000-0005-0000-0000-0000AD010000}"/>
    <cellStyle name=".0\ 5 3 2 2" xfId="4794" xr:uid="{00000000-0005-0000-0000-0000AE010000}"/>
    <cellStyle name=".0\ 5 3 3" xfId="4795" xr:uid="{00000000-0005-0000-0000-0000AF010000}"/>
    <cellStyle name=".0\ 5 4" xfId="4796" xr:uid="{00000000-0005-0000-0000-0000B0010000}"/>
    <cellStyle name=".0\ 5 4 2" xfId="4797" xr:uid="{00000000-0005-0000-0000-0000B1010000}"/>
    <cellStyle name=".0\ 5 5" xfId="4798" xr:uid="{00000000-0005-0000-0000-0000B2010000}"/>
    <cellStyle name=".0\ 5 5 2" xfId="4799" xr:uid="{00000000-0005-0000-0000-0000B3010000}"/>
    <cellStyle name=".0\ 5 6" xfId="4800" xr:uid="{00000000-0005-0000-0000-0000B4010000}"/>
    <cellStyle name=".0\ 6" xfId="4801" xr:uid="{00000000-0005-0000-0000-0000B5010000}"/>
    <cellStyle name=".0\ 6 2" xfId="4802" xr:uid="{00000000-0005-0000-0000-0000B6010000}"/>
    <cellStyle name=".0\ 6 2 2" xfId="4803" xr:uid="{00000000-0005-0000-0000-0000B7010000}"/>
    <cellStyle name=".0\ 6 3" xfId="4804" xr:uid="{00000000-0005-0000-0000-0000B8010000}"/>
    <cellStyle name=".0\ 7" xfId="4805" xr:uid="{00000000-0005-0000-0000-0000B9010000}"/>
    <cellStyle name=".0\ 7 2" xfId="4806" xr:uid="{00000000-0005-0000-0000-0000BA010000}"/>
    <cellStyle name=".0\ 7 2 2" xfId="4807" xr:uid="{00000000-0005-0000-0000-0000BB010000}"/>
    <cellStyle name=".0\ 7 3" xfId="4808" xr:uid="{00000000-0005-0000-0000-0000BC010000}"/>
    <cellStyle name=".0\ 8" xfId="4809" xr:uid="{00000000-0005-0000-0000-0000BD010000}"/>
    <cellStyle name=".0\ 8 2" xfId="4810" xr:uid="{00000000-0005-0000-0000-0000BE010000}"/>
    <cellStyle name=".0\ 8 2 2" xfId="4811" xr:uid="{00000000-0005-0000-0000-0000BF010000}"/>
    <cellStyle name=".0\ 8 3" xfId="4812" xr:uid="{00000000-0005-0000-0000-0000C0010000}"/>
    <cellStyle name=".0\ 9" xfId="4813" xr:uid="{00000000-0005-0000-0000-0000C1010000}"/>
    <cellStyle name=".0\ 9 2" xfId="4814" xr:uid="{00000000-0005-0000-0000-0000C2010000}"/>
    <cellStyle name=".0\ 9 2 2" xfId="4815" xr:uid="{00000000-0005-0000-0000-0000C3010000}"/>
    <cellStyle name=".0\ 9 3" xfId="4816" xr:uid="{00000000-0005-0000-0000-0000C4010000}"/>
    <cellStyle name=".0\_401K Summary" xfId="4817" xr:uid="{00000000-0005-0000-0000-0000C5010000}"/>
    <cellStyle name=".0_1212 LTD (ASC 715) Cost Pushout Final True up" xfId="4818" xr:uid="{00000000-0005-0000-0000-0000C6010000}"/>
    <cellStyle name=".00" xfId="4819" xr:uid="{00000000-0005-0000-0000-0000C7010000}"/>
    <cellStyle name=".000" xfId="4820" xr:uid="{00000000-0005-0000-0000-0000C8010000}"/>
    <cellStyle name=".1" xfId="4821" xr:uid="{00000000-0005-0000-0000-0000C9010000}"/>
    <cellStyle name=".11" xfId="4822" xr:uid="{00000000-0005-0000-0000-0000CA010000}"/>
    <cellStyle name=".12" xfId="4823" xr:uid="{00000000-0005-0000-0000-0000CB010000}"/>
    <cellStyle name=".2" xfId="4824" xr:uid="{00000000-0005-0000-0000-0000CC010000}"/>
    <cellStyle name=".3" xfId="4825" xr:uid="{00000000-0005-0000-0000-0000CD010000}"/>
    <cellStyle name=".9" xfId="4826" xr:uid="{00000000-0005-0000-0000-0000CE010000}"/>
    <cellStyle name=".Comma" xfId="4827" xr:uid="{00000000-0005-0000-0000-0000CF010000}"/>
    <cellStyle name=".Currency" xfId="4828" xr:uid="{00000000-0005-0000-0000-0000D0010000}"/>
    <cellStyle name=".d" xfId="4829" xr:uid="{00000000-0005-0000-0000-0000D1010000}"/>
    <cellStyle name=".d." xfId="4830" xr:uid="{00000000-0005-0000-0000-0000D2010000}"/>
    <cellStyle name=".d1" xfId="4831" xr:uid="{00000000-0005-0000-0000-0000D3010000}"/>
    <cellStyle name=".d1 2" xfId="4832" xr:uid="{00000000-0005-0000-0000-0000D4010000}"/>
    <cellStyle name=".d1_March_LTD_Premium" xfId="4833" xr:uid="{00000000-0005-0000-0000-0000D5010000}"/>
    <cellStyle name=".q" xfId="4834" xr:uid="{00000000-0005-0000-0000-0000D6010000}"/>
    <cellStyle name=".q 2" xfId="4835" xr:uid="{00000000-0005-0000-0000-0000D7010000}"/>
    <cellStyle name=".q_March_LTD_Premium" xfId="4836" xr:uid="{00000000-0005-0000-0000-0000D8010000}"/>
    <cellStyle name=";;;" xfId="4837" xr:uid="{00000000-0005-0000-0000-0000D9010000}"/>
    <cellStyle name="??" xfId="4838" xr:uid="{00000000-0005-0000-0000-0000DA010000}"/>
    <cellStyle name="?? [0.00]_PRODUCT DETAIL Q1" xfId="4839" xr:uid="{00000000-0005-0000-0000-0000DB010000}"/>
    <cellStyle name="?? [0]_??" xfId="4840" xr:uid="{00000000-0005-0000-0000-0000DC010000}"/>
    <cellStyle name="???? [0.00]_PRODUCT DETAIL Q1" xfId="4841" xr:uid="{00000000-0005-0000-0000-0000DD010000}"/>
    <cellStyle name="?????_VERA" xfId="4842" xr:uid="{00000000-0005-0000-0000-0000DE010000}"/>
    <cellStyle name="????_PRODUCT DETAIL Q1" xfId="4843" xr:uid="{00000000-0005-0000-0000-0000DF010000}"/>
    <cellStyle name="???[0]_~ME0858" xfId="4844" xr:uid="{00000000-0005-0000-0000-0000E0010000}"/>
    <cellStyle name="???_~ME0858" xfId="4845" xr:uid="{00000000-0005-0000-0000-0000E1010000}"/>
    <cellStyle name="??_(????)??????" xfId="4846" xr:uid="{00000000-0005-0000-0000-0000E2010000}"/>
    <cellStyle name="\" xfId="4847" xr:uid="{00000000-0005-0000-0000-0000E3010000}"/>
    <cellStyle name="\_bluebirdacdil13" xfId="4848" xr:uid="{00000000-0005-0000-0000-0000E4010000}"/>
    <cellStyle name="\_ecomps7w" xfId="4849" xr:uid="{00000000-0005-0000-0000-0000E5010000}"/>
    <cellStyle name="]_x000d__x000a_Zoomed=1_x000d__x000a_Row=0_x000d__x000a_Column=0_x000d__x000a_Height=0_x000d__x000a_Width=0_x000d__x000a_FontName=FoxFont_x000d__x000a_FontStyle=0_x000d__x000a_FontSize=9_x000d__x000a_PrtFontName=FoxPrin" xfId="4850" xr:uid="{00000000-0005-0000-0000-0000E6010000}"/>
    <cellStyle name="]_EUARNEW5_EMF Reports - Shipments" xfId="4851" xr:uid="{00000000-0005-0000-0000-0000E7010000}"/>
    <cellStyle name="]_Labour Efficiency" xfId="4852" xr:uid="{00000000-0005-0000-0000-0000E8010000}"/>
    <cellStyle name="]_Labour Efficiency 2" xfId="4853" xr:uid="{00000000-0005-0000-0000-0000E9010000}"/>
    <cellStyle name="_ SB Complex" xfId="4854" xr:uid="{00000000-0005-0000-0000-0000EA010000}"/>
    <cellStyle name="_ SB Complex 2" xfId="4855" xr:uid="{00000000-0005-0000-0000-0000EB010000}"/>
    <cellStyle name="_x0013__#1 Levered Beech Ridge_021109_Grant,Bonus,No PTCs,MACRs,Term Debt NOL" xfId="4856" xr:uid="{00000000-0005-0000-0000-0000EC010000}"/>
    <cellStyle name="_x0013__#1 Levered Beech Ridge_021109_Grant,Bonus,No PTCs,MACRs,Term Debt NOL 2" xfId="4857" xr:uid="{00000000-0005-0000-0000-0000ED010000}"/>
    <cellStyle name="_x0013__#1 LeveredGrand_Ridge_II-III_021009_Grant,Bonus,No PTCs,MACRs,Term Debt, NOL" xfId="4858" xr:uid="{00000000-0005-0000-0000-0000EE010000}"/>
    <cellStyle name="_x0013__#1 LeveredGrand_Ridge_II-III_021009_Grant,Bonus,No PTCs,MACRs,Term Debt, NOL 2" xfId="4859" xr:uid="{00000000-0005-0000-0000-0000EF010000}"/>
    <cellStyle name="_x0013__#1 LeveredGrand_Ridge_II-III_021009_Grant,Bonus,No PTCs,MACRs,Term Debt, NOL_BeechR Pivot Table 12.2.09" xfId="4860" xr:uid="{00000000-0005-0000-0000-0000F0010000}"/>
    <cellStyle name="_x0013__#1 LeveredGrand_Ridge_II-III_021009_Grant,Bonus,No PTCs,MACRs,Term Debt, NOL_BeechR Pivot Table 12.2.09 2" xfId="4861" xr:uid="{00000000-0005-0000-0000-0000F1010000}"/>
    <cellStyle name="_$accounting" xfId="4862" xr:uid="{00000000-0005-0000-0000-0000F2010000}"/>
    <cellStyle name="_$accounting_PNC_merger_plan_divestitures_05" xfId="4863" xr:uid="{00000000-0005-0000-0000-0000F3010000}"/>
    <cellStyle name="_$Rollup77" xfId="4864" xr:uid="{00000000-0005-0000-0000-0000F4010000}"/>
    <cellStyle name="_$Rollup77 2" xfId="4865" xr:uid="{00000000-0005-0000-0000-0000F5010000}"/>
    <cellStyle name="_$Rollup77_#1 Levered Beech Ridge_021109_Grant,Bonus,No PTCs,MACRs,Term Debt NOL" xfId="4866" xr:uid="{00000000-0005-0000-0000-0000F6010000}"/>
    <cellStyle name="_$Rollup77_#1 Levered Beech Ridge_021109_Grant,Bonus,No PTCs,MACRs,Term Debt NOL 2" xfId="4867" xr:uid="{00000000-0005-0000-0000-0000F7010000}"/>
    <cellStyle name="_$Rollup77_#1 LeveredGrand_Ridge_II-III_021009_Grant,Bonus,No PTCs,MACRs,Term Debt, NOL" xfId="4868" xr:uid="{00000000-0005-0000-0000-0000F8010000}"/>
    <cellStyle name="_$Rollup77_#1 LeveredGrand_Ridge_II-III_021009_Grant,Bonus,No PTCs,MACRs,Term Debt, NOL 2" xfId="4869" xr:uid="{00000000-0005-0000-0000-0000F9010000}"/>
    <cellStyle name="_$Rollup77_#1 LeveredGrand_Ridge_II-III_021009_Grant,Bonus,No PTCs,MACRs,Term Debt, NOL_BeechR Pivot Table 12.2.09" xfId="4870" xr:uid="{00000000-0005-0000-0000-0000FA010000}"/>
    <cellStyle name="_$Rollup77_#1 LeveredGrand_Ridge_II-III_021009_Grant,Bonus,No PTCs,MACRs,Term Debt, NOL_BeechR Pivot Table 12.2.09 2" xfId="4871" xr:uid="{00000000-0005-0000-0000-0000FB010000}"/>
    <cellStyle name="_$Rollup77_1.Inputs" xfId="4872" xr:uid="{00000000-0005-0000-0000-0000FC010000}"/>
    <cellStyle name="_$Rollup77_2008 IWNA 7.75% 53% ERISA P50 (Invnergy)_FROM JPM" xfId="4873" xr:uid="{00000000-0005-0000-0000-0000FD010000}"/>
    <cellStyle name="_$Rollup77_2008 IWNA 7.75% 53% ERISA P50 (Invnergy)_FROM JPM 2" xfId="4874" xr:uid="{00000000-0005-0000-0000-0000FE010000}"/>
    <cellStyle name="_$Rollup77_2008 IWNA 7.75% 53% ERISA P50 (Invnergy)_FROM JPM_IWNA 3-Pack ECCA Sheldon Funding 01302009" xfId="4875" xr:uid="{00000000-0005-0000-0000-0000FF010000}"/>
    <cellStyle name="_$Rollup77_2008 IWNA 7.75% 53% ERISA P50 (Invnergy)_FROM JPM_IWNA 3-Pack ECCA Sheldon Funding 01302009 2" xfId="4876" xr:uid="{00000000-0005-0000-0000-000000020000}"/>
    <cellStyle name="_$Rollup77_2008 IWNA Portfolio 09262008 (JPM TE &amp; CE)__TE Assumps" xfId="4877" xr:uid="{00000000-0005-0000-0000-000001020000}"/>
    <cellStyle name="_$Rollup77_2008 IWNA Portfolio 09262008 (JPM TE &amp; CE)__TE Assumps 2" xfId="4878" xr:uid="{00000000-0005-0000-0000-000002020000}"/>
    <cellStyle name="_$Rollup77_2008 IWNA Portfolio 09262008 (JPM TE &amp; CE)__TE Assumps_2008 IWNA v12 7.75% 53% TaxEx P50 (Invenergy)_10242008" xfId="4879" xr:uid="{00000000-0005-0000-0000-000003020000}"/>
    <cellStyle name="_$Rollup77_2008 IWNA Portfolio 09262008 (JPM TE &amp; CE)__TE Assumps_2008 IWNA v12 7.75% 53% TaxEx P50 (Invenergy)_10242008 2" xfId="4880" xr:uid="{00000000-0005-0000-0000-000004020000}"/>
    <cellStyle name="_$Rollup77_2008 IWNA Portfolio 09262008 (JPM TE &amp; CE)__TE Assumps_IWNA 3-Pack ECCA Sheldon Funding 01302009" xfId="4881" xr:uid="{00000000-0005-0000-0000-000005020000}"/>
    <cellStyle name="_$Rollup77_2008 IWNA Portfolio 09262008 (JPM TE &amp; CE)__TE Assumps_IWNA 3-Pack ECCA Sheldon Funding 01302009 2" xfId="4882" xr:uid="{00000000-0005-0000-0000-000006020000}"/>
    <cellStyle name="_$Rollup77_2008 IWNA v12 7.75% 53% TaxEx P50 (Invenergy)_10242008" xfId="4883" xr:uid="{00000000-0005-0000-0000-000007020000}"/>
    <cellStyle name="_$Rollup77_2008 IWNA v12 7.75% 53% TaxEx P50 (Invenergy)_10242008 2" xfId="4884" xr:uid="{00000000-0005-0000-0000-000008020000}"/>
    <cellStyle name="_$Rollup77_2008 IWNA v12 7.75% 53% TaxEx P50 (Invenergy)_10242008_IWNA 3-Pack ECCA Sheldon Funding 01302009" xfId="4885" xr:uid="{00000000-0005-0000-0000-000009020000}"/>
    <cellStyle name="_$Rollup77_2008 IWNA v12 7.75% 53% TaxEx P50 (Invenergy)_10242008_IWNA 3-Pack ECCA Sheldon Funding 01302009 2" xfId="4886" xr:uid="{00000000-0005-0000-0000-00000A020000}"/>
    <cellStyle name="_$Rollup77_2008 IWNA v12 7.75% 53% TaxEx P50 (Invenergy)_NO HAIRCUTS" xfId="4887" xr:uid="{00000000-0005-0000-0000-00000B020000}"/>
    <cellStyle name="_$Rollup77_2008 IWNA v12 7.75% 53% TaxEx P50 (Invenergy)_NO HAIRCUTS 2" xfId="4888" xr:uid="{00000000-0005-0000-0000-00000C020000}"/>
    <cellStyle name="_$Rollup77_2008 IWNA v12 7.75% 53% TaxEx P50 (Invenergy)_NO HAIRCUTS_IWNA 3-Pack ECCA Sheldon Funding 01302009" xfId="4889" xr:uid="{00000000-0005-0000-0000-00000D020000}"/>
    <cellStyle name="_$Rollup77_2008 IWNA v12 7.75% 53% TaxEx P50 (Invenergy)_NO HAIRCUTS_IWNA 3-Pack ECCA Sheldon Funding 01302009 2" xfId="4890" xr:uid="{00000000-0005-0000-0000-00000E020000}"/>
    <cellStyle name="_$Rollup77_Afton Thin Film PV 20 MW 08142009_SCE" xfId="4891" xr:uid="{00000000-0005-0000-0000-00000F020000}"/>
    <cellStyle name="_$Rollup77_Afton Thin Film PV 20 MW 08142009_SCE 2" xfId="4892" xr:uid="{00000000-0005-0000-0000-000010020000}"/>
    <cellStyle name="_$Rollup77_AM 03-22-2009 - Citi Cash Grant - 1st qtr cash grant" xfId="4893" xr:uid="{00000000-0005-0000-0000-000011020000}"/>
    <cellStyle name="_$Rollup77_Bali_Biomass_Fin_Model_082107" xfId="4894" xr:uid="{00000000-0005-0000-0000-000012020000}"/>
    <cellStyle name="_$Rollup77_BeechR Pivot Table 12.2.09" xfId="4895" xr:uid="{00000000-0005-0000-0000-000013020000}"/>
    <cellStyle name="_$Rollup77_BeechR Pivot Table 12.2.09 2" xfId="4896" xr:uid="{00000000-0005-0000-0000-000014020000}"/>
    <cellStyle name="_$Rollup77_Big Otter 101209 Grant and TE 100.5MW_20mileT" xfId="4897" xr:uid="{00000000-0005-0000-0000-000015020000}"/>
    <cellStyle name="_$Rollup77_Big Otter 101209 Grant and TE 100.5MW_20mileT 2" xfId="4898" xr:uid="{00000000-0005-0000-0000-000016020000}"/>
    <cellStyle name="_$Rollup77_Bish Hill_$77.5_lowncf_ Bundled Price_Lenders_092909" xfId="4899" xr:uid="{00000000-0005-0000-0000-000017020000}"/>
    <cellStyle name="_$Rollup77_Bish Hill_$77.5_lowncf_ Bundled Price_Lenders_092909 2" xfId="4900" xr:uid="{00000000-0005-0000-0000-000018020000}"/>
    <cellStyle name="_$Rollup77_BishHilll_1.25M per WTG with $72 bundled price_200MWs_BF" xfId="4901" xr:uid="{00000000-0005-0000-0000-000019020000}"/>
    <cellStyle name="_$Rollup77_BishHilll_1.25M per WTG with $72 bundled price_200MWs_BF 2" xfId="4902" xr:uid="{00000000-0005-0000-0000-00001A020000}"/>
    <cellStyle name="_$Rollup77_Bishop Hill_Grant_073109_200MW_Updated IDC" xfId="4903" xr:uid="{00000000-0005-0000-0000-00001B020000}"/>
    <cellStyle name="_$Rollup77_Bishop Hill_Grant_073109_200MW_Updated IDC 2" xfId="4904" xr:uid="{00000000-0005-0000-0000-00001C020000}"/>
    <cellStyle name="_$Rollup77_Bishop Hill_Grant_082409_200MW" xfId="4905" xr:uid="{00000000-0005-0000-0000-00001D020000}"/>
    <cellStyle name="_$Rollup77_Bishop Hill_Grant_082409_200MW 2" xfId="4906" xr:uid="{00000000-0005-0000-0000-00001E020000}"/>
    <cellStyle name="_$Rollup77_Buzzard Creek_250MW_PTC_010610" xfId="4907" xr:uid="{00000000-0005-0000-0000-00001F020000}"/>
    <cellStyle name="_$Rollup77_Buzzard Creek_250MW_PTC_010610 2" xfId="4908" xr:uid="{00000000-0005-0000-0000-000020020000}"/>
    <cellStyle name="_$Rollup77_California Ridge 120109 and 200MW" xfId="4909" xr:uid="{00000000-0005-0000-0000-000021020000}"/>
    <cellStyle name="_$Rollup77_California Ridge 120109 and 200MW 2" xfId="4910" xr:uid="{00000000-0005-0000-0000-000022020000}"/>
    <cellStyle name="_$Rollup77_California Ridge_042909_Grant and TE_99M_as bid" xfId="4911" xr:uid="{00000000-0005-0000-0000-000023020000}"/>
    <cellStyle name="_$Rollup77_California Ridge_042909_Grant and TE_99M_as bid 2" xfId="4912" xr:uid="{00000000-0005-0000-0000-000024020000}"/>
    <cellStyle name="_$Rollup77_California Ridge_042909_Grant and TE_99Mw" xfId="4913" xr:uid="{00000000-0005-0000-0000-000025020000}"/>
    <cellStyle name="_$Rollup77_California Ridge_042909_Grant and TE_99Mw 2" xfId="4914" xr:uid="{00000000-0005-0000-0000-000026020000}"/>
    <cellStyle name="_$Rollup77_Copy of NEW Levered GRIIIII_03312009_MCF v2" xfId="4915" xr:uid="{00000000-0005-0000-0000-000027020000}"/>
    <cellStyle name="_$Rollup77_Copy of NEW Levered GRIIIII_03312009_MCF v2 2" xfId="4916" xr:uid="{00000000-0005-0000-0000-000028020000}"/>
    <cellStyle name="_$Rollup77_Copy of NEW Levered GRIIIII_03312009_MCF v2_BeechR Pivot Table 12.2.09" xfId="4917" xr:uid="{00000000-0005-0000-0000-000029020000}"/>
    <cellStyle name="_$Rollup77_Copy of NEW Levered GRIIIII_03312009_MCF v2_BeechR Pivot Table 12.2.09 2" xfId="4918" xr:uid="{00000000-0005-0000-0000-00002A020000}"/>
    <cellStyle name="_$Rollup77_Copy of Vento III v27i P50 1st" xfId="4919" xr:uid="{00000000-0005-0000-0000-00002B020000}"/>
    <cellStyle name="_$Rollup77_Cost Segregation" xfId="4920" xr:uid="{00000000-0005-0000-0000-00002C020000}"/>
    <cellStyle name="_$Rollup77_Cost Segregation 2" xfId="4921" xr:uid="{00000000-0005-0000-0000-00002D020000}"/>
    <cellStyle name="_$Rollup77_G&amp;A_reports" xfId="4922" xr:uid="{00000000-0005-0000-0000-00002E020000}"/>
    <cellStyle name="_$Rollup77_GRE 03252009_tpm_tables" xfId="4923" xr:uid="{00000000-0005-0000-0000-00002F020000}"/>
    <cellStyle name="_$Rollup77_GRE 03252009_tpm_tables 2" xfId="4924" xr:uid="{00000000-0005-0000-0000-000030020000}"/>
    <cellStyle name="_$Rollup77_GRE 03252009_tpm_tables_BeechR Pivot Table 12.2.09" xfId="4925" xr:uid="{00000000-0005-0000-0000-000031020000}"/>
    <cellStyle name="_$Rollup77_GRE 03252009_tpm_tables_BeechR Pivot Table 12.2.09 2" xfId="4926" xr:uid="{00000000-0005-0000-0000-000032020000}"/>
    <cellStyle name="_$Rollup77_Hardin Grant 08312009_300MW" xfId="4927" xr:uid="{00000000-0005-0000-0000-000033020000}"/>
    <cellStyle name="_$Rollup77_Hardin Grant 08312009_300MW 2" xfId="4928" xr:uid="{00000000-0005-0000-0000-000034020000}"/>
    <cellStyle name="_$Rollup77_Horse Lake_042309_Grant_TE" xfId="4929" xr:uid="{00000000-0005-0000-0000-000035020000}"/>
    <cellStyle name="_$Rollup77_Horse Lake_042309_Grant_TE 2" xfId="4930" xr:uid="{00000000-0005-0000-0000-000036020000}"/>
    <cellStyle name="_$Rollup77_Horse Lake_50MW_042209_2010 XLE WTGs_Grant Model_ DRAFT" xfId="4931" xr:uid="{00000000-0005-0000-0000-000037020000}"/>
    <cellStyle name="_$Rollup77_Horse Lake_50MW_042209_2010 XLE WTGs_Grant Model_ DRAFT 2" xfId="4932" xr:uid="{00000000-0005-0000-0000-000038020000}"/>
    <cellStyle name="_$Rollup77_Inputs- Project" xfId="4933" xr:uid="{00000000-0005-0000-0000-000039020000}"/>
    <cellStyle name="_$Rollup77_Inputs- Project 2" xfId="4934" xr:uid="{00000000-0005-0000-0000-00003A020000}"/>
    <cellStyle name="_$Rollup77_Inputs-General" xfId="4935" xr:uid="{00000000-0005-0000-0000-00003B020000}"/>
    <cellStyle name="_$Rollup77_Inputs-General 2" xfId="4936" xr:uid="{00000000-0005-0000-0000-00003C020000}"/>
    <cellStyle name="_$Rollup77_Invenergy Model -- 9-5-08 base" xfId="4937" xr:uid="{00000000-0005-0000-0000-00003D020000}"/>
    <cellStyle name="_$Rollup77_Invenergy Model -- 9-5-08 base 2" xfId="4938" xr:uid="{00000000-0005-0000-0000-00003E020000}"/>
    <cellStyle name="_$Rollup77_IWNA 3-Pack ECCA Sheldon Funding 01302009" xfId="4939" xr:uid="{00000000-0005-0000-0000-00003F020000}"/>
    <cellStyle name="_$Rollup77_IWNA 3-Pack ECCA Sheldon Funding 01302009 2" xfId="4940" xr:uid="{00000000-0005-0000-0000-000040020000}"/>
    <cellStyle name="_$Rollup77_IWNA 3-Pack ECCA Sheldon Funding 03202009" xfId="4941" xr:uid="{00000000-0005-0000-0000-000041020000}"/>
    <cellStyle name="_$Rollup77_IWNA 3-Pack ECCA Sheldon Funding 03202009 2" xfId="4942" xr:uid="{00000000-0005-0000-0000-000042020000}"/>
    <cellStyle name="_$Rollup77_IWNA Ptfl v2 10yr 7.25% $320 upfront 99% hedge loss P50" xfId="4943" xr:uid="{00000000-0005-0000-0000-000043020000}"/>
    <cellStyle name="_$Rollup77_IWNA Ptfl v2 10yr 7.25% $320 upfront 99% hedge loss P50 2" xfId="4944" xr:uid="{00000000-0005-0000-0000-000044020000}"/>
    <cellStyle name="_$Rollup77_IWNA v1 10yr 7.25% $290 upfront no bonus 42% 2009 tax realloc P50" xfId="4945" xr:uid="{00000000-0005-0000-0000-000045020000}"/>
    <cellStyle name="_$Rollup77_IWNA v1 10yr 7.25% $290 upfront no bonus 42% 2009 tax realloc P50 2" xfId="4946" xr:uid="{00000000-0005-0000-0000-000046020000}"/>
    <cellStyle name="_$Rollup77_IWNA v1 10yr 7.25% $290 upfront no bonus 42% 2009 tax realloc P50_2008 IWNA JPM TE Model 11032008 (ERISA Dep &amp; Full Haircuts)_275M" xfId="4947" xr:uid="{00000000-0005-0000-0000-000047020000}"/>
    <cellStyle name="_$Rollup77_IWNA v1 10yr 7.25% $290 upfront no bonus 42% 2009 tax realloc P50_2008 IWNA JPM TE Model 11032008 (ERISA Dep &amp; Full Haircuts)_275M 2" xfId="4948" xr:uid="{00000000-0005-0000-0000-000048020000}"/>
    <cellStyle name="_$Rollup77_IWNA v1 10yr 7.25% $290 upfront no bonus 42% 2009 tax realloc P50_2008 IWNA JPM TE Model 11032008 (ERISA Dep &amp; Full Haircuts)_275M_IWNA 3-Pack ECCA Sheldon Funding 01302009" xfId="4949" xr:uid="{00000000-0005-0000-0000-000049020000}"/>
    <cellStyle name="_$Rollup77_IWNA v1 10yr 7.25% $290 upfront no bonus 42% 2009 tax realloc P50_2008 IWNA JPM TE Model 11032008 (ERISA Dep &amp; Full Haircuts)_275M_IWNA 3-Pack ECCA Sheldon Funding 01302009 2" xfId="4950" xr:uid="{00000000-0005-0000-0000-00004A020000}"/>
    <cellStyle name="_$Rollup77_IWNA v1 10yr 7.25% $290 upfront no bonus 42% 2009 tax realloc P50_2008 IWNA v12 7.75% 53% TaxEx P50 (Invenergy)_10242008" xfId="4951" xr:uid="{00000000-0005-0000-0000-00004B020000}"/>
    <cellStyle name="_$Rollup77_IWNA v1 10yr 7.25% $290 upfront no bonus 42% 2009 tax realloc P50_2008 IWNA v12 7.75% 53% TaxEx P50 (Invenergy)_10242008 2" xfId="4952" xr:uid="{00000000-0005-0000-0000-00004C020000}"/>
    <cellStyle name="_$Rollup77_Ledge_0416_Grant and TE" xfId="4953" xr:uid="{00000000-0005-0000-0000-00004D020000}"/>
    <cellStyle name="_$Rollup77_Ledge_0416_Grant and TE 2" xfId="4954" xr:uid="{00000000-0005-0000-0000-00004E020000}"/>
    <cellStyle name="_$Rollup77_Levered Beech Ridge _100709" xfId="4955" xr:uid="{00000000-0005-0000-0000-00004F020000}"/>
    <cellStyle name="_$Rollup77_Levered Beech Ridge _100709 2" xfId="4956" xr:uid="{00000000-0005-0000-0000-000050020000}"/>
    <cellStyle name="_$Rollup77_Levered Beech Ridge _100709_BeechR Pivot Table 12.2.09" xfId="4957" xr:uid="{00000000-0005-0000-0000-000051020000}"/>
    <cellStyle name="_$Rollup77_Levered Beech Ridge _100709_BeechR Pivot Table 12.2.09 2" xfId="4958" xr:uid="{00000000-0005-0000-0000-000052020000}"/>
    <cellStyle name="_$Rollup77_Levered Beech Ridge _102709" xfId="4959" xr:uid="{00000000-0005-0000-0000-000053020000}"/>
    <cellStyle name="_$Rollup77_Levered Beech Ridge _102709 2" xfId="4960" xr:uid="{00000000-0005-0000-0000-000054020000}"/>
    <cellStyle name="_$Rollup77_Levered Beech Ridge _102709_BeechR Pivot Table 12.2.09" xfId="4961" xr:uid="{00000000-0005-0000-0000-000055020000}"/>
    <cellStyle name="_$Rollup77_Levered Beech Ridge _102709_BeechR Pivot Table 12.2.09 2" xfId="4962" xr:uid="{00000000-0005-0000-0000-000056020000}"/>
    <cellStyle name="_$Rollup77_Levered Beech Ridge _110209" xfId="4963" xr:uid="{00000000-0005-0000-0000-000057020000}"/>
    <cellStyle name="_$Rollup77_Levered Beech Ridge _110209 2" xfId="4964" xr:uid="{00000000-0005-0000-0000-000058020000}"/>
    <cellStyle name="_$Rollup77_Levered Beech Ridge _110209_BeechR Pivot Table 12.2.09" xfId="4965" xr:uid="{00000000-0005-0000-0000-000059020000}"/>
    <cellStyle name="_$Rollup77_Levered Beech Ridge _110209_BeechR Pivot Table 12.2.09 2" xfId="4966" xr:uid="{00000000-0005-0000-0000-00005A020000}"/>
    <cellStyle name="_$Rollup77_Levered Grand Ridge Exp 07082009_LIVE" xfId="4967" xr:uid="{00000000-0005-0000-0000-00005B020000}"/>
    <cellStyle name="_$Rollup77_Levered Grand Ridge Exp 07082009_LIVE 2" xfId="4968" xr:uid="{00000000-0005-0000-0000-00005C020000}"/>
    <cellStyle name="_$Rollup77_Levered Grand Ridge Exp 07082009_LIVE_BeechR Pivot Table 12.2.09" xfId="4969" xr:uid="{00000000-0005-0000-0000-00005D020000}"/>
    <cellStyle name="_$Rollup77_Levered Grand Ridge Exp 07082009_LIVE_BeechR Pivot Table 12.2.09 2" xfId="4970" xr:uid="{00000000-0005-0000-0000-00005E020000}"/>
    <cellStyle name="_$Rollup77_Levered Grand Ridge Exp_05042009" xfId="4971" xr:uid="{00000000-0005-0000-0000-00005F020000}"/>
    <cellStyle name="_$Rollup77_Levered Grand Ridge Exp_05042009 2" xfId="4972" xr:uid="{00000000-0005-0000-0000-000060020000}"/>
    <cellStyle name="_$Rollup77_Levered Grand Ridge Exp_05042009_BeechR Pivot Table 12.2.09" xfId="4973" xr:uid="{00000000-0005-0000-0000-000061020000}"/>
    <cellStyle name="_$Rollup77_Levered Grand Ridge Exp_05042009_BeechR Pivot Table 12.2.09 2" xfId="4974" xr:uid="{00000000-0005-0000-0000-000062020000}"/>
    <cellStyle name="_$Rollup77_NEW GRII_III Debt_032509 v1 (2)" xfId="4975" xr:uid="{00000000-0005-0000-0000-000063020000}"/>
    <cellStyle name="_$Rollup77_NEW GRII_III Debt_032509 v1 (2) 2" xfId="4976" xr:uid="{00000000-0005-0000-0000-000064020000}"/>
    <cellStyle name="_$Rollup77_NEW GRII_III Debt_032509 v1 (2)_BeechR Pivot Table 12.2.09" xfId="4977" xr:uid="{00000000-0005-0000-0000-000065020000}"/>
    <cellStyle name="_$Rollup77_NEW GRII_III Debt_032509 v1 (2)_BeechR Pivot Table 12.2.09 2" xfId="4978" xr:uid="{00000000-0005-0000-0000-000066020000}"/>
    <cellStyle name="_$Rollup77_NEW Levered GRII&amp;III_04092009_MCF v1" xfId="4979" xr:uid="{00000000-0005-0000-0000-000067020000}"/>
    <cellStyle name="_$Rollup77_NEW Levered GRII&amp;III_04092009_MCF v1 2" xfId="4980" xr:uid="{00000000-0005-0000-0000-000068020000}"/>
    <cellStyle name="_$Rollup77_NEW Levered GRII&amp;III_04092009_MCF v1_BeechR Pivot Table 12.2.09" xfId="4981" xr:uid="{00000000-0005-0000-0000-000069020000}"/>
    <cellStyle name="_$Rollup77_NEW Levered GRII&amp;III_04092009_MCF v1_BeechR Pivot Table 12.2.09 2" xfId="4982" xr:uid="{00000000-0005-0000-0000-00006A020000}"/>
    <cellStyle name="_$Rollup77_Oceana_142MW_Vesta1.8_101909" xfId="4983" xr:uid="{00000000-0005-0000-0000-00006B020000}"/>
    <cellStyle name="_$Rollup77_Oceana_142MW_Vesta1.8_101909 2" xfId="4984" xr:uid="{00000000-0005-0000-0000-00006C020000}"/>
    <cellStyle name="_$Rollup77_Raleigh Model (78MW) 09082009_V2" xfId="4985" xr:uid="{00000000-0005-0000-0000-00006D020000}"/>
    <cellStyle name="_$Rollup77_Raleigh Model (78MW) 09082009_V2 2" xfId="4986" xr:uid="{00000000-0005-0000-0000-00006E020000}"/>
    <cellStyle name="_$Rollup77_Raleigh Model (78MW) 09082009_V2_BeechR Pivot Table 12.2.09" xfId="4987" xr:uid="{00000000-0005-0000-0000-00006F020000}"/>
    <cellStyle name="_$Rollup77_Raleigh Model (78MW) 09082009_V2_BeechR Pivot Table 12.2.09 2" xfId="4988" xr:uid="{00000000-0005-0000-0000-000070020000}"/>
    <cellStyle name="_$Rollup77_Salton Sea Thin Film 20MW 08142009_IID Repricing V2" xfId="4989" xr:uid="{00000000-0005-0000-0000-000071020000}"/>
    <cellStyle name="_$Rollup77_Salton Sea Thin Film 20MW 08142009_IID Repricing V2 2" xfId="4990" xr:uid="{00000000-0005-0000-0000-000072020000}"/>
    <cellStyle name="_$Rollup77_Salton Sea Thin Film 61.1MW DC 11112009_Shortlist" xfId="4991" xr:uid="{00000000-0005-0000-0000-000073020000}"/>
    <cellStyle name="_$Rollup77_Salton Sea Thin Film 61.1MW DC 11112009_Shortlist 2" xfId="4992" xr:uid="{00000000-0005-0000-0000-000074020000}"/>
    <cellStyle name="_$Rollup77_Sheet1" xfId="4993" xr:uid="{00000000-0005-0000-0000-000075020000}"/>
    <cellStyle name="_$Rollup77_Sheet1 2" xfId="4994" xr:uid="{00000000-0005-0000-0000-000076020000}"/>
    <cellStyle name="_$Rollup77_Sweden Hills 51MW_081809_AEP bid" xfId="4995" xr:uid="{00000000-0005-0000-0000-000077020000}"/>
    <cellStyle name="_$Rollup77_Sweden Hills 51MW_081809_AEP bid 2" xfId="4996" xr:uid="{00000000-0005-0000-0000-000078020000}"/>
    <cellStyle name="_$Rollup77_Tri-County Wind_042409_Grant and TE_as bid" xfId="4997" xr:uid="{00000000-0005-0000-0000-000079020000}"/>
    <cellStyle name="_$Rollup77_Tri-County Wind_042409_Grant and TE_as bid 2" xfId="4998" xr:uid="{00000000-0005-0000-0000-00007A020000}"/>
    <cellStyle name="_$Rollup77_Tri-County Wind_101309_Grant and TE_200MW_1.6XLE" xfId="4999" xr:uid="{00000000-0005-0000-0000-00007B020000}"/>
    <cellStyle name="_$Rollup77_Tri-County Wind_101309_Grant and TE_200MW_1.6XLE 2" xfId="5000" xr:uid="{00000000-0005-0000-0000-00007C020000}"/>
    <cellStyle name="_$Rollup77_Tri-County Wind_101509_Grant and TE_200MW_1.6XLE" xfId="5001" xr:uid="{00000000-0005-0000-0000-00007D020000}"/>
    <cellStyle name="_$Rollup77_Tri-County Wind_101509_Grant and TE_200MW_1.6XLE 2" xfId="5002" xr:uid="{00000000-0005-0000-0000-00007E020000}"/>
    <cellStyle name="_$Rollup77_Turkey Track Completion Reserve Acct_11 10 08" xfId="5003" xr:uid="{00000000-0005-0000-0000-00007F020000}"/>
    <cellStyle name="_$Rollup77_Turkey Track Completion Reserve Acct_11 10 08 2" xfId="5004" xr:uid="{00000000-0005-0000-0000-000080020000}"/>
    <cellStyle name="_$Rollup77_Unlev McAdoo &amp; GR Combined 10242008-funding v8" xfId="5005" xr:uid="{00000000-0005-0000-0000-000081020000}"/>
    <cellStyle name="_$Rollup77_Unlev McAdoo &amp; GR Combined 10242008-funding v8 2" xfId="5006" xr:uid="{00000000-0005-0000-0000-000082020000}"/>
    <cellStyle name="_$Rollup77_Unlev McAdoo &amp; GR Combined 10242008-funding v8_BeechR Pivot Table 12.2.09" xfId="5007" xr:uid="{00000000-0005-0000-0000-000083020000}"/>
    <cellStyle name="_$Rollup77_Unlev McAdoo &amp; GR Combined 10242008-funding v8_BeechR Pivot Table 12.2.09 2" xfId="5008" xr:uid="{00000000-0005-0000-0000-000084020000}"/>
    <cellStyle name="_$Rollup77_Unlev McAdoo &amp; GR Combined 10242008-funding v8_Cost Segregation" xfId="5009" xr:uid="{00000000-0005-0000-0000-000085020000}"/>
    <cellStyle name="_$Rollup77_Unlev McAdoo &amp; GR Combined 10242008-funding v8_Cost Segregation 2" xfId="5010" xr:uid="{00000000-0005-0000-0000-000086020000}"/>
    <cellStyle name="_$Rollup77_Unlev McAdoo &amp; GR Combined 10242008-funding v8_Sheet1" xfId="5011" xr:uid="{00000000-0005-0000-0000-000087020000}"/>
    <cellStyle name="_$Rollup77_Unlev McAdoo &amp; GR Combined 10242008-funding v8_Sheet1 2" xfId="5012" xr:uid="{00000000-0005-0000-0000-000088020000}"/>
    <cellStyle name="_$Rollup77_Unlevered_Beech_Ridge_100_5MW_021009_optimized NCF" xfId="5013" xr:uid="{00000000-0005-0000-0000-000089020000}"/>
    <cellStyle name="_$Rollup77_Unlevered_Beech_Ridge_100_5MW_021009_optimized NCF 2" xfId="5014" xr:uid="{00000000-0005-0000-0000-00008A020000}"/>
    <cellStyle name="_$Rollup77_Vantage Cash FLow 100609" xfId="5015" xr:uid="{00000000-0005-0000-0000-00008B020000}"/>
    <cellStyle name="_$Rollup77_Vantage Cash FLow 100609 2" xfId="5016" xr:uid="{00000000-0005-0000-0000-00008C020000}"/>
    <cellStyle name="_$Rollup77_Vantage Model_PGE 15yr PPA_062409" xfId="5017" xr:uid="{00000000-0005-0000-0000-00008D020000}"/>
    <cellStyle name="_$Rollup77_Vantage Model_PGE 15yr PPA_062409 2" xfId="5018" xr:uid="{00000000-0005-0000-0000-00008E020000}"/>
    <cellStyle name="_$Rollup77_Vantage Model_PGE 15yr PPA_073009_JAR" xfId="5019" xr:uid="{00000000-0005-0000-0000-00008F020000}"/>
    <cellStyle name="_$Rollup77_Vantage Model_PGE 15yr PPA_073009_JAR 2" xfId="5020" xr:uid="{00000000-0005-0000-0000-000090020000}"/>
    <cellStyle name="_$Rollup77_Vantage Model_PGE 15yr PPA_100909" xfId="5021" xr:uid="{00000000-0005-0000-0000-000091020000}"/>
    <cellStyle name="_$Rollup77_Vantage Model_PGE 15yr PPA_100909 2" xfId="5022" xr:uid="{00000000-0005-0000-0000-000092020000}"/>
    <cellStyle name="_$Rollup77_Vento III v17i (8.9% Haircut, 60% Tax)" xfId="5023" xr:uid="{00000000-0005-0000-0000-000093020000}"/>
    <cellStyle name="_$Rollup77_Vento III v22i (Haircut, 6Y CF, 76% tax)" xfId="5024" xr:uid="{00000000-0005-0000-0000-000094020000}"/>
    <cellStyle name="_$Rollup77_Vento III v28g Base" xfId="5025" xr:uid="{00000000-0005-0000-0000-000095020000}"/>
    <cellStyle name="_$Rollup77_Vento III v28k JPMyyy" xfId="5026" xr:uid="{00000000-0005-0000-0000-000096020000}"/>
    <cellStyle name="_$Rollup77_White Oak_67.5_150MW_110409_OUR CASE" xfId="5027" xr:uid="{00000000-0005-0000-0000-000097020000}"/>
    <cellStyle name="_$Rollup77_White Oak_67.5_150MW_110409_OUR CASE 2" xfId="5028" xr:uid="{00000000-0005-0000-0000-000098020000}"/>
    <cellStyle name="_%(SignOnly)" xfId="5029" xr:uid="{00000000-0005-0000-0000-000099020000}"/>
    <cellStyle name="_%(SignOnly) 2" xfId="5030" xr:uid="{00000000-0005-0000-0000-00009A020000}"/>
    <cellStyle name="_%(SignOnly)_01 model" xfId="5031" xr:uid="{00000000-0005-0000-0000-00009B020000}"/>
    <cellStyle name="_%(SignOnly)_01 model 2" xfId="5032" xr:uid="{00000000-0005-0000-0000-00009C020000}"/>
    <cellStyle name="_%(SignOnly)_02 Potential Partner Ability to Pay Analysis2" xfId="5033" xr:uid="{00000000-0005-0000-0000-00009D020000}"/>
    <cellStyle name="_%(SignOnly)_12 Merger Plans" xfId="5034" xr:uid="{00000000-0005-0000-0000-00009E020000}"/>
    <cellStyle name="_%(SignOnly)_12 Merger Plans 2" xfId="5035" xr:uid="{00000000-0005-0000-0000-00009F020000}"/>
    <cellStyle name="_%(SignOnly)_AVP - prev. 06 financials" xfId="5036" xr:uid="{00000000-0005-0000-0000-0000A0020000}"/>
    <cellStyle name="_%(SignOnly)_AVP - prev. 06 financials 2" xfId="5037" xr:uid="{00000000-0005-0000-0000-0000A1020000}"/>
    <cellStyle name="_%(SignOnly)_bank_csc_Q2_2001_c1" xfId="5038" xr:uid="{00000000-0005-0000-0000-0000A2020000}"/>
    <cellStyle name="_%(SignOnly)_bank_csc_Q2_2001_c1 2" xfId="5039" xr:uid="{00000000-0005-0000-0000-0000A3020000}"/>
    <cellStyle name="_%(SignOnly)_C-B-E" xfId="5040" xr:uid="{00000000-0005-0000-0000-0000A4020000}"/>
    <cellStyle name="_%(SignOnly)_FigTech Merger Model_02" xfId="5041" xr:uid="{00000000-0005-0000-0000-0000A5020000}"/>
    <cellStyle name="_%(SignOnly)_FigTech Merger Model_02 2" xfId="5042" xr:uid="{00000000-0005-0000-0000-0000A6020000}"/>
    <cellStyle name="_%(SignOnly)_Football Field" xfId="5043" xr:uid="{00000000-0005-0000-0000-0000A7020000}"/>
    <cellStyle name="_%(SignOnly)_Football Field 2" xfId="5044" xr:uid="{00000000-0005-0000-0000-0000A8020000}"/>
    <cellStyle name="_%(SignOnly)_I" xfId="5045" xr:uid="{00000000-0005-0000-0000-0000A9020000}"/>
    <cellStyle name="_%(SignOnly)_PNC_merger_plan_divestitures_05" xfId="5046" xr:uid="{00000000-0005-0000-0000-0000AA020000}"/>
    <cellStyle name="_%(SignOnly)_Portfolio Inputs" xfId="5047" xr:uid="{00000000-0005-0000-0000-0000AB020000}"/>
    <cellStyle name="_%(SignOnly)_Summary Valuation Analysis" xfId="5048" xr:uid="{00000000-0005-0000-0000-0000AC020000}"/>
    <cellStyle name="_%(SignOnly)_Summary Valuation Analysis 2" xfId="5049" xr:uid="{00000000-0005-0000-0000-0000AD020000}"/>
    <cellStyle name="_%(SignOnly)_Synergies" xfId="5050" xr:uid="{00000000-0005-0000-0000-0000AE020000}"/>
    <cellStyle name="_%(SignOnly)_Synergies 2" xfId="5051" xr:uid="{00000000-0005-0000-0000-0000AF020000}"/>
    <cellStyle name="_%(SignSpaceOnly)" xfId="5052" xr:uid="{00000000-0005-0000-0000-0000B0020000}"/>
    <cellStyle name="_%(SignSpaceOnly) 2" xfId="5053" xr:uid="{00000000-0005-0000-0000-0000B1020000}"/>
    <cellStyle name="_%(SignSpaceOnly)_01 model" xfId="5054" xr:uid="{00000000-0005-0000-0000-0000B2020000}"/>
    <cellStyle name="_%(SignSpaceOnly)_01 model 2" xfId="5055" xr:uid="{00000000-0005-0000-0000-0000B3020000}"/>
    <cellStyle name="_%(SignSpaceOnly)_02 Potential Partner Ability to Pay Analysis2" xfId="5056" xr:uid="{00000000-0005-0000-0000-0000B4020000}"/>
    <cellStyle name="_%(SignSpaceOnly)_12 Merger Plans" xfId="5057" xr:uid="{00000000-0005-0000-0000-0000B5020000}"/>
    <cellStyle name="_%(SignSpaceOnly)_12 Merger Plans 2" xfId="5058" xr:uid="{00000000-0005-0000-0000-0000B6020000}"/>
    <cellStyle name="_%(SignSpaceOnly)_AVP - prev. 06 financials" xfId="5059" xr:uid="{00000000-0005-0000-0000-0000B7020000}"/>
    <cellStyle name="_%(SignSpaceOnly)_AVP - prev. 06 financials 2" xfId="5060" xr:uid="{00000000-0005-0000-0000-0000B8020000}"/>
    <cellStyle name="_%(SignSpaceOnly)_bank_csc_Q2_2001_c1" xfId="5061" xr:uid="{00000000-0005-0000-0000-0000B9020000}"/>
    <cellStyle name="_%(SignSpaceOnly)_bank_csc_Q2_2001_c1 2" xfId="5062" xr:uid="{00000000-0005-0000-0000-0000BA020000}"/>
    <cellStyle name="_%(SignSpaceOnly)_FigTech Merger Model_02" xfId="5063" xr:uid="{00000000-0005-0000-0000-0000BB020000}"/>
    <cellStyle name="_%(SignSpaceOnly)_FigTech Merger Model_02 2" xfId="5064" xr:uid="{00000000-0005-0000-0000-0000BC020000}"/>
    <cellStyle name="_%(SignSpaceOnly)_Football Field" xfId="5065" xr:uid="{00000000-0005-0000-0000-0000BD020000}"/>
    <cellStyle name="_%(SignSpaceOnly)_Football Field 2" xfId="5066" xr:uid="{00000000-0005-0000-0000-0000BE020000}"/>
    <cellStyle name="_%(SignSpaceOnly)_PNC_merger_plan_divestitures_05" xfId="5067" xr:uid="{00000000-0005-0000-0000-0000BF020000}"/>
    <cellStyle name="_%(SignSpaceOnly)_Portfolio Inputs" xfId="5068" xr:uid="{00000000-0005-0000-0000-0000C0020000}"/>
    <cellStyle name="_%(SignSpaceOnly)_Summary Valuation Analysis" xfId="5069" xr:uid="{00000000-0005-0000-0000-0000C1020000}"/>
    <cellStyle name="_%(SignSpaceOnly)_Summary Valuation Analysis 2" xfId="5070" xr:uid="{00000000-0005-0000-0000-0000C2020000}"/>
    <cellStyle name="_%(SignSpaceOnly)_Synergies" xfId="5071" xr:uid="{00000000-0005-0000-0000-0000C3020000}"/>
    <cellStyle name="_%(SignSpaceOnly)_Synergies 2" xfId="5072" xr:uid="{00000000-0005-0000-0000-0000C4020000}"/>
    <cellStyle name="_(D) Dep Summary" xfId="15" xr:uid="{00000000-0005-0000-0000-0000C5020000}"/>
    <cellStyle name="_(D) Dep Summary 2" xfId="16" xr:uid="{00000000-0005-0000-0000-0000C6020000}"/>
    <cellStyle name="__ [0]___" xfId="5073" xr:uid="{00000000-0005-0000-0000-0000C7020000}"/>
    <cellStyle name="__ [0]___ 2" xfId="5074" xr:uid="{00000000-0005-0000-0000-0000C8020000}"/>
    <cellStyle name="__ [0]___ 2 2" xfId="5075" xr:uid="{00000000-0005-0000-0000-0000C9020000}"/>
    <cellStyle name="__ [0]___ 2 2 2" xfId="5076" xr:uid="{00000000-0005-0000-0000-0000CA020000}"/>
    <cellStyle name="__ [0]___ 2 3" xfId="5077" xr:uid="{00000000-0005-0000-0000-0000CB020000}"/>
    <cellStyle name="__ [0]___ 2 3 2" xfId="5078" xr:uid="{00000000-0005-0000-0000-0000CC020000}"/>
    <cellStyle name="__ [0]___ 2 4" xfId="5079" xr:uid="{00000000-0005-0000-0000-0000CD020000}"/>
    <cellStyle name="__ [0]___ 2 4 2" xfId="5080" xr:uid="{00000000-0005-0000-0000-0000CE020000}"/>
    <cellStyle name="__ [0]___ 2 5" xfId="5081" xr:uid="{00000000-0005-0000-0000-0000CF020000}"/>
    <cellStyle name="__ [0]___ 2 5 2" xfId="5082" xr:uid="{00000000-0005-0000-0000-0000D0020000}"/>
    <cellStyle name="__ [0]___ 2 6" xfId="5083" xr:uid="{00000000-0005-0000-0000-0000D1020000}"/>
    <cellStyle name="__ [0]___ 3" xfId="5084" xr:uid="{00000000-0005-0000-0000-0000D2020000}"/>
    <cellStyle name="__ [0]___ 3 2" xfId="5085" xr:uid="{00000000-0005-0000-0000-0000D3020000}"/>
    <cellStyle name="__ [0]___ 3 2 2" xfId="5086" xr:uid="{00000000-0005-0000-0000-0000D4020000}"/>
    <cellStyle name="__ [0]___ 3 3" xfId="5087" xr:uid="{00000000-0005-0000-0000-0000D5020000}"/>
    <cellStyle name="__ [0]___ 3 3 2" xfId="5088" xr:uid="{00000000-0005-0000-0000-0000D6020000}"/>
    <cellStyle name="__ [0]___ 3 4" xfId="5089" xr:uid="{00000000-0005-0000-0000-0000D7020000}"/>
    <cellStyle name="__ [0]___ 3 4 2" xfId="5090" xr:uid="{00000000-0005-0000-0000-0000D8020000}"/>
    <cellStyle name="__ [0]___ 3 5" xfId="5091" xr:uid="{00000000-0005-0000-0000-0000D9020000}"/>
    <cellStyle name="__ [0]___ 3 5 2" xfId="5092" xr:uid="{00000000-0005-0000-0000-0000DA020000}"/>
    <cellStyle name="__ [0]___ 3 6" xfId="5093" xr:uid="{00000000-0005-0000-0000-0000DB020000}"/>
    <cellStyle name="__ [0]___ 4" xfId="5094" xr:uid="{00000000-0005-0000-0000-0000DC020000}"/>
    <cellStyle name="__ [0]____" xfId="5095" xr:uid="{00000000-0005-0000-0000-0000DD020000}"/>
    <cellStyle name="__ [0]____ 2" xfId="5096" xr:uid="{00000000-0005-0000-0000-0000DE020000}"/>
    <cellStyle name="__ [0]____ 2 2" xfId="5097" xr:uid="{00000000-0005-0000-0000-0000DF020000}"/>
    <cellStyle name="__ [0]____ 2 2 2" xfId="5098" xr:uid="{00000000-0005-0000-0000-0000E0020000}"/>
    <cellStyle name="__ [0]____ 2 3" xfId="5099" xr:uid="{00000000-0005-0000-0000-0000E1020000}"/>
    <cellStyle name="__ [0]____ 2 3 2" xfId="5100" xr:uid="{00000000-0005-0000-0000-0000E2020000}"/>
    <cellStyle name="__ [0]____ 2 4" xfId="5101" xr:uid="{00000000-0005-0000-0000-0000E3020000}"/>
    <cellStyle name="__ [0]____ 2 4 2" xfId="5102" xr:uid="{00000000-0005-0000-0000-0000E4020000}"/>
    <cellStyle name="__ [0]____ 2 5" xfId="5103" xr:uid="{00000000-0005-0000-0000-0000E5020000}"/>
    <cellStyle name="__ [0]____ 2 5 2" xfId="5104" xr:uid="{00000000-0005-0000-0000-0000E6020000}"/>
    <cellStyle name="__ [0]____ 2 6" xfId="5105" xr:uid="{00000000-0005-0000-0000-0000E7020000}"/>
    <cellStyle name="__ [0]____ 3" xfId="5106" xr:uid="{00000000-0005-0000-0000-0000E8020000}"/>
    <cellStyle name="__ [0]____ 3 2" xfId="5107" xr:uid="{00000000-0005-0000-0000-0000E9020000}"/>
    <cellStyle name="__ [0]____ 3 2 2" xfId="5108" xr:uid="{00000000-0005-0000-0000-0000EA020000}"/>
    <cellStyle name="__ [0]____ 3 3" xfId="5109" xr:uid="{00000000-0005-0000-0000-0000EB020000}"/>
    <cellStyle name="__ [0]____ 3 3 2" xfId="5110" xr:uid="{00000000-0005-0000-0000-0000EC020000}"/>
    <cellStyle name="__ [0]____ 3 4" xfId="5111" xr:uid="{00000000-0005-0000-0000-0000ED020000}"/>
    <cellStyle name="__ [0]____ 3 4 2" xfId="5112" xr:uid="{00000000-0005-0000-0000-0000EE020000}"/>
    <cellStyle name="__ [0]____ 3 5" xfId="5113" xr:uid="{00000000-0005-0000-0000-0000EF020000}"/>
    <cellStyle name="__ [0]____ 3 5 2" xfId="5114" xr:uid="{00000000-0005-0000-0000-0000F0020000}"/>
    <cellStyle name="__ [0]____ 3 6" xfId="5115" xr:uid="{00000000-0005-0000-0000-0000F1020000}"/>
    <cellStyle name="__ [0]____ 4" xfId="5116" xr:uid="{00000000-0005-0000-0000-0000F2020000}"/>
    <cellStyle name="__ [0]______" xfId="5117" xr:uid="{00000000-0005-0000-0000-0000F3020000}"/>
    <cellStyle name="__ [0]______ 2" xfId="5118" xr:uid="{00000000-0005-0000-0000-0000F4020000}"/>
    <cellStyle name="__ [0]______ 2 2" xfId="5119" xr:uid="{00000000-0005-0000-0000-0000F5020000}"/>
    <cellStyle name="__ [0]______ 2 2 2" xfId="5120" xr:uid="{00000000-0005-0000-0000-0000F6020000}"/>
    <cellStyle name="__ [0]______ 2 3" xfId="5121" xr:uid="{00000000-0005-0000-0000-0000F7020000}"/>
    <cellStyle name="__ [0]______ 2 3 2" xfId="5122" xr:uid="{00000000-0005-0000-0000-0000F8020000}"/>
    <cellStyle name="__ [0]______ 2 4" xfId="5123" xr:uid="{00000000-0005-0000-0000-0000F9020000}"/>
    <cellStyle name="__ [0]______ 2 4 2" xfId="5124" xr:uid="{00000000-0005-0000-0000-0000FA020000}"/>
    <cellStyle name="__ [0]______ 2 5" xfId="5125" xr:uid="{00000000-0005-0000-0000-0000FB020000}"/>
    <cellStyle name="__ [0]______ 2 5 2" xfId="5126" xr:uid="{00000000-0005-0000-0000-0000FC020000}"/>
    <cellStyle name="__ [0]______ 2 6" xfId="5127" xr:uid="{00000000-0005-0000-0000-0000FD020000}"/>
    <cellStyle name="__ [0]______ 3" xfId="5128" xr:uid="{00000000-0005-0000-0000-0000FE020000}"/>
    <cellStyle name="__ [0]______ 3 2" xfId="5129" xr:uid="{00000000-0005-0000-0000-0000FF020000}"/>
    <cellStyle name="__ [0]______ 3 2 2" xfId="5130" xr:uid="{00000000-0005-0000-0000-000000030000}"/>
    <cellStyle name="__ [0]______ 3 3" xfId="5131" xr:uid="{00000000-0005-0000-0000-000001030000}"/>
    <cellStyle name="__ [0]______ 3 3 2" xfId="5132" xr:uid="{00000000-0005-0000-0000-000002030000}"/>
    <cellStyle name="__ [0]______ 3 4" xfId="5133" xr:uid="{00000000-0005-0000-0000-000003030000}"/>
    <cellStyle name="__ [0]______ 3 4 2" xfId="5134" xr:uid="{00000000-0005-0000-0000-000004030000}"/>
    <cellStyle name="__ [0]______ 3 5" xfId="5135" xr:uid="{00000000-0005-0000-0000-000005030000}"/>
    <cellStyle name="__ [0]______ 3 5 2" xfId="5136" xr:uid="{00000000-0005-0000-0000-000006030000}"/>
    <cellStyle name="__ [0]______ 3 6" xfId="5137" xr:uid="{00000000-0005-0000-0000-000007030000}"/>
    <cellStyle name="__ [0]______ 4" xfId="5138" xr:uid="{00000000-0005-0000-0000-000008030000}"/>
    <cellStyle name="__ [0]__________" xfId="5139" xr:uid="{00000000-0005-0000-0000-000009030000}"/>
    <cellStyle name="__ [0]__________ 2" xfId="5140" xr:uid="{00000000-0005-0000-0000-00000A030000}"/>
    <cellStyle name="__ [0]__________ 2 2" xfId="5141" xr:uid="{00000000-0005-0000-0000-00000B030000}"/>
    <cellStyle name="__ [0]__________ 2 2 2" xfId="5142" xr:uid="{00000000-0005-0000-0000-00000C030000}"/>
    <cellStyle name="__ [0]__________ 2 3" xfId="5143" xr:uid="{00000000-0005-0000-0000-00000D030000}"/>
    <cellStyle name="__ [0]__________ 2 3 2" xfId="5144" xr:uid="{00000000-0005-0000-0000-00000E030000}"/>
    <cellStyle name="__ [0]__________ 2 4" xfId="5145" xr:uid="{00000000-0005-0000-0000-00000F030000}"/>
    <cellStyle name="__ [0]__________ 2 4 2" xfId="5146" xr:uid="{00000000-0005-0000-0000-000010030000}"/>
    <cellStyle name="__ [0]__________ 2 5" xfId="5147" xr:uid="{00000000-0005-0000-0000-000011030000}"/>
    <cellStyle name="__ [0]__________ 2 5 2" xfId="5148" xr:uid="{00000000-0005-0000-0000-000012030000}"/>
    <cellStyle name="__ [0]__________ 2 6" xfId="5149" xr:uid="{00000000-0005-0000-0000-000013030000}"/>
    <cellStyle name="__ [0]__________ 3" xfId="5150" xr:uid="{00000000-0005-0000-0000-000014030000}"/>
    <cellStyle name="__ [0]__________ 3 2" xfId="5151" xr:uid="{00000000-0005-0000-0000-000015030000}"/>
    <cellStyle name="__ [0]__________ 3 2 2" xfId="5152" xr:uid="{00000000-0005-0000-0000-000016030000}"/>
    <cellStyle name="__ [0]__________ 3 3" xfId="5153" xr:uid="{00000000-0005-0000-0000-000017030000}"/>
    <cellStyle name="__ [0]__________ 3 3 2" xfId="5154" xr:uid="{00000000-0005-0000-0000-000018030000}"/>
    <cellStyle name="__ [0]__________ 3 4" xfId="5155" xr:uid="{00000000-0005-0000-0000-000019030000}"/>
    <cellStyle name="__ [0]__________ 3 4 2" xfId="5156" xr:uid="{00000000-0005-0000-0000-00001A030000}"/>
    <cellStyle name="__ [0]__________ 3 5" xfId="5157" xr:uid="{00000000-0005-0000-0000-00001B030000}"/>
    <cellStyle name="__ [0]__________ 3 5 2" xfId="5158" xr:uid="{00000000-0005-0000-0000-00001C030000}"/>
    <cellStyle name="__ [0]__________ 3 6" xfId="5159" xr:uid="{00000000-0005-0000-0000-00001D030000}"/>
    <cellStyle name="__ [0]__________ 4" xfId="5160" xr:uid="{00000000-0005-0000-0000-00001E030000}"/>
    <cellStyle name="__ [0]___________CHECK - White Creek Final Closing Model_2007 11 16 vequity method FINAL" xfId="5161" xr:uid="{00000000-0005-0000-0000-00001F030000}"/>
    <cellStyle name="__ [0]___________CHECK - White Creek Final Closing Model_2007 11 16 vequity method FINAL 2" xfId="5162" xr:uid="{00000000-0005-0000-0000-000020030000}"/>
    <cellStyle name="__ [0]___________CHECK - White Creek Final Closing Model_2007 11 16 vequity method FINAL 2 2" xfId="5163" xr:uid="{00000000-0005-0000-0000-000021030000}"/>
    <cellStyle name="__ [0]___________CHECK - White Creek Final Closing Model_2007 11 16 vequity method FINAL 3" xfId="5164" xr:uid="{00000000-0005-0000-0000-000022030000}"/>
    <cellStyle name="__ [0]___________ClearSky_AEP_Min_04.04.02_Bank" xfId="5165" xr:uid="{00000000-0005-0000-0000-000023030000}"/>
    <cellStyle name="__ [0]___________ClearSky_AEP_Min_04.04.02_Bank 2" xfId="5166" xr:uid="{00000000-0005-0000-0000-000024030000}"/>
    <cellStyle name="__ [0]___________ClearSky_AEP_Min_04.04.02_Bank 2 2" xfId="5167" xr:uid="{00000000-0005-0000-0000-000025030000}"/>
    <cellStyle name="__ [0]___________ClearSky_AEP_Min_04.04.02_Bank 3" xfId="5168" xr:uid="{00000000-0005-0000-0000-000026030000}"/>
    <cellStyle name="__ [0]___________ClearSky_AEP_Min_04.04.02_Bank 3 2" xfId="5169" xr:uid="{00000000-0005-0000-0000-000027030000}"/>
    <cellStyle name="__ [0]___________ClearSky_AEP_Min_04.04.02_Bank 4" xfId="5170" xr:uid="{00000000-0005-0000-0000-000028030000}"/>
    <cellStyle name="__ [0]___________ClearSky_AEP_Min_04.04.02_Bank 4 2" xfId="5171" xr:uid="{00000000-0005-0000-0000-000029030000}"/>
    <cellStyle name="__ [0]___________ClearSky_AEP_Min_04.04.02_Bank 5" xfId="5172" xr:uid="{00000000-0005-0000-0000-00002A030000}"/>
    <cellStyle name="__ [0]___________ClearSky_AEP_Min_04.04.02_Bank 5 2" xfId="5173" xr:uid="{00000000-0005-0000-0000-00002B030000}"/>
    <cellStyle name="__ [0]___________ClearSky_AEP_Min_04.04.02_Bank 6" xfId="5174" xr:uid="{00000000-0005-0000-0000-00002C030000}"/>
    <cellStyle name="__ [0]___________Clearsky_internal_050301" xfId="5175" xr:uid="{00000000-0005-0000-0000-00002D030000}"/>
    <cellStyle name="__ [0]___________Clearsky_internal_050301 2" xfId="5176" xr:uid="{00000000-0005-0000-0000-00002E030000}"/>
    <cellStyle name="__ [0]___________Clearsky_internal_050301 2 2" xfId="5177" xr:uid="{00000000-0005-0000-0000-00002F030000}"/>
    <cellStyle name="__ [0]___________Clearsky_internal_050301 3" xfId="5178" xr:uid="{00000000-0005-0000-0000-000030030000}"/>
    <cellStyle name="__ [0]___________Clearsky_internal_050301 3 2" xfId="5179" xr:uid="{00000000-0005-0000-0000-000031030000}"/>
    <cellStyle name="__ [0]___________Clearsky_internal_050301 4" xfId="5180" xr:uid="{00000000-0005-0000-0000-000032030000}"/>
    <cellStyle name="__ [0]___________Clearsky_internal_050301 4 2" xfId="5181" xr:uid="{00000000-0005-0000-0000-000033030000}"/>
    <cellStyle name="__ [0]___________Clearsky_internal_050301 5" xfId="5182" xr:uid="{00000000-0005-0000-0000-000034030000}"/>
    <cellStyle name="__ [0]___________Clearsky_internal_050301 5 2" xfId="5183" xr:uid="{00000000-0005-0000-0000-000035030000}"/>
    <cellStyle name="__ [0]___________Clearsky_internal_050301 6" xfId="5184" xr:uid="{00000000-0005-0000-0000-000036030000}"/>
    <cellStyle name="__ [0]___________Clearsky_internal_050301_1" xfId="5185" xr:uid="{00000000-0005-0000-0000-000037030000}"/>
    <cellStyle name="__ [0]___________Clearsky_internal_050301_1 2" xfId="5186" xr:uid="{00000000-0005-0000-0000-000038030000}"/>
    <cellStyle name="__ [0]___________Clearsky_internal_050301_1 2 2" xfId="5187" xr:uid="{00000000-0005-0000-0000-000039030000}"/>
    <cellStyle name="__ [0]___________Clearsky_internal_050301_1 3" xfId="5188" xr:uid="{00000000-0005-0000-0000-00003A030000}"/>
    <cellStyle name="__ [0]___________Clearsky_internal_050301_1 3 2" xfId="5189" xr:uid="{00000000-0005-0000-0000-00003B030000}"/>
    <cellStyle name="__ [0]___________Clearsky_internal_050301_1 4" xfId="5190" xr:uid="{00000000-0005-0000-0000-00003C030000}"/>
    <cellStyle name="__ [0]___________Clearsky_internal_050301_1 4 2" xfId="5191" xr:uid="{00000000-0005-0000-0000-00003D030000}"/>
    <cellStyle name="__ [0]___________Clearsky_internal_050301_1 5" xfId="5192" xr:uid="{00000000-0005-0000-0000-00003E030000}"/>
    <cellStyle name="__ [0]___________Clearsky_internal_050301_1 5 2" xfId="5193" xr:uid="{00000000-0005-0000-0000-00003F030000}"/>
    <cellStyle name="__ [0]___________Clearsky_internal_050301_1 6" xfId="5194" xr:uid="{00000000-0005-0000-0000-000040030000}"/>
    <cellStyle name="__ [0]___________Clearsky_internal_070201" xfId="5195" xr:uid="{00000000-0005-0000-0000-000041030000}"/>
    <cellStyle name="__ [0]___________Clearsky_internal_070201 2" xfId="5196" xr:uid="{00000000-0005-0000-0000-000042030000}"/>
    <cellStyle name="__ [0]___________Clearsky_internal_070201 2 2" xfId="5197" xr:uid="{00000000-0005-0000-0000-000043030000}"/>
    <cellStyle name="__ [0]___________Clearsky_internal_070201 3" xfId="5198" xr:uid="{00000000-0005-0000-0000-000044030000}"/>
    <cellStyle name="__ [0]___________Clearsky_internal_070201 3 2" xfId="5199" xr:uid="{00000000-0005-0000-0000-000045030000}"/>
    <cellStyle name="__ [0]___________Clearsky_internal_070201 4" xfId="5200" xr:uid="{00000000-0005-0000-0000-000046030000}"/>
    <cellStyle name="__ [0]___________Clearsky_internal_070201 4 2" xfId="5201" xr:uid="{00000000-0005-0000-0000-000047030000}"/>
    <cellStyle name="__ [0]___________Clearsky_internal_070201 5" xfId="5202" xr:uid="{00000000-0005-0000-0000-000048030000}"/>
    <cellStyle name="__ [0]___________Clearsky_internal_070201 5 2" xfId="5203" xr:uid="{00000000-0005-0000-0000-000049030000}"/>
    <cellStyle name="__ [0]___________Clearsky_internal_070201 6" xfId="5204" xr:uid="{00000000-0005-0000-0000-00004A030000}"/>
    <cellStyle name="__ [0]___________Clearsky_internal_070201.xls Chart 2" xfId="5205" xr:uid="{00000000-0005-0000-0000-00004B030000}"/>
    <cellStyle name="__ [0]___________Clearsky_internal_070201.xls Chart 2 2" xfId="5206" xr:uid="{00000000-0005-0000-0000-00004C030000}"/>
    <cellStyle name="__ [0]___________Clearsky_internal_070201.xls Chart 2 2 2" xfId="5207" xr:uid="{00000000-0005-0000-0000-00004D030000}"/>
    <cellStyle name="__ [0]___________Clearsky_internal_070201.xls Chart 2 3" xfId="5208" xr:uid="{00000000-0005-0000-0000-00004E030000}"/>
    <cellStyle name="__ [0]___________Clearsky_internal_070201.xls Chart 2 3 2" xfId="5209" xr:uid="{00000000-0005-0000-0000-00004F030000}"/>
    <cellStyle name="__ [0]___________Clearsky_internal_070201.xls Chart 2 4" xfId="5210" xr:uid="{00000000-0005-0000-0000-000050030000}"/>
    <cellStyle name="__ [0]___________Clearsky_internal_070201.xls Chart 2 4 2" xfId="5211" xr:uid="{00000000-0005-0000-0000-000051030000}"/>
    <cellStyle name="__ [0]___________Clearsky_internal_070201.xls Chart 2 5" xfId="5212" xr:uid="{00000000-0005-0000-0000-000052030000}"/>
    <cellStyle name="__ [0]___________Clearsky_internal_070201.xls Chart 2 5 2" xfId="5213" xr:uid="{00000000-0005-0000-0000-000053030000}"/>
    <cellStyle name="__ [0]___________Clearsky_internal_070201.xls Chart 2 6" xfId="5214" xr:uid="{00000000-0005-0000-0000-000054030000}"/>
    <cellStyle name="__ [0]___________Clearsky_internal_070201_1" xfId="5215" xr:uid="{00000000-0005-0000-0000-000055030000}"/>
    <cellStyle name="__ [0]___________Clearsky_internal_070201_1 2" xfId="5216" xr:uid="{00000000-0005-0000-0000-000056030000}"/>
    <cellStyle name="__ [0]___________Clearsky_internal_070201_1 2 2" xfId="5217" xr:uid="{00000000-0005-0000-0000-000057030000}"/>
    <cellStyle name="__ [0]___________Clearsky_internal_070201_1 3" xfId="5218" xr:uid="{00000000-0005-0000-0000-000058030000}"/>
    <cellStyle name="__ [0]___________Clearsky_internal_070201_1 3 2" xfId="5219" xr:uid="{00000000-0005-0000-0000-000059030000}"/>
    <cellStyle name="__ [0]___________Clearsky_internal_070201_1 4" xfId="5220" xr:uid="{00000000-0005-0000-0000-00005A030000}"/>
    <cellStyle name="__ [0]___________Clearsky_internal_070201_1 4 2" xfId="5221" xr:uid="{00000000-0005-0000-0000-00005B030000}"/>
    <cellStyle name="__ [0]___________Clearsky_internal_070201_1 5" xfId="5222" xr:uid="{00000000-0005-0000-0000-00005C030000}"/>
    <cellStyle name="__ [0]___________Clearsky_internal_070201_1 5 2" xfId="5223" xr:uid="{00000000-0005-0000-0000-00005D030000}"/>
    <cellStyle name="__ [0]___________Clearsky_internal_070201_1 6" xfId="5224" xr:uid="{00000000-0005-0000-0000-00005E030000}"/>
    <cellStyle name="__ [0]___________Clearsky_internal_070201_Clearsky_internal_070201" xfId="5225" xr:uid="{00000000-0005-0000-0000-00005F030000}"/>
    <cellStyle name="__ [0]___________Clearsky_internal_070201_Clearsky_internal_070201 2" xfId="5226" xr:uid="{00000000-0005-0000-0000-000060030000}"/>
    <cellStyle name="__ [0]___________Clearsky_internal_070201_Clearsky_internal_070201 2 2" xfId="5227" xr:uid="{00000000-0005-0000-0000-000061030000}"/>
    <cellStyle name="__ [0]___________Clearsky_internal_070201_Clearsky_internal_070201 3" xfId="5228" xr:uid="{00000000-0005-0000-0000-000062030000}"/>
    <cellStyle name="__ [0]___________Clearsky_internal_070201_Clearsky_internal_070201 3 2" xfId="5229" xr:uid="{00000000-0005-0000-0000-000063030000}"/>
    <cellStyle name="__ [0]___________Clearsky_internal_070201_Clearsky_internal_070201 4" xfId="5230" xr:uid="{00000000-0005-0000-0000-000064030000}"/>
    <cellStyle name="__ [0]___________Clearsky_internal_070201_Clearsky_internal_070201 4 2" xfId="5231" xr:uid="{00000000-0005-0000-0000-000065030000}"/>
    <cellStyle name="__ [0]___________Clearsky_internal_070201_Clearsky_internal_070201 5" xfId="5232" xr:uid="{00000000-0005-0000-0000-000066030000}"/>
    <cellStyle name="__ [0]___________Clearsky_internal_070201_Clearsky_internal_070201 5 2" xfId="5233" xr:uid="{00000000-0005-0000-0000-000067030000}"/>
    <cellStyle name="__ [0]___________Clearsky_internal_070201_Clearsky_internal_070201 6" xfId="5234" xr:uid="{00000000-0005-0000-0000-000068030000}"/>
    <cellStyle name="__ [0]___________Clearsky_internal_070201_Clearsky_Outside_070201.xls Chart 2" xfId="5235" xr:uid="{00000000-0005-0000-0000-000069030000}"/>
    <cellStyle name="__ [0]___________Clearsky_internal_070201_Clearsky_Outside_070201.xls Chart 2 2" xfId="5236" xr:uid="{00000000-0005-0000-0000-00006A030000}"/>
    <cellStyle name="__ [0]___________Clearsky_internal_070201_Clearsky_Outside_070201.xls Chart 2 2 2" xfId="5237" xr:uid="{00000000-0005-0000-0000-00006B030000}"/>
    <cellStyle name="__ [0]___________Clearsky_internal_070201_Clearsky_Outside_070201.xls Chart 2 3" xfId="5238" xr:uid="{00000000-0005-0000-0000-00006C030000}"/>
    <cellStyle name="__ [0]___________Clearsky_internal_070201_Clearsky_Outside_070201.xls Chart 2 3 2" xfId="5239" xr:uid="{00000000-0005-0000-0000-00006D030000}"/>
    <cellStyle name="__ [0]___________Clearsky_internal_070201_Clearsky_Outside_070201.xls Chart 2 4" xfId="5240" xr:uid="{00000000-0005-0000-0000-00006E030000}"/>
    <cellStyle name="__ [0]___________Clearsky_internal_070201_Clearsky_Outside_070201.xls Chart 2 4 2" xfId="5241" xr:uid="{00000000-0005-0000-0000-00006F030000}"/>
    <cellStyle name="__ [0]___________Clearsky_internal_070201_Clearsky_Outside_070201.xls Chart 2 5" xfId="5242" xr:uid="{00000000-0005-0000-0000-000070030000}"/>
    <cellStyle name="__ [0]___________Clearsky_internal_070201_Clearsky_Outside_070201.xls Chart 2 5 2" xfId="5243" xr:uid="{00000000-0005-0000-0000-000071030000}"/>
    <cellStyle name="__ [0]___________Clearsky_internal_070201_Clearsky_Outside_070201.xls Chart 2 6" xfId="5244" xr:uid="{00000000-0005-0000-0000-000072030000}"/>
    <cellStyle name="__ [0]___________Clearsky_Outside_070201.xls Chart 2" xfId="5245" xr:uid="{00000000-0005-0000-0000-000073030000}"/>
    <cellStyle name="__ [0]___________Clearsky_Outside_070201.xls Chart 2 2" xfId="5246" xr:uid="{00000000-0005-0000-0000-000074030000}"/>
    <cellStyle name="__ [0]___________Clearsky_Outside_070201.xls Chart 2 2 2" xfId="5247" xr:uid="{00000000-0005-0000-0000-000075030000}"/>
    <cellStyle name="__ [0]___________Clearsky_Outside_070201.xls Chart 2 3" xfId="5248" xr:uid="{00000000-0005-0000-0000-000076030000}"/>
    <cellStyle name="__ [0]___________Clearsky_Outside_070201.xls Chart 2 3 2" xfId="5249" xr:uid="{00000000-0005-0000-0000-000077030000}"/>
    <cellStyle name="__ [0]___________Clearsky_Outside_070201.xls Chart 2 4" xfId="5250" xr:uid="{00000000-0005-0000-0000-000078030000}"/>
    <cellStyle name="__ [0]___________Clearsky_Outside_070201.xls Chart 2 4 2" xfId="5251" xr:uid="{00000000-0005-0000-0000-000079030000}"/>
    <cellStyle name="__ [0]___________Clearsky_Outside_070201.xls Chart 2 5" xfId="5252" xr:uid="{00000000-0005-0000-0000-00007A030000}"/>
    <cellStyle name="__ [0]___________Clearsky_Outside_070201.xls Chart 2 5 2" xfId="5253" xr:uid="{00000000-0005-0000-0000-00007B030000}"/>
    <cellStyle name="__ [0]___________Clearsky_Outside_070201.xls Chart 2 6" xfId="5254" xr:uid="{00000000-0005-0000-0000-00007C030000}"/>
    <cellStyle name="__ [0]___________Cost Segregation" xfId="5255" xr:uid="{00000000-0005-0000-0000-00007D030000}"/>
    <cellStyle name="__ [0]___________Cost Segregation 2" xfId="5256" xr:uid="{00000000-0005-0000-0000-00007E030000}"/>
    <cellStyle name="__ [0]___________EWC 43.5MW8oMtresc 3_25_021" xfId="5257" xr:uid="{00000000-0005-0000-0000-00007F030000}"/>
    <cellStyle name="__ [0]___________EWC 43.5MW8oMtresc 3_25_021 2" xfId="5258" xr:uid="{00000000-0005-0000-0000-000080030000}"/>
    <cellStyle name="__ [0]___________EWC 43.5MW8oMtresc 3_25_021 2 2" xfId="5259" xr:uid="{00000000-0005-0000-0000-000081030000}"/>
    <cellStyle name="__ [0]___________EWC 43.5MW8oMtresc 3_25_021 2 2 2" xfId="5260" xr:uid="{00000000-0005-0000-0000-000082030000}"/>
    <cellStyle name="__ [0]___________EWC 43.5MW8oMtresc 3_25_021 2 3" xfId="5261" xr:uid="{00000000-0005-0000-0000-000083030000}"/>
    <cellStyle name="__ [0]___________EWC 43.5MW8oMtresc 3_25_021 2 3 2" xfId="5262" xr:uid="{00000000-0005-0000-0000-000084030000}"/>
    <cellStyle name="__ [0]___________EWC 43.5MW8oMtresc 3_25_021 2 4" xfId="5263" xr:uid="{00000000-0005-0000-0000-000085030000}"/>
    <cellStyle name="__ [0]___________EWC 43.5MW8oMtresc 3_25_021 2 4 2" xfId="5264" xr:uid="{00000000-0005-0000-0000-000086030000}"/>
    <cellStyle name="__ [0]___________EWC 43.5MW8oMtresc 3_25_021 2 5" xfId="5265" xr:uid="{00000000-0005-0000-0000-000087030000}"/>
    <cellStyle name="__ [0]___________EWC 43.5MW8oMtresc 3_25_021 2 5 2" xfId="5266" xr:uid="{00000000-0005-0000-0000-000088030000}"/>
    <cellStyle name="__ [0]___________EWC 43.5MW8oMtresc 3_25_021 2 6" xfId="5267" xr:uid="{00000000-0005-0000-0000-000089030000}"/>
    <cellStyle name="__ [0]___________EWC 43.5MW8oMtresc 3_25_021 3" xfId="5268" xr:uid="{00000000-0005-0000-0000-00008A030000}"/>
    <cellStyle name="__ [0]___________EWC 43.5MW8oMtresc 3_25_021 3 2" xfId="5269" xr:uid="{00000000-0005-0000-0000-00008B030000}"/>
    <cellStyle name="__ [0]___________EWC 43.5MW8oMtresc 3_25_021 3 2 2" xfId="5270" xr:uid="{00000000-0005-0000-0000-00008C030000}"/>
    <cellStyle name="__ [0]___________EWC 43.5MW8oMtresc 3_25_021 3 3" xfId="5271" xr:uid="{00000000-0005-0000-0000-00008D030000}"/>
    <cellStyle name="__ [0]___________EWC 43.5MW8oMtresc 3_25_021 3 3 2" xfId="5272" xr:uid="{00000000-0005-0000-0000-00008E030000}"/>
    <cellStyle name="__ [0]___________EWC 43.5MW8oMtresc 3_25_021 3 4" xfId="5273" xr:uid="{00000000-0005-0000-0000-00008F030000}"/>
    <cellStyle name="__ [0]___________EWC 43.5MW8oMtresc 3_25_021 3 4 2" xfId="5274" xr:uid="{00000000-0005-0000-0000-000090030000}"/>
    <cellStyle name="__ [0]___________EWC 43.5MW8oMtresc 3_25_021 3 5" xfId="5275" xr:uid="{00000000-0005-0000-0000-000091030000}"/>
    <cellStyle name="__ [0]___________EWC 43.5MW8oMtresc 3_25_021 3 5 2" xfId="5276" xr:uid="{00000000-0005-0000-0000-000092030000}"/>
    <cellStyle name="__ [0]___________EWC 43.5MW8oMtresc 3_25_021 3 6" xfId="5277" xr:uid="{00000000-0005-0000-0000-000093030000}"/>
    <cellStyle name="__ [0]___________EWC 43.5MW8oMtresc 3_25_021 4" xfId="5278" xr:uid="{00000000-0005-0000-0000-000094030000}"/>
    <cellStyle name="__ [0]___________EWC 43.5MW8oMtresc 3_25_021_CHECK - White Creek Final Closing Model_2007 11 16 vequity method FINAL" xfId="5279" xr:uid="{00000000-0005-0000-0000-000095030000}"/>
    <cellStyle name="__ [0]___________EWC 43.5MW8oMtresc 3_25_021_CHECK - White Creek Final Closing Model_2007 11 16 vequity method FINAL 2" xfId="5280" xr:uid="{00000000-0005-0000-0000-000096030000}"/>
    <cellStyle name="__ [0]___________EWC 43.5MW8oMtresc 3_25_021_CHECK - White Creek Final Closing Model_2007 11 16 vequity method FINAL 2 2" xfId="5281" xr:uid="{00000000-0005-0000-0000-000097030000}"/>
    <cellStyle name="__ [0]___________EWC 43.5MW8oMtresc 3_25_021_CHECK - White Creek Final Closing Model_2007 11 16 vequity method FINAL 3" xfId="5282" xr:uid="{00000000-0005-0000-0000-000098030000}"/>
    <cellStyle name="__ [0]___________EWC 43.5MW8oMtresc 3_25_021_Cost Segregation" xfId="5283" xr:uid="{00000000-0005-0000-0000-000099030000}"/>
    <cellStyle name="__ [0]___________EWC 43.5MW8oMtresc 3_25_021_Cost Segregation 2" xfId="5284" xr:uid="{00000000-0005-0000-0000-00009A030000}"/>
    <cellStyle name="__ [0]___________EWC 43.5MW8oMtresc 3_25_021_Horizon round 1 model vFINAL" xfId="5285" xr:uid="{00000000-0005-0000-0000-00009B030000}"/>
    <cellStyle name="__ [0]___________EWC 43.5MW8oMtresc 3_25_021_Horizon round 1 model vFINAL 2" xfId="5286" xr:uid="{00000000-0005-0000-0000-00009C030000}"/>
    <cellStyle name="__ [0]___________EWC 43.5MW8oMtresc 3_25_021_Horizon round 1 model vFINAL 2 2" xfId="5287" xr:uid="{00000000-0005-0000-0000-00009D030000}"/>
    <cellStyle name="__ [0]___________EWC 43.5MW8oMtresc 3_25_021_Horizon round 1 model vFINAL 3" xfId="5288" xr:uid="{00000000-0005-0000-0000-00009E030000}"/>
    <cellStyle name="__ [0]___________EWC 43.5MW8oMtresc 3_25_021_Horizon round 1 model vFINAL 3 2" xfId="5289" xr:uid="{00000000-0005-0000-0000-00009F030000}"/>
    <cellStyle name="__ [0]___________EWC 43.5MW8oMtresc 3_25_021_Horizon round 1 model vFINAL 4" xfId="5290" xr:uid="{00000000-0005-0000-0000-0000A0030000}"/>
    <cellStyle name="__ [0]___________EWC 43.5MW8oMtresc 3_25_021_Horizon round 1 model vFINAL_1" xfId="5291" xr:uid="{00000000-0005-0000-0000-0000A1030000}"/>
    <cellStyle name="__ [0]___________EWC 43.5MW8oMtresc 3_25_021_Horizon round 1 model vFINAL_1 2" xfId="5292" xr:uid="{00000000-0005-0000-0000-0000A2030000}"/>
    <cellStyle name="__ [0]___________EWC 43.5MW8oMtresc 3_25_021_Horizon round 1 model vFINAL_1 2 2" xfId="5293" xr:uid="{00000000-0005-0000-0000-0000A3030000}"/>
    <cellStyle name="__ [0]___________EWC 43.5MW8oMtresc 3_25_021_Horizon round 1 model vFINAL_1 3" xfId="5294" xr:uid="{00000000-0005-0000-0000-0000A4030000}"/>
    <cellStyle name="__ [0]___________EWC 43.5MW8oMtresc 3_25_021_Horizon round 1 model vFINAL_1 3 2" xfId="5295" xr:uid="{00000000-0005-0000-0000-0000A5030000}"/>
    <cellStyle name="__ [0]___________EWC 43.5MW8oMtresc 3_25_021_Horizon round 1 model vFINAL_1 4" xfId="5296" xr:uid="{00000000-0005-0000-0000-0000A6030000}"/>
    <cellStyle name="__ [0]___________EWC 43.5MW8oMtresc 3_25_021_Horizon round 1 model vFINAL_1_Project Farwest III Model 03-20-07 v135" xfId="5297" xr:uid="{00000000-0005-0000-0000-0000A7030000}"/>
    <cellStyle name="__ [0]___________EWC 43.5MW8oMtresc 3_25_021_Horizon round 1 model vFINAL_1_Project Farwest III Model 03-20-07 v135 2" xfId="5298" xr:uid="{00000000-0005-0000-0000-0000A8030000}"/>
    <cellStyle name="__ [0]___________EWC 43.5MW8oMtresc 3_25_021_Horizon round 1 model vFINAL_1_Project Farwest III Model 03-20-07 v135 2 2" xfId="5299" xr:uid="{00000000-0005-0000-0000-0000A9030000}"/>
    <cellStyle name="__ [0]___________EWC 43.5MW8oMtresc 3_25_021_Horizon round 1 model vFINAL_1_Project Farwest III Model 03-20-07 v135 3" xfId="5300" xr:uid="{00000000-0005-0000-0000-0000AA030000}"/>
    <cellStyle name="__ [0]___________EWC 43.5MW8oMtresc 3_25_021_Horizon round 1 model vFINAL_1_Project Farwest III Model 03-20-07 v135 3 2" xfId="5301" xr:uid="{00000000-0005-0000-0000-0000AB030000}"/>
    <cellStyle name="__ [0]___________EWC 43.5MW8oMtresc 3_25_021_Horizon round 1 model vFINAL_1_Project Farwest III Model 03-20-07 v135 4" xfId="5302" xr:uid="{00000000-0005-0000-0000-0000AC030000}"/>
    <cellStyle name="__ [0]___________EWC 43.5MW8oMtresc 3_25_021_Horizon round 1 model vFINAL_1_Project Farwest III Model 03-20-07 v135_UPC G&amp;A (5-3-07)" xfId="5303" xr:uid="{00000000-0005-0000-0000-0000AD030000}"/>
    <cellStyle name="__ [0]___________EWC 43.5MW8oMtresc 3_25_021_Horizon round 1 model vFINAL_1_Project Farwest III Model 03-20-07 v135_UPC G&amp;A (5-3-07) 2" xfId="5304" xr:uid="{00000000-0005-0000-0000-0000AE030000}"/>
    <cellStyle name="__ [0]___________EWC 43.5MW8oMtresc 3_25_021_Horizon round 1 model vFINAL_1_Project Farwest III Model 03-20-07 v135_UPC G&amp;A (5-3-07) 2 2" xfId="5305" xr:uid="{00000000-0005-0000-0000-0000AF030000}"/>
    <cellStyle name="__ [0]___________EWC 43.5MW8oMtresc 3_25_021_Horizon round 1 model vFINAL_1_Project Farwest III Model 03-20-07 v135_UPC G&amp;A (5-3-07) 3" xfId="5306" xr:uid="{00000000-0005-0000-0000-0000B0030000}"/>
    <cellStyle name="__ [0]___________EWC 43.5MW8oMtresc 3_25_021_Horizon round 1 model vFINAL_1_Project Farwest III Model 03-20-07 v135_UPC G&amp;A (5-3-07) 3 2" xfId="5307" xr:uid="{00000000-0005-0000-0000-0000B1030000}"/>
    <cellStyle name="__ [0]___________EWC 43.5MW8oMtresc 3_25_021_Horizon round 1 model vFINAL_1_Project Farwest III Model 03-20-07 v135_UPC G&amp;A (5-3-07) 4" xfId="5308" xr:uid="{00000000-0005-0000-0000-0000B2030000}"/>
    <cellStyle name="__ [0]___________EWC 43.5MW8oMtresc 3_25_021_Horizon round 1 model vFINAL_1_Project Makani Model 04-11-07 v6" xfId="5309" xr:uid="{00000000-0005-0000-0000-0000B3030000}"/>
    <cellStyle name="__ [0]___________EWC 43.5MW8oMtresc 3_25_021_Horizon round 1 model vFINAL_1_Project Makani Model 04-11-07 v6 2" xfId="5310" xr:uid="{00000000-0005-0000-0000-0000B4030000}"/>
    <cellStyle name="__ [0]___________EWC 43.5MW8oMtresc 3_25_021_Horizon round 1 model vFINAL_1_Project Makani Model 04-11-07 v6 2 2" xfId="5311" xr:uid="{00000000-0005-0000-0000-0000B5030000}"/>
    <cellStyle name="__ [0]___________EWC 43.5MW8oMtresc 3_25_021_Horizon round 1 model vFINAL_1_Project Makani Model 04-11-07 v6 3" xfId="5312" xr:uid="{00000000-0005-0000-0000-0000B6030000}"/>
    <cellStyle name="__ [0]___________EWC 43.5MW8oMtresc 3_25_021_Horizon round 1 model vFINAL_1_Project Makani Model 04-11-07 v6 3 2" xfId="5313" xr:uid="{00000000-0005-0000-0000-0000B7030000}"/>
    <cellStyle name="__ [0]___________EWC 43.5MW8oMtresc 3_25_021_Horizon round 1 model vFINAL_1_Project Makani Model 04-11-07 v6 4" xfId="5314" xr:uid="{00000000-0005-0000-0000-0000B8030000}"/>
    <cellStyle name="__ [0]___________EWC 43.5MW8oMtresc 3_25_021_Horizon round 1 model vFINAL_1_Project Makani Model 04-11-07 v6_UPC G&amp;A (5-3-07)" xfId="5315" xr:uid="{00000000-0005-0000-0000-0000B9030000}"/>
    <cellStyle name="__ [0]___________EWC 43.5MW8oMtresc 3_25_021_Horizon round 1 model vFINAL_1_Project Makani Model 04-11-07 v6_UPC G&amp;A (5-3-07) 2" xfId="5316" xr:uid="{00000000-0005-0000-0000-0000BA030000}"/>
    <cellStyle name="__ [0]___________EWC 43.5MW8oMtresc 3_25_021_Horizon round 1 model vFINAL_1_Project Makani Model 04-11-07 v6_UPC G&amp;A (5-3-07) 2 2" xfId="5317" xr:uid="{00000000-0005-0000-0000-0000BB030000}"/>
    <cellStyle name="__ [0]___________EWC 43.5MW8oMtresc 3_25_021_Horizon round 1 model vFINAL_1_Project Makani Model 04-11-07 v6_UPC G&amp;A (5-3-07) 3" xfId="5318" xr:uid="{00000000-0005-0000-0000-0000BC030000}"/>
    <cellStyle name="__ [0]___________EWC 43.5MW8oMtresc 3_25_021_Horizon round 1 model vFINAL_1_Project Makani Model 04-11-07 v6_UPC G&amp;A (5-3-07) 3 2" xfId="5319" xr:uid="{00000000-0005-0000-0000-0000BD030000}"/>
    <cellStyle name="__ [0]___________EWC 43.5MW8oMtresc 3_25_021_Horizon round 1 model vFINAL_1_Project Makani Model 04-11-07 v6_UPC G&amp;A (5-3-07) 4" xfId="5320" xr:uid="{00000000-0005-0000-0000-0000BE030000}"/>
    <cellStyle name="__ [0]___________EWC 43.5MW8oMtresc 3_25_021_Inputs- Project" xfId="5321" xr:uid="{00000000-0005-0000-0000-0000BF030000}"/>
    <cellStyle name="__ [0]___________EWC 43.5MW8oMtresc 3_25_021_Inputs- Project 2" xfId="5322" xr:uid="{00000000-0005-0000-0000-0000C0030000}"/>
    <cellStyle name="__ [0]___________EWC 43.5MW8oMtresc 3_25_021_Pre-Tax GAAP" xfId="5323" xr:uid="{00000000-0005-0000-0000-0000C1030000}"/>
    <cellStyle name="__ [0]___________EWC 43.5MW8oMtresc 3_25_021_Pre-Tax GAAP 2" xfId="5324" xr:uid="{00000000-0005-0000-0000-0000C2030000}"/>
    <cellStyle name="__ [0]___________EWC 43.5MW8oMtresc 3_25_021_Pre-Tax GAAP 2 2" xfId="5325" xr:uid="{00000000-0005-0000-0000-0000C3030000}"/>
    <cellStyle name="__ [0]___________EWC 43.5MW8oMtresc 3_25_021_Pre-Tax GAAP 3" xfId="5326" xr:uid="{00000000-0005-0000-0000-0000C4030000}"/>
    <cellStyle name="__ [0]___________EWC 43.5MW8oMtresc 3_25_021_WPP - Ormat 6-5-2007  v19i with internal accounting v3 eq method FINAL" xfId="5327" xr:uid="{00000000-0005-0000-0000-0000C5030000}"/>
    <cellStyle name="__ [0]___________EWC 43.5MW8oMtresc 3_25_021_WPP - Ormat 6-5-2007  v19i with internal accounting v3 eq method FINAL 2" xfId="5328" xr:uid="{00000000-0005-0000-0000-0000C6030000}"/>
    <cellStyle name="__ [0]___________EWC 43.5MW8oMtresc 3_25_021_WPP - Ormat 6-5-2007  v19i with internal accounting v3 eq method FINAL 2 2" xfId="5329" xr:uid="{00000000-0005-0000-0000-0000C7030000}"/>
    <cellStyle name="__ [0]___________EWC 43.5MW8oMtresc 3_25_021_WPP - Ormat 6-5-2007  v19i with internal accounting v3 eq method FINAL 3" xfId="5330" xr:uid="{00000000-0005-0000-0000-0000C8030000}"/>
    <cellStyle name="__ [0]___________EWC 43.5MW8oMtresc 3_25_02v2" xfId="5331" xr:uid="{00000000-0005-0000-0000-0000C9030000}"/>
    <cellStyle name="__ [0]___________EWC 43.5MW8oMtresc 3_25_02v2 2" xfId="5332" xr:uid="{00000000-0005-0000-0000-0000CA030000}"/>
    <cellStyle name="__ [0]___________EWC 43.5MW8oMtresc 3_25_02v2 2 2" xfId="5333" xr:uid="{00000000-0005-0000-0000-0000CB030000}"/>
    <cellStyle name="__ [0]___________EWC 43.5MW8oMtresc 3_25_02v2 2 2 2" xfId="5334" xr:uid="{00000000-0005-0000-0000-0000CC030000}"/>
    <cellStyle name="__ [0]___________EWC 43.5MW8oMtresc 3_25_02v2 2 3" xfId="5335" xr:uid="{00000000-0005-0000-0000-0000CD030000}"/>
    <cellStyle name="__ [0]___________EWC 43.5MW8oMtresc 3_25_02v2 2 3 2" xfId="5336" xr:uid="{00000000-0005-0000-0000-0000CE030000}"/>
    <cellStyle name="__ [0]___________EWC 43.5MW8oMtresc 3_25_02v2 2 4" xfId="5337" xr:uid="{00000000-0005-0000-0000-0000CF030000}"/>
    <cellStyle name="__ [0]___________EWC 43.5MW8oMtresc 3_25_02v2 2 4 2" xfId="5338" xr:uid="{00000000-0005-0000-0000-0000D0030000}"/>
    <cellStyle name="__ [0]___________EWC 43.5MW8oMtresc 3_25_02v2 2 5" xfId="5339" xr:uid="{00000000-0005-0000-0000-0000D1030000}"/>
    <cellStyle name="__ [0]___________EWC 43.5MW8oMtresc 3_25_02v2 2 5 2" xfId="5340" xr:uid="{00000000-0005-0000-0000-0000D2030000}"/>
    <cellStyle name="__ [0]___________EWC 43.5MW8oMtresc 3_25_02v2 2 6" xfId="5341" xr:uid="{00000000-0005-0000-0000-0000D3030000}"/>
    <cellStyle name="__ [0]___________EWC 43.5MW8oMtresc 3_25_02v2 3" xfId="5342" xr:uid="{00000000-0005-0000-0000-0000D4030000}"/>
    <cellStyle name="__ [0]___________EWC 43.5MW8oMtresc 3_25_02v2 3 2" xfId="5343" xr:uid="{00000000-0005-0000-0000-0000D5030000}"/>
    <cellStyle name="__ [0]___________EWC 43.5MW8oMtresc 3_25_02v2 3 2 2" xfId="5344" xr:uid="{00000000-0005-0000-0000-0000D6030000}"/>
    <cellStyle name="__ [0]___________EWC 43.5MW8oMtresc 3_25_02v2 3 3" xfId="5345" xr:uid="{00000000-0005-0000-0000-0000D7030000}"/>
    <cellStyle name="__ [0]___________EWC 43.5MW8oMtresc 3_25_02v2 3 3 2" xfId="5346" xr:uid="{00000000-0005-0000-0000-0000D8030000}"/>
    <cellStyle name="__ [0]___________EWC 43.5MW8oMtresc 3_25_02v2 3 4" xfId="5347" xr:uid="{00000000-0005-0000-0000-0000D9030000}"/>
    <cellStyle name="__ [0]___________EWC 43.5MW8oMtresc 3_25_02v2 3 4 2" xfId="5348" xr:uid="{00000000-0005-0000-0000-0000DA030000}"/>
    <cellStyle name="__ [0]___________EWC 43.5MW8oMtresc 3_25_02v2 3 5" xfId="5349" xr:uid="{00000000-0005-0000-0000-0000DB030000}"/>
    <cellStyle name="__ [0]___________EWC 43.5MW8oMtresc 3_25_02v2 3 5 2" xfId="5350" xr:uid="{00000000-0005-0000-0000-0000DC030000}"/>
    <cellStyle name="__ [0]___________EWC 43.5MW8oMtresc 3_25_02v2 3 6" xfId="5351" xr:uid="{00000000-0005-0000-0000-0000DD030000}"/>
    <cellStyle name="__ [0]___________EWC 43.5MW8oMtresc 3_25_02v2 4" xfId="5352" xr:uid="{00000000-0005-0000-0000-0000DE030000}"/>
    <cellStyle name="__ [0]___________EWC 43.5MW8oMtresc 3_25_02v2_CHECK - White Creek Final Closing Model_2007 11 16 vequity method FINAL" xfId="5353" xr:uid="{00000000-0005-0000-0000-0000DF030000}"/>
    <cellStyle name="__ [0]___________EWC 43.5MW8oMtresc 3_25_02v2_CHECK - White Creek Final Closing Model_2007 11 16 vequity method FINAL 2" xfId="5354" xr:uid="{00000000-0005-0000-0000-0000E0030000}"/>
    <cellStyle name="__ [0]___________EWC 43.5MW8oMtresc 3_25_02v2_CHECK - White Creek Final Closing Model_2007 11 16 vequity method FINAL 2 2" xfId="5355" xr:uid="{00000000-0005-0000-0000-0000E1030000}"/>
    <cellStyle name="__ [0]___________EWC 43.5MW8oMtresc 3_25_02v2_CHECK - White Creek Final Closing Model_2007 11 16 vequity method FINAL 3" xfId="5356" xr:uid="{00000000-0005-0000-0000-0000E2030000}"/>
    <cellStyle name="__ [0]___________EWC 43.5MW8oMtresc 3_25_02v2_Horizon round 1 model vFINAL" xfId="5357" xr:uid="{00000000-0005-0000-0000-0000E3030000}"/>
    <cellStyle name="__ [0]___________EWC 43.5MW8oMtresc 3_25_02v2_Horizon round 1 model vFINAL 2" xfId="5358" xr:uid="{00000000-0005-0000-0000-0000E4030000}"/>
    <cellStyle name="__ [0]___________EWC 43.5MW8oMtresc 3_25_02v2_Horizon round 1 model vFINAL 2 2" xfId="5359" xr:uid="{00000000-0005-0000-0000-0000E5030000}"/>
    <cellStyle name="__ [0]___________EWC 43.5MW8oMtresc 3_25_02v2_Horizon round 1 model vFINAL 3" xfId="5360" xr:uid="{00000000-0005-0000-0000-0000E6030000}"/>
    <cellStyle name="__ [0]___________EWC 43.5MW8oMtresc 3_25_02v2_Horizon round 1 model vFINAL 3 2" xfId="5361" xr:uid="{00000000-0005-0000-0000-0000E7030000}"/>
    <cellStyle name="__ [0]___________EWC 43.5MW8oMtresc 3_25_02v2_Horizon round 1 model vFINAL 4" xfId="5362" xr:uid="{00000000-0005-0000-0000-0000E8030000}"/>
    <cellStyle name="__ [0]___________EWC 43.5MW8oMtresc 3_25_02v2_Horizon round 1 model vFINAL_1" xfId="5363" xr:uid="{00000000-0005-0000-0000-0000E9030000}"/>
    <cellStyle name="__ [0]___________EWC 43.5MW8oMtresc 3_25_02v2_Horizon round 1 model vFINAL_1 2" xfId="5364" xr:uid="{00000000-0005-0000-0000-0000EA030000}"/>
    <cellStyle name="__ [0]___________EWC 43.5MW8oMtresc 3_25_02v2_Horizon round 1 model vFINAL_1 2 2" xfId="5365" xr:uid="{00000000-0005-0000-0000-0000EB030000}"/>
    <cellStyle name="__ [0]___________EWC 43.5MW8oMtresc 3_25_02v2_Horizon round 1 model vFINAL_1 3" xfId="5366" xr:uid="{00000000-0005-0000-0000-0000EC030000}"/>
    <cellStyle name="__ [0]___________EWC 43.5MW8oMtresc 3_25_02v2_Horizon round 1 model vFINAL_1 3 2" xfId="5367" xr:uid="{00000000-0005-0000-0000-0000ED030000}"/>
    <cellStyle name="__ [0]___________EWC 43.5MW8oMtresc 3_25_02v2_Horizon round 1 model vFINAL_1 4" xfId="5368" xr:uid="{00000000-0005-0000-0000-0000EE030000}"/>
    <cellStyle name="__ [0]___________EWC 43.5MW8oMtresc 3_25_02v2_Horizon round 1 model vFINAL_1_Project Farwest III Model 03-20-07 v135" xfId="5369" xr:uid="{00000000-0005-0000-0000-0000EF030000}"/>
    <cellStyle name="__ [0]___________EWC 43.5MW8oMtresc 3_25_02v2_Horizon round 1 model vFINAL_1_Project Farwest III Model 03-20-07 v135 2" xfId="5370" xr:uid="{00000000-0005-0000-0000-0000F0030000}"/>
    <cellStyle name="__ [0]___________EWC 43.5MW8oMtresc 3_25_02v2_Horizon round 1 model vFINAL_1_Project Farwest III Model 03-20-07 v135 2 2" xfId="5371" xr:uid="{00000000-0005-0000-0000-0000F1030000}"/>
    <cellStyle name="__ [0]___________EWC 43.5MW8oMtresc 3_25_02v2_Horizon round 1 model vFINAL_1_Project Farwest III Model 03-20-07 v135 3" xfId="5372" xr:uid="{00000000-0005-0000-0000-0000F2030000}"/>
    <cellStyle name="__ [0]___________EWC 43.5MW8oMtresc 3_25_02v2_Horizon round 1 model vFINAL_1_Project Farwest III Model 03-20-07 v135 3 2" xfId="5373" xr:uid="{00000000-0005-0000-0000-0000F3030000}"/>
    <cellStyle name="__ [0]___________EWC 43.5MW8oMtresc 3_25_02v2_Horizon round 1 model vFINAL_1_Project Farwest III Model 03-20-07 v135 4" xfId="5374" xr:uid="{00000000-0005-0000-0000-0000F4030000}"/>
    <cellStyle name="__ [0]___________EWC 43.5MW8oMtresc 3_25_02v2_Horizon round 1 model vFINAL_1_Project Farwest III Model 03-20-07 v135_UPC G&amp;A (5-3-07)" xfId="5375" xr:uid="{00000000-0005-0000-0000-0000F5030000}"/>
    <cellStyle name="__ [0]___________EWC 43.5MW8oMtresc 3_25_02v2_Horizon round 1 model vFINAL_1_Project Farwest III Model 03-20-07 v135_UPC G&amp;A (5-3-07) 2" xfId="5376" xr:uid="{00000000-0005-0000-0000-0000F6030000}"/>
    <cellStyle name="__ [0]___________EWC 43.5MW8oMtresc 3_25_02v2_Horizon round 1 model vFINAL_1_Project Farwest III Model 03-20-07 v135_UPC G&amp;A (5-3-07) 2 2" xfId="5377" xr:uid="{00000000-0005-0000-0000-0000F7030000}"/>
    <cellStyle name="__ [0]___________EWC 43.5MW8oMtresc 3_25_02v2_Horizon round 1 model vFINAL_1_Project Farwest III Model 03-20-07 v135_UPC G&amp;A (5-3-07) 3" xfId="5378" xr:uid="{00000000-0005-0000-0000-0000F8030000}"/>
    <cellStyle name="__ [0]___________EWC 43.5MW8oMtresc 3_25_02v2_Horizon round 1 model vFINAL_1_Project Farwest III Model 03-20-07 v135_UPC G&amp;A (5-3-07) 3 2" xfId="5379" xr:uid="{00000000-0005-0000-0000-0000F9030000}"/>
    <cellStyle name="__ [0]___________EWC 43.5MW8oMtresc 3_25_02v2_Horizon round 1 model vFINAL_1_Project Farwest III Model 03-20-07 v135_UPC G&amp;A (5-3-07) 4" xfId="5380" xr:uid="{00000000-0005-0000-0000-0000FA030000}"/>
    <cellStyle name="__ [0]___________EWC 43.5MW8oMtresc 3_25_02v2_Horizon round 1 model vFINAL_1_Project Makani Model 04-11-07 v6" xfId="5381" xr:uid="{00000000-0005-0000-0000-0000FB030000}"/>
    <cellStyle name="__ [0]___________EWC 43.5MW8oMtresc 3_25_02v2_Horizon round 1 model vFINAL_1_Project Makani Model 04-11-07 v6 2" xfId="5382" xr:uid="{00000000-0005-0000-0000-0000FC030000}"/>
    <cellStyle name="__ [0]___________EWC 43.5MW8oMtresc 3_25_02v2_Horizon round 1 model vFINAL_1_Project Makani Model 04-11-07 v6 2 2" xfId="5383" xr:uid="{00000000-0005-0000-0000-0000FD030000}"/>
    <cellStyle name="__ [0]___________EWC 43.5MW8oMtresc 3_25_02v2_Horizon round 1 model vFINAL_1_Project Makani Model 04-11-07 v6 3" xfId="5384" xr:uid="{00000000-0005-0000-0000-0000FE030000}"/>
    <cellStyle name="__ [0]___________EWC 43.5MW8oMtresc 3_25_02v2_Horizon round 1 model vFINAL_1_Project Makani Model 04-11-07 v6 3 2" xfId="5385" xr:uid="{00000000-0005-0000-0000-0000FF030000}"/>
    <cellStyle name="__ [0]___________EWC 43.5MW8oMtresc 3_25_02v2_Horizon round 1 model vFINAL_1_Project Makani Model 04-11-07 v6 4" xfId="5386" xr:uid="{00000000-0005-0000-0000-000000040000}"/>
    <cellStyle name="__ [0]___________EWC 43.5MW8oMtresc 3_25_02v2_Horizon round 1 model vFINAL_1_Project Makani Model 04-11-07 v6_UPC G&amp;A (5-3-07)" xfId="5387" xr:uid="{00000000-0005-0000-0000-000001040000}"/>
    <cellStyle name="__ [0]___________EWC 43.5MW8oMtresc 3_25_02v2_Horizon round 1 model vFINAL_1_Project Makani Model 04-11-07 v6_UPC G&amp;A (5-3-07) 2" xfId="5388" xr:uid="{00000000-0005-0000-0000-000002040000}"/>
    <cellStyle name="__ [0]___________EWC 43.5MW8oMtresc 3_25_02v2_Horizon round 1 model vFINAL_1_Project Makani Model 04-11-07 v6_UPC G&amp;A (5-3-07) 2 2" xfId="5389" xr:uid="{00000000-0005-0000-0000-000003040000}"/>
    <cellStyle name="__ [0]___________EWC 43.5MW8oMtresc 3_25_02v2_Horizon round 1 model vFINAL_1_Project Makani Model 04-11-07 v6_UPC G&amp;A (5-3-07) 3" xfId="5390" xr:uid="{00000000-0005-0000-0000-000004040000}"/>
    <cellStyle name="__ [0]___________EWC 43.5MW8oMtresc 3_25_02v2_Horizon round 1 model vFINAL_1_Project Makani Model 04-11-07 v6_UPC G&amp;A (5-3-07) 3 2" xfId="5391" xr:uid="{00000000-0005-0000-0000-000005040000}"/>
    <cellStyle name="__ [0]___________EWC 43.5MW8oMtresc 3_25_02v2_Horizon round 1 model vFINAL_1_Project Makani Model 04-11-07 v6_UPC G&amp;A (5-3-07) 4" xfId="5392" xr:uid="{00000000-0005-0000-0000-000006040000}"/>
    <cellStyle name="__ [0]___________EWC 43.5MW8oMtresc 3_25_02v2_Inputs- Project" xfId="5393" xr:uid="{00000000-0005-0000-0000-000007040000}"/>
    <cellStyle name="__ [0]___________EWC 43.5MW8oMtresc 3_25_02v2_Inputs- Project 2" xfId="5394" xr:uid="{00000000-0005-0000-0000-000008040000}"/>
    <cellStyle name="__ [0]___________EWC 43.5MW8oMtresc 3_25_02v2_Pre-Tax GAAP" xfId="5395" xr:uid="{00000000-0005-0000-0000-000009040000}"/>
    <cellStyle name="__ [0]___________EWC 43.5MW8oMtresc 3_25_02v2_Pre-Tax GAAP 2" xfId="5396" xr:uid="{00000000-0005-0000-0000-00000A040000}"/>
    <cellStyle name="__ [0]___________EWC 43.5MW8oMtresc 3_25_02v2_Pre-Tax GAAP 2 2" xfId="5397" xr:uid="{00000000-0005-0000-0000-00000B040000}"/>
    <cellStyle name="__ [0]___________EWC 43.5MW8oMtresc 3_25_02v2_Pre-Tax GAAP 3" xfId="5398" xr:uid="{00000000-0005-0000-0000-00000C040000}"/>
    <cellStyle name="__ [0]___________EWC 43.5MW8oMtresc 3_25_02v2_WPP - Ormat 6-5-2007  v19i with internal accounting v3 eq method FINAL" xfId="5399" xr:uid="{00000000-0005-0000-0000-00000D040000}"/>
    <cellStyle name="__ [0]___________EWC 43.5MW8oMtresc 3_25_02v2_WPP - Ormat 6-5-2007  v19i with internal accounting v3 eq method FINAL 2" xfId="5400" xr:uid="{00000000-0005-0000-0000-00000E040000}"/>
    <cellStyle name="__ [0]___________EWC 43.5MW8oMtresc 3_25_02v2_WPP - Ormat 6-5-2007  v19i with internal accounting v3 eq method FINAL 2 2" xfId="5401" xr:uid="{00000000-0005-0000-0000-00000F040000}"/>
    <cellStyle name="__ [0]___________EWC 43.5MW8oMtresc 3_25_02v2_WPP - Ormat 6-5-2007  v19i with internal accounting v3 eq method FINAL 3" xfId="5402" xr:uid="{00000000-0005-0000-0000-000010040000}"/>
    <cellStyle name="__ [0]___________EWC 43.5MW8oMtresc 3_25_02v2w_esc" xfId="5403" xr:uid="{00000000-0005-0000-0000-000011040000}"/>
    <cellStyle name="__ [0]___________EWC 43.5MW8oMtresc 3_25_02v2w_esc 2" xfId="5404" xr:uid="{00000000-0005-0000-0000-000012040000}"/>
    <cellStyle name="__ [0]___________EWC 43.5MW8oMtresc 3_25_02v2w_esc 2 2" xfId="5405" xr:uid="{00000000-0005-0000-0000-000013040000}"/>
    <cellStyle name="__ [0]___________EWC 43.5MW8oMtresc 3_25_02v2w_esc 2 2 2" xfId="5406" xr:uid="{00000000-0005-0000-0000-000014040000}"/>
    <cellStyle name="__ [0]___________EWC 43.5MW8oMtresc 3_25_02v2w_esc 2 3" xfId="5407" xr:uid="{00000000-0005-0000-0000-000015040000}"/>
    <cellStyle name="__ [0]___________EWC 43.5MW8oMtresc 3_25_02v2w_esc 2 3 2" xfId="5408" xr:uid="{00000000-0005-0000-0000-000016040000}"/>
    <cellStyle name="__ [0]___________EWC 43.5MW8oMtresc 3_25_02v2w_esc 2 4" xfId="5409" xr:uid="{00000000-0005-0000-0000-000017040000}"/>
    <cellStyle name="__ [0]___________EWC 43.5MW8oMtresc 3_25_02v2w_esc 2 4 2" xfId="5410" xr:uid="{00000000-0005-0000-0000-000018040000}"/>
    <cellStyle name="__ [0]___________EWC 43.5MW8oMtresc 3_25_02v2w_esc 2 5" xfId="5411" xr:uid="{00000000-0005-0000-0000-000019040000}"/>
    <cellStyle name="__ [0]___________EWC 43.5MW8oMtresc 3_25_02v2w_esc 2 5 2" xfId="5412" xr:uid="{00000000-0005-0000-0000-00001A040000}"/>
    <cellStyle name="__ [0]___________EWC 43.5MW8oMtresc 3_25_02v2w_esc 2 6" xfId="5413" xr:uid="{00000000-0005-0000-0000-00001B040000}"/>
    <cellStyle name="__ [0]___________EWC 43.5MW8oMtresc 3_25_02v2w_esc 3" xfId="5414" xr:uid="{00000000-0005-0000-0000-00001C040000}"/>
    <cellStyle name="__ [0]___________EWC 43.5MW8oMtresc 3_25_02v2w_esc 3 2" xfId="5415" xr:uid="{00000000-0005-0000-0000-00001D040000}"/>
    <cellStyle name="__ [0]___________EWC 43.5MW8oMtresc 3_25_02v2w_esc 3 2 2" xfId="5416" xr:uid="{00000000-0005-0000-0000-00001E040000}"/>
    <cellStyle name="__ [0]___________EWC 43.5MW8oMtresc 3_25_02v2w_esc 3 3" xfId="5417" xr:uid="{00000000-0005-0000-0000-00001F040000}"/>
    <cellStyle name="__ [0]___________EWC 43.5MW8oMtresc 3_25_02v2w_esc 3 3 2" xfId="5418" xr:uid="{00000000-0005-0000-0000-000020040000}"/>
    <cellStyle name="__ [0]___________EWC 43.5MW8oMtresc 3_25_02v2w_esc 3 4" xfId="5419" xr:uid="{00000000-0005-0000-0000-000021040000}"/>
    <cellStyle name="__ [0]___________EWC 43.5MW8oMtresc 3_25_02v2w_esc 3 4 2" xfId="5420" xr:uid="{00000000-0005-0000-0000-000022040000}"/>
    <cellStyle name="__ [0]___________EWC 43.5MW8oMtresc 3_25_02v2w_esc 3 5" xfId="5421" xr:uid="{00000000-0005-0000-0000-000023040000}"/>
    <cellStyle name="__ [0]___________EWC 43.5MW8oMtresc 3_25_02v2w_esc 3 5 2" xfId="5422" xr:uid="{00000000-0005-0000-0000-000024040000}"/>
    <cellStyle name="__ [0]___________EWC 43.5MW8oMtresc 3_25_02v2w_esc 3 6" xfId="5423" xr:uid="{00000000-0005-0000-0000-000025040000}"/>
    <cellStyle name="__ [0]___________EWC 43.5MW8oMtresc 3_25_02v2w_esc 4" xfId="5424" xr:uid="{00000000-0005-0000-0000-000026040000}"/>
    <cellStyle name="__ [0]___________EWC 43.5MW8oMtresc 3_25_02v2w_esc_CHECK - White Creek Final Closing Model_2007 11 16 vequity method FINAL" xfId="5425" xr:uid="{00000000-0005-0000-0000-000027040000}"/>
    <cellStyle name="__ [0]___________EWC 43.5MW8oMtresc 3_25_02v2w_esc_CHECK - White Creek Final Closing Model_2007 11 16 vequity method FINAL 2" xfId="5426" xr:uid="{00000000-0005-0000-0000-000028040000}"/>
    <cellStyle name="__ [0]___________EWC 43.5MW8oMtresc 3_25_02v2w_esc_CHECK - White Creek Final Closing Model_2007 11 16 vequity method FINAL 2 2" xfId="5427" xr:uid="{00000000-0005-0000-0000-000029040000}"/>
    <cellStyle name="__ [0]___________EWC 43.5MW8oMtresc 3_25_02v2w_esc_CHECK - White Creek Final Closing Model_2007 11 16 vequity method FINAL 3" xfId="5428" xr:uid="{00000000-0005-0000-0000-00002A040000}"/>
    <cellStyle name="__ [0]___________EWC 43.5MW8oMtresc 3_25_02v2w_esc_Horizon round 1 model vFINAL" xfId="5429" xr:uid="{00000000-0005-0000-0000-00002B040000}"/>
    <cellStyle name="__ [0]___________EWC 43.5MW8oMtresc 3_25_02v2w_esc_Horizon round 1 model vFINAL 2" xfId="5430" xr:uid="{00000000-0005-0000-0000-00002C040000}"/>
    <cellStyle name="__ [0]___________EWC 43.5MW8oMtresc 3_25_02v2w_esc_Horizon round 1 model vFINAL 2 2" xfId="5431" xr:uid="{00000000-0005-0000-0000-00002D040000}"/>
    <cellStyle name="__ [0]___________EWC 43.5MW8oMtresc 3_25_02v2w_esc_Horizon round 1 model vFINAL 3" xfId="5432" xr:uid="{00000000-0005-0000-0000-00002E040000}"/>
    <cellStyle name="__ [0]___________EWC 43.5MW8oMtresc 3_25_02v2w_esc_Horizon round 1 model vFINAL 3 2" xfId="5433" xr:uid="{00000000-0005-0000-0000-00002F040000}"/>
    <cellStyle name="__ [0]___________EWC 43.5MW8oMtresc 3_25_02v2w_esc_Horizon round 1 model vFINAL 4" xfId="5434" xr:uid="{00000000-0005-0000-0000-000030040000}"/>
    <cellStyle name="__ [0]___________EWC 43.5MW8oMtresc 3_25_02v2w_esc_Horizon round 1 model vFINAL_1" xfId="5435" xr:uid="{00000000-0005-0000-0000-000031040000}"/>
    <cellStyle name="__ [0]___________EWC 43.5MW8oMtresc 3_25_02v2w_esc_Horizon round 1 model vFINAL_1 2" xfId="5436" xr:uid="{00000000-0005-0000-0000-000032040000}"/>
    <cellStyle name="__ [0]___________EWC 43.5MW8oMtresc 3_25_02v2w_esc_Horizon round 1 model vFINAL_1 2 2" xfId="5437" xr:uid="{00000000-0005-0000-0000-000033040000}"/>
    <cellStyle name="__ [0]___________EWC 43.5MW8oMtresc 3_25_02v2w_esc_Horizon round 1 model vFINAL_1 3" xfId="5438" xr:uid="{00000000-0005-0000-0000-000034040000}"/>
    <cellStyle name="__ [0]___________EWC 43.5MW8oMtresc 3_25_02v2w_esc_Horizon round 1 model vFINAL_1 3 2" xfId="5439" xr:uid="{00000000-0005-0000-0000-000035040000}"/>
    <cellStyle name="__ [0]___________EWC 43.5MW8oMtresc 3_25_02v2w_esc_Horizon round 1 model vFINAL_1 4" xfId="5440" xr:uid="{00000000-0005-0000-0000-000036040000}"/>
    <cellStyle name="__ [0]___________EWC 43.5MW8oMtresc 3_25_02v2w_esc_Horizon round 1 model vFINAL_1_Project Farwest III Model 03-20-07 v135" xfId="5441" xr:uid="{00000000-0005-0000-0000-000037040000}"/>
    <cellStyle name="__ [0]___________EWC 43.5MW8oMtresc 3_25_02v2w_esc_Horizon round 1 model vFINAL_1_Project Farwest III Model 03-20-07 v135 2" xfId="5442" xr:uid="{00000000-0005-0000-0000-000038040000}"/>
    <cellStyle name="__ [0]___________EWC 43.5MW8oMtresc 3_25_02v2w_esc_Horizon round 1 model vFINAL_1_Project Farwest III Model 03-20-07 v135 2 2" xfId="5443" xr:uid="{00000000-0005-0000-0000-000039040000}"/>
    <cellStyle name="__ [0]___________EWC 43.5MW8oMtresc 3_25_02v2w_esc_Horizon round 1 model vFINAL_1_Project Farwest III Model 03-20-07 v135 3" xfId="5444" xr:uid="{00000000-0005-0000-0000-00003A040000}"/>
    <cellStyle name="__ [0]___________EWC 43.5MW8oMtresc 3_25_02v2w_esc_Horizon round 1 model vFINAL_1_Project Farwest III Model 03-20-07 v135 3 2" xfId="5445" xr:uid="{00000000-0005-0000-0000-00003B040000}"/>
    <cellStyle name="__ [0]___________EWC 43.5MW8oMtresc 3_25_02v2w_esc_Horizon round 1 model vFINAL_1_Project Farwest III Model 03-20-07 v135 4" xfId="5446" xr:uid="{00000000-0005-0000-0000-00003C040000}"/>
    <cellStyle name="__ [0]___________EWC 43.5MW8oMtresc 3_25_02v2w_esc_Horizon round 1 model vFINAL_1_Project Farwest III Model 03-20-07 v135_UPC G&amp;A (5-3-07)" xfId="5447" xr:uid="{00000000-0005-0000-0000-00003D040000}"/>
    <cellStyle name="__ [0]___________EWC 43.5MW8oMtresc 3_25_02v2w_esc_Horizon round 1 model vFINAL_1_Project Farwest III Model 03-20-07 v135_UPC G&amp;A (5-3-07) 2" xfId="5448" xr:uid="{00000000-0005-0000-0000-00003E040000}"/>
    <cellStyle name="__ [0]___________EWC 43.5MW8oMtresc 3_25_02v2w_esc_Horizon round 1 model vFINAL_1_Project Farwest III Model 03-20-07 v135_UPC G&amp;A (5-3-07) 2 2" xfId="5449" xr:uid="{00000000-0005-0000-0000-00003F040000}"/>
    <cellStyle name="__ [0]___________EWC 43.5MW8oMtresc 3_25_02v2w_esc_Horizon round 1 model vFINAL_1_Project Farwest III Model 03-20-07 v135_UPC G&amp;A (5-3-07) 3" xfId="5450" xr:uid="{00000000-0005-0000-0000-000040040000}"/>
    <cellStyle name="__ [0]___________EWC 43.5MW8oMtresc 3_25_02v2w_esc_Horizon round 1 model vFINAL_1_Project Farwest III Model 03-20-07 v135_UPC G&amp;A (5-3-07) 3 2" xfId="5451" xr:uid="{00000000-0005-0000-0000-000041040000}"/>
    <cellStyle name="__ [0]___________EWC 43.5MW8oMtresc 3_25_02v2w_esc_Horizon round 1 model vFINAL_1_Project Farwest III Model 03-20-07 v135_UPC G&amp;A (5-3-07) 4" xfId="5452" xr:uid="{00000000-0005-0000-0000-000042040000}"/>
    <cellStyle name="__ [0]___________EWC 43.5MW8oMtresc 3_25_02v2w_esc_Horizon round 1 model vFINAL_1_Project Makani Model 04-11-07 v6" xfId="5453" xr:uid="{00000000-0005-0000-0000-000043040000}"/>
    <cellStyle name="__ [0]___________EWC 43.5MW8oMtresc 3_25_02v2w_esc_Horizon round 1 model vFINAL_1_Project Makani Model 04-11-07 v6 2" xfId="5454" xr:uid="{00000000-0005-0000-0000-000044040000}"/>
    <cellStyle name="__ [0]___________EWC 43.5MW8oMtresc 3_25_02v2w_esc_Horizon round 1 model vFINAL_1_Project Makani Model 04-11-07 v6 2 2" xfId="5455" xr:uid="{00000000-0005-0000-0000-000045040000}"/>
    <cellStyle name="__ [0]___________EWC 43.5MW8oMtresc 3_25_02v2w_esc_Horizon round 1 model vFINAL_1_Project Makani Model 04-11-07 v6 3" xfId="5456" xr:uid="{00000000-0005-0000-0000-000046040000}"/>
    <cellStyle name="__ [0]___________EWC 43.5MW8oMtresc 3_25_02v2w_esc_Horizon round 1 model vFINAL_1_Project Makani Model 04-11-07 v6 3 2" xfId="5457" xr:uid="{00000000-0005-0000-0000-000047040000}"/>
    <cellStyle name="__ [0]___________EWC 43.5MW8oMtresc 3_25_02v2w_esc_Horizon round 1 model vFINAL_1_Project Makani Model 04-11-07 v6 4" xfId="5458" xr:uid="{00000000-0005-0000-0000-000048040000}"/>
    <cellStyle name="__ [0]___________EWC 43.5MW8oMtresc 3_25_02v2w_esc_Horizon round 1 model vFINAL_1_Project Makani Model 04-11-07 v6_UPC G&amp;A (5-3-07)" xfId="5459" xr:uid="{00000000-0005-0000-0000-000049040000}"/>
    <cellStyle name="__ [0]___________EWC 43.5MW8oMtresc 3_25_02v2w_esc_Horizon round 1 model vFINAL_1_Project Makani Model 04-11-07 v6_UPC G&amp;A (5-3-07) 2" xfId="5460" xr:uid="{00000000-0005-0000-0000-00004A040000}"/>
    <cellStyle name="__ [0]___________EWC 43.5MW8oMtresc 3_25_02v2w_esc_Horizon round 1 model vFINAL_1_Project Makani Model 04-11-07 v6_UPC G&amp;A (5-3-07) 2 2" xfId="5461" xr:uid="{00000000-0005-0000-0000-00004B040000}"/>
    <cellStyle name="__ [0]___________EWC 43.5MW8oMtresc 3_25_02v2w_esc_Horizon round 1 model vFINAL_1_Project Makani Model 04-11-07 v6_UPC G&amp;A (5-3-07) 3" xfId="5462" xr:uid="{00000000-0005-0000-0000-00004C040000}"/>
    <cellStyle name="__ [0]___________EWC 43.5MW8oMtresc 3_25_02v2w_esc_Horizon round 1 model vFINAL_1_Project Makani Model 04-11-07 v6_UPC G&amp;A (5-3-07) 3 2" xfId="5463" xr:uid="{00000000-0005-0000-0000-00004D040000}"/>
    <cellStyle name="__ [0]___________EWC 43.5MW8oMtresc 3_25_02v2w_esc_Horizon round 1 model vFINAL_1_Project Makani Model 04-11-07 v6_UPC G&amp;A (5-3-07) 4" xfId="5464" xr:uid="{00000000-0005-0000-0000-00004E040000}"/>
    <cellStyle name="__ [0]___________EWC 43.5MW8oMtresc 3_25_02v2w_esc_Inputs- Project" xfId="5465" xr:uid="{00000000-0005-0000-0000-00004F040000}"/>
    <cellStyle name="__ [0]___________EWC 43.5MW8oMtresc 3_25_02v2w_esc_Inputs- Project 2" xfId="5466" xr:uid="{00000000-0005-0000-0000-000050040000}"/>
    <cellStyle name="__ [0]___________EWC 43.5MW8oMtresc 3_25_02v2w_esc_Pre-Tax GAAP" xfId="5467" xr:uid="{00000000-0005-0000-0000-000051040000}"/>
    <cellStyle name="__ [0]___________EWC 43.5MW8oMtresc 3_25_02v2w_esc_Pre-Tax GAAP 2" xfId="5468" xr:uid="{00000000-0005-0000-0000-000052040000}"/>
    <cellStyle name="__ [0]___________EWC 43.5MW8oMtresc 3_25_02v2w_esc_Pre-Tax GAAP 2 2" xfId="5469" xr:uid="{00000000-0005-0000-0000-000053040000}"/>
    <cellStyle name="__ [0]___________EWC 43.5MW8oMtresc 3_25_02v2w_esc_Pre-Tax GAAP 3" xfId="5470" xr:uid="{00000000-0005-0000-0000-000054040000}"/>
    <cellStyle name="__ [0]___________EWC 43.5MW8oMtresc 3_25_02v2w_esc_WPP - Ormat 6-5-2007  v19i with internal accounting v3 eq method FINAL" xfId="5471" xr:uid="{00000000-0005-0000-0000-000055040000}"/>
    <cellStyle name="__ [0]___________EWC 43.5MW8oMtresc 3_25_02v2w_esc_WPP - Ormat 6-5-2007  v19i with internal accounting v3 eq method FINAL 2" xfId="5472" xr:uid="{00000000-0005-0000-0000-000056040000}"/>
    <cellStyle name="__ [0]___________EWC 43.5MW8oMtresc 3_25_02v2w_esc_WPP - Ormat 6-5-2007  v19i with internal accounting v3 eq method FINAL 2 2" xfId="5473" xr:uid="{00000000-0005-0000-0000-000057040000}"/>
    <cellStyle name="__ [0]___________EWC 43.5MW8oMtresc 3_25_02v2w_esc_WPP - Ormat 6-5-2007  v19i with internal accounting v3 eq method FINAL 3" xfId="5474" xr:uid="{00000000-0005-0000-0000-000058040000}"/>
    <cellStyle name="__ [0]___________Horizon round 1 model vFINAL" xfId="5475" xr:uid="{00000000-0005-0000-0000-000059040000}"/>
    <cellStyle name="__ [0]___________Horizon round 1 model vFINAL 2" xfId="5476" xr:uid="{00000000-0005-0000-0000-00005A040000}"/>
    <cellStyle name="__ [0]___________Horizon round 1 model vFINAL 2 2" xfId="5477" xr:uid="{00000000-0005-0000-0000-00005B040000}"/>
    <cellStyle name="__ [0]___________Horizon round 1 model vFINAL 3" xfId="5478" xr:uid="{00000000-0005-0000-0000-00005C040000}"/>
    <cellStyle name="__ [0]___________Horizon round 1 model vFINAL 3 2" xfId="5479" xr:uid="{00000000-0005-0000-0000-00005D040000}"/>
    <cellStyle name="__ [0]___________Horizon round 1 model vFINAL 4" xfId="5480" xr:uid="{00000000-0005-0000-0000-00005E040000}"/>
    <cellStyle name="__ [0]___________Horizon round 1 model vFINAL_1" xfId="5481" xr:uid="{00000000-0005-0000-0000-00005F040000}"/>
    <cellStyle name="__ [0]___________Horizon round 1 model vFINAL_1 2" xfId="5482" xr:uid="{00000000-0005-0000-0000-000060040000}"/>
    <cellStyle name="__ [0]___________Horizon round 1 model vFINAL_1 2 2" xfId="5483" xr:uid="{00000000-0005-0000-0000-000061040000}"/>
    <cellStyle name="__ [0]___________Horizon round 1 model vFINAL_1 3" xfId="5484" xr:uid="{00000000-0005-0000-0000-000062040000}"/>
    <cellStyle name="__ [0]___________Horizon round 1 model vFINAL_1 3 2" xfId="5485" xr:uid="{00000000-0005-0000-0000-000063040000}"/>
    <cellStyle name="__ [0]___________Horizon round 1 model vFINAL_1 4" xfId="5486" xr:uid="{00000000-0005-0000-0000-000064040000}"/>
    <cellStyle name="__ [0]___________Horizon round 1 model vFINAL_1_Project Farwest III Model 03-20-07 v135" xfId="5487" xr:uid="{00000000-0005-0000-0000-000065040000}"/>
    <cellStyle name="__ [0]___________Horizon round 1 model vFINAL_1_Project Farwest III Model 03-20-07 v135 2" xfId="5488" xr:uid="{00000000-0005-0000-0000-000066040000}"/>
    <cellStyle name="__ [0]___________Horizon round 1 model vFINAL_1_Project Farwest III Model 03-20-07 v135 2 2" xfId="5489" xr:uid="{00000000-0005-0000-0000-000067040000}"/>
    <cellStyle name="__ [0]___________Horizon round 1 model vFINAL_1_Project Farwest III Model 03-20-07 v135 3" xfId="5490" xr:uid="{00000000-0005-0000-0000-000068040000}"/>
    <cellStyle name="__ [0]___________Horizon round 1 model vFINAL_1_Project Farwest III Model 03-20-07 v135 3 2" xfId="5491" xr:uid="{00000000-0005-0000-0000-000069040000}"/>
    <cellStyle name="__ [0]___________Horizon round 1 model vFINAL_1_Project Farwest III Model 03-20-07 v135 4" xfId="5492" xr:uid="{00000000-0005-0000-0000-00006A040000}"/>
    <cellStyle name="__ [0]___________Horizon round 1 model vFINAL_1_Project Farwest III Model 03-20-07 v135_UPC G&amp;A (5-3-07)" xfId="5493" xr:uid="{00000000-0005-0000-0000-00006B040000}"/>
    <cellStyle name="__ [0]___________Horizon round 1 model vFINAL_1_Project Farwest III Model 03-20-07 v135_UPC G&amp;A (5-3-07) 2" xfId="5494" xr:uid="{00000000-0005-0000-0000-00006C040000}"/>
    <cellStyle name="__ [0]___________Horizon round 1 model vFINAL_1_Project Farwest III Model 03-20-07 v135_UPC G&amp;A (5-3-07) 2 2" xfId="5495" xr:uid="{00000000-0005-0000-0000-00006D040000}"/>
    <cellStyle name="__ [0]___________Horizon round 1 model vFINAL_1_Project Farwest III Model 03-20-07 v135_UPC G&amp;A (5-3-07) 3" xfId="5496" xr:uid="{00000000-0005-0000-0000-00006E040000}"/>
    <cellStyle name="__ [0]___________Horizon round 1 model vFINAL_1_Project Farwest III Model 03-20-07 v135_UPC G&amp;A (5-3-07) 3 2" xfId="5497" xr:uid="{00000000-0005-0000-0000-00006F040000}"/>
    <cellStyle name="__ [0]___________Horizon round 1 model vFINAL_1_Project Farwest III Model 03-20-07 v135_UPC G&amp;A (5-3-07) 4" xfId="5498" xr:uid="{00000000-0005-0000-0000-000070040000}"/>
    <cellStyle name="__ [0]___________Horizon round 1 model vFINAL_1_Project Makani Model 04-11-07 v6" xfId="5499" xr:uid="{00000000-0005-0000-0000-000071040000}"/>
    <cellStyle name="__ [0]___________Horizon round 1 model vFINAL_1_Project Makani Model 04-11-07 v6 2" xfId="5500" xr:uid="{00000000-0005-0000-0000-000072040000}"/>
    <cellStyle name="__ [0]___________Horizon round 1 model vFINAL_1_Project Makani Model 04-11-07 v6 2 2" xfId="5501" xr:uid="{00000000-0005-0000-0000-000073040000}"/>
    <cellStyle name="__ [0]___________Horizon round 1 model vFINAL_1_Project Makani Model 04-11-07 v6 3" xfId="5502" xr:uid="{00000000-0005-0000-0000-000074040000}"/>
    <cellStyle name="__ [0]___________Horizon round 1 model vFINAL_1_Project Makani Model 04-11-07 v6 3 2" xfId="5503" xr:uid="{00000000-0005-0000-0000-000075040000}"/>
    <cellStyle name="__ [0]___________Horizon round 1 model vFINAL_1_Project Makani Model 04-11-07 v6 4" xfId="5504" xr:uid="{00000000-0005-0000-0000-000076040000}"/>
    <cellStyle name="__ [0]___________Horizon round 1 model vFINAL_1_Project Makani Model 04-11-07 v6_UPC G&amp;A (5-3-07)" xfId="5505" xr:uid="{00000000-0005-0000-0000-000077040000}"/>
    <cellStyle name="__ [0]___________Horizon round 1 model vFINAL_1_Project Makani Model 04-11-07 v6_UPC G&amp;A (5-3-07) 2" xfId="5506" xr:uid="{00000000-0005-0000-0000-000078040000}"/>
    <cellStyle name="__ [0]___________Horizon round 1 model vFINAL_1_Project Makani Model 04-11-07 v6_UPC G&amp;A (5-3-07) 2 2" xfId="5507" xr:uid="{00000000-0005-0000-0000-000079040000}"/>
    <cellStyle name="__ [0]___________Horizon round 1 model vFINAL_1_Project Makani Model 04-11-07 v6_UPC G&amp;A (5-3-07) 3" xfId="5508" xr:uid="{00000000-0005-0000-0000-00007A040000}"/>
    <cellStyle name="__ [0]___________Horizon round 1 model vFINAL_1_Project Makani Model 04-11-07 v6_UPC G&amp;A (5-3-07) 3 2" xfId="5509" xr:uid="{00000000-0005-0000-0000-00007B040000}"/>
    <cellStyle name="__ [0]___________Horizon round 1 model vFINAL_1_Project Makani Model 04-11-07 v6_UPC G&amp;A (5-3-07) 4" xfId="5510" xr:uid="{00000000-0005-0000-0000-00007C040000}"/>
    <cellStyle name="__ [0]___________Inputs- Project" xfId="5511" xr:uid="{00000000-0005-0000-0000-00007D040000}"/>
    <cellStyle name="__ [0]___________Inputs- Project 2" xfId="5512" xr:uid="{00000000-0005-0000-0000-00007E040000}"/>
    <cellStyle name="__ [0]___________Pre-Tax GAAP" xfId="5513" xr:uid="{00000000-0005-0000-0000-00007F040000}"/>
    <cellStyle name="__ [0]___________Pre-Tax GAAP 2" xfId="5514" xr:uid="{00000000-0005-0000-0000-000080040000}"/>
    <cellStyle name="__ [0]___________Pre-Tax GAAP 2 2" xfId="5515" xr:uid="{00000000-0005-0000-0000-000081040000}"/>
    <cellStyle name="__ [0]___________Pre-Tax GAAP 3" xfId="5516" xr:uid="{00000000-0005-0000-0000-000082040000}"/>
    <cellStyle name="__ [0]___________Wind farm - operation CF" xfId="5517" xr:uid="{00000000-0005-0000-0000-000083040000}"/>
    <cellStyle name="__ [0]___________Wind farm - operation CF 2" xfId="5518" xr:uid="{00000000-0005-0000-0000-000084040000}"/>
    <cellStyle name="__ [0]___________Wind farm - operation CF 2 2" xfId="5519" xr:uid="{00000000-0005-0000-0000-000085040000}"/>
    <cellStyle name="__ [0]___________Wind farm - operation CF 2 2 2" xfId="5520" xr:uid="{00000000-0005-0000-0000-000086040000}"/>
    <cellStyle name="__ [0]___________Wind farm - operation CF 2 3" xfId="5521" xr:uid="{00000000-0005-0000-0000-000087040000}"/>
    <cellStyle name="__ [0]___________Wind farm - operation CF 2 3 2" xfId="5522" xr:uid="{00000000-0005-0000-0000-000088040000}"/>
    <cellStyle name="__ [0]___________Wind farm - operation CF 2 4" xfId="5523" xr:uid="{00000000-0005-0000-0000-000089040000}"/>
    <cellStyle name="__ [0]___________Wind farm - operation CF 2 4 2" xfId="5524" xr:uid="{00000000-0005-0000-0000-00008A040000}"/>
    <cellStyle name="__ [0]___________Wind farm - operation CF 2 5" xfId="5525" xr:uid="{00000000-0005-0000-0000-00008B040000}"/>
    <cellStyle name="__ [0]___________Wind farm - operation CF 2 5 2" xfId="5526" xr:uid="{00000000-0005-0000-0000-00008C040000}"/>
    <cellStyle name="__ [0]___________Wind farm - operation CF 2 6" xfId="5527" xr:uid="{00000000-0005-0000-0000-00008D040000}"/>
    <cellStyle name="__ [0]___________Wind farm - operation CF 3" xfId="5528" xr:uid="{00000000-0005-0000-0000-00008E040000}"/>
    <cellStyle name="__ [0]___________Wind farm - operation CF 3 2" xfId="5529" xr:uid="{00000000-0005-0000-0000-00008F040000}"/>
    <cellStyle name="__ [0]___________Wind farm - operation CF 3 2 2" xfId="5530" xr:uid="{00000000-0005-0000-0000-000090040000}"/>
    <cellStyle name="__ [0]___________Wind farm - operation CF 3 3" xfId="5531" xr:uid="{00000000-0005-0000-0000-000091040000}"/>
    <cellStyle name="__ [0]___________Wind farm - operation CF 3 3 2" xfId="5532" xr:uid="{00000000-0005-0000-0000-000092040000}"/>
    <cellStyle name="__ [0]___________Wind farm - operation CF 3 4" xfId="5533" xr:uid="{00000000-0005-0000-0000-000093040000}"/>
    <cellStyle name="__ [0]___________Wind farm - operation CF 3 4 2" xfId="5534" xr:uid="{00000000-0005-0000-0000-000094040000}"/>
    <cellStyle name="__ [0]___________Wind farm - operation CF 3 5" xfId="5535" xr:uid="{00000000-0005-0000-0000-000095040000}"/>
    <cellStyle name="__ [0]___________Wind farm - operation CF 3 5 2" xfId="5536" xr:uid="{00000000-0005-0000-0000-000096040000}"/>
    <cellStyle name="__ [0]___________Wind farm - operation CF 3 6" xfId="5537" xr:uid="{00000000-0005-0000-0000-000097040000}"/>
    <cellStyle name="__ [0]___________Wind farm - operation CF 4" xfId="5538" xr:uid="{00000000-0005-0000-0000-000098040000}"/>
    <cellStyle name="__ [0]___________Wind farm - operation CF_Book5" xfId="5539" xr:uid="{00000000-0005-0000-0000-000099040000}"/>
    <cellStyle name="__ [0]___________Wind farm - operation CF_CHECK - White Creek Final Closing Model_2007 11 16 vequity method FINAL" xfId="5540" xr:uid="{00000000-0005-0000-0000-00009A040000}"/>
    <cellStyle name="__ [0]___________Wind farm - operation CF_CHECK - White Creek Final Closing Model_2007 11 16 vequity method FINAL 2" xfId="5541" xr:uid="{00000000-0005-0000-0000-00009B040000}"/>
    <cellStyle name="__ [0]___________Wind farm - operation CF_CHECK - White Creek Final Closing Model_2007 11 16 vequity method FINAL 2 2" xfId="5542" xr:uid="{00000000-0005-0000-0000-00009C040000}"/>
    <cellStyle name="__ [0]___________Wind farm - operation CF_CHECK - White Creek Final Closing Model_2007 11 16 vequity method FINAL 3" xfId="5543" xr:uid="{00000000-0005-0000-0000-00009D040000}"/>
    <cellStyle name="__ [0]___________Wind farm - operation CF_Horizon round 1 model vFINAL" xfId="5544" xr:uid="{00000000-0005-0000-0000-00009E040000}"/>
    <cellStyle name="__ [0]___________Wind farm - operation CF_Horizon round 1 model vFINAL 2" xfId="5545" xr:uid="{00000000-0005-0000-0000-00009F040000}"/>
    <cellStyle name="__ [0]___________Wind farm - operation CF_Horizon round 1 model vFINAL 2 2" xfId="5546" xr:uid="{00000000-0005-0000-0000-0000A0040000}"/>
    <cellStyle name="__ [0]___________Wind farm - operation CF_Horizon round 1 model vFINAL 3" xfId="5547" xr:uid="{00000000-0005-0000-0000-0000A1040000}"/>
    <cellStyle name="__ [0]___________Wind farm - operation CF_Horizon round 1 model vFINAL 3 2" xfId="5548" xr:uid="{00000000-0005-0000-0000-0000A2040000}"/>
    <cellStyle name="__ [0]___________Wind farm - operation CF_Horizon round 1 model vFINAL 4" xfId="5549" xr:uid="{00000000-0005-0000-0000-0000A3040000}"/>
    <cellStyle name="__ [0]___________Wind farm - operation CF_Horizon round 1 model vFINAL_1" xfId="5550" xr:uid="{00000000-0005-0000-0000-0000A4040000}"/>
    <cellStyle name="__ [0]___________Wind farm - operation CF_Horizon round 1 model vFINAL_1 2" xfId="5551" xr:uid="{00000000-0005-0000-0000-0000A5040000}"/>
    <cellStyle name="__ [0]___________Wind farm - operation CF_Horizon round 1 model vFINAL_1 2 2" xfId="5552" xr:uid="{00000000-0005-0000-0000-0000A6040000}"/>
    <cellStyle name="__ [0]___________Wind farm - operation CF_Horizon round 1 model vFINAL_1 3" xfId="5553" xr:uid="{00000000-0005-0000-0000-0000A7040000}"/>
    <cellStyle name="__ [0]___________Wind farm - operation CF_Horizon round 1 model vFINAL_1 3 2" xfId="5554" xr:uid="{00000000-0005-0000-0000-0000A8040000}"/>
    <cellStyle name="__ [0]___________Wind farm - operation CF_Horizon round 1 model vFINAL_1 4" xfId="5555" xr:uid="{00000000-0005-0000-0000-0000A9040000}"/>
    <cellStyle name="__ [0]___________Wind farm - operation CF_Horizon round 1 model vFINAL_1_Project Farwest III Model 03-20-07 v135" xfId="5556" xr:uid="{00000000-0005-0000-0000-0000AA040000}"/>
    <cellStyle name="__ [0]___________Wind farm - operation CF_Horizon round 1 model vFINAL_1_Project Farwest III Model 03-20-07 v135 2" xfId="5557" xr:uid="{00000000-0005-0000-0000-0000AB040000}"/>
    <cellStyle name="__ [0]___________Wind farm - operation CF_Horizon round 1 model vFINAL_1_Project Farwest III Model 03-20-07 v135 2 2" xfId="5558" xr:uid="{00000000-0005-0000-0000-0000AC040000}"/>
    <cellStyle name="__ [0]___________Wind farm - operation CF_Horizon round 1 model vFINAL_1_Project Farwest III Model 03-20-07 v135 3" xfId="5559" xr:uid="{00000000-0005-0000-0000-0000AD040000}"/>
    <cellStyle name="__ [0]___________Wind farm - operation CF_Horizon round 1 model vFINAL_1_Project Farwest III Model 03-20-07 v135 3 2" xfId="5560" xr:uid="{00000000-0005-0000-0000-0000AE040000}"/>
    <cellStyle name="__ [0]___________Wind farm - operation CF_Horizon round 1 model vFINAL_1_Project Farwest III Model 03-20-07 v135 4" xfId="5561" xr:uid="{00000000-0005-0000-0000-0000AF040000}"/>
    <cellStyle name="__ [0]___________Wind farm - operation CF_Horizon round 1 model vFINAL_1_Project Farwest III Model 03-20-07 v135_UPC G&amp;A (5-3-07)" xfId="5562" xr:uid="{00000000-0005-0000-0000-0000B0040000}"/>
    <cellStyle name="__ [0]___________Wind farm - operation CF_Horizon round 1 model vFINAL_1_Project Farwest III Model 03-20-07 v135_UPC G&amp;A (5-3-07) 2" xfId="5563" xr:uid="{00000000-0005-0000-0000-0000B1040000}"/>
    <cellStyle name="__ [0]___________Wind farm - operation CF_Horizon round 1 model vFINAL_1_Project Farwest III Model 03-20-07 v135_UPC G&amp;A (5-3-07) 2 2" xfId="5564" xr:uid="{00000000-0005-0000-0000-0000B2040000}"/>
    <cellStyle name="__ [0]___________Wind farm - operation CF_Horizon round 1 model vFINAL_1_Project Farwest III Model 03-20-07 v135_UPC G&amp;A (5-3-07) 3" xfId="5565" xr:uid="{00000000-0005-0000-0000-0000B3040000}"/>
    <cellStyle name="__ [0]___________Wind farm - operation CF_Horizon round 1 model vFINAL_1_Project Farwest III Model 03-20-07 v135_UPC G&amp;A (5-3-07) 3 2" xfId="5566" xr:uid="{00000000-0005-0000-0000-0000B4040000}"/>
    <cellStyle name="__ [0]___________Wind farm - operation CF_Horizon round 1 model vFINAL_1_Project Farwest III Model 03-20-07 v135_UPC G&amp;A (5-3-07) 4" xfId="5567" xr:uid="{00000000-0005-0000-0000-0000B5040000}"/>
    <cellStyle name="__ [0]___________Wind farm - operation CF_Horizon round 1 model vFINAL_1_Project Makani Model 04-11-07 v6" xfId="5568" xr:uid="{00000000-0005-0000-0000-0000B6040000}"/>
    <cellStyle name="__ [0]___________Wind farm - operation CF_Horizon round 1 model vFINAL_1_Project Makani Model 04-11-07 v6 2" xfId="5569" xr:uid="{00000000-0005-0000-0000-0000B7040000}"/>
    <cellStyle name="__ [0]___________Wind farm - operation CF_Horizon round 1 model vFINAL_1_Project Makani Model 04-11-07 v6 2 2" xfId="5570" xr:uid="{00000000-0005-0000-0000-0000B8040000}"/>
    <cellStyle name="__ [0]___________Wind farm - operation CF_Horizon round 1 model vFINAL_1_Project Makani Model 04-11-07 v6 3" xfId="5571" xr:uid="{00000000-0005-0000-0000-0000B9040000}"/>
    <cellStyle name="__ [0]___________Wind farm - operation CF_Horizon round 1 model vFINAL_1_Project Makani Model 04-11-07 v6 3 2" xfId="5572" xr:uid="{00000000-0005-0000-0000-0000BA040000}"/>
    <cellStyle name="__ [0]___________Wind farm - operation CF_Horizon round 1 model vFINAL_1_Project Makani Model 04-11-07 v6 4" xfId="5573" xr:uid="{00000000-0005-0000-0000-0000BB040000}"/>
    <cellStyle name="__ [0]___________Wind farm - operation CF_Horizon round 1 model vFINAL_1_Project Makani Model 04-11-07 v6_UPC G&amp;A (5-3-07)" xfId="5574" xr:uid="{00000000-0005-0000-0000-0000BC040000}"/>
    <cellStyle name="__ [0]___________Wind farm - operation CF_Horizon round 1 model vFINAL_1_Project Makani Model 04-11-07 v6_UPC G&amp;A (5-3-07) 2" xfId="5575" xr:uid="{00000000-0005-0000-0000-0000BD040000}"/>
    <cellStyle name="__ [0]___________Wind farm - operation CF_Horizon round 1 model vFINAL_1_Project Makani Model 04-11-07 v6_UPC G&amp;A (5-3-07) 2 2" xfId="5576" xr:uid="{00000000-0005-0000-0000-0000BE040000}"/>
    <cellStyle name="__ [0]___________Wind farm - operation CF_Horizon round 1 model vFINAL_1_Project Makani Model 04-11-07 v6_UPC G&amp;A (5-3-07) 3" xfId="5577" xr:uid="{00000000-0005-0000-0000-0000BF040000}"/>
    <cellStyle name="__ [0]___________Wind farm - operation CF_Horizon round 1 model vFINAL_1_Project Makani Model 04-11-07 v6_UPC G&amp;A (5-3-07) 3 2" xfId="5578" xr:uid="{00000000-0005-0000-0000-0000C0040000}"/>
    <cellStyle name="__ [0]___________Wind farm - operation CF_Horizon round 1 model vFINAL_1_Project Makani Model 04-11-07 v6_UPC G&amp;A (5-3-07) 4" xfId="5579" xr:uid="{00000000-0005-0000-0000-0000C1040000}"/>
    <cellStyle name="__ [0]___________Wind farm - operation CF_Pre-Tax GAAP" xfId="5580" xr:uid="{00000000-0005-0000-0000-0000C2040000}"/>
    <cellStyle name="__ [0]___________Wind farm - operation CF_Pre-Tax GAAP 2" xfId="5581" xr:uid="{00000000-0005-0000-0000-0000C3040000}"/>
    <cellStyle name="__ [0]___________Wind farm - operation CF_Pre-Tax GAAP 2 2" xfId="5582" xr:uid="{00000000-0005-0000-0000-0000C4040000}"/>
    <cellStyle name="__ [0]___________Wind farm - operation CF_Pre-Tax GAAP 3" xfId="5583" xr:uid="{00000000-0005-0000-0000-0000C5040000}"/>
    <cellStyle name="__ [0]___________Wind farm - operation CF_Pro Forma - Ravenswood - 2.28.08 - tax change" xfId="5584" xr:uid="{00000000-0005-0000-0000-0000C6040000}"/>
    <cellStyle name="__ [0]___________Wind farm - operation CF_Pro Forma - Ravenswood - 2.28.08 - tax change_B&amp;B Model 4.14.09" xfId="5585" xr:uid="{00000000-0005-0000-0000-0000C7040000}"/>
    <cellStyle name="__ [0]___________Wind farm - operation CF_Pro Forma - Ravenswood - 2.28.08 - tax change_B&amp;B Model 4.14.09_rev" xfId="5586" xr:uid="{00000000-0005-0000-0000-0000C8040000}"/>
    <cellStyle name="__ [0]___________Wind farm - operation CF_Pro Forma - Ravenswood - 2.28.08 - tax change_Bridge" xfId="5587" xr:uid="{00000000-0005-0000-0000-0000C9040000}"/>
    <cellStyle name="__ [0]___________Wind farm - operation CF_Pro Forma - Ravenswood - 2.28.08 - tax change_Merchant Trent" xfId="5588" xr:uid="{00000000-0005-0000-0000-0000CA040000}"/>
    <cellStyle name="__ [0]___________Wind farm - operation CF_Pro Forma - Ravenswood - 2.28.08 - tax change_Purchase Accounting PPA's" xfId="5589" xr:uid="{00000000-0005-0000-0000-0000CB040000}"/>
    <cellStyle name="__ [0]___________Wind farm - operation CF_WPP - Ormat 6-5-2007  v19i with internal accounting v3 eq method FINAL" xfId="5590" xr:uid="{00000000-0005-0000-0000-0000CC040000}"/>
    <cellStyle name="__ [0]___________Wind farm - operation CF_WPP - Ormat 6-5-2007  v19i with internal accounting v3 eq method FINAL 2" xfId="5591" xr:uid="{00000000-0005-0000-0000-0000CD040000}"/>
    <cellStyle name="__ [0]___________Wind farm - operation CF_WPP - Ormat 6-5-2007  v19i with internal accounting v3 eq method FINAL 2 2" xfId="5592" xr:uid="{00000000-0005-0000-0000-0000CE040000}"/>
    <cellStyle name="__ [0]___________Wind farm - operation CF_WPP - Ormat 6-5-2007  v19i with internal accounting v3 eq method FINAL 3" xfId="5593" xr:uid="{00000000-0005-0000-0000-0000CF040000}"/>
    <cellStyle name="__ [0]___________WPP - Ormat 6-5-2007  v19i with internal accounting v3 eq method FINAL" xfId="5594" xr:uid="{00000000-0005-0000-0000-0000D0040000}"/>
    <cellStyle name="__ [0]___________WPP - Ormat 6-5-2007  v19i with internal accounting v3 eq method FINAL 2" xfId="5595" xr:uid="{00000000-0005-0000-0000-0000D1040000}"/>
    <cellStyle name="__ [0]___________WPP - Ormat 6-5-2007  v19i with internal accounting v3 eq method FINAL 2 2" xfId="5596" xr:uid="{00000000-0005-0000-0000-0000D2040000}"/>
    <cellStyle name="__ [0]___________WPP - Ormat 6-5-2007  v19i with internal accounting v3 eq method FINAL 3" xfId="5597" xr:uid="{00000000-0005-0000-0000-0000D3040000}"/>
    <cellStyle name="__ [0]_______CHECK - White Creek Final Closing Model_2007 11 16 vequity method FINAL" xfId="5598" xr:uid="{00000000-0005-0000-0000-0000D4040000}"/>
    <cellStyle name="__ [0]_______CHECK - White Creek Final Closing Model_2007 11 16 vequity method FINAL 2" xfId="5599" xr:uid="{00000000-0005-0000-0000-0000D5040000}"/>
    <cellStyle name="__ [0]_______CHECK - White Creek Final Closing Model_2007 11 16 vequity method FINAL 2 2" xfId="5600" xr:uid="{00000000-0005-0000-0000-0000D6040000}"/>
    <cellStyle name="__ [0]_______CHECK - White Creek Final Closing Model_2007 11 16 vequity method FINAL 3" xfId="5601" xr:uid="{00000000-0005-0000-0000-0000D7040000}"/>
    <cellStyle name="__ [0]_______ClearSky_AEP_Min_04.04.02_Bank" xfId="5602" xr:uid="{00000000-0005-0000-0000-0000D8040000}"/>
    <cellStyle name="__ [0]_______ClearSky_AEP_Min_04.04.02_Bank 2" xfId="5603" xr:uid="{00000000-0005-0000-0000-0000D9040000}"/>
    <cellStyle name="__ [0]_______ClearSky_AEP_Min_04.04.02_Bank 2 2" xfId="5604" xr:uid="{00000000-0005-0000-0000-0000DA040000}"/>
    <cellStyle name="__ [0]_______ClearSky_AEP_Min_04.04.02_Bank 3" xfId="5605" xr:uid="{00000000-0005-0000-0000-0000DB040000}"/>
    <cellStyle name="__ [0]_______ClearSky_AEP_Min_04.04.02_Bank 3 2" xfId="5606" xr:uid="{00000000-0005-0000-0000-0000DC040000}"/>
    <cellStyle name="__ [0]_______ClearSky_AEP_Min_04.04.02_Bank 4" xfId="5607" xr:uid="{00000000-0005-0000-0000-0000DD040000}"/>
    <cellStyle name="__ [0]_______ClearSky_AEP_Min_04.04.02_Bank 4 2" xfId="5608" xr:uid="{00000000-0005-0000-0000-0000DE040000}"/>
    <cellStyle name="__ [0]_______ClearSky_AEP_Min_04.04.02_Bank 5" xfId="5609" xr:uid="{00000000-0005-0000-0000-0000DF040000}"/>
    <cellStyle name="__ [0]_______ClearSky_AEP_Min_04.04.02_Bank 5 2" xfId="5610" xr:uid="{00000000-0005-0000-0000-0000E0040000}"/>
    <cellStyle name="__ [0]_______ClearSky_AEP_Min_04.04.02_Bank 6" xfId="5611" xr:uid="{00000000-0005-0000-0000-0000E1040000}"/>
    <cellStyle name="__ [0]_______Clearsky_internal_050301" xfId="5612" xr:uid="{00000000-0005-0000-0000-0000E2040000}"/>
    <cellStyle name="__ [0]_______Clearsky_internal_050301 2" xfId="5613" xr:uid="{00000000-0005-0000-0000-0000E3040000}"/>
    <cellStyle name="__ [0]_______Clearsky_internal_050301 2 2" xfId="5614" xr:uid="{00000000-0005-0000-0000-0000E4040000}"/>
    <cellStyle name="__ [0]_______Clearsky_internal_050301 3" xfId="5615" xr:uid="{00000000-0005-0000-0000-0000E5040000}"/>
    <cellStyle name="__ [0]_______Clearsky_internal_050301 3 2" xfId="5616" xr:uid="{00000000-0005-0000-0000-0000E6040000}"/>
    <cellStyle name="__ [0]_______Clearsky_internal_050301 4" xfId="5617" xr:uid="{00000000-0005-0000-0000-0000E7040000}"/>
    <cellStyle name="__ [0]_______Clearsky_internal_050301 4 2" xfId="5618" xr:uid="{00000000-0005-0000-0000-0000E8040000}"/>
    <cellStyle name="__ [0]_______Clearsky_internal_050301 5" xfId="5619" xr:uid="{00000000-0005-0000-0000-0000E9040000}"/>
    <cellStyle name="__ [0]_______Clearsky_internal_050301 5 2" xfId="5620" xr:uid="{00000000-0005-0000-0000-0000EA040000}"/>
    <cellStyle name="__ [0]_______Clearsky_internal_050301 6" xfId="5621" xr:uid="{00000000-0005-0000-0000-0000EB040000}"/>
    <cellStyle name="__ [0]_______Clearsky_internal_070201" xfId="5622" xr:uid="{00000000-0005-0000-0000-0000EC040000}"/>
    <cellStyle name="__ [0]_______Clearsky_internal_070201 2" xfId="5623" xr:uid="{00000000-0005-0000-0000-0000ED040000}"/>
    <cellStyle name="__ [0]_______Clearsky_internal_070201 2 2" xfId="5624" xr:uid="{00000000-0005-0000-0000-0000EE040000}"/>
    <cellStyle name="__ [0]_______Clearsky_internal_070201 3" xfId="5625" xr:uid="{00000000-0005-0000-0000-0000EF040000}"/>
    <cellStyle name="__ [0]_______Clearsky_internal_070201 3 2" xfId="5626" xr:uid="{00000000-0005-0000-0000-0000F0040000}"/>
    <cellStyle name="__ [0]_______Clearsky_internal_070201 4" xfId="5627" xr:uid="{00000000-0005-0000-0000-0000F1040000}"/>
    <cellStyle name="__ [0]_______Clearsky_internal_070201 4 2" xfId="5628" xr:uid="{00000000-0005-0000-0000-0000F2040000}"/>
    <cellStyle name="__ [0]_______Clearsky_internal_070201 5" xfId="5629" xr:uid="{00000000-0005-0000-0000-0000F3040000}"/>
    <cellStyle name="__ [0]_______Clearsky_internal_070201 5 2" xfId="5630" xr:uid="{00000000-0005-0000-0000-0000F4040000}"/>
    <cellStyle name="__ [0]_______Clearsky_internal_070201 6" xfId="5631" xr:uid="{00000000-0005-0000-0000-0000F5040000}"/>
    <cellStyle name="__ [0]_______Clearsky_internal_070201.xls Chart 2" xfId="5632" xr:uid="{00000000-0005-0000-0000-0000F6040000}"/>
    <cellStyle name="__ [0]_______Clearsky_internal_070201.xls Chart 2 2" xfId="5633" xr:uid="{00000000-0005-0000-0000-0000F7040000}"/>
    <cellStyle name="__ [0]_______Clearsky_internal_070201.xls Chart 2 2 2" xfId="5634" xr:uid="{00000000-0005-0000-0000-0000F8040000}"/>
    <cellStyle name="__ [0]_______Clearsky_internal_070201.xls Chart 2 3" xfId="5635" xr:uid="{00000000-0005-0000-0000-0000F9040000}"/>
    <cellStyle name="__ [0]_______Clearsky_internal_070201.xls Chart 2 3 2" xfId="5636" xr:uid="{00000000-0005-0000-0000-0000FA040000}"/>
    <cellStyle name="__ [0]_______Clearsky_internal_070201.xls Chart 2 4" xfId="5637" xr:uid="{00000000-0005-0000-0000-0000FB040000}"/>
    <cellStyle name="__ [0]_______Clearsky_internal_070201.xls Chart 2 4 2" xfId="5638" xr:uid="{00000000-0005-0000-0000-0000FC040000}"/>
    <cellStyle name="__ [0]_______Clearsky_internal_070201.xls Chart 2 5" xfId="5639" xr:uid="{00000000-0005-0000-0000-0000FD040000}"/>
    <cellStyle name="__ [0]_______Clearsky_internal_070201.xls Chart 2 5 2" xfId="5640" xr:uid="{00000000-0005-0000-0000-0000FE040000}"/>
    <cellStyle name="__ [0]_______Clearsky_internal_070201.xls Chart 2 6" xfId="5641" xr:uid="{00000000-0005-0000-0000-0000FF040000}"/>
    <cellStyle name="__ [0]_______Clearsky_Outside_070201.xls Chart 2" xfId="5642" xr:uid="{00000000-0005-0000-0000-000000050000}"/>
    <cellStyle name="__ [0]_______Clearsky_Outside_070201.xls Chart 2 2" xfId="5643" xr:uid="{00000000-0005-0000-0000-000001050000}"/>
    <cellStyle name="__ [0]_______Clearsky_Outside_070201.xls Chart 2 2 2" xfId="5644" xr:uid="{00000000-0005-0000-0000-000002050000}"/>
    <cellStyle name="__ [0]_______Clearsky_Outside_070201.xls Chart 2 3" xfId="5645" xr:uid="{00000000-0005-0000-0000-000003050000}"/>
    <cellStyle name="__ [0]_______Clearsky_Outside_070201.xls Chart 2 3 2" xfId="5646" xr:uid="{00000000-0005-0000-0000-000004050000}"/>
    <cellStyle name="__ [0]_______Clearsky_Outside_070201.xls Chart 2 4" xfId="5647" xr:uid="{00000000-0005-0000-0000-000005050000}"/>
    <cellStyle name="__ [0]_______Clearsky_Outside_070201.xls Chart 2 4 2" xfId="5648" xr:uid="{00000000-0005-0000-0000-000006050000}"/>
    <cellStyle name="__ [0]_______Clearsky_Outside_070201.xls Chart 2 5" xfId="5649" xr:uid="{00000000-0005-0000-0000-000007050000}"/>
    <cellStyle name="__ [0]_______Clearsky_Outside_070201.xls Chart 2 5 2" xfId="5650" xr:uid="{00000000-0005-0000-0000-000008050000}"/>
    <cellStyle name="__ [0]_______Clearsky_Outside_070201.xls Chart 2 6" xfId="5651" xr:uid="{00000000-0005-0000-0000-000009050000}"/>
    <cellStyle name="__ [0]_______Cost Segregation" xfId="5652" xr:uid="{00000000-0005-0000-0000-00000A050000}"/>
    <cellStyle name="__ [0]_______Cost Segregation 2" xfId="5653" xr:uid="{00000000-0005-0000-0000-00000B050000}"/>
    <cellStyle name="__ [0]_______EWC 43.5MW8oMtresc 3_25_021" xfId="5654" xr:uid="{00000000-0005-0000-0000-00000C050000}"/>
    <cellStyle name="__ [0]_______EWC 43.5MW8oMtresc 3_25_021 2" xfId="5655" xr:uid="{00000000-0005-0000-0000-00000D050000}"/>
    <cellStyle name="__ [0]_______EWC 43.5MW8oMtresc 3_25_021 2 2" xfId="5656" xr:uid="{00000000-0005-0000-0000-00000E050000}"/>
    <cellStyle name="__ [0]_______EWC 43.5MW8oMtresc 3_25_021 2 2 2" xfId="5657" xr:uid="{00000000-0005-0000-0000-00000F050000}"/>
    <cellStyle name="__ [0]_______EWC 43.5MW8oMtresc 3_25_021 2 3" xfId="5658" xr:uid="{00000000-0005-0000-0000-000010050000}"/>
    <cellStyle name="__ [0]_______EWC 43.5MW8oMtresc 3_25_021 2 3 2" xfId="5659" xr:uid="{00000000-0005-0000-0000-000011050000}"/>
    <cellStyle name="__ [0]_______EWC 43.5MW8oMtresc 3_25_021 2 4" xfId="5660" xr:uid="{00000000-0005-0000-0000-000012050000}"/>
    <cellStyle name="__ [0]_______EWC 43.5MW8oMtresc 3_25_021 2 4 2" xfId="5661" xr:uid="{00000000-0005-0000-0000-000013050000}"/>
    <cellStyle name="__ [0]_______EWC 43.5MW8oMtresc 3_25_021 2 5" xfId="5662" xr:uid="{00000000-0005-0000-0000-000014050000}"/>
    <cellStyle name="__ [0]_______EWC 43.5MW8oMtresc 3_25_021 2 5 2" xfId="5663" xr:uid="{00000000-0005-0000-0000-000015050000}"/>
    <cellStyle name="__ [0]_______EWC 43.5MW8oMtresc 3_25_021 2 6" xfId="5664" xr:uid="{00000000-0005-0000-0000-000016050000}"/>
    <cellStyle name="__ [0]_______EWC 43.5MW8oMtresc 3_25_021 3" xfId="5665" xr:uid="{00000000-0005-0000-0000-000017050000}"/>
    <cellStyle name="__ [0]_______EWC 43.5MW8oMtresc 3_25_021 3 2" xfId="5666" xr:uid="{00000000-0005-0000-0000-000018050000}"/>
    <cellStyle name="__ [0]_______EWC 43.5MW8oMtresc 3_25_021 3 2 2" xfId="5667" xr:uid="{00000000-0005-0000-0000-000019050000}"/>
    <cellStyle name="__ [0]_______EWC 43.5MW8oMtresc 3_25_021 3 3" xfId="5668" xr:uid="{00000000-0005-0000-0000-00001A050000}"/>
    <cellStyle name="__ [0]_______EWC 43.5MW8oMtresc 3_25_021 3 3 2" xfId="5669" xr:uid="{00000000-0005-0000-0000-00001B050000}"/>
    <cellStyle name="__ [0]_______EWC 43.5MW8oMtresc 3_25_021 3 4" xfId="5670" xr:uid="{00000000-0005-0000-0000-00001C050000}"/>
    <cellStyle name="__ [0]_______EWC 43.5MW8oMtresc 3_25_021 3 4 2" xfId="5671" xr:uid="{00000000-0005-0000-0000-00001D050000}"/>
    <cellStyle name="__ [0]_______EWC 43.5MW8oMtresc 3_25_021 3 5" xfId="5672" xr:uid="{00000000-0005-0000-0000-00001E050000}"/>
    <cellStyle name="__ [0]_______EWC 43.5MW8oMtresc 3_25_021 3 5 2" xfId="5673" xr:uid="{00000000-0005-0000-0000-00001F050000}"/>
    <cellStyle name="__ [0]_______EWC 43.5MW8oMtresc 3_25_021 3 6" xfId="5674" xr:uid="{00000000-0005-0000-0000-000020050000}"/>
    <cellStyle name="__ [0]_______EWC 43.5MW8oMtresc 3_25_021 4" xfId="5675" xr:uid="{00000000-0005-0000-0000-000021050000}"/>
    <cellStyle name="__ [0]_______EWC 43.5MW8oMtresc 3_25_021_CHECK - White Creek Final Closing Model_2007 11 16 vequity method FINAL" xfId="5676" xr:uid="{00000000-0005-0000-0000-000022050000}"/>
    <cellStyle name="__ [0]_______EWC 43.5MW8oMtresc 3_25_021_CHECK - White Creek Final Closing Model_2007 11 16 vequity method FINAL 2" xfId="5677" xr:uid="{00000000-0005-0000-0000-000023050000}"/>
    <cellStyle name="__ [0]_______EWC 43.5MW8oMtresc 3_25_021_CHECK - White Creek Final Closing Model_2007 11 16 vequity method FINAL 2 2" xfId="5678" xr:uid="{00000000-0005-0000-0000-000024050000}"/>
    <cellStyle name="__ [0]_______EWC 43.5MW8oMtresc 3_25_021_CHECK - White Creek Final Closing Model_2007 11 16 vequity method FINAL 3" xfId="5679" xr:uid="{00000000-0005-0000-0000-000025050000}"/>
    <cellStyle name="__ [0]_______EWC 43.5MW8oMtresc 3_25_021_Horizon round 1 model vFINAL" xfId="5680" xr:uid="{00000000-0005-0000-0000-000026050000}"/>
    <cellStyle name="__ [0]_______EWC 43.5MW8oMtresc 3_25_021_Horizon round 1 model vFINAL 2" xfId="5681" xr:uid="{00000000-0005-0000-0000-000027050000}"/>
    <cellStyle name="__ [0]_______EWC 43.5MW8oMtresc 3_25_021_Horizon round 1 model vFINAL 2 2" xfId="5682" xr:uid="{00000000-0005-0000-0000-000028050000}"/>
    <cellStyle name="__ [0]_______EWC 43.5MW8oMtresc 3_25_021_Horizon round 1 model vFINAL 3" xfId="5683" xr:uid="{00000000-0005-0000-0000-000029050000}"/>
    <cellStyle name="__ [0]_______EWC 43.5MW8oMtresc 3_25_021_Horizon round 1 model vFINAL 3 2" xfId="5684" xr:uid="{00000000-0005-0000-0000-00002A050000}"/>
    <cellStyle name="__ [0]_______EWC 43.5MW8oMtresc 3_25_021_Horizon round 1 model vFINAL 4" xfId="5685" xr:uid="{00000000-0005-0000-0000-00002B050000}"/>
    <cellStyle name="__ [0]_______EWC 43.5MW8oMtresc 3_25_021_Horizon round 1 model vFINAL_1" xfId="5686" xr:uid="{00000000-0005-0000-0000-00002C050000}"/>
    <cellStyle name="__ [0]_______EWC 43.5MW8oMtresc 3_25_021_Horizon round 1 model vFINAL_1 2" xfId="5687" xr:uid="{00000000-0005-0000-0000-00002D050000}"/>
    <cellStyle name="__ [0]_______EWC 43.5MW8oMtresc 3_25_021_Horizon round 1 model vFINAL_1 2 2" xfId="5688" xr:uid="{00000000-0005-0000-0000-00002E050000}"/>
    <cellStyle name="__ [0]_______EWC 43.5MW8oMtresc 3_25_021_Horizon round 1 model vFINAL_1 3" xfId="5689" xr:uid="{00000000-0005-0000-0000-00002F050000}"/>
    <cellStyle name="__ [0]_______EWC 43.5MW8oMtresc 3_25_021_Horizon round 1 model vFINAL_1 3 2" xfId="5690" xr:uid="{00000000-0005-0000-0000-000030050000}"/>
    <cellStyle name="__ [0]_______EWC 43.5MW8oMtresc 3_25_021_Horizon round 1 model vFINAL_1 4" xfId="5691" xr:uid="{00000000-0005-0000-0000-000031050000}"/>
    <cellStyle name="__ [0]_______EWC 43.5MW8oMtresc 3_25_021_Horizon round 1 model vFINAL_1_Project Farwest III Model 03-20-07 v135" xfId="5692" xr:uid="{00000000-0005-0000-0000-000032050000}"/>
    <cellStyle name="__ [0]_______EWC 43.5MW8oMtresc 3_25_021_Horizon round 1 model vFINAL_1_Project Farwest III Model 03-20-07 v135 2" xfId="5693" xr:uid="{00000000-0005-0000-0000-000033050000}"/>
    <cellStyle name="__ [0]_______EWC 43.5MW8oMtresc 3_25_021_Horizon round 1 model vFINAL_1_Project Farwest III Model 03-20-07 v135 2 2" xfId="5694" xr:uid="{00000000-0005-0000-0000-000034050000}"/>
    <cellStyle name="__ [0]_______EWC 43.5MW8oMtresc 3_25_021_Horizon round 1 model vFINAL_1_Project Farwest III Model 03-20-07 v135 3" xfId="5695" xr:uid="{00000000-0005-0000-0000-000035050000}"/>
    <cellStyle name="__ [0]_______EWC 43.5MW8oMtresc 3_25_021_Horizon round 1 model vFINAL_1_Project Farwest III Model 03-20-07 v135 3 2" xfId="5696" xr:uid="{00000000-0005-0000-0000-000036050000}"/>
    <cellStyle name="__ [0]_______EWC 43.5MW8oMtresc 3_25_021_Horizon round 1 model vFINAL_1_Project Farwest III Model 03-20-07 v135 4" xfId="5697" xr:uid="{00000000-0005-0000-0000-000037050000}"/>
    <cellStyle name="__ [0]_______EWC 43.5MW8oMtresc 3_25_021_Horizon round 1 model vFINAL_1_Project Farwest III Model 03-20-07 v135_UPC G&amp;A (5-3-07)" xfId="5698" xr:uid="{00000000-0005-0000-0000-000038050000}"/>
    <cellStyle name="__ [0]_______EWC 43.5MW8oMtresc 3_25_021_Horizon round 1 model vFINAL_1_Project Farwest III Model 03-20-07 v135_UPC G&amp;A (5-3-07) 2" xfId="5699" xr:uid="{00000000-0005-0000-0000-000039050000}"/>
    <cellStyle name="__ [0]_______EWC 43.5MW8oMtresc 3_25_021_Horizon round 1 model vFINAL_1_Project Farwest III Model 03-20-07 v135_UPC G&amp;A (5-3-07) 2 2" xfId="5700" xr:uid="{00000000-0005-0000-0000-00003A050000}"/>
    <cellStyle name="__ [0]_______EWC 43.5MW8oMtresc 3_25_021_Horizon round 1 model vFINAL_1_Project Farwest III Model 03-20-07 v135_UPC G&amp;A (5-3-07) 3" xfId="5701" xr:uid="{00000000-0005-0000-0000-00003B050000}"/>
    <cellStyle name="__ [0]_______EWC 43.5MW8oMtresc 3_25_021_Horizon round 1 model vFINAL_1_Project Farwest III Model 03-20-07 v135_UPC G&amp;A (5-3-07) 3 2" xfId="5702" xr:uid="{00000000-0005-0000-0000-00003C050000}"/>
    <cellStyle name="__ [0]_______EWC 43.5MW8oMtresc 3_25_021_Horizon round 1 model vFINAL_1_Project Farwest III Model 03-20-07 v135_UPC G&amp;A (5-3-07) 4" xfId="5703" xr:uid="{00000000-0005-0000-0000-00003D050000}"/>
    <cellStyle name="__ [0]_______EWC 43.5MW8oMtresc 3_25_021_Horizon round 1 model vFINAL_1_Project Makani Model 04-11-07 v6" xfId="5704" xr:uid="{00000000-0005-0000-0000-00003E050000}"/>
    <cellStyle name="__ [0]_______EWC 43.5MW8oMtresc 3_25_021_Horizon round 1 model vFINAL_1_Project Makani Model 04-11-07 v6 2" xfId="5705" xr:uid="{00000000-0005-0000-0000-00003F050000}"/>
    <cellStyle name="__ [0]_______EWC 43.5MW8oMtresc 3_25_021_Horizon round 1 model vFINAL_1_Project Makani Model 04-11-07 v6 2 2" xfId="5706" xr:uid="{00000000-0005-0000-0000-000040050000}"/>
    <cellStyle name="__ [0]_______EWC 43.5MW8oMtresc 3_25_021_Horizon round 1 model vFINAL_1_Project Makani Model 04-11-07 v6 3" xfId="5707" xr:uid="{00000000-0005-0000-0000-000041050000}"/>
    <cellStyle name="__ [0]_______EWC 43.5MW8oMtresc 3_25_021_Horizon round 1 model vFINAL_1_Project Makani Model 04-11-07 v6 3 2" xfId="5708" xr:uid="{00000000-0005-0000-0000-000042050000}"/>
    <cellStyle name="__ [0]_______EWC 43.5MW8oMtresc 3_25_021_Horizon round 1 model vFINAL_1_Project Makani Model 04-11-07 v6 4" xfId="5709" xr:uid="{00000000-0005-0000-0000-000043050000}"/>
    <cellStyle name="__ [0]_______EWC 43.5MW8oMtresc 3_25_021_Horizon round 1 model vFINAL_1_Project Makani Model 04-11-07 v6_UPC G&amp;A (5-3-07)" xfId="5710" xr:uid="{00000000-0005-0000-0000-000044050000}"/>
    <cellStyle name="__ [0]_______EWC 43.5MW8oMtresc 3_25_021_Horizon round 1 model vFINAL_1_Project Makani Model 04-11-07 v6_UPC G&amp;A (5-3-07) 2" xfId="5711" xr:uid="{00000000-0005-0000-0000-000045050000}"/>
    <cellStyle name="__ [0]_______EWC 43.5MW8oMtresc 3_25_021_Horizon round 1 model vFINAL_1_Project Makani Model 04-11-07 v6_UPC G&amp;A (5-3-07) 2 2" xfId="5712" xr:uid="{00000000-0005-0000-0000-000046050000}"/>
    <cellStyle name="__ [0]_______EWC 43.5MW8oMtresc 3_25_021_Horizon round 1 model vFINAL_1_Project Makani Model 04-11-07 v6_UPC G&amp;A (5-3-07) 3" xfId="5713" xr:uid="{00000000-0005-0000-0000-000047050000}"/>
    <cellStyle name="__ [0]_______EWC 43.5MW8oMtresc 3_25_021_Horizon round 1 model vFINAL_1_Project Makani Model 04-11-07 v6_UPC G&amp;A (5-3-07) 3 2" xfId="5714" xr:uid="{00000000-0005-0000-0000-000048050000}"/>
    <cellStyle name="__ [0]_______EWC 43.5MW8oMtresc 3_25_021_Horizon round 1 model vFINAL_1_Project Makani Model 04-11-07 v6_UPC G&amp;A (5-3-07) 4" xfId="5715" xr:uid="{00000000-0005-0000-0000-000049050000}"/>
    <cellStyle name="__ [0]_______EWC 43.5MW8oMtresc 3_25_021_Inputs- Project" xfId="5716" xr:uid="{00000000-0005-0000-0000-00004A050000}"/>
    <cellStyle name="__ [0]_______EWC 43.5MW8oMtresc 3_25_021_Inputs- Project 2" xfId="5717" xr:uid="{00000000-0005-0000-0000-00004B050000}"/>
    <cellStyle name="__ [0]_______EWC 43.5MW8oMtresc 3_25_021_Pre-Tax GAAP" xfId="5718" xr:uid="{00000000-0005-0000-0000-00004C050000}"/>
    <cellStyle name="__ [0]_______EWC 43.5MW8oMtresc 3_25_021_Pre-Tax GAAP 2" xfId="5719" xr:uid="{00000000-0005-0000-0000-00004D050000}"/>
    <cellStyle name="__ [0]_______EWC 43.5MW8oMtresc 3_25_021_Pre-Tax GAAP 2 2" xfId="5720" xr:uid="{00000000-0005-0000-0000-00004E050000}"/>
    <cellStyle name="__ [0]_______EWC 43.5MW8oMtresc 3_25_021_Pre-Tax GAAP 3" xfId="5721" xr:uid="{00000000-0005-0000-0000-00004F050000}"/>
    <cellStyle name="__ [0]_______EWC 43.5MW8oMtresc 3_25_021_WPP - Ormat 6-5-2007  v19i with internal accounting v3 eq method FINAL" xfId="5722" xr:uid="{00000000-0005-0000-0000-000050050000}"/>
    <cellStyle name="__ [0]_______EWC 43.5MW8oMtresc 3_25_021_WPP - Ormat 6-5-2007  v19i with internal accounting v3 eq method FINAL 2" xfId="5723" xr:uid="{00000000-0005-0000-0000-000051050000}"/>
    <cellStyle name="__ [0]_______EWC 43.5MW8oMtresc 3_25_021_WPP - Ormat 6-5-2007  v19i with internal accounting v3 eq method FINAL 2 2" xfId="5724" xr:uid="{00000000-0005-0000-0000-000052050000}"/>
    <cellStyle name="__ [0]_______EWC 43.5MW8oMtresc 3_25_021_WPP - Ormat 6-5-2007  v19i with internal accounting v3 eq method FINAL 3" xfId="5725" xr:uid="{00000000-0005-0000-0000-000053050000}"/>
    <cellStyle name="__ [0]_______EWC 43.5MW8oMtresc 3_25_02v2" xfId="5726" xr:uid="{00000000-0005-0000-0000-000054050000}"/>
    <cellStyle name="__ [0]_______EWC 43.5MW8oMtresc 3_25_02v2 2" xfId="5727" xr:uid="{00000000-0005-0000-0000-000055050000}"/>
    <cellStyle name="__ [0]_______EWC 43.5MW8oMtresc 3_25_02v2 2 2" xfId="5728" xr:uid="{00000000-0005-0000-0000-000056050000}"/>
    <cellStyle name="__ [0]_______EWC 43.5MW8oMtresc 3_25_02v2 2 2 2" xfId="5729" xr:uid="{00000000-0005-0000-0000-000057050000}"/>
    <cellStyle name="__ [0]_______EWC 43.5MW8oMtresc 3_25_02v2 2 3" xfId="5730" xr:uid="{00000000-0005-0000-0000-000058050000}"/>
    <cellStyle name="__ [0]_______EWC 43.5MW8oMtresc 3_25_02v2 2 3 2" xfId="5731" xr:uid="{00000000-0005-0000-0000-000059050000}"/>
    <cellStyle name="__ [0]_______EWC 43.5MW8oMtresc 3_25_02v2 2 4" xfId="5732" xr:uid="{00000000-0005-0000-0000-00005A050000}"/>
    <cellStyle name="__ [0]_______EWC 43.5MW8oMtresc 3_25_02v2 2 4 2" xfId="5733" xr:uid="{00000000-0005-0000-0000-00005B050000}"/>
    <cellStyle name="__ [0]_______EWC 43.5MW8oMtresc 3_25_02v2 2 5" xfId="5734" xr:uid="{00000000-0005-0000-0000-00005C050000}"/>
    <cellStyle name="__ [0]_______EWC 43.5MW8oMtresc 3_25_02v2 2 5 2" xfId="5735" xr:uid="{00000000-0005-0000-0000-00005D050000}"/>
    <cellStyle name="__ [0]_______EWC 43.5MW8oMtresc 3_25_02v2 2 6" xfId="5736" xr:uid="{00000000-0005-0000-0000-00005E050000}"/>
    <cellStyle name="__ [0]_______EWC 43.5MW8oMtresc 3_25_02v2 3" xfId="5737" xr:uid="{00000000-0005-0000-0000-00005F050000}"/>
    <cellStyle name="__ [0]_______EWC 43.5MW8oMtresc 3_25_02v2 3 2" xfId="5738" xr:uid="{00000000-0005-0000-0000-000060050000}"/>
    <cellStyle name="__ [0]_______EWC 43.5MW8oMtresc 3_25_02v2 3 2 2" xfId="5739" xr:uid="{00000000-0005-0000-0000-000061050000}"/>
    <cellStyle name="__ [0]_______EWC 43.5MW8oMtresc 3_25_02v2 3 3" xfId="5740" xr:uid="{00000000-0005-0000-0000-000062050000}"/>
    <cellStyle name="__ [0]_______EWC 43.5MW8oMtresc 3_25_02v2 3 3 2" xfId="5741" xr:uid="{00000000-0005-0000-0000-000063050000}"/>
    <cellStyle name="__ [0]_______EWC 43.5MW8oMtresc 3_25_02v2 3 4" xfId="5742" xr:uid="{00000000-0005-0000-0000-000064050000}"/>
    <cellStyle name="__ [0]_______EWC 43.5MW8oMtresc 3_25_02v2 3 4 2" xfId="5743" xr:uid="{00000000-0005-0000-0000-000065050000}"/>
    <cellStyle name="__ [0]_______EWC 43.5MW8oMtresc 3_25_02v2 3 5" xfId="5744" xr:uid="{00000000-0005-0000-0000-000066050000}"/>
    <cellStyle name="__ [0]_______EWC 43.5MW8oMtresc 3_25_02v2 3 5 2" xfId="5745" xr:uid="{00000000-0005-0000-0000-000067050000}"/>
    <cellStyle name="__ [0]_______EWC 43.5MW8oMtresc 3_25_02v2 3 6" xfId="5746" xr:uid="{00000000-0005-0000-0000-000068050000}"/>
    <cellStyle name="__ [0]_______EWC 43.5MW8oMtresc 3_25_02v2 4" xfId="5747" xr:uid="{00000000-0005-0000-0000-000069050000}"/>
    <cellStyle name="__ [0]_______EWC 43.5MW8oMtresc 3_25_02v2_CHECK - White Creek Final Closing Model_2007 11 16 vequity method FINAL" xfId="5748" xr:uid="{00000000-0005-0000-0000-00006A050000}"/>
    <cellStyle name="__ [0]_______EWC 43.5MW8oMtresc 3_25_02v2_CHECK - White Creek Final Closing Model_2007 11 16 vequity method FINAL 2" xfId="5749" xr:uid="{00000000-0005-0000-0000-00006B050000}"/>
    <cellStyle name="__ [0]_______EWC 43.5MW8oMtresc 3_25_02v2_CHECK - White Creek Final Closing Model_2007 11 16 vequity method FINAL 2 2" xfId="5750" xr:uid="{00000000-0005-0000-0000-00006C050000}"/>
    <cellStyle name="__ [0]_______EWC 43.5MW8oMtresc 3_25_02v2_CHECK - White Creek Final Closing Model_2007 11 16 vequity method FINAL 3" xfId="5751" xr:uid="{00000000-0005-0000-0000-00006D050000}"/>
    <cellStyle name="__ [0]_______EWC 43.5MW8oMtresc 3_25_02v2_Horizon round 1 model vFINAL" xfId="5752" xr:uid="{00000000-0005-0000-0000-00006E050000}"/>
    <cellStyle name="__ [0]_______EWC 43.5MW8oMtresc 3_25_02v2_Horizon round 1 model vFINAL 2" xfId="5753" xr:uid="{00000000-0005-0000-0000-00006F050000}"/>
    <cellStyle name="__ [0]_______EWC 43.5MW8oMtresc 3_25_02v2_Horizon round 1 model vFINAL 2 2" xfId="5754" xr:uid="{00000000-0005-0000-0000-000070050000}"/>
    <cellStyle name="__ [0]_______EWC 43.5MW8oMtresc 3_25_02v2_Horizon round 1 model vFINAL 3" xfId="5755" xr:uid="{00000000-0005-0000-0000-000071050000}"/>
    <cellStyle name="__ [0]_______EWC 43.5MW8oMtresc 3_25_02v2_Horizon round 1 model vFINAL 3 2" xfId="5756" xr:uid="{00000000-0005-0000-0000-000072050000}"/>
    <cellStyle name="__ [0]_______EWC 43.5MW8oMtresc 3_25_02v2_Horizon round 1 model vFINAL 4" xfId="5757" xr:uid="{00000000-0005-0000-0000-000073050000}"/>
    <cellStyle name="__ [0]_______EWC 43.5MW8oMtresc 3_25_02v2_Horizon round 1 model vFINAL_1" xfId="5758" xr:uid="{00000000-0005-0000-0000-000074050000}"/>
    <cellStyle name="__ [0]_______EWC 43.5MW8oMtresc 3_25_02v2_Horizon round 1 model vFINAL_1 2" xfId="5759" xr:uid="{00000000-0005-0000-0000-000075050000}"/>
    <cellStyle name="__ [0]_______EWC 43.5MW8oMtresc 3_25_02v2_Horizon round 1 model vFINAL_1 2 2" xfId="5760" xr:uid="{00000000-0005-0000-0000-000076050000}"/>
    <cellStyle name="__ [0]_______EWC 43.5MW8oMtresc 3_25_02v2_Horizon round 1 model vFINAL_1 3" xfId="5761" xr:uid="{00000000-0005-0000-0000-000077050000}"/>
    <cellStyle name="__ [0]_______EWC 43.5MW8oMtresc 3_25_02v2_Horizon round 1 model vFINAL_1 3 2" xfId="5762" xr:uid="{00000000-0005-0000-0000-000078050000}"/>
    <cellStyle name="__ [0]_______EWC 43.5MW8oMtresc 3_25_02v2_Horizon round 1 model vFINAL_1 4" xfId="5763" xr:uid="{00000000-0005-0000-0000-000079050000}"/>
    <cellStyle name="__ [0]_______EWC 43.5MW8oMtresc 3_25_02v2_Horizon round 1 model vFINAL_1_Project Farwest III Model 03-20-07 v135" xfId="5764" xr:uid="{00000000-0005-0000-0000-00007A050000}"/>
    <cellStyle name="__ [0]_______EWC 43.5MW8oMtresc 3_25_02v2_Horizon round 1 model vFINAL_1_Project Farwest III Model 03-20-07 v135 2" xfId="5765" xr:uid="{00000000-0005-0000-0000-00007B050000}"/>
    <cellStyle name="__ [0]_______EWC 43.5MW8oMtresc 3_25_02v2_Horizon round 1 model vFINAL_1_Project Farwest III Model 03-20-07 v135 2 2" xfId="5766" xr:uid="{00000000-0005-0000-0000-00007C050000}"/>
    <cellStyle name="__ [0]_______EWC 43.5MW8oMtresc 3_25_02v2_Horizon round 1 model vFINAL_1_Project Farwest III Model 03-20-07 v135 3" xfId="5767" xr:uid="{00000000-0005-0000-0000-00007D050000}"/>
    <cellStyle name="__ [0]_______EWC 43.5MW8oMtresc 3_25_02v2_Horizon round 1 model vFINAL_1_Project Farwest III Model 03-20-07 v135 3 2" xfId="5768" xr:uid="{00000000-0005-0000-0000-00007E050000}"/>
    <cellStyle name="__ [0]_______EWC 43.5MW8oMtresc 3_25_02v2_Horizon round 1 model vFINAL_1_Project Farwest III Model 03-20-07 v135 4" xfId="5769" xr:uid="{00000000-0005-0000-0000-00007F050000}"/>
    <cellStyle name="__ [0]_______EWC 43.5MW8oMtresc 3_25_02v2_Horizon round 1 model vFINAL_1_Project Farwest III Model 03-20-07 v135_UPC G&amp;A (5-3-07)" xfId="5770" xr:uid="{00000000-0005-0000-0000-000080050000}"/>
    <cellStyle name="__ [0]_______EWC 43.5MW8oMtresc 3_25_02v2_Horizon round 1 model vFINAL_1_Project Farwest III Model 03-20-07 v135_UPC G&amp;A (5-3-07) 2" xfId="5771" xr:uid="{00000000-0005-0000-0000-000081050000}"/>
    <cellStyle name="__ [0]_______EWC 43.5MW8oMtresc 3_25_02v2_Horizon round 1 model vFINAL_1_Project Farwest III Model 03-20-07 v135_UPC G&amp;A (5-3-07) 2 2" xfId="5772" xr:uid="{00000000-0005-0000-0000-000082050000}"/>
    <cellStyle name="__ [0]_______EWC 43.5MW8oMtresc 3_25_02v2_Horizon round 1 model vFINAL_1_Project Farwest III Model 03-20-07 v135_UPC G&amp;A (5-3-07) 3" xfId="5773" xr:uid="{00000000-0005-0000-0000-000083050000}"/>
    <cellStyle name="__ [0]_______EWC 43.5MW8oMtresc 3_25_02v2_Horizon round 1 model vFINAL_1_Project Farwest III Model 03-20-07 v135_UPC G&amp;A (5-3-07) 3 2" xfId="5774" xr:uid="{00000000-0005-0000-0000-000084050000}"/>
    <cellStyle name="__ [0]_______EWC 43.5MW8oMtresc 3_25_02v2_Horizon round 1 model vFINAL_1_Project Farwest III Model 03-20-07 v135_UPC G&amp;A (5-3-07) 4" xfId="5775" xr:uid="{00000000-0005-0000-0000-000085050000}"/>
    <cellStyle name="__ [0]_______EWC 43.5MW8oMtresc 3_25_02v2_Horizon round 1 model vFINAL_1_Project Makani Model 04-11-07 v6" xfId="5776" xr:uid="{00000000-0005-0000-0000-000086050000}"/>
    <cellStyle name="__ [0]_______EWC 43.5MW8oMtresc 3_25_02v2_Horizon round 1 model vFINAL_1_Project Makani Model 04-11-07 v6 2" xfId="5777" xr:uid="{00000000-0005-0000-0000-000087050000}"/>
    <cellStyle name="__ [0]_______EWC 43.5MW8oMtresc 3_25_02v2_Horizon round 1 model vFINAL_1_Project Makani Model 04-11-07 v6 2 2" xfId="5778" xr:uid="{00000000-0005-0000-0000-000088050000}"/>
    <cellStyle name="__ [0]_______EWC 43.5MW8oMtresc 3_25_02v2_Horizon round 1 model vFINAL_1_Project Makani Model 04-11-07 v6 3" xfId="5779" xr:uid="{00000000-0005-0000-0000-000089050000}"/>
    <cellStyle name="__ [0]_______EWC 43.5MW8oMtresc 3_25_02v2_Horizon round 1 model vFINAL_1_Project Makani Model 04-11-07 v6 3 2" xfId="5780" xr:uid="{00000000-0005-0000-0000-00008A050000}"/>
    <cellStyle name="__ [0]_______EWC 43.5MW8oMtresc 3_25_02v2_Horizon round 1 model vFINAL_1_Project Makani Model 04-11-07 v6 4" xfId="5781" xr:uid="{00000000-0005-0000-0000-00008B050000}"/>
    <cellStyle name="__ [0]_______EWC 43.5MW8oMtresc 3_25_02v2_Horizon round 1 model vFINAL_1_Project Makani Model 04-11-07 v6_UPC G&amp;A (5-3-07)" xfId="5782" xr:uid="{00000000-0005-0000-0000-00008C050000}"/>
    <cellStyle name="__ [0]_______EWC 43.5MW8oMtresc 3_25_02v2_Horizon round 1 model vFINAL_1_Project Makani Model 04-11-07 v6_UPC G&amp;A (5-3-07) 2" xfId="5783" xr:uid="{00000000-0005-0000-0000-00008D050000}"/>
    <cellStyle name="__ [0]_______EWC 43.5MW8oMtresc 3_25_02v2_Horizon round 1 model vFINAL_1_Project Makani Model 04-11-07 v6_UPC G&amp;A (5-3-07) 2 2" xfId="5784" xr:uid="{00000000-0005-0000-0000-00008E050000}"/>
    <cellStyle name="__ [0]_______EWC 43.5MW8oMtresc 3_25_02v2_Horizon round 1 model vFINAL_1_Project Makani Model 04-11-07 v6_UPC G&amp;A (5-3-07) 3" xfId="5785" xr:uid="{00000000-0005-0000-0000-00008F050000}"/>
    <cellStyle name="__ [0]_______EWC 43.5MW8oMtresc 3_25_02v2_Horizon round 1 model vFINAL_1_Project Makani Model 04-11-07 v6_UPC G&amp;A (5-3-07) 3 2" xfId="5786" xr:uid="{00000000-0005-0000-0000-000090050000}"/>
    <cellStyle name="__ [0]_______EWC 43.5MW8oMtresc 3_25_02v2_Horizon round 1 model vFINAL_1_Project Makani Model 04-11-07 v6_UPC G&amp;A (5-3-07) 4" xfId="5787" xr:uid="{00000000-0005-0000-0000-000091050000}"/>
    <cellStyle name="__ [0]_______EWC 43.5MW8oMtresc 3_25_02v2_Inputs- Project" xfId="5788" xr:uid="{00000000-0005-0000-0000-000092050000}"/>
    <cellStyle name="__ [0]_______EWC 43.5MW8oMtresc 3_25_02v2_Inputs- Project 2" xfId="5789" xr:uid="{00000000-0005-0000-0000-000093050000}"/>
    <cellStyle name="__ [0]_______EWC 43.5MW8oMtresc 3_25_02v2_Pre-Tax GAAP" xfId="5790" xr:uid="{00000000-0005-0000-0000-000094050000}"/>
    <cellStyle name="__ [0]_______EWC 43.5MW8oMtresc 3_25_02v2_Pre-Tax GAAP 2" xfId="5791" xr:uid="{00000000-0005-0000-0000-000095050000}"/>
    <cellStyle name="__ [0]_______EWC 43.5MW8oMtresc 3_25_02v2_Pre-Tax GAAP 2 2" xfId="5792" xr:uid="{00000000-0005-0000-0000-000096050000}"/>
    <cellStyle name="__ [0]_______EWC 43.5MW8oMtresc 3_25_02v2_Pre-Tax GAAP 3" xfId="5793" xr:uid="{00000000-0005-0000-0000-000097050000}"/>
    <cellStyle name="__ [0]_______EWC 43.5MW8oMtresc 3_25_02v2_WPP - Ormat 6-5-2007  v19i with internal accounting v3 eq method FINAL" xfId="5794" xr:uid="{00000000-0005-0000-0000-000098050000}"/>
    <cellStyle name="__ [0]_______EWC 43.5MW8oMtresc 3_25_02v2_WPP - Ormat 6-5-2007  v19i with internal accounting v3 eq method FINAL 2" xfId="5795" xr:uid="{00000000-0005-0000-0000-000099050000}"/>
    <cellStyle name="__ [0]_______EWC 43.5MW8oMtresc 3_25_02v2_WPP - Ormat 6-5-2007  v19i with internal accounting v3 eq method FINAL 2 2" xfId="5796" xr:uid="{00000000-0005-0000-0000-00009A050000}"/>
    <cellStyle name="__ [0]_______EWC 43.5MW8oMtresc 3_25_02v2_WPP - Ormat 6-5-2007  v19i with internal accounting v3 eq method FINAL 3" xfId="5797" xr:uid="{00000000-0005-0000-0000-00009B050000}"/>
    <cellStyle name="__ [0]_______EWC 43.5MW8oMtresc 3_25_02v2w_esc" xfId="5798" xr:uid="{00000000-0005-0000-0000-00009C050000}"/>
    <cellStyle name="__ [0]_______EWC 43.5MW8oMtresc 3_25_02v2w_esc 2" xfId="5799" xr:uid="{00000000-0005-0000-0000-00009D050000}"/>
    <cellStyle name="__ [0]_______EWC 43.5MW8oMtresc 3_25_02v2w_esc 2 2" xfId="5800" xr:uid="{00000000-0005-0000-0000-00009E050000}"/>
    <cellStyle name="__ [0]_______EWC 43.5MW8oMtresc 3_25_02v2w_esc 2 2 2" xfId="5801" xr:uid="{00000000-0005-0000-0000-00009F050000}"/>
    <cellStyle name="__ [0]_______EWC 43.5MW8oMtresc 3_25_02v2w_esc 2 3" xfId="5802" xr:uid="{00000000-0005-0000-0000-0000A0050000}"/>
    <cellStyle name="__ [0]_______EWC 43.5MW8oMtresc 3_25_02v2w_esc 2 3 2" xfId="5803" xr:uid="{00000000-0005-0000-0000-0000A1050000}"/>
    <cellStyle name="__ [0]_______EWC 43.5MW8oMtresc 3_25_02v2w_esc 2 4" xfId="5804" xr:uid="{00000000-0005-0000-0000-0000A2050000}"/>
    <cellStyle name="__ [0]_______EWC 43.5MW8oMtresc 3_25_02v2w_esc 2 4 2" xfId="5805" xr:uid="{00000000-0005-0000-0000-0000A3050000}"/>
    <cellStyle name="__ [0]_______EWC 43.5MW8oMtresc 3_25_02v2w_esc 2 5" xfId="5806" xr:uid="{00000000-0005-0000-0000-0000A4050000}"/>
    <cellStyle name="__ [0]_______EWC 43.5MW8oMtresc 3_25_02v2w_esc 2 5 2" xfId="5807" xr:uid="{00000000-0005-0000-0000-0000A5050000}"/>
    <cellStyle name="__ [0]_______EWC 43.5MW8oMtresc 3_25_02v2w_esc 2 6" xfId="5808" xr:uid="{00000000-0005-0000-0000-0000A6050000}"/>
    <cellStyle name="__ [0]_______EWC 43.5MW8oMtresc 3_25_02v2w_esc 3" xfId="5809" xr:uid="{00000000-0005-0000-0000-0000A7050000}"/>
    <cellStyle name="__ [0]_______EWC 43.5MW8oMtresc 3_25_02v2w_esc 3 2" xfId="5810" xr:uid="{00000000-0005-0000-0000-0000A8050000}"/>
    <cellStyle name="__ [0]_______EWC 43.5MW8oMtresc 3_25_02v2w_esc 3 2 2" xfId="5811" xr:uid="{00000000-0005-0000-0000-0000A9050000}"/>
    <cellStyle name="__ [0]_______EWC 43.5MW8oMtresc 3_25_02v2w_esc 3 3" xfId="5812" xr:uid="{00000000-0005-0000-0000-0000AA050000}"/>
    <cellStyle name="__ [0]_______EWC 43.5MW8oMtresc 3_25_02v2w_esc 3 3 2" xfId="5813" xr:uid="{00000000-0005-0000-0000-0000AB050000}"/>
    <cellStyle name="__ [0]_______EWC 43.5MW8oMtresc 3_25_02v2w_esc 3 4" xfId="5814" xr:uid="{00000000-0005-0000-0000-0000AC050000}"/>
    <cellStyle name="__ [0]_______EWC 43.5MW8oMtresc 3_25_02v2w_esc 3 4 2" xfId="5815" xr:uid="{00000000-0005-0000-0000-0000AD050000}"/>
    <cellStyle name="__ [0]_______EWC 43.5MW8oMtresc 3_25_02v2w_esc 3 5" xfId="5816" xr:uid="{00000000-0005-0000-0000-0000AE050000}"/>
    <cellStyle name="__ [0]_______EWC 43.5MW8oMtresc 3_25_02v2w_esc 3 5 2" xfId="5817" xr:uid="{00000000-0005-0000-0000-0000AF050000}"/>
    <cellStyle name="__ [0]_______EWC 43.5MW8oMtresc 3_25_02v2w_esc 3 6" xfId="5818" xr:uid="{00000000-0005-0000-0000-0000B0050000}"/>
    <cellStyle name="__ [0]_______EWC 43.5MW8oMtresc 3_25_02v2w_esc 4" xfId="5819" xr:uid="{00000000-0005-0000-0000-0000B1050000}"/>
    <cellStyle name="__ [0]_______EWC 43.5MW8oMtresc 3_25_02v2w_esc_CHECK - White Creek Final Closing Model_2007 11 16 vequity method FINAL" xfId="5820" xr:uid="{00000000-0005-0000-0000-0000B2050000}"/>
    <cellStyle name="__ [0]_______EWC 43.5MW8oMtresc 3_25_02v2w_esc_CHECK - White Creek Final Closing Model_2007 11 16 vequity method FINAL 2" xfId="5821" xr:uid="{00000000-0005-0000-0000-0000B3050000}"/>
    <cellStyle name="__ [0]_______EWC 43.5MW8oMtresc 3_25_02v2w_esc_CHECK - White Creek Final Closing Model_2007 11 16 vequity method FINAL 2 2" xfId="5822" xr:uid="{00000000-0005-0000-0000-0000B4050000}"/>
    <cellStyle name="__ [0]_______EWC 43.5MW8oMtresc 3_25_02v2w_esc_CHECK - White Creek Final Closing Model_2007 11 16 vequity method FINAL 3" xfId="5823" xr:uid="{00000000-0005-0000-0000-0000B5050000}"/>
    <cellStyle name="__ [0]_______EWC 43.5MW8oMtresc 3_25_02v2w_esc_Horizon round 1 model vFINAL" xfId="5824" xr:uid="{00000000-0005-0000-0000-0000B6050000}"/>
    <cellStyle name="__ [0]_______EWC 43.5MW8oMtresc 3_25_02v2w_esc_Horizon round 1 model vFINAL 2" xfId="5825" xr:uid="{00000000-0005-0000-0000-0000B7050000}"/>
    <cellStyle name="__ [0]_______EWC 43.5MW8oMtresc 3_25_02v2w_esc_Horizon round 1 model vFINAL 2 2" xfId="5826" xr:uid="{00000000-0005-0000-0000-0000B8050000}"/>
    <cellStyle name="__ [0]_______EWC 43.5MW8oMtresc 3_25_02v2w_esc_Horizon round 1 model vFINAL 3" xfId="5827" xr:uid="{00000000-0005-0000-0000-0000B9050000}"/>
    <cellStyle name="__ [0]_______EWC 43.5MW8oMtresc 3_25_02v2w_esc_Horizon round 1 model vFINAL 3 2" xfId="5828" xr:uid="{00000000-0005-0000-0000-0000BA050000}"/>
    <cellStyle name="__ [0]_______EWC 43.5MW8oMtresc 3_25_02v2w_esc_Horizon round 1 model vFINAL 4" xfId="5829" xr:uid="{00000000-0005-0000-0000-0000BB050000}"/>
    <cellStyle name="__ [0]_______EWC 43.5MW8oMtresc 3_25_02v2w_esc_Horizon round 1 model vFINAL_1" xfId="5830" xr:uid="{00000000-0005-0000-0000-0000BC050000}"/>
    <cellStyle name="__ [0]_______EWC 43.5MW8oMtresc 3_25_02v2w_esc_Horizon round 1 model vFINAL_1 2" xfId="5831" xr:uid="{00000000-0005-0000-0000-0000BD050000}"/>
    <cellStyle name="__ [0]_______EWC 43.5MW8oMtresc 3_25_02v2w_esc_Horizon round 1 model vFINAL_1 2 2" xfId="5832" xr:uid="{00000000-0005-0000-0000-0000BE050000}"/>
    <cellStyle name="__ [0]_______EWC 43.5MW8oMtresc 3_25_02v2w_esc_Horizon round 1 model vFINAL_1 3" xfId="5833" xr:uid="{00000000-0005-0000-0000-0000BF050000}"/>
    <cellStyle name="__ [0]_______EWC 43.5MW8oMtresc 3_25_02v2w_esc_Horizon round 1 model vFINAL_1 3 2" xfId="5834" xr:uid="{00000000-0005-0000-0000-0000C0050000}"/>
    <cellStyle name="__ [0]_______EWC 43.5MW8oMtresc 3_25_02v2w_esc_Horizon round 1 model vFINAL_1 4" xfId="5835" xr:uid="{00000000-0005-0000-0000-0000C1050000}"/>
    <cellStyle name="__ [0]_______EWC 43.5MW8oMtresc 3_25_02v2w_esc_Horizon round 1 model vFINAL_1_Project Farwest III Model 03-20-07 v135" xfId="5836" xr:uid="{00000000-0005-0000-0000-0000C2050000}"/>
    <cellStyle name="__ [0]_______EWC 43.5MW8oMtresc 3_25_02v2w_esc_Horizon round 1 model vFINAL_1_Project Farwest III Model 03-20-07 v135 2" xfId="5837" xr:uid="{00000000-0005-0000-0000-0000C3050000}"/>
    <cellStyle name="__ [0]_______EWC 43.5MW8oMtresc 3_25_02v2w_esc_Horizon round 1 model vFINAL_1_Project Farwest III Model 03-20-07 v135 2 2" xfId="5838" xr:uid="{00000000-0005-0000-0000-0000C4050000}"/>
    <cellStyle name="__ [0]_______EWC 43.5MW8oMtresc 3_25_02v2w_esc_Horizon round 1 model vFINAL_1_Project Farwest III Model 03-20-07 v135 3" xfId="5839" xr:uid="{00000000-0005-0000-0000-0000C5050000}"/>
    <cellStyle name="__ [0]_______EWC 43.5MW8oMtresc 3_25_02v2w_esc_Horizon round 1 model vFINAL_1_Project Farwest III Model 03-20-07 v135 3 2" xfId="5840" xr:uid="{00000000-0005-0000-0000-0000C6050000}"/>
    <cellStyle name="__ [0]_______EWC 43.5MW8oMtresc 3_25_02v2w_esc_Horizon round 1 model vFINAL_1_Project Farwest III Model 03-20-07 v135 4" xfId="5841" xr:uid="{00000000-0005-0000-0000-0000C7050000}"/>
    <cellStyle name="__ [0]_______EWC 43.5MW8oMtresc 3_25_02v2w_esc_Horizon round 1 model vFINAL_1_Project Farwest III Model 03-20-07 v135_UPC G&amp;A (5-3-07)" xfId="5842" xr:uid="{00000000-0005-0000-0000-0000C8050000}"/>
    <cellStyle name="__ [0]_______EWC 43.5MW8oMtresc 3_25_02v2w_esc_Horizon round 1 model vFINAL_1_Project Farwest III Model 03-20-07 v135_UPC G&amp;A (5-3-07) 2" xfId="5843" xr:uid="{00000000-0005-0000-0000-0000C9050000}"/>
    <cellStyle name="__ [0]_______EWC 43.5MW8oMtresc 3_25_02v2w_esc_Horizon round 1 model vFINAL_1_Project Farwest III Model 03-20-07 v135_UPC G&amp;A (5-3-07) 2 2" xfId="5844" xr:uid="{00000000-0005-0000-0000-0000CA050000}"/>
    <cellStyle name="__ [0]_______EWC 43.5MW8oMtresc 3_25_02v2w_esc_Horizon round 1 model vFINAL_1_Project Farwest III Model 03-20-07 v135_UPC G&amp;A (5-3-07) 3" xfId="5845" xr:uid="{00000000-0005-0000-0000-0000CB050000}"/>
    <cellStyle name="__ [0]_______EWC 43.5MW8oMtresc 3_25_02v2w_esc_Horizon round 1 model vFINAL_1_Project Farwest III Model 03-20-07 v135_UPC G&amp;A (5-3-07) 3 2" xfId="5846" xr:uid="{00000000-0005-0000-0000-0000CC050000}"/>
    <cellStyle name="__ [0]_______EWC 43.5MW8oMtresc 3_25_02v2w_esc_Horizon round 1 model vFINAL_1_Project Farwest III Model 03-20-07 v135_UPC G&amp;A (5-3-07) 4" xfId="5847" xr:uid="{00000000-0005-0000-0000-0000CD050000}"/>
    <cellStyle name="__ [0]_______EWC 43.5MW8oMtresc 3_25_02v2w_esc_Horizon round 1 model vFINAL_1_Project Makani Model 04-11-07 v6" xfId="5848" xr:uid="{00000000-0005-0000-0000-0000CE050000}"/>
    <cellStyle name="__ [0]_______EWC 43.5MW8oMtresc 3_25_02v2w_esc_Horizon round 1 model vFINAL_1_Project Makani Model 04-11-07 v6 2" xfId="5849" xr:uid="{00000000-0005-0000-0000-0000CF050000}"/>
    <cellStyle name="__ [0]_______EWC 43.5MW8oMtresc 3_25_02v2w_esc_Horizon round 1 model vFINAL_1_Project Makani Model 04-11-07 v6 2 2" xfId="5850" xr:uid="{00000000-0005-0000-0000-0000D0050000}"/>
    <cellStyle name="__ [0]_______EWC 43.5MW8oMtresc 3_25_02v2w_esc_Horizon round 1 model vFINAL_1_Project Makani Model 04-11-07 v6 3" xfId="5851" xr:uid="{00000000-0005-0000-0000-0000D1050000}"/>
    <cellStyle name="__ [0]_______EWC 43.5MW8oMtresc 3_25_02v2w_esc_Horizon round 1 model vFINAL_1_Project Makani Model 04-11-07 v6 3 2" xfId="5852" xr:uid="{00000000-0005-0000-0000-0000D2050000}"/>
    <cellStyle name="__ [0]_______EWC 43.5MW8oMtresc 3_25_02v2w_esc_Horizon round 1 model vFINAL_1_Project Makani Model 04-11-07 v6 4" xfId="5853" xr:uid="{00000000-0005-0000-0000-0000D3050000}"/>
    <cellStyle name="__ [0]_______EWC 43.5MW8oMtresc 3_25_02v2w_esc_Horizon round 1 model vFINAL_1_Project Makani Model 04-11-07 v6_UPC G&amp;A (5-3-07)" xfId="5854" xr:uid="{00000000-0005-0000-0000-0000D4050000}"/>
    <cellStyle name="__ [0]_______EWC 43.5MW8oMtresc 3_25_02v2w_esc_Horizon round 1 model vFINAL_1_Project Makani Model 04-11-07 v6_UPC G&amp;A (5-3-07) 2" xfId="5855" xr:uid="{00000000-0005-0000-0000-0000D5050000}"/>
    <cellStyle name="__ [0]_______EWC 43.5MW8oMtresc 3_25_02v2w_esc_Horizon round 1 model vFINAL_1_Project Makani Model 04-11-07 v6_UPC G&amp;A (5-3-07) 2 2" xfId="5856" xr:uid="{00000000-0005-0000-0000-0000D6050000}"/>
    <cellStyle name="__ [0]_______EWC 43.5MW8oMtresc 3_25_02v2w_esc_Horizon round 1 model vFINAL_1_Project Makani Model 04-11-07 v6_UPC G&amp;A (5-3-07) 3" xfId="5857" xr:uid="{00000000-0005-0000-0000-0000D7050000}"/>
    <cellStyle name="__ [0]_______EWC 43.5MW8oMtresc 3_25_02v2w_esc_Horizon round 1 model vFINAL_1_Project Makani Model 04-11-07 v6_UPC G&amp;A (5-3-07) 3 2" xfId="5858" xr:uid="{00000000-0005-0000-0000-0000D8050000}"/>
    <cellStyle name="__ [0]_______EWC 43.5MW8oMtresc 3_25_02v2w_esc_Horizon round 1 model vFINAL_1_Project Makani Model 04-11-07 v6_UPC G&amp;A (5-3-07) 4" xfId="5859" xr:uid="{00000000-0005-0000-0000-0000D9050000}"/>
    <cellStyle name="__ [0]_______EWC 43.5MW8oMtresc 3_25_02v2w_esc_Pre-Tax GAAP" xfId="5860" xr:uid="{00000000-0005-0000-0000-0000DA050000}"/>
    <cellStyle name="__ [0]_______EWC 43.5MW8oMtresc 3_25_02v2w_esc_Pre-Tax GAAP 2" xfId="5861" xr:uid="{00000000-0005-0000-0000-0000DB050000}"/>
    <cellStyle name="__ [0]_______EWC 43.5MW8oMtresc 3_25_02v2w_esc_Pre-Tax GAAP 2 2" xfId="5862" xr:uid="{00000000-0005-0000-0000-0000DC050000}"/>
    <cellStyle name="__ [0]_______EWC 43.5MW8oMtresc 3_25_02v2w_esc_Pre-Tax GAAP 3" xfId="5863" xr:uid="{00000000-0005-0000-0000-0000DD050000}"/>
    <cellStyle name="__ [0]_______EWC 43.5MW8oMtresc 3_25_02v2w_esc_WPP - Ormat 6-5-2007  v19i with internal accounting v3 eq method FINAL" xfId="5864" xr:uid="{00000000-0005-0000-0000-0000DE050000}"/>
    <cellStyle name="__ [0]_______EWC 43.5MW8oMtresc 3_25_02v2w_esc_WPP - Ormat 6-5-2007  v19i with internal accounting v3 eq method FINAL 2" xfId="5865" xr:uid="{00000000-0005-0000-0000-0000DF050000}"/>
    <cellStyle name="__ [0]_______EWC 43.5MW8oMtresc 3_25_02v2w_esc_WPP - Ormat 6-5-2007  v19i with internal accounting v3 eq method FINAL 2 2" xfId="5866" xr:uid="{00000000-0005-0000-0000-0000E0050000}"/>
    <cellStyle name="__ [0]_______EWC 43.5MW8oMtresc 3_25_02v2w_esc_WPP - Ormat 6-5-2007  v19i with internal accounting v3 eq method FINAL 3" xfId="5867" xr:uid="{00000000-0005-0000-0000-0000E1050000}"/>
    <cellStyle name="__ [0]_______Horizon round 1 model vFINAL" xfId="5868" xr:uid="{00000000-0005-0000-0000-0000E2050000}"/>
    <cellStyle name="__ [0]_______Horizon round 1 model vFINAL 2" xfId="5869" xr:uid="{00000000-0005-0000-0000-0000E3050000}"/>
    <cellStyle name="__ [0]_______Horizon round 1 model vFINAL 2 2" xfId="5870" xr:uid="{00000000-0005-0000-0000-0000E4050000}"/>
    <cellStyle name="__ [0]_______Horizon round 1 model vFINAL 3" xfId="5871" xr:uid="{00000000-0005-0000-0000-0000E5050000}"/>
    <cellStyle name="__ [0]_______Horizon round 1 model vFINAL 3 2" xfId="5872" xr:uid="{00000000-0005-0000-0000-0000E6050000}"/>
    <cellStyle name="__ [0]_______Horizon round 1 model vFINAL 4" xfId="5873" xr:uid="{00000000-0005-0000-0000-0000E7050000}"/>
    <cellStyle name="__ [0]_______Horizon round 1 model vFINAL_1" xfId="5874" xr:uid="{00000000-0005-0000-0000-0000E8050000}"/>
    <cellStyle name="__ [0]_______Horizon round 1 model vFINAL_1 2" xfId="5875" xr:uid="{00000000-0005-0000-0000-0000E9050000}"/>
    <cellStyle name="__ [0]_______Horizon round 1 model vFINAL_1 2 2" xfId="5876" xr:uid="{00000000-0005-0000-0000-0000EA050000}"/>
    <cellStyle name="__ [0]_______Horizon round 1 model vFINAL_1 3" xfId="5877" xr:uid="{00000000-0005-0000-0000-0000EB050000}"/>
    <cellStyle name="__ [0]_______Horizon round 1 model vFINAL_1 3 2" xfId="5878" xr:uid="{00000000-0005-0000-0000-0000EC050000}"/>
    <cellStyle name="__ [0]_______Horizon round 1 model vFINAL_1 4" xfId="5879" xr:uid="{00000000-0005-0000-0000-0000ED050000}"/>
    <cellStyle name="__ [0]_______Horizon round 1 model vFINAL_1_Project Farwest III Model 03-20-07 v135" xfId="5880" xr:uid="{00000000-0005-0000-0000-0000EE050000}"/>
    <cellStyle name="__ [0]_______Horizon round 1 model vFINAL_1_Project Farwest III Model 03-20-07 v135 2" xfId="5881" xr:uid="{00000000-0005-0000-0000-0000EF050000}"/>
    <cellStyle name="__ [0]_______Horizon round 1 model vFINAL_1_Project Farwest III Model 03-20-07 v135 2 2" xfId="5882" xr:uid="{00000000-0005-0000-0000-0000F0050000}"/>
    <cellStyle name="__ [0]_______Horizon round 1 model vFINAL_1_Project Farwest III Model 03-20-07 v135 3" xfId="5883" xr:uid="{00000000-0005-0000-0000-0000F1050000}"/>
    <cellStyle name="__ [0]_______Horizon round 1 model vFINAL_1_Project Farwest III Model 03-20-07 v135 3 2" xfId="5884" xr:uid="{00000000-0005-0000-0000-0000F2050000}"/>
    <cellStyle name="__ [0]_______Horizon round 1 model vFINAL_1_Project Farwest III Model 03-20-07 v135 4" xfId="5885" xr:uid="{00000000-0005-0000-0000-0000F3050000}"/>
    <cellStyle name="__ [0]_______Horizon round 1 model vFINAL_1_Project Farwest III Model 03-20-07 v135_UPC G&amp;A (5-3-07)" xfId="5886" xr:uid="{00000000-0005-0000-0000-0000F4050000}"/>
    <cellStyle name="__ [0]_______Horizon round 1 model vFINAL_1_Project Farwest III Model 03-20-07 v135_UPC G&amp;A (5-3-07) 2" xfId="5887" xr:uid="{00000000-0005-0000-0000-0000F5050000}"/>
    <cellStyle name="__ [0]_______Horizon round 1 model vFINAL_1_Project Farwest III Model 03-20-07 v135_UPC G&amp;A (5-3-07) 2 2" xfId="5888" xr:uid="{00000000-0005-0000-0000-0000F6050000}"/>
    <cellStyle name="__ [0]_______Horizon round 1 model vFINAL_1_Project Farwest III Model 03-20-07 v135_UPC G&amp;A (5-3-07) 3" xfId="5889" xr:uid="{00000000-0005-0000-0000-0000F7050000}"/>
    <cellStyle name="__ [0]_______Horizon round 1 model vFINAL_1_Project Farwest III Model 03-20-07 v135_UPC G&amp;A (5-3-07) 3 2" xfId="5890" xr:uid="{00000000-0005-0000-0000-0000F8050000}"/>
    <cellStyle name="__ [0]_______Horizon round 1 model vFINAL_1_Project Farwest III Model 03-20-07 v135_UPC G&amp;A (5-3-07) 4" xfId="5891" xr:uid="{00000000-0005-0000-0000-0000F9050000}"/>
    <cellStyle name="__ [0]_______Horizon round 1 model vFINAL_1_Project Makani Model 04-11-07 v6" xfId="5892" xr:uid="{00000000-0005-0000-0000-0000FA050000}"/>
    <cellStyle name="__ [0]_______Horizon round 1 model vFINAL_1_Project Makani Model 04-11-07 v6 2" xfId="5893" xr:uid="{00000000-0005-0000-0000-0000FB050000}"/>
    <cellStyle name="__ [0]_______Horizon round 1 model vFINAL_1_Project Makani Model 04-11-07 v6 2 2" xfId="5894" xr:uid="{00000000-0005-0000-0000-0000FC050000}"/>
    <cellStyle name="__ [0]_______Horizon round 1 model vFINAL_1_Project Makani Model 04-11-07 v6 3" xfId="5895" xr:uid="{00000000-0005-0000-0000-0000FD050000}"/>
    <cellStyle name="__ [0]_______Horizon round 1 model vFINAL_1_Project Makani Model 04-11-07 v6 3 2" xfId="5896" xr:uid="{00000000-0005-0000-0000-0000FE050000}"/>
    <cellStyle name="__ [0]_______Horizon round 1 model vFINAL_1_Project Makani Model 04-11-07 v6 4" xfId="5897" xr:uid="{00000000-0005-0000-0000-0000FF050000}"/>
    <cellStyle name="__ [0]_______Horizon round 1 model vFINAL_1_Project Makani Model 04-11-07 v6_UPC G&amp;A (5-3-07)" xfId="5898" xr:uid="{00000000-0005-0000-0000-000000060000}"/>
    <cellStyle name="__ [0]_______Horizon round 1 model vFINAL_1_Project Makani Model 04-11-07 v6_UPC G&amp;A (5-3-07) 2" xfId="5899" xr:uid="{00000000-0005-0000-0000-000001060000}"/>
    <cellStyle name="__ [0]_______Horizon round 1 model vFINAL_1_Project Makani Model 04-11-07 v6_UPC G&amp;A (5-3-07) 2 2" xfId="5900" xr:uid="{00000000-0005-0000-0000-000002060000}"/>
    <cellStyle name="__ [0]_______Horizon round 1 model vFINAL_1_Project Makani Model 04-11-07 v6_UPC G&amp;A (5-3-07) 3" xfId="5901" xr:uid="{00000000-0005-0000-0000-000003060000}"/>
    <cellStyle name="__ [0]_______Horizon round 1 model vFINAL_1_Project Makani Model 04-11-07 v6_UPC G&amp;A (5-3-07) 3 2" xfId="5902" xr:uid="{00000000-0005-0000-0000-000004060000}"/>
    <cellStyle name="__ [0]_______Horizon round 1 model vFINAL_1_Project Makani Model 04-11-07 v6_UPC G&amp;A (5-3-07) 4" xfId="5903" xr:uid="{00000000-0005-0000-0000-000005060000}"/>
    <cellStyle name="__ [0]_______Inputs- Project" xfId="5904" xr:uid="{00000000-0005-0000-0000-000006060000}"/>
    <cellStyle name="__ [0]_______Inputs- Project 2" xfId="5905" xr:uid="{00000000-0005-0000-0000-000007060000}"/>
    <cellStyle name="__ [0]_______Pre-Tax GAAP" xfId="5906" xr:uid="{00000000-0005-0000-0000-000008060000}"/>
    <cellStyle name="__ [0]_______Pre-Tax GAAP 2" xfId="5907" xr:uid="{00000000-0005-0000-0000-000009060000}"/>
    <cellStyle name="__ [0]_______Pre-Tax GAAP 2 2" xfId="5908" xr:uid="{00000000-0005-0000-0000-00000A060000}"/>
    <cellStyle name="__ [0]_______Pre-Tax GAAP 3" xfId="5909" xr:uid="{00000000-0005-0000-0000-00000B060000}"/>
    <cellStyle name="__ [0]_______Wind farm - operation CF" xfId="5910" xr:uid="{00000000-0005-0000-0000-00000C060000}"/>
    <cellStyle name="__ [0]_______Wind farm - operation CF 2" xfId="5911" xr:uid="{00000000-0005-0000-0000-00000D060000}"/>
    <cellStyle name="__ [0]_______Wind farm - operation CF 2 2" xfId="5912" xr:uid="{00000000-0005-0000-0000-00000E060000}"/>
    <cellStyle name="__ [0]_______Wind farm - operation CF 2 2 2" xfId="5913" xr:uid="{00000000-0005-0000-0000-00000F060000}"/>
    <cellStyle name="__ [0]_______Wind farm - operation CF 2 3" xfId="5914" xr:uid="{00000000-0005-0000-0000-000010060000}"/>
    <cellStyle name="__ [0]_______Wind farm - operation CF 2 3 2" xfId="5915" xr:uid="{00000000-0005-0000-0000-000011060000}"/>
    <cellStyle name="__ [0]_______Wind farm - operation CF 2 4" xfId="5916" xr:uid="{00000000-0005-0000-0000-000012060000}"/>
    <cellStyle name="__ [0]_______Wind farm - operation CF 2 4 2" xfId="5917" xr:uid="{00000000-0005-0000-0000-000013060000}"/>
    <cellStyle name="__ [0]_______Wind farm - operation CF 2 5" xfId="5918" xr:uid="{00000000-0005-0000-0000-000014060000}"/>
    <cellStyle name="__ [0]_______Wind farm - operation CF 2 5 2" xfId="5919" xr:uid="{00000000-0005-0000-0000-000015060000}"/>
    <cellStyle name="__ [0]_______Wind farm - operation CF 2 6" xfId="5920" xr:uid="{00000000-0005-0000-0000-000016060000}"/>
    <cellStyle name="__ [0]_______Wind farm - operation CF 3" xfId="5921" xr:uid="{00000000-0005-0000-0000-000017060000}"/>
    <cellStyle name="__ [0]_______Wind farm - operation CF 3 2" xfId="5922" xr:uid="{00000000-0005-0000-0000-000018060000}"/>
    <cellStyle name="__ [0]_______Wind farm - operation CF 3 2 2" xfId="5923" xr:uid="{00000000-0005-0000-0000-000019060000}"/>
    <cellStyle name="__ [0]_______Wind farm - operation CF 3 3" xfId="5924" xr:uid="{00000000-0005-0000-0000-00001A060000}"/>
    <cellStyle name="__ [0]_______Wind farm - operation CF 3 3 2" xfId="5925" xr:uid="{00000000-0005-0000-0000-00001B060000}"/>
    <cellStyle name="__ [0]_______Wind farm - operation CF 3 4" xfId="5926" xr:uid="{00000000-0005-0000-0000-00001C060000}"/>
    <cellStyle name="__ [0]_______Wind farm - operation CF 3 4 2" xfId="5927" xr:uid="{00000000-0005-0000-0000-00001D060000}"/>
    <cellStyle name="__ [0]_______Wind farm - operation CF 3 5" xfId="5928" xr:uid="{00000000-0005-0000-0000-00001E060000}"/>
    <cellStyle name="__ [0]_______Wind farm - operation CF 3 5 2" xfId="5929" xr:uid="{00000000-0005-0000-0000-00001F060000}"/>
    <cellStyle name="__ [0]_______Wind farm - operation CF 3 6" xfId="5930" xr:uid="{00000000-0005-0000-0000-000020060000}"/>
    <cellStyle name="__ [0]_______Wind farm - operation CF 4" xfId="5931" xr:uid="{00000000-0005-0000-0000-000021060000}"/>
    <cellStyle name="__ [0]_______Wind farm - operation CF_CHECK - White Creek Final Closing Model_2007 11 16 vequity method FINAL" xfId="5932" xr:uid="{00000000-0005-0000-0000-000022060000}"/>
    <cellStyle name="__ [0]_______Wind farm - operation CF_CHECK - White Creek Final Closing Model_2007 11 16 vequity method FINAL 2" xfId="5933" xr:uid="{00000000-0005-0000-0000-000023060000}"/>
    <cellStyle name="__ [0]_______Wind farm - operation CF_CHECK - White Creek Final Closing Model_2007 11 16 vequity method FINAL 2 2" xfId="5934" xr:uid="{00000000-0005-0000-0000-000024060000}"/>
    <cellStyle name="__ [0]_______Wind farm - operation CF_CHECK - White Creek Final Closing Model_2007 11 16 vequity method FINAL 3" xfId="5935" xr:uid="{00000000-0005-0000-0000-000025060000}"/>
    <cellStyle name="__ [0]_______Wind farm - operation CF_Horizon round 1 model vFINAL" xfId="5936" xr:uid="{00000000-0005-0000-0000-000026060000}"/>
    <cellStyle name="__ [0]_______Wind farm - operation CF_Horizon round 1 model vFINAL 2" xfId="5937" xr:uid="{00000000-0005-0000-0000-000027060000}"/>
    <cellStyle name="__ [0]_______Wind farm - operation CF_Horizon round 1 model vFINAL 2 2" xfId="5938" xr:uid="{00000000-0005-0000-0000-000028060000}"/>
    <cellStyle name="__ [0]_______Wind farm - operation CF_Horizon round 1 model vFINAL 3" xfId="5939" xr:uid="{00000000-0005-0000-0000-000029060000}"/>
    <cellStyle name="__ [0]_______Wind farm - operation CF_Horizon round 1 model vFINAL 3 2" xfId="5940" xr:uid="{00000000-0005-0000-0000-00002A060000}"/>
    <cellStyle name="__ [0]_______Wind farm - operation CF_Horizon round 1 model vFINAL 4" xfId="5941" xr:uid="{00000000-0005-0000-0000-00002B060000}"/>
    <cellStyle name="__ [0]_______Wind farm - operation CF_Horizon round 1 model vFINAL_1" xfId="5942" xr:uid="{00000000-0005-0000-0000-00002C060000}"/>
    <cellStyle name="__ [0]_______Wind farm - operation CF_Horizon round 1 model vFINAL_1 2" xfId="5943" xr:uid="{00000000-0005-0000-0000-00002D060000}"/>
    <cellStyle name="__ [0]_______Wind farm - operation CF_Horizon round 1 model vFINAL_1 2 2" xfId="5944" xr:uid="{00000000-0005-0000-0000-00002E060000}"/>
    <cellStyle name="__ [0]_______Wind farm - operation CF_Horizon round 1 model vFINAL_1 3" xfId="5945" xr:uid="{00000000-0005-0000-0000-00002F060000}"/>
    <cellStyle name="__ [0]_______Wind farm - operation CF_Horizon round 1 model vFINAL_1 3 2" xfId="5946" xr:uid="{00000000-0005-0000-0000-000030060000}"/>
    <cellStyle name="__ [0]_______Wind farm - operation CF_Horizon round 1 model vFINAL_1 4" xfId="5947" xr:uid="{00000000-0005-0000-0000-000031060000}"/>
    <cellStyle name="__ [0]_______Wind farm - operation CF_Horizon round 1 model vFINAL_1_Project Farwest III Model 03-20-07 v135" xfId="5948" xr:uid="{00000000-0005-0000-0000-000032060000}"/>
    <cellStyle name="__ [0]_______Wind farm - operation CF_Horizon round 1 model vFINAL_1_Project Farwest III Model 03-20-07 v135 2" xfId="5949" xr:uid="{00000000-0005-0000-0000-000033060000}"/>
    <cellStyle name="__ [0]_______Wind farm - operation CF_Horizon round 1 model vFINAL_1_Project Farwest III Model 03-20-07 v135 2 2" xfId="5950" xr:uid="{00000000-0005-0000-0000-000034060000}"/>
    <cellStyle name="__ [0]_______Wind farm - operation CF_Horizon round 1 model vFINAL_1_Project Farwest III Model 03-20-07 v135 3" xfId="5951" xr:uid="{00000000-0005-0000-0000-000035060000}"/>
    <cellStyle name="__ [0]_______Wind farm - operation CF_Horizon round 1 model vFINAL_1_Project Farwest III Model 03-20-07 v135 3 2" xfId="5952" xr:uid="{00000000-0005-0000-0000-000036060000}"/>
    <cellStyle name="__ [0]_______Wind farm - operation CF_Horizon round 1 model vFINAL_1_Project Farwest III Model 03-20-07 v135 4" xfId="5953" xr:uid="{00000000-0005-0000-0000-000037060000}"/>
    <cellStyle name="__ [0]_______Wind farm - operation CF_Horizon round 1 model vFINAL_1_Project Farwest III Model 03-20-07 v135_UPC G&amp;A (5-3-07)" xfId="5954" xr:uid="{00000000-0005-0000-0000-000038060000}"/>
    <cellStyle name="__ [0]_______Wind farm - operation CF_Horizon round 1 model vFINAL_1_Project Farwest III Model 03-20-07 v135_UPC G&amp;A (5-3-07) 2" xfId="5955" xr:uid="{00000000-0005-0000-0000-000039060000}"/>
    <cellStyle name="__ [0]_______Wind farm - operation CF_Horizon round 1 model vFINAL_1_Project Farwest III Model 03-20-07 v135_UPC G&amp;A (5-3-07) 2 2" xfId="5956" xr:uid="{00000000-0005-0000-0000-00003A060000}"/>
    <cellStyle name="__ [0]_______Wind farm - operation CF_Horizon round 1 model vFINAL_1_Project Farwest III Model 03-20-07 v135_UPC G&amp;A (5-3-07) 3" xfId="5957" xr:uid="{00000000-0005-0000-0000-00003B060000}"/>
    <cellStyle name="__ [0]_______Wind farm - operation CF_Horizon round 1 model vFINAL_1_Project Farwest III Model 03-20-07 v135_UPC G&amp;A (5-3-07) 3 2" xfId="5958" xr:uid="{00000000-0005-0000-0000-00003C060000}"/>
    <cellStyle name="__ [0]_______Wind farm - operation CF_Horizon round 1 model vFINAL_1_Project Farwest III Model 03-20-07 v135_UPC G&amp;A (5-3-07) 4" xfId="5959" xr:uid="{00000000-0005-0000-0000-00003D060000}"/>
    <cellStyle name="__ [0]_______Wind farm - operation CF_Horizon round 1 model vFINAL_1_Project Makani Model 04-11-07 v6" xfId="5960" xr:uid="{00000000-0005-0000-0000-00003E060000}"/>
    <cellStyle name="__ [0]_______Wind farm - operation CF_Horizon round 1 model vFINAL_1_Project Makani Model 04-11-07 v6 2" xfId="5961" xr:uid="{00000000-0005-0000-0000-00003F060000}"/>
    <cellStyle name="__ [0]_______Wind farm - operation CF_Horizon round 1 model vFINAL_1_Project Makani Model 04-11-07 v6 2 2" xfId="5962" xr:uid="{00000000-0005-0000-0000-000040060000}"/>
    <cellStyle name="__ [0]_______Wind farm - operation CF_Horizon round 1 model vFINAL_1_Project Makani Model 04-11-07 v6 3" xfId="5963" xr:uid="{00000000-0005-0000-0000-000041060000}"/>
    <cellStyle name="__ [0]_______Wind farm - operation CF_Horizon round 1 model vFINAL_1_Project Makani Model 04-11-07 v6 3 2" xfId="5964" xr:uid="{00000000-0005-0000-0000-000042060000}"/>
    <cellStyle name="__ [0]_______Wind farm - operation CF_Horizon round 1 model vFINAL_1_Project Makani Model 04-11-07 v6 4" xfId="5965" xr:uid="{00000000-0005-0000-0000-000043060000}"/>
    <cellStyle name="__ [0]_______Wind farm - operation CF_Horizon round 1 model vFINAL_1_Project Makani Model 04-11-07 v6_UPC G&amp;A (5-3-07)" xfId="5966" xr:uid="{00000000-0005-0000-0000-000044060000}"/>
    <cellStyle name="__ [0]_______Wind farm - operation CF_Horizon round 1 model vFINAL_1_Project Makani Model 04-11-07 v6_UPC G&amp;A (5-3-07) 2" xfId="5967" xr:uid="{00000000-0005-0000-0000-000045060000}"/>
    <cellStyle name="__ [0]_______Wind farm - operation CF_Horizon round 1 model vFINAL_1_Project Makani Model 04-11-07 v6_UPC G&amp;A (5-3-07) 2 2" xfId="5968" xr:uid="{00000000-0005-0000-0000-000046060000}"/>
    <cellStyle name="__ [0]_______Wind farm - operation CF_Horizon round 1 model vFINAL_1_Project Makani Model 04-11-07 v6_UPC G&amp;A (5-3-07) 3" xfId="5969" xr:uid="{00000000-0005-0000-0000-000047060000}"/>
    <cellStyle name="__ [0]_______Wind farm - operation CF_Horizon round 1 model vFINAL_1_Project Makani Model 04-11-07 v6_UPC G&amp;A (5-3-07) 3 2" xfId="5970" xr:uid="{00000000-0005-0000-0000-000048060000}"/>
    <cellStyle name="__ [0]_______Wind farm - operation CF_Horizon round 1 model vFINAL_1_Project Makani Model 04-11-07 v6_UPC G&amp;A (5-3-07) 4" xfId="5971" xr:uid="{00000000-0005-0000-0000-000049060000}"/>
    <cellStyle name="__ [0]_______Wind farm - operation CF_Pre-Tax GAAP" xfId="5972" xr:uid="{00000000-0005-0000-0000-00004A060000}"/>
    <cellStyle name="__ [0]_______Wind farm - operation CF_Pre-Tax GAAP 2" xfId="5973" xr:uid="{00000000-0005-0000-0000-00004B060000}"/>
    <cellStyle name="__ [0]_______Wind farm - operation CF_Pre-Tax GAAP 2 2" xfId="5974" xr:uid="{00000000-0005-0000-0000-00004C060000}"/>
    <cellStyle name="__ [0]_______Wind farm - operation CF_Pre-Tax GAAP 3" xfId="5975" xr:uid="{00000000-0005-0000-0000-00004D060000}"/>
    <cellStyle name="__ [0]_______Wind farm - operation CF_WPP - Ormat 6-5-2007  v19i with internal accounting v3 eq method FINAL" xfId="5976" xr:uid="{00000000-0005-0000-0000-00004E060000}"/>
    <cellStyle name="__ [0]_______Wind farm - operation CF_WPP - Ormat 6-5-2007  v19i with internal accounting v3 eq method FINAL 2" xfId="5977" xr:uid="{00000000-0005-0000-0000-00004F060000}"/>
    <cellStyle name="__ [0]_______Wind farm - operation CF_WPP - Ormat 6-5-2007  v19i with internal accounting v3 eq method FINAL 2 2" xfId="5978" xr:uid="{00000000-0005-0000-0000-000050060000}"/>
    <cellStyle name="__ [0]_______Wind farm - operation CF_WPP - Ormat 6-5-2007  v19i with internal accounting v3 eq method FINAL 3" xfId="5979" xr:uid="{00000000-0005-0000-0000-000051060000}"/>
    <cellStyle name="__ [0]_______WPP - Ormat 6-5-2007  v19i with internal accounting v3 eq method FINAL" xfId="5980" xr:uid="{00000000-0005-0000-0000-000052060000}"/>
    <cellStyle name="__ [0]_______WPP - Ormat 6-5-2007  v19i with internal accounting v3 eq method FINAL 2" xfId="5981" xr:uid="{00000000-0005-0000-0000-000053060000}"/>
    <cellStyle name="__ [0]_______WPP - Ormat 6-5-2007  v19i with internal accounting v3 eq method FINAL 2 2" xfId="5982" xr:uid="{00000000-0005-0000-0000-000054060000}"/>
    <cellStyle name="__ [0]_______WPP - Ormat 6-5-2007  v19i with internal accounting v3 eq method FINAL 3" xfId="5983" xr:uid="{00000000-0005-0000-0000-000055060000}"/>
    <cellStyle name="__ [0]_____CHECK - White Creek Final Closing Model_2007 11 16 vequity method FINAL" xfId="5984" xr:uid="{00000000-0005-0000-0000-000056060000}"/>
    <cellStyle name="__ [0]_____CHECK - White Creek Final Closing Model_2007 11 16 vequity method FINAL 2" xfId="5985" xr:uid="{00000000-0005-0000-0000-000057060000}"/>
    <cellStyle name="__ [0]_____CHECK - White Creek Final Closing Model_2007 11 16 vequity method FINAL 2 2" xfId="5986" xr:uid="{00000000-0005-0000-0000-000058060000}"/>
    <cellStyle name="__ [0]_____CHECK - White Creek Final Closing Model_2007 11 16 vequity method FINAL 3" xfId="5987" xr:uid="{00000000-0005-0000-0000-000059060000}"/>
    <cellStyle name="__ [0]_____ClearSky_AEP_Min_04.04.02_Bank" xfId="5988" xr:uid="{00000000-0005-0000-0000-00005A060000}"/>
    <cellStyle name="__ [0]_____ClearSky_AEP_Min_04.04.02_Bank 2" xfId="5989" xr:uid="{00000000-0005-0000-0000-00005B060000}"/>
    <cellStyle name="__ [0]_____ClearSky_AEP_Min_04.04.02_Bank 2 2" xfId="5990" xr:uid="{00000000-0005-0000-0000-00005C060000}"/>
    <cellStyle name="__ [0]_____ClearSky_AEP_Min_04.04.02_Bank 3" xfId="5991" xr:uid="{00000000-0005-0000-0000-00005D060000}"/>
    <cellStyle name="__ [0]_____ClearSky_AEP_Min_04.04.02_Bank 3 2" xfId="5992" xr:uid="{00000000-0005-0000-0000-00005E060000}"/>
    <cellStyle name="__ [0]_____ClearSky_AEP_Min_04.04.02_Bank 4" xfId="5993" xr:uid="{00000000-0005-0000-0000-00005F060000}"/>
    <cellStyle name="__ [0]_____ClearSky_AEP_Min_04.04.02_Bank 4 2" xfId="5994" xr:uid="{00000000-0005-0000-0000-000060060000}"/>
    <cellStyle name="__ [0]_____ClearSky_AEP_Min_04.04.02_Bank 5" xfId="5995" xr:uid="{00000000-0005-0000-0000-000061060000}"/>
    <cellStyle name="__ [0]_____ClearSky_AEP_Min_04.04.02_Bank 5 2" xfId="5996" xr:uid="{00000000-0005-0000-0000-000062060000}"/>
    <cellStyle name="__ [0]_____ClearSky_AEP_Min_04.04.02_Bank 6" xfId="5997" xr:uid="{00000000-0005-0000-0000-000063060000}"/>
    <cellStyle name="__ [0]_____Clearsky_internal_050301" xfId="5998" xr:uid="{00000000-0005-0000-0000-000064060000}"/>
    <cellStyle name="__ [0]_____Clearsky_internal_050301 2" xfId="5999" xr:uid="{00000000-0005-0000-0000-000065060000}"/>
    <cellStyle name="__ [0]_____Clearsky_internal_050301 2 2" xfId="6000" xr:uid="{00000000-0005-0000-0000-000066060000}"/>
    <cellStyle name="__ [0]_____Clearsky_internal_050301 3" xfId="6001" xr:uid="{00000000-0005-0000-0000-000067060000}"/>
    <cellStyle name="__ [0]_____Clearsky_internal_050301 3 2" xfId="6002" xr:uid="{00000000-0005-0000-0000-000068060000}"/>
    <cellStyle name="__ [0]_____Clearsky_internal_050301 4" xfId="6003" xr:uid="{00000000-0005-0000-0000-000069060000}"/>
    <cellStyle name="__ [0]_____Clearsky_internal_050301 4 2" xfId="6004" xr:uid="{00000000-0005-0000-0000-00006A060000}"/>
    <cellStyle name="__ [0]_____Clearsky_internal_050301 5" xfId="6005" xr:uid="{00000000-0005-0000-0000-00006B060000}"/>
    <cellStyle name="__ [0]_____Clearsky_internal_050301 5 2" xfId="6006" xr:uid="{00000000-0005-0000-0000-00006C060000}"/>
    <cellStyle name="__ [0]_____Clearsky_internal_050301 6" xfId="6007" xr:uid="{00000000-0005-0000-0000-00006D060000}"/>
    <cellStyle name="__ [0]_____Clearsky_internal_050301_1" xfId="6008" xr:uid="{00000000-0005-0000-0000-00006E060000}"/>
    <cellStyle name="__ [0]_____Clearsky_internal_050301_1 2" xfId="6009" xr:uid="{00000000-0005-0000-0000-00006F060000}"/>
    <cellStyle name="__ [0]_____Clearsky_internal_050301_1 2 2" xfId="6010" xr:uid="{00000000-0005-0000-0000-000070060000}"/>
    <cellStyle name="__ [0]_____Clearsky_internal_050301_1 3" xfId="6011" xr:uid="{00000000-0005-0000-0000-000071060000}"/>
    <cellStyle name="__ [0]_____Clearsky_internal_050301_1 3 2" xfId="6012" xr:uid="{00000000-0005-0000-0000-000072060000}"/>
    <cellStyle name="__ [0]_____Clearsky_internal_050301_1 4" xfId="6013" xr:uid="{00000000-0005-0000-0000-000073060000}"/>
    <cellStyle name="__ [0]_____Clearsky_internal_050301_1 4 2" xfId="6014" xr:uid="{00000000-0005-0000-0000-000074060000}"/>
    <cellStyle name="__ [0]_____Clearsky_internal_050301_1 5" xfId="6015" xr:uid="{00000000-0005-0000-0000-000075060000}"/>
    <cellStyle name="__ [0]_____Clearsky_internal_050301_1 5 2" xfId="6016" xr:uid="{00000000-0005-0000-0000-000076060000}"/>
    <cellStyle name="__ [0]_____Clearsky_internal_050301_1 6" xfId="6017" xr:uid="{00000000-0005-0000-0000-000077060000}"/>
    <cellStyle name="__ [0]_____Clearsky_internal_070201" xfId="6018" xr:uid="{00000000-0005-0000-0000-000078060000}"/>
    <cellStyle name="__ [0]_____Clearsky_internal_070201 2" xfId="6019" xr:uid="{00000000-0005-0000-0000-000079060000}"/>
    <cellStyle name="__ [0]_____Clearsky_internal_070201 2 2" xfId="6020" xr:uid="{00000000-0005-0000-0000-00007A060000}"/>
    <cellStyle name="__ [0]_____Clearsky_internal_070201 3" xfId="6021" xr:uid="{00000000-0005-0000-0000-00007B060000}"/>
    <cellStyle name="__ [0]_____Clearsky_internal_070201 3 2" xfId="6022" xr:uid="{00000000-0005-0000-0000-00007C060000}"/>
    <cellStyle name="__ [0]_____Clearsky_internal_070201 4" xfId="6023" xr:uid="{00000000-0005-0000-0000-00007D060000}"/>
    <cellStyle name="__ [0]_____Clearsky_internal_070201 4 2" xfId="6024" xr:uid="{00000000-0005-0000-0000-00007E060000}"/>
    <cellStyle name="__ [0]_____Clearsky_internal_070201 5" xfId="6025" xr:uid="{00000000-0005-0000-0000-00007F060000}"/>
    <cellStyle name="__ [0]_____Clearsky_internal_070201 5 2" xfId="6026" xr:uid="{00000000-0005-0000-0000-000080060000}"/>
    <cellStyle name="__ [0]_____Clearsky_internal_070201 6" xfId="6027" xr:uid="{00000000-0005-0000-0000-000081060000}"/>
    <cellStyle name="__ [0]_____Clearsky_internal_070201.xls Chart 2" xfId="6028" xr:uid="{00000000-0005-0000-0000-000082060000}"/>
    <cellStyle name="__ [0]_____Clearsky_internal_070201.xls Chart 2 2" xfId="6029" xr:uid="{00000000-0005-0000-0000-000083060000}"/>
    <cellStyle name="__ [0]_____Clearsky_internal_070201.xls Chart 2 2 2" xfId="6030" xr:uid="{00000000-0005-0000-0000-000084060000}"/>
    <cellStyle name="__ [0]_____Clearsky_internal_070201.xls Chart 2 3" xfId="6031" xr:uid="{00000000-0005-0000-0000-000085060000}"/>
    <cellStyle name="__ [0]_____Clearsky_internal_070201.xls Chart 2 3 2" xfId="6032" xr:uid="{00000000-0005-0000-0000-000086060000}"/>
    <cellStyle name="__ [0]_____Clearsky_internal_070201.xls Chart 2 4" xfId="6033" xr:uid="{00000000-0005-0000-0000-000087060000}"/>
    <cellStyle name="__ [0]_____Clearsky_internal_070201.xls Chart 2 4 2" xfId="6034" xr:uid="{00000000-0005-0000-0000-000088060000}"/>
    <cellStyle name="__ [0]_____Clearsky_internal_070201.xls Chart 2 5" xfId="6035" xr:uid="{00000000-0005-0000-0000-000089060000}"/>
    <cellStyle name="__ [0]_____Clearsky_internal_070201.xls Chart 2 5 2" xfId="6036" xr:uid="{00000000-0005-0000-0000-00008A060000}"/>
    <cellStyle name="__ [0]_____Clearsky_internal_070201.xls Chart 2 6" xfId="6037" xr:uid="{00000000-0005-0000-0000-00008B060000}"/>
    <cellStyle name="__ [0]_____Clearsky_internal_070201_1" xfId="6038" xr:uid="{00000000-0005-0000-0000-00008C060000}"/>
    <cellStyle name="__ [0]_____Clearsky_internal_070201_1 2" xfId="6039" xr:uid="{00000000-0005-0000-0000-00008D060000}"/>
    <cellStyle name="__ [0]_____Clearsky_internal_070201_1 2 2" xfId="6040" xr:uid="{00000000-0005-0000-0000-00008E060000}"/>
    <cellStyle name="__ [0]_____Clearsky_internal_070201_1 3" xfId="6041" xr:uid="{00000000-0005-0000-0000-00008F060000}"/>
    <cellStyle name="__ [0]_____Clearsky_internal_070201_1 3 2" xfId="6042" xr:uid="{00000000-0005-0000-0000-000090060000}"/>
    <cellStyle name="__ [0]_____Clearsky_internal_070201_1 4" xfId="6043" xr:uid="{00000000-0005-0000-0000-000091060000}"/>
    <cellStyle name="__ [0]_____Clearsky_internal_070201_1 4 2" xfId="6044" xr:uid="{00000000-0005-0000-0000-000092060000}"/>
    <cellStyle name="__ [0]_____Clearsky_internal_070201_1 5" xfId="6045" xr:uid="{00000000-0005-0000-0000-000093060000}"/>
    <cellStyle name="__ [0]_____Clearsky_internal_070201_1 5 2" xfId="6046" xr:uid="{00000000-0005-0000-0000-000094060000}"/>
    <cellStyle name="__ [0]_____Clearsky_internal_070201_1 6" xfId="6047" xr:uid="{00000000-0005-0000-0000-000095060000}"/>
    <cellStyle name="__ [0]_____Clearsky_internal_070201_Clearsky_internal_070201" xfId="6048" xr:uid="{00000000-0005-0000-0000-000096060000}"/>
    <cellStyle name="__ [0]_____Clearsky_internal_070201_Clearsky_internal_070201 2" xfId="6049" xr:uid="{00000000-0005-0000-0000-000097060000}"/>
    <cellStyle name="__ [0]_____Clearsky_internal_070201_Clearsky_internal_070201 2 2" xfId="6050" xr:uid="{00000000-0005-0000-0000-000098060000}"/>
    <cellStyle name="__ [0]_____Clearsky_internal_070201_Clearsky_internal_070201 3" xfId="6051" xr:uid="{00000000-0005-0000-0000-000099060000}"/>
    <cellStyle name="__ [0]_____Clearsky_internal_070201_Clearsky_internal_070201 3 2" xfId="6052" xr:uid="{00000000-0005-0000-0000-00009A060000}"/>
    <cellStyle name="__ [0]_____Clearsky_internal_070201_Clearsky_internal_070201 4" xfId="6053" xr:uid="{00000000-0005-0000-0000-00009B060000}"/>
    <cellStyle name="__ [0]_____Clearsky_internal_070201_Clearsky_internal_070201 4 2" xfId="6054" xr:uid="{00000000-0005-0000-0000-00009C060000}"/>
    <cellStyle name="__ [0]_____Clearsky_internal_070201_Clearsky_internal_070201 5" xfId="6055" xr:uid="{00000000-0005-0000-0000-00009D060000}"/>
    <cellStyle name="__ [0]_____Clearsky_internal_070201_Clearsky_internal_070201 5 2" xfId="6056" xr:uid="{00000000-0005-0000-0000-00009E060000}"/>
    <cellStyle name="__ [0]_____Clearsky_internal_070201_Clearsky_internal_070201 6" xfId="6057" xr:uid="{00000000-0005-0000-0000-00009F060000}"/>
    <cellStyle name="__ [0]_____Clearsky_internal_070201_Clearsky_Outside_070201.xls Chart 2" xfId="6058" xr:uid="{00000000-0005-0000-0000-0000A0060000}"/>
    <cellStyle name="__ [0]_____Clearsky_internal_070201_Clearsky_Outside_070201.xls Chart 2 2" xfId="6059" xr:uid="{00000000-0005-0000-0000-0000A1060000}"/>
    <cellStyle name="__ [0]_____Clearsky_internal_070201_Clearsky_Outside_070201.xls Chart 2 2 2" xfId="6060" xr:uid="{00000000-0005-0000-0000-0000A2060000}"/>
    <cellStyle name="__ [0]_____Clearsky_internal_070201_Clearsky_Outside_070201.xls Chart 2 3" xfId="6061" xr:uid="{00000000-0005-0000-0000-0000A3060000}"/>
    <cellStyle name="__ [0]_____Clearsky_internal_070201_Clearsky_Outside_070201.xls Chart 2 3 2" xfId="6062" xr:uid="{00000000-0005-0000-0000-0000A4060000}"/>
    <cellStyle name="__ [0]_____Clearsky_internal_070201_Clearsky_Outside_070201.xls Chart 2 4" xfId="6063" xr:uid="{00000000-0005-0000-0000-0000A5060000}"/>
    <cellStyle name="__ [0]_____Clearsky_internal_070201_Clearsky_Outside_070201.xls Chart 2 4 2" xfId="6064" xr:uid="{00000000-0005-0000-0000-0000A6060000}"/>
    <cellStyle name="__ [0]_____Clearsky_internal_070201_Clearsky_Outside_070201.xls Chart 2 5" xfId="6065" xr:uid="{00000000-0005-0000-0000-0000A7060000}"/>
    <cellStyle name="__ [0]_____Clearsky_internal_070201_Clearsky_Outside_070201.xls Chart 2 5 2" xfId="6066" xr:uid="{00000000-0005-0000-0000-0000A8060000}"/>
    <cellStyle name="__ [0]_____Clearsky_internal_070201_Clearsky_Outside_070201.xls Chart 2 6" xfId="6067" xr:uid="{00000000-0005-0000-0000-0000A9060000}"/>
    <cellStyle name="__ [0]_____Clearsky_Outside_070201.xls Chart 2" xfId="6068" xr:uid="{00000000-0005-0000-0000-0000AA060000}"/>
    <cellStyle name="__ [0]_____Clearsky_Outside_070201.xls Chart 2 2" xfId="6069" xr:uid="{00000000-0005-0000-0000-0000AB060000}"/>
    <cellStyle name="__ [0]_____Clearsky_Outside_070201.xls Chart 2 2 2" xfId="6070" xr:uid="{00000000-0005-0000-0000-0000AC060000}"/>
    <cellStyle name="__ [0]_____Clearsky_Outside_070201.xls Chart 2 3" xfId="6071" xr:uid="{00000000-0005-0000-0000-0000AD060000}"/>
    <cellStyle name="__ [0]_____Clearsky_Outside_070201.xls Chart 2 3 2" xfId="6072" xr:uid="{00000000-0005-0000-0000-0000AE060000}"/>
    <cellStyle name="__ [0]_____Clearsky_Outside_070201.xls Chart 2 4" xfId="6073" xr:uid="{00000000-0005-0000-0000-0000AF060000}"/>
    <cellStyle name="__ [0]_____Clearsky_Outside_070201.xls Chart 2 4 2" xfId="6074" xr:uid="{00000000-0005-0000-0000-0000B0060000}"/>
    <cellStyle name="__ [0]_____Clearsky_Outside_070201.xls Chart 2 5" xfId="6075" xr:uid="{00000000-0005-0000-0000-0000B1060000}"/>
    <cellStyle name="__ [0]_____Clearsky_Outside_070201.xls Chart 2 5 2" xfId="6076" xr:uid="{00000000-0005-0000-0000-0000B2060000}"/>
    <cellStyle name="__ [0]_____Clearsky_Outside_070201.xls Chart 2 6" xfId="6077" xr:uid="{00000000-0005-0000-0000-0000B3060000}"/>
    <cellStyle name="__ [0]_____Cost Segregation" xfId="6078" xr:uid="{00000000-0005-0000-0000-0000B4060000}"/>
    <cellStyle name="__ [0]_____Cost Segregation 2" xfId="6079" xr:uid="{00000000-0005-0000-0000-0000B5060000}"/>
    <cellStyle name="__ [0]_____EWC 43.5MW8oMtresc 3_25_021" xfId="6080" xr:uid="{00000000-0005-0000-0000-0000B6060000}"/>
    <cellStyle name="__ [0]_____EWC 43.5MW8oMtresc 3_25_021 2" xfId="6081" xr:uid="{00000000-0005-0000-0000-0000B7060000}"/>
    <cellStyle name="__ [0]_____EWC 43.5MW8oMtresc 3_25_021 2 2" xfId="6082" xr:uid="{00000000-0005-0000-0000-0000B8060000}"/>
    <cellStyle name="__ [0]_____EWC 43.5MW8oMtresc 3_25_021 2 2 2" xfId="6083" xr:uid="{00000000-0005-0000-0000-0000B9060000}"/>
    <cellStyle name="__ [0]_____EWC 43.5MW8oMtresc 3_25_021 2 3" xfId="6084" xr:uid="{00000000-0005-0000-0000-0000BA060000}"/>
    <cellStyle name="__ [0]_____EWC 43.5MW8oMtresc 3_25_021 2 3 2" xfId="6085" xr:uid="{00000000-0005-0000-0000-0000BB060000}"/>
    <cellStyle name="__ [0]_____EWC 43.5MW8oMtresc 3_25_021 2 4" xfId="6086" xr:uid="{00000000-0005-0000-0000-0000BC060000}"/>
    <cellStyle name="__ [0]_____EWC 43.5MW8oMtresc 3_25_021 2 4 2" xfId="6087" xr:uid="{00000000-0005-0000-0000-0000BD060000}"/>
    <cellStyle name="__ [0]_____EWC 43.5MW8oMtresc 3_25_021 2 5" xfId="6088" xr:uid="{00000000-0005-0000-0000-0000BE060000}"/>
    <cellStyle name="__ [0]_____EWC 43.5MW8oMtresc 3_25_021 2 5 2" xfId="6089" xr:uid="{00000000-0005-0000-0000-0000BF060000}"/>
    <cellStyle name="__ [0]_____EWC 43.5MW8oMtresc 3_25_021 2 6" xfId="6090" xr:uid="{00000000-0005-0000-0000-0000C0060000}"/>
    <cellStyle name="__ [0]_____EWC 43.5MW8oMtresc 3_25_021 3" xfId="6091" xr:uid="{00000000-0005-0000-0000-0000C1060000}"/>
    <cellStyle name="__ [0]_____EWC 43.5MW8oMtresc 3_25_021 3 2" xfId="6092" xr:uid="{00000000-0005-0000-0000-0000C2060000}"/>
    <cellStyle name="__ [0]_____EWC 43.5MW8oMtresc 3_25_021 3 2 2" xfId="6093" xr:uid="{00000000-0005-0000-0000-0000C3060000}"/>
    <cellStyle name="__ [0]_____EWC 43.5MW8oMtresc 3_25_021 3 3" xfId="6094" xr:uid="{00000000-0005-0000-0000-0000C4060000}"/>
    <cellStyle name="__ [0]_____EWC 43.5MW8oMtresc 3_25_021 3 3 2" xfId="6095" xr:uid="{00000000-0005-0000-0000-0000C5060000}"/>
    <cellStyle name="__ [0]_____EWC 43.5MW8oMtresc 3_25_021 3 4" xfId="6096" xr:uid="{00000000-0005-0000-0000-0000C6060000}"/>
    <cellStyle name="__ [0]_____EWC 43.5MW8oMtresc 3_25_021 3 4 2" xfId="6097" xr:uid="{00000000-0005-0000-0000-0000C7060000}"/>
    <cellStyle name="__ [0]_____EWC 43.5MW8oMtresc 3_25_021 3 5" xfId="6098" xr:uid="{00000000-0005-0000-0000-0000C8060000}"/>
    <cellStyle name="__ [0]_____EWC 43.5MW8oMtresc 3_25_021 3 5 2" xfId="6099" xr:uid="{00000000-0005-0000-0000-0000C9060000}"/>
    <cellStyle name="__ [0]_____EWC 43.5MW8oMtresc 3_25_021 3 6" xfId="6100" xr:uid="{00000000-0005-0000-0000-0000CA060000}"/>
    <cellStyle name="__ [0]_____EWC 43.5MW8oMtresc 3_25_021 4" xfId="6101" xr:uid="{00000000-0005-0000-0000-0000CB060000}"/>
    <cellStyle name="__ [0]_____EWC 43.5MW8oMtresc 3_25_021_CHECK - White Creek Final Closing Model_2007 11 16 vequity method FINAL" xfId="6102" xr:uid="{00000000-0005-0000-0000-0000CC060000}"/>
    <cellStyle name="__ [0]_____EWC 43.5MW8oMtresc 3_25_021_CHECK - White Creek Final Closing Model_2007 11 16 vequity method FINAL 2" xfId="6103" xr:uid="{00000000-0005-0000-0000-0000CD060000}"/>
    <cellStyle name="__ [0]_____EWC 43.5MW8oMtresc 3_25_021_CHECK - White Creek Final Closing Model_2007 11 16 vequity method FINAL 2 2" xfId="6104" xr:uid="{00000000-0005-0000-0000-0000CE060000}"/>
    <cellStyle name="__ [0]_____EWC 43.5MW8oMtresc 3_25_021_CHECK - White Creek Final Closing Model_2007 11 16 vequity method FINAL 3" xfId="6105" xr:uid="{00000000-0005-0000-0000-0000CF060000}"/>
    <cellStyle name="__ [0]_____EWC 43.5MW8oMtresc 3_25_021_Horizon round 1 model vFINAL" xfId="6106" xr:uid="{00000000-0005-0000-0000-0000D0060000}"/>
    <cellStyle name="__ [0]_____EWC 43.5MW8oMtresc 3_25_021_Horizon round 1 model vFINAL 2" xfId="6107" xr:uid="{00000000-0005-0000-0000-0000D1060000}"/>
    <cellStyle name="__ [0]_____EWC 43.5MW8oMtresc 3_25_021_Horizon round 1 model vFINAL 2 2" xfId="6108" xr:uid="{00000000-0005-0000-0000-0000D2060000}"/>
    <cellStyle name="__ [0]_____EWC 43.5MW8oMtresc 3_25_021_Horizon round 1 model vFINAL 3" xfId="6109" xr:uid="{00000000-0005-0000-0000-0000D3060000}"/>
    <cellStyle name="__ [0]_____EWC 43.5MW8oMtresc 3_25_021_Horizon round 1 model vFINAL 3 2" xfId="6110" xr:uid="{00000000-0005-0000-0000-0000D4060000}"/>
    <cellStyle name="__ [0]_____EWC 43.5MW8oMtresc 3_25_021_Horizon round 1 model vFINAL 4" xfId="6111" xr:uid="{00000000-0005-0000-0000-0000D5060000}"/>
    <cellStyle name="__ [0]_____EWC 43.5MW8oMtresc 3_25_021_Horizon round 1 model vFINAL_1" xfId="6112" xr:uid="{00000000-0005-0000-0000-0000D6060000}"/>
    <cellStyle name="__ [0]_____EWC 43.5MW8oMtresc 3_25_021_Horizon round 1 model vFINAL_1 2" xfId="6113" xr:uid="{00000000-0005-0000-0000-0000D7060000}"/>
    <cellStyle name="__ [0]_____EWC 43.5MW8oMtresc 3_25_021_Horizon round 1 model vFINAL_1 2 2" xfId="6114" xr:uid="{00000000-0005-0000-0000-0000D8060000}"/>
    <cellStyle name="__ [0]_____EWC 43.5MW8oMtresc 3_25_021_Horizon round 1 model vFINAL_1 3" xfId="6115" xr:uid="{00000000-0005-0000-0000-0000D9060000}"/>
    <cellStyle name="__ [0]_____EWC 43.5MW8oMtresc 3_25_021_Horizon round 1 model vFINAL_1 3 2" xfId="6116" xr:uid="{00000000-0005-0000-0000-0000DA060000}"/>
    <cellStyle name="__ [0]_____EWC 43.5MW8oMtresc 3_25_021_Horizon round 1 model vFINAL_1 4" xfId="6117" xr:uid="{00000000-0005-0000-0000-0000DB060000}"/>
    <cellStyle name="__ [0]_____EWC 43.5MW8oMtresc 3_25_021_Horizon round 1 model vFINAL_1_Project Farwest III Model 03-20-07 v135" xfId="6118" xr:uid="{00000000-0005-0000-0000-0000DC060000}"/>
    <cellStyle name="__ [0]_____EWC 43.5MW8oMtresc 3_25_021_Horizon round 1 model vFINAL_1_Project Farwest III Model 03-20-07 v135 2" xfId="6119" xr:uid="{00000000-0005-0000-0000-0000DD060000}"/>
    <cellStyle name="__ [0]_____EWC 43.5MW8oMtresc 3_25_021_Horizon round 1 model vFINAL_1_Project Farwest III Model 03-20-07 v135 2 2" xfId="6120" xr:uid="{00000000-0005-0000-0000-0000DE060000}"/>
    <cellStyle name="__ [0]_____EWC 43.5MW8oMtresc 3_25_021_Horizon round 1 model vFINAL_1_Project Farwest III Model 03-20-07 v135 3" xfId="6121" xr:uid="{00000000-0005-0000-0000-0000DF060000}"/>
    <cellStyle name="__ [0]_____EWC 43.5MW8oMtresc 3_25_021_Horizon round 1 model vFINAL_1_Project Farwest III Model 03-20-07 v135 3 2" xfId="6122" xr:uid="{00000000-0005-0000-0000-0000E0060000}"/>
    <cellStyle name="__ [0]_____EWC 43.5MW8oMtresc 3_25_021_Horizon round 1 model vFINAL_1_Project Farwest III Model 03-20-07 v135 4" xfId="6123" xr:uid="{00000000-0005-0000-0000-0000E1060000}"/>
    <cellStyle name="__ [0]_____EWC 43.5MW8oMtresc 3_25_021_Horizon round 1 model vFINAL_1_Project Farwest III Model 03-20-07 v135_UPC G&amp;A (5-3-07)" xfId="6124" xr:uid="{00000000-0005-0000-0000-0000E2060000}"/>
    <cellStyle name="__ [0]_____EWC 43.5MW8oMtresc 3_25_021_Horizon round 1 model vFINAL_1_Project Farwest III Model 03-20-07 v135_UPC G&amp;A (5-3-07) 2" xfId="6125" xr:uid="{00000000-0005-0000-0000-0000E3060000}"/>
    <cellStyle name="__ [0]_____EWC 43.5MW8oMtresc 3_25_021_Horizon round 1 model vFINAL_1_Project Farwest III Model 03-20-07 v135_UPC G&amp;A (5-3-07) 2 2" xfId="6126" xr:uid="{00000000-0005-0000-0000-0000E4060000}"/>
    <cellStyle name="__ [0]_____EWC 43.5MW8oMtresc 3_25_021_Horizon round 1 model vFINAL_1_Project Farwest III Model 03-20-07 v135_UPC G&amp;A (5-3-07) 3" xfId="6127" xr:uid="{00000000-0005-0000-0000-0000E5060000}"/>
    <cellStyle name="__ [0]_____EWC 43.5MW8oMtresc 3_25_021_Horizon round 1 model vFINAL_1_Project Farwest III Model 03-20-07 v135_UPC G&amp;A (5-3-07) 3 2" xfId="6128" xr:uid="{00000000-0005-0000-0000-0000E6060000}"/>
    <cellStyle name="__ [0]_____EWC 43.5MW8oMtresc 3_25_021_Horizon round 1 model vFINAL_1_Project Farwest III Model 03-20-07 v135_UPC G&amp;A (5-3-07) 4" xfId="6129" xr:uid="{00000000-0005-0000-0000-0000E7060000}"/>
    <cellStyle name="__ [0]_____EWC 43.5MW8oMtresc 3_25_021_Horizon round 1 model vFINAL_1_Project Makani Model 04-11-07 v6" xfId="6130" xr:uid="{00000000-0005-0000-0000-0000E8060000}"/>
    <cellStyle name="__ [0]_____EWC 43.5MW8oMtresc 3_25_021_Horizon round 1 model vFINAL_1_Project Makani Model 04-11-07 v6 2" xfId="6131" xr:uid="{00000000-0005-0000-0000-0000E9060000}"/>
    <cellStyle name="__ [0]_____EWC 43.5MW8oMtresc 3_25_021_Horizon round 1 model vFINAL_1_Project Makani Model 04-11-07 v6 2 2" xfId="6132" xr:uid="{00000000-0005-0000-0000-0000EA060000}"/>
    <cellStyle name="__ [0]_____EWC 43.5MW8oMtresc 3_25_021_Horizon round 1 model vFINAL_1_Project Makani Model 04-11-07 v6 3" xfId="6133" xr:uid="{00000000-0005-0000-0000-0000EB060000}"/>
    <cellStyle name="__ [0]_____EWC 43.5MW8oMtresc 3_25_021_Horizon round 1 model vFINAL_1_Project Makani Model 04-11-07 v6 3 2" xfId="6134" xr:uid="{00000000-0005-0000-0000-0000EC060000}"/>
    <cellStyle name="__ [0]_____EWC 43.5MW8oMtresc 3_25_021_Horizon round 1 model vFINAL_1_Project Makani Model 04-11-07 v6 4" xfId="6135" xr:uid="{00000000-0005-0000-0000-0000ED060000}"/>
    <cellStyle name="__ [0]_____EWC 43.5MW8oMtresc 3_25_021_Horizon round 1 model vFINAL_1_Project Makani Model 04-11-07 v6_UPC G&amp;A (5-3-07)" xfId="6136" xr:uid="{00000000-0005-0000-0000-0000EE060000}"/>
    <cellStyle name="__ [0]_____EWC 43.5MW8oMtresc 3_25_021_Horizon round 1 model vFINAL_1_Project Makani Model 04-11-07 v6_UPC G&amp;A (5-3-07) 2" xfId="6137" xr:uid="{00000000-0005-0000-0000-0000EF060000}"/>
    <cellStyle name="__ [0]_____EWC 43.5MW8oMtresc 3_25_021_Horizon round 1 model vFINAL_1_Project Makani Model 04-11-07 v6_UPC G&amp;A (5-3-07) 2 2" xfId="6138" xr:uid="{00000000-0005-0000-0000-0000F0060000}"/>
    <cellStyle name="__ [0]_____EWC 43.5MW8oMtresc 3_25_021_Horizon round 1 model vFINAL_1_Project Makani Model 04-11-07 v6_UPC G&amp;A (5-3-07) 3" xfId="6139" xr:uid="{00000000-0005-0000-0000-0000F1060000}"/>
    <cellStyle name="__ [0]_____EWC 43.5MW8oMtresc 3_25_021_Horizon round 1 model vFINAL_1_Project Makani Model 04-11-07 v6_UPC G&amp;A (5-3-07) 3 2" xfId="6140" xr:uid="{00000000-0005-0000-0000-0000F2060000}"/>
    <cellStyle name="__ [0]_____EWC 43.5MW8oMtresc 3_25_021_Horizon round 1 model vFINAL_1_Project Makani Model 04-11-07 v6_UPC G&amp;A (5-3-07) 4" xfId="6141" xr:uid="{00000000-0005-0000-0000-0000F3060000}"/>
    <cellStyle name="__ [0]_____EWC 43.5MW8oMtresc 3_25_021_Inputs- Project" xfId="6142" xr:uid="{00000000-0005-0000-0000-0000F4060000}"/>
    <cellStyle name="__ [0]_____EWC 43.5MW8oMtresc 3_25_021_Inputs- Project 2" xfId="6143" xr:uid="{00000000-0005-0000-0000-0000F5060000}"/>
    <cellStyle name="__ [0]_____EWC 43.5MW8oMtresc 3_25_021_Pre-Tax GAAP" xfId="6144" xr:uid="{00000000-0005-0000-0000-0000F6060000}"/>
    <cellStyle name="__ [0]_____EWC 43.5MW8oMtresc 3_25_021_Pre-Tax GAAP 2" xfId="6145" xr:uid="{00000000-0005-0000-0000-0000F7060000}"/>
    <cellStyle name="__ [0]_____EWC 43.5MW8oMtresc 3_25_021_Pre-Tax GAAP 2 2" xfId="6146" xr:uid="{00000000-0005-0000-0000-0000F8060000}"/>
    <cellStyle name="__ [0]_____EWC 43.5MW8oMtresc 3_25_021_Pre-Tax GAAP 3" xfId="6147" xr:uid="{00000000-0005-0000-0000-0000F9060000}"/>
    <cellStyle name="__ [0]_____EWC 43.5MW8oMtresc 3_25_021_WPP - Ormat 6-5-2007  v19i with internal accounting v3 eq method FINAL" xfId="6148" xr:uid="{00000000-0005-0000-0000-0000FA060000}"/>
    <cellStyle name="__ [0]_____EWC 43.5MW8oMtresc 3_25_021_WPP - Ormat 6-5-2007  v19i with internal accounting v3 eq method FINAL 2" xfId="6149" xr:uid="{00000000-0005-0000-0000-0000FB060000}"/>
    <cellStyle name="__ [0]_____EWC 43.5MW8oMtresc 3_25_021_WPP - Ormat 6-5-2007  v19i with internal accounting v3 eq method FINAL 2 2" xfId="6150" xr:uid="{00000000-0005-0000-0000-0000FC060000}"/>
    <cellStyle name="__ [0]_____EWC 43.5MW8oMtresc 3_25_021_WPP - Ormat 6-5-2007  v19i with internal accounting v3 eq method FINAL 3" xfId="6151" xr:uid="{00000000-0005-0000-0000-0000FD060000}"/>
    <cellStyle name="__ [0]_____EWC 43.5MW8oMtresc 3_25_02v2" xfId="6152" xr:uid="{00000000-0005-0000-0000-0000FE060000}"/>
    <cellStyle name="__ [0]_____EWC 43.5MW8oMtresc 3_25_02v2 2" xfId="6153" xr:uid="{00000000-0005-0000-0000-0000FF060000}"/>
    <cellStyle name="__ [0]_____EWC 43.5MW8oMtresc 3_25_02v2 2 2" xfId="6154" xr:uid="{00000000-0005-0000-0000-000000070000}"/>
    <cellStyle name="__ [0]_____EWC 43.5MW8oMtresc 3_25_02v2 2 2 2" xfId="6155" xr:uid="{00000000-0005-0000-0000-000001070000}"/>
    <cellStyle name="__ [0]_____EWC 43.5MW8oMtresc 3_25_02v2 2 3" xfId="6156" xr:uid="{00000000-0005-0000-0000-000002070000}"/>
    <cellStyle name="__ [0]_____EWC 43.5MW8oMtresc 3_25_02v2 2 3 2" xfId="6157" xr:uid="{00000000-0005-0000-0000-000003070000}"/>
    <cellStyle name="__ [0]_____EWC 43.5MW8oMtresc 3_25_02v2 2 4" xfId="6158" xr:uid="{00000000-0005-0000-0000-000004070000}"/>
    <cellStyle name="__ [0]_____EWC 43.5MW8oMtresc 3_25_02v2 2 4 2" xfId="6159" xr:uid="{00000000-0005-0000-0000-000005070000}"/>
    <cellStyle name="__ [0]_____EWC 43.5MW8oMtresc 3_25_02v2 2 5" xfId="6160" xr:uid="{00000000-0005-0000-0000-000006070000}"/>
    <cellStyle name="__ [0]_____EWC 43.5MW8oMtresc 3_25_02v2 2 5 2" xfId="6161" xr:uid="{00000000-0005-0000-0000-000007070000}"/>
    <cellStyle name="__ [0]_____EWC 43.5MW8oMtresc 3_25_02v2 2 6" xfId="6162" xr:uid="{00000000-0005-0000-0000-000008070000}"/>
    <cellStyle name="__ [0]_____EWC 43.5MW8oMtresc 3_25_02v2 3" xfId="6163" xr:uid="{00000000-0005-0000-0000-000009070000}"/>
    <cellStyle name="__ [0]_____EWC 43.5MW8oMtresc 3_25_02v2 3 2" xfId="6164" xr:uid="{00000000-0005-0000-0000-00000A070000}"/>
    <cellStyle name="__ [0]_____EWC 43.5MW8oMtresc 3_25_02v2 3 2 2" xfId="6165" xr:uid="{00000000-0005-0000-0000-00000B070000}"/>
    <cellStyle name="__ [0]_____EWC 43.5MW8oMtresc 3_25_02v2 3 3" xfId="6166" xr:uid="{00000000-0005-0000-0000-00000C070000}"/>
    <cellStyle name="__ [0]_____EWC 43.5MW8oMtresc 3_25_02v2 3 3 2" xfId="6167" xr:uid="{00000000-0005-0000-0000-00000D070000}"/>
    <cellStyle name="__ [0]_____EWC 43.5MW8oMtresc 3_25_02v2 3 4" xfId="6168" xr:uid="{00000000-0005-0000-0000-00000E070000}"/>
    <cellStyle name="__ [0]_____EWC 43.5MW8oMtresc 3_25_02v2 3 4 2" xfId="6169" xr:uid="{00000000-0005-0000-0000-00000F070000}"/>
    <cellStyle name="__ [0]_____EWC 43.5MW8oMtresc 3_25_02v2 3 5" xfId="6170" xr:uid="{00000000-0005-0000-0000-000010070000}"/>
    <cellStyle name="__ [0]_____EWC 43.5MW8oMtresc 3_25_02v2 3 5 2" xfId="6171" xr:uid="{00000000-0005-0000-0000-000011070000}"/>
    <cellStyle name="__ [0]_____EWC 43.5MW8oMtresc 3_25_02v2 3 6" xfId="6172" xr:uid="{00000000-0005-0000-0000-000012070000}"/>
    <cellStyle name="__ [0]_____EWC 43.5MW8oMtresc 3_25_02v2 4" xfId="6173" xr:uid="{00000000-0005-0000-0000-000013070000}"/>
    <cellStyle name="__ [0]_____EWC 43.5MW8oMtresc 3_25_02v2_CHECK - White Creek Final Closing Model_2007 11 16 vequity method FINAL" xfId="6174" xr:uid="{00000000-0005-0000-0000-000014070000}"/>
    <cellStyle name="__ [0]_____EWC 43.5MW8oMtresc 3_25_02v2_CHECK - White Creek Final Closing Model_2007 11 16 vequity method FINAL 2" xfId="6175" xr:uid="{00000000-0005-0000-0000-000015070000}"/>
    <cellStyle name="__ [0]_____EWC 43.5MW8oMtresc 3_25_02v2_CHECK - White Creek Final Closing Model_2007 11 16 vequity method FINAL 2 2" xfId="6176" xr:uid="{00000000-0005-0000-0000-000016070000}"/>
    <cellStyle name="__ [0]_____EWC 43.5MW8oMtresc 3_25_02v2_CHECK - White Creek Final Closing Model_2007 11 16 vequity method FINAL 3" xfId="6177" xr:uid="{00000000-0005-0000-0000-000017070000}"/>
    <cellStyle name="__ [0]_____EWC 43.5MW8oMtresc 3_25_02v2_Horizon round 1 model vFINAL" xfId="6178" xr:uid="{00000000-0005-0000-0000-000018070000}"/>
    <cellStyle name="__ [0]_____EWC 43.5MW8oMtresc 3_25_02v2_Horizon round 1 model vFINAL 2" xfId="6179" xr:uid="{00000000-0005-0000-0000-000019070000}"/>
    <cellStyle name="__ [0]_____EWC 43.5MW8oMtresc 3_25_02v2_Horizon round 1 model vFINAL 2 2" xfId="6180" xr:uid="{00000000-0005-0000-0000-00001A070000}"/>
    <cellStyle name="__ [0]_____EWC 43.5MW8oMtresc 3_25_02v2_Horizon round 1 model vFINAL 3" xfId="6181" xr:uid="{00000000-0005-0000-0000-00001B070000}"/>
    <cellStyle name="__ [0]_____EWC 43.5MW8oMtresc 3_25_02v2_Horizon round 1 model vFINAL 3 2" xfId="6182" xr:uid="{00000000-0005-0000-0000-00001C070000}"/>
    <cellStyle name="__ [0]_____EWC 43.5MW8oMtresc 3_25_02v2_Horizon round 1 model vFINAL 4" xfId="6183" xr:uid="{00000000-0005-0000-0000-00001D070000}"/>
    <cellStyle name="__ [0]_____EWC 43.5MW8oMtresc 3_25_02v2_Horizon round 1 model vFINAL_1" xfId="6184" xr:uid="{00000000-0005-0000-0000-00001E070000}"/>
    <cellStyle name="__ [0]_____EWC 43.5MW8oMtresc 3_25_02v2_Horizon round 1 model vFINAL_1 2" xfId="6185" xr:uid="{00000000-0005-0000-0000-00001F070000}"/>
    <cellStyle name="__ [0]_____EWC 43.5MW8oMtresc 3_25_02v2_Horizon round 1 model vFINAL_1 2 2" xfId="6186" xr:uid="{00000000-0005-0000-0000-000020070000}"/>
    <cellStyle name="__ [0]_____EWC 43.5MW8oMtresc 3_25_02v2_Horizon round 1 model vFINAL_1 3" xfId="6187" xr:uid="{00000000-0005-0000-0000-000021070000}"/>
    <cellStyle name="__ [0]_____EWC 43.5MW8oMtresc 3_25_02v2_Horizon round 1 model vFINAL_1 3 2" xfId="6188" xr:uid="{00000000-0005-0000-0000-000022070000}"/>
    <cellStyle name="__ [0]_____EWC 43.5MW8oMtresc 3_25_02v2_Horizon round 1 model vFINAL_1 4" xfId="6189" xr:uid="{00000000-0005-0000-0000-000023070000}"/>
    <cellStyle name="__ [0]_____EWC 43.5MW8oMtresc 3_25_02v2_Horizon round 1 model vFINAL_1_Project Farwest III Model 03-20-07 v135" xfId="6190" xr:uid="{00000000-0005-0000-0000-000024070000}"/>
    <cellStyle name="__ [0]_____EWC 43.5MW8oMtresc 3_25_02v2_Horizon round 1 model vFINAL_1_Project Farwest III Model 03-20-07 v135 2" xfId="6191" xr:uid="{00000000-0005-0000-0000-000025070000}"/>
    <cellStyle name="__ [0]_____EWC 43.5MW8oMtresc 3_25_02v2_Horizon round 1 model vFINAL_1_Project Farwest III Model 03-20-07 v135 2 2" xfId="6192" xr:uid="{00000000-0005-0000-0000-000026070000}"/>
    <cellStyle name="__ [0]_____EWC 43.5MW8oMtresc 3_25_02v2_Horizon round 1 model vFINAL_1_Project Farwest III Model 03-20-07 v135 3" xfId="6193" xr:uid="{00000000-0005-0000-0000-000027070000}"/>
    <cellStyle name="__ [0]_____EWC 43.5MW8oMtresc 3_25_02v2_Horizon round 1 model vFINAL_1_Project Farwest III Model 03-20-07 v135 3 2" xfId="6194" xr:uid="{00000000-0005-0000-0000-000028070000}"/>
    <cellStyle name="__ [0]_____EWC 43.5MW8oMtresc 3_25_02v2_Horizon round 1 model vFINAL_1_Project Farwest III Model 03-20-07 v135 4" xfId="6195" xr:uid="{00000000-0005-0000-0000-000029070000}"/>
    <cellStyle name="__ [0]_____EWC 43.5MW8oMtresc 3_25_02v2_Horizon round 1 model vFINAL_1_Project Farwest III Model 03-20-07 v135_UPC G&amp;A (5-3-07)" xfId="6196" xr:uid="{00000000-0005-0000-0000-00002A070000}"/>
    <cellStyle name="__ [0]_____EWC 43.5MW8oMtresc 3_25_02v2_Horizon round 1 model vFINAL_1_Project Farwest III Model 03-20-07 v135_UPC G&amp;A (5-3-07) 2" xfId="6197" xr:uid="{00000000-0005-0000-0000-00002B070000}"/>
    <cellStyle name="__ [0]_____EWC 43.5MW8oMtresc 3_25_02v2_Horizon round 1 model vFINAL_1_Project Farwest III Model 03-20-07 v135_UPC G&amp;A (5-3-07) 2 2" xfId="6198" xr:uid="{00000000-0005-0000-0000-00002C070000}"/>
    <cellStyle name="__ [0]_____EWC 43.5MW8oMtresc 3_25_02v2_Horizon round 1 model vFINAL_1_Project Farwest III Model 03-20-07 v135_UPC G&amp;A (5-3-07) 3" xfId="6199" xr:uid="{00000000-0005-0000-0000-00002D070000}"/>
    <cellStyle name="__ [0]_____EWC 43.5MW8oMtresc 3_25_02v2_Horizon round 1 model vFINAL_1_Project Farwest III Model 03-20-07 v135_UPC G&amp;A (5-3-07) 3 2" xfId="6200" xr:uid="{00000000-0005-0000-0000-00002E070000}"/>
    <cellStyle name="__ [0]_____EWC 43.5MW8oMtresc 3_25_02v2_Horizon round 1 model vFINAL_1_Project Farwest III Model 03-20-07 v135_UPC G&amp;A (5-3-07) 4" xfId="6201" xr:uid="{00000000-0005-0000-0000-00002F070000}"/>
    <cellStyle name="__ [0]_____EWC 43.5MW8oMtresc 3_25_02v2_Horizon round 1 model vFINAL_1_Project Makani Model 04-11-07 v6" xfId="6202" xr:uid="{00000000-0005-0000-0000-000030070000}"/>
    <cellStyle name="__ [0]_____EWC 43.5MW8oMtresc 3_25_02v2_Horizon round 1 model vFINAL_1_Project Makani Model 04-11-07 v6 2" xfId="6203" xr:uid="{00000000-0005-0000-0000-000031070000}"/>
    <cellStyle name="__ [0]_____EWC 43.5MW8oMtresc 3_25_02v2_Horizon round 1 model vFINAL_1_Project Makani Model 04-11-07 v6 2 2" xfId="6204" xr:uid="{00000000-0005-0000-0000-000032070000}"/>
    <cellStyle name="__ [0]_____EWC 43.5MW8oMtresc 3_25_02v2_Horizon round 1 model vFINAL_1_Project Makani Model 04-11-07 v6 3" xfId="6205" xr:uid="{00000000-0005-0000-0000-000033070000}"/>
    <cellStyle name="__ [0]_____EWC 43.5MW8oMtresc 3_25_02v2_Horizon round 1 model vFINAL_1_Project Makani Model 04-11-07 v6 3 2" xfId="6206" xr:uid="{00000000-0005-0000-0000-000034070000}"/>
    <cellStyle name="__ [0]_____EWC 43.5MW8oMtresc 3_25_02v2_Horizon round 1 model vFINAL_1_Project Makani Model 04-11-07 v6 4" xfId="6207" xr:uid="{00000000-0005-0000-0000-000035070000}"/>
    <cellStyle name="__ [0]_____EWC 43.5MW8oMtresc 3_25_02v2_Horizon round 1 model vFINAL_1_Project Makani Model 04-11-07 v6_UPC G&amp;A (5-3-07)" xfId="6208" xr:uid="{00000000-0005-0000-0000-000036070000}"/>
    <cellStyle name="__ [0]_____EWC 43.5MW8oMtresc 3_25_02v2_Horizon round 1 model vFINAL_1_Project Makani Model 04-11-07 v6_UPC G&amp;A (5-3-07) 2" xfId="6209" xr:uid="{00000000-0005-0000-0000-000037070000}"/>
    <cellStyle name="__ [0]_____EWC 43.5MW8oMtresc 3_25_02v2_Horizon round 1 model vFINAL_1_Project Makani Model 04-11-07 v6_UPC G&amp;A (5-3-07) 2 2" xfId="6210" xr:uid="{00000000-0005-0000-0000-000038070000}"/>
    <cellStyle name="__ [0]_____EWC 43.5MW8oMtresc 3_25_02v2_Horizon round 1 model vFINAL_1_Project Makani Model 04-11-07 v6_UPC G&amp;A (5-3-07) 3" xfId="6211" xr:uid="{00000000-0005-0000-0000-000039070000}"/>
    <cellStyle name="__ [0]_____EWC 43.5MW8oMtresc 3_25_02v2_Horizon round 1 model vFINAL_1_Project Makani Model 04-11-07 v6_UPC G&amp;A (5-3-07) 3 2" xfId="6212" xr:uid="{00000000-0005-0000-0000-00003A070000}"/>
    <cellStyle name="__ [0]_____EWC 43.5MW8oMtresc 3_25_02v2_Horizon round 1 model vFINAL_1_Project Makani Model 04-11-07 v6_UPC G&amp;A (5-3-07) 4" xfId="6213" xr:uid="{00000000-0005-0000-0000-00003B070000}"/>
    <cellStyle name="__ [0]_____EWC 43.5MW8oMtresc 3_25_02v2_Pre-Tax GAAP" xfId="6214" xr:uid="{00000000-0005-0000-0000-00003C070000}"/>
    <cellStyle name="__ [0]_____EWC 43.5MW8oMtresc 3_25_02v2_Pre-Tax GAAP 2" xfId="6215" xr:uid="{00000000-0005-0000-0000-00003D070000}"/>
    <cellStyle name="__ [0]_____EWC 43.5MW8oMtresc 3_25_02v2_Pre-Tax GAAP 2 2" xfId="6216" xr:uid="{00000000-0005-0000-0000-00003E070000}"/>
    <cellStyle name="__ [0]_____EWC 43.5MW8oMtresc 3_25_02v2_Pre-Tax GAAP 3" xfId="6217" xr:uid="{00000000-0005-0000-0000-00003F070000}"/>
    <cellStyle name="__ [0]_____EWC 43.5MW8oMtresc 3_25_02v2_WPP - Ormat 6-5-2007  v19i with internal accounting v3 eq method FINAL" xfId="6218" xr:uid="{00000000-0005-0000-0000-000040070000}"/>
    <cellStyle name="__ [0]_____EWC 43.5MW8oMtresc 3_25_02v2_WPP - Ormat 6-5-2007  v19i with internal accounting v3 eq method FINAL 2" xfId="6219" xr:uid="{00000000-0005-0000-0000-000041070000}"/>
    <cellStyle name="__ [0]_____EWC 43.5MW8oMtresc 3_25_02v2_WPP - Ormat 6-5-2007  v19i with internal accounting v3 eq method FINAL 2 2" xfId="6220" xr:uid="{00000000-0005-0000-0000-000042070000}"/>
    <cellStyle name="__ [0]_____EWC 43.5MW8oMtresc 3_25_02v2_WPP - Ormat 6-5-2007  v19i with internal accounting v3 eq method FINAL 3" xfId="6221" xr:uid="{00000000-0005-0000-0000-000043070000}"/>
    <cellStyle name="__ [0]_____EWC 43.5MW8oMtresc 3_25_02v2w_esc" xfId="6222" xr:uid="{00000000-0005-0000-0000-000044070000}"/>
    <cellStyle name="__ [0]_____EWC 43.5MW8oMtresc 3_25_02v2w_esc 2" xfId="6223" xr:uid="{00000000-0005-0000-0000-000045070000}"/>
    <cellStyle name="__ [0]_____EWC 43.5MW8oMtresc 3_25_02v2w_esc 2 2" xfId="6224" xr:uid="{00000000-0005-0000-0000-000046070000}"/>
    <cellStyle name="__ [0]_____EWC 43.5MW8oMtresc 3_25_02v2w_esc 2 2 2" xfId="6225" xr:uid="{00000000-0005-0000-0000-000047070000}"/>
    <cellStyle name="__ [0]_____EWC 43.5MW8oMtresc 3_25_02v2w_esc 2 3" xfId="6226" xr:uid="{00000000-0005-0000-0000-000048070000}"/>
    <cellStyle name="__ [0]_____EWC 43.5MW8oMtresc 3_25_02v2w_esc 2 3 2" xfId="6227" xr:uid="{00000000-0005-0000-0000-000049070000}"/>
    <cellStyle name="__ [0]_____EWC 43.5MW8oMtresc 3_25_02v2w_esc 2 4" xfId="6228" xr:uid="{00000000-0005-0000-0000-00004A070000}"/>
    <cellStyle name="__ [0]_____EWC 43.5MW8oMtresc 3_25_02v2w_esc 2 4 2" xfId="6229" xr:uid="{00000000-0005-0000-0000-00004B070000}"/>
    <cellStyle name="__ [0]_____EWC 43.5MW8oMtresc 3_25_02v2w_esc 2 5" xfId="6230" xr:uid="{00000000-0005-0000-0000-00004C070000}"/>
    <cellStyle name="__ [0]_____EWC 43.5MW8oMtresc 3_25_02v2w_esc 2 5 2" xfId="6231" xr:uid="{00000000-0005-0000-0000-00004D070000}"/>
    <cellStyle name="__ [0]_____EWC 43.5MW8oMtresc 3_25_02v2w_esc 2 6" xfId="6232" xr:uid="{00000000-0005-0000-0000-00004E070000}"/>
    <cellStyle name="__ [0]_____EWC 43.5MW8oMtresc 3_25_02v2w_esc 3" xfId="6233" xr:uid="{00000000-0005-0000-0000-00004F070000}"/>
    <cellStyle name="__ [0]_____EWC 43.5MW8oMtresc 3_25_02v2w_esc 3 2" xfId="6234" xr:uid="{00000000-0005-0000-0000-000050070000}"/>
    <cellStyle name="__ [0]_____EWC 43.5MW8oMtresc 3_25_02v2w_esc 3 2 2" xfId="6235" xr:uid="{00000000-0005-0000-0000-000051070000}"/>
    <cellStyle name="__ [0]_____EWC 43.5MW8oMtresc 3_25_02v2w_esc 3 3" xfId="6236" xr:uid="{00000000-0005-0000-0000-000052070000}"/>
    <cellStyle name="__ [0]_____EWC 43.5MW8oMtresc 3_25_02v2w_esc 3 3 2" xfId="6237" xr:uid="{00000000-0005-0000-0000-000053070000}"/>
    <cellStyle name="__ [0]_____EWC 43.5MW8oMtresc 3_25_02v2w_esc 3 4" xfId="6238" xr:uid="{00000000-0005-0000-0000-000054070000}"/>
    <cellStyle name="__ [0]_____EWC 43.5MW8oMtresc 3_25_02v2w_esc 3 4 2" xfId="6239" xr:uid="{00000000-0005-0000-0000-000055070000}"/>
    <cellStyle name="__ [0]_____EWC 43.5MW8oMtresc 3_25_02v2w_esc 3 5" xfId="6240" xr:uid="{00000000-0005-0000-0000-000056070000}"/>
    <cellStyle name="__ [0]_____EWC 43.5MW8oMtresc 3_25_02v2w_esc 3 5 2" xfId="6241" xr:uid="{00000000-0005-0000-0000-000057070000}"/>
    <cellStyle name="__ [0]_____EWC 43.5MW8oMtresc 3_25_02v2w_esc 3 6" xfId="6242" xr:uid="{00000000-0005-0000-0000-000058070000}"/>
    <cellStyle name="__ [0]_____EWC 43.5MW8oMtresc 3_25_02v2w_esc 4" xfId="6243" xr:uid="{00000000-0005-0000-0000-000059070000}"/>
    <cellStyle name="__ [0]_____EWC 43.5MW8oMtresc 3_25_02v2w_esc_CHECK - White Creek Final Closing Model_2007 11 16 vequity method FINAL" xfId="6244" xr:uid="{00000000-0005-0000-0000-00005A070000}"/>
    <cellStyle name="__ [0]_____EWC 43.5MW8oMtresc 3_25_02v2w_esc_CHECK - White Creek Final Closing Model_2007 11 16 vequity method FINAL 2" xfId="6245" xr:uid="{00000000-0005-0000-0000-00005B070000}"/>
    <cellStyle name="__ [0]_____EWC 43.5MW8oMtresc 3_25_02v2w_esc_CHECK - White Creek Final Closing Model_2007 11 16 vequity method FINAL 2 2" xfId="6246" xr:uid="{00000000-0005-0000-0000-00005C070000}"/>
    <cellStyle name="__ [0]_____EWC 43.5MW8oMtresc 3_25_02v2w_esc_CHECK - White Creek Final Closing Model_2007 11 16 vequity method FINAL 3" xfId="6247" xr:uid="{00000000-0005-0000-0000-00005D070000}"/>
    <cellStyle name="__ [0]_____EWC 43.5MW8oMtresc 3_25_02v2w_esc_Horizon round 1 model vFINAL" xfId="6248" xr:uid="{00000000-0005-0000-0000-00005E070000}"/>
    <cellStyle name="__ [0]_____EWC 43.5MW8oMtresc 3_25_02v2w_esc_Horizon round 1 model vFINAL 2" xfId="6249" xr:uid="{00000000-0005-0000-0000-00005F070000}"/>
    <cellStyle name="__ [0]_____EWC 43.5MW8oMtresc 3_25_02v2w_esc_Horizon round 1 model vFINAL 2 2" xfId="6250" xr:uid="{00000000-0005-0000-0000-000060070000}"/>
    <cellStyle name="__ [0]_____EWC 43.5MW8oMtresc 3_25_02v2w_esc_Horizon round 1 model vFINAL 3" xfId="6251" xr:uid="{00000000-0005-0000-0000-000061070000}"/>
    <cellStyle name="__ [0]_____EWC 43.5MW8oMtresc 3_25_02v2w_esc_Horizon round 1 model vFINAL 3 2" xfId="6252" xr:uid="{00000000-0005-0000-0000-000062070000}"/>
    <cellStyle name="__ [0]_____EWC 43.5MW8oMtresc 3_25_02v2w_esc_Horizon round 1 model vFINAL 4" xfId="6253" xr:uid="{00000000-0005-0000-0000-000063070000}"/>
    <cellStyle name="__ [0]_____EWC 43.5MW8oMtresc 3_25_02v2w_esc_Horizon round 1 model vFINAL_1" xfId="6254" xr:uid="{00000000-0005-0000-0000-000064070000}"/>
    <cellStyle name="__ [0]_____EWC 43.5MW8oMtresc 3_25_02v2w_esc_Horizon round 1 model vFINAL_1 2" xfId="6255" xr:uid="{00000000-0005-0000-0000-000065070000}"/>
    <cellStyle name="__ [0]_____EWC 43.5MW8oMtresc 3_25_02v2w_esc_Horizon round 1 model vFINAL_1 2 2" xfId="6256" xr:uid="{00000000-0005-0000-0000-000066070000}"/>
    <cellStyle name="__ [0]_____EWC 43.5MW8oMtresc 3_25_02v2w_esc_Horizon round 1 model vFINAL_1 3" xfId="6257" xr:uid="{00000000-0005-0000-0000-000067070000}"/>
    <cellStyle name="__ [0]_____EWC 43.5MW8oMtresc 3_25_02v2w_esc_Horizon round 1 model vFINAL_1 3 2" xfId="6258" xr:uid="{00000000-0005-0000-0000-000068070000}"/>
    <cellStyle name="__ [0]_____EWC 43.5MW8oMtresc 3_25_02v2w_esc_Horizon round 1 model vFINAL_1 4" xfId="6259" xr:uid="{00000000-0005-0000-0000-000069070000}"/>
    <cellStyle name="__ [0]_____EWC 43.5MW8oMtresc 3_25_02v2w_esc_Horizon round 1 model vFINAL_1_Project Farwest III Model 03-20-07 v135" xfId="6260" xr:uid="{00000000-0005-0000-0000-00006A070000}"/>
    <cellStyle name="__ [0]_____EWC 43.5MW8oMtresc 3_25_02v2w_esc_Horizon round 1 model vFINAL_1_Project Farwest III Model 03-20-07 v135 2" xfId="6261" xr:uid="{00000000-0005-0000-0000-00006B070000}"/>
    <cellStyle name="__ [0]_____EWC 43.5MW8oMtresc 3_25_02v2w_esc_Horizon round 1 model vFINAL_1_Project Farwest III Model 03-20-07 v135 2 2" xfId="6262" xr:uid="{00000000-0005-0000-0000-00006C070000}"/>
    <cellStyle name="__ [0]_____EWC 43.5MW8oMtresc 3_25_02v2w_esc_Horizon round 1 model vFINAL_1_Project Farwest III Model 03-20-07 v135 3" xfId="6263" xr:uid="{00000000-0005-0000-0000-00006D070000}"/>
    <cellStyle name="__ [0]_____EWC 43.5MW8oMtresc 3_25_02v2w_esc_Horizon round 1 model vFINAL_1_Project Farwest III Model 03-20-07 v135 3 2" xfId="6264" xr:uid="{00000000-0005-0000-0000-00006E070000}"/>
    <cellStyle name="__ [0]_____EWC 43.5MW8oMtresc 3_25_02v2w_esc_Horizon round 1 model vFINAL_1_Project Farwest III Model 03-20-07 v135 4" xfId="6265" xr:uid="{00000000-0005-0000-0000-00006F070000}"/>
    <cellStyle name="__ [0]_____EWC 43.5MW8oMtresc 3_25_02v2w_esc_Horizon round 1 model vFINAL_1_Project Farwest III Model 03-20-07 v135_UPC G&amp;A (5-3-07)" xfId="6266" xr:uid="{00000000-0005-0000-0000-000070070000}"/>
    <cellStyle name="__ [0]_____EWC 43.5MW8oMtresc 3_25_02v2w_esc_Horizon round 1 model vFINAL_1_Project Farwest III Model 03-20-07 v135_UPC G&amp;A (5-3-07) 2" xfId="6267" xr:uid="{00000000-0005-0000-0000-000071070000}"/>
    <cellStyle name="__ [0]_____EWC 43.5MW8oMtresc 3_25_02v2w_esc_Horizon round 1 model vFINAL_1_Project Farwest III Model 03-20-07 v135_UPC G&amp;A (5-3-07) 2 2" xfId="6268" xr:uid="{00000000-0005-0000-0000-000072070000}"/>
    <cellStyle name="__ [0]_____EWC 43.5MW8oMtresc 3_25_02v2w_esc_Horizon round 1 model vFINAL_1_Project Farwest III Model 03-20-07 v135_UPC G&amp;A (5-3-07) 3" xfId="6269" xr:uid="{00000000-0005-0000-0000-000073070000}"/>
    <cellStyle name="__ [0]_____EWC 43.5MW8oMtresc 3_25_02v2w_esc_Horizon round 1 model vFINAL_1_Project Farwest III Model 03-20-07 v135_UPC G&amp;A (5-3-07) 3 2" xfId="6270" xr:uid="{00000000-0005-0000-0000-000074070000}"/>
    <cellStyle name="__ [0]_____EWC 43.5MW8oMtresc 3_25_02v2w_esc_Horizon round 1 model vFINAL_1_Project Farwest III Model 03-20-07 v135_UPC G&amp;A (5-3-07) 4" xfId="6271" xr:uid="{00000000-0005-0000-0000-000075070000}"/>
    <cellStyle name="__ [0]_____EWC 43.5MW8oMtresc 3_25_02v2w_esc_Horizon round 1 model vFINAL_1_Project Makani Model 04-11-07 v6" xfId="6272" xr:uid="{00000000-0005-0000-0000-000076070000}"/>
    <cellStyle name="__ [0]_____EWC 43.5MW8oMtresc 3_25_02v2w_esc_Horizon round 1 model vFINAL_1_Project Makani Model 04-11-07 v6 2" xfId="6273" xr:uid="{00000000-0005-0000-0000-000077070000}"/>
    <cellStyle name="__ [0]_____EWC 43.5MW8oMtresc 3_25_02v2w_esc_Horizon round 1 model vFINAL_1_Project Makani Model 04-11-07 v6 2 2" xfId="6274" xr:uid="{00000000-0005-0000-0000-000078070000}"/>
    <cellStyle name="__ [0]_____EWC 43.5MW8oMtresc 3_25_02v2w_esc_Horizon round 1 model vFINAL_1_Project Makani Model 04-11-07 v6 3" xfId="6275" xr:uid="{00000000-0005-0000-0000-000079070000}"/>
    <cellStyle name="__ [0]_____EWC 43.5MW8oMtresc 3_25_02v2w_esc_Horizon round 1 model vFINAL_1_Project Makani Model 04-11-07 v6 3 2" xfId="6276" xr:uid="{00000000-0005-0000-0000-00007A070000}"/>
    <cellStyle name="__ [0]_____EWC 43.5MW8oMtresc 3_25_02v2w_esc_Horizon round 1 model vFINAL_1_Project Makani Model 04-11-07 v6 4" xfId="6277" xr:uid="{00000000-0005-0000-0000-00007B070000}"/>
    <cellStyle name="__ [0]_____EWC 43.5MW8oMtresc 3_25_02v2w_esc_Horizon round 1 model vFINAL_1_Project Makani Model 04-11-07 v6_UPC G&amp;A (5-3-07)" xfId="6278" xr:uid="{00000000-0005-0000-0000-00007C070000}"/>
    <cellStyle name="__ [0]_____EWC 43.5MW8oMtresc 3_25_02v2w_esc_Horizon round 1 model vFINAL_1_Project Makani Model 04-11-07 v6_UPC G&amp;A (5-3-07) 2" xfId="6279" xr:uid="{00000000-0005-0000-0000-00007D070000}"/>
    <cellStyle name="__ [0]_____EWC 43.5MW8oMtresc 3_25_02v2w_esc_Horizon round 1 model vFINAL_1_Project Makani Model 04-11-07 v6_UPC G&amp;A (5-3-07) 2 2" xfId="6280" xr:uid="{00000000-0005-0000-0000-00007E070000}"/>
    <cellStyle name="__ [0]_____EWC 43.5MW8oMtresc 3_25_02v2w_esc_Horizon round 1 model vFINAL_1_Project Makani Model 04-11-07 v6_UPC G&amp;A (5-3-07) 3" xfId="6281" xr:uid="{00000000-0005-0000-0000-00007F070000}"/>
    <cellStyle name="__ [0]_____EWC 43.5MW8oMtresc 3_25_02v2w_esc_Horizon round 1 model vFINAL_1_Project Makani Model 04-11-07 v6_UPC G&amp;A (5-3-07) 3 2" xfId="6282" xr:uid="{00000000-0005-0000-0000-000080070000}"/>
    <cellStyle name="__ [0]_____EWC 43.5MW8oMtresc 3_25_02v2w_esc_Horizon round 1 model vFINAL_1_Project Makani Model 04-11-07 v6_UPC G&amp;A (5-3-07) 4" xfId="6283" xr:uid="{00000000-0005-0000-0000-000081070000}"/>
    <cellStyle name="__ [0]_____EWC 43.5MW8oMtresc 3_25_02v2w_esc_Pre-Tax GAAP" xfId="6284" xr:uid="{00000000-0005-0000-0000-000082070000}"/>
    <cellStyle name="__ [0]_____EWC 43.5MW8oMtresc 3_25_02v2w_esc_Pre-Tax GAAP 2" xfId="6285" xr:uid="{00000000-0005-0000-0000-000083070000}"/>
    <cellStyle name="__ [0]_____EWC 43.5MW8oMtresc 3_25_02v2w_esc_Pre-Tax GAAP 2 2" xfId="6286" xr:uid="{00000000-0005-0000-0000-000084070000}"/>
    <cellStyle name="__ [0]_____EWC 43.5MW8oMtresc 3_25_02v2w_esc_Pre-Tax GAAP 3" xfId="6287" xr:uid="{00000000-0005-0000-0000-000085070000}"/>
    <cellStyle name="__ [0]_____EWC 43.5MW8oMtresc 3_25_02v2w_esc_WPP - Ormat 6-5-2007  v19i with internal accounting v3 eq method FINAL" xfId="6288" xr:uid="{00000000-0005-0000-0000-000086070000}"/>
    <cellStyle name="__ [0]_____EWC 43.5MW8oMtresc 3_25_02v2w_esc_WPP - Ormat 6-5-2007  v19i with internal accounting v3 eq method FINAL 2" xfId="6289" xr:uid="{00000000-0005-0000-0000-000087070000}"/>
    <cellStyle name="__ [0]_____EWC 43.5MW8oMtresc 3_25_02v2w_esc_WPP - Ormat 6-5-2007  v19i with internal accounting v3 eq method FINAL 2 2" xfId="6290" xr:uid="{00000000-0005-0000-0000-000088070000}"/>
    <cellStyle name="__ [0]_____EWC 43.5MW8oMtresc 3_25_02v2w_esc_WPP - Ormat 6-5-2007  v19i with internal accounting v3 eq method FINAL 3" xfId="6291" xr:uid="{00000000-0005-0000-0000-000089070000}"/>
    <cellStyle name="__ [0]_____Horizon round 1 model vFINAL" xfId="6292" xr:uid="{00000000-0005-0000-0000-00008A070000}"/>
    <cellStyle name="__ [0]_____Horizon round 1 model vFINAL 2" xfId="6293" xr:uid="{00000000-0005-0000-0000-00008B070000}"/>
    <cellStyle name="__ [0]_____Horizon round 1 model vFINAL 2 2" xfId="6294" xr:uid="{00000000-0005-0000-0000-00008C070000}"/>
    <cellStyle name="__ [0]_____Horizon round 1 model vFINAL 3" xfId="6295" xr:uid="{00000000-0005-0000-0000-00008D070000}"/>
    <cellStyle name="__ [0]_____Horizon round 1 model vFINAL 3 2" xfId="6296" xr:uid="{00000000-0005-0000-0000-00008E070000}"/>
    <cellStyle name="__ [0]_____Horizon round 1 model vFINAL 4" xfId="6297" xr:uid="{00000000-0005-0000-0000-00008F070000}"/>
    <cellStyle name="__ [0]_____Horizon round 1 model vFINAL_1" xfId="6298" xr:uid="{00000000-0005-0000-0000-000090070000}"/>
    <cellStyle name="__ [0]_____Horizon round 1 model vFINAL_1 2" xfId="6299" xr:uid="{00000000-0005-0000-0000-000091070000}"/>
    <cellStyle name="__ [0]_____Horizon round 1 model vFINAL_1 2 2" xfId="6300" xr:uid="{00000000-0005-0000-0000-000092070000}"/>
    <cellStyle name="__ [0]_____Horizon round 1 model vFINAL_1 3" xfId="6301" xr:uid="{00000000-0005-0000-0000-000093070000}"/>
    <cellStyle name="__ [0]_____Horizon round 1 model vFINAL_1 3 2" xfId="6302" xr:uid="{00000000-0005-0000-0000-000094070000}"/>
    <cellStyle name="__ [0]_____Horizon round 1 model vFINAL_1 4" xfId="6303" xr:uid="{00000000-0005-0000-0000-000095070000}"/>
    <cellStyle name="__ [0]_____Horizon round 1 model vFINAL_1_Project Farwest III Model 03-20-07 v135" xfId="6304" xr:uid="{00000000-0005-0000-0000-000096070000}"/>
    <cellStyle name="__ [0]_____Horizon round 1 model vFINAL_1_Project Farwest III Model 03-20-07 v135 2" xfId="6305" xr:uid="{00000000-0005-0000-0000-000097070000}"/>
    <cellStyle name="__ [0]_____Horizon round 1 model vFINAL_1_Project Farwest III Model 03-20-07 v135 2 2" xfId="6306" xr:uid="{00000000-0005-0000-0000-000098070000}"/>
    <cellStyle name="__ [0]_____Horizon round 1 model vFINAL_1_Project Farwest III Model 03-20-07 v135 3" xfId="6307" xr:uid="{00000000-0005-0000-0000-000099070000}"/>
    <cellStyle name="__ [0]_____Horizon round 1 model vFINAL_1_Project Farwest III Model 03-20-07 v135 3 2" xfId="6308" xr:uid="{00000000-0005-0000-0000-00009A070000}"/>
    <cellStyle name="__ [0]_____Horizon round 1 model vFINAL_1_Project Farwest III Model 03-20-07 v135 4" xfId="6309" xr:uid="{00000000-0005-0000-0000-00009B070000}"/>
    <cellStyle name="__ [0]_____Horizon round 1 model vFINAL_1_Project Farwest III Model 03-20-07 v135_UPC G&amp;A (5-3-07)" xfId="6310" xr:uid="{00000000-0005-0000-0000-00009C070000}"/>
    <cellStyle name="__ [0]_____Horizon round 1 model vFINAL_1_Project Farwest III Model 03-20-07 v135_UPC G&amp;A (5-3-07) 2" xfId="6311" xr:uid="{00000000-0005-0000-0000-00009D070000}"/>
    <cellStyle name="__ [0]_____Horizon round 1 model vFINAL_1_Project Farwest III Model 03-20-07 v135_UPC G&amp;A (5-3-07) 2 2" xfId="6312" xr:uid="{00000000-0005-0000-0000-00009E070000}"/>
    <cellStyle name="__ [0]_____Horizon round 1 model vFINAL_1_Project Farwest III Model 03-20-07 v135_UPC G&amp;A (5-3-07) 3" xfId="6313" xr:uid="{00000000-0005-0000-0000-00009F070000}"/>
    <cellStyle name="__ [0]_____Horizon round 1 model vFINAL_1_Project Farwest III Model 03-20-07 v135_UPC G&amp;A (5-3-07) 3 2" xfId="6314" xr:uid="{00000000-0005-0000-0000-0000A0070000}"/>
    <cellStyle name="__ [0]_____Horizon round 1 model vFINAL_1_Project Farwest III Model 03-20-07 v135_UPC G&amp;A (5-3-07) 4" xfId="6315" xr:uid="{00000000-0005-0000-0000-0000A1070000}"/>
    <cellStyle name="__ [0]_____Horizon round 1 model vFINAL_1_Project Makani Model 04-11-07 v6" xfId="6316" xr:uid="{00000000-0005-0000-0000-0000A2070000}"/>
    <cellStyle name="__ [0]_____Horizon round 1 model vFINAL_1_Project Makani Model 04-11-07 v6 2" xfId="6317" xr:uid="{00000000-0005-0000-0000-0000A3070000}"/>
    <cellStyle name="__ [0]_____Horizon round 1 model vFINAL_1_Project Makani Model 04-11-07 v6 2 2" xfId="6318" xr:uid="{00000000-0005-0000-0000-0000A4070000}"/>
    <cellStyle name="__ [0]_____Horizon round 1 model vFINAL_1_Project Makani Model 04-11-07 v6 3" xfId="6319" xr:uid="{00000000-0005-0000-0000-0000A5070000}"/>
    <cellStyle name="__ [0]_____Horizon round 1 model vFINAL_1_Project Makani Model 04-11-07 v6 3 2" xfId="6320" xr:uid="{00000000-0005-0000-0000-0000A6070000}"/>
    <cellStyle name="__ [0]_____Horizon round 1 model vFINAL_1_Project Makani Model 04-11-07 v6 4" xfId="6321" xr:uid="{00000000-0005-0000-0000-0000A7070000}"/>
    <cellStyle name="__ [0]_____Horizon round 1 model vFINAL_1_Project Makani Model 04-11-07 v6_UPC G&amp;A (5-3-07)" xfId="6322" xr:uid="{00000000-0005-0000-0000-0000A8070000}"/>
    <cellStyle name="__ [0]_____Horizon round 1 model vFINAL_1_Project Makani Model 04-11-07 v6_UPC G&amp;A (5-3-07) 2" xfId="6323" xr:uid="{00000000-0005-0000-0000-0000A9070000}"/>
    <cellStyle name="__ [0]_____Horizon round 1 model vFINAL_1_Project Makani Model 04-11-07 v6_UPC G&amp;A (5-3-07) 2 2" xfId="6324" xr:uid="{00000000-0005-0000-0000-0000AA070000}"/>
    <cellStyle name="__ [0]_____Horizon round 1 model vFINAL_1_Project Makani Model 04-11-07 v6_UPC G&amp;A (5-3-07) 3" xfId="6325" xr:uid="{00000000-0005-0000-0000-0000AB070000}"/>
    <cellStyle name="__ [0]_____Horizon round 1 model vFINAL_1_Project Makani Model 04-11-07 v6_UPC G&amp;A (5-3-07) 3 2" xfId="6326" xr:uid="{00000000-0005-0000-0000-0000AC070000}"/>
    <cellStyle name="__ [0]_____Horizon round 1 model vFINAL_1_Project Makani Model 04-11-07 v6_UPC G&amp;A (5-3-07) 4" xfId="6327" xr:uid="{00000000-0005-0000-0000-0000AD070000}"/>
    <cellStyle name="__ [0]_____Inputs- Project" xfId="6328" xr:uid="{00000000-0005-0000-0000-0000AE070000}"/>
    <cellStyle name="__ [0]_____Inputs- Project 2" xfId="6329" xr:uid="{00000000-0005-0000-0000-0000AF070000}"/>
    <cellStyle name="__ [0]_____Pre-Tax GAAP" xfId="6330" xr:uid="{00000000-0005-0000-0000-0000B0070000}"/>
    <cellStyle name="__ [0]_____Pre-Tax GAAP 2" xfId="6331" xr:uid="{00000000-0005-0000-0000-0000B1070000}"/>
    <cellStyle name="__ [0]_____Pre-Tax GAAP 2 2" xfId="6332" xr:uid="{00000000-0005-0000-0000-0000B2070000}"/>
    <cellStyle name="__ [0]_____Pre-Tax GAAP 3" xfId="6333" xr:uid="{00000000-0005-0000-0000-0000B3070000}"/>
    <cellStyle name="__ [0]_____Wind farm - operation CF" xfId="6334" xr:uid="{00000000-0005-0000-0000-0000B4070000}"/>
    <cellStyle name="__ [0]_____Wind farm - operation CF 2" xfId="6335" xr:uid="{00000000-0005-0000-0000-0000B5070000}"/>
    <cellStyle name="__ [0]_____Wind farm - operation CF 2 2" xfId="6336" xr:uid="{00000000-0005-0000-0000-0000B6070000}"/>
    <cellStyle name="__ [0]_____Wind farm - operation CF 2 2 2" xfId="6337" xr:uid="{00000000-0005-0000-0000-0000B7070000}"/>
    <cellStyle name="__ [0]_____Wind farm - operation CF 2 3" xfId="6338" xr:uid="{00000000-0005-0000-0000-0000B8070000}"/>
    <cellStyle name="__ [0]_____Wind farm - operation CF 2 3 2" xfId="6339" xr:uid="{00000000-0005-0000-0000-0000B9070000}"/>
    <cellStyle name="__ [0]_____Wind farm - operation CF 2 4" xfId="6340" xr:uid="{00000000-0005-0000-0000-0000BA070000}"/>
    <cellStyle name="__ [0]_____Wind farm - operation CF 2 4 2" xfId="6341" xr:uid="{00000000-0005-0000-0000-0000BB070000}"/>
    <cellStyle name="__ [0]_____Wind farm - operation CF 2 5" xfId="6342" xr:uid="{00000000-0005-0000-0000-0000BC070000}"/>
    <cellStyle name="__ [0]_____Wind farm - operation CF 2 5 2" xfId="6343" xr:uid="{00000000-0005-0000-0000-0000BD070000}"/>
    <cellStyle name="__ [0]_____Wind farm - operation CF 2 6" xfId="6344" xr:uid="{00000000-0005-0000-0000-0000BE070000}"/>
    <cellStyle name="__ [0]_____Wind farm - operation CF 3" xfId="6345" xr:uid="{00000000-0005-0000-0000-0000BF070000}"/>
    <cellStyle name="__ [0]_____Wind farm - operation CF 3 2" xfId="6346" xr:uid="{00000000-0005-0000-0000-0000C0070000}"/>
    <cellStyle name="__ [0]_____Wind farm - operation CF 3 2 2" xfId="6347" xr:uid="{00000000-0005-0000-0000-0000C1070000}"/>
    <cellStyle name="__ [0]_____Wind farm - operation CF 3 3" xfId="6348" xr:uid="{00000000-0005-0000-0000-0000C2070000}"/>
    <cellStyle name="__ [0]_____Wind farm - operation CF 3 3 2" xfId="6349" xr:uid="{00000000-0005-0000-0000-0000C3070000}"/>
    <cellStyle name="__ [0]_____Wind farm - operation CF 3 4" xfId="6350" xr:uid="{00000000-0005-0000-0000-0000C4070000}"/>
    <cellStyle name="__ [0]_____Wind farm - operation CF 3 4 2" xfId="6351" xr:uid="{00000000-0005-0000-0000-0000C5070000}"/>
    <cellStyle name="__ [0]_____Wind farm - operation CF 3 5" xfId="6352" xr:uid="{00000000-0005-0000-0000-0000C6070000}"/>
    <cellStyle name="__ [0]_____Wind farm - operation CF 3 5 2" xfId="6353" xr:uid="{00000000-0005-0000-0000-0000C7070000}"/>
    <cellStyle name="__ [0]_____Wind farm - operation CF 3 6" xfId="6354" xr:uid="{00000000-0005-0000-0000-0000C8070000}"/>
    <cellStyle name="__ [0]_____Wind farm - operation CF 4" xfId="6355" xr:uid="{00000000-0005-0000-0000-0000C9070000}"/>
    <cellStyle name="__ [0]_____Wind farm - operation CF_CHECK - White Creek Final Closing Model_2007 11 16 vequity method FINAL" xfId="6356" xr:uid="{00000000-0005-0000-0000-0000CA070000}"/>
    <cellStyle name="__ [0]_____Wind farm - operation CF_CHECK - White Creek Final Closing Model_2007 11 16 vequity method FINAL 2" xfId="6357" xr:uid="{00000000-0005-0000-0000-0000CB070000}"/>
    <cellStyle name="__ [0]_____Wind farm - operation CF_CHECK - White Creek Final Closing Model_2007 11 16 vequity method FINAL 2 2" xfId="6358" xr:uid="{00000000-0005-0000-0000-0000CC070000}"/>
    <cellStyle name="__ [0]_____Wind farm - operation CF_CHECK - White Creek Final Closing Model_2007 11 16 vequity method FINAL 3" xfId="6359" xr:uid="{00000000-0005-0000-0000-0000CD070000}"/>
    <cellStyle name="__ [0]_____Wind farm - operation CF_Horizon round 1 model vFINAL" xfId="6360" xr:uid="{00000000-0005-0000-0000-0000CE070000}"/>
    <cellStyle name="__ [0]_____Wind farm - operation CF_Horizon round 1 model vFINAL 2" xfId="6361" xr:uid="{00000000-0005-0000-0000-0000CF070000}"/>
    <cellStyle name="__ [0]_____Wind farm - operation CF_Horizon round 1 model vFINAL 2 2" xfId="6362" xr:uid="{00000000-0005-0000-0000-0000D0070000}"/>
    <cellStyle name="__ [0]_____Wind farm - operation CF_Horizon round 1 model vFINAL 3" xfId="6363" xr:uid="{00000000-0005-0000-0000-0000D1070000}"/>
    <cellStyle name="__ [0]_____Wind farm - operation CF_Horizon round 1 model vFINAL 3 2" xfId="6364" xr:uid="{00000000-0005-0000-0000-0000D2070000}"/>
    <cellStyle name="__ [0]_____Wind farm - operation CF_Horizon round 1 model vFINAL 4" xfId="6365" xr:uid="{00000000-0005-0000-0000-0000D3070000}"/>
    <cellStyle name="__ [0]_____Wind farm - operation CF_Horizon round 1 model vFINAL_1" xfId="6366" xr:uid="{00000000-0005-0000-0000-0000D4070000}"/>
    <cellStyle name="__ [0]_____Wind farm - operation CF_Horizon round 1 model vFINAL_1 2" xfId="6367" xr:uid="{00000000-0005-0000-0000-0000D5070000}"/>
    <cellStyle name="__ [0]_____Wind farm - operation CF_Horizon round 1 model vFINAL_1 2 2" xfId="6368" xr:uid="{00000000-0005-0000-0000-0000D6070000}"/>
    <cellStyle name="__ [0]_____Wind farm - operation CF_Horizon round 1 model vFINAL_1 3" xfId="6369" xr:uid="{00000000-0005-0000-0000-0000D7070000}"/>
    <cellStyle name="__ [0]_____Wind farm - operation CF_Horizon round 1 model vFINAL_1 3 2" xfId="6370" xr:uid="{00000000-0005-0000-0000-0000D8070000}"/>
    <cellStyle name="__ [0]_____Wind farm - operation CF_Horizon round 1 model vFINAL_1 4" xfId="6371" xr:uid="{00000000-0005-0000-0000-0000D9070000}"/>
    <cellStyle name="__ [0]_____Wind farm - operation CF_Horizon round 1 model vFINAL_1_Project Farwest III Model 03-20-07 v135" xfId="6372" xr:uid="{00000000-0005-0000-0000-0000DA070000}"/>
    <cellStyle name="__ [0]_____Wind farm - operation CF_Horizon round 1 model vFINAL_1_Project Farwest III Model 03-20-07 v135 2" xfId="6373" xr:uid="{00000000-0005-0000-0000-0000DB070000}"/>
    <cellStyle name="__ [0]_____Wind farm - operation CF_Horizon round 1 model vFINAL_1_Project Farwest III Model 03-20-07 v135 2 2" xfId="6374" xr:uid="{00000000-0005-0000-0000-0000DC070000}"/>
    <cellStyle name="__ [0]_____Wind farm - operation CF_Horizon round 1 model vFINAL_1_Project Farwest III Model 03-20-07 v135 3" xfId="6375" xr:uid="{00000000-0005-0000-0000-0000DD070000}"/>
    <cellStyle name="__ [0]_____Wind farm - operation CF_Horizon round 1 model vFINAL_1_Project Farwest III Model 03-20-07 v135 3 2" xfId="6376" xr:uid="{00000000-0005-0000-0000-0000DE070000}"/>
    <cellStyle name="__ [0]_____Wind farm - operation CF_Horizon round 1 model vFINAL_1_Project Farwest III Model 03-20-07 v135 4" xfId="6377" xr:uid="{00000000-0005-0000-0000-0000DF070000}"/>
    <cellStyle name="__ [0]_____Wind farm - operation CF_Horizon round 1 model vFINAL_1_Project Farwest III Model 03-20-07 v135_UPC G&amp;A (5-3-07)" xfId="6378" xr:uid="{00000000-0005-0000-0000-0000E0070000}"/>
    <cellStyle name="__ [0]_____Wind farm - operation CF_Horizon round 1 model vFINAL_1_Project Farwest III Model 03-20-07 v135_UPC G&amp;A (5-3-07) 2" xfId="6379" xr:uid="{00000000-0005-0000-0000-0000E1070000}"/>
    <cellStyle name="__ [0]_____Wind farm - operation CF_Horizon round 1 model vFINAL_1_Project Farwest III Model 03-20-07 v135_UPC G&amp;A (5-3-07) 2 2" xfId="6380" xr:uid="{00000000-0005-0000-0000-0000E2070000}"/>
    <cellStyle name="__ [0]_____Wind farm - operation CF_Horizon round 1 model vFINAL_1_Project Farwest III Model 03-20-07 v135_UPC G&amp;A (5-3-07) 3" xfId="6381" xr:uid="{00000000-0005-0000-0000-0000E3070000}"/>
    <cellStyle name="__ [0]_____Wind farm - operation CF_Horizon round 1 model vFINAL_1_Project Farwest III Model 03-20-07 v135_UPC G&amp;A (5-3-07) 3 2" xfId="6382" xr:uid="{00000000-0005-0000-0000-0000E4070000}"/>
    <cellStyle name="__ [0]_____Wind farm - operation CF_Horizon round 1 model vFINAL_1_Project Farwest III Model 03-20-07 v135_UPC G&amp;A (5-3-07) 4" xfId="6383" xr:uid="{00000000-0005-0000-0000-0000E5070000}"/>
    <cellStyle name="__ [0]_____Wind farm - operation CF_Horizon round 1 model vFINAL_1_Project Makani Model 04-11-07 v6" xfId="6384" xr:uid="{00000000-0005-0000-0000-0000E6070000}"/>
    <cellStyle name="__ [0]_____Wind farm - operation CF_Horizon round 1 model vFINAL_1_Project Makani Model 04-11-07 v6 2" xfId="6385" xr:uid="{00000000-0005-0000-0000-0000E7070000}"/>
    <cellStyle name="__ [0]_____Wind farm - operation CF_Horizon round 1 model vFINAL_1_Project Makani Model 04-11-07 v6 2 2" xfId="6386" xr:uid="{00000000-0005-0000-0000-0000E8070000}"/>
    <cellStyle name="__ [0]_____Wind farm - operation CF_Horizon round 1 model vFINAL_1_Project Makani Model 04-11-07 v6 3" xfId="6387" xr:uid="{00000000-0005-0000-0000-0000E9070000}"/>
    <cellStyle name="__ [0]_____Wind farm - operation CF_Horizon round 1 model vFINAL_1_Project Makani Model 04-11-07 v6 3 2" xfId="6388" xr:uid="{00000000-0005-0000-0000-0000EA070000}"/>
    <cellStyle name="__ [0]_____Wind farm - operation CF_Horizon round 1 model vFINAL_1_Project Makani Model 04-11-07 v6 4" xfId="6389" xr:uid="{00000000-0005-0000-0000-0000EB070000}"/>
    <cellStyle name="__ [0]_____Wind farm - operation CF_Horizon round 1 model vFINAL_1_Project Makani Model 04-11-07 v6_UPC G&amp;A (5-3-07)" xfId="6390" xr:uid="{00000000-0005-0000-0000-0000EC070000}"/>
    <cellStyle name="__ [0]_____Wind farm - operation CF_Horizon round 1 model vFINAL_1_Project Makani Model 04-11-07 v6_UPC G&amp;A (5-3-07) 2" xfId="6391" xr:uid="{00000000-0005-0000-0000-0000ED070000}"/>
    <cellStyle name="__ [0]_____Wind farm - operation CF_Horizon round 1 model vFINAL_1_Project Makani Model 04-11-07 v6_UPC G&amp;A (5-3-07) 2 2" xfId="6392" xr:uid="{00000000-0005-0000-0000-0000EE070000}"/>
    <cellStyle name="__ [0]_____Wind farm - operation CF_Horizon round 1 model vFINAL_1_Project Makani Model 04-11-07 v6_UPC G&amp;A (5-3-07) 3" xfId="6393" xr:uid="{00000000-0005-0000-0000-0000EF070000}"/>
    <cellStyle name="__ [0]_____Wind farm - operation CF_Horizon round 1 model vFINAL_1_Project Makani Model 04-11-07 v6_UPC G&amp;A (5-3-07) 3 2" xfId="6394" xr:uid="{00000000-0005-0000-0000-0000F0070000}"/>
    <cellStyle name="__ [0]_____Wind farm - operation CF_Horizon round 1 model vFINAL_1_Project Makani Model 04-11-07 v6_UPC G&amp;A (5-3-07) 4" xfId="6395" xr:uid="{00000000-0005-0000-0000-0000F1070000}"/>
    <cellStyle name="__ [0]_____Wind farm - operation CF_Pre-Tax GAAP" xfId="6396" xr:uid="{00000000-0005-0000-0000-0000F2070000}"/>
    <cellStyle name="__ [0]_____Wind farm - operation CF_Pre-Tax GAAP 2" xfId="6397" xr:uid="{00000000-0005-0000-0000-0000F3070000}"/>
    <cellStyle name="__ [0]_____Wind farm - operation CF_Pre-Tax GAAP 2 2" xfId="6398" xr:uid="{00000000-0005-0000-0000-0000F4070000}"/>
    <cellStyle name="__ [0]_____Wind farm - operation CF_Pre-Tax GAAP 3" xfId="6399" xr:uid="{00000000-0005-0000-0000-0000F5070000}"/>
    <cellStyle name="__ [0]_____Wind farm - operation CF_WPP - Ormat 6-5-2007  v19i with internal accounting v3 eq method FINAL" xfId="6400" xr:uid="{00000000-0005-0000-0000-0000F6070000}"/>
    <cellStyle name="__ [0]_____Wind farm - operation CF_WPP - Ormat 6-5-2007  v19i with internal accounting v3 eq method FINAL 2" xfId="6401" xr:uid="{00000000-0005-0000-0000-0000F7070000}"/>
    <cellStyle name="__ [0]_____Wind farm - operation CF_WPP - Ormat 6-5-2007  v19i with internal accounting v3 eq method FINAL 2 2" xfId="6402" xr:uid="{00000000-0005-0000-0000-0000F8070000}"/>
    <cellStyle name="__ [0]_____Wind farm - operation CF_WPP - Ormat 6-5-2007  v19i with internal accounting v3 eq method FINAL 3" xfId="6403" xr:uid="{00000000-0005-0000-0000-0000F9070000}"/>
    <cellStyle name="__ [0]_____WPP - Ormat 6-5-2007  v19i with internal accounting v3 eq method FINAL" xfId="6404" xr:uid="{00000000-0005-0000-0000-0000FA070000}"/>
    <cellStyle name="__ [0]_____WPP - Ormat 6-5-2007  v19i with internal accounting v3 eq method FINAL 2" xfId="6405" xr:uid="{00000000-0005-0000-0000-0000FB070000}"/>
    <cellStyle name="__ [0]_____WPP - Ormat 6-5-2007  v19i with internal accounting v3 eq method FINAL 2 2" xfId="6406" xr:uid="{00000000-0005-0000-0000-0000FC070000}"/>
    <cellStyle name="__ [0]_____WPP - Ormat 6-5-2007  v19i with internal accounting v3 eq method FINAL 3" xfId="6407" xr:uid="{00000000-0005-0000-0000-0000FD070000}"/>
    <cellStyle name="__ [0]____CHECK - White Creek Final Closing Model_2007 11 16 vequity method FINAL" xfId="6408" xr:uid="{00000000-0005-0000-0000-0000FE070000}"/>
    <cellStyle name="__ [0]____CHECK - White Creek Final Closing Model_2007 11 16 vequity method FINAL 2" xfId="6409" xr:uid="{00000000-0005-0000-0000-0000FF070000}"/>
    <cellStyle name="__ [0]____CHECK - White Creek Final Closing Model_2007 11 16 vequity method FINAL 2 2" xfId="6410" xr:uid="{00000000-0005-0000-0000-000000080000}"/>
    <cellStyle name="__ [0]____CHECK - White Creek Final Closing Model_2007 11 16 vequity method FINAL 3" xfId="6411" xr:uid="{00000000-0005-0000-0000-000001080000}"/>
    <cellStyle name="__ [0]____ClearSky_AEP_Min_04.04.02_Bank" xfId="6412" xr:uid="{00000000-0005-0000-0000-000002080000}"/>
    <cellStyle name="__ [0]____ClearSky_AEP_Min_04.04.02_Bank 2" xfId="6413" xr:uid="{00000000-0005-0000-0000-000003080000}"/>
    <cellStyle name="__ [0]____ClearSky_AEP_Min_04.04.02_Bank 2 2" xfId="6414" xr:uid="{00000000-0005-0000-0000-000004080000}"/>
    <cellStyle name="__ [0]____ClearSky_AEP_Min_04.04.02_Bank 3" xfId="6415" xr:uid="{00000000-0005-0000-0000-000005080000}"/>
    <cellStyle name="__ [0]____ClearSky_AEP_Min_04.04.02_Bank 3 2" xfId="6416" xr:uid="{00000000-0005-0000-0000-000006080000}"/>
    <cellStyle name="__ [0]____ClearSky_AEP_Min_04.04.02_Bank 4" xfId="6417" xr:uid="{00000000-0005-0000-0000-000007080000}"/>
    <cellStyle name="__ [0]____ClearSky_AEP_Min_04.04.02_Bank 4 2" xfId="6418" xr:uid="{00000000-0005-0000-0000-000008080000}"/>
    <cellStyle name="__ [0]____ClearSky_AEP_Min_04.04.02_Bank 5" xfId="6419" xr:uid="{00000000-0005-0000-0000-000009080000}"/>
    <cellStyle name="__ [0]____ClearSky_AEP_Min_04.04.02_Bank 5 2" xfId="6420" xr:uid="{00000000-0005-0000-0000-00000A080000}"/>
    <cellStyle name="__ [0]____ClearSky_AEP_Min_04.04.02_Bank 6" xfId="6421" xr:uid="{00000000-0005-0000-0000-00000B080000}"/>
    <cellStyle name="__ [0]____Clearsky_internal_050301" xfId="6422" xr:uid="{00000000-0005-0000-0000-00000C080000}"/>
    <cellStyle name="__ [0]____Clearsky_internal_050301 2" xfId="6423" xr:uid="{00000000-0005-0000-0000-00000D080000}"/>
    <cellStyle name="__ [0]____Clearsky_internal_050301 2 2" xfId="6424" xr:uid="{00000000-0005-0000-0000-00000E080000}"/>
    <cellStyle name="__ [0]____Clearsky_internal_050301 3" xfId="6425" xr:uid="{00000000-0005-0000-0000-00000F080000}"/>
    <cellStyle name="__ [0]____Clearsky_internal_050301 3 2" xfId="6426" xr:uid="{00000000-0005-0000-0000-000010080000}"/>
    <cellStyle name="__ [0]____Clearsky_internal_050301 4" xfId="6427" xr:uid="{00000000-0005-0000-0000-000011080000}"/>
    <cellStyle name="__ [0]____Clearsky_internal_050301 4 2" xfId="6428" xr:uid="{00000000-0005-0000-0000-000012080000}"/>
    <cellStyle name="__ [0]____Clearsky_internal_050301 5" xfId="6429" xr:uid="{00000000-0005-0000-0000-000013080000}"/>
    <cellStyle name="__ [0]____Clearsky_internal_050301 5 2" xfId="6430" xr:uid="{00000000-0005-0000-0000-000014080000}"/>
    <cellStyle name="__ [0]____Clearsky_internal_050301 6" xfId="6431" xr:uid="{00000000-0005-0000-0000-000015080000}"/>
    <cellStyle name="__ [0]____Clearsky_internal_070201" xfId="6432" xr:uid="{00000000-0005-0000-0000-000016080000}"/>
    <cellStyle name="__ [0]____Clearsky_internal_070201 2" xfId="6433" xr:uid="{00000000-0005-0000-0000-000017080000}"/>
    <cellStyle name="__ [0]____Clearsky_internal_070201 2 2" xfId="6434" xr:uid="{00000000-0005-0000-0000-000018080000}"/>
    <cellStyle name="__ [0]____Clearsky_internal_070201 3" xfId="6435" xr:uid="{00000000-0005-0000-0000-000019080000}"/>
    <cellStyle name="__ [0]____Clearsky_internal_070201 3 2" xfId="6436" xr:uid="{00000000-0005-0000-0000-00001A080000}"/>
    <cellStyle name="__ [0]____Clearsky_internal_070201 4" xfId="6437" xr:uid="{00000000-0005-0000-0000-00001B080000}"/>
    <cellStyle name="__ [0]____Clearsky_internal_070201 4 2" xfId="6438" xr:uid="{00000000-0005-0000-0000-00001C080000}"/>
    <cellStyle name="__ [0]____Clearsky_internal_070201 5" xfId="6439" xr:uid="{00000000-0005-0000-0000-00001D080000}"/>
    <cellStyle name="__ [0]____Clearsky_internal_070201 5 2" xfId="6440" xr:uid="{00000000-0005-0000-0000-00001E080000}"/>
    <cellStyle name="__ [0]____Clearsky_internal_070201 6" xfId="6441" xr:uid="{00000000-0005-0000-0000-00001F080000}"/>
    <cellStyle name="__ [0]____Clearsky_internal_070201.xls Chart 2" xfId="6442" xr:uid="{00000000-0005-0000-0000-000020080000}"/>
    <cellStyle name="__ [0]____Clearsky_internal_070201.xls Chart 2 2" xfId="6443" xr:uid="{00000000-0005-0000-0000-000021080000}"/>
    <cellStyle name="__ [0]____Clearsky_internal_070201.xls Chart 2 2 2" xfId="6444" xr:uid="{00000000-0005-0000-0000-000022080000}"/>
    <cellStyle name="__ [0]____Clearsky_internal_070201.xls Chart 2 3" xfId="6445" xr:uid="{00000000-0005-0000-0000-000023080000}"/>
    <cellStyle name="__ [0]____Clearsky_internal_070201.xls Chart 2 3 2" xfId="6446" xr:uid="{00000000-0005-0000-0000-000024080000}"/>
    <cellStyle name="__ [0]____Clearsky_internal_070201.xls Chart 2 4" xfId="6447" xr:uid="{00000000-0005-0000-0000-000025080000}"/>
    <cellStyle name="__ [0]____Clearsky_internal_070201.xls Chart 2 4 2" xfId="6448" xr:uid="{00000000-0005-0000-0000-000026080000}"/>
    <cellStyle name="__ [0]____Clearsky_internal_070201.xls Chart 2 5" xfId="6449" xr:uid="{00000000-0005-0000-0000-000027080000}"/>
    <cellStyle name="__ [0]____Clearsky_internal_070201.xls Chart 2 5 2" xfId="6450" xr:uid="{00000000-0005-0000-0000-000028080000}"/>
    <cellStyle name="__ [0]____Clearsky_internal_070201.xls Chart 2 6" xfId="6451" xr:uid="{00000000-0005-0000-0000-000029080000}"/>
    <cellStyle name="__ [0]____Clearsky_Outside_070201.xls Chart 2" xfId="6452" xr:uid="{00000000-0005-0000-0000-00002A080000}"/>
    <cellStyle name="__ [0]____Clearsky_Outside_070201.xls Chart 2 2" xfId="6453" xr:uid="{00000000-0005-0000-0000-00002B080000}"/>
    <cellStyle name="__ [0]____Clearsky_Outside_070201.xls Chart 2 2 2" xfId="6454" xr:uid="{00000000-0005-0000-0000-00002C080000}"/>
    <cellStyle name="__ [0]____Clearsky_Outside_070201.xls Chart 2 3" xfId="6455" xr:uid="{00000000-0005-0000-0000-00002D080000}"/>
    <cellStyle name="__ [0]____Clearsky_Outside_070201.xls Chart 2 3 2" xfId="6456" xr:uid="{00000000-0005-0000-0000-00002E080000}"/>
    <cellStyle name="__ [0]____Clearsky_Outside_070201.xls Chart 2 4" xfId="6457" xr:uid="{00000000-0005-0000-0000-00002F080000}"/>
    <cellStyle name="__ [0]____Clearsky_Outside_070201.xls Chart 2 4 2" xfId="6458" xr:uid="{00000000-0005-0000-0000-000030080000}"/>
    <cellStyle name="__ [0]____Clearsky_Outside_070201.xls Chart 2 5" xfId="6459" xr:uid="{00000000-0005-0000-0000-000031080000}"/>
    <cellStyle name="__ [0]____Clearsky_Outside_070201.xls Chart 2 5 2" xfId="6460" xr:uid="{00000000-0005-0000-0000-000032080000}"/>
    <cellStyle name="__ [0]____Clearsky_Outside_070201.xls Chart 2 6" xfId="6461" xr:uid="{00000000-0005-0000-0000-000033080000}"/>
    <cellStyle name="__ [0]____Cost Segregation" xfId="6462" xr:uid="{00000000-0005-0000-0000-000034080000}"/>
    <cellStyle name="__ [0]____Cost Segregation 2" xfId="6463" xr:uid="{00000000-0005-0000-0000-000035080000}"/>
    <cellStyle name="__ [0]____EWC 43.5MW8oMtresc 3_25_021" xfId="6464" xr:uid="{00000000-0005-0000-0000-000036080000}"/>
    <cellStyle name="__ [0]____EWC 43.5MW8oMtresc 3_25_021 2" xfId="6465" xr:uid="{00000000-0005-0000-0000-000037080000}"/>
    <cellStyle name="__ [0]____EWC 43.5MW8oMtresc 3_25_021 2 2" xfId="6466" xr:uid="{00000000-0005-0000-0000-000038080000}"/>
    <cellStyle name="__ [0]____EWC 43.5MW8oMtresc 3_25_021 2 2 2" xfId="6467" xr:uid="{00000000-0005-0000-0000-000039080000}"/>
    <cellStyle name="__ [0]____EWC 43.5MW8oMtresc 3_25_021 2 3" xfId="6468" xr:uid="{00000000-0005-0000-0000-00003A080000}"/>
    <cellStyle name="__ [0]____EWC 43.5MW8oMtresc 3_25_021 2 3 2" xfId="6469" xr:uid="{00000000-0005-0000-0000-00003B080000}"/>
    <cellStyle name="__ [0]____EWC 43.5MW8oMtresc 3_25_021 2 4" xfId="6470" xr:uid="{00000000-0005-0000-0000-00003C080000}"/>
    <cellStyle name="__ [0]____EWC 43.5MW8oMtresc 3_25_021 2 4 2" xfId="6471" xr:uid="{00000000-0005-0000-0000-00003D080000}"/>
    <cellStyle name="__ [0]____EWC 43.5MW8oMtresc 3_25_021 2 5" xfId="6472" xr:uid="{00000000-0005-0000-0000-00003E080000}"/>
    <cellStyle name="__ [0]____EWC 43.5MW8oMtresc 3_25_021 2 5 2" xfId="6473" xr:uid="{00000000-0005-0000-0000-00003F080000}"/>
    <cellStyle name="__ [0]____EWC 43.5MW8oMtresc 3_25_021 2 6" xfId="6474" xr:uid="{00000000-0005-0000-0000-000040080000}"/>
    <cellStyle name="__ [0]____EWC 43.5MW8oMtresc 3_25_021 3" xfId="6475" xr:uid="{00000000-0005-0000-0000-000041080000}"/>
    <cellStyle name="__ [0]____EWC 43.5MW8oMtresc 3_25_021 3 2" xfId="6476" xr:uid="{00000000-0005-0000-0000-000042080000}"/>
    <cellStyle name="__ [0]____EWC 43.5MW8oMtresc 3_25_021 3 2 2" xfId="6477" xr:uid="{00000000-0005-0000-0000-000043080000}"/>
    <cellStyle name="__ [0]____EWC 43.5MW8oMtresc 3_25_021 3 3" xfId="6478" xr:uid="{00000000-0005-0000-0000-000044080000}"/>
    <cellStyle name="__ [0]____EWC 43.5MW8oMtresc 3_25_021 3 3 2" xfId="6479" xr:uid="{00000000-0005-0000-0000-000045080000}"/>
    <cellStyle name="__ [0]____EWC 43.5MW8oMtresc 3_25_021 3 4" xfId="6480" xr:uid="{00000000-0005-0000-0000-000046080000}"/>
    <cellStyle name="__ [0]____EWC 43.5MW8oMtresc 3_25_021 3 4 2" xfId="6481" xr:uid="{00000000-0005-0000-0000-000047080000}"/>
    <cellStyle name="__ [0]____EWC 43.5MW8oMtresc 3_25_021 3 5" xfId="6482" xr:uid="{00000000-0005-0000-0000-000048080000}"/>
    <cellStyle name="__ [0]____EWC 43.5MW8oMtresc 3_25_021 3 5 2" xfId="6483" xr:uid="{00000000-0005-0000-0000-000049080000}"/>
    <cellStyle name="__ [0]____EWC 43.5MW8oMtresc 3_25_021 3 6" xfId="6484" xr:uid="{00000000-0005-0000-0000-00004A080000}"/>
    <cellStyle name="__ [0]____EWC 43.5MW8oMtresc 3_25_021 4" xfId="6485" xr:uid="{00000000-0005-0000-0000-00004B080000}"/>
    <cellStyle name="__ [0]____EWC 43.5MW8oMtresc 3_25_021_CHECK - White Creek Final Closing Model_2007 11 16 vequity method FINAL" xfId="6486" xr:uid="{00000000-0005-0000-0000-00004C080000}"/>
    <cellStyle name="__ [0]____EWC 43.5MW8oMtresc 3_25_021_CHECK - White Creek Final Closing Model_2007 11 16 vequity method FINAL 2" xfId="6487" xr:uid="{00000000-0005-0000-0000-00004D080000}"/>
    <cellStyle name="__ [0]____EWC 43.5MW8oMtresc 3_25_021_CHECK - White Creek Final Closing Model_2007 11 16 vequity method FINAL 2 2" xfId="6488" xr:uid="{00000000-0005-0000-0000-00004E080000}"/>
    <cellStyle name="__ [0]____EWC 43.5MW8oMtresc 3_25_021_CHECK - White Creek Final Closing Model_2007 11 16 vequity method FINAL 3" xfId="6489" xr:uid="{00000000-0005-0000-0000-00004F080000}"/>
    <cellStyle name="__ [0]____EWC 43.5MW8oMtresc 3_25_021_Horizon round 1 model vFINAL" xfId="6490" xr:uid="{00000000-0005-0000-0000-000050080000}"/>
    <cellStyle name="__ [0]____EWC 43.5MW8oMtresc 3_25_021_Horizon round 1 model vFINAL 2" xfId="6491" xr:uid="{00000000-0005-0000-0000-000051080000}"/>
    <cellStyle name="__ [0]____EWC 43.5MW8oMtresc 3_25_021_Horizon round 1 model vFINAL 2 2" xfId="6492" xr:uid="{00000000-0005-0000-0000-000052080000}"/>
    <cellStyle name="__ [0]____EWC 43.5MW8oMtresc 3_25_021_Horizon round 1 model vFINAL 3" xfId="6493" xr:uid="{00000000-0005-0000-0000-000053080000}"/>
    <cellStyle name="__ [0]____EWC 43.5MW8oMtresc 3_25_021_Horizon round 1 model vFINAL 3 2" xfId="6494" xr:uid="{00000000-0005-0000-0000-000054080000}"/>
    <cellStyle name="__ [0]____EWC 43.5MW8oMtresc 3_25_021_Horizon round 1 model vFINAL 4" xfId="6495" xr:uid="{00000000-0005-0000-0000-000055080000}"/>
    <cellStyle name="__ [0]____EWC 43.5MW8oMtresc 3_25_021_Horizon round 1 model vFINAL_1" xfId="6496" xr:uid="{00000000-0005-0000-0000-000056080000}"/>
    <cellStyle name="__ [0]____EWC 43.5MW8oMtresc 3_25_021_Horizon round 1 model vFINAL_1 2" xfId="6497" xr:uid="{00000000-0005-0000-0000-000057080000}"/>
    <cellStyle name="__ [0]____EWC 43.5MW8oMtresc 3_25_021_Horizon round 1 model vFINAL_1 2 2" xfId="6498" xr:uid="{00000000-0005-0000-0000-000058080000}"/>
    <cellStyle name="__ [0]____EWC 43.5MW8oMtresc 3_25_021_Horizon round 1 model vFINAL_1 3" xfId="6499" xr:uid="{00000000-0005-0000-0000-000059080000}"/>
    <cellStyle name="__ [0]____EWC 43.5MW8oMtresc 3_25_021_Horizon round 1 model vFINAL_1 3 2" xfId="6500" xr:uid="{00000000-0005-0000-0000-00005A080000}"/>
    <cellStyle name="__ [0]____EWC 43.5MW8oMtresc 3_25_021_Horizon round 1 model vFINAL_1 4" xfId="6501" xr:uid="{00000000-0005-0000-0000-00005B080000}"/>
    <cellStyle name="__ [0]____EWC 43.5MW8oMtresc 3_25_021_Horizon round 1 model vFINAL_1_Project Farwest III Model 03-20-07 v135" xfId="6502" xr:uid="{00000000-0005-0000-0000-00005C080000}"/>
    <cellStyle name="__ [0]____EWC 43.5MW8oMtresc 3_25_021_Horizon round 1 model vFINAL_1_Project Farwest III Model 03-20-07 v135 2" xfId="6503" xr:uid="{00000000-0005-0000-0000-00005D080000}"/>
    <cellStyle name="__ [0]____EWC 43.5MW8oMtresc 3_25_021_Horizon round 1 model vFINAL_1_Project Farwest III Model 03-20-07 v135 2 2" xfId="6504" xr:uid="{00000000-0005-0000-0000-00005E080000}"/>
    <cellStyle name="__ [0]____EWC 43.5MW8oMtresc 3_25_021_Horizon round 1 model vFINAL_1_Project Farwest III Model 03-20-07 v135 3" xfId="6505" xr:uid="{00000000-0005-0000-0000-00005F080000}"/>
    <cellStyle name="__ [0]____EWC 43.5MW8oMtresc 3_25_021_Horizon round 1 model vFINAL_1_Project Farwest III Model 03-20-07 v135 3 2" xfId="6506" xr:uid="{00000000-0005-0000-0000-000060080000}"/>
    <cellStyle name="__ [0]____EWC 43.5MW8oMtresc 3_25_021_Horizon round 1 model vFINAL_1_Project Farwest III Model 03-20-07 v135 4" xfId="6507" xr:uid="{00000000-0005-0000-0000-000061080000}"/>
    <cellStyle name="__ [0]____EWC 43.5MW8oMtresc 3_25_021_Horizon round 1 model vFINAL_1_Project Farwest III Model 03-20-07 v135_UPC G&amp;A (5-3-07)" xfId="6508" xr:uid="{00000000-0005-0000-0000-000062080000}"/>
    <cellStyle name="__ [0]____EWC 43.5MW8oMtresc 3_25_021_Horizon round 1 model vFINAL_1_Project Farwest III Model 03-20-07 v135_UPC G&amp;A (5-3-07) 2" xfId="6509" xr:uid="{00000000-0005-0000-0000-000063080000}"/>
    <cellStyle name="__ [0]____EWC 43.5MW8oMtresc 3_25_021_Horizon round 1 model vFINAL_1_Project Farwest III Model 03-20-07 v135_UPC G&amp;A (5-3-07) 2 2" xfId="6510" xr:uid="{00000000-0005-0000-0000-000064080000}"/>
    <cellStyle name="__ [0]____EWC 43.5MW8oMtresc 3_25_021_Horizon round 1 model vFINAL_1_Project Farwest III Model 03-20-07 v135_UPC G&amp;A (5-3-07) 3" xfId="6511" xr:uid="{00000000-0005-0000-0000-000065080000}"/>
    <cellStyle name="__ [0]____EWC 43.5MW8oMtresc 3_25_021_Horizon round 1 model vFINAL_1_Project Farwest III Model 03-20-07 v135_UPC G&amp;A (5-3-07) 3 2" xfId="6512" xr:uid="{00000000-0005-0000-0000-000066080000}"/>
    <cellStyle name="__ [0]____EWC 43.5MW8oMtresc 3_25_021_Horizon round 1 model vFINAL_1_Project Farwest III Model 03-20-07 v135_UPC G&amp;A (5-3-07) 4" xfId="6513" xr:uid="{00000000-0005-0000-0000-000067080000}"/>
    <cellStyle name="__ [0]____EWC 43.5MW8oMtresc 3_25_021_Horizon round 1 model vFINAL_1_Project Makani Model 04-11-07 v6" xfId="6514" xr:uid="{00000000-0005-0000-0000-000068080000}"/>
    <cellStyle name="__ [0]____EWC 43.5MW8oMtresc 3_25_021_Horizon round 1 model vFINAL_1_Project Makani Model 04-11-07 v6 2" xfId="6515" xr:uid="{00000000-0005-0000-0000-000069080000}"/>
    <cellStyle name="__ [0]____EWC 43.5MW8oMtresc 3_25_021_Horizon round 1 model vFINAL_1_Project Makani Model 04-11-07 v6 2 2" xfId="6516" xr:uid="{00000000-0005-0000-0000-00006A080000}"/>
    <cellStyle name="__ [0]____EWC 43.5MW8oMtresc 3_25_021_Horizon round 1 model vFINAL_1_Project Makani Model 04-11-07 v6 3" xfId="6517" xr:uid="{00000000-0005-0000-0000-00006B080000}"/>
    <cellStyle name="__ [0]____EWC 43.5MW8oMtresc 3_25_021_Horizon round 1 model vFINAL_1_Project Makani Model 04-11-07 v6 3 2" xfId="6518" xr:uid="{00000000-0005-0000-0000-00006C080000}"/>
    <cellStyle name="__ [0]____EWC 43.5MW8oMtresc 3_25_021_Horizon round 1 model vFINAL_1_Project Makani Model 04-11-07 v6 4" xfId="6519" xr:uid="{00000000-0005-0000-0000-00006D080000}"/>
    <cellStyle name="__ [0]____EWC 43.5MW8oMtresc 3_25_021_Horizon round 1 model vFINAL_1_Project Makani Model 04-11-07 v6_UPC G&amp;A (5-3-07)" xfId="6520" xr:uid="{00000000-0005-0000-0000-00006E080000}"/>
    <cellStyle name="__ [0]____EWC 43.5MW8oMtresc 3_25_021_Horizon round 1 model vFINAL_1_Project Makani Model 04-11-07 v6_UPC G&amp;A (5-3-07) 2" xfId="6521" xr:uid="{00000000-0005-0000-0000-00006F080000}"/>
    <cellStyle name="__ [0]____EWC 43.5MW8oMtresc 3_25_021_Horizon round 1 model vFINAL_1_Project Makani Model 04-11-07 v6_UPC G&amp;A (5-3-07) 2 2" xfId="6522" xr:uid="{00000000-0005-0000-0000-000070080000}"/>
    <cellStyle name="__ [0]____EWC 43.5MW8oMtresc 3_25_021_Horizon round 1 model vFINAL_1_Project Makani Model 04-11-07 v6_UPC G&amp;A (5-3-07) 3" xfId="6523" xr:uid="{00000000-0005-0000-0000-000071080000}"/>
    <cellStyle name="__ [0]____EWC 43.5MW8oMtresc 3_25_021_Horizon round 1 model vFINAL_1_Project Makani Model 04-11-07 v6_UPC G&amp;A (5-3-07) 3 2" xfId="6524" xr:uid="{00000000-0005-0000-0000-000072080000}"/>
    <cellStyle name="__ [0]____EWC 43.5MW8oMtresc 3_25_021_Horizon round 1 model vFINAL_1_Project Makani Model 04-11-07 v6_UPC G&amp;A (5-3-07) 4" xfId="6525" xr:uid="{00000000-0005-0000-0000-000073080000}"/>
    <cellStyle name="__ [0]____EWC 43.5MW8oMtresc 3_25_021_Inputs- Project" xfId="6526" xr:uid="{00000000-0005-0000-0000-000074080000}"/>
    <cellStyle name="__ [0]____EWC 43.5MW8oMtresc 3_25_021_Inputs- Project 2" xfId="6527" xr:uid="{00000000-0005-0000-0000-000075080000}"/>
    <cellStyle name="__ [0]____EWC 43.5MW8oMtresc 3_25_021_Pre-Tax GAAP" xfId="6528" xr:uid="{00000000-0005-0000-0000-000076080000}"/>
    <cellStyle name="__ [0]____EWC 43.5MW8oMtresc 3_25_021_Pre-Tax GAAP 2" xfId="6529" xr:uid="{00000000-0005-0000-0000-000077080000}"/>
    <cellStyle name="__ [0]____EWC 43.5MW8oMtresc 3_25_021_Pre-Tax GAAP 2 2" xfId="6530" xr:uid="{00000000-0005-0000-0000-000078080000}"/>
    <cellStyle name="__ [0]____EWC 43.5MW8oMtresc 3_25_021_Pre-Tax GAAP 3" xfId="6531" xr:uid="{00000000-0005-0000-0000-000079080000}"/>
    <cellStyle name="__ [0]____EWC 43.5MW8oMtresc 3_25_021_WPP - Ormat 6-5-2007  v19i with internal accounting v3 eq method FINAL" xfId="6532" xr:uid="{00000000-0005-0000-0000-00007A080000}"/>
    <cellStyle name="__ [0]____EWC 43.5MW8oMtresc 3_25_021_WPP - Ormat 6-5-2007  v19i with internal accounting v3 eq method FINAL 2" xfId="6533" xr:uid="{00000000-0005-0000-0000-00007B080000}"/>
    <cellStyle name="__ [0]____EWC 43.5MW8oMtresc 3_25_021_WPP - Ormat 6-5-2007  v19i with internal accounting v3 eq method FINAL 2 2" xfId="6534" xr:uid="{00000000-0005-0000-0000-00007C080000}"/>
    <cellStyle name="__ [0]____EWC 43.5MW8oMtresc 3_25_021_WPP - Ormat 6-5-2007  v19i with internal accounting v3 eq method FINAL 3" xfId="6535" xr:uid="{00000000-0005-0000-0000-00007D080000}"/>
    <cellStyle name="__ [0]____EWC 43.5MW8oMtresc 3_25_02v2" xfId="6536" xr:uid="{00000000-0005-0000-0000-00007E080000}"/>
    <cellStyle name="__ [0]____EWC 43.5MW8oMtresc 3_25_02v2 2" xfId="6537" xr:uid="{00000000-0005-0000-0000-00007F080000}"/>
    <cellStyle name="__ [0]____EWC 43.5MW8oMtresc 3_25_02v2 2 2" xfId="6538" xr:uid="{00000000-0005-0000-0000-000080080000}"/>
    <cellStyle name="__ [0]____EWC 43.5MW8oMtresc 3_25_02v2 2 2 2" xfId="6539" xr:uid="{00000000-0005-0000-0000-000081080000}"/>
    <cellStyle name="__ [0]____EWC 43.5MW8oMtresc 3_25_02v2 2 3" xfId="6540" xr:uid="{00000000-0005-0000-0000-000082080000}"/>
    <cellStyle name="__ [0]____EWC 43.5MW8oMtresc 3_25_02v2 2 3 2" xfId="6541" xr:uid="{00000000-0005-0000-0000-000083080000}"/>
    <cellStyle name="__ [0]____EWC 43.5MW8oMtresc 3_25_02v2 2 4" xfId="6542" xr:uid="{00000000-0005-0000-0000-000084080000}"/>
    <cellStyle name="__ [0]____EWC 43.5MW8oMtresc 3_25_02v2 2 4 2" xfId="6543" xr:uid="{00000000-0005-0000-0000-000085080000}"/>
    <cellStyle name="__ [0]____EWC 43.5MW8oMtresc 3_25_02v2 2 5" xfId="6544" xr:uid="{00000000-0005-0000-0000-000086080000}"/>
    <cellStyle name="__ [0]____EWC 43.5MW8oMtresc 3_25_02v2 2 5 2" xfId="6545" xr:uid="{00000000-0005-0000-0000-000087080000}"/>
    <cellStyle name="__ [0]____EWC 43.5MW8oMtresc 3_25_02v2 2 6" xfId="6546" xr:uid="{00000000-0005-0000-0000-000088080000}"/>
    <cellStyle name="__ [0]____EWC 43.5MW8oMtresc 3_25_02v2 3" xfId="6547" xr:uid="{00000000-0005-0000-0000-000089080000}"/>
    <cellStyle name="__ [0]____EWC 43.5MW8oMtresc 3_25_02v2 3 2" xfId="6548" xr:uid="{00000000-0005-0000-0000-00008A080000}"/>
    <cellStyle name="__ [0]____EWC 43.5MW8oMtresc 3_25_02v2 3 2 2" xfId="6549" xr:uid="{00000000-0005-0000-0000-00008B080000}"/>
    <cellStyle name="__ [0]____EWC 43.5MW8oMtresc 3_25_02v2 3 3" xfId="6550" xr:uid="{00000000-0005-0000-0000-00008C080000}"/>
    <cellStyle name="__ [0]____EWC 43.5MW8oMtresc 3_25_02v2 3 3 2" xfId="6551" xr:uid="{00000000-0005-0000-0000-00008D080000}"/>
    <cellStyle name="__ [0]____EWC 43.5MW8oMtresc 3_25_02v2 3 4" xfId="6552" xr:uid="{00000000-0005-0000-0000-00008E080000}"/>
    <cellStyle name="__ [0]____EWC 43.5MW8oMtresc 3_25_02v2 3 4 2" xfId="6553" xr:uid="{00000000-0005-0000-0000-00008F080000}"/>
    <cellStyle name="__ [0]____EWC 43.5MW8oMtresc 3_25_02v2 3 5" xfId="6554" xr:uid="{00000000-0005-0000-0000-000090080000}"/>
    <cellStyle name="__ [0]____EWC 43.5MW8oMtresc 3_25_02v2 3 5 2" xfId="6555" xr:uid="{00000000-0005-0000-0000-000091080000}"/>
    <cellStyle name="__ [0]____EWC 43.5MW8oMtresc 3_25_02v2 3 6" xfId="6556" xr:uid="{00000000-0005-0000-0000-000092080000}"/>
    <cellStyle name="__ [0]____EWC 43.5MW8oMtresc 3_25_02v2 4" xfId="6557" xr:uid="{00000000-0005-0000-0000-000093080000}"/>
    <cellStyle name="__ [0]____EWC 43.5MW8oMtresc 3_25_02v2_CHECK - White Creek Final Closing Model_2007 11 16 vequity method FINAL" xfId="6558" xr:uid="{00000000-0005-0000-0000-000094080000}"/>
    <cellStyle name="__ [0]____EWC 43.5MW8oMtresc 3_25_02v2_CHECK - White Creek Final Closing Model_2007 11 16 vequity method FINAL 2" xfId="6559" xr:uid="{00000000-0005-0000-0000-000095080000}"/>
    <cellStyle name="__ [0]____EWC 43.5MW8oMtresc 3_25_02v2_CHECK - White Creek Final Closing Model_2007 11 16 vequity method FINAL 2 2" xfId="6560" xr:uid="{00000000-0005-0000-0000-000096080000}"/>
    <cellStyle name="__ [0]____EWC 43.5MW8oMtresc 3_25_02v2_CHECK - White Creek Final Closing Model_2007 11 16 vequity method FINAL 3" xfId="6561" xr:uid="{00000000-0005-0000-0000-000097080000}"/>
    <cellStyle name="__ [0]____EWC 43.5MW8oMtresc 3_25_02v2_Horizon round 1 model vFINAL" xfId="6562" xr:uid="{00000000-0005-0000-0000-000098080000}"/>
    <cellStyle name="__ [0]____EWC 43.5MW8oMtresc 3_25_02v2_Horizon round 1 model vFINAL 2" xfId="6563" xr:uid="{00000000-0005-0000-0000-000099080000}"/>
    <cellStyle name="__ [0]____EWC 43.5MW8oMtresc 3_25_02v2_Horizon round 1 model vFINAL 2 2" xfId="6564" xr:uid="{00000000-0005-0000-0000-00009A080000}"/>
    <cellStyle name="__ [0]____EWC 43.5MW8oMtresc 3_25_02v2_Horizon round 1 model vFINAL 3" xfId="6565" xr:uid="{00000000-0005-0000-0000-00009B080000}"/>
    <cellStyle name="__ [0]____EWC 43.5MW8oMtresc 3_25_02v2_Horizon round 1 model vFINAL 3 2" xfId="6566" xr:uid="{00000000-0005-0000-0000-00009C080000}"/>
    <cellStyle name="__ [0]____EWC 43.5MW8oMtresc 3_25_02v2_Horizon round 1 model vFINAL 4" xfId="6567" xr:uid="{00000000-0005-0000-0000-00009D080000}"/>
    <cellStyle name="__ [0]____EWC 43.5MW8oMtresc 3_25_02v2_Horizon round 1 model vFINAL_1" xfId="6568" xr:uid="{00000000-0005-0000-0000-00009E080000}"/>
    <cellStyle name="__ [0]____EWC 43.5MW8oMtresc 3_25_02v2_Horizon round 1 model vFINAL_1 2" xfId="6569" xr:uid="{00000000-0005-0000-0000-00009F080000}"/>
    <cellStyle name="__ [0]____EWC 43.5MW8oMtresc 3_25_02v2_Horizon round 1 model vFINAL_1 2 2" xfId="6570" xr:uid="{00000000-0005-0000-0000-0000A0080000}"/>
    <cellStyle name="__ [0]____EWC 43.5MW8oMtresc 3_25_02v2_Horizon round 1 model vFINAL_1 3" xfId="6571" xr:uid="{00000000-0005-0000-0000-0000A1080000}"/>
    <cellStyle name="__ [0]____EWC 43.5MW8oMtresc 3_25_02v2_Horizon round 1 model vFINAL_1 3 2" xfId="6572" xr:uid="{00000000-0005-0000-0000-0000A2080000}"/>
    <cellStyle name="__ [0]____EWC 43.5MW8oMtresc 3_25_02v2_Horizon round 1 model vFINAL_1 4" xfId="6573" xr:uid="{00000000-0005-0000-0000-0000A3080000}"/>
    <cellStyle name="__ [0]____EWC 43.5MW8oMtresc 3_25_02v2_Horizon round 1 model vFINAL_1_Project Farwest III Model 03-20-07 v135" xfId="6574" xr:uid="{00000000-0005-0000-0000-0000A4080000}"/>
    <cellStyle name="__ [0]____EWC 43.5MW8oMtresc 3_25_02v2_Horizon round 1 model vFINAL_1_Project Farwest III Model 03-20-07 v135 2" xfId="6575" xr:uid="{00000000-0005-0000-0000-0000A5080000}"/>
    <cellStyle name="__ [0]____EWC 43.5MW8oMtresc 3_25_02v2_Horizon round 1 model vFINAL_1_Project Farwest III Model 03-20-07 v135 2 2" xfId="6576" xr:uid="{00000000-0005-0000-0000-0000A6080000}"/>
    <cellStyle name="__ [0]____EWC 43.5MW8oMtresc 3_25_02v2_Horizon round 1 model vFINAL_1_Project Farwest III Model 03-20-07 v135 3" xfId="6577" xr:uid="{00000000-0005-0000-0000-0000A7080000}"/>
    <cellStyle name="__ [0]____EWC 43.5MW8oMtresc 3_25_02v2_Horizon round 1 model vFINAL_1_Project Farwest III Model 03-20-07 v135 3 2" xfId="6578" xr:uid="{00000000-0005-0000-0000-0000A8080000}"/>
    <cellStyle name="__ [0]____EWC 43.5MW8oMtresc 3_25_02v2_Horizon round 1 model vFINAL_1_Project Farwest III Model 03-20-07 v135 4" xfId="6579" xr:uid="{00000000-0005-0000-0000-0000A9080000}"/>
    <cellStyle name="__ [0]____EWC 43.5MW8oMtresc 3_25_02v2_Horizon round 1 model vFINAL_1_Project Farwest III Model 03-20-07 v135_UPC G&amp;A (5-3-07)" xfId="6580" xr:uid="{00000000-0005-0000-0000-0000AA080000}"/>
    <cellStyle name="__ [0]____EWC 43.5MW8oMtresc 3_25_02v2_Horizon round 1 model vFINAL_1_Project Farwest III Model 03-20-07 v135_UPC G&amp;A (5-3-07) 2" xfId="6581" xr:uid="{00000000-0005-0000-0000-0000AB080000}"/>
    <cellStyle name="__ [0]____EWC 43.5MW8oMtresc 3_25_02v2_Horizon round 1 model vFINAL_1_Project Farwest III Model 03-20-07 v135_UPC G&amp;A (5-3-07) 2 2" xfId="6582" xr:uid="{00000000-0005-0000-0000-0000AC080000}"/>
    <cellStyle name="__ [0]____EWC 43.5MW8oMtresc 3_25_02v2_Horizon round 1 model vFINAL_1_Project Farwest III Model 03-20-07 v135_UPC G&amp;A (5-3-07) 3" xfId="6583" xr:uid="{00000000-0005-0000-0000-0000AD080000}"/>
    <cellStyle name="__ [0]____EWC 43.5MW8oMtresc 3_25_02v2_Horizon round 1 model vFINAL_1_Project Farwest III Model 03-20-07 v135_UPC G&amp;A (5-3-07) 3 2" xfId="6584" xr:uid="{00000000-0005-0000-0000-0000AE080000}"/>
    <cellStyle name="__ [0]____EWC 43.5MW8oMtresc 3_25_02v2_Horizon round 1 model vFINAL_1_Project Farwest III Model 03-20-07 v135_UPC G&amp;A (5-3-07) 4" xfId="6585" xr:uid="{00000000-0005-0000-0000-0000AF080000}"/>
    <cellStyle name="__ [0]____EWC 43.5MW8oMtresc 3_25_02v2_Horizon round 1 model vFINAL_1_Project Makani Model 04-11-07 v6" xfId="6586" xr:uid="{00000000-0005-0000-0000-0000B0080000}"/>
    <cellStyle name="__ [0]____EWC 43.5MW8oMtresc 3_25_02v2_Horizon round 1 model vFINAL_1_Project Makani Model 04-11-07 v6 2" xfId="6587" xr:uid="{00000000-0005-0000-0000-0000B1080000}"/>
    <cellStyle name="__ [0]____EWC 43.5MW8oMtresc 3_25_02v2_Horizon round 1 model vFINAL_1_Project Makani Model 04-11-07 v6 2 2" xfId="6588" xr:uid="{00000000-0005-0000-0000-0000B2080000}"/>
    <cellStyle name="__ [0]____EWC 43.5MW8oMtresc 3_25_02v2_Horizon round 1 model vFINAL_1_Project Makani Model 04-11-07 v6 3" xfId="6589" xr:uid="{00000000-0005-0000-0000-0000B3080000}"/>
    <cellStyle name="__ [0]____EWC 43.5MW8oMtresc 3_25_02v2_Horizon round 1 model vFINAL_1_Project Makani Model 04-11-07 v6 3 2" xfId="6590" xr:uid="{00000000-0005-0000-0000-0000B4080000}"/>
    <cellStyle name="__ [0]____EWC 43.5MW8oMtresc 3_25_02v2_Horizon round 1 model vFINAL_1_Project Makani Model 04-11-07 v6 4" xfId="6591" xr:uid="{00000000-0005-0000-0000-0000B5080000}"/>
    <cellStyle name="__ [0]____EWC 43.5MW8oMtresc 3_25_02v2_Horizon round 1 model vFINAL_1_Project Makani Model 04-11-07 v6_UPC G&amp;A (5-3-07)" xfId="6592" xr:uid="{00000000-0005-0000-0000-0000B6080000}"/>
    <cellStyle name="__ [0]____EWC 43.5MW8oMtresc 3_25_02v2_Horizon round 1 model vFINAL_1_Project Makani Model 04-11-07 v6_UPC G&amp;A (5-3-07) 2" xfId="6593" xr:uid="{00000000-0005-0000-0000-0000B7080000}"/>
    <cellStyle name="__ [0]____EWC 43.5MW8oMtresc 3_25_02v2_Horizon round 1 model vFINAL_1_Project Makani Model 04-11-07 v6_UPC G&amp;A (5-3-07) 2 2" xfId="6594" xr:uid="{00000000-0005-0000-0000-0000B8080000}"/>
    <cellStyle name="__ [0]____EWC 43.5MW8oMtresc 3_25_02v2_Horizon round 1 model vFINAL_1_Project Makani Model 04-11-07 v6_UPC G&amp;A (5-3-07) 3" xfId="6595" xr:uid="{00000000-0005-0000-0000-0000B9080000}"/>
    <cellStyle name="__ [0]____EWC 43.5MW8oMtresc 3_25_02v2_Horizon round 1 model vFINAL_1_Project Makani Model 04-11-07 v6_UPC G&amp;A (5-3-07) 3 2" xfId="6596" xr:uid="{00000000-0005-0000-0000-0000BA080000}"/>
    <cellStyle name="__ [0]____EWC 43.5MW8oMtresc 3_25_02v2_Horizon round 1 model vFINAL_1_Project Makani Model 04-11-07 v6_UPC G&amp;A (5-3-07) 4" xfId="6597" xr:uid="{00000000-0005-0000-0000-0000BB080000}"/>
    <cellStyle name="__ [0]____EWC 43.5MW8oMtresc 3_25_02v2_Pre-Tax GAAP" xfId="6598" xr:uid="{00000000-0005-0000-0000-0000BC080000}"/>
    <cellStyle name="__ [0]____EWC 43.5MW8oMtresc 3_25_02v2_Pre-Tax GAAP 2" xfId="6599" xr:uid="{00000000-0005-0000-0000-0000BD080000}"/>
    <cellStyle name="__ [0]____EWC 43.5MW8oMtresc 3_25_02v2_Pre-Tax GAAP 2 2" xfId="6600" xr:uid="{00000000-0005-0000-0000-0000BE080000}"/>
    <cellStyle name="__ [0]____EWC 43.5MW8oMtresc 3_25_02v2_Pre-Tax GAAP 3" xfId="6601" xr:uid="{00000000-0005-0000-0000-0000BF080000}"/>
    <cellStyle name="__ [0]____EWC 43.5MW8oMtresc 3_25_02v2_WPP - Ormat 6-5-2007  v19i with internal accounting v3 eq method FINAL" xfId="6602" xr:uid="{00000000-0005-0000-0000-0000C0080000}"/>
    <cellStyle name="__ [0]____EWC 43.5MW8oMtresc 3_25_02v2_WPP - Ormat 6-5-2007  v19i with internal accounting v3 eq method FINAL 2" xfId="6603" xr:uid="{00000000-0005-0000-0000-0000C1080000}"/>
    <cellStyle name="__ [0]____EWC 43.5MW8oMtresc 3_25_02v2_WPP - Ormat 6-5-2007  v19i with internal accounting v3 eq method FINAL 2 2" xfId="6604" xr:uid="{00000000-0005-0000-0000-0000C2080000}"/>
    <cellStyle name="__ [0]____EWC 43.5MW8oMtresc 3_25_02v2_WPP - Ormat 6-5-2007  v19i with internal accounting v3 eq method FINAL 3" xfId="6605" xr:uid="{00000000-0005-0000-0000-0000C3080000}"/>
    <cellStyle name="__ [0]____EWC 43.5MW8oMtresc 3_25_02v2w_esc" xfId="6606" xr:uid="{00000000-0005-0000-0000-0000C4080000}"/>
    <cellStyle name="__ [0]____EWC 43.5MW8oMtresc 3_25_02v2w_esc 2" xfId="6607" xr:uid="{00000000-0005-0000-0000-0000C5080000}"/>
    <cellStyle name="__ [0]____EWC 43.5MW8oMtresc 3_25_02v2w_esc 2 2" xfId="6608" xr:uid="{00000000-0005-0000-0000-0000C6080000}"/>
    <cellStyle name="__ [0]____EWC 43.5MW8oMtresc 3_25_02v2w_esc 2 2 2" xfId="6609" xr:uid="{00000000-0005-0000-0000-0000C7080000}"/>
    <cellStyle name="__ [0]____EWC 43.5MW8oMtresc 3_25_02v2w_esc 2 3" xfId="6610" xr:uid="{00000000-0005-0000-0000-0000C8080000}"/>
    <cellStyle name="__ [0]____EWC 43.5MW8oMtresc 3_25_02v2w_esc 2 3 2" xfId="6611" xr:uid="{00000000-0005-0000-0000-0000C9080000}"/>
    <cellStyle name="__ [0]____EWC 43.5MW8oMtresc 3_25_02v2w_esc 2 4" xfId="6612" xr:uid="{00000000-0005-0000-0000-0000CA080000}"/>
    <cellStyle name="__ [0]____EWC 43.5MW8oMtresc 3_25_02v2w_esc 2 4 2" xfId="6613" xr:uid="{00000000-0005-0000-0000-0000CB080000}"/>
    <cellStyle name="__ [0]____EWC 43.5MW8oMtresc 3_25_02v2w_esc 2 5" xfId="6614" xr:uid="{00000000-0005-0000-0000-0000CC080000}"/>
    <cellStyle name="__ [0]____EWC 43.5MW8oMtresc 3_25_02v2w_esc 2 5 2" xfId="6615" xr:uid="{00000000-0005-0000-0000-0000CD080000}"/>
    <cellStyle name="__ [0]____EWC 43.5MW8oMtresc 3_25_02v2w_esc 2 6" xfId="6616" xr:uid="{00000000-0005-0000-0000-0000CE080000}"/>
    <cellStyle name="__ [0]____EWC 43.5MW8oMtresc 3_25_02v2w_esc 3" xfId="6617" xr:uid="{00000000-0005-0000-0000-0000CF080000}"/>
    <cellStyle name="__ [0]____EWC 43.5MW8oMtresc 3_25_02v2w_esc 3 2" xfId="6618" xr:uid="{00000000-0005-0000-0000-0000D0080000}"/>
    <cellStyle name="__ [0]____EWC 43.5MW8oMtresc 3_25_02v2w_esc 3 2 2" xfId="6619" xr:uid="{00000000-0005-0000-0000-0000D1080000}"/>
    <cellStyle name="__ [0]____EWC 43.5MW8oMtresc 3_25_02v2w_esc 3 3" xfId="6620" xr:uid="{00000000-0005-0000-0000-0000D2080000}"/>
    <cellStyle name="__ [0]____EWC 43.5MW8oMtresc 3_25_02v2w_esc 3 3 2" xfId="6621" xr:uid="{00000000-0005-0000-0000-0000D3080000}"/>
    <cellStyle name="__ [0]____EWC 43.5MW8oMtresc 3_25_02v2w_esc 3 4" xfId="6622" xr:uid="{00000000-0005-0000-0000-0000D4080000}"/>
    <cellStyle name="__ [0]____EWC 43.5MW8oMtresc 3_25_02v2w_esc 3 4 2" xfId="6623" xr:uid="{00000000-0005-0000-0000-0000D5080000}"/>
    <cellStyle name="__ [0]____EWC 43.5MW8oMtresc 3_25_02v2w_esc 3 5" xfId="6624" xr:uid="{00000000-0005-0000-0000-0000D6080000}"/>
    <cellStyle name="__ [0]____EWC 43.5MW8oMtresc 3_25_02v2w_esc 3 5 2" xfId="6625" xr:uid="{00000000-0005-0000-0000-0000D7080000}"/>
    <cellStyle name="__ [0]____EWC 43.5MW8oMtresc 3_25_02v2w_esc 3 6" xfId="6626" xr:uid="{00000000-0005-0000-0000-0000D8080000}"/>
    <cellStyle name="__ [0]____EWC 43.5MW8oMtresc 3_25_02v2w_esc 4" xfId="6627" xr:uid="{00000000-0005-0000-0000-0000D9080000}"/>
    <cellStyle name="__ [0]____EWC 43.5MW8oMtresc 3_25_02v2w_esc_CHECK - White Creek Final Closing Model_2007 11 16 vequity method FINAL" xfId="6628" xr:uid="{00000000-0005-0000-0000-0000DA080000}"/>
    <cellStyle name="__ [0]____EWC 43.5MW8oMtresc 3_25_02v2w_esc_CHECK - White Creek Final Closing Model_2007 11 16 vequity method FINAL 2" xfId="6629" xr:uid="{00000000-0005-0000-0000-0000DB080000}"/>
    <cellStyle name="__ [0]____EWC 43.5MW8oMtresc 3_25_02v2w_esc_CHECK - White Creek Final Closing Model_2007 11 16 vequity method FINAL 2 2" xfId="6630" xr:uid="{00000000-0005-0000-0000-0000DC080000}"/>
    <cellStyle name="__ [0]____EWC 43.5MW8oMtresc 3_25_02v2w_esc_CHECK - White Creek Final Closing Model_2007 11 16 vequity method FINAL 3" xfId="6631" xr:uid="{00000000-0005-0000-0000-0000DD080000}"/>
    <cellStyle name="__ [0]____EWC 43.5MW8oMtresc 3_25_02v2w_esc_Horizon round 1 model vFINAL" xfId="6632" xr:uid="{00000000-0005-0000-0000-0000DE080000}"/>
    <cellStyle name="__ [0]____EWC 43.5MW8oMtresc 3_25_02v2w_esc_Horizon round 1 model vFINAL 2" xfId="6633" xr:uid="{00000000-0005-0000-0000-0000DF080000}"/>
    <cellStyle name="__ [0]____EWC 43.5MW8oMtresc 3_25_02v2w_esc_Horizon round 1 model vFINAL 2 2" xfId="6634" xr:uid="{00000000-0005-0000-0000-0000E0080000}"/>
    <cellStyle name="__ [0]____EWC 43.5MW8oMtresc 3_25_02v2w_esc_Horizon round 1 model vFINAL 3" xfId="6635" xr:uid="{00000000-0005-0000-0000-0000E1080000}"/>
    <cellStyle name="__ [0]____EWC 43.5MW8oMtresc 3_25_02v2w_esc_Horizon round 1 model vFINAL 3 2" xfId="6636" xr:uid="{00000000-0005-0000-0000-0000E2080000}"/>
    <cellStyle name="__ [0]____EWC 43.5MW8oMtresc 3_25_02v2w_esc_Horizon round 1 model vFINAL 4" xfId="6637" xr:uid="{00000000-0005-0000-0000-0000E3080000}"/>
    <cellStyle name="__ [0]____EWC 43.5MW8oMtresc 3_25_02v2w_esc_Horizon round 1 model vFINAL_1" xfId="6638" xr:uid="{00000000-0005-0000-0000-0000E4080000}"/>
    <cellStyle name="__ [0]____EWC 43.5MW8oMtresc 3_25_02v2w_esc_Horizon round 1 model vFINAL_1 2" xfId="6639" xr:uid="{00000000-0005-0000-0000-0000E5080000}"/>
    <cellStyle name="__ [0]____EWC 43.5MW8oMtresc 3_25_02v2w_esc_Horizon round 1 model vFINAL_1 2 2" xfId="6640" xr:uid="{00000000-0005-0000-0000-0000E6080000}"/>
    <cellStyle name="__ [0]____EWC 43.5MW8oMtresc 3_25_02v2w_esc_Horizon round 1 model vFINAL_1 3" xfId="6641" xr:uid="{00000000-0005-0000-0000-0000E7080000}"/>
    <cellStyle name="__ [0]____EWC 43.5MW8oMtresc 3_25_02v2w_esc_Horizon round 1 model vFINAL_1 3 2" xfId="6642" xr:uid="{00000000-0005-0000-0000-0000E8080000}"/>
    <cellStyle name="__ [0]____EWC 43.5MW8oMtresc 3_25_02v2w_esc_Horizon round 1 model vFINAL_1 4" xfId="6643" xr:uid="{00000000-0005-0000-0000-0000E9080000}"/>
    <cellStyle name="__ [0]____EWC 43.5MW8oMtresc 3_25_02v2w_esc_Horizon round 1 model vFINAL_1_Project Farwest III Model 03-20-07 v135" xfId="6644" xr:uid="{00000000-0005-0000-0000-0000EA080000}"/>
    <cellStyle name="__ [0]____EWC 43.5MW8oMtresc 3_25_02v2w_esc_Horizon round 1 model vFINAL_1_Project Farwest III Model 03-20-07 v135 2" xfId="6645" xr:uid="{00000000-0005-0000-0000-0000EB080000}"/>
    <cellStyle name="__ [0]____EWC 43.5MW8oMtresc 3_25_02v2w_esc_Horizon round 1 model vFINAL_1_Project Farwest III Model 03-20-07 v135 2 2" xfId="6646" xr:uid="{00000000-0005-0000-0000-0000EC080000}"/>
    <cellStyle name="__ [0]____EWC 43.5MW8oMtresc 3_25_02v2w_esc_Horizon round 1 model vFINAL_1_Project Farwest III Model 03-20-07 v135 3" xfId="6647" xr:uid="{00000000-0005-0000-0000-0000ED080000}"/>
    <cellStyle name="__ [0]____EWC 43.5MW8oMtresc 3_25_02v2w_esc_Horizon round 1 model vFINAL_1_Project Farwest III Model 03-20-07 v135 3 2" xfId="6648" xr:uid="{00000000-0005-0000-0000-0000EE080000}"/>
    <cellStyle name="__ [0]____EWC 43.5MW8oMtresc 3_25_02v2w_esc_Horizon round 1 model vFINAL_1_Project Farwest III Model 03-20-07 v135 4" xfId="6649" xr:uid="{00000000-0005-0000-0000-0000EF080000}"/>
    <cellStyle name="__ [0]____EWC 43.5MW8oMtresc 3_25_02v2w_esc_Horizon round 1 model vFINAL_1_Project Farwest III Model 03-20-07 v135_UPC G&amp;A (5-3-07)" xfId="6650" xr:uid="{00000000-0005-0000-0000-0000F0080000}"/>
    <cellStyle name="__ [0]____EWC 43.5MW8oMtresc 3_25_02v2w_esc_Horizon round 1 model vFINAL_1_Project Farwest III Model 03-20-07 v135_UPC G&amp;A (5-3-07) 2" xfId="6651" xr:uid="{00000000-0005-0000-0000-0000F1080000}"/>
    <cellStyle name="__ [0]____EWC 43.5MW8oMtresc 3_25_02v2w_esc_Horizon round 1 model vFINAL_1_Project Farwest III Model 03-20-07 v135_UPC G&amp;A (5-3-07) 2 2" xfId="6652" xr:uid="{00000000-0005-0000-0000-0000F2080000}"/>
    <cellStyle name="__ [0]____EWC 43.5MW8oMtresc 3_25_02v2w_esc_Horizon round 1 model vFINAL_1_Project Farwest III Model 03-20-07 v135_UPC G&amp;A (5-3-07) 3" xfId="6653" xr:uid="{00000000-0005-0000-0000-0000F3080000}"/>
    <cellStyle name="__ [0]____EWC 43.5MW8oMtresc 3_25_02v2w_esc_Horizon round 1 model vFINAL_1_Project Farwest III Model 03-20-07 v135_UPC G&amp;A (5-3-07) 3 2" xfId="6654" xr:uid="{00000000-0005-0000-0000-0000F4080000}"/>
    <cellStyle name="__ [0]____EWC 43.5MW8oMtresc 3_25_02v2w_esc_Horizon round 1 model vFINAL_1_Project Farwest III Model 03-20-07 v135_UPC G&amp;A (5-3-07) 4" xfId="6655" xr:uid="{00000000-0005-0000-0000-0000F5080000}"/>
    <cellStyle name="__ [0]____EWC 43.5MW8oMtresc 3_25_02v2w_esc_Horizon round 1 model vFINAL_1_Project Makani Model 04-11-07 v6" xfId="6656" xr:uid="{00000000-0005-0000-0000-0000F6080000}"/>
    <cellStyle name="__ [0]____EWC 43.5MW8oMtresc 3_25_02v2w_esc_Horizon round 1 model vFINAL_1_Project Makani Model 04-11-07 v6 2" xfId="6657" xr:uid="{00000000-0005-0000-0000-0000F7080000}"/>
    <cellStyle name="__ [0]____EWC 43.5MW8oMtresc 3_25_02v2w_esc_Horizon round 1 model vFINAL_1_Project Makani Model 04-11-07 v6 2 2" xfId="6658" xr:uid="{00000000-0005-0000-0000-0000F8080000}"/>
    <cellStyle name="__ [0]____EWC 43.5MW8oMtresc 3_25_02v2w_esc_Horizon round 1 model vFINAL_1_Project Makani Model 04-11-07 v6 3" xfId="6659" xr:uid="{00000000-0005-0000-0000-0000F9080000}"/>
    <cellStyle name="__ [0]____EWC 43.5MW8oMtresc 3_25_02v2w_esc_Horizon round 1 model vFINAL_1_Project Makani Model 04-11-07 v6 3 2" xfId="6660" xr:uid="{00000000-0005-0000-0000-0000FA080000}"/>
    <cellStyle name="__ [0]____EWC 43.5MW8oMtresc 3_25_02v2w_esc_Horizon round 1 model vFINAL_1_Project Makani Model 04-11-07 v6 4" xfId="6661" xr:uid="{00000000-0005-0000-0000-0000FB080000}"/>
    <cellStyle name="__ [0]____EWC 43.5MW8oMtresc 3_25_02v2w_esc_Horizon round 1 model vFINAL_1_Project Makani Model 04-11-07 v6_UPC G&amp;A (5-3-07)" xfId="6662" xr:uid="{00000000-0005-0000-0000-0000FC080000}"/>
    <cellStyle name="__ [0]____EWC 43.5MW8oMtresc 3_25_02v2w_esc_Horizon round 1 model vFINAL_1_Project Makani Model 04-11-07 v6_UPC G&amp;A (5-3-07) 2" xfId="6663" xr:uid="{00000000-0005-0000-0000-0000FD080000}"/>
    <cellStyle name="__ [0]____EWC 43.5MW8oMtresc 3_25_02v2w_esc_Horizon round 1 model vFINAL_1_Project Makani Model 04-11-07 v6_UPC G&amp;A (5-3-07) 2 2" xfId="6664" xr:uid="{00000000-0005-0000-0000-0000FE080000}"/>
    <cellStyle name="__ [0]____EWC 43.5MW8oMtresc 3_25_02v2w_esc_Horizon round 1 model vFINAL_1_Project Makani Model 04-11-07 v6_UPC G&amp;A (5-3-07) 3" xfId="6665" xr:uid="{00000000-0005-0000-0000-0000FF080000}"/>
    <cellStyle name="__ [0]____EWC 43.5MW8oMtresc 3_25_02v2w_esc_Horizon round 1 model vFINAL_1_Project Makani Model 04-11-07 v6_UPC G&amp;A (5-3-07) 3 2" xfId="6666" xr:uid="{00000000-0005-0000-0000-000000090000}"/>
    <cellStyle name="__ [0]____EWC 43.5MW8oMtresc 3_25_02v2w_esc_Horizon round 1 model vFINAL_1_Project Makani Model 04-11-07 v6_UPC G&amp;A (5-3-07) 4" xfId="6667" xr:uid="{00000000-0005-0000-0000-000001090000}"/>
    <cellStyle name="__ [0]____EWC 43.5MW8oMtresc 3_25_02v2w_esc_Pre-Tax GAAP" xfId="6668" xr:uid="{00000000-0005-0000-0000-000002090000}"/>
    <cellStyle name="__ [0]____EWC 43.5MW8oMtresc 3_25_02v2w_esc_Pre-Tax GAAP 2" xfId="6669" xr:uid="{00000000-0005-0000-0000-000003090000}"/>
    <cellStyle name="__ [0]____EWC 43.5MW8oMtresc 3_25_02v2w_esc_Pre-Tax GAAP 2 2" xfId="6670" xr:uid="{00000000-0005-0000-0000-000004090000}"/>
    <cellStyle name="__ [0]____EWC 43.5MW8oMtresc 3_25_02v2w_esc_Pre-Tax GAAP 3" xfId="6671" xr:uid="{00000000-0005-0000-0000-000005090000}"/>
    <cellStyle name="__ [0]____EWC 43.5MW8oMtresc 3_25_02v2w_esc_WPP - Ormat 6-5-2007  v19i with internal accounting v3 eq method FINAL" xfId="6672" xr:uid="{00000000-0005-0000-0000-000006090000}"/>
    <cellStyle name="__ [0]____EWC 43.5MW8oMtresc 3_25_02v2w_esc_WPP - Ormat 6-5-2007  v19i with internal accounting v3 eq method FINAL 2" xfId="6673" xr:uid="{00000000-0005-0000-0000-000007090000}"/>
    <cellStyle name="__ [0]____EWC 43.5MW8oMtresc 3_25_02v2w_esc_WPP - Ormat 6-5-2007  v19i with internal accounting v3 eq method FINAL 2 2" xfId="6674" xr:uid="{00000000-0005-0000-0000-000008090000}"/>
    <cellStyle name="__ [0]____EWC 43.5MW8oMtresc 3_25_02v2w_esc_WPP - Ormat 6-5-2007  v19i with internal accounting v3 eq method FINAL 3" xfId="6675" xr:uid="{00000000-0005-0000-0000-000009090000}"/>
    <cellStyle name="__ [0]____Horizon round 1 model vFINAL" xfId="6676" xr:uid="{00000000-0005-0000-0000-00000A090000}"/>
    <cellStyle name="__ [0]____Horizon round 1 model vFINAL 2" xfId="6677" xr:uid="{00000000-0005-0000-0000-00000B090000}"/>
    <cellStyle name="__ [0]____Horizon round 1 model vFINAL 2 2" xfId="6678" xr:uid="{00000000-0005-0000-0000-00000C090000}"/>
    <cellStyle name="__ [0]____Horizon round 1 model vFINAL 3" xfId="6679" xr:uid="{00000000-0005-0000-0000-00000D090000}"/>
    <cellStyle name="__ [0]____Horizon round 1 model vFINAL 3 2" xfId="6680" xr:uid="{00000000-0005-0000-0000-00000E090000}"/>
    <cellStyle name="__ [0]____Horizon round 1 model vFINAL 4" xfId="6681" xr:uid="{00000000-0005-0000-0000-00000F090000}"/>
    <cellStyle name="__ [0]____Horizon round 1 model vFINAL_1" xfId="6682" xr:uid="{00000000-0005-0000-0000-000010090000}"/>
    <cellStyle name="__ [0]____Horizon round 1 model vFINAL_1 2" xfId="6683" xr:uid="{00000000-0005-0000-0000-000011090000}"/>
    <cellStyle name="__ [0]____Horizon round 1 model vFINAL_1 2 2" xfId="6684" xr:uid="{00000000-0005-0000-0000-000012090000}"/>
    <cellStyle name="__ [0]____Horizon round 1 model vFINAL_1 3" xfId="6685" xr:uid="{00000000-0005-0000-0000-000013090000}"/>
    <cellStyle name="__ [0]____Horizon round 1 model vFINAL_1 3 2" xfId="6686" xr:uid="{00000000-0005-0000-0000-000014090000}"/>
    <cellStyle name="__ [0]____Horizon round 1 model vFINAL_1 4" xfId="6687" xr:uid="{00000000-0005-0000-0000-000015090000}"/>
    <cellStyle name="__ [0]____Horizon round 1 model vFINAL_1_Project Farwest III Model 03-20-07 v135" xfId="6688" xr:uid="{00000000-0005-0000-0000-000016090000}"/>
    <cellStyle name="__ [0]____Horizon round 1 model vFINAL_1_Project Farwest III Model 03-20-07 v135 2" xfId="6689" xr:uid="{00000000-0005-0000-0000-000017090000}"/>
    <cellStyle name="__ [0]____Horizon round 1 model vFINAL_1_Project Farwest III Model 03-20-07 v135 2 2" xfId="6690" xr:uid="{00000000-0005-0000-0000-000018090000}"/>
    <cellStyle name="__ [0]____Horizon round 1 model vFINAL_1_Project Farwest III Model 03-20-07 v135 3" xfId="6691" xr:uid="{00000000-0005-0000-0000-000019090000}"/>
    <cellStyle name="__ [0]____Horizon round 1 model vFINAL_1_Project Farwest III Model 03-20-07 v135 3 2" xfId="6692" xr:uid="{00000000-0005-0000-0000-00001A090000}"/>
    <cellStyle name="__ [0]____Horizon round 1 model vFINAL_1_Project Farwest III Model 03-20-07 v135 4" xfId="6693" xr:uid="{00000000-0005-0000-0000-00001B090000}"/>
    <cellStyle name="__ [0]____Horizon round 1 model vFINAL_1_Project Farwest III Model 03-20-07 v135_UPC G&amp;A (5-3-07)" xfId="6694" xr:uid="{00000000-0005-0000-0000-00001C090000}"/>
    <cellStyle name="__ [0]____Horizon round 1 model vFINAL_1_Project Farwest III Model 03-20-07 v135_UPC G&amp;A (5-3-07) 2" xfId="6695" xr:uid="{00000000-0005-0000-0000-00001D090000}"/>
    <cellStyle name="__ [0]____Horizon round 1 model vFINAL_1_Project Farwest III Model 03-20-07 v135_UPC G&amp;A (5-3-07) 2 2" xfId="6696" xr:uid="{00000000-0005-0000-0000-00001E090000}"/>
    <cellStyle name="__ [0]____Horizon round 1 model vFINAL_1_Project Farwest III Model 03-20-07 v135_UPC G&amp;A (5-3-07) 3" xfId="6697" xr:uid="{00000000-0005-0000-0000-00001F090000}"/>
    <cellStyle name="__ [0]____Horizon round 1 model vFINAL_1_Project Farwest III Model 03-20-07 v135_UPC G&amp;A (5-3-07) 3 2" xfId="6698" xr:uid="{00000000-0005-0000-0000-000020090000}"/>
    <cellStyle name="__ [0]____Horizon round 1 model vFINAL_1_Project Farwest III Model 03-20-07 v135_UPC G&amp;A (5-3-07) 4" xfId="6699" xr:uid="{00000000-0005-0000-0000-000021090000}"/>
    <cellStyle name="__ [0]____Horizon round 1 model vFINAL_1_Project Makani Model 04-11-07 v6" xfId="6700" xr:uid="{00000000-0005-0000-0000-000022090000}"/>
    <cellStyle name="__ [0]____Horizon round 1 model vFINAL_1_Project Makani Model 04-11-07 v6 2" xfId="6701" xr:uid="{00000000-0005-0000-0000-000023090000}"/>
    <cellStyle name="__ [0]____Horizon round 1 model vFINAL_1_Project Makani Model 04-11-07 v6 2 2" xfId="6702" xr:uid="{00000000-0005-0000-0000-000024090000}"/>
    <cellStyle name="__ [0]____Horizon round 1 model vFINAL_1_Project Makani Model 04-11-07 v6 3" xfId="6703" xr:uid="{00000000-0005-0000-0000-000025090000}"/>
    <cellStyle name="__ [0]____Horizon round 1 model vFINAL_1_Project Makani Model 04-11-07 v6 3 2" xfId="6704" xr:uid="{00000000-0005-0000-0000-000026090000}"/>
    <cellStyle name="__ [0]____Horizon round 1 model vFINAL_1_Project Makani Model 04-11-07 v6 4" xfId="6705" xr:uid="{00000000-0005-0000-0000-000027090000}"/>
    <cellStyle name="__ [0]____Horizon round 1 model vFINAL_1_Project Makani Model 04-11-07 v6_UPC G&amp;A (5-3-07)" xfId="6706" xr:uid="{00000000-0005-0000-0000-000028090000}"/>
    <cellStyle name="__ [0]____Horizon round 1 model vFINAL_1_Project Makani Model 04-11-07 v6_UPC G&amp;A (5-3-07) 2" xfId="6707" xr:uid="{00000000-0005-0000-0000-000029090000}"/>
    <cellStyle name="__ [0]____Horizon round 1 model vFINAL_1_Project Makani Model 04-11-07 v6_UPC G&amp;A (5-3-07) 2 2" xfId="6708" xr:uid="{00000000-0005-0000-0000-00002A090000}"/>
    <cellStyle name="__ [0]____Horizon round 1 model vFINAL_1_Project Makani Model 04-11-07 v6_UPC G&amp;A (5-3-07) 3" xfId="6709" xr:uid="{00000000-0005-0000-0000-00002B090000}"/>
    <cellStyle name="__ [0]____Horizon round 1 model vFINAL_1_Project Makani Model 04-11-07 v6_UPC G&amp;A (5-3-07) 3 2" xfId="6710" xr:uid="{00000000-0005-0000-0000-00002C090000}"/>
    <cellStyle name="__ [0]____Horizon round 1 model vFINAL_1_Project Makani Model 04-11-07 v6_UPC G&amp;A (5-3-07) 4" xfId="6711" xr:uid="{00000000-0005-0000-0000-00002D090000}"/>
    <cellStyle name="__ [0]____Inputs- Project" xfId="6712" xr:uid="{00000000-0005-0000-0000-00002E090000}"/>
    <cellStyle name="__ [0]____Inputs- Project 2" xfId="6713" xr:uid="{00000000-0005-0000-0000-00002F090000}"/>
    <cellStyle name="__ [0]____Pre-Tax GAAP" xfId="6714" xr:uid="{00000000-0005-0000-0000-000030090000}"/>
    <cellStyle name="__ [0]____Pre-Tax GAAP 2" xfId="6715" xr:uid="{00000000-0005-0000-0000-000031090000}"/>
    <cellStyle name="__ [0]____Pre-Tax GAAP 2 2" xfId="6716" xr:uid="{00000000-0005-0000-0000-000032090000}"/>
    <cellStyle name="__ [0]____Pre-Tax GAAP 3" xfId="6717" xr:uid="{00000000-0005-0000-0000-000033090000}"/>
    <cellStyle name="__ [0]____Wind farm - operation CF" xfId="6718" xr:uid="{00000000-0005-0000-0000-000034090000}"/>
    <cellStyle name="__ [0]____Wind farm - operation CF 2" xfId="6719" xr:uid="{00000000-0005-0000-0000-000035090000}"/>
    <cellStyle name="__ [0]____Wind farm - operation CF 2 2" xfId="6720" xr:uid="{00000000-0005-0000-0000-000036090000}"/>
    <cellStyle name="__ [0]____Wind farm - operation CF 2 2 2" xfId="6721" xr:uid="{00000000-0005-0000-0000-000037090000}"/>
    <cellStyle name="__ [0]____Wind farm - operation CF 2 3" xfId="6722" xr:uid="{00000000-0005-0000-0000-000038090000}"/>
    <cellStyle name="__ [0]____Wind farm - operation CF 2 3 2" xfId="6723" xr:uid="{00000000-0005-0000-0000-000039090000}"/>
    <cellStyle name="__ [0]____Wind farm - operation CF 2 4" xfId="6724" xr:uid="{00000000-0005-0000-0000-00003A090000}"/>
    <cellStyle name="__ [0]____Wind farm - operation CF 2 4 2" xfId="6725" xr:uid="{00000000-0005-0000-0000-00003B090000}"/>
    <cellStyle name="__ [0]____Wind farm - operation CF 2 5" xfId="6726" xr:uid="{00000000-0005-0000-0000-00003C090000}"/>
    <cellStyle name="__ [0]____Wind farm - operation CF 2 5 2" xfId="6727" xr:uid="{00000000-0005-0000-0000-00003D090000}"/>
    <cellStyle name="__ [0]____Wind farm - operation CF 2 6" xfId="6728" xr:uid="{00000000-0005-0000-0000-00003E090000}"/>
    <cellStyle name="__ [0]____Wind farm - operation CF 3" xfId="6729" xr:uid="{00000000-0005-0000-0000-00003F090000}"/>
    <cellStyle name="__ [0]____Wind farm - operation CF 3 2" xfId="6730" xr:uid="{00000000-0005-0000-0000-000040090000}"/>
    <cellStyle name="__ [0]____Wind farm - operation CF 3 2 2" xfId="6731" xr:uid="{00000000-0005-0000-0000-000041090000}"/>
    <cellStyle name="__ [0]____Wind farm - operation CF 3 3" xfId="6732" xr:uid="{00000000-0005-0000-0000-000042090000}"/>
    <cellStyle name="__ [0]____Wind farm - operation CF 3 3 2" xfId="6733" xr:uid="{00000000-0005-0000-0000-000043090000}"/>
    <cellStyle name="__ [0]____Wind farm - operation CF 3 4" xfId="6734" xr:uid="{00000000-0005-0000-0000-000044090000}"/>
    <cellStyle name="__ [0]____Wind farm - operation CF 3 4 2" xfId="6735" xr:uid="{00000000-0005-0000-0000-000045090000}"/>
    <cellStyle name="__ [0]____Wind farm - operation CF 3 5" xfId="6736" xr:uid="{00000000-0005-0000-0000-000046090000}"/>
    <cellStyle name="__ [0]____Wind farm - operation CF 3 5 2" xfId="6737" xr:uid="{00000000-0005-0000-0000-000047090000}"/>
    <cellStyle name="__ [0]____Wind farm - operation CF 3 6" xfId="6738" xr:uid="{00000000-0005-0000-0000-000048090000}"/>
    <cellStyle name="__ [0]____Wind farm - operation CF 4" xfId="6739" xr:uid="{00000000-0005-0000-0000-000049090000}"/>
    <cellStyle name="__ [0]____Wind farm - operation CF_CHECK - White Creek Final Closing Model_2007 11 16 vequity method FINAL" xfId="6740" xr:uid="{00000000-0005-0000-0000-00004A090000}"/>
    <cellStyle name="__ [0]____Wind farm - operation CF_CHECK - White Creek Final Closing Model_2007 11 16 vequity method FINAL 2" xfId="6741" xr:uid="{00000000-0005-0000-0000-00004B090000}"/>
    <cellStyle name="__ [0]____Wind farm - operation CF_CHECK - White Creek Final Closing Model_2007 11 16 vequity method FINAL 2 2" xfId="6742" xr:uid="{00000000-0005-0000-0000-00004C090000}"/>
    <cellStyle name="__ [0]____Wind farm - operation CF_CHECK - White Creek Final Closing Model_2007 11 16 vequity method FINAL 3" xfId="6743" xr:uid="{00000000-0005-0000-0000-00004D090000}"/>
    <cellStyle name="__ [0]____Wind farm - operation CF_Horizon round 1 model vFINAL" xfId="6744" xr:uid="{00000000-0005-0000-0000-00004E090000}"/>
    <cellStyle name="__ [0]____Wind farm - operation CF_Horizon round 1 model vFINAL 2" xfId="6745" xr:uid="{00000000-0005-0000-0000-00004F090000}"/>
    <cellStyle name="__ [0]____Wind farm - operation CF_Horizon round 1 model vFINAL 2 2" xfId="6746" xr:uid="{00000000-0005-0000-0000-000050090000}"/>
    <cellStyle name="__ [0]____Wind farm - operation CF_Horizon round 1 model vFINAL 3" xfId="6747" xr:uid="{00000000-0005-0000-0000-000051090000}"/>
    <cellStyle name="__ [0]____Wind farm - operation CF_Horizon round 1 model vFINAL 3 2" xfId="6748" xr:uid="{00000000-0005-0000-0000-000052090000}"/>
    <cellStyle name="__ [0]____Wind farm - operation CF_Horizon round 1 model vFINAL 4" xfId="6749" xr:uid="{00000000-0005-0000-0000-000053090000}"/>
    <cellStyle name="__ [0]____Wind farm - operation CF_Horizon round 1 model vFINAL_1" xfId="6750" xr:uid="{00000000-0005-0000-0000-000054090000}"/>
    <cellStyle name="__ [0]____Wind farm - operation CF_Horizon round 1 model vFINAL_1 2" xfId="6751" xr:uid="{00000000-0005-0000-0000-000055090000}"/>
    <cellStyle name="__ [0]____Wind farm - operation CF_Horizon round 1 model vFINAL_1 2 2" xfId="6752" xr:uid="{00000000-0005-0000-0000-000056090000}"/>
    <cellStyle name="__ [0]____Wind farm - operation CF_Horizon round 1 model vFINAL_1 3" xfId="6753" xr:uid="{00000000-0005-0000-0000-000057090000}"/>
    <cellStyle name="__ [0]____Wind farm - operation CF_Horizon round 1 model vFINAL_1 3 2" xfId="6754" xr:uid="{00000000-0005-0000-0000-000058090000}"/>
    <cellStyle name="__ [0]____Wind farm - operation CF_Horizon round 1 model vFINAL_1 4" xfId="6755" xr:uid="{00000000-0005-0000-0000-000059090000}"/>
    <cellStyle name="__ [0]____Wind farm - operation CF_Horizon round 1 model vFINAL_1_Project Farwest III Model 03-20-07 v135" xfId="6756" xr:uid="{00000000-0005-0000-0000-00005A090000}"/>
    <cellStyle name="__ [0]____Wind farm - operation CF_Horizon round 1 model vFINAL_1_Project Farwest III Model 03-20-07 v135 2" xfId="6757" xr:uid="{00000000-0005-0000-0000-00005B090000}"/>
    <cellStyle name="__ [0]____Wind farm - operation CF_Horizon round 1 model vFINAL_1_Project Farwest III Model 03-20-07 v135 2 2" xfId="6758" xr:uid="{00000000-0005-0000-0000-00005C090000}"/>
    <cellStyle name="__ [0]____Wind farm - operation CF_Horizon round 1 model vFINAL_1_Project Farwest III Model 03-20-07 v135 3" xfId="6759" xr:uid="{00000000-0005-0000-0000-00005D090000}"/>
    <cellStyle name="__ [0]____Wind farm - operation CF_Horizon round 1 model vFINAL_1_Project Farwest III Model 03-20-07 v135 3 2" xfId="6760" xr:uid="{00000000-0005-0000-0000-00005E090000}"/>
    <cellStyle name="__ [0]____Wind farm - operation CF_Horizon round 1 model vFINAL_1_Project Farwest III Model 03-20-07 v135 4" xfId="6761" xr:uid="{00000000-0005-0000-0000-00005F090000}"/>
    <cellStyle name="__ [0]____Wind farm - operation CF_Horizon round 1 model vFINAL_1_Project Farwest III Model 03-20-07 v135_UPC G&amp;A (5-3-07)" xfId="6762" xr:uid="{00000000-0005-0000-0000-000060090000}"/>
    <cellStyle name="__ [0]____Wind farm - operation CF_Horizon round 1 model vFINAL_1_Project Farwest III Model 03-20-07 v135_UPC G&amp;A (5-3-07) 2" xfId="6763" xr:uid="{00000000-0005-0000-0000-000061090000}"/>
    <cellStyle name="__ [0]____Wind farm - operation CF_Horizon round 1 model vFINAL_1_Project Farwest III Model 03-20-07 v135_UPC G&amp;A (5-3-07) 2 2" xfId="6764" xr:uid="{00000000-0005-0000-0000-000062090000}"/>
    <cellStyle name="__ [0]____Wind farm - operation CF_Horizon round 1 model vFINAL_1_Project Farwest III Model 03-20-07 v135_UPC G&amp;A (5-3-07) 3" xfId="6765" xr:uid="{00000000-0005-0000-0000-000063090000}"/>
    <cellStyle name="__ [0]____Wind farm - operation CF_Horizon round 1 model vFINAL_1_Project Farwest III Model 03-20-07 v135_UPC G&amp;A (5-3-07) 3 2" xfId="6766" xr:uid="{00000000-0005-0000-0000-000064090000}"/>
    <cellStyle name="__ [0]____Wind farm - operation CF_Horizon round 1 model vFINAL_1_Project Farwest III Model 03-20-07 v135_UPC G&amp;A (5-3-07) 4" xfId="6767" xr:uid="{00000000-0005-0000-0000-000065090000}"/>
    <cellStyle name="__ [0]____Wind farm - operation CF_Horizon round 1 model vFINAL_1_Project Makani Model 04-11-07 v6" xfId="6768" xr:uid="{00000000-0005-0000-0000-000066090000}"/>
    <cellStyle name="__ [0]____Wind farm - operation CF_Horizon round 1 model vFINAL_1_Project Makani Model 04-11-07 v6 2" xfId="6769" xr:uid="{00000000-0005-0000-0000-000067090000}"/>
    <cellStyle name="__ [0]____Wind farm - operation CF_Horizon round 1 model vFINAL_1_Project Makani Model 04-11-07 v6 2 2" xfId="6770" xr:uid="{00000000-0005-0000-0000-000068090000}"/>
    <cellStyle name="__ [0]____Wind farm - operation CF_Horizon round 1 model vFINAL_1_Project Makani Model 04-11-07 v6 3" xfId="6771" xr:uid="{00000000-0005-0000-0000-000069090000}"/>
    <cellStyle name="__ [0]____Wind farm - operation CF_Horizon round 1 model vFINAL_1_Project Makani Model 04-11-07 v6 3 2" xfId="6772" xr:uid="{00000000-0005-0000-0000-00006A090000}"/>
    <cellStyle name="__ [0]____Wind farm - operation CF_Horizon round 1 model vFINAL_1_Project Makani Model 04-11-07 v6 4" xfId="6773" xr:uid="{00000000-0005-0000-0000-00006B090000}"/>
    <cellStyle name="__ [0]____Wind farm - operation CF_Horizon round 1 model vFINAL_1_Project Makani Model 04-11-07 v6_UPC G&amp;A (5-3-07)" xfId="6774" xr:uid="{00000000-0005-0000-0000-00006C090000}"/>
    <cellStyle name="__ [0]____Wind farm - operation CF_Horizon round 1 model vFINAL_1_Project Makani Model 04-11-07 v6_UPC G&amp;A (5-3-07) 2" xfId="6775" xr:uid="{00000000-0005-0000-0000-00006D090000}"/>
    <cellStyle name="__ [0]____Wind farm - operation CF_Horizon round 1 model vFINAL_1_Project Makani Model 04-11-07 v6_UPC G&amp;A (5-3-07) 2 2" xfId="6776" xr:uid="{00000000-0005-0000-0000-00006E090000}"/>
    <cellStyle name="__ [0]____Wind farm - operation CF_Horizon round 1 model vFINAL_1_Project Makani Model 04-11-07 v6_UPC G&amp;A (5-3-07) 3" xfId="6777" xr:uid="{00000000-0005-0000-0000-00006F090000}"/>
    <cellStyle name="__ [0]____Wind farm - operation CF_Horizon round 1 model vFINAL_1_Project Makani Model 04-11-07 v6_UPC G&amp;A (5-3-07) 3 2" xfId="6778" xr:uid="{00000000-0005-0000-0000-000070090000}"/>
    <cellStyle name="__ [0]____Wind farm - operation CF_Horizon round 1 model vFINAL_1_Project Makani Model 04-11-07 v6_UPC G&amp;A (5-3-07) 4" xfId="6779" xr:uid="{00000000-0005-0000-0000-000071090000}"/>
    <cellStyle name="__ [0]____Wind farm - operation CF_Pre-Tax GAAP" xfId="6780" xr:uid="{00000000-0005-0000-0000-000072090000}"/>
    <cellStyle name="__ [0]____Wind farm - operation CF_Pre-Tax GAAP 2" xfId="6781" xr:uid="{00000000-0005-0000-0000-000073090000}"/>
    <cellStyle name="__ [0]____Wind farm - operation CF_Pre-Tax GAAP 2 2" xfId="6782" xr:uid="{00000000-0005-0000-0000-000074090000}"/>
    <cellStyle name="__ [0]____Wind farm - operation CF_Pre-Tax GAAP 3" xfId="6783" xr:uid="{00000000-0005-0000-0000-000075090000}"/>
    <cellStyle name="__ [0]____Wind farm - operation CF_WPP - Ormat 6-5-2007  v19i with internal accounting v3 eq method FINAL" xfId="6784" xr:uid="{00000000-0005-0000-0000-000076090000}"/>
    <cellStyle name="__ [0]____Wind farm - operation CF_WPP - Ormat 6-5-2007  v19i with internal accounting v3 eq method FINAL 2" xfId="6785" xr:uid="{00000000-0005-0000-0000-000077090000}"/>
    <cellStyle name="__ [0]____Wind farm - operation CF_WPP - Ormat 6-5-2007  v19i with internal accounting v3 eq method FINAL 2 2" xfId="6786" xr:uid="{00000000-0005-0000-0000-000078090000}"/>
    <cellStyle name="__ [0]____Wind farm - operation CF_WPP - Ormat 6-5-2007  v19i with internal accounting v3 eq method FINAL 3" xfId="6787" xr:uid="{00000000-0005-0000-0000-000079090000}"/>
    <cellStyle name="__ [0]____WPP - Ormat 6-5-2007  v19i with internal accounting v3 eq method FINAL" xfId="6788" xr:uid="{00000000-0005-0000-0000-00007A090000}"/>
    <cellStyle name="__ [0]____WPP - Ormat 6-5-2007  v19i with internal accounting v3 eq method FINAL 2" xfId="6789" xr:uid="{00000000-0005-0000-0000-00007B090000}"/>
    <cellStyle name="__ [0]____WPP - Ormat 6-5-2007  v19i with internal accounting v3 eq method FINAL 2 2" xfId="6790" xr:uid="{00000000-0005-0000-0000-00007C090000}"/>
    <cellStyle name="__ [0]____WPP - Ormat 6-5-2007  v19i with internal accounting v3 eq method FINAL 3" xfId="6791" xr:uid="{00000000-0005-0000-0000-00007D090000}"/>
    <cellStyle name="__ [0]_94___" xfId="6792" xr:uid="{00000000-0005-0000-0000-00007E090000}"/>
    <cellStyle name="__ [0]_94___ 2" xfId="6793" xr:uid="{00000000-0005-0000-0000-00007F090000}"/>
    <cellStyle name="__ [0]_94___ 2 2" xfId="6794" xr:uid="{00000000-0005-0000-0000-000080090000}"/>
    <cellStyle name="__ [0]_94___ 2 2 2" xfId="6795" xr:uid="{00000000-0005-0000-0000-000081090000}"/>
    <cellStyle name="__ [0]_94___ 2 3" xfId="6796" xr:uid="{00000000-0005-0000-0000-000082090000}"/>
    <cellStyle name="__ [0]_94___ 2 3 2" xfId="6797" xr:uid="{00000000-0005-0000-0000-000083090000}"/>
    <cellStyle name="__ [0]_94___ 2 4" xfId="6798" xr:uid="{00000000-0005-0000-0000-000084090000}"/>
    <cellStyle name="__ [0]_94___ 2 4 2" xfId="6799" xr:uid="{00000000-0005-0000-0000-000085090000}"/>
    <cellStyle name="__ [0]_94___ 2 5" xfId="6800" xr:uid="{00000000-0005-0000-0000-000086090000}"/>
    <cellStyle name="__ [0]_94___ 2 5 2" xfId="6801" xr:uid="{00000000-0005-0000-0000-000087090000}"/>
    <cellStyle name="__ [0]_94___ 2 6" xfId="6802" xr:uid="{00000000-0005-0000-0000-000088090000}"/>
    <cellStyle name="__ [0]_94___ 3" xfId="6803" xr:uid="{00000000-0005-0000-0000-000089090000}"/>
    <cellStyle name="__ [0]_94___ 3 2" xfId="6804" xr:uid="{00000000-0005-0000-0000-00008A090000}"/>
    <cellStyle name="__ [0]_94___ 3 2 2" xfId="6805" xr:uid="{00000000-0005-0000-0000-00008B090000}"/>
    <cellStyle name="__ [0]_94___ 3 3" xfId="6806" xr:uid="{00000000-0005-0000-0000-00008C090000}"/>
    <cellStyle name="__ [0]_94___ 3 3 2" xfId="6807" xr:uid="{00000000-0005-0000-0000-00008D090000}"/>
    <cellStyle name="__ [0]_94___ 3 4" xfId="6808" xr:uid="{00000000-0005-0000-0000-00008E090000}"/>
    <cellStyle name="__ [0]_94___ 3 4 2" xfId="6809" xr:uid="{00000000-0005-0000-0000-00008F090000}"/>
    <cellStyle name="__ [0]_94___ 3 5" xfId="6810" xr:uid="{00000000-0005-0000-0000-000090090000}"/>
    <cellStyle name="__ [0]_94___ 3 5 2" xfId="6811" xr:uid="{00000000-0005-0000-0000-000091090000}"/>
    <cellStyle name="__ [0]_94___ 3 6" xfId="6812" xr:uid="{00000000-0005-0000-0000-000092090000}"/>
    <cellStyle name="__ [0]_94___ 4" xfId="6813" xr:uid="{00000000-0005-0000-0000-000093090000}"/>
    <cellStyle name="__ [0]_94____Book5" xfId="6814" xr:uid="{00000000-0005-0000-0000-000094090000}"/>
    <cellStyle name="__ [0]_94____CHECK - White Creek Final Closing Model_2007 11 16 vequity method FINAL" xfId="6815" xr:uid="{00000000-0005-0000-0000-000095090000}"/>
    <cellStyle name="__ [0]_94____CHECK - White Creek Final Closing Model_2007 11 16 vequity method FINAL 2" xfId="6816" xr:uid="{00000000-0005-0000-0000-000096090000}"/>
    <cellStyle name="__ [0]_94____CHECK - White Creek Final Closing Model_2007 11 16 vequity method FINAL 2 2" xfId="6817" xr:uid="{00000000-0005-0000-0000-000097090000}"/>
    <cellStyle name="__ [0]_94____CHECK - White Creek Final Closing Model_2007 11 16 vequity method FINAL 3" xfId="6818" xr:uid="{00000000-0005-0000-0000-000098090000}"/>
    <cellStyle name="__ [0]_94____ClearSky_AEP_Min_04.04.02_Bank" xfId="6819" xr:uid="{00000000-0005-0000-0000-000099090000}"/>
    <cellStyle name="__ [0]_94____ClearSky_AEP_Min_04.04.02_Bank 2" xfId="6820" xr:uid="{00000000-0005-0000-0000-00009A090000}"/>
    <cellStyle name="__ [0]_94____ClearSky_AEP_Min_04.04.02_Bank 2 2" xfId="6821" xr:uid="{00000000-0005-0000-0000-00009B090000}"/>
    <cellStyle name="__ [0]_94____ClearSky_AEP_Min_04.04.02_Bank 3" xfId="6822" xr:uid="{00000000-0005-0000-0000-00009C090000}"/>
    <cellStyle name="__ [0]_94____ClearSky_AEP_Min_04.04.02_Bank 3 2" xfId="6823" xr:uid="{00000000-0005-0000-0000-00009D090000}"/>
    <cellStyle name="__ [0]_94____ClearSky_AEP_Min_04.04.02_Bank 4" xfId="6824" xr:uid="{00000000-0005-0000-0000-00009E090000}"/>
    <cellStyle name="__ [0]_94____ClearSky_AEP_Min_04.04.02_Bank 4 2" xfId="6825" xr:uid="{00000000-0005-0000-0000-00009F090000}"/>
    <cellStyle name="__ [0]_94____ClearSky_AEP_Min_04.04.02_Bank 5" xfId="6826" xr:uid="{00000000-0005-0000-0000-0000A0090000}"/>
    <cellStyle name="__ [0]_94____ClearSky_AEP_Min_04.04.02_Bank 5 2" xfId="6827" xr:uid="{00000000-0005-0000-0000-0000A1090000}"/>
    <cellStyle name="__ [0]_94____ClearSky_AEP_Min_04.04.02_Bank 6" xfId="6828" xr:uid="{00000000-0005-0000-0000-0000A2090000}"/>
    <cellStyle name="__ [0]_94____Clearsky_internal_050301" xfId="6829" xr:uid="{00000000-0005-0000-0000-0000A3090000}"/>
    <cellStyle name="__ [0]_94____Clearsky_internal_050301 2" xfId="6830" xr:uid="{00000000-0005-0000-0000-0000A4090000}"/>
    <cellStyle name="__ [0]_94____Clearsky_internal_050301 2 2" xfId="6831" xr:uid="{00000000-0005-0000-0000-0000A5090000}"/>
    <cellStyle name="__ [0]_94____Clearsky_internal_050301 3" xfId="6832" xr:uid="{00000000-0005-0000-0000-0000A6090000}"/>
    <cellStyle name="__ [0]_94____Clearsky_internal_050301 3 2" xfId="6833" xr:uid="{00000000-0005-0000-0000-0000A7090000}"/>
    <cellStyle name="__ [0]_94____Clearsky_internal_050301 4" xfId="6834" xr:uid="{00000000-0005-0000-0000-0000A8090000}"/>
    <cellStyle name="__ [0]_94____Clearsky_internal_050301 4 2" xfId="6835" xr:uid="{00000000-0005-0000-0000-0000A9090000}"/>
    <cellStyle name="__ [0]_94____Clearsky_internal_050301 5" xfId="6836" xr:uid="{00000000-0005-0000-0000-0000AA090000}"/>
    <cellStyle name="__ [0]_94____Clearsky_internal_050301 5 2" xfId="6837" xr:uid="{00000000-0005-0000-0000-0000AB090000}"/>
    <cellStyle name="__ [0]_94____Clearsky_internal_050301 6" xfId="6838" xr:uid="{00000000-0005-0000-0000-0000AC090000}"/>
    <cellStyle name="__ [0]_94____Clearsky_internal_070201" xfId="6839" xr:uid="{00000000-0005-0000-0000-0000AD090000}"/>
    <cellStyle name="__ [0]_94____Clearsky_internal_070201 2" xfId="6840" xr:uid="{00000000-0005-0000-0000-0000AE090000}"/>
    <cellStyle name="__ [0]_94____Clearsky_internal_070201 2 2" xfId="6841" xr:uid="{00000000-0005-0000-0000-0000AF090000}"/>
    <cellStyle name="__ [0]_94____Clearsky_internal_070201 3" xfId="6842" xr:uid="{00000000-0005-0000-0000-0000B0090000}"/>
    <cellStyle name="__ [0]_94____Clearsky_internal_070201 3 2" xfId="6843" xr:uid="{00000000-0005-0000-0000-0000B1090000}"/>
    <cellStyle name="__ [0]_94____Clearsky_internal_070201 4" xfId="6844" xr:uid="{00000000-0005-0000-0000-0000B2090000}"/>
    <cellStyle name="__ [0]_94____Clearsky_internal_070201 4 2" xfId="6845" xr:uid="{00000000-0005-0000-0000-0000B3090000}"/>
    <cellStyle name="__ [0]_94____Clearsky_internal_070201 5" xfId="6846" xr:uid="{00000000-0005-0000-0000-0000B4090000}"/>
    <cellStyle name="__ [0]_94____Clearsky_internal_070201 5 2" xfId="6847" xr:uid="{00000000-0005-0000-0000-0000B5090000}"/>
    <cellStyle name="__ [0]_94____Clearsky_internal_070201 6" xfId="6848" xr:uid="{00000000-0005-0000-0000-0000B6090000}"/>
    <cellStyle name="__ [0]_94____Clearsky_internal_070201.xls Chart 2" xfId="6849" xr:uid="{00000000-0005-0000-0000-0000B7090000}"/>
    <cellStyle name="__ [0]_94____Clearsky_internal_070201.xls Chart 2 2" xfId="6850" xr:uid="{00000000-0005-0000-0000-0000B8090000}"/>
    <cellStyle name="__ [0]_94____Clearsky_internal_070201.xls Chart 2 2 2" xfId="6851" xr:uid="{00000000-0005-0000-0000-0000B9090000}"/>
    <cellStyle name="__ [0]_94____Clearsky_internal_070201.xls Chart 2 3" xfId="6852" xr:uid="{00000000-0005-0000-0000-0000BA090000}"/>
    <cellStyle name="__ [0]_94____Clearsky_internal_070201.xls Chart 2 3 2" xfId="6853" xr:uid="{00000000-0005-0000-0000-0000BB090000}"/>
    <cellStyle name="__ [0]_94____Clearsky_internal_070201.xls Chart 2 4" xfId="6854" xr:uid="{00000000-0005-0000-0000-0000BC090000}"/>
    <cellStyle name="__ [0]_94____Clearsky_internal_070201.xls Chart 2 4 2" xfId="6855" xr:uid="{00000000-0005-0000-0000-0000BD090000}"/>
    <cellStyle name="__ [0]_94____Clearsky_internal_070201.xls Chart 2 5" xfId="6856" xr:uid="{00000000-0005-0000-0000-0000BE090000}"/>
    <cellStyle name="__ [0]_94____Clearsky_internal_070201.xls Chart 2 5 2" xfId="6857" xr:uid="{00000000-0005-0000-0000-0000BF090000}"/>
    <cellStyle name="__ [0]_94____Clearsky_internal_070201.xls Chart 2 6" xfId="6858" xr:uid="{00000000-0005-0000-0000-0000C0090000}"/>
    <cellStyle name="__ [0]_94____Clearsky_internal_070201_Clearsky_Outside_070201.xls Chart 2" xfId="6859" xr:uid="{00000000-0005-0000-0000-0000C1090000}"/>
    <cellStyle name="__ [0]_94____Clearsky_internal_070201_Clearsky_Outside_070201.xls Chart 2 2" xfId="6860" xr:uid="{00000000-0005-0000-0000-0000C2090000}"/>
    <cellStyle name="__ [0]_94____Clearsky_internal_070201_Clearsky_Outside_070201.xls Chart 2 2 2" xfId="6861" xr:uid="{00000000-0005-0000-0000-0000C3090000}"/>
    <cellStyle name="__ [0]_94____Clearsky_internal_070201_Clearsky_Outside_070201.xls Chart 2 3" xfId="6862" xr:uid="{00000000-0005-0000-0000-0000C4090000}"/>
    <cellStyle name="__ [0]_94____Clearsky_internal_070201_Clearsky_Outside_070201.xls Chart 2 3 2" xfId="6863" xr:uid="{00000000-0005-0000-0000-0000C5090000}"/>
    <cellStyle name="__ [0]_94____Clearsky_internal_070201_Clearsky_Outside_070201.xls Chart 2 4" xfId="6864" xr:uid="{00000000-0005-0000-0000-0000C6090000}"/>
    <cellStyle name="__ [0]_94____Clearsky_internal_070201_Clearsky_Outside_070201.xls Chart 2 4 2" xfId="6865" xr:uid="{00000000-0005-0000-0000-0000C7090000}"/>
    <cellStyle name="__ [0]_94____Clearsky_internal_070201_Clearsky_Outside_070201.xls Chart 2 5" xfId="6866" xr:uid="{00000000-0005-0000-0000-0000C8090000}"/>
    <cellStyle name="__ [0]_94____Clearsky_internal_070201_Clearsky_Outside_070201.xls Chart 2 5 2" xfId="6867" xr:uid="{00000000-0005-0000-0000-0000C9090000}"/>
    <cellStyle name="__ [0]_94____Clearsky_internal_070201_Clearsky_Outside_070201.xls Chart 2 6" xfId="6868" xr:uid="{00000000-0005-0000-0000-0000CA090000}"/>
    <cellStyle name="__ [0]_94____Clearsky_Outside_070201.xls Chart 2" xfId="6869" xr:uid="{00000000-0005-0000-0000-0000CB090000}"/>
    <cellStyle name="__ [0]_94____Clearsky_Outside_070201.xls Chart 2 2" xfId="6870" xr:uid="{00000000-0005-0000-0000-0000CC090000}"/>
    <cellStyle name="__ [0]_94____Clearsky_Outside_070201.xls Chart 2 2 2" xfId="6871" xr:uid="{00000000-0005-0000-0000-0000CD090000}"/>
    <cellStyle name="__ [0]_94____Clearsky_Outside_070201.xls Chart 2 3" xfId="6872" xr:uid="{00000000-0005-0000-0000-0000CE090000}"/>
    <cellStyle name="__ [0]_94____Clearsky_Outside_070201.xls Chart 2 3 2" xfId="6873" xr:uid="{00000000-0005-0000-0000-0000CF090000}"/>
    <cellStyle name="__ [0]_94____Clearsky_Outside_070201.xls Chart 2 4" xfId="6874" xr:uid="{00000000-0005-0000-0000-0000D0090000}"/>
    <cellStyle name="__ [0]_94____Clearsky_Outside_070201.xls Chart 2 4 2" xfId="6875" xr:uid="{00000000-0005-0000-0000-0000D1090000}"/>
    <cellStyle name="__ [0]_94____Clearsky_Outside_070201.xls Chart 2 5" xfId="6876" xr:uid="{00000000-0005-0000-0000-0000D2090000}"/>
    <cellStyle name="__ [0]_94____Clearsky_Outside_070201.xls Chart 2 5 2" xfId="6877" xr:uid="{00000000-0005-0000-0000-0000D3090000}"/>
    <cellStyle name="__ [0]_94____Clearsky_Outside_070201.xls Chart 2 6" xfId="6878" xr:uid="{00000000-0005-0000-0000-0000D4090000}"/>
    <cellStyle name="__ [0]_94____EWC 43.5MW8oMtresc 3_25_021" xfId="6879" xr:uid="{00000000-0005-0000-0000-0000D5090000}"/>
    <cellStyle name="__ [0]_94____EWC 43.5MW8oMtresc 3_25_021 2" xfId="6880" xr:uid="{00000000-0005-0000-0000-0000D6090000}"/>
    <cellStyle name="__ [0]_94____EWC 43.5MW8oMtresc 3_25_021 2 2" xfId="6881" xr:uid="{00000000-0005-0000-0000-0000D7090000}"/>
    <cellStyle name="__ [0]_94____EWC 43.5MW8oMtresc 3_25_021 2 2 2" xfId="6882" xr:uid="{00000000-0005-0000-0000-0000D8090000}"/>
    <cellStyle name="__ [0]_94____EWC 43.5MW8oMtresc 3_25_021 2 3" xfId="6883" xr:uid="{00000000-0005-0000-0000-0000D9090000}"/>
    <cellStyle name="__ [0]_94____EWC 43.5MW8oMtresc 3_25_021 2 3 2" xfId="6884" xr:uid="{00000000-0005-0000-0000-0000DA090000}"/>
    <cellStyle name="__ [0]_94____EWC 43.5MW8oMtresc 3_25_021 2 4" xfId="6885" xr:uid="{00000000-0005-0000-0000-0000DB090000}"/>
    <cellStyle name="__ [0]_94____EWC 43.5MW8oMtresc 3_25_021 2 4 2" xfId="6886" xr:uid="{00000000-0005-0000-0000-0000DC090000}"/>
    <cellStyle name="__ [0]_94____EWC 43.5MW8oMtresc 3_25_021 2 5" xfId="6887" xr:uid="{00000000-0005-0000-0000-0000DD090000}"/>
    <cellStyle name="__ [0]_94____EWC 43.5MW8oMtresc 3_25_021 2 5 2" xfId="6888" xr:uid="{00000000-0005-0000-0000-0000DE090000}"/>
    <cellStyle name="__ [0]_94____EWC 43.5MW8oMtresc 3_25_021 2 6" xfId="6889" xr:uid="{00000000-0005-0000-0000-0000DF090000}"/>
    <cellStyle name="__ [0]_94____EWC 43.5MW8oMtresc 3_25_021 3" xfId="6890" xr:uid="{00000000-0005-0000-0000-0000E0090000}"/>
    <cellStyle name="__ [0]_94____EWC 43.5MW8oMtresc 3_25_021 3 2" xfId="6891" xr:uid="{00000000-0005-0000-0000-0000E1090000}"/>
    <cellStyle name="__ [0]_94____EWC 43.5MW8oMtresc 3_25_021 3 2 2" xfId="6892" xr:uid="{00000000-0005-0000-0000-0000E2090000}"/>
    <cellStyle name="__ [0]_94____EWC 43.5MW8oMtresc 3_25_021 3 3" xfId="6893" xr:uid="{00000000-0005-0000-0000-0000E3090000}"/>
    <cellStyle name="__ [0]_94____EWC 43.5MW8oMtresc 3_25_021 3 3 2" xfId="6894" xr:uid="{00000000-0005-0000-0000-0000E4090000}"/>
    <cellStyle name="__ [0]_94____EWC 43.5MW8oMtresc 3_25_021 3 4" xfId="6895" xr:uid="{00000000-0005-0000-0000-0000E5090000}"/>
    <cellStyle name="__ [0]_94____EWC 43.5MW8oMtresc 3_25_021 3 4 2" xfId="6896" xr:uid="{00000000-0005-0000-0000-0000E6090000}"/>
    <cellStyle name="__ [0]_94____EWC 43.5MW8oMtresc 3_25_021 3 5" xfId="6897" xr:uid="{00000000-0005-0000-0000-0000E7090000}"/>
    <cellStyle name="__ [0]_94____EWC 43.5MW8oMtresc 3_25_021 3 5 2" xfId="6898" xr:uid="{00000000-0005-0000-0000-0000E8090000}"/>
    <cellStyle name="__ [0]_94____EWC 43.5MW8oMtresc 3_25_021 3 6" xfId="6899" xr:uid="{00000000-0005-0000-0000-0000E9090000}"/>
    <cellStyle name="__ [0]_94____EWC 43.5MW8oMtresc 3_25_021 4" xfId="6900" xr:uid="{00000000-0005-0000-0000-0000EA090000}"/>
    <cellStyle name="__ [0]_94____EWC 43.5MW8oMtresc 3_25_021_CHECK - White Creek Final Closing Model_2007 11 16 vequity method FINAL" xfId="6901" xr:uid="{00000000-0005-0000-0000-0000EB090000}"/>
    <cellStyle name="__ [0]_94____EWC 43.5MW8oMtresc 3_25_021_CHECK - White Creek Final Closing Model_2007 11 16 vequity method FINAL 2" xfId="6902" xr:uid="{00000000-0005-0000-0000-0000EC090000}"/>
    <cellStyle name="__ [0]_94____EWC 43.5MW8oMtresc 3_25_021_CHECK - White Creek Final Closing Model_2007 11 16 vequity method FINAL 2 2" xfId="6903" xr:uid="{00000000-0005-0000-0000-0000ED090000}"/>
    <cellStyle name="__ [0]_94____EWC 43.5MW8oMtresc 3_25_021_CHECK - White Creek Final Closing Model_2007 11 16 vequity method FINAL 3" xfId="6904" xr:uid="{00000000-0005-0000-0000-0000EE090000}"/>
    <cellStyle name="__ [0]_94____EWC 43.5MW8oMtresc 3_25_021_Horizon round 1 model vFINAL" xfId="6905" xr:uid="{00000000-0005-0000-0000-0000EF090000}"/>
    <cellStyle name="__ [0]_94____EWC 43.5MW8oMtresc 3_25_021_Horizon round 1 model vFINAL 2" xfId="6906" xr:uid="{00000000-0005-0000-0000-0000F0090000}"/>
    <cellStyle name="__ [0]_94____EWC 43.5MW8oMtresc 3_25_021_Horizon round 1 model vFINAL 2 2" xfId="6907" xr:uid="{00000000-0005-0000-0000-0000F1090000}"/>
    <cellStyle name="__ [0]_94____EWC 43.5MW8oMtresc 3_25_021_Horizon round 1 model vFINAL 3" xfId="6908" xr:uid="{00000000-0005-0000-0000-0000F2090000}"/>
    <cellStyle name="__ [0]_94____EWC 43.5MW8oMtresc 3_25_021_Horizon round 1 model vFINAL 3 2" xfId="6909" xr:uid="{00000000-0005-0000-0000-0000F3090000}"/>
    <cellStyle name="__ [0]_94____EWC 43.5MW8oMtresc 3_25_021_Horizon round 1 model vFINAL 4" xfId="6910" xr:uid="{00000000-0005-0000-0000-0000F4090000}"/>
    <cellStyle name="__ [0]_94____EWC 43.5MW8oMtresc 3_25_021_Horizon round 1 model vFINAL_1" xfId="6911" xr:uid="{00000000-0005-0000-0000-0000F5090000}"/>
    <cellStyle name="__ [0]_94____EWC 43.5MW8oMtresc 3_25_021_Horizon round 1 model vFINAL_1 2" xfId="6912" xr:uid="{00000000-0005-0000-0000-0000F6090000}"/>
    <cellStyle name="__ [0]_94____EWC 43.5MW8oMtresc 3_25_021_Horizon round 1 model vFINAL_1 2 2" xfId="6913" xr:uid="{00000000-0005-0000-0000-0000F7090000}"/>
    <cellStyle name="__ [0]_94____EWC 43.5MW8oMtresc 3_25_021_Horizon round 1 model vFINAL_1 3" xfId="6914" xr:uid="{00000000-0005-0000-0000-0000F8090000}"/>
    <cellStyle name="__ [0]_94____EWC 43.5MW8oMtresc 3_25_021_Horizon round 1 model vFINAL_1 3 2" xfId="6915" xr:uid="{00000000-0005-0000-0000-0000F9090000}"/>
    <cellStyle name="__ [0]_94____EWC 43.5MW8oMtresc 3_25_021_Horizon round 1 model vFINAL_1 4" xfId="6916" xr:uid="{00000000-0005-0000-0000-0000FA090000}"/>
    <cellStyle name="__ [0]_94____EWC 43.5MW8oMtresc 3_25_021_Horizon round 1 model vFINAL_1_Project Farwest III Model 03-20-07 v135" xfId="6917" xr:uid="{00000000-0005-0000-0000-0000FB090000}"/>
    <cellStyle name="__ [0]_94____EWC 43.5MW8oMtresc 3_25_021_Horizon round 1 model vFINAL_1_Project Farwest III Model 03-20-07 v135 2" xfId="6918" xr:uid="{00000000-0005-0000-0000-0000FC090000}"/>
    <cellStyle name="__ [0]_94____EWC 43.5MW8oMtresc 3_25_021_Horizon round 1 model vFINAL_1_Project Farwest III Model 03-20-07 v135 2 2" xfId="6919" xr:uid="{00000000-0005-0000-0000-0000FD090000}"/>
    <cellStyle name="__ [0]_94____EWC 43.5MW8oMtresc 3_25_021_Horizon round 1 model vFINAL_1_Project Farwest III Model 03-20-07 v135 3" xfId="6920" xr:uid="{00000000-0005-0000-0000-0000FE090000}"/>
    <cellStyle name="__ [0]_94____EWC 43.5MW8oMtresc 3_25_021_Horizon round 1 model vFINAL_1_Project Farwest III Model 03-20-07 v135 3 2" xfId="6921" xr:uid="{00000000-0005-0000-0000-0000FF090000}"/>
    <cellStyle name="__ [0]_94____EWC 43.5MW8oMtresc 3_25_021_Horizon round 1 model vFINAL_1_Project Farwest III Model 03-20-07 v135 4" xfId="6922" xr:uid="{00000000-0005-0000-0000-0000000A0000}"/>
    <cellStyle name="__ [0]_94____EWC 43.5MW8oMtresc 3_25_021_Horizon round 1 model vFINAL_1_Project Farwest III Model 03-20-07 v135_UPC G&amp;A (5-3-07)" xfId="6923" xr:uid="{00000000-0005-0000-0000-0000010A0000}"/>
    <cellStyle name="__ [0]_94____EWC 43.5MW8oMtresc 3_25_021_Horizon round 1 model vFINAL_1_Project Farwest III Model 03-20-07 v135_UPC G&amp;A (5-3-07) 2" xfId="6924" xr:uid="{00000000-0005-0000-0000-0000020A0000}"/>
    <cellStyle name="__ [0]_94____EWC 43.5MW8oMtresc 3_25_021_Horizon round 1 model vFINAL_1_Project Farwest III Model 03-20-07 v135_UPC G&amp;A (5-3-07) 2 2" xfId="6925" xr:uid="{00000000-0005-0000-0000-0000030A0000}"/>
    <cellStyle name="__ [0]_94____EWC 43.5MW8oMtresc 3_25_021_Horizon round 1 model vFINAL_1_Project Farwest III Model 03-20-07 v135_UPC G&amp;A (5-3-07) 3" xfId="6926" xr:uid="{00000000-0005-0000-0000-0000040A0000}"/>
    <cellStyle name="__ [0]_94____EWC 43.5MW8oMtresc 3_25_021_Horizon round 1 model vFINAL_1_Project Farwest III Model 03-20-07 v135_UPC G&amp;A (5-3-07) 3 2" xfId="6927" xr:uid="{00000000-0005-0000-0000-0000050A0000}"/>
    <cellStyle name="__ [0]_94____EWC 43.5MW8oMtresc 3_25_021_Horizon round 1 model vFINAL_1_Project Farwest III Model 03-20-07 v135_UPC G&amp;A (5-3-07) 4" xfId="6928" xr:uid="{00000000-0005-0000-0000-0000060A0000}"/>
    <cellStyle name="__ [0]_94____EWC 43.5MW8oMtresc 3_25_021_Horizon round 1 model vFINAL_1_Project Makani Model 04-11-07 v6" xfId="6929" xr:uid="{00000000-0005-0000-0000-0000070A0000}"/>
    <cellStyle name="__ [0]_94____EWC 43.5MW8oMtresc 3_25_021_Horizon round 1 model vFINAL_1_Project Makani Model 04-11-07 v6 2" xfId="6930" xr:uid="{00000000-0005-0000-0000-0000080A0000}"/>
    <cellStyle name="__ [0]_94____EWC 43.5MW8oMtresc 3_25_021_Horizon round 1 model vFINAL_1_Project Makani Model 04-11-07 v6 2 2" xfId="6931" xr:uid="{00000000-0005-0000-0000-0000090A0000}"/>
    <cellStyle name="__ [0]_94____EWC 43.5MW8oMtresc 3_25_021_Horizon round 1 model vFINAL_1_Project Makani Model 04-11-07 v6 3" xfId="6932" xr:uid="{00000000-0005-0000-0000-00000A0A0000}"/>
    <cellStyle name="__ [0]_94____EWC 43.5MW8oMtresc 3_25_021_Horizon round 1 model vFINAL_1_Project Makani Model 04-11-07 v6 3 2" xfId="6933" xr:uid="{00000000-0005-0000-0000-00000B0A0000}"/>
    <cellStyle name="__ [0]_94____EWC 43.5MW8oMtresc 3_25_021_Horizon round 1 model vFINAL_1_Project Makani Model 04-11-07 v6 4" xfId="6934" xr:uid="{00000000-0005-0000-0000-00000C0A0000}"/>
    <cellStyle name="__ [0]_94____EWC 43.5MW8oMtresc 3_25_021_Horizon round 1 model vFINAL_1_Project Makani Model 04-11-07 v6_UPC G&amp;A (5-3-07)" xfId="6935" xr:uid="{00000000-0005-0000-0000-00000D0A0000}"/>
    <cellStyle name="__ [0]_94____EWC 43.5MW8oMtresc 3_25_021_Horizon round 1 model vFINAL_1_Project Makani Model 04-11-07 v6_UPC G&amp;A (5-3-07) 2" xfId="6936" xr:uid="{00000000-0005-0000-0000-00000E0A0000}"/>
    <cellStyle name="__ [0]_94____EWC 43.5MW8oMtresc 3_25_021_Horizon round 1 model vFINAL_1_Project Makani Model 04-11-07 v6_UPC G&amp;A (5-3-07) 2 2" xfId="6937" xr:uid="{00000000-0005-0000-0000-00000F0A0000}"/>
    <cellStyle name="__ [0]_94____EWC 43.5MW8oMtresc 3_25_021_Horizon round 1 model vFINAL_1_Project Makani Model 04-11-07 v6_UPC G&amp;A (5-3-07) 3" xfId="6938" xr:uid="{00000000-0005-0000-0000-0000100A0000}"/>
    <cellStyle name="__ [0]_94____EWC 43.5MW8oMtresc 3_25_021_Horizon round 1 model vFINAL_1_Project Makani Model 04-11-07 v6_UPC G&amp;A (5-3-07) 3 2" xfId="6939" xr:uid="{00000000-0005-0000-0000-0000110A0000}"/>
    <cellStyle name="__ [0]_94____EWC 43.5MW8oMtresc 3_25_021_Horizon round 1 model vFINAL_1_Project Makani Model 04-11-07 v6_UPC G&amp;A (5-3-07) 4" xfId="6940" xr:uid="{00000000-0005-0000-0000-0000120A0000}"/>
    <cellStyle name="__ [0]_94____EWC 43.5MW8oMtresc 3_25_021_Pre-Tax GAAP" xfId="6941" xr:uid="{00000000-0005-0000-0000-0000130A0000}"/>
    <cellStyle name="__ [0]_94____EWC 43.5MW8oMtresc 3_25_021_Pre-Tax GAAP 2" xfId="6942" xr:uid="{00000000-0005-0000-0000-0000140A0000}"/>
    <cellStyle name="__ [0]_94____EWC 43.5MW8oMtresc 3_25_021_Pre-Tax GAAP 2 2" xfId="6943" xr:uid="{00000000-0005-0000-0000-0000150A0000}"/>
    <cellStyle name="__ [0]_94____EWC 43.5MW8oMtresc 3_25_021_Pre-Tax GAAP 3" xfId="6944" xr:uid="{00000000-0005-0000-0000-0000160A0000}"/>
    <cellStyle name="__ [0]_94____EWC 43.5MW8oMtresc 3_25_021_Pro Forma - Ravenswood - 2.28.08 - tax change" xfId="6945" xr:uid="{00000000-0005-0000-0000-0000170A0000}"/>
    <cellStyle name="__ [0]_94____EWC 43.5MW8oMtresc 3_25_021_WPP - Ormat 6-5-2007  v19i with internal accounting v3 eq method FINAL" xfId="6946" xr:uid="{00000000-0005-0000-0000-0000180A0000}"/>
    <cellStyle name="__ [0]_94____EWC 43.5MW8oMtresc 3_25_021_WPP - Ormat 6-5-2007  v19i with internal accounting v3 eq method FINAL 2" xfId="6947" xr:uid="{00000000-0005-0000-0000-0000190A0000}"/>
    <cellStyle name="__ [0]_94____EWC 43.5MW8oMtresc 3_25_021_WPP - Ormat 6-5-2007  v19i with internal accounting v3 eq method FINAL 2 2" xfId="6948" xr:uid="{00000000-0005-0000-0000-00001A0A0000}"/>
    <cellStyle name="__ [0]_94____EWC 43.5MW8oMtresc 3_25_021_WPP - Ormat 6-5-2007  v19i with internal accounting v3 eq method FINAL 3" xfId="6949" xr:uid="{00000000-0005-0000-0000-00001B0A0000}"/>
    <cellStyle name="__ [0]_94____EWC 43.5MW8oMtresc 3_25_02v2" xfId="6950" xr:uid="{00000000-0005-0000-0000-00001C0A0000}"/>
    <cellStyle name="__ [0]_94____EWC 43.5MW8oMtresc 3_25_02v2 2" xfId="6951" xr:uid="{00000000-0005-0000-0000-00001D0A0000}"/>
    <cellStyle name="__ [0]_94____EWC 43.5MW8oMtresc 3_25_02v2 2 2" xfId="6952" xr:uid="{00000000-0005-0000-0000-00001E0A0000}"/>
    <cellStyle name="__ [0]_94____EWC 43.5MW8oMtresc 3_25_02v2 2 2 2" xfId="6953" xr:uid="{00000000-0005-0000-0000-00001F0A0000}"/>
    <cellStyle name="__ [0]_94____EWC 43.5MW8oMtresc 3_25_02v2 2 3" xfId="6954" xr:uid="{00000000-0005-0000-0000-0000200A0000}"/>
    <cellStyle name="__ [0]_94____EWC 43.5MW8oMtresc 3_25_02v2 2 3 2" xfId="6955" xr:uid="{00000000-0005-0000-0000-0000210A0000}"/>
    <cellStyle name="__ [0]_94____EWC 43.5MW8oMtresc 3_25_02v2 2 4" xfId="6956" xr:uid="{00000000-0005-0000-0000-0000220A0000}"/>
    <cellStyle name="__ [0]_94____EWC 43.5MW8oMtresc 3_25_02v2 2 4 2" xfId="6957" xr:uid="{00000000-0005-0000-0000-0000230A0000}"/>
    <cellStyle name="__ [0]_94____EWC 43.5MW8oMtresc 3_25_02v2 2 5" xfId="6958" xr:uid="{00000000-0005-0000-0000-0000240A0000}"/>
    <cellStyle name="__ [0]_94____EWC 43.5MW8oMtresc 3_25_02v2 2 5 2" xfId="6959" xr:uid="{00000000-0005-0000-0000-0000250A0000}"/>
    <cellStyle name="__ [0]_94____EWC 43.5MW8oMtresc 3_25_02v2 2 6" xfId="6960" xr:uid="{00000000-0005-0000-0000-0000260A0000}"/>
    <cellStyle name="__ [0]_94____EWC 43.5MW8oMtresc 3_25_02v2 3" xfId="6961" xr:uid="{00000000-0005-0000-0000-0000270A0000}"/>
    <cellStyle name="__ [0]_94____EWC 43.5MW8oMtresc 3_25_02v2 3 2" xfId="6962" xr:uid="{00000000-0005-0000-0000-0000280A0000}"/>
    <cellStyle name="__ [0]_94____EWC 43.5MW8oMtresc 3_25_02v2 3 2 2" xfId="6963" xr:uid="{00000000-0005-0000-0000-0000290A0000}"/>
    <cellStyle name="__ [0]_94____EWC 43.5MW8oMtresc 3_25_02v2 3 3" xfId="6964" xr:uid="{00000000-0005-0000-0000-00002A0A0000}"/>
    <cellStyle name="__ [0]_94____EWC 43.5MW8oMtresc 3_25_02v2 3 3 2" xfId="6965" xr:uid="{00000000-0005-0000-0000-00002B0A0000}"/>
    <cellStyle name="__ [0]_94____EWC 43.5MW8oMtresc 3_25_02v2 3 4" xfId="6966" xr:uid="{00000000-0005-0000-0000-00002C0A0000}"/>
    <cellStyle name="__ [0]_94____EWC 43.5MW8oMtresc 3_25_02v2 3 4 2" xfId="6967" xr:uid="{00000000-0005-0000-0000-00002D0A0000}"/>
    <cellStyle name="__ [0]_94____EWC 43.5MW8oMtresc 3_25_02v2 3 5" xfId="6968" xr:uid="{00000000-0005-0000-0000-00002E0A0000}"/>
    <cellStyle name="__ [0]_94____EWC 43.5MW8oMtresc 3_25_02v2 3 5 2" xfId="6969" xr:uid="{00000000-0005-0000-0000-00002F0A0000}"/>
    <cellStyle name="__ [0]_94____EWC 43.5MW8oMtresc 3_25_02v2 3 6" xfId="6970" xr:uid="{00000000-0005-0000-0000-0000300A0000}"/>
    <cellStyle name="__ [0]_94____EWC 43.5MW8oMtresc 3_25_02v2 4" xfId="6971" xr:uid="{00000000-0005-0000-0000-0000310A0000}"/>
    <cellStyle name="__ [0]_94____EWC 43.5MW8oMtresc 3_25_02v2_CHECK - White Creek Final Closing Model_2007 11 16 vequity method FINAL" xfId="6972" xr:uid="{00000000-0005-0000-0000-0000320A0000}"/>
    <cellStyle name="__ [0]_94____EWC 43.5MW8oMtresc 3_25_02v2_CHECK - White Creek Final Closing Model_2007 11 16 vequity method FINAL 2" xfId="6973" xr:uid="{00000000-0005-0000-0000-0000330A0000}"/>
    <cellStyle name="__ [0]_94____EWC 43.5MW8oMtresc 3_25_02v2_CHECK - White Creek Final Closing Model_2007 11 16 vequity method FINAL 2 2" xfId="6974" xr:uid="{00000000-0005-0000-0000-0000340A0000}"/>
    <cellStyle name="__ [0]_94____EWC 43.5MW8oMtresc 3_25_02v2_CHECK - White Creek Final Closing Model_2007 11 16 vequity method FINAL 3" xfId="6975" xr:uid="{00000000-0005-0000-0000-0000350A0000}"/>
    <cellStyle name="__ [0]_94____EWC 43.5MW8oMtresc 3_25_02v2_Horizon round 1 model vFINAL" xfId="6976" xr:uid="{00000000-0005-0000-0000-0000360A0000}"/>
    <cellStyle name="__ [0]_94____EWC 43.5MW8oMtresc 3_25_02v2_Horizon round 1 model vFINAL 2" xfId="6977" xr:uid="{00000000-0005-0000-0000-0000370A0000}"/>
    <cellStyle name="__ [0]_94____EWC 43.5MW8oMtresc 3_25_02v2_Horizon round 1 model vFINAL 2 2" xfId="6978" xr:uid="{00000000-0005-0000-0000-0000380A0000}"/>
    <cellStyle name="__ [0]_94____EWC 43.5MW8oMtresc 3_25_02v2_Horizon round 1 model vFINAL 3" xfId="6979" xr:uid="{00000000-0005-0000-0000-0000390A0000}"/>
    <cellStyle name="__ [0]_94____EWC 43.5MW8oMtresc 3_25_02v2_Horizon round 1 model vFINAL 3 2" xfId="6980" xr:uid="{00000000-0005-0000-0000-00003A0A0000}"/>
    <cellStyle name="__ [0]_94____EWC 43.5MW8oMtresc 3_25_02v2_Horizon round 1 model vFINAL 4" xfId="6981" xr:uid="{00000000-0005-0000-0000-00003B0A0000}"/>
    <cellStyle name="__ [0]_94____EWC 43.5MW8oMtresc 3_25_02v2_Horizon round 1 model vFINAL_1" xfId="6982" xr:uid="{00000000-0005-0000-0000-00003C0A0000}"/>
    <cellStyle name="__ [0]_94____EWC 43.5MW8oMtresc 3_25_02v2_Horizon round 1 model vFINAL_1 2" xfId="6983" xr:uid="{00000000-0005-0000-0000-00003D0A0000}"/>
    <cellStyle name="__ [0]_94____EWC 43.5MW8oMtresc 3_25_02v2_Horizon round 1 model vFINAL_1 2 2" xfId="6984" xr:uid="{00000000-0005-0000-0000-00003E0A0000}"/>
    <cellStyle name="__ [0]_94____EWC 43.5MW8oMtresc 3_25_02v2_Horizon round 1 model vFINAL_1 3" xfId="6985" xr:uid="{00000000-0005-0000-0000-00003F0A0000}"/>
    <cellStyle name="__ [0]_94____EWC 43.5MW8oMtresc 3_25_02v2_Horizon round 1 model vFINAL_1 3 2" xfId="6986" xr:uid="{00000000-0005-0000-0000-0000400A0000}"/>
    <cellStyle name="__ [0]_94____EWC 43.5MW8oMtresc 3_25_02v2_Horizon round 1 model vFINAL_1 4" xfId="6987" xr:uid="{00000000-0005-0000-0000-0000410A0000}"/>
    <cellStyle name="__ [0]_94____EWC 43.5MW8oMtresc 3_25_02v2_Horizon round 1 model vFINAL_1_Project Farwest III Model 03-20-07 v135" xfId="6988" xr:uid="{00000000-0005-0000-0000-0000420A0000}"/>
    <cellStyle name="__ [0]_94____EWC 43.5MW8oMtresc 3_25_02v2_Horizon round 1 model vFINAL_1_Project Farwest III Model 03-20-07 v135 2" xfId="6989" xr:uid="{00000000-0005-0000-0000-0000430A0000}"/>
    <cellStyle name="__ [0]_94____EWC 43.5MW8oMtresc 3_25_02v2_Horizon round 1 model vFINAL_1_Project Farwest III Model 03-20-07 v135 2 2" xfId="6990" xr:uid="{00000000-0005-0000-0000-0000440A0000}"/>
    <cellStyle name="__ [0]_94____EWC 43.5MW8oMtresc 3_25_02v2_Horizon round 1 model vFINAL_1_Project Farwest III Model 03-20-07 v135 3" xfId="6991" xr:uid="{00000000-0005-0000-0000-0000450A0000}"/>
    <cellStyle name="__ [0]_94____EWC 43.5MW8oMtresc 3_25_02v2_Horizon round 1 model vFINAL_1_Project Farwest III Model 03-20-07 v135 3 2" xfId="6992" xr:uid="{00000000-0005-0000-0000-0000460A0000}"/>
    <cellStyle name="__ [0]_94____EWC 43.5MW8oMtresc 3_25_02v2_Horizon round 1 model vFINAL_1_Project Farwest III Model 03-20-07 v135 4" xfId="6993" xr:uid="{00000000-0005-0000-0000-0000470A0000}"/>
    <cellStyle name="__ [0]_94____EWC 43.5MW8oMtresc 3_25_02v2_Horizon round 1 model vFINAL_1_Project Farwest III Model 03-20-07 v135_UPC G&amp;A (5-3-07)" xfId="6994" xr:uid="{00000000-0005-0000-0000-0000480A0000}"/>
    <cellStyle name="__ [0]_94____EWC 43.5MW8oMtresc 3_25_02v2_Horizon round 1 model vFINAL_1_Project Farwest III Model 03-20-07 v135_UPC G&amp;A (5-3-07) 2" xfId="6995" xr:uid="{00000000-0005-0000-0000-0000490A0000}"/>
    <cellStyle name="__ [0]_94____EWC 43.5MW8oMtresc 3_25_02v2_Horizon round 1 model vFINAL_1_Project Farwest III Model 03-20-07 v135_UPC G&amp;A (5-3-07) 2 2" xfId="6996" xr:uid="{00000000-0005-0000-0000-00004A0A0000}"/>
    <cellStyle name="__ [0]_94____EWC 43.5MW8oMtresc 3_25_02v2_Horizon round 1 model vFINAL_1_Project Farwest III Model 03-20-07 v135_UPC G&amp;A (5-3-07) 3" xfId="6997" xr:uid="{00000000-0005-0000-0000-00004B0A0000}"/>
    <cellStyle name="__ [0]_94____EWC 43.5MW8oMtresc 3_25_02v2_Horizon round 1 model vFINAL_1_Project Farwest III Model 03-20-07 v135_UPC G&amp;A (5-3-07) 3 2" xfId="6998" xr:uid="{00000000-0005-0000-0000-00004C0A0000}"/>
    <cellStyle name="__ [0]_94____EWC 43.5MW8oMtresc 3_25_02v2_Horizon round 1 model vFINAL_1_Project Farwest III Model 03-20-07 v135_UPC G&amp;A (5-3-07) 4" xfId="6999" xr:uid="{00000000-0005-0000-0000-00004D0A0000}"/>
    <cellStyle name="__ [0]_94____EWC 43.5MW8oMtresc 3_25_02v2_Horizon round 1 model vFINAL_1_Project Makani Model 04-11-07 v6" xfId="7000" xr:uid="{00000000-0005-0000-0000-00004E0A0000}"/>
    <cellStyle name="__ [0]_94____EWC 43.5MW8oMtresc 3_25_02v2_Horizon round 1 model vFINAL_1_Project Makani Model 04-11-07 v6 2" xfId="7001" xr:uid="{00000000-0005-0000-0000-00004F0A0000}"/>
    <cellStyle name="__ [0]_94____EWC 43.5MW8oMtresc 3_25_02v2_Horizon round 1 model vFINAL_1_Project Makani Model 04-11-07 v6 2 2" xfId="7002" xr:uid="{00000000-0005-0000-0000-0000500A0000}"/>
    <cellStyle name="__ [0]_94____EWC 43.5MW8oMtresc 3_25_02v2_Horizon round 1 model vFINAL_1_Project Makani Model 04-11-07 v6 3" xfId="7003" xr:uid="{00000000-0005-0000-0000-0000510A0000}"/>
    <cellStyle name="__ [0]_94____EWC 43.5MW8oMtresc 3_25_02v2_Horizon round 1 model vFINAL_1_Project Makani Model 04-11-07 v6 3 2" xfId="7004" xr:uid="{00000000-0005-0000-0000-0000520A0000}"/>
    <cellStyle name="__ [0]_94____EWC 43.5MW8oMtresc 3_25_02v2_Horizon round 1 model vFINAL_1_Project Makani Model 04-11-07 v6 4" xfId="7005" xr:uid="{00000000-0005-0000-0000-0000530A0000}"/>
    <cellStyle name="__ [0]_94____EWC 43.5MW8oMtresc 3_25_02v2_Horizon round 1 model vFINAL_1_Project Makani Model 04-11-07 v6_UPC G&amp;A (5-3-07)" xfId="7006" xr:uid="{00000000-0005-0000-0000-0000540A0000}"/>
    <cellStyle name="__ [0]_94____EWC 43.5MW8oMtresc 3_25_02v2_Horizon round 1 model vFINAL_1_Project Makani Model 04-11-07 v6_UPC G&amp;A (5-3-07) 2" xfId="7007" xr:uid="{00000000-0005-0000-0000-0000550A0000}"/>
    <cellStyle name="__ [0]_94____EWC 43.5MW8oMtresc 3_25_02v2_Horizon round 1 model vFINAL_1_Project Makani Model 04-11-07 v6_UPC G&amp;A (5-3-07) 2 2" xfId="7008" xr:uid="{00000000-0005-0000-0000-0000560A0000}"/>
    <cellStyle name="__ [0]_94____EWC 43.5MW8oMtresc 3_25_02v2_Horizon round 1 model vFINAL_1_Project Makani Model 04-11-07 v6_UPC G&amp;A (5-3-07) 3" xfId="7009" xr:uid="{00000000-0005-0000-0000-0000570A0000}"/>
    <cellStyle name="__ [0]_94____EWC 43.5MW8oMtresc 3_25_02v2_Horizon round 1 model vFINAL_1_Project Makani Model 04-11-07 v6_UPC G&amp;A (5-3-07) 3 2" xfId="7010" xr:uid="{00000000-0005-0000-0000-0000580A0000}"/>
    <cellStyle name="__ [0]_94____EWC 43.5MW8oMtresc 3_25_02v2_Horizon round 1 model vFINAL_1_Project Makani Model 04-11-07 v6_UPC G&amp;A (5-3-07) 4" xfId="7011" xr:uid="{00000000-0005-0000-0000-0000590A0000}"/>
    <cellStyle name="__ [0]_94____EWC 43.5MW8oMtresc 3_25_02v2_Pre-Tax GAAP" xfId="7012" xr:uid="{00000000-0005-0000-0000-00005A0A0000}"/>
    <cellStyle name="__ [0]_94____EWC 43.5MW8oMtresc 3_25_02v2_Pre-Tax GAAP 2" xfId="7013" xr:uid="{00000000-0005-0000-0000-00005B0A0000}"/>
    <cellStyle name="__ [0]_94____EWC 43.5MW8oMtresc 3_25_02v2_Pre-Tax GAAP 2 2" xfId="7014" xr:uid="{00000000-0005-0000-0000-00005C0A0000}"/>
    <cellStyle name="__ [0]_94____EWC 43.5MW8oMtresc 3_25_02v2_Pre-Tax GAAP 3" xfId="7015" xr:uid="{00000000-0005-0000-0000-00005D0A0000}"/>
    <cellStyle name="__ [0]_94____EWC 43.5MW8oMtresc 3_25_02v2_WPP - Ormat 6-5-2007  v19i with internal accounting v3 eq method FINAL" xfId="7016" xr:uid="{00000000-0005-0000-0000-00005E0A0000}"/>
    <cellStyle name="__ [0]_94____EWC 43.5MW8oMtresc 3_25_02v2_WPP - Ormat 6-5-2007  v19i with internal accounting v3 eq method FINAL 2" xfId="7017" xr:uid="{00000000-0005-0000-0000-00005F0A0000}"/>
    <cellStyle name="__ [0]_94____EWC 43.5MW8oMtresc 3_25_02v2_WPP - Ormat 6-5-2007  v19i with internal accounting v3 eq method FINAL 2 2" xfId="7018" xr:uid="{00000000-0005-0000-0000-0000600A0000}"/>
    <cellStyle name="__ [0]_94____EWC 43.5MW8oMtresc 3_25_02v2_WPP - Ormat 6-5-2007  v19i with internal accounting v3 eq method FINAL 3" xfId="7019" xr:uid="{00000000-0005-0000-0000-0000610A0000}"/>
    <cellStyle name="__ [0]_94____EWC 43.5MW8oMtresc 3_25_02v2w_esc" xfId="7020" xr:uid="{00000000-0005-0000-0000-0000620A0000}"/>
    <cellStyle name="__ [0]_94____EWC 43.5MW8oMtresc 3_25_02v2w_esc 2" xfId="7021" xr:uid="{00000000-0005-0000-0000-0000630A0000}"/>
    <cellStyle name="__ [0]_94____EWC 43.5MW8oMtresc 3_25_02v2w_esc 2 2" xfId="7022" xr:uid="{00000000-0005-0000-0000-0000640A0000}"/>
    <cellStyle name="__ [0]_94____EWC 43.5MW8oMtresc 3_25_02v2w_esc 2 2 2" xfId="7023" xr:uid="{00000000-0005-0000-0000-0000650A0000}"/>
    <cellStyle name="__ [0]_94____EWC 43.5MW8oMtresc 3_25_02v2w_esc 2 3" xfId="7024" xr:uid="{00000000-0005-0000-0000-0000660A0000}"/>
    <cellStyle name="__ [0]_94____EWC 43.5MW8oMtresc 3_25_02v2w_esc 2 3 2" xfId="7025" xr:uid="{00000000-0005-0000-0000-0000670A0000}"/>
    <cellStyle name="__ [0]_94____EWC 43.5MW8oMtresc 3_25_02v2w_esc 2 4" xfId="7026" xr:uid="{00000000-0005-0000-0000-0000680A0000}"/>
    <cellStyle name="__ [0]_94____EWC 43.5MW8oMtresc 3_25_02v2w_esc 2 4 2" xfId="7027" xr:uid="{00000000-0005-0000-0000-0000690A0000}"/>
    <cellStyle name="__ [0]_94____EWC 43.5MW8oMtresc 3_25_02v2w_esc 2 5" xfId="7028" xr:uid="{00000000-0005-0000-0000-00006A0A0000}"/>
    <cellStyle name="__ [0]_94____EWC 43.5MW8oMtresc 3_25_02v2w_esc 2 5 2" xfId="7029" xr:uid="{00000000-0005-0000-0000-00006B0A0000}"/>
    <cellStyle name="__ [0]_94____EWC 43.5MW8oMtresc 3_25_02v2w_esc 2 6" xfId="7030" xr:uid="{00000000-0005-0000-0000-00006C0A0000}"/>
    <cellStyle name="__ [0]_94____EWC 43.5MW8oMtresc 3_25_02v2w_esc 3" xfId="7031" xr:uid="{00000000-0005-0000-0000-00006D0A0000}"/>
    <cellStyle name="__ [0]_94____EWC 43.5MW8oMtresc 3_25_02v2w_esc 3 2" xfId="7032" xr:uid="{00000000-0005-0000-0000-00006E0A0000}"/>
    <cellStyle name="__ [0]_94____EWC 43.5MW8oMtresc 3_25_02v2w_esc 3 2 2" xfId="7033" xr:uid="{00000000-0005-0000-0000-00006F0A0000}"/>
    <cellStyle name="__ [0]_94____EWC 43.5MW8oMtresc 3_25_02v2w_esc 3 3" xfId="7034" xr:uid="{00000000-0005-0000-0000-0000700A0000}"/>
    <cellStyle name="__ [0]_94____EWC 43.5MW8oMtresc 3_25_02v2w_esc 3 3 2" xfId="7035" xr:uid="{00000000-0005-0000-0000-0000710A0000}"/>
    <cellStyle name="__ [0]_94____EWC 43.5MW8oMtresc 3_25_02v2w_esc 3 4" xfId="7036" xr:uid="{00000000-0005-0000-0000-0000720A0000}"/>
    <cellStyle name="__ [0]_94____EWC 43.5MW8oMtresc 3_25_02v2w_esc 3 4 2" xfId="7037" xr:uid="{00000000-0005-0000-0000-0000730A0000}"/>
    <cellStyle name="__ [0]_94____EWC 43.5MW8oMtresc 3_25_02v2w_esc 3 5" xfId="7038" xr:uid="{00000000-0005-0000-0000-0000740A0000}"/>
    <cellStyle name="__ [0]_94____EWC 43.5MW8oMtresc 3_25_02v2w_esc 3 5 2" xfId="7039" xr:uid="{00000000-0005-0000-0000-0000750A0000}"/>
    <cellStyle name="__ [0]_94____EWC 43.5MW8oMtresc 3_25_02v2w_esc 3 6" xfId="7040" xr:uid="{00000000-0005-0000-0000-0000760A0000}"/>
    <cellStyle name="__ [0]_94____EWC 43.5MW8oMtresc 3_25_02v2w_esc 4" xfId="7041" xr:uid="{00000000-0005-0000-0000-0000770A0000}"/>
    <cellStyle name="__ [0]_94____EWC 43.5MW8oMtresc 3_25_02v2w_esc_Book5" xfId="7042" xr:uid="{00000000-0005-0000-0000-0000780A0000}"/>
    <cellStyle name="__ [0]_94____EWC 43.5MW8oMtresc 3_25_02v2w_esc_CHECK - White Creek Final Closing Model_2007 11 16 vequity method FINAL" xfId="7043" xr:uid="{00000000-0005-0000-0000-0000790A0000}"/>
    <cellStyle name="__ [0]_94____EWC 43.5MW8oMtresc 3_25_02v2w_esc_CHECK - White Creek Final Closing Model_2007 11 16 vequity method FINAL 2" xfId="7044" xr:uid="{00000000-0005-0000-0000-00007A0A0000}"/>
    <cellStyle name="__ [0]_94____EWC 43.5MW8oMtresc 3_25_02v2w_esc_CHECK - White Creek Final Closing Model_2007 11 16 vequity method FINAL 2 2" xfId="7045" xr:uid="{00000000-0005-0000-0000-00007B0A0000}"/>
    <cellStyle name="__ [0]_94____EWC 43.5MW8oMtresc 3_25_02v2w_esc_CHECK - White Creek Final Closing Model_2007 11 16 vequity method FINAL 3" xfId="7046" xr:uid="{00000000-0005-0000-0000-00007C0A0000}"/>
    <cellStyle name="__ [0]_94____EWC 43.5MW8oMtresc 3_25_02v2w_esc_Horizon round 1 model vFINAL" xfId="7047" xr:uid="{00000000-0005-0000-0000-00007D0A0000}"/>
    <cellStyle name="__ [0]_94____EWC 43.5MW8oMtresc 3_25_02v2w_esc_Horizon round 1 model vFINAL 2" xfId="7048" xr:uid="{00000000-0005-0000-0000-00007E0A0000}"/>
    <cellStyle name="__ [0]_94____EWC 43.5MW8oMtresc 3_25_02v2w_esc_Horizon round 1 model vFINAL 2 2" xfId="7049" xr:uid="{00000000-0005-0000-0000-00007F0A0000}"/>
    <cellStyle name="__ [0]_94____EWC 43.5MW8oMtresc 3_25_02v2w_esc_Horizon round 1 model vFINAL 3" xfId="7050" xr:uid="{00000000-0005-0000-0000-0000800A0000}"/>
    <cellStyle name="__ [0]_94____EWC 43.5MW8oMtresc 3_25_02v2w_esc_Horizon round 1 model vFINAL 3 2" xfId="7051" xr:uid="{00000000-0005-0000-0000-0000810A0000}"/>
    <cellStyle name="__ [0]_94____EWC 43.5MW8oMtresc 3_25_02v2w_esc_Horizon round 1 model vFINAL 4" xfId="7052" xr:uid="{00000000-0005-0000-0000-0000820A0000}"/>
    <cellStyle name="__ [0]_94____EWC 43.5MW8oMtresc 3_25_02v2w_esc_Horizon round 1 model vFINAL_1" xfId="7053" xr:uid="{00000000-0005-0000-0000-0000830A0000}"/>
    <cellStyle name="__ [0]_94____EWC 43.5MW8oMtresc 3_25_02v2w_esc_Horizon round 1 model vFINAL_1 2" xfId="7054" xr:uid="{00000000-0005-0000-0000-0000840A0000}"/>
    <cellStyle name="__ [0]_94____EWC 43.5MW8oMtresc 3_25_02v2w_esc_Horizon round 1 model vFINAL_1 2 2" xfId="7055" xr:uid="{00000000-0005-0000-0000-0000850A0000}"/>
    <cellStyle name="__ [0]_94____EWC 43.5MW8oMtresc 3_25_02v2w_esc_Horizon round 1 model vFINAL_1 3" xfId="7056" xr:uid="{00000000-0005-0000-0000-0000860A0000}"/>
    <cellStyle name="__ [0]_94____EWC 43.5MW8oMtresc 3_25_02v2w_esc_Horizon round 1 model vFINAL_1 3 2" xfId="7057" xr:uid="{00000000-0005-0000-0000-0000870A0000}"/>
    <cellStyle name="__ [0]_94____EWC 43.5MW8oMtresc 3_25_02v2w_esc_Horizon round 1 model vFINAL_1 4" xfId="7058" xr:uid="{00000000-0005-0000-0000-0000880A0000}"/>
    <cellStyle name="__ [0]_94____EWC 43.5MW8oMtresc 3_25_02v2w_esc_Horizon round 1 model vFINAL_1_Project Farwest III Model 03-20-07 v135" xfId="7059" xr:uid="{00000000-0005-0000-0000-0000890A0000}"/>
    <cellStyle name="__ [0]_94____EWC 43.5MW8oMtresc 3_25_02v2w_esc_Horizon round 1 model vFINAL_1_Project Farwest III Model 03-20-07 v135 2" xfId="7060" xr:uid="{00000000-0005-0000-0000-00008A0A0000}"/>
    <cellStyle name="__ [0]_94____EWC 43.5MW8oMtresc 3_25_02v2w_esc_Horizon round 1 model vFINAL_1_Project Farwest III Model 03-20-07 v135 2 2" xfId="7061" xr:uid="{00000000-0005-0000-0000-00008B0A0000}"/>
    <cellStyle name="__ [0]_94____EWC 43.5MW8oMtresc 3_25_02v2w_esc_Horizon round 1 model vFINAL_1_Project Farwest III Model 03-20-07 v135 3" xfId="7062" xr:uid="{00000000-0005-0000-0000-00008C0A0000}"/>
    <cellStyle name="__ [0]_94____EWC 43.5MW8oMtresc 3_25_02v2w_esc_Horizon round 1 model vFINAL_1_Project Farwest III Model 03-20-07 v135 3 2" xfId="7063" xr:uid="{00000000-0005-0000-0000-00008D0A0000}"/>
    <cellStyle name="__ [0]_94____EWC 43.5MW8oMtresc 3_25_02v2w_esc_Horizon round 1 model vFINAL_1_Project Farwest III Model 03-20-07 v135 4" xfId="7064" xr:uid="{00000000-0005-0000-0000-00008E0A0000}"/>
    <cellStyle name="__ [0]_94____EWC 43.5MW8oMtresc 3_25_02v2w_esc_Horizon round 1 model vFINAL_1_Project Farwest III Model 03-20-07 v135_UPC G&amp;A (5-3-07)" xfId="7065" xr:uid="{00000000-0005-0000-0000-00008F0A0000}"/>
    <cellStyle name="__ [0]_94____EWC 43.5MW8oMtresc 3_25_02v2w_esc_Horizon round 1 model vFINAL_1_Project Farwest III Model 03-20-07 v135_UPC G&amp;A (5-3-07) 2" xfId="7066" xr:uid="{00000000-0005-0000-0000-0000900A0000}"/>
    <cellStyle name="__ [0]_94____EWC 43.5MW8oMtresc 3_25_02v2w_esc_Horizon round 1 model vFINAL_1_Project Farwest III Model 03-20-07 v135_UPC G&amp;A (5-3-07) 2 2" xfId="7067" xr:uid="{00000000-0005-0000-0000-0000910A0000}"/>
    <cellStyle name="__ [0]_94____EWC 43.5MW8oMtresc 3_25_02v2w_esc_Horizon round 1 model vFINAL_1_Project Farwest III Model 03-20-07 v135_UPC G&amp;A (5-3-07) 3" xfId="7068" xr:uid="{00000000-0005-0000-0000-0000920A0000}"/>
    <cellStyle name="__ [0]_94____EWC 43.5MW8oMtresc 3_25_02v2w_esc_Horizon round 1 model vFINAL_1_Project Farwest III Model 03-20-07 v135_UPC G&amp;A (5-3-07) 3 2" xfId="7069" xr:uid="{00000000-0005-0000-0000-0000930A0000}"/>
    <cellStyle name="__ [0]_94____EWC 43.5MW8oMtresc 3_25_02v2w_esc_Horizon round 1 model vFINAL_1_Project Farwest III Model 03-20-07 v135_UPC G&amp;A (5-3-07) 4" xfId="7070" xr:uid="{00000000-0005-0000-0000-0000940A0000}"/>
    <cellStyle name="__ [0]_94____EWC 43.5MW8oMtresc 3_25_02v2w_esc_Horizon round 1 model vFINAL_1_Project Makani Model 04-11-07 v6" xfId="7071" xr:uid="{00000000-0005-0000-0000-0000950A0000}"/>
    <cellStyle name="__ [0]_94____EWC 43.5MW8oMtresc 3_25_02v2w_esc_Horizon round 1 model vFINAL_1_Project Makani Model 04-11-07 v6 2" xfId="7072" xr:uid="{00000000-0005-0000-0000-0000960A0000}"/>
    <cellStyle name="__ [0]_94____EWC 43.5MW8oMtresc 3_25_02v2w_esc_Horizon round 1 model vFINAL_1_Project Makani Model 04-11-07 v6 2 2" xfId="7073" xr:uid="{00000000-0005-0000-0000-0000970A0000}"/>
    <cellStyle name="__ [0]_94____EWC 43.5MW8oMtresc 3_25_02v2w_esc_Horizon round 1 model vFINAL_1_Project Makani Model 04-11-07 v6 3" xfId="7074" xr:uid="{00000000-0005-0000-0000-0000980A0000}"/>
    <cellStyle name="__ [0]_94____EWC 43.5MW8oMtresc 3_25_02v2w_esc_Horizon round 1 model vFINAL_1_Project Makani Model 04-11-07 v6 3 2" xfId="7075" xr:uid="{00000000-0005-0000-0000-0000990A0000}"/>
    <cellStyle name="__ [0]_94____EWC 43.5MW8oMtresc 3_25_02v2w_esc_Horizon round 1 model vFINAL_1_Project Makani Model 04-11-07 v6 4" xfId="7076" xr:uid="{00000000-0005-0000-0000-00009A0A0000}"/>
    <cellStyle name="__ [0]_94____EWC 43.5MW8oMtresc 3_25_02v2w_esc_Horizon round 1 model vFINAL_1_Project Makani Model 04-11-07 v6_UPC G&amp;A (5-3-07)" xfId="7077" xr:uid="{00000000-0005-0000-0000-00009B0A0000}"/>
    <cellStyle name="__ [0]_94____EWC 43.5MW8oMtresc 3_25_02v2w_esc_Horizon round 1 model vFINAL_1_Project Makani Model 04-11-07 v6_UPC G&amp;A (5-3-07) 2" xfId="7078" xr:uid="{00000000-0005-0000-0000-00009C0A0000}"/>
    <cellStyle name="__ [0]_94____EWC 43.5MW8oMtresc 3_25_02v2w_esc_Horizon round 1 model vFINAL_1_Project Makani Model 04-11-07 v6_UPC G&amp;A (5-3-07) 2 2" xfId="7079" xr:uid="{00000000-0005-0000-0000-00009D0A0000}"/>
    <cellStyle name="__ [0]_94____EWC 43.5MW8oMtresc 3_25_02v2w_esc_Horizon round 1 model vFINAL_1_Project Makani Model 04-11-07 v6_UPC G&amp;A (5-3-07) 3" xfId="7080" xr:uid="{00000000-0005-0000-0000-00009E0A0000}"/>
    <cellStyle name="__ [0]_94____EWC 43.5MW8oMtresc 3_25_02v2w_esc_Horizon round 1 model vFINAL_1_Project Makani Model 04-11-07 v6_UPC G&amp;A (5-3-07) 3 2" xfId="7081" xr:uid="{00000000-0005-0000-0000-00009F0A0000}"/>
    <cellStyle name="__ [0]_94____EWC 43.5MW8oMtresc 3_25_02v2w_esc_Horizon round 1 model vFINAL_1_Project Makani Model 04-11-07 v6_UPC G&amp;A (5-3-07) 4" xfId="7082" xr:uid="{00000000-0005-0000-0000-0000A00A0000}"/>
    <cellStyle name="__ [0]_94____EWC 43.5MW8oMtresc 3_25_02v2w_esc_Pre-Tax GAAP" xfId="7083" xr:uid="{00000000-0005-0000-0000-0000A10A0000}"/>
    <cellStyle name="__ [0]_94____EWC 43.5MW8oMtresc 3_25_02v2w_esc_Pre-Tax GAAP 2" xfId="7084" xr:uid="{00000000-0005-0000-0000-0000A20A0000}"/>
    <cellStyle name="__ [0]_94____EWC 43.5MW8oMtresc 3_25_02v2w_esc_Pre-Tax GAAP 2 2" xfId="7085" xr:uid="{00000000-0005-0000-0000-0000A30A0000}"/>
    <cellStyle name="__ [0]_94____EWC 43.5MW8oMtresc 3_25_02v2w_esc_Pre-Tax GAAP 3" xfId="7086" xr:uid="{00000000-0005-0000-0000-0000A40A0000}"/>
    <cellStyle name="__ [0]_94____EWC 43.5MW8oMtresc 3_25_02v2w_esc_Pro Forma - Ravenswood - 2.28.08 - tax change" xfId="7087" xr:uid="{00000000-0005-0000-0000-0000A50A0000}"/>
    <cellStyle name="__ [0]_94____EWC 43.5MW8oMtresc 3_25_02v2w_esc_WPP - Ormat 6-5-2007  v19i with internal accounting v3 eq method FINAL" xfId="7088" xr:uid="{00000000-0005-0000-0000-0000A60A0000}"/>
    <cellStyle name="__ [0]_94____EWC 43.5MW8oMtresc 3_25_02v2w_esc_WPP - Ormat 6-5-2007  v19i with internal accounting v3 eq method FINAL 2" xfId="7089" xr:uid="{00000000-0005-0000-0000-0000A70A0000}"/>
    <cellStyle name="__ [0]_94____EWC 43.5MW8oMtresc 3_25_02v2w_esc_WPP - Ormat 6-5-2007  v19i with internal accounting v3 eq method FINAL 2 2" xfId="7090" xr:uid="{00000000-0005-0000-0000-0000A80A0000}"/>
    <cellStyle name="__ [0]_94____EWC 43.5MW8oMtresc 3_25_02v2w_esc_WPP - Ormat 6-5-2007  v19i with internal accounting v3 eq method FINAL 3" xfId="7091" xr:uid="{00000000-0005-0000-0000-0000A90A0000}"/>
    <cellStyle name="__ [0]_94____Horizon round 1 model vFINAL" xfId="7092" xr:uid="{00000000-0005-0000-0000-0000AA0A0000}"/>
    <cellStyle name="__ [0]_94____Horizon round 1 model vFINAL 2" xfId="7093" xr:uid="{00000000-0005-0000-0000-0000AB0A0000}"/>
    <cellStyle name="__ [0]_94____Horizon round 1 model vFINAL 2 2" xfId="7094" xr:uid="{00000000-0005-0000-0000-0000AC0A0000}"/>
    <cellStyle name="__ [0]_94____Horizon round 1 model vFINAL 3" xfId="7095" xr:uid="{00000000-0005-0000-0000-0000AD0A0000}"/>
    <cellStyle name="__ [0]_94____Horizon round 1 model vFINAL 3 2" xfId="7096" xr:uid="{00000000-0005-0000-0000-0000AE0A0000}"/>
    <cellStyle name="__ [0]_94____Horizon round 1 model vFINAL 4" xfId="7097" xr:uid="{00000000-0005-0000-0000-0000AF0A0000}"/>
    <cellStyle name="__ [0]_94____Horizon round 1 model vFINAL_1" xfId="7098" xr:uid="{00000000-0005-0000-0000-0000B00A0000}"/>
    <cellStyle name="__ [0]_94____Horizon round 1 model vFINAL_1 2" xfId="7099" xr:uid="{00000000-0005-0000-0000-0000B10A0000}"/>
    <cellStyle name="__ [0]_94____Horizon round 1 model vFINAL_1 2 2" xfId="7100" xr:uid="{00000000-0005-0000-0000-0000B20A0000}"/>
    <cellStyle name="__ [0]_94____Horizon round 1 model vFINAL_1 3" xfId="7101" xr:uid="{00000000-0005-0000-0000-0000B30A0000}"/>
    <cellStyle name="__ [0]_94____Horizon round 1 model vFINAL_1 3 2" xfId="7102" xr:uid="{00000000-0005-0000-0000-0000B40A0000}"/>
    <cellStyle name="__ [0]_94____Horizon round 1 model vFINAL_1 4" xfId="7103" xr:uid="{00000000-0005-0000-0000-0000B50A0000}"/>
    <cellStyle name="__ [0]_94____Horizon round 1 model vFINAL_1_Project Farwest III Model 03-20-07 v135" xfId="7104" xr:uid="{00000000-0005-0000-0000-0000B60A0000}"/>
    <cellStyle name="__ [0]_94____Horizon round 1 model vFINAL_1_Project Farwest III Model 03-20-07 v135 2" xfId="7105" xr:uid="{00000000-0005-0000-0000-0000B70A0000}"/>
    <cellStyle name="__ [0]_94____Horizon round 1 model vFINAL_1_Project Farwest III Model 03-20-07 v135 2 2" xfId="7106" xr:uid="{00000000-0005-0000-0000-0000B80A0000}"/>
    <cellStyle name="__ [0]_94____Horizon round 1 model vFINAL_1_Project Farwest III Model 03-20-07 v135 3" xfId="7107" xr:uid="{00000000-0005-0000-0000-0000B90A0000}"/>
    <cellStyle name="__ [0]_94____Horizon round 1 model vFINAL_1_Project Farwest III Model 03-20-07 v135 3 2" xfId="7108" xr:uid="{00000000-0005-0000-0000-0000BA0A0000}"/>
    <cellStyle name="__ [0]_94____Horizon round 1 model vFINAL_1_Project Farwest III Model 03-20-07 v135 4" xfId="7109" xr:uid="{00000000-0005-0000-0000-0000BB0A0000}"/>
    <cellStyle name="__ [0]_94____Horizon round 1 model vFINAL_1_Project Farwest III Model 03-20-07 v135_UPC G&amp;A (5-3-07)" xfId="7110" xr:uid="{00000000-0005-0000-0000-0000BC0A0000}"/>
    <cellStyle name="__ [0]_94____Horizon round 1 model vFINAL_1_Project Farwest III Model 03-20-07 v135_UPC G&amp;A (5-3-07) 2" xfId="7111" xr:uid="{00000000-0005-0000-0000-0000BD0A0000}"/>
    <cellStyle name="__ [0]_94____Horizon round 1 model vFINAL_1_Project Farwest III Model 03-20-07 v135_UPC G&amp;A (5-3-07) 2 2" xfId="7112" xr:uid="{00000000-0005-0000-0000-0000BE0A0000}"/>
    <cellStyle name="__ [0]_94____Horizon round 1 model vFINAL_1_Project Farwest III Model 03-20-07 v135_UPC G&amp;A (5-3-07) 3" xfId="7113" xr:uid="{00000000-0005-0000-0000-0000BF0A0000}"/>
    <cellStyle name="__ [0]_94____Horizon round 1 model vFINAL_1_Project Farwest III Model 03-20-07 v135_UPC G&amp;A (5-3-07) 3 2" xfId="7114" xr:uid="{00000000-0005-0000-0000-0000C00A0000}"/>
    <cellStyle name="__ [0]_94____Horizon round 1 model vFINAL_1_Project Farwest III Model 03-20-07 v135_UPC G&amp;A (5-3-07) 4" xfId="7115" xr:uid="{00000000-0005-0000-0000-0000C10A0000}"/>
    <cellStyle name="__ [0]_94____Horizon round 1 model vFINAL_1_Project Makani Model 04-11-07 v6" xfId="7116" xr:uid="{00000000-0005-0000-0000-0000C20A0000}"/>
    <cellStyle name="__ [0]_94____Horizon round 1 model vFINAL_1_Project Makani Model 04-11-07 v6 2" xfId="7117" xr:uid="{00000000-0005-0000-0000-0000C30A0000}"/>
    <cellStyle name="__ [0]_94____Horizon round 1 model vFINAL_1_Project Makani Model 04-11-07 v6 2 2" xfId="7118" xr:uid="{00000000-0005-0000-0000-0000C40A0000}"/>
    <cellStyle name="__ [0]_94____Horizon round 1 model vFINAL_1_Project Makani Model 04-11-07 v6 3" xfId="7119" xr:uid="{00000000-0005-0000-0000-0000C50A0000}"/>
    <cellStyle name="__ [0]_94____Horizon round 1 model vFINAL_1_Project Makani Model 04-11-07 v6 3 2" xfId="7120" xr:uid="{00000000-0005-0000-0000-0000C60A0000}"/>
    <cellStyle name="__ [0]_94____Horizon round 1 model vFINAL_1_Project Makani Model 04-11-07 v6 4" xfId="7121" xr:uid="{00000000-0005-0000-0000-0000C70A0000}"/>
    <cellStyle name="__ [0]_94____Horizon round 1 model vFINAL_1_Project Makani Model 04-11-07 v6_UPC G&amp;A (5-3-07)" xfId="7122" xr:uid="{00000000-0005-0000-0000-0000C80A0000}"/>
    <cellStyle name="__ [0]_94____Horizon round 1 model vFINAL_1_Project Makani Model 04-11-07 v6_UPC G&amp;A (5-3-07) 2" xfId="7123" xr:uid="{00000000-0005-0000-0000-0000C90A0000}"/>
    <cellStyle name="__ [0]_94____Horizon round 1 model vFINAL_1_Project Makani Model 04-11-07 v6_UPC G&amp;A (5-3-07) 2 2" xfId="7124" xr:uid="{00000000-0005-0000-0000-0000CA0A0000}"/>
    <cellStyle name="__ [0]_94____Horizon round 1 model vFINAL_1_Project Makani Model 04-11-07 v6_UPC G&amp;A (5-3-07) 3" xfId="7125" xr:uid="{00000000-0005-0000-0000-0000CB0A0000}"/>
    <cellStyle name="__ [0]_94____Horizon round 1 model vFINAL_1_Project Makani Model 04-11-07 v6_UPC G&amp;A (5-3-07) 3 2" xfId="7126" xr:uid="{00000000-0005-0000-0000-0000CC0A0000}"/>
    <cellStyle name="__ [0]_94____Horizon round 1 model vFINAL_1_Project Makani Model 04-11-07 v6_UPC G&amp;A (5-3-07) 4" xfId="7127" xr:uid="{00000000-0005-0000-0000-0000CD0A0000}"/>
    <cellStyle name="__ [0]_94____Pre-Tax GAAP" xfId="7128" xr:uid="{00000000-0005-0000-0000-0000CE0A0000}"/>
    <cellStyle name="__ [0]_94____Pre-Tax GAAP 2" xfId="7129" xr:uid="{00000000-0005-0000-0000-0000CF0A0000}"/>
    <cellStyle name="__ [0]_94____Pre-Tax GAAP 2 2" xfId="7130" xr:uid="{00000000-0005-0000-0000-0000D00A0000}"/>
    <cellStyle name="__ [0]_94____Pre-Tax GAAP 3" xfId="7131" xr:uid="{00000000-0005-0000-0000-0000D10A0000}"/>
    <cellStyle name="__ [0]_94____Wind farm - operation CF" xfId="7132" xr:uid="{00000000-0005-0000-0000-0000D20A0000}"/>
    <cellStyle name="__ [0]_94____Wind farm - operation CF 2" xfId="7133" xr:uid="{00000000-0005-0000-0000-0000D30A0000}"/>
    <cellStyle name="__ [0]_94____Wind farm - operation CF 2 2" xfId="7134" xr:uid="{00000000-0005-0000-0000-0000D40A0000}"/>
    <cellStyle name="__ [0]_94____Wind farm - operation CF 2 2 2" xfId="7135" xr:uid="{00000000-0005-0000-0000-0000D50A0000}"/>
    <cellStyle name="__ [0]_94____Wind farm - operation CF 2 3" xfId="7136" xr:uid="{00000000-0005-0000-0000-0000D60A0000}"/>
    <cellStyle name="__ [0]_94____Wind farm - operation CF 2 3 2" xfId="7137" xr:uid="{00000000-0005-0000-0000-0000D70A0000}"/>
    <cellStyle name="__ [0]_94____Wind farm - operation CF 2 4" xfId="7138" xr:uid="{00000000-0005-0000-0000-0000D80A0000}"/>
    <cellStyle name="__ [0]_94____Wind farm - operation CF 2 4 2" xfId="7139" xr:uid="{00000000-0005-0000-0000-0000D90A0000}"/>
    <cellStyle name="__ [0]_94____Wind farm - operation CF 2 5" xfId="7140" xr:uid="{00000000-0005-0000-0000-0000DA0A0000}"/>
    <cellStyle name="__ [0]_94____Wind farm - operation CF 2 5 2" xfId="7141" xr:uid="{00000000-0005-0000-0000-0000DB0A0000}"/>
    <cellStyle name="__ [0]_94____Wind farm - operation CF 2 6" xfId="7142" xr:uid="{00000000-0005-0000-0000-0000DC0A0000}"/>
    <cellStyle name="__ [0]_94____Wind farm - operation CF 3" xfId="7143" xr:uid="{00000000-0005-0000-0000-0000DD0A0000}"/>
    <cellStyle name="__ [0]_94____Wind farm - operation CF 3 2" xfId="7144" xr:uid="{00000000-0005-0000-0000-0000DE0A0000}"/>
    <cellStyle name="__ [0]_94____Wind farm - operation CF 3 2 2" xfId="7145" xr:uid="{00000000-0005-0000-0000-0000DF0A0000}"/>
    <cellStyle name="__ [0]_94____Wind farm - operation CF 3 3" xfId="7146" xr:uid="{00000000-0005-0000-0000-0000E00A0000}"/>
    <cellStyle name="__ [0]_94____Wind farm - operation CF 3 3 2" xfId="7147" xr:uid="{00000000-0005-0000-0000-0000E10A0000}"/>
    <cellStyle name="__ [0]_94____Wind farm - operation CF 3 4" xfId="7148" xr:uid="{00000000-0005-0000-0000-0000E20A0000}"/>
    <cellStyle name="__ [0]_94____Wind farm - operation CF 3 4 2" xfId="7149" xr:uid="{00000000-0005-0000-0000-0000E30A0000}"/>
    <cellStyle name="__ [0]_94____Wind farm - operation CF 3 5" xfId="7150" xr:uid="{00000000-0005-0000-0000-0000E40A0000}"/>
    <cellStyle name="__ [0]_94____Wind farm - operation CF 3 5 2" xfId="7151" xr:uid="{00000000-0005-0000-0000-0000E50A0000}"/>
    <cellStyle name="__ [0]_94____Wind farm - operation CF 3 6" xfId="7152" xr:uid="{00000000-0005-0000-0000-0000E60A0000}"/>
    <cellStyle name="__ [0]_94____Wind farm - operation CF 4" xfId="7153" xr:uid="{00000000-0005-0000-0000-0000E70A0000}"/>
    <cellStyle name="__ [0]_94____Wind farm - operation CF_CHECK - White Creek Final Closing Model_2007 11 16 vequity method FINAL" xfId="7154" xr:uid="{00000000-0005-0000-0000-0000E80A0000}"/>
    <cellStyle name="__ [0]_94____Wind farm - operation CF_CHECK - White Creek Final Closing Model_2007 11 16 vequity method FINAL 2" xfId="7155" xr:uid="{00000000-0005-0000-0000-0000E90A0000}"/>
    <cellStyle name="__ [0]_94____Wind farm - operation CF_CHECK - White Creek Final Closing Model_2007 11 16 vequity method FINAL 2 2" xfId="7156" xr:uid="{00000000-0005-0000-0000-0000EA0A0000}"/>
    <cellStyle name="__ [0]_94____Wind farm - operation CF_CHECK - White Creek Final Closing Model_2007 11 16 vequity method FINAL 3" xfId="7157" xr:uid="{00000000-0005-0000-0000-0000EB0A0000}"/>
    <cellStyle name="__ [0]_94____Wind farm - operation CF_Horizon round 1 model vFINAL" xfId="7158" xr:uid="{00000000-0005-0000-0000-0000EC0A0000}"/>
    <cellStyle name="__ [0]_94____Wind farm - operation CF_Horizon round 1 model vFINAL 2" xfId="7159" xr:uid="{00000000-0005-0000-0000-0000ED0A0000}"/>
    <cellStyle name="__ [0]_94____Wind farm - operation CF_Horizon round 1 model vFINAL 2 2" xfId="7160" xr:uid="{00000000-0005-0000-0000-0000EE0A0000}"/>
    <cellStyle name="__ [0]_94____Wind farm - operation CF_Horizon round 1 model vFINAL 3" xfId="7161" xr:uid="{00000000-0005-0000-0000-0000EF0A0000}"/>
    <cellStyle name="__ [0]_94____Wind farm - operation CF_Horizon round 1 model vFINAL 3 2" xfId="7162" xr:uid="{00000000-0005-0000-0000-0000F00A0000}"/>
    <cellStyle name="__ [0]_94____Wind farm - operation CF_Horizon round 1 model vFINAL 4" xfId="7163" xr:uid="{00000000-0005-0000-0000-0000F10A0000}"/>
    <cellStyle name="__ [0]_94____Wind farm - operation CF_Horizon round 1 model vFINAL_1" xfId="7164" xr:uid="{00000000-0005-0000-0000-0000F20A0000}"/>
    <cellStyle name="__ [0]_94____Wind farm - operation CF_Horizon round 1 model vFINAL_1 2" xfId="7165" xr:uid="{00000000-0005-0000-0000-0000F30A0000}"/>
    <cellStyle name="__ [0]_94____Wind farm - operation CF_Horizon round 1 model vFINAL_1 2 2" xfId="7166" xr:uid="{00000000-0005-0000-0000-0000F40A0000}"/>
    <cellStyle name="__ [0]_94____Wind farm - operation CF_Horizon round 1 model vFINAL_1 3" xfId="7167" xr:uid="{00000000-0005-0000-0000-0000F50A0000}"/>
    <cellStyle name="__ [0]_94____Wind farm - operation CF_Horizon round 1 model vFINAL_1 3 2" xfId="7168" xr:uid="{00000000-0005-0000-0000-0000F60A0000}"/>
    <cellStyle name="__ [0]_94____Wind farm - operation CF_Horizon round 1 model vFINAL_1 4" xfId="7169" xr:uid="{00000000-0005-0000-0000-0000F70A0000}"/>
    <cellStyle name="__ [0]_94____Wind farm - operation CF_Horizon round 1 model vFINAL_1_Project Farwest III Model 03-20-07 v135" xfId="7170" xr:uid="{00000000-0005-0000-0000-0000F80A0000}"/>
    <cellStyle name="__ [0]_94____Wind farm - operation CF_Horizon round 1 model vFINAL_1_Project Farwest III Model 03-20-07 v135 2" xfId="7171" xr:uid="{00000000-0005-0000-0000-0000F90A0000}"/>
    <cellStyle name="__ [0]_94____Wind farm - operation CF_Horizon round 1 model vFINAL_1_Project Farwest III Model 03-20-07 v135 2 2" xfId="7172" xr:uid="{00000000-0005-0000-0000-0000FA0A0000}"/>
    <cellStyle name="__ [0]_94____Wind farm - operation CF_Horizon round 1 model vFINAL_1_Project Farwest III Model 03-20-07 v135 3" xfId="7173" xr:uid="{00000000-0005-0000-0000-0000FB0A0000}"/>
    <cellStyle name="__ [0]_94____Wind farm - operation CF_Horizon round 1 model vFINAL_1_Project Farwest III Model 03-20-07 v135 3 2" xfId="7174" xr:uid="{00000000-0005-0000-0000-0000FC0A0000}"/>
    <cellStyle name="__ [0]_94____Wind farm - operation CF_Horizon round 1 model vFINAL_1_Project Farwest III Model 03-20-07 v135 4" xfId="7175" xr:uid="{00000000-0005-0000-0000-0000FD0A0000}"/>
    <cellStyle name="__ [0]_94____Wind farm - operation CF_Horizon round 1 model vFINAL_1_Project Farwest III Model 03-20-07 v135_UPC G&amp;A (5-3-07)" xfId="7176" xr:uid="{00000000-0005-0000-0000-0000FE0A0000}"/>
    <cellStyle name="__ [0]_94____Wind farm - operation CF_Horizon round 1 model vFINAL_1_Project Farwest III Model 03-20-07 v135_UPC G&amp;A (5-3-07) 2" xfId="7177" xr:uid="{00000000-0005-0000-0000-0000FF0A0000}"/>
    <cellStyle name="__ [0]_94____Wind farm - operation CF_Horizon round 1 model vFINAL_1_Project Farwest III Model 03-20-07 v135_UPC G&amp;A (5-3-07) 2 2" xfId="7178" xr:uid="{00000000-0005-0000-0000-0000000B0000}"/>
    <cellStyle name="__ [0]_94____Wind farm - operation CF_Horizon round 1 model vFINAL_1_Project Farwest III Model 03-20-07 v135_UPC G&amp;A (5-3-07) 3" xfId="7179" xr:uid="{00000000-0005-0000-0000-0000010B0000}"/>
    <cellStyle name="__ [0]_94____Wind farm - operation CF_Horizon round 1 model vFINAL_1_Project Farwest III Model 03-20-07 v135_UPC G&amp;A (5-3-07) 3 2" xfId="7180" xr:uid="{00000000-0005-0000-0000-0000020B0000}"/>
    <cellStyle name="__ [0]_94____Wind farm - operation CF_Horizon round 1 model vFINAL_1_Project Farwest III Model 03-20-07 v135_UPC G&amp;A (5-3-07) 4" xfId="7181" xr:uid="{00000000-0005-0000-0000-0000030B0000}"/>
    <cellStyle name="__ [0]_94____Wind farm - operation CF_Horizon round 1 model vFINAL_1_Project Makani Model 04-11-07 v6" xfId="7182" xr:uid="{00000000-0005-0000-0000-0000040B0000}"/>
    <cellStyle name="__ [0]_94____Wind farm - operation CF_Horizon round 1 model vFINAL_1_Project Makani Model 04-11-07 v6 2" xfId="7183" xr:uid="{00000000-0005-0000-0000-0000050B0000}"/>
    <cellStyle name="__ [0]_94____Wind farm - operation CF_Horizon round 1 model vFINAL_1_Project Makani Model 04-11-07 v6 2 2" xfId="7184" xr:uid="{00000000-0005-0000-0000-0000060B0000}"/>
    <cellStyle name="__ [0]_94____Wind farm - operation CF_Horizon round 1 model vFINAL_1_Project Makani Model 04-11-07 v6 3" xfId="7185" xr:uid="{00000000-0005-0000-0000-0000070B0000}"/>
    <cellStyle name="__ [0]_94____Wind farm - operation CF_Horizon round 1 model vFINAL_1_Project Makani Model 04-11-07 v6 3 2" xfId="7186" xr:uid="{00000000-0005-0000-0000-0000080B0000}"/>
    <cellStyle name="__ [0]_94____Wind farm - operation CF_Horizon round 1 model vFINAL_1_Project Makani Model 04-11-07 v6 4" xfId="7187" xr:uid="{00000000-0005-0000-0000-0000090B0000}"/>
    <cellStyle name="__ [0]_94____Wind farm - operation CF_Horizon round 1 model vFINAL_1_Project Makani Model 04-11-07 v6_UPC G&amp;A (5-3-07)" xfId="7188" xr:uid="{00000000-0005-0000-0000-00000A0B0000}"/>
    <cellStyle name="__ [0]_94____Wind farm - operation CF_Horizon round 1 model vFINAL_1_Project Makani Model 04-11-07 v6_UPC G&amp;A (5-3-07) 2" xfId="7189" xr:uid="{00000000-0005-0000-0000-00000B0B0000}"/>
    <cellStyle name="__ [0]_94____Wind farm - operation CF_Horizon round 1 model vFINAL_1_Project Makani Model 04-11-07 v6_UPC G&amp;A (5-3-07) 2 2" xfId="7190" xr:uid="{00000000-0005-0000-0000-00000C0B0000}"/>
    <cellStyle name="__ [0]_94____Wind farm - operation CF_Horizon round 1 model vFINAL_1_Project Makani Model 04-11-07 v6_UPC G&amp;A (5-3-07) 3" xfId="7191" xr:uid="{00000000-0005-0000-0000-00000D0B0000}"/>
    <cellStyle name="__ [0]_94____Wind farm - operation CF_Horizon round 1 model vFINAL_1_Project Makani Model 04-11-07 v6_UPC G&amp;A (5-3-07) 3 2" xfId="7192" xr:uid="{00000000-0005-0000-0000-00000E0B0000}"/>
    <cellStyle name="__ [0]_94____Wind farm - operation CF_Horizon round 1 model vFINAL_1_Project Makani Model 04-11-07 v6_UPC G&amp;A (5-3-07) 4" xfId="7193" xr:uid="{00000000-0005-0000-0000-00000F0B0000}"/>
    <cellStyle name="__ [0]_94____Wind farm - operation CF_Pre-Tax GAAP" xfId="7194" xr:uid="{00000000-0005-0000-0000-0000100B0000}"/>
    <cellStyle name="__ [0]_94____Wind farm - operation CF_Pre-Tax GAAP 2" xfId="7195" xr:uid="{00000000-0005-0000-0000-0000110B0000}"/>
    <cellStyle name="__ [0]_94____Wind farm - operation CF_Pre-Tax GAAP 2 2" xfId="7196" xr:uid="{00000000-0005-0000-0000-0000120B0000}"/>
    <cellStyle name="__ [0]_94____Wind farm - operation CF_Pre-Tax GAAP 3" xfId="7197" xr:uid="{00000000-0005-0000-0000-0000130B0000}"/>
    <cellStyle name="__ [0]_94____Wind farm - operation CF_WPP - Ormat 6-5-2007  v19i with internal accounting v3 eq method FINAL" xfId="7198" xr:uid="{00000000-0005-0000-0000-0000140B0000}"/>
    <cellStyle name="__ [0]_94____Wind farm - operation CF_WPP - Ormat 6-5-2007  v19i with internal accounting v3 eq method FINAL 2" xfId="7199" xr:uid="{00000000-0005-0000-0000-0000150B0000}"/>
    <cellStyle name="__ [0]_94____Wind farm - operation CF_WPP - Ormat 6-5-2007  v19i with internal accounting v3 eq method FINAL 2 2" xfId="7200" xr:uid="{00000000-0005-0000-0000-0000160B0000}"/>
    <cellStyle name="__ [0]_94____Wind farm - operation CF_WPP - Ormat 6-5-2007  v19i with internal accounting v3 eq method FINAL 3" xfId="7201" xr:uid="{00000000-0005-0000-0000-0000170B0000}"/>
    <cellStyle name="__ [0]_94____WPP - Ormat 6-5-2007  v19i with internal accounting v3 eq method FINAL" xfId="7202" xr:uid="{00000000-0005-0000-0000-0000180B0000}"/>
    <cellStyle name="__ [0]_94____WPP - Ormat 6-5-2007  v19i with internal accounting v3 eq method FINAL 2" xfId="7203" xr:uid="{00000000-0005-0000-0000-0000190B0000}"/>
    <cellStyle name="__ [0]_94____WPP - Ormat 6-5-2007  v19i with internal accounting v3 eq method FINAL 2 2" xfId="7204" xr:uid="{00000000-0005-0000-0000-00001A0B0000}"/>
    <cellStyle name="__ [0]_94____WPP - Ormat 6-5-2007  v19i with internal accounting v3 eq method FINAL 3" xfId="7205" xr:uid="{00000000-0005-0000-0000-00001B0B0000}"/>
    <cellStyle name="__ [0]_dimon" xfId="7206" xr:uid="{00000000-0005-0000-0000-00001C0B0000}"/>
    <cellStyle name="__ [0]_dimon 2" xfId="7207" xr:uid="{00000000-0005-0000-0000-00001D0B0000}"/>
    <cellStyle name="__ [0]_dimon 2 2" xfId="7208" xr:uid="{00000000-0005-0000-0000-00001E0B0000}"/>
    <cellStyle name="__ [0]_dimon 2 2 2" xfId="7209" xr:uid="{00000000-0005-0000-0000-00001F0B0000}"/>
    <cellStyle name="__ [0]_dimon 2 3" xfId="7210" xr:uid="{00000000-0005-0000-0000-0000200B0000}"/>
    <cellStyle name="__ [0]_dimon 2 3 2" xfId="7211" xr:uid="{00000000-0005-0000-0000-0000210B0000}"/>
    <cellStyle name="__ [0]_dimon 2 4" xfId="7212" xr:uid="{00000000-0005-0000-0000-0000220B0000}"/>
    <cellStyle name="__ [0]_dimon 2 4 2" xfId="7213" xr:uid="{00000000-0005-0000-0000-0000230B0000}"/>
    <cellStyle name="__ [0]_dimon 2 5" xfId="7214" xr:uid="{00000000-0005-0000-0000-0000240B0000}"/>
    <cellStyle name="__ [0]_dimon 2 5 2" xfId="7215" xr:uid="{00000000-0005-0000-0000-0000250B0000}"/>
    <cellStyle name="__ [0]_dimon 2 6" xfId="7216" xr:uid="{00000000-0005-0000-0000-0000260B0000}"/>
    <cellStyle name="__ [0]_dimon 3" xfId="7217" xr:uid="{00000000-0005-0000-0000-0000270B0000}"/>
    <cellStyle name="__ [0]_dimon 3 2" xfId="7218" xr:uid="{00000000-0005-0000-0000-0000280B0000}"/>
    <cellStyle name="__ [0]_dimon 3 2 2" xfId="7219" xr:uid="{00000000-0005-0000-0000-0000290B0000}"/>
    <cellStyle name="__ [0]_dimon 3 3" xfId="7220" xr:uid="{00000000-0005-0000-0000-00002A0B0000}"/>
    <cellStyle name="__ [0]_dimon 3 3 2" xfId="7221" xr:uid="{00000000-0005-0000-0000-00002B0B0000}"/>
    <cellStyle name="__ [0]_dimon 3 4" xfId="7222" xr:uid="{00000000-0005-0000-0000-00002C0B0000}"/>
    <cellStyle name="__ [0]_dimon 3 4 2" xfId="7223" xr:uid="{00000000-0005-0000-0000-00002D0B0000}"/>
    <cellStyle name="__ [0]_dimon 3 5" xfId="7224" xr:uid="{00000000-0005-0000-0000-00002E0B0000}"/>
    <cellStyle name="__ [0]_dimon 3 5 2" xfId="7225" xr:uid="{00000000-0005-0000-0000-00002F0B0000}"/>
    <cellStyle name="__ [0]_dimon 3 6" xfId="7226" xr:uid="{00000000-0005-0000-0000-0000300B0000}"/>
    <cellStyle name="__ [0]_dimon 4" xfId="7227" xr:uid="{00000000-0005-0000-0000-0000310B0000}"/>
    <cellStyle name="__ [0]_dimon_CHECK - White Creek Final Closing Model_2007 11 16 vequity method FINAL" xfId="7228" xr:uid="{00000000-0005-0000-0000-0000320B0000}"/>
    <cellStyle name="__ [0]_dimon_CHECK - White Creek Final Closing Model_2007 11 16 vequity method FINAL 2" xfId="7229" xr:uid="{00000000-0005-0000-0000-0000330B0000}"/>
    <cellStyle name="__ [0]_dimon_CHECK - White Creek Final Closing Model_2007 11 16 vequity method FINAL 2 2" xfId="7230" xr:uid="{00000000-0005-0000-0000-0000340B0000}"/>
    <cellStyle name="__ [0]_dimon_CHECK - White Creek Final Closing Model_2007 11 16 vequity method FINAL 3" xfId="7231" xr:uid="{00000000-0005-0000-0000-0000350B0000}"/>
    <cellStyle name="__ [0]_dimon_Horizon round 1 model vFINAL" xfId="7232" xr:uid="{00000000-0005-0000-0000-0000360B0000}"/>
    <cellStyle name="__ [0]_dimon_Horizon round 1 model vFINAL 2" xfId="7233" xr:uid="{00000000-0005-0000-0000-0000370B0000}"/>
    <cellStyle name="__ [0]_dimon_Horizon round 1 model vFINAL 2 2" xfId="7234" xr:uid="{00000000-0005-0000-0000-0000380B0000}"/>
    <cellStyle name="__ [0]_dimon_Horizon round 1 model vFINAL 3" xfId="7235" xr:uid="{00000000-0005-0000-0000-0000390B0000}"/>
    <cellStyle name="__ [0]_dimon_Horizon round 1 model vFINAL 3 2" xfId="7236" xr:uid="{00000000-0005-0000-0000-00003A0B0000}"/>
    <cellStyle name="__ [0]_dimon_Horizon round 1 model vFINAL 4" xfId="7237" xr:uid="{00000000-0005-0000-0000-00003B0B0000}"/>
    <cellStyle name="__ [0]_dimon_Horizon round 1 model vFINAL_1" xfId="7238" xr:uid="{00000000-0005-0000-0000-00003C0B0000}"/>
    <cellStyle name="__ [0]_dimon_Horizon round 1 model vFINAL_1 2" xfId="7239" xr:uid="{00000000-0005-0000-0000-00003D0B0000}"/>
    <cellStyle name="__ [0]_dimon_Horizon round 1 model vFINAL_1 2 2" xfId="7240" xr:uid="{00000000-0005-0000-0000-00003E0B0000}"/>
    <cellStyle name="__ [0]_dimon_Horizon round 1 model vFINAL_1 3" xfId="7241" xr:uid="{00000000-0005-0000-0000-00003F0B0000}"/>
    <cellStyle name="__ [0]_dimon_Horizon round 1 model vFINAL_1 3 2" xfId="7242" xr:uid="{00000000-0005-0000-0000-0000400B0000}"/>
    <cellStyle name="__ [0]_dimon_Horizon round 1 model vFINAL_1 4" xfId="7243" xr:uid="{00000000-0005-0000-0000-0000410B0000}"/>
    <cellStyle name="__ [0]_dimon_Horizon round 1 model vFINAL_1_Project Farwest III Model 03-20-07 v135" xfId="7244" xr:uid="{00000000-0005-0000-0000-0000420B0000}"/>
    <cellStyle name="__ [0]_dimon_Horizon round 1 model vFINAL_1_Project Farwest III Model 03-20-07 v135 2" xfId="7245" xr:uid="{00000000-0005-0000-0000-0000430B0000}"/>
    <cellStyle name="__ [0]_dimon_Horizon round 1 model vFINAL_1_Project Farwest III Model 03-20-07 v135 2 2" xfId="7246" xr:uid="{00000000-0005-0000-0000-0000440B0000}"/>
    <cellStyle name="__ [0]_dimon_Horizon round 1 model vFINAL_1_Project Farwest III Model 03-20-07 v135 3" xfId="7247" xr:uid="{00000000-0005-0000-0000-0000450B0000}"/>
    <cellStyle name="__ [0]_dimon_Horizon round 1 model vFINAL_1_Project Farwest III Model 03-20-07 v135 3 2" xfId="7248" xr:uid="{00000000-0005-0000-0000-0000460B0000}"/>
    <cellStyle name="__ [0]_dimon_Horizon round 1 model vFINAL_1_Project Farwest III Model 03-20-07 v135 4" xfId="7249" xr:uid="{00000000-0005-0000-0000-0000470B0000}"/>
    <cellStyle name="__ [0]_dimon_Horizon round 1 model vFINAL_1_Project Farwest III Model 03-20-07 v135_UPC G&amp;A (5-3-07)" xfId="7250" xr:uid="{00000000-0005-0000-0000-0000480B0000}"/>
    <cellStyle name="__ [0]_dimon_Horizon round 1 model vFINAL_1_Project Farwest III Model 03-20-07 v135_UPC G&amp;A (5-3-07) 2" xfId="7251" xr:uid="{00000000-0005-0000-0000-0000490B0000}"/>
    <cellStyle name="__ [0]_dimon_Horizon round 1 model vFINAL_1_Project Farwest III Model 03-20-07 v135_UPC G&amp;A (5-3-07) 2 2" xfId="7252" xr:uid="{00000000-0005-0000-0000-00004A0B0000}"/>
    <cellStyle name="__ [0]_dimon_Horizon round 1 model vFINAL_1_Project Farwest III Model 03-20-07 v135_UPC G&amp;A (5-3-07) 3" xfId="7253" xr:uid="{00000000-0005-0000-0000-00004B0B0000}"/>
    <cellStyle name="__ [0]_dimon_Horizon round 1 model vFINAL_1_Project Farwest III Model 03-20-07 v135_UPC G&amp;A (5-3-07) 3 2" xfId="7254" xr:uid="{00000000-0005-0000-0000-00004C0B0000}"/>
    <cellStyle name="__ [0]_dimon_Horizon round 1 model vFINAL_1_Project Farwest III Model 03-20-07 v135_UPC G&amp;A (5-3-07) 4" xfId="7255" xr:uid="{00000000-0005-0000-0000-00004D0B0000}"/>
    <cellStyle name="__ [0]_dimon_Horizon round 1 model vFINAL_1_Project Makani Model 04-11-07 v6" xfId="7256" xr:uid="{00000000-0005-0000-0000-00004E0B0000}"/>
    <cellStyle name="__ [0]_dimon_Horizon round 1 model vFINAL_1_Project Makani Model 04-11-07 v6 2" xfId="7257" xr:uid="{00000000-0005-0000-0000-00004F0B0000}"/>
    <cellStyle name="__ [0]_dimon_Horizon round 1 model vFINAL_1_Project Makani Model 04-11-07 v6 2 2" xfId="7258" xr:uid="{00000000-0005-0000-0000-0000500B0000}"/>
    <cellStyle name="__ [0]_dimon_Horizon round 1 model vFINAL_1_Project Makani Model 04-11-07 v6 3" xfId="7259" xr:uid="{00000000-0005-0000-0000-0000510B0000}"/>
    <cellStyle name="__ [0]_dimon_Horizon round 1 model vFINAL_1_Project Makani Model 04-11-07 v6 3 2" xfId="7260" xr:uid="{00000000-0005-0000-0000-0000520B0000}"/>
    <cellStyle name="__ [0]_dimon_Horizon round 1 model vFINAL_1_Project Makani Model 04-11-07 v6 4" xfId="7261" xr:uid="{00000000-0005-0000-0000-0000530B0000}"/>
    <cellStyle name="__ [0]_dimon_Horizon round 1 model vFINAL_1_Project Makani Model 04-11-07 v6_UPC G&amp;A (5-3-07)" xfId="7262" xr:uid="{00000000-0005-0000-0000-0000540B0000}"/>
    <cellStyle name="__ [0]_dimon_Horizon round 1 model vFINAL_1_Project Makani Model 04-11-07 v6_UPC G&amp;A (5-3-07) 2" xfId="7263" xr:uid="{00000000-0005-0000-0000-0000550B0000}"/>
    <cellStyle name="__ [0]_dimon_Horizon round 1 model vFINAL_1_Project Makani Model 04-11-07 v6_UPC G&amp;A (5-3-07) 2 2" xfId="7264" xr:uid="{00000000-0005-0000-0000-0000560B0000}"/>
    <cellStyle name="__ [0]_dimon_Horizon round 1 model vFINAL_1_Project Makani Model 04-11-07 v6_UPC G&amp;A (5-3-07) 3" xfId="7265" xr:uid="{00000000-0005-0000-0000-0000570B0000}"/>
    <cellStyle name="__ [0]_dimon_Horizon round 1 model vFINAL_1_Project Makani Model 04-11-07 v6_UPC G&amp;A (5-3-07) 3 2" xfId="7266" xr:uid="{00000000-0005-0000-0000-0000580B0000}"/>
    <cellStyle name="__ [0]_dimon_Horizon round 1 model vFINAL_1_Project Makani Model 04-11-07 v6_UPC G&amp;A (5-3-07) 4" xfId="7267" xr:uid="{00000000-0005-0000-0000-0000590B0000}"/>
    <cellStyle name="__ [0]_dimon_Pre-Tax GAAP" xfId="7268" xr:uid="{00000000-0005-0000-0000-00005A0B0000}"/>
    <cellStyle name="__ [0]_dimon_Pre-Tax GAAP 2" xfId="7269" xr:uid="{00000000-0005-0000-0000-00005B0B0000}"/>
    <cellStyle name="__ [0]_dimon_Pre-Tax GAAP 2 2" xfId="7270" xr:uid="{00000000-0005-0000-0000-00005C0B0000}"/>
    <cellStyle name="__ [0]_dimon_Pre-Tax GAAP 3" xfId="7271" xr:uid="{00000000-0005-0000-0000-00005D0B0000}"/>
    <cellStyle name="__ [0]_dimon_WPP - Ormat 6-5-2007  v19i with internal accounting v3 eq method FINAL" xfId="7272" xr:uid="{00000000-0005-0000-0000-00005E0B0000}"/>
    <cellStyle name="__ [0]_dimon_WPP - Ormat 6-5-2007  v19i with internal accounting v3 eq method FINAL 2" xfId="7273" xr:uid="{00000000-0005-0000-0000-00005F0B0000}"/>
    <cellStyle name="__ [0]_dimon_WPP - Ormat 6-5-2007  v19i with internal accounting v3 eq method FINAL 2 2" xfId="7274" xr:uid="{00000000-0005-0000-0000-0000600B0000}"/>
    <cellStyle name="__ [0]_dimon_WPP - Ormat 6-5-2007  v19i with internal accounting v3 eq method FINAL 3" xfId="7275" xr:uid="{00000000-0005-0000-0000-0000610B0000}"/>
    <cellStyle name="__ [0]_form" xfId="7276" xr:uid="{00000000-0005-0000-0000-0000620B0000}"/>
    <cellStyle name="__ [0]_form 2" xfId="7277" xr:uid="{00000000-0005-0000-0000-0000630B0000}"/>
    <cellStyle name="__ [0]_form 2 2" xfId="7278" xr:uid="{00000000-0005-0000-0000-0000640B0000}"/>
    <cellStyle name="__ [0]_form 2 2 2" xfId="7279" xr:uid="{00000000-0005-0000-0000-0000650B0000}"/>
    <cellStyle name="__ [0]_form 2 3" xfId="7280" xr:uid="{00000000-0005-0000-0000-0000660B0000}"/>
    <cellStyle name="__ [0]_form 2 3 2" xfId="7281" xr:uid="{00000000-0005-0000-0000-0000670B0000}"/>
    <cellStyle name="__ [0]_form 2 4" xfId="7282" xr:uid="{00000000-0005-0000-0000-0000680B0000}"/>
    <cellStyle name="__ [0]_form 2 4 2" xfId="7283" xr:uid="{00000000-0005-0000-0000-0000690B0000}"/>
    <cellStyle name="__ [0]_form 2 5" xfId="7284" xr:uid="{00000000-0005-0000-0000-00006A0B0000}"/>
    <cellStyle name="__ [0]_form 2 5 2" xfId="7285" xr:uid="{00000000-0005-0000-0000-00006B0B0000}"/>
    <cellStyle name="__ [0]_form 2 6" xfId="7286" xr:uid="{00000000-0005-0000-0000-00006C0B0000}"/>
    <cellStyle name="__ [0]_form 3" xfId="7287" xr:uid="{00000000-0005-0000-0000-00006D0B0000}"/>
    <cellStyle name="__ [0]_form 3 2" xfId="7288" xr:uid="{00000000-0005-0000-0000-00006E0B0000}"/>
    <cellStyle name="__ [0]_form 3 2 2" xfId="7289" xr:uid="{00000000-0005-0000-0000-00006F0B0000}"/>
    <cellStyle name="__ [0]_form 3 3" xfId="7290" xr:uid="{00000000-0005-0000-0000-0000700B0000}"/>
    <cellStyle name="__ [0]_form 3 3 2" xfId="7291" xr:uid="{00000000-0005-0000-0000-0000710B0000}"/>
    <cellStyle name="__ [0]_form 3 4" xfId="7292" xr:uid="{00000000-0005-0000-0000-0000720B0000}"/>
    <cellStyle name="__ [0]_form 3 4 2" xfId="7293" xr:uid="{00000000-0005-0000-0000-0000730B0000}"/>
    <cellStyle name="__ [0]_form 3 5" xfId="7294" xr:uid="{00000000-0005-0000-0000-0000740B0000}"/>
    <cellStyle name="__ [0]_form 3 5 2" xfId="7295" xr:uid="{00000000-0005-0000-0000-0000750B0000}"/>
    <cellStyle name="__ [0]_form 3 6" xfId="7296" xr:uid="{00000000-0005-0000-0000-0000760B0000}"/>
    <cellStyle name="__ [0]_form 4" xfId="7297" xr:uid="{00000000-0005-0000-0000-0000770B0000}"/>
    <cellStyle name="__ [0]_form_CHECK - White Creek Final Closing Model_2007 11 16 vequity method FINAL" xfId="7298" xr:uid="{00000000-0005-0000-0000-0000780B0000}"/>
    <cellStyle name="__ [0]_form_CHECK - White Creek Final Closing Model_2007 11 16 vequity method FINAL 2" xfId="7299" xr:uid="{00000000-0005-0000-0000-0000790B0000}"/>
    <cellStyle name="__ [0]_form_CHECK - White Creek Final Closing Model_2007 11 16 vequity method FINAL 2 2" xfId="7300" xr:uid="{00000000-0005-0000-0000-00007A0B0000}"/>
    <cellStyle name="__ [0]_form_CHECK - White Creek Final Closing Model_2007 11 16 vequity method FINAL 3" xfId="7301" xr:uid="{00000000-0005-0000-0000-00007B0B0000}"/>
    <cellStyle name="__ [0]_form_ClearSky_AEP_Min_04.04.02_Bank" xfId="7302" xr:uid="{00000000-0005-0000-0000-00007C0B0000}"/>
    <cellStyle name="__ [0]_form_ClearSky_AEP_Min_04.04.02_Bank 2" xfId="7303" xr:uid="{00000000-0005-0000-0000-00007D0B0000}"/>
    <cellStyle name="__ [0]_form_ClearSky_AEP_Min_04.04.02_Bank 2 2" xfId="7304" xr:uid="{00000000-0005-0000-0000-00007E0B0000}"/>
    <cellStyle name="__ [0]_form_ClearSky_AEP_Min_04.04.02_Bank 3" xfId="7305" xr:uid="{00000000-0005-0000-0000-00007F0B0000}"/>
    <cellStyle name="__ [0]_form_ClearSky_AEP_Min_04.04.02_Bank 3 2" xfId="7306" xr:uid="{00000000-0005-0000-0000-0000800B0000}"/>
    <cellStyle name="__ [0]_form_ClearSky_AEP_Min_04.04.02_Bank 4" xfId="7307" xr:uid="{00000000-0005-0000-0000-0000810B0000}"/>
    <cellStyle name="__ [0]_form_ClearSky_AEP_Min_04.04.02_Bank 4 2" xfId="7308" xr:uid="{00000000-0005-0000-0000-0000820B0000}"/>
    <cellStyle name="__ [0]_form_ClearSky_AEP_Min_04.04.02_Bank 5" xfId="7309" xr:uid="{00000000-0005-0000-0000-0000830B0000}"/>
    <cellStyle name="__ [0]_form_ClearSky_AEP_Min_04.04.02_Bank 5 2" xfId="7310" xr:uid="{00000000-0005-0000-0000-0000840B0000}"/>
    <cellStyle name="__ [0]_form_ClearSky_AEP_Min_04.04.02_Bank 6" xfId="7311" xr:uid="{00000000-0005-0000-0000-0000850B0000}"/>
    <cellStyle name="__ [0]_form_Clearsky_internal_050301" xfId="7312" xr:uid="{00000000-0005-0000-0000-0000860B0000}"/>
    <cellStyle name="__ [0]_form_Clearsky_internal_050301 2" xfId="7313" xr:uid="{00000000-0005-0000-0000-0000870B0000}"/>
    <cellStyle name="__ [0]_form_Clearsky_internal_050301 2 2" xfId="7314" xr:uid="{00000000-0005-0000-0000-0000880B0000}"/>
    <cellStyle name="__ [0]_form_Clearsky_internal_050301 3" xfId="7315" xr:uid="{00000000-0005-0000-0000-0000890B0000}"/>
    <cellStyle name="__ [0]_form_Clearsky_internal_050301 3 2" xfId="7316" xr:uid="{00000000-0005-0000-0000-00008A0B0000}"/>
    <cellStyle name="__ [0]_form_Clearsky_internal_050301 4" xfId="7317" xr:uid="{00000000-0005-0000-0000-00008B0B0000}"/>
    <cellStyle name="__ [0]_form_Clearsky_internal_050301 4 2" xfId="7318" xr:uid="{00000000-0005-0000-0000-00008C0B0000}"/>
    <cellStyle name="__ [0]_form_Clearsky_internal_050301 5" xfId="7319" xr:uid="{00000000-0005-0000-0000-00008D0B0000}"/>
    <cellStyle name="__ [0]_form_Clearsky_internal_050301 5 2" xfId="7320" xr:uid="{00000000-0005-0000-0000-00008E0B0000}"/>
    <cellStyle name="__ [0]_form_Clearsky_internal_050301 6" xfId="7321" xr:uid="{00000000-0005-0000-0000-00008F0B0000}"/>
    <cellStyle name="__ [0]_form_Clearsky_internal_050301_1" xfId="7322" xr:uid="{00000000-0005-0000-0000-0000900B0000}"/>
    <cellStyle name="__ [0]_form_Clearsky_internal_050301_1 2" xfId="7323" xr:uid="{00000000-0005-0000-0000-0000910B0000}"/>
    <cellStyle name="__ [0]_form_Clearsky_internal_050301_1 2 2" xfId="7324" xr:uid="{00000000-0005-0000-0000-0000920B0000}"/>
    <cellStyle name="__ [0]_form_Clearsky_internal_050301_1 3" xfId="7325" xr:uid="{00000000-0005-0000-0000-0000930B0000}"/>
    <cellStyle name="__ [0]_form_Clearsky_internal_050301_1 3 2" xfId="7326" xr:uid="{00000000-0005-0000-0000-0000940B0000}"/>
    <cellStyle name="__ [0]_form_Clearsky_internal_050301_1 4" xfId="7327" xr:uid="{00000000-0005-0000-0000-0000950B0000}"/>
    <cellStyle name="__ [0]_form_Clearsky_internal_050301_1 4 2" xfId="7328" xr:uid="{00000000-0005-0000-0000-0000960B0000}"/>
    <cellStyle name="__ [0]_form_Clearsky_internal_050301_1 5" xfId="7329" xr:uid="{00000000-0005-0000-0000-0000970B0000}"/>
    <cellStyle name="__ [0]_form_Clearsky_internal_050301_1 5 2" xfId="7330" xr:uid="{00000000-0005-0000-0000-0000980B0000}"/>
    <cellStyle name="__ [0]_form_Clearsky_internal_050301_1 6" xfId="7331" xr:uid="{00000000-0005-0000-0000-0000990B0000}"/>
    <cellStyle name="__ [0]_form_Clearsky_internal_070201" xfId="7332" xr:uid="{00000000-0005-0000-0000-00009A0B0000}"/>
    <cellStyle name="__ [0]_form_Clearsky_internal_070201 2" xfId="7333" xr:uid="{00000000-0005-0000-0000-00009B0B0000}"/>
    <cellStyle name="__ [0]_form_Clearsky_internal_070201 2 2" xfId="7334" xr:uid="{00000000-0005-0000-0000-00009C0B0000}"/>
    <cellStyle name="__ [0]_form_Clearsky_internal_070201 3" xfId="7335" xr:uid="{00000000-0005-0000-0000-00009D0B0000}"/>
    <cellStyle name="__ [0]_form_Clearsky_internal_070201 3 2" xfId="7336" xr:uid="{00000000-0005-0000-0000-00009E0B0000}"/>
    <cellStyle name="__ [0]_form_Clearsky_internal_070201 4" xfId="7337" xr:uid="{00000000-0005-0000-0000-00009F0B0000}"/>
    <cellStyle name="__ [0]_form_Clearsky_internal_070201 4 2" xfId="7338" xr:uid="{00000000-0005-0000-0000-0000A00B0000}"/>
    <cellStyle name="__ [0]_form_Clearsky_internal_070201 5" xfId="7339" xr:uid="{00000000-0005-0000-0000-0000A10B0000}"/>
    <cellStyle name="__ [0]_form_Clearsky_internal_070201 5 2" xfId="7340" xr:uid="{00000000-0005-0000-0000-0000A20B0000}"/>
    <cellStyle name="__ [0]_form_Clearsky_internal_070201 6" xfId="7341" xr:uid="{00000000-0005-0000-0000-0000A30B0000}"/>
    <cellStyle name="__ [0]_form_Clearsky_internal_070201.xls Chart 2" xfId="7342" xr:uid="{00000000-0005-0000-0000-0000A40B0000}"/>
    <cellStyle name="__ [0]_form_Clearsky_internal_070201.xls Chart 2 2" xfId="7343" xr:uid="{00000000-0005-0000-0000-0000A50B0000}"/>
    <cellStyle name="__ [0]_form_Clearsky_internal_070201.xls Chart 2 2 2" xfId="7344" xr:uid="{00000000-0005-0000-0000-0000A60B0000}"/>
    <cellStyle name="__ [0]_form_Clearsky_internal_070201.xls Chart 2 3" xfId="7345" xr:uid="{00000000-0005-0000-0000-0000A70B0000}"/>
    <cellStyle name="__ [0]_form_Clearsky_internal_070201.xls Chart 2 3 2" xfId="7346" xr:uid="{00000000-0005-0000-0000-0000A80B0000}"/>
    <cellStyle name="__ [0]_form_Clearsky_internal_070201.xls Chart 2 4" xfId="7347" xr:uid="{00000000-0005-0000-0000-0000A90B0000}"/>
    <cellStyle name="__ [0]_form_Clearsky_internal_070201.xls Chart 2 4 2" xfId="7348" xr:uid="{00000000-0005-0000-0000-0000AA0B0000}"/>
    <cellStyle name="__ [0]_form_Clearsky_internal_070201.xls Chart 2 5" xfId="7349" xr:uid="{00000000-0005-0000-0000-0000AB0B0000}"/>
    <cellStyle name="__ [0]_form_Clearsky_internal_070201.xls Chart 2 5 2" xfId="7350" xr:uid="{00000000-0005-0000-0000-0000AC0B0000}"/>
    <cellStyle name="__ [0]_form_Clearsky_internal_070201.xls Chart 2 6" xfId="7351" xr:uid="{00000000-0005-0000-0000-0000AD0B0000}"/>
    <cellStyle name="__ [0]_form_Clearsky_internal_070201_Clearsky_Outside_070201.xls Chart 2" xfId="7352" xr:uid="{00000000-0005-0000-0000-0000AE0B0000}"/>
    <cellStyle name="__ [0]_form_Clearsky_internal_070201_Clearsky_Outside_070201.xls Chart 2 2" xfId="7353" xr:uid="{00000000-0005-0000-0000-0000AF0B0000}"/>
    <cellStyle name="__ [0]_form_Clearsky_internal_070201_Clearsky_Outside_070201.xls Chart 2 2 2" xfId="7354" xr:uid="{00000000-0005-0000-0000-0000B00B0000}"/>
    <cellStyle name="__ [0]_form_Clearsky_internal_070201_Clearsky_Outside_070201.xls Chart 2 3" xfId="7355" xr:uid="{00000000-0005-0000-0000-0000B10B0000}"/>
    <cellStyle name="__ [0]_form_Clearsky_internal_070201_Clearsky_Outside_070201.xls Chart 2 3 2" xfId="7356" xr:uid="{00000000-0005-0000-0000-0000B20B0000}"/>
    <cellStyle name="__ [0]_form_Clearsky_internal_070201_Clearsky_Outside_070201.xls Chart 2 4" xfId="7357" xr:uid="{00000000-0005-0000-0000-0000B30B0000}"/>
    <cellStyle name="__ [0]_form_Clearsky_internal_070201_Clearsky_Outside_070201.xls Chart 2 4 2" xfId="7358" xr:uid="{00000000-0005-0000-0000-0000B40B0000}"/>
    <cellStyle name="__ [0]_form_Clearsky_internal_070201_Clearsky_Outside_070201.xls Chart 2 5" xfId="7359" xr:uid="{00000000-0005-0000-0000-0000B50B0000}"/>
    <cellStyle name="__ [0]_form_Clearsky_internal_070201_Clearsky_Outside_070201.xls Chart 2 5 2" xfId="7360" xr:uid="{00000000-0005-0000-0000-0000B60B0000}"/>
    <cellStyle name="__ [0]_form_Clearsky_internal_070201_Clearsky_Outside_070201.xls Chart 2 6" xfId="7361" xr:uid="{00000000-0005-0000-0000-0000B70B0000}"/>
    <cellStyle name="__ [0]_form_Clearsky_Outside_070201.xls Chart 2" xfId="7362" xr:uid="{00000000-0005-0000-0000-0000B80B0000}"/>
    <cellStyle name="__ [0]_form_Clearsky_Outside_070201.xls Chart 2 2" xfId="7363" xr:uid="{00000000-0005-0000-0000-0000B90B0000}"/>
    <cellStyle name="__ [0]_form_Clearsky_Outside_070201.xls Chart 2 2 2" xfId="7364" xr:uid="{00000000-0005-0000-0000-0000BA0B0000}"/>
    <cellStyle name="__ [0]_form_Clearsky_Outside_070201.xls Chart 2 3" xfId="7365" xr:uid="{00000000-0005-0000-0000-0000BB0B0000}"/>
    <cellStyle name="__ [0]_form_Clearsky_Outside_070201.xls Chart 2 3 2" xfId="7366" xr:uid="{00000000-0005-0000-0000-0000BC0B0000}"/>
    <cellStyle name="__ [0]_form_Clearsky_Outside_070201.xls Chart 2 4" xfId="7367" xr:uid="{00000000-0005-0000-0000-0000BD0B0000}"/>
    <cellStyle name="__ [0]_form_Clearsky_Outside_070201.xls Chart 2 4 2" xfId="7368" xr:uid="{00000000-0005-0000-0000-0000BE0B0000}"/>
    <cellStyle name="__ [0]_form_Clearsky_Outside_070201.xls Chart 2 5" xfId="7369" xr:uid="{00000000-0005-0000-0000-0000BF0B0000}"/>
    <cellStyle name="__ [0]_form_Clearsky_Outside_070201.xls Chart 2 5 2" xfId="7370" xr:uid="{00000000-0005-0000-0000-0000C00B0000}"/>
    <cellStyle name="__ [0]_form_Clearsky_Outside_070201.xls Chart 2 6" xfId="7371" xr:uid="{00000000-0005-0000-0000-0000C10B0000}"/>
    <cellStyle name="__ [0]_form_EWC 43.5MW8oMtresc 3_25_021" xfId="7372" xr:uid="{00000000-0005-0000-0000-0000C20B0000}"/>
    <cellStyle name="__ [0]_form_EWC 43.5MW8oMtresc 3_25_021 2" xfId="7373" xr:uid="{00000000-0005-0000-0000-0000C30B0000}"/>
    <cellStyle name="__ [0]_form_EWC 43.5MW8oMtresc 3_25_021 2 2" xfId="7374" xr:uid="{00000000-0005-0000-0000-0000C40B0000}"/>
    <cellStyle name="__ [0]_form_EWC 43.5MW8oMtresc 3_25_021 2 2 2" xfId="7375" xr:uid="{00000000-0005-0000-0000-0000C50B0000}"/>
    <cellStyle name="__ [0]_form_EWC 43.5MW8oMtresc 3_25_021 2 3" xfId="7376" xr:uid="{00000000-0005-0000-0000-0000C60B0000}"/>
    <cellStyle name="__ [0]_form_EWC 43.5MW8oMtresc 3_25_021 2 3 2" xfId="7377" xr:uid="{00000000-0005-0000-0000-0000C70B0000}"/>
    <cellStyle name="__ [0]_form_EWC 43.5MW8oMtresc 3_25_021 2 4" xfId="7378" xr:uid="{00000000-0005-0000-0000-0000C80B0000}"/>
    <cellStyle name="__ [0]_form_EWC 43.5MW8oMtresc 3_25_021 2 4 2" xfId="7379" xr:uid="{00000000-0005-0000-0000-0000C90B0000}"/>
    <cellStyle name="__ [0]_form_EWC 43.5MW8oMtresc 3_25_021 2 5" xfId="7380" xr:uid="{00000000-0005-0000-0000-0000CA0B0000}"/>
    <cellStyle name="__ [0]_form_EWC 43.5MW8oMtresc 3_25_021 2 5 2" xfId="7381" xr:uid="{00000000-0005-0000-0000-0000CB0B0000}"/>
    <cellStyle name="__ [0]_form_EWC 43.5MW8oMtresc 3_25_021 2 6" xfId="7382" xr:uid="{00000000-0005-0000-0000-0000CC0B0000}"/>
    <cellStyle name="__ [0]_form_EWC 43.5MW8oMtresc 3_25_021 3" xfId="7383" xr:uid="{00000000-0005-0000-0000-0000CD0B0000}"/>
    <cellStyle name="__ [0]_form_EWC 43.5MW8oMtresc 3_25_021 3 2" xfId="7384" xr:uid="{00000000-0005-0000-0000-0000CE0B0000}"/>
    <cellStyle name="__ [0]_form_EWC 43.5MW8oMtresc 3_25_021 3 2 2" xfId="7385" xr:uid="{00000000-0005-0000-0000-0000CF0B0000}"/>
    <cellStyle name="__ [0]_form_EWC 43.5MW8oMtresc 3_25_021 3 3" xfId="7386" xr:uid="{00000000-0005-0000-0000-0000D00B0000}"/>
    <cellStyle name="__ [0]_form_EWC 43.5MW8oMtresc 3_25_021 3 3 2" xfId="7387" xr:uid="{00000000-0005-0000-0000-0000D10B0000}"/>
    <cellStyle name="__ [0]_form_EWC 43.5MW8oMtresc 3_25_021 3 4" xfId="7388" xr:uid="{00000000-0005-0000-0000-0000D20B0000}"/>
    <cellStyle name="__ [0]_form_EWC 43.5MW8oMtresc 3_25_021 3 4 2" xfId="7389" xr:uid="{00000000-0005-0000-0000-0000D30B0000}"/>
    <cellStyle name="__ [0]_form_EWC 43.5MW8oMtresc 3_25_021 3 5" xfId="7390" xr:uid="{00000000-0005-0000-0000-0000D40B0000}"/>
    <cellStyle name="__ [0]_form_EWC 43.5MW8oMtresc 3_25_021 3 5 2" xfId="7391" xr:uid="{00000000-0005-0000-0000-0000D50B0000}"/>
    <cellStyle name="__ [0]_form_EWC 43.5MW8oMtresc 3_25_021 3 6" xfId="7392" xr:uid="{00000000-0005-0000-0000-0000D60B0000}"/>
    <cellStyle name="__ [0]_form_EWC 43.5MW8oMtresc 3_25_021 4" xfId="7393" xr:uid="{00000000-0005-0000-0000-0000D70B0000}"/>
    <cellStyle name="__ [0]_form_EWC 43.5MW8oMtresc 3_25_021_CHECK - White Creek Final Closing Model_2007 11 16 vequity method FINAL" xfId="7394" xr:uid="{00000000-0005-0000-0000-0000D80B0000}"/>
    <cellStyle name="__ [0]_form_EWC 43.5MW8oMtresc 3_25_021_CHECK - White Creek Final Closing Model_2007 11 16 vequity method FINAL 2" xfId="7395" xr:uid="{00000000-0005-0000-0000-0000D90B0000}"/>
    <cellStyle name="__ [0]_form_EWC 43.5MW8oMtresc 3_25_021_CHECK - White Creek Final Closing Model_2007 11 16 vequity method FINAL 2 2" xfId="7396" xr:uid="{00000000-0005-0000-0000-0000DA0B0000}"/>
    <cellStyle name="__ [0]_form_EWC 43.5MW8oMtresc 3_25_021_CHECK - White Creek Final Closing Model_2007 11 16 vequity method FINAL 3" xfId="7397" xr:uid="{00000000-0005-0000-0000-0000DB0B0000}"/>
    <cellStyle name="__ [0]_form_EWC 43.5MW8oMtresc 3_25_021_Horizon round 1 model vFINAL" xfId="7398" xr:uid="{00000000-0005-0000-0000-0000DC0B0000}"/>
    <cellStyle name="__ [0]_form_EWC 43.5MW8oMtresc 3_25_021_Horizon round 1 model vFINAL 2" xfId="7399" xr:uid="{00000000-0005-0000-0000-0000DD0B0000}"/>
    <cellStyle name="__ [0]_form_EWC 43.5MW8oMtresc 3_25_021_Horizon round 1 model vFINAL 2 2" xfId="7400" xr:uid="{00000000-0005-0000-0000-0000DE0B0000}"/>
    <cellStyle name="__ [0]_form_EWC 43.5MW8oMtresc 3_25_021_Horizon round 1 model vFINAL 3" xfId="7401" xr:uid="{00000000-0005-0000-0000-0000DF0B0000}"/>
    <cellStyle name="__ [0]_form_EWC 43.5MW8oMtresc 3_25_021_Horizon round 1 model vFINAL 3 2" xfId="7402" xr:uid="{00000000-0005-0000-0000-0000E00B0000}"/>
    <cellStyle name="__ [0]_form_EWC 43.5MW8oMtresc 3_25_021_Horizon round 1 model vFINAL 4" xfId="7403" xr:uid="{00000000-0005-0000-0000-0000E10B0000}"/>
    <cellStyle name="__ [0]_form_EWC 43.5MW8oMtresc 3_25_021_Horizon round 1 model vFINAL_1" xfId="7404" xr:uid="{00000000-0005-0000-0000-0000E20B0000}"/>
    <cellStyle name="__ [0]_form_EWC 43.5MW8oMtresc 3_25_021_Horizon round 1 model vFINAL_1 2" xfId="7405" xr:uid="{00000000-0005-0000-0000-0000E30B0000}"/>
    <cellStyle name="__ [0]_form_EWC 43.5MW8oMtresc 3_25_021_Horizon round 1 model vFINAL_1 2 2" xfId="7406" xr:uid="{00000000-0005-0000-0000-0000E40B0000}"/>
    <cellStyle name="__ [0]_form_EWC 43.5MW8oMtresc 3_25_021_Horizon round 1 model vFINAL_1 3" xfId="7407" xr:uid="{00000000-0005-0000-0000-0000E50B0000}"/>
    <cellStyle name="__ [0]_form_EWC 43.5MW8oMtresc 3_25_021_Horizon round 1 model vFINAL_1 3 2" xfId="7408" xr:uid="{00000000-0005-0000-0000-0000E60B0000}"/>
    <cellStyle name="__ [0]_form_EWC 43.5MW8oMtresc 3_25_021_Horizon round 1 model vFINAL_1 4" xfId="7409" xr:uid="{00000000-0005-0000-0000-0000E70B0000}"/>
    <cellStyle name="__ [0]_form_EWC 43.5MW8oMtresc 3_25_021_Horizon round 1 model vFINAL_1_Project Farwest III Model 03-20-07 v135" xfId="7410" xr:uid="{00000000-0005-0000-0000-0000E80B0000}"/>
    <cellStyle name="__ [0]_form_EWC 43.5MW8oMtresc 3_25_021_Horizon round 1 model vFINAL_1_Project Farwest III Model 03-20-07 v135 2" xfId="7411" xr:uid="{00000000-0005-0000-0000-0000E90B0000}"/>
    <cellStyle name="__ [0]_form_EWC 43.5MW8oMtresc 3_25_021_Horizon round 1 model vFINAL_1_Project Farwest III Model 03-20-07 v135 2 2" xfId="7412" xr:uid="{00000000-0005-0000-0000-0000EA0B0000}"/>
    <cellStyle name="__ [0]_form_EWC 43.5MW8oMtresc 3_25_021_Horizon round 1 model vFINAL_1_Project Farwest III Model 03-20-07 v135 3" xfId="7413" xr:uid="{00000000-0005-0000-0000-0000EB0B0000}"/>
    <cellStyle name="__ [0]_form_EWC 43.5MW8oMtresc 3_25_021_Horizon round 1 model vFINAL_1_Project Farwest III Model 03-20-07 v135 3 2" xfId="7414" xr:uid="{00000000-0005-0000-0000-0000EC0B0000}"/>
    <cellStyle name="__ [0]_form_EWC 43.5MW8oMtresc 3_25_021_Horizon round 1 model vFINAL_1_Project Farwest III Model 03-20-07 v135 4" xfId="7415" xr:uid="{00000000-0005-0000-0000-0000ED0B0000}"/>
    <cellStyle name="__ [0]_form_EWC 43.5MW8oMtresc 3_25_021_Horizon round 1 model vFINAL_1_Project Farwest III Model 03-20-07 v135_UPC G&amp;A (5-3-07)" xfId="7416" xr:uid="{00000000-0005-0000-0000-0000EE0B0000}"/>
    <cellStyle name="__ [0]_form_EWC 43.5MW8oMtresc 3_25_021_Horizon round 1 model vFINAL_1_Project Farwest III Model 03-20-07 v135_UPC G&amp;A (5-3-07) 2" xfId="7417" xr:uid="{00000000-0005-0000-0000-0000EF0B0000}"/>
    <cellStyle name="__ [0]_form_EWC 43.5MW8oMtresc 3_25_021_Horizon round 1 model vFINAL_1_Project Farwest III Model 03-20-07 v135_UPC G&amp;A (5-3-07) 2 2" xfId="7418" xr:uid="{00000000-0005-0000-0000-0000F00B0000}"/>
    <cellStyle name="__ [0]_form_EWC 43.5MW8oMtresc 3_25_021_Horizon round 1 model vFINAL_1_Project Farwest III Model 03-20-07 v135_UPC G&amp;A (5-3-07) 3" xfId="7419" xr:uid="{00000000-0005-0000-0000-0000F10B0000}"/>
    <cellStyle name="__ [0]_form_EWC 43.5MW8oMtresc 3_25_021_Horizon round 1 model vFINAL_1_Project Farwest III Model 03-20-07 v135_UPC G&amp;A (5-3-07) 3 2" xfId="7420" xr:uid="{00000000-0005-0000-0000-0000F20B0000}"/>
    <cellStyle name="__ [0]_form_EWC 43.5MW8oMtresc 3_25_021_Horizon round 1 model vFINAL_1_Project Farwest III Model 03-20-07 v135_UPC G&amp;A (5-3-07) 4" xfId="7421" xr:uid="{00000000-0005-0000-0000-0000F30B0000}"/>
    <cellStyle name="__ [0]_form_EWC 43.5MW8oMtresc 3_25_021_Horizon round 1 model vFINAL_1_Project Makani Model 04-11-07 v6" xfId="7422" xr:uid="{00000000-0005-0000-0000-0000F40B0000}"/>
    <cellStyle name="__ [0]_form_EWC 43.5MW8oMtresc 3_25_021_Horizon round 1 model vFINAL_1_Project Makani Model 04-11-07 v6 2" xfId="7423" xr:uid="{00000000-0005-0000-0000-0000F50B0000}"/>
    <cellStyle name="__ [0]_form_EWC 43.5MW8oMtresc 3_25_021_Horizon round 1 model vFINAL_1_Project Makani Model 04-11-07 v6 2 2" xfId="7424" xr:uid="{00000000-0005-0000-0000-0000F60B0000}"/>
    <cellStyle name="__ [0]_form_EWC 43.5MW8oMtresc 3_25_021_Horizon round 1 model vFINAL_1_Project Makani Model 04-11-07 v6 3" xfId="7425" xr:uid="{00000000-0005-0000-0000-0000F70B0000}"/>
    <cellStyle name="__ [0]_form_EWC 43.5MW8oMtresc 3_25_021_Horizon round 1 model vFINAL_1_Project Makani Model 04-11-07 v6 3 2" xfId="7426" xr:uid="{00000000-0005-0000-0000-0000F80B0000}"/>
    <cellStyle name="__ [0]_form_EWC 43.5MW8oMtresc 3_25_021_Horizon round 1 model vFINAL_1_Project Makani Model 04-11-07 v6 4" xfId="7427" xr:uid="{00000000-0005-0000-0000-0000F90B0000}"/>
    <cellStyle name="__ [0]_form_EWC 43.5MW8oMtresc 3_25_021_Horizon round 1 model vFINAL_1_Project Makani Model 04-11-07 v6_UPC G&amp;A (5-3-07)" xfId="7428" xr:uid="{00000000-0005-0000-0000-0000FA0B0000}"/>
    <cellStyle name="__ [0]_form_EWC 43.5MW8oMtresc 3_25_021_Horizon round 1 model vFINAL_1_Project Makani Model 04-11-07 v6_UPC G&amp;A (5-3-07) 2" xfId="7429" xr:uid="{00000000-0005-0000-0000-0000FB0B0000}"/>
    <cellStyle name="__ [0]_form_EWC 43.5MW8oMtresc 3_25_021_Horizon round 1 model vFINAL_1_Project Makani Model 04-11-07 v6_UPC G&amp;A (5-3-07) 2 2" xfId="7430" xr:uid="{00000000-0005-0000-0000-0000FC0B0000}"/>
    <cellStyle name="__ [0]_form_EWC 43.5MW8oMtresc 3_25_021_Horizon round 1 model vFINAL_1_Project Makani Model 04-11-07 v6_UPC G&amp;A (5-3-07) 3" xfId="7431" xr:uid="{00000000-0005-0000-0000-0000FD0B0000}"/>
    <cellStyle name="__ [0]_form_EWC 43.5MW8oMtresc 3_25_021_Horizon round 1 model vFINAL_1_Project Makani Model 04-11-07 v6_UPC G&amp;A (5-3-07) 3 2" xfId="7432" xr:uid="{00000000-0005-0000-0000-0000FE0B0000}"/>
    <cellStyle name="__ [0]_form_EWC 43.5MW8oMtresc 3_25_021_Horizon round 1 model vFINAL_1_Project Makani Model 04-11-07 v6_UPC G&amp;A (5-3-07) 4" xfId="7433" xr:uid="{00000000-0005-0000-0000-0000FF0B0000}"/>
    <cellStyle name="__ [0]_form_EWC 43.5MW8oMtresc 3_25_021_Pre-Tax GAAP" xfId="7434" xr:uid="{00000000-0005-0000-0000-0000000C0000}"/>
    <cellStyle name="__ [0]_form_EWC 43.5MW8oMtresc 3_25_021_Pre-Tax GAAP 2" xfId="7435" xr:uid="{00000000-0005-0000-0000-0000010C0000}"/>
    <cellStyle name="__ [0]_form_EWC 43.5MW8oMtresc 3_25_021_Pre-Tax GAAP 2 2" xfId="7436" xr:uid="{00000000-0005-0000-0000-0000020C0000}"/>
    <cellStyle name="__ [0]_form_EWC 43.5MW8oMtresc 3_25_021_Pre-Tax GAAP 3" xfId="7437" xr:uid="{00000000-0005-0000-0000-0000030C0000}"/>
    <cellStyle name="__ [0]_form_EWC 43.5MW8oMtresc 3_25_021_WPP - Ormat 6-5-2007  v19i with internal accounting v3 eq method FINAL" xfId="7438" xr:uid="{00000000-0005-0000-0000-0000040C0000}"/>
    <cellStyle name="__ [0]_form_EWC 43.5MW8oMtresc 3_25_021_WPP - Ormat 6-5-2007  v19i with internal accounting v3 eq method FINAL 2" xfId="7439" xr:uid="{00000000-0005-0000-0000-0000050C0000}"/>
    <cellStyle name="__ [0]_form_EWC 43.5MW8oMtresc 3_25_021_WPP - Ormat 6-5-2007  v19i with internal accounting v3 eq method FINAL 2 2" xfId="7440" xr:uid="{00000000-0005-0000-0000-0000060C0000}"/>
    <cellStyle name="__ [0]_form_EWC 43.5MW8oMtresc 3_25_021_WPP - Ormat 6-5-2007  v19i with internal accounting v3 eq method FINAL 3" xfId="7441" xr:uid="{00000000-0005-0000-0000-0000070C0000}"/>
    <cellStyle name="__ [0]_form_EWC 43.5MW8oMtresc 3_25_02v2" xfId="7442" xr:uid="{00000000-0005-0000-0000-0000080C0000}"/>
    <cellStyle name="__ [0]_form_EWC 43.5MW8oMtresc 3_25_02v2 2" xfId="7443" xr:uid="{00000000-0005-0000-0000-0000090C0000}"/>
    <cellStyle name="__ [0]_form_EWC 43.5MW8oMtresc 3_25_02v2 2 2" xfId="7444" xr:uid="{00000000-0005-0000-0000-00000A0C0000}"/>
    <cellStyle name="__ [0]_form_EWC 43.5MW8oMtresc 3_25_02v2 2 2 2" xfId="7445" xr:uid="{00000000-0005-0000-0000-00000B0C0000}"/>
    <cellStyle name="__ [0]_form_EWC 43.5MW8oMtresc 3_25_02v2 2 3" xfId="7446" xr:uid="{00000000-0005-0000-0000-00000C0C0000}"/>
    <cellStyle name="__ [0]_form_EWC 43.5MW8oMtresc 3_25_02v2 2 3 2" xfId="7447" xr:uid="{00000000-0005-0000-0000-00000D0C0000}"/>
    <cellStyle name="__ [0]_form_EWC 43.5MW8oMtresc 3_25_02v2 2 4" xfId="7448" xr:uid="{00000000-0005-0000-0000-00000E0C0000}"/>
    <cellStyle name="__ [0]_form_EWC 43.5MW8oMtresc 3_25_02v2 2 4 2" xfId="7449" xr:uid="{00000000-0005-0000-0000-00000F0C0000}"/>
    <cellStyle name="__ [0]_form_EWC 43.5MW8oMtresc 3_25_02v2 2 5" xfId="7450" xr:uid="{00000000-0005-0000-0000-0000100C0000}"/>
    <cellStyle name="__ [0]_form_EWC 43.5MW8oMtresc 3_25_02v2 2 5 2" xfId="7451" xr:uid="{00000000-0005-0000-0000-0000110C0000}"/>
    <cellStyle name="__ [0]_form_EWC 43.5MW8oMtresc 3_25_02v2 2 6" xfId="7452" xr:uid="{00000000-0005-0000-0000-0000120C0000}"/>
    <cellStyle name="__ [0]_form_EWC 43.5MW8oMtresc 3_25_02v2 3" xfId="7453" xr:uid="{00000000-0005-0000-0000-0000130C0000}"/>
    <cellStyle name="__ [0]_form_EWC 43.5MW8oMtresc 3_25_02v2 3 2" xfId="7454" xr:uid="{00000000-0005-0000-0000-0000140C0000}"/>
    <cellStyle name="__ [0]_form_EWC 43.5MW8oMtresc 3_25_02v2 3 2 2" xfId="7455" xr:uid="{00000000-0005-0000-0000-0000150C0000}"/>
    <cellStyle name="__ [0]_form_EWC 43.5MW8oMtresc 3_25_02v2 3 3" xfId="7456" xr:uid="{00000000-0005-0000-0000-0000160C0000}"/>
    <cellStyle name="__ [0]_form_EWC 43.5MW8oMtresc 3_25_02v2 3 3 2" xfId="7457" xr:uid="{00000000-0005-0000-0000-0000170C0000}"/>
    <cellStyle name="__ [0]_form_EWC 43.5MW8oMtresc 3_25_02v2 3 4" xfId="7458" xr:uid="{00000000-0005-0000-0000-0000180C0000}"/>
    <cellStyle name="__ [0]_form_EWC 43.5MW8oMtresc 3_25_02v2 3 4 2" xfId="7459" xr:uid="{00000000-0005-0000-0000-0000190C0000}"/>
    <cellStyle name="__ [0]_form_EWC 43.5MW8oMtresc 3_25_02v2 3 5" xfId="7460" xr:uid="{00000000-0005-0000-0000-00001A0C0000}"/>
    <cellStyle name="__ [0]_form_EWC 43.5MW8oMtresc 3_25_02v2 3 5 2" xfId="7461" xr:uid="{00000000-0005-0000-0000-00001B0C0000}"/>
    <cellStyle name="__ [0]_form_EWC 43.5MW8oMtresc 3_25_02v2 3 6" xfId="7462" xr:uid="{00000000-0005-0000-0000-00001C0C0000}"/>
    <cellStyle name="__ [0]_form_EWC 43.5MW8oMtresc 3_25_02v2 4" xfId="7463" xr:uid="{00000000-0005-0000-0000-00001D0C0000}"/>
    <cellStyle name="__ [0]_form_EWC 43.5MW8oMtresc 3_25_02v2_CHECK - White Creek Final Closing Model_2007 11 16 vequity method FINAL" xfId="7464" xr:uid="{00000000-0005-0000-0000-00001E0C0000}"/>
    <cellStyle name="__ [0]_form_EWC 43.5MW8oMtresc 3_25_02v2_CHECK - White Creek Final Closing Model_2007 11 16 vequity method FINAL 2" xfId="7465" xr:uid="{00000000-0005-0000-0000-00001F0C0000}"/>
    <cellStyle name="__ [0]_form_EWC 43.5MW8oMtresc 3_25_02v2_CHECK - White Creek Final Closing Model_2007 11 16 vequity method FINAL 2 2" xfId="7466" xr:uid="{00000000-0005-0000-0000-0000200C0000}"/>
    <cellStyle name="__ [0]_form_EWC 43.5MW8oMtresc 3_25_02v2_CHECK - White Creek Final Closing Model_2007 11 16 vequity method FINAL 3" xfId="7467" xr:uid="{00000000-0005-0000-0000-0000210C0000}"/>
    <cellStyle name="__ [0]_form_EWC 43.5MW8oMtresc 3_25_02v2_Horizon round 1 model vFINAL" xfId="7468" xr:uid="{00000000-0005-0000-0000-0000220C0000}"/>
    <cellStyle name="__ [0]_form_EWC 43.5MW8oMtresc 3_25_02v2_Horizon round 1 model vFINAL 2" xfId="7469" xr:uid="{00000000-0005-0000-0000-0000230C0000}"/>
    <cellStyle name="__ [0]_form_EWC 43.5MW8oMtresc 3_25_02v2_Horizon round 1 model vFINAL 2 2" xfId="7470" xr:uid="{00000000-0005-0000-0000-0000240C0000}"/>
    <cellStyle name="__ [0]_form_EWC 43.5MW8oMtresc 3_25_02v2_Horizon round 1 model vFINAL 3" xfId="7471" xr:uid="{00000000-0005-0000-0000-0000250C0000}"/>
    <cellStyle name="__ [0]_form_EWC 43.5MW8oMtresc 3_25_02v2_Horizon round 1 model vFINAL 3 2" xfId="7472" xr:uid="{00000000-0005-0000-0000-0000260C0000}"/>
    <cellStyle name="__ [0]_form_EWC 43.5MW8oMtresc 3_25_02v2_Horizon round 1 model vFINAL 4" xfId="7473" xr:uid="{00000000-0005-0000-0000-0000270C0000}"/>
    <cellStyle name="__ [0]_form_EWC 43.5MW8oMtresc 3_25_02v2_Horizon round 1 model vFINAL_1" xfId="7474" xr:uid="{00000000-0005-0000-0000-0000280C0000}"/>
    <cellStyle name="__ [0]_form_EWC 43.5MW8oMtresc 3_25_02v2_Horizon round 1 model vFINAL_1 2" xfId="7475" xr:uid="{00000000-0005-0000-0000-0000290C0000}"/>
    <cellStyle name="__ [0]_form_EWC 43.5MW8oMtresc 3_25_02v2_Horizon round 1 model vFINAL_1 2 2" xfId="7476" xr:uid="{00000000-0005-0000-0000-00002A0C0000}"/>
    <cellStyle name="__ [0]_form_EWC 43.5MW8oMtresc 3_25_02v2_Horizon round 1 model vFINAL_1 3" xfId="7477" xr:uid="{00000000-0005-0000-0000-00002B0C0000}"/>
    <cellStyle name="__ [0]_form_EWC 43.5MW8oMtresc 3_25_02v2_Horizon round 1 model vFINAL_1 3 2" xfId="7478" xr:uid="{00000000-0005-0000-0000-00002C0C0000}"/>
    <cellStyle name="__ [0]_form_EWC 43.5MW8oMtresc 3_25_02v2_Horizon round 1 model vFINAL_1 4" xfId="7479" xr:uid="{00000000-0005-0000-0000-00002D0C0000}"/>
    <cellStyle name="__ [0]_form_EWC 43.5MW8oMtresc 3_25_02v2_Horizon round 1 model vFINAL_1_Project Farwest III Model 03-20-07 v135" xfId="7480" xr:uid="{00000000-0005-0000-0000-00002E0C0000}"/>
    <cellStyle name="__ [0]_form_EWC 43.5MW8oMtresc 3_25_02v2_Horizon round 1 model vFINAL_1_Project Farwest III Model 03-20-07 v135 2" xfId="7481" xr:uid="{00000000-0005-0000-0000-00002F0C0000}"/>
    <cellStyle name="__ [0]_form_EWC 43.5MW8oMtresc 3_25_02v2_Horizon round 1 model vFINAL_1_Project Farwest III Model 03-20-07 v135 2 2" xfId="7482" xr:uid="{00000000-0005-0000-0000-0000300C0000}"/>
    <cellStyle name="__ [0]_form_EWC 43.5MW8oMtresc 3_25_02v2_Horizon round 1 model vFINAL_1_Project Farwest III Model 03-20-07 v135 3" xfId="7483" xr:uid="{00000000-0005-0000-0000-0000310C0000}"/>
    <cellStyle name="__ [0]_form_EWC 43.5MW8oMtresc 3_25_02v2_Horizon round 1 model vFINAL_1_Project Farwest III Model 03-20-07 v135 3 2" xfId="7484" xr:uid="{00000000-0005-0000-0000-0000320C0000}"/>
    <cellStyle name="__ [0]_form_EWC 43.5MW8oMtresc 3_25_02v2_Horizon round 1 model vFINAL_1_Project Farwest III Model 03-20-07 v135 4" xfId="7485" xr:uid="{00000000-0005-0000-0000-0000330C0000}"/>
    <cellStyle name="__ [0]_form_EWC 43.5MW8oMtresc 3_25_02v2_Horizon round 1 model vFINAL_1_Project Farwest III Model 03-20-07 v135_UPC G&amp;A (5-3-07)" xfId="7486" xr:uid="{00000000-0005-0000-0000-0000340C0000}"/>
    <cellStyle name="__ [0]_form_EWC 43.5MW8oMtresc 3_25_02v2_Horizon round 1 model vFINAL_1_Project Farwest III Model 03-20-07 v135_UPC G&amp;A (5-3-07) 2" xfId="7487" xr:uid="{00000000-0005-0000-0000-0000350C0000}"/>
    <cellStyle name="__ [0]_form_EWC 43.5MW8oMtresc 3_25_02v2_Horizon round 1 model vFINAL_1_Project Farwest III Model 03-20-07 v135_UPC G&amp;A (5-3-07) 2 2" xfId="7488" xr:uid="{00000000-0005-0000-0000-0000360C0000}"/>
    <cellStyle name="__ [0]_form_EWC 43.5MW8oMtresc 3_25_02v2_Horizon round 1 model vFINAL_1_Project Farwest III Model 03-20-07 v135_UPC G&amp;A (5-3-07) 3" xfId="7489" xr:uid="{00000000-0005-0000-0000-0000370C0000}"/>
    <cellStyle name="__ [0]_form_EWC 43.5MW8oMtresc 3_25_02v2_Horizon round 1 model vFINAL_1_Project Farwest III Model 03-20-07 v135_UPC G&amp;A (5-3-07) 3 2" xfId="7490" xr:uid="{00000000-0005-0000-0000-0000380C0000}"/>
    <cellStyle name="__ [0]_form_EWC 43.5MW8oMtresc 3_25_02v2_Horizon round 1 model vFINAL_1_Project Farwest III Model 03-20-07 v135_UPC G&amp;A (5-3-07) 4" xfId="7491" xr:uid="{00000000-0005-0000-0000-0000390C0000}"/>
    <cellStyle name="__ [0]_form_EWC 43.5MW8oMtresc 3_25_02v2_Horizon round 1 model vFINAL_1_Project Makani Model 04-11-07 v6" xfId="7492" xr:uid="{00000000-0005-0000-0000-00003A0C0000}"/>
    <cellStyle name="__ [0]_form_EWC 43.5MW8oMtresc 3_25_02v2_Horizon round 1 model vFINAL_1_Project Makani Model 04-11-07 v6 2" xfId="7493" xr:uid="{00000000-0005-0000-0000-00003B0C0000}"/>
    <cellStyle name="__ [0]_form_EWC 43.5MW8oMtresc 3_25_02v2_Horizon round 1 model vFINAL_1_Project Makani Model 04-11-07 v6 2 2" xfId="7494" xr:uid="{00000000-0005-0000-0000-00003C0C0000}"/>
    <cellStyle name="__ [0]_form_EWC 43.5MW8oMtresc 3_25_02v2_Horizon round 1 model vFINAL_1_Project Makani Model 04-11-07 v6 3" xfId="7495" xr:uid="{00000000-0005-0000-0000-00003D0C0000}"/>
    <cellStyle name="__ [0]_form_EWC 43.5MW8oMtresc 3_25_02v2_Horizon round 1 model vFINAL_1_Project Makani Model 04-11-07 v6 3 2" xfId="7496" xr:uid="{00000000-0005-0000-0000-00003E0C0000}"/>
    <cellStyle name="__ [0]_form_EWC 43.5MW8oMtresc 3_25_02v2_Horizon round 1 model vFINAL_1_Project Makani Model 04-11-07 v6 4" xfId="7497" xr:uid="{00000000-0005-0000-0000-00003F0C0000}"/>
    <cellStyle name="__ [0]_form_EWC 43.5MW8oMtresc 3_25_02v2_Horizon round 1 model vFINAL_1_Project Makani Model 04-11-07 v6_UPC G&amp;A (5-3-07)" xfId="7498" xr:uid="{00000000-0005-0000-0000-0000400C0000}"/>
    <cellStyle name="__ [0]_form_EWC 43.5MW8oMtresc 3_25_02v2_Horizon round 1 model vFINAL_1_Project Makani Model 04-11-07 v6_UPC G&amp;A (5-3-07) 2" xfId="7499" xr:uid="{00000000-0005-0000-0000-0000410C0000}"/>
    <cellStyle name="__ [0]_form_EWC 43.5MW8oMtresc 3_25_02v2_Horizon round 1 model vFINAL_1_Project Makani Model 04-11-07 v6_UPC G&amp;A (5-3-07) 2 2" xfId="7500" xr:uid="{00000000-0005-0000-0000-0000420C0000}"/>
    <cellStyle name="__ [0]_form_EWC 43.5MW8oMtresc 3_25_02v2_Horizon round 1 model vFINAL_1_Project Makani Model 04-11-07 v6_UPC G&amp;A (5-3-07) 3" xfId="7501" xr:uid="{00000000-0005-0000-0000-0000430C0000}"/>
    <cellStyle name="__ [0]_form_EWC 43.5MW8oMtresc 3_25_02v2_Horizon round 1 model vFINAL_1_Project Makani Model 04-11-07 v6_UPC G&amp;A (5-3-07) 3 2" xfId="7502" xr:uid="{00000000-0005-0000-0000-0000440C0000}"/>
    <cellStyle name="__ [0]_form_EWC 43.5MW8oMtresc 3_25_02v2_Horizon round 1 model vFINAL_1_Project Makani Model 04-11-07 v6_UPC G&amp;A (5-3-07) 4" xfId="7503" xr:uid="{00000000-0005-0000-0000-0000450C0000}"/>
    <cellStyle name="__ [0]_form_EWC 43.5MW8oMtresc 3_25_02v2_Pre-Tax GAAP" xfId="7504" xr:uid="{00000000-0005-0000-0000-0000460C0000}"/>
    <cellStyle name="__ [0]_form_EWC 43.5MW8oMtresc 3_25_02v2_Pre-Tax GAAP 2" xfId="7505" xr:uid="{00000000-0005-0000-0000-0000470C0000}"/>
    <cellStyle name="__ [0]_form_EWC 43.5MW8oMtresc 3_25_02v2_Pre-Tax GAAP 2 2" xfId="7506" xr:uid="{00000000-0005-0000-0000-0000480C0000}"/>
    <cellStyle name="__ [0]_form_EWC 43.5MW8oMtresc 3_25_02v2_Pre-Tax GAAP 3" xfId="7507" xr:uid="{00000000-0005-0000-0000-0000490C0000}"/>
    <cellStyle name="__ [0]_form_EWC 43.5MW8oMtresc 3_25_02v2_WPP - Ormat 6-5-2007  v19i with internal accounting v3 eq method FINAL" xfId="7508" xr:uid="{00000000-0005-0000-0000-00004A0C0000}"/>
    <cellStyle name="__ [0]_form_EWC 43.5MW8oMtresc 3_25_02v2_WPP - Ormat 6-5-2007  v19i with internal accounting v3 eq method FINAL 2" xfId="7509" xr:uid="{00000000-0005-0000-0000-00004B0C0000}"/>
    <cellStyle name="__ [0]_form_EWC 43.5MW8oMtresc 3_25_02v2_WPP - Ormat 6-5-2007  v19i with internal accounting v3 eq method FINAL 2 2" xfId="7510" xr:uid="{00000000-0005-0000-0000-00004C0C0000}"/>
    <cellStyle name="__ [0]_form_EWC 43.5MW8oMtresc 3_25_02v2_WPP - Ormat 6-5-2007  v19i with internal accounting v3 eq method FINAL 3" xfId="7511" xr:uid="{00000000-0005-0000-0000-00004D0C0000}"/>
    <cellStyle name="__ [0]_form_EWC 43.5MW8oMtresc 3_25_02v2w_esc" xfId="7512" xr:uid="{00000000-0005-0000-0000-00004E0C0000}"/>
    <cellStyle name="__ [0]_form_EWC 43.5MW8oMtresc 3_25_02v2w_esc 2" xfId="7513" xr:uid="{00000000-0005-0000-0000-00004F0C0000}"/>
    <cellStyle name="__ [0]_form_EWC 43.5MW8oMtresc 3_25_02v2w_esc 2 2" xfId="7514" xr:uid="{00000000-0005-0000-0000-0000500C0000}"/>
    <cellStyle name="__ [0]_form_EWC 43.5MW8oMtresc 3_25_02v2w_esc 2 2 2" xfId="7515" xr:uid="{00000000-0005-0000-0000-0000510C0000}"/>
    <cellStyle name="__ [0]_form_EWC 43.5MW8oMtresc 3_25_02v2w_esc 2 3" xfId="7516" xr:uid="{00000000-0005-0000-0000-0000520C0000}"/>
    <cellStyle name="__ [0]_form_EWC 43.5MW8oMtresc 3_25_02v2w_esc 2 3 2" xfId="7517" xr:uid="{00000000-0005-0000-0000-0000530C0000}"/>
    <cellStyle name="__ [0]_form_EWC 43.5MW8oMtresc 3_25_02v2w_esc 2 4" xfId="7518" xr:uid="{00000000-0005-0000-0000-0000540C0000}"/>
    <cellStyle name="__ [0]_form_EWC 43.5MW8oMtresc 3_25_02v2w_esc 2 4 2" xfId="7519" xr:uid="{00000000-0005-0000-0000-0000550C0000}"/>
    <cellStyle name="__ [0]_form_EWC 43.5MW8oMtresc 3_25_02v2w_esc 2 5" xfId="7520" xr:uid="{00000000-0005-0000-0000-0000560C0000}"/>
    <cellStyle name="__ [0]_form_EWC 43.5MW8oMtresc 3_25_02v2w_esc 2 5 2" xfId="7521" xr:uid="{00000000-0005-0000-0000-0000570C0000}"/>
    <cellStyle name="__ [0]_form_EWC 43.5MW8oMtresc 3_25_02v2w_esc 2 6" xfId="7522" xr:uid="{00000000-0005-0000-0000-0000580C0000}"/>
    <cellStyle name="__ [0]_form_EWC 43.5MW8oMtresc 3_25_02v2w_esc 3" xfId="7523" xr:uid="{00000000-0005-0000-0000-0000590C0000}"/>
    <cellStyle name="__ [0]_form_EWC 43.5MW8oMtresc 3_25_02v2w_esc 3 2" xfId="7524" xr:uid="{00000000-0005-0000-0000-00005A0C0000}"/>
    <cellStyle name="__ [0]_form_EWC 43.5MW8oMtresc 3_25_02v2w_esc 3 2 2" xfId="7525" xr:uid="{00000000-0005-0000-0000-00005B0C0000}"/>
    <cellStyle name="__ [0]_form_EWC 43.5MW8oMtresc 3_25_02v2w_esc 3 3" xfId="7526" xr:uid="{00000000-0005-0000-0000-00005C0C0000}"/>
    <cellStyle name="__ [0]_form_EWC 43.5MW8oMtresc 3_25_02v2w_esc 3 3 2" xfId="7527" xr:uid="{00000000-0005-0000-0000-00005D0C0000}"/>
    <cellStyle name="__ [0]_form_EWC 43.5MW8oMtresc 3_25_02v2w_esc 3 4" xfId="7528" xr:uid="{00000000-0005-0000-0000-00005E0C0000}"/>
    <cellStyle name="__ [0]_form_EWC 43.5MW8oMtresc 3_25_02v2w_esc 3 4 2" xfId="7529" xr:uid="{00000000-0005-0000-0000-00005F0C0000}"/>
    <cellStyle name="__ [0]_form_EWC 43.5MW8oMtresc 3_25_02v2w_esc 3 5" xfId="7530" xr:uid="{00000000-0005-0000-0000-0000600C0000}"/>
    <cellStyle name="__ [0]_form_EWC 43.5MW8oMtresc 3_25_02v2w_esc 3 5 2" xfId="7531" xr:uid="{00000000-0005-0000-0000-0000610C0000}"/>
    <cellStyle name="__ [0]_form_EWC 43.5MW8oMtresc 3_25_02v2w_esc 3 6" xfId="7532" xr:uid="{00000000-0005-0000-0000-0000620C0000}"/>
    <cellStyle name="__ [0]_form_EWC 43.5MW8oMtresc 3_25_02v2w_esc 4" xfId="7533" xr:uid="{00000000-0005-0000-0000-0000630C0000}"/>
    <cellStyle name="__ [0]_form_EWC 43.5MW8oMtresc 3_25_02v2w_esc_CHECK - White Creek Final Closing Model_2007 11 16 vequity method FINAL" xfId="7534" xr:uid="{00000000-0005-0000-0000-0000640C0000}"/>
    <cellStyle name="__ [0]_form_EWC 43.5MW8oMtresc 3_25_02v2w_esc_CHECK - White Creek Final Closing Model_2007 11 16 vequity method FINAL 2" xfId="7535" xr:uid="{00000000-0005-0000-0000-0000650C0000}"/>
    <cellStyle name="__ [0]_form_EWC 43.5MW8oMtresc 3_25_02v2w_esc_CHECK - White Creek Final Closing Model_2007 11 16 vequity method FINAL 2 2" xfId="7536" xr:uid="{00000000-0005-0000-0000-0000660C0000}"/>
    <cellStyle name="__ [0]_form_EWC 43.5MW8oMtresc 3_25_02v2w_esc_CHECK - White Creek Final Closing Model_2007 11 16 vequity method FINAL 3" xfId="7537" xr:uid="{00000000-0005-0000-0000-0000670C0000}"/>
    <cellStyle name="__ [0]_form_EWC 43.5MW8oMtresc 3_25_02v2w_esc_Horizon round 1 model vFINAL" xfId="7538" xr:uid="{00000000-0005-0000-0000-0000680C0000}"/>
    <cellStyle name="__ [0]_form_EWC 43.5MW8oMtresc 3_25_02v2w_esc_Horizon round 1 model vFINAL 2" xfId="7539" xr:uid="{00000000-0005-0000-0000-0000690C0000}"/>
    <cellStyle name="__ [0]_form_EWC 43.5MW8oMtresc 3_25_02v2w_esc_Horizon round 1 model vFINAL 2 2" xfId="7540" xr:uid="{00000000-0005-0000-0000-00006A0C0000}"/>
    <cellStyle name="__ [0]_form_EWC 43.5MW8oMtresc 3_25_02v2w_esc_Horizon round 1 model vFINAL 3" xfId="7541" xr:uid="{00000000-0005-0000-0000-00006B0C0000}"/>
    <cellStyle name="__ [0]_form_EWC 43.5MW8oMtresc 3_25_02v2w_esc_Horizon round 1 model vFINAL 3 2" xfId="7542" xr:uid="{00000000-0005-0000-0000-00006C0C0000}"/>
    <cellStyle name="__ [0]_form_EWC 43.5MW8oMtresc 3_25_02v2w_esc_Horizon round 1 model vFINAL 4" xfId="7543" xr:uid="{00000000-0005-0000-0000-00006D0C0000}"/>
    <cellStyle name="__ [0]_form_EWC 43.5MW8oMtresc 3_25_02v2w_esc_Horizon round 1 model vFINAL_1" xfId="7544" xr:uid="{00000000-0005-0000-0000-00006E0C0000}"/>
    <cellStyle name="__ [0]_form_EWC 43.5MW8oMtresc 3_25_02v2w_esc_Horizon round 1 model vFINAL_1 2" xfId="7545" xr:uid="{00000000-0005-0000-0000-00006F0C0000}"/>
    <cellStyle name="__ [0]_form_EWC 43.5MW8oMtresc 3_25_02v2w_esc_Horizon round 1 model vFINAL_1 2 2" xfId="7546" xr:uid="{00000000-0005-0000-0000-0000700C0000}"/>
    <cellStyle name="__ [0]_form_EWC 43.5MW8oMtresc 3_25_02v2w_esc_Horizon round 1 model vFINAL_1 3" xfId="7547" xr:uid="{00000000-0005-0000-0000-0000710C0000}"/>
    <cellStyle name="__ [0]_form_EWC 43.5MW8oMtresc 3_25_02v2w_esc_Horizon round 1 model vFINAL_1 3 2" xfId="7548" xr:uid="{00000000-0005-0000-0000-0000720C0000}"/>
    <cellStyle name="__ [0]_form_EWC 43.5MW8oMtresc 3_25_02v2w_esc_Horizon round 1 model vFINAL_1 4" xfId="7549" xr:uid="{00000000-0005-0000-0000-0000730C0000}"/>
    <cellStyle name="__ [0]_form_EWC 43.5MW8oMtresc 3_25_02v2w_esc_Horizon round 1 model vFINAL_1_Project Farwest III Model 03-20-07 v135" xfId="7550" xr:uid="{00000000-0005-0000-0000-0000740C0000}"/>
    <cellStyle name="__ [0]_form_EWC 43.5MW8oMtresc 3_25_02v2w_esc_Horizon round 1 model vFINAL_1_Project Farwest III Model 03-20-07 v135 2" xfId="7551" xr:uid="{00000000-0005-0000-0000-0000750C0000}"/>
    <cellStyle name="__ [0]_form_EWC 43.5MW8oMtresc 3_25_02v2w_esc_Horizon round 1 model vFINAL_1_Project Farwest III Model 03-20-07 v135 2 2" xfId="7552" xr:uid="{00000000-0005-0000-0000-0000760C0000}"/>
    <cellStyle name="__ [0]_form_EWC 43.5MW8oMtresc 3_25_02v2w_esc_Horizon round 1 model vFINAL_1_Project Farwest III Model 03-20-07 v135 3" xfId="7553" xr:uid="{00000000-0005-0000-0000-0000770C0000}"/>
    <cellStyle name="__ [0]_form_EWC 43.5MW8oMtresc 3_25_02v2w_esc_Horizon round 1 model vFINAL_1_Project Farwest III Model 03-20-07 v135 3 2" xfId="7554" xr:uid="{00000000-0005-0000-0000-0000780C0000}"/>
    <cellStyle name="__ [0]_form_EWC 43.5MW8oMtresc 3_25_02v2w_esc_Horizon round 1 model vFINAL_1_Project Farwest III Model 03-20-07 v135 4" xfId="7555" xr:uid="{00000000-0005-0000-0000-0000790C0000}"/>
    <cellStyle name="__ [0]_form_EWC 43.5MW8oMtresc 3_25_02v2w_esc_Horizon round 1 model vFINAL_1_Project Farwest III Model 03-20-07 v135_UPC G&amp;A (5-3-07)" xfId="7556" xr:uid="{00000000-0005-0000-0000-00007A0C0000}"/>
    <cellStyle name="__ [0]_form_EWC 43.5MW8oMtresc 3_25_02v2w_esc_Horizon round 1 model vFINAL_1_Project Farwest III Model 03-20-07 v135_UPC G&amp;A (5-3-07) 2" xfId="7557" xr:uid="{00000000-0005-0000-0000-00007B0C0000}"/>
    <cellStyle name="__ [0]_form_EWC 43.5MW8oMtresc 3_25_02v2w_esc_Horizon round 1 model vFINAL_1_Project Farwest III Model 03-20-07 v135_UPC G&amp;A (5-3-07) 2 2" xfId="7558" xr:uid="{00000000-0005-0000-0000-00007C0C0000}"/>
    <cellStyle name="__ [0]_form_EWC 43.5MW8oMtresc 3_25_02v2w_esc_Horizon round 1 model vFINAL_1_Project Farwest III Model 03-20-07 v135_UPC G&amp;A (5-3-07) 3" xfId="7559" xr:uid="{00000000-0005-0000-0000-00007D0C0000}"/>
    <cellStyle name="__ [0]_form_EWC 43.5MW8oMtresc 3_25_02v2w_esc_Horizon round 1 model vFINAL_1_Project Farwest III Model 03-20-07 v135_UPC G&amp;A (5-3-07) 3 2" xfId="7560" xr:uid="{00000000-0005-0000-0000-00007E0C0000}"/>
    <cellStyle name="__ [0]_form_EWC 43.5MW8oMtresc 3_25_02v2w_esc_Horizon round 1 model vFINAL_1_Project Farwest III Model 03-20-07 v135_UPC G&amp;A (5-3-07) 4" xfId="7561" xr:uid="{00000000-0005-0000-0000-00007F0C0000}"/>
    <cellStyle name="__ [0]_form_EWC 43.5MW8oMtresc 3_25_02v2w_esc_Horizon round 1 model vFINAL_1_Project Makani Model 04-11-07 v6" xfId="7562" xr:uid="{00000000-0005-0000-0000-0000800C0000}"/>
    <cellStyle name="__ [0]_form_EWC 43.5MW8oMtresc 3_25_02v2w_esc_Horizon round 1 model vFINAL_1_Project Makani Model 04-11-07 v6 2" xfId="7563" xr:uid="{00000000-0005-0000-0000-0000810C0000}"/>
    <cellStyle name="__ [0]_form_EWC 43.5MW8oMtresc 3_25_02v2w_esc_Horizon round 1 model vFINAL_1_Project Makani Model 04-11-07 v6 2 2" xfId="7564" xr:uid="{00000000-0005-0000-0000-0000820C0000}"/>
    <cellStyle name="__ [0]_form_EWC 43.5MW8oMtresc 3_25_02v2w_esc_Horizon round 1 model vFINAL_1_Project Makani Model 04-11-07 v6 3" xfId="7565" xr:uid="{00000000-0005-0000-0000-0000830C0000}"/>
    <cellStyle name="__ [0]_form_EWC 43.5MW8oMtresc 3_25_02v2w_esc_Horizon round 1 model vFINAL_1_Project Makani Model 04-11-07 v6 3 2" xfId="7566" xr:uid="{00000000-0005-0000-0000-0000840C0000}"/>
    <cellStyle name="__ [0]_form_EWC 43.5MW8oMtresc 3_25_02v2w_esc_Horizon round 1 model vFINAL_1_Project Makani Model 04-11-07 v6 4" xfId="7567" xr:uid="{00000000-0005-0000-0000-0000850C0000}"/>
    <cellStyle name="__ [0]_form_EWC 43.5MW8oMtresc 3_25_02v2w_esc_Horizon round 1 model vFINAL_1_Project Makani Model 04-11-07 v6_UPC G&amp;A (5-3-07)" xfId="7568" xr:uid="{00000000-0005-0000-0000-0000860C0000}"/>
    <cellStyle name="__ [0]_form_EWC 43.5MW8oMtresc 3_25_02v2w_esc_Horizon round 1 model vFINAL_1_Project Makani Model 04-11-07 v6_UPC G&amp;A (5-3-07) 2" xfId="7569" xr:uid="{00000000-0005-0000-0000-0000870C0000}"/>
    <cellStyle name="__ [0]_form_EWC 43.5MW8oMtresc 3_25_02v2w_esc_Horizon round 1 model vFINAL_1_Project Makani Model 04-11-07 v6_UPC G&amp;A (5-3-07) 2 2" xfId="7570" xr:uid="{00000000-0005-0000-0000-0000880C0000}"/>
    <cellStyle name="__ [0]_form_EWC 43.5MW8oMtresc 3_25_02v2w_esc_Horizon round 1 model vFINAL_1_Project Makani Model 04-11-07 v6_UPC G&amp;A (5-3-07) 3" xfId="7571" xr:uid="{00000000-0005-0000-0000-0000890C0000}"/>
    <cellStyle name="__ [0]_form_EWC 43.5MW8oMtresc 3_25_02v2w_esc_Horizon round 1 model vFINAL_1_Project Makani Model 04-11-07 v6_UPC G&amp;A (5-3-07) 3 2" xfId="7572" xr:uid="{00000000-0005-0000-0000-00008A0C0000}"/>
    <cellStyle name="__ [0]_form_EWC 43.5MW8oMtresc 3_25_02v2w_esc_Horizon round 1 model vFINAL_1_Project Makani Model 04-11-07 v6_UPC G&amp;A (5-3-07) 4" xfId="7573" xr:uid="{00000000-0005-0000-0000-00008B0C0000}"/>
    <cellStyle name="__ [0]_form_EWC 43.5MW8oMtresc 3_25_02v2w_esc_Pre-Tax GAAP" xfId="7574" xr:uid="{00000000-0005-0000-0000-00008C0C0000}"/>
    <cellStyle name="__ [0]_form_EWC 43.5MW8oMtresc 3_25_02v2w_esc_Pre-Tax GAAP 2" xfId="7575" xr:uid="{00000000-0005-0000-0000-00008D0C0000}"/>
    <cellStyle name="__ [0]_form_EWC 43.5MW8oMtresc 3_25_02v2w_esc_Pre-Tax GAAP 2 2" xfId="7576" xr:uid="{00000000-0005-0000-0000-00008E0C0000}"/>
    <cellStyle name="__ [0]_form_EWC 43.5MW8oMtresc 3_25_02v2w_esc_Pre-Tax GAAP 3" xfId="7577" xr:uid="{00000000-0005-0000-0000-00008F0C0000}"/>
    <cellStyle name="__ [0]_form_EWC 43.5MW8oMtresc 3_25_02v2w_esc_WPP - Ormat 6-5-2007  v19i with internal accounting v3 eq method FINAL" xfId="7578" xr:uid="{00000000-0005-0000-0000-0000900C0000}"/>
    <cellStyle name="__ [0]_form_EWC 43.5MW8oMtresc 3_25_02v2w_esc_WPP - Ormat 6-5-2007  v19i with internal accounting v3 eq method FINAL 2" xfId="7579" xr:uid="{00000000-0005-0000-0000-0000910C0000}"/>
    <cellStyle name="__ [0]_form_EWC 43.5MW8oMtresc 3_25_02v2w_esc_WPP - Ormat 6-5-2007  v19i with internal accounting v3 eq method FINAL 2 2" xfId="7580" xr:uid="{00000000-0005-0000-0000-0000920C0000}"/>
    <cellStyle name="__ [0]_form_EWC 43.5MW8oMtresc 3_25_02v2w_esc_WPP - Ormat 6-5-2007  v19i with internal accounting v3 eq method FINAL 3" xfId="7581" xr:uid="{00000000-0005-0000-0000-0000930C0000}"/>
    <cellStyle name="__ [0]_form_Horizon round 1 model vFINAL" xfId="7582" xr:uid="{00000000-0005-0000-0000-0000940C0000}"/>
    <cellStyle name="__ [0]_form_Horizon round 1 model vFINAL 2" xfId="7583" xr:uid="{00000000-0005-0000-0000-0000950C0000}"/>
    <cellStyle name="__ [0]_form_Horizon round 1 model vFINAL 2 2" xfId="7584" xr:uid="{00000000-0005-0000-0000-0000960C0000}"/>
    <cellStyle name="__ [0]_form_Horizon round 1 model vFINAL 3" xfId="7585" xr:uid="{00000000-0005-0000-0000-0000970C0000}"/>
    <cellStyle name="__ [0]_form_Horizon round 1 model vFINAL 3 2" xfId="7586" xr:uid="{00000000-0005-0000-0000-0000980C0000}"/>
    <cellStyle name="__ [0]_form_Horizon round 1 model vFINAL 4" xfId="7587" xr:uid="{00000000-0005-0000-0000-0000990C0000}"/>
    <cellStyle name="__ [0]_form_Horizon round 1 model vFINAL_1" xfId="7588" xr:uid="{00000000-0005-0000-0000-00009A0C0000}"/>
    <cellStyle name="__ [0]_form_Horizon round 1 model vFINAL_1 2" xfId="7589" xr:uid="{00000000-0005-0000-0000-00009B0C0000}"/>
    <cellStyle name="__ [0]_form_Horizon round 1 model vFINAL_1 2 2" xfId="7590" xr:uid="{00000000-0005-0000-0000-00009C0C0000}"/>
    <cellStyle name="__ [0]_form_Horizon round 1 model vFINAL_1 3" xfId="7591" xr:uid="{00000000-0005-0000-0000-00009D0C0000}"/>
    <cellStyle name="__ [0]_form_Horizon round 1 model vFINAL_1 3 2" xfId="7592" xr:uid="{00000000-0005-0000-0000-00009E0C0000}"/>
    <cellStyle name="__ [0]_form_Horizon round 1 model vFINAL_1 4" xfId="7593" xr:uid="{00000000-0005-0000-0000-00009F0C0000}"/>
    <cellStyle name="__ [0]_form_Horizon round 1 model vFINAL_1_Project Farwest III Model 03-20-07 v135" xfId="7594" xr:uid="{00000000-0005-0000-0000-0000A00C0000}"/>
    <cellStyle name="__ [0]_form_Horizon round 1 model vFINAL_1_Project Farwest III Model 03-20-07 v135 2" xfId="7595" xr:uid="{00000000-0005-0000-0000-0000A10C0000}"/>
    <cellStyle name="__ [0]_form_Horizon round 1 model vFINAL_1_Project Farwest III Model 03-20-07 v135 2 2" xfId="7596" xr:uid="{00000000-0005-0000-0000-0000A20C0000}"/>
    <cellStyle name="__ [0]_form_Horizon round 1 model vFINAL_1_Project Farwest III Model 03-20-07 v135 3" xfId="7597" xr:uid="{00000000-0005-0000-0000-0000A30C0000}"/>
    <cellStyle name="__ [0]_form_Horizon round 1 model vFINAL_1_Project Farwest III Model 03-20-07 v135 3 2" xfId="7598" xr:uid="{00000000-0005-0000-0000-0000A40C0000}"/>
    <cellStyle name="__ [0]_form_Horizon round 1 model vFINAL_1_Project Farwest III Model 03-20-07 v135 4" xfId="7599" xr:uid="{00000000-0005-0000-0000-0000A50C0000}"/>
    <cellStyle name="__ [0]_form_Horizon round 1 model vFINAL_1_Project Farwest III Model 03-20-07 v135_UPC G&amp;A (5-3-07)" xfId="7600" xr:uid="{00000000-0005-0000-0000-0000A60C0000}"/>
    <cellStyle name="__ [0]_form_Horizon round 1 model vFINAL_1_Project Farwest III Model 03-20-07 v135_UPC G&amp;A (5-3-07) 2" xfId="7601" xr:uid="{00000000-0005-0000-0000-0000A70C0000}"/>
    <cellStyle name="__ [0]_form_Horizon round 1 model vFINAL_1_Project Farwest III Model 03-20-07 v135_UPC G&amp;A (5-3-07) 2 2" xfId="7602" xr:uid="{00000000-0005-0000-0000-0000A80C0000}"/>
    <cellStyle name="__ [0]_form_Horizon round 1 model vFINAL_1_Project Farwest III Model 03-20-07 v135_UPC G&amp;A (5-3-07) 3" xfId="7603" xr:uid="{00000000-0005-0000-0000-0000A90C0000}"/>
    <cellStyle name="__ [0]_form_Horizon round 1 model vFINAL_1_Project Farwest III Model 03-20-07 v135_UPC G&amp;A (5-3-07) 3 2" xfId="7604" xr:uid="{00000000-0005-0000-0000-0000AA0C0000}"/>
    <cellStyle name="__ [0]_form_Horizon round 1 model vFINAL_1_Project Farwest III Model 03-20-07 v135_UPC G&amp;A (5-3-07) 4" xfId="7605" xr:uid="{00000000-0005-0000-0000-0000AB0C0000}"/>
    <cellStyle name="__ [0]_form_Horizon round 1 model vFINAL_1_Project Makani Model 04-11-07 v6" xfId="7606" xr:uid="{00000000-0005-0000-0000-0000AC0C0000}"/>
    <cellStyle name="__ [0]_form_Horizon round 1 model vFINAL_1_Project Makani Model 04-11-07 v6 2" xfId="7607" xr:uid="{00000000-0005-0000-0000-0000AD0C0000}"/>
    <cellStyle name="__ [0]_form_Horizon round 1 model vFINAL_1_Project Makani Model 04-11-07 v6 2 2" xfId="7608" xr:uid="{00000000-0005-0000-0000-0000AE0C0000}"/>
    <cellStyle name="__ [0]_form_Horizon round 1 model vFINAL_1_Project Makani Model 04-11-07 v6 3" xfId="7609" xr:uid="{00000000-0005-0000-0000-0000AF0C0000}"/>
    <cellStyle name="__ [0]_form_Horizon round 1 model vFINAL_1_Project Makani Model 04-11-07 v6 3 2" xfId="7610" xr:uid="{00000000-0005-0000-0000-0000B00C0000}"/>
    <cellStyle name="__ [0]_form_Horizon round 1 model vFINAL_1_Project Makani Model 04-11-07 v6 4" xfId="7611" xr:uid="{00000000-0005-0000-0000-0000B10C0000}"/>
    <cellStyle name="__ [0]_form_Horizon round 1 model vFINAL_1_Project Makani Model 04-11-07 v6_UPC G&amp;A (5-3-07)" xfId="7612" xr:uid="{00000000-0005-0000-0000-0000B20C0000}"/>
    <cellStyle name="__ [0]_form_Horizon round 1 model vFINAL_1_Project Makani Model 04-11-07 v6_UPC G&amp;A (5-3-07) 2" xfId="7613" xr:uid="{00000000-0005-0000-0000-0000B30C0000}"/>
    <cellStyle name="__ [0]_form_Horizon round 1 model vFINAL_1_Project Makani Model 04-11-07 v6_UPC G&amp;A (5-3-07) 2 2" xfId="7614" xr:uid="{00000000-0005-0000-0000-0000B40C0000}"/>
    <cellStyle name="__ [0]_form_Horizon round 1 model vFINAL_1_Project Makani Model 04-11-07 v6_UPC G&amp;A (5-3-07) 3" xfId="7615" xr:uid="{00000000-0005-0000-0000-0000B50C0000}"/>
    <cellStyle name="__ [0]_form_Horizon round 1 model vFINAL_1_Project Makani Model 04-11-07 v6_UPC G&amp;A (5-3-07) 3 2" xfId="7616" xr:uid="{00000000-0005-0000-0000-0000B60C0000}"/>
    <cellStyle name="__ [0]_form_Horizon round 1 model vFINAL_1_Project Makani Model 04-11-07 v6_UPC G&amp;A (5-3-07) 4" xfId="7617" xr:uid="{00000000-0005-0000-0000-0000B70C0000}"/>
    <cellStyle name="__ [0]_form_Pre-Tax GAAP" xfId="7618" xr:uid="{00000000-0005-0000-0000-0000B80C0000}"/>
    <cellStyle name="__ [0]_form_Pre-Tax GAAP 2" xfId="7619" xr:uid="{00000000-0005-0000-0000-0000B90C0000}"/>
    <cellStyle name="__ [0]_form_Pre-Tax GAAP 2 2" xfId="7620" xr:uid="{00000000-0005-0000-0000-0000BA0C0000}"/>
    <cellStyle name="__ [0]_form_Pre-Tax GAAP 3" xfId="7621" xr:uid="{00000000-0005-0000-0000-0000BB0C0000}"/>
    <cellStyle name="__ [0]_form_Wind farm - operation CF" xfId="7622" xr:uid="{00000000-0005-0000-0000-0000BC0C0000}"/>
    <cellStyle name="__ [0]_form_Wind farm - operation CF 2" xfId="7623" xr:uid="{00000000-0005-0000-0000-0000BD0C0000}"/>
    <cellStyle name="__ [0]_form_Wind farm - operation CF 2 2" xfId="7624" xr:uid="{00000000-0005-0000-0000-0000BE0C0000}"/>
    <cellStyle name="__ [0]_form_Wind farm - operation CF 2 2 2" xfId="7625" xr:uid="{00000000-0005-0000-0000-0000BF0C0000}"/>
    <cellStyle name="__ [0]_form_Wind farm - operation CF 2 3" xfId="7626" xr:uid="{00000000-0005-0000-0000-0000C00C0000}"/>
    <cellStyle name="__ [0]_form_Wind farm - operation CF 2 3 2" xfId="7627" xr:uid="{00000000-0005-0000-0000-0000C10C0000}"/>
    <cellStyle name="__ [0]_form_Wind farm - operation CF 2 4" xfId="7628" xr:uid="{00000000-0005-0000-0000-0000C20C0000}"/>
    <cellStyle name="__ [0]_form_Wind farm - operation CF 2 4 2" xfId="7629" xr:uid="{00000000-0005-0000-0000-0000C30C0000}"/>
    <cellStyle name="__ [0]_form_Wind farm - operation CF 2 5" xfId="7630" xr:uid="{00000000-0005-0000-0000-0000C40C0000}"/>
    <cellStyle name="__ [0]_form_Wind farm - operation CF 2 5 2" xfId="7631" xr:uid="{00000000-0005-0000-0000-0000C50C0000}"/>
    <cellStyle name="__ [0]_form_Wind farm - operation CF 2 6" xfId="7632" xr:uid="{00000000-0005-0000-0000-0000C60C0000}"/>
    <cellStyle name="__ [0]_form_Wind farm - operation CF 3" xfId="7633" xr:uid="{00000000-0005-0000-0000-0000C70C0000}"/>
    <cellStyle name="__ [0]_form_Wind farm - operation CF 3 2" xfId="7634" xr:uid="{00000000-0005-0000-0000-0000C80C0000}"/>
    <cellStyle name="__ [0]_form_Wind farm - operation CF 3 2 2" xfId="7635" xr:uid="{00000000-0005-0000-0000-0000C90C0000}"/>
    <cellStyle name="__ [0]_form_Wind farm - operation CF 3 3" xfId="7636" xr:uid="{00000000-0005-0000-0000-0000CA0C0000}"/>
    <cellStyle name="__ [0]_form_Wind farm - operation CF 3 3 2" xfId="7637" xr:uid="{00000000-0005-0000-0000-0000CB0C0000}"/>
    <cellStyle name="__ [0]_form_Wind farm - operation CF 3 4" xfId="7638" xr:uid="{00000000-0005-0000-0000-0000CC0C0000}"/>
    <cellStyle name="__ [0]_form_Wind farm - operation CF 3 4 2" xfId="7639" xr:uid="{00000000-0005-0000-0000-0000CD0C0000}"/>
    <cellStyle name="__ [0]_form_Wind farm - operation CF 3 5" xfId="7640" xr:uid="{00000000-0005-0000-0000-0000CE0C0000}"/>
    <cellStyle name="__ [0]_form_Wind farm - operation CF 3 5 2" xfId="7641" xr:uid="{00000000-0005-0000-0000-0000CF0C0000}"/>
    <cellStyle name="__ [0]_form_Wind farm - operation CF 3 6" xfId="7642" xr:uid="{00000000-0005-0000-0000-0000D00C0000}"/>
    <cellStyle name="__ [0]_form_Wind farm - operation CF 4" xfId="7643" xr:uid="{00000000-0005-0000-0000-0000D10C0000}"/>
    <cellStyle name="__ [0]_form_Wind farm - operation CF_CHECK - White Creek Final Closing Model_2007 11 16 vequity method FINAL" xfId="7644" xr:uid="{00000000-0005-0000-0000-0000D20C0000}"/>
    <cellStyle name="__ [0]_form_Wind farm - operation CF_CHECK - White Creek Final Closing Model_2007 11 16 vequity method FINAL 2" xfId="7645" xr:uid="{00000000-0005-0000-0000-0000D30C0000}"/>
    <cellStyle name="__ [0]_form_Wind farm - operation CF_CHECK - White Creek Final Closing Model_2007 11 16 vequity method FINAL 2 2" xfId="7646" xr:uid="{00000000-0005-0000-0000-0000D40C0000}"/>
    <cellStyle name="__ [0]_form_Wind farm - operation CF_CHECK - White Creek Final Closing Model_2007 11 16 vequity method FINAL 3" xfId="7647" xr:uid="{00000000-0005-0000-0000-0000D50C0000}"/>
    <cellStyle name="__ [0]_form_Wind farm - operation CF_Horizon round 1 model vFINAL" xfId="7648" xr:uid="{00000000-0005-0000-0000-0000D60C0000}"/>
    <cellStyle name="__ [0]_form_Wind farm - operation CF_Horizon round 1 model vFINAL 2" xfId="7649" xr:uid="{00000000-0005-0000-0000-0000D70C0000}"/>
    <cellStyle name="__ [0]_form_Wind farm - operation CF_Horizon round 1 model vFINAL 2 2" xfId="7650" xr:uid="{00000000-0005-0000-0000-0000D80C0000}"/>
    <cellStyle name="__ [0]_form_Wind farm - operation CF_Horizon round 1 model vFINAL 3" xfId="7651" xr:uid="{00000000-0005-0000-0000-0000D90C0000}"/>
    <cellStyle name="__ [0]_form_Wind farm - operation CF_Horizon round 1 model vFINAL 3 2" xfId="7652" xr:uid="{00000000-0005-0000-0000-0000DA0C0000}"/>
    <cellStyle name="__ [0]_form_Wind farm - operation CF_Horizon round 1 model vFINAL 4" xfId="7653" xr:uid="{00000000-0005-0000-0000-0000DB0C0000}"/>
    <cellStyle name="__ [0]_form_Wind farm - operation CF_Horizon round 1 model vFINAL_1" xfId="7654" xr:uid="{00000000-0005-0000-0000-0000DC0C0000}"/>
    <cellStyle name="__ [0]_form_Wind farm - operation CF_Horizon round 1 model vFINAL_1 2" xfId="7655" xr:uid="{00000000-0005-0000-0000-0000DD0C0000}"/>
    <cellStyle name="__ [0]_form_Wind farm - operation CF_Horizon round 1 model vFINAL_1 2 2" xfId="7656" xr:uid="{00000000-0005-0000-0000-0000DE0C0000}"/>
    <cellStyle name="__ [0]_form_Wind farm - operation CF_Horizon round 1 model vFINAL_1 3" xfId="7657" xr:uid="{00000000-0005-0000-0000-0000DF0C0000}"/>
    <cellStyle name="__ [0]_form_Wind farm - operation CF_Horizon round 1 model vFINAL_1 3 2" xfId="7658" xr:uid="{00000000-0005-0000-0000-0000E00C0000}"/>
    <cellStyle name="__ [0]_form_Wind farm - operation CF_Horizon round 1 model vFINAL_1 4" xfId="7659" xr:uid="{00000000-0005-0000-0000-0000E10C0000}"/>
    <cellStyle name="__ [0]_form_Wind farm - operation CF_Horizon round 1 model vFINAL_1_Project Farwest III Model 03-20-07 v135" xfId="7660" xr:uid="{00000000-0005-0000-0000-0000E20C0000}"/>
    <cellStyle name="__ [0]_form_Wind farm - operation CF_Horizon round 1 model vFINAL_1_Project Farwest III Model 03-20-07 v135 2" xfId="7661" xr:uid="{00000000-0005-0000-0000-0000E30C0000}"/>
    <cellStyle name="__ [0]_form_Wind farm - operation CF_Horizon round 1 model vFINAL_1_Project Farwest III Model 03-20-07 v135 2 2" xfId="7662" xr:uid="{00000000-0005-0000-0000-0000E40C0000}"/>
    <cellStyle name="__ [0]_form_Wind farm - operation CF_Horizon round 1 model vFINAL_1_Project Farwest III Model 03-20-07 v135 3" xfId="7663" xr:uid="{00000000-0005-0000-0000-0000E50C0000}"/>
    <cellStyle name="__ [0]_form_Wind farm - operation CF_Horizon round 1 model vFINAL_1_Project Farwest III Model 03-20-07 v135 3 2" xfId="7664" xr:uid="{00000000-0005-0000-0000-0000E60C0000}"/>
    <cellStyle name="__ [0]_form_Wind farm - operation CF_Horizon round 1 model vFINAL_1_Project Farwest III Model 03-20-07 v135 4" xfId="7665" xr:uid="{00000000-0005-0000-0000-0000E70C0000}"/>
    <cellStyle name="__ [0]_form_Wind farm - operation CF_Horizon round 1 model vFINAL_1_Project Farwest III Model 03-20-07 v135_UPC G&amp;A (5-3-07)" xfId="7666" xr:uid="{00000000-0005-0000-0000-0000E80C0000}"/>
    <cellStyle name="__ [0]_form_Wind farm - operation CF_Horizon round 1 model vFINAL_1_Project Farwest III Model 03-20-07 v135_UPC G&amp;A (5-3-07) 2" xfId="7667" xr:uid="{00000000-0005-0000-0000-0000E90C0000}"/>
    <cellStyle name="__ [0]_form_Wind farm - operation CF_Horizon round 1 model vFINAL_1_Project Farwest III Model 03-20-07 v135_UPC G&amp;A (5-3-07) 2 2" xfId="7668" xr:uid="{00000000-0005-0000-0000-0000EA0C0000}"/>
    <cellStyle name="__ [0]_form_Wind farm - operation CF_Horizon round 1 model vFINAL_1_Project Farwest III Model 03-20-07 v135_UPC G&amp;A (5-3-07) 3" xfId="7669" xr:uid="{00000000-0005-0000-0000-0000EB0C0000}"/>
    <cellStyle name="__ [0]_form_Wind farm - operation CF_Horizon round 1 model vFINAL_1_Project Farwest III Model 03-20-07 v135_UPC G&amp;A (5-3-07) 3 2" xfId="7670" xr:uid="{00000000-0005-0000-0000-0000EC0C0000}"/>
    <cellStyle name="__ [0]_form_Wind farm - operation CF_Horizon round 1 model vFINAL_1_Project Farwest III Model 03-20-07 v135_UPC G&amp;A (5-3-07) 4" xfId="7671" xr:uid="{00000000-0005-0000-0000-0000ED0C0000}"/>
    <cellStyle name="__ [0]_form_Wind farm - operation CF_Horizon round 1 model vFINAL_1_Project Makani Model 04-11-07 v6" xfId="7672" xr:uid="{00000000-0005-0000-0000-0000EE0C0000}"/>
    <cellStyle name="__ [0]_form_Wind farm - operation CF_Horizon round 1 model vFINAL_1_Project Makani Model 04-11-07 v6 2" xfId="7673" xr:uid="{00000000-0005-0000-0000-0000EF0C0000}"/>
    <cellStyle name="__ [0]_form_Wind farm - operation CF_Horizon round 1 model vFINAL_1_Project Makani Model 04-11-07 v6 2 2" xfId="7674" xr:uid="{00000000-0005-0000-0000-0000F00C0000}"/>
    <cellStyle name="__ [0]_form_Wind farm - operation CF_Horizon round 1 model vFINAL_1_Project Makani Model 04-11-07 v6 3" xfId="7675" xr:uid="{00000000-0005-0000-0000-0000F10C0000}"/>
    <cellStyle name="__ [0]_form_Wind farm - operation CF_Horizon round 1 model vFINAL_1_Project Makani Model 04-11-07 v6 3 2" xfId="7676" xr:uid="{00000000-0005-0000-0000-0000F20C0000}"/>
    <cellStyle name="__ [0]_form_Wind farm - operation CF_Horizon round 1 model vFINAL_1_Project Makani Model 04-11-07 v6 4" xfId="7677" xr:uid="{00000000-0005-0000-0000-0000F30C0000}"/>
    <cellStyle name="__ [0]_form_Wind farm - operation CF_Horizon round 1 model vFINAL_1_Project Makani Model 04-11-07 v6_UPC G&amp;A (5-3-07)" xfId="7678" xr:uid="{00000000-0005-0000-0000-0000F40C0000}"/>
    <cellStyle name="__ [0]_form_Wind farm - operation CF_Horizon round 1 model vFINAL_1_Project Makani Model 04-11-07 v6_UPC G&amp;A (5-3-07) 2" xfId="7679" xr:uid="{00000000-0005-0000-0000-0000F50C0000}"/>
    <cellStyle name="__ [0]_form_Wind farm - operation CF_Horizon round 1 model vFINAL_1_Project Makani Model 04-11-07 v6_UPC G&amp;A (5-3-07) 2 2" xfId="7680" xr:uid="{00000000-0005-0000-0000-0000F60C0000}"/>
    <cellStyle name="__ [0]_form_Wind farm - operation CF_Horizon round 1 model vFINAL_1_Project Makani Model 04-11-07 v6_UPC G&amp;A (5-3-07) 3" xfId="7681" xr:uid="{00000000-0005-0000-0000-0000F70C0000}"/>
    <cellStyle name="__ [0]_form_Wind farm - operation CF_Horizon round 1 model vFINAL_1_Project Makani Model 04-11-07 v6_UPC G&amp;A (5-3-07) 3 2" xfId="7682" xr:uid="{00000000-0005-0000-0000-0000F80C0000}"/>
    <cellStyle name="__ [0]_form_Wind farm - operation CF_Horizon round 1 model vFINAL_1_Project Makani Model 04-11-07 v6_UPC G&amp;A (5-3-07) 4" xfId="7683" xr:uid="{00000000-0005-0000-0000-0000F90C0000}"/>
    <cellStyle name="__ [0]_form_Wind farm - operation CF_Pre-Tax GAAP" xfId="7684" xr:uid="{00000000-0005-0000-0000-0000FA0C0000}"/>
    <cellStyle name="__ [0]_form_Wind farm - operation CF_Pre-Tax GAAP 2" xfId="7685" xr:uid="{00000000-0005-0000-0000-0000FB0C0000}"/>
    <cellStyle name="__ [0]_form_Wind farm - operation CF_Pre-Tax GAAP 2 2" xfId="7686" xr:uid="{00000000-0005-0000-0000-0000FC0C0000}"/>
    <cellStyle name="__ [0]_form_Wind farm - operation CF_Pre-Tax GAAP 3" xfId="7687" xr:uid="{00000000-0005-0000-0000-0000FD0C0000}"/>
    <cellStyle name="__ [0]_form_Wind farm - operation CF_WPP - Ormat 6-5-2007  v19i with internal accounting v3 eq method FINAL" xfId="7688" xr:uid="{00000000-0005-0000-0000-0000FE0C0000}"/>
    <cellStyle name="__ [0]_form_Wind farm - operation CF_WPP - Ormat 6-5-2007  v19i with internal accounting v3 eq method FINAL 2" xfId="7689" xr:uid="{00000000-0005-0000-0000-0000FF0C0000}"/>
    <cellStyle name="__ [0]_form_Wind farm - operation CF_WPP - Ormat 6-5-2007  v19i with internal accounting v3 eq method FINAL 2 2" xfId="7690" xr:uid="{00000000-0005-0000-0000-0000000D0000}"/>
    <cellStyle name="__ [0]_form_Wind farm - operation CF_WPP - Ormat 6-5-2007  v19i with internal accounting v3 eq method FINAL 3" xfId="7691" xr:uid="{00000000-0005-0000-0000-0000010D0000}"/>
    <cellStyle name="__ [0]_form_WPP - Ormat 6-5-2007  v19i with internal accounting v3 eq method FINAL" xfId="7692" xr:uid="{00000000-0005-0000-0000-0000020D0000}"/>
    <cellStyle name="__ [0]_form_WPP - Ormat 6-5-2007  v19i with internal accounting v3 eq method FINAL 2" xfId="7693" xr:uid="{00000000-0005-0000-0000-0000030D0000}"/>
    <cellStyle name="__ [0]_form_WPP - Ormat 6-5-2007  v19i with internal accounting v3 eq method FINAL 2 2" xfId="7694" xr:uid="{00000000-0005-0000-0000-0000040D0000}"/>
    <cellStyle name="__ [0]_form_WPP - Ormat 6-5-2007  v19i with internal accounting v3 eq method FINAL 3" xfId="7695" xr:uid="{00000000-0005-0000-0000-0000050D0000}"/>
    <cellStyle name="__ [0]_laroux" xfId="7696" xr:uid="{00000000-0005-0000-0000-0000060D0000}"/>
    <cellStyle name="__ [0]_laroux 2" xfId="7697" xr:uid="{00000000-0005-0000-0000-0000070D0000}"/>
    <cellStyle name="__ [0]_laroux 2 2" xfId="7698" xr:uid="{00000000-0005-0000-0000-0000080D0000}"/>
    <cellStyle name="__ [0]_laroux 2 2 2" xfId="7699" xr:uid="{00000000-0005-0000-0000-0000090D0000}"/>
    <cellStyle name="__ [0]_laroux 2 3" xfId="7700" xr:uid="{00000000-0005-0000-0000-00000A0D0000}"/>
    <cellStyle name="__ [0]_laroux 2 3 2" xfId="7701" xr:uid="{00000000-0005-0000-0000-00000B0D0000}"/>
    <cellStyle name="__ [0]_laroux 2 4" xfId="7702" xr:uid="{00000000-0005-0000-0000-00000C0D0000}"/>
    <cellStyle name="__ [0]_laroux 2 4 2" xfId="7703" xr:uid="{00000000-0005-0000-0000-00000D0D0000}"/>
    <cellStyle name="__ [0]_laroux 2 5" xfId="7704" xr:uid="{00000000-0005-0000-0000-00000E0D0000}"/>
    <cellStyle name="__ [0]_laroux 2 5 2" xfId="7705" xr:uid="{00000000-0005-0000-0000-00000F0D0000}"/>
    <cellStyle name="__ [0]_laroux 2 6" xfId="7706" xr:uid="{00000000-0005-0000-0000-0000100D0000}"/>
    <cellStyle name="__ [0]_laroux 3" xfId="7707" xr:uid="{00000000-0005-0000-0000-0000110D0000}"/>
    <cellStyle name="__ [0]_laroux 3 2" xfId="7708" xr:uid="{00000000-0005-0000-0000-0000120D0000}"/>
    <cellStyle name="__ [0]_laroux 3 2 2" xfId="7709" xr:uid="{00000000-0005-0000-0000-0000130D0000}"/>
    <cellStyle name="__ [0]_laroux 3 3" xfId="7710" xr:uid="{00000000-0005-0000-0000-0000140D0000}"/>
    <cellStyle name="__ [0]_laroux 3 3 2" xfId="7711" xr:uid="{00000000-0005-0000-0000-0000150D0000}"/>
    <cellStyle name="__ [0]_laroux 3 4" xfId="7712" xr:uid="{00000000-0005-0000-0000-0000160D0000}"/>
    <cellStyle name="__ [0]_laroux 3 4 2" xfId="7713" xr:uid="{00000000-0005-0000-0000-0000170D0000}"/>
    <cellStyle name="__ [0]_laroux 3 5" xfId="7714" xr:uid="{00000000-0005-0000-0000-0000180D0000}"/>
    <cellStyle name="__ [0]_laroux 3 5 2" xfId="7715" xr:uid="{00000000-0005-0000-0000-0000190D0000}"/>
    <cellStyle name="__ [0]_laroux 3 6" xfId="7716" xr:uid="{00000000-0005-0000-0000-00001A0D0000}"/>
    <cellStyle name="__ [0]_laroux 4" xfId="7717" xr:uid="{00000000-0005-0000-0000-00001B0D0000}"/>
    <cellStyle name="__ [0]_laroux_1" xfId="7718" xr:uid="{00000000-0005-0000-0000-00001C0D0000}"/>
    <cellStyle name="__ [0]_laroux_1_ClearSky_AEP_Min_04.04.02_Bank" xfId="7719" xr:uid="{00000000-0005-0000-0000-00001D0D0000}"/>
    <cellStyle name="__ [0]_laroux_1_Clearsky_internal_050301" xfId="7720" xr:uid="{00000000-0005-0000-0000-00001E0D0000}"/>
    <cellStyle name="__ [0]_laroux_1_Clearsky_internal_050301_1" xfId="7721" xr:uid="{00000000-0005-0000-0000-00001F0D0000}"/>
    <cellStyle name="__ [0]_laroux_1_Clearsky_internal_070201" xfId="7722" xr:uid="{00000000-0005-0000-0000-0000200D0000}"/>
    <cellStyle name="__ [0]_laroux_1_Clearsky_internal_070201.xls Chart 2" xfId="7723" xr:uid="{00000000-0005-0000-0000-0000210D0000}"/>
    <cellStyle name="__ [0]_laroux_1_Clearsky_internal_070201_1" xfId="7724" xr:uid="{00000000-0005-0000-0000-0000220D0000}"/>
    <cellStyle name="__ [0]_laroux_1_Clearsky_Outside_070201.xls Chart 2" xfId="7725" xr:uid="{00000000-0005-0000-0000-0000230D0000}"/>
    <cellStyle name="__ [0]_laroux_1_EWC 43.5MW8oMtresc 3_25_021" xfId="7726" xr:uid="{00000000-0005-0000-0000-0000240D0000}"/>
    <cellStyle name="__ [0]_laroux_1_EWC 43.5MW8oMtresc 3_25_02v2" xfId="7727" xr:uid="{00000000-0005-0000-0000-0000250D0000}"/>
    <cellStyle name="__ [0]_laroux_1_EWC 43.5MW8oMtresc 3_25_02v2w_esc" xfId="7728" xr:uid="{00000000-0005-0000-0000-0000260D0000}"/>
    <cellStyle name="__ [0]_laroux_1_Wind farm - operation CF" xfId="7729" xr:uid="{00000000-0005-0000-0000-0000270D0000}"/>
    <cellStyle name="__ [0]_laroux_2" xfId="7730" xr:uid="{00000000-0005-0000-0000-0000280D0000}"/>
    <cellStyle name="__ [0]_laroux_2 2" xfId="7731" xr:uid="{00000000-0005-0000-0000-0000290D0000}"/>
    <cellStyle name="__ [0]_laroux_2 2 2" xfId="7732" xr:uid="{00000000-0005-0000-0000-00002A0D0000}"/>
    <cellStyle name="__ [0]_laroux_2 2 2 2" xfId="7733" xr:uid="{00000000-0005-0000-0000-00002B0D0000}"/>
    <cellStyle name="__ [0]_laroux_2 2 3" xfId="7734" xr:uid="{00000000-0005-0000-0000-00002C0D0000}"/>
    <cellStyle name="__ [0]_laroux_2 2 3 2" xfId="7735" xr:uid="{00000000-0005-0000-0000-00002D0D0000}"/>
    <cellStyle name="__ [0]_laroux_2 2 4" xfId="7736" xr:uid="{00000000-0005-0000-0000-00002E0D0000}"/>
    <cellStyle name="__ [0]_laroux_2 2 4 2" xfId="7737" xr:uid="{00000000-0005-0000-0000-00002F0D0000}"/>
    <cellStyle name="__ [0]_laroux_2 2 5" xfId="7738" xr:uid="{00000000-0005-0000-0000-0000300D0000}"/>
    <cellStyle name="__ [0]_laroux_2 2 5 2" xfId="7739" xr:uid="{00000000-0005-0000-0000-0000310D0000}"/>
    <cellStyle name="__ [0]_laroux_2 2 6" xfId="7740" xr:uid="{00000000-0005-0000-0000-0000320D0000}"/>
    <cellStyle name="__ [0]_laroux_2 3" xfId="7741" xr:uid="{00000000-0005-0000-0000-0000330D0000}"/>
    <cellStyle name="__ [0]_laroux_2 3 2" xfId="7742" xr:uid="{00000000-0005-0000-0000-0000340D0000}"/>
    <cellStyle name="__ [0]_laroux_2 3 2 2" xfId="7743" xr:uid="{00000000-0005-0000-0000-0000350D0000}"/>
    <cellStyle name="__ [0]_laroux_2 3 3" xfId="7744" xr:uid="{00000000-0005-0000-0000-0000360D0000}"/>
    <cellStyle name="__ [0]_laroux_2 3 3 2" xfId="7745" xr:uid="{00000000-0005-0000-0000-0000370D0000}"/>
    <cellStyle name="__ [0]_laroux_2 3 4" xfId="7746" xr:uid="{00000000-0005-0000-0000-0000380D0000}"/>
    <cellStyle name="__ [0]_laroux_2 3 4 2" xfId="7747" xr:uid="{00000000-0005-0000-0000-0000390D0000}"/>
    <cellStyle name="__ [0]_laroux_2 3 5" xfId="7748" xr:uid="{00000000-0005-0000-0000-00003A0D0000}"/>
    <cellStyle name="__ [0]_laroux_2 3 5 2" xfId="7749" xr:uid="{00000000-0005-0000-0000-00003B0D0000}"/>
    <cellStyle name="__ [0]_laroux_2 3 6" xfId="7750" xr:uid="{00000000-0005-0000-0000-00003C0D0000}"/>
    <cellStyle name="__ [0]_laroux_2 4" xfId="7751" xr:uid="{00000000-0005-0000-0000-00003D0D0000}"/>
    <cellStyle name="__ [0]_laroux_2_Book5" xfId="7752" xr:uid="{00000000-0005-0000-0000-00003E0D0000}"/>
    <cellStyle name="__ [0]_laroux_2_CHECK - White Creek Final Closing Model_2007 11 16 vequity method FINAL" xfId="7753" xr:uid="{00000000-0005-0000-0000-00003F0D0000}"/>
    <cellStyle name="__ [0]_laroux_2_CHECK - White Creek Final Closing Model_2007 11 16 vequity method FINAL 2" xfId="7754" xr:uid="{00000000-0005-0000-0000-0000400D0000}"/>
    <cellStyle name="__ [0]_laroux_2_CHECK - White Creek Final Closing Model_2007 11 16 vequity method FINAL 2 2" xfId="7755" xr:uid="{00000000-0005-0000-0000-0000410D0000}"/>
    <cellStyle name="__ [0]_laroux_2_CHECK - White Creek Final Closing Model_2007 11 16 vequity method FINAL 3" xfId="7756" xr:uid="{00000000-0005-0000-0000-0000420D0000}"/>
    <cellStyle name="__ [0]_laroux_2_Horizon round 1 model vFINAL" xfId="7757" xr:uid="{00000000-0005-0000-0000-0000430D0000}"/>
    <cellStyle name="__ [0]_laroux_2_Horizon round 1 model vFINAL 2" xfId="7758" xr:uid="{00000000-0005-0000-0000-0000440D0000}"/>
    <cellStyle name="__ [0]_laroux_2_Horizon round 1 model vFINAL 2 2" xfId="7759" xr:uid="{00000000-0005-0000-0000-0000450D0000}"/>
    <cellStyle name="__ [0]_laroux_2_Horizon round 1 model vFINAL 3" xfId="7760" xr:uid="{00000000-0005-0000-0000-0000460D0000}"/>
    <cellStyle name="__ [0]_laroux_2_Horizon round 1 model vFINAL 3 2" xfId="7761" xr:uid="{00000000-0005-0000-0000-0000470D0000}"/>
    <cellStyle name="__ [0]_laroux_2_Horizon round 1 model vFINAL 4" xfId="7762" xr:uid="{00000000-0005-0000-0000-0000480D0000}"/>
    <cellStyle name="__ [0]_laroux_2_Horizon round 1 model vFINAL_1" xfId="7763" xr:uid="{00000000-0005-0000-0000-0000490D0000}"/>
    <cellStyle name="__ [0]_laroux_2_Horizon round 1 model vFINAL_1 2" xfId="7764" xr:uid="{00000000-0005-0000-0000-00004A0D0000}"/>
    <cellStyle name="__ [0]_laroux_2_Horizon round 1 model vFINAL_1 2 2" xfId="7765" xr:uid="{00000000-0005-0000-0000-00004B0D0000}"/>
    <cellStyle name="__ [0]_laroux_2_Horizon round 1 model vFINAL_1 3" xfId="7766" xr:uid="{00000000-0005-0000-0000-00004C0D0000}"/>
    <cellStyle name="__ [0]_laroux_2_Horizon round 1 model vFINAL_1 3 2" xfId="7767" xr:uid="{00000000-0005-0000-0000-00004D0D0000}"/>
    <cellStyle name="__ [0]_laroux_2_Horizon round 1 model vFINAL_1 4" xfId="7768" xr:uid="{00000000-0005-0000-0000-00004E0D0000}"/>
    <cellStyle name="__ [0]_laroux_2_Horizon round 1 model vFINAL_1_Project Farwest III Model 03-20-07 v135" xfId="7769" xr:uid="{00000000-0005-0000-0000-00004F0D0000}"/>
    <cellStyle name="__ [0]_laroux_2_Horizon round 1 model vFINAL_1_Project Farwest III Model 03-20-07 v135 2" xfId="7770" xr:uid="{00000000-0005-0000-0000-0000500D0000}"/>
    <cellStyle name="__ [0]_laroux_2_Horizon round 1 model vFINAL_1_Project Farwest III Model 03-20-07 v135 2 2" xfId="7771" xr:uid="{00000000-0005-0000-0000-0000510D0000}"/>
    <cellStyle name="__ [0]_laroux_2_Horizon round 1 model vFINAL_1_Project Farwest III Model 03-20-07 v135 3" xfId="7772" xr:uid="{00000000-0005-0000-0000-0000520D0000}"/>
    <cellStyle name="__ [0]_laroux_2_Horizon round 1 model vFINAL_1_Project Farwest III Model 03-20-07 v135 3 2" xfId="7773" xr:uid="{00000000-0005-0000-0000-0000530D0000}"/>
    <cellStyle name="__ [0]_laroux_2_Horizon round 1 model vFINAL_1_Project Farwest III Model 03-20-07 v135 4" xfId="7774" xr:uid="{00000000-0005-0000-0000-0000540D0000}"/>
    <cellStyle name="__ [0]_laroux_2_Horizon round 1 model vFINAL_1_Project Farwest III Model 03-20-07 v135_UPC G&amp;A (5-3-07)" xfId="7775" xr:uid="{00000000-0005-0000-0000-0000550D0000}"/>
    <cellStyle name="__ [0]_laroux_2_Horizon round 1 model vFINAL_1_Project Farwest III Model 03-20-07 v135_UPC G&amp;A (5-3-07) 2" xfId="7776" xr:uid="{00000000-0005-0000-0000-0000560D0000}"/>
    <cellStyle name="__ [0]_laroux_2_Horizon round 1 model vFINAL_1_Project Farwest III Model 03-20-07 v135_UPC G&amp;A (5-3-07) 2 2" xfId="7777" xr:uid="{00000000-0005-0000-0000-0000570D0000}"/>
    <cellStyle name="__ [0]_laroux_2_Horizon round 1 model vFINAL_1_Project Farwest III Model 03-20-07 v135_UPC G&amp;A (5-3-07) 3" xfId="7778" xr:uid="{00000000-0005-0000-0000-0000580D0000}"/>
    <cellStyle name="__ [0]_laroux_2_Horizon round 1 model vFINAL_1_Project Farwest III Model 03-20-07 v135_UPC G&amp;A (5-3-07) 3 2" xfId="7779" xr:uid="{00000000-0005-0000-0000-0000590D0000}"/>
    <cellStyle name="__ [0]_laroux_2_Horizon round 1 model vFINAL_1_Project Farwest III Model 03-20-07 v135_UPC G&amp;A (5-3-07) 4" xfId="7780" xr:uid="{00000000-0005-0000-0000-00005A0D0000}"/>
    <cellStyle name="__ [0]_laroux_2_Horizon round 1 model vFINAL_1_Project Makani Model 04-11-07 v6" xfId="7781" xr:uid="{00000000-0005-0000-0000-00005B0D0000}"/>
    <cellStyle name="__ [0]_laroux_2_Horizon round 1 model vFINAL_1_Project Makani Model 04-11-07 v6 2" xfId="7782" xr:uid="{00000000-0005-0000-0000-00005C0D0000}"/>
    <cellStyle name="__ [0]_laroux_2_Horizon round 1 model vFINAL_1_Project Makani Model 04-11-07 v6 2 2" xfId="7783" xr:uid="{00000000-0005-0000-0000-00005D0D0000}"/>
    <cellStyle name="__ [0]_laroux_2_Horizon round 1 model vFINAL_1_Project Makani Model 04-11-07 v6 3" xfId="7784" xr:uid="{00000000-0005-0000-0000-00005E0D0000}"/>
    <cellStyle name="__ [0]_laroux_2_Horizon round 1 model vFINAL_1_Project Makani Model 04-11-07 v6 3 2" xfId="7785" xr:uid="{00000000-0005-0000-0000-00005F0D0000}"/>
    <cellStyle name="__ [0]_laroux_2_Horizon round 1 model vFINAL_1_Project Makani Model 04-11-07 v6 4" xfId="7786" xr:uid="{00000000-0005-0000-0000-0000600D0000}"/>
    <cellStyle name="__ [0]_laroux_2_Horizon round 1 model vFINAL_1_Project Makani Model 04-11-07 v6_UPC G&amp;A (5-3-07)" xfId="7787" xr:uid="{00000000-0005-0000-0000-0000610D0000}"/>
    <cellStyle name="__ [0]_laroux_2_Horizon round 1 model vFINAL_1_Project Makani Model 04-11-07 v6_UPC G&amp;A (5-3-07) 2" xfId="7788" xr:uid="{00000000-0005-0000-0000-0000620D0000}"/>
    <cellStyle name="__ [0]_laroux_2_Horizon round 1 model vFINAL_1_Project Makani Model 04-11-07 v6_UPC G&amp;A (5-3-07) 2 2" xfId="7789" xr:uid="{00000000-0005-0000-0000-0000630D0000}"/>
    <cellStyle name="__ [0]_laroux_2_Horizon round 1 model vFINAL_1_Project Makani Model 04-11-07 v6_UPC G&amp;A (5-3-07) 3" xfId="7790" xr:uid="{00000000-0005-0000-0000-0000640D0000}"/>
    <cellStyle name="__ [0]_laroux_2_Horizon round 1 model vFINAL_1_Project Makani Model 04-11-07 v6_UPC G&amp;A (5-3-07) 3 2" xfId="7791" xr:uid="{00000000-0005-0000-0000-0000650D0000}"/>
    <cellStyle name="__ [0]_laroux_2_Horizon round 1 model vFINAL_1_Project Makani Model 04-11-07 v6_UPC G&amp;A (5-3-07) 4" xfId="7792" xr:uid="{00000000-0005-0000-0000-0000660D0000}"/>
    <cellStyle name="__ [0]_laroux_2_Pre-Tax GAAP" xfId="7793" xr:uid="{00000000-0005-0000-0000-0000670D0000}"/>
    <cellStyle name="__ [0]_laroux_2_Pre-Tax GAAP 2" xfId="7794" xr:uid="{00000000-0005-0000-0000-0000680D0000}"/>
    <cellStyle name="__ [0]_laroux_2_Pre-Tax GAAP 2 2" xfId="7795" xr:uid="{00000000-0005-0000-0000-0000690D0000}"/>
    <cellStyle name="__ [0]_laroux_2_Pre-Tax GAAP 3" xfId="7796" xr:uid="{00000000-0005-0000-0000-00006A0D0000}"/>
    <cellStyle name="__ [0]_laroux_2_Pro Forma - Ravenswood - 2.28.08 - tax change" xfId="7797" xr:uid="{00000000-0005-0000-0000-00006B0D0000}"/>
    <cellStyle name="__ [0]_laroux_2_WPP - Ormat 6-5-2007  v19i with internal accounting v3 eq method FINAL" xfId="7798" xr:uid="{00000000-0005-0000-0000-00006C0D0000}"/>
    <cellStyle name="__ [0]_laroux_2_WPP - Ormat 6-5-2007  v19i with internal accounting v3 eq method FINAL 2" xfId="7799" xr:uid="{00000000-0005-0000-0000-00006D0D0000}"/>
    <cellStyle name="__ [0]_laroux_2_WPP - Ormat 6-5-2007  v19i with internal accounting v3 eq method FINAL 2 2" xfId="7800" xr:uid="{00000000-0005-0000-0000-00006E0D0000}"/>
    <cellStyle name="__ [0]_laroux_2_WPP - Ormat 6-5-2007  v19i with internal accounting v3 eq method FINAL 3" xfId="7801" xr:uid="{00000000-0005-0000-0000-00006F0D0000}"/>
    <cellStyle name="__ [0]_laroux_CHECK - White Creek Final Closing Model_2007 11 16 vequity method FINAL" xfId="7802" xr:uid="{00000000-0005-0000-0000-0000700D0000}"/>
    <cellStyle name="__ [0]_laroux_CHECK - White Creek Final Closing Model_2007 11 16 vequity method FINAL 2" xfId="7803" xr:uid="{00000000-0005-0000-0000-0000710D0000}"/>
    <cellStyle name="__ [0]_laroux_CHECK - White Creek Final Closing Model_2007 11 16 vequity method FINAL 2 2" xfId="7804" xr:uid="{00000000-0005-0000-0000-0000720D0000}"/>
    <cellStyle name="__ [0]_laroux_CHECK - White Creek Final Closing Model_2007 11 16 vequity method FINAL 3" xfId="7805" xr:uid="{00000000-0005-0000-0000-0000730D0000}"/>
    <cellStyle name="__ [0]_laroux_ClearSky_AEP_Min_04.04.02_Bank" xfId="7806" xr:uid="{00000000-0005-0000-0000-0000740D0000}"/>
    <cellStyle name="__ [0]_laroux_ClearSky_AEP_Min_04.04.02_Bank 2" xfId="7807" xr:uid="{00000000-0005-0000-0000-0000750D0000}"/>
    <cellStyle name="__ [0]_laroux_ClearSky_AEP_Min_04.04.02_Bank 2 2" xfId="7808" xr:uid="{00000000-0005-0000-0000-0000760D0000}"/>
    <cellStyle name="__ [0]_laroux_ClearSky_AEP_Min_04.04.02_Bank 3" xfId="7809" xr:uid="{00000000-0005-0000-0000-0000770D0000}"/>
    <cellStyle name="__ [0]_laroux_ClearSky_AEP_Min_04.04.02_Bank 3 2" xfId="7810" xr:uid="{00000000-0005-0000-0000-0000780D0000}"/>
    <cellStyle name="__ [0]_laroux_ClearSky_AEP_Min_04.04.02_Bank 4" xfId="7811" xr:uid="{00000000-0005-0000-0000-0000790D0000}"/>
    <cellStyle name="__ [0]_laroux_ClearSky_AEP_Min_04.04.02_Bank 4 2" xfId="7812" xr:uid="{00000000-0005-0000-0000-00007A0D0000}"/>
    <cellStyle name="__ [0]_laroux_ClearSky_AEP_Min_04.04.02_Bank 5" xfId="7813" xr:uid="{00000000-0005-0000-0000-00007B0D0000}"/>
    <cellStyle name="__ [0]_laroux_ClearSky_AEP_Min_04.04.02_Bank 5 2" xfId="7814" xr:uid="{00000000-0005-0000-0000-00007C0D0000}"/>
    <cellStyle name="__ [0]_laroux_ClearSky_AEP_Min_04.04.02_Bank 6" xfId="7815" xr:uid="{00000000-0005-0000-0000-00007D0D0000}"/>
    <cellStyle name="__ [0]_laroux_Clearsky_internal_050301" xfId="7816" xr:uid="{00000000-0005-0000-0000-00007E0D0000}"/>
    <cellStyle name="__ [0]_laroux_Clearsky_internal_050301 2" xfId="7817" xr:uid="{00000000-0005-0000-0000-00007F0D0000}"/>
    <cellStyle name="__ [0]_laroux_Clearsky_internal_050301 2 2" xfId="7818" xr:uid="{00000000-0005-0000-0000-0000800D0000}"/>
    <cellStyle name="__ [0]_laroux_Clearsky_internal_050301 3" xfId="7819" xr:uid="{00000000-0005-0000-0000-0000810D0000}"/>
    <cellStyle name="__ [0]_laroux_Clearsky_internal_050301 3 2" xfId="7820" xr:uid="{00000000-0005-0000-0000-0000820D0000}"/>
    <cellStyle name="__ [0]_laroux_Clearsky_internal_050301 4" xfId="7821" xr:uid="{00000000-0005-0000-0000-0000830D0000}"/>
    <cellStyle name="__ [0]_laroux_Clearsky_internal_050301 4 2" xfId="7822" xr:uid="{00000000-0005-0000-0000-0000840D0000}"/>
    <cellStyle name="__ [0]_laroux_Clearsky_internal_050301 5" xfId="7823" xr:uid="{00000000-0005-0000-0000-0000850D0000}"/>
    <cellStyle name="__ [0]_laroux_Clearsky_internal_050301 5 2" xfId="7824" xr:uid="{00000000-0005-0000-0000-0000860D0000}"/>
    <cellStyle name="__ [0]_laroux_Clearsky_internal_050301 6" xfId="7825" xr:uid="{00000000-0005-0000-0000-0000870D0000}"/>
    <cellStyle name="__ [0]_laroux_Clearsky_internal_070201" xfId="7826" xr:uid="{00000000-0005-0000-0000-0000880D0000}"/>
    <cellStyle name="__ [0]_laroux_Clearsky_internal_070201 2" xfId="7827" xr:uid="{00000000-0005-0000-0000-0000890D0000}"/>
    <cellStyle name="__ [0]_laroux_Clearsky_internal_070201 2 2" xfId="7828" xr:uid="{00000000-0005-0000-0000-00008A0D0000}"/>
    <cellStyle name="__ [0]_laroux_Clearsky_internal_070201 3" xfId="7829" xr:uid="{00000000-0005-0000-0000-00008B0D0000}"/>
    <cellStyle name="__ [0]_laroux_Clearsky_internal_070201 3 2" xfId="7830" xr:uid="{00000000-0005-0000-0000-00008C0D0000}"/>
    <cellStyle name="__ [0]_laroux_Clearsky_internal_070201 4" xfId="7831" xr:uid="{00000000-0005-0000-0000-00008D0D0000}"/>
    <cellStyle name="__ [0]_laroux_Clearsky_internal_070201 4 2" xfId="7832" xr:uid="{00000000-0005-0000-0000-00008E0D0000}"/>
    <cellStyle name="__ [0]_laroux_Clearsky_internal_070201 5" xfId="7833" xr:uid="{00000000-0005-0000-0000-00008F0D0000}"/>
    <cellStyle name="__ [0]_laroux_Clearsky_internal_070201 5 2" xfId="7834" xr:uid="{00000000-0005-0000-0000-0000900D0000}"/>
    <cellStyle name="__ [0]_laroux_Clearsky_internal_070201 6" xfId="7835" xr:uid="{00000000-0005-0000-0000-0000910D0000}"/>
    <cellStyle name="__ [0]_laroux_Clearsky_internal_070201.xls Chart 2" xfId="7836" xr:uid="{00000000-0005-0000-0000-0000920D0000}"/>
    <cellStyle name="__ [0]_laroux_Clearsky_internal_070201.xls Chart 2 2" xfId="7837" xr:uid="{00000000-0005-0000-0000-0000930D0000}"/>
    <cellStyle name="__ [0]_laroux_Clearsky_internal_070201.xls Chart 2 2 2" xfId="7838" xr:uid="{00000000-0005-0000-0000-0000940D0000}"/>
    <cellStyle name="__ [0]_laroux_Clearsky_internal_070201.xls Chart 2 3" xfId="7839" xr:uid="{00000000-0005-0000-0000-0000950D0000}"/>
    <cellStyle name="__ [0]_laroux_Clearsky_internal_070201.xls Chart 2 3 2" xfId="7840" xr:uid="{00000000-0005-0000-0000-0000960D0000}"/>
    <cellStyle name="__ [0]_laroux_Clearsky_internal_070201.xls Chart 2 4" xfId="7841" xr:uid="{00000000-0005-0000-0000-0000970D0000}"/>
    <cellStyle name="__ [0]_laroux_Clearsky_internal_070201.xls Chart 2 4 2" xfId="7842" xr:uid="{00000000-0005-0000-0000-0000980D0000}"/>
    <cellStyle name="__ [0]_laroux_Clearsky_internal_070201.xls Chart 2 5" xfId="7843" xr:uid="{00000000-0005-0000-0000-0000990D0000}"/>
    <cellStyle name="__ [0]_laroux_Clearsky_internal_070201.xls Chart 2 5 2" xfId="7844" xr:uid="{00000000-0005-0000-0000-00009A0D0000}"/>
    <cellStyle name="__ [0]_laroux_Clearsky_internal_070201.xls Chart 2 6" xfId="7845" xr:uid="{00000000-0005-0000-0000-00009B0D0000}"/>
    <cellStyle name="__ [0]_laroux_Clearsky_internal_070201_1" xfId="7846" xr:uid="{00000000-0005-0000-0000-00009C0D0000}"/>
    <cellStyle name="__ [0]_laroux_Clearsky_internal_070201_1 2" xfId="7847" xr:uid="{00000000-0005-0000-0000-00009D0D0000}"/>
    <cellStyle name="__ [0]_laroux_Clearsky_internal_070201_1 2 2" xfId="7848" xr:uid="{00000000-0005-0000-0000-00009E0D0000}"/>
    <cellStyle name="__ [0]_laroux_Clearsky_internal_070201_1 3" xfId="7849" xr:uid="{00000000-0005-0000-0000-00009F0D0000}"/>
    <cellStyle name="__ [0]_laroux_Clearsky_internal_070201_1 3 2" xfId="7850" xr:uid="{00000000-0005-0000-0000-0000A00D0000}"/>
    <cellStyle name="__ [0]_laroux_Clearsky_internal_070201_1 4" xfId="7851" xr:uid="{00000000-0005-0000-0000-0000A10D0000}"/>
    <cellStyle name="__ [0]_laroux_Clearsky_internal_070201_1 4 2" xfId="7852" xr:uid="{00000000-0005-0000-0000-0000A20D0000}"/>
    <cellStyle name="__ [0]_laroux_Clearsky_internal_070201_1 5" xfId="7853" xr:uid="{00000000-0005-0000-0000-0000A30D0000}"/>
    <cellStyle name="__ [0]_laroux_Clearsky_internal_070201_1 5 2" xfId="7854" xr:uid="{00000000-0005-0000-0000-0000A40D0000}"/>
    <cellStyle name="__ [0]_laroux_Clearsky_internal_070201_1 6" xfId="7855" xr:uid="{00000000-0005-0000-0000-0000A50D0000}"/>
    <cellStyle name="__ [0]_laroux_Clearsky_internal_070201_Clearsky_Outside_070201.xls Chart 2" xfId="7856" xr:uid="{00000000-0005-0000-0000-0000A60D0000}"/>
    <cellStyle name="__ [0]_laroux_Clearsky_internal_070201_Clearsky_Outside_070201.xls Chart 2 2" xfId="7857" xr:uid="{00000000-0005-0000-0000-0000A70D0000}"/>
    <cellStyle name="__ [0]_laroux_Clearsky_internal_070201_Clearsky_Outside_070201.xls Chart 2 2 2" xfId="7858" xr:uid="{00000000-0005-0000-0000-0000A80D0000}"/>
    <cellStyle name="__ [0]_laroux_Clearsky_internal_070201_Clearsky_Outside_070201.xls Chart 2 3" xfId="7859" xr:uid="{00000000-0005-0000-0000-0000A90D0000}"/>
    <cellStyle name="__ [0]_laroux_Clearsky_internal_070201_Clearsky_Outside_070201.xls Chart 2 3 2" xfId="7860" xr:uid="{00000000-0005-0000-0000-0000AA0D0000}"/>
    <cellStyle name="__ [0]_laroux_Clearsky_internal_070201_Clearsky_Outside_070201.xls Chart 2 4" xfId="7861" xr:uid="{00000000-0005-0000-0000-0000AB0D0000}"/>
    <cellStyle name="__ [0]_laroux_Clearsky_internal_070201_Clearsky_Outside_070201.xls Chart 2 4 2" xfId="7862" xr:uid="{00000000-0005-0000-0000-0000AC0D0000}"/>
    <cellStyle name="__ [0]_laroux_Clearsky_internal_070201_Clearsky_Outside_070201.xls Chart 2 5" xfId="7863" xr:uid="{00000000-0005-0000-0000-0000AD0D0000}"/>
    <cellStyle name="__ [0]_laroux_Clearsky_internal_070201_Clearsky_Outside_070201.xls Chart 2 5 2" xfId="7864" xr:uid="{00000000-0005-0000-0000-0000AE0D0000}"/>
    <cellStyle name="__ [0]_laroux_Clearsky_internal_070201_Clearsky_Outside_070201.xls Chart 2 6" xfId="7865" xr:uid="{00000000-0005-0000-0000-0000AF0D0000}"/>
    <cellStyle name="__ [0]_laroux_Clearsky_Outside_070201.xls Chart 2" xfId="7866" xr:uid="{00000000-0005-0000-0000-0000B00D0000}"/>
    <cellStyle name="__ [0]_laroux_Clearsky_Outside_070201.xls Chart 2 2" xfId="7867" xr:uid="{00000000-0005-0000-0000-0000B10D0000}"/>
    <cellStyle name="__ [0]_laroux_Clearsky_Outside_070201.xls Chart 2 2 2" xfId="7868" xr:uid="{00000000-0005-0000-0000-0000B20D0000}"/>
    <cellStyle name="__ [0]_laroux_Clearsky_Outside_070201.xls Chart 2 3" xfId="7869" xr:uid="{00000000-0005-0000-0000-0000B30D0000}"/>
    <cellStyle name="__ [0]_laroux_Clearsky_Outside_070201.xls Chart 2 3 2" xfId="7870" xr:uid="{00000000-0005-0000-0000-0000B40D0000}"/>
    <cellStyle name="__ [0]_laroux_Clearsky_Outside_070201.xls Chart 2 4" xfId="7871" xr:uid="{00000000-0005-0000-0000-0000B50D0000}"/>
    <cellStyle name="__ [0]_laroux_Clearsky_Outside_070201.xls Chart 2 4 2" xfId="7872" xr:uid="{00000000-0005-0000-0000-0000B60D0000}"/>
    <cellStyle name="__ [0]_laroux_Clearsky_Outside_070201.xls Chart 2 5" xfId="7873" xr:uid="{00000000-0005-0000-0000-0000B70D0000}"/>
    <cellStyle name="__ [0]_laroux_Clearsky_Outside_070201.xls Chart 2 5 2" xfId="7874" xr:uid="{00000000-0005-0000-0000-0000B80D0000}"/>
    <cellStyle name="__ [0]_laroux_Clearsky_Outside_070201.xls Chart 2 6" xfId="7875" xr:uid="{00000000-0005-0000-0000-0000B90D0000}"/>
    <cellStyle name="__ [0]_laroux_EWC 43.5MW8oMtresc 3_25_021" xfId="7876" xr:uid="{00000000-0005-0000-0000-0000BA0D0000}"/>
    <cellStyle name="__ [0]_laroux_EWC 43.5MW8oMtresc 3_25_021 2" xfId="7877" xr:uid="{00000000-0005-0000-0000-0000BB0D0000}"/>
    <cellStyle name="__ [0]_laroux_EWC 43.5MW8oMtresc 3_25_021 2 2" xfId="7878" xr:uid="{00000000-0005-0000-0000-0000BC0D0000}"/>
    <cellStyle name="__ [0]_laroux_EWC 43.5MW8oMtresc 3_25_021 2 2 2" xfId="7879" xr:uid="{00000000-0005-0000-0000-0000BD0D0000}"/>
    <cellStyle name="__ [0]_laroux_EWC 43.5MW8oMtresc 3_25_021 2 3" xfId="7880" xr:uid="{00000000-0005-0000-0000-0000BE0D0000}"/>
    <cellStyle name="__ [0]_laroux_EWC 43.5MW8oMtresc 3_25_021 2 3 2" xfId="7881" xr:uid="{00000000-0005-0000-0000-0000BF0D0000}"/>
    <cellStyle name="__ [0]_laroux_EWC 43.5MW8oMtresc 3_25_021 2 4" xfId="7882" xr:uid="{00000000-0005-0000-0000-0000C00D0000}"/>
    <cellStyle name="__ [0]_laroux_EWC 43.5MW8oMtresc 3_25_021 2 4 2" xfId="7883" xr:uid="{00000000-0005-0000-0000-0000C10D0000}"/>
    <cellStyle name="__ [0]_laroux_EWC 43.5MW8oMtresc 3_25_021 2 5" xfId="7884" xr:uid="{00000000-0005-0000-0000-0000C20D0000}"/>
    <cellStyle name="__ [0]_laroux_EWC 43.5MW8oMtresc 3_25_021 2 5 2" xfId="7885" xr:uid="{00000000-0005-0000-0000-0000C30D0000}"/>
    <cellStyle name="__ [0]_laroux_EWC 43.5MW8oMtresc 3_25_021 2 6" xfId="7886" xr:uid="{00000000-0005-0000-0000-0000C40D0000}"/>
    <cellStyle name="__ [0]_laroux_EWC 43.5MW8oMtresc 3_25_021 3" xfId="7887" xr:uid="{00000000-0005-0000-0000-0000C50D0000}"/>
    <cellStyle name="__ [0]_laroux_EWC 43.5MW8oMtresc 3_25_021 3 2" xfId="7888" xr:uid="{00000000-0005-0000-0000-0000C60D0000}"/>
    <cellStyle name="__ [0]_laroux_EWC 43.5MW8oMtresc 3_25_021 3 2 2" xfId="7889" xr:uid="{00000000-0005-0000-0000-0000C70D0000}"/>
    <cellStyle name="__ [0]_laroux_EWC 43.5MW8oMtresc 3_25_021 3 3" xfId="7890" xr:uid="{00000000-0005-0000-0000-0000C80D0000}"/>
    <cellStyle name="__ [0]_laroux_EWC 43.5MW8oMtresc 3_25_021 3 3 2" xfId="7891" xr:uid="{00000000-0005-0000-0000-0000C90D0000}"/>
    <cellStyle name="__ [0]_laroux_EWC 43.5MW8oMtresc 3_25_021 3 4" xfId="7892" xr:uid="{00000000-0005-0000-0000-0000CA0D0000}"/>
    <cellStyle name="__ [0]_laroux_EWC 43.5MW8oMtresc 3_25_021 3 4 2" xfId="7893" xr:uid="{00000000-0005-0000-0000-0000CB0D0000}"/>
    <cellStyle name="__ [0]_laroux_EWC 43.5MW8oMtresc 3_25_021 3 5" xfId="7894" xr:uid="{00000000-0005-0000-0000-0000CC0D0000}"/>
    <cellStyle name="__ [0]_laroux_EWC 43.5MW8oMtresc 3_25_021 3 5 2" xfId="7895" xr:uid="{00000000-0005-0000-0000-0000CD0D0000}"/>
    <cellStyle name="__ [0]_laroux_EWC 43.5MW8oMtresc 3_25_021 3 6" xfId="7896" xr:uid="{00000000-0005-0000-0000-0000CE0D0000}"/>
    <cellStyle name="__ [0]_laroux_EWC 43.5MW8oMtresc 3_25_021 4" xfId="7897" xr:uid="{00000000-0005-0000-0000-0000CF0D0000}"/>
    <cellStyle name="__ [0]_laroux_EWC 43.5MW8oMtresc 3_25_021_1" xfId="7898" xr:uid="{00000000-0005-0000-0000-0000D00D0000}"/>
    <cellStyle name="__ [0]_laroux_EWC 43.5MW8oMtresc 3_25_021_1 2" xfId="7899" xr:uid="{00000000-0005-0000-0000-0000D10D0000}"/>
    <cellStyle name="__ [0]_laroux_EWC 43.5MW8oMtresc 3_25_021_1 2 2" xfId="7900" xr:uid="{00000000-0005-0000-0000-0000D20D0000}"/>
    <cellStyle name="__ [0]_laroux_EWC 43.5MW8oMtresc 3_25_021_1 2 2 2" xfId="7901" xr:uid="{00000000-0005-0000-0000-0000D30D0000}"/>
    <cellStyle name="__ [0]_laroux_EWC 43.5MW8oMtresc 3_25_021_1 2 3" xfId="7902" xr:uid="{00000000-0005-0000-0000-0000D40D0000}"/>
    <cellStyle name="__ [0]_laroux_EWC 43.5MW8oMtresc 3_25_021_1 2 3 2" xfId="7903" xr:uid="{00000000-0005-0000-0000-0000D50D0000}"/>
    <cellStyle name="__ [0]_laroux_EWC 43.5MW8oMtresc 3_25_021_1 2 4" xfId="7904" xr:uid="{00000000-0005-0000-0000-0000D60D0000}"/>
    <cellStyle name="__ [0]_laroux_EWC 43.5MW8oMtresc 3_25_021_1 2 4 2" xfId="7905" xr:uid="{00000000-0005-0000-0000-0000D70D0000}"/>
    <cellStyle name="__ [0]_laroux_EWC 43.5MW8oMtresc 3_25_021_1 2 5" xfId="7906" xr:uid="{00000000-0005-0000-0000-0000D80D0000}"/>
    <cellStyle name="__ [0]_laroux_EWC 43.5MW8oMtresc 3_25_021_1 2 5 2" xfId="7907" xr:uid="{00000000-0005-0000-0000-0000D90D0000}"/>
    <cellStyle name="__ [0]_laroux_EWC 43.5MW8oMtresc 3_25_021_1 2 6" xfId="7908" xr:uid="{00000000-0005-0000-0000-0000DA0D0000}"/>
    <cellStyle name="__ [0]_laroux_EWC 43.5MW8oMtresc 3_25_021_1 3" xfId="7909" xr:uid="{00000000-0005-0000-0000-0000DB0D0000}"/>
    <cellStyle name="__ [0]_laroux_EWC 43.5MW8oMtresc 3_25_021_1 3 2" xfId="7910" xr:uid="{00000000-0005-0000-0000-0000DC0D0000}"/>
    <cellStyle name="__ [0]_laroux_EWC 43.5MW8oMtresc 3_25_021_1 3 2 2" xfId="7911" xr:uid="{00000000-0005-0000-0000-0000DD0D0000}"/>
    <cellStyle name="__ [0]_laroux_EWC 43.5MW8oMtresc 3_25_021_1 3 3" xfId="7912" xr:uid="{00000000-0005-0000-0000-0000DE0D0000}"/>
    <cellStyle name="__ [0]_laroux_EWC 43.5MW8oMtresc 3_25_021_1 3 3 2" xfId="7913" xr:uid="{00000000-0005-0000-0000-0000DF0D0000}"/>
    <cellStyle name="__ [0]_laroux_EWC 43.5MW8oMtresc 3_25_021_1 3 4" xfId="7914" xr:uid="{00000000-0005-0000-0000-0000E00D0000}"/>
    <cellStyle name="__ [0]_laroux_EWC 43.5MW8oMtresc 3_25_021_1 3 4 2" xfId="7915" xr:uid="{00000000-0005-0000-0000-0000E10D0000}"/>
    <cellStyle name="__ [0]_laroux_EWC 43.5MW8oMtresc 3_25_021_1 3 5" xfId="7916" xr:uid="{00000000-0005-0000-0000-0000E20D0000}"/>
    <cellStyle name="__ [0]_laroux_EWC 43.5MW8oMtresc 3_25_021_1 3 5 2" xfId="7917" xr:uid="{00000000-0005-0000-0000-0000E30D0000}"/>
    <cellStyle name="__ [0]_laroux_EWC 43.5MW8oMtresc 3_25_021_1 3 6" xfId="7918" xr:uid="{00000000-0005-0000-0000-0000E40D0000}"/>
    <cellStyle name="__ [0]_laroux_EWC 43.5MW8oMtresc 3_25_021_1 4" xfId="7919" xr:uid="{00000000-0005-0000-0000-0000E50D0000}"/>
    <cellStyle name="__ [0]_laroux_EWC 43.5MW8oMtresc 3_25_021_1_CHECK - White Creek Final Closing Model_2007 11 16 vequity method FINAL" xfId="7920" xr:uid="{00000000-0005-0000-0000-0000E60D0000}"/>
    <cellStyle name="__ [0]_laroux_EWC 43.5MW8oMtresc 3_25_021_1_CHECK - White Creek Final Closing Model_2007 11 16 vequity method FINAL 2" xfId="7921" xr:uid="{00000000-0005-0000-0000-0000E70D0000}"/>
    <cellStyle name="__ [0]_laroux_EWC 43.5MW8oMtresc 3_25_021_1_CHECK - White Creek Final Closing Model_2007 11 16 vequity method FINAL 2 2" xfId="7922" xr:uid="{00000000-0005-0000-0000-0000E80D0000}"/>
    <cellStyle name="__ [0]_laroux_EWC 43.5MW8oMtresc 3_25_021_1_CHECK - White Creek Final Closing Model_2007 11 16 vequity method FINAL 3" xfId="7923" xr:uid="{00000000-0005-0000-0000-0000E90D0000}"/>
    <cellStyle name="__ [0]_laroux_EWC 43.5MW8oMtresc 3_25_021_1_Horizon round 1 model vFINAL" xfId="7924" xr:uid="{00000000-0005-0000-0000-0000EA0D0000}"/>
    <cellStyle name="__ [0]_laroux_EWC 43.5MW8oMtresc 3_25_021_1_Horizon round 1 model vFINAL 2" xfId="7925" xr:uid="{00000000-0005-0000-0000-0000EB0D0000}"/>
    <cellStyle name="__ [0]_laroux_EWC 43.5MW8oMtresc 3_25_021_1_Horizon round 1 model vFINAL 2 2" xfId="7926" xr:uid="{00000000-0005-0000-0000-0000EC0D0000}"/>
    <cellStyle name="__ [0]_laroux_EWC 43.5MW8oMtresc 3_25_021_1_Horizon round 1 model vFINAL 3" xfId="7927" xr:uid="{00000000-0005-0000-0000-0000ED0D0000}"/>
    <cellStyle name="__ [0]_laroux_EWC 43.5MW8oMtresc 3_25_021_1_Horizon round 1 model vFINAL 3 2" xfId="7928" xr:uid="{00000000-0005-0000-0000-0000EE0D0000}"/>
    <cellStyle name="__ [0]_laroux_EWC 43.5MW8oMtresc 3_25_021_1_Horizon round 1 model vFINAL 4" xfId="7929" xr:uid="{00000000-0005-0000-0000-0000EF0D0000}"/>
    <cellStyle name="__ [0]_laroux_EWC 43.5MW8oMtresc 3_25_021_1_Horizon round 1 model vFINAL_1" xfId="7930" xr:uid="{00000000-0005-0000-0000-0000F00D0000}"/>
    <cellStyle name="__ [0]_laroux_EWC 43.5MW8oMtresc 3_25_021_1_Horizon round 1 model vFINAL_1 2" xfId="7931" xr:uid="{00000000-0005-0000-0000-0000F10D0000}"/>
    <cellStyle name="__ [0]_laroux_EWC 43.5MW8oMtresc 3_25_021_1_Horizon round 1 model vFINAL_1 2 2" xfId="7932" xr:uid="{00000000-0005-0000-0000-0000F20D0000}"/>
    <cellStyle name="__ [0]_laroux_EWC 43.5MW8oMtresc 3_25_021_1_Horizon round 1 model vFINAL_1 3" xfId="7933" xr:uid="{00000000-0005-0000-0000-0000F30D0000}"/>
    <cellStyle name="__ [0]_laroux_EWC 43.5MW8oMtresc 3_25_021_1_Horizon round 1 model vFINAL_1 3 2" xfId="7934" xr:uid="{00000000-0005-0000-0000-0000F40D0000}"/>
    <cellStyle name="__ [0]_laroux_EWC 43.5MW8oMtresc 3_25_021_1_Horizon round 1 model vFINAL_1 4" xfId="7935" xr:uid="{00000000-0005-0000-0000-0000F50D0000}"/>
    <cellStyle name="__ [0]_laroux_EWC 43.5MW8oMtresc 3_25_021_1_Horizon round 1 model vFINAL_1_Project Farwest III Model 03-20-07 v135" xfId="7936" xr:uid="{00000000-0005-0000-0000-0000F60D0000}"/>
    <cellStyle name="__ [0]_laroux_EWC 43.5MW8oMtresc 3_25_021_1_Horizon round 1 model vFINAL_1_Project Farwest III Model 03-20-07 v135 2" xfId="7937" xr:uid="{00000000-0005-0000-0000-0000F70D0000}"/>
    <cellStyle name="__ [0]_laroux_EWC 43.5MW8oMtresc 3_25_021_1_Horizon round 1 model vFINAL_1_Project Farwest III Model 03-20-07 v135 2 2" xfId="7938" xr:uid="{00000000-0005-0000-0000-0000F80D0000}"/>
    <cellStyle name="__ [0]_laroux_EWC 43.5MW8oMtresc 3_25_021_1_Horizon round 1 model vFINAL_1_Project Farwest III Model 03-20-07 v135 3" xfId="7939" xr:uid="{00000000-0005-0000-0000-0000F90D0000}"/>
    <cellStyle name="__ [0]_laroux_EWC 43.5MW8oMtresc 3_25_021_1_Horizon round 1 model vFINAL_1_Project Farwest III Model 03-20-07 v135 3 2" xfId="7940" xr:uid="{00000000-0005-0000-0000-0000FA0D0000}"/>
    <cellStyle name="__ [0]_laroux_EWC 43.5MW8oMtresc 3_25_021_1_Horizon round 1 model vFINAL_1_Project Farwest III Model 03-20-07 v135 4" xfId="7941" xr:uid="{00000000-0005-0000-0000-0000FB0D0000}"/>
    <cellStyle name="__ [0]_laroux_EWC 43.5MW8oMtresc 3_25_021_1_Horizon round 1 model vFINAL_1_Project Farwest III Model 03-20-07 v135_UPC G&amp;A (5-3-07)" xfId="7942" xr:uid="{00000000-0005-0000-0000-0000FC0D0000}"/>
    <cellStyle name="__ [0]_laroux_EWC 43.5MW8oMtresc 3_25_021_1_Horizon round 1 model vFINAL_1_Project Farwest III Model 03-20-07 v135_UPC G&amp;A (5-3-07) 2" xfId="7943" xr:uid="{00000000-0005-0000-0000-0000FD0D0000}"/>
    <cellStyle name="__ [0]_laroux_EWC 43.5MW8oMtresc 3_25_021_1_Horizon round 1 model vFINAL_1_Project Farwest III Model 03-20-07 v135_UPC G&amp;A (5-3-07) 2 2" xfId="7944" xr:uid="{00000000-0005-0000-0000-0000FE0D0000}"/>
    <cellStyle name="__ [0]_laroux_EWC 43.5MW8oMtresc 3_25_021_1_Horizon round 1 model vFINAL_1_Project Farwest III Model 03-20-07 v135_UPC G&amp;A (5-3-07) 3" xfId="7945" xr:uid="{00000000-0005-0000-0000-0000FF0D0000}"/>
    <cellStyle name="__ [0]_laroux_EWC 43.5MW8oMtresc 3_25_021_1_Horizon round 1 model vFINAL_1_Project Farwest III Model 03-20-07 v135_UPC G&amp;A (5-3-07) 3 2" xfId="7946" xr:uid="{00000000-0005-0000-0000-0000000E0000}"/>
    <cellStyle name="__ [0]_laroux_EWC 43.5MW8oMtresc 3_25_021_1_Horizon round 1 model vFINAL_1_Project Farwest III Model 03-20-07 v135_UPC G&amp;A (5-3-07) 4" xfId="7947" xr:uid="{00000000-0005-0000-0000-0000010E0000}"/>
    <cellStyle name="__ [0]_laroux_EWC 43.5MW8oMtresc 3_25_021_1_Horizon round 1 model vFINAL_1_Project Makani Model 04-11-07 v6" xfId="7948" xr:uid="{00000000-0005-0000-0000-0000020E0000}"/>
    <cellStyle name="__ [0]_laroux_EWC 43.5MW8oMtresc 3_25_021_1_Horizon round 1 model vFINAL_1_Project Makani Model 04-11-07 v6 2" xfId="7949" xr:uid="{00000000-0005-0000-0000-0000030E0000}"/>
    <cellStyle name="__ [0]_laroux_EWC 43.5MW8oMtresc 3_25_021_1_Horizon round 1 model vFINAL_1_Project Makani Model 04-11-07 v6 2 2" xfId="7950" xr:uid="{00000000-0005-0000-0000-0000040E0000}"/>
    <cellStyle name="__ [0]_laroux_EWC 43.5MW8oMtresc 3_25_021_1_Horizon round 1 model vFINAL_1_Project Makani Model 04-11-07 v6 3" xfId="7951" xr:uid="{00000000-0005-0000-0000-0000050E0000}"/>
    <cellStyle name="__ [0]_laroux_EWC 43.5MW8oMtresc 3_25_021_1_Horizon round 1 model vFINAL_1_Project Makani Model 04-11-07 v6 3 2" xfId="7952" xr:uid="{00000000-0005-0000-0000-0000060E0000}"/>
    <cellStyle name="__ [0]_laroux_EWC 43.5MW8oMtresc 3_25_021_1_Horizon round 1 model vFINAL_1_Project Makani Model 04-11-07 v6 4" xfId="7953" xr:uid="{00000000-0005-0000-0000-0000070E0000}"/>
    <cellStyle name="__ [0]_laroux_EWC 43.5MW8oMtresc 3_25_021_1_Horizon round 1 model vFINAL_1_Project Makani Model 04-11-07 v6_UPC G&amp;A (5-3-07)" xfId="7954" xr:uid="{00000000-0005-0000-0000-0000080E0000}"/>
    <cellStyle name="__ [0]_laroux_EWC 43.5MW8oMtresc 3_25_021_1_Horizon round 1 model vFINAL_1_Project Makani Model 04-11-07 v6_UPC G&amp;A (5-3-07) 2" xfId="7955" xr:uid="{00000000-0005-0000-0000-0000090E0000}"/>
    <cellStyle name="__ [0]_laroux_EWC 43.5MW8oMtresc 3_25_021_1_Horizon round 1 model vFINAL_1_Project Makani Model 04-11-07 v6_UPC G&amp;A (5-3-07) 2 2" xfId="7956" xr:uid="{00000000-0005-0000-0000-00000A0E0000}"/>
    <cellStyle name="__ [0]_laroux_EWC 43.5MW8oMtresc 3_25_021_1_Horizon round 1 model vFINAL_1_Project Makani Model 04-11-07 v6_UPC G&amp;A (5-3-07) 3" xfId="7957" xr:uid="{00000000-0005-0000-0000-00000B0E0000}"/>
    <cellStyle name="__ [0]_laroux_EWC 43.5MW8oMtresc 3_25_021_1_Horizon round 1 model vFINAL_1_Project Makani Model 04-11-07 v6_UPC G&amp;A (5-3-07) 3 2" xfId="7958" xr:uid="{00000000-0005-0000-0000-00000C0E0000}"/>
    <cellStyle name="__ [0]_laroux_EWC 43.5MW8oMtresc 3_25_021_1_Horizon round 1 model vFINAL_1_Project Makani Model 04-11-07 v6_UPC G&amp;A (5-3-07) 4" xfId="7959" xr:uid="{00000000-0005-0000-0000-00000D0E0000}"/>
    <cellStyle name="__ [0]_laroux_EWC 43.5MW8oMtresc 3_25_021_1_Pre-Tax GAAP" xfId="7960" xr:uid="{00000000-0005-0000-0000-00000E0E0000}"/>
    <cellStyle name="__ [0]_laroux_EWC 43.5MW8oMtresc 3_25_021_1_Pre-Tax GAAP 2" xfId="7961" xr:uid="{00000000-0005-0000-0000-00000F0E0000}"/>
    <cellStyle name="__ [0]_laroux_EWC 43.5MW8oMtresc 3_25_021_1_Pre-Tax GAAP 2 2" xfId="7962" xr:uid="{00000000-0005-0000-0000-0000100E0000}"/>
    <cellStyle name="__ [0]_laroux_EWC 43.5MW8oMtresc 3_25_021_1_Pre-Tax GAAP 3" xfId="7963" xr:uid="{00000000-0005-0000-0000-0000110E0000}"/>
    <cellStyle name="__ [0]_laroux_EWC 43.5MW8oMtresc 3_25_021_1_WPP - Ormat 6-5-2007  v19i with internal accounting v3 eq method FINAL" xfId="7964" xr:uid="{00000000-0005-0000-0000-0000120E0000}"/>
    <cellStyle name="__ [0]_laroux_EWC 43.5MW8oMtresc 3_25_021_1_WPP - Ormat 6-5-2007  v19i with internal accounting v3 eq method FINAL 2" xfId="7965" xr:uid="{00000000-0005-0000-0000-0000130E0000}"/>
    <cellStyle name="__ [0]_laroux_EWC 43.5MW8oMtresc 3_25_021_1_WPP - Ormat 6-5-2007  v19i with internal accounting v3 eq method FINAL 2 2" xfId="7966" xr:uid="{00000000-0005-0000-0000-0000140E0000}"/>
    <cellStyle name="__ [0]_laroux_EWC 43.5MW8oMtresc 3_25_021_1_WPP - Ormat 6-5-2007  v19i with internal accounting v3 eq method FINAL 3" xfId="7967" xr:uid="{00000000-0005-0000-0000-0000150E0000}"/>
    <cellStyle name="__ [0]_laroux_EWC 43.5MW8oMtresc 3_25_021_CHECK - White Creek Final Closing Model_2007 11 16 vequity method FINAL" xfId="7968" xr:uid="{00000000-0005-0000-0000-0000160E0000}"/>
    <cellStyle name="__ [0]_laroux_EWC 43.5MW8oMtresc 3_25_021_CHECK - White Creek Final Closing Model_2007 11 16 vequity method FINAL 2" xfId="7969" xr:uid="{00000000-0005-0000-0000-0000170E0000}"/>
    <cellStyle name="__ [0]_laroux_EWC 43.5MW8oMtresc 3_25_021_CHECK - White Creek Final Closing Model_2007 11 16 vequity method FINAL 2 2" xfId="7970" xr:uid="{00000000-0005-0000-0000-0000180E0000}"/>
    <cellStyle name="__ [0]_laroux_EWC 43.5MW8oMtresc 3_25_021_CHECK - White Creek Final Closing Model_2007 11 16 vequity method FINAL 3" xfId="7971" xr:uid="{00000000-0005-0000-0000-0000190E0000}"/>
    <cellStyle name="__ [0]_laroux_EWC 43.5MW8oMtresc 3_25_021_Horizon round 1 model vFINAL" xfId="7972" xr:uid="{00000000-0005-0000-0000-00001A0E0000}"/>
    <cellStyle name="__ [0]_laroux_EWC 43.5MW8oMtresc 3_25_021_Horizon round 1 model vFINAL 2" xfId="7973" xr:uid="{00000000-0005-0000-0000-00001B0E0000}"/>
    <cellStyle name="__ [0]_laroux_EWC 43.5MW8oMtresc 3_25_021_Horizon round 1 model vFINAL 2 2" xfId="7974" xr:uid="{00000000-0005-0000-0000-00001C0E0000}"/>
    <cellStyle name="__ [0]_laroux_EWC 43.5MW8oMtresc 3_25_021_Horizon round 1 model vFINAL 3" xfId="7975" xr:uid="{00000000-0005-0000-0000-00001D0E0000}"/>
    <cellStyle name="__ [0]_laroux_EWC 43.5MW8oMtresc 3_25_021_Horizon round 1 model vFINAL 3 2" xfId="7976" xr:uid="{00000000-0005-0000-0000-00001E0E0000}"/>
    <cellStyle name="__ [0]_laroux_EWC 43.5MW8oMtresc 3_25_021_Horizon round 1 model vFINAL 4" xfId="7977" xr:uid="{00000000-0005-0000-0000-00001F0E0000}"/>
    <cellStyle name="__ [0]_laroux_EWC 43.5MW8oMtresc 3_25_021_Horizon round 1 model vFINAL_1" xfId="7978" xr:uid="{00000000-0005-0000-0000-0000200E0000}"/>
    <cellStyle name="__ [0]_laroux_EWC 43.5MW8oMtresc 3_25_021_Horizon round 1 model vFINAL_1 2" xfId="7979" xr:uid="{00000000-0005-0000-0000-0000210E0000}"/>
    <cellStyle name="__ [0]_laroux_EWC 43.5MW8oMtresc 3_25_021_Horizon round 1 model vFINAL_1 2 2" xfId="7980" xr:uid="{00000000-0005-0000-0000-0000220E0000}"/>
    <cellStyle name="__ [0]_laroux_EWC 43.5MW8oMtresc 3_25_021_Horizon round 1 model vFINAL_1 3" xfId="7981" xr:uid="{00000000-0005-0000-0000-0000230E0000}"/>
    <cellStyle name="__ [0]_laroux_EWC 43.5MW8oMtresc 3_25_021_Horizon round 1 model vFINAL_1 3 2" xfId="7982" xr:uid="{00000000-0005-0000-0000-0000240E0000}"/>
    <cellStyle name="__ [0]_laroux_EWC 43.5MW8oMtresc 3_25_021_Horizon round 1 model vFINAL_1 4" xfId="7983" xr:uid="{00000000-0005-0000-0000-0000250E0000}"/>
    <cellStyle name="__ [0]_laroux_EWC 43.5MW8oMtresc 3_25_021_Horizon round 1 model vFINAL_1_Project Farwest III Model 03-20-07 v135" xfId="7984" xr:uid="{00000000-0005-0000-0000-0000260E0000}"/>
    <cellStyle name="__ [0]_laroux_EWC 43.5MW8oMtresc 3_25_021_Horizon round 1 model vFINAL_1_Project Farwest III Model 03-20-07 v135 2" xfId="7985" xr:uid="{00000000-0005-0000-0000-0000270E0000}"/>
    <cellStyle name="__ [0]_laroux_EWC 43.5MW8oMtresc 3_25_021_Horizon round 1 model vFINAL_1_Project Farwest III Model 03-20-07 v135 2 2" xfId="7986" xr:uid="{00000000-0005-0000-0000-0000280E0000}"/>
    <cellStyle name="__ [0]_laroux_EWC 43.5MW8oMtresc 3_25_021_Horizon round 1 model vFINAL_1_Project Farwest III Model 03-20-07 v135 3" xfId="7987" xr:uid="{00000000-0005-0000-0000-0000290E0000}"/>
    <cellStyle name="__ [0]_laroux_EWC 43.5MW8oMtresc 3_25_021_Horizon round 1 model vFINAL_1_Project Farwest III Model 03-20-07 v135 3 2" xfId="7988" xr:uid="{00000000-0005-0000-0000-00002A0E0000}"/>
    <cellStyle name="__ [0]_laroux_EWC 43.5MW8oMtresc 3_25_021_Horizon round 1 model vFINAL_1_Project Farwest III Model 03-20-07 v135 4" xfId="7989" xr:uid="{00000000-0005-0000-0000-00002B0E0000}"/>
    <cellStyle name="__ [0]_laroux_EWC 43.5MW8oMtresc 3_25_021_Horizon round 1 model vFINAL_1_Project Farwest III Model 03-20-07 v135_UPC G&amp;A (5-3-07)" xfId="7990" xr:uid="{00000000-0005-0000-0000-00002C0E0000}"/>
    <cellStyle name="__ [0]_laroux_EWC 43.5MW8oMtresc 3_25_021_Horizon round 1 model vFINAL_1_Project Farwest III Model 03-20-07 v135_UPC G&amp;A (5-3-07) 2" xfId="7991" xr:uid="{00000000-0005-0000-0000-00002D0E0000}"/>
    <cellStyle name="__ [0]_laroux_EWC 43.5MW8oMtresc 3_25_021_Horizon round 1 model vFINAL_1_Project Farwest III Model 03-20-07 v135_UPC G&amp;A (5-3-07) 2 2" xfId="7992" xr:uid="{00000000-0005-0000-0000-00002E0E0000}"/>
    <cellStyle name="__ [0]_laroux_EWC 43.5MW8oMtresc 3_25_021_Horizon round 1 model vFINAL_1_Project Farwest III Model 03-20-07 v135_UPC G&amp;A (5-3-07) 3" xfId="7993" xr:uid="{00000000-0005-0000-0000-00002F0E0000}"/>
    <cellStyle name="__ [0]_laroux_EWC 43.5MW8oMtresc 3_25_021_Horizon round 1 model vFINAL_1_Project Farwest III Model 03-20-07 v135_UPC G&amp;A (5-3-07) 3 2" xfId="7994" xr:uid="{00000000-0005-0000-0000-0000300E0000}"/>
    <cellStyle name="__ [0]_laroux_EWC 43.5MW8oMtresc 3_25_021_Horizon round 1 model vFINAL_1_Project Farwest III Model 03-20-07 v135_UPC G&amp;A (5-3-07) 4" xfId="7995" xr:uid="{00000000-0005-0000-0000-0000310E0000}"/>
    <cellStyle name="__ [0]_laroux_EWC 43.5MW8oMtresc 3_25_021_Horizon round 1 model vFINAL_1_Project Makani Model 04-11-07 v6" xfId="7996" xr:uid="{00000000-0005-0000-0000-0000320E0000}"/>
    <cellStyle name="__ [0]_laroux_EWC 43.5MW8oMtresc 3_25_021_Horizon round 1 model vFINAL_1_Project Makani Model 04-11-07 v6 2" xfId="7997" xr:uid="{00000000-0005-0000-0000-0000330E0000}"/>
    <cellStyle name="__ [0]_laroux_EWC 43.5MW8oMtresc 3_25_021_Horizon round 1 model vFINAL_1_Project Makani Model 04-11-07 v6 2 2" xfId="7998" xr:uid="{00000000-0005-0000-0000-0000340E0000}"/>
    <cellStyle name="__ [0]_laroux_EWC 43.5MW8oMtresc 3_25_021_Horizon round 1 model vFINAL_1_Project Makani Model 04-11-07 v6 3" xfId="7999" xr:uid="{00000000-0005-0000-0000-0000350E0000}"/>
    <cellStyle name="__ [0]_laroux_EWC 43.5MW8oMtresc 3_25_021_Horizon round 1 model vFINAL_1_Project Makani Model 04-11-07 v6 3 2" xfId="8000" xr:uid="{00000000-0005-0000-0000-0000360E0000}"/>
    <cellStyle name="__ [0]_laroux_EWC 43.5MW8oMtresc 3_25_021_Horizon round 1 model vFINAL_1_Project Makani Model 04-11-07 v6 4" xfId="8001" xr:uid="{00000000-0005-0000-0000-0000370E0000}"/>
    <cellStyle name="__ [0]_laroux_EWC 43.5MW8oMtresc 3_25_021_Horizon round 1 model vFINAL_1_Project Makani Model 04-11-07 v6_UPC G&amp;A (5-3-07)" xfId="8002" xr:uid="{00000000-0005-0000-0000-0000380E0000}"/>
    <cellStyle name="__ [0]_laroux_EWC 43.5MW8oMtresc 3_25_021_Horizon round 1 model vFINAL_1_Project Makani Model 04-11-07 v6_UPC G&amp;A (5-3-07) 2" xfId="8003" xr:uid="{00000000-0005-0000-0000-0000390E0000}"/>
    <cellStyle name="__ [0]_laroux_EWC 43.5MW8oMtresc 3_25_021_Horizon round 1 model vFINAL_1_Project Makani Model 04-11-07 v6_UPC G&amp;A (5-3-07) 2 2" xfId="8004" xr:uid="{00000000-0005-0000-0000-00003A0E0000}"/>
    <cellStyle name="__ [0]_laroux_EWC 43.5MW8oMtresc 3_25_021_Horizon round 1 model vFINAL_1_Project Makani Model 04-11-07 v6_UPC G&amp;A (5-3-07) 3" xfId="8005" xr:uid="{00000000-0005-0000-0000-00003B0E0000}"/>
    <cellStyle name="__ [0]_laroux_EWC 43.5MW8oMtresc 3_25_021_Horizon round 1 model vFINAL_1_Project Makani Model 04-11-07 v6_UPC G&amp;A (5-3-07) 3 2" xfId="8006" xr:uid="{00000000-0005-0000-0000-00003C0E0000}"/>
    <cellStyle name="__ [0]_laroux_EWC 43.5MW8oMtresc 3_25_021_Horizon round 1 model vFINAL_1_Project Makani Model 04-11-07 v6_UPC G&amp;A (5-3-07) 4" xfId="8007" xr:uid="{00000000-0005-0000-0000-00003D0E0000}"/>
    <cellStyle name="__ [0]_laroux_EWC 43.5MW8oMtresc 3_25_021_Pre-Tax GAAP" xfId="8008" xr:uid="{00000000-0005-0000-0000-00003E0E0000}"/>
    <cellStyle name="__ [0]_laroux_EWC 43.5MW8oMtresc 3_25_021_Pre-Tax GAAP 2" xfId="8009" xr:uid="{00000000-0005-0000-0000-00003F0E0000}"/>
    <cellStyle name="__ [0]_laroux_EWC 43.5MW8oMtresc 3_25_021_Pre-Tax GAAP 2 2" xfId="8010" xr:uid="{00000000-0005-0000-0000-0000400E0000}"/>
    <cellStyle name="__ [0]_laroux_EWC 43.5MW8oMtresc 3_25_021_Pre-Tax GAAP 3" xfId="8011" xr:uid="{00000000-0005-0000-0000-0000410E0000}"/>
    <cellStyle name="__ [0]_laroux_EWC 43.5MW8oMtresc 3_25_021_WPP - Ormat 6-5-2007  v19i with internal accounting v3 eq method FINAL" xfId="8012" xr:uid="{00000000-0005-0000-0000-0000420E0000}"/>
    <cellStyle name="__ [0]_laroux_EWC 43.5MW8oMtresc 3_25_021_WPP - Ormat 6-5-2007  v19i with internal accounting v3 eq method FINAL 2" xfId="8013" xr:uid="{00000000-0005-0000-0000-0000430E0000}"/>
    <cellStyle name="__ [0]_laroux_EWC 43.5MW8oMtresc 3_25_021_WPP - Ormat 6-5-2007  v19i with internal accounting v3 eq method FINAL 2 2" xfId="8014" xr:uid="{00000000-0005-0000-0000-0000440E0000}"/>
    <cellStyle name="__ [0]_laroux_EWC 43.5MW8oMtresc 3_25_021_WPP - Ormat 6-5-2007  v19i with internal accounting v3 eq method FINAL 3" xfId="8015" xr:uid="{00000000-0005-0000-0000-0000450E0000}"/>
    <cellStyle name="__ [0]_laroux_EWC 43.5MW8oMtresc 3_25_02v2" xfId="8016" xr:uid="{00000000-0005-0000-0000-0000460E0000}"/>
    <cellStyle name="__ [0]_laroux_EWC 43.5MW8oMtresc 3_25_02v2 2" xfId="8017" xr:uid="{00000000-0005-0000-0000-0000470E0000}"/>
    <cellStyle name="__ [0]_laroux_EWC 43.5MW8oMtresc 3_25_02v2 2 2" xfId="8018" xr:uid="{00000000-0005-0000-0000-0000480E0000}"/>
    <cellStyle name="__ [0]_laroux_EWC 43.5MW8oMtresc 3_25_02v2 2 2 2" xfId="8019" xr:uid="{00000000-0005-0000-0000-0000490E0000}"/>
    <cellStyle name="__ [0]_laroux_EWC 43.5MW8oMtresc 3_25_02v2 2 3" xfId="8020" xr:uid="{00000000-0005-0000-0000-00004A0E0000}"/>
    <cellStyle name="__ [0]_laroux_EWC 43.5MW8oMtresc 3_25_02v2 2 3 2" xfId="8021" xr:uid="{00000000-0005-0000-0000-00004B0E0000}"/>
    <cellStyle name="__ [0]_laroux_EWC 43.5MW8oMtresc 3_25_02v2 2 4" xfId="8022" xr:uid="{00000000-0005-0000-0000-00004C0E0000}"/>
    <cellStyle name="__ [0]_laroux_EWC 43.5MW8oMtresc 3_25_02v2 2 4 2" xfId="8023" xr:uid="{00000000-0005-0000-0000-00004D0E0000}"/>
    <cellStyle name="__ [0]_laroux_EWC 43.5MW8oMtresc 3_25_02v2 2 5" xfId="8024" xr:uid="{00000000-0005-0000-0000-00004E0E0000}"/>
    <cellStyle name="__ [0]_laroux_EWC 43.5MW8oMtresc 3_25_02v2 2 5 2" xfId="8025" xr:uid="{00000000-0005-0000-0000-00004F0E0000}"/>
    <cellStyle name="__ [0]_laroux_EWC 43.5MW8oMtresc 3_25_02v2 2 6" xfId="8026" xr:uid="{00000000-0005-0000-0000-0000500E0000}"/>
    <cellStyle name="__ [0]_laroux_EWC 43.5MW8oMtresc 3_25_02v2 3" xfId="8027" xr:uid="{00000000-0005-0000-0000-0000510E0000}"/>
    <cellStyle name="__ [0]_laroux_EWC 43.5MW8oMtresc 3_25_02v2 3 2" xfId="8028" xr:uid="{00000000-0005-0000-0000-0000520E0000}"/>
    <cellStyle name="__ [0]_laroux_EWC 43.5MW8oMtresc 3_25_02v2 3 2 2" xfId="8029" xr:uid="{00000000-0005-0000-0000-0000530E0000}"/>
    <cellStyle name="__ [0]_laroux_EWC 43.5MW8oMtresc 3_25_02v2 3 3" xfId="8030" xr:uid="{00000000-0005-0000-0000-0000540E0000}"/>
    <cellStyle name="__ [0]_laroux_EWC 43.5MW8oMtresc 3_25_02v2 3 3 2" xfId="8031" xr:uid="{00000000-0005-0000-0000-0000550E0000}"/>
    <cellStyle name="__ [0]_laroux_EWC 43.5MW8oMtresc 3_25_02v2 3 4" xfId="8032" xr:uid="{00000000-0005-0000-0000-0000560E0000}"/>
    <cellStyle name="__ [0]_laroux_EWC 43.5MW8oMtresc 3_25_02v2 3 4 2" xfId="8033" xr:uid="{00000000-0005-0000-0000-0000570E0000}"/>
    <cellStyle name="__ [0]_laroux_EWC 43.5MW8oMtresc 3_25_02v2 3 5" xfId="8034" xr:uid="{00000000-0005-0000-0000-0000580E0000}"/>
    <cellStyle name="__ [0]_laroux_EWC 43.5MW8oMtresc 3_25_02v2 3 5 2" xfId="8035" xr:uid="{00000000-0005-0000-0000-0000590E0000}"/>
    <cellStyle name="__ [0]_laroux_EWC 43.5MW8oMtresc 3_25_02v2 3 6" xfId="8036" xr:uid="{00000000-0005-0000-0000-00005A0E0000}"/>
    <cellStyle name="__ [0]_laroux_EWC 43.5MW8oMtresc 3_25_02v2 4" xfId="8037" xr:uid="{00000000-0005-0000-0000-00005B0E0000}"/>
    <cellStyle name="__ [0]_laroux_EWC 43.5MW8oMtresc 3_25_02v2_CHECK - White Creek Final Closing Model_2007 11 16 vequity method FINAL" xfId="8038" xr:uid="{00000000-0005-0000-0000-00005C0E0000}"/>
    <cellStyle name="__ [0]_laroux_EWC 43.5MW8oMtresc 3_25_02v2_CHECK - White Creek Final Closing Model_2007 11 16 vequity method FINAL 2" xfId="8039" xr:uid="{00000000-0005-0000-0000-00005D0E0000}"/>
    <cellStyle name="__ [0]_laroux_EWC 43.5MW8oMtresc 3_25_02v2_CHECK - White Creek Final Closing Model_2007 11 16 vequity method FINAL 2 2" xfId="8040" xr:uid="{00000000-0005-0000-0000-00005E0E0000}"/>
    <cellStyle name="__ [0]_laroux_EWC 43.5MW8oMtresc 3_25_02v2_CHECK - White Creek Final Closing Model_2007 11 16 vequity method FINAL 3" xfId="8041" xr:uid="{00000000-0005-0000-0000-00005F0E0000}"/>
    <cellStyle name="__ [0]_laroux_EWC 43.5MW8oMtresc 3_25_02v2_Horizon round 1 model vFINAL" xfId="8042" xr:uid="{00000000-0005-0000-0000-0000600E0000}"/>
    <cellStyle name="__ [0]_laroux_EWC 43.5MW8oMtresc 3_25_02v2_Horizon round 1 model vFINAL 2" xfId="8043" xr:uid="{00000000-0005-0000-0000-0000610E0000}"/>
    <cellStyle name="__ [0]_laroux_EWC 43.5MW8oMtresc 3_25_02v2_Horizon round 1 model vFINAL 2 2" xfId="8044" xr:uid="{00000000-0005-0000-0000-0000620E0000}"/>
    <cellStyle name="__ [0]_laroux_EWC 43.5MW8oMtresc 3_25_02v2_Horizon round 1 model vFINAL 3" xfId="8045" xr:uid="{00000000-0005-0000-0000-0000630E0000}"/>
    <cellStyle name="__ [0]_laroux_EWC 43.5MW8oMtresc 3_25_02v2_Horizon round 1 model vFINAL 3 2" xfId="8046" xr:uid="{00000000-0005-0000-0000-0000640E0000}"/>
    <cellStyle name="__ [0]_laroux_EWC 43.5MW8oMtresc 3_25_02v2_Horizon round 1 model vFINAL 4" xfId="8047" xr:uid="{00000000-0005-0000-0000-0000650E0000}"/>
    <cellStyle name="__ [0]_laroux_EWC 43.5MW8oMtresc 3_25_02v2_Horizon round 1 model vFINAL_1" xfId="8048" xr:uid="{00000000-0005-0000-0000-0000660E0000}"/>
    <cellStyle name="__ [0]_laroux_EWC 43.5MW8oMtresc 3_25_02v2_Horizon round 1 model vFINAL_1 2" xfId="8049" xr:uid="{00000000-0005-0000-0000-0000670E0000}"/>
    <cellStyle name="__ [0]_laroux_EWC 43.5MW8oMtresc 3_25_02v2_Horizon round 1 model vFINAL_1 2 2" xfId="8050" xr:uid="{00000000-0005-0000-0000-0000680E0000}"/>
    <cellStyle name="__ [0]_laroux_EWC 43.5MW8oMtresc 3_25_02v2_Horizon round 1 model vFINAL_1 3" xfId="8051" xr:uid="{00000000-0005-0000-0000-0000690E0000}"/>
    <cellStyle name="__ [0]_laroux_EWC 43.5MW8oMtresc 3_25_02v2_Horizon round 1 model vFINAL_1 3 2" xfId="8052" xr:uid="{00000000-0005-0000-0000-00006A0E0000}"/>
    <cellStyle name="__ [0]_laroux_EWC 43.5MW8oMtresc 3_25_02v2_Horizon round 1 model vFINAL_1 4" xfId="8053" xr:uid="{00000000-0005-0000-0000-00006B0E0000}"/>
    <cellStyle name="__ [0]_laroux_EWC 43.5MW8oMtresc 3_25_02v2_Horizon round 1 model vFINAL_1_Project Farwest III Model 03-20-07 v135" xfId="8054" xr:uid="{00000000-0005-0000-0000-00006C0E0000}"/>
    <cellStyle name="__ [0]_laroux_EWC 43.5MW8oMtresc 3_25_02v2_Horizon round 1 model vFINAL_1_Project Farwest III Model 03-20-07 v135 2" xfId="8055" xr:uid="{00000000-0005-0000-0000-00006D0E0000}"/>
    <cellStyle name="__ [0]_laroux_EWC 43.5MW8oMtresc 3_25_02v2_Horizon round 1 model vFINAL_1_Project Farwest III Model 03-20-07 v135 2 2" xfId="8056" xr:uid="{00000000-0005-0000-0000-00006E0E0000}"/>
    <cellStyle name="__ [0]_laroux_EWC 43.5MW8oMtresc 3_25_02v2_Horizon round 1 model vFINAL_1_Project Farwest III Model 03-20-07 v135 3" xfId="8057" xr:uid="{00000000-0005-0000-0000-00006F0E0000}"/>
    <cellStyle name="__ [0]_laroux_EWC 43.5MW8oMtresc 3_25_02v2_Horizon round 1 model vFINAL_1_Project Farwest III Model 03-20-07 v135 3 2" xfId="8058" xr:uid="{00000000-0005-0000-0000-0000700E0000}"/>
    <cellStyle name="__ [0]_laroux_EWC 43.5MW8oMtresc 3_25_02v2_Horizon round 1 model vFINAL_1_Project Farwest III Model 03-20-07 v135 4" xfId="8059" xr:uid="{00000000-0005-0000-0000-0000710E0000}"/>
    <cellStyle name="__ [0]_laroux_EWC 43.5MW8oMtresc 3_25_02v2_Horizon round 1 model vFINAL_1_Project Farwest III Model 03-20-07 v135_UPC G&amp;A (5-3-07)" xfId="8060" xr:uid="{00000000-0005-0000-0000-0000720E0000}"/>
    <cellStyle name="__ [0]_laroux_EWC 43.5MW8oMtresc 3_25_02v2_Horizon round 1 model vFINAL_1_Project Farwest III Model 03-20-07 v135_UPC G&amp;A (5-3-07) 2" xfId="8061" xr:uid="{00000000-0005-0000-0000-0000730E0000}"/>
    <cellStyle name="__ [0]_laroux_EWC 43.5MW8oMtresc 3_25_02v2_Horizon round 1 model vFINAL_1_Project Farwest III Model 03-20-07 v135_UPC G&amp;A (5-3-07) 2 2" xfId="8062" xr:uid="{00000000-0005-0000-0000-0000740E0000}"/>
    <cellStyle name="__ [0]_laroux_EWC 43.5MW8oMtresc 3_25_02v2_Horizon round 1 model vFINAL_1_Project Farwest III Model 03-20-07 v135_UPC G&amp;A (5-3-07) 3" xfId="8063" xr:uid="{00000000-0005-0000-0000-0000750E0000}"/>
    <cellStyle name="__ [0]_laroux_EWC 43.5MW8oMtresc 3_25_02v2_Horizon round 1 model vFINAL_1_Project Farwest III Model 03-20-07 v135_UPC G&amp;A (5-3-07) 3 2" xfId="8064" xr:uid="{00000000-0005-0000-0000-0000760E0000}"/>
    <cellStyle name="__ [0]_laroux_EWC 43.5MW8oMtresc 3_25_02v2_Horizon round 1 model vFINAL_1_Project Farwest III Model 03-20-07 v135_UPC G&amp;A (5-3-07) 4" xfId="8065" xr:uid="{00000000-0005-0000-0000-0000770E0000}"/>
    <cellStyle name="__ [0]_laroux_EWC 43.5MW8oMtresc 3_25_02v2_Horizon round 1 model vFINAL_1_Project Makani Model 04-11-07 v6" xfId="8066" xr:uid="{00000000-0005-0000-0000-0000780E0000}"/>
    <cellStyle name="__ [0]_laroux_EWC 43.5MW8oMtresc 3_25_02v2_Horizon round 1 model vFINAL_1_Project Makani Model 04-11-07 v6 2" xfId="8067" xr:uid="{00000000-0005-0000-0000-0000790E0000}"/>
    <cellStyle name="__ [0]_laroux_EWC 43.5MW8oMtresc 3_25_02v2_Horizon round 1 model vFINAL_1_Project Makani Model 04-11-07 v6 2 2" xfId="8068" xr:uid="{00000000-0005-0000-0000-00007A0E0000}"/>
    <cellStyle name="__ [0]_laroux_EWC 43.5MW8oMtresc 3_25_02v2_Horizon round 1 model vFINAL_1_Project Makani Model 04-11-07 v6 3" xfId="8069" xr:uid="{00000000-0005-0000-0000-00007B0E0000}"/>
    <cellStyle name="__ [0]_laroux_EWC 43.5MW8oMtresc 3_25_02v2_Horizon round 1 model vFINAL_1_Project Makani Model 04-11-07 v6 3 2" xfId="8070" xr:uid="{00000000-0005-0000-0000-00007C0E0000}"/>
    <cellStyle name="__ [0]_laroux_EWC 43.5MW8oMtresc 3_25_02v2_Horizon round 1 model vFINAL_1_Project Makani Model 04-11-07 v6 4" xfId="8071" xr:uid="{00000000-0005-0000-0000-00007D0E0000}"/>
    <cellStyle name="__ [0]_laroux_EWC 43.5MW8oMtresc 3_25_02v2_Horizon round 1 model vFINAL_1_Project Makani Model 04-11-07 v6_UPC G&amp;A (5-3-07)" xfId="8072" xr:uid="{00000000-0005-0000-0000-00007E0E0000}"/>
    <cellStyle name="__ [0]_laroux_EWC 43.5MW8oMtresc 3_25_02v2_Horizon round 1 model vFINAL_1_Project Makani Model 04-11-07 v6_UPC G&amp;A (5-3-07) 2" xfId="8073" xr:uid="{00000000-0005-0000-0000-00007F0E0000}"/>
    <cellStyle name="__ [0]_laroux_EWC 43.5MW8oMtresc 3_25_02v2_Horizon round 1 model vFINAL_1_Project Makani Model 04-11-07 v6_UPC G&amp;A (5-3-07) 2 2" xfId="8074" xr:uid="{00000000-0005-0000-0000-0000800E0000}"/>
    <cellStyle name="__ [0]_laroux_EWC 43.5MW8oMtresc 3_25_02v2_Horizon round 1 model vFINAL_1_Project Makani Model 04-11-07 v6_UPC G&amp;A (5-3-07) 3" xfId="8075" xr:uid="{00000000-0005-0000-0000-0000810E0000}"/>
    <cellStyle name="__ [0]_laroux_EWC 43.5MW8oMtresc 3_25_02v2_Horizon round 1 model vFINAL_1_Project Makani Model 04-11-07 v6_UPC G&amp;A (5-3-07) 3 2" xfId="8076" xr:uid="{00000000-0005-0000-0000-0000820E0000}"/>
    <cellStyle name="__ [0]_laroux_EWC 43.5MW8oMtresc 3_25_02v2_Horizon round 1 model vFINAL_1_Project Makani Model 04-11-07 v6_UPC G&amp;A (5-3-07) 4" xfId="8077" xr:uid="{00000000-0005-0000-0000-0000830E0000}"/>
    <cellStyle name="__ [0]_laroux_EWC 43.5MW8oMtresc 3_25_02v2_Pre-Tax GAAP" xfId="8078" xr:uid="{00000000-0005-0000-0000-0000840E0000}"/>
    <cellStyle name="__ [0]_laroux_EWC 43.5MW8oMtresc 3_25_02v2_Pre-Tax GAAP 2" xfId="8079" xr:uid="{00000000-0005-0000-0000-0000850E0000}"/>
    <cellStyle name="__ [0]_laroux_EWC 43.5MW8oMtresc 3_25_02v2_Pre-Tax GAAP 2 2" xfId="8080" xr:uid="{00000000-0005-0000-0000-0000860E0000}"/>
    <cellStyle name="__ [0]_laroux_EWC 43.5MW8oMtresc 3_25_02v2_Pre-Tax GAAP 3" xfId="8081" xr:uid="{00000000-0005-0000-0000-0000870E0000}"/>
    <cellStyle name="__ [0]_laroux_EWC 43.5MW8oMtresc 3_25_02v2_WPP - Ormat 6-5-2007  v19i with internal accounting v3 eq method FINAL" xfId="8082" xr:uid="{00000000-0005-0000-0000-0000880E0000}"/>
    <cellStyle name="__ [0]_laroux_EWC 43.5MW8oMtresc 3_25_02v2_WPP - Ormat 6-5-2007  v19i with internal accounting v3 eq method FINAL 2" xfId="8083" xr:uid="{00000000-0005-0000-0000-0000890E0000}"/>
    <cellStyle name="__ [0]_laroux_EWC 43.5MW8oMtresc 3_25_02v2_WPP - Ormat 6-5-2007  v19i with internal accounting v3 eq method FINAL 2 2" xfId="8084" xr:uid="{00000000-0005-0000-0000-00008A0E0000}"/>
    <cellStyle name="__ [0]_laroux_EWC 43.5MW8oMtresc 3_25_02v2_WPP - Ormat 6-5-2007  v19i with internal accounting v3 eq method FINAL 3" xfId="8085" xr:uid="{00000000-0005-0000-0000-00008B0E0000}"/>
    <cellStyle name="__ [0]_laroux_EWC 43.5MW8oMtresc 3_25_02v2w_esc" xfId="8086" xr:uid="{00000000-0005-0000-0000-00008C0E0000}"/>
    <cellStyle name="__ [0]_laroux_EWC 43.5MW8oMtresc 3_25_02v2w_esc 2" xfId="8087" xr:uid="{00000000-0005-0000-0000-00008D0E0000}"/>
    <cellStyle name="__ [0]_laroux_EWC 43.5MW8oMtresc 3_25_02v2w_esc 2 2" xfId="8088" xr:uid="{00000000-0005-0000-0000-00008E0E0000}"/>
    <cellStyle name="__ [0]_laroux_EWC 43.5MW8oMtresc 3_25_02v2w_esc 2 2 2" xfId="8089" xr:uid="{00000000-0005-0000-0000-00008F0E0000}"/>
    <cellStyle name="__ [0]_laroux_EWC 43.5MW8oMtresc 3_25_02v2w_esc 2 3" xfId="8090" xr:uid="{00000000-0005-0000-0000-0000900E0000}"/>
    <cellStyle name="__ [0]_laroux_EWC 43.5MW8oMtresc 3_25_02v2w_esc 2 3 2" xfId="8091" xr:uid="{00000000-0005-0000-0000-0000910E0000}"/>
    <cellStyle name="__ [0]_laroux_EWC 43.5MW8oMtresc 3_25_02v2w_esc 2 4" xfId="8092" xr:uid="{00000000-0005-0000-0000-0000920E0000}"/>
    <cellStyle name="__ [0]_laroux_EWC 43.5MW8oMtresc 3_25_02v2w_esc 2 4 2" xfId="8093" xr:uid="{00000000-0005-0000-0000-0000930E0000}"/>
    <cellStyle name="__ [0]_laroux_EWC 43.5MW8oMtresc 3_25_02v2w_esc 2 5" xfId="8094" xr:uid="{00000000-0005-0000-0000-0000940E0000}"/>
    <cellStyle name="__ [0]_laroux_EWC 43.5MW8oMtresc 3_25_02v2w_esc 2 5 2" xfId="8095" xr:uid="{00000000-0005-0000-0000-0000950E0000}"/>
    <cellStyle name="__ [0]_laroux_EWC 43.5MW8oMtresc 3_25_02v2w_esc 2 6" xfId="8096" xr:uid="{00000000-0005-0000-0000-0000960E0000}"/>
    <cellStyle name="__ [0]_laroux_EWC 43.5MW8oMtresc 3_25_02v2w_esc 3" xfId="8097" xr:uid="{00000000-0005-0000-0000-0000970E0000}"/>
    <cellStyle name="__ [0]_laroux_EWC 43.5MW8oMtresc 3_25_02v2w_esc 3 2" xfId="8098" xr:uid="{00000000-0005-0000-0000-0000980E0000}"/>
    <cellStyle name="__ [0]_laroux_EWC 43.5MW8oMtresc 3_25_02v2w_esc 3 2 2" xfId="8099" xr:uid="{00000000-0005-0000-0000-0000990E0000}"/>
    <cellStyle name="__ [0]_laroux_EWC 43.5MW8oMtresc 3_25_02v2w_esc 3 3" xfId="8100" xr:uid="{00000000-0005-0000-0000-00009A0E0000}"/>
    <cellStyle name="__ [0]_laroux_EWC 43.5MW8oMtresc 3_25_02v2w_esc 3 3 2" xfId="8101" xr:uid="{00000000-0005-0000-0000-00009B0E0000}"/>
    <cellStyle name="__ [0]_laroux_EWC 43.5MW8oMtresc 3_25_02v2w_esc 3 4" xfId="8102" xr:uid="{00000000-0005-0000-0000-00009C0E0000}"/>
    <cellStyle name="__ [0]_laroux_EWC 43.5MW8oMtresc 3_25_02v2w_esc 3 4 2" xfId="8103" xr:uid="{00000000-0005-0000-0000-00009D0E0000}"/>
    <cellStyle name="__ [0]_laroux_EWC 43.5MW8oMtresc 3_25_02v2w_esc 3 5" xfId="8104" xr:uid="{00000000-0005-0000-0000-00009E0E0000}"/>
    <cellStyle name="__ [0]_laroux_EWC 43.5MW8oMtresc 3_25_02v2w_esc 3 5 2" xfId="8105" xr:uid="{00000000-0005-0000-0000-00009F0E0000}"/>
    <cellStyle name="__ [0]_laroux_EWC 43.5MW8oMtresc 3_25_02v2w_esc 3 6" xfId="8106" xr:uid="{00000000-0005-0000-0000-0000A00E0000}"/>
    <cellStyle name="__ [0]_laroux_EWC 43.5MW8oMtresc 3_25_02v2w_esc 4" xfId="8107" xr:uid="{00000000-0005-0000-0000-0000A10E0000}"/>
    <cellStyle name="__ [0]_laroux_EWC 43.5MW8oMtresc 3_25_02v2w_esc_CHECK - White Creek Final Closing Model_2007 11 16 vequity method FINAL" xfId="8108" xr:uid="{00000000-0005-0000-0000-0000A20E0000}"/>
    <cellStyle name="__ [0]_laroux_EWC 43.5MW8oMtresc 3_25_02v2w_esc_CHECK - White Creek Final Closing Model_2007 11 16 vequity method FINAL 2" xfId="8109" xr:uid="{00000000-0005-0000-0000-0000A30E0000}"/>
    <cellStyle name="__ [0]_laroux_EWC 43.5MW8oMtresc 3_25_02v2w_esc_CHECK - White Creek Final Closing Model_2007 11 16 vequity method FINAL 2 2" xfId="8110" xr:uid="{00000000-0005-0000-0000-0000A40E0000}"/>
    <cellStyle name="__ [0]_laroux_EWC 43.5MW8oMtresc 3_25_02v2w_esc_CHECK - White Creek Final Closing Model_2007 11 16 vequity method FINAL 3" xfId="8111" xr:uid="{00000000-0005-0000-0000-0000A50E0000}"/>
    <cellStyle name="__ [0]_laroux_EWC 43.5MW8oMtresc 3_25_02v2w_esc_Horizon round 1 model vFINAL" xfId="8112" xr:uid="{00000000-0005-0000-0000-0000A60E0000}"/>
    <cellStyle name="__ [0]_laroux_EWC 43.5MW8oMtresc 3_25_02v2w_esc_Horizon round 1 model vFINAL 2" xfId="8113" xr:uid="{00000000-0005-0000-0000-0000A70E0000}"/>
    <cellStyle name="__ [0]_laroux_EWC 43.5MW8oMtresc 3_25_02v2w_esc_Horizon round 1 model vFINAL 2 2" xfId="8114" xr:uid="{00000000-0005-0000-0000-0000A80E0000}"/>
    <cellStyle name="__ [0]_laroux_EWC 43.5MW8oMtresc 3_25_02v2w_esc_Horizon round 1 model vFINAL 3" xfId="8115" xr:uid="{00000000-0005-0000-0000-0000A90E0000}"/>
    <cellStyle name="__ [0]_laroux_EWC 43.5MW8oMtresc 3_25_02v2w_esc_Horizon round 1 model vFINAL 3 2" xfId="8116" xr:uid="{00000000-0005-0000-0000-0000AA0E0000}"/>
    <cellStyle name="__ [0]_laroux_EWC 43.5MW8oMtresc 3_25_02v2w_esc_Horizon round 1 model vFINAL 4" xfId="8117" xr:uid="{00000000-0005-0000-0000-0000AB0E0000}"/>
    <cellStyle name="__ [0]_laroux_EWC 43.5MW8oMtresc 3_25_02v2w_esc_Horizon round 1 model vFINAL_1" xfId="8118" xr:uid="{00000000-0005-0000-0000-0000AC0E0000}"/>
    <cellStyle name="__ [0]_laroux_EWC 43.5MW8oMtresc 3_25_02v2w_esc_Horizon round 1 model vFINAL_1 2" xfId="8119" xr:uid="{00000000-0005-0000-0000-0000AD0E0000}"/>
    <cellStyle name="__ [0]_laroux_EWC 43.5MW8oMtresc 3_25_02v2w_esc_Horizon round 1 model vFINAL_1 2 2" xfId="8120" xr:uid="{00000000-0005-0000-0000-0000AE0E0000}"/>
    <cellStyle name="__ [0]_laroux_EWC 43.5MW8oMtresc 3_25_02v2w_esc_Horizon round 1 model vFINAL_1 3" xfId="8121" xr:uid="{00000000-0005-0000-0000-0000AF0E0000}"/>
    <cellStyle name="__ [0]_laroux_EWC 43.5MW8oMtresc 3_25_02v2w_esc_Horizon round 1 model vFINAL_1 3 2" xfId="8122" xr:uid="{00000000-0005-0000-0000-0000B00E0000}"/>
    <cellStyle name="__ [0]_laroux_EWC 43.5MW8oMtresc 3_25_02v2w_esc_Horizon round 1 model vFINAL_1 4" xfId="8123" xr:uid="{00000000-0005-0000-0000-0000B10E0000}"/>
    <cellStyle name="__ [0]_laroux_EWC 43.5MW8oMtresc 3_25_02v2w_esc_Horizon round 1 model vFINAL_1_Project Farwest III Model 03-20-07 v135" xfId="8124" xr:uid="{00000000-0005-0000-0000-0000B20E0000}"/>
    <cellStyle name="__ [0]_laroux_EWC 43.5MW8oMtresc 3_25_02v2w_esc_Horizon round 1 model vFINAL_1_Project Farwest III Model 03-20-07 v135 2" xfId="8125" xr:uid="{00000000-0005-0000-0000-0000B30E0000}"/>
    <cellStyle name="__ [0]_laroux_EWC 43.5MW8oMtresc 3_25_02v2w_esc_Horizon round 1 model vFINAL_1_Project Farwest III Model 03-20-07 v135 2 2" xfId="8126" xr:uid="{00000000-0005-0000-0000-0000B40E0000}"/>
    <cellStyle name="__ [0]_laroux_EWC 43.5MW8oMtresc 3_25_02v2w_esc_Horizon round 1 model vFINAL_1_Project Farwest III Model 03-20-07 v135 3" xfId="8127" xr:uid="{00000000-0005-0000-0000-0000B50E0000}"/>
    <cellStyle name="__ [0]_laroux_EWC 43.5MW8oMtresc 3_25_02v2w_esc_Horizon round 1 model vFINAL_1_Project Farwest III Model 03-20-07 v135 3 2" xfId="8128" xr:uid="{00000000-0005-0000-0000-0000B60E0000}"/>
    <cellStyle name="__ [0]_laroux_EWC 43.5MW8oMtresc 3_25_02v2w_esc_Horizon round 1 model vFINAL_1_Project Farwest III Model 03-20-07 v135 4" xfId="8129" xr:uid="{00000000-0005-0000-0000-0000B70E0000}"/>
    <cellStyle name="__ [0]_laroux_EWC 43.5MW8oMtresc 3_25_02v2w_esc_Horizon round 1 model vFINAL_1_Project Farwest III Model 03-20-07 v135_UPC G&amp;A (5-3-07)" xfId="8130" xr:uid="{00000000-0005-0000-0000-0000B80E0000}"/>
    <cellStyle name="__ [0]_laroux_EWC 43.5MW8oMtresc 3_25_02v2w_esc_Horizon round 1 model vFINAL_1_Project Farwest III Model 03-20-07 v135_UPC G&amp;A (5-3-07) 2" xfId="8131" xr:uid="{00000000-0005-0000-0000-0000B90E0000}"/>
    <cellStyle name="__ [0]_laroux_EWC 43.5MW8oMtresc 3_25_02v2w_esc_Horizon round 1 model vFINAL_1_Project Farwest III Model 03-20-07 v135_UPC G&amp;A (5-3-07) 2 2" xfId="8132" xr:uid="{00000000-0005-0000-0000-0000BA0E0000}"/>
    <cellStyle name="__ [0]_laroux_EWC 43.5MW8oMtresc 3_25_02v2w_esc_Horizon round 1 model vFINAL_1_Project Farwest III Model 03-20-07 v135_UPC G&amp;A (5-3-07) 3" xfId="8133" xr:uid="{00000000-0005-0000-0000-0000BB0E0000}"/>
    <cellStyle name="__ [0]_laroux_EWC 43.5MW8oMtresc 3_25_02v2w_esc_Horizon round 1 model vFINAL_1_Project Farwest III Model 03-20-07 v135_UPC G&amp;A (5-3-07) 3 2" xfId="8134" xr:uid="{00000000-0005-0000-0000-0000BC0E0000}"/>
    <cellStyle name="__ [0]_laroux_EWC 43.5MW8oMtresc 3_25_02v2w_esc_Horizon round 1 model vFINAL_1_Project Farwest III Model 03-20-07 v135_UPC G&amp;A (5-3-07) 4" xfId="8135" xr:uid="{00000000-0005-0000-0000-0000BD0E0000}"/>
    <cellStyle name="__ [0]_laroux_EWC 43.5MW8oMtresc 3_25_02v2w_esc_Horizon round 1 model vFINAL_1_Project Makani Model 04-11-07 v6" xfId="8136" xr:uid="{00000000-0005-0000-0000-0000BE0E0000}"/>
    <cellStyle name="__ [0]_laroux_EWC 43.5MW8oMtresc 3_25_02v2w_esc_Horizon round 1 model vFINAL_1_Project Makani Model 04-11-07 v6 2" xfId="8137" xr:uid="{00000000-0005-0000-0000-0000BF0E0000}"/>
    <cellStyle name="__ [0]_laroux_EWC 43.5MW8oMtresc 3_25_02v2w_esc_Horizon round 1 model vFINAL_1_Project Makani Model 04-11-07 v6 2 2" xfId="8138" xr:uid="{00000000-0005-0000-0000-0000C00E0000}"/>
    <cellStyle name="__ [0]_laroux_EWC 43.5MW8oMtresc 3_25_02v2w_esc_Horizon round 1 model vFINAL_1_Project Makani Model 04-11-07 v6 3" xfId="8139" xr:uid="{00000000-0005-0000-0000-0000C10E0000}"/>
    <cellStyle name="__ [0]_laroux_EWC 43.5MW8oMtresc 3_25_02v2w_esc_Horizon round 1 model vFINAL_1_Project Makani Model 04-11-07 v6 3 2" xfId="8140" xr:uid="{00000000-0005-0000-0000-0000C20E0000}"/>
    <cellStyle name="__ [0]_laroux_EWC 43.5MW8oMtresc 3_25_02v2w_esc_Horizon round 1 model vFINAL_1_Project Makani Model 04-11-07 v6 4" xfId="8141" xr:uid="{00000000-0005-0000-0000-0000C30E0000}"/>
    <cellStyle name="__ [0]_laroux_EWC 43.5MW8oMtresc 3_25_02v2w_esc_Horizon round 1 model vFINAL_1_Project Makani Model 04-11-07 v6_UPC G&amp;A (5-3-07)" xfId="8142" xr:uid="{00000000-0005-0000-0000-0000C40E0000}"/>
    <cellStyle name="__ [0]_laroux_EWC 43.5MW8oMtresc 3_25_02v2w_esc_Horizon round 1 model vFINAL_1_Project Makani Model 04-11-07 v6_UPC G&amp;A (5-3-07) 2" xfId="8143" xr:uid="{00000000-0005-0000-0000-0000C50E0000}"/>
    <cellStyle name="__ [0]_laroux_EWC 43.5MW8oMtresc 3_25_02v2w_esc_Horizon round 1 model vFINAL_1_Project Makani Model 04-11-07 v6_UPC G&amp;A (5-3-07) 2 2" xfId="8144" xr:uid="{00000000-0005-0000-0000-0000C60E0000}"/>
    <cellStyle name="__ [0]_laroux_EWC 43.5MW8oMtresc 3_25_02v2w_esc_Horizon round 1 model vFINAL_1_Project Makani Model 04-11-07 v6_UPC G&amp;A (5-3-07) 3" xfId="8145" xr:uid="{00000000-0005-0000-0000-0000C70E0000}"/>
    <cellStyle name="__ [0]_laroux_EWC 43.5MW8oMtresc 3_25_02v2w_esc_Horizon round 1 model vFINAL_1_Project Makani Model 04-11-07 v6_UPC G&amp;A (5-3-07) 3 2" xfId="8146" xr:uid="{00000000-0005-0000-0000-0000C80E0000}"/>
    <cellStyle name="__ [0]_laroux_EWC 43.5MW8oMtresc 3_25_02v2w_esc_Horizon round 1 model vFINAL_1_Project Makani Model 04-11-07 v6_UPC G&amp;A (5-3-07) 4" xfId="8147" xr:uid="{00000000-0005-0000-0000-0000C90E0000}"/>
    <cellStyle name="__ [0]_laroux_EWC 43.5MW8oMtresc 3_25_02v2w_esc_Pre-Tax GAAP" xfId="8148" xr:uid="{00000000-0005-0000-0000-0000CA0E0000}"/>
    <cellStyle name="__ [0]_laroux_EWC 43.5MW8oMtresc 3_25_02v2w_esc_Pre-Tax GAAP 2" xfId="8149" xr:uid="{00000000-0005-0000-0000-0000CB0E0000}"/>
    <cellStyle name="__ [0]_laroux_EWC 43.5MW8oMtresc 3_25_02v2w_esc_Pre-Tax GAAP 2 2" xfId="8150" xr:uid="{00000000-0005-0000-0000-0000CC0E0000}"/>
    <cellStyle name="__ [0]_laroux_EWC 43.5MW8oMtresc 3_25_02v2w_esc_Pre-Tax GAAP 3" xfId="8151" xr:uid="{00000000-0005-0000-0000-0000CD0E0000}"/>
    <cellStyle name="__ [0]_laroux_EWC 43.5MW8oMtresc 3_25_02v2w_esc_WPP - Ormat 6-5-2007  v19i with internal accounting v3 eq method FINAL" xfId="8152" xr:uid="{00000000-0005-0000-0000-0000CE0E0000}"/>
    <cellStyle name="__ [0]_laroux_EWC 43.5MW8oMtresc 3_25_02v2w_esc_WPP - Ormat 6-5-2007  v19i with internal accounting v3 eq method FINAL 2" xfId="8153" xr:uid="{00000000-0005-0000-0000-0000CF0E0000}"/>
    <cellStyle name="__ [0]_laroux_EWC 43.5MW8oMtresc 3_25_02v2w_esc_WPP - Ormat 6-5-2007  v19i with internal accounting v3 eq method FINAL 2 2" xfId="8154" xr:uid="{00000000-0005-0000-0000-0000D00E0000}"/>
    <cellStyle name="__ [0]_laroux_EWC 43.5MW8oMtresc 3_25_02v2w_esc_WPP - Ormat 6-5-2007  v19i with internal accounting v3 eq method FINAL 3" xfId="8155" xr:uid="{00000000-0005-0000-0000-0000D10E0000}"/>
    <cellStyle name="__ [0]_laroux_Horizon round 1 model vFINAL" xfId="8156" xr:uid="{00000000-0005-0000-0000-0000D20E0000}"/>
    <cellStyle name="__ [0]_laroux_Horizon round 1 model vFINAL 2" xfId="8157" xr:uid="{00000000-0005-0000-0000-0000D30E0000}"/>
    <cellStyle name="__ [0]_laroux_Horizon round 1 model vFINAL 2 2" xfId="8158" xr:uid="{00000000-0005-0000-0000-0000D40E0000}"/>
    <cellStyle name="__ [0]_laroux_Horizon round 1 model vFINAL 3" xfId="8159" xr:uid="{00000000-0005-0000-0000-0000D50E0000}"/>
    <cellStyle name="__ [0]_laroux_Horizon round 1 model vFINAL 3 2" xfId="8160" xr:uid="{00000000-0005-0000-0000-0000D60E0000}"/>
    <cellStyle name="__ [0]_laroux_Horizon round 1 model vFINAL 4" xfId="8161" xr:uid="{00000000-0005-0000-0000-0000D70E0000}"/>
    <cellStyle name="__ [0]_laroux_Horizon round 1 model vFINAL_1" xfId="8162" xr:uid="{00000000-0005-0000-0000-0000D80E0000}"/>
    <cellStyle name="__ [0]_laroux_Horizon round 1 model vFINAL_1 2" xfId="8163" xr:uid="{00000000-0005-0000-0000-0000D90E0000}"/>
    <cellStyle name="__ [0]_laroux_Horizon round 1 model vFINAL_1 2 2" xfId="8164" xr:uid="{00000000-0005-0000-0000-0000DA0E0000}"/>
    <cellStyle name="__ [0]_laroux_Horizon round 1 model vFINAL_1 3" xfId="8165" xr:uid="{00000000-0005-0000-0000-0000DB0E0000}"/>
    <cellStyle name="__ [0]_laroux_Horizon round 1 model vFINAL_1 3 2" xfId="8166" xr:uid="{00000000-0005-0000-0000-0000DC0E0000}"/>
    <cellStyle name="__ [0]_laroux_Horizon round 1 model vFINAL_1 4" xfId="8167" xr:uid="{00000000-0005-0000-0000-0000DD0E0000}"/>
    <cellStyle name="__ [0]_laroux_Horizon round 1 model vFINAL_1_Project Farwest III Model 03-20-07 v135" xfId="8168" xr:uid="{00000000-0005-0000-0000-0000DE0E0000}"/>
    <cellStyle name="__ [0]_laroux_Horizon round 1 model vFINAL_1_Project Farwest III Model 03-20-07 v135 2" xfId="8169" xr:uid="{00000000-0005-0000-0000-0000DF0E0000}"/>
    <cellStyle name="__ [0]_laroux_Horizon round 1 model vFINAL_1_Project Farwest III Model 03-20-07 v135 2 2" xfId="8170" xr:uid="{00000000-0005-0000-0000-0000E00E0000}"/>
    <cellStyle name="__ [0]_laroux_Horizon round 1 model vFINAL_1_Project Farwest III Model 03-20-07 v135 3" xfId="8171" xr:uid="{00000000-0005-0000-0000-0000E10E0000}"/>
    <cellStyle name="__ [0]_laroux_Horizon round 1 model vFINAL_1_Project Farwest III Model 03-20-07 v135 3 2" xfId="8172" xr:uid="{00000000-0005-0000-0000-0000E20E0000}"/>
    <cellStyle name="__ [0]_laroux_Horizon round 1 model vFINAL_1_Project Farwest III Model 03-20-07 v135 4" xfId="8173" xr:uid="{00000000-0005-0000-0000-0000E30E0000}"/>
    <cellStyle name="__ [0]_laroux_Horizon round 1 model vFINAL_1_Project Farwest III Model 03-20-07 v135_UPC G&amp;A (5-3-07)" xfId="8174" xr:uid="{00000000-0005-0000-0000-0000E40E0000}"/>
    <cellStyle name="__ [0]_laroux_Horizon round 1 model vFINAL_1_Project Farwest III Model 03-20-07 v135_UPC G&amp;A (5-3-07) 2" xfId="8175" xr:uid="{00000000-0005-0000-0000-0000E50E0000}"/>
    <cellStyle name="__ [0]_laroux_Horizon round 1 model vFINAL_1_Project Farwest III Model 03-20-07 v135_UPC G&amp;A (5-3-07) 2 2" xfId="8176" xr:uid="{00000000-0005-0000-0000-0000E60E0000}"/>
    <cellStyle name="__ [0]_laroux_Horizon round 1 model vFINAL_1_Project Farwest III Model 03-20-07 v135_UPC G&amp;A (5-3-07) 3" xfId="8177" xr:uid="{00000000-0005-0000-0000-0000E70E0000}"/>
    <cellStyle name="__ [0]_laroux_Horizon round 1 model vFINAL_1_Project Farwest III Model 03-20-07 v135_UPC G&amp;A (5-3-07) 3 2" xfId="8178" xr:uid="{00000000-0005-0000-0000-0000E80E0000}"/>
    <cellStyle name="__ [0]_laroux_Horizon round 1 model vFINAL_1_Project Farwest III Model 03-20-07 v135_UPC G&amp;A (5-3-07) 4" xfId="8179" xr:uid="{00000000-0005-0000-0000-0000E90E0000}"/>
    <cellStyle name="__ [0]_laroux_Horizon round 1 model vFINAL_1_Project Makani Model 04-11-07 v6" xfId="8180" xr:uid="{00000000-0005-0000-0000-0000EA0E0000}"/>
    <cellStyle name="__ [0]_laroux_Horizon round 1 model vFINAL_1_Project Makani Model 04-11-07 v6 2" xfId="8181" xr:uid="{00000000-0005-0000-0000-0000EB0E0000}"/>
    <cellStyle name="__ [0]_laroux_Horizon round 1 model vFINAL_1_Project Makani Model 04-11-07 v6 2 2" xfId="8182" xr:uid="{00000000-0005-0000-0000-0000EC0E0000}"/>
    <cellStyle name="__ [0]_laroux_Horizon round 1 model vFINAL_1_Project Makani Model 04-11-07 v6 3" xfId="8183" xr:uid="{00000000-0005-0000-0000-0000ED0E0000}"/>
    <cellStyle name="__ [0]_laroux_Horizon round 1 model vFINAL_1_Project Makani Model 04-11-07 v6 3 2" xfId="8184" xr:uid="{00000000-0005-0000-0000-0000EE0E0000}"/>
    <cellStyle name="__ [0]_laroux_Horizon round 1 model vFINAL_1_Project Makani Model 04-11-07 v6 4" xfId="8185" xr:uid="{00000000-0005-0000-0000-0000EF0E0000}"/>
    <cellStyle name="__ [0]_laroux_Horizon round 1 model vFINAL_1_Project Makani Model 04-11-07 v6_UPC G&amp;A (5-3-07)" xfId="8186" xr:uid="{00000000-0005-0000-0000-0000F00E0000}"/>
    <cellStyle name="__ [0]_laroux_Horizon round 1 model vFINAL_1_Project Makani Model 04-11-07 v6_UPC G&amp;A (5-3-07) 2" xfId="8187" xr:uid="{00000000-0005-0000-0000-0000F10E0000}"/>
    <cellStyle name="__ [0]_laroux_Horizon round 1 model vFINAL_1_Project Makani Model 04-11-07 v6_UPC G&amp;A (5-3-07) 2 2" xfId="8188" xr:uid="{00000000-0005-0000-0000-0000F20E0000}"/>
    <cellStyle name="__ [0]_laroux_Horizon round 1 model vFINAL_1_Project Makani Model 04-11-07 v6_UPC G&amp;A (5-3-07) 3" xfId="8189" xr:uid="{00000000-0005-0000-0000-0000F30E0000}"/>
    <cellStyle name="__ [0]_laroux_Horizon round 1 model vFINAL_1_Project Makani Model 04-11-07 v6_UPC G&amp;A (5-3-07) 3 2" xfId="8190" xr:uid="{00000000-0005-0000-0000-0000F40E0000}"/>
    <cellStyle name="__ [0]_laroux_Horizon round 1 model vFINAL_1_Project Makani Model 04-11-07 v6_UPC G&amp;A (5-3-07) 4" xfId="8191" xr:uid="{00000000-0005-0000-0000-0000F50E0000}"/>
    <cellStyle name="__ [0]_laroux_Pre-Tax GAAP" xfId="8192" xr:uid="{00000000-0005-0000-0000-0000F60E0000}"/>
    <cellStyle name="__ [0]_laroux_Pre-Tax GAAP 2" xfId="8193" xr:uid="{00000000-0005-0000-0000-0000F70E0000}"/>
    <cellStyle name="__ [0]_laroux_Pre-Tax GAAP 2 2" xfId="8194" xr:uid="{00000000-0005-0000-0000-0000F80E0000}"/>
    <cellStyle name="__ [0]_laroux_Pre-Tax GAAP 3" xfId="8195" xr:uid="{00000000-0005-0000-0000-0000F90E0000}"/>
    <cellStyle name="__ [0]_laroux_Wind farm - operation CF" xfId="8196" xr:uid="{00000000-0005-0000-0000-0000FA0E0000}"/>
    <cellStyle name="__ [0]_laroux_Wind farm - operation CF 2" xfId="8197" xr:uid="{00000000-0005-0000-0000-0000FB0E0000}"/>
    <cellStyle name="__ [0]_laroux_Wind farm - operation CF 2 2" xfId="8198" xr:uid="{00000000-0005-0000-0000-0000FC0E0000}"/>
    <cellStyle name="__ [0]_laroux_Wind farm - operation CF 2 2 2" xfId="8199" xr:uid="{00000000-0005-0000-0000-0000FD0E0000}"/>
    <cellStyle name="__ [0]_laroux_Wind farm - operation CF 2 3" xfId="8200" xr:uid="{00000000-0005-0000-0000-0000FE0E0000}"/>
    <cellStyle name="__ [0]_laroux_Wind farm - operation CF 2 3 2" xfId="8201" xr:uid="{00000000-0005-0000-0000-0000FF0E0000}"/>
    <cellStyle name="__ [0]_laroux_Wind farm - operation CF 2 4" xfId="8202" xr:uid="{00000000-0005-0000-0000-0000000F0000}"/>
    <cellStyle name="__ [0]_laroux_Wind farm - operation CF 2 4 2" xfId="8203" xr:uid="{00000000-0005-0000-0000-0000010F0000}"/>
    <cellStyle name="__ [0]_laroux_Wind farm - operation CF 2 5" xfId="8204" xr:uid="{00000000-0005-0000-0000-0000020F0000}"/>
    <cellStyle name="__ [0]_laroux_Wind farm - operation CF 2 5 2" xfId="8205" xr:uid="{00000000-0005-0000-0000-0000030F0000}"/>
    <cellStyle name="__ [0]_laroux_Wind farm - operation CF 2 6" xfId="8206" xr:uid="{00000000-0005-0000-0000-0000040F0000}"/>
    <cellStyle name="__ [0]_laroux_Wind farm - operation CF 3" xfId="8207" xr:uid="{00000000-0005-0000-0000-0000050F0000}"/>
    <cellStyle name="__ [0]_laroux_Wind farm - operation CF 3 2" xfId="8208" xr:uid="{00000000-0005-0000-0000-0000060F0000}"/>
    <cellStyle name="__ [0]_laroux_Wind farm - operation CF 3 2 2" xfId="8209" xr:uid="{00000000-0005-0000-0000-0000070F0000}"/>
    <cellStyle name="__ [0]_laroux_Wind farm - operation CF 3 3" xfId="8210" xr:uid="{00000000-0005-0000-0000-0000080F0000}"/>
    <cellStyle name="__ [0]_laroux_Wind farm - operation CF 3 3 2" xfId="8211" xr:uid="{00000000-0005-0000-0000-0000090F0000}"/>
    <cellStyle name="__ [0]_laroux_Wind farm - operation CF 3 4" xfId="8212" xr:uid="{00000000-0005-0000-0000-00000A0F0000}"/>
    <cellStyle name="__ [0]_laroux_Wind farm - operation CF 3 4 2" xfId="8213" xr:uid="{00000000-0005-0000-0000-00000B0F0000}"/>
    <cellStyle name="__ [0]_laroux_Wind farm - operation CF 3 5" xfId="8214" xr:uid="{00000000-0005-0000-0000-00000C0F0000}"/>
    <cellStyle name="__ [0]_laroux_Wind farm - operation CF 3 5 2" xfId="8215" xr:uid="{00000000-0005-0000-0000-00000D0F0000}"/>
    <cellStyle name="__ [0]_laroux_Wind farm - operation CF 3 6" xfId="8216" xr:uid="{00000000-0005-0000-0000-00000E0F0000}"/>
    <cellStyle name="__ [0]_laroux_Wind farm - operation CF 4" xfId="8217" xr:uid="{00000000-0005-0000-0000-00000F0F0000}"/>
    <cellStyle name="__ [0]_laroux_Wind farm - operation CF_CHECK - White Creek Final Closing Model_2007 11 16 vequity method FINAL" xfId="8218" xr:uid="{00000000-0005-0000-0000-0000100F0000}"/>
    <cellStyle name="__ [0]_laroux_Wind farm - operation CF_CHECK - White Creek Final Closing Model_2007 11 16 vequity method FINAL 2" xfId="8219" xr:uid="{00000000-0005-0000-0000-0000110F0000}"/>
    <cellStyle name="__ [0]_laroux_Wind farm - operation CF_CHECK - White Creek Final Closing Model_2007 11 16 vequity method FINAL 2 2" xfId="8220" xr:uid="{00000000-0005-0000-0000-0000120F0000}"/>
    <cellStyle name="__ [0]_laroux_Wind farm - operation CF_CHECK - White Creek Final Closing Model_2007 11 16 vequity method FINAL 3" xfId="8221" xr:uid="{00000000-0005-0000-0000-0000130F0000}"/>
    <cellStyle name="__ [0]_laroux_Wind farm - operation CF_Horizon round 1 model vFINAL" xfId="8222" xr:uid="{00000000-0005-0000-0000-0000140F0000}"/>
    <cellStyle name="__ [0]_laroux_Wind farm - operation CF_Horizon round 1 model vFINAL 2" xfId="8223" xr:uid="{00000000-0005-0000-0000-0000150F0000}"/>
    <cellStyle name="__ [0]_laroux_Wind farm - operation CF_Horizon round 1 model vFINAL 2 2" xfId="8224" xr:uid="{00000000-0005-0000-0000-0000160F0000}"/>
    <cellStyle name="__ [0]_laroux_Wind farm - operation CF_Horizon round 1 model vFINAL 3" xfId="8225" xr:uid="{00000000-0005-0000-0000-0000170F0000}"/>
    <cellStyle name="__ [0]_laroux_Wind farm - operation CF_Horizon round 1 model vFINAL 3 2" xfId="8226" xr:uid="{00000000-0005-0000-0000-0000180F0000}"/>
    <cellStyle name="__ [0]_laroux_Wind farm - operation CF_Horizon round 1 model vFINAL 4" xfId="8227" xr:uid="{00000000-0005-0000-0000-0000190F0000}"/>
    <cellStyle name="__ [0]_laroux_Wind farm - operation CF_Horizon round 1 model vFINAL_1" xfId="8228" xr:uid="{00000000-0005-0000-0000-00001A0F0000}"/>
    <cellStyle name="__ [0]_laroux_Wind farm - operation CF_Horizon round 1 model vFINAL_1 2" xfId="8229" xr:uid="{00000000-0005-0000-0000-00001B0F0000}"/>
    <cellStyle name="__ [0]_laroux_Wind farm - operation CF_Horizon round 1 model vFINAL_1 2 2" xfId="8230" xr:uid="{00000000-0005-0000-0000-00001C0F0000}"/>
    <cellStyle name="__ [0]_laroux_Wind farm - operation CF_Horizon round 1 model vFINAL_1 3" xfId="8231" xr:uid="{00000000-0005-0000-0000-00001D0F0000}"/>
    <cellStyle name="__ [0]_laroux_Wind farm - operation CF_Horizon round 1 model vFINAL_1 3 2" xfId="8232" xr:uid="{00000000-0005-0000-0000-00001E0F0000}"/>
    <cellStyle name="__ [0]_laroux_Wind farm - operation CF_Horizon round 1 model vFINAL_1 4" xfId="8233" xr:uid="{00000000-0005-0000-0000-00001F0F0000}"/>
    <cellStyle name="__ [0]_laroux_Wind farm - operation CF_Horizon round 1 model vFINAL_1_Project Farwest III Model 03-20-07 v135" xfId="8234" xr:uid="{00000000-0005-0000-0000-0000200F0000}"/>
    <cellStyle name="__ [0]_laroux_Wind farm - operation CF_Horizon round 1 model vFINAL_1_Project Farwest III Model 03-20-07 v135 2" xfId="8235" xr:uid="{00000000-0005-0000-0000-0000210F0000}"/>
    <cellStyle name="__ [0]_laroux_Wind farm - operation CF_Horizon round 1 model vFINAL_1_Project Farwest III Model 03-20-07 v135 2 2" xfId="8236" xr:uid="{00000000-0005-0000-0000-0000220F0000}"/>
    <cellStyle name="__ [0]_laroux_Wind farm - operation CF_Horizon round 1 model vFINAL_1_Project Farwest III Model 03-20-07 v135 3" xfId="8237" xr:uid="{00000000-0005-0000-0000-0000230F0000}"/>
    <cellStyle name="__ [0]_laroux_Wind farm - operation CF_Horizon round 1 model vFINAL_1_Project Farwest III Model 03-20-07 v135 3 2" xfId="8238" xr:uid="{00000000-0005-0000-0000-0000240F0000}"/>
    <cellStyle name="__ [0]_laroux_Wind farm - operation CF_Horizon round 1 model vFINAL_1_Project Farwest III Model 03-20-07 v135 4" xfId="8239" xr:uid="{00000000-0005-0000-0000-0000250F0000}"/>
    <cellStyle name="__ [0]_laroux_Wind farm - operation CF_Horizon round 1 model vFINAL_1_Project Farwest III Model 03-20-07 v135_UPC G&amp;A (5-3-07)" xfId="8240" xr:uid="{00000000-0005-0000-0000-0000260F0000}"/>
    <cellStyle name="__ [0]_laroux_Wind farm - operation CF_Horizon round 1 model vFINAL_1_Project Farwest III Model 03-20-07 v135_UPC G&amp;A (5-3-07) 2" xfId="8241" xr:uid="{00000000-0005-0000-0000-0000270F0000}"/>
    <cellStyle name="__ [0]_laroux_Wind farm - operation CF_Horizon round 1 model vFINAL_1_Project Farwest III Model 03-20-07 v135_UPC G&amp;A (5-3-07) 2 2" xfId="8242" xr:uid="{00000000-0005-0000-0000-0000280F0000}"/>
    <cellStyle name="__ [0]_laroux_Wind farm - operation CF_Horizon round 1 model vFINAL_1_Project Farwest III Model 03-20-07 v135_UPC G&amp;A (5-3-07) 3" xfId="8243" xr:uid="{00000000-0005-0000-0000-0000290F0000}"/>
    <cellStyle name="__ [0]_laroux_Wind farm - operation CF_Horizon round 1 model vFINAL_1_Project Farwest III Model 03-20-07 v135_UPC G&amp;A (5-3-07) 3 2" xfId="8244" xr:uid="{00000000-0005-0000-0000-00002A0F0000}"/>
    <cellStyle name="__ [0]_laroux_Wind farm - operation CF_Horizon round 1 model vFINAL_1_Project Farwest III Model 03-20-07 v135_UPC G&amp;A (5-3-07) 4" xfId="8245" xr:uid="{00000000-0005-0000-0000-00002B0F0000}"/>
    <cellStyle name="__ [0]_laroux_Wind farm - operation CF_Horizon round 1 model vFINAL_1_Project Makani Model 04-11-07 v6" xfId="8246" xr:uid="{00000000-0005-0000-0000-00002C0F0000}"/>
    <cellStyle name="__ [0]_laroux_Wind farm - operation CF_Horizon round 1 model vFINAL_1_Project Makani Model 04-11-07 v6 2" xfId="8247" xr:uid="{00000000-0005-0000-0000-00002D0F0000}"/>
    <cellStyle name="__ [0]_laroux_Wind farm - operation CF_Horizon round 1 model vFINAL_1_Project Makani Model 04-11-07 v6 2 2" xfId="8248" xr:uid="{00000000-0005-0000-0000-00002E0F0000}"/>
    <cellStyle name="__ [0]_laroux_Wind farm - operation CF_Horizon round 1 model vFINAL_1_Project Makani Model 04-11-07 v6 3" xfId="8249" xr:uid="{00000000-0005-0000-0000-00002F0F0000}"/>
    <cellStyle name="__ [0]_laroux_Wind farm - operation CF_Horizon round 1 model vFINAL_1_Project Makani Model 04-11-07 v6 3 2" xfId="8250" xr:uid="{00000000-0005-0000-0000-0000300F0000}"/>
    <cellStyle name="__ [0]_laroux_Wind farm - operation CF_Horizon round 1 model vFINAL_1_Project Makani Model 04-11-07 v6 4" xfId="8251" xr:uid="{00000000-0005-0000-0000-0000310F0000}"/>
    <cellStyle name="__ [0]_laroux_Wind farm - operation CF_Horizon round 1 model vFINAL_1_Project Makani Model 04-11-07 v6_UPC G&amp;A (5-3-07)" xfId="8252" xr:uid="{00000000-0005-0000-0000-0000320F0000}"/>
    <cellStyle name="__ [0]_laroux_Wind farm - operation CF_Horizon round 1 model vFINAL_1_Project Makani Model 04-11-07 v6_UPC G&amp;A (5-3-07) 2" xfId="8253" xr:uid="{00000000-0005-0000-0000-0000330F0000}"/>
    <cellStyle name="__ [0]_laroux_Wind farm - operation CF_Horizon round 1 model vFINAL_1_Project Makani Model 04-11-07 v6_UPC G&amp;A (5-3-07) 2 2" xfId="8254" xr:uid="{00000000-0005-0000-0000-0000340F0000}"/>
    <cellStyle name="__ [0]_laroux_Wind farm - operation CF_Horizon round 1 model vFINAL_1_Project Makani Model 04-11-07 v6_UPC G&amp;A (5-3-07) 3" xfId="8255" xr:uid="{00000000-0005-0000-0000-0000350F0000}"/>
    <cellStyle name="__ [0]_laroux_Wind farm - operation CF_Horizon round 1 model vFINAL_1_Project Makani Model 04-11-07 v6_UPC G&amp;A (5-3-07) 3 2" xfId="8256" xr:uid="{00000000-0005-0000-0000-0000360F0000}"/>
    <cellStyle name="__ [0]_laroux_Wind farm - operation CF_Horizon round 1 model vFINAL_1_Project Makani Model 04-11-07 v6_UPC G&amp;A (5-3-07) 4" xfId="8257" xr:uid="{00000000-0005-0000-0000-0000370F0000}"/>
    <cellStyle name="__ [0]_laroux_Wind farm - operation CF_Pre-Tax GAAP" xfId="8258" xr:uid="{00000000-0005-0000-0000-0000380F0000}"/>
    <cellStyle name="__ [0]_laroux_Wind farm - operation CF_Pre-Tax GAAP 2" xfId="8259" xr:uid="{00000000-0005-0000-0000-0000390F0000}"/>
    <cellStyle name="__ [0]_laroux_Wind farm - operation CF_Pre-Tax GAAP 2 2" xfId="8260" xr:uid="{00000000-0005-0000-0000-00003A0F0000}"/>
    <cellStyle name="__ [0]_laroux_Wind farm - operation CF_Pre-Tax GAAP 3" xfId="8261" xr:uid="{00000000-0005-0000-0000-00003B0F0000}"/>
    <cellStyle name="__ [0]_laroux_Wind farm - operation CF_WPP - Ormat 6-5-2007  v19i with internal accounting v3 eq method FINAL" xfId="8262" xr:uid="{00000000-0005-0000-0000-00003C0F0000}"/>
    <cellStyle name="__ [0]_laroux_Wind farm - operation CF_WPP - Ormat 6-5-2007  v19i with internal accounting v3 eq method FINAL 2" xfId="8263" xr:uid="{00000000-0005-0000-0000-00003D0F0000}"/>
    <cellStyle name="__ [0]_laroux_Wind farm - operation CF_WPP - Ormat 6-5-2007  v19i with internal accounting v3 eq method FINAL 2 2" xfId="8264" xr:uid="{00000000-0005-0000-0000-00003E0F0000}"/>
    <cellStyle name="__ [0]_laroux_Wind farm - operation CF_WPP - Ormat 6-5-2007  v19i with internal accounting v3 eq method FINAL 3" xfId="8265" xr:uid="{00000000-0005-0000-0000-00003F0F0000}"/>
    <cellStyle name="__ [0]_laroux_WPP - Ormat 6-5-2007  v19i with internal accounting v3 eq method FINAL" xfId="8266" xr:uid="{00000000-0005-0000-0000-0000400F0000}"/>
    <cellStyle name="__ [0]_laroux_WPP - Ormat 6-5-2007  v19i with internal accounting v3 eq method FINAL 2" xfId="8267" xr:uid="{00000000-0005-0000-0000-0000410F0000}"/>
    <cellStyle name="__ [0]_laroux_WPP - Ormat 6-5-2007  v19i with internal accounting v3 eq method FINAL 2 2" xfId="8268" xr:uid="{00000000-0005-0000-0000-0000420F0000}"/>
    <cellStyle name="__ [0]_laroux_WPP - Ormat 6-5-2007  v19i with internal accounting v3 eq method FINAL 3" xfId="8269" xr:uid="{00000000-0005-0000-0000-0000430F0000}"/>
    <cellStyle name="__ [0]_PERSONAL" xfId="8270" xr:uid="{00000000-0005-0000-0000-0000440F0000}"/>
    <cellStyle name="__ [0]_PERSONAL 2" xfId="8271" xr:uid="{00000000-0005-0000-0000-0000450F0000}"/>
    <cellStyle name="__ [0]_PERSONAL 2 2" xfId="8272" xr:uid="{00000000-0005-0000-0000-0000460F0000}"/>
    <cellStyle name="__ [0]_PERSONAL 2 2 2" xfId="8273" xr:uid="{00000000-0005-0000-0000-0000470F0000}"/>
    <cellStyle name="__ [0]_PERSONAL 2 3" xfId="8274" xr:uid="{00000000-0005-0000-0000-0000480F0000}"/>
    <cellStyle name="__ [0]_PERSONAL 2 3 2" xfId="8275" xr:uid="{00000000-0005-0000-0000-0000490F0000}"/>
    <cellStyle name="__ [0]_PERSONAL 2 4" xfId="8276" xr:uid="{00000000-0005-0000-0000-00004A0F0000}"/>
    <cellStyle name="__ [0]_PERSONAL 2 4 2" xfId="8277" xr:uid="{00000000-0005-0000-0000-00004B0F0000}"/>
    <cellStyle name="__ [0]_PERSONAL 2 5" xfId="8278" xr:uid="{00000000-0005-0000-0000-00004C0F0000}"/>
    <cellStyle name="__ [0]_PERSONAL 2 5 2" xfId="8279" xr:uid="{00000000-0005-0000-0000-00004D0F0000}"/>
    <cellStyle name="__ [0]_PERSONAL 2 6" xfId="8280" xr:uid="{00000000-0005-0000-0000-00004E0F0000}"/>
    <cellStyle name="__ [0]_PERSONAL 3" xfId="8281" xr:uid="{00000000-0005-0000-0000-00004F0F0000}"/>
    <cellStyle name="__ [0]_PERSONAL 3 2" xfId="8282" xr:uid="{00000000-0005-0000-0000-0000500F0000}"/>
    <cellStyle name="__ [0]_PERSONAL 3 2 2" xfId="8283" xr:uid="{00000000-0005-0000-0000-0000510F0000}"/>
    <cellStyle name="__ [0]_PERSONAL 3 3" xfId="8284" xr:uid="{00000000-0005-0000-0000-0000520F0000}"/>
    <cellStyle name="__ [0]_PERSONAL 3 3 2" xfId="8285" xr:uid="{00000000-0005-0000-0000-0000530F0000}"/>
    <cellStyle name="__ [0]_PERSONAL 3 4" xfId="8286" xr:uid="{00000000-0005-0000-0000-0000540F0000}"/>
    <cellStyle name="__ [0]_PERSONAL 3 4 2" xfId="8287" xr:uid="{00000000-0005-0000-0000-0000550F0000}"/>
    <cellStyle name="__ [0]_PERSONAL 3 5" xfId="8288" xr:uid="{00000000-0005-0000-0000-0000560F0000}"/>
    <cellStyle name="__ [0]_PERSONAL 3 5 2" xfId="8289" xr:uid="{00000000-0005-0000-0000-0000570F0000}"/>
    <cellStyle name="__ [0]_PERSONAL 3 6" xfId="8290" xr:uid="{00000000-0005-0000-0000-0000580F0000}"/>
    <cellStyle name="__ [0]_PERSONAL 4" xfId="8291" xr:uid="{00000000-0005-0000-0000-0000590F0000}"/>
    <cellStyle name="__ [0]_PERSONAL_1" xfId="8292" xr:uid="{00000000-0005-0000-0000-00005A0F0000}"/>
    <cellStyle name="__ [0]_PERSONAL_1 2" xfId="8293" xr:uid="{00000000-0005-0000-0000-00005B0F0000}"/>
    <cellStyle name="__ [0]_PERSONAL_1 2 2" xfId="8294" xr:uid="{00000000-0005-0000-0000-00005C0F0000}"/>
    <cellStyle name="__ [0]_PERSONAL_1 2 2 2" xfId="8295" xr:uid="{00000000-0005-0000-0000-00005D0F0000}"/>
    <cellStyle name="__ [0]_PERSONAL_1 2 3" xfId="8296" xr:uid="{00000000-0005-0000-0000-00005E0F0000}"/>
    <cellStyle name="__ [0]_PERSONAL_1 2 3 2" xfId="8297" xr:uid="{00000000-0005-0000-0000-00005F0F0000}"/>
    <cellStyle name="__ [0]_PERSONAL_1 2 4" xfId="8298" xr:uid="{00000000-0005-0000-0000-0000600F0000}"/>
    <cellStyle name="__ [0]_PERSONAL_1 2 4 2" xfId="8299" xr:uid="{00000000-0005-0000-0000-0000610F0000}"/>
    <cellStyle name="__ [0]_PERSONAL_1 2 5" xfId="8300" xr:uid="{00000000-0005-0000-0000-0000620F0000}"/>
    <cellStyle name="__ [0]_PERSONAL_1 2 5 2" xfId="8301" xr:uid="{00000000-0005-0000-0000-0000630F0000}"/>
    <cellStyle name="__ [0]_PERSONAL_1 2 6" xfId="8302" xr:uid="{00000000-0005-0000-0000-0000640F0000}"/>
    <cellStyle name="__ [0]_PERSONAL_1 3" xfId="8303" xr:uid="{00000000-0005-0000-0000-0000650F0000}"/>
    <cellStyle name="__ [0]_PERSONAL_1 3 2" xfId="8304" xr:uid="{00000000-0005-0000-0000-0000660F0000}"/>
    <cellStyle name="__ [0]_PERSONAL_1 3 2 2" xfId="8305" xr:uid="{00000000-0005-0000-0000-0000670F0000}"/>
    <cellStyle name="__ [0]_PERSONAL_1 3 3" xfId="8306" xr:uid="{00000000-0005-0000-0000-0000680F0000}"/>
    <cellStyle name="__ [0]_PERSONAL_1 3 3 2" xfId="8307" xr:uid="{00000000-0005-0000-0000-0000690F0000}"/>
    <cellStyle name="__ [0]_PERSONAL_1 3 4" xfId="8308" xr:uid="{00000000-0005-0000-0000-00006A0F0000}"/>
    <cellStyle name="__ [0]_PERSONAL_1 3 4 2" xfId="8309" xr:uid="{00000000-0005-0000-0000-00006B0F0000}"/>
    <cellStyle name="__ [0]_PERSONAL_1 3 5" xfId="8310" xr:uid="{00000000-0005-0000-0000-00006C0F0000}"/>
    <cellStyle name="__ [0]_PERSONAL_1 3 5 2" xfId="8311" xr:uid="{00000000-0005-0000-0000-00006D0F0000}"/>
    <cellStyle name="__ [0]_PERSONAL_1 3 6" xfId="8312" xr:uid="{00000000-0005-0000-0000-00006E0F0000}"/>
    <cellStyle name="__ [0]_PERSONAL_1 4" xfId="8313" xr:uid="{00000000-0005-0000-0000-00006F0F0000}"/>
    <cellStyle name="__ [0]_PERSONAL_1_CHECK - White Creek Final Closing Model_2007 11 16 vequity method FINAL" xfId="8314" xr:uid="{00000000-0005-0000-0000-0000700F0000}"/>
    <cellStyle name="__ [0]_PERSONAL_1_CHECK - White Creek Final Closing Model_2007 11 16 vequity method FINAL 2" xfId="8315" xr:uid="{00000000-0005-0000-0000-0000710F0000}"/>
    <cellStyle name="__ [0]_PERSONAL_1_CHECK - White Creek Final Closing Model_2007 11 16 vequity method FINAL 2 2" xfId="8316" xr:uid="{00000000-0005-0000-0000-0000720F0000}"/>
    <cellStyle name="__ [0]_PERSONAL_1_CHECK - White Creek Final Closing Model_2007 11 16 vequity method FINAL 3" xfId="8317" xr:uid="{00000000-0005-0000-0000-0000730F0000}"/>
    <cellStyle name="__ [0]_PERSONAL_1_ClearSky_AEP_Min_04.04.02_Bank" xfId="8318" xr:uid="{00000000-0005-0000-0000-0000740F0000}"/>
    <cellStyle name="__ [0]_PERSONAL_1_ClearSky_AEP_Min_04.04.02_Bank 2" xfId="8319" xr:uid="{00000000-0005-0000-0000-0000750F0000}"/>
    <cellStyle name="__ [0]_PERSONAL_1_Clearsky_internal_050301" xfId="8320" xr:uid="{00000000-0005-0000-0000-0000760F0000}"/>
    <cellStyle name="__ [0]_PERSONAL_1_Clearsky_internal_050301 2" xfId="8321" xr:uid="{00000000-0005-0000-0000-0000770F0000}"/>
    <cellStyle name="__ [0]_PERSONAL_1_Clearsky_internal_070201" xfId="8322" xr:uid="{00000000-0005-0000-0000-0000780F0000}"/>
    <cellStyle name="__ [0]_PERSONAL_1_Clearsky_internal_070201 2" xfId="8323" xr:uid="{00000000-0005-0000-0000-0000790F0000}"/>
    <cellStyle name="__ [0]_PERSONAL_1_Clearsky_internal_070201.xls Chart 2" xfId="8324" xr:uid="{00000000-0005-0000-0000-00007A0F0000}"/>
    <cellStyle name="__ [0]_PERSONAL_1_Clearsky_internal_070201.xls Chart 2 2" xfId="8325" xr:uid="{00000000-0005-0000-0000-00007B0F0000}"/>
    <cellStyle name="__ [0]_PERSONAL_1_Clearsky_internal_070201.xls Chart 2 2 2" xfId="8326" xr:uid="{00000000-0005-0000-0000-00007C0F0000}"/>
    <cellStyle name="__ [0]_PERSONAL_1_Clearsky_internal_070201.xls Chart 2 3" xfId="8327" xr:uid="{00000000-0005-0000-0000-00007D0F0000}"/>
    <cellStyle name="__ [0]_PERSONAL_1_Clearsky_internal_070201.xls Chart 2 3 2" xfId="8328" xr:uid="{00000000-0005-0000-0000-00007E0F0000}"/>
    <cellStyle name="__ [0]_PERSONAL_1_Clearsky_internal_070201.xls Chart 2 4" xfId="8329" xr:uid="{00000000-0005-0000-0000-00007F0F0000}"/>
    <cellStyle name="__ [0]_PERSONAL_1_Clearsky_internal_070201.xls Chart 2 4 2" xfId="8330" xr:uid="{00000000-0005-0000-0000-0000800F0000}"/>
    <cellStyle name="__ [0]_PERSONAL_1_Clearsky_internal_070201.xls Chart 2 5" xfId="8331" xr:uid="{00000000-0005-0000-0000-0000810F0000}"/>
    <cellStyle name="__ [0]_PERSONAL_1_Clearsky_internal_070201.xls Chart 2 5 2" xfId="8332" xr:uid="{00000000-0005-0000-0000-0000820F0000}"/>
    <cellStyle name="__ [0]_PERSONAL_1_Clearsky_internal_070201.xls Chart 2 6" xfId="8333" xr:uid="{00000000-0005-0000-0000-0000830F0000}"/>
    <cellStyle name="__ [0]_PERSONAL_1_Clearsky_internal_070201_1" xfId="8334" xr:uid="{00000000-0005-0000-0000-0000840F0000}"/>
    <cellStyle name="__ [0]_PERSONAL_1_Clearsky_internal_070201_1 2" xfId="8335" xr:uid="{00000000-0005-0000-0000-0000850F0000}"/>
    <cellStyle name="__ [0]_PERSONAL_1_Clearsky_internal_070201_1 2 2" xfId="8336" xr:uid="{00000000-0005-0000-0000-0000860F0000}"/>
    <cellStyle name="__ [0]_PERSONAL_1_Clearsky_internal_070201_1 3" xfId="8337" xr:uid="{00000000-0005-0000-0000-0000870F0000}"/>
    <cellStyle name="__ [0]_PERSONAL_1_Clearsky_internal_070201_1 3 2" xfId="8338" xr:uid="{00000000-0005-0000-0000-0000880F0000}"/>
    <cellStyle name="__ [0]_PERSONAL_1_Clearsky_internal_070201_1 4" xfId="8339" xr:uid="{00000000-0005-0000-0000-0000890F0000}"/>
    <cellStyle name="__ [0]_PERSONAL_1_Clearsky_internal_070201_1 4 2" xfId="8340" xr:uid="{00000000-0005-0000-0000-00008A0F0000}"/>
    <cellStyle name="__ [0]_PERSONAL_1_Clearsky_internal_070201_1 5" xfId="8341" xr:uid="{00000000-0005-0000-0000-00008B0F0000}"/>
    <cellStyle name="__ [0]_PERSONAL_1_Clearsky_internal_070201_1 5 2" xfId="8342" xr:uid="{00000000-0005-0000-0000-00008C0F0000}"/>
    <cellStyle name="__ [0]_PERSONAL_1_Clearsky_internal_070201_1 6" xfId="8343" xr:uid="{00000000-0005-0000-0000-00008D0F0000}"/>
    <cellStyle name="__ [0]_PERSONAL_1_Clearsky_internal_070201_Clearsky_internal_070201" xfId="8344" xr:uid="{00000000-0005-0000-0000-00008E0F0000}"/>
    <cellStyle name="__ [0]_PERSONAL_1_Clearsky_internal_070201_Clearsky_internal_070201 2" xfId="8345" xr:uid="{00000000-0005-0000-0000-00008F0F0000}"/>
    <cellStyle name="__ [0]_PERSONAL_1_Clearsky_internal_070201_Clearsky_internal_070201 2 2" xfId="8346" xr:uid="{00000000-0005-0000-0000-0000900F0000}"/>
    <cellStyle name="__ [0]_PERSONAL_1_Clearsky_internal_070201_Clearsky_internal_070201 3" xfId="8347" xr:uid="{00000000-0005-0000-0000-0000910F0000}"/>
    <cellStyle name="__ [0]_PERSONAL_1_Clearsky_internal_070201_Clearsky_internal_070201 3 2" xfId="8348" xr:uid="{00000000-0005-0000-0000-0000920F0000}"/>
    <cellStyle name="__ [0]_PERSONAL_1_Clearsky_internal_070201_Clearsky_internal_070201 4" xfId="8349" xr:uid="{00000000-0005-0000-0000-0000930F0000}"/>
    <cellStyle name="__ [0]_PERSONAL_1_Clearsky_internal_070201_Clearsky_internal_070201 4 2" xfId="8350" xr:uid="{00000000-0005-0000-0000-0000940F0000}"/>
    <cellStyle name="__ [0]_PERSONAL_1_Clearsky_internal_070201_Clearsky_internal_070201 5" xfId="8351" xr:uid="{00000000-0005-0000-0000-0000950F0000}"/>
    <cellStyle name="__ [0]_PERSONAL_1_Clearsky_internal_070201_Clearsky_internal_070201 5 2" xfId="8352" xr:uid="{00000000-0005-0000-0000-0000960F0000}"/>
    <cellStyle name="__ [0]_PERSONAL_1_Clearsky_internal_070201_Clearsky_internal_070201 6" xfId="8353" xr:uid="{00000000-0005-0000-0000-0000970F0000}"/>
    <cellStyle name="__ [0]_PERSONAL_1_Clearsky_internal_070201_Clearsky_Outside_070201.xls Chart 2" xfId="8354" xr:uid="{00000000-0005-0000-0000-0000980F0000}"/>
    <cellStyle name="__ [0]_PERSONAL_1_Clearsky_internal_070201_Clearsky_Outside_070201.xls Chart 2 2" xfId="8355" xr:uid="{00000000-0005-0000-0000-0000990F0000}"/>
    <cellStyle name="__ [0]_PERSONAL_1_Clearsky_internal_070201_Clearsky_Outside_070201.xls Chart 2 2 2" xfId="8356" xr:uid="{00000000-0005-0000-0000-00009A0F0000}"/>
    <cellStyle name="__ [0]_PERSONAL_1_Clearsky_internal_070201_Clearsky_Outside_070201.xls Chart 2 3" xfId="8357" xr:uid="{00000000-0005-0000-0000-00009B0F0000}"/>
    <cellStyle name="__ [0]_PERSONAL_1_Clearsky_internal_070201_Clearsky_Outside_070201.xls Chart 2 3 2" xfId="8358" xr:uid="{00000000-0005-0000-0000-00009C0F0000}"/>
    <cellStyle name="__ [0]_PERSONAL_1_Clearsky_internal_070201_Clearsky_Outside_070201.xls Chart 2 4" xfId="8359" xr:uid="{00000000-0005-0000-0000-00009D0F0000}"/>
    <cellStyle name="__ [0]_PERSONAL_1_Clearsky_internal_070201_Clearsky_Outside_070201.xls Chart 2 4 2" xfId="8360" xr:uid="{00000000-0005-0000-0000-00009E0F0000}"/>
    <cellStyle name="__ [0]_PERSONAL_1_Clearsky_internal_070201_Clearsky_Outside_070201.xls Chart 2 5" xfId="8361" xr:uid="{00000000-0005-0000-0000-00009F0F0000}"/>
    <cellStyle name="__ [0]_PERSONAL_1_Clearsky_internal_070201_Clearsky_Outside_070201.xls Chart 2 5 2" xfId="8362" xr:uid="{00000000-0005-0000-0000-0000A00F0000}"/>
    <cellStyle name="__ [0]_PERSONAL_1_Clearsky_internal_070201_Clearsky_Outside_070201.xls Chart 2 6" xfId="8363" xr:uid="{00000000-0005-0000-0000-0000A10F0000}"/>
    <cellStyle name="__ [0]_PERSONAL_1_Clearsky_Outside_070201.xls Chart 2" xfId="8364" xr:uid="{00000000-0005-0000-0000-0000A20F0000}"/>
    <cellStyle name="__ [0]_PERSONAL_1_Clearsky_Outside_070201.xls Chart 2 2" xfId="8365" xr:uid="{00000000-0005-0000-0000-0000A30F0000}"/>
    <cellStyle name="__ [0]_PERSONAL_1_EWC 43.5MW8oMtresc 3_25_021" xfId="8366" xr:uid="{00000000-0005-0000-0000-0000A40F0000}"/>
    <cellStyle name="__ [0]_PERSONAL_1_EWC 43.5MW8oMtresc 3_25_021 2" xfId="8367" xr:uid="{00000000-0005-0000-0000-0000A50F0000}"/>
    <cellStyle name="__ [0]_PERSONAL_1_EWC 43.5MW8oMtresc 3_25_021 2 2" xfId="8368" xr:uid="{00000000-0005-0000-0000-0000A60F0000}"/>
    <cellStyle name="__ [0]_PERSONAL_1_EWC 43.5MW8oMtresc 3_25_021 2 2 2" xfId="8369" xr:uid="{00000000-0005-0000-0000-0000A70F0000}"/>
    <cellStyle name="__ [0]_PERSONAL_1_EWC 43.5MW8oMtresc 3_25_021 2 3" xfId="8370" xr:uid="{00000000-0005-0000-0000-0000A80F0000}"/>
    <cellStyle name="__ [0]_PERSONAL_1_EWC 43.5MW8oMtresc 3_25_021 2 3 2" xfId="8371" xr:uid="{00000000-0005-0000-0000-0000A90F0000}"/>
    <cellStyle name="__ [0]_PERSONAL_1_EWC 43.5MW8oMtresc 3_25_021 2 4" xfId="8372" xr:uid="{00000000-0005-0000-0000-0000AA0F0000}"/>
    <cellStyle name="__ [0]_PERSONAL_1_EWC 43.5MW8oMtresc 3_25_021 2 4 2" xfId="8373" xr:uid="{00000000-0005-0000-0000-0000AB0F0000}"/>
    <cellStyle name="__ [0]_PERSONAL_1_EWC 43.5MW8oMtresc 3_25_021 2 5" xfId="8374" xr:uid="{00000000-0005-0000-0000-0000AC0F0000}"/>
    <cellStyle name="__ [0]_PERSONAL_1_EWC 43.5MW8oMtresc 3_25_021 2 5 2" xfId="8375" xr:uid="{00000000-0005-0000-0000-0000AD0F0000}"/>
    <cellStyle name="__ [0]_PERSONAL_1_EWC 43.5MW8oMtresc 3_25_021 2 6" xfId="8376" xr:uid="{00000000-0005-0000-0000-0000AE0F0000}"/>
    <cellStyle name="__ [0]_PERSONAL_1_EWC 43.5MW8oMtresc 3_25_021 3" xfId="8377" xr:uid="{00000000-0005-0000-0000-0000AF0F0000}"/>
    <cellStyle name="__ [0]_PERSONAL_1_EWC 43.5MW8oMtresc 3_25_021 3 2" xfId="8378" xr:uid="{00000000-0005-0000-0000-0000B00F0000}"/>
    <cellStyle name="__ [0]_PERSONAL_1_EWC 43.5MW8oMtresc 3_25_021 3 2 2" xfId="8379" xr:uid="{00000000-0005-0000-0000-0000B10F0000}"/>
    <cellStyle name="__ [0]_PERSONAL_1_EWC 43.5MW8oMtresc 3_25_021 3 3" xfId="8380" xr:uid="{00000000-0005-0000-0000-0000B20F0000}"/>
    <cellStyle name="__ [0]_PERSONAL_1_EWC 43.5MW8oMtresc 3_25_021 3 3 2" xfId="8381" xr:uid="{00000000-0005-0000-0000-0000B30F0000}"/>
    <cellStyle name="__ [0]_PERSONAL_1_EWC 43.5MW8oMtresc 3_25_021 3 4" xfId="8382" xr:uid="{00000000-0005-0000-0000-0000B40F0000}"/>
    <cellStyle name="__ [0]_PERSONAL_1_EWC 43.5MW8oMtresc 3_25_021 3 4 2" xfId="8383" xr:uid="{00000000-0005-0000-0000-0000B50F0000}"/>
    <cellStyle name="__ [0]_PERSONAL_1_EWC 43.5MW8oMtresc 3_25_021 3 5" xfId="8384" xr:uid="{00000000-0005-0000-0000-0000B60F0000}"/>
    <cellStyle name="__ [0]_PERSONAL_1_EWC 43.5MW8oMtresc 3_25_021 3 5 2" xfId="8385" xr:uid="{00000000-0005-0000-0000-0000B70F0000}"/>
    <cellStyle name="__ [0]_PERSONAL_1_EWC 43.5MW8oMtresc 3_25_021 3 6" xfId="8386" xr:uid="{00000000-0005-0000-0000-0000B80F0000}"/>
    <cellStyle name="__ [0]_PERSONAL_1_EWC 43.5MW8oMtresc 3_25_021 4" xfId="8387" xr:uid="{00000000-0005-0000-0000-0000B90F0000}"/>
    <cellStyle name="__ [0]_PERSONAL_1_EWC 43.5MW8oMtresc 3_25_021_CHECK - White Creek Final Closing Model_2007 11 16 vequity method FINAL" xfId="8388" xr:uid="{00000000-0005-0000-0000-0000BA0F0000}"/>
    <cellStyle name="__ [0]_PERSONAL_1_EWC 43.5MW8oMtresc 3_25_021_CHECK - White Creek Final Closing Model_2007 11 16 vequity method FINAL 2" xfId="8389" xr:uid="{00000000-0005-0000-0000-0000BB0F0000}"/>
    <cellStyle name="__ [0]_PERSONAL_1_EWC 43.5MW8oMtresc 3_25_021_CHECK - White Creek Final Closing Model_2007 11 16 vequity method FINAL 2 2" xfId="8390" xr:uid="{00000000-0005-0000-0000-0000BC0F0000}"/>
    <cellStyle name="__ [0]_PERSONAL_1_EWC 43.5MW8oMtresc 3_25_021_CHECK - White Creek Final Closing Model_2007 11 16 vequity method FINAL 3" xfId="8391" xr:uid="{00000000-0005-0000-0000-0000BD0F0000}"/>
    <cellStyle name="__ [0]_PERSONAL_1_EWC 43.5MW8oMtresc 3_25_021_Horizon round 1 model vFINAL" xfId="8392" xr:uid="{00000000-0005-0000-0000-0000BE0F0000}"/>
    <cellStyle name="__ [0]_PERSONAL_1_EWC 43.5MW8oMtresc 3_25_021_Horizon round 1 model vFINAL 2" xfId="8393" xr:uid="{00000000-0005-0000-0000-0000BF0F0000}"/>
    <cellStyle name="__ [0]_PERSONAL_1_EWC 43.5MW8oMtresc 3_25_021_Horizon round 1 model vFINAL 2 2" xfId="8394" xr:uid="{00000000-0005-0000-0000-0000C00F0000}"/>
    <cellStyle name="__ [0]_PERSONAL_1_EWC 43.5MW8oMtresc 3_25_021_Horizon round 1 model vFINAL 3" xfId="8395" xr:uid="{00000000-0005-0000-0000-0000C10F0000}"/>
    <cellStyle name="__ [0]_PERSONAL_1_EWC 43.5MW8oMtresc 3_25_021_Horizon round 1 model vFINAL 3 2" xfId="8396" xr:uid="{00000000-0005-0000-0000-0000C20F0000}"/>
    <cellStyle name="__ [0]_PERSONAL_1_EWC 43.5MW8oMtresc 3_25_021_Horizon round 1 model vFINAL 4" xfId="8397" xr:uid="{00000000-0005-0000-0000-0000C30F0000}"/>
    <cellStyle name="__ [0]_PERSONAL_1_EWC 43.5MW8oMtresc 3_25_021_Horizon round 1 model vFINAL_1" xfId="8398" xr:uid="{00000000-0005-0000-0000-0000C40F0000}"/>
    <cellStyle name="__ [0]_PERSONAL_1_EWC 43.5MW8oMtresc 3_25_021_Horizon round 1 model vFINAL_1 2" xfId="8399" xr:uid="{00000000-0005-0000-0000-0000C50F0000}"/>
    <cellStyle name="__ [0]_PERSONAL_1_EWC 43.5MW8oMtresc 3_25_021_Horizon round 1 model vFINAL_1 2 2" xfId="8400" xr:uid="{00000000-0005-0000-0000-0000C60F0000}"/>
    <cellStyle name="__ [0]_PERSONAL_1_EWC 43.5MW8oMtresc 3_25_021_Horizon round 1 model vFINAL_1 3" xfId="8401" xr:uid="{00000000-0005-0000-0000-0000C70F0000}"/>
    <cellStyle name="__ [0]_PERSONAL_1_EWC 43.5MW8oMtresc 3_25_021_Horizon round 1 model vFINAL_1 3 2" xfId="8402" xr:uid="{00000000-0005-0000-0000-0000C80F0000}"/>
    <cellStyle name="__ [0]_PERSONAL_1_EWC 43.5MW8oMtresc 3_25_021_Horizon round 1 model vFINAL_1 4" xfId="8403" xr:uid="{00000000-0005-0000-0000-0000C90F0000}"/>
    <cellStyle name="__ [0]_PERSONAL_1_EWC 43.5MW8oMtresc 3_25_021_Horizon round 1 model vFINAL_1_Project Farwest III Model 03-20-07 v135" xfId="8404" xr:uid="{00000000-0005-0000-0000-0000CA0F0000}"/>
    <cellStyle name="__ [0]_PERSONAL_1_EWC 43.5MW8oMtresc 3_25_021_Horizon round 1 model vFINAL_1_Project Farwest III Model 03-20-07 v135 2" xfId="8405" xr:uid="{00000000-0005-0000-0000-0000CB0F0000}"/>
    <cellStyle name="__ [0]_PERSONAL_1_EWC 43.5MW8oMtresc 3_25_021_Horizon round 1 model vFINAL_1_Project Farwest III Model 03-20-07 v135 2 2" xfId="8406" xr:uid="{00000000-0005-0000-0000-0000CC0F0000}"/>
    <cellStyle name="__ [0]_PERSONAL_1_EWC 43.5MW8oMtresc 3_25_021_Horizon round 1 model vFINAL_1_Project Farwest III Model 03-20-07 v135 3" xfId="8407" xr:uid="{00000000-0005-0000-0000-0000CD0F0000}"/>
    <cellStyle name="__ [0]_PERSONAL_1_EWC 43.5MW8oMtresc 3_25_021_Horizon round 1 model vFINAL_1_Project Farwest III Model 03-20-07 v135 3 2" xfId="8408" xr:uid="{00000000-0005-0000-0000-0000CE0F0000}"/>
    <cellStyle name="__ [0]_PERSONAL_1_EWC 43.5MW8oMtresc 3_25_021_Horizon round 1 model vFINAL_1_Project Farwest III Model 03-20-07 v135 4" xfId="8409" xr:uid="{00000000-0005-0000-0000-0000CF0F0000}"/>
    <cellStyle name="__ [0]_PERSONAL_1_EWC 43.5MW8oMtresc 3_25_021_Horizon round 1 model vFINAL_1_Project Farwest III Model 03-20-07 v135_UPC G&amp;A (5-3-07)" xfId="8410" xr:uid="{00000000-0005-0000-0000-0000D00F0000}"/>
    <cellStyle name="__ [0]_PERSONAL_1_EWC 43.5MW8oMtresc 3_25_021_Horizon round 1 model vFINAL_1_Project Farwest III Model 03-20-07 v135_UPC G&amp;A (5-3-07) 2" xfId="8411" xr:uid="{00000000-0005-0000-0000-0000D10F0000}"/>
    <cellStyle name="__ [0]_PERSONAL_1_EWC 43.5MW8oMtresc 3_25_021_Horizon round 1 model vFINAL_1_Project Farwest III Model 03-20-07 v135_UPC G&amp;A (5-3-07) 2 2" xfId="8412" xr:uid="{00000000-0005-0000-0000-0000D20F0000}"/>
    <cellStyle name="__ [0]_PERSONAL_1_EWC 43.5MW8oMtresc 3_25_021_Horizon round 1 model vFINAL_1_Project Farwest III Model 03-20-07 v135_UPC G&amp;A (5-3-07) 3" xfId="8413" xr:uid="{00000000-0005-0000-0000-0000D30F0000}"/>
    <cellStyle name="__ [0]_PERSONAL_1_EWC 43.5MW8oMtresc 3_25_021_Horizon round 1 model vFINAL_1_Project Farwest III Model 03-20-07 v135_UPC G&amp;A (5-3-07) 3 2" xfId="8414" xr:uid="{00000000-0005-0000-0000-0000D40F0000}"/>
    <cellStyle name="__ [0]_PERSONAL_1_EWC 43.5MW8oMtresc 3_25_021_Horizon round 1 model vFINAL_1_Project Farwest III Model 03-20-07 v135_UPC G&amp;A (5-3-07) 4" xfId="8415" xr:uid="{00000000-0005-0000-0000-0000D50F0000}"/>
    <cellStyle name="__ [0]_PERSONAL_1_EWC 43.5MW8oMtresc 3_25_021_Horizon round 1 model vFINAL_1_Project Makani Model 04-11-07 v6" xfId="8416" xr:uid="{00000000-0005-0000-0000-0000D60F0000}"/>
    <cellStyle name="__ [0]_PERSONAL_1_EWC 43.5MW8oMtresc 3_25_021_Horizon round 1 model vFINAL_1_Project Makani Model 04-11-07 v6 2" xfId="8417" xr:uid="{00000000-0005-0000-0000-0000D70F0000}"/>
    <cellStyle name="__ [0]_PERSONAL_1_EWC 43.5MW8oMtresc 3_25_021_Horizon round 1 model vFINAL_1_Project Makani Model 04-11-07 v6 2 2" xfId="8418" xr:uid="{00000000-0005-0000-0000-0000D80F0000}"/>
    <cellStyle name="__ [0]_PERSONAL_1_EWC 43.5MW8oMtresc 3_25_021_Horizon round 1 model vFINAL_1_Project Makani Model 04-11-07 v6 3" xfId="8419" xr:uid="{00000000-0005-0000-0000-0000D90F0000}"/>
    <cellStyle name="__ [0]_PERSONAL_1_EWC 43.5MW8oMtresc 3_25_021_Horizon round 1 model vFINAL_1_Project Makani Model 04-11-07 v6 3 2" xfId="8420" xr:uid="{00000000-0005-0000-0000-0000DA0F0000}"/>
    <cellStyle name="__ [0]_PERSONAL_1_EWC 43.5MW8oMtresc 3_25_021_Horizon round 1 model vFINAL_1_Project Makani Model 04-11-07 v6 4" xfId="8421" xr:uid="{00000000-0005-0000-0000-0000DB0F0000}"/>
    <cellStyle name="__ [0]_PERSONAL_1_EWC 43.5MW8oMtresc 3_25_021_Horizon round 1 model vFINAL_1_Project Makani Model 04-11-07 v6_UPC G&amp;A (5-3-07)" xfId="8422" xr:uid="{00000000-0005-0000-0000-0000DC0F0000}"/>
    <cellStyle name="__ [0]_PERSONAL_1_EWC 43.5MW8oMtresc 3_25_021_Horizon round 1 model vFINAL_1_Project Makani Model 04-11-07 v6_UPC G&amp;A (5-3-07) 2" xfId="8423" xr:uid="{00000000-0005-0000-0000-0000DD0F0000}"/>
    <cellStyle name="__ [0]_PERSONAL_1_EWC 43.5MW8oMtresc 3_25_021_Horizon round 1 model vFINAL_1_Project Makani Model 04-11-07 v6_UPC G&amp;A (5-3-07) 2 2" xfId="8424" xr:uid="{00000000-0005-0000-0000-0000DE0F0000}"/>
    <cellStyle name="__ [0]_PERSONAL_1_EWC 43.5MW8oMtresc 3_25_021_Horizon round 1 model vFINAL_1_Project Makani Model 04-11-07 v6_UPC G&amp;A (5-3-07) 3" xfId="8425" xr:uid="{00000000-0005-0000-0000-0000DF0F0000}"/>
    <cellStyle name="__ [0]_PERSONAL_1_EWC 43.5MW8oMtresc 3_25_021_Horizon round 1 model vFINAL_1_Project Makani Model 04-11-07 v6_UPC G&amp;A (5-3-07) 3 2" xfId="8426" xr:uid="{00000000-0005-0000-0000-0000E00F0000}"/>
    <cellStyle name="__ [0]_PERSONAL_1_EWC 43.5MW8oMtresc 3_25_021_Horizon round 1 model vFINAL_1_Project Makani Model 04-11-07 v6_UPC G&amp;A (5-3-07) 4" xfId="8427" xr:uid="{00000000-0005-0000-0000-0000E10F0000}"/>
    <cellStyle name="__ [0]_PERSONAL_1_EWC 43.5MW8oMtresc 3_25_021_Pre-Tax GAAP" xfId="8428" xr:uid="{00000000-0005-0000-0000-0000E20F0000}"/>
    <cellStyle name="__ [0]_PERSONAL_1_EWC 43.5MW8oMtresc 3_25_021_Pre-Tax GAAP 2" xfId="8429" xr:uid="{00000000-0005-0000-0000-0000E30F0000}"/>
    <cellStyle name="__ [0]_PERSONAL_1_EWC 43.5MW8oMtresc 3_25_021_Pre-Tax GAAP 2 2" xfId="8430" xr:uid="{00000000-0005-0000-0000-0000E40F0000}"/>
    <cellStyle name="__ [0]_PERSONAL_1_EWC 43.5MW8oMtresc 3_25_021_Pre-Tax GAAP 3" xfId="8431" xr:uid="{00000000-0005-0000-0000-0000E50F0000}"/>
    <cellStyle name="__ [0]_PERSONAL_1_EWC 43.5MW8oMtresc 3_25_021_WPP - Ormat 6-5-2007  v19i with internal accounting v3 eq method FINAL" xfId="8432" xr:uid="{00000000-0005-0000-0000-0000E60F0000}"/>
    <cellStyle name="__ [0]_PERSONAL_1_EWC 43.5MW8oMtresc 3_25_021_WPP - Ormat 6-5-2007  v19i with internal accounting v3 eq method FINAL 2" xfId="8433" xr:uid="{00000000-0005-0000-0000-0000E70F0000}"/>
    <cellStyle name="__ [0]_PERSONAL_1_EWC 43.5MW8oMtresc 3_25_021_WPP - Ormat 6-5-2007  v19i with internal accounting v3 eq method FINAL 2 2" xfId="8434" xr:uid="{00000000-0005-0000-0000-0000E80F0000}"/>
    <cellStyle name="__ [0]_PERSONAL_1_EWC 43.5MW8oMtresc 3_25_021_WPP - Ormat 6-5-2007  v19i with internal accounting v3 eq method FINAL 3" xfId="8435" xr:uid="{00000000-0005-0000-0000-0000E90F0000}"/>
    <cellStyle name="__ [0]_PERSONAL_1_EWC 43.5MW8oMtresc 3_25_02v2" xfId="8436" xr:uid="{00000000-0005-0000-0000-0000EA0F0000}"/>
    <cellStyle name="__ [0]_PERSONAL_1_EWC 43.5MW8oMtresc 3_25_02v2 2" xfId="8437" xr:uid="{00000000-0005-0000-0000-0000EB0F0000}"/>
    <cellStyle name="__ [0]_PERSONAL_1_EWC 43.5MW8oMtresc 3_25_02v2 2 2" xfId="8438" xr:uid="{00000000-0005-0000-0000-0000EC0F0000}"/>
    <cellStyle name="__ [0]_PERSONAL_1_EWC 43.5MW8oMtresc 3_25_02v2 2 2 2" xfId="8439" xr:uid="{00000000-0005-0000-0000-0000ED0F0000}"/>
    <cellStyle name="__ [0]_PERSONAL_1_EWC 43.5MW8oMtresc 3_25_02v2 2 3" xfId="8440" xr:uid="{00000000-0005-0000-0000-0000EE0F0000}"/>
    <cellStyle name="__ [0]_PERSONAL_1_EWC 43.5MW8oMtresc 3_25_02v2 2 3 2" xfId="8441" xr:uid="{00000000-0005-0000-0000-0000EF0F0000}"/>
    <cellStyle name="__ [0]_PERSONAL_1_EWC 43.5MW8oMtresc 3_25_02v2 2 4" xfId="8442" xr:uid="{00000000-0005-0000-0000-0000F00F0000}"/>
    <cellStyle name="__ [0]_PERSONAL_1_EWC 43.5MW8oMtresc 3_25_02v2 2 4 2" xfId="8443" xr:uid="{00000000-0005-0000-0000-0000F10F0000}"/>
    <cellStyle name="__ [0]_PERSONAL_1_EWC 43.5MW8oMtresc 3_25_02v2 2 5" xfId="8444" xr:uid="{00000000-0005-0000-0000-0000F20F0000}"/>
    <cellStyle name="__ [0]_PERSONAL_1_EWC 43.5MW8oMtresc 3_25_02v2 2 5 2" xfId="8445" xr:uid="{00000000-0005-0000-0000-0000F30F0000}"/>
    <cellStyle name="__ [0]_PERSONAL_1_EWC 43.5MW8oMtresc 3_25_02v2 2 6" xfId="8446" xr:uid="{00000000-0005-0000-0000-0000F40F0000}"/>
    <cellStyle name="__ [0]_PERSONAL_1_EWC 43.5MW8oMtresc 3_25_02v2 3" xfId="8447" xr:uid="{00000000-0005-0000-0000-0000F50F0000}"/>
    <cellStyle name="__ [0]_PERSONAL_1_EWC 43.5MW8oMtresc 3_25_02v2 3 2" xfId="8448" xr:uid="{00000000-0005-0000-0000-0000F60F0000}"/>
    <cellStyle name="__ [0]_PERSONAL_1_EWC 43.5MW8oMtresc 3_25_02v2 3 2 2" xfId="8449" xr:uid="{00000000-0005-0000-0000-0000F70F0000}"/>
    <cellStyle name="__ [0]_PERSONAL_1_EWC 43.5MW8oMtresc 3_25_02v2 3 3" xfId="8450" xr:uid="{00000000-0005-0000-0000-0000F80F0000}"/>
    <cellStyle name="__ [0]_PERSONAL_1_EWC 43.5MW8oMtresc 3_25_02v2 3 3 2" xfId="8451" xr:uid="{00000000-0005-0000-0000-0000F90F0000}"/>
    <cellStyle name="__ [0]_PERSONAL_1_EWC 43.5MW8oMtresc 3_25_02v2 3 4" xfId="8452" xr:uid="{00000000-0005-0000-0000-0000FA0F0000}"/>
    <cellStyle name="__ [0]_PERSONAL_1_EWC 43.5MW8oMtresc 3_25_02v2 3 4 2" xfId="8453" xr:uid="{00000000-0005-0000-0000-0000FB0F0000}"/>
    <cellStyle name="__ [0]_PERSONAL_1_EWC 43.5MW8oMtresc 3_25_02v2 3 5" xfId="8454" xr:uid="{00000000-0005-0000-0000-0000FC0F0000}"/>
    <cellStyle name="__ [0]_PERSONAL_1_EWC 43.5MW8oMtresc 3_25_02v2 3 5 2" xfId="8455" xr:uid="{00000000-0005-0000-0000-0000FD0F0000}"/>
    <cellStyle name="__ [0]_PERSONAL_1_EWC 43.5MW8oMtresc 3_25_02v2 3 6" xfId="8456" xr:uid="{00000000-0005-0000-0000-0000FE0F0000}"/>
    <cellStyle name="__ [0]_PERSONAL_1_EWC 43.5MW8oMtresc 3_25_02v2 4" xfId="8457" xr:uid="{00000000-0005-0000-0000-0000FF0F0000}"/>
    <cellStyle name="__ [0]_PERSONAL_1_EWC 43.5MW8oMtresc 3_25_02v2_CHECK - White Creek Final Closing Model_2007 11 16 vequity method FINAL" xfId="8458" xr:uid="{00000000-0005-0000-0000-000000100000}"/>
    <cellStyle name="__ [0]_PERSONAL_1_EWC 43.5MW8oMtresc 3_25_02v2_CHECK - White Creek Final Closing Model_2007 11 16 vequity method FINAL 2" xfId="8459" xr:uid="{00000000-0005-0000-0000-000001100000}"/>
    <cellStyle name="__ [0]_PERSONAL_1_EWC 43.5MW8oMtresc 3_25_02v2_CHECK - White Creek Final Closing Model_2007 11 16 vequity method FINAL 2 2" xfId="8460" xr:uid="{00000000-0005-0000-0000-000002100000}"/>
    <cellStyle name="__ [0]_PERSONAL_1_EWC 43.5MW8oMtresc 3_25_02v2_CHECK - White Creek Final Closing Model_2007 11 16 vequity method FINAL 3" xfId="8461" xr:uid="{00000000-0005-0000-0000-000003100000}"/>
    <cellStyle name="__ [0]_PERSONAL_1_EWC 43.5MW8oMtresc 3_25_02v2_Horizon round 1 model vFINAL" xfId="8462" xr:uid="{00000000-0005-0000-0000-000004100000}"/>
    <cellStyle name="__ [0]_PERSONAL_1_EWC 43.5MW8oMtresc 3_25_02v2_Horizon round 1 model vFINAL 2" xfId="8463" xr:uid="{00000000-0005-0000-0000-000005100000}"/>
    <cellStyle name="__ [0]_PERSONAL_1_EWC 43.5MW8oMtresc 3_25_02v2_Horizon round 1 model vFINAL 2 2" xfId="8464" xr:uid="{00000000-0005-0000-0000-000006100000}"/>
    <cellStyle name="__ [0]_PERSONAL_1_EWC 43.5MW8oMtresc 3_25_02v2_Horizon round 1 model vFINAL 3" xfId="8465" xr:uid="{00000000-0005-0000-0000-000007100000}"/>
    <cellStyle name="__ [0]_PERSONAL_1_EWC 43.5MW8oMtresc 3_25_02v2_Horizon round 1 model vFINAL 3 2" xfId="8466" xr:uid="{00000000-0005-0000-0000-000008100000}"/>
    <cellStyle name="__ [0]_PERSONAL_1_EWC 43.5MW8oMtresc 3_25_02v2_Horizon round 1 model vFINAL 4" xfId="8467" xr:uid="{00000000-0005-0000-0000-000009100000}"/>
    <cellStyle name="__ [0]_PERSONAL_1_EWC 43.5MW8oMtresc 3_25_02v2_Horizon round 1 model vFINAL_1" xfId="8468" xr:uid="{00000000-0005-0000-0000-00000A100000}"/>
    <cellStyle name="__ [0]_PERSONAL_1_EWC 43.5MW8oMtresc 3_25_02v2_Horizon round 1 model vFINAL_1 2" xfId="8469" xr:uid="{00000000-0005-0000-0000-00000B100000}"/>
    <cellStyle name="__ [0]_PERSONAL_1_EWC 43.5MW8oMtresc 3_25_02v2_Horizon round 1 model vFINAL_1 2 2" xfId="8470" xr:uid="{00000000-0005-0000-0000-00000C100000}"/>
    <cellStyle name="__ [0]_PERSONAL_1_EWC 43.5MW8oMtresc 3_25_02v2_Horizon round 1 model vFINAL_1 3" xfId="8471" xr:uid="{00000000-0005-0000-0000-00000D100000}"/>
    <cellStyle name="__ [0]_PERSONAL_1_EWC 43.5MW8oMtresc 3_25_02v2_Horizon round 1 model vFINAL_1 3 2" xfId="8472" xr:uid="{00000000-0005-0000-0000-00000E100000}"/>
    <cellStyle name="__ [0]_PERSONAL_1_EWC 43.5MW8oMtresc 3_25_02v2_Horizon round 1 model vFINAL_1 4" xfId="8473" xr:uid="{00000000-0005-0000-0000-00000F100000}"/>
    <cellStyle name="__ [0]_PERSONAL_1_EWC 43.5MW8oMtresc 3_25_02v2_Horizon round 1 model vFINAL_1_Project Farwest III Model 03-20-07 v135" xfId="8474" xr:uid="{00000000-0005-0000-0000-000010100000}"/>
    <cellStyle name="__ [0]_PERSONAL_1_EWC 43.5MW8oMtresc 3_25_02v2_Horizon round 1 model vFINAL_1_Project Farwest III Model 03-20-07 v135 2" xfId="8475" xr:uid="{00000000-0005-0000-0000-000011100000}"/>
    <cellStyle name="__ [0]_PERSONAL_1_EWC 43.5MW8oMtresc 3_25_02v2_Horizon round 1 model vFINAL_1_Project Farwest III Model 03-20-07 v135 2 2" xfId="8476" xr:uid="{00000000-0005-0000-0000-000012100000}"/>
    <cellStyle name="__ [0]_PERSONAL_1_EWC 43.5MW8oMtresc 3_25_02v2_Horizon round 1 model vFINAL_1_Project Farwest III Model 03-20-07 v135 3" xfId="8477" xr:uid="{00000000-0005-0000-0000-000013100000}"/>
    <cellStyle name="__ [0]_PERSONAL_1_EWC 43.5MW8oMtresc 3_25_02v2_Horizon round 1 model vFINAL_1_Project Farwest III Model 03-20-07 v135 3 2" xfId="8478" xr:uid="{00000000-0005-0000-0000-000014100000}"/>
    <cellStyle name="__ [0]_PERSONAL_1_EWC 43.5MW8oMtresc 3_25_02v2_Horizon round 1 model vFINAL_1_Project Farwest III Model 03-20-07 v135 4" xfId="8479" xr:uid="{00000000-0005-0000-0000-000015100000}"/>
    <cellStyle name="__ [0]_PERSONAL_1_EWC 43.5MW8oMtresc 3_25_02v2_Horizon round 1 model vFINAL_1_Project Farwest III Model 03-20-07 v135_UPC G&amp;A (5-3-07)" xfId="8480" xr:uid="{00000000-0005-0000-0000-000016100000}"/>
    <cellStyle name="__ [0]_PERSONAL_1_EWC 43.5MW8oMtresc 3_25_02v2_Horizon round 1 model vFINAL_1_Project Farwest III Model 03-20-07 v135_UPC G&amp;A (5-3-07) 2" xfId="8481" xr:uid="{00000000-0005-0000-0000-000017100000}"/>
    <cellStyle name="__ [0]_PERSONAL_1_EWC 43.5MW8oMtresc 3_25_02v2_Horizon round 1 model vFINAL_1_Project Farwest III Model 03-20-07 v135_UPC G&amp;A (5-3-07) 2 2" xfId="8482" xr:uid="{00000000-0005-0000-0000-000018100000}"/>
    <cellStyle name="__ [0]_PERSONAL_1_EWC 43.5MW8oMtresc 3_25_02v2_Horizon round 1 model vFINAL_1_Project Farwest III Model 03-20-07 v135_UPC G&amp;A (5-3-07) 3" xfId="8483" xr:uid="{00000000-0005-0000-0000-000019100000}"/>
    <cellStyle name="__ [0]_PERSONAL_1_EWC 43.5MW8oMtresc 3_25_02v2_Horizon round 1 model vFINAL_1_Project Farwest III Model 03-20-07 v135_UPC G&amp;A (5-3-07) 3 2" xfId="8484" xr:uid="{00000000-0005-0000-0000-00001A100000}"/>
    <cellStyle name="__ [0]_PERSONAL_1_EWC 43.5MW8oMtresc 3_25_02v2_Horizon round 1 model vFINAL_1_Project Farwest III Model 03-20-07 v135_UPC G&amp;A (5-3-07) 4" xfId="8485" xr:uid="{00000000-0005-0000-0000-00001B100000}"/>
    <cellStyle name="__ [0]_PERSONAL_1_EWC 43.5MW8oMtresc 3_25_02v2_Horizon round 1 model vFINAL_1_Project Makani Model 04-11-07 v6" xfId="8486" xr:uid="{00000000-0005-0000-0000-00001C100000}"/>
    <cellStyle name="__ [0]_PERSONAL_1_EWC 43.5MW8oMtresc 3_25_02v2_Horizon round 1 model vFINAL_1_Project Makani Model 04-11-07 v6 2" xfId="8487" xr:uid="{00000000-0005-0000-0000-00001D100000}"/>
    <cellStyle name="__ [0]_PERSONAL_1_EWC 43.5MW8oMtresc 3_25_02v2_Horizon round 1 model vFINAL_1_Project Makani Model 04-11-07 v6 2 2" xfId="8488" xr:uid="{00000000-0005-0000-0000-00001E100000}"/>
    <cellStyle name="__ [0]_PERSONAL_1_EWC 43.5MW8oMtresc 3_25_02v2_Horizon round 1 model vFINAL_1_Project Makani Model 04-11-07 v6 3" xfId="8489" xr:uid="{00000000-0005-0000-0000-00001F100000}"/>
    <cellStyle name="__ [0]_PERSONAL_1_EWC 43.5MW8oMtresc 3_25_02v2_Horizon round 1 model vFINAL_1_Project Makani Model 04-11-07 v6 3 2" xfId="8490" xr:uid="{00000000-0005-0000-0000-000020100000}"/>
    <cellStyle name="__ [0]_PERSONAL_1_EWC 43.5MW8oMtresc 3_25_02v2_Horizon round 1 model vFINAL_1_Project Makani Model 04-11-07 v6 4" xfId="8491" xr:uid="{00000000-0005-0000-0000-000021100000}"/>
    <cellStyle name="__ [0]_PERSONAL_1_EWC 43.5MW8oMtresc 3_25_02v2_Horizon round 1 model vFINAL_1_Project Makani Model 04-11-07 v6_UPC G&amp;A (5-3-07)" xfId="8492" xr:uid="{00000000-0005-0000-0000-000022100000}"/>
    <cellStyle name="__ [0]_PERSONAL_1_EWC 43.5MW8oMtresc 3_25_02v2_Horizon round 1 model vFINAL_1_Project Makani Model 04-11-07 v6_UPC G&amp;A (5-3-07) 2" xfId="8493" xr:uid="{00000000-0005-0000-0000-000023100000}"/>
    <cellStyle name="__ [0]_PERSONAL_1_EWC 43.5MW8oMtresc 3_25_02v2_Horizon round 1 model vFINAL_1_Project Makani Model 04-11-07 v6_UPC G&amp;A (5-3-07) 2 2" xfId="8494" xr:uid="{00000000-0005-0000-0000-000024100000}"/>
    <cellStyle name="__ [0]_PERSONAL_1_EWC 43.5MW8oMtresc 3_25_02v2_Horizon round 1 model vFINAL_1_Project Makani Model 04-11-07 v6_UPC G&amp;A (5-3-07) 3" xfId="8495" xr:uid="{00000000-0005-0000-0000-000025100000}"/>
    <cellStyle name="__ [0]_PERSONAL_1_EWC 43.5MW8oMtresc 3_25_02v2_Horizon round 1 model vFINAL_1_Project Makani Model 04-11-07 v6_UPC G&amp;A (5-3-07) 3 2" xfId="8496" xr:uid="{00000000-0005-0000-0000-000026100000}"/>
    <cellStyle name="__ [0]_PERSONAL_1_EWC 43.5MW8oMtresc 3_25_02v2_Horizon round 1 model vFINAL_1_Project Makani Model 04-11-07 v6_UPC G&amp;A (5-3-07) 4" xfId="8497" xr:uid="{00000000-0005-0000-0000-000027100000}"/>
    <cellStyle name="__ [0]_PERSONAL_1_EWC 43.5MW8oMtresc 3_25_02v2_Pre-Tax GAAP" xfId="8498" xr:uid="{00000000-0005-0000-0000-000028100000}"/>
    <cellStyle name="__ [0]_PERSONAL_1_EWC 43.5MW8oMtresc 3_25_02v2_Pre-Tax GAAP 2" xfId="8499" xr:uid="{00000000-0005-0000-0000-000029100000}"/>
    <cellStyle name="__ [0]_PERSONAL_1_EWC 43.5MW8oMtresc 3_25_02v2_Pre-Tax GAAP 2 2" xfId="8500" xr:uid="{00000000-0005-0000-0000-00002A100000}"/>
    <cellStyle name="__ [0]_PERSONAL_1_EWC 43.5MW8oMtresc 3_25_02v2_Pre-Tax GAAP 3" xfId="8501" xr:uid="{00000000-0005-0000-0000-00002B100000}"/>
    <cellStyle name="__ [0]_PERSONAL_1_EWC 43.5MW8oMtresc 3_25_02v2_WPP - Ormat 6-5-2007  v19i with internal accounting v3 eq method FINAL" xfId="8502" xr:uid="{00000000-0005-0000-0000-00002C100000}"/>
    <cellStyle name="__ [0]_PERSONAL_1_EWC 43.5MW8oMtresc 3_25_02v2_WPP - Ormat 6-5-2007  v19i with internal accounting v3 eq method FINAL 2" xfId="8503" xr:uid="{00000000-0005-0000-0000-00002D100000}"/>
    <cellStyle name="__ [0]_PERSONAL_1_EWC 43.5MW8oMtresc 3_25_02v2_WPP - Ormat 6-5-2007  v19i with internal accounting v3 eq method FINAL 2 2" xfId="8504" xr:uid="{00000000-0005-0000-0000-00002E100000}"/>
    <cellStyle name="__ [0]_PERSONAL_1_EWC 43.5MW8oMtresc 3_25_02v2_WPP - Ormat 6-5-2007  v19i with internal accounting v3 eq method FINAL 3" xfId="8505" xr:uid="{00000000-0005-0000-0000-00002F100000}"/>
    <cellStyle name="__ [0]_PERSONAL_1_EWC 43.5MW8oMtresc 3_25_02v2w_esc" xfId="8506" xr:uid="{00000000-0005-0000-0000-000030100000}"/>
    <cellStyle name="__ [0]_PERSONAL_1_EWC 43.5MW8oMtresc 3_25_02v2w_esc 2" xfId="8507" xr:uid="{00000000-0005-0000-0000-000031100000}"/>
    <cellStyle name="__ [0]_PERSONAL_1_EWC 43.5MW8oMtresc 3_25_02v2w_esc 2 2" xfId="8508" xr:uid="{00000000-0005-0000-0000-000032100000}"/>
    <cellStyle name="__ [0]_PERSONAL_1_EWC 43.5MW8oMtresc 3_25_02v2w_esc 3" xfId="8509" xr:uid="{00000000-0005-0000-0000-000033100000}"/>
    <cellStyle name="__ [0]_PERSONAL_1_EWC 43.5MW8oMtresc 3_25_02v2w_esc 3 2" xfId="8510" xr:uid="{00000000-0005-0000-0000-000034100000}"/>
    <cellStyle name="__ [0]_PERSONAL_1_EWC 43.5MW8oMtresc 3_25_02v2w_esc 4" xfId="8511" xr:uid="{00000000-0005-0000-0000-000035100000}"/>
    <cellStyle name="__ [0]_PERSONAL_1_EWC 43.5MW8oMtresc 3_25_02v2w_esc 4 2" xfId="8512" xr:uid="{00000000-0005-0000-0000-000036100000}"/>
    <cellStyle name="__ [0]_PERSONAL_1_EWC 43.5MW8oMtresc 3_25_02v2w_esc 5" xfId="8513" xr:uid="{00000000-0005-0000-0000-000037100000}"/>
    <cellStyle name="__ [0]_PERSONAL_1_EWC 43.5MW8oMtresc 3_25_02v2w_esc 5 2" xfId="8514" xr:uid="{00000000-0005-0000-0000-000038100000}"/>
    <cellStyle name="__ [0]_PERSONAL_1_EWC 43.5MW8oMtresc 3_25_02v2w_esc 6" xfId="8515" xr:uid="{00000000-0005-0000-0000-000039100000}"/>
    <cellStyle name="__ [0]_PERSONAL_1_EWC 43.5MW8oMtresc 3_25_02v2w_esc 6 2" xfId="8516" xr:uid="{00000000-0005-0000-0000-00003A100000}"/>
    <cellStyle name="__ [0]_PERSONAL_1_EWC 43.5MW8oMtresc 3_25_02v2w_esc 7" xfId="8517" xr:uid="{00000000-0005-0000-0000-00003B100000}"/>
    <cellStyle name="__ [0]_PERSONAL_1_EWC 43.5MW8oMtresc 3_25_02v2w_esc 7 2" xfId="8518" xr:uid="{00000000-0005-0000-0000-00003C100000}"/>
    <cellStyle name="__ [0]_PERSONAL_1_EWC 43.5MW8oMtresc 3_25_02v2w_esc 8" xfId="8519" xr:uid="{00000000-0005-0000-0000-00003D100000}"/>
    <cellStyle name="__ [0]_PERSONAL_1_EWC 43.5MW8oMtresc 3_25_02v2w_esc_071212 Unlevered McCormick Model - 2003 version" xfId="8520" xr:uid="{00000000-0005-0000-0000-00003E100000}"/>
    <cellStyle name="__ [0]_PERSONAL_1_EWC 43.5MW8oMtresc 3_25_02v2w_esc_071212 Unlevered McCormick Model - 2003 version 2" xfId="8521" xr:uid="{00000000-0005-0000-0000-00003F100000}"/>
    <cellStyle name="__ [0]_PERSONAL_1_Horizon round 1 model vFINAL" xfId="8522" xr:uid="{00000000-0005-0000-0000-000040100000}"/>
    <cellStyle name="__ [0]_PERSONAL_1_Horizon round 1 model vFINAL 2" xfId="8523" xr:uid="{00000000-0005-0000-0000-000041100000}"/>
    <cellStyle name="__ [0]_PERSONAL_1_Horizon round 1 model vFINAL 2 2" xfId="8524" xr:uid="{00000000-0005-0000-0000-000042100000}"/>
    <cellStyle name="__ [0]_PERSONAL_1_Horizon round 1 model vFINAL 3" xfId="8525" xr:uid="{00000000-0005-0000-0000-000043100000}"/>
    <cellStyle name="__ [0]_PERSONAL_1_Horizon round 1 model vFINAL 3 2" xfId="8526" xr:uid="{00000000-0005-0000-0000-000044100000}"/>
    <cellStyle name="__ [0]_PERSONAL_1_Horizon round 1 model vFINAL 4" xfId="8527" xr:uid="{00000000-0005-0000-0000-000045100000}"/>
    <cellStyle name="__ [0]_PERSONAL_1_Horizon round 1 model vFINAL_1" xfId="8528" xr:uid="{00000000-0005-0000-0000-000046100000}"/>
    <cellStyle name="__ [0]_PERSONAL_1_Horizon round 1 model vFINAL_1 2" xfId="8529" xr:uid="{00000000-0005-0000-0000-000047100000}"/>
    <cellStyle name="__ [0]_PERSONAL_1_Horizon round 1 model vFINAL_1 2 2" xfId="8530" xr:uid="{00000000-0005-0000-0000-000048100000}"/>
    <cellStyle name="__ [0]_PERSONAL_1_Horizon round 1 model vFINAL_1 3" xfId="8531" xr:uid="{00000000-0005-0000-0000-000049100000}"/>
    <cellStyle name="__ [0]_PERSONAL_1_Horizon round 1 model vFINAL_1 3 2" xfId="8532" xr:uid="{00000000-0005-0000-0000-00004A100000}"/>
    <cellStyle name="__ [0]_PERSONAL_1_Horizon round 1 model vFINAL_1 4" xfId="8533" xr:uid="{00000000-0005-0000-0000-00004B100000}"/>
    <cellStyle name="__ [0]_PERSONAL_1_Horizon round 1 model vFINAL_1_Project Farwest III Model 03-20-07 v135" xfId="8534" xr:uid="{00000000-0005-0000-0000-00004C100000}"/>
    <cellStyle name="__ [0]_PERSONAL_1_Horizon round 1 model vFINAL_1_Project Farwest III Model 03-20-07 v135 2" xfId="8535" xr:uid="{00000000-0005-0000-0000-00004D100000}"/>
    <cellStyle name="__ [0]_PERSONAL_1_Horizon round 1 model vFINAL_1_Project Farwest III Model 03-20-07 v135 2 2" xfId="8536" xr:uid="{00000000-0005-0000-0000-00004E100000}"/>
    <cellStyle name="__ [0]_PERSONAL_1_Horizon round 1 model vFINAL_1_Project Farwest III Model 03-20-07 v135 3" xfId="8537" xr:uid="{00000000-0005-0000-0000-00004F100000}"/>
    <cellStyle name="__ [0]_PERSONAL_1_Horizon round 1 model vFINAL_1_Project Farwest III Model 03-20-07 v135 3 2" xfId="8538" xr:uid="{00000000-0005-0000-0000-000050100000}"/>
    <cellStyle name="__ [0]_PERSONAL_1_Horizon round 1 model vFINAL_1_Project Farwest III Model 03-20-07 v135 4" xfId="8539" xr:uid="{00000000-0005-0000-0000-000051100000}"/>
    <cellStyle name="__ [0]_PERSONAL_1_Horizon round 1 model vFINAL_1_Project Farwest III Model 03-20-07 v135_UPC G&amp;A (5-3-07)" xfId="8540" xr:uid="{00000000-0005-0000-0000-000052100000}"/>
    <cellStyle name="__ [0]_PERSONAL_1_Horizon round 1 model vFINAL_1_Project Farwest III Model 03-20-07 v135_UPC G&amp;A (5-3-07) 2" xfId="8541" xr:uid="{00000000-0005-0000-0000-000053100000}"/>
    <cellStyle name="__ [0]_PERSONAL_1_Horizon round 1 model vFINAL_1_Project Farwest III Model 03-20-07 v135_UPC G&amp;A (5-3-07) 2 2" xfId="8542" xr:uid="{00000000-0005-0000-0000-000054100000}"/>
    <cellStyle name="__ [0]_PERSONAL_1_Horizon round 1 model vFINAL_1_Project Farwest III Model 03-20-07 v135_UPC G&amp;A (5-3-07) 3" xfId="8543" xr:uid="{00000000-0005-0000-0000-000055100000}"/>
    <cellStyle name="__ [0]_PERSONAL_1_Horizon round 1 model vFINAL_1_Project Farwest III Model 03-20-07 v135_UPC G&amp;A (5-3-07) 3 2" xfId="8544" xr:uid="{00000000-0005-0000-0000-000056100000}"/>
    <cellStyle name="__ [0]_PERSONAL_1_Horizon round 1 model vFINAL_1_Project Farwest III Model 03-20-07 v135_UPC G&amp;A (5-3-07) 4" xfId="8545" xr:uid="{00000000-0005-0000-0000-000057100000}"/>
    <cellStyle name="__ [0]_PERSONAL_1_Horizon round 1 model vFINAL_1_Project Makani Model 04-11-07 v6" xfId="8546" xr:uid="{00000000-0005-0000-0000-000058100000}"/>
    <cellStyle name="__ [0]_PERSONAL_1_Horizon round 1 model vFINAL_1_Project Makani Model 04-11-07 v6 2" xfId="8547" xr:uid="{00000000-0005-0000-0000-000059100000}"/>
    <cellStyle name="__ [0]_PERSONAL_1_Horizon round 1 model vFINAL_1_Project Makani Model 04-11-07 v6 2 2" xfId="8548" xr:uid="{00000000-0005-0000-0000-00005A100000}"/>
    <cellStyle name="__ [0]_PERSONAL_1_Horizon round 1 model vFINAL_1_Project Makani Model 04-11-07 v6 3" xfId="8549" xr:uid="{00000000-0005-0000-0000-00005B100000}"/>
    <cellStyle name="__ [0]_PERSONAL_1_Horizon round 1 model vFINAL_1_Project Makani Model 04-11-07 v6 3 2" xfId="8550" xr:uid="{00000000-0005-0000-0000-00005C100000}"/>
    <cellStyle name="__ [0]_PERSONAL_1_Horizon round 1 model vFINAL_1_Project Makani Model 04-11-07 v6 4" xfId="8551" xr:uid="{00000000-0005-0000-0000-00005D100000}"/>
    <cellStyle name="__ [0]_PERSONAL_1_Horizon round 1 model vFINAL_1_Project Makani Model 04-11-07 v6_UPC G&amp;A (5-3-07)" xfId="8552" xr:uid="{00000000-0005-0000-0000-00005E100000}"/>
    <cellStyle name="__ [0]_PERSONAL_1_Horizon round 1 model vFINAL_1_Project Makani Model 04-11-07 v6_UPC G&amp;A (5-3-07) 2" xfId="8553" xr:uid="{00000000-0005-0000-0000-00005F100000}"/>
    <cellStyle name="__ [0]_PERSONAL_1_Horizon round 1 model vFINAL_1_Project Makani Model 04-11-07 v6_UPC G&amp;A (5-3-07) 2 2" xfId="8554" xr:uid="{00000000-0005-0000-0000-000060100000}"/>
    <cellStyle name="__ [0]_PERSONAL_1_Horizon round 1 model vFINAL_1_Project Makani Model 04-11-07 v6_UPC G&amp;A (5-3-07) 3" xfId="8555" xr:uid="{00000000-0005-0000-0000-000061100000}"/>
    <cellStyle name="__ [0]_PERSONAL_1_Horizon round 1 model vFINAL_1_Project Makani Model 04-11-07 v6_UPC G&amp;A (5-3-07) 3 2" xfId="8556" xr:uid="{00000000-0005-0000-0000-000062100000}"/>
    <cellStyle name="__ [0]_PERSONAL_1_Horizon round 1 model vFINAL_1_Project Makani Model 04-11-07 v6_UPC G&amp;A (5-3-07) 4" xfId="8557" xr:uid="{00000000-0005-0000-0000-000063100000}"/>
    <cellStyle name="__ [0]_PERSONAL_1_Pre-Tax GAAP" xfId="8558" xr:uid="{00000000-0005-0000-0000-000064100000}"/>
    <cellStyle name="__ [0]_PERSONAL_1_Pre-Tax GAAP 2" xfId="8559" xr:uid="{00000000-0005-0000-0000-000065100000}"/>
    <cellStyle name="__ [0]_PERSONAL_1_Pre-Tax GAAP 2 2" xfId="8560" xr:uid="{00000000-0005-0000-0000-000066100000}"/>
    <cellStyle name="__ [0]_PERSONAL_1_Pre-Tax GAAP 3" xfId="8561" xr:uid="{00000000-0005-0000-0000-000067100000}"/>
    <cellStyle name="__ [0]_PERSONAL_1_Wind farm - operation CF" xfId="8562" xr:uid="{00000000-0005-0000-0000-000068100000}"/>
    <cellStyle name="__ [0]_PERSONAL_1_Wind farm - operation CF 2" xfId="8563" xr:uid="{00000000-0005-0000-0000-000069100000}"/>
    <cellStyle name="__ [0]_PERSONAL_1_Wind farm - operation CF 2 2" xfId="8564" xr:uid="{00000000-0005-0000-0000-00006A100000}"/>
    <cellStyle name="__ [0]_PERSONAL_1_Wind farm - operation CF 3" xfId="8565" xr:uid="{00000000-0005-0000-0000-00006B100000}"/>
    <cellStyle name="__ [0]_PERSONAL_1_Wind farm - operation CF 3 2" xfId="8566" xr:uid="{00000000-0005-0000-0000-00006C100000}"/>
    <cellStyle name="__ [0]_PERSONAL_1_Wind farm - operation CF 4" xfId="8567" xr:uid="{00000000-0005-0000-0000-00006D100000}"/>
    <cellStyle name="__ [0]_PERSONAL_1_Wind farm - operation CF 4 2" xfId="8568" xr:uid="{00000000-0005-0000-0000-00006E100000}"/>
    <cellStyle name="__ [0]_PERSONAL_1_Wind farm - operation CF 5" xfId="8569" xr:uid="{00000000-0005-0000-0000-00006F100000}"/>
    <cellStyle name="__ [0]_PERSONAL_1_Wind farm - operation CF 5 2" xfId="8570" xr:uid="{00000000-0005-0000-0000-000070100000}"/>
    <cellStyle name="__ [0]_PERSONAL_1_Wind farm - operation CF 6" xfId="8571" xr:uid="{00000000-0005-0000-0000-000071100000}"/>
    <cellStyle name="__ [0]_PERSONAL_1_Wind farm - operation CF 6 2" xfId="8572" xr:uid="{00000000-0005-0000-0000-000072100000}"/>
    <cellStyle name="__ [0]_PERSONAL_1_Wind farm - operation CF 7" xfId="8573" xr:uid="{00000000-0005-0000-0000-000073100000}"/>
    <cellStyle name="__ [0]_PERSONAL_1_Wind farm - operation CF 7 2" xfId="8574" xr:uid="{00000000-0005-0000-0000-000074100000}"/>
    <cellStyle name="__ [0]_PERSONAL_1_Wind farm - operation CF 8" xfId="8575" xr:uid="{00000000-0005-0000-0000-000075100000}"/>
    <cellStyle name="__ [0]_PERSONAL_1_Wind farm - operation CF_071212 Unlevered McCormick Model - 2003 version" xfId="8576" xr:uid="{00000000-0005-0000-0000-000076100000}"/>
    <cellStyle name="__ [0]_PERSONAL_1_Wind farm - operation CF_071212 Unlevered McCormick Model - 2003 version 2" xfId="8577" xr:uid="{00000000-0005-0000-0000-000077100000}"/>
    <cellStyle name="__ [0]_PERSONAL_1_WPP - Ormat 6-5-2007  v19i with internal accounting v3 eq method FINAL" xfId="8578" xr:uid="{00000000-0005-0000-0000-000078100000}"/>
    <cellStyle name="__ [0]_PERSONAL_1_WPP - Ormat 6-5-2007  v19i with internal accounting v3 eq method FINAL 2" xfId="8579" xr:uid="{00000000-0005-0000-0000-000079100000}"/>
    <cellStyle name="__ [0]_PERSONAL_1_WPP - Ormat 6-5-2007  v19i with internal accounting v3 eq method FINAL 2 2" xfId="8580" xr:uid="{00000000-0005-0000-0000-00007A100000}"/>
    <cellStyle name="__ [0]_PERSONAL_1_WPP - Ormat 6-5-2007  v19i with internal accounting v3 eq method FINAL 3" xfId="8581" xr:uid="{00000000-0005-0000-0000-00007B100000}"/>
    <cellStyle name="__ [0]_PERSONAL_2" xfId="8582" xr:uid="{00000000-0005-0000-0000-00007C100000}"/>
    <cellStyle name="__ [0]_PERSONAL_2 2" xfId="8583" xr:uid="{00000000-0005-0000-0000-00007D100000}"/>
    <cellStyle name="__ [0]_PERSONAL_2 2 2" xfId="8584" xr:uid="{00000000-0005-0000-0000-00007E100000}"/>
    <cellStyle name="__ [0]_PERSONAL_2 3" xfId="8585" xr:uid="{00000000-0005-0000-0000-00007F100000}"/>
    <cellStyle name="__ [0]_PERSONAL_2 3 2" xfId="8586" xr:uid="{00000000-0005-0000-0000-000080100000}"/>
    <cellStyle name="__ [0]_PERSONAL_2 4" xfId="8587" xr:uid="{00000000-0005-0000-0000-000081100000}"/>
    <cellStyle name="__ [0]_PERSONAL_2 4 2" xfId="8588" xr:uid="{00000000-0005-0000-0000-000082100000}"/>
    <cellStyle name="__ [0]_PERSONAL_2 5" xfId="8589" xr:uid="{00000000-0005-0000-0000-000083100000}"/>
    <cellStyle name="__ [0]_PERSONAL_2 5 2" xfId="8590" xr:uid="{00000000-0005-0000-0000-000084100000}"/>
    <cellStyle name="__ [0]_PERSONAL_2 6" xfId="8591" xr:uid="{00000000-0005-0000-0000-000085100000}"/>
    <cellStyle name="__ [0]_PERSONAL_2 6 2" xfId="8592" xr:uid="{00000000-0005-0000-0000-000086100000}"/>
    <cellStyle name="__ [0]_PERSONAL_2 7" xfId="8593" xr:uid="{00000000-0005-0000-0000-000087100000}"/>
    <cellStyle name="__ [0]_PERSONAL_2 7 2" xfId="8594" xr:uid="{00000000-0005-0000-0000-000088100000}"/>
    <cellStyle name="__ [0]_PERSONAL_2 8" xfId="8595" xr:uid="{00000000-0005-0000-0000-000089100000}"/>
    <cellStyle name="__ [0]_PERSONAL_2_071212 Unlevered McCormick Model - 2003 version" xfId="8596" xr:uid="{00000000-0005-0000-0000-00008A100000}"/>
    <cellStyle name="__ [0]_PERSONAL_2_071212 Unlevered McCormick Model - 2003 version 2" xfId="8597" xr:uid="{00000000-0005-0000-0000-00008B100000}"/>
    <cellStyle name="__ [0]_PERSONAL_2_ClearSky_AEP_Min_04.04.02_Bank" xfId="8598" xr:uid="{00000000-0005-0000-0000-00008C100000}"/>
    <cellStyle name="__ [0]_PERSONAL_2_ClearSky_AEP_Min_04.04.02_Bank 2" xfId="8599" xr:uid="{00000000-0005-0000-0000-00008D100000}"/>
    <cellStyle name="__ [0]_PERSONAL_2_ClearSky_AEP_Min_04.04.02_Bank 2 2" xfId="8600" xr:uid="{00000000-0005-0000-0000-00008E100000}"/>
    <cellStyle name="__ [0]_PERSONAL_2_ClearSky_AEP_Min_04.04.02_Bank 3" xfId="8601" xr:uid="{00000000-0005-0000-0000-00008F100000}"/>
    <cellStyle name="__ [0]_PERSONAL_2_ClearSky_AEP_Min_04.04.02_Bank 3 2" xfId="8602" xr:uid="{00000000-0005-0000-0000-000090100000}"/>
    <cellStyle name="__ [0]_PERSONAL_2_ClearSky_AEP_Min_04.04.02_Bank 4" xfId="8603" xr:uid="{00000000-0005-0000-0000-000091100000}"/>
    <cellStyle name="__ [0]_PERSONAL_2_ClearSky_AEP_Min_04.04.02_Bank 4 2" xfId="8604" xr:uid="{00000000-0005-0000-0000-000092100000}"/>
    <cellStyle name="__ [0]_PERSONAL_2_ClearSky_AEP_Min_04.04.02_Bank 5" xfId="8605" xr:uid="{00000000-0005-0000-0000-000093100000}"/>
    <cellStyle name="__ [0]_PERSONAL_2_ClearSky_AEP_Min_04.04.02_Bank 5 2" xfId="8606" xr:uid="{00000000-0005-0000-0000-000094100000}"/>
    <cellStyle name="__ [0]_PERSONAL_2_ClearSky_AEP_Min_04.04.02_Bank 6" xfId="8607" xr:uid="{00000000-0005-0000-0000-000095100000}"/>
    <cellStyle name="__ [0]_PERSONAL_2_Clearsky_internal_050301" xfId="8608" xr:uid="{00000000-0005-0000-0000-000096100000}"/>
    <cellStyle name="__ [0]_PERSONAL_2_Clearsky_internal_050301 2" xfId="8609" xr:uid="{00000000-0005-0000-0000-000097100000}"/>
    <cellStyle name="__ [0]_PERSONAL_2_Clearsky_internal_050301 2 2" xfId="8610" xr:uid="{00000000-0005-0000-0000-000098100000}"/>
    <cellStyle name="__ [0]_PERSONAL_2_Clearsky_internal_050301 3" xfId="8611" xr:uid="{00000000-0005-0000-0000-000099100000}"/>
    <cellStyle name="__ [0]_PERSONAL_2_Clearsky_internal_050301 3 2" xfId="8612" xr:uid="{00000000-0005-0000-0000-00009A100000}"/>
    <cellStyle name="__ [0]_PERSONAL_2_Clearsky_internal_050301 4" xfId="8613" xr:uid="{00000000-0005-0000-0000-00009B100000}"/>
    <cellStyle name="__ [0]_PERSONAL_2_Clearsky_internal_050301 4 2" xfId="8614" xr:uid="{00000000-0005-0000-0000-00009C100000}"/>
    <cellStyle name="__ [0]_PERSONAL_2_Clearsky_internal_050301 5" xfId="8615" xr:uid="{00000000-0005-0000-0000-00009D100000}"/>
    <cellStyle name="__ [0]_PERSONAL_2_Clearsky_internal_050301 5 2" xfId="8616" xr:uid="{00000000-0005-0000-0000-00009E100000}"/>
    <cellStyle name="__ [0]_PERSONAL_2_Clearsky_internal_050301 6" xfId="8617" xr:uid="{00000000-0005-0000-0000-00009F100000}"/>
    <cellStyle name="__ [0]_PERSONAL_2_Clearsky_internal_070201" xfId="8618" xr:uid="{00000000-0005-0000-0000-0000A0100000}"/>
    <cellStyle name="__ [0]_PERSONAL_2_Clearsky_internal_070201 2" xfId="8619" xr:uid="{00000000-0005-0000-0000-0000A1100000}"/>
    <cellStyle name="__ [0]_PERSONAL_2_Clearsky_internal_070201.xls Chart 2" xfId="8620" xr:uid="{00000000-0005-0000-0000-0000A2100000}"/>
    <cellStyle name="__ [0]_PERSONAL_2_Clearsky_internal_070201.xls Chart 2 2" xfId="8621" xr:uid="{00000000-0005-0000-0000-0000A3100000}"/>
    <cellStyle name="__ [0]_PERSONAL_2_Clearsky_internal_070201_1" xfId="8622" xr:uid="{00000000-0005-0000-0000-0000A4100000}"/>
    <cellStyle name="__ [0]_PERSONAL_2_Clearsky_internal_070201_1 2" xfId="8623" xr:uid="{00000000-0005-0000-0000-0000A5100000}"/>
    <cellStyle name="__ [0]_PERSONAL_2_Clearsky_internal_070201_1 2 2" xfId="8624" xr:uid="{00000000-0005-0000-0000-0000A6100000}"/>
    <cellStyle name="__ [0]_PERSONAL_2_Clearsky_internal_070201_1 3" xfId="8625" xr:uid="{00000000-0005-0000-0000-0000A7100000}"/>
    <cellStyle name="__ [0]_PERSONAL_2_Clearsky_internal_070201_1 3 2" xfId="8626" xr:uid="{00000000-0005-0000-0000-0000A8100000}"/>
    <cellStyle name="__ [0]_PERSONAL_2_Clearsky_internal_070201_1 4" xfId="8627" xr:uid="{00000000-0005-0000-0000-0000A9100000}"/>
    <cellStyle name="__ [0]_PERSONAL_2_Clearsky_internal_070201_1 4 2" xfId="8628" xr:uid="{00000000-0005-0000-0000-0000AA100000}"/>
    <cellStyle name="__ [0]_PERSONAL_2_Clearsky_internal_070201_1 5" xfId="8629" xr:uid="{00000000-0005-0000-0000-0000AB100000}"/>
    <cellStyle name="__ [0]_PERSONAL_2_Clearsky_internal_070201_1 5 2" xfId="8630" xr:uid="{00000000-0005-0000-0000-0000AC100000}"/>
    <cellStyle name="__ [0]_PERSONAL_2_Clearsky_internal_070201_1 6" xfId="8631" xr:uid="{00000000-0005-0000-0000-0000AD100000}"/>
    <cellStyle name="__ [0]_PERSONAL_2_Clearsky_internal_070201_Clearsky_internal_070201" xfId="8632" xr:uid="{00000000-0005-0000-0000-0000AE100000}"/>
    <cellStyle name="__ [0]_PERSONAL_2_Clearsky_internal_070201_Clearsky_internal_070201 2" xfId="8633" xr:uid="{00000000-0005-0000-0000-0000AF100000}"/>
    <cellStyle name="__ [0]_PERSONAL_2_Clearsky_internal_070201_Clearsky_internal_070201 2 2" xfId="8634" xr:uid="{00000000-0005-0000-0000-0000B0100000}"/>
    <cellStyle name="__ [0]_PERSONAL_2_Clearsky_internal_070201_Clearsky_internal_070201 3" xfId="8635" xr:uid="{00000000-0005-0000-0000-0000B1100000}"/>
    <cellStyle name="__ [0]_PERSONAL_2_Clearsky_internal_070201_Clearsky_internal_070201 3 2" xfId="8636" xr:uid="{00000000-0005-0000-0000-0000B2100000}"/>
    <cellStyle name="__ [0]_PERSONAL_2_Clearsky_internal_070201_Clearsky_internal_070201 4" xfId="8637" xr:uid="{00000000-0005-0000-0000-0000B3100000}"/>
    <cellStyle name="__ [0]_PERSONAL_2_Clearsky_internal_070201_Clearsky_internal_070201 4 2" xfId="8638" xr:uid="{00000000-0005-0000-0000-0000B4100000}"/>
    <cellStyle name="__ [0]_PERSONAL_2_Clearsky_internal_070201_Clearsky_internal_070201 5" xfId="8639" xr:uid="{00000000-0005-0000-0000-0000B5100000}"/>
    <cellStyle name="__ [0]_PERSONAL_2_Clearsky_internal_070201_Clearsky_internal_070201 5 2" xfId="8640" xr:uid="{00000000-0005-0000-0000-0000B6100000}"/>
    <cellStyle name="__ [0]_PERSONAL_2_Clearsky_internal_070201_Clearsky_internal_070201 6" xfId="8641" xr:uid="{00000000-0005-0000-0000-0000B7100000}"/>
    <cellStyle name="__ [0]_PERSONAL_2_Clearsky_internal_070201_Clearsky_Outside_070201.xls Chart 2" xfId="8642" xr:uid="{00000000-0005-0000-0000-0000B8100000}"/>
    <cellStyle name="__ [0]_PERSONAL_2_Clearsky_internal_070201_Clearsky_Outside_070201.xls Chart 2 2" xfId="8643" xr:uid="{00000000-0005-0000-0000-0000B9100000}"/>
    <cellStyle name="__ [0]_PERSONAL_2_Clearsky_internal_070201_Clearsky_Outside_070201.xls Chart 2 2 2" xfId="8644" xr:uid="{00000000-0005-0000-0000-0000BA100000}"/>
    <cellStyle name="__ [0]_PERSONAL_2_Clearsky_internal_070201_Clearsky_Outside_070201.xls Chart 2 3" xfId="8645" xr:uid="{00000000-0005-0000-0000-0000BB100000}"/>
    <cellStyle name="__ [0]_PERSONAL_2_Clearsky_internal_070201_Clearsky_Outside_070201.xls Chart 2 3 2" xfId="8646" xr:uid="{00000000-0005-0000-0000-0000BC100000}"/>
    <cellStyle name="__ [0]_PERSONAL_2_Clearsky_internal_070201_Clearsky_Outside_070201.xls Chart 2 4" xfId="8647" xr:uid="{00000000-0005-0000-0000-0000BD100000}"/>
    <cellStyle name="__ [0]_PERSONAL_2_Clearsky_internal_070201_Clearsky_Outside_070201.xls Chart 2 4 2" xfId="8648" xr:uid="{00000000-0005-0000-0000-0000BE100000}"/>
    <cellStyle name="__ [0]_PERSONAL_2_Clearsky_internal_070201_Clearsky_Outside_070201.xls Chart 2 5" xfId="8649" xr:uid="{00000000-0005-0000-0000-0000BF100000}"/>
    <cellStyle name="__ [0]_PERSONAL_2_Clearsky_internal_070201_Clearsky_Outside_070201.xls Chart 2 5 2" xfId="8650" xr:uid="{00000000-0005-0000-0000-0000C0100000}"/>
    <cellStyle name="__ [0]_PERSONAL_2_Clearsky_internal_070201_Clearsky_Outside_070201.xls Chart 2 6" xfId="8651" xr:uid="{00000000-0005-0000-0000-0000C1100000}"/>
    <cellStyle name="__ [0]_PERSONAL_2_Clearsky_Outside_070201.xls Chart 2" xfId="8652" xr:uid="{00000000-0005-0000-0000-0000C2100000}"/>
    <cellStyle name="__ [0]_PERSONAL_2_Clearsky_Outside_070201.xls Chart 2 2" xfId="8653" xr:uid="{00000000-0005-0000-0000-0000C3100000}"/>
    <cellStyle name="__ [0]_PERSONAL_2_Clearsky_Outside_070201.xls Chart 2 2 2" xfId="8654" xr:uid="{00000000-0005-0000-0000-0000C4100000}"/>
    <cellStyle name="__ [0]_PERSONAL_2_Clearsky_Outside_070201.xls Chart 2 3" xfId="8655" xr:uid="{00000000-0005-0000-0000-0000C5100000}"/>
    <cellStyle name="__ [0]_PERSONAL_2_Clearsky_Outside_070201.xls Chart 2 3 2" xfId="8656" xr:uid="{00000000-0005-0000-0000-0000C6100000}"/>
    <cellStyle name="__ [0]_PERSONAL_2_Clearsky_Outside_070201.xls Chart 2 4" xfId="8657" xr:uid="{00000000-0005-0000-0000-0000C7100000}"/>
    <cellStyle name="__ [0]_PERSONAL_2_Clearsky_Outside_070201.xls Chart 2 4 2" xfId="8658" xr:uid="{00000000-0005-0000-0000-0000C8100000}"/>
    <cellStyle name="__ [0]_PERSONAL_2_Clearsky_Outside_070201.xls Chart 2 5" xfId="8659" xr:uid="{00000000-0005-0000-0000-0000C9100000}"/>
    <cellStyle name="__ [0]_PERSONAL_2_Clearsky_Outside_070201.xls Chart 2 5 2" xfId="8660" xr:uid="{00000000-0005-0000-0000-0000CA100000}"/>
    <cellStyle name="__ [0]_PERSONAL_2_Clearsky_Outside_070201.xls Chart 2 6" xfId="8661" xr:uid="{00000000-0005-0000-0000-0000CB100000}"/>
    <cellStyle name="__ [0]_PERSONAL_2_EWC 43.5MW8oMtresc 3_25_021" xfId="8662" xr:uid="{00000000-0005-0000-0000-0000CC100000}"/>
    <cellStyle name="__ [0]_PERSONAL_2_EWC 43.5MW8oMtresc 3_25_021 2" xfId="8663" xr:uid="{00000000-0005-0000-0000-0000CD100000}"/>
    <cellStyle name="__ [0]_PERSONAL_2_EWC 43.5MW8oMtresc 3_25_021 2 2" xfId="8664" xr:uid="{00000000-0005-0000-0000-0000CE100000}"/>
    <cellStyle name="__ [0]_PERSONAL_2_EWC 43.5MW8oMtresc 3_25_021 3" xfId="8665" xr:uid="{00000000-0005-0000-0000-0000CF100000}"/>
    <cellStyle name="__ [0]_PERSONAL_2_EWC 43.5MW8oMtresc 3_25_021 3 2" xfId="8666" xr:uid="{00000000-0005-0000-0000-0000D0100000}"/>
    <cellStyle name="__ [0]_PERSONAL_2_EWC 43.5MW8oMtresc 3_25_021 4" xfId="8667" xr:uid="{00000000-0005-0000-0000-0000D1100000}"/>
    <cellStyle name="__ [0]_PERSONAL_2_EWC 43.5MW8oMtresc 3_25_021 4 2" xfId="8668" xr:uid="{00000000-0005-0000-0000-0000D2100000}"/>
    <cellStyle name="__ [0]_PERSONAL_2_EWC 43.5MW8oMtresc 3_25_021 5" xfId="8669" xr:uid="{00000000-0005-0000-0000-0000D3100000}"/>
    <cellStyle name="__ [0]_PERSONAL_2_EWC 43.5MW8oMtresc 3_25_021 5 2" xfId="8670" xr:uid="{00000000-0005-0000-0000-0000D4100000}"/>
    <cellStyle name="__ [0]_PERSONAL_2_EWC 43.5MW8oMtresc 3_25_021 6" xfId="8671" xr:uid="{00000000-0005-0000-0000-0000D5100000}"/>
    <cellStyle name="__ [0]_PERSONAL_2_EWC 43.5MW8oMtresc 3_25_021 6 2" xfId="8672" xr:uid="{00000000-0005-0000-0000-0000D6100000}"/>
    <cellStyle name="__ [0]_PERSONAL_2_EWC 43.5MW8oMtresc 3_25_021 7" xfId="8673" xr:uid="{00000000-0005-0000-0000-0000D7100000}"/>
    <cellStyle name="__ [0]_PERSONAL_2_EWC 43.5MW8oMtresc 3_25_021 7 2" xfId="8674" xr:uid="{00000000-0005-0000-0000-0000D8100000}"/>
    <cellStyle name="__ [0]_PERSONAL_2_EWC 43.5MW8oMtresc 3_25_021 8" xfId="8675" xr:uid="{00000000-0005-0000-0000-0000D9100000}"/>
    <cellStyle name="__ [0]_PERSONAL_2_EWC 43.5MW8oMtresc 3_25_021_071212 Unlevered McCormick Model - 2003 version" xfId="8676" xr:uid="{00000000-0005-0000-0000-0000DA100000}"/>
    <cellStyle name="__ [0]_PERSONAL_2_EWC 43.5MW8oMtresc 3_25_021_071212 Unlevered McCormick Model - 2003 version 2" xfId="8677" xr:uid="{00000000-0005-0000-0000-0000DB100000}"/>
    <cellStyle name="__ [0]_PERSONAL_2_EWC 43.5MW8oMtresc 3_25_02v2" xfId="8678" xr:uid="{00000000-0005-0000-0000-0000DC100000}"/>
    <cellStyle name="__ [0]_PERSONAL_2_EWC 43.5MW8oMtresc 3_25_02v2 2" xfId="8679" xr:uid="{00000000-0005-0000-0000-0000DD100000}"/>
    <cellStyle name="__ [0]_PERSONAL_2_EWC 43.5MW8oMtresc 3_25_02v2 2 2" xfId="8680" xr:uid="{00000000-0005-0000-0000-0000DE100000}"/>
    <cellStyle name="__ [0]_PERSONAL_2_EWC 43.5MW8oMtresc 3_25_02v2 2 2 2" xfId="8681" xr:uid="{00000000-0005-0000-0000-0000DF100000}"/>
    <cellStyle name="__ [0]_PERSONAL_2_EWC 43.5MW8oMtresc 3_25_02v2 2 3" xfId="8682" xr:uid="{00000000-0005-0000-0000-0000E0100000}"/>
    <cellStyle name="__ [0]_PERSONAL_2_EWC 43.5MW8oMtresc 3_25_02v2 2 3 2" xfId="8683" xr:uid="{00000000-0005-0000-0000-0000E1100000}"/>
    <cellStyle name="__ [0]_PERSONAL_2_EWC 43.5MW8oMtresc 3_25_02v2 2 4" xfId="8684" xr:uid="{00000000-0005-0000-0000-0000E2100000}"/>
    <cellStyle name="__ [0]_PERSONAL_2_EWC 43.5MW8oMtresc 3_25_02v2 2 4 2" xfId="8685" xr:uid="{00000000-0005-0000-0000-0000E3100000}"/>
    <cellStyle name="__ [0]_PERSONAL_2_EWC 43.5MW8oMtresc 3_25_02v2 2 5" xfId="8686" xr:uid="{00000000-0005-0000-0000-0000E4100000}"/>
    <cellStyle name="__ [0]_PERSONAL_2_EWC 43.5MW8oMtresc 3_25_02v2 2 5 2" xfId="8687" xr:uid="{00000000-0005-0000-0000-0000E5100000}"/>
    <cellStyle name="__ [0]_PERSONAL_2_EWC 43.5MW8oMtresc 3_25_02v2 2 6" xfId="8688" xr:uid="{00000000-0005-0000-0000-0000E6100000}"/>
    <cellStyle name="__ [0]_PERSONAL_2_EWC 43.5MW8oMtresc 3_25_02v2 3" xfId="8689" xr:uid="{00000000-0005-0000-0000-0000E7100000}"/>
    <cellStyle name="__ [0]_PERSONAL_2_EWC 43.5MW8oMtresc 3_25_02v2 3 2" xfId="8690" xr:uid="{00000000-0005-0000-0000-0000E8100000}"/>
    <cellStyle name="__ [0]_PERSONAL_2_EWC 43.5MW8oMtresc 3_25_02v2 3 2 2" xfId="8691" xr:uid="{00000000-0005-0000-0000-0000E9100000}"/>
    <cellStyle name="__ [0]_PERSONAL_2_EWC 43.5MW8oMtresc 3_25_02v2 3 3" xfId="8692" xr:uid="{00000000-0005-0000-0000-0000EA100000}"/>
    <cellStyle name="__ [0]_PERSONAL_2_EWC 43.5MW8oMtresc 3_25_02v2 3 3 2" xfId="8693" xr:uid="{00000000-0005-0000-0000-0000EB100000}"/>
    <cellStyle name="__ [0]_PERSONAL_2_EWC 43.5MW8oMtresc 3_25_02v2 3 4" xfId="8694" xr:uid="{00000000-0005-0000-0000-0000EC100000}"/>
    <cellStyle name="__ [0]_PERSONAL_2_EWC 43.5MW8oMtresc 3_25_02v2 3 4 2" xfId="8695" xr:uid="{00000000-0005-0000-0000-0000ED100000}"/>
    <cellStyle name="__ [0]_PERSONAL_2_EWC 43.5MW8oMtresc 3_25_02v2 3 5" xfId="8696" xr:uid="{00000000-0005-0000-0000-0000EE100000}"/>
    <cellStyle name="__ [0]_PERSONAL_2_EWC 43.5MW8oMtresc 3_25_02v2 3 5 2" xfId="8697" xr:uid="{00000000-0005-0000-0000-0000EF100000}"/>
    <cellStyle name="__ [0]_PERSONAL_2_EWC 43.5MW8oMtresc 3_25_02v2 3 6" xfId="8698" xr:uid="{00000000-0005-0000-0000-0000F0100000}"/>
    <cellStyle name="__ [0]_PERSONAL_2_EWC 43.5MW8oMtresc 3_25_02v2 4" xfId="8699" xr:uid="{00000000-0005-0000-0000-0000F1100000}"/>
    <cellStyle name="__ [0]_PERSONAL_2_EWC 43.5MW8oMtresc 3_25_02v2_CHECK - White Creek Final Closing Model_2007 11 16 vequity method FINAL" xfId="8700" xr:uid="{00000000-0005-0000-0000-0000F2100000}"/>
    <cellStyle name="__ [0]_PERSONAL_2_EWC 43.5MW8oMtresc 3_25_02v2_CHECK - White Creek Final Closing Model_2007 11 16 vequity method FINAL 2" xfId="8701" xr:uid="{00000000-0005-0000-0000-0000F3100000}"/>
    <cellStyle name="__ [0]_PERSONAL_2_EWC 43.5MW8oMtresc 3_25_02v2_CHECK - White Creek Final Closing Model_2007 11 16 vequity method FINAL 2 2" xfId="8702" xr:uid="{00000000-0005-0000-0000-0000F4100000}"/>
    <cellStyle name="__ [0]_PERSONAL_2_EWC 43.5MW8oMtresc 3_25_02v2_CHECK - White Creek Final Closing Model_2007 11 16 vequity method FINAL 3" xfId="8703" xr:uid="{00000000-0005-0000-0000-0000F5100000}"/>
    <cellStyle name="__ [0]_PERSONAL_2_EWC 43.5MW8oMtresc 3_25_02v2_Horizon round 1 model vFINAL" xfId="8704" xr:uid="{00000000-0005-0000-0000-0000F6100000}"/>
    <cellStyle name="__ [0]_PERSONAL_2_EWC 43.5MW8oMtresc 3_25_02v2_Horizon round 1 model vFINAL 2" xfId="8705" xr:uid="{00000000-0005-0000-0000-0000F7100000}"/>
    <cellStyle name="__ [0]_PERSONAL_2_EWC 43.5MW8oMtresc 3_25_02v2_Horizon round 1 model vFINAL 2 2" xfId="8706" xr:uid="{00000000-0005-0000-0000-0000F8100000}"/>
    <cellStyle name="__ [0]_PERSONAL_2_EWC 43.5MW8oMtresc 3_25_02v2_Horizon round 1 model vFINAL 3" xfId="8707" xr:uid="{00000000-0005-0000-0000-0000F9100000}"/>
    <cellStyle name="__ [0]_PERSONAL_2_EWC 43.5MW8oMtresc 3_25_02v2_Horizon round 1 model vFINAL 3 2" xfId="8708" xr:uid="{00000000-0005-0000-0000-0000FA100000}"/>
    <cellStyle name="__ [0]_PERSONAL_2_EWC 43.5MW8oMtresc 3_25_02v2_Horizon round 1 model vFINAL 4" xfId="8709" xr:uid="{00000000-0005-0000-0000-0000FB100000}"/>
    <cellStyle name="__ [0]_PERSONAL_2_EWC 43.5MW8oMtresc 3_25_02v2_Horizon round 1 model vFINAL_1" xfId="8710" xr:uid="{00000000-0005-0000-0000-0000FC100000}"/>
    <cellStyle name="__ [0]_PERSONAL_2_EWC 43.5MW8oMtresc 3_25_02v2_Horizon round 1 model vFINAL_1 2" xfId="8711" xr:uid="{00000000-0005-0000-0000-0000FD100000}"/>
    <cellStyle name="__ [0]_PERSONAL_2_EWC 43.5MW8oMtresc 3_25_02v2_Horizon round 1 model vFINAL_1 2 2" xfId="8712" xr:uid="{00000000-0005-0000-0000-0000FE100000}"/>
    <cellStyle name="__ [0]_PERSONAL_2_EWC 43.5MW8oMtresc 3_25_02v2_Horizon round 1 model vFINAL_1 3" xfId="8713" xr:uid="{00000000-0005-0000-0000-0000FF100000}"/>
    <cellStyle name="__ [0]_PERSONAL_2_EWC 43.5MW8oMtresc 3_25_02v2_Horizon round 1 model vFINAL_1 3 2" xfId="8714" xr:uid="{00000000-0005-0000-0000-000000110000}"/>
    <cellStyle name="__ [0]_PERSONAL_2_EWC 43.5MW8oMtresc 3_25_02v2_Horizon round 1 model vFINAL_1 4" xfId="8715" xr:uid="{00000000-0005-0000-0000-000001110000}"/>
    <cellStyle name="__ [0]_PERSONAL_2_EWC 43.5MW8oMtresc 3_25_02v2_Horizon round 1 model vFINAL_1_Project Farwest III Model 03-20-07 v135" xfId="8716" xr:uid="{00000000-0005-0000-0000-000002110000}"/>
    <cellStyle name="__ [0]_PERSONAL_2_EWC 43.5MW8oMtresc 3_25_02v2_Horizon round 1 model vFINAL_1_Project Farwest III Model 03-20-07 v135 2" xfId="8717" xr:uid="{00000000-0005-0000-0000-000003110000}"/>
    <cellStyle name="__ [0]_PERSONAL_2_EWC 43.5MW8oMtresc 3_25_02v2_Horizon round 1 model vFINAL_1_Project Farwest III Model 03-20-07 v135 2 2" xfId="8718" xr:uid="{00000000-0005-0000-0000-000004110000}"/>
    <cellStyle name="__ [0]_PERSONAL_2_EWC 43.5MW8oMtresc 3_25_02v2_Horizon round 1 model vFINAL_1_Project Farwest III Model 03-20-07 v135 3" xfId="8719" xr:uid="{00000000-0005-0000-0000-000005110000}"/>
    <cellStyle name="__ [0]_PERSONAL_2_EWC 43.5MW8oMtresc 3_25_02v2_Horizon round 1 model vFINAL_1_Project Farwest III Model 03-20-07 v135 3 2" xfId="8720" xr:uid="{00000000-0005-0000-0000-000006110000}"/>
    <cellStyle name="__ [0]_PERSONAL_2_EWC 43.5MW8oMtresc 3_25_02v2_Horizon round 1 model vFINAL_1_Project Farwest III Model 03-20-07 v135 4" xfId="8721" xr:uid="{00000000-0005-0000-0000-000007110000}"/>
    <cellStyle name="__ [0]_PERSONAL_2_EWC 43.5MW8oMtresc 3_25_02v2_Horizon round 1 model vFINAL_1_Project Farwest III Model 03-20-07 v135_UPC G&amp;A (5-3-07)" xfId="8722" xr:uid="{00000000-0005-0000-0000-000008110000}"/>
    <cellStyle name="__ [0]_PERSONAL_2_EWC 43.5MW8oMtresc 3_25_02v2_Horizon round 1 model vFINAL_1_Project Farwest III Model 03-20-07 v135_UPC G&amp;A (5-3-07) 2" xfId="8723" xr:uid="{00000000-0005-0000-0000-000009110000}"/>
    <cellStyle name="__ [0]_PERSONAL_2_EWC 43.5MW8oMtresc 3_25_02v2_Horizon round 1 model vFINAL_1_Project Farwest III Model 03-20-07 v135_UPC G&amp;A (5-3-07) 2 2" xfId="8724" xr:uid="{00000000-0005-0000-0000-00000A110000}"/>
    <cellStyle name="__ [0]_PERSONAL_2_EWC 43.5MW8oMtresc 3_25_02v2_Horizon round 1 model vFINAL_1_Project Farwest III Model 03-20-07 v135_UPC G&amp;A (5-3-07) 3" xfId="8725" xr:uid="{00000000-0005-0000-0000-00000B110000}"/>
    <cellStyle name="__ [0]_PERSONAL_2_EWC 43.5MW8oMtresc 3_25_02v2_Horizon round 1 model vFINAL_1_Project Farwest III Model 03-20-07 v135_UPC G&amp;A (5-3-07) 3 2" xfId="8726" xr:uid="{00000000-0005-0000-0000-00000C110000}"/>
    <cellStyle name="__ [0]_PERSONAL_2_EWC 43.5MW8oMtresc 3_25_02v2_Horizon round 1 model vFINAL_1_Project Farwest III Model 03-20-07 v135_UPC G&amp;A (5-3-07) 4" xfId="8727" xr:uid="{00000000-0005-0000-0000-00000D110000}"/>
    <cellStyle name="__ [0]_PERSONAL_2_EWC 43.5MW8oMtresc 3_25_02v2_Horizon round 1 model vFINAL_1_Project Makani Model 04-11-07 v6" xfId="8728" xr:uid="{00000000-0005-0000-0000-00000E110000}"/>
    <cellStyle name="__ [0]_PERSONAL_2_EWC 43.5MW8oMtresc 3_25_02v2_Horizon round 1 model vFINAL_1_Project Makani Model 04-11-07 v6 2" xfId="8729" xr:uid="{00000000-0005-0000-0000-00000F110000}"/>
    <cellStyle name="__ [0]_PERSONAL_2_EWC 43.5MW8oMtresc 3_25_02v2_Horizon round 1 model vFINAL_1_Project Makani Model 04-11-07 v6 2 2" xfId="8730" xr:uid="{00000000-0005-0000-0000-000010110000}"/>
    <cellStyle name="__ [0]_PERSONAL_2_EWC 43.5MW8oMtresc 3_25_02v2_Horizon round 1 model vFINAL_1_Project Makani Model 04-11-07 v6 3" xfId="8731" xr:uid="{00000000-0005-0000-0000-000011110000}"/>
    <cellStyle name="__ [0]_PERSONAL_2_EWC 43.5MW8oMtresc 3_25_02v2_Horizon round 1 model vFINAL_1_Project Makani Model 04-11-07 v6 3 2" xfId="8732" xr:uid="{00000000-0005-0000-0000-000012110000}"/>
    <cellStyle name="__ [0]_PERSONAL_2_EWC 43.5MW8oMtresc 3_25_02v2_Horizon round 1 model vFINAL_1_Project Makani Model 04-11-07 v6 4" xfId="8733" xr:uid="{00000000-0005-0000-0000-000013110000}"/>
    <cellStyle name="__ [0]_PERSONAL_2_EWC 43.5MW8oMtresc 3_25_02v2_Horizon round 1 model vFINAL_1_Project Makani Model 04-11-07 v6_UPC G&amp;A (5-3-07)" xfId="8734" xr:uid="{00000000-0005-0000-0000-000014110000}"/>
    <cellStyle name="__ [0]_PERSONAL_2_EWC 43.5MW8oMtresc 3_25_02v2_Horizon round 1 model vFINAL_1_Project Makani Model 04-11-07 v6_UPC G&amp;A (5-3-07) 2" xfId="8735" xr:uid="{00000000-0005-0000-0000-000015110000}"/>
    <cellStyle name="__ [0]_PERSONAL_2_EWC 43.5MW8oMtresc 3_25_02v2_Horizon round 1 model vFINAL_1_Project Makani Model 04-11-07 v6_UPC G&amp;A (5-3-07) 2 2" xfId="8736" xr:uid="{00000000-0005-0000-0000-000016110000}"/>
    <cellStyle name="__ [0]_PERSONAL_2_EWC 43.5MW8oMtresc 3_25_02v2_Horizon round 1 model vFINAL_1_Project Makani Model 04-11-07 v6_UPC G&amp;A (5-3-07) 3" xfId="8737" xr:uid="{00000000-0005-0000-0000-000017110000}"/>
    <cellStyle name="__ [0]_PERSONAL_2_EWC 43.5MW8oMtresc 3_25_02v2_Horizon round 1 model vFINAL_1_Project Makani Model 04-11-07 v6_UPC G&amp;A (5-3-07) 3 2" xfId="8738" xr:uid="{00000000-0005-0000-0000-000018110000}"/>
    <cellStyle name="__ [0]_PERSONAL_2_EWC 43.5MW8oMtresc 3_25_02v2_Horizon round 1 model vFINAL_1_Project Makani Model 04-11-07 v6_UPC G&amp;A (5-3-07) 4" xfId="8739" xr:uid="{00000000-0005-0000-0000-000019110000}"/>
    <cellStyle name="__ [0]_PERSONAL_2_EWC 43.5MW8oMtresc 3_25_02v2_Pre-Tax GAAP" xfId="8740" xr:uid="{00000000-0005-0000-0000-00001A110000}"/>
    <cellStyle name="__ [0]_PERSONAL_2_EWC 43.5MW8oMtresc 3_25_02v2_Pre-Tax GAAP 2" xfId="8741" xr:uid="{00000000-0005-0000-0000-00001B110000}"/>
    <cellStyle name="__ [0]_PERSONAL_2_EWC 43.5MW8oMtresc 3_25_02v2_Pre-Tax GAAP 2 2" xfId="8742" xr:uid="{00000000-0005-0000-0000-00001C110000}"/>
    <cellStyle name="__ [0]_PERSONAL_2_EWC 43.5MW8oMtresc 3_25_02v2_Pre-Tax GAAP 3" xfId="8743" xr:uid="{00000000-0005-0000-0000-00001D110000}"/>
    <cellStyle name="__ [0]_PERSONAL_2_EWC 43.5MW8oMtresc 3_25_02v2_WPP - Ormat 6-5-2007  v19i with internal accounting v3 eq method FINAL" xfId="8744" xr:uid="{00000000-0005-0000-0000-00001E110000}"/>
    <cellStyle name="__ [0]_PERSONAL_2_EWC 43.5MW8oMtresc 3_25_02v2_WPP - Ormat 6-5-2007  v19i with internal accounting v3 eq method FINAL 2" xfId="8745" xr:uid="{00000000-0005-0000-0000-00001F110000}"/>
    <cellStyle name="__ [0]_PERSONAL_2_EWC 43.5MW8oMtresc 3_25_02v2_WPP - Ormat 6-5-2007  v19i with internal accounting v3 eq method FINAL 2 2" xfId="8746" xr:uid="{00000000-0005-0000-0000-000020110000}"/>
    <cellStyle name="__ [0]_PERSONAL_2_EWC 43.5MW8oMtresc 3_25_02v2_WPP - Ormat 6-5-2007  v19i with internal accounting v3 eq method FINAL 3" xfId="8747" xr:uid="{00000000-0005-0000-0000-000021110000}"/>
    <cellStyle name="__ [0]_PERSONAL_2_EWC 43.5MW8oMtresc 3_25_02v2w_esc" xfId="8748" xr:uid="{00000000-0005-0000-0000-000022110000}"/>
    <cellStyle name="__ [0]_PERSONAL_2_EWC 43.5MW8oMtresc 3_25_02v2w_esc 2" xfId="8749" xr:uid="{00000000-0005-0000-0000-000023110000}"/>
    <cellStyle name="__ [0]_PERSONAL_2_EWC 43.5MW8oMtresc 3_25_02v2w_esc 2 2" xfId="8750" xr:uid="{00000000-0005-0000-0000-000024110000}"/>
    <cellStyle name="__ [0]_PERSONAL_2_EWC 43.5MW8oMtresc 3_25_02v2w_esc 3" xfId="8751" xr:uid="{00000000-0005-0000-0000-000025110000}"/>
    <cellStyle name="__ [0]_PERSONAL_2_EWC 43.5MW8oMtresc 3_25_02v2w_esc 3 2" xfId="8752" xr:uid="{00000000-0005-0000-0000-000026110000}"/>
    <cellStyle name="__ [0]_PERSONAL_2_EWC 43.5MW8oMtresc 3_25_02v2w_esc 4" xfId="8753" xr:uid="{00000000-0005-0000-0000-000027110000}"/>
    <cellStyle name="__ [0]_PERSONAL_2_EWC 43.5MW8oMtresc 3_25_02v2w_esc 4 2" xfId="8754" xr:uid="{00000000-0005-0000-0000-000028110000}"/>
    <cellStyle name="__ [0]_PERSONAL_2_EWC 43.5MW8oMtresc 3_25_02v2w_esc 5" xfId="8755" xr:uid="{00000000-0005-0000-0000-000029110000}"/>
    <cellStyle name="__ [0]_PERSONAL_2_EWC 43.5MW8oMtresc 3_25_02v2w_esc 5 2" xfId="8756" xr:uid="{00000000-0005-0000-0000-00002A110000}"/>
    <cellStyle name="__ [0]_PERSONAL_2_EWC 43.5MW8oMtresc 3_25_02v2w_esc 6" xfId="8757" xr:uid="{00000000-0005-0000-0000-00002B110000}"/>
    <cellStyle name="__ [0]_PERSONAL_2_EWC 43.5MW8oMtresc 3_25_02v2w_esc 6 2" xfId="8758" xr:uid="{00000000-0005-0000-0000-00002C110000}"/>
    <cellStyle name="__ [0]_PERSONAL_2_EWC 43.5MW8oMtresc 3_25_02v2w_esc 7" xfId="8759" xr:uid="{00000000-0005-0000-0000-00002D110000}"/>
    <cellStyle name="__ [0]_PERSONAL_2_EWC 43.5MW8oMtresc 3_25_02v2w_esc 7 2" xfId="8760" xr:uid="{00000000-0005-0000-0000-00002E110000}"/>
    <cellStyle name="__ [0]_PERSONAL_2_EWC 43.5MW8oMtresc 3_25_02v2w_esc 8" xfId="8761" xr:uid="{00000000-0005-0000-0000-00002F110000}"/>
    <cellStyle name="__ [0]_PERSONAL_2_EWC 43.5MW8oMtresc 3_25_02v2w_esc_071212 Unlevered McCormick Model - 2003 version" xfId="8762" xr:uid="{00000000-0005-0000-0000-000030110000}"/>
    <cellStyle name="__ [0]_PERSONAL_2_EWC 43.5MW8oMtresc 3_25_02v2w_esc_071212 Unlevered McCormick Model - 2003 version 2" xfId="8763" xr:uid="{00000000-0005-0000-0000-000031110000}"/>
    <cellStyle name="__ [0]_PERSONAL_2_Wind farm - operation CF" xfId="8764" xr:uid="{00000000-0005-0000-0000-000032110000}"/>
    <cellStyle name="__ [0]_PERSONAL_2_Wind farm - operation CF 2" xfId="8765" xr:uid="{00000000-0005-0000-0000-000033110000}"/>
    <cellStyle name="__ [0]_PERSONAL_2_Wind farm - operation CF 2 2" xfId="8766" xr:uid="{00000000-0005-0000-0000-000034110000}"/>
    <cellStyle name="__ [0]_PERSONAL_2_Wind farm - operation CF 2 2 2" xfId="8767" xr:uid="{00000000-0005-0000-0000-000035110000}"/>
    <cellStyle name="__ [0]_PERSONAL_2_Wind farm - operation CF 2 3" xfId="8768" xr:uid="{00000000-0005-0000-0000-000036110000}"/>
    <cellStyle name="__ [0]_PERSONAL_2_Wind farm - operation CF 2 3 2" xfId="8769" xr:uid="{00000000-0005-0000-0000-000037110000}"/>
    <cellStyle name="__ [0]_PERSONAL_2_Wind farm - operation CF 2 4" xfId="8770" xr:uid="{00000000-0005-0000-0000-000038110000}"/>
    <cellStyle name="__ [0]_PERSONAL_2_Wind farm - operation CF 2 4 2" xfId="8771" xr:uid="{00000000-0005-0000-0000-000039110000}"/>
    <cellStyle name="__ [0]_PERSONAL_2_Wind farm - operation CF 2 5" xfId="8772" xr:uid="{00000000-0005-0000-0000-00003A110000}"/>
    <cellStyle name="__ [0]_PERSONAL_2_Wind farm - operation CF 2 5 2" xfId="8773" xr:uid="{00000000-0005-0000-0000-00003B110000}"/>
    <cellStyle name="__ [0]_PERSONAL_2_Wind farm - operation CF 2 6" xfId="8774" xr:uid="{00000000-0005-0000-0000-00003C110000}"/>
    <cellStyle name="__ [0]_PERSONAL_2_Wind farm - operation CF 3" xfId="8775" xr:uid="{00000000-0005-0000-0000-00003D110000}"/>
    <cellStyle name="__ [0]_PERSONAL_2_Wind farm - operation CF 3 2" xfId="8776" xr:uid="{00000000-0005-0000-0000-00003E110000}"/>
    <cellStyle name="__ [0]_PERSONAL_2_Wind farm - operation CF 3 2 2" xfId="8777" xr:uid="{00000000-0005-0000-0000-00003F110000}"/>
    <cellStyle name="__ [0]_PERSONAL_2_Wind farm - operation CF 3 3" xfId="8778" xr:uid="{00000000-0005-0000-0000-000040110000}"/>
    <cellStyle name="__ [0]_PERSONAL_2_Wind farm - operation CF 3 3 2" xfId="8779" xr:uid="{00000000-0005-0000-0000-000041110000}"/>
    <cellStyle name="__ [0]_PERSONAL_2_Wind farm - operation CF 3 4" xfId="8780" xr:uid="{00000000-0005-0000-0000-000042110000}"/>
    <cellStyle name="__ [0]_PERSONAL_2_Wind farm - operation CF 3 4 2" xfId="8781" xr:uid="{00000000-0005-0000-0000-000043110000}"/>
    <cellStyle name="__ [0]_PERSONAL_2_Wind farm - operation CF 3 5" xfId="8782" xr:uid="{00000000-0005-0000-0000-000044110000}"/>
    <cellStyle name="__ [0]_PERSONAL_2_Wind farm - operation CF 3 5 2" xfId="8783" xr:uid="{00000000-0005-0000-0000-000045110000}"/>
    <cellStyle name="__ [0]_PERSONAL_2_Wind farm - operation CF 3 6" xfId="8784" xr:uid="{00000000-0005-0000-0000-000046110000}"/>
    <cellStyle name="__ [0]_PERSONAL_2_Wind farm - operation CF 4" xfId="8785" xr:uid="{00000000-0005-0000-0000-000047110000}"/>
    <cellStyle name="__ [0]_PERSONAL_2_Wind farm - operation CF_CHECK - White Creek Final Closing Model_2007 11 16 vequity method FINAL" xfId="8786" xr:uid="{00000000-0005-0000-0000-000048110000}"/>
    <cellStyle name="__ [0]_PERSONAL_2_Wind farm - operation CF_CHECK - White Creek Final Closing Model_2007 11 16 vequity method FINAL 2" xfId="8787" xr:uid="{00000000-0005-0000-0000-000049110000}"/>
    <cellStyle name="__ [0]_PERSONAL_2_Wind farm - operation CF_CHECK - White Creek Final Closing Model_2007 11 16 vequity method FINAL 2 2" xfId="8788" xr:uid="{00000000-0005-0000-0000-00004A110000}"/>
    <cellStyle name="__ [0]_PERSONAL_2_Wind farm - operation CF_CHECK - White Creek Final Closing Model_2007 11 16 vequity method FINAL 3" xfId="8789" xr:uid="{00000000-0005-0000-0000-00004B110000}"/>
    <cellStyle name="__ [0]_PERSONAL_2_Wind farm - operation CF_Horizon round 1 model vFINAL" xfId="8790" xr:uid="{00000000-0005-0000-0000-00004C110000}"/>
    <cellStyle name="__ [0]_PERSONAL_2_Wind farm - operation CF_Horizon round 1 model vFINAL 2" xfId="8791" xr:uid="{00000000-0005-0000-0000-00004D110000}"/>
    <cellStyle name="__ [0]_PERSONAL_2_Wind farm - operation CF_Horizon round 1 model vFINAL 2 2" xfId="8792" xr:uid="{00000000-0005-0000-0000-00004E110000}"/>
    <cellStyle name="__ [0]_PERSONAL_2_Wind farm - operation CF_Horizon round 1 model vFINAL 3" xfId="8793" xr:uid="{00000000-0005-0000-0000-00004F110000}"/>
    <cellStyle name="__ [0]_PERSONAL_2_Wind farm - operation CF_Horizon round 1 model vFINAL 3 2" xfId="8794" xr:uid="{00000000-0005-0000-0000-000050110000}"/>
    <cellStyle name="__ [0]_PERSONAL_2_Wind farm - operation CF_Horizon round 1 model vFINAL 4" xfId="8795" xr:uid="{00000000-0005-0000-0000-000051110000}"/>
    <cellStyle name="__ [0]_PERSONAL_2_Wind farm - operation CF_Horizon round 1 model vFINAL_1" xfId="8796" xr:uid="{00000000-0005-0000-0000-000052110000}"/>
    <cellStyle name="__ [0]_PERSONAL_2_Wind farm - operation CF_Horizon round 1 model vFINAL_1 2" xfId="8797" xr:uid="{00000000-0005-0000-0000-000053110000}"/>
    <cellStyle name="__ [0]_PERSONAL_2_Wind farm - operation CF_Horizon round 1 model vFINAL_1 2 2" xfId="8798" xr:uid="{00000000-0005-0000-0000-000054110000}"/>
    <cellStyle name="__ [0]_PERSONAL_2_Wind farm - operation CF_Horizon round 1 model vFINAL_1 3" xfId="8799" xr:uid="{00000000-0005-0000-0000-000055110000}"/>
    <cellStyle name="__ [0]_PERSONAL_2_Wind farm - operation CF_Horizon round 1 model vFINAL_1 3 2" xfId="8800" xr:uid="{00000000-0005-0000-0000-000056110000}"/>
    <cellStyle name="__ [0]_PERSONAL_2_Wind farm - operation CF_Horizon round 1 model vFINAL_1 4" xfId="8801" xr:uid="{00000000-0005-0000-0000-000057110000}"/>
    <cellStyle name="__ [0]_PERSONAL_2_Wind farm - operation CF_Horizon round 1 model vFINAL_1_Project Farwest III Model 03-20-07 v135" xfId="8802" xr:uid="{00000000-0005-0000-0000-000058110000}"/>
    <cellStyle name="__ [0]_PERSONAL_2_Wind farm - operation CF_Horizon round 1 model vFINAL_1_Project Farwest III Model 03-20-07 v135 2" xfId="8803" xr:uid="{00000000-0005-0000-0000-000059110000}"/>
    <cellStyle name="__ [0]_PERSONAL_2_Wind farm - operation CF_Horizon round 1 model vFINAL_1_Project Farwest III Model 03-20-07 v135 2 2" xfId="8804" xr:uid="{00000000-0005-0000-0000-00005A110000}"/>
    <cellStyle name="__ [0]_PERSONAL_2_Wind farm - operation CF_Horizon round 1 model vFINAL_1_Project Farwest III Model 03-20-07 v135 3" xfId="8805" xr:uid="{00000000-0005-0000-0000-00005B110000}"/>
    <cellStyle name="__ [0]_PERSONAL_2_Wind farm - operation CF_Horizon round 1 model vFINAL_1_Project Farwest III Model 03-20-07 v135 3 2" xfId="8806" xr:uid="{00000000-0005-0000-0000-00005C110000}"/>
    <cellStyle name="__ [0]_PERSONAL_2_Wind farm - operation CF_Horizon round 1 model vFINAL_1_Project Farwest III Model 03-20-07 v135 4" xfId="8807" xr:uid="{00000000-0005-0000-0000-00005D110000}"/>
    <cellStyle name="__ [0]_PERSONAL_2_Wind farm - operation CF_Horizon round 1 model vFINAL_1_Project Farwest III Model 03-20-07 v135_UPC G&amp;A (5-3-07)" xfId="8808" xr:uid="{00000000-0005-0000-0000-00005E110000}"/>
    <cellStyle name="__ [0]_PERSONAL_2_Wind farm - operation CF_Horizon round 1 model vFINAL_1_Project Farwest III Model 03-20-07 v135_UPC G&amp;A (5-3-07) 2" xfId="8809" xr:uid="{00000000-0005-0000-0000-00005F110000}"/>
    <cellStyle name="__ [0]_PERSONAL_2_Wind farm - operation CF_Horizon round 1 model vFINAL_1_Project Farwest III Model 03-20-07 v135_UPC G&amp;A (5-3-07) 2 2" xfId="8810" xr:uid="{00000000-0005-0000-0000-000060110000}"/>
    <cellStyle name="__ [0]_PERSONAL_2_Wind farm - operation CF_Horizon round 1 model vFINAL_1_Project Farwest III Model 03-20-07 v135_UPC G&amp;A (5-3-07) 3" xfId="8811" xr:uid="{00000000-0005-0000-0000-000061110000}"/>
    <cellStyle name="__ [0]_PERSONAL_2_Wind farm - operation CF_Horizon round 1 model vFINAL_1_Project Farwest III Model 03-20-07 v135_UPC G&amp;A (5-3-07) 3 2" xfId="8812" xr:uid="{00000000-0005-0000-0000-000062110000}"/>
    <cellStyle name="__ [0]_PERSONAL_2_Wind farm - operation CF_Horizon round 1 model vFINAL_1_Project Farwest III Model 03-20-07 v135_UPC G&amp;A (5-3-07) 4" xfId="8813" xr:uid="{00000000-0005-0000-0000-000063110000}"/>
    <cellStyle name="__ [0]_PERSONAL_2_Wind farm - operation CF_Horizon round 1 model vFINAL_1_Project Makani Model 04-11-07 v6" xfId="8814" xr:uid="{00000000-0005-0000-0000-000064110000}"/>
    <cellStyle name="__ [0]_PERSONAL_2_Wind farm - operation CF_Horizon round 1 model vFINAL_1_Project Makani Model 04-11-07 v6 2" xfId="8815" xr:uid="{00000000-0005-0000-0000-000065110000}"/>
    <cellStyle name="__ [0]_PERSONAL_2_Wind farm - operation CF_Horizon round 1 model vFINAL_1_Project Makani Model 04-11-07 v6 2 2" xfId="8816" xr:uid="{00000000-0005-0000-0000-000066110000}"/>
    <cellStyle name="__ [0]_PERSONAL_2_Wind farm - operation CF_Horizon round 1 model vFINAL_1_Project Makani Model 04-11-07 v6 3" xfId="8817" xr:uid="{00000000-0005-0000-0000-000067110000}"/>
    <cellStyle name="__ [0]_PERSONAL_2_Wind farm - operation CF_Horizon round 1 model vFINAL_1_Project Makani Model 04-11-07 v6 3 2" xfId="8818" xr:uid="{00000000-0005-0000-0000-000068110000}"/>
    <cellStyle name="__ [0]_PERSONAL_2_Wind farm - operation CF_Horizon round 1 model vFINAL_1_Project Makani Model 04-11-07 v6 4" xfId="8819" xr:uid="{00000000-0005-0000-0000-000069110000}"/>
    <cellStyle name="__ [0]_PERSONAL_2_Wind farm - operation CF_Horizon round 1 model vFINAL_1_Project Makani Model 04-11-07 v6_UPC G&amp;A (5-3-07)" xfId="8820" xr:uid="{00000000-0005-0000-0000-00006A110000}"/>
    <cellStyle name="__ [0]_PERSONAL_2_Wind farm - operation CF_Horizon round 1 model vFINAL_1_Project Makani Model 04-11-07 v6_UPC G&amp;A (5-3-07) 2" xfId="8821" xr:uid="{00000000-0005-0000-0000-00006B110000}"/>
    <cellStyle name="__ [0]_PERSONAL_2_Wind farm - operation CF_Horizon round 1 model vFINAL_1_Project Makani Model 04-11-07 v6_UPC G&amp;A (5-3-07) 2 2" xfId="8822" xr:uid="{00000000-0005-0000-0000-00006C110000}"/>
    <cellStyle name="__ [0]_PERSONAL_2_Wind farm - operation CF_Horizon round 1 model vFINAL_1_Project Makani Model 04-11-07 v6_UPC G&amp;A (5-3-07) 3" xfId="8823" xr:uid="{00000000-0005-0000-0000-00006D110000}"/>
    <cellStyle name="__ [0]_PERSONAL_2_Wind farm - operation CF_Horizon round 1 model vFINAL_1_Project Makani Model 04-11-07 v6_UPC G&amp;A (5-3-07) 3 2" xfId="8824" xr:uid="{00000000-0005-0000-0000-00006E110000}"/>
    <cellStyle name="__ [0]_PERSONAL_2_Wind farm - operation CF_Horizon round 1 model vFINAL_1_Project Makani Model 04-11-07 v6_UPC G&amp;A (5-3-07) 4" xfId="8825" xr:uid="{00000000-0005-0000-0000-00006F110000}"/>
    <cellStyle name="__ [0]_PERSONAL_2_Wind farm - operation CF_Pre-Tax GAAP" xfId="8826" xr:uid="{00000000-0005-0000-0000-000070110000}"/>
    <cellStyle name="__ [0]_PERSONAL_2_Wind farm - operation CF_Pre-Tax GAAP 2" xfId="8827" xr:uid="{00000000-0005-0000-0000-000071110000}"/>
    <cellStyle name="__ [0]_PERSONAL_2_Wind farm - operation CF_Pre-Tax GAAP 2 2" xfId="8828" xr:uid="{00000000-0005-0000-0000-000072110000}"/>
    <cellStyle name="__ [0]_PERSONAL_2_Wind farm - operation CF_Pre-Tax GAAP 3" xfId="8829" xr:uid="{00000000-0005-0000-0000-000073110000}"/>
    <cellStyle name="__ [0]_PERSONAL_2_Wind farm - operation CF_WPP - Ormat 6-5-2007  v19i with internal accounting v3 eq method FINAL" xfId="8830" xr:uid="{00000000-0005-0000-0000-000074110000}"/>
    <cellStyle name="__ [0]_PERSONAL_2_Wind farm - operation CF_WPP - Ormat 6-5-2007  v19i with internal accounting v3 eq method FINAL 2" xfId="8831" xr:uid="{00000000-0005-0000-0000-000075110000}"/>
    <cellStyle name="__ [0]_PERSONAL_2_Wind farm - operation CF_WPP - Ormat 6-5-2007  v19i with internal accounting v3 eq method FINAL 2 2" xfId="8832" xr:uid="{00000000-0005-0000-0000-000076110000}"/>
    <cellStyle name="__ [0]_PERSONAL_2_Wind farm - operation CF_WPP - Ormat 6-5-2007  v19i with internal accounting v3 eq method FINAL 3" xfId="8833" xr:uid="{00000000-0005-0000-0000-000077110000}"/>
    <cellStyle name="__ [0]_PERSONAL_3" xfId="8834" xr:uid="{00000000-0005-0000-0000-000078110000}"/>
    <cellStyle name="__ [0]_PERSONAL_3 2" xfId="8835" xr:uid="{00000000-0005-0000-0000-000079110000}"/>
    <cellStyle name="__ [0]_PERSONAL_3 2 2" xfId="8836" xr:uid="{00000000-0005-0000-0000-00007A110000}"/>
    <cellStyle name="__ [0]_PERSONAL_3 2 2 2" xfId="8837" xr:uid="{00000000-0005-0000-0000-00007B110000}"/>
    <cellStyle name="__ [0]_PERSONAL_3 2 3" xfId="8838" xr:uid="{00000000-0005-0000-0000-00007C110000}"/>
    <cellStyle name="__ [0]_PERSONAL_3 2 3 2" xfId="8839" xr:uid="{00000000-0005-0000-0000-00007D110000}"/>
    <cellStyle name="__ [0]_PERSONAL_3 2 4" xfId="8840" xr:uid="{00000000-0005-0000-0000-00007E110000}"/>
    <cellStyle name="__ [0]_PERSONAL_3 2 4 2" xfId="8841" xr:uid="{00000000-0005-0000-0000-00007F110000}"/>
    <cellStyle name="__ [0]_PERSONAL_3 2 5" xfId="8842" xr:uid="{00000000-0005-0000-0000-000080110000}"/>
    <cellStyle name="__ [0]_PERSONAL_3 2 5 2" xfId="8843" xr:uid="{00000000-0005-0000-0000-000081110000}"/>
    <cellStyle name="__ [0]_PERSONAL_3 2 6" xfId="8844" xr:uid="{00000000-0005-0000-0000-000082110000}"/>
    <cellStyle name="__ [0]_PERSONAL_3 3" xfId="8845" xr:uid="{00000000-0005-0000-0000-000083110000}"/>
    <cellStyle name="__ [0]_PERSONAL_3 3 2" xfId="8846" xr:uid="{00000000-0005-0000-0000-000084110000}"/>
    <cellStyle name="__ [0]_PERSONAL_3 3 2 2" xfId="8847" xr:uid="{00000000-0005-0000-0000-000085110000}"/>
    <cellStyle name="__ [0]_PERSONAL_3 3 3" xfId="8848" xr:uid="{00000000-0005-0000-0000-000086110000}"/>
    <cellStyle name="__ [0]_PERSONAL_3 3 3 2" xfId="8849" xr:uid="{00000000-0005-0000-0000-000087110000}"/>
    <cellStyle name="__ [0]_PERSONAL_3 3 4" xfId="8850" xr:uid="{00000000-0005-0000-0000-000088110000}"/>
    <cellStyle name="__ [0]_PERSONAL_3 3 4 2" xfId="8851" xr:uid="{00000000-0005-0000-0000-000089110000}"/>
    <cellStyle name="__ [0]_PERSONAL_3 3 5" xfId="8852" xr:uid="{00000000-0005-0000-0000-00008A110000}"/>
    <cellStyle name="__ [0]_PERSONAL_3 3 5 2" xfId="8853" xr:uid="{00000000-0005-0000-0000-00008B110000}"/>
    <cellStyle name="__ [0]_PERSONAL_3 3 6" xfId="8854" xr:uid="{00000000-0005-0000-0000-00008C110000}"/>
    <cellStyle name="__ [0]_PERSONAL_3 4" xfId="8855" xr:uid="{00000000-0005-0000-0000-00008D110000}"/>
    <cellStyle name="__ [0]_PERSONAL_3_CHECK - White Creek Final Closing Model_2007 11 16 vequity method FINAL" xfId="8856" xr:uid="{00000000-0005-0000-0000-00008E110000}"/>
    <cellStyle name="__ [0]_PERSONAL_3_CHECK - White Creek Final Closing Model_2007 11 16 vequity method FINAL 2" xfId="8857" xr:uid="{00000000-0005-0000-0000-00008F110000}"/>
    <cellStyle name="__ [0]_PERSONAL_3_CHECK - White Creek Final Closing Model_2007 11 16 vequity method FINAL 2 2" xfId="8858" xr:uid="{00000000-0005-0000-0000-000090110000}"/>
    <cellStyle name="__ [0]_PERSONAL_3_CHECK - White Creek Final Closing Model_2007 11 16 vequity method FINAL 3" xfId="8859" xr:uid="{00000000-0005-0000-0000-000091110000}"/>
    <cellStyle name="__ [0]_PERSONAL_3_Horizon round 1 model vFINAL" xfId="8860" xr:uid="{00000000-0005-0000-0000-000092110000}"/>
    <cellStyle name="__ [0]_PERSONAL_3_Horizon round 1 model vFINAL 2" xfId="8861" xr:uid="{00000000-0005-0000-0000-000093110000}"/>
    <cellStyle name="__ [0]_PERSONAL_3_Horizon round 1 model vFINAL 2 2" xfId="8862" xr:uid="{00000000-0005-0000-0000-000094110000}"/>
    <cellStyle name="__ [0]_PERSONAL_3_Horizon round 1 model vFINAL 3" xfId="8863" xr:uid="{00000000-0005-0000-0000-000095110000}"/>
    <cellStyle name="__ [0]_PERSONAL_3_Horizon round 1 model vFINAL 3 2" xfId="8864" xr:uid="{00000000-0005-0000-0000-000096110000}"/>
    <cellStyle name="__ [0]_PERSONAL_3_Horizon round 1 model vFINAL 4" xfId="8865" xr:uid="{00000000-0005-0000-0000-000097110000}"/>
    <cellStyle name="__ [0]_PERSONAL_3_Horizon round 1 model vFINAL_1" xfId="8866" xr:uid="{00000000-0005-0000-0000-000098110000}"/>
    <cellStyle name="__ [0]_PERSONAL_3_Horizon round 1 model vFINAL_1 2" xfId="8867" xr:uid="{00000000-0005-0000-0000-000099110000}"/>
    <cellStyle name="__ [0]_PERSONAL_3_Horizon round 1 model vFINAL_1 2 2" xfId="8868" xr:uid="{00000000-0005-0000-0000-00009A110000}"/>
    <cellStyle name="__ [0]_PERSONAL_3_Horizon round 1 model vFINAL_1 3" xfId="8869" xr:uid="{00000000-0005-0000-0000-00009B110000}"/>
    <cellStyle name="__ [0]_PERSONAL_3_Horizon round 1 model vFINAL_1 3 2" xfId="8870" xr:uid="{00000000-0005-0000-0000-00009C110000}"/>
    <cellStyle name="__ [0]_PERSONAL_3_Horizon round 1 model vFINAL_1 4" xfId="8871" xr:uid="{00000000-0005-0000-0000-00009D110000}"/>
    <cellStyle name="__ [0]_PERSONAL_3_Horizon round 1 model vFINAL_1_Project Farwest III Model 03-20-07 v135" xfId="8872" xr:uid="{00000000-0005-0000-0000-00009E110000}"/>
    <cellStyle name="__ [0]_PERSONAL_3_Horizon round 1 model vFINAL_1_Project Farwest III Model 03-20-07 v135 2" xfId="8873" xr:uid="{00000000-0005-0000-0000-00009F110000}"/>
    <cellStyle name="__ [0]_PERSONAL_3_Horizon round 1 model vFINAL_1_Project Farwest III Model 03-20-07 v135 2 2" xfId="8874" xr:uid="{00000000-0005-0000-0000-0000A0110000}"/>
    <cellStyle name="__ [0]_PERSONAL_3_Horizon round 1 model vFINAL_1_Project Farwest III Model 03-20-07 v135 3" xfId="8875" xr:uid="{00000000-0005-0000-0000-0000A1110000}"/>
    <cellStyle name="__ [0]_PERSONAL_3_Horizon round 1 model vFINAL_1_Project Farwest III Model 03-20-07 v135 3 2" xfId="8876" xr:uid="{00000000-0005-0000-0000-0000A2110000}"/>
    <cellStyle name="__ [0]_PERSONAL_3_Horizon round 1 model vFINAL_1_Project Farwest III Model 03-20-07 v135 4" xfId="8877" xr:uid="{00000000-0005-0000-0000-0000A3110000}"/>
    <cellStyle name="__ [0]_PERSONAL_3_Horizon round 1 model vFINAL_1_Project Farwest III Model 03-20-07 v135_UPC G&amp;A (5-3-07)" xfId="8878" xr:uid="{00000000-0005-0000-0000-0000A4110000}"/>
    <cellStyle name="__ [0]_PERSONAL_3_Horizon round 1 model vFINAL_1_Project Farwest III Model 03-20-07 v135_UPC G&amp;A (5-3-07) 2" xfId="8879" xr:uid="{00000000-0005-0000-0000-0000A5110000}"/>
    <cellStyle name="__ [0]_PERSONAL_3_Horizon round 1 model vFINAL_1_Project Farwest III Model 03-20-07 v135_UPC G&amp;A (5-3-07) 2 2" xfId="8880" xr:uid="{00000000-0005-0000-0000-0000A6110000}"/>
    <cellStyle name="__ [0]_PERSONAL_3_Horizon round 1 model vFINAL_1_Project Farwest III Model 03-20-07 v135_UPC G&amp;A (5-3-07) 3" xfId="8881" xr:uid="{00000000-0005-0000-0000-0000A7110000}"/>
    <cellStyle name="__ [0]_PERSONAL_3_Horizon round 1 model vFINAL_1_Project Farwest III Model 03-20-07 v135_UPC G&amp;A (5-3-07) 3 2" xfId="8882" xr:uid="{00000000-0005-0000-0000-0000A8110000}"/>
    <cellStyle name="__ [0]_PERSONAL_3_Horizon round 1 model vFINAL_1_Project Farwest III Model 03-20-07 v135_UPC G&amp;A (5-3-07) 4" xfId="8883" xr:uid="{00000000-0005-0000-0000-0000A9110000}"/>
    <cellStyle name="__ [0]_PERSONAL_3_Horizon round 1 model vFINAL_1_Project Makani Model 04-11-07 v6" xfId="8884" xr:uid="{00000000-0005-0000-0000-0000AA110000}"/>
    <cellStyle name="__ [0]_PERSONAL_3_Horizon round 1 model vFINAL_1_Project Makani Model 04-11-07 v6 2" xfId="8885" xr:uid="{00000000-0005-0000-0000-0000AB110000}"/>
    <cellStyle name="__ [0]_PERSONAL_3_Horizon round 1 model vFINAL_1_Project Makani Model 04-11-07 v6 2 2" xfId="8886" xr:uid="{00000000-0005-0000-0000-0000AC110000}"/>
    <cellStyle name="__ [0]_PERSONAL_3_Horizon round 1 model vFINAL_1_Project Makani Model 04-11-07 v6 3" xfId="8887" xr:uid="{00000000-0005-0000-0000-0000AD110000}"/>
    <cellStyle name="__ [0]_PERSONAL_3_Horizon round 1 model vFINAL_1_Project Makani Model 04-11-07 v6 3 2" xfId="8888" xr:uid="{00000000-0005-0000-0000-0000AE110000}"/>
    <cellStyle name="__ [0]_PERSONAL_3_Horizon round 1 model vFINAL_1_Project Makani Model 04-11-07 v6 4" xfId="8889" xr:uid="{00000000-0005-0000-0000-0000AF110000}"/>
    <cellStyle name="__ [0]_PERSONAL_3_Horizon round 1 model vFINAL_1_Project Makani Model 04-11-07 v6_UPC G&amp;A (5-3-07)" xfId="8890" xr:uid="{00000000-0005-0000-0000-0000B0110000}"/>
    <cellStyle name="__ [0]_PERSONAL_3_Horizon round 1 model vFINAL_1_Project Makani Model 04-11-07 v6_UPC G&amp;A (5-3-07) 2" xfId="8891" xr:uid="{00000000-0005-0000-0000-0000B1110000}"/>
    <cellStyle name="__ [0]_PERSONAL_3_Horizon round 1 model vFINAL_1_Project Makani Model 04-11-07 v6_UPC G&amp;A (5-3-07) 2 2" xfId="8892" xr:uid="{00000000-0005-0000-0000-0000B2110000}"/>
    <cellStyle name="__ [0]_PERSONAL_3_Horizon round 1 model vFINAL_1_Project Makani Model 04-11-07 v6_UPC G&amp;A (5-3-07) 3" xfId="8893" xr:uid="{00000000-0005-0000-0000-0000B3110000}"/>
    <cellStyle name="__ [0]_PERSONAL_3_Horizon round 1 model vFINAL_1_Project Makani Model 04-11-07 v6_UPC G&amp;A (5-3-07) 3 2" xfId="8894" xr:uid="{00000000-0005-0000-0000-0000B4110000}"/>
    <cellStyle name="__ [0]_PERSONAL_3_Horizon round 1 model vFINAL_1_Project Makani Model 04-11-07 v6_UPC G&amp;A (5-3-07) 4" xfId="8895" xr:uid="{00000000-0005-0000-0000-0000B5110000}"/>
    <cellStyle name="__ [0]_PERSONAL_3_Pre-Tax GAAP" xfId="8896" xr:uid="{00000000-0005-0000-0000-0000B6110000}"/>
    <cellStyle name="__ [0]_PERSONAL_3_Pre-Tax GAAP 2" xfId="8897" xr:uid="{00000000-0005-0000-0000-0000B7110000}"/>
    <cellStyle name="__ [0]_PERSONAL_3_Pre-Tax GAAP 2 2" xfId="8898" xr:uid="{00000000-0005-0000-0000-0000B8110000}"/>
    <cellStyle name="__ [0]_PERSONAL_3_Pre-Tax GAAP 3" xfId="8899" xr:uid="{00000000-0005-0000-0000-0000B9110000}"/>
    <cellStyle name="__ [0]_PERSONAL_3_WPP - Ormat 6-5-2007  v19i with internal accounting v3 eq method FINAL" xfId="8900" xr:uid="{00000000-0005-0000-0000-0000BA110000}"/>
    <cellStyle name="__ [0]_PERSONAL_3_WPP - Ormat 6-5-2007  v19i with internal accounting v3 eq method FINAL 2" xfId="8901" xr:uid="{00000000-0005-0000-0000-0000BB110000}"/>
    <cellStyle name="__ [0]_PERSONAL_3_WPP - Ormat 6-5-2007  v19i with internal accounting v3 eq method FINAL 2 2" xfId="8902" xr:uid="{00000000-0005-0000-0000-0000BC110000}"/>
    <cellStyle name="__ [0]_PERSONAL_3_WPP - Ormat 6-5-2007  v19i with internal accounting v3 eq method FINAL 3" xfId="8903" xr:uid="{00000000-0005-0000-0000-0000BD110000}"/>
    <cellStyle name="__ [0]_PERSONAL_Book5" xfId="8904" xr:uid="{00000000-0005-0000-0000-0000BE110000}"/>
    <cellStyle name="__ [0]_PERSONAL_CHECK - White Creek Final Closing Model_2007 11 16 vequity method FINAL" xfId="8905" xr:uid="{00000000-0005-0000-0000-0000BF110000}"/>
    <cellStyle name="__ [0]_PERSONAL_CHECK - White Creek Final Closing Model_2007 11 16 vequity method FINAL 2" xfId="8906" xr:uid="{00000000-0005-0000-0000-0000C0110000}"/>
    <cellStyle name="__ [0]_PERSONAL_CHECK - White Creek Final Closing Model_2007 11 16 vequity method FINAL 2 2" xfId="8907" xr:uid="{00000000-0005-0000-0000-0000C1110000}"/>
    <cellStyle name="__ [0]_PERSONAL_CHECK - White Creek Final Closing Model_2007 11 16 vequity method FINAL 3" xfId="8908" xr:uid="{00000000-0005-0000-0000-0000C2110000}"/>
    <cellStyle name="__ [0]_PERSONAL_ClearSky_AEP_Min_04.04.02_Bank" xfId="8909" xr:uid="{00000000-0005-0000-0000-0000C3110000}"/>
    <cellStyle name="__ [0]_PERSONAL_ClearSky_AEP_Min_04.04.02_Bank 2" xfId="8910" xr:uid="{00000000-0005-0000-0000-0000C4110000}"/>
    <cellStyle name="__ [0]_PERSONAL_ClearSky_AEP_Min_04.04.02_Bank 2 2" xfId="8911" xr:uid="{00000000-0005-0000-0000-0000C5110000}"/>
    <cellStyle name="__ [0]_PERSONAL_ClearSky_AEP_Min_04.04.02_Bank 3" xfId="8912" xr:uid="{00000000-0005-0000-0000-0000C6110000}"/>
    <cellStyle name="__ [0]_PERSONAL_ClearSky_AEP_Min_04.04.02_Bank 3 2" xfId="8913" xr:uid="{00000000-0005-0000-0000-0000C7110000}"/>
    <cellStyle name="__ [0]_PERSONAL_ClearSky_AEP_Min_04.04.02_Bank 4" xfId="8914" xr:uid="{00000000-0005-0000-0000-0000C8110000}"/>
    <cellStyle name="__ [0]_PERSONAL_ClearSky_AEP_Min_04.04.02_Bank 4 2" xfId="8915" xr:uid="{00000000-0005-0000-0000-0000C9110000}"/>
    <cellStyle name="__ [0]_PERSONAL_ClearSky_AEP_Min_04.04.02_Bank 5" xfId="8916" xr:uid="{00000000-0005-0000-0000-0000CA110000}"/>
    <cellStyle name="__ [0]_PERSONAL_ClearSky_AEP_Min_04.04.02_Bank 5 2" xfId="8917" xr:uid="{00000000-0005-0000-0000-0000CB110000}"/>
    <cellStyle name="__ [0]_PERSONAL_ClearSky_AEP_Min_04.04.02_Bank 6" xfId="8918" xr:uid="{00000000-0005-0000-0000-0000CC110000}"/>
    <cellStyle name="__ [0]_PERSONAL_Clearsky_internal_050301" xfId="8919" xr:uid="{00000000-0005-0000-0000-0000CD110000}"/>
    <cellStyle name="__ [0]_PERSONAL_Clearsky_internal_050301 2" xfId="8920" xr:uid="{00000000-0005-0000-0000-0000CE110000}"/>
    <cellStyle name="__ [0]_PERSONAL_Clearsky_internal_050301 2 2" xfId="8921" xr:uid="{00000000-0005-0000-0000-0000CF110000}"/>
    <cellStyle name="__ [0]_PERSONAL_Clearsky_internal_050301 3" xfId="8922" xr:uid="{00000000-0005-0000-0000-0000D0110000}"/>
    <cellStyle name="__ [0]_PERSONAL_Clearsky_internal_050301 3 2" xfId="8923" xr:uid="{00000000-0005-0000-0000-0000D1110000}"/>
    <cellStyle name="__ [0]_PERSONAL_Clearsky_internal_050301 4" xfId="8924" xr:uid="{00000000-0005-0000-0000-0000D2110000}"/>
    <cellStyle name="__ [0]_PERSONAL_Clearsky_internal_050301 4 2" xfId="8925" xr:uid="{00000000-0005-0000-0000-0000D3110000}"/>
    <cellStyle name="__ [0]_PERSONAL_Clearsky_internal_050301 5" xfId="8926" xr:uid="{00000000-0005-0000-0000-0000D4110000}"/>
    <cellStyle name="__ [0]_PERSONAL_Clearsky_internal_050301 5 2" xfId="8927" xr:uid="{00000000-0005-0000-0000-0000D5110000}"/>
    <cellStyle name="__ [0]_PERSONAL_Clearsky_internal_050301 6" xfId="8928" xr:uid="{00000000-0005-0000-0000-0000D6110000}"/>
    <cellStyle name="__ [0]_PERSONAL_Clearsky_internal_070201" xfId="8929" xr:uid="{00000000-0005-0000-0000-0000D7110000}"/>
    <cellStyle name="__ [0]_PERSONAL_Clearsky_internal_070201 2" xfId="8930" xr:uid="{00000000-0005-0000-0000-0000D8110000}"/>
    <cellStyle name="__ [0]_PERSONAL_Clearsky_internal_070201 2 2" xfId="8931" xr:uid="{00000000-0005-0000-0000-0000D9110000}"/>
    <cellStyle name="__ [0]_PERSONAL_Clearsky_internal_070201 3" xfId="8932" xr:uid="{00000000-0005-0000-0000-0000DA110000}"/>
    <cellStyle name="__ [0]_PERSONAL_Clearsky_internal_070201 3 2" xfId="8933" xr:uid="{00000000-0005-0000-0000-0000DB110000}"/>
    <cellStyle name="__ [0]_PERSONAL_Clearsky_internal_070201 4" xfId="8934" xr:uid="{00000000-0005-0000-0000-0000DC110000}"/>
    <cellStyle name="__ [0]_PERSONAL_Clearsky_internal_070201 4 2" xfId="8935" xr:uid="{00000000-0005-0000-0000-0000DD110000}"/>
    <cellStyle name="__ [0]_PERSONAL_Clearsky_internal_070201 5" xfId="8936" xr:uid="{00000000-0005-0000-0000-0000DE110000}"/>
    <cellStyle name="__ [0]_PERSONAL_Clearsky_internal_070201 5 2" xfId="8937" xr:uid="{00000000-0005-0000-0000-0000DF110000}"/>
    <cellStyle name="__ [0]_PERSONAL_Clearsky_internal_070201 6" xfId="8938" xr:uid="{00000000-0005-0000-0000-0000E0110000}"/>
    <cellStyle name="__ [0]_PERSONAL_Clearsky_internal_070201.xls Chart 2" xfId="8939" xr:uid="{00000000-0005-0000-0000-0000E1110000}"/>
    <cellStyle name="__ [0]_PERSONAL_Clearsky_internal_070201.xls Chart 2 2" xfId="8940" xr:uid="{00000000-0005-0000-0000-0000E2110000}"/>
    <cellStyle name="__ [0]_PERSONAL_Clearsky_internal_070201.xls Chart 2 2 2" xfId="8941" xr:uid="{00000000-0005-0000-0000-0000E3110000}"/>
    <cellStyle name="__ [0]_PERSONAL_Clearsky_internal_070201.xls Chart 2 3" xfId="8942" xr:uid="{00000000-0005-0000-0000-0000E4110000}"/>
    <cellStyle name="__ [0]_PERSONAL_Clearsky_internal_070201.xls Chart 2 3 2" xfId="8943" xr:uid="{00000000-0005-0000-0000-0000E5110000}"/>
    <cellStyle name="__ [0]_PERSONAL_Clearsky_internal_070201.xls Chart 2 4" xfId="8944" xr:uid="{00000000-0005-0000-0000-0000E6110000}"/>
    <cellStyle name="__ [0]_PERSONAL_Clearsky_internal_070201.xls Chart 2 4 2" xfId="8945" xr:uid="{00000000-0005-0000-0000-0000E7110000}"/>
    <cellStyle name="__ [0]_PERSONAL_Clearsky_internal_070201.xls Chart 2 5" xfId="8946" xr:uid="{00000000-0005-0000-0000-0000E8110000}"/>
    <cellStyle name="__ [0]_PERSONAL_Clearsky_internal_070201.xls Chart 2 5 2" xfId="8947" xr:uid="{00000000-0005-0000-0000-0000E9110000}"/>
    <cellStyle name="__ [0]_PERSONAL_Clearsky_internal_070201.xls Chart 2 6" xfId="8948" xr:uid="{00000000-0005-0000-0000-0000EA110000}"/>
    <cellStyle name="__ [0]_PERSONAL_Clearsky_internal_070201_1" xfId="8949" xr:uid="{00000000-0005-0000-0000-0000EB110000}"/>
    <cellStyle name="__ [0]_PERSONAL_Clearsky_internal_070201_1 2" xfId="8950" xr:uid="{00000000-0005-0000-0000-0000EC110000}"/>
    <cellStyle name="__ [0]_PERSONAL_Clearsky_internal_070201_1 2 2" xfId="8951" xr:uid="{00000000-0005-0000-0000-0000ED110000}"/>
    <cellStyle name="__ [0]_PERSONAL_Clearsky_internal_070201_1 3" xfId="8952" xr:uid="{00000000-0005-0000-0000-0000EE110000}"/>
    <cellStyle name="__ [0]_PERSONAL_Clearsky_internal_070201_1 3 2" xfId="8953" xr:uid="{00000000-0005-0000-0000-0000EF110000}"/>
    <cellStyle name="__ [0]_PERSONAL_Clearsky_internal_070201_1 4" xfId="8954" xr:uid="{00000000-0005-0000-0000-0000F0110000}"/>
    <cellStyle name="__ [0]_PERSONAL_Clearsky_internal_070201_1 4 2" xfId="8955" xr:uid="{00000000-0005-0000-0000-0000F1110000}"/>
    <cellStyle name="__ [0]_PERSONAL_Clearsky_internal_070201_1 5" xfId="8956" xr:uid="{00000000-0005-0000-0000-0000F2110000}"/>
    <cellStyle name="__ [0]_PERSONAL_Clearsky_internal_070201_1 5 2" xfId="8957" xr:uid="{00000000-0005-0000-0000-0000F3110000}"/>
    <cellStyle name="__ [0]_PERSONAL_Clearsky_internal_070201_1 6" xfId="8958" xr:uid="{00000000-0005-0000-0000-0000F4110000}"/>
    <cellStyle name="__ [0]_PERSONAL_Clearsky_internal_070201_Clearsky_Outside_070201.xls Chart 2" xfId="8959" xr:uid="{00000000-0005-0000-0000-0000F5110000}"/>
    <cellStyle name="__ [0]_PERSONAL_Clearsky_internal_070201_Clearsky_Outside_070201.xls Chart 2 2" xfId="8960" xr:uid="{00000000-0005-0000-0000-0000F6110000}"/>
    <cellStyle name="__ [0]_PERSONAL_Clearsky_internal_070201_Clearsky_Outside_070201.xls Chart 2 2 2" xfId="8961" xr:uid="{00000000-0005-0000-0000-0000F7110000}"/>
    <cellStyle name="__ [0]_PERSONAL_Clearsky_internal_070201_Clearsky_Outside_070201.xls Chart 2 3" xfId="8962" xr:uid="{00000000-0005-0000-0000-0000F8110000}"/>
    <cellStyle name="__ [0]_PERSONAL_Clearsky_internal_070201_Clearsky_Outside_070201.xls Chart 2 3 2" xfId="8963" xr:uid="{00000000-0005-0000-0000-0000F9110000}"/>
    <cellStyle name="__ [0]_PERSONAL_Clearsky_internal_070201_Clearsky_Outside_070201.xls Chart 2 4" xfId="8964" xr:uid="{00000000-0005-0000-0000-0000FA110000}"/>
    <cellStyle name="__ [0]_PERSONAL_Clearsky_internal_070201_Clearsky_Outside_070201.xls Chart 2 4 2" xfId="8965" xr:uid="{00000000-0005-0000-0000-0000FB110000}"/>
    <cellStyle name="__ [0]_PERSONAL_Clearsky_internal_070201_Clearsky_Outside_070201.xls Chart 2 5" xfId="8966" xr:uid="{00000000-0005-0000-0000-0000FC110000}"/>
    <cellStyle name="__ [0]_PERSONAL_Clearsky_internal_070201_Clearsky_Outside_070201.xls Chart 2 5 2" xfId="8967" xr:uid="{00000000-0005-0000-0000-0000FD110000}"/>
    <cellStyle name="__ [0]_PERSONAL_Clearsky_internal_070201_Clearsky_Outside_070201.xls Chart 2 6" xfId="8968" xr:uid="{00000000-0005-0000-0000-0000FE110000}"/>
    <cellStyle name="__ [0]_PERSONAL_Clearsky_Outside_070201.xls Chart 2" xfId="8969" xr:uid="{00000000-0005-0000-0000-0000FF110000}"/>
    <cellStyle name="__ [0]_PERSONAL_Clearsky_Outside_070201.xls Chart 2 2" xfId="8970" xr:uid="{00000000-0005-0000-0000-000000120000}"/>
    <cellStyle name="__ [0]_PERSONAL_Clearsky_Outside_070201.xls Chart 2 2 2" xfId="8971" xr:uid="{00000000-0005-0000-0000-000001120000}"/>
    <cellStyle name="__ [0]_PERSONAL_Clearsky_Outside_070201.xls Chart 2 3" xfId="8972" xr:uid="{00000000-0005-0000-0000-000002120000}"/>
    <cellStyle name="__ [0]_PERSONAL_Clearsky_Outside_070201.xls Chart 2 3 2" xfId="8973" xr:uid="{00000000-0005-0000-0000-000003120000}"/>
    <cellStyle name="__ [0]_PERSONAL_Clearsky_Outside_070201.xls Chart 2 4" xfId="8974" xr:uid="{00000000-0005-0000-0000-000004120000}"/>
    <cellStyle name="__ [0]_PERSONAL_Clearsky_Outside_070201.xls Chart 2 4 2" xfId="8975" xr:uid="{00000000-0005-0000-0000-000005120000}"/>
    <cellStyle name="__ [0]_PERSONAL_Clearsky_Outside_070201.xls Chart 2 5" xfId="8976" xr:uid="{00000000-0005-0000-0000-000006120000}"/>
    <cellStyle name="__ [0]_PERSONAL_Clearsky_Outside_070201.xls Chart 2 5 2" xfId="8977" xr:uid="{00000000-0005-0000-0000-000007120000}"/>
    <cellStyle name="__ [0]_PERSONAL_Clearsky_Outside_070201.xls Chart 2 6" xfId="8978" xr:uid="{00000000-0005-0000-0000-000008120000}"/>
    <cellStyle name="__ [0]_PERSONAL_EWC 43.5MW8oMtresc 3_25_021" xfId="8979" xr:uid="{00000000-0005-0000-0000-000009120000}"/>
    <cellStyle name="__ [0]_PERSONAL_EWC 43.5MW8oMtresc 3_25_021 2" xfId="8980" xr:uid="{00000000-0005-0000-0000-00000A120000}"/>
    <cellStyle name="__ [0]_PERSONAL_EWC 43.5MW8oMtresc 3_25_021 2 2" xfId="8981" xr:uid="{00000000-0005-0000-0000-00000B120000}"/>
    <cellStyle name="__ [0]_PERSONAL_EWC 43.5MW8oMtresc 3_25_021 2 2 2" xfId="8982" xr:uid="{00000000-0005-0000-0000-00000C120000}"/>
    <cellStyle name="__ [0]_PERSONAL_EWC 43.5MW8oMtresc 3_25_021 2 3" xfId="8983" xr:uid="{00000000-0005-0000-0000-00000D120000}"/>
    <cellStyle name="__ [0]_PERSONAL_EWC 43.5MW8oMtresc 3_25_021 2 3 2" xfId="8984" xr:uid="{00000000-0005-0000-0000-00000E120000}"/>
    <cellStyle name="__ [0]_PERSONAL_EWC 43.5MW8oMtresc 3_25_021 2 4" xfId="8985" xr:uid="{00000000-0005-0000-0000-00000F120000}"/>
    <cellStyle name="__ [0]_PERSONAL_EWC 43.5MW8oMtresc 3_25_021 2 4 2" xfId="8986" xr:uid="{00000000-0005-0000-0000-000010120000}"/>
    <cellStyle name="__ [0]_PERSONAL_EWC 43.5MW8oMtresc 3_25_021 2 5" xfId="8987" xr:uid="{00000000-0005-0000-0000-000011120000}"/>
    <cellStyle name="__ [0]_PERSONAL_EWC 43.5MW8oMtresc 3_25_021 2 5 2" xfId="8988" xr:uid="{00000000-0005-0000-0000-000012120000}"/>
    <cellStyle name="__ [0]_PERSONAL_EWC 43.5MW8oMtresc 3_25_021 2 6" xfId="8989" xr:uid="{00000000-0005-0000-0000-000013120000}"/>
    <cellStyle name="__ [0]_PERSONAL_EWC 43.5MW8oMtresc 3_25_021 3" xfId="8990" xr:uid="{00000000-0005-0000-0000-000014120000}"/>
    <cellStyle name="__ [0]_PERSONAL_EWC 43.5MW8oMtresc 3_25_021 3 2" xfId="8991" xr:uid="{00000000-0005-0000-0000-000015120000}"/>
    <cellStyle name="__ [0]_PERSONAL_EWC 43.5MW8oMtresc 3_25_021 3 2 2" xfId="8992" xr:uid="{00000000-0005-0000-0000-000016120000}"/>
    <cellStyle name="__ [0]_PERSONAL_EWC 43.5MW8oMtresc 3_25_021 3 3" xfId="8993" xr:uid="{00000000-0005-0000-0000-000017120000}"/>
    <cellStyle name="__ [0]_PERSONAL_EWC 43.5MW8oMtresc 3_25_021 3 3 2" xfId="8994" xr:uid="{00000000-0005-0000-0000-000018120000}"/>
    <cellStyle name="__ [0]_PERSONAL_EWC 43.5MW8oMtresc 3_25_021 3 4" xfId="8995" xr:uid="{00000000-0005-0000-0000-000019120000}"/>
    <cellStyle name="__ [0]_PERSONAL_EWC 43.5MW8oMtresc 3_25_021 3 4 2" xfId="8996" xr:uid="{00000000-0005-0000-0000-00001A120000}"/>
    <cellStyle name="__ [0]_PERSONAL_EWC 43.5MW8oMtresc 3_25_021 3 5" xfId="8997" xr:uid="{00000000-0005-0000-0000-00001B120000}"/>
    <cellStyle name="__ [0]_PERSONAL_EWC 43.5MW8oMtresc 3_25_021 3 5 2" xfId="8998" xr:uid="{00000000-0005-0000-0000-00001C120000}"/>
    <cellStyle name="__ [0]_PERSONAL_EWC 43.5MW8oMtresc 3_25_021 3 6" xfId="8999" xr:uid="{00000000-0005-0000-0000-00001D120000}"/>
    <cellStyle name="__ [0]_PERSONAL_EWC 43.5MW8oMtresc 3_25_021 4" xfId="9000" xr:uid="{00000000-0005-0000-0000-00001E120000}"/>
    <cellStyle name="__ [0]_PERSONAL_EWC 43.5MW8oMtresc 3_25_021_CHECK - White Creek Final Closing Model_2007 11 16 vequity method FINAL" xfId="9001" xr:uid="{00000000-0005-0000-0000-00001F120000}"/>
    <cellStyle name="__ [0]_PERSONAL_EWC 43.5MW8oMtresc 3_25_021_CHECK - White Creek Final Closing Model_2007 11 16 vequity method FINAL 2" xfId="9002" xr:uid="{00000000-0005-0000-0000-000020120000}"/>
    <cellStyle name="__ [0]_PERSONAL_EWC 43.5MW8oMtresc 3_25_021_CHECK - White Creek Final Closing Model_2007 11 16 vequity method FINAL 2 2" xfId="9003" xr:uid="{00000000-0005-0000-0000-000021120000}"/>
    <cellStyle name="__ [0]_PERSONAL_EWC 43.5MW8oMtresc 3_25_021_CHECK - White Creek Final Closing Model_2007 11 16 vequity method FINAL 3" xfId="9004" xr:uid="{00000000-0005-0000-0000-000022120000}"/>
    <cellStyle name="__ [0]_PERSONAL_EWC 43.5MW8oMtresc 3_25_021_Horizon round 1 model vFINAL" xfId="9005" xr:uid="{00000000-0005-0000-0000-000023120000}"/>
    <cellStyle name="__ [0]_PERSONAL_EWC 43.5MW8oMtresc 3_25_021_Horizon round 1 model vFINAL 2" xfId="9006" xr:uid="{00000000-0005-0000-0000-000024120000}"/>
    <cellStyle name="__ [0]_PERSONAL_EWC 43.5MW8oMtresc 3_25_021_Horizon round 1 model vFINAL 2 2" xfId="9007" xr:uid="{00000000-0005-0000-0000-000025120000}"/>
    <cellStyle name="__ [0]_PERSONAL_EWC 43.5MW8oMtresc 3_25_021_Horizon round 1 model vFINAL 3" xfId="9008" xr:uid="{00000000-0005-0000-0000-000026120000}"/>
    <cellStyle name="__ [0]_PERSONAL_EWC 43.5MW8oMtresc 3_25_021_Horizon round 1 model vFINAL 3 2" xfId="9009" xr:uid="{00000000-0005-0000-0000-000027120000}"/>
    <cellStyle name="__ [0]_PERSONAL_EWC 43.5MW8oMtresc 3_25_021_Horizon round 1 model vFINAL 4" xfId="9010" xr:uid="{00000000-0005-0000-0000-000028120000}"/>
    <cellStyle name="__ [0]_PERSONAL_EWC 43.5MW8oMtresc 3_25_021_Horizon round 1 model vFINAL_1" xfId="9011" xr:uid="{00000000-0005-0000-0000-000029120000}"/>
    <cellStyle name="__ [0]_PERSONAL_EWC 43.5MW8oMtresc 3_25_021_Horizon round 1 model vFINAL_1 2" xfId="9012" xr:uid="{00000000-0005-0000-0000-00002A120000}"/>
    <cellStyle name="__ [0]_PERSONAL_EWC 43.5MW8oMtresc 3_25_021_Horizon round 1 model vFINAL_1 2 2" xfId="9013" xr:uid="{00000000-0005-0000-0000-00002B120000}"/>
    <cellStyle name="__ [0]_PERSONAL_EWC 43.5MW8oMtresc 3_25_021_Horizon round 1 model vFINAL_1 3" xfId="9014" xr:uid="{00000000-0005-0000-0000-00002C120000}"/>
    <cellStyle name="__ [0]_PERSONAL_EWC 43.5MW8oMtresc 3_25_021_Horizon round 1 model vFINAL_1 3 2" xfId="9015" xr:uid="{00000000-0005-0000-0000-00002D120000}"/>
    <cellStyle name="__ [0]_PERSONAL_EWC 43.5MW8oMtresc 3_25_021_Horizon round 1 model vFINAL_1 4" xfId="9016" xr:uid="{00000000-0005-0000-0000-00002E120000}"/>
    <cellStyle name="__ [0]_PERSONAL_EWC 43.5MW8oMtresc 3_25_021_Horizon round 1 model vFINAL_1_Project Farwest III Model 03-20-07 v135" xfId="9017" xr:uid="{00000000-0005-0000-0000-00002F120000}"/>
    <cellStyle name="__ [0]_PERSONAL_EWC 43.5MW8oMtresc 3_25_021_Horizon round 1 model vFINAL_1_Project Farwest III Model 03-20-07 v135 2" xfId="9018" xr:uid="{00000000-0005-0000-0000-000030120000}"/>
    <cellStyle name="__ [0]_PERSONAL_EWC 43.5MW8oMtresc 3_25_021_Horizon round 1 model vFINAL_1_Project Farwest III Model 03-20-07 v135 2 2" xfId="9019" xr:uid="{00000000-0005-0000-0000-000031120000}"/>
    <cellStyle name="__ [0]_PERSONAL_EWC 43.5MW8oMtresc 3_25_021_Horizon round 1 model vFINAL_1_Project Farwest III Model 03-20-07 v135 3" xfId="9020" xr:uid="{00000000-0005-0000-0000-000032120000}"/>
    <cellStyle name="__ [0]_PERSONAL_EWC 43.5MW8oMtresc 3_25_021_Horizon round 1 model vFINAL_1_Project Farwest III Model 03-20-07 v135 3 2" xfId="9021" xr:uid="{00000000-0005-0000-0000-000033120000}"/>
    <cellStyle name="__ [0]_PERSONAL_EWC 43.5MW8oMtresc 3_25_021_Horizon round 1 model vFINAL_1_Project Farwest III Model 03-20-07 v135 4" xfId="9022" xr:uid="{00000000-0005-0000-0000-000034120000}"/>
    <cellStyle name="__ [0]_PERSONAL_EWC 43.5MW8oMtresc 3_25_021_Horizon round 1 model vFINAL_1_Project Farwest III Model 03-20-07 v135_UPC G&amp;A (5-3-07)" xfId="9023" xr:uid="{00000000-0005-0000-0000-000035120000}"/>
    <cellStyle name="__ [0]_PERSONAL_EWC 43.5MW8oMtresc 3_25_021_Horizon round 1 model vFINAL_1_Project Farwest III Model 03-20-07 v135_UPC G&amp;A (5-3-07) 2" xfId="9024" xr:uid="{00000000-0005-0000-0000-000036120000}"/>
    <cellStyle name="__ [0]_PERSONAL_EWC 43.5MW8oMtresc 3_25_021_Horizon round 1 model vFINAL_1_Project Farwest III Model 03-20-07 v135_UPC G&amp;A (5-3-07) 2 2" xfId="9025" xr:uid="{00000000-0005-0000-0000-000037120000}"/>
    <cellStyle name="__ [0]_PERSONAL_EWC 43.5MW8oMtresc 3_25_021_Horizon round 1 model vFINAL_1_Project Farwest III Model 03-20-07 v135_UPC G&amp;A (5-3-07) 3" xfId="9026" xr:uid="{00000000-0005-0000-0000-000038120000}"/>
    <cellStyle name="__ [0]_PERSONAL_EWC 43.5MW8oMtresc 3_25_021_Horizon round 1 model vFINAL_1_Project Farwest III Model 03-20-07 v135_UPC G&amp;A (5-3-07) 3 2" xfId="9027" xr:uid="{00000000-0005-0000-0000-000039120000}"/>
    <cellStyle name="__ [0]_PERSONAL_EWC 43.5MW8oMtresc 3_25_021_Horizon round 1 model vFINAL_1_Project Farwest III Model 03-20-07 v135_UPC G&amp;A (5-3-07) 4" xfId="9028" xr:uid="{00000000-0005-0000-0000-00003A120000}"/>
    <cellStyle name="__ [0]_PERSONAL_EWC 43.5MW8oMtresc 3_25_021_Horizon round 1 model vFINAL_1_Project Makani Model 04-11-07 v6" xfId="9029" xr:uid="{00000000-0005-0000-0000-00003B120000}"/>
    <cellStyle name="__ [0]_PERSONAL_EWC 43.5MW8oMtresc 3_25_021_Horizon round 1 model vFINAL_1_Project Makani Model 04-11-07 v6 2" xfId="9030" xr:uid="{00000000-0005-0000-0000-00003C120000}"/>
    <cellStyle name="__ [0]_PERSONAL_EWC 43.5MW8oMtresc 3_25_021_Horizon round 1 model vFINAL_1_Project Makani Model 04-11-07 v6 2 2" xfId="9031" xr:uid="{00000000-0005-0000-0000-00003D120000}"/>
    <cellStyle name="__ [0]_PERSONAL_EWC 43.5MW8oMtresc 3_25_021_Horizon round 1 model vFINAL_1_Project Makani Model 04-11-07 v6 3" xfId="9032" xr:uid="{00000000-0005-0000-0000-00003E120000}"/>
    <cellStyle name="__ [0]_PERSONAL_EWC 43.5MW8oMtresc 3_25_021_Horizon round 1 model vFINAL_1_Project Makani Model 04-11-07 v6 3 2" xfId="9033" xr:uid="{00000000-0005-0000-0000-00003F120000}"/>
    <cellStyle name="__ [0]_PERSONAL_EWC 43.5MW8oMtresc 3_25_021_Horizon round 1 model vFINAL_1_Project Makani Model 04-11-07 v6 4" xfId="9034" xr:uid="{00000000-0005-0000-0000-000040120000}"/>
    <cellStyle name="__ [0]_PERSONAL_EWC 43.5MW8oMtresc 3_25_021_Horizon round 1 model vFINAL_1_Project Makani Model 04-11-07 v6_UPC G&amp;A (5-3-07)" xfId="9035" xr:uid="{00000000-0005-0000-0000-000041120000}"/>
    <cellStyle name="__ [0]_PERSONAL_EWC 43.5MW8oMtresc 3_25_021_Horizon round 1 model vFINAL_1_Project Makani Model 04-11-07 v6_UPC G&amp;A (5-3-07) 2" xfId="9036" xr:uid="{00000000-0005-0000-0000-000042120000}"/>
    <cellStyle name="__ [0]_PERSONAL_EWC 43.5MW8oMtresc 3_25_021_Horizon round 1 model vFINAL_1_Project Makani Model 04-11-07 v6_UPC G&amp;A (5-3-07) 2 2" xfId="9037" xr:uid="{00000000-0005-0000-0000-000043120000}"/>
    <cellStyle name="__ [0]_PERSONAL_EWC 43.5MW8oMtresc 3_25_021_Horizon round 1 model vFINAL_1_Project Makani Model 04-11-07 v6_UPC G&amp;A (5-3-07) 3" xfId="9038" xr:uid="{00000000-0005-0000-0000-000044120000}"/>
    <cellStyle name="__ [0]_PERSONAL_EWC 43.5MW8oMtresc 3_25_021_Horizon round 1 model vFINAL_1_Project Makani Model 04-11-07 v6_UPC G&amp;A (5-3-07) 3 2" xfId="9039" xr:uid="{00000000-0005-0000-0000-000045120000}"/>
    <cellStyle name="__ [0]_PERSONAL_EWC 43.5MW8oMtresc 3_25_021_Horizon round 1 model vFINAL_1_Project Makani Model 04-11-07 v6_UPC G&amp;A (5-3-07) 4" xfId="9040" xr:uid="{00000000-0005-0000-0000-000046120000}"/>
    <cellStyle name="__ [0]_PERSONAL_EWC 43.5MW8oMtresc 3_25_021_Pre-Tax GAAP" xfId="9041" xr:uid="{00000000-0005-0000-0000-000047120000}"/>
    <cellStyle name="__ [0]_PERSONAL_EWC 43.5MW8oMtresc 3_25_021_Pre-Tax GAAP 2" xfId="9042" xr:uid="{00000000-0005-0000-0000-000048120000}"/>
    <cellStyle name="__ [0]_PERSONAL_EWC 43.5MW8oMtresc 3_25_021_Pre-Tax GAAP 2 2" xfId="9043" xr:uid="{00000000-0005-0000-0000-000049120000}"/>
    <cellStyle name="__ [0]_PERSONAL_EWC 43.5MW8oMtresc 3_25_021_Pre-Tax GAAP 3" xfId="9044" xr:uid="{00000000-0005-0000-0000-00004A120000}"/>
    <cellStyle name="__ [0]_PERSONAL_EWC 43.5MW8oMtresc 3_25_021_Pro Forma - Ravenswood - 2.28.08 - tax change" xfId="9045" xr:uid="{00000000-0005-0000-0000-00004B120000}"/>
    <cellStyle name="__ [0]_PERSONAL_EWC 43.5MW8oMtresc 3_25_021_WPP - Ormat 6-5-2007  v19i with internal accounting v3 eq method FINAL" xfId="9046" xr:uid="{00000000-0005-0000-0000-00004C120000}"/>
    <cellStyle name="__ [0]_PERSONAL_EWC 43.5MW8oMtresc 3_25_021_WPP - Ormat 6-5-2007  v19i with internal accounting v3 eq method FINAL 2" xfId="9047" xr:uid="{00000000-0005-0000-0000-00004D120000}"/>
    <cellStyle name="__ [0]_PERSONAL_EWC 43.5MW8oMtresc 3_25_021_WPP - Ormat 6-5-2007  v19i with internal accounting v3 eq method FINAL 2 2" xfId="9048" xr:uid="{00000000-0005-0000-0000-00004E120000}"/>
    <cellStyle name="__ [0]_PERSONAL_EWC 43.5MW8oMtresc 3_25_021_WPP - Ormat 6-5-2007  v19i with internal accounting v3 eq method FINAL 3" xfId="9049" xr:uid="{00000000-0005-0000-0000-00004F120000}"/>
    <cellStyle name="__ [0]_PERSONAL_EWC 43.5MW8oMtresc 3_25_02v2" xfId="9050" xr:uid="{00000000-0005-0000-0000-000050120000}"/>
    <cellStyle name="__ [0]_PERSONAL_EWC 43.5MW8oMtresc 3_25_02v2 2" xfId="9051" xr:uid="{00000000-0005-0000-0000-000051120000}"/>
    <cellStyle name="__ [0]_PERSONAL_EWC 43.5MW8oMtresc 3_25_02v2 2 2" xfId="9052" xr:uid="{00000000-0005-0000-0000-000052120000}"/>
    <cellStyle name="__ [0]_PERSONAL_EWC 43.5MW8oMtresc 3_25_02v2 2 2 2" xfId="9053" xr:uid="{00000000-0005-0000-0000-000053120000}"/>
    <cellStyle name="__ [0]_PERSONAL_EWC 43.5MW8oMtresc 3_25_02v2 2 3" xfId="9054" xr:uid="{00000000-0005-0000-0000-000054120000}"/>
    <cellStyle name="__ [0]_PERSONAL_EWC 43.5MW8oMtresc 3_25_02v2 2 3 2" xfId="9055" xr:uid="{00000000-0005-0000-0000-000055120000}"/>
    <cellStyle name="__ [0]_PERSONAL_EWC 43.5MW8oMtresc 3_25_02v2 2 4" xfId="9056" xr:uid="{00000000-0005-0000-0000-000056120000}"/>
    <cellStyle name="__ [0]_PERSONAL_EWC 43.5MW8oMtresc 3_25_02v2 2 4 2" xfId="9057" xr:uid="{00000000-0005-0000-0000-000057120000}"/>
    <cellStyle name="__ [0]_PERSONAL_EWC 43.5MW8oMtresc 3_25_02v2 2 5" xfId="9058" xr:uid="{00000000-0005-0000-0000-000058120000}"/>
    <cellStyle name="__ [0]_PERSONAL_EWC 43.5MW8oMtresc 3_25_02v2 2 5 2" xfId="9059" xr:uid="{00000000-0005-0000-0000-000059120000}"/>
    <cellStyle name="__ [0]_PERSONAL_EWC 43.5MW8oMtresc 3_25_02v2 2 6" xfId="9060" xr:uid="{00000000-0005-0000-0000-00005A120000}"/>
    <cellStyle name="__ [0]_PERSONAL_EWC 43.5MW8oMtresc 3_25_02v2 3" xfId="9061" xr:uid="{00000000-0005-0000-0000-00005B120000}"/>
    <cellStyle name="__ [0]_PERSONAL_EWC 43.5MW8oMtresc 3_25_02v2 3 2" xfId="9062" xr:uid="{00000000-0005-0000-0000-00005C120000}"/>
    <cellStyle name="__ [0]_PERSONAL_EWC 43.5MW8oMtresc 3_25_02v2 3 2 2" xfId="9063" xr:uid="{00000000-0005-0000-0000-00005D120000}"/>
    <cellStyle name="__ [0]_PERSONAL_EWC 43.5MW8oMtresc 3_25_02v2 3 3" xfId="9064" xr:uid="{00000000-0005-0000-0000-00005E120000}"/>
    <cellStyle name="__ [0]_PERSONAL_EWC 43.5MW8oMtresc 3_25_02v2 3 3 2" xfId="9065" xr:uid="{00000000-0005-0000-0000-00005F120000}"/>
    <cellStyle name="__ [0]_PERSONAL_EWC 43.5MW8oMtresc 3_25_02v2 3 4" xfId="9066" xr:uid="{00000000-0005-0000-0000-000060120000}"/>
    <cellStyle name="__ [0]_PERSONAL_EWC 43.5MW8oMtresc 3_25_02v2 3 4 2" xfId="9067" xr:uid="{00000000-0005-0000-0000-000061120000}"/>
    <cellStyle name="__ [0]_PERSONAL_EWC 43.5MW8oMtresc 3_25_02v2 3 5" xfId="9068" xr:uid="{00000000-0005-0000-0000-000062120000}"/>
    <cellStyle name="__ [0]_PERSONAL_EWC 43.5MW8oMtresc 3_25_02v2 3 5 2" xfId="9069" xr:uid="{00000000-0005-0000-0000-000063120000}"/>
    <cellStyle name="__ [0]_PERSONAL_EWC 43.5MW8oMtresc 3_25_02v2 3 6" xfId="9070" xr:uid="{00000000-0005-0000-0000-000064120000}"/>
    <cellStyle name="__ [0]_PERSONAL_EWC 43.5MW8oMtresc 3_25_02v2 4" xfId="9071" xr:uid="{00000000-0005-0000-0000-000065120000}"/>
    <cellStyle name="__ [0]_PERSONAL_EWC 43.5MW8oMtresc 3_25_02v2_CHECK - White Creek Final Closing Model_2007 11 16 vequity method FINAL" xfId="9072" xr:uid="{00000000-0005-0000-0000-000066120000}"/>
    <cellStyle name="__ [0]_PERSONAL_EWC 43.5MW8oMtresc 3_25_02v2_CHECK - White Creek Final Closing Model_2007 11 16 vequity method FINAL 2" xfId="9073" xr:uid="{00000000-0005-0000-0000-000067120000}"/>
    <cellStyle name="__ [0]_PERSONAL_EWC 43.5MW8oMtresc 3_25_02v2_CHECK - White Creek Final Closing Model_2007 11 16 vequity method FINAL 2 2" xfId="9074" xr:uid="{00000000-0005-0000-0000-000068120000}"/>
    <cellStyle name="__ [0]_PERSONAL_EWC 43.5MW8oMtresc 3_25_02v2_CHECK - White Creek Final Closing Model_2007 11 16 vequity method FINAL 3" xfId="9075" xr:uid="{00000000-0005-0000-0000-000069120000}"/>
    <cellStyle name="__ [0]_PERSONAL_EWC 43.5MW8oMtresc 3_25_02v2_Horizon round 1 model vFINAL" xfId="9076" xr:uid="{00000000-0005-0000-0000-00006A120000}"/>
    <cellStyle name="__ [0]_PERSONAL_EWC 43.5MW8oMtresc 3_25_02v2_Horizon round 1 model vFINAL 2" xfId="9077" xr:uid="{00000000-0005-0000-0000-00006B120000}"/>
    <cellStyle name="__ [0]_PERSONAL_EWC 43.5MW8oMtresc 3_25_02v2_Horizon round 1 model vFINAL 2 2" xfId="9078" xr:uid="{00000000-0005-0000-0000-00006C120000}"/>
    <cellStyle name="__ [0]_PERSONAL_EWC 43.5MW8oMtresc 3_25_02v2_Horizon round 1 model vFINAL 3" xfId="9079" xr:uid="{00000000-0005-0000-0000-00006D120000}"/>
    <cellStyle name="__ [0]_PERSONAL_EWC 43.5MW8oMtresc 3_25_02v2_Horizon round 1 model vFINAL 3 2" xfId="9080" xr:uid="{00000000-0005-0000-0000-00006E120000}"/>
    <cellStyle name="__ [0]_PERSONAL_EWC 43.5MW8oMtresc 3_25_02v2_Horizon round 1 model vFINAL 4" xfId="9081" xr:uid="{00000000-0005-0000-0000-00006F120000}"/>
    <cellStyle name="__ [0]_PERSONAL_EWC 43.5MW8oMtresc 3_25_02v2_Horizon round 1 model vFINAL_1" xfId="9082" xr:uid="{00000000-0005-0000-0000-000070120000}"/>
    <cellStyle name="__ [0]_PERSONAL_EWC 43.5MW8oMtresc 3_25_02v2_Horizon round 1 model vFINAL_1 2" xfId="9083" xr:uid="{00000000-0005-0000-0000-000071120000}"/>
    <cellStyle name="__ [0]_PERSONAL_EWC 43.5MW8oMtresc 3_25_02v2_Horizon round 1 model vFINAL_1 2 2" xfId="9084" xr:uid="{00000000-0005-0000-0000-000072120000}"/>
    <cellStyle name="__ [0]_PERSONAL_EWC 43.5MW8oMtresc 3_25_02v2_Horizon round 1 model vFINAL_1 3" xfId="9085" xr:uid="{00000000-0005-0000-0000-000073120000}"/>
    <cellStyle name="__ [0]_PERSONAL_EWC 43.5MW8oMtresc 3_25_02v2_Horizon round 1 model vFINAL_1 3 2" xfId="9086" xr:uid="{00000000-0005-0000-0000-000074120000}"/>
    <cellStyle name="__ [0]_PERSONAL_EWC 43.5MW8oMtresc 3_25_02v2_Horizon round 1 model vFINAL_1 4" xfId="9087" xr:uid="{00000000-0005-0000-0000-000075120000}"/>
    <cellStyle name="__ [0]_PERSONAL_EWC 43.5MW8oMtresc 3_25_02v2_Horizon round 1 model vFINAL_1_Project Farwest III Model 03-20-07 v135" xfId="9088" xr:uid="{00000000-0005-0000-0000-000076120000}"/>
    <cellStyle name="__ [0]_PERSONAL_EWC 43.5MW8oMtresc 3_25_02v2_Horizon round 1 model vFINAL_1_Project Farwest III Model 03-20-07 v135 2" xfId="9089" xr:uid="{00000000-0005-0000-0000-000077120000}"/>
    <cellStyle name="__ [0]_PERSONAL_EWC 43.5MW8oMtresc 3_25_02v2_Horizon round 1 model vFINAL_1_Project Farwest III Model 03-20-07 v135 2 2" xfId="9090" xr:uid="{00000000-0005-0000-0000-000078120000}"/>
    <cellStyle name="__ [0]_PERSONAL_EWC 43.5MW8oMtresc 3_25_02v2_Horizon round 1 model vFINAL_1_Project Farwest III Model 03-20-07 v135 3" xfId="9091" xr:uid="{00000000-0005-0000-0000-000079120000}"/>
    <cellStyle name="__ [0]_PERSONAL_EWC 43.5MW8oMtresc 3_25_02v2_Horizon round 1 model vFINAL_1_Project Farwest III Model 03-20-07 v135 3 2" xfId="9092" xr:uid="{00000000-0005-0000-0000-00007A120000}"/>
    <cellStyle name="__ [0]_PERSONAL_EWC 43.5MW8oMtresc 3_25_02v2_Horizon round 1 model vFINAL_1_Project Farwest III Model 03-20-07 v135 4" xfId="9093" xr:uid="{00000000-0005-0000-0000-00007B120000}"/>
    <cellStyle name="__ [0]_PERSONAL_EWC 43.5MW8oMtresc 3_25_02v2_Horizon round 1 model vFINAL_1_Project Farwest III Model 03-20-07 v135_UPC G&amp;A (5-3-07)" xfId="9094" xr:uid="{00000000-0005-0000-0000-00007C120000}"/>
    <cellStyle name="__ [0]_PERSONAL_EWC 43.5MW8oMtresc 3_25_02v2_Horizon round 1 model vFINAL_1_Project Farwest III Model 03-20-07 v135_UPC G&amp;A (5-3-07) 2" xfId="9095" xr:uid="{00000000-0005-0000-0000-00007D120000}"/>
    <cellStyle name="__ [0]_PERSONAL_EWC 43.5MW8oMtresc 3_25_02v2_Horizon round 1 model vFINAL_1_Project Farwest III Model 03-20-07 v135_UPC G&amp;A (5-3-07) 2 2" xfId="9096" xr:uid="{00000000-0005-0000-0000-00007E120000}"/>
    <cellStyle name="__ [0]_PERSONAL_EWC 43.5MW8oMtresc 3_25_02v2_Horizon round 1 model vFINAL_1_Project Farwest III Model 03-20-07 v135_UPC G&amp;A (5-3-07) 3" xfId="9097" xr:uid="{00000000-0005-0000-0000-00007F120000}"/>
    <cellStyle name="__ [0]_PERSONAL_EWC 43.5MW8oMtresc 3_25_02v2_Horizon round 1 model vFINAL_1_Project Farwest III Model 03-20-07 v135_UPC G&amp;A (5-3-07) 3 2" xfId="9098" xr:uid="{00000000-0005-0000-0000-000080120000}"/>
    <cellStyle name="__ [0]_PERSONAL_EWC 43.5MW8oMtresc 3_25_02v2_Horizon round 1 model vFINAL_1_Project Farwest III Model 03-20-07 v135_UPC G&amp;A (5-3-07) 4" xfId="9099" xr:uid="{00000000-0005-0000-0000-000081120000}"/>
    <cellStyle name="__ [0]_PERSONAL_EWC 43.5MW8oMtresc 3_25_02v2_Horizon round 1 model vFINAL_1_Project Makani Model 04-11-07 v6" xfId="9100" xr:uid="{00000000-0005-0000-0000-000082120000}"/>
    <cellStyle name="__ [0]_PERSONAL_EWC 43.5MW8oMtresc 3_25_02v2_Horizon round 1 model vFINAL_1_Project Makani Model 04-11-07 v6 2" xfId="9101" xr:uid="{00000000-0005-0000-0000-000083120000}"/>
    <cellStyle name="__ [0]_PERSONAL_EWC 43.5MW8oMtresc 3_25_02v2_Horizon round 1 model vFINAL_1_Project Makani Model 04-11-07 v6 2 2" xfId="9102" xr:uid="{00000000-0005-0000-0000-000084120000}"/>
    <cellStyle name="__ [0]_PERSONAL_EWC 43.5MW8oMtresc 3_25_02v2_Horizon round 1 model vFINAL_1_Project Makani Model 04-11-07 v6 3" xfId="9103" xr:uid="{00000000-0005-0000-0000-000085120000}"/>
    <cellStyle name="__ [0]_PERSONAL_EWC 43.5MW8oMtresc 3_25_02v2_Horizon round 1 model vFINAL_1_Project Makani Model 04-11-07 v6 3 2" xfId="9104" xr:uid="{00000000-0005-0000-0000-000086120000}"/>
    <cellStyle name="__ [0]_PERSONAL_EWC 43.5MW8oMtresc 3_25_02v2_Horizon round 1 model vFINAL_1_Project Makani Model 04-11-07 v6 4" xfId="9105" xr:uid="{00000000-0005-0000-0000-000087120000}"/>
    <cellStyle name="__ [0]_PERSONAL_EWC 43.5MW8oMtresc 3_25_02v2_Horizon round 1 model vFINAL_1_Project Makani Model 04-11-07 v6_UPC G&amp;A (5-3-07)" xfId="9106" xr:uid="{00000000-0005-0000-0000-000088120000}"/>
    <cellStyle name="__ [0]_PERSONAL_EWC 43.5MW8oMtresc 3_25_02v2_Horizon round 1 model vFINAL_1_Project Makani Model 04-11-07 v6_UPC G&amp;A (5-3-07) 2" xfId="9107" xr:uid="{00000000-0005-0000-0000-000089120000}"/>
    <cellStyle name="__ [0]_PERSONAL_EWC 43.5MW8oMtresc 3_25_02v2_Horizon round 1 model vFINAL_1_Project Makani Model 04-11-07 v6_UPC G&amp;A (5-3-07) 2 2" xfId="9108" xr:uid="{00000000-0005-0000-0000-00008A120000}"/>
    <cellStyle name="__ [0]_PERSONAL_EWC 43.5MW8oMtresc 3_25_02v2_Horizon round 1 model vFINAL_1_Project Makani Model 04-11-07 v6_UPC G&amp;A (5-3-07) 3" xfId="9109" xr:uid="{00000000-0005-0000-0000-00008B120000}"/>
    <cellStyle name="__ [0]_PERSONAL_EWC 43.5MW8oMtresc 3_25_02v2_Horizon round 1 model vFINAL_1_Project Makani Model 04-11-07 v6_UPC G&amp;A (5-3-07) 3 2" xfId="9110" xr:uid="{00000000-0005-0000-0000-00008C120000}"/>
    <cellStyle name="__ [0]_PERSONAL_EWC 43.5MW8oMtresc 3_25_02v2_Horizon round 1 model vFINAL_1_Project Makani Model 04-11-07 v6_UPC G&amp;A (5-3-07) 4" xfId="9111" xr:uid="{00000000-0005-0000-0000-00008D120000}"/>
    <cellStyle name="__ [0]_PERSONAL_EWC 43.5MW8oMtresc 3_25_02v2_Pre-Tax GAAP" xfId="9112" xr:uid="{00000000-0005-0000-0000-00008E120000}"/>
    <cellStyle name="__ [0]_PERSONAL_EWC 43.5MW8oMtresc 3_25_02v2_Pre-Tax GAAP 2" xfId="9113" xr:uid="{00000000-0005-0000-0000-00008F120000}"/>
    <cellStyle name="__ [0]_PERSONAL_EWC 43.5MW8oMtresc 3_25_02v2_Pre-Tax GAAP 2 2" xfId="9114" xr:uid="{00000000-0005-0000-0000-000090120000}"/>
    <cellStyle name="__ [0]_PERSONAL_EWC 43.5MW8oMtresc 3_25_02v2_Pre-Tax GAAP 3" xfId="9115" xr:uid="{00000000-0005-0000-0000-000091120000}"/>
    <cellStyle name="__ [0]_PERSONAL_EWC 43.5MW8oMtresc 3_25_02v2_WPP - Ormat 6-5-2007  v19i with internal accounting v3 eq method FINAL" xfId="9116" xr:uid="{00000000-0005-0000-0000-000092120000}"/>
    <cellStyle name="__ [0]_PERSONAL_EWC 43.5MW8oMtresc 3_25_02v2_WPP - Ormat 6-5-2007  v19i with internal accounting v3 eq method FINAL 2" xfId="9117" xr:uid="{00000000-0005-0000-0000-000093120000}"/>
    <cellStyle name="__ [0]_PERSONAL_EWC 43.5MW8oMtresc 3_25_02v2_WPP - Ormat 6-5-2007  v19i with internal accounting v3 eq method FINAL 2 2" xfId="9118" xr:uid="{00000000-0005-0000-0000-000094120000}"/>
    <cellStyle name="__ [0]_PERSONAL_EWC 43.5MW8oMtresc 3_25_02v2_WPP - Ormat 6-5-2007  v19i with internal accounting v3 eq method FINAL 3" xfId="9119" xr:uid="{00000000-0005-0000-0000-000095120000}"/>
    <cellStyle name="__ [0]_PERSONAL_EWC 43.5MW8oMtresc 3_25_02v2w_esc" xfId="9120" xr:uid="{00000000-0005-0000-0000-000096120000}"/>
    <cellStyle name="__ [0]_PERSONAL_EWC 43.5MW8oMtresc 3_25_02v2w_esc 2" xfId="9121" xr:uid="{00000000-0005-0000-0000-000097120000}"/>
    <cellStyle name="__ [0]_PERSONAL_EWC 43.5MW8oMtresc 3_25_02v2w_esc 2 2" xfId="9122" xr:uid="{00000000-0005-0000-0000-000098120000}"/>
    <cellStyle name="__ [0]_PERSONAL_EWC 43.5MW8oMtresc 3_25_02v2w_esc 2 2 2" xfId="9123" xr:uid="{00000000-0005-0000-0000-000099120000}"/>
    <cellStyle name="__ [0]_PERSONAL_EWC 43.5MW8oMtresc 3_25_02v2w_esc 2 3" xfId="9124" xr:uid="{00000000-0005-0000-0000-00009A120000}"/>
    <cellStyle name="__ [0]_PERSONAL_EWC 43.5MW8oMtresc 3_25_02v2w_esc 2 3 2" xfId="9125" xr:uid="{00000000-0005-0000-0000-00009B120000}"/>
    <cellStyle name="__ [0]_PERSONAL_EWC 43.5MW8oMtresc 3_25_02v2w_esc 2 4" xfId="9126" xr:uid="{00000000-0005-0000-0000-00009C120000}"/>
    <cellStyle name="__ [0]_PERSONAL_EWC 43.5MW8oMtresc 3_25_02v2w_esc 2 4 2" xfId="9127" xr:uid="{00000000-0005-0000-0000-00009D120000}"/>
    <cellStyle name="__ [0]_PERSONAL_EWC 43.5MW8oMtresc 3_25_02v2w_esc 2 5" xfId="9128" xr:uid="{00000000-0005-0000-0000-00009E120000}"/>
    <cellStyle name="__ [0]_PERSONAL_EWC 43.5MW8oMtresc 3_25_02v2w_esc 2 5 2" xfId="9129" xr:uid="{00000000-0005-0000-0000-00009F120000}"/>
    <cellStyle name="__ [0]_PERSONAL_EWC 43.5MW8oMtresc 3_25_02v2w_esc 2 6" xfId="9130" xr:uid="{00000000-0005-0000-0000-0000A0120000}"/>
    <cellStyle name="__ [0]_PERSONAL_EWC 43.5MW8oMtresc 3_25_02v2w_esc 3" xfId="9131" xr:uid="{00000000-0005-0000-0000-0000A1120000}"/>
    <cellStyle name="__ [0]_PERSONAL_EWC 43.5MW8oMtresc 3_25_02v2w_esc 3 2" xfId="9132" xr:uid="{00000000-0005-0000-0000-0000A2120000}"/>
    <cellStyle name="__ [0]_PERSONAL_EWC 43.5MW8oMtresc 3_25_02v2w_esc 3 2 2" xfId="9133" xr:uid="{00000000-0005-0000-0000-0000A3120000}"/>
    <cellStyle name="__ [0]_PERSONAL_EWC 43.5MW8oMtresc 3_25_02v2w_esc 3 3" xfId="9134" xr:uid="{00000000-0005-0000-0000-0000A4120000}"/>
    <cellStyle name="__ [0]_PERSONAL_EWC 43.5MW8oMtresc 3_25_02v2w_esc 3 3 2" xfId="9135" xr:uid="{00000000-0005-0000-0000-0000A5120000}"/>
    <cellStyle name="__ [0]_PERSONAL_EWC 43.5MW8oMtresc 3_25_02v2w_esc 3 4" xfId="9136" xr:uid="{00000000-0005-0000-0000-0000A6120000}"/>
    <cellStyle name="__ [0]_PERSONAL_EWC 43.5MW8oMtresc 3_25_02v2w_esc 3 4 2" xfId="9137" xr:uid="{00000000-0005-0000-0000-0000A7120000}"/>
    <cellStyle name="__ [0]_PERSONAL_EWC 43.5MW8oMtresc 3_25_02v2w_esc 3 5" xfId="9138" xr:uid="{00000000-0005-0000-0000-0000A8120000}"/>
    <cellStyle name="__ [0]_PERSONAL_EWC 43.5MW8oMtresc 3_25_02v2w_esc 3 5 2" xfId="9139" xr:uid="{00000000-0005-0000-0000-0000A9120000}"/>
    <cellStyle name="__ [0]_PERSONAL_EWC 43.5MW8oMtresc 3_25_02v2w_esc 3 6" xfId="9140" xr:uid="{00000000-0005-0000-0000-0000AA120000}"/>
    <cellStyle name="__ [0]_PERSONAL_EWC 43.5MW8oMtresc 3_25_02v2w_esc 4" xfId="9141" xr:uid="{00000000-0005-0000-0000-0000AB120000}"/>
    <cellStyle name="__ [0]_PERSONAL_EWC 43.5MW8oMtresc 3_25_02v2w_esc_1" xfId="9142" xr:uid="{00000000-0005-0000-0000-0000AC120000}"/>
    <cellStyle name="__ [0]_PERSONAL_EWC 43.5MW8oMtresc 3_25_02v2w_esc_1 2" xfId="9143" xr:uid="{00000000-0005-0000-0000-0000AD120000}"/>
    <cellStyle name="__ [0]_PERSONAL_EWC 43.5MW8oMtresc 3_25_02v2w_esc_1 2 2" xfId="9144" xr:uid="{00000000-0005-0000-0000-0000AE120000}"/>
    <cellStyle name="__ [0]_PERSONAL_EWC 43.5MW8oMtresc 3_25_02v2w_esc_1 2 2 2" xfId="9145" xr:uid="{00000000-0005-0000-0000-0000AF120000}"/>
    <cellStyle name="__ [0]_PERSONAL_EWC 43.5MW8oMtresc 3_25_02v2w_esc_1 2 3" xfId="9146" xr:uid="{00000000-0005-0000-0000-0000B0120000}"/>
    <cellStyle name="__ [0]_PERSONAL_EWC 43.5MW8oMtresc 3_25_02v2w_esc_1 2 3 2" xfId="9147" xr:uid="{00000000-0005-0000-0000-0000B1120000}"/>
    <cellStyle name="__ [0]_PERSONAL_EWC 43.5MW8oMtresc 3_25_02v2w_esc_1 2 4" xfId="9148" xr:uid="{00000000-0005-0000-0000-0000B2120000}"/>
    <cellStyle name="__ [0]_PERSONAL_EWC 43.5MW8oMtresc 3_25_02v2w_esc_1 2 4 2" xfId="9149" xr:uid="{00000000-0005-0000-0000-0000B3120000}"/>
    <cellStyle name="__ [0]_PERSONAL_EWC 43.5MW8oMtresc 3_25_02v2w_esc_1 2 5" xfId="9150" xr:uid="{00000000-0005-0000-0000-0000B4120000}"/>
    <cellStyle name="__ [0]_PERSONAL_EWC 43.5MW8oMtresc 3_25_02v2w_esc_1 2 5 2" xfId="9151" xr:uid="{00000000-0005-0000-0000-0000B5120000}"/>
    <cellStyle name="__ [0]_PERSONAL_EWC 43.5MW8oMtresc 3_25_02v2w_esc_1 2 6" xfId="9152" xr:uid="{00000000-0005-0000-0000-0000B6120000}"/>
    <cellStyle name="__ [0]_PERSONAL_EWC 43.5MW8oMtresc 3_25_02v2w_esc_1 3" xfId="9153" xr:uid="{00000000-0005-0000-0000-0000B7120000}"/>
    <cellStyle name="__ [0]_PERSONAL_EWC 43.5MW8oMtresc 3_25_02v2w_esc_1 3 2" xfId="9154" xr:uid="{00000000-0005-0000-0000-0000B8120000}"/>
    <cellStyle name="__ [0]_PERSONAL_EWC 43.5MW8oMtresc 3_25_02v2w_esc_1 3 2 2" xfId="9155" xr:uid="{00000000-0005-0000-0000-0000B9120000}"/>
    <cellStyle name="__ [0]_PERSONAL_EWC 43.5MW8oMtresc 3_25_02v2w_esc_1 3 3" xfId="9156" xr:uid="{00000000-0005-0000-0000-0000BA120000}"/>
    <cellStyle name="__ [0]_PERSONAL_EWC 43.5MW8oMtresc 3_25_02v2w_esc_1 3 3 2" xfId="9157" xr:uid="{00000000-0005-0000-0000-0000BB120000}"/>
    <cellStyle name="__ [0]_PERSONAL_EWC 43.5MW8oMtresc 3_25_02v2w_esc_1 3 4" xfId="9158" xr:uid="{00000000-0005-0000-0000-0000BC120000}"/>
    <cellStyle name="__ [0]_PERSONAL_EWC 43.5MW8oMtresc 3_25_02v2w_esc_1 3 4 2" xfId="9159" xr:uid="{00000000-0005-0000-0000-0000BD120000}"/>
    <cellStyle name="__ [0]_PERSONAL_EWC 43.5MW8oMtresc 3_25_02v2w_esc_1 3 5" xfId="9160" xr:uid="{00000000-0005-0000-0000-0000BE120000}"/>
    <cellStyle name="__ [0]_PERSONAL_EWC 43.5MW8oMtresc 3_25_02v2w_esc_1 3 5 2" xfId="9161" xr:uid="{00000000-0005-0000-0000-0000BF120000}"/>
    <cellStyle name="__ [0]_PERSONAL_EWC 43.5MW8oMtresc 3_25_02v2w_esc_1 3 6" xfId="9162" xr:uid="{00000000-0005-0000-0000-0000C0120000}"/>
    <cellStyle name="__ [0]_PERSONAL_EWC 43.5MW8oMtresc 3_25_02v2w_esc_1 4" xfId="9163" xr:uid="{00000000-0005-0000-0000-0000C1120000}"/>
    <cellStyle name="__ [0]_PERSONAL_EWC 43.5MW8oMtresc 3_25_02v2w_esc_1_CHECK - White Creek Final Closing Model_2007 11 16 vequity method FINAL" xfId="9164" xr:uid="{00000000-0005-0000-0000-0000C2120000}"/>
    <cellStyle name="__ [0]_PERSONAL_EWC 43.5MW8oMtresc 3_25_02v2w_esc_1_CHECK - White Creek Final Closing Model_2007 11 16 vequity method FINAL 2" xfId="9165" xr:uid="{00000000-0005-0000-0000-0000C3120000}"/>
    <cellStyle name="__ [0]_PERSONAL_EWC 43.5MW8oMtresc 3_25_02v2w_esc_1_CHECK - White Creek Final Closing Model_2007 11 16 vequity method FINAL 2 2" xfId="9166" xr:uid="{00000000-0005-0000-0000-0000C4120000}"/>
    <cellStyle name="__ [0]_PERSONAL_EWC 43.5MW8oMtresc 3_25_02v2w_esc_1_CHECK - White Creek Final Closing Model_2007 11 16 vequity method FINAL 3" xfId="9167" xr:uid="{00000000-0005-0000-0000-0000C5120000}"/>
    <cellStyle name="__ [0]_PERSONAL_EWC 43.5MW8oMtresc 3_25_02v2w_esc_1_Horizon round 1 model vFINAL" xfId="9168" xr:uid="{00000000-0005-0000-0000-0000C6120000}"/>
    <cellStyle name="__ [0]_PERSONAL_EWC 43.5MW8oMtresc 3_25_02v2w_esc_1_Horizon round 1 model vFINAL 2" xfId="9169" xr:uid="{00000000-0005-0000-0000-0000C7120000}"/>
    <cellStyle name="__ [0]_PERSONAL_EWC 43.5MW8oMtresc 3_25_02v2w_esc_1_Horizon round 1 model vFINAL 2 2" xfId="9170" xr:uid="{00000000-0005-0000-0000-0000C8120000}"/>
    <cellStyle name="__ [0]_PERSONAL_EWC 43.5MW8oMtresc 3_25_02v2w_esc_1_Horizon round 1 model vFINAL 3" xfId="9171" xr:uid="{00000000-0005-0000-0000-0000C9120000}"/>
    <cellStyle name="__ [0]_PERSONAL_EWC 43.5MW8oMtresc 3_25_02v2w_esc_1_Horizon round 1 model vFINAL 3 2" xfId="9172" xr:uid="{00000000-0005-0000-0000-0000CA120000}"/>
    <cellStyle name="__ [0]_PERSONAL_EWC 43.5MW8oMtresc 3_25_02v2w_esc_1_Horizon round 1 model vFINAL 4" xfId="9173" xr:uid="{00000000-0005-0000-0000-0000CB120000}"/>
    <cellStyle name="__ [0]_PERSONAL_EWC 43.5MW8oMtresc 3_25_02v2w_esc_1_Horizon round 1 model vFINAL_1" xfId="9174" xr:uid="{00000000-0005-0000-0000-0000CC120000}"/>
    <cellStyle name="__ [0]_PERSONAL_EWC 43.5MW8oMtresc 3_25_02v2w_esc_1_Horizon round 1 model vFINAL_1 2" xfId="9175" xr:uid="{00000000-0005-0000-0000-0000CD120000}"/>
    <cellStyle name="__ [0]_PERSONAL_EWC 43.5MW8oMtresc 3_25_02v2w_esc_1_Horizon round 1 model vFINAL_1 2 2" xfId="9176" xr:uid="{00000000-0005-0000-0000-0000CE120000}"/>
    <cellStyle name="__ [0]_PERSONAL_EWC 43.5MW8oMtresc 3_25_02v2w_esc_1_Horizon round 1 model vFINAL_1 3" xfId="9177" xr:uid="{00000000-0005-0000-0000-0000CF120000}"/>
    <cellStyle name="__ [0]_PERSONAL_EWC 43.5MW8oMtresc 3_25_02v2w_esc_1_Horizon round 1 model vFINAL_1 3 2" xfId="9178" xr:uid="{00000000-0005-0000-0000-0000D0120000}"/>
    <cellStyle name="__ [0]_PERSONAL_EWC 43.5MW8oMtresc 3_25_02v2w_esc_1_Horizon round 1 model vFINAL_1 4" xfId="9179" xr:uid="{00000000-0005-0000-0000-0000D1120000}"/>
    <cellStyle name="__ [0]_PERSONAL_EWC 43.5MW8oMtresc 3_25_02v2w_esc_1_Horizon round 1 model vFINAL_1_Project Farwest III Model 03-20-07 v135" xfId="9180" xr:uid="{00000000-0005-0000-0000-0000D2120000}"/>
    <cellStyle name="__ [0]_PERSONAL_EWC 43.5MW8oMtresc 3_25_02v2w_esc_1_Horizon round 1 model vFINAL_1_Project Farwest III Model 03-20-07 v135 2" xfId="9181" xr:uid="{00000000-0005-0000-0000-0000D3120000}"/>
    <cellStyle name="__ [0]_PERSONAL_EWC 43.5MW8oMtresc 3_25_02v2w_esc_1_Horizon round 1 model vFINAL_1_Project Farwest III Model 03-20-07 v135 2 2" xfId="9182" xr:uid="{00000000-0005-0000-0000-0000D4120000}"/>
    <cellStyle name="__ [0]_PERSONAL_EWC 43.5MW8oMtresc 3_25_02v2w_esc_1_Horizon round 1 model vFINAL_1_Project Farwest III Model 03-20-07 v135 3" xfId="9183" xr:uid="{00000000-0005-0000-0000-0000D5120000}"/>
    <cellStyle name="__ [0]_PERSONAL_EWC 43.5MW8oMtresc 3_25_02v2w_esc_1_Horizon round 1 model vFINAL_1_Project Farwest III Model 03-20-07 v135 3 2" xfId="9184" xr:uid="{00000000-0005-0000-0000-0000D6120000}"/>
    <cellStyle name="__ [0]_PERSONAL_EWC 43.5MW8oMtresc 3_25_02v2w_esc_1_Horizon round 1 model vFINAL_1_Project Farwest III Model 03-20-07 v135 4" xfId="9185" xr:uid="{00000000-0005-0000-0000-0000D7120000}"/>
    <cellStyle name="__ [0]_PERSONAL_EWC 43.5MW8oMtresc 3_25_02v2w_esc_1_Horizon round 1 model vFINAL_1_Project Farwest III Model 03-20-07 v135_UPC G&amp;A (5-3-07)" xfId="9186" xr:uid="{00000000-0005-0000-0000-0000D8120000}"/>
    <cellStyle name="__ [0]_PERSONAL_EWC 43.5MW8oMtresc 3_25_02v2w_esc_1_Horizon round 1 model vFINAL_1_Project Farwest III Model 03-20-07 v135_UPC G&amp;A (5-3-07) 2" xfId="9187" xr:uid="{00000000-0005-0000-0000-0000D9120000}"/>
    <cellStyle name="__ [0]_PERSONAL_EWC 43.5MW8oMtresc 3_25_02v2w_esc_1_Horizon round 1 model vFINAL_1_Project Farwest III Model 03-20-07 v135_UPC G&amp;A (5-3-07) 2 2" xfId="9188" xr:uid="{00000000-0005-0000-0000-0000DA120000}"/>
    <cellStyle name="__ [0]_PERSONAL_EWC 43.5MW8oMtresc 3_25_02v2w_esc_1_Horizon round 1 model vFINAL_1_Project Farwest III Model 03-20-07 v135_UPC G&amp;A (5-3-07) 3" xfId="9189" xr:uid="{00000000-0005-0000-0000-0000DB120000}"/>
    <cellStyle name="__ [0]_PERSONAL_EWC 43.5MW8oMtresc 3_25_02v2w_esc_1_Horizon round 1 model vFINAL_1_Project Farwest III Model 03-20-07 v135_UPC G&amp;A (5-3-07) 3 2" xfId="9190" xr:uid="{00000000-0005-0000-0000-0000DC120000}"/>
    <cellStyle name="__ [0]_PERSONAL_EWC 43.5MW8oMtresc 3_25_02v2w_esc_1_Horizon round 1 model vFINAL_1_Project Farwest III Model 03-20-07 v135_UPC G&amp;A (5-3-07) 4" xfId="9191" xr:uid="{00000000-0005-0000-0000-0000DD120000}"/>
    <cellStyle name="__ [0]_PERSONAL_EWC 43.5MW8oMtresc 3_25_02v2w_esc_1_Horizon round 1 model vFINAL_1_Project Makani Model 04-11-07 v6" xfId="9192" xr:uid="{00000000-0005-0000-0000-0000DE120000}"/>
    <cellStyle name="__ [0]_PERSONAL_EWC 43.5MW8oMtresc 3_25_02v2w_esc_1_Horizon round 1 model vFINAL_1_Project Makani Model 04-11-07 v6 2" xfId="9193" xr:uid="{00000000-0005-0000-0000-0000DF120000}"/>
    <cellStyle name="__ [0]_PERSONAL_EWC 43.5MW8oMtresc 3_25_02v2w_esc_1_Horizon round 1 model vFINAL_1_Project Makani Model 04-11-07 v6 2 2" xfId="9194" xr:uid="{00000000-0005-0000-0000-0000E0120000}"/>
    <cellStyle name="__ [0]_PERSONAL_EWC 43.5MW8oMtresc 3_25_02v2w_esc_1_Horizon round 1 model vFINAL_1_Project Makani Model 04-11-07 v6 3" xfId="9195" xr:uid="{00000000-0005-0000-0000-0000E1120000}"/>
    <cellStyle name="__ [0]_PERSONAL_EWC 43.5MW8oMtresc 3_25_02v2w_esc_1_Horizon round 1 model vFINAL_1_Project Makani Model 04-11-07 v6 3 2" xfId="9196" xr:uid="{00000000-0005-0000-0000-0000E2120000}"/>
    <cellStyle name="__ [0]_PERSONAL_EWC 43.5MW8oMtresc 3_25_02v2w_esc_1_Horizon round 1 model vFINAL_1_Project Makani Model 04-11-07 v6 4" xfId="9197" xr:uid="{00000000-0005-0000-0000-0000E3120000}"/>
    <cellStyle name="__ [0]_PERSONAL_EWC 43.5MW8oMtresc 3_25_02v2w_esc_1_Horizon round 1 model vFINAL_1_Project Makani Model 04-11-07 v6_UPC G&amp;A (5-3-07)" xfId="9198" xr:uid="{00000000-0005-0000-0000-0000E4120000}"/>
    <cellStyle name="__ [0]_PERSONAL_EWC 43.5MW8oMtresc 3_25_02v2w_esc_1_Horizon round 1 model vFINAL_1_Project Makani Model 04-11-07 v6_UPC G&amp;A (5-3-07) 2" xfId="9199" xr:uid="{00000000-0005-0000-0000-0000E5120000}"/>
    <cellStyle name="__ [0]_PERSONAL_EWC 43.5MW8oMtresc 3_25_02v2w_esc_1_Horizon round 1 model vFINAL_1_Project Makani Model 04-11-07 v6_UPC G&amp;A (5-3-07) 2 2" xfId="9200" xr:uid="{00000000-0005-0000-0000-0000E6120000}"/>
    <cellStyle name="__ [0]_PERSONAL_EWC 43.5MW8oMtresc 3_25_02v2w_esc_1_Horizon round 1 model vFINAL_1_Project Makani Model 04-11-07 v6_UPC G&amp;A (5-3-07) 3" xfId="9201" xr:uid="{00000000-0005-0000-0000-0000E7120000}"/>
    <cellStyle name="__ [0]_PERSONAL_EWC 43.5MW8oMtresc 3_25_02v2w_esc_1_Horizon round 1 model vFINAL_1_Project Makani Model 04-11-07 v6_UPC G&amp;A (5-3-07) 3 2" xfId="9202" xr:uid="{00000000-0005-0000-0000-0000E8120000}"/>
    <cellStyle name="__ [0]_PERSONAL_EWC 43.5MW8oMtresc 3_25_02v2w_esc_1_Horizon round 1 model vFINAL_1_Project Makani Model 04-11-07 v6_UPC G&amp;A (5-3-07) 4" xfId="9203" xr:uid="{00000000-0005-0000-0000-0000E9120000}"/>
    <cellStyle name="__ [0]_PERSONAL_EWC 43.5MW8oMtresc 3_25_02v2w_esc_1_Pre-Tax GAAP" xfId="9204" xr:uid="{00000000-0005-0000-0000-0000EA120000}"/>
    <cellStyle name="__ [0]_PERSONAL_EWC 43.5MW8oMtresc 3_25_02v2w_esc_1_Pre-Tax GAAP 2" xfId="9205" xr:uid="{00000000-0005-0000-0000-0000EB120000}"/>
    <cellStyle name="__ [0]_PERSONAL_EWC 43.5MW8oMtresc 3_25_02v2w_esc_1_Pre-Tax GAAP 2 2" xfId="9206" xr:uid="{00000000-0005-0000-0000-0000EC120000}"/>
    <cellStyle name="__ [0]_PERSONAL_EWC 43.5MW8oMtresc 3_25_02v2w_esc_1_Pre-Tax GAAP 3" xfId="9207" xr:uid="{00000000-0005-0000-0000-0000ED120000}"/>
    <cellStyle name="__ [0]_PERSONAL_EWC 43.5MW8oMtresc 3_25_02v2w_esc_1_WPP - Ormat 6-5-2007  v19i with internal accounting v3 eq method FINAL" xfId="9208" xr:uid="{00000000-0005-0000-0000-0000EE120000}"/>
    <cellStyle name="__ [0]_PERSONAL_EWC 43.5MW8oMtresc 3_25_02v2w_esc_1_WPP - Ormat 6-5-2007  v19i with internal accounting v3 eq method FINAL 2" xfId="9209" xr:uid="{00000000-0005-0000-0000-0000EF120000}"/>
    <cellStyle name="__ [0]_PERSONAL_EWC 43.5MW8oMtresc 3_25_02v2w_esc_1_WPP - Ormat 6-5-2007  v19i with internal accounting v3 eq method FINAL 2 2" xfId="9210" xr:uid="{00000000-0005-0000-0000-0000F0120000}"/>
    <cellStyle name="__ [0]_PERSONAL_EWC 43.5MW8oMtresc 3_25_02v2w_esc_1_WPP - Ormat 6-5-2007  v19i with internal accounting v3 eq method FINAL 3" xfId="9211" xr:uid="{00000000-0005-0000-0000-0000F1120000}"/>
    <cellStyle name="__ [0]_PERSONAL_EWC 43.5MW8oMtresc 3_25_02v2w_esc_CHECK - White Creek Final Closing Model_2007 11 16 vequity method FINAL" xfId="9212" xr:uid="{00000000-0005-0000-0000-0000F2120000}"/>
    <cellStyle name="__ [0]_PERSONAL_EWC 43.5MW8oMtresc 3_25_02v2w_esc_CHECK - White Creek Final Closing Model_2007 11 16 vequity method FINAL 2" xfId="9213" xr:uid="{00000000-0005-0000-0000-0000F3120000}"/>
    <cellStyle name="__ [0]_PERSONAL_EWC 43.5MW8oMtresc 3_25_02v2w_esc_CHECK - White Creek Final Closing Model_2007 11 16 vequity method FINAL 2 2" xfId="9214" xr:uid="{00000000-0005-0000-0000-0000F4120000}"/>
    <cellStyle name="__ [0]_PERSONAL_EWC 43.5MW8oMtresc 3_25_02v2w_esc_CHECK - White Creek Final Closing Model_2007 11 16 vequity method FINAL 3" xfId="9215" xr:uid="{00000000-0005-0000-0000-0000F5120000}"/>
    <cellStyle name="__ [0]_PERSONAL_EWC 43.5MW8oMtresc 3_25_02v2w_esc_Horizon round 1 model vFINAL" xfId="9216" xr:uid="{00000000-0005-0000-0000-0000F6120000}"/>
    <cellStyle name="__ [0]_PERSONAL_EWC 43.5MW8oMtresc 3_25_02v2w_esc_Horizon round 1 model vFINAL 2" xfId="9217" xr:uid="{00000000-0005-0000-0000-0000F7120000}"/>
    <cellStyle name="__ [0]_PERSONAL_EWC 43.5MW8oMtresc 3_25_02v2w_esc_Horizon round 1 model vFINAL 2 2" xfId="9218" xr:uid="{00000000-0005-0000-0000-0000F8120000}"/>
    <cellStyle name="__ [0]_PERSONAL_EWC 43.5MW8oMtresc 3_25_02v2w_esc_Horizon round 1 model vFINAL 3" xfId="9219" xr:uid="{00000000-0005-0000-0000-0000F9120000}"/>
    <cellStyle name="__ [0]_PERSONAL_EWC 43.5MW8oMtresc 3_25_02v2w_esc_Horizon round 1 model vFINAL 3 2" xfId="9220" xr:uid="{00000000-0005-0000-0000-0000FA120000}"/>
    <cellStyle name="__ [0]_PERSONAL_EWC 43.5MW8oMtresc 3_25_02v2w_esc_Horizon round 1 model vFINAL 4" xfId="9221" xr:uid="{00000000-0005-0000-0000-0000FB120000}"/>
    <cellStyle name="__ [0]_PERSONAL_EWC 43.5MW8oMtresc 3_25_02v2w_esc_Horizon round 1 model vFINAL_1" xfId="9222" xr:uid="{00000000-0005-0000-0000-0000FC120000}"/>
    <cellStyle name="__ [0]_PERSONAL_EWC 43.5MW8oMtresc 3_25_02v2w_esc_Horizon round 1 model vFINAL_1 2" xfId="9223" xr:uid="{00000000-0005-0000-0000-0000FD120000}"/>
    <cellStyle name="__ [0]_PERSONAL_EWC 43.5MW8oMtresc 3_25_02v2w_esc_Horizon round 1 model vFINAL_1 2 2" xfId="9224" xr:uid="{00000000-0005-0000-0000-0000FE120000}"/>
    <cellStyle name="__ [0]_PERSONAL_EWC 43.5MW8oMtresc 3_25_02v2w_esc_Horizon round 1 model vFINAL_1 3" xfId="9225" xr:uid="{00000000-0005-0000-0000-0000FF120000}"/>
    <cellStyle name="__ [0]_PERSONAL_EWC 43.5MW8oMtresc 3_25_02v2w_esc_Horizon round 1 model vFINAL_1 3 2" xfId="9226" xr:uid="{00000000-0005-0000-0000-000000130000}"/>
    <cellStyle name="__ [0]_PERSONAL_EWC 43.5MW8oMtresc 3_25_02v2w_esc_Horizon round 1 model vFINAL_1 4" xfId="9227" xr:uid="{00000000-0005-0000-0000-000001130000}"/>
    <cellStyle name="__ [0]_PERSONAL_EWC 43.5MW8oMtresc 3_25_02v2w_esc_Horizon round 1 model vFINAL_1_Project Farwest III Model 03-20-07 v135" xfId="9228" xr:uid="{00000000-0005-0000-0000-000002130000}"/>
    <cellStyle name="__ [0]_PERSONAL_EWC 43.5MW8oMtresc 3_25_02v2w_esc_Horizon round 1 model vFINAL_1_Project Farwest III Model 03-20-07 v135 2" xfId="9229" xr:uid="{00000000-0005-0000-0000-000003130000}"/>
    <cellStyle name="__ [0]_PERSONAL_EWC 43.5MW8oMtresc 3_25_02v2w_esc_Horizon round 1 model vFINAL_1_Project Farwest III Model 03-20-07 v135 2 2" xfId="9230" xr:uid="{00000000-0005-0000-0000-000004130000}"/>
    <cellStyle name="__ [0]_PERSONAL_EWC 43.5MW8oMtresc 3_25_02v2w_esc_Horizon round 1 model vFINAL_1_Project Farwest III Model 03-20-07 v135 3" xfId="9231" xr:uid="{00000000-0005-0000-0000-000005130000}"/>
    <cellStyle name="__ [0]_PERSONAL_EWC 43.5MW8oMtresc 3_25_02v2w_esc_Horizon round 1 model vFINAL_1_Project Farwest III Model 03-20-07 v135 3 2" xfId="9232" xr:uid="{00000000-0005-0000-0000-000006130000}"/>
    <cellStyle name="__ [0]_PERSONAL_EWC 43.5MW8oMtresc 3_25_02v2w_esc_Horizon round 1 model vFINAL_1_Project Farwest III Model 03-20-07 v135 4" xfId="9233" xr:uid="{00000000-0005-0000-0000-000007130000}"/>
    <cellStyle name="__ [0]_PERSONAL_EWC 43.5MW8oMtresc 3_25_02v2w_esc_Horizon round 1 model vFINAL_1_Project Farwest III Model 03-20-07 v135_UPC G&amp;A (5-3-07)" xfId="9234" xr:uid="{00000000-0005-0000-0000-000008130000}"/>
    <cellStyle name="__ [0]_PERSONAL_EWC 43.5MW8oMtresc 3_25_02v2w_esc_Horizon round 1 model vFINAL_1_Project Farwest III Model 03-20-07 v135_UPC G&amp;A (5-3-07) 2" xfId="9235" xr:uid="{00000000-0005-0000-0000-000009130000}"/>
    <cellStyle name="__ [0]_PERSONAL_EWC 43.5MW8oMtresc 3_25_02v2w_esc_Horizon round 1 model vFINAL_1_Project Farwest III Model 03-20-07 v135_UPC G&amp;A (5-3-07) 2 2" xfId="9236" xr:uid="{00000000-0005-0000-0000-00000A130000}"/>
    <cellStyle name="__ [0]_PERSONAL_EWC 43.5MW8oMtresc 3_25_02v2w_esc_Horizon round 1 model vFINAL_1_Project Farwest III Model 03-20-07 v135_UPC G&amp;A (5-3-07) 3" xfId="9237" xr:uid="{00000000-0005-0000-0000-00000B130000}"/>
    <cellStyle name="__ [0]_PERSONAL_EWC 43.5MW8oMtresc 3_25_02v2w_esc_Horizon round 1 model vFINAL_1_Project Farwest III Model 03-20-07 v135_UPC G&amp;A (5-3-07) 3 2" xfId="9238" xr:uid="{00000000-0005-0000-0000-00000C130000}"/>
    <cellStyle name="__ [0]_PERSONAL_EWC 43.5MW8oMtresc 3_25_02v2w_esc_Horizon round 1 model vFINAL_1_Project Farwest III Model 03-20-07 v135_UPC G&amp;A (5-3-07) 4" xfId="9239" xr:uid="{00000000-0005-0000-0000-00000D130000}"/>
    <cellStyle name="__ [0]_PERSONAL_EWC 43.5MW8oMtresc 3_25_02v2w_esc_Horizon round 1 model vFINAL_1_Project Makani Model 04-11-07 v6" xfId="9240" xr:uid="{00000000-0005-0000-0000-00000E130000}"/>
    <cellStyle name="__ [0]_PERSONAL_EWC 43.5MW8oMtresc 3_25_02v2w_esc_Horizon round 1 model vFINAL_1_Project Makani Model 04-11-07 v6 2" xfId="9241" xr:uid="{00000000-0005-0000-0000-00000F130000}"/>
    <cellStyle name="__ [0]_PERSONAL_EWC 43.5MW8oMtresc 3_25_02v2w_esc_Horizon round 1 model vFINAL_1_Project Makani Model 04-11-07 v6 2 2" xfId="9242" xr:uid="{00000000-0005-0000-0000-000010130000}"/>
    <cellStyle name="__ [0]_PERSONAL_EWC 43.5MW8oMtresc 3_25_02v2w_esc_Horizon round 1 model vFINAL_1_Project Makani Model 04-11-07 v6 3" xfId="9243" xr:uid="{00000000-0005-0000-0000-000011130000}"/>
    <cellStyle name="__ [0]_PERSONAL_EWC 43.5MW8oMtresc 3_25_02v2w_esc_Horizon round 1 model vFINAL_1_Project Makani Model 04-11-07 v6 3 2" xfId="9244" xr:uid="{00000000-0005-0000-0000-000012130000}"/>
    <cellStyle name="__ [0]_PERSONAL_EWC 43.5MW8oMtresc 3_25_02v2w_esc_Horizon round 1 model vFINAL_1_Project Makani Model 04-11-07 v6 4" xfId="9245" xr:uid="{00000000-0005-0000-0000-000013130000}"/>
    <cellStyle name="__ [0]_PERSONAL_EWC 43.5MW8oMtresc 3_25_02v2w_esc_Horizon round 1 model vFINAL_1_Project Makani Model 04-11-07 v6_UPC G&amp;A (5-3-07)" xfId="9246" xr:uid="{00000000-0005-0000-0000-000014130000}"/>
    <cellStyle name="__ [0]_PERSONAL_EWC 43.5MW8oMtresc 3_25_02v2w_esc_Horizon round 1 model vFINAL_1_Project Makani Model 04-11-07 v6_UPC G&amp;A (5-3-07) 2" xfId="9247" xr:uid="{00000000-0005-0000-0000-000015130000}"/>
    <cellStyle name="__ [0]_PERSONAL_EWC 43.5MW8oMtresc 3_25_02v2w_esc_Horizon round 1 model vFINAL_1_Project Makani Model 04-11-07 v6_UPC G&amp;A (5-3-07) 2 2" xfId="9248" xr:uid="{00000000-0005-0000-0000-000016130000}"/>
    <cellStyle name="__ [0]_PERSONAL_EWC 43.5MW8oMtresc 3_25_02v2w_esc_Horizon round 1 model vFINAL_1_Project Makani Model 04-11-07 v6_UPC G&amp;A (5-3-07) 3" xfId="9249" xr:uid="{00000000-0005-0000-0000-000017130000}"/>
    <cellStyle name="__ [0]_PERSONAL_EWC 43.5MW8oMtresc 3_25_02v2w_esc_Horizon round 1 model vFINAL_1_Project Makani Model 04-11-07 v6_UPC G&amp;A (5-3-07) 3 2" xfId="9250" xr:uid="{00000000-0005-0000-0000-000018130000}"/>
    <cellStyle name="__ [0]_PERSONAL_EWC 43.5MW8oMtresc 3_25_02v2w_esc_Horizon round 1 model vFINAL_1_Project Makani Model 04-11-07 v6_UPC G&amp;A (5-3-07) 4" xfId="9251" xr:uid="{00000000-0005-0000-0000-000019130000}"/>
    <cellStyle name="__ [0]_PERSONAL_EWC 43.5MW8oMtresc 3_25_02v2w_esc_Pre-Tax GAAP" xfId="9252" xr:uid="{00000000-0005-0000-0000-00001A130000}"/>
    <cellStyle name="__ [0]_PERSONAL_EWC 43.5MW8oMtresc 3_25_02v2w_esc_Pre-Tax GAAP 2" xfId="9253" xr:uid="{00000000-0005-0000-0000-00001B130000}"/>
    <cellStyle name="__ [0]_PERSONAL_EWC 43.5MW8oMtresc 3_25_02v2w_esc_Pre-Tax GAAP 2 2" xfId="9254" xr:uid="{00000000-0005-0000-0000-00001C130000}"/>
    <cellStyle name="__ [0]_PERSONAL_EWC 43.5MW8oMtresc 3_25_02v2w_esc_Pre-Tax GAAP 3" xfId="9255" xr:uid="{00000000-0005-0000-0000-00001D130000}"/>
    <cellStyle name="__ [0]_PERSONAL_EWC 43.5MW8oMtresc 3_25_02v2w_esc_WPP - Ormat 6-5-2007  v19i with internal accounting v3 eq method FINAL" xfId="9256" xr:uid="{00000000-0005-0000-0000-00001E130000}"/>
    <cellStyle name="__ [0]_PERSONAL_EWC 43.5MW8oMtresc 3_25_02v2w_esc_WPP - Ormat 6-5-2007  v19i with internal accounting v3 eq method FINAL 2" xfId="9257" xr:uid="{00000000-0005-0000-0000-00001F130000}"/>
    <cellStyle name="__ [0]_PERSONAL_EWC 43.5MW8oMtresc 3_25_02v2w_esc_WPP - Ormat 6-5-2007  v19i with internal accounting v3 eq method FINAL 2 2" xfId="9258" xr:uid="{00000000-0005-0000-0000-000020130000}"/>
    <cellStyle name="__ [0]_PERSONAL_EWC 43.5MW8oMtresc 3_25_02v2w_esc_WPP - Ormat 6-5-2007  v19i with internal accounting v3 eq method FINAL 3" xfId="9259" xr:uid="{00000000-0005-0000-0000-000021130000}"/>
    <cellStyle name="__ [0]_PERSONAL_Horizon round 1 model vFINAL" xfId="9260" xr:uid="{00000000-0005-0000-0000-000022130000}"/>
    <cellStyle name="__ [0]_PERSONAL_Horizon round 1 model vFINAL 2" xfId="9261" xr:uid="{00000000-0005-0000-0000-000023130000}"/>
    <cellStyle name="__ [0]_PERSONAL_Horizon round 1 model vFINAL 2 2" xfId="9262" xr:uid="{00000000-0005-0000-0000-000024130000}"/>
    <cellStyle name="__ [0]_PERSONAL_Horizon round 1 model vFINAL 3" xfId="9263" xr:uid="{00000000-0005-0000-0000-000025130000}"/>
    <cellStyle name="__ [0]_PERSONAL_Horizon round 1 model vFINAL 3 2" xfId="9264" xr:uid="{00000000-0005-0000-0000-000026130000}"/>
    <cellStyle name="__ [0]_PERSONAL_Horizon round 1 model vFINAL 4" xfId="9265" xr:uid="{00000000-0005-0000-0000-000027130000}"/>
    <cellStyle name="__ [0]_PERSONAL_Horizon round 1 model vFINAL_1" xfId="9266" xr:uid="{00000000-0005-0000-0000-000028130000}"/>
    <cellStyle name="__ [0]_PERSONAL_Horizon round 1 model vFINAL_1 2" xfId="9267" xr:uid="{00000000-0005-0000-0000-000029130000}"/>
    <cellStyle name="__ [0]_PERSONAL_Horizon round 1 model vFINAL_1 2 2" xfId="9268" xr:uid="{00000000-0005-0000-0000-00002A130000}"/>
    <cellStyle name="__ [0]_PERSONAL_Horizon round 1 model vFINAL_1 3" xfId="9269" xr:uid="{00000000-0005-0000-0000-00002B130000}"/>
    <cellStyle name="__ [0]_PERSONAL_Horizon round 1 model vFINAL_1 3 2" xfId="9270" xr:uid="{00000000-0005-0000-0000-00002C130000}"/>
    <cellStyle name="__ [0]_PERSONAL_Horizon round 1 model vFINAL_1 4" xfId="9271" xr:uid="{00000000-0005-0000-0000-00002D130000}"/>
    <cellStyle name="__ [0]_PERSONAL_Horizon round 1 model vFINAL_1_Project Farwest III Model 03-20-07 v135" xfId="9272" xr:uid="{00000000-0005-0000-0000-00002E130000}"/>
    <cellStyle name="__ [0]_PERSONAL_Horizon round 1 model vFINAL_1_Project Farwest III Model 03-20-07 v135 2" xfId="9273" xr:uid="{00000000-0005-0000-0000-00002F130000}"/>
    <cellStyle name="__ [0]_PERSONAL_Horizon round 1 model vFINAL_1_Project Farwest III Model 03-20-07 v135 2 2" xfId="9274" xr:uid="{00000000-0005-0000-0000-000030130000}"/>
    <cellStyle name="__ [0]_PERSONAL_Horizon round 1 model vFINAL_1_Project Farwest III Model 03-20-07 v135 3" xfId="9275" xr:uid="{00000000-0005-0000-0000-000031130000}"/>
    <cellStyle name="__ [0]_PERSONAL_Horizon round 1 model vFINAL_1_Project Farwest III Model 03-20-07 v135 3 2" xfId="9276" xr:uid="{00000000-0005-0000-0000-000032130000}"/>
    <cellStyle name="__ [0]_PERSONAL_Horizon round 1 model vFINAL_1_Project Farwest III Model 03-20-07 v135 4" xfId="9277" xr:uid="{00000000-0005-0000-0000-000033130000}"/>
    <cellStyle name="__ [0]_PERSONAL_Horizon round 1 model vFINAL_1_Project Farwest III Model 03-20-07 v135_UPC G&amp;A (5-3-07)" xfId="9278" xr:uid="{00000000-0005-0000-0000-000034130000}"/>
    <cellStyle name="__ [0]_PERSONAL_Horizon round 1 model vFINAL_1_Project Farwest III Model 03-20-07 v135_UPC G&amp;A (5-3-07) 2" xfId="9279" xr:uid="{00000000-0005-0000-0000-000035130000}"/>
    <cellStyle name="__ [0]_PERSONAL_Horizon round 1 model vFINAL_1_Project Farwest III Model 03-20-07 v135_UPC G&amp;A (5-3-07) 2 2" xfId="9280" xr:uid="{00000000-0005-0000-0000-000036130000}"/>
    <cellStyle name="__ [0]_PERSONAL_Horizon round 1 model vFINAL_1_Project Farwest III Model 03-20-07 v135_UPC G&amp;A (5-3-07) 3" xfId="9281" xr:uid="{00000000-0005-0000-0000-000037130000}"/>
    <cellStyle name="__ [0]_PERSONAL_Horizon round 1 model vFINAL_1_Project Farwest III Model 03-20-07 v135_UPC G&amp;A (5-3-07) 3 2" xfId="9282" xr:uid="{00000000-0005-0000-0000-000038130000}"/>
    <cellStyle name="__ [0]_PERSONAL_Horizon round 1 model vFINAL_1_Project Farwest III Model 03-20-07 v135_UPC G&amp;A (5-3-07) 4" xfId="9283" xr:uid="{00000000-0005-0000-0000-000039130000}"/>
    <cellStyle name="__ [0]_PERSONAL_Horizon round 1 model vFINAL_1_Project Makani Model 04-11-07 v6" xfId="9284" xr:uid="{00000000-0005-0000-0000-00003A130000}"/>
    <cellStyle name="__ [0]_PERSONAL_Horizon round 1 model vFINAL_1_Project Makani Model 04-11-07 v6 2" xfId="9285" xr:uid="{00000000-0005-0000-0000-00003B130000}"/>
    <cellStyle name="__ [0]_PERSONAL_Horizon round 1 model vFINAL_1_Project Makani Model 04-11-07 v6 2 2" xfId="9286" xr:uid="{00000000-0005-0000-0000-00003C130000}"/>
    <cellStyle name="__ [0]_PERSONAL_Horizon round 1 model vFINAL_1_Project Makani Model 04-11-07 v6 3" xfId="9287" xr:uid="{00000000-0005-0000-0000-00003D130000}"/>
    <cellStyle name="__ [0]_PERSONAL_Horizon round 1 model vFINAL_1_Project Makani Model 04-11-07 v6 3 2" xfId="9288" xr:uid="{00000000-0005-0000-0000-00003E130000}"/>
    <cellStyle name="__ [0]_PERSONAL_Horizon round 1 model vFINAL_1_Project Makani Model 04-11-07 v6 4" xfId="9289" xr:uid="{00000000-0005-0000-0000-00003F130000}"/>
    <cellStyle name="__ [0]_PERSONAL_Horizon round 1 model vFINAL_1_Project Makani Model 04-11-07 v6_UPC G&amp;A (5-3-07)" xfId="9290" xr:uid="{00000000-0005-0000-0000-000040130000}"/>
    <cellStyle name="__ [0]_PERSONAL_Horizon round 1 model vFINAL_1_Project Makani Model 04-11-07 v6_UPC G&amp;A (5-3-07) 2" xfId="9291" xr:uid="{00000000-0005-0000-0000-000041130000}"/>
    <cellStyle name="__ [0]_PERSONAL_Horizon round 1 model vFINAL_1_Project Makani Model 04-11-07 v6_UPC G&amp;A (5-3-07) 2 2" xfId="9292" xr:uid="{00000000-0005-0000-0000-000042130000}"/>
    <cellStyle name="__ [0]_PERSONAL_Horizon round 1 model vFINAL_1_Project Makani Model 04-11-07 v6_UPC G&amp;A (5-3-07) 3" xfId="9293" xr:uid="{00000000-0005-0000-0000-000043130000}"/>
    <cellStyle name="__ [0]_PERSONAL_Horizon round 1 model vFINAL_1_Project Makani Model 04-11-07 v6_UPC G&amp;A (5-3-07) 3 2" xfId="9294" xr:uid="{00000000-0005-0000-0000-000044130000}"/>
    <cellStyle name="__ [0]_PERSONAL_Horizon round 1 model vFINAL_1_Project Makani Model 04-11-07 v6_UPC G&amp;A (5-3-07) 4" xfId="9295" xr:uid="{00000000-0005-0000-0000-000045130000}"/>
    <cellStyle name="__ [0]_PERSONAL_Pre-Tax GAAP" xfId="9296" xr:uid="{00000000-0005-0000-0000-000046130000}"/>
    <cellStyle name="__ [0]_PERSONAL_Pre-Tax GAAP 2" xfId="9297" xr:uid="{00000000-0005-0000-0000-000047130000}"/>
    <cellStyle name="__ [0]_PERSONAL_Pre-Tax GAAP 2 2" xfId="9298" xr:uid="{00000000-0005-0000-0000-000048130000}"/>
    <cellStyle name="__ [0]_PERSONAL_Pre-Tax GAAP 3" xfId="9299" xr:uid="{00000000-0005-0000-0000-000049130000}"/>
    <cellStyle name="__ [0]_PERSONAL_Wind farm - operation CF" xfId="9300" xr:uid="{00000000-0005-0000-0000-00004A130000}"/>
    <cellStyle name="__ [0]_PERSONAL_Wind farm - operation CF 2" xfId="9301" xr:uid="{00000000-0005-0000-0000-00004B130000}"/>
    <cellStyle name="__ [0]_PERSONAL_Wind farm - operation CF 2 2" xfId="9302" xr:uid="{00000000-0005-0000-0000-00004C130000}"/>
    <cellStyle name="__ [0]_PERSONAL_Wind farm - operation CF 2 2 2" xfId="9303" xr:uid="{00000000-0005-0000-0000-00004D130000}"/>
    <cellStyle name="__ [0]_PERSONAL_Wind farm - operation CF 2 3" xfId="9304" xr:uid="{00000000-0005-0000-0000-00004E130000}"/>
    <cellStyle name="__ [0]_PERSONAL_Wind farm - operation CF 2 3 2" xfId="9305" xr:uid="{00000000-0005-0000-0000-00004F130000}"/>
    <cellStyle name="__ [0]_PERSONAL_Wind farm - operation CF 2 4" xfId="9306" xr:uid="{00000000-0005-0000-0000-000050130000}"/>
    <cellStyle name="__ [0]_PERSONAL_Wind farm - operation CF 2 4 2" xfId="9307" xr:uid="{00000000-0005-0000-0000-000051130000}"/>
    <cellStyle name="__ [0]_PERSONAL_Wind farm - operation CF 2 5" xfId="9308" xr:uid="{00000000-0005-0000-0000-000052130000}"/>
    <cellStyle name="__ [0]_PERSONAL_Wind farm - operation CF 2 5 2" xfId="9309" xr:uid="{00000000-0005-0000-0000-000053130000}"/>
    <cellStyle name="__ [0]_PERSONAL_Wind farm - operation CF 2 6" xfId="9310" xr:uid="{00000000-0005-0000-0000-000054130000}"/>
    <cellStyle name="__ [0]_PERSONAL_Wind farm - operation CF 3" xfId="9311" xr:uid="{00000000-0005-0000-0000-000055130000}"/>
    <cellStyle name="__ [0]_PERSONAL_Wind farm - operation CF 3 2" xfId="9312" xr:uid="{00000000-0005-0000-0000-000056130000}"/>
    <cellStyle name="__ [0]_PERSONAL_Wind farm - operation CF 3 2 2" xfId="9313" xr:uid="{00000000-0005-0000-0000-000057130000}"/>
    <cellStyle name="__ [0]_PERSONAL_Wind farm - operation CF 3 3" xfId="9314" xr:uid="{00000000-0005-0000-0000-000058130000}"/>
    <cellStyle name="__ [0]_PERSONAL_Wind farm - operation CF 3 3 2" xfId="9315" xr:uid="{00000000-0005-0000-0000-000059130000}"/>
    <cellStyle name="__ [0]_PERSONAL_Wind farm - operation CF 3 4" xfId="9316" xr:uid="{00000000-0005-0000-0000-00005A130000}"/>
    <cellStyle name="__ [0]_PERSONAL_Wind farm - operation CF 3 4 2" xfId="9317" xr:uid="{00000000-0005-0000-0000-00005B130000}"/>
    <cellStyle name="__ [0]_PERSONAL_Wind farm - operation CF 3 5" xfId="9318" xr:uid="{00000000-0005-0000-0000-00005C130000}"/>
    <cellStyle name="__ [0]_PERSONAL_Wind farm - operation CF 3 5 2" xfId="9319" xr:uid="{00000000-0005-0000-0000-00005D130000}"/>
    <cellStyle name="__ [0]_PERSONAL_Wind farm - operation CF 3 6" xfId="9320" xr:uid="{00000000-0005-0000-0000-00005E130000}"/>
    <cellStyle name="__ [0]_PERSONAL_Wind farm - operation CF 4" xfId="9321" xr:uid="{00000000-0005-0000-0000-00005F130000}"/>
    <cellStyle name="__ [0]_PERSONAL_Wind farm - operation CF_CHECK - White Creek Final Closing Model_2007 11 16 vequity method FINAL" xfId="9322" xr:uid="{00000000-0005-0000-0000-000060130000}"/>
    <cellStyle name="__ [0]_PERSONAL_Wind farm - operation CF_CHECK - White Creek Final Closing Model_2007 11 16 vequity method FINAL 2" xfId="9323" xr:uid="{00000000-0005-0000-0000-000061130000}"/>
    <cellStyle name="__ [0]_PERSONAL_Wind farm - operation CF_CHECK - White Creek Final Closing Model_2007 11 16 vequity method FINAL 2 2" xfId="9324" xr:uid="{00000000-0005-0000-0000-000062130000}"/>
    <cellStyle name="__ [0]_PERSONAL_Wind farm - operation CF_CHECK - White Creek Final Closing Model_2007 11 16 vequity method FINAL 3" xfId="9325" xr:uid="{00000000-0005-0000-0000-000063130000}"/>
    <cellStyle name="__ [0]_PERSONAL_Wind farm - operation CF_Horizon round 1 model vFINAL" xfId="9326" xr:uid="{00000000-0005-0000-0000-000064130000}"/>
    <cellStyle name="__ [0]_PERSONAL_Wind farm - operation CF_Horizon round 1 model vFINAL 2" xfId="9327" xr:uid="{00000000-0005-0000-0000-000065130000}"/>
    <cellStyle name="__ [0]_PERSONAL_Wind farm - operation CF_Horizon round 1 model vFINAL 2 2" xfId="9328" xr:uid="{00000000-0005-0000-0000-000066130000}"/>
    <cellStyle name="__ [0]_PERSONAL_Wind farm - operation CF_Horizon round 1 model vFINAL 3" xfId="9329" xr:uid="{00000000-0005-0000-0000-000067130000}"/>
    <cellStyle name="__ [0]_PERSONAL_Wind farm - operation CF_Horizon round 1 model vFINAL 3 2" xfId="9330" xr:uid="{00000000-0005-0000-0000-000068130000}"/>
    <cellStyle name="__ [0]_PERSONAL_Wind farm - operation CF_Horizon round 1 model vFINAL 4" xfId="9331" xr:uid="{00000000-0005-0000-0000-000069130000}"/>
    <cellStyle name="__ [0]_PERSONAL_Wind farm - operation CF_Horizon round 1 model vFINAL_1" xfId="9332" xr:uid="{00000000-0005-0000-0000-00006A130000}"/>
    <cellStyle name="__ [0]_PERSONAL_Wind farm - operation CF_Horizon round 1 model vFINAL_1 2" xfId="9333" xr:uid="{00000000-0005-0000-0000-00006B130000}"/>
    <cellStyle name="__ [0]_PERSONAL_Wind farm - operation CF_Horizon round 1 model vFINAL_1 2 2" xfId="9334" xr:uid="{00000000-0005-0000-0000-00006C130000}"/>
    <cellStyle name="__ [0]_PERSONAL_Wind farm - operation CF_Horizon round 1 model vFINAL_1 3" xfId="9335" xr:uid="{00000000-0005-0000-0000-00006D130000}"/>
    <cellStyle name="__ [0]_PERSONAL_Wind farm - operation CF_Horizon round 1 model vFINAL_1 3 2" xfId="9336" xr:uid="{00000000-0005-0000-0000-00006E130000}"/>
    <cellStyle name="__ [0]_PERSONAL_Wind farm - operation CF_Horizon round 1 model vFINAL_1 4" xfId="9337" xr:uid="{00000000-0005-0000-0000-00006F130000}"/>
    <cellStyle name="__ [0]_PERSONAL_Wind farm - operation CF_Horizon round 1 model vFINAL_1_Project Farwest III Model 03-20-07 v135" xfId="9338" xr:uid="{00000000-0005-0000-0000-000070130000}"/>
    <cellStyle name="__ [0]_PERSONAL_Wind farm - operation CF_Horizon round 1 model vFINAL_1_Project Farwest III Model 03-20-07 v135 2" xfId="9339" xr:uid="{00000000-0005-0000-0000-000071130000}"/>
    <cellStyle name="__ [0]_PERSONAL_Wind farm - operation CF_Horizon round 1 model vFINAL_1_Project Farwest III Model 03-20-07 v135 2 2" xfId="9340" xr:uid="{00000000-0005-0000-0000-000072130000}"/>
    <cellStyle name="__ [0]_PERSONAL_Wind farm - operation CF_Horizon round 1 model vFINAL_1_Project Farwest III Model 03-20-07 v135 3" xfId="9341" xr:uid="{00000000-0005-0000-0000-000073130000}"/>
    <cellStyle name="__ [0]_PERSONAL_Wind farm - operation CF_Horizon round 1 model vFINAL_1_Project Farwest III Model 03-20-07 v135 3 2" xfId="9342" xr:uid="{00000000-0005-0000-0000-000074130000}"/>
    <cellStyle name="__ [0]_PERSONAL_Wind farm - operation CF_Horizon round 1 model vFINAL_1_Project Farwest III Model 03-20-07 v135 4" xfId="9343" xr:uid="{00000000-0005-0000-0000-000075130000}"/>
    <cellStyle name="__ [0]_PERSONAL_Wind farm - operation CF_Horizon round 1 model vFINAL_1_Project Farwest III Model 03-20-07 v135_UPC G&amp;A (5-3-07)" xfId="9344" xr:uid="{00000000-0005-0000-0000-000076130000}"/>
    <cellStyle name="__ [0]_PERSONAL_Wind farm - operation CF_Horizon round 1 model vFINAL_1_Project Farwest III Model 03-20-07 v135_UPC G&amp;A (5-3-07) 2" xfId="9345" xr:uid="{00000000-0005-0000-0000-000077130000}"/>
    <cellStyle name="__ [0]_PERSONAL_Wind farm - operation CF_Horizon round 1 model vFINAL_1_Project Farwest III Model 03-20-07 v135_UPC G&amp;A (5-3-07) 2 2" xfId="9346" xr:uid="{00000000-0005-0000-0000-000078130000}"/>
    <cellStyle name="__ [0]_PERSONAL_Wind farm - operation CF_Horizon round 1 model vFINAL_1_Project Farwest III Model 03-20-07 v135_UPC G&amp;A (5-3-07) 3" xfId="9347" xr:uid="{00000000-0005-0000-0000-000079130000}"/>
    <cellStyle name="__ [0]_PERSONAL_Wind farm - operation CF_Horizon round 1 model vFINAL_1_Project Farwest III Model 03-20-07 v135_UPC G&amp;A (5-3-07) 3 2" xfId="9348" xr:uid="{00000000-0005-0000-0000-00007A130000}"/>
    <cellStyle name="__ [0]_PERSONAL_Wind farm - operation CF_Horizon round 1 model vFINAL_1_Project Farwest III Model 03-20-07 v135_UPC G&amp;A (5-3-07) 4" xfId="9349" xr:uid="{00000000-0005-0000-0000-00007B130000}"/>
    <cellStyle name="__ [0]_PERSONAL_Wind farm - operation CF_Horizon round 1 model vFINAL_1_Project Makani Model 04-11-07 v6" xfId="9350" xr:uid="{00000000-0005-0000-0000-00007C130000}"/>
    <cellStyle name="__ [0]_PERSONAL_Wind farm - operation CF_Horizon round 1 model vFINAL_1_Project Makani Model 04-11-07 v6 2" xfId="9351" xr:uid="{00000000-0005-0000-0000-00007D130000}"/>
    <cellStyle name="__ [0]_PERSONAL_Wind farm - operation CF_Horizon round 1 model vFINAL_1_Project Makani Model 04-11-07 v6 2 2" xfId="9352" xr:uid="{00000000-0005-0000-0000-00007E130000}"/>
    <cellStyle name="__ [0]_PERSONAL_Wind farm - operation CF_Horizon round 1 model vFINAL_1_Project Makani Model 04-11-07 v6 3" xfId="9353" xr:uid="{00000000-0005-0000-0000-00007F130000}"/>
    <cellStyle name="__ [0]_PERSONAL_Wind farm - operation CF_Horizon round 1 model vFINAL_1_Project Makani Model 04-11-07 v6 3 2" xfId="9354" xr:uid="{00000000-0005-0000-0000-000080130000}"/>
    <cellStyle name="__ [0]_PERSONAL_Wind farm - operation CF_Horizon round 1 model vFINAL_1_Project Makani Model 04-11-07 v6 4" xfId="9355" xr:uid="{00000000-0005-0000-0000-000081130000}"/>
    <cellStyle name="__ [0]_PERSONAL_Wind farm - operation CF_Horizon round 1 model vFINAL_1_Project Makani Model 04-11-07 v6_UPC G&amp;A (5-3-07)" xfId="9356" xr:uid="{00000000-0005-0000-0000-000082130000}"/>
    <cellStyle name="__ [0]_PERSONAL_Wind farm - operation CF_Horizon round 1 model vFINAL_1_Project Makani Model 04-11-07 v6_UPC G&amp;A (5-3-07) 2" xfId="9357" xr:uid="{00000000-0005-0000-0000-000083130000}"/>
    <cellStyle name="__ [0]_PERSONAL_Wind farm - operation CF_Horizon round 1 model vFINAL_1_Project Makani Model 04-11-07 v6_UPC G&amp;A (5-3-07) 2 2" xfId="9358" xr:uid="{00000000-0005-0000-0000-000084130000}"/>
    <cellStyle name="__ [0]_PERSONAL_Wind farm - operation CF_Horizon round 1 model vFINAL_1_Project Makani Model 04-11-07 v6_UPC G&amp;A (5-3-07) 3" xfId="9359" xr:uid="{00000000-0005-0000-0000-000085130000}"/>
    <cellStyle name="__ [0]_PERSONAL_Wind farm - operation CF_Horizon round 1 model vFINAL_1_Project Makani Model 04-11-07 v6_UPC G&amp;A (5-3-07) 3 2" xfId="9360" xr:uid="{00000000-0005-0000-0000-000086130000}"/>
    <cellStyle name="__ [0]_PERSONAL_Wind farm - operation CF_Horizon round 1 model vFINAL_1_Project Makani Model 04-11-07 v6_UPC G&amp;A (5-3-07) 4" xfId="9361" xr:uid="{00000000-0005-0000-0000-000087130000}"/>
    <cellStyle name="__ [0]_PERSONAL_Wind farm - operation CF_Pre-Tax GAAP" xfId="9362" xr:uid="{00000000-0005-0000-0000-000088130000}"/>
    <cellStyle name="__ [0]_PERSONAL_Wind farm - operation CF_Pre-Tax GAAP 2" xfId="9363" xr:uid="{00000000-0005-0000-0000-000089130000}"/>
    <cellStyle name="__ [0]_PERSONAL_Wind farm - operation CF_Pre-Tax GAAP 2 2" xfId="9364" xr:uid="{00000000-0005-0000-0000-00008A130000}"/>
    <cellStyle name="__ [0]_PERSONAL_Wind farm - operation CF_Pre-Tax GAAP 3" xfId="9365" xr:uid="{00000000-0005-0000-0000-00008B130000}"/>
    <cellStyle name="__ [0]_PERSONAL_Wind farm - operation CF_WPP - Ormat 6-5-2007  v19i with internal accounting v3 eq method FINAL" xfId="9366" xr:uid="{00000000-0005-0000-0000-00008C130000}"/>
    <cellStyle name="__ [0]_PERSONAL_Wind farm - operation CF_WPP - Ormat 6-5-2007  v19i with internal accounting v3 eq method FINAL 2" xfId="9367" xr:uid="{00000000-0005-0000-0000-00008D130000}"/>
    <cellStyle name="__ [0]_PERSONAL_Wind farm - operation CF_WPP - Ormat 6-5-2007  v19i with internal accounting v3 eq method FINAL 2 2" xfId="9368" xr:uid="{00000000-0005-0000-0000-00008E130000}"/>
    <cellStyle name="__ [0]_PERSONAL_Wind farm - operation CF_WPP - Ormat 6-5-2007  v19i with internal accounting v3 eq method FINAL 3" xfId="9369" xr:uid="{00000000-0005-0000-0000-00008F130000}"/>
    <cellStyle name="__ [0]_PERSONAL_WPP - Ormat 6-5-2007  v19i with internal accounting v3 eq method FINAL" xfId="9370" xr:uid="{00000000-0005-0000-0000-000090130000}"/>
    <cellStyle name="__ [0]_PERSONAL_WPP - Ormat 6-5-2007  v19i with internal accounting v3 eq method FINAL 2" xfId="9371" xr:uid="{00000000-0005-0000-0000-000091130000}"/>
    <cellStyle name="__ [0]_PERSONAL_WPP - Ormat 6-5-2007  v19i with internal accounting v3 eq method FINAL 2 2" xfId="9372" xr:uid="{00000000-0005-0000-0000-000092130000}"/>
    <cellStyle name="__ [0]_PERSONAL_WPP - Ormat 6-5-2007  v19i with internal accounting v3 eq method FINAL 3" xfId="9373" xr:uid="{00000000-0005-0000-0000-000093130000}"/>
    <cellStyle name="__ [0]_Sheet2" xfId="9374" xr:uid="{00000000-0005-0000-0000-000094130000}"/>
    <cellStyle name="__ [0]_Sheet2 2" xfId="9375" xr:uid="{00000000-0005-0000-0000-000095130000}"/>
    <cellStyle name="__ [0]_Sheet2 2 2" xfId="9376" xr:uid="{00000000-0005-0000-0000-000096130000}"/>
    <cellStyle name="__ [0]_Sheet2 2 2 2" xfId="9377" xr:uid="{00000000-0005-0000-0000-000097130000}"/>
    <cellStyle name="__ [0]_Sheet2 2 3" xfId="9378" xr:uid="{00000000-0005-0000-0000-000098130000}"/>
    <cellStyle name="__ [0]_Sheet2 2 3 2" xfId="9379" xr:uid="{00000000-0005-0000-0000-000099130000}"/>
    <cellStyle name="__ [0]_Sheet2 2 4" xfId="9380" xr:uid="{00000000-0005-0000-0000-00009A130000}"/>
    <cellStyle name="__ [0]_Sheet2 2 4 2" xfId="9381" xr:uid="{00000000-0005-0000-0000-00009B130000}"/>
    <cellStyle name="__ [0]_Sheet2 2 5" xfId="9382" xr:uid="{00000000-0005-0000-0000-00009C130000}"/>
    <cellStyle name="__ [0]_Sheet2 2 5 2" xfId="9383" xr:uid="{00000000-0005-0000-0000-00009D130000}"/>
    <cellStyle name="__ [0]_Sheet2 2 6" xfId="9384" xr:uid="{00000000-0005-0000-0000-00009E130000}"/>
    <cellStyle name="__ [0]_Sheet2 3" xfId="9385" xr:uid="{00000000-0005-0000-0000-00009F130000}"/>
    <cellStyle name="__ [0]_Sheet2 3 2" xfId="9386" xr:uid="{00000000-0005-0000-0000-0000A0130000}"/>
    <cellStyle name="__ [0]_Sheet2 3 2 2" xfId="9387" xr:uid="{00000000-0005-0000-0000-0000A1130000}"/>
    <cellStyle name="__ [0]_Sheet2 3 3" xfId="9388" xr:uid="{00000000-0005-0000-0000-0000A2130000}"/>
    <cellStyle name="__ [0]_Sheet2 3 3 2" xfId="9389" xr:uid="{00000000-0005-0000-0000-0000A3130000}"/>
    <cellStyle name="__ [0]_Sheet2 3 4" xfId="9390" xr:uid="{00000000-0005-0000-0000-0000A4130000}"/>
    <cellStyle name="__ [0]_Sheet2 3 4 2" xfId="9391" xr:uid="{00000000-0005-0000-0000-0000A5130000}"/>
    <cellStyle name="__ [0]_Sheet2 3 5" xfId="9392" xr:uid="{00000000-0005-0000-0000-0000A6130000}"/>
    <cellStyle name="__ [0]_Sheet2 3 5 2" xfId="9393" xr:uid="{00000000-0005-0000-0000-0000A7130000}"/>
    <cellStyle name="__ [0]_Sheet2 3 6" xfId="9394" xr:uid="{00000000-0005-0000-0000-0000A8130000}"/>
    <cellStyle name="__ [0]_Sheet2 4" xfId="9395" xr:uid="{00000000-0005-0000-0000-0000A9130000}"/>
    <cellStyle name="__ [0]_Sheet2_Book5" xfId="9396" xr:uid="{00000000-0005-0000-0000-0000AA130000}"/>
    <cellStyle name="__ [0]_Sheet2_CHECK - White Creek Final Closing Model_2007 11 16 vequity method FINAL" xfId="9397" xr:uid="{00000000-0005-0000-0000-0000AB130000}"/>
    <cellStyle name="__ [0]_Sheet2_CHECK - White Creek Final Closing Model_2007 11 16 vequity method FINAL 2" xfId="9398" xr:uid="{00000000-0005-0000-0000-0000AC130000}"/>
    <cellStyle name="__ [0]_Sheet2_CHECK - White Creek Final Closing Model_2007 11 16 vequity method FINAL 2 2" xfId="9399" xr:uid="{00000000-0005-0000-0000-0000AD130000}"/>
    <cellStyle name="__ [0]_Sheet2_CHECK - White Creek Final Closing Model_2007 11 16 vequity method FINAL 3" xfId="9400" xr:uid="{00000000-0005-0000-0000-0000AE130000}"/>
    <cellStyle name="__ [0]_Sheet2_Horizon round 1 model vFINAL" xfId="9401" xr:uid="{00000000-0005-0000-0000-0000AF130000}"/>
    <cellStyle name="__ [0]_Sheet2_Horizon round 1 model vFINAL 2" xfId="9402" xr:uid="{00000000-0005-0000-0000-0000B0130000}"/>
    <cellStyle name="__ [0]_Sheet2_Horizon round 1 model vFINAL 2 2" xfId="9403" xr:uid="{00000000-0005-0000-0000-0000B1130000}"/>
    <cellStyle name="__ [0]_Sheet2_Horizon round 1 model vFINAL 3" xfId="9404" xr:uid="{00000000-0005-0000-0000-0000B2130000}"/>
    <cellStyle name="__ [0]_Sheet2_Horizon round 1 model vFINAL 3 2" xfId="9405" xr:uid="{00000000-0005-0000-0000-0000B3130000}"/>
    <cellStyle name="__ [0]_Sheet2_Horizon round 1 model vFINAL 4" xfId="9406" xr:uid="{00000000-0005-0000-0000-0000B4130000}"/>
    <cellStyle name="__ [0]_Sheet2_Horizon round 1 model vFINAL_1" xfId="9407" xr:uid="{00000000-0005-0000-0000-0000B5130000}"/>
    <cellStyle name="__ [0]_Sheet2_Horizon round 1 model vFINAL_1 2" xfId="9408" xr:uid="{00000000-0005-0000-0000-0000B6130000}"/>
    <cellStyle name="__ [0]_Sheet2_Horizon round 1 model vFINAL_1 2 2" xfId="9409" xr:uid="{00000000-0005-0000-0000-0000B7130000}"/>
    <cellStyle name="__ [0]_Sheet2_Horizon round 1 model vFINAL_1 3" xfId="9410" xr:uid="{00000000-0005-0000-0000-0000B8130000}"/>
    <cellStyle name="__ [0]_Sheet2_Horizon round 1 model vFINAL_1 3 2" xfId="9411" xr:uid="{00000000-0005-0000-0000-0000B9130000}"/>
    <cellStyle name="__ [0]_Sheet2_Horizon round 1 model vFINAL_1 4" xfId="9412" xr:uid="{00000000-0005-0000-0000-0000BA130000}"/>
    <cellStyle name="__ [0]_Sheet2_Horizon round 1 model vFINAL_1_Project Farwest III Model 03-20-07 v135" xfId="9413" xr:uid="{00000000-0005-0000-0000-0000BB130000}"/>
    <cellStyle name="__ [0]_Sheet2_Horizon round 1 model vFINAL_1_Project Farwest III Model 03-20-07 v135 2" xfId="9414" xr:uid="{00000000-0005-0000-0000-0000BC130000}"/>
    <cellStyle name="__ [0]_Sheet2_Horizon round 1 model vFINAL_1_Project Farwest III Model 03-20-07 v135 2 2" xfId="9415" xr:uid="{00000000-0005-0000-0000-0000BD130000}"/>
    <cellStyle name="__ [0]_Sheet2_Horizon round 1 model vFINAL_1_Project Farwest III Model 03-20-07 v135 3" xfId="9416" xr:uid="{00000000-0005-0000-0000-0000BE130000}"/>
    <cellStyle name="__ [0]_Sheet2_Horizon round 1 model vFINAL_1_Project Farwest III Model 03-20-07 v135 3 2" xfId="9417" xr:uid="{00000000-0005-0000-0000-0000BF130000}"/>
    <cellStyle name="__ [0]_Sheet2_Horizon round 1 model vFINAL_1_Project Farwest III Model 03-20-07 v135 4" xfId="9418" xr:uid="{00000000-0005-0000-0000-0000C0130000}"/>
    <cellStyle name="__ [0]_Sheet2_Horizon round 1 model vFINAL_1_Project Farwest III Model 03-20-07 v135_UPC G&amp;A (5-3-07)" xfId="9419" xr:uid="{00000000-0005-0000-0000-0000C1130000}"/>
    <cellStyle name="__ [0]_Sheet2_Horizon round 1 model vFINAL_1_Project Farwest III Model 03-20-07 v135_UPC G&amp;A (5-3-07) 2" xfId="9420" xr:uid="{00000000-0005-0000-0000-0000C2130000}"/>
    <cellStyle name="__ [0]_Sheet2_Horizon round 1 model vFINAL_1_Project Farwest III Model 03-20-07 v135_UPC G&amp;A (5-3-07) 2 2" xfId="9421" xr:uid="{00000000-0005-0000-0000-0000C3130000}"/>
    <cellStyle name="__ [0]_Sheet2_Horizon round 1 model vFINAL_1_Project Farwest III Model 03-20-07 v135_UPC G&amp;A (5-3-07) 3" xfId="9422" xr:uid="{00000000-0005-0000-0000-0000C4130000}"/>
    <cellStyle name="__ [0]_Sheet2_Horizon round 1 model vFINAL_1_Project Farwest III Model 03-20-07 v135_UPC G&amp;A (5-3-07) 3 2" xfId="9423" xr:uid="{00000000-0005-0000-0000-0000C5130000}"/>
    <cellStyle name="__ [0]_Sheet2_Horizon round 1 model vFINAL_1_Project Farwest III Model 03-20-07 v135_UPC G&amp;A (5-3-07) 4" xfId="9424" xr:uid="{00000000-0005-0000-0000-0000C6130000}"/>
    <cellStyle name="__ [0]_Sheet2_Horizon round 1 model vFINAL_1_Project Makani Model 04-11-07 v6" xfId="9425" xr:uid="{00000000-0005-0000-0000-0000C7130000}"/>
    <cellStyle name="__ [0]_Sheet2_Horizon round 1 model vFINAL_1_Project Makani Model 04-11-07 v6 2" xfId="9426" xr:uid="{00000000-0005-0000-0000-0000C8130000}"/>
    <cellStyle name="__ [0]_Sheet2_Horizon round 1 model vFINAL_1_Project Makani Model 04-11-07 v6 2 2" xfId="9427" xr:uid="{00000000-0005-0000-0000-0000C9130000}"/>
    <cellStyle name="__ [0]_Sheet2_Horizon round 1 model vFINAL_1_Project Makani Model 04-11-07 v6 3" xfId="9428" xr:uid="{00000000-0005-0000-0000-0000CA130000}"/>
    <cellStyle name="__ [0]_Sheet2_Horizon round 1 model vFINAL_1_Project Makani Model 04-11-07 v6 3 2" xfId="9429" xr:uid="{00000000-0005-0000-0000-0000CB130000}"/>
    <cellStyle name="__ [0]_Sheet2_Horizon round 1 model vFINAL_1_Project Makani Model 04-11-07 v6 4" xfId="9430" xr:uid="{00000000-0005-0000-0000-0000CC130000}"/>
    <cellStyle name="__ [0]_Sheet2_Horizon round 1 model vFINAL_1_Project Makani Model 04-11-07 v6_UPC G&amp;A (5-3-07)" xfId="9431" xr:uid="{00000000-0005-0000-0000-0000CD130000}"/>
    <cellStyle name="__ [0]_Sheet2_Horizon round 1 model vFINAL_1_Project Makani Model 04-11-07 v6_UPC G&amp;A (5-3-07) 2" xfId="9432" xr:uid="{00000000-0005-0000-0000-0000CE130000}"/>
    <cellStyle name="__ [0]_Sheet2_Horizon round 1 model vFINAL_1_Project Makani Model 04-11-07 v6_UPC G&amp;A (5-3-07) 2 2" xfId="9433" xr:uid="{00000000-0005-0000-0000-0000CF130000}"/>
    <cellStyle name="__ [0]_Sheet2_Horizon round 1 model vFINAL_1_Project Makani Model 04-11-07 v6_UPC G&amp;A (5-3-07) 3" xfId="9434" xr:uid="{00000000-0005-0000-0000-0000D0130000}"/>
    <cellStyle name="__ [0]_Sheet2_Horizon round 1 model vFINAL_1_Project Makani Model 04-11-07 v6_UPC G&amp;A (5-3-07) 3 2" xfId="9435" xr:uid="{00000000-0005-0000-0000-0000D1130000}"/>
    <cellStyle name="__ [0]_Sheet2_Horizon round 1 model vFINAL_1_Project Makani Model 04-11-07 v6_UPC G&amp;A (5-3-07) 4" xfId="9436" xr:uid="{00000000-0005-0000-0000-0000D2130000}"/>
    <cellStyle name="__ [0]_Sheet2_Pre-Tax GAAP" xfId="9437" xr:uid="{00000000-0005-0000-0000-0000D3130000}"/>
    <cellStyle name="__ [0]_Sheet2_Pre-Tax GAAP 2" xfId="9438" xr:uid="{00000000-0005-0000-0000-0000D4130000}"/>
    <cellStyle name="__ [0]_Sheet2_Pre-Tax GAAP 2 2" xfId="9439" xr:uid="{00000000-0005-0000-0000-0000D5130000}"/>
    <cellStyle name="__ [0]_Sheet2_Pre-Tax GAAP 3" xfId="9440" xr:uid="{00000000-0005-0000-0000-0000D6130000}"/>
    <cellStyle name="__ [0]_Sheet2_Pro Forma - Ravenswood - 2.28.08 - tax change" xfId="9441" xr:uid="{00000000-0005-0000-0000-0000D7130000}"/>
    <cellStyle name="__ [0]_Sheet2_WPP - Ormat 6-5-2007  v19i with internal accounting v3 eq method FINAL" xfId="9442" xr:uid="{00000000-0005-0000-0000-0000D8130000}"/>
    <cellStyle name="__ [0]_Sheet2_WPP - Ormat 6-5-2007  v19i with internal accounting v3 eq method FINAL 2" xfId="9443" xr:uid="{00000000-0005-0000-0000-0000D9130000}"/>
    <cellStyle name="__ [0]_Sheet2_WPP - Ormat 6-5-2007  v19i with internal accounting v3 eq method FINAL 2 2" xfId="9444" xr:uid="{00000000-0005-0000-0000-0000DA130000}"/>
    <cellStyle name="__ [0]_Sheet2_WPP - Ormat 6-5-2007  v19i with internal accounting v3 eq method FINAL 3" xfId="9445" xr:uid="{00000000-0005-0000-0000-0000DB130000}"/>
    <cellStyle name="____.____" xfId="9446" xr:uid="{00000000-0005-0000-0000-0000DC130000}"/>
    <cellStyle name="____._____071212 Unlevered McCormick Model - 2003 version" xfId="9447" xr:uid="{00000000-0005-0000-0000-0000DD130000}"/>
    <cellStyle name="____._____Liberty Model 07 23 07 WITH TAXES_v3" xfId="9448" xr:uid="{00000000-0005-0000-0000-0000DE130000}"/>
    <cellStyle name="_____" xfId="9449" xr:uid="{00000000-0005-0000-0000-0000DF130000}"/>
    <cellStyle name="______" xfId="9450" xr:uid="{00000000-0005-0000-0000-0000E0130000}"/>
    <cellStyle name="_______" xfId="9451" xr:uid="{00000000-0005-0000-0000-0000E1130000}"/>
    <cellStyle name="________" xfId="9452" xr:uid="{00000000-0005-0000-0000-0000E2130000}"/>
    <cellStyle name="________ 2" xfId="9453" xr:uid="{00000000-0005-0000-0000-0000E3130000}"/>
    <cellStyle name="________ 2 2" xfId="9454" xr:uid="{00000000-0005-0000-0000-0000E4130000}"/>
    <cellStyle name="__________" xfId="9455" xr:uid="{00000000-0005-0000-0000-0000E5130000}"/>
    <cellStyle name="____________" xfId="9456" xr:uid="{00000000-0005-0000-0000-0000E6130000}"/>
    <cellStyle name="____________ 2" xfId="9457" xr:uid="{00000000-0005-0000-0000-0000E7130000}"/>
    <cellStyle name="____________ 2 2" xfId="9458" xr:uid="{00000000-0005-0000-0000-0000E8130000}"/>
    <cellStyle name="____________ 2 2 2" xfId="9459" xr:uid="{00000000-0005-0000-0000-0000E9130000}"/>
    <cellStyle name="____________ 2 3" xfId="9460" xr:uid="{00000000-0005-0000-0000-0000EA130000}"/>
    <cellStyle name="____________ 2 3 2" xfId="9461" xr:uid="{00000000-0005-0000-0000-0000EB130000}"/>
    <cellStyle name="____________ 2 4" xfId="9462" xr:uid="{00000000-0005-0000-0000-0000EC130000}"/>
    <cellStyle name="____________ 2 4 2" xfId="9463" xr:uid="{00000000-0005-0000-0000-0000ED130000}"/>
    <cellStyle name="____________ 2 5" xfId="9464" xr:uid="{00000000-0005-0000-0000-0000EE130000}"/>
    <cellStyle name="____________ 2 5 2" xfId="9465" xr:uid="{00000000-0005-0000-0000-0000EF130000}"/>
    <cellStyle name="____________ 3" xfId="9466" xr:uid="{00000000-0005-0000-0000-0000F0130000}"/>
    <cellStyle name="____________ 3 2" xfId="9467" xr:uid="{00000000-0005-0000-0000-0000F1130000}"/>
    <cellStyle name="____________ 3 2 2" xfId="9468" xr:uid="{00000000-0005-0000-0000-0000F2130000}"/>
    <cellStyle name="____________ 3 3" xfId="9469" xr:uid="{00000000-0005-0000-0000-0000F3130000}"/>
    <cellStyle name="____________ 3 3 2" xfId="9470" xr:uid="{00000000-0005-0000-0000-0000F4130000}"/>
    <cellStyle name="____________ 3 4" xfId="9471" xr:uid="{00000000-0005-0000-0000-0000F5130000}"/>
    <cellStyle name="____________ 3 4 2" xfId="9472" xr:uid="{00000000-0005-0000-0000-0000F6130000}"/>
    <cellStyle name="____________ 3 5" xfId="9473" xr:uid="{00000000-0005-0000-0000-0000F7130000}"/>
    <cellStyle name="____________ 3 5 2" xfId="9474" xr:uid="{00000000-0005-0000-0000-0000F8130000}"/>
    <cellStyle name="____________ 3 6" xfId="9475" xr:uid="{00000000-0005-0000-0000-0000F9130000}"/>
    <cellStyle name="____________ 4" xfId="9476" xr:uid="{00000000-0005-0000-0000-0000FA130000}"/>
    <cellStyle name="_____________Book5" xfId="9477" xr:uid="{00000000-0005-0000-0000-0000FB130000}"/>
    <cellStyle name="_____________CHECK - White Creek Final Closing Model_2007 11 16 vequity method FINAL" xfId="9478" xr:uid="{00000000-0005-0000-0000-0000FC130000}"/>
    <cellStyle name="_____________CHECK - White Creek Final Closing Model_2007 11 16 vequity method FINAL 2" xfId="9479" xr:uid="{00000000-0005-0000-0000-0000FD130000}"/>
    <cellStyle name="_____________CHECK - White Creek Final Closing Model_2007 11 16 vequity method FINAL 2 2" xfId="9480" xr:uid="{00000000-0005-0000-0000-0000FE130000}"/>
    <cellStyle name="_____________CHECK - White Creek Final Closing Model_2007 11 16 vequity method FINAL 3" xfId="9481" xr:uid="{00000000-0005-0000-0000-0000FF130000}"/>
    <cellStyle name="_____________ClearSky_AEP_Min_04.04.02_Bank" xfId="9482" xr:uid="{00000000-0005-0000-0000-000000140000}"/>
    <cellStyle name="_____________ClearSky_AEP_Min_04.04.02_Bank 2" xfId="9483" xr:uid="{00000000-0005-0000-0000-000001140000}"/>
    <cellStyle name="_____________ClearSky_AEP_Min_04.04.02_Bank 2 2" xfId="9484" xr:uid="{00000000-0005-0000-0000-000002140000}"/>
    <cellStyle name="_____________ClearSky_AEP_Min_04.04.02_Bank 3" xfId="9485" xr:uid="{00000000-0005-0000-0000-000003140000}"/>
    <cellStyle name="_____________ClearSky_AEP_Min_04.04.02_Bank 3 2" xfId="9486" xr:uid="{00000000-0005-0000-0000-000004140000}"/>
    <cellStyle name="_____________ClearSky_AEP_Min_04.04.02_Bank 4" xfId="9487" xr:uid="{00000000-0005-0000-0000-000005140000}"/>
    <cellStyle name="_____________ClearSky_AEP_Min_04.04.02_Bank 4 2" xfId="9488" xr:uid="{00000000-0005-0000-0000-000006140000}"/>
    <cellStyle name="_____________ClearSky_AEP_Min_04.04.02_Bank 5" xfId="9489" xr:uid="{00000000-0005-0000-0000-000007140000}"/>
    <cellStyle name="_____________ClearSky_AEP_Min_04.04.02_Bank 5 2" xfId="9490" xr:uid="{00000000-0005-0000-0000-000008140000}"/>
    <cellStyle name="_____________ClearSky_AEP_Min_04.04.02_Bank 6" xfId="9491" xr:uid="{00000000-0005-0000-0000-000009140000}"/>
    <cellStyle name="_____________ClearSky_AEP_Min_04.04.02_Bank_1" xfId="9492" xr:uid="{00000000-0005-0000-0000-00000A140000}"/>
    <cellStyle name="_____________ClearSky_AEP_Min_04.04.02_Bank_1 2" xfId="9493" xr:uid="{00000000-0005-0000-0000-00000B140000}"/>
    <cellStyle name="_____________ClearSky_AEP_Min_04.04.02_Bank_1 2 2" xfId="9494" xr:uid="{00000000-0005-0000-0000-00000C140000}"/>
    <cellStyle name="_____________ClearSky_AEP_Min_04.04.02_Bank_1 3" xfId="9495" xr:uid="{00000000-0005-0000-0000-00000D140000}"/>
    <cellStyle name="_____________ClearSky_AEP_Min_04.04.02_Bank_1 3 2" xfId="9496" xr:uid="{00000000-0005-0000-0000-00000E140000}"/>
    <cellStyle name="_____________ClearSky_AEP_Min_04.04.02_Bank_1 4" xfId="9497" xr:uid="{00000000-0005-0000-0000-00000F140000}"/>
    <cellStyle name="_____________ClearSky_AEP_Min_04.04.02_Bank_1 4 2" xfId="9498" xr:uid="{00000000-0005-0000-0000-000010140000}"/>
    <cellStyle name="_____________ClearSky_AEP_Min_04.04.02_Bank_1 5" xfId="9499" xr:uid="{00000000-0005-0000-0000-000011140000}"/>
    <cellStyle name="_____________ClearSky_AEP_Min_04.04.02_Bank_1 5 2" xfId="9500" xr:uid="{00000000-0005-0000-0000-000012140000}"/>
    <cellStyle name="_____________ClearSky_AEP_Min_04.04.02_Bank_1 6" xfId="9501" xr:uid="{00000000-0005-0000-0000-000013140000}"/>
    <cellStyle name="_____________Clearsky_internal_050301" xfId="9502" xr:uid="{00000000-0005-0000-0000-000014140000}"/>
    <cellStyle name="_____________Clearsky_internal_050301_1" xfId="9503" xr:uid="{00000000-0005-0000-0000-000015140000}"/>
    <cellStyle name="_____________Clearsky_internal_050301_1 2" xfId="9504" xr:uid="{00000000-0005-0000-0000-000016140000}"/>
    <cellStyle name="_____________Clearsky_internal_050301_1 2 2" xfId="9505" xr:uid="{00000000-0005-0000-0000-000017140000}"/>
    <cellStyle name="_____________Clearsky_internal_050301_1 3" xfId="9506" xr:uid="{00000000-0005-0000-0000-000018140000}"/>
    <cellStyle name="_____________Clearsky_internal_050301_1 3 2" xfId="9507" xr:uid="{00000000-0005-0000-0000-000019140000}"/>
    <cellStyle name="_____________Clearsky_internal_050301_1 4" xfId="9508" xr:uid="{00000000-0005-0000-0000-00001A140000}"/>
    <cellStyle name="_____________Clearsky_internal_050301_1 4 2" xfId="9509" xr:uid="{00000000-0005-0000-0000-00001B140000}"/>
    <cellStyle name="_____________Clearsky_internal_050301_1 5" xfId="9510" xr:uid="{00000000-0005-0000-0000-00001C140000}"/>
    <cellStyle name="_____________Clearsky_internal_050301_1 5 2" xfId="9511" xr:uid="{00000000-0005-0000-0000-00001D140000}"/>
    <cellStyle name="_____________Clearsky_internal_050301_1 6" xfId="9512" xr:uid="{00000000-0005-0000-0000-00001E140000}"/>
    <cellStyle name="_____________Clearsky_internal_050301_2" xfId="9513" xr:uid="{00000000-0005-0000-0000-00001F140000}"/>
    <cellStyle name="_____________Clearsky_internal_050301_2 2" xfId="9514" xr:uid="{00000000-0005-0000-0000-000020140000}"/>
    <cellStyle name="_____________Clearsky_internal_050301_2 2 2" xfId="9515" xr:uid="{00000000-0005-0000-0000-000021140000}"/>
    <cellStyle name="_____________Clearsky_internal_050301_2 3" xfId="9516" xr:uid="{00000000-0005-0000-0000-000022140000}"/>
    <cellStyle name="_____________Clearsky_internal_050301_2 3 2" xfId="9517" xr:uid="{00000000-0005-0000-0000-000023140000}"/>
    <cellStyle name="_____________Clearsky_internal_050301_2 4" xfId="9518" xr:uid="{00000000-0005-0000-0000-000024140000}"/>
    <cellStyle name="_____________Clearsky_internal_050301_2 4 2" xfId="9519" xr:uid="{00000000-0005-0000-0000-000025140000}"/>
    <cellStyle name="_____________Clearsky_internal_050301_2 5" xfId="9520" xr:uid="{00000000-0005-0000-0000-000026140000}"/>
    <cellStyle name="_____________Clearsky_internal_050301_2 5 2" xfId="9521" xr:uid="{00000000-0005-0000-0000-000027140000}"/>
    <cellStyle name="_____________Clearsky_internal_050301_2 6" xfId="9522" xr:uid="{00000000-0005-0000-0000-000028140000}"/>
    <cellStyle name="_____________Clearsky_internal_050301_Liberty Model 07 23 07 WITH TAXES_v3" xfId="9523" xr:uid="{00000000-0005-0000-0000-000029140000}"/>
    <cellStyle name="_____________Clearsky_internal_070201" xfId="9524" xr:uid="{00000000-0005-0000-0000-00002A140000}"/>
    <cellStyle name="_____________Clearsky_internal_070201.xls Chart 2" xfId="9525" xr:uid="{00000000-0005-0000-0000-00002B140000}"/>
    <cellStyle name="_____________Clearsky_internal_070201.xls Chart 2_1" xfId="9526" xr:uid="{00000000-0005-0000-0000-00002C140000}"/>
    <cellStyle name="_____________Clearsky_internal_070201.xls Chart 2_1 2" xfId="9527" xr:uid="{00000000-0005-0000-0000-00002D140000}"/>
    <cellStyle name="_____________Clearsky_internal_070201.xls Chart 2_1 2 2" xfId="9528" xr:uid="{00000000-0005-0000-0000-00002E140000}"/>
    <cellStyle name="_____________Clearsky_internal_070201.xls Chart 2_1 3" xfId="9529" xr:uid="{00000000-0005-0000-0000-00002F140000}"/>
    <cellStyle name="_____________Clearsky_internal_070201.xls Chart 2_1 3 2" xfId="9530" xr:uid="{00000000-0005-0000-0000-000030140000}"/>
    <cellStyle name="_____________Clearsky_internal_070201.xls Chart 2_1 4" xfId="9531" xr:uid="{00000000-0005-0000-0000-000031140000}"/>
    <cellStyle name="_____________Clearsky_internal_070201.xls Chart 2_1 4 2" xfId="9532" xr:uid="{00000000-0005-0000-0000-000032140000}"/>
    <cellStyle name="_____________Clearsky_internal_070201.xls Chart 2_1 5" xfId="9533" xr:uid="{00000000-0005-0000-0000-000033140000}"/>
    <cellStyle name="_____________Clearsky_internal_070201.xls Chart 2_1 5 2" xfId="9534" xr:uid="{00000000-0005-0000-0000-000034140000}"/>
    <cellStyle name="_____________Clearsky_internal_070201.xls Chart 2_1 6" xfId="9535" xr:uid="{00000000-0005-0000-0000-000035140000}"/>
    <cellStyle name="_____________Clearsky_internal_070201_1" xfId="9536" xr:uid="{00000000-0005-0000-0000-000036140000}"/>
    <cellStyle name="_____________Clearsky_internal_070201_1 2" xfId="9537" xr:uid="{00000000-0005-0000-0000-000037140000}"/>
    <cellStyle name="_____________Clearsky_internal_070201_1 2 2" xfId="9538" xr:uid="{00000000-0005-0000-0000-000038140000}"/>
    <cellStyle name="_____________Clearsky_internal_070201_1 3" xfId="9539" xr:uid="{00000000-0005-0000-0000-000039140000}"/>
    <cellStyle name="_____________Clearsky_internal_070201_1 3 2" xfId="9540" xr:uid="{00000000-0005-0000-0000-00003A140000}"/>
    <cellStyle name="_____________Clearsky_internal_070201_1 4" xfId="9541" xr:uid="{00000000-0005-0000-0000-00003B140000}"/>
    <cellStyle name="_____________Clearsky_internal_070201_1 4 2" xfId="9542" xr:uid="{00000000-0005-0000-0000-00003C140000}"/>
    <cellStyle name="_____________Clearsky_internal_070201_1 5" xfId="9543" xr:uid="{00000000-0005-0000-0000-00003D140000}"/>
    <cellStyle name="_____________Clearsky_internal_070201_1 5 2" xfId="9544" xr:uid="{00000000-0005-0000-0000-00003E140000}"/>
    <cellStyle name="_____________Clearsky_internal_070201_1 6" xfId="9545" xr:uid="{00000000-0005-0000-0000-00003F140000}"/>
    <cellStyle name="_____________Clearsky_internal_070201_2" xfId="9546" xr:uid="{00000000-0005-0000-0000-000040140000}"/>
    <cellStyle name="_____________Clearsky_internal_070201_2 2" xfId="9547" xr:uid="{00000000-0005-0000-0000-000041140000}"/>
    <cellStyle name="_____________Clearsky_internal_070201_2 2 2" xfId="9548" xr:uid="{00000000-0005-0000-0000-000042140000}"/>
    <cellStyle name="_____________Clearsky_internal_070201_2 3" xfId="9549" xr:uid="{00000000-0005-0000-0000-000043140000}"/>
    <cellStyle name="_____________Clearsky_internal_070201_2 3 2" xfId="9550" xr:uid="{00000000-0005-0000-0000-000044140000}"/>
    <cellStyle name="_____________Clearsky_internal_070201_2 4" xfId="9551" xr:uid="{00000000-0005-0000-0000-000045140000}"/>
    <cellStyle name="_____________Clearsky_internal_070201_2 4 2" xfId="9552" xr:uid="{00000000-0005-0000-0000-000046140000}"/>
    <cellStyle name="_____________Clearsky_internal_070201_2 5" xfId="9553" xr:uid="{00000000-0005-0000-0000-000047140000}"/>
    <cellStyle name="_____________Clearsky_internal_070201_2 5 2" xfId="9554" xr:uid="{00000000-0005-0000-0000-000048140000}"/>
    <cellStyle name="_____________Clearsky_internal_070201_2 6" xfId="9555" xr:uid="{00000000-0005-0000-0000-000049140000}"/>
    <cellStyle name="_____________Clearsky_Outside_070201.xls Chart 2" xfId="9556" xr:uid="{00000000-0005-0000-0000-00004A140000}"/>
    <cellStyle name="_____________Clearsky_Outside_070201.xls Chart 2 2" xfId="9557" xr:uid="{00000000-0005-0000-0000-00004B140000}"/>
    <cellStyle name="_____________Clearsky_Outside_070201.xls Chart 2 2 2" xfId="9558" xr:uid="{00000000-0005-0000-0000-00004C140000}"/>
    <cellStyle name="_____________Clearsky_Outside_070201.xls Chart 2 3" xfId="9559" xr:uid="{00000000-0005-0000-0000-00004D140000}"/>
    <cellStyle name="_____________Clearsky_Outside_070201.xls Chart 2 3 2" xfId="9560" xr:uid="{00000000-0005-0000-0000-00004E140000}"/>
    <cellStyle name="_____________Clearsky_Outside_070201.xls Chart 2 4" xfId="9561" xr:uid="{00000000-0005-0000-0000-00004F140000}"/>
    <cellStyle name="_____________Clearsky_Outside_070201.xls Chart 2 4 2" xfId="9562" xr:uid="{00000000-0005-0000-0000-000050140000}"/>
    <cellStyle name="_____________Clearsky_Outside_070201.xls Chart 2 5" xfId="9563" xr:uid="{00000000-0005-0000-0000-000051140000}"/>
    <cellStyle name="_____________Clearsky_Outside_070201.xls Chart 2 5 2" xfId="9564" xr:uid="{00000000-0005-0000-0000-000052140000}"/>
    <cellStyle name="_____________Clearsky_Outside_070201.xls Chart 2 6" xfId="9565" xr:uid="{00000000-0005-0000-0000-000053140000}"/>
    <cellStyle name="_____________Clearsky_Outside_070201.xls Chart 2_1" xfId="9566" xr:uid="{00000000-0005-0000-0000-000054140000}"/>
    <cellStyle name="_____________Clearsky_Outside_070201.xls Chart 2_1 2" xfId="9567" xr:uid="{00000000-0005-0000-0000-000055140000}"/>
    <cellStyle name="_____________Clearsky_Outside_070201.xls Chart 2_1 2 2" xfId="9568" xr:uid="{00000000-0005-0000-0000-000056140000}"/>
    <cellStyle name="_____________Clearsky_Outside_070201.xls Chart 2_1 3" xfId="9569" xr:uid="{00000000-0005-0000-0000-000057140000}"/>
    <cellStyle name="_____________Clearsky_Outside_070201.xls Chart 2_1 3 2" xfId="9570" xr:uid="{00000000-0005-0000-0000-000058140000}"/>
    <cellStyle name="_____________Clearsky_Outside_070201.xls Chart 2_1 4" xfId="9571" xr:uid="{00000000-0005-0000-0000-000059140000}"/>
    <cellStyle name="_____________Clearsky_Outside_070201.xls Chart 2_1 4 2" xfId="9572" xr:uid="{00000000-0005-0000-0000-00005A140000}"/>
    <cellStyle name="_____________Clearsky_Outside_070201.xls Chart 2_1 5" xfId="9573" xr:uid="{00000000-0005-0000-0000-00005B140000}"/>
    <cellStyle name="_____________Clearsky_Outside_070201.xls Chart 2_1 5 2" xfId="9574" xr:uid="{00000000-0005-0000-0000-00005C140000}"/>
    <cellStyle name="_____________Clearsky_Outside_070201.xls Chart 2_1 6" xfId="9575" xr:uid="{00000000-0005-0000-0000-00005D140000}"/>
    <cellStyle name="_____________EWC 43.5MW8oMtresc 3_25_021" xfId="9576" xr:uid="{00000000-0005-0000-0000-00005E140000}"/>
    <cellStyle name="_____________EWC 43.5MW8oMtresc 3_25_021_071212 Unlevered McCormick Model - 2003 version" xfId="9577" xr:uid="{00000000-0005-0000-0000-00005F140000}"/>
    <cellStyle name="_____________EWC 43.5MW8oMtresc 3_25_021_1" xfId="9578" xr:uid="{00000000-0005-0000-0000-000060140000}"/>
    <cellStyle name="_____________EWC 43.5MW8oMtresc 3_25_021_1 2" xfId="9579" xr:uid="{00000000-0005-0000-0000-000061140000}"/>
    <cellStyle name="_____________EWC 43.5MW8oMtresc 3_25_021_1 2 2" xfId="9580" xr:uid="{00000000-0005-0000-0000-000062140000}"/>
    <cellStyle name="_____________EWC 43.5MW8oMtresc 3_25_021_1 2 2 2" xfId="9581" xr:uid="{00000000-0005-0000-0000-000063140000}"/>
    <cellStyle name="_____________EWC 43.5MW8oMtresc 3_25_021_1 2 3" xfId="9582" xr:uid="{00000000-0005-0000-0000-000064140000}"/>
    <cellStyle name="_____________EWC 43.5MW8oMtresc 3_25_021_1 2 3 2" xfId="9583" xr:uid="{00000000-0005-0000-0000-000065140000}"/>
    <cellStyle name="_____________EWC 43.5MW8oMtresc 3_25_021_1 2 4" xfId="9584" xr:uid="{00000000-0005-0000-0000-000066140000}"/>
    <cellStyle name="_____________EWC 43.5MW8oMtresc 3_25_021_1 2 4 2" xfId="9585" xr:uid="{00000000-0005-0000-0000-000067140000}"/>
    <cellStyle name="_____________EWC 43.5MW8oMtresc 3_25_021_1 2 5" xfId="9586" xr:uid="{00000000-0005-0000-0000-000068140000}"/>
    <cellStyle name="_____________EWC 43.5MW8oMtresc 3_25_021_1 2 5 2" xfId="9587" xr:uid="{00000000-0005-0000-0000-000069140000}"/>
    <cellStyle name="_____________EWC 43.5MW8oMtresc 3_25_021_1 2 6" xfId="9588" xr:uid="{00000000-0005-0000-0000-00006A140000}"/>
    <cellStyle name="_____________EWC 43.5MW8oMtresc 3_25_021_1 3" xfId="9589" xr:uid="{00000000-0005-0000-0000-00006B140000}"/>
    <cellStyle name="_____________EWC 43.5MW8oMtresc 3_25_021_1 3 2" xfId="9590" xr:uid="{00000000-0005-0000-0000-00006C140000}"/>
    <cellStyle name="_____________EWC 43.5MW8oMtresc 3_25_021_1 3 2 2" xfId="9591" xr:uid="{00000000-0005-0000-0000-00006D140000}"/>
    <cellStyle name="_____________EWC 43.5MW8oMtresc 3_25_021_1 3 3" xfId="9592" xr:uid="{00000000-0005-0000-0000-00006E140000}"/>
    <cellStyle name="_____________EWC 43.5MW8oMtresc 3_25_021_1 3 3 2" xfId="9593" xr:uid="{00000000-0005-0000-0000-00006F140000}"/>
    <cellStyle name="_____________EWC 43.5MW8oMtresc 3_25_021_1 3 4" xfId="9594" xr:uid="{00000000-0005-0000-0000-000070140000}"/>
    <cellStyle name="_____________EWC 43.5MW8oMtresc 3_25_021_1 3 4 2" xfId="9595" xr:uid="{00000000-0005-0000-0000-000071140000}"/>
    <cellStyle name="_____________EWC 43.5MW8oMtresc 3_25_021_1 3 5" xfId="9596" xr:uid="{00000000-0005-0000-0000-000072140000}"/>
    <cellStyle name="_____________EWC 43.5MW8oMtresc 3_25_021_1 3 5 2" xfId="9597" xr:uid="{00000000-0005-0000-0000-000073140000}"/>
    <cellStyle name="_____________EWC 43.5MW8oMtresc 3_25_021_1 3 6" xfId="9598" xr:uid="{00000000-0005-0000-0000-000074140000}"/>
    <cellStyle name="_____________EWC 43.5MW8oMtresc 3_25_021_1 4" xfId="9599" xr:uid="{00000000-0005-0000-0000-000075140000}"/>
    <cellStyle name="_____________EWC 43.5MW8oMtresc 3_25_021_1_CHECK - White Creek Final Closing Model_2007 11 16 vequity method FINAL" xfId="9600" xr:uid="{00000000-0005-0000-0000-000076140000}"/>
    <cellStyle name="_____________EWC 43.5MW8oMtresc 3_25_021_1_CHECK - White Creek Final Closing Model_2007 11 16 vequity method FINAL 2" xfId="9601" xr:uid="{00000000-0005-0000-0000-000077140000}"/>
    <cellStyle name="_____________EWC 43.5MW8oMtresc 3_25_021_1_CHECK - White Creek Final Closing Model_2007 11 16 vequity method FINAL 2 2" xfId="9602" xr:uid="{00000000-0005-0000-0000-000078140000}"/>
    <cellStyle name="_____________EWC 43.5MW8oMtresc 3_25_021_1_CHECK - White Creek Final Closing Model_2007 11 16 vequity method FINAL 3" xfId="9603" xr:uid="{00000000-0005-0000-0000-000079140000}"/>
    <cellStyle name="_____________EWC 43.5MW8oMtresc 3_25_021_1_Horizon round 1 model vFINAL" xfId="9604" xr:uid="{00000000-0005-0000-0000-00007A140000}"/>
    <cellStyle name="_____________EWC 43.5MW8oMtresc 3_25_021_1_Horizon round 1 model vFINAL 2" xfId="9605" xr:uid="{00000000-0005-0000-0000-00007B140000}"/>
    <cellStyle name="_____________EWC 43.5MW8oMtresc 3_25_021_1_Horizon round 1 model vFINAL 2 2" xfId="9606" xr:uid="{00000000-0005-0000-0000-00007C140000}"/>
    <cellStyle name="_____________EWC 43.5MW8oMtresc 3_25_021_1_Horizon round 1 model vFINAL 3" xfId="9607" xr:uid="{00000000-0005-0000-0000-00007D140000}"/>
    <cellStyle name="_____________EWC 43.5MW8oMtresc 3_25_021_1_Horizon round 1 model vFINAL 3 2" xfId="9608" xr:uid="{00000000-0005-0000-0000-00007E140000}"/>
    <cellStyle name="_____________EWC 43.5MW8oMtresc 3_25_021_1_Horizon round 1 model vFINAL 4" xfId="9609" xr:uid="{00000000-0005-0000-0000-00007F140000}"/>
    <cellStyle name="_____________EWC 43.5MW8oMtresc 3_25_021_1_Horizon round 1 model vFINAL_1" xfId="9610" xr:uid="{00000000-0005-0000-0000-000080140000}"/>
    <cellStyle name="_____________EWC 43.5MW8oMtresc 3_25_021_1_Horizon round 1 model vFINAL_1 2" xfId="9611" xr:uid="{00000000-0005-0000-0000-000081140000}"/>
    <cellStyle name="_____________EWC 43.5MW8oMtresc 3_25_021_1_Horizon round 1 model vFINAL_1 2 2" xfId="9612" xr:uid="{00000000-0005-0000-0000-000082140000}"/>
    <cellStyle name="_____________EWC 43.5MW8oMtresc 3_25_021_1_Horizon round 1 model vFINAL_1 3" xfId="9613" xr:uid="{00000000-0005-0000-0000-000083140000}"/>
    <cellStyle name="_____________EWC 43.5MW8oMtresc 3_25_021_1_Horizon round 1 model vFINAL_1 3 2" xfId="9614" xr:uid="{00000000-0005-0000-0000-000084140000}"/>
    <cellStyle name="_____________EWC 43.5MW8oMtresc 3_25_021_1_Horizon round 1 model vFINAL_1 4" xfId="9615" xr:uid="{00000000-0005-0000-0000-000085140000}"/>
    <cellStyle name="_____________EWC 43.5MW8oMtresc 3_25_021_1_Horizon round 1 model vFINAL_1_Project Farwest III Model 03-20-07 v135" xfId="9616" xr:uid="{00000000-0005-0000-0000-000086140000}"/>
    <cellStyle name="_____________EWC 43.5MW8oMtresc 3_25_021_1_Horizon round 1 model vFINAL_1_Project Farwest III Model 03-20-07 v135 2" xfId="9617" xr:uid="{00000000-0005-0000-0000-000087140000}"/>
    <cellStyle name="_____________EWC 43.5MW8oMtresc 3_25_021_1_Horizon round 1 model vFINAL_1_Project Farwest III Model 03-20-07 v135 2 2" xfId="9618" xr:uid="{00000000-0005-0000-0000-000088140000}"/>
    <cellStyle name="_____________EWC 43.5MW8oMtresc 3_25_021_1_Horizon round 1 model vFINAL_1_Project Farwest III Model 03-20-07 v135 3" xfId="9619" xr:uid="{00000000-0005-0000-0000-000089140000}"/>
    <cellStyle name="_____________EWC 43.5MW8oMtresc 3_25_021_1_Horizon round 1 model vFINAL_1_Project Farwest III Model 03-20-07 v135 3 2" xfId="9620" xr:uid="{00000000-0005-0000-0000-00008A140000}"/>
    <cellStyle name="_____________EWC 43.5MW8oMtresc 3_25_021_1_Horizon round 1 model vFINAL_1_Project Farwest III Model 03-20-07 v135 4" xfId="9621" xr:uid="{00000000-0005-0000-0000-00008B140000}"/>
    <cellStyle name="_____________EWC 43.5MW8oMtresc 3_25_021_1_Horizon round 1 model vFINAL_1_Project Farwest III Model 03-20-07 v135_UPC G&amp;A (5-3-07)" xfId="9622" xr:uid="{00000000-0005-0000-0000-00008C140000}"/>
    <cellStyle name="_____________EWC 43.5MW8oMtresc 3_25_021_1_Horizon round 1 model vFINAL_1_Project Farwest III Model 03-20-07 v135_UPC G&amp;A (5-3-07) 2" xfId="9623" xr:uid="{00000000-0005-0000-0000-00008D140000}"/>
    <cellStyle name="_____________EWC 43.5MW8oMtresc 3_25_021_1_Horizon round 1 model vFINAL_1_Project Farwest III Model 03-20-07 v135_UPC G&amp;A (5-3-07) 2 2" xfId="9624" xr:uid="{00000000-0005-0000-0000-00008E140000}"/>
    <cellStyle name="_____________EWC 43.5MW8oMtresc 3_25_021_1_Horizon round 1 model vFINAL_1_Project Farwest III Model 03-20-07 v135_UPC G&amp;A (5-3-07) 3" xfId="9625" xr:uid="{00000000-0005-0000-0000-00008F140000}"/>
    <cellStyle name="_____________EWC 43.5MW8oMtresc 3_25_021_1_Horizon round 1 model vFINAL_1_Project Farwest III Model 03-20-07 v135_UPC G&amp;A (5-3-07) 3 2" xfId="9626" xr:uid="{00000000-0005-0000-0000-000090140000}"/>
    <cellStyle name="_____________EWC 43.5MW8oMtresc 3_25_021_1_Horizon round 1 model vFINAL_1_Project Farwest III Model 03-20-07 v135_UPC G&amp;A (5-3-07) 4" xfId="9627" xr:uid="{00000000-0005-0000-0000-000091140000}"/>
    <cellStyle name="_____________EWC 43.5MW8oMtresc 3_25_021_1_Horizon round 1 model vFINAL_1_Project Makani Model 04-11-07 v6" xfId="9628" xr:uid="{00000000-0005-0000-0000-000092140000}"/>
    <cellStyle name="_____________EWC 43.5MW8oMtresc 3_25_021_1_Horizon round 1 model vFINAL_1_Project Makani Model 04-11-07 v6 2" xfId="9629" xr:uid="{00000000-0005-0000-0000-000093140000}"/>
    <cellStyle name="_____________EWC 43.5MW8oMtresc 3_25_021_1_Horizon round 1 model vFINAL_1_Project Makani Model 04-11-07 v6 2 2" xfId="9630" xr:uid="{00000000-0005-0000-0000-000094140000}"/>
    <cellStyle name="_____________EWC 43.5MW8oMtresc 3_25_021_1_Horizon round 1 model vFINAL_1_Project Makani Model 04-11-07 v6 3" xfId="9631" xr:uid="{00000000-0005-0000-0000-000095140000}"/>
    <cellStyle name="_____________EWC 43.5MW8oMtresc 3_25_021_1_Horizon round 1 model vFINAL_1_Project Makani Model 04-11-07 v6 3 2" xfId="9632" xr:uid="{00000000-0005-0000-0000-000096140000}"/>
    <cellStyle name="_____________EWC 43.5MW8oMtresc 3_25_021_1_Horizon round 1 model vFINAL_1_Project Makani Model 04-11-07 v6 4" xfId="9633" xr:uid="{00000000-0005-0000-0000-000097140000}"/>
    <cellStyle name="_____________EWC 43.5MW8oMtresc 3_25_021_1_Horizon round 1 model vFINAL_1_Project Makani Model 04-11-07 v6_UPC G&amp;A (5-3-07)" xfId="9634" xr:uid="{00000000-0005-0000-0000-000098140000}"/>
    <cellStyle name="_____________EWC 43.5MW8oMtresc 3_25_021_1_Horizon round 1 model vFINAL_1_Project Makani Model 04-11-07 v6_UPC G&amp;A (5-3-07) 2" xfId="9635" xr:uid="{00000000-0005-0000-0000-000099140000}"/>
    <cellStyle name="_____________EWC 43.5MW8oMtresc 3_25_021_1_Horizon round 1 model vFINAL_1_Project Makani Model 04-11-07 v6_UPC G&amp;A (5-3-07) 2 2" xfId="9636" xr:uid="{00000000-0005-0000-0000-00009A140000}"/>
    <cellStyle name="_____________EWC 43.5MW8oMtresc 3_25_021_1_Horizon round 1 model vFINAL_1_Project Makani Model 04-11-07 v6_UPC G&amp;A (5-3-07) 3" xfId="9637" xr:uid="{00000000-0005-0000-0000-00009B140000}"/>
    <cellStyle name="_____________EWC 43.5MW8oMtresc 3_25_021_1_Horizon round 1 model vFINAL_1_Project Makani Model 04-11-07 v6_UPC G&amp;A (5-3-07) 3 2" xfId="9638" xr:uid="{00000000-0005-0000-0000-00009C140000}"/>
    <cellStyle name="_____________EWC 43.5MW8oMtresc 3_25_021_1_Horizon round 1 model vFINAL_1_Project Makani Model 04-11-07 v6_UPC G&amp;A (5-3-07) 4" xfId="9639" xr:uid="{00000000-0005-0000-0000-00009D140000}"/>
    <cellStyle name="_____________EWC 43.5MW8oMtresc 3_25_021_1_Pre-Tax GAAP" xfId="9640" xr:uid="{00000000-0005-0000-0000-00009E140000}"/>
    <cellStyle name="_____________EWC 43.5MW8oMtresc 3_25_021_1_Pre-Tax GAAP 2" xfId="9641" xr:uid="{00000000-0005-0000-0000-00009F140000}"/>
    <cellStyle name="_____________EWC 43.5MW8oMtresc 3_25_021_1_Pre-Tax GAAP 2 2" xfId="9642" xr:uid="{00000000-0005-0000-0000-0000A0140000}"/>
    <cellStyle name="_____________EWC 43.5MW8oMtresc 3_25_021_1_Pre-Tax GAAP 3" xfId="9643" xr:uid="{00000000-0005-0000-0000-0000A1140000}"/>
    <cellStyle name="_____________EWC 43.5MW8oMtresc 3_25_021_1_Pro Forma - Ravenswood - 2.28.08 - tax change" xfId="9644" xr:uid="{00000000-0005-0000-0000-0000A2140000}"/>
    <cellStyle name="_____________EWC 43.5MW8oMtresc 3_25_021_1_WPP - Ormat 6-5-2007  v19i with internal accounting v3 eq method FINAL" xfId="9645" xr:uid="{00000000-0005-0000-0000-0000A3140000}"/>
    <cellStyle name="_____________EWC 43.5MW8oMtresc 3_25_021_1_WPP - Ormat 6-5-2007  v19i with internal accounting v3 eq method FINAL 2" xfId="9646" xr:uid="{00000000-0005-0000-0000-0000A4140000}"/>
    <cellStyle name="_____________EWC 43.5MW8oMtresc 3_25_021_1_WPP - Ormat 6-5-2007  v19i with internal accounting v3 eq method FINAL 2 2" xfId="9647" xr:uid="{00000000-0005-0000-0000-0000A5140000}"/>
    <cellStyle name="_____________EWC 43.5MW8oMtresc 3_25_021_1_WPP - Ormat 6-5-2007  v19i with internal accounting v3 eq method FINAL 3" xfId="9648" xr:uid="{00000000-0005-0000-0000-0000A6140000}"/>
    <cellStyle name="_____________EWC 43.5MW8oMtresc 3_25_02v2" xfId="9649" xr:uid="{00000000-0005-0000-0000-0000A7140000}"/>
    <cellStyle name="_____________EWC 43.5MW8oMtresc 3_25_02v2 2" xfId="9650" xr:uid="{00000000-0005-0000-0000-0000A8140000}"/>
    <cellStyle name="_____________EWC 43.5MW8oMtresc 3_25_02v2 2 2" xfId="9651" xr:uid="{00000000-0005-0000-0000-0000A9140000}"/>
    <cellStyle name="_____________EWC 43.5MW8oMtresc 3_25_02v2 2 2 2" xfId="9652" xr:uid="{00000000-0005-0000-0000-0000AA140000}"/>
    <cellStyle name="_____________EWC 43.5MW8oMtresc 3_25_02v2 2 3" xfId="9653" xr:uid="{00000000-0005-0000-0000-0000AB140000}"/>
    <cellStyle name="_____________EWC 43.5MW8oMtresc 3_25_02v2 2 3 2" xfId="9654" xr:uid="{00000000-0005-0000-0000-0000AC140000}"/>
    <cellStyle name="_____________EWC 43.5MW8oMtresc 3_25_02v2 2 4" xfId="9655" xr:uid="{00000000-0005-0000-0000-0000AD140000}"/>
    <cellStyle name="_____________EWC 43.5MW8oMtresc 3_25_02v2 2 4 2" xfId="9656" xr:uid="{00000000-0005-0000-0000-0000AE140000}"/>
    <cellStyle name="_____________EWC 43.5MW8oMtresc 3_25_02v2 2 5" xfId="9657" xr:uid="{00000000-0005-0000-0000-0000AF140000}"/>
    <cellStyle name="_____________EWC 43.5MW8oMtresc 3_25_02v2 2 5 2" xfId="9658" xr:uid="{00000000-0005-0000-0000-0000B0140000}"/>
    <cellStyle name="_____________EWC 43.5MW8oMtresc 3_25_02v2 2 6" xfId="9659" xr:uid="{00000000-0005-0000-0000-0000B1140000}"/>
    <cellStyle name="_____________EWC 43.5MW8oMtresc 3_25_02v2 3" xfId="9660" xr:uid="{00000000-0005-0000-0000-0000B2140000}"/>
    <cellStyle name="_____________EWC 43.5MW8oMtresc 3_25_02v2 3 2" xfId="9661" xr:uid="{00000000-0005-0000-0000-0000B3140000}"/>
    <cellStyle name="_____________EWC 43.5MW8oMtresc 3_25_02v2 3 2 2" xfId="9662" xr:uid="{00000000-0005-0000-0000-0000B4140000}"/>
    <cellStyle name="_____________EWC 43.5MW8oMtresc 3_25_02v2 3 3" xfId="9663" xr:uid="{00000000-0005-0000-0000-0000B5140000}"/>
    <cellStyle name="_____________EWC 43.5MW8oMtresc 3_25_02v2 3 3 2" xfId="9664" xr:uid="{00000000-0005-0000-0000-0000B6140000}"/>
    <cellStyle name="_____________EWC 43.5MW8oMtresc 3_25_02v2 3 4" xfId="9665" xr:uid="{00000000-0005-0000-0000-0000B7140000}"/>
    <cellStyle name="_____________EWC 43.5MW8oMtresc 3_25_02v2 3 4 2" xfId="9666" xr:uid="{00000000-0005-0000-0000-0000B8140000}"/>
    <cellStyle name="_____________EWC 43.5MW8oMtresc 3_25_02v2 3 5" xfId="9667" xr:uid="{00000000-0005-0000-0000-0000B9140000}"/>
    <cellStyle name="_____________EWC 43.5MW8oMtresc 3_25_02v2 3 5 2" xfId="9668" xr:uid="{00000000-0005-0000-0000-0000BA140000}"/>
    <cellStyle name="_____________EWC 43.5MW8oMtresc 3_25_02v2 3 6" xfId="9669" xr:uid="{00000000-0005-0000-0000-0000BB140000}"/>
    <cellStyle name="_____________EWC 43.5MW8oMtresc 3_25_02v2 4" xfId="9670" xr:uid="{00000000-0005-0000-0000-0000BC140000}"/>
    <cellStyle name="_____________EWC 43.5MW8oMtresc 3_25_02v2_1" xfId="9671" xr:uid="{00000000-0005-0000-0000-0000BD140000}"/>
    <cellStyle name="_____________EWC 43.5MW8oMtresc 3_25_02v2_1 2" xfId="9672" xr:uid="{00000000-0005-0000-0000-0000BE140000}"/>
    <cellStyle name="_____________EWC 43.5MW8oMtresc 3_25_02v2_1 2 2" xfId="9673" xr:uid="{00000000-0005-0000-0000-0000BF140000}"/>
    <cellStyle name="_____________EWC 43.5MW8oMtresc 3_25_02v2_1 2 2 2" xfId="9674" xr:uid="{00000000-0005-0000-0000-0000C0140000}"/>
    <cellStyle name="_____________EWC 43.5MW8oMtresc 3_25_02v2_1 2 3" xfId="9675" xr:uid="{00000000-0005-0000-0000-0000C1140000}"/>
    <cellStyle name="_____________EWC 43.5MW8oMtresc 3_25_02v2_1 2 3 2" xfId="9676" xr:uid="{00000000-0005-0000-0000-0000C2140000}"/>
    <cellStyle name="_____________EWC 43.5MW8oMtresc 3_25_02v2_1 2 4" xfId="9677" xr:uid="{00000000-0005-0000-0000-0000C3140000}"/>
    <cellStyle name="_____________EWC 43.5MW8oMtresc 3_25_02v2_1 2 4 2" xfId="9678" xr:uid="{00000000-0005-0000-0000-0000C4140000}"/>
    <cellStyle name="_____________EWC 43.5MW8oMtresc 3_25_02v2_1 2 5" xfId="9679" xr:uid="{00000000-0005-0000-0000-0000C5140000}"/>
    <cellStyle name="_____________EWC 43.5MW8oMtresc 3_25_02v2_1 2 5 2" xfId="9680" xr:uid="{00000000-0005-0000-0000-0000C6140000}"/>
    <cellStyle name="_____________EWC 43.5MW8oMtresc 3_25_02v2_1 2 6" xfId="9681" xr:uid="{00000000-0005-0000-0000-0000C7140000}"/>
    <cellStyle name="_____________EWC 43.5MW8oMtresc 3_25_02v2_1 3" xfId="9682" xr:uid="{00000000-0005-0000-0000-0000C8140000}"/>
    <cellStyle name="_____________EWC 43.5MW8oMtresc 3_25_02v2_1 3 2" xfId="9683" xr:uid="{00000000-0005-0000-0000-0000C9140000}"/>
    <cellStyle name="_____________EWC 43.5MW8oMtresc 3_25_02v2_1 3 2 2" xfId="9684" xr:uid="{00000000-0005-0000-0000-0000CA140000}"/>
    <cellStyle name="_____________EWC 43.5MW8oMtresc 3_25_02v2_1 3 3" xfId="9685" xr:uid="{00000000-0005-0000-0000-0000CB140000}"/>
    <cellStyle name="_____________EWC 43.5MW8oMtresc 3_25_02v2_1 3 3 2" xfId="9686" xr:uid="{00000000-0005-0000-0000-0000CC140000}"/>
    <cellStyle name="_____________EWC 43.5MW8oMtresc 3_25_02v2_1 3 4" xfId="9687" xr:uid="{00000000-0005-0000-0000-0000CD140000}"/>
    <cellStyle name="_____________EWC 43.5MW8oMtresc 3_25_02v2_1 3 4 2" xfId="9688" xr:uid="{00000000-0005-0000-0000-0000CE140000}"/>
    <cellStyle name="_____________EWC 43.5MW8oMtresc 3_25_02v2_1 3 5" xfId="9689" xr:uid="{00000000-0005-0000-0000-0000CF140000}"/>
    <cellStyle name="_____________EWC 43.5MW8oMtresc 3_25_02v2_1 3 5 2" xfId="9690" xr:uid="{00000000-0005-0000-0000-0000D0140000}"/>
    <cellStyle name="_____________EWC 43.5MW8oMtresc 3_25_02v2_1 3 6" xfId="9691" xr:uid="{00000000-0005-0000-0000-0000D1140000}"/>
    <cellStyle name="_____________EWC 43.5MW8oMtresc 3_25_02v2_1 4" xfId="9692" xr:uid="{00000000-0005-0000-0000-0000D2140000}"/>
    <cellStyle name="_____________EWC 43.5MW8oMtresc 3_25_02v2_1_CHECK - White Creek Final Closing Model_2007 11 16 vequity method FINAL" xfId="9693" xr:uid="{00000000-0005-0000-0000-0000D3140000}"/>
    <cellStyle name="_____________EWC 43.5MW8oMtresc 3_25_02v2_1_CHECK - White Creek Final Closing Model_2007 11 16 vequity method FINAL 2" xfId="9694" xr:uid="{00000000-0005-0000-0000-0000D4140000}"/>
    <cellStyle name="_____________EWC 43.5MW8oMtresc 3_25_02v2_1_CHECK - White Creek Final Closing Model_2007 11 16 vequity method FINAL 2 2" xfId="9695" xr:uid="{00000000-0005-0000-0000-0000D5140000}"/>
    <cellStyle name="_____________EWC 43.5MW8oMtresc 3_25_02v2_1_CHECK - White Creek Final Closing Model_2007 11 16 vequity method FINAL 3" xfId="9696" xr:uid="{00000000-0005-0000-0000-0000D6140000}"/>
    <cellStyle name="_____________EWC 43.5MW8oMtresc 3_25_02v2_1_Horizon round 1 model vFINAL" xfId="9697" xr:uid="{00000000-0005-0000-0000-0000D7140000}"/>
    <cellStyle name="_____________EWC 43.5MW8oMtresc 3_25_02v2_1_Horizon round 1 model vFINAL 2" xfId="9698" xr:uid="{00000000-0005-0000-0000-0000D8140000}"/>
    <cellStyle name="_____________EWC 43.5MW8oMtresc 3_25_02v2_1_Horizon round 1 model vFINAL 2 2" xfId="9699" xr:uid="{00000000-0005-0000-0000-0000D9140000}"/>
    <cellStyle name="_____________EWC 43.5MW8oMtresc 3_25_02v2_1_Horizon round 1 model vFINAL 3" xfId="9700" xr:uid="{00000000-0005-0000-0000-0000DA140000}"/>
    <cellStyle name="_____________EWC 43.5MW8oMtresc 3_25_02v2_1_Horizon round 1 model vFINAL 3 2" xfId="9701" xr:uid="{00000000-0005-0000-0000-0000DB140000}"/>
    <cellStyle name="_____________EWC 43.5MW8oMtresc 3_25_02v2_1_Horizon round 1 model vFINAL 4" xfId="9702" xr:uid="{00000000-0005-0000-0000-0000DC140000}"/>
    <cellStyle name="_____________EWC 43.5MW8oMtresc 3_25_02v2_1_Horizon round 1 model vFINAL_1" xfId="9703" xr:uid="{00000000-0005-0000-0000-0000DD140000}"/>
    <cellStyle name="_____________EWC 43.5MW8oMtresc 3_25_02v2_1_Horizon round 1 model vFINAL_1 2" xfId="9704" xr:uid="{00000000-0005-0000-0000-0000DE140000}"/>
    <cellStyle name="_____________EWC 43.5MW8oMtresc 3_25_02v2_1_Horizon round 1 model vFINAL_1 2 2" xfId="9705" xr:uid="{00000000-0005-0000-0000-0000DF140000}"/>
    <cellStyle name="_____________EWC 43.5MW8oMtresc 3_25_02v2_1_Horizon round 1 model vFINAL_1 3" xfId="9706" xr:uid="{00000000-0005-0000-0000-0000E0140000}"/>
    <cellStyle name="_____________EWC 43.5MW8oMtresc 3_25_02v2_1_Horizon round 1 model vFINAL_1 3 2" xfId="9707" xr:uid="{00000000-0005-0000-0000-0000E1140000}"/>
    <cellStyle name="_____________EWC 43.5MW8oMtresc 3_25_02v2_1_Horizon round 1 model vFINAL_1 4" xfId="9708" xr:uid="{00000000-0005-0000-0000-0000E2140000}"/>
    <cellStyle name="_____________EWC 43.5MW8oMtresc 3_25_02v2_1_Horizon round 1 model vFINAL_1_Project Farwest III Model 03-20-07 v135" xfId="9709" xr:uid="{00000000-0005-0000-0000-0000E3140000}"/>
    <cellStyle name="_____________EWC 43.5MW8oMtresc 3_25_02v2_1_Horizon round 1 model vFINAL_1_Project Farwest III Model 03-20-07 v135 2" xfId="9710" xr:uid="{00000000-0005-0000-0000-0000E4140000}"/>
    <cellStyle name="_____________EWC 43.5MW8oMtresc 3_25_02v2_1_Horizon round 1 model vFINAL_1_Project Farwest III Model 03-20-07 v135 2 2" xfId="9711" xr:uid="{00000000-0005-0000-0000-0000E5140000}"/>
    <cellStyle name="_____________EWC 43.5MW8oMtresc 3_25_02v2_1_Horizon round 1 model vFINAL_1_Project Farwest III Model 03-20-07 v135 3" xfId="9712" xr:uid="{00000000-0005-0000-0000-0000E6140000}"/>
    <cellStyle name="_____________EWC 43.5MW8oMtresc 3_25_02v2_1_Horizon round 1 model vFINAL_1_Project Farwest III Model 03-20-07 v135 3 2" xfId="9713" xr:uid="{00000000-0005-0000-0000-0000E7140000}"/>
    <cellStyle name="_____________EWC 43.5MW8oMtresc 3_25_02v2_1_Horizon round 1 model vFINAL_1_Project Farwest III Model 03-20-07 v135 4" xfId="9714" xr:uid="{00000000-0005-0000-0000-0000E8140000}"/>
    <cellStyle name="_____________EWC 43.5MW8oMtresc 3_25_02v2_1_Horizon round 1 model vFINAL_1_Project Farwest III Model 03-20-07 v135_UPC G&amp;A (5-3-07)" xfId="9715" xr:uid="{00000000-0005-0000-0000-0000E9140000}"/>
    <cellStyle name="_____________EWC 43.5MW8oMtresc 3_25_02v2_1_Horizon round 1 model vFINAL_1_Project Farwest III Model 03-20-07 v135_UPC G&amp;A (5-3-07) 2" xfId="9716" xr:uid="{00000000-0005-0000-0000-0000EA140000}"/>
    <cellStyle name="_____________EWC 43.5MW8oMtresc 3_25_02v2_1_Horizon round 1 model vFINAL_1_Project Farwest III Model 03-20-07 v135_UPC G&amp;A (5-3-07) 2 2" xfId="9717" xr:uid="{00000000-0005-0000-0000-0000EB140000}"/>
    <cellStyle name="_____________EWC 43.5MW8oMtresc 3_25_02v2_1_Horizon round 1 model vFINAL_1_Project Farwest III Model 03-20-07 v135_UPC G&amp;A (5-3-07) 3" xfId="9718" xr:uid="{00000000-0005-0000-0000-0000EC140000}"/>
    <cellStyle name="_____________EWC 43.5MW8oMtresc 3_25_02v2_1_Horizon round 1 model vFINAL_1_Project Farwest III Model 03-20-07 v135_UPC G&amp;A (5-3-07) 3 2" xfId="9719" xr:uid="{00000000-0005-0000-0000-0000ED140000}"/>
    <cellStyle name="_____________EWC 43.5MW8oMtresc 3_25_02v2_1_Horizon round 1 model vFINAL_1_Project Farwest III Model 03-20-07 v135_UPC G&amp;A (5-3-07) 4" xfId="9720" xr:uid="{00000000-0005-0000-0000-0000EE140000}"/>
    <cellStyle name="_____________EWC 43.5MW8oMtresc 3_25_02v2_1_Horizon round 1 model vFINAL_1_Project Makani Model 04-11-07 v6" xfId="9721" xr:uid="{00000000-0005-0000-0000-0000EF140000}"/>
    <cellStyle name="_____________EWC 43.5MW8oMtresc 3_25_02v2_1_Horizon round 1 model vFINAL_1_Project Makani Model 04-11-07 v6 2" xfId="9722" xr:uid="{00000000-0005-0000-0000-0000F0140000}"/>
    <cellStyle name="_____________EWC 43.5MW8oMtresc 3_25_02v2_1_Horizon round 1 model vFINAL_1_Project Makani Model 04-11-07 v6 2 2" xfId="9723" xr:uid="{00000000-0005-0000-0000-0000F1140000}"/>
    <cellStyle name="_____________EWC 43.5MW8oMtresc 3_25_02v2_1_Horizon round 1 model vFINAL_1_Project Makani Model 04-11-07 v6 3" xfId="9724" xr:uid="{00000000-0005-0000-0000-0000F2140000}"/>
    <cellStyle name="_____________EWC 43.5MW8oMtresc 3_25_02v2_1_Horizon round 1 model vFINAL_1_Project Makani Model 04-11-07 v6 3 2" xfId="9725" xr:uid="{00000000-0005-0000-0000-0000F3140000}"/>
    <cellStyle name="_____________EWC 43.5MW8oMtresc 3_25_02v2_1_Horizon round 1 model vFINAL_1_Project Makani Model 04-11-07 v6 4" xfId="9726" xr:uid="{00000000-0005-0000-0000-0000F4140000}"/>
    <cellStyle name="_____________EWC 43.5MW8oMtresc 3_25_02v2_1_Horizon round 1 model vFINAL_1_Project Makani Model 04-11-07 v6_UPC G&amp;A (5-3-07)" xfId="9727" xr:uid="{00000000-0005-0000-0000-0000F5140000}"/>
    <cellStyle name="_____________EWC 43.5MW8oMtresc 3_25_02v2_1_Horizon round 1 model vFINAL_1_Project Makani Model 04-11-07 v6_UPC G&amp;A (5-3-07) 2" xfId="9728" xr:uid="{00000000-0005-0000-0000-0000F6140000}"/>
    <cellStyle name="_____________EWC 43.5MW8oMtresc 3_25_02v2_1_Horizon round 1 model vFINAL_1_Project Makani Model 04-11-07 v6_UPC G&amp;A (5-3-07) 2 2" xfId="9729" xr:uid="{00000000-0005-0000-0000-0000F7140000}"/>
    <cellStyle name="_____________EWC 43.5MW8oMtresc 3_25_02v2_1_Horizon round 1 model vFINAL_1_Project Makani Model 04-11-07 v6_UPC G&amp;A (5-3-07) 3" xfId="9730" xr:uid="{00000000-0005-0000-0000-0000F8140000}"/>
    <cellStyle name="_____________EWC 43.5MW8oMtresc 3_25_02v2_1_Horizon round 1 model vFINAL_1_Project Makani Model 04-11-07 v6_UPC G&amp;A (5-3-07) 3 2" xfId="9731" xr:uid="{00000000-0005-0000-0000-0000F9140000}"/>
    <cellStyle name="_____________EWC 43.5MW8oMtresc 3_25_02v2_1_Horizon round 1 model vFINAL_1_Project Makani Model 04-11-07 v6_UPC G&amp;A (5-3-07) 4" xfId="9732" xr:uid="{00000000-0005-0000-0000-0000FA140000}"/>
    <cellStyle name="_____________EWC 43.5MW8oMtresc 3_25_02v2_1_Pre-Tax GAAP" xfId="9733" xr:uid="{00000000-0005-0000-0000-0000FB140000}"/>
    <cellStyle name="_____________EWC 43.5MW8oMtresc 3_25_02v2_1_Pre-Tax GAAP 2" xfId="9734" xr:uid="{00000000-0005-0000-0000-0000FC140000}"/>
    <cellStyle name="_____________EWC 43.5MW8oMtresc 3_25_02v2_1_Pre-Tax GAAP 2 2" xfId="9735" xr:uid="{00000000-0005-0000-0000-0000FD140000}"/>
    <cellStyle name="_____________EWC 43.5MW8oMtresc 3_25_02v2_1_Pre-Tax GAAP 3" xfId="9736" xr:uid="{00000000-0005-0000-0000-0000FE140000}"/>
    <cellStyle name="_____________EWC 43.5MW8oMtresc 3_25_02v2_1_WPP - Ormat 6-5-2007  v19i with internal accounting v3 eq method FINAL" xfId="9737" xr:uid="{00000000-0005-0000-0000-0000FF140000}"/>
    <cellStyle name="_____________EWC 43.5MW8oMtresc 3_25_02v2_1_WPP - Ormat 6-5-2007  v19i with internal accounting v3 eq method FINAL 2" xfId="9738" xr:uid="{00000000-0005-0000-0000-000000150000}"/>
    <cellStyle name="_____________EWC 43.5MW8oMtresc 3_25_02v2_1_WPP - Ormat 6-5-2007  v19i with internal accounting v3 eq method FINAL 2 2" xfId="9739" xr:uid="{00000000-0005-0000-0000-000001150000}"/>
    <cellStyle name="_____________EWC 43.5MW8oMtresc 3_25_02v2_1_WPP - Ormat 6-5-2007  v19i with internal accounting v3 eq method FINAL 3" xfId="9740" xr:uid="{00000000-0005-0000-0000-000002150000}"/>
    <cellStyle name="_____________EWC 43.5MW8oMtresc 3_25_02v2_Book5" xfId="9741" xr:uid="{00000000-0005-0000-0000-000003150000}"/>
    <cellStyle name="_____________EWC 43.5MW8oMtresc 3_25_02v2_CHECK - White Creek Final Closing Model_2007 11 16 vequity method FINAL" xfId="9742" xr:uid="{00000000-0005-0000-0000-000004150000}"/>
    <cellStyle name="_____________EWC 43.5MW8oMtresc 3_25_02v2_CHECK - White Creek Final Closing Model_2007 11 16 vequity method FINAL 2" xfId="9743" xr:uid="{00000000-0005-0000-0000-000005150000}"/>
    <cellStyle name="_____________EWC 43.5MW8oMtresc 3_25_02v2_CHECK - White Creek Final Closing Model_2007 11 16 vequity method FINAL 2 2" xfId="9744" xr:uid="{00000000-0005-0000-0000-000006150000}"/>
    <cellStyle name="_____________EWC 43.5MW8oMtresc 3_25_02v2_CHECK - White Creek Final Closing Model_2007 11 16 vequity method FINAL 3" xfId="9745" xr:uid="{00000000-0005-0000-0000-000007150000}"/>
    <cellStyle name="_____________EWC 43.5MW8oMtresc 3_25_02v2_Horizon round 1 model vFINAL" xfId="9746" xr:uid="{00000000-0005-0000-0000-000008150000}"/>
    <cellStyle name="_____________EWC 43.5MW8oMtresc 3_25_02v2_Horizon round 1 model vFINAL 2" xfId="9747" xr:uid="{00000000-0005-0000-0000-000009150000}"/>
    <cellStyle name="_____________EWC 43.5MW8oMtresc 3_25_02v2_Horizon round 1 model vFINAL 2 2" xfId="9748" xr:uid="{00000000-0005-0000-0000-00000A150000}"/>
    <cellStyle name="_____________EWC 43.5MW8oMtresc 3_25_02v2_Horizon round 1 model vFINAL 3" xfId="9749" xr:uid="{00000000-0005-0000-0000-00000B150000}"/>
    <cellStyle name="_____________EWC 43.5MW8oMtresc 3_25_02v2_Horizon round 1 model vFINAL 3 2" xfId="9750" xr:uid="{00000000-0005-0000-0000-00000C150000}"/>
    <cellStyle name="_____________EWC 43.5MW8oMtresc 3_25_02v2_Horizon round 1 model vFINAL 4" xfId="9751" xr:uid="{00000000-0005-0000-0000-00000D150000}"/>
    <cellStyle name="_____________EWC 43.5MW8oMtresc 3_25_02v2_Horizon round 1 model vFINAL_1" xfId="9752" xr:uid="{00000000-0005-0000-0000-00000E150000}"/>
    <cellStyle name="_____________EWC 43.5MW8oMtresc 3_25_02v2_Horizon round 1 model vFINAL_1 2" xfId="9753" xr:uid="{00000000-0005-0000-0000-00000F150000}"/>
    <cellStyle name="_____________EWC 43.5MW8oMtresc 3_25_02v2_Horizon round 1 model vFINAL_1 2 2" xfId="9754" xr:uid="{00000000-0005-0000-0000-000010150000}"/>
    <cellStyle name="_____________EWC 43.5MW8oMtresc 3_25_02v2_Horizon round 1 model vFINAL_1 3" xfId="9755" xr:uid="{00000000-0005-0000-0000-000011150000}"/>
    <cellStyle name="_____________EWC 43.5MW8oMtresc 3_25_02v2_Horizon round 1 model vFINAL_1 3 2" xfId="9756" xr:uid="{00000000-0005-0000-0000-000012150000}"/>
    <cellStyle name="_____________EWC 43.5MW8oMtresc 3_25_02v2_Horizon round 1 model vFINAL_1 4" xfId="9757" xr:uid="{00000000-0005-0000-0000-000013150000}"/>
    <cellStyle name="_____________EWC 43.5MW8oMtresc 3_25_02v2_Horizon round 1 model vFINAL_1_Project Farwest III Model 03-20-07 v135" xfId="9758" xr:uid="{00000000-0005-0000-0000-000014150000}"/>
    <cellStyle name="_____________EWC 43.5MW8oMtresc 3_25_02v2_Horizon round 1 model vFINAL_1_Project Farwest III Model 03-20-07 v135 2" xfId="9759" xr:uid="{00000000-0005-0000-0000-000015150000}"/>
    <cellStyle name="_____________EWC 43.5MW8oMtresc 3_25_02v2_Horizon round 1 model vFINAL_1_Project Farwest III Model 03-20-07 v135 2 2" xfId="9760" xr:uid="{00000000-0005-0000-0000-000016150000}"/>
    <cellStyle name="_____________EWC 43.5MW8oMtresc 3_25_02v2_Horizon round 1 model vFINAL_1_Project Farwest III Model 03-20-07 v135 3" xfId="9761" xr:uid="{00000000-0005-0000-0000-000017150000}"/>
    <cellStyle name="_____________EWC 43.5MW8oMtresc 3_25_02v2_Horizon round 1 model vFINAL_1_Project Farwest III Model 03-20-07 v135 3 2" xfId="9762" xr:uid="{00000000-0005-0000-0000-000018150000}"/>
    <cellStyle name="_____________EWC 43.5MW8oMtresc 3_25_02v2_Horizon round 1 model vFINAL_1_Project Farwest III Model 03-20-07 v135 4" xfId="9763" xr:uid="{00000000-0005-0000-0000-000019150000}"/>
    <cellStyle name="_____________EWC 43.5MW8oMtresc 3_25_02v2_Horizon round 1 model vFINAL_1_Project Farwest III Model 03-20-07 v135_UPC G&amp;A (5-3-07)" xfId="9764" xr:uid="{00000000-0005-0000-0000-00001A150000}"/>
    <cellStyle name="_____________EWC 43.5MW8oMtresc 3_25_02v2_Horizon round 1 model vFINAL_1_Project Farwest III Model 03-20-07 v135_UPC G&amp;A (5-3-07) 2" xfId="9765" xr:uid="{00000000-0005-0000-0000-00001B150000}"/>
    <cellStyle name="_____________EWC 43.5MW8oMtresc 3_25_02v2_Horizon round 1 model vFINAL_1_Project Farwest III Model 03-20-07 v135_UPC G&amp;A (5-3-07) 2 2" xfId="9766" xr:uid="{00000000-0005-0000-0000-00001C150000}"/>
    <cellStyle name="_____________EWC 43.5MW8oMtresc 3_25_02v2_Horizon round 1 model vFINAL_1_Project Farwest III Model 03-20-07 v135_UPC G&amp;A (5-3-07) 3" xfId="9767" xr:uid="{00000000-0005-0000-0000-00001D150000}"/>
    <cellStyle name="_____________EWC 43.5MW8oMtresc 3_25_02v2_Horizon round 1 model vFINAL_1_Project Farwest III Model 03-20-07 v135_UPC G&amp;A (5-3-07) 3 2" xfId="9768" xr:uid="{00000000-0005-0000-0000-00001E150000}"/>
    <cellStyle name="_____________EWC 43.5MW8oMtresc 3_25_02v2_Horizon round 1 model vFINAL_1_Project Farwest III Model 03-20-07 v135_UPC G&amp;A (5-3-07) 4" xfId="9769" xr:uid="{00000000-0005-0000-0000-00001F150000}"/>
    <cellStyle name="_____________EWC 43.5MW8oMtresc 3_25_02v2_Horizon round 1 model vFINAL_1_Project Makani Model 04-11-07 v6" xfId="9770" xr:uid="{00000000-0005-0000-0000-000020150000}"/>
    <cellStyle name="_____________EWC 43.5MW8oMtresc 3_25_02v2_Horizon round 1 model vFINAL_1_Project Makani Model 04-11-07 v6 2" xfId="9771" xr:uid="{00000000-0005-0000-0000-000021150000}"/>
    <cellStyle name="_____________EWC 43.5MW8oMtresc 3_25_02v2_Horizon round 1 model vFINAL_1_Project Makani Model 04-11-07 v6 2 2" xfId="9772" xr:uid="{00000000-0005-0000-0000-000022150000}"/>
    <cellStyle name="_____________EWC 43.5MW8oMtresc 3_25_02v2_Horizon round 1 model vFINAL_1_Project Makani Model 04-11-07 v6 3" xfId="9773" xr:uid="{00000000-0005-0000-0000-000023150000}"/>
    <cellStyle name="_____________EWC 43.5MW8oMtresc 3_25_02v2_Horizon round 1 model vFINAL_1_Project Makani Model 04-11-07 v6 3 2" xfId="9774" xr:uid="{00000000-0005-0000-0000-000024150000}"/>
    <cellStyle name="_____________EWC 43.5MW8oMtresc 3_25_02v2_Horizon round 1 model vFINAL_1_Project Makani Model 04-11-07 v6 4" xfId="9775" xr:uid="{00000000-0005-0000-0000-000025150000}"/>
    <cellStyle name="_____________EWC 43.5MW8oMtresc 3_25_02v2_Horizon round 1 model vFINAL_1_Project Makani Model 04-11-07 v6_UPC G&amp;A (5-3-07)" xfId="9776" xr:uid="{00000000-0005-0000-0000-000026150000}"/>
    <cellStyle name="_____________EWC 43.5MW8oMtresc 3_25_02v2_Horizon round 1 model vFINAL_1_Project Makani Model 04-11-07 v6_UPC G&amp;A (5-3-07) 2" xfId="9777" xr:uid="{00000000-0005-0000-0000-000027150000}"/>
    <cellStyle name="_____________EWC 43.5MW8oMtresc 3_25_02v2_Horizon round 1 model vFINAL_1_Project Makani Model 04-11-07 v6_UPC G&amp;A (5-3-07) 2 2" xfId="9778" xr:uid="{00000000-0005-0000-0000-000028150000}"/>
    <cellStyle name="_____________EWC 43.5MW8oMtresc 3_25_02v2_Horizon round 1 model vFINAL_1_Project Makani Model 04-11-07 v6_UPC G&amp;A (5-3-07) 3" xfId="9779" xr:uid="{00000000-0005-0000-0000-000029150000}"/>
    <cellStyle name="_____________EWC 43.5MW8oMtresc 3_25_02v2_Horizon round 1 model vFINAL_1_Project Makani Model 04-11-07 v6_UPC G&amp;A (5-3-07) 3 2" xfId="9780" xr:uid="{00000000-0005-0000-0000-00002A150000}"/>
    <cellStyle name="_____________EWC 43.5MW8oMtresc 3_25_02v2_Horizon round 1 model vFINAL_1_Project Makani Model 04-11-07 v6_UPC G&amp;A (5-3-07) 4" xfId="9781" xr:uid="{00000000-0005-0000-0000-00002B150000}"/>
    <cellStyle name="_____________EWC 43.5MW8oMtresc 3_25_02v2_Pre-Tax GAAP" xfId="9782" xr:uid="{00000000-0005-0000-0000-00002C150000}"/>
    <cellStyle name="_____________EWC 43.5MW8oMtresc 3_25_02v2_Pre-Tax GAAP 2" xfId="9783" xr:uid="{00000000-0005-0000-0000-00002D150000}"/>
    <cellStyle name="_____________EWC 43.5MW8oMtresc 3_25_02v2_Pre-Tax GAAP 2 2" xfId="9784" xr:uid="{00000000-0005-0000-0000-00002E150000}"/>
    <cellStyle name="_____________EWC 43.5MW8oMtresc 3_25_02v2_Pre-Tax GAAP 3" xfId="9785" xr:uid="{00000000-0005-0000-0000-00002F150000}"/>
    <cellStyle name="_____________EWC 43.5MW8oMtresc 3_25_02v2_Pro Forma - Ravenswood - 2.28.08 - tax change" xfId="9786" xr:uid="{00000000-0005-0000-0000-000030150000}"/>
    <cellStyle name="_____________EWC 43.5MW8oMtresc 3_25_02v2_WPP - Ormat 6-5-2007  v19i with internal accounting v3 eq method FINAL" xfId="9787" xr:uid="{00000000-0005-0000-0000-000031150000}"/>
    <cellStyle name="_____________EWC 43.5MW8oMtresc 3_25_02v2_WPP - Ormat 6-5-2007  v19i with internal accounting v3 eq method FINAL 2" xfId="9788" xr:uid="{00000000-0005-0000-0000-000032150000}"/>
    <cellStyle name="_____________EWC 43.5MW8oMtresc 3_25_02v2_WPP - Ormat 6-5-2007  v19i with internal accounting v3 eq method FINAL 2 2" xfId="9789" xr:uid="{00000000-0005-0000-0000-000033150000}"/>
    <cellStyle name="_____________EWC 43.5MW8oMtresc 3_25_02v2_WPP - Ormat 6-5-2007  v19i with internal accounting v3 eq method FINAL 3" xfId="9790" xr:uid="{00000000-0005-0000-0000-000034150000}"/>
    <cellStyle name="_____________EWC 43.5MW8oMtresc 3_25_02v2w_esc" xfId="9791" xr:uid="{00000000-0005-0000-0000-000035150000}"/>
    <cellStyle name="_____________EWC 43.5MW8oMtresc 3_25_02v2w_esc 2" xfId="9792" xr:uid="{00000000-0005-0000-0000-000036150000}"/>
    <cellStyle name="_____________EWC 43.5MW8oMtresc 3_25_02v2w_esc 2 2" xfId="9793" xr:uid="{00000000-0005-0000-0000-000037150000}"/>
    <cellStyle name="_____________EWC 43.5MW8oMtresc 3_25_02v2w_esc 2 2 2" xfId="9794" xr:uid="{00000000-0005-0000-0000-000038150000}"/>
    <cellStyle name="_____________EWC 43.5MW8oMtresc 3_25_02v2w_esc 2 3" xfId="9795" xr:uid="{00000000-0005-0000-0000-000039150000}"/>
    <cellStyle name="_____________EWC 43.5MW8oMtresc 3_25_02v2w_esc 2 3 2" xfId="9796" xr:uid="{00000000-0005-0000-0000-00003A150000}"/>
    <cellStyle name="_____________EWC 43.5MW8oMtresc 3_25_02v2w_esc 2 4" xfId="9797" xr:uid="{00000000-0005-0000-0000-00003B150000}"/>
    <cellStyle name="_____________EWC 43.5MW8oMtresc 3_25_02v2w_esc 2 4 2" xfId="9798" xr:uid="{00000000-0005-0000-0000-00003C150000}"/>
    <cellStyle name="_____________EWC 43.5MW8oMtresc 3_25_02v2w_esc 2 5" xfId="9799" xr:uid="{00000000-0005-0000-0000-00003D150000}"/>
    <cellStyle name="_____________EWC 43.5MW8oMtresc 3_25_02v2w_esc 2 5 2" xfId="9800" xr:uid="{00000000-0005-0000-0000-00003E150000}"/>
    <cellStyle name="_____________EWC 43.5MW8oMtresc 3_25_02v2w_esc 2 6" xfId="9801" xr:uid="{00000000-0005-0000-0000-00003F150000}"/>
    <cellStyle name="_____________EWC 43.5MW8oMtresc 3_25_02v2w_esc 3" xfId="9802" xr:uid="{00000000-0005-0000-0000-000040150000}"/>
    <cellStyle name="_____________EWC 43.5MW8oMtresc 3_25_02v2w_esc 3 2" xfId="9803" xr:uid="{00000000-0005-0000-0000-000041150000}"/>
    <cellStyle name="_____________EWC 43.5MW8oMtresc 3_25_02v2w_esc 3 2 2" xfId="9804" xr:uid="{00000000-0005-0000-0000-000042150000}"/>
    <cellStyle name="_____________EWC 43.5MW8oMtresc 3_25_02v2w_esc 3 3" xfId="9805" xr:uid="{00000000-0005-0000-0000-000043150000}"/>
    <cellStyle name="_____________EWC 43.5MW8oMtresc 3_25_02v2w_esc 3 3 2" xfId="9806" xr:uid="{00000000-0005-0000-0000-000044150000}"/>
    <cellStyle name="_____________EWC 43.5MW8oMtresc 3_25_02v2w_esc 3 4" xfId="9807" xr:uid="{00000000-0005-0000-0000-000045150000}"/>
    <cellStyle name="_____________EWC 43.5MW8oMtresc 3_25_02v2w_esc 3 4 2" xfId="9808" xr:uid="{00000000-0005-0000-0000-000046150000}"/>
    <cellStyle name="_____________EWC 43.5MW8oMtresc 3_25_02v2w_esc 3 5" xfId="9809" xr:uid="{00000000-0005-0000-0000-000047150000}"/>
    <cellStyle name="_____________EWC 43.5MW8oMtresc 3_25_02v2w_esc 3 5 2" xfId="9810" xr:uid="{00000000-0005-0000-0000-000048150000}"/>
    <cellStyle name="_____________EWC 43.5MW8oMtresc 3_25_02v2w_esc 3 6" xfId="9811" xr:uid="{00000000-0005-0000-0000-000049150000}"/>
    <cellStyle name="_____________EWC 43.5MW8oMtresc 3_25_02v2w_esc 4" xfId="9812" xr:uid="{00000000-0005-0000-0000-00004A150000}"/>
    <cellStyle name="_____________EWC 43.5MW8oMtresc 3_25_02v2w_esc_1" xfId="9813" xr:uid="{00000000-0005-0000-0000-00004B150000}"/>
    <cellStyle name="_____________EWC 43.5MW8oMtresc 3_25_02v2w_esc_1 2" xfId="9814" xr:uid="{00000000-0005-0000-0000-00004C150000}"/>
    <cellStyle name="_____________EWC 43.5MW8oMtresc 3_25_02v2w_esc_1 2 2" xfId="9815" xr:uid="{00000000-0005-0000-0000-00004D150000}"/>
    <cellStyle name="_____________EWC 43.5MW8oMtresc 3_25_02v2w_esc_1 2 2 2" xfId="9816" xr:uid="{00000000-0005-0000-0000-00004E150000}"/>
    <cellStyle name="_____________EWC 43.5MW8oMtresc 3_25_02v2w_esc_1 2 3" xfId="9817" xr:uid="{00000000-0005-0000-0000-00004F150000}"/>
    <cellStyle name="_____________EWC 43.5MW8oMtresc 3_25_02v2w_esc_1 2 3 2" xfId="9818" xr:uid="{00000000-0005-0000-0000-000050150000}"/>
    <cellStyle name="_____________EWC 43.5MW8oMtresc 3_25_02v2w_esc_1 2 4" xfId="9819" xr:uid="{00000000-0005-0000-0000-000051150000}"/>
    <cellStyle name="_____________EWC 43.5MW8oMtresc 3_25_02v2w_esc_1 2 4 2" xfId="9820" xr:uid="{00000000-0005-0000-0000-000052150000}"/>
    <cellStyle name="_____________EWC 43.5MW8oMtresc 3_25_02v2w_esc_1 2 5" xfId="9821" xr:uid="{00000000-0005-0000-0000-000053150000}"/>
    <cellStyle name="_____________EWC 43.5MW8oMtresc 3_25_02v2w_esc_1 2 5 2" xfId="9822" xr:uid="{00000000-0005-0000-0000-000054150000}"/>
    <cellStyle name="_____________EWC 43.5MW8oMtresc 3_25_02v2w_esc_1 2 6" xfId="9823" xr:uid="{00000000-0005-0000-0000-000055150000}"/>
    <cellStyle name="_____________EWC 43.5MW8oMtresc 3_25_02v2w_esc_1 3" xfId="9824" xr:uid="{00000000-0005-0000-0000-000056150000}"/>
    <cellStyle name="_____________EWC 43.5MW8oMtresc 3_25_02v2w_esc_1 3 2" xfId="9825" xr:uid="{00000000-0005-0000-0000-000057150000}"/>
    <cellStyle name="_____________EWC 43.5MW8oMtresc 3_25_02v2w_esc_1 3 2 2" xfId="9826" xr:uid="{00000000-0005-0000-0000-000058150000}"/>
    <cellStyle name="_____________EWC 43.5MW8oMtresc 3_25_02v2w_esc_1 3 3" xfId="9827" xr:uid="{00000000-0005-0000-0000-000059150000}"/>
    <cellStyle name="_____________EWC 43.5MW8oMtresc 3_25_02v2w_esc_1 3 3 2" xfId="9828" xr:uid="{00000000-0005-0000-0000-00005A150000}"/>
    <cellStyle name="_____________EWC 43.5MW8oMtresc 3_25_02v2w_esc_1 3 4" xfId="9829" xr:uid="{00000000-0005-0000-0000-00005B150000}"/>
    <cellStyle name="_____________EWC 43.5MW8oMtresc 3_25_02v2w_esc_1 3 4 2" xfId="9830" xr:uid="{00000000-0005-0000-0000-00005C150000}"/>
    <cellStyle name="_____________EWC 43.5MW8oMtresc 3_25_02v2w_esc_1 3 5" xfId="9831" xr:uid="{00000000-0005-0000-0000-00005D150000}"/>
    <cellStyle name="_____________EWC 43.5MW8oMtresc 3_25_02v2w_esc_1 3 5 2" xfId="9832" xr:uid="{00000000-0005-0000-0000-00005E150000}"/>
    <cellStyle name="_____________EWC 43.5MW8oMtresc 3_25_02v2w_esc_1 3 6" xfId="9833" xr:uid="{00000000-0005-0000-0000-00005F150000}"/>
    <cellStyle name="_____________EWC 43.5MW8oMtresc 3_25_02v2w_esc_1 4" xfId="9834" xr:uid="{00000000-0005-0000-0000-000060150000}"/>
    <cellStyle name="_____________EWC 43.5MW8oMtresc 3_25_02v2w_esc_1_CHECK - White Creek Final Closing Model_2007 11 16 vequity method FINAL" xfId="9835" xr:uid="{00000000-0005-0000-0000-000061150000}"/>
    <cellStyle name="_____________EWC 43.5MW8oMtresc 3_25_02v2w_esc_1_CHECK - White Creek Final Closing Model_2007 11 16 vequity method FINAL 2" xfId="9836" xr:uid="{00000000-0005-0000-0000-000062150000}"/>
    <cellStyle name="_____________EWC 43.5MW8oMtresc 3_25_02v2w_esc_1_CHECK - White Creek Final Closing Model_2007 11 16 vequity method FINAL 2 2" xfId="9837" xr:uid="{00000000-0005-0000-0000-000063150000}"/>
    <cellStyle name="_____________EWC 43.5MW8oMtresc 3_25_02v2w_esc_1_CHECK - White Creek Final Closing Model_2007 11 16 vequity method FINAL 3" xfId="9838" xr:uid="{00000000-0005-0000-0000-000064150000}"/>
    <cellStyle name="_____________EWC 43.5MW8oMtresc 3_25_02v2w_esc_1_Horizon round 1 model vFINAL" xfId="9839" xr:uid="{00000000-0005-0000-0000-000065150000}"/>
    <cellStyle name="_____________EWC 43.5MW8oMtresc 3_25_02v2w_esc_1_Horizon round 1 model vFINAL 2" xfId="9840" xr:uid="{00000000-0005-0000-0000-000066150000}"/>
    <cellStyle name="_____________EWC 43.5MW8oMtresc 3_25_02v2w_esc_1_Horizon round 1 model vFINAL 2 2" xfId="9841" xr:uid="{00000000-0005-0000-0000-000067150000}"/>
    <cellStyle name="_____________EWC 43.5MW8oMtresc 3_25_02v2w_esc_1_Horizon round 1 model vFINAL 3" xfId="9842" xr:uid="{00000000-0005-0000-0000-000068150000}"/>
    <cellStyle name="_____________EWC 43.5MW8oMtresc 3_25_02v2w_esc_1_Horizon round 1 model vFINAL 3 2" xfId="9843" xr:uid="{00000000-0005-0000-0000-000069150000}"/>
    <cellStyle name="_____________EWC 43.5MW8oMtresc 3_25_02v2w_esc_1_Horizon round 1 model vFINAL 4" xfId="9844" xr:uid="{00000000-0005-0000-0000-00006A150000}"/>
    <cellStyle name="_____________EWC 43.5MW8oMtresc 3_25_02v2w_esc_1_Horizon round 1 model vFINAL_1" xfId="9845" xr:uid="{00000000-0005-0000-0000-00006B150000}"/>
    <cellStyle name="_____________EWC 43.5MW8oMtresc 3_25_02v2w_esc_1_Horizon round 1 model vFINAL_1 2" xfId="9846" xr:uid="{00000000-0005-0000-0000-00006C150000}"/>
    <cellStyle name="_____________EWC 43.5MW8oMtresc 3_25_02v2w_esc_1_Horizon round 1 model vFINAL_1 2 2" xfId="9847" xr:uid="{00000000-0005-0000-0000-00006D150000}"/>
    <cellStyle name="_____________EWC 43.5MW8oMtresc 3_25_02v2w_esc_1_Horizon round 1 model vFINAL_1 3" xfId="9848" xr:uid="{00000000-0005-0000-0000-00006E150000}"/>
    <cellStyle name="_____________EWC 43.5MW8oMtresc 3_25_02v2w_esc_1_Horizon round 1 model vFINAL_1 3 2" xfId="9849" xr:uid="{00000000-0005-0000-0000-00006F150000}"/>
    <cellStyle name="_____________EWC 43.5MW8oMtresc 3_25_02v2w_esc_1_Horizon round 1 model vFINAL_1 4" xfId="9850" xr:uid="{00000000-0005-0000-0000-000070150000}"/>
    <cellStyle name="_____________EWC 43.5MW8oMtresc 3_25_02v2w_esc_1_Horizon round 1 model vFINAL_1_Project Farwest III Model 03-20-07 v135" xfId="9851" xr:uid="{00000000-0005-0000-0000-000071150000}"/>
    <cellStyle name="_____________EWC 43.5MW8oMtresc 3_25_02v2w_esc_1_Horizon round 1 model vFINAL_1_Project Farwest III Model 03-20-07 v135 2" xfId="9852" xr:uid="{00000000-0005-0000-0000-000072150000}"/>
    <cellStyle name="_____________EWC 43.5MW8oMtresc 3_25_02v2w_esc_1_Horizon round 1 model vFINAL_1_Project Farwest III Model 03-20-07 v135 2 2" xfId="9853" xr:uid="{00000000-0005-0000-0000-000073150000}"/>
    <cellStyle name="_____________EWC 43.5MW8oMtresc 3_25_02v2w_esc_1_Horizon round 1 model vFINAL_1_Project Farwest III Model 03-20-07 v135 3" xfId="9854" xr:uid="{00000000-0005-0000-0000-000074150000}"/>
    <cellStyle name="_____________EWC 43.5MW8oMtresc 3_25_02v2w_esc_1_Horizon round 1 model vFINAL_1_Project Farwest III Model 03-20-07 v135 3 2" xfId="9855" xr:uid="{00000000-0005-0000-0000-000075150000}"/>
    <cellStyle name="_____________EWC 43.5MW8oMtresc 3_25_02v2w_esc_1_Horizon round 1 model vFINAL_1_Project Farwest III Model 03-20-07 v135 4" xfId="9856" xr:uid="{00000000-0005-0000-0000-000076150000}"/>
    <cellStyle name="_____________EWC 43.5MW8oMtresc 3_25_02v2w_esc_1_Horizon round 1 model vFINAL_1_Project Farwest III Model 03-20-07 v135_UPC G&amp;A (5-3-07)" xfId="9857" xr:uid="{00000000-0005-0000-0000-000077150000}"/>
    <cellStyle name="_____________EWC 43.5MW8oMtresc 3_25_02v2w_esc_1_Horizon round 1 model vFINAL_1_Project Farwest III Model 03-20-07 v135_UPC G&amp;A (5-3-07) 2" xfId="9858" xr:uid="{00000000-0005-0000-0000-000078150000}"/>
    <cellStyle name="_____________EWC 43.5MW8oMtresc 3_25_02v2w_esc_1_Horizon round 1 model vFINAL_1_Project Farwest III Model 03-20-07 v135_UPC G&amp;A (5-3-07) 2 2" xfId="9859" xr:uid="{00000000-0005-0000-0000-000079150000}"/>
    <cellStyle name="_____________EWC 43.5MW8oMtresc 3_25_02v2w_esc_1_Horizon round 1 model vFINAL_1_Project Farwest III Model 03-20-07 v135_UPC G&amp;A (5-3-07) 3" xfId="9860" xr:uid="{00000000-0005-0000-0000-00007A150000}"/>
    <cellStyle name="_____________EWC 43.5MW8oMtresc 3_25_02v2w_esc_1_Horizon round 1 model vFINAL_1_Project Farwest III Model 03-20-07 v135_UPC G&amp;A (5-3-07) 3 2" xfId="9861" xr:uid="{00000000-0005-0000-0000-00007B150000}"/>
    <cellStyle name="_____________EWC 43.5MW8oMtresc 3_25_02v2w_esc_1_Horizon round 1 model vFINAL_1_Project Farwest III Model 03-20-07 v135_UPC G&amp;A (5-3-07) 4" xfId="9862" xr:uid="{00000000-0005-0000-0000-00007C150000}"/>
    <cellStyle name="_____________EWC 43.5MW8oMtresc 3_25_02v2w_esc_1_Horizon round 1 model vFINAL_1_Project Makani Model 04-11-07 v6" xfId="9863" xr:uid="{00000000-0005-0000-0000-00007D150000}"/>
    <cellStyle name="_____________EWC 43.5MW8oMtresc 3_25_02v2w_esc_1_Horizon round 1 model vFINAL_1_Project Makani Model 04-11-07 v6 2" xfId="9864" xr:uid="{00000000-0005-0000-0000-00007E150000}"/>
    <cellStyle name="_____________EWC 43.5MW8oMtresc 3_25_02v2w_esc_1_Horizon round 1 model vFINAL_1_Project Makani Model 04-11-07 v6 2 2" xfId="9865" xr:uid="{00000000-0005-0000-0000-00007F150000}"/>
    <cellStyle name="_____________EWC 43.5MW8oMtresc 3_25_02v2w_esc_1_Horizon round 1 model vFINAL_1_Project Makani Model 04-11-07 v6 3" xfId="9866" xr:uid="{00000000-0005-0000-0000-000080150000}"/>
    <cellStyle name="_____________EWC 43.5MW8oMtresc 3_25_02v2w_esc_1_Horizon round 1 model vFINAL_1_Project Makani Model 04-11-07 v6 3 2" xfId="9867" xr:uid="{00000000-0005-0000-0000-000081150000}"/>
    <cellStyle name="_____________EWC 43.5MW8oMtresc 3_25_02v2w_esc_1_Horizon round 1 model vFINAL_1_Project Makani Model 04-11-07 v6 4" xfId="9868" xr:uid="{00000000-0005-0000-0000-000082150000}"/>
    <cellStyle name="_____________EWC 43.5MW8oMtresc 3_25_02v2w_esc_1_Horizon round 1 model vFINAL_1_Project Makani Model 04-11-07 v6_UPC G&amp;A (5-3-07)" xfId="9869" xr:uid="{00000000-0005-0000-0000-000083150000}"/>
    <cellStyle name="_____________EWC 43.5MW8oMtresc 3_25_02v2w_esc_1_Horizon round 1 model vFINAL_1_Project Makani Model 04-11-07 v6_UPC G&amp;A (5-3-07) 2" xfId="9870" xr:uid="{00000000-0005-0000-0000-000084150000}"/>
    <cellStyle name="_____________EWC 43.5MW8oMtresc 3_25_02v2w_esc_1_Horizon round 1 model vFINAL_1_Project Makani Model 04-11-07 v6_UPC G&amp;A (5-3-07) 2 2" xfId="9871" xr:uid="{00000000-0005-0000-0000-000085150000}"/>
    <cellStyle name="_____________EWC 43.5MW8oMtresc 3_25_02v2w_esc_1_Horizon round 1 model vFINAL_1_Project Makani Model 04-11-07 v6_UPC G&amp;A (5-3-07) 3" xfId="9872" xr:uid="{00000000-0005-0000-0000-000086150000}"/>
    <cellStyle name="_____________EWC 43.5MW8oMtresc 3_25_02v2w_esc_1_Horizon round 1 model vFINAL_1_Project Makani Model 04-11-07 v6_UPC G&amp;A (5-3-07) 3 2" xfId="9873" xr:uid="{00000000-0005-0000-0000-000087150000}"/>
    <cellStyle name="_____________EWC 43.5MW8oMtresc 3_25_02v2w_esc_1_Horizon round 1 model vFINAL_1_Project Makani Model 04-11-07 v6_UPC G&amp;A (5-3-07) 4" xfId="9874" xr:uid="{00000000-0005-0000-0000-000088150000}"/>
    <cellStyle name="_____________EWC 43.5MW8oMtresc 3_25_02v2w_esc_1_Pre-Tax GAAP" xfId="9875" xr:uid="{00000000-0005-0000-0000-000089150000}"/>
    <cellStyle name="_____________EWC 43.5MW8oMtresc 3_25_02v2w_esc_1_Pre-Tax GAAP 2" xfId="9876" xr:uid="{00000000-0005-0000-0000-00008A150000}"/>
    <cellStyle name="_____________EWC 43.5MW8oMtresc 3_25_02v2w_esc_1_Pre-Tax GAAP 2 2" xfId="9877" xr:uid="{00000000-0005-0000-0000-00008B150000}"/>
    <cellStyle name="_____________EWC 43.5MW8oMtresc 3_25_02v2w_esc_1_Pre-Tax GAAP 3" xfId="9878" xr:uid="{00000000-0005-0000-0000-00008C150000}"/>
    <cellStyle name="_____________EWC 43.5MW8oMtresc 3_25_02v2w_esc_1_WPP - Ormat 6-5-2007  v19i with internal accounting v3 eq method FINAL" xfId="9879" xr:uid="{00000000-0005-0000-0000-00008D150000}"/>
    <cellStyle name="_____________EWC 43.5MW8oMtresc 3_25_02v2w_esc_1_WPP - Ormat 6-5-2007  v19i with internal accounting v3 eq method FINAL 2" xfId="9880" xr:uid="{00000000-0005-0000-0000-00008E150000}"/>
    <cellStyle name="_____________EWC 43.5MW8oMtresc 3_25_02v2w_esc_1_WPP - Ormat 6-5-2007  v19i with internal accounting v3 eq method FINAL 2 2" xfId="9881" xr:uid="{00000000-0005-0000-0000-00008F150000}"/>
    <cellStyle name="_____________EWC 43.5MW8oMtresc 3_25_02v2w_esc_1_WPP - Ormat 6-5-2007  v19i with internal accounting v3 eq method FINAL 3" xfId="9882" xr:uid="{00000000-0005-0000-0000-000090150000}"/>
    <cellStyle name="_____________EWC 43.5MW8oMtresc 3_25_02v2w_esc_CHECK - White Creek Final Closing Model_2007 11 16 vequity method FINAL" xfId="9883" xr:uid="{00000000-0005-0000-0000-000091150000}"/>
    <cellStyle name="_____________EWC 43.5MW8oMtresc 3_25_02v2w_esc_CHECK - White Creek Final Closing Model_2007 11 16 vequity method FINAL 2" xfId="9884" xr:uid="{00000000-0005-0000-0000-000092150000}"/>
    <cellStyle name="_____________EWC 43.5MW8oMtresc 3_25_02v2w_esc_CHECK - White Creek Final Closing Model_2007 11 16 vequity method FINAL 2 2" xfId="9885" xr:uid="{00000000-0005-0000-0000-000093150000}"/>
    <cellStyle name="_____________EWC 43.5MW8oMtresc 3_25_02v2w_esc_CHECK - White Creek Final Closing Model_2007 11 16 vequity method FINAL 3" xfId="9886" xr:uid="{00000000-0005-0000-0000-000094150000}"/>
    <cellStyle name="_____________EWC 43.5MW8oMtresc 3_25_02v2w_esc_Horizon round 1 model vFINAL" xfId="9887" xr:uid="{00000000-0005-0000-0000-000095150000}"/>
    <cellStyle name="_____________EWC 43.5MW8oMtresc 3_25_02v2w_esc_Horizon round 1 model vFINAL 2" xfId="9888" xr:uid="{00000000-0005-0000-0000-000096150000}"/>
    <cellStyle name="_____________EWC 43.5MW8oMtresc 3_25_02v2w_esc_Horizon round 1 model vFINAL 2 2" xfId="9889" xr:uid="{00000000-0005-0000-0000-000097150000}"/>
    <cellStyle name="_____________EWC 43.5MW8oMtresc 3_25_02v2w_esc_Horizon round 1 model vFINAL 3" xfId="9890" xr:uid="{00000000-0005-0000-0000-000098150000}"/>
    <cellStyle name="_____________EWC 43.5MW8oMtresc 3_25_02v2w_esc_Horizon round 1 model vFINAL 3 2" xfId="9891" xr:uid="{00000000-0005-0000-0000-000099150000}"/>
    <cellStyle name="_____________EWC 43.5MW8oMtresc 3_25_02v2w_esc_Horizon round 1 model vFINAL 4" xfId="9892" xr:uid="{00000000-0005-0000-0000-00009A150000}"/>
    <cellStyle name="_____________EWC 43.5MW8oMtresc 3_25_02v2w_esc_Horizon round 1 model vFINAL_1" xfId="9893" xr:uid="{00000000-0005-0000-0000-00009B150000}"/>
    <cellStyle name="_____________EWC 43.5MW8oMtresc 3_25_02v2w_esc_Horizon round 1 model vFINAL_1 2" xfId="9894" xr:uid="{00000000-0005-0000-0000-00009C150000}"/>
    <cellStyle name="_____________EWC 43.5MW8oMtresc 3_25_02v2w_esc_Horizon round 1 model vFINAL_1 2 2" xfId="9895" xr:uid="{00000000-0005-0000-0000-00009D150000}"/>
    <cellStyle name="_____________EWC 43.5MW8oMtresc 3_25_02v2w_esc_Horizon round 1 model vFINAL_1 3" xfId="9896" xr:uid="{00000000-0005-0000-0000-00009E150000}"/>
    <cellStyle name="_____________EWC 43.5MW8oMtresc 3_25_02v2w_esc_Horizon round 1 model vFINAL_1 3 2" xfId="9897" xr:uid="{00000000-0005-0000-0000-00009F150000}"/>
    <cellStyle name="_____________EWC 43.5MW8oMtresc 3_25_02v2w_esc_Horizon round 1 model vFINAL_1 4" xfId="9898" xr:uid="{00000000-0005-0000-0000-0000A0150000}"/>
    <cellStyle name="_____________EWC 43.5MW8oMtresc 3_25_02v2w_esc_Horizon round 1 model vFINAL_1_Project Farwest III Model 03-20-07 v135" xfId="9899" xr:uid="{00000000-0005-0000-0000-0000A1150000}"/>
    <cellStyle name="_____________EWC 43.5MW8oMtresc 3_25_02v2w_esc_Horizon round 1 model vFINAL_1_Project Farwest III Model 03-20-07 v135 2" xfId="9900" xr:uid="{00000000-0005-0000-0000-0000A2150000}"/>
    <cellStyle name="_____________EWC 43.5MW8oMtresc 3_25_02v2w_esc_Horizon round 1 model vFINAL_1_Project Farwest III Model 03-20-07 v135 2 2" xfId="9901" xr:uid="{00000000-0005-0000-0000-0000A3150000}"/>
    <cellStyle name="_____________EWC 43.5MW8oMtresc 3_25_02v2w_esc_Horizon round 1 model vFINAL_1_Project Farwest III Model 03-20-07 v135 3" xfId="9902" xr:uid="{00000000-0005-0000-0000-0000A4150000}"/>
    <cellStyle name="_____________EWC 43.5MW8oMtresc 3_25_02v2w_esc_Horizon round 1 model vFINAL_1_Project Farwest III Model 03-20-07 v135 3 2" xfId="9903" xr:uid="{00000000-0005-0000-0000-0000A5150000}"/>
    <cellStyle name="_____________EWC 43.5MW8oMtresc 3_25_02v2w_esc_Horizon round 1 model vFINAL_1_Project Farwest III Model 03-20-07 v135 4" xfId="9904" xr:uid="{00000000-0005-0000-0000-0000A6150000}"/>
    <cellStyle name="_____________EWC 43.5MW8oMtresc 3_25_02v2w_esc_Horizon round 1 model vFINAL_1_Project Farwest III Model 03-20-07 v135_UPC G&amp;A (5-3-07)" xfId="9905" xr:uid="{00000000-0005-0000-0000-0000A7150000}"/>
    <cellStyle name="_____________EWC 43.5MW8oMtresc 3_25_02v2w_esc_Horizon round 1 model vFINAL_1_Project Farwest III Model 03-20-07 v135_UPC G&amp;A (5-3-07) 2" xfId="9906" xr:uid="{00000000-0005-0000-0000-0000A8150000}"/>
    <cellStyle name="_____________EWC 43.5MW8oMtresc 3_25_02v2w_esc_Horizon round 1 model vFINAL_1_Project Farwest III Model 03-20-07 v135_UPC G&amp;A (5-3-07) 2 2" xfId="9907" xr:uid="{00000000-0005-0000-0000-0000A9150000}"/>
    <cellStyle name="_____________EWC 43.5MW8oMtresc 3_25_02v2w_esc_Horizon round 1 model vFINAL_1_Project Farwest III Model 03-20-07 v135_UPC G&amp;A (5-3-07) 3" xfId="9908" xr:uid="{00000000-0005-0000-0000-0000AA150000}"/>
    <cellStyle name="_____________EWC 43.5MW8oMtresc 3_25_02v2w_esc_Horizon round 1 model vFINAL_1_Project Farwest III Model 03-20-07 v135_UPC G&amp;A (5-3-07) 3 2" xfId="9909" xr:uid="{00000000-0005-0000-0000-0000AB150000}"/>
    <cellStyle name="_____________EWC 43.5MW8oMtresc 3_25_02v2w_esc_Horizon round 1 model vFINAL_1_Project Farwest III Model 03-20-07 v135_UPC G&amp;A (5-3-07) 4" xfId="9910" xr:uid="{00000000-0005-0000-0000-0000AC150000}"/>
    <cellStyle name="_____________EWC 43.5MW8oMtresc 3_25_02v2w_esc_Horizon round 1 model vFINAL_1_Project Makani Model 04-11-07 v6" xfId="9911" xr:uid="{00000000-0005-0000-0000-0000AD150000}"/>
    <cellStyle name="_____________EWC 43.5MW8oMtresc 3_25_02v2w_esc_Horizon round 1 model vFINAL_1_Project Makani Model 04-11-07 v6 2" xfId="9912" xr:uid="{00000000-0005-0000-0000-0000AE150000}"/>
    <cellStyle name="_____________EWC 43.5MW8oMtresc 3_25_02v2w_esc_Horizon round 1 model vFINAL_1_Project Makani Model 04-11-07 v6 2 2" xfId="9913" xr:uid="{00000000-0005-0000-0000-0000AF150000}"/>
    <cellStyle name="_____________EWC 43.5MW8oMtresc 3_25_02v2w_esc_Horizon round 1 model vFINAL_1_Project Makani Model 04-11-07 v6 3" xfId="9914" xr:uid="{00000000-0005-0000-0000-0000B0150000}"/>
    <cellStyle name="_____________EWC 43.5MW8oMtresc 3_25_02v2w_esc_Horizon round 1 model vFINAL_1_Project Makani Model 04-11-07 v6 3 2" xfId="9915" xr:uid="{00000000-0005-0000-0000-0000B1150000}"/>
    <cellStyle name="_____________EWC 43.5MW8oMtresc 3_25_02v2w_esc_Horizon round 1 model vFINAL_1_Project Makani Model 04-11-07 v6 4" xfId="9916" xr:uid="{00000000-0005-0000-0000-0000B2150000}"/>
    <cellStyle name="_____________EWC 43.5MW8oMtresc 3_25_02v2w_esc_Horizon round 1 model vFINAL_1_Project Makani Model 04-11-07 v6_UPC G&amp;A (5-3-07)" xfId="9917" xr:uid="{00000000-0005-0000-0000-0000B3150000}"/>
    <cellStyle name="_____________EWC 43.5MW8oMtresc 3_25_02v2w_esc_Horizon round 1 model vFINAL_1_Project Makani Model 04-11-07 v6_UPC G&amp;A (5-3-07) 2" xfId="9918" xr:uid="{00000000-0005-0000-0000-0000B4150000}"/>
    <cellStyle name="_____________EWC 43.5MW8oMtresc 3_25_02v2w_esc_Horizon round 1 model vFINAL_1_Project Makani Model 04-11-07 v6_UPC G&amp;A (5-3-07) 2 2" xfId="9919" xr:uid="{00000000-0005-0000-0000-0000B5150000}"/>
    <cellStyle name="_____________EWC 43.5MW8oMtresc 3_25_02v2w_esc_Horizon round 1 model vFINAL_1_Project Makani Model 04-11-07 v6_UPC G&amp;A (5-3-07) 3" xfId="9920" xr:uid="{00000000-0005-0000-0000-0000B6150000}"/>
    <cellStyle name="_____________EWC 43.5MW8oMtresc 3_25_02v2w_esc_Horizon round 1 model vFINAL_1_Project Makani Model 04-11-07 v6_UPC G&amp;A (5-3-07) 3 2" xfId="9921" xr:uid="{00000000-0005-0000-0000-0000B7150000}"/>
    <cellStyle name="_____________EWC 43.5MW8oMtresc 3_25_02v2w_esc_Horizon round 1 model vFINAL_1_Project Makani Model 04-11-07 v6_UPC G&amp;A (5-3-07) 4" xfId="9922" xr:uid="{00000000-0005-0000-0000-0000B8150000}"/>
    <cellStyle name="_____________EWC 43.5MW8oMtresc 3_25_02v2w_esc_Pre-Tax GAAP" xfId="9923" xr:uid="{00000000-0005-0000-0000-0000B9150000}"/>
    <cellStyle name="_____________EWC 43.5MW8oMtresc 3_25_02v2w_esc_Pre-Tax GAAP 2" xfId="9924" xr:uid="{00000000-0005-0000-0000-0000BA150000}"/>
    <cellStyle name="_____________EWC 43.5MW8oMtresc 3_25_02v2w_esc_Pre-Tax GAAP 2 2" xfId="9925" xr:uid="{00000000-0005-0000-0000-0000BB150000}"/>
    <cellStyle name="_____________EWC 43.5MW8oMtresc 3_25_02v2w_esc_Pre-Tax GAAP 3" xfId="9926" xr:uid="{00000000-0005-0000-0000-0000BC150000}"/>
    <cellStyle name="_____________EWC 43.5MW8oMtresc 3_25_02v2w_esc_WPP - Ormat 6-5-2007  v19i with internal accounting v3 eq method FINAL" xfId="9927" xr:uid="{00000000-0005-0000-0000-0000BD150000}"/>
    <cellStyle name="_____________EWC 43.5MW8oMtresc 3_25_02v2w_esc_WPP - Ormat 6-5-2007  v19i with internal accounting v3 eq method FINAL 2" xfId="9928" xr:uid="{00000000-0005-0000-0000-0000BE150000}"/>
    <cellStyle name="_____________EWC 43.5MW8oMtresc 3_25_02v2w_esc_WPP - Ormat 6-5-2007  v19i with internal accounting v3 eq method FINAL 2 2" xfId="9929" xr:uid="{00000000-0005-0000-0000-0000BF150000}"/>
    <cellStyle name="_____________EWC 43.5MW8oMtresc 3_25_02v2w_esc_WPP - Ormat 6-5-2007  v19i with internal accounting v3 eq method FINAL 3" xfId="9930" xr:uid="{00000000-0005-0000-0000-0000C0150000}"/>
    <cellStyle name="_____________Horizon round 1 model vFINAL" xfId="9931" xr:uid="{00000000-0005-0000-0000-0000C1150000}"/>
    <cellStyle name="_____________Horizon round 1 model vFINAL 2" xfId="9932" xr:uid="{00000000-0005-0000-0000-0000C2150000}"/>
    <cellStyle name="_____________Horizon round 1 model vFINAL 2 2" xfId="9933" xr:uid="{00000000-0005-0000-0000-0000C3150000}"/>
    <cellStyle name="_____________Horizon round 1 model vFINAL 3" xfId="9934" xr:uid="{00000000-0005-0000-0000-0000C4150000}"/>
    <cellStyle name="_____________Horizon round 1 model vFINAL 3 2" xfId="9935" xr:uid="{00000000-0005-0000-0000-0000C5150000}"/>
    <cellStyle name="_____________Horizon round 1 model vFINAL 4" xfId="9936" xr:uid="{00000000-0005-0000-0000-0000C6150000}"/>
    <cellStyle name="_____________Horizon round 1 model vFINAL_1" xfId="9937" xr:uid="{00000000-0005-0000-0000-0000C7150000}"/>
    <cellStyle name="_____________Horizon round 1 model vFINAL_1 2" xfId="9938" xr:uid="{00000000-0005-0000-0000-0000C8150000}"/>
    <cellStyle name="_____________Horizon round 1 model vFINAL_1 2 2" xfId="9939" xr:uid="{00000000-0005-0000-0000-0000C9150000}"/>
    <cellStyle name="_____________Horizon round 1 model vFINAL_1 3" xfId="9940" xr:uid="{00000000-0005-0000-0000-0000CA150000}"/>
    <cellStyle name="_____________Horizon round 1 model vFINAL_1 3 2" xfId="9941" xr:uid="{00000000-0005-0000-0000-0000CB150000}"/>
    <cellStyle name="_____________Horizon round 1 model vFINAL_1 4" xfId="9942" xr:uid="{00000000-0005-0000-0000-0000CC150000}"/>
    <cellStyle name="_____________Horizon round 1 model vFINAL_1_Project Farwest III Model 03-20-07 v135" xfId="9943" xr:uid="{00000000-0005-0000-0000-0000CD150000}"/>
    <cellStyle name="_____________Horizon round 1 model vFINAL_1_Project Farwest III Model 03-20-07 v135 2" xfId="9944" xr:uid="{00000000-0005-0000-0000-0000CE150000}"/>
    <cellStyle name="_____________Horizon round 1 model vFINAL_1_Project Farwest III Model 03-20-07 v135 2 2" xfId="9945" xr:uid="{00000000-0005-0000-0000-0000CF150000}"/>
    <cellStyle name="_____________Horizon round 1 model vFINAL_1_Project Farwest III Model 03-20-07 v135 3" xfId="9946" xr:uid="{00000000-0005-0000-0000-0000D0150000}"/>
    <cellStyle name="_____________Horizon round 1 model vFINAL_1_Project Farwest III Model 03-20-07 v135 3 2" xfId="9947" xr:uid="{00000000-0005-0000-0000-0000D1150000}"/>
    <cellStyle name="_____________Horizon round 1 model vFINAL_1_Project Farwest III Model 03-20-07 v135 4" xfId="9948" xr:uid="{00000000-0005-0000-0000-0000D2150000}"/>
    <cellStyle name="_____________Horizon round 1 model vFINAL_1_Project Farwest III Model 03-20-07 v135_UPC G&amp;A (5-3-07)" xfId="9949" xr:uid="{00000000-0005-0000-0000-0000D3150000}"/>
    <cellStyle name="_____________Horizon round 1 model vFINAL_1_Project Farwest III Model 03-20-07 v135_UPC G&amp;A (5-3-07) 2" xfId="9950" xr:uid="{00000000-0005-0000-0000-0000D4150000}"/>
    <cellStyle name="_____________Horizon round 1 model vFINAL_1_Project Farwest III Model 03-20-07 v135_UPC G&amp;A (5-3-07) 2 2" xfId="9951" xr:uid="{00000000-0005-0000-0000-0000D5150000}"/>
    <cellStyle name="_____________Horizon round 1 model vFINAL_1_Project Farwest III Model 03-20-07 v135_UPC G&amp;A (5-3-07) 3" xfId="9952" xr:uid="{00000000-0005-0000-0000-0000D6150000}"/>
    <cellStyle name="_____________Horizon round 1 model vFINAL_1_Project Farwest III Model 03-20-07 v135_UPC G&amp;A (5-3-07) 3 2" xfId="9953" xr:uid="{00000000-0005-0000-0000-0000D7150000}"/>
    <cellStyle name="_____________Horizon round 1 model vFINAL_1_Project Farwest III Model 03-20-07 v135_UPC G&amp;A (5-3-07) 4" xfId="9954" xr:uid="{00000000-0005-0000-0000-0000D8150000}"/>
    <cellStyle name="_____________Horizon round 1 model vFINAL_1_Project Makani Model 04-11-07 v6" xfId="9955" xr:uid="{00000000-0005-0000-0000-0000D9150000}"/>
    <cellStyle name="_____________Horizon round 1 model vFINAL_1_Project Makani Model 04-11-07 v6 2" xfId="9956" xr:uid="{00000000-0005-0000-0000-0000DA150000}"/>
    <cellStyle name="_____________Horizon round 1 model vFINAL_1_Project Makani Model 04-11-07 v6 2 2" xfId="9957" xr:uid="{00000000-0005-0000-0000-0000DB150000}"/>
    <cellStyle name="_____________Horizon round 1 model vFINAL_1_Project Makani Model 04-11-07 v6 3" xfId="9958" xr:uid="{00000000-0005-0000-0000-0000DC150000}"/>
    <cellStyle name="_____________Horizon round 1 model vFINAL_1_Project Makani Model 04-11-07 v6 3 2" xfId="9959" xr:uid="{00000000-0005-0000-0000-0000DD150000}"/>
    <cellStyle name="_____________Horizon round 1 model vFINAL_1_Project Makani Model 04-11-07 v6 4" xfId="9960" xr:uid="{00000000-0005-0000-0000-0000DE150000}"/>
    <cellStyle name="_____________Horizon round 1 model vFINAL_1_Project Makani Model 04-11-07 v6_UPC G&amp;A (5-3-07)" xfId="9961" xr:uid="{00000000-0005-0000-0000-0000DF150000}"/>
    <cellStyle name="_____________Horizon round 1 model vFINAL_1_Project Makani Model 04-11-07 v6_UPC G&amp;A (5-3-07) 2" xfId="9962" xr:uid="{00000000-0005-0000-0000-0000E0150000}"/>
    <cellStyle name="_____________Horizon round 1 model vFINAL_1_Project Makani Model 04-11-07 v6_UPC G&amp;A (5-3-07) 2 2" xfId="9963" xr:uid="{00000000-0005-0000-0000-0000E1150000}"/>
    <cellStyle name="_____________Horizon round 1 model vFINAL_1_Project Makani Model 04-11-07 v6_UPC G&amp;A (5-3-07) 3" xfId="9964" xr:uid="{00000000-0005-0000-0000-0000E2150000}"/>
    <cellStyle name="_____________Horizon round 1 model vFINAL_1_Project Makani Model 04-11-07 v6_UPC G&amp;A (5-3-07) 3 2" xfId="9965" xr:uid="{00000000-0005-0000-0000-0000E3150000}"/>
    <cellStyle name="_____________Horizon round 1 model vFINAL_1_Project Makani Model 04-11-07 v6_UPC G&amp;A (5-3-07) 4" xfId="9966" xr:uid="{00000000-0005-0000-0000-0000E4150000}"/>
    <cellStyle name="_____________Pre-Tax GAAP" xfId="9967" xr:uid="{00000000-0005-0000-0000-0000E5150000}"/>
    <cellStyle name="_____________Pre-Tax GAAP 2" xfId="9968" xr:uid="{00000000-0005-0000-0000-0000E6150000}"/>
    <cellStyle name="_____________Pre-Tax GAAP 2 2" xfId="9969" xr:uid="{00000000-0005-0000-0000-0000E7150000}"/>
    <cellStyle name="_____________Pre-Tax GAAP 3" xfId="9970" xr:uid="{00000000-0005-0000-0000-0000E8150000}"/>
    <cellStyle name="_____________Wind farm - operation CF" xfId="9971" xr:uid="{00000000-0005-0000-0000-0000E9150000}"/>
    <cellStyle name="_____________Wind farm - operation CF_071212 Unlevered McCormick Model - 2003 version" xfId="9972" xr:uid="{00000000-0005-0000-0000-0000EA150000}"/>
    <cellStyle name="_____________Wind farm - operation CF_1" xfId="9973" xr:uid="{00000000-0005-0000-0000-0000EB150000}"/>
    <cellStyle name="_____________Wind farm - operation CF_1 2" xfId="9974" xr:uid="{00000000-0005-0000-0000-0000EC150000}"/>
    <cellStyle name="_____________Wind farm - operation CF_1 2 2" xfId="9975" xr:uid="{00000000-0005-0000-0000-0000ED150000}"/>
    <cellStyle name="_____________Wind farm - operation CF_1 2 2 2" xfId="9976" xr:uid="{00000000-0005-0000-0000-0000EE150000}"/>
    <cellStyle name="_____________Wind farm - operation CF_1 2 3" xfId="9977" xr:uid="{00000000-0005-0000-0000-0000EF150000}"/>
    <cellStyle name="_____________Wind farm - operation CF_1 2 3 2" xfId="9978" xr:uid="{00000000-0005-0000-0000-0000F0150000}"/>
    <cellStyle name="_____________Wind farm - operation CF_1 2 4" xfId="9979" xr:uid="{00000000-0005-0000-0000-0000F1150000}"/>
    <cellStyle name="_____________Wind farm - operation CF_1 2 4 2" xfId="9980" xr:uid="{00000000-0005-0000-0000-0000F2150000}"/>
    <cellStyle name="_____________Wind farm - operation CF_1 2 5" xfId="9981" xr:uid="{00000000-0005-0000-0000-0000F3150000}"/>
    <cellStyle name="_____________Wind farm - operation CF_1 2 5 2" xfId="9982" xr:uid="{00000000-0005-0000-0000-0000F4150000}"/>
    <cellStyle name="_____________Wind farm - operation CF_1 2 6" xfId="9983" xr:uid="{00000000-0005-0000-0000-0000F5150000}"/>
    <cellStyle name="_____________Wind farm - operation CF_1 3" xfId="9984" xr:uid="{00000000-0005-0000-0000-0000F6150000}"/>
    <cellStyle name="_____________Wind farm - operation CF_1 3 2" xfId="9985" xr:uid="{00000000-0005-0000-0000-0000F7150000}"/>
    <cellStyle name="_____________Wind farm - operation CF_1 3 2 2" xfId="9986" xr:uid="{00000000-0005-0000-0000-0000F8150000}"/>
    <cellStyle name="_____________Wind farm - operation CF_1 3 3" xfId="9987" xr:uid="{00000000-0005-0000-0000-0000F9150000}"/>
    <cellStyle name="_____________Wind farm - operation CF_1 3 3 2" xfId="9988" xr:uid="{00000000-0005-0000-0000-0000FA150000}"/>
    <cellStyle name="_____________Wind farm - operation CF_1 3 4" xfId="9989" xr:uid="{00000000-0005-0000-0000-0000FB150000}"/>
    <cellStyle name="_____________Wind farm - operation CF_1 3 4 2" xfId="9990" xr:uid="{00000000-0005-0000-0000-0000FC150000}"/>
    <cellStyle name="_____________Wind farm - operation CF_1 3 5" xfId="9991" xr:uid="{00000000-0005-0000-0000-0000FD150000}"/>
    <cellStyle name="_____________Wind farm - operation CF_1 3 5 2" xfId="9992" xr:uid="{00000000-0005-0000-0000-0000FE150000}"/>
    <cellStyle name="_____________Wind farm - operation CF_1 3 6" xfId="9993" xr:uid="{00000000-0005-0000-0000-0000FF150000}"/>
    <cellStyle name="_____________Wind farm - operation CF_1 4" xfId="9994" xr:uid="{00000000-0005-0000-0000-000000160000}"/>
    <cellStyle name="_____________Wind farm - operation CF_1_CHECK - White Creek Final Closing Model_2007 11 16 vequity method FINAL" xfId="9995" xr:uid="{00000000-0005-0000-0000-000001160000}"/>
    <cellStyle name="_____________Wind farm - operation CF_1_CHECK - White Creek Final Closing Model_2007 11 16 vequity method FINAL 2" xfId="9996" xr:uid="{00000000-0005-0000-0000-000002160000}"/>
    <cellStyle name="_____________Wind farm - operation CF_1_CHECK - White Creek Final Closing Model_2007 11 16 vequity method FINAL 2 2" xfId="9997" xr:uid="{00000000-0005-0000-0000-000003160000}"/>
    <cellStyle name="_____________Wind farm - operation CF_1_CHECK - White Creek Final Closing Model_2007 11 16 vequity method FINAL 3" xfId="9998" xr:uid="{00000000-0005-0000-0000-000004160000}"/>
    <cellStyle name="_____________Wind farm - operation CF_1_Horizon round 1 model vFINAL" xfId="9999" xr:uid="{00000000-0005-0000-0000-000005160000}"/>
    <cellStyle name="_____________Wind farm - operation CF_1_Horizon round 1 model vFINAL 2" xfId="10000" xr:uid="{00000000-0005-0000-0000-000006160000}"/>
    <cellStyle name="_____________Wind farm - operation CF_1_Horizon round 1 model vFINAL 2 2" xfId="10001" xr:uid="{00000000-0005-0000-0000-000007160000}"/>
    <cellStyle name="_____________Wind farm - operation CF_1_Horizon round 1 model vFINAL 3" xfId="10002" xr:uid="{00000000-0005-0000-0000-000008160000}"/>
    <cellStyle name="_____________Wind farm - operation CF_1_Horizon round 1 model vFINAL 3 2" xfId="10003" xr:uid="{00000000-0005-0000-0000-000009160000}"/>
    <cellStyle name="_____________Wind farm - operation CF_1_Horizon round 1 model vFINAL 4" xfId="10004" xr:uid="{00000000-0005-0000-0000-00000A160000}"/>
    <cellStyle name="_____________Wind farm - operation CF_1_Horizon round 1 model vFINAL_1" xfId="10005" xr:uid="{00000000-0005-0000-0000-00000B160000}"/>
    <cellStyle name="_____________Wind farm - operation CF_1_Horizon round 1 model vFINAL_1 2" xfId="10006" xr:uid="{00000000-0005-0000-0000-00000C160000}"/>
    <cellStyle name="_____________Wind farm - operation CF_1_Horizon round 1 model vFINAL_1 2 2" xfId="10007" xr:uid="{00000000-0005-0000-0000-00000D160000}"/>
    <cellStyle name="_____________Wind farm - operation CF_1_Horizon round 1 model vFINAL_1 3" xfId="10008" xr:uid="{00000000-0005-0000-0000-00000E160000}"/>
    <cellStyle name="_____________Wind farm - operation CF_1_Horizon round 1 model vFINAL_1 3 2" xfId="10009" xr:uid="{00000000-0005-0000-0000-00000F160000}"/>
    <cellStyle name="_____________Wind farm - operation CF_1_Horizon round 1 model vFINAL_1 4" xfId="10010" xr:uid="{00000000-0005-0000-0000-000010160000}"/>
    <cellStyle name="_____________Wind farm - operation CF_1_Horizon round 1 model vFINAL_1_Project Farwest III Model 03-20-07 v135" xfId="10011" xr:uid="{00000000-0005-0000-0000-000011160000}"/>
    <cellStyle name="_____________Wind farm - operation CF_1_Horizon round 1 model vFINAL_1_Project Farwest III Model 03-20-07 v135 2" xfId="10012" xr:uid="{00000000-0005-0000-0000-000012160000}"/>
    <cellStyle name="_____________Wind farm - operation CF_1_Horizon round 1 model vFINAL_1_Project Farwest III Model 03-20-07 v135 2 2" xfId="10013" xr:uid="{00000000-0005-0000-0000-000013160000}"/>
    <cellStyle name="_____________Wind farm - operation CF_1_Horizon round 1 model vFINAL_1_Project Farwest III Model 03-20-07 v135 3" xfId="10014" xr:uid="{00000000-0005-0000-0000-000014160000}"/>
    <cellStyle name="_____________Wind farm - operation CF_1_Horizon round 1 model vFINAL_1_Project Farwest III Model 03-20-07 v135 3 2" xfId="10015" xr:uid="{00000000-0005-0000-0000-000015160000}"/>
    <cellStyle name="_____________Wind farm - operation CF_1_Horizon round 1 model vFINAL_1_Project Farwest III Model 03-20-07 v135 4" xfId="10016" xr:uid="{00000000-0005-0000-0000-000016160000}"/>
    <cellStyle name="_____________Wind farm - operation CF_1_Horizon round 1 model vFINAL_1_Project Farwest III Model 03-20-07 v135_UPC G&amp;A (5-3-07)" xfId="10017" xr:uid="{00000000-0005-0000-0000-000017160000}"/>
    <cellStyle name="_____________Wind farm - operation CF_1_Horizon round 1 model vFINAL_1_Project Farwest III Model 03-20-07 v135_UPC G&amp;A (5-3-07) 2" xfId="10018" xr:uid="{00000000-0005-0000-0000-000018160000}"/>
    <cellStyle name="_____________Wind farm - operation CF_1_Horizon round 1 model vFINAL_1_Project Farwest III Model 03-20-07 v135_UPC G&amp;A (5-3-07) 2 2" xfId="10019" xr:uid="{00000000-0005-0000-0000-000019160000}"/>
    <cellStyle name="_____________Wind farm - operation CF_1_Horizon round 1 model vFINAL_1_Project Farwest III Model 03-20-07 v135_UPC G&amp;A (5-3-07) 3" xfId="10020" xr:uid="{00000000-0005-0000-0000-00001A160000}"/>
    <cellStyle name="_____________Wind farm - operation CF_1_Horizon round 1 model vFINAL_1_Project Farwest III Model 03-20-07 v135_UPC G&amp;A (5-3-07) 3 2" xfId="10021" xr:uid="{00000000-0005-0000-0000-00001B160000}"/>
    <cellStyle name="_____________Wind farm - operation CF_1_Horizon round 1 model vFINAL_1_Project Farwest III Model 03-20-07 v135_UPC G&amp;A (5-3-07) 4" xfId="10022" xr:uid="{00000000-0005-0000-0000-00001C160000}"/>
    <cellStyle name="_____________Wind farm - operation CF_1_Horizon round 1 model vFINAL_1_Project Makani Model 04-11-07 v6" xfId="10023" xr:uid="{00000000-0005-0000-0000-00001D160000}"/>
    <cellStyle name="_____________Wind farm - operation CF_1_Horizon round 1 model vFINAL_1_Project Makani Model 04-11-07 v6 2" xfId="10024" xr:uid="{00000000-0005-0000-0000-00001E160000}"/>
    <cellStyle name="_____________Wind farm - operation CF_1_Horizon round 1 model vFINAL_1_Project Makani Model 04-11-07 v6 2 2" xfId="10025" xr:uid="{00000000-0005-0000-0000-00001F160000}"/>
    <cellStyle name="_____________Wind farm - operation CF_1_Horizon round 1 model vFINAL_1_Project Makani Model 04-11-07 v6 3" xfId="10026" xr:uid="{00000000-0005-0000-0000-000020160000}"/>
    <cellStyle name="_____________Wind farm - operation CF_1_Horizon round 1 model vFINAL_1_Project Makani Model 04-11-07 v6 3 2" xfId="10027" xr:uid="{00000000-0005-0000-0000-000021160000}"/>
    <cellStyle name="_____________Wind farm - operation CF_1_Horizon round 1 model vFINAL_1_Project Makani Model 04-11-07 v6 4" xfId="10028" xr:uid="{00000000-0005-0000-0000-000022160000}"/>
    <cellStyle name="_____________Wind farm - operation CF_1_Horizon round 1 model vFINAL_1_Project Makani Model 04-11-07 v6_UPC G&amp;A (5-3-07)" xfId="10029" xr:uid="{00000000-0005-0000-0000-000023160000}"/>
    <cellStyle name="_____________Wind farm - operation CF_1_Horizon round 1 model vFINAL_1_Project Makani Model 04-11-07 v6_UPC G&amp;A (5-3-07) 2" xfId="10030" xr:uid="{00000000-0005-0000-0000-000024160000}"/>
    <cellStyle name="_____________Wind farm - operation CF_1_Horizon round 1 model vFINAL_1_Project Makani Model 04-11-07 v6_UPC G&amp;A (5-3-07) 2 2" xfId="10031" xr:uid="{00000000-0005-0000-0000-000025160000}"/>
    <cellStyle name="_____________Wind farm - operation CF_1_Horizon round 1 model vFINAL_1_Project Makani Model 04-11-07 v6_UPC G&amp;A (5-3-07) 3" xfId="10032" xr:uid="{00000000-0005-0000-0000-000026160000}"/>
    <cellStyle name="_____________Wind farm - operation CF_1_Horizon round 1 model vFINAL_1_Project Makani Model 04-11-07 v6_UPC G&amp;A (5-3-07) 3 2" xfId="10033" xr:uid="{00000000-0005-0000-0000-000027160000}"/>
    <cellStyle name="_____________Wind farm - operation CF_1_Horizon round 1 model vFINAL_1_Project Makani Model 04-11-07 v6_UPC G&amp;A (5-3-07) 4" xfId="10034" xr:uid="{00000000-0005-0000-0000-000028160000}"/>
    <cellStyle name="_____________Wind farm - operation CF_1_Pre-Tax GAAP" xfId="10035" xr:uid="{00000000-0005-0000-0000-000029160000}"/>
    <cellStyle name="_____________Wind farm - operation CF_1_Pre-Tax GAAP 2" xfId="10036" xr:uid="{00000000-0005-0000-0000-00002A160000}"/>
    <cellStyle name="_____________Wind farm - operation CF_1_Pre-Tax GAAP 2 2" xfId="10037" xr:uid="{00000000-0005-0000-0000-00002B160000}"/>
    <cellStyle name="_____________Wind farm - operation CF_1_Pre-Tax GAAP 3" xfId="10038" xr:uid="{00000000-0005-0000-0000-00002C160000}"/>
    <cellStyle name="_____________Wind farm - operation CF_1_WPP - Ormat 6-5-2007  v19i with internal accounting v3 eq method FINAL" xfId="10039" xr:uid="{00000000-0005-0000-0000-00002D160000}"/>
    <cellStyle name="_____________Wind farm - operation CF_1_WPP - Ormat 6-5-2007  v19i with internal accounting v3 eq method FINAL 2" xfId="10040" xr:uid="{00000000-0005-0000-0000-00002E160000}"/>
    <cellStyle name="_____________Wind farm - operation CF_1_WPP - Ormat 6-5-2007  v19i with internal accounting v3 eq method FINAL 2 2" xfId="10041" xr:uid="{00000000-0005-0000-0000-00002F160000}"/>
    <cellStyle name="_____________Wind farm - operation CF_1_WPP - Ormat 6-5-2007  v19i with internal accounting v3 eq method FINAL 3" xfId="10042" xr:uid="{00000000-0005-0000-0000-000030160000}"/>
    <cellStyle name="_____________WPP - Ormat 6-5-2007  v19i with internal accounting v3 eq method FINAL" xfId="10043" xr:uid="{00000000-0005-0000-0000-000031160000}"/>
    <cellStyle name="_____________WPP - Ormat 6-5-2007  v19i with internal accounting v3 eq method FINAL 2" xfId="10044" xr:uid="{00000000-0005-0000-0000-000032160000}"/>
    <cellStyle name="_____________WPP - Ormat 6-5-2007  v19i with internal accounting v3 eq method FINAL 2 2" xfId="10045" xr:uid="{00000000-0005-0000-0000-000033160000}"/>
    <cellStyle name="_____________WPP - Ormat 6-5-2007  v19i with internal accounting v3 eq method FINAL 3" xfId="10046" xr:uid="{00000000-0005-0000-0000-000034160000}"/>
    <cellStyle name="___________071212 Unlevered McCormick Model - 2003 version" xfId="10047" xr:uid="{00000000-0005-0000-0000-000035160000}"/>
    <cellStyle name="___________ClearSky_AEP_Min_04.04.02_Bank" xfId="10048" xr:uid="{00000000-0005-0000-0000-000036160000}"/>
    <cellStyle name="___________Clearsky_internal_050301" xfId="10049" xr:uid="{00000000-0005-0000-0000-000037160000}"/>
    <cellStyle name="___________Clearsky_internal_050301_1" xfId="10050" xr:uid="{00000000-0005-0000-0000-000038160000}"/>
    <cellStyle name="___________Clearsky_internal_050301_1_Liberty Model 07 23 07 WITH TAXES_v3" xfId="10051" xr:uid="{00000000-0005-0000-0000-000039160000}"/>
    <cellStyle name="___________Clearsky_internal_070201" xfId="10052" xr:uid="{00000000-0005-0000-0000-00003A160000}"/>
    <cellStyle name="___________Clearsky_internal_070201.xls Chart 2" xfId="10053" xr:uid="{00000000-0005-0000-0000-00003B160000}"/>
    <cellStyle name="___________Clearsky_internal_070201_1" xfId="10054" xr:uid="{00000000-0005-0000-0000-00003C160000}"/>
    <cellStyle name="___________Clearsky_Outside_070201.xls Chart 2" xfId="10055" xr:uid="{00000000-0005-0000-0000-00003D160000}"/>
    <cellStyle name="___________EWC 43.5MW8oMtresc 3_25_021" xfId="10056" xr:uid="{00000000-0005-0000-0000-00003E160000}"/>
    <cellStyle name="___________EWC 43.5MW8oMtresc 3_25_021_071212 Unlevered McCormick Model - 2003 version" xfId="10057" xr:uid="{00000000-0005-0000-0000-00003F160000}"/>
    <cellStyle name="___________EWC 43.5MW8oMtresc 3_25_02v2" xfId="10058" xr:uid="{00000000-0005-0000-0000-000040160000}"/>
    <cellStyle name="___________EWC 43.5MW8oMtresc 3_25_02v2_071212 Unlevered McCormick Model - 2003 version" xfId="10059" xr:uid="{00000000-0005-0000-0000-000041160000}"/>
    <cellStyle name="___________EWC 43.5MW8oMtresc 3_25_02v2w_esc" xfId="10060" xr:uid="{00000000-0005-0000-0000-000042160000}"/>
    <cellStyle name="___________EWC 43.5MW8oMtresc 3_25_02v2w_esc_071212 Unlevered McCormick Model - 2003 version" xfId="10061" xr:uid="{00000000-0005-0000-0000-000043160000}"/>
    <cellStyle name="___________Wind farm - operation CF" xfId="10062" xr:uid="{00000000-0005-0000-0000-000044160000}"/>
    <cellStyle name="___________Wind farm - operation CF_071212 Unlevered McCormick Model - 2003 version" xfId="10063" xr:uid="{00000000-0005-0000-0000-000045160000}"/>
    <cellStyle name="_________071212 Unlevered McCormick Model - 2003 version" xfId="10064" xr:uid="{00000000-0005-0000-0000-000046160000}"/>
    <cellStyle name="_________1" xfId="10065" xr:uid="{00000000-0005-0000-0000-000047160000}"/>
    <cellStyle name="_________1_071212 Unlevered McCormick Model - 2003 version" xfId="10066" xr:uid="{00000000-0005-0000-0000-000048160000}"/>
    <cellStyle name="_________2" xfId="10067" xr:uid="{00000000-0005-0000-0000-000049160000}"/>
    <cellStyle name="_________2_071212 Unlevered McCormick Model - 2003 version" xfId="10068" xr:uid="{00000000-0005-0000-0000-00004A160000}"/>
    <cellStyle name="_________ClearSky_AEP_Min_04.04.02_Bank" xfId="10069" xr:uid="{00000000-0005-0000-0000-00004B160000}"/>
    <cellStyle name="_________ClearSky_AEP_Min_04.04.02_Bank_1" xfId="10070" xr:uid="{00000000-0005-0000-0000-00004C160000}"/>
    <cellStyle name="_________ClearSky_AEP_Min_04.04.02_Bank_1 2" xfId="10071" xr:uid="{00000000-0005-0000-0000-00004D160000}"/>
    <cellStyle name="_________ClearSky_AEP_Min_04.04.02_Bank_1 2 2" xfId="10072" xr:uid="{00000000-0005-0000-0000-00004E160000}"/>
    <cellStyle name="_________ClearSky_AEP_Min_04.04.02_Bank_1 3" xfId="10073" xr:uid="{00000000-0005-0000-0000-00004F160000}"/>
    <cellStyle name="_________ClearSky_AEP_Min_04.04.02_Bank_1 3 2" xfId="10074" xr:uid="{00000000-0005-0000-0000-000050160000}"/>
    <cellStyle name="_________ClearSky_AEP_Min_04.04.02_Bank_1 4" xfId="10075" xr:uid="{00000000-0005-0000-0000-000051160000}"/>
    <cellStyle name="_________ClearSky_AEP_Min_04.04.02_Bank_1 4 2" xfId="10076" xr:uid="{00000000-0005-0000-0000-000052160000}"/>
    <cellStyle name="_________ClearSky_AEP_Min_04.04.02_Bank_1 5" xfId="10077" xr:uid="{00000000-0005-0000-0000-000053160000}"/>
    <cellStyle name="_________ClearSky_AEP_Min_04.04.02_Bank_1 5 2" xfId="10078" xr:uid="{00000000-0005-0000-0000-000054160000}"/>
    <cellStyle name="_________ClearSky_AEP_Min_04.04.02_Bank_1 6" xfId="10079" xr:uid="{00000000-0005-0000-0000-000055160000}"/>
    <cellStyle name="_________Clearsky_internal_050301" xfId="10080" xr:uid="{00000000-0005-0000-0000-000056160000}"/>
    <cellStyle name="_________Clearsky_internal_050301_1" xfId="10081" xr:uid="{00000000-0005-0000-0000-000057160000}"/>
    <cellStyle name="_________Clearsky_internal_050301_1 2" xfId="10082" xr:uid="{00000000-0005-0000-0000-000058160000}"/>
    <cellStyle name="_________Clearsky_internal_050301_1 2 2" xfId="10083" xr:uid="{00000000-0005-0000-0000-000059160000}"/>
    <cellStyle name="_________Clearsky_internal_050301_1 3" xfId="10084" xr:uid="{00000000-0005-0000-0000-00005A160000}"/>
    <cellStyle name="_________Clearsky_internal_050301_1 3 2" xfId="10085" xr:uid="{00000000-0005-0000-0000-00005B160000}"/>
    <cellStyle name="_________Clearsky_internal_050301_1 4" xfId="10086" xr:uid="{00000000-0005-0000-0000-00005C160000}"/>
    <cellStyle name="_________Clearsky_internal_050301_1 4 2" xfId="10087" xr:uid="{00000000-0005-0000-0000-00005D160000}"/>
    <cellStyle name="_________Clearsky_internal_050301_1 5" xfId="10088" xr:uid="{00000000-0005-0000-0000-00005E160000}"/>
    <cellStyle name="_________Clearsky_internal_050301_1 5 2" xfId="10089" xr:uid="{00000000-0005-0000-0000-00005F160000}"/>
    <cellStyle name="_________Clearsky_internal_050301_1 6" xfId="10090" xr:uid="{00000000-0005-0000-0000-000060160000}"/>
    <cellStyle name="_________Clearsky_internal_050301_2" xfId="10091" xr:uid="{00000000-0005-0000-0000-000061160000}"/>
    <cellStyle name="_________Clearsky_internal_050301_2 2" xfId="10092" xr:uid="{00000000-0005-0000-0000-000062160000}"/>
    <cellStyle name="_________Clearsky_internal_050301_2 2 2" xfId="10093" xr:uid="{00000000-0005-0000-0000-000063160000}"/>
    <cellStyle name="_________Clearsky_internal_050301_2 3" xfId="10094" xr:uid="{00000000-0005-0000-0000-000064160000}"/>
    <cellStyle name="_________Clearsky_internal_050301_2 3 2" xfId="10095" xr:uid="{00000000-0005-0000-0000-000065160000}"/>
    <cellStyle name="_________Clearsky_internal_050301_2 4" xfId="10096" xr:uid="{00000000-0005-0000-0000-000066160000}"/>
    <cellStyle name="_________Clearsky_internal_050301_2 4 2" xfId="10097" xr:uid="{00000000-0005-0000-0000-000067160000}"/>
    <cellStyle name="_________Clearsky_internal_050301_2 5" xfId="10098" xr:uid="{00000000-0005-0000-0000-000068160000}"/>
    <cellStyle name="_________Clearsky_internal_050301_2 5 2" xfId="10099" xr:uid="{00000000-0005-0000-0000-000069160000}"/>
    <cellStyle name="_________Clearsky_internal_050301_2 6" xfId="10100" xr:uid="{00000000-0005-0000-0000-00006A160000}"/>
    <cellStyle name="_________Clearsky_internal_070201" xfId="10101" xr:uid="{00000000-0005-0000-0000-00006B160000}"/>
    <cellStyle name="_________Clearsky_internal_070201 2" xfId="10102" xr:uid="{00000000-0005-0000-0000-00006C160000}"/>
    <cellStyle name="_________Clearsky_internal_070201 2 2" xfId="10103" xr:uid="{00000000-0005-0000-0000-00006D160000}"/>
    <cellStyle name="_________Clearsky_internal_070201 3" xfId="10104" xr:uid="{00000000-0005-0000-0000-00006E160000}"/>
    <cellStyle name="_________Clearsky_internal_070201 3 2" xfId="10105" xr:uid="{00000000-0005-0000-0000-00006F160000}"/>
    <cellStyle name="_________Clearsky_internal_070201 4" xfId="10106" xr:uid="{00000000-0005-0000-0000-000070160000}"/>
    <cellStyle name="_________Clearsky_internal_070201 4 2" xfId="10107" xr:uid="{00000000-0005-0000-0000-000071160000}"/>
    <cellStyle name="_________Clearsky_internal_070201 5" xfId="10108" xr:uid="{00000000-0005-0000-0000-000072160000}"/>
    <cellStyle name="_________Clearsky_internal_070201 5 2" xfId="10109" xr:uid="{00000000-0005-0000-0000-000073160000}"/>
    <cellStyle name="_________Clearsky_internal_070201 6" xfId="10110" xr:uid="{00000000-0005-0000-0000-000074160000}"/>
    <cellStyle name="_________Clearsky_internal_070201.xls Chart 2" xfId="10111" xr:uid="{00000000-0005-0000-0000-000075160000}"/>
    <cellStyle name="_________Clearsky_internal_070201.xls Chart 2_1" xfId="10112" xr:uid="{00000000-0005-0000-0000-000076160000}"/>
    <cellStyle name="_________Clearsky_internal_070201.xls Chart 2_1 2" xfId="10113" xr:uid="{00000000-0005-0000-0000-000077160000}"/>
    <cellStyle name="_________Clearsky_internal_070201.xls Chart 2_1 2 2" xfId="10114" xr:uid="{00000000-0005-0000-0000-000078160000}"/>
    <cellStyle name="_________Clearsky_internal_070201.xls Chart 2_1 3" xfId="10115" xr:uid="{00000000-0005-0000-0000-000079160000}"/>
    <cellStyle name="_________Clearsky_internal_070201.xls Chart 2_1 3 2" xfId="10116" xr:uid="{00000000-0005-0000-0000-00007A160000}"/>
    <cellStyle name="_________Clearsky_internal_070201.xls Chart 2_1 4" xfId="10117" xr:uid="{00000000-0005-0000-0000-00007B160000}"/>
    <cellStyle name="_________Clearsky_internal_070201.xls Chart 2_1 4 2" xfId="10118" xr:uid="{00000000-0005-0000-0000-00007C160000}"/>
    <cellStyle name="_________Clearsky_internal_070201.xls Chart 2_1 5" xfId="10119" xr:uid="{00000000-0005-0000-0000-00007D160000}"/>
    <cellStyle name="_________Clearsky_internal_070201.xls Chart 2_1 5 2" xfId="10120" xr:uid="{00000000-0005-0000-0000-00007E160000}"/>
    <cellStyle name="_________Clearsky_internal_070201.xls Chart 2_1 6" xfId="10121" xr:uid="{00000000-0005-0000-0000-00007F160000}"/>
    <cellStyle name="_________Clearsky_internal_070201_1" xfId="10122" xr:uid="{00000000-0005-0000-0000-000080160000}"/>
    <cellStyle name="_________Clearsky_internal_070201_1 2" xfId="10123" xr:uid="{00000000-0005-0000-0000-000081160000}"/>
    <cellStyle name="_________Clearsky_internal_070201_1 2 2" xfId="10124" xr:uid="{00000000-0005-0000-0000-000082160000}"/>
    <cellStyle name="_________Clearsky_internal_070201_1 3" xfId="10125" xr:uid="{00000000-0005-0000-0000-000083160000}"/>
    <cellStyle name="_________Clearsky_internal_070201_1 3 2" xfId="10126" xr:uid="{00000000-0005-0000-0000-000084160000}"/>
    <cellStyle name="_________Clearsky_internal_070201_1 4" xfId="10127" xr:uid="{00000000-0005-0000-0000-000085160000}"/>
    <cellStyle name="_________Clearsky_internal_070201_1 4 2" xfId="10128" xr:uid="{00000000-0005-0000-0000-000086160000}"/>
    <cellStyle name="_________Clearsky_internal_070201_1 5" xfId="10129" xr:uid="{00000000-0005-0000-0000-000087160000}"/>
    <cellStyle name="_________Clearsky_internal_070201_1 5 2" xfId="10130" xr:uid="{00000000-0005-0000-0000-000088160000}"/>
    <cellStyle name="_________Clearsky_internal_070201_1 6" xfId="10131" xr:uid="{00000000-0005-0000-0000-000089160000}"/>
    <cellStyle name="_________Clearsky_internal_070201_2" xfId="10132" xr:uid="{00000000-0005-0000-0000-00008A160000}"/>
    <cellStyle name="_________Clearsky_Outside_070201.xls Chart 2" xfId="10133" xr:uid="{00000000-0005-0000-0000-00008B160000}"/>
    <cellStyle name="_________Clearsky_Outside_070201.xls Chart 2_1" xfId="10134" xr:uid="{00000000-0005-0000-0000-00008C160000}"/>
    <cellStyle name="_________Clearsky_Outside_070201.xls Chart 2_1 2" xfId="10135" xr:uid="{00000000-0005-0000-0000-00008D160000}"/>
    <cellStyle name="_________Clearsky_Outside_070201.xls Chart 2_1 2 2" xfId="10136" xr:uid="{00000000-0005-0000-0000-00008E160000}"/>
    <cellStyle name="_________Clearsky_Outside_070201.xls Chart 2_1 3" xfId="10137" xr:uid="{00000000-0005-0000-0000-00008F160000}"/>
    <cellStyle name="_________Clearsky_Outside_070201.xls Chart 2_1 3 2" xfId="10138" xr:uid="{00000000-0005-0000-0000-000090160000}"/>
    <cellStyle name="_________Clearsky_Outside_070201.xls Chart 2_1 4" xfId="10139" xr:uid="{00000000-0005-0000-0000-000091160000}"/>
    <cellStyle name="_________Clearsky_Outside_070201.xls Chart 2_1 4 2" xfId="10140" xr:uid="{00000000-0005-0000-0000-000092160000}"/>
    <cellStyle name="_________Clearsky_Outside_070201.xls Chart 2_1 5" xfId="10141" xr:uid="{00000000-0005-0000-0000-000093160000}"/>
    <cellStyle name="_________Clearsky_Outside_070201.xls Chart 2_1 5 2" xfId="10142" xr:uid="{00000000-0005-0000-0000-000094160000}"/>
    <cellStyle name="_________Clearsky_Outside_070201.xls Chart 2_1 6" xfId="10143" xr:uid="{00000000-0005-0000-0000-000095160000}"/>
    <cellStyle name="_________EWC 43.5MW8oMtresc 3_25_021" xfId="10144" xr:uid="{00000000-0005-0000-0000-000096160000}"/>
    <cellStyle name="_________EWC 43.5MW8oMtresc 3_25_021 2" xfId="10145" xr:uid="{00000000-0005-0000-0000-000097160000}"/>
    <cellStyle name="_________EWC 43.5MW8oMtresc 3_25_021 2 2" xfId="10146" xr:uid="{00000000-0005-0000-0000-000098160000}"/>
    <cellStyle name="_________EWC 43.5MW8oMtresc 3_25_021 2 2 2" xfId="10147" xr:uid="{00000000-0005-0000-0000-000099160000}"/>
    <cellStyle name="_________EWC 43.5MW8oMtresc 3_25_021 2 3" xfId="10148" xr:uid="{00000000-0005-0000-0000-00009A160000}"/>
    <cellStyle name="_________EWC 43.5MW8oMtresc 3_25_021 2 3 2" xfId="10149" xr:uid="{00000000-0005-0000-0000-00009B160000}"/>
    <cellStyle name="_________EWC 43.5MW8oMtresc 3_25_021 2 4" xfId="10150" xr:uid="{00000000-0005-0000-0000-00009C160000}"/>
    <cellStyle name="_________EWC 43.5MW8oMtresc 3_25_021 2 4 2" xfId="10151" xr:uid="{00000000-0005-0000-0000-00009D160000}"/>
    <cellStyle name="_________EWC 43.5MW8oMtresc 3_25_021 2 5" xfId="10152" xr:uid="{00000000-0005-0000-0000-00009E160000}"/>
    <cellStyle name="_________EWC 43.5MW8oMtresc 3_25_021 2 5 2" xfId="10153" xr:uid="{00000000-0005-0000-0000-00009F160000}"/>
    <cellStyle name="_________EWC 43.5MW8oMtresc 3_25_021 2 6" xfId="10154" xr:uid="{00000000-0005-0000-0000-0000A0160000}"/>
    <cellStyle name="_________EWC 43.5MW8oMtresc 3_25_021 3" xfId="10155" xr:uid="{00000000-0005-0000-0000-0000A1160000}"/>
    <cellStyle name="_________EWC 43.5MW8oMtresc 3_25_021 3 2" xfId="10156" xr:uid="{00000000-0005-0000-0000-0000A2160000}"/>
    <cellStyle name="_________EWC 43.5MW8oMtresc 3_25_021 3 2 2" xfId="10157" xr:uid="{00000000-0005-0000-0000-0000A3160000}"/>
    <cellStyle name="_________EWC 43.5MW8oMtresc 3_25_021 3 3" xfId="10158" xr:uid="{00000000-0005-0000-0000-0000A4160000}"/>
    <cellStyle name="_________EWC 43.5MW8oMtresc 3_25_021 3 3 2" xfId="10159" xr:uid="{00000000-0005-0000-0000-0000A5160000}"/>
    <cellStyle name="_________EWC 43.5MW8oMtresc 3_25_021 3 4" xfId="10160" xr:uid="{00000000-0005-0000-0000-0000A6160000}"/>
    <cellStyle name="_________EWC 43.5MW8oMtresc 3_25_021 3 4 2" xfId="10161" xr:uid="{00000000-0005-0000-0000-0000A7160000}"/>
    <cellStyle name="_________EWC 43.5MW8oMtresc 3_25_021 3 5" xfId="10162" xr:uid="{00000000-0005-0000-0000-0000A8160000}"/>
    <cellStyle name="_________EWC 43.5MW8oMtresc 3_25_021 3 5 2" xfId="10163" xr:uid="{00000000-0005-0000-0000-0000A9160000}"/>
    <cellStyle name="_________EWC 43.5MW8oMtresc 3_25_021 3 6" xfId="10164" xr:uid="{00000000-0005-0000-0000-0000AA160000}"/>
    <cellStyle name="_________EWC 43.5MW8oMtresc 3_25_021 4" xfId="10165" xr:uid="{00000000-0005-0000-0000-0000AB160000}"/>
    <cellStyle name="_________EWC 43.5MW8oMtresc 3_25_021_1" xfId="10166" xr:uid="{00000000-0005-0000-0000-0000AC160000}"/>
    <cellStyle name="_________EWC 43.5MW8oMtresc 3_25_021_1_071212 Unlevered McCormick Model - 2003 version" xfId="10167" xr:uid="{00000000-0005-0000-0000-0000AD160000}"/>
    <cellStyle name="_________EWC 43.5MW8oMtresc 3_25_021_CHECK - White Creek Final Closing Model_2007 11 16 vequity method FINAL" xfId="10168" xr:uid="{00000000-0005-0000-0000-0000AE160000}"/>
    <cellStyle name="_________EWC 43.5MW8oMtresc 3_25_021_CHECK - White Creek Final Closing Model_2007 11 16 vequity method FINAL 2" xfId="10169" xr:uid="{00000000-0005-0000-0000-0000AF160000}"/>
    <cellStyle name="_________EWC 43.5MW8oMtresc 3_25_021_CHECK - White Creek Final Closing Model_2007 11 16 vequity method FINAL 2 2" xfId="10170" xr:uid="{00000000-0005-0000-0000-0000B0160000}"/>
    <cellStyle name="_________EWC 43.5MW8oMtresc 3_25_021_CHECK - White Creek Final Closing Model_2007 11 16 vequity method FINAL 3" xfId="10171" xr:uid="{00000000-0005-0000-0000-0000B1160000}"/>
    <cellStyle name="_________EWC 43.5MW8oMtresc 3_25_021_Horizon round 1 model vFINAL" xfId="10172" xr:uid="{00000000-0005-0000-0000-0000B2160000}"/>
    <cellStyle name="_________EWC 43.5MW8oMtresc 3_25_021_Horizon round 1 model vFINAL 2" xfId="10173" xr:uid="{00000000-0005-0000-0000-0000B3160000}"/>
    <cellStyle name="_________EWC 43.5MW8oMtresc 3_25_021_Horizon round 1 model vFINAL 2 2" xfId="10174" xr:uid="{00000000-0005-0000-0000-0000B4160000}"/>
    <cellStyle name="_________EWC 43.5MW8oMtresc 3_25_021_Horizon round 1 model vFINAL 3" xfId="10175" xr:uid="{00000000-0005-0000-0000-0000B5160000}"/>
    <cellStyle name="_________EWC 43.5MW8oMtresc 3_25_021_Horizon round 1 model vFINAL 3 2" xfId="10176" xr:uid="{00000000-0005-0000-0000-0000B6160000}"/>
    <cellStyle name="_________EWC 43.5MW8oMtresc 3_25_021_Horizon round 1 model vFINAL 4" xfId="10177" xr:uid="{00000000-0005-0000-0000-0000B7160000}"/>
    <cellStyle name="_________EWC 43.5MW8oMtresc 3_25_021_Horizon round 1 model vFINAL_1" xfId="10178" xr:uid="{00000000-0005-0000-0000-0000B8160000}"/>
    <cellStyle name="_________EWC 43.5MW8oMtresc 3_25_021_Horizon round 1 model vFINAL_1 2" xfId="10179" xr:uid="{00000000-0005-0000-0000-0000B9160000}"/>
    <cellStyle name="_________EWC 43.5MW8oMtresc 3_25_021_Horizon round 1 model vFINAL_1 2 2" xfId="10180" xr:uid="{00000000-0005-0000-0000-0000BA160000}"/>
    <cellStyle name="_________EWC 43.5MW8oMtresc 3_25_021_Horizon round 1 model vFINAL_1 3" xfId="10181" xr:uid="{00000000-0005-0000-0000-0000BB160000}"/>
    <cellStyle name="_________EWC 43.5MW8oMtresc 3_25_021_Horizon round 1 model vFINAL_1 3 2" xfId="10182" xr:uid="{00000000-0005-0000-0000-0000BC160000}"/>
    <cellStyle name="_________EWC 43.5MW8oMtresc 3_25_021_Horizon round 1 model vFINAL_1 4" xfId="10183" xr:uid="{00000000-0005-0000-0000-0000BD160000}"/>
    <cellStyle name="_________EWC 43.5MW8oMtresc 3_25_021_Horizon round 1 model vFINAL_1_Project Farwest III Model 03-20-07 v135" xfId="10184" xr:uid="{00000000-0005-0000-0000-0000BE160000}"/>
    <cellStyle name="_________EWC 43.5MW8oMtresc 3_25_021_Horizon round 1 model vFINAL_1_Project Farwest III Model 03-20-07 v135 2" xfId="10185" xr:uid="{00000000-0005-0000-0000-0000BF160000}"/>
    <cellStyle name="_________EWC 43.5MW8oMtresc 3_25_021_Horizon round 1 model vFINAL_1_Project Farwest III Model 03-20-07 v135 2 2" xfId="10186" xr:uid="{00000000-0005-0000-0000-0000C0160000}"/>
    <cellStyle name="_________EWC 43.5MW8oMtresc 3_25_021_Horizon round 1 model vFINAL_1_Project Farwest III Model 03-20-07 v135 3" xfId="10187" xr:uid="{00000000-0005-0000-0000-0000C1160000}"/>
    <cellStyle name="_________EWC 43.5MW8oMtresc 3_25_021_Horizon round 1 model vFINAL_1_Project Farwest III Model 03-20-07 v135 3 2" xfId="10188" xr:uid="{00000000-0005-0000-0000-0000C2160000}"/>
    <cellStyle name="_________EWC 43.5MW8oMtresc 3_25_021_Horizon round 1 model vFINAL_1_Project Farwest III Model 03-20-07 v135 4" xfId="10189" xr:uid="{00000000-0005-0000-0000-0000C3160000}"/>
    <cellStyle name="_________EWC 43.5MW8oMtresc 3_25_021_Horizon round 1 model vFINAL_1_Project Farwest III Model 03-20-07 v135_UPC G&amp;A (5-3-07)" xfId="10190" xr:uid="{00000000-0005-0000-0000-0000C4160000}"/>
    <cellStyle name="_________EWC 43.5MW8oMtresc 3_25_021_Horizon round 1 model vFINAL_1_Project Farwest III Model 03-20-07 v135_UPC G&amp;A (5-3-07) 2" xfId="10191" xr:uid="{00000000-0005-0000-0000-0000C5160000}"/>
    <cellStyle name="_________EWC 43.5MW8oMtresc 3_25_021_Horizon round 1 model vFINAL_1_Project Farwest III Model 03-20-07 v135_UPC G&amp;A (5-3-07) 2 2" xfId="10192" xr:uid="{00000000-0005-0000-0000-0000C6160000}"/>
    <cellStyle name="_________EWC 43.5MW8oMtresc 3_25_021_Horizon round 1 model vFINAL_1_Project Farwest III Model 03-20-07 v135_UPC G&amp;A (5-3-07) 3" xfId="10193" xr:uid="{00000000-0005-0000-0000-0000C7160000}"/>
    <cellStyle name="_________EWC 43.5MW8oMtresc 3_25_021_Horizon round 1 model vFINAL_1_Project Farwest III Model 03-20-07 v135_UPC G&amp;A (5-3-07) 3 2" xfId="10194" xr:uid="{00000000-0005-0000-0000-0000C8160000}"/>
    <cellStyle name="_________EWC 43.5MW8oMtresc 3_25_021_Horizon round 1 model vFINAL_1_Project Farwest III Model 03-20-07 v135_UPC G&amp;A (5-3-07) 4" xfId="10195" xr:uid="{00000000-0005-0000-0000-0000C9160000}"/>
    <cellStyle name="_________EWC 43.5MW8oMtresc 3_25_021_Horizon round 1 model vFINAL_1_Project Makani Model 04-11-07 v6" xfId="10196" xr:uid="{00000000-0005-0000-0000-0000CA160000}"/>
    <cellStyle name="_________EWC 43.5MW8oMtresc 3_25_021_Horizon round 1 model vFINAL_1_Project Makani Model 04-11-07 v6 2" xfId="10197" xr:uid="{00000000-0005-0000-0000-0000CB160000}"/>
    <cellStyle name="_________EWC 43.5MW8oMtresc 3_25_021_Horizon round 1 model vFINAL_1_Project Makani Model 04-11-07 v6 2 2" xfId="10198" xr:uid="{00000000-0005-0000-0000-0000CC160000}"/>
    <cellStyle name="_________EWC 43.5MW8oMtresc 3_25_021_Horizon round 1 model vFINAL_1_Project Makani Model 04-11-07 v6 3" xfId="10199" xr:uid="{00000000-0005-0000-0000-0000CD160000}"/>
    <cellStyle name="_________EWC 43.5MW8oMtresc 3_25_021_Horizon round 1 model vFINAL_1_Project Makani Model 04-11-07 v6 3 2" xfId="10200" xr:uid="{00000000-0005-0000-0000-0000CE160000}"/>
    <cellStyle name="_________EWC 43.5MW8oMtresc 3_25_021_Horizon round 1 model vFINAL_1_Project Makani Model 04-11-07 v6 4" xfId="10201" xr:uid="{00000000-0005-0000-0000-0000CF160000}"/>
    <cellStyle name="_________EWC 43.5MW8oMtresc 3_25_021_Horizon round 1 model vFINAL_1_Project Makani Model 04-11-07 v6_UPC G&amp;A (5-3-07)" xfId="10202" xr:uid="{00000000-0005-0000-0000-0000D0160000}"/>
    <cellStyle name="_________EWC 43.5MW8oMtresc 3_25_021_Horizon round 1 model vFINAL_1_Project Makani Model 04-11-07 v6_UPC G&amp;A (5-3-07) 2" xfId="10203" xr:uid="{00000000-0005-0000-0000-0000D1160000}"/>
    <cellStyle name="_________EWC 43.5MW8oMtresc 3_25_021_Horizon round 1 model vFINAL_1_Project Makani Model 04-11-07 v6_UPC G&amp;A (5-3-07) 2 2" xfId="10204" xr:uid="{00000000-0005-0000-0000-0000D2160000}"/>
    <cellStyle name="_________EWC 43.5MW8oMtresc 3_25_021_Horizon round 1 model vFINAL_1_Project Makani Model 04-11-07 v6_UPC G&amp;A (5-3-07) 3" xfId="10205" xr:uid="{00000000-0005-0000-0000-0000D3160000}"/>
    <cellStyle name="_________EWC 43.5MW8oMtresc 3_25_021_Horizon round 1 model vFINAL_1_Project Makani Model 04-11-07 v6_UPC G&amp;A (5-3-07) 3 2" xfId="10206" xr:uid="{00000000-0005-0000-0000-0000D4160000}"/>
    <cellStyle name="_________EWC 43.5MW8oMtresc 3_25_021_Horizon round 1 model vFINAL_1_Project Makani Model 04-11-07 v6_UPC G&amp;A (5-3-07) 4" xfId="10207" xr:uid="{00000000-0005-0000-0000-0000D5160000}"/>
    <cellStyle name="_________EWC 43.5MW8oMtresc 3_25_021_Pre-Tax GAAP" xfId="10208" xr:uid="{00000000-0005-0000-0000-0000D6160000}"/>
    <cellStyle name="_________EWC 43.5MW8oMtresc 3_25_021_Pre-Tax GAAP 2" xfId="10209" xr:uid="{00000000-0005-0000-0000-0000D7160000}"/>
    <cellStyle name="_________EWC 43.5MW8oMtresc 3_25_021_Pre-Tax GAAP 2 2" xfId="10210" xr:uid="{00000000-0005-0000-0000-0000D8160000}"/>
    <cellStyle name="_________EWC 43.5MW8oMtresc 3_25_021_Pre-Tax GAAP 3" xfId="10211" xr:uid="{00000000-0005-0000-0000-0000D9160000}"/>
    <cellStyle name="_________EWC 43.5MW8oMtresc 3_25_021_WPP - Ormat 6-5-2007  v19i with internal accounting v3 eq method FINAL" xfId="10212" xr:uid="{00000000-0005-0000-0000-0000DA160000}"/>
    <cellStyle name="_________EWC 43.5MW8oMtresc 3_25_021_WPP - Ormat 6-5-2007  v19i with internal accounting v3 eq method FINAL 2" xfId="10213" xr:uid="{00000000-0005-0000-0000-0000DB160000}"/>
    <cellStyle name="_________EWC 43.5MW8oMtresc 3_25_021_WPP - Ormat 6-5-2007  v19i with internal accounting v3 eq method FINAL 2 2" xfId="10214" xr:uid="{00000000-0005-0000-0000-0000DC160000}"/>
    <cellStyle name="_________EWC 43.5MW8oMtresc 3_25_021_WPP - Ormat 6-5-2007  v19i with internal accounting v3 eq method FINAL 3" xfId="10215" xr:uid="{00000000-0005-0000-0000-0000DD160000}"/>
    <cellStyle name="_________EWC 43.5MW8oMtresc 3_25_02v2" xfId="10216" xr:uid="{00000000-0005-0000-0000-0000DE160000}"/>
    <cellStyle name="_________EWC 43.5MW8oMtresc 3_25_02v2 2" xfId="10217" xr:uid="{00000000-0005-0000-0000-0000DF160000}"/>
    <cellStyle name="_________EWC 43.5MW8oMtresc 3_25_02v2 2 2" xfId="10218" xr:uid="{00000000-0005-0000-0000-0000E0160000}"/>
    <cellStyle name="_________EWC 43.5MW8oMtresc 3_25_02v2 2 2 2" xfId="10219" xr:uid="{00000000-0005-0000-0000-0000E1160000}"/>
    <cellStyle name="_________EWC 43.5MW8oMtresc 3_25_02v2 2 3" xfId="10220" xr:uid="{00000000-0005-0000-0000-0000E2160000}"/>
    <cellStyle name="_________EWC 43.5MW8oMtresc 3_25_02v2 2 3 2" xfId="10221" xr:uid="{00000000-0005-0000-0000-0000E3160000}"/>
    <cellStyle name="_________EWC 43.5MW8oMtresc 3_25_02v2 2 4" xfId="10222" xr:uid="{00000000-0005-0000-0000-0000E4160000}"/>
    <cellStyle name="_________EWC 43.5MW8oMtresc 3_25_02v2 2 4 2" xfId="10223" xr:uid="{00000000-0005-0000-0000-0000E5160000}"/>
    <cellStyle name="_________EWC 43.5MW8oMtresc 3_25_02v2 2 5" xfId="10224" xr:uid="{00000000-0005-0000-0000-0000E6160000}"/>
    <cellStyle name="_________EWC 43.5MW8oMtresc 3_25_02v2 2 5 2" xfId="10225" xr:uid="{00000000-0005-0000-0000-0000E7160000}"/>
    <cellStyle name="_________EWC 43.5MW8oMtresc 3_25_02v2 2 6" xfId="10226" xr:uid="{00000000-0005-0000-0000-0000E8160000}"/>
    <cellStyle name="_________EWC 43.5MW8oMtresc 3_25_02v2 3" xfId="10227" xr:uid="{00000000-0005-0000-0000-0000E9160000}"/>
    <cellStyle name="_________EWC 43.5MW8oMtresc 3_25_02v2 3 2" xfId="10228" xr:uid="{00000000-0005-0000-0000-0000EA160000}"/>
    <cellStyle name="_________EWC 43.5MW8oMtresc 3_25_02v2 3 2 2" xfId="10229" xr:uid="{00000000-0005-0000-0000-0000EB160000}"/>
    <cellStyle name="_________EWC 43.5MW8oMtresc 3_25_02v2 3 3" xfId="10230" xr:uid="{00000000-0005-0000-0000-0000EC160000}"/>
    <cellStyle name="_________EWC 43.5MW8oMtresc 3_25_02v2 3 3 2" xfId="10231" xr:uid="{00000000-0005-0000-0000-0000ED160000}"/>
    <cellStyle name="_________EWC 43.5MW8oMtresc 3_25_02v2 3 4" xfId="10232" xr:uid="{00000000-0005-0000-0000-0000EE160000}"/>
    <cellStyle name="_________EWC 43.5MW8oMtresc 3_25_02v2 3 4 2" xfId="10233" xr:uid="{00000000-0005-0000-0000-0000EF160000}"/>
    <cellStyle name="_________EWC 43.5MW8oMtresc 3_25_02v2 3 5" xfId="10234" xr:uid="{00000000-0005-0000-0000-0000F0160000}"/>
    <cellStyle name="_________EWC 43.5MW8oMtresc 3_25_02v2 3 5 2" xfId="10235" xr:uid="{00000000-0005-0000-0000-0000F1160000}"/>
    <cellStyle name="_________EWC 43.5MW8oMtresc 3_25_02v2 3 6" xfId="10236" xr:uid="{00000000-0005-0000-0000-0000F2160000}"/>
    <cellStyle name="_________EWC 43.5MW8oMtresc 3_25_02v2 4" xfId="10237" xr:uid="{00000000-0005-0000-0000-0000F3160000}"/>
    <cellStyle name="_________EWC 43.5MW8oMtresc 3_25_02v2_1" xfId="10238" xr:uid="{00000000-0005-0000-0000-0000F4160000}"/>
    <cellStyle name="_________EWC 43.5MW8oMtresc 3_25_02v2_1 2" xfId="10239" xr:uid="{00000000-0005-0000-0000-0000F5160000}"/>
    <cellStyle name="_________EWC 43.5MW8oMtresc 3_25_02v2_1 2 2" xfId="10240" xr:uid="{00000000-0005-0000-0000-0000F6160000}"/>
    <cellStyle name="_________EWC 43.5MW8oMtresc 3_25_02v2_1 2 2 2" xfId="10241" xr:uid="{00000000-0005-0000-0000-0000F7160000}"/>
    <cellStyle name="_________EWC 43.5MW8oMtresc 3_25_02v2_1 2 3" xfId="10242" xr:uid="{00000000-0005-0000-0000-0000F8160000}"/>
    <cellStyle name="_________EWC 43.5MW8oMtresc 3_25_02v2_1 2 3 2" xfId="10243" xr:uid="{00000000-0005-0000-0000-0000F9160000}"/>
    <cellStyle name="_________EWC 43.5MW8oMtresc 3_25_02v2_1 2 4" xfId="10244" xr:uid="{00000000-0005-0000-0000-0000FA160000}"/>
    <cellStyle name="_________EWC 43.5MW8oMtresc 3_25_02v2_1 2 4 2" xfId="10245" xr:uid="{00000000-0005-0000-0000-0000FB160000}"/>
    <cellStyle name="_________EWC 43.5MW8oMtresc 3_25_02v2_1 2 5" xfId="10246" xr:uid="{00000000-0005-0000-0000-0000FC160000}"/>
    <cellStyle name="_________EWC 43.5MW8oMtresc 3_25_02v2_1 2 5 2" xfId="10247" xr:uid="{00000000-0005-0000-0000-0000FD160000}"/>
    <cellStyle name="_________EWC 43.5MW8oMtresc 3_25_02v2_1 2 6" xfId="10248" xr:uid="{00000000-0005-0000-0000-0000FE160000}"/>
    <cellStyle name="_________EWC 43.5MW8oMtresc 3_25_02v2_1 3" xfId="10249" xr:uid="{00000000-0005-0000-0000-0000FF160000}"/>
    <cellStyle name="_________EWC 43.5MW8oMtresc 3_25_02v2_1 3 2" xfId="10250" xr:uid="{00000000-0005-0000-0000-000000170000}"/>
    <cellStyle name="_________EWC 43.5MW8oMtresc 3_25_02v2_1 3 2 2" xfId="10251" xr:uid="{00000000-0005-0000-0000-000001170000}"/>
    <cellStyle name="_________EWC 43.5MW8oMtresc 3_25_02v2_1 3 3" xfId="10252" xr:uid="{00000000-0005-0000-0000-000002170000}"/>
    <cellStyle name="_________EWC 43.5MW8oMtresc 3_25_02v2_1 3 3 2" xfId="10253" xr:uid="{00000000-0005-0000-0000-000003170000}"/>
    <cellStyle name="_________EWC 43.5MW8oMtresc 3_25_02v2_1 3 4" xfId="10254" xr:uid="{00000000-0005-0000-0000-000004170000}"/>
    <cellStyle name="_________EWC 43.5MW8oMtresc 3_25_02v2_1 3 4 2" xfId="10255" xr:uid="{00000000-0005-0000-0000-000005170000}"/>
    <cellStyle name="_________EWC 43.5MW8oMtresc 3_25_02v2_1 3 5" xfId="10256" xr:uid="{00000000-0005-0000-0000-000006170000}"/>
    <cellStyle name="_________EWC 43.5MW8oMtresc 3_25_02v2_1 3 5 2" xfId="10257" xr:uid="{00000000-0005-0000-0000-000007170000}"/>
    <cellStyle name="_________EWC 43.5MW8oMtresc 3_25_02v2_1 3 6" xfId="10258" xr:uid="{00000000-0005-0000-0000-000008170000}"/>
    <cellStyle name="_________EWC 43.5MW8oMtresc 3_25_02v2_1 4" xfId="10259" xr:uid="{00000000-0005-0000-0000-000009170000}"/>
    <cellStyle name="_________EWC 43.5MW8oMtresc 3_25_02v2_1_CHECK - White Creek Final Closing Model_2007 11 16 vequity method FINAL" xfId="10260" xr:uid="{00000000-0005-0000-0000-00000A170000}"/>
    <cellStyle name="_________EWC 43.5MW8oMtresc 3_25_02v2_1_CHECK - White Creek Final Closing Model_2007 11 16 vequity method FINAL 2" xfId="10261" xr:uid="{00000000-0005-0000-0000-00000B170000}"/>
    <cellStyle name="_________EWC 43.5MW8oMtresc 3_25_02v2_1_CHECK - White Creek Final Closing Model_2007 11 16 vequity method FINAL 2 2" xfId="10262" xr:uid="{00000000-0005-0000-0000-00000C170000}"/>
    <cellStyle name="_________EWC 43.5MW8oMtresc 3_25_02v2_1_CHECK - White Creek Final Closing Model_2007 11 16 vequity method FINAL 3" xfId="10263" xr:uid="{00000000-0005-0000-0000-00000D170000}"/>
    <cellStyle name="_________EWC 43.5MW8oMtresc 3_25_02v2_1_Horizon round 1 model vFINAL" xfId="10264" xr:uid="{00000000-0005-0000-0000-00000E170000}"/>
    <cellStyle name="_________EWC 43.5MW8oMtresc 3_25_02v2_1_Horizon round 1 model vFINAL 2" xfId="10265" xr:uid="{00000000-0005-0000-0000-00000F170000}"/>
    <cellStyle name="_________EWC 43.5MW8oMtresc 3_25_02v2_1_Horizon round 1 model vFINAL 2 2" xfId="10266" xr:uid="{00000000-0005-0000-0000-000010170000}"/>
    <cellStyle name="_________EWC 43.5MW8oMtresc 3_25_02v2_1_Horizon round 1 model vFINAL 3" xfId="10267" xr:uid="{00000000-0005-0000-0000-000011170000}"/>
    <cellStyle name="_________EWC 43.5MW8oMtresc 3_25_02v2_1_Horizon round 1 model vFINAL 3 2" xfId="10268" xr:uid="{00000000-0005-0000-0000-000012170000}"/>
    <cellStyle name="_________EWC 43.5MW8oMtresc 3_25_02v2_1_Horizon round 1 model vFINAL 4" xfId="10269" xr:uid="{00000000-0005-0000-0000-000013170000}"/>
    <cellStyle name="_________EWC 43.5MW8oMtresc 3_25_02v2_1_Horizon round 1 model vFINAL_1" xfId="10270" xr:uid="{00000000-0005-0000-0000-000014170000}"/>
    <cellStyle name="_________EWC 43.5MW8oMtresc 3_25_02v2_1_Horizon round 1 model vFINAL_1 2" xfId="10271" xr:uid="{00000000-0005-0000-0000-000015170000}"/>
    <cellStyle name="_________EWC 43.5MW8oMtresc 3_25_02v2_1_Horizon round 1 model vFINAL_1 2 2" xfId="10272" xr:uid="{00000000-0005-0000-0000-000016170000}"/>
    <cellStyle name="_________EWC 43.5MW8oMtresc 3_25_02v2_1_Horizon round 1 model vFINAL_1 3" xfId="10273" xr:uid="{00000000-0005-0000-0000-000017170000}"/>
    <cellStyle name="_________EWC 43.5MW8oMtresc 3_25_02v2_1_Horizon round 1 model vFINAL_1 3 2" xfId="10274" xr:uid="{00000000-0005-0000-0000-000018170000}"/>
    <cellStyle name="_________EWC 43.5MW8oMtresc 3_25_02v2_1_Horizon round 1 model vFINAL_1 4" xfId="10275" xr:uid="{00000000-0005-0000-0000-000019170000}"/>
    <cellStyle name="_________EWC 43.5MW8oMtresc 3_25_02v2_1_Horizon round 1 model vFINAL_1_Project Farwest III Model 03-20-07 v135" xfId="10276" xr:uid="{00000000-0005-0000-0000-00001A170000}"/>
    <cellStyle name="_________EWC 43.5MW8oMtresc 3_25_02v2_1_Horizon round 1 model vFINAL_1_Project Farwest III Model 03-20-07 v135 2" xfId="10277" xr:uid="{00000000-0005-0000-0000-00001B170000}"/>
    <cellStyle name="_________EWC 43.5MW8oMtresc 3_25_02v2_1_Horizon round 1 model vFINAL_1_Project Farwest III Model 03-20-07 v135 2 2" xfId="10278" xr:uid="{00000000-0005-0000-0000-00001C170000}"/>
    <cellStyle name="_________EWC 43.5MW8oMtresc 3_25_02v2_1_Horizon round 1 model vFINAL_1_Project Farwest III Model 03-20-07 v135 3" xfId="10279" xr:uid="{00000000-0005-0000-0000-00001D170000}"/>
    <cellStyle name="_________EWC 43.5MW8oMtresc 3_25_02v2_1_Horizon round 1 model vFINAL_1_Project Farwest III Model 03-20-07 v135 3 2" xfId="10280" xr:uid="{00000000-0005-0000-0000-00001E170000}"/>
    <cellStyle name="_________EWC 43.5MW8oMtresc 3_25_02v2_1_Horizon round 1 model vFINAL_1_Project Farwest III Model 03-20-07 v135 4" xfId="10281" xr:uid="{00000000-0005-0000-0000-00001F170000}"/>
    <cellStyle name="_________EWC 43.5MW8oMtresc 3_25_02v2_1_Horizon round 1 model vFINAL_1_Project Farwest III Model 03-20-07 v135_UPC G&amp;A (5-3-07)" xfId="10282" xr:uid="{00000000-0005-0000-0000-000020170000}"/>
    <cellStyle name="_________EWC 43.5MW8oMtresc 3_25_02v2_1_Horizon round 1 model vFINAL_1_Project Farwest III Model 03-20-07 v135_UPC G&amp;A (5-3-07) 2" xfId="10283" xr:uid="{00000000-0005-0000-0000-000021170000}"/>
    <cellStyle name="_________EWC 43.5MW8oMtresc 3_25_02v2_1_Horizon round 1 model vFINAL_1_Project Farwest III Model 03-20-07 v135_UPC G&amp;A (5-3-07) 2 2" xfId="10284" xr:uid="{00000000-0005-0000-0000-000022170000}"/>
    <cellStyle name="_________EWC 43.5MW8oMtresc 3_25_02v2_1_Horizon round 1 model vFINAL_1_Project Farwest III Model 03-20-07 v135_UPC G&amp;A (5-3-07) 3" xfId="10285" xr:uid="{00000000-0005-0000-0000-000023170000}"/>
    <cellStyle name="_________EWC 43.5MW8oMtresc 3_25_02v2_1_Horizon round 1 model vFINAL_1_Project Farwest III Model 03-20-07 v135_UPC G&amp;A (5-3-07) 3 2" xfId="10286" xr:uid="{00000000-0005-0000-0000-000024170000}"/>
    <cellStyle name="_________EWC 43.5MW8oMtresc 3_25_02v2_1_Horizon round 1 model vFINAL_1_Project Farwest III Model 03-20-07 v135_UPC G&amp;A (5-3-07) 4" xfId="10287" xr:uid="{00000000-0005-0000-0000-000025170000}"/>
    <cellStyle name="_________EWC 43.5MW8oMtresc 3_25_02v2_1_Horizon round 1 model vFINAL_1_Project Makani Model 04-11-07 v6" xfId="10288" xr:uid="{00000000-0005-0000-0000-000026170000}"/>
    <cellStyle name="_________EWC 43.5MW8oMtresc 3_25_02v2_1_Horizon round 1 model vFINAL_1_Project Makani Model 04-11-07 v6 2" xfId="10289" xr:uid="{00000000-0005-0000-0000-000027170000}"/>
    <cellStyle name="_________EWC 43.5MW8oMtresc 3_25_02v2_1_Horizon round 1 model vFINAL_1_Project Makani Model 04-11-07 v6 2 2" xfId="10290" xr:uid="{00000000-0005-0000-0000-000028170000}"/>
    <cellStyle name="_________EWC 43.5MW8oMtresc 3_25_02v2_1_Horizon round 1 model vFINAL_1_Project Makani Model 04-11-07 v6 3" xfId="10291" xr:uid="{00000000-0005-0000-0000-000029170000}"/>
    <cellStyle name="_________EWC 43.5MW8oMtresc 3_25_02v2_1_Horizon round 1 model vFINAL_1_Project Makani Model 04-11-07 v6 3 2" xfId="10292" xr:uid="{00000000-0005-0000-0000-00002A170000}"/>
    <cellStyle name="_________EWC 43.5MW8oMtresc 3_25_02v2_1_Horizon round 1 model vFINAL_1_Project Makani Model 04-11-07 v6 4" xfId="10293" xr:uid="{00000000-0005-0000-0000-00002B170000}"/>
    <cellStyle name="_________EWC 43.5MW8oMtresc 3_25_02v2_1_Horizon round 1 model vFINAL_1_Project Makani Model 04-11-07 v6_UPC G&amp;A (5-3-07)" xfId="10294" xr:uid="{00000000-0005-0000-0000-00002C170000}"/>
    <cellStyle name="_________EWC 43.5MW8oMtresc 3_25_02v2_1_Horizon round 1 model vFINAL_1_Project Makani Model 04-11-07 v6_UPC G&amp;A (5-3-07) 2" xfId="10295" xr:uid="{00000000-0005-0000-0000-00002D170000}"/>
    <cellStyle name="_________EWC 43.5MW8oMtresc 3_25_02v2_1_Horizon round 1 model vFINAL_1_Project Makani Model 04-11-07 v6_UPC G&amp;A (5-3-07) 2 2" xfId="10296" xr:uid="{00000000-0005-0000-0000-00002E170000}"/>
    <cellStyle name="_________EWC 43.5MW8oMtresc 3_25_02v2_1_Horizon round 1 model vFINAL_1_Project Makani Model 04-11-07 v6_UPC G&amp;A (5-3-07) 3" xfId="10297" xr:uid="{00000000-0005-0000-0000-00002F170000}"/>
    <cellStyle name="_________EWC 43.5MW8oMtresc 3_25_02v2_1_Horizon round 1 model vFINAL_1_Project Makani Model 04-11-07 v6_UPC G&amp;A (5-3-07) 3 2" xfId="10298" xr:uid="{00000000-0005-0000-0000-000030170000}"/>
    <cellStyle name="_________EWC 43.5MW8oMtresc 3_25_02v2_1_Horizon round 1 model vFINAL_1_Project Makani Model 04-11-07 v6_UPC G&amp;A (5-3-07) 4" xfId="10299" xr:uid="{00000000-0005-0000-0000-000031170000}"/>
    <cellStyle name="_________EWC 43.5MW8oMtresc 3_25_02v2_1_Pre-Tax GAAP" xfId="10300" xr:uid="{00000000-0005-0000-0000-000032170000}"/>
    <cellStyle name="_________EWC 43.5MW8oMtresc 3_25_02v2_1_Pre-Tax GAAP 2" xfId="10301" xr:uid="{00000000-0005-0000-0000-000033170000}"/>
    <cellStyle name="_________EWC 43.5MW8oMtresc 3_25_02v2_1_Pre-Tax GAAP 2 2" xfId="10302" xr:uid="{00000000-0005-0000-0000-000034170000}"/>
    <cellStyle name="_________EWC 43.5MW8oMtresc 3_25_02v2_1_Pre-Tax GAAP 3" xfId="10303" xr:uid="{00000000-0005-0000-0000-000035170000}"/>
    <cellStyle name="_________EWC 43.5MW8oMtresc 3_25_02v2_1_WPP - Ormat 6-5-2007  v19i with internal accounting v3 eq method FINAL" xfId="10304" xr:uid="{00000000-0005-0000-0000-000036170000}"/>
    <cellStyle name="_________EWC 43.5MW8oMtresc 3_25_02v2_1_WPP - Ormat 6-5-2007  v19i with internal accounting v3 eq method FINAL 2" xfId="10305" xr:uid="{00000000-0005-0000-0000-000037170000}"/>
    <cellStyle name="_________EWC 43.5MW8oMtresc 3_25_02v2_1_WPP - Ormat 6-5-2007  v19i with internal accounting v3 eq method FINAL 2 2" xfId="10306" xr:uid="{00000000-0005-0000-0000-000038170000}"/>
    <cellStyle name="_________EWC 43.5MW8oMtresc 3_25_02v2_1_WPP - Ormat 6-5-2007  v19i with internal accounting v3 eq method FINAL 3" xfId="10307" xr:uid="{00000000-0005-0000-0000-000039170000}"/>
    <cellStyle name="_________EWC 43.5MW8oMtresc 3_25_02v2_CHECK - White Creek Final Closing Model_2007 11 16 vequity method FINAL" xfId="10308" xr:uid="{00000000-0005-0000-0000-00003A170000}"/>
    <cellStyle name="_________EWC 43.5MW8oMtresc 3_25_02v2_CHECK - White Creek Final Closing Model_2007 11 16 vequity method FINAL 2" xfId="10309" xr:uid="{00000000-0005-0000-0000-00003B170000}"/>
    <cellStyle name="_________EWC 43.5MW8oMtresc 3_25_02v2_CHECK - White Creek Final Closing Model_2007 11 16 vequity method FINAL 2 2" xfId="10310" xr:uid="{00000000-0005-0000-0000-00003C170000}"/>
    <cellStyle name="_________EWC 43.5MW8oMtresc 3_25_02v2_CHECK - White Creek Final Closing Model_2007 11 16 vequity method FINAL 3" xfId="10311" xr:uid="{00000000-0005-0000-0000-00003D170000}"/>
    <cellStyle name="_________EWC 43.5MW8oMtresc 3_25_02v2_Horizon round 1 model vFINAL" xfId="10312" xr:uid="{00000000-0005-0000-0000-00003E170000}"/>
    <cellStyle name="_________EWC 43.5MW8oMtresc 3_25_02v2_Horizon round 1 model vFINAL 2" xfId="10313" xr:uid="{00000000-0005-0000-0000-00003F170000}"/>
    <cellStyle name="_________EWC 43.5MW8oMtresc 3_25_02v2_Horizon round 1 model vFINAL 2 2" xfId="10314" xr:uid="{00000000-0005-0000-0000-000040170000}"/>
    <cellStyle name="_________EWC 43.5MW8oMtresc 3_25_02v2_Horizon round 1 model vFINAL 3" xfId="10315" xr:uid="{00000000-0005-0000-0000-000041170000}"/>
    <cellStyle name="_________EWC 43.5MW8oMtresc 3_25_02v2_Horizon round 1 model vFINAL 3 2" xfId="10316" xr:uid="{00000000-0005-0000-0000-000042170000}"/>
    <cellStyle name="_________EWC 43.5MW8oMtresc 3_25_02v2_Horizon round 1 model vFINAL 4" xfId="10317" xr:uid="{00000000-0005-0000-0000-000043170000}"/>
    <cellStyle name="_________EWC 43.5MW8oMtresc 3_25_02v2_Horizon round 1 model vFINAL_1" xfId="10318" xr:uid="{00000000-0005-0000-0000-000044170000}"/>
    <cellStyle name="_________EWC 43.5MW8oMtresc 3_25_02v2_Horizon round 1 model vFINAL_1 2" xfId="10319" xr:uid="{00000000-0005-0000-0000-000045170000}"/>
    <cellStyle name="_________EWC 43.5MW8oMtresc 3_25_02v2_Horizon round 1 model vFINAL_1 2 2" xfId="10320" xr:uid="{00000000-0005-0000-0000-000046170000}"/>
    <cellStyle name="_________EWC 43.5MW8oMtresc 3_25_02v2_Horizon round 1 model vFINAL_1 3" xfId="10321" xr:uid="{00000000-0005-0000-0000-000047170000}"/>
    <cellStyle name="_________EWC 43.5MW8oMtresc 3_25_02v2_Horizon round 1 model vFINAL_1 3 2" xfId="10322" xr:uid="{00000000-0005-0000-0000-000048170000}"/>
    <cellStyle name="_________EWC 43.5MW8oMtresc 3_25_02v2_Horizon round 1 model vFINAL_1 4" xfId="10323" xr:uid="{00000000-0005-0000-0000-000049170000}"/>
    <cellStyle name="_________EWC 43.5MW8oMtresc 3_25_02v2_Horizon round 1 model vFINAL_1_Project Farwest III Model 03-20-07 v135" xfId="10324" xr:uid="{00000000-0005-0000-0000-00004A170000}"/>
    <cellStyle name="_________EWC 43.5MW8oMtresc 3_25_02v2_Horizon round 1 model vFINAL_1_Project Farwest III Model 03-20-07 v135 2" xfId="10325" xr:uid="{00000000-0005-0000-0000-00004B170000}"/>
    <cellStyle name="_________EWC 43.5MW8oMtresc 3_25_02v2_Horizon round 1 model vFINAL_1_Project Farwest III Model 03-20-07 v135 2 2" xfId="10326" xr:uid="{00000000-0005-0000-0000-00004C170000}"/>
    <cellStyle name="_________EWC 43.5MW8oMtresc 3_25_02v2_Horizon round 1 model vFINAL_1_Project Farwest III Model 03-20-07 v135 3" xfId="10327" xr:uid="{00000000-0005-0000-0000-00004D170000}"/>
    <cellStyle name="_________EWC 43.5MW8oMtresc 3_25_02v2_Horizon round 1 model vFINAL_1_Project Farwest III Model 03-20-07 v135 3 2" xfId="10328" xr:uid="{00000000-0005-0000-0000-00004E170000}"/>
    <cellStyle name="_________EWC 43.5MW8oMtresc 3_25_02v2_Horizon round 1 model vFINAL_1_Project Farwest III Model 03-20-07 v135 4" xfId="10329" xr:uid="{00000000-0005-0000-0000-00004F170000}"/>
    <cellStyle name="_________EWC 43.5MW8oMtresc 3_25_02v2_Horizon round 1 model vFINAL_1_Project Farwest III Model 03-20-07 v135_UPC G&amp;A (5-3-07)" xfId="10330" xr:uid="{00000000-0005-0000-0000-000050170000}"/>
    <cellStyle name="_________EWC 43.5MW8oMtresc 3_25_02v2_Horizon round 1 model vFINAL_1_Project Farwest III Model 03-20-07 v135_UPC G&amp;A (5-3-07) 2" xfId="10331" xr:uid="{00000000-0005-0000-0000-000051170000}"/>
    <cellStyle name="_________EWC 43.5MW8oMtresc 3_25_02v2_Horizon round 1 model vFINAL_1_Project Farwest III Model 03-20-07 v135_UPC G&amp;A (5-3-07) 2 2" xfId="10332" xr:uid="{00000000-0005-0000-0000-000052170000}"/>
    <cellStyle name="_________EWC 43.5MW8oMtresc 3_25_02v2_Horizon round 1 model vFINAL_1_Project Farwest III Model 03-20-07 v135_UPC G&amp;A (5-3-07) 3" xfId="10333" xr:uid="{00000000-0005-0000-0000-000053170000}"/>
    <cellStyle name="_________EWC 43.5MW8oMtresc 3_25_02v2_Horizon round 1 model vFINAL_1_Project Farwest III Model 03-20-07 v135_UPC G&amp;A (5-3-07) 3 2" xfId="10334" xr:uid="{00000000-0005-0000-0000-000054170000}"/>
    <cellStyle name="_________EWC 43.5MW8oMtresc 3_25_02v2_Horizon round 1 model vFINAL_1_Project Farwest III Model 03-20-07 v135_UPC G&amp;A (5-3-07) 4" xfId="10335" xr:uid="{00000000-0005-0000-0000-000055170000}"/>
    <cellStyle name="_________EWC 43.5MW8oMtresc 3_25_02v2_Horizon round 1 model vFINAL_1_Project Makani Model 04-11-07 v6" xfId="10336" xr:uid="{00000000-0005-0000-0000-000056170000}"/>
    <cellStyle name="_________EWC 43.5MW8oMtresc 3_25_02v2_Horizon round 1 model vFINAL_1_Project Makani Model 04-11-07 v6 2" xfId="10337" xr:uid="{00000000-0005-0000-0000-000057170000}"/>
    <cellStyle name="_________EWC 43.5MW8oMtresc 3_25_02v2_Horizon round 1 model vFINAL_1_Project Makani Model 04-11-07 v6 2 2" xfId="10338" xr:uid="{00000000-0005-0000-0000-000058170000}"/>
    <cellStyle name="_________EWC 43.5MW8oMtresc 3_25_02v2_Horizon round 1 model vFINAL_1_Project Makani Model 04-11-07 v6 3" xfId="10339" xr:uid="{00000000-0005-0000-0000-000059170000}"/>
    <cellStyle name="_________EWC 43.5MW8oMtresc 3_25_02v2_Horizon round 1 model vFINAL_1_Project Makani Model 04-11-07 v6 3 2" xfId="10340" xr:uid="{00000000-0005-0000-0000-00005A170000}"/>
    <cellStyle name="_________EWC 43.5MW8oMtresc 3_25_02v2_Horizon round 1 model vFINAL_1_Project Makani Model 04-11-07 v6 4" xfId="10341" xr:uid="{00000000-0005-0000-0000-00005B170000}"/>
    <cellStyle name="_________EWC 43.5MW8oMtresc 3_25_02v2_Horizon round 1 model vFINAL_1_Project Makani Model 04-11-07 v6_UPC G&amp;A (5-3-07)" xfId="10342" xr:uid="{00000000-0005-0000-0000-00005C170000}"/>
    <cellStyle name="_________EWC 43.5MW8oMtresc 3_25_02v2_Horizon round 1 model vFINAL_1_Project Makani Model 04-11-07 v6_UPC G&amp;A (5-3-07) 2" xfId="10343" xr:uid="{00000000-0005-0000-0000-00005D170000}"/>
    <cellStyle name="_________EWC 43.5MW8oMtresc 3_25_02v2_Horizon round 1 model vFINAL_1_Project Makani Model 04-11-07 v6_UPC G&amp;A (5-3-07) 2 2" xfId="10344" xr:uid="{00000000-0005-0000-0000-00005E170000}"/>
    <cellStyle name="_________EWC 43.5MW8oMtresc 3_25_02v2_Horizon round 1 model vFINAL_1_Project Makani Model 04-11-07 v6_UPC G&amp;A (5-3-07) 3" xfId="10345" xr:uid="{00000000-0005-0000-0000-00005F170000}"/>
    <cellStyle name="_________EWC 43.5MW8oMtresc 3_25_02v2_Horizon round 1 model vFINAL_1_Project Makani Model 04-11-07 v6_UPC G&amp;A (5-3-07) 3 2" xfId="10346" xr:uid="{00000000-0005-0000-0000-000060170000}"/>
    <cellStyle name="_________EWC 43.5MW8oMtresc 3_25_02v2_Horizon round 1 model vFINAL_1_Project Makani Model 04-11-07 v6_UPC G&amp;A (5-3-07) 4" xfId="10347" xr:uid="{00000000-0005-0000-0000-000061170000}"/>
    <cellStyle name="_________EWC 43.5MW8oMtresc 3_25_02v2_Pre-Tax GAAP" xfId="10348" xr:uid="{00000000-0005-0000-0000-000062170000}"/>
    <cellStyle name="_________EWC 43.5MW8oMtresc 3_25_02v2_Pre-Tax GAAP 2" xfId="10349" xr:uid="{00000000-0005-0000-0000-000063170000}"/>
    <cellStyle name="_________EWC 43.5MW8oMtresc 3_25_02v2_Pre-Tax GAAP 2 2" xfId="10350" xr:uid="{00000000-0005-0000-0000-000064170000}"/>
    <cellStyle name="_________EWC 43.5MW8oMtresc 3_25_02v2_Pre-Tax GAAP 3" xfId="10351" xr:uid="{00000000-0005-0000-0000-000065170000}"/>
    <cellStyle name="_________EWC 43.5MW8oMtresc 3_25_02v2_WPP - Ormat 6-5-2007  v19i with internal accounting v3 eq method FINAL" xfId="10352" xr:uid="{00000000-0005-0000-0000-000066170000}"/>
    <cellStyle name="_________EWC 43.5MW8oMtresc 3_25_02v2_WPP - Ormat 6-5-2007  v19i with internal accounting v3 eq method FINAL 2" xfId="10353" xr:uid="{00000000-0005-0000-0000-000067170000}"/>
    <cellStyle name="_________EWC 43.5MW8oMtresc 3_25_02v2_WPP - Ormat 6-5-2007  v19i with internal accounting v3 eq method FINAL 2 2" xfId="10354" xr:uid="{00000000-0005-0000-0000-000068170000}"/>
    <cellStyle name="_________EWC 43.5MW8oMtresc 3_25_02v2_WPP - Ormat 6-5-2007  v19i with internal accounting v3 eq method FINAL 3" xfId="10355" xr:uid="{00000000-0005-0000-0000-000069170000}"/>
    <cellStyle name="_________EWC 43.5MW8oMtresc 3_25_02v2w_esc" xfId="10356" xr:uid="{00000000-0005-0000-0000-00006A170000}"/>
    <cellStyle name="_________EWC 43.5MW8oMtresc 3_25_02v2w_esc_071212 Unlevered McCormick Model - 2003 version" xfId="10357" xr:uid="{00000000-0005-0000-0000-00006B170000}"/>
    <cellStyle name="_________EWC 43.5MW8oMtresc 3_25_02v2w_esc_1" xfId="10358" xr:uid="{00000000-0005-0000-0000-00006C170000}"/>
    <cellStyle name="_________EWC 43.5MW8oMtresc 3_25_02v2w_esc_1 2" xfId="10359" xr:uid="{00000000-0005-0000-0000-00006D170000}"/>
    <cellStyle name="_________EWC 43.5MW8oMtresc 3_25_02v2w_esc_1 2 2" xfId="10360" xr:uid="{00000000-0005-0000-0000-00006E170000}"/>
    <cellStyle name="_________EWC 43.5MW8oMtresc 3_25_02v2w_esc_1 2 2 2" xfId="10361" xr:uid="{00000000-0005-0000-0000-00006F170000}"/>
    <cellStyle name="_________EWC 43.5MW8oMtresc 3_25_02v2w_esc_1 2 3" xfId="10362" xr:uid="{00000000-0005-0000-0000-000070170000}"/>
    <cellStyle name="_________EWC 43.5MW8oMtresc 3_25_02v2w_esc_1 2 3 2" xfId="10363" xr:uid="{00000000-0005-0000-0000-000071170000}"/>
    <cellStyle name="_________EWC 43.5MW8oMtresc 3_25_02v2w_esc_1 2 4" xfId="10364" xr:uid="{00000000-0005-0000-0000-000072170000}"/>
    <cellStyle name="_________EWC 43.5MW8oMtresc 3_25_02v2w_esc_1 2 4 2" xfId="10365" xr:uid="{00000000-0005-0000-0000-000073170000}"/>
    <cellStyle name="_________EWC 43.5MW8oMtresc 3_25_02v2w_esc_1 2 5" xfId="10366" xr:uid="{00000000-0005-0000-0000-000074170000}"/>
    <cellStyle name="_________EWC 43.5MW8oMtresc 3_25_02v2w_esc_1 2 5 2" xfId="10367" xr:uid="{00000000-0005-0000-0000-000075170000}"/>
    <cellStyle name="_________EWC 43.5MW8oMtresc 3_25_02v2w_esc_1 2 6" xfId="10368" xr:uid="{00000000-0005-0000-0000-000076170000}"/>
    <cellStyle name="_________EWC 43.5MW8oMtresc 3_25_02v2w_esc_1 3" xfId="10369" xr:uid="{00000000-0005-0000-0000-000077170000}"/>
    <cellStyle name="_________EWC 43.5MW8oMtresc 3_25_02v2w_esc_1 3 2" xfId="10370" xr:uid="{00000000-0005-0000-0000-000078170000}"/>
    <cellStyle name="_________EWC 43.5MW8oMtresc 3_25_02v2w_esc_1 3 2 2" xfId="10371" xr:uid="{00000000-0005-0000-0000-000079170000}"/>
    <cellStyle name="_________EWC 43.5MW8oMtresc 3_25_02v2w_esc_1 3 3" xfId="10372" xr:uid="{00000000-0005-0000-0000-00007A170000}"/>
    <cellStyle name="_________EWC 43.5MW8oMtresc 3_25_02v2w_esc_1 3 3 2" xfId="10373" xr:uid="{00000000-0005-0000-0000-00007B170000}"/>
    <cellStyle name="_________EWC 43.5MW8oMtresc 3_25_02v2w_esc_1 3 4" xfId="10374" xr:uid="{00000000-0005-0000-0000-00007C170000}"/>
    <cellStyle name="_________EWC 43.5MW8oMtresc 3_25_02v2w_esc_1 3 4 2" xfId="10375" xr:uid="{00000000-0005-0000-0000-00007D170000}"/>
    <cellStyle name="_________EWC 43.5MW8oMtresc 3_25_02v2w_esc_1 3 5" xfId="10376" xr:uid="{00000000-0005-0000-0000-00007E170000}"/>
    <cellStyle name="_________EWC 43.5MW8oMtresc 3_25_02v2w_esc_1 3 5 2" xfId="10377" xr:uid="{00000000-0005-0000-0000-00007F170000}"/>
    <cellStyle name="_________EWC 43.5MW8oMtresc 3_25_02v2w_esc_1 3 6" xfId="10378" xr:uid="{00000000-0005-0000-0000-000080170000}"/>
    <cellStyle name="_________EWC 43.5MW8oMtresc 3_25_02v2w_esc_1 4" xfId="10379" xr:uid="{00000000-0005-0000-0000-000081170000}"/>
    <cellStyle name="_________EWC 43.5MW8oMtresc 3_25_02v2w_esc_1_CHECK - White Creek Final Closing Model_2007 11 16 vequity method FINAL" xfId="10380" xr:uid="{00000000-0005-0000-0000-000082170000}"/>
    <cellStyle name="_________EWC 43.5MW8oMtresc 3_25_02v2w_esc_1_CHECK - White Creek Final Closing Model_2007 11 16 vequity method FINAL 2" xfId="10381" xr:uid="{00000000-0005-0000-0000-000083170000}"/>
    <cellStyle name="_________EWC 43.5MW8oMtresc 3_25_02v2w_esc_1_CHECK - White Creek Final Closing Model_2007 11 16 vequity method FINAL 2 2" xfId="10382" xr:uid="{00000000-0005-0000-0000-000084170000}"/>
    <cellStyle name="_________EWC 43.5MW8oMtresc 3_25_02v2w_esc_1_CHECK - White Creek Final Closing Model_2007 11 16 vequity method FINAL 3" xfId="10383" xr:uid="{00000000-0005-0000-0000-000085170000}"/>
    <cellStyle name="_________EWC 43.5MW8oMtresc 3_25_02v2w_esc_1_Horizon round 1 model vFINAL" xfId="10384" xr:uid="{00000000-0005-0000-0000-000086170000}"/>
    <cellStyle name="_________EWC 43.5MW8oMtresc 3_25_02v2w_esc_1_Horizon round 1 model vFINAL 2" xfId="10385" xr:uid="{00000000-0005-0000-0000-000087170000}"/>
    <cellStyle name="_________EWC 43.5MW8oMtresc 3_25_02v2w_esc_1_Horizon round 1 model vFINAL 2 2" xfId="10386" xr:uid="{00000000-0005-0000-0000-000088170000}"/>
    <cellStyle name="_________EWC 43.5MW8oMtresc 3_25_02v2w_esc_1_Horizon round 1 model vFINAL 3" xfId="10387" xr:uid="{00000000-0005-0000-0000-000089170000}"/>
    <cellStyle name="_________EWC 43.5MW8oMtresc 3_25_02v2w_esc_1_Horizon round 1 model vFINAL 3 2" xfId="10388" xr:uid="{00000000-0005-0000-0000-00008A170000}"/>
    <cellStyle name="_________EWC 43.5MW8oMtresc 3_25_02v2w_esc_1_Horizon round 1 model vFINAL 4" xfId="10389" xr:uid="{00000000-0005-0000-0000-00008B170000}"/>
    <cellStyle name="_________EWC 43.5MW8oMtresc 3_25_02v2w_esc_1_Horizon round 1 model vFINAL_1" xfId="10390" xr:uid="{00000000-0005-0000-0000-00008C170000}"/>
    <cellStyle name="_________EWC 43.5MW8oMtresc 3_25_02v2w_esc_1_Horizon round 1 model vFINAL_1 2" xfId="10391" xr:uid="{00000000-0005-0000-0000-00008D170000}"/>
    <cellStyle name="_________EWC 43.5MW8oMtresc 3_25_02v2w_esc_1_Horizon round 1 model vFINAL_1 2 2" xfId="10392" xr:uid="{00000000-0005-0000-0000-00008E170000}"/>
    <cellStyle name="_________EWC 43.5MW8oMtresc 3_25_02v2w_esc_1_Horizon round 1 model vFINAL_1 3" xfId="10393" xr:uid="{00000000-0005-0000-0000-00008F170000}"/>
    <cellStyle name="_________EWC 43.5MW8oMtresc 3_25_02v2w_esc_1_Horizon round 1 model vFINAL_1 3 2" xfId="10394" xr:uid="{00000000-0005-0000-0000-000090170000}"/>
    <cellStyle name="_________EWC 43.5MW8oMtresc 3_25_02v2w_esc_1_Horizon round 1 model vFINAL_1 4" xfId="10395" xr:uid="{00000000-0005-0000-0000-000091170000}"/>
    <cellStyle name="_________EWC 43.5MW8oMtresc 3_25_02v2w_esc_1_Horizon round 1 model vFINAL_1_Project Farwest III Model 03-20-07 v135" xfId="10396" xr:uid="{00000000-0005-0000-0000-000092170000}"/>
    <cellStyle name="_________EWC 43.5MW8oMtresc 3_25_02v2w_esc_1_Horizon round 1 model vFINAL_1_Project Farwest III Model 03-20-07 v135 2" xfId="10397" xr:uid="{00000000-0005-0000-0000-000093170000}"/>
    <cellStyle name="_________EWC 43.5MW8oMtresc 3_25_02v2w_esc_1_Horizon round 1 model vFINAL_1_Project Farwest III Model 03-20-07 v135 2 2" xfId="10398" xr:uid="{00000000-0005-0000-0000-000094170000}"/>
    <cellStyle name="_________EWC 43.5MW8oMtresc 3_25_02v2w_esc_1_Horizon round 1 model vFINAL_1_Project Farwest III Model 03-20-07 v135 3" xfId="10399" xr:uid="{00000000-0005-0000-0000-000095170000}"/>
    <cellStyle name="_________EWC 43.5MW8oMtresc 3_25_02v2w_esc_1_Horizon round 1 model vFINAL_1_Project Farwest III Model 03-20-07 v135 3 2" xfId="10400" xr:uid="{00000000-0005-0000-0000-000096170000}"/>
    <cellStyle name="_________EWC 43.5MW8oMtresc 3_25_02v2w_esc_1_Horizon round 1 model vFINAL_1_Project Farwest III Model 03-20-07 v135 4" xfId="10401" xr:uid="{00000000-0005-0000-0000-000097170000}"/>
    <cellStyle name="_________EWC 43.5MW8oMtresc 3_25_02v2w_esc_1_Horizon round 1 model vFINAL_1_Project Farwest III Model 03-20-07 v135_UPC G&amp;A (5-3-07)" xfId="10402" xr:uid="{00000000-0005-0000-0000-000098170000}"/>
    <cellStyle name="_________EWC 43.5MW8oMtresc 3_25_02v2w_esc_1_Horizon round 1 model vFINAL_1_Project Farwest III Model 03-20-07 v135_UPC G&amp;A (5-3-07) 2" xfId="10403" xr:uid="{00000000-0005-0000-0000-000099170000}"/>
    <cellStyle name="_________EWC 43.5MW8oMtresc 3_25_02v2w_esc_1_Horizon round 1 model vFINAL_1_Project Farwest III Model 03-20-07 v135_UPC G&amp;A (5-3-07) 2 2" xfId="10404" xr:uid="{00000000-0005-0000-0000-00009A170000}"/>
    <cellStyle name="_________EWC 43.5MW8oMtresc 3_25_02v2w_esc_1_Horizon round 1 model vFINAL_1_Project Farwest III Model 03-20-07 v135_UPC G&amp;A (5-3-07) 3" xfId="10405" xr:uid="{00000000-0005-0000-0000-00009B170000}"/>
    <cellStyle name="_________EWC 43.5MW8oMtresc 3_25_02v2w_esc_1_Horizon round 1 model vFINAL_1_Project Farwest III Model 03-20-07 v135_UPC G&amp;A (5-3-07) 3 2" xfId="10406" xr:uid="{00000000-0005-0000-0000-00009C170000}"/>
    <cellStyle name="_________EWC 43.5MW8oMtresc 3_25_02v2w_esc_1_Horizon round 1 model vFINAL_1_Project Farwest III Model 03-20-07 v135_UPC G&amp;A (5-3-07) 4" xfId="10407" xr:uid="{00000000-0005-0000-0000-00009D170000}"/>
    <cellStyle name="_________EWC 43.5MW8oMtresc 3_25_02v2w_esc_1_Horizon round 1 model vFINAL_1_Project Makani Model 04-11-07 v6" xfId="10408" xr:uid="{00000000-0005-0000-0000-00009E170000}"/>
    <cellStyle name="_________EWC 43.5MW8oMtresc 3_25_02v2w_esc_1_Horizon round 1 model vFINAL_1_Project Makani Model 04-11-07 v6 2" xfId="10409" xr:uid="{00000000-0005-0000-0000-00009F170000}"/>
    <cellStyle name="_________EWC 43.5MW8oMtresc 3_25_02v2w_esc_1_Horizon round 1 model vFINAL_1_Project Makani Model 04-11-07 v6 2 2" xfId="10410" xr:uid="{00000000-0005-0000-0000-0000A0170000}"/>
    <cellStyle name="_________EWC 43.5MW8oMtresc 3_25_02v2w_esc_1_Horizon round 1 model vFINAL_1_Project Makani Model 04-11-07 v6 3" xfId="10411" xr:uid="{00000000-0005-0000-0000-0000A1170000}"/>
    <cellStyle name="_________EWC 43.5MW8oMtresc 3_25_02v2w_esc_1_Horizon round 1 model vFINAL_1_Project Makani Model 04-11-07 v6 3 2" xfId="10412" xr:uid="{00000000-0005-0000-0000-0000A2170000}"/>
    <cellStyle name="_________EWC 43.5MW8oMtresc 3_25_02v2w_esc_1_Horizon round 1 model vFINAL_1_Project Makani Model 04-11-07 v6 4" xfId="10413" xr:uid="{00000000-0005-0000-0000-0000A3170000}"/>
    <cellStyle name="_________EWC 43.5MW8oMtresc 3_25_02v2w_esc_1_Horizon round 1 model vFINAL_1_Project Makani Model 04-11-07 v6_UPC G&amp;A (5-3-07)" xfId="10414" xr:uid="{00000000-0005-0000-0000-0000A4170000}"/>
    <cellStyle name="_________EWC 43.5MW8oMtresc 3_25_02v2w_esc_1_Horizon round 1 model vFINAL_1_Project Makani Model 04-11-07 v6_UPC G&amp;A (5-3-07) 2" xfId="10415" xr:uid="{00000000-0005-0000-0000-0000A5170000}"/>
    <cellStyle name="_________EWC 43.5MW8oMtresc 3_25_02v2w_esc_1_Horizon round 1 model vFINAL_1_Project Makani Model 04-11-07 v6_UPC G&amp;A (5-3-07) 2 2" xfId="10416" xr:uid="{00000000-0005-0000-0000-0000A6170000}"/>
    <cellStyle name="_________EWC 43.5MW8oMtresc 3_25_02v2w_esc_1_Horizon round 1 model vFINAL_1_Project Makani Model 04-11-07 v6_UPC G&amp;A (5-3-07) 3" xfId="10417" xr:uid="{00000000-0005-0000-0000-0000A7170000}"/>
    <cellStyle name="_________EWC 43.5MW8oMtresc 3_25_02v2w_esc_1_Horizon round 1 model vFINAL_1_Project Makani Model 04-11-07 v6_UPC G&amp;A (5-3-07) 3 2" xfId="10418" xr:uid="{00000000-0005-0000-0000-0000A8170000}"/>
    <cellStyle name="_________EWC 43.5MW8oMtresc 3_25_02v2w_esc_1_Horizon round 1 model vFINAL_1_Project Makani Model 04-11-07 v6_UPC G&amp;A (5-3-07) 4" xfId="10419" xr:uid="{00000000-0005-0000-0000-0000A9170000}"/>
    <cellStyle name="_________EWC 43.5MW8oMtresc 3_25_02v2w_esc_1_Pre-Tax GAAP" xfId="10420" xr:uid="{00000000-0005-0000-0000-0000AA170000}"/>
    <cellStyle name="_________EWC 43.5MW8oMtresc 3_25_02v2w_esc_1_Pre-Tax GAAP 2" xfId="10421" xr:uid="{00000000-0005-0000-0000-0000AB170000}"/>
    <cellStyle name="_________EWC 43.5MW8oMtresc 3_25_02v2w_esc_1_Pre-Tax GAAP 2 2" xfId="10422" xr:uid="{00000000-0005-0000-0000-0000AC170000}"/>
    <cellStyle name="_________EWC 43.5MW8oMtresc 3_25_02v2w_esc_1_Pre-Tax GAAP 3" xfId="10423" xr:uid="{00000000-0005-0000-0000-0000AD170000}"/>
    <cellStyle name="_________EWC 43.5MW8oMtresc 3_25_02v2w_esc_1_WPP - Ormat 6-5-2007  v19i with internal accounting v3 eq method FINAL" xfId="10424" xr:uid="{00000000-0005-0000-0000-0000AE170000}"/>
    <cellStyle name="_________EWC 43.5MW8oMtresc 3_25_02v2w_esc_1_WPP - Ormat 6-5-2007  v19i with internal accounting v3 eq method FINAL 2" xfId="10425" xr:uid="{00000000-0005-0000-0000-0000AF170000}"/>
    <cellStyle name="_________EWC 43.5MW8oMtresc 3_25_02v2w_esc_1_WPP - Ormat 6-5-2007  v19i with internal accounting v3 eq method FINAL 2 2" xfId="10426" xr:uid="{00000000-0005-0000-0000-0000B0170000}"/>
    <cellStyle name="_________EWC 43.5MW8oMtresc 3_25_02v2w_esc_1_WPP - Ormat 6-5-2007  v19i with internal accounting v3 eq method FINAL 3" xfId="10427" xr:uid="{00000000-0005-0000-0000-0000B1170000}"/>
    <cellStyle name="_________Wind farm - operation CF" xfId="10428" xr:uid="{00000000-0005-0000-0000-0000B2170000}"/>
    <cellStyle name="_________Wind farm - operation CF 2" xfId="10429" xr:uid="{00000000-0005-0000-0000-0000B3170000}"/>
    <cellStyle name="_________Wind farm - operation CF 2 2" xfId="10430" xr:uid="{00000000-0005-0000-0000-0000B4170000}"/>
    <cellStyle name="_________Wind farm - operation CF 2 2 2" xfId="10431" xr:uid="{00000000-0005-0000-0000-0000B5170000}"/>
    <cellStyle name="_________Wind farm - operation CF 2 3" xfId="10432" xr:uid="{00000000-0005-0000-0000-0000B6170000}"/>
    <cellStyle name="_________Wind farm - operation CF 2 3 2" xfId="10433" xr:uid="{00000000-0005-0000-0000-0000B7170000}"/>
    <cellStyle name="_________Wind farm - operation CF 2 4" xfId="10434" xr:uid="{00000000-0005-0000-0000-0000B8170000}"/>
    <cellStyle name="_________Wind farm - operation CF 2 4 2" xfId="10435" xr:uid="{00000000-0005-0000-0000-0000B9170000}"/>
    <cellStyle name="_________Wind farm - operation CF 2 5" xfId="10436" xr:uid="{00000000-0005-0000-0000-0000BA170000}"/>
    <cellStyle name="_________Wind farm - operation CF 2 5 2" xfId="10437" xr:uid="{00000000-0005-0000-0000-0000BB170000}"/>
    <cellStyle name="_________Wind farm - operation CF 2 6" xfId="10438" xr:uid="{00000000-0005-0000-0000-0000BC170000}"/>
    <cellStyle name="_________Wind farm - operation CF 3" xfId="10439" xr:uid="{00000000-0005-0000-0000-0000BD170000}"/>
    <cellStyle name="_________Wind farm - operation CF 3 2" xfId="10440" xr:uid="{00000000-0005-0000-0000-0000BE170000}"/>
    <cellStyle name="_________Wind farm - operation CF 3 2 2" xfId="10441" xr:uid="{00000000-0005-0000-0000-0000BF170000}"/>
    <cellStyle name="_________Wind farm - operation CF 3 3" xfId="10442" xr:uid="{00000000-0005-0000-0000-0000C0170000}"/>
    <cellStyle name="_________Wind farm - operation CF 3 3 2" xfId="10443" xr:uid="{00000000-0005-0000-0000-0000C1170000}"/>
    <cellStyle name="_________Wind farm - operation CF 3 4" xfId="10444" xr:uid="{00000000-0005-0000-0000-0000C2170000}"/>
    <cellStyle name="_________Wind farm - operation CF 3 4 2" xfId="10445" xr:uid="{00000000-0005-0000-0000-0000C3170000}"/>
    <cellStyle name="_________Wind farm - operation CF 3 5" xfId="10446" xr:uid="{00000000-0005-0000-0000-0000C4170000}"/>
    <cellStyle name="_________Wind farm - operation CF 3 5 2" xfId="10447" xr:uid="{00000000-0005-0000-0000-0000C5170000}"/>
    <cellStyle name="_________Wind farm - operation CF 3 6" xfId="10448" xr:uid="{00000000-0005-0000-0000-0000C6170000}"/>
    <cellStyle name="_________Wind farm - operation CF 4" xfId="10449" xr:uid="{00000000-0005-0000-0000-0000C7170000}"/>
    <cellStyle name="_________Wind farm - operation CF_1" xfId="10450" xr:uid="{00000000-0005-0000-0000-0000C8170000}"/>
    <cellStyle name="_________Wind farm - operation CF_1 2" xfId="10451" xr:uid="{00000000-0005-0000-0000-0000C9170000}"/>
    <cellStyle name="_________Wind farm - operation CF_1 2 2" xfId="10452" xr:uid="{00000000-0005-0000-0000-0000CA170000}"/>
    <cellStyle name="_________Wind farm - operation CF_1 2 2 2" xfId="10453" xr:uid="{00000000-0005-0000-0000-0000CB170000}"/>
    <cellStyle name="_________Wind farm - operation CF_1 2 3" xfId="10454" xr:uid="{00000000-0005-0000-0000-0000CC170000}"/>
    <cellStyle name="_________Wind farm - operation CF_1 2 3 2" xfId="10455" xr:uid="{00000000-0005-0000-0000-0000CD170000}"/>
    <cellStyle name="_________Wind farm - operation CF_1 2 4" xfId="10456" xr:uid="{00000000-0005-0000-0000-0000CE170000}"/>
    <cellStyle name="_________Wind farm - operation CF_1 2 4 2" xfId="10457" xr:uid="{00000000-0005-0000-0000-0000CF170000}"/>
    <cellStyle name="_________Wind farm - operation CF_1 2 5" xfId="10458" xr:uid="{00000000-0005-0000-0000-0000D0170000}"/>
    <cellStyle name="_________Wind farm - operation CF_1 2 5 2" xfId="10459" xr:uid="{00000000-0005-0000-0000-0000D1170000}"/>
    <cellStyle name="_________Wind farm - operation CF_1 2 6" xfId="10460" xr:uid="{00000000-0005-0000-0000-0000D2170000}"/>
    <cellStyle name="_________Wind farm - operation CF_1 3" xfId="10461" xr:uid="{00000000-0005-0000-0000-0000D3170000}"/>
    <cellStyle name="_________Wind farm - operation CF_1 3 2" xfId="10462" xr:uid="{00000000-0005-0000-0000-0000D4170000}"/>
    <cellStyle name="_________Wind farm - operation CF_1 3 2 2" xfId="10463" xr:uid="{00000000-0005-0000-0000-0000D5170000}"/>
    <cellStyle name="_________Wind farm - operation CF_1 3 3" xfId="10464" xr:uid="{00000000-0005-0000-0000-0000D6170000}"/>
    <cellStyle name="_________Wind farm - operation CF_1 3 3 2" xfId="10465" xr:uid="{00000000-0005-0000-0000-0000D7170000}"/>
    <cellStyle name="_________Wind farm - operation CF_1 3 4" xfId="10466" xr:uid="{00000000-0005-0000-0000-0000D8170000}"/>
    <cellStyle name="_________Wind farm - operation CF_1 3 4 2" xfId="10467" xr:uid="{00000000-0005-0000-0000-0000D9170000}"/>
    <cellStyle name="_________Wind farm - operation CF_1 3 5" xfId="10468" xr:uid="{00000000-0005-0000-0000-0000DA170000}"/>
    <cellStyle name="_________Wind farm - operation CF_1 3 5 2" xfId="10469" xr:uid="{00000000-0005-0000-0000-0000DB170000}"/>
    <cellStyle name="_________Wind farm - operation CF_1 3 6" xfId="10470" xr:uid="{00000000-0005-0000-0000-0000DC170000}"/>
    <cellStyle name="_________Wind farm - operation CF_1 4" xfId="10471" xr:uid="{00000000-0005-0000-0000-0000DD170000}"/>
    <cellStyle name="_________Wind farm - operation CF_1_CHECK - White Creek Final Closing Model_2007 11 16 vequity method FINAL" xfId="10472" xr:uid="{00000000-0005-0000-0000-0000DE170000}"/>
    <cellStyle name="_________Wind farm - operation CF_1_CHECK - White Creek Final Closing Model_2007 11 16 vequity method FINAL 2" xfId="10473" xr:uid="{00000000-0005-0000-0000-0000DF170000}"/>
    <cellStyle name="_________Wind farm - operation CF_1_CHECK - White Creek Final Closing Model_2007 11 16 vequity method FINAL 2 2" xfId="10474" xr:uid="{00000000-0005-0000-0000-0000E0170000}"/>
    <cellStyle name="_________Wind farm - operation CF_1_CHECK - White Creek Final Closing Model_2007 11 16 vequity method FINAL 3" xfId="10475" xr:uid="{00000000-0005-0000-0000-0000E1170000}"/>
    <cellStyle name="_________Wind farm - operation CF_1_Horizon round 1 model vFINAL" xfId="10476" xr:uid="{00000000-0005-0000-0000-0000E2170000}"/>
    <cellStyle name="_________Wind farm - operation CF_1_Horizon round 1 model vFINAL 2" xfId="10477" xr:uid="{00000000-0005-0000-0000-0000E3170000}"/>
    <cellStyle name="_________Wind farm - operation CF_1_Horizon round 1 model vFINAL 2 2" xfId="10478" xr:uid="{00000000-0005-0000-0000-0000E4170000}"/>
    <cellStyle name="_________Wind farm - operation CF_1_Horizon round 1 model vFINAL 3" xfId="10479" xr:uid="{00000000-0005-0000-0000-0000E5170000}"/>
    <cellStyle name="_________Wind farm - operation CF_1_Horizon round 1 model vFINAL 3 2" xfId="10480" xr:uid="{00000000-0005-0000-0000-0000E6170000}"/>
    <cellStyle name="_________Wind farm - operation CF_1_Horizon round 1 model vFINAL 4" xfId="10481" xr:uid="{00000000-0005-0000-0000-0000E7170000}"/>
    <cellStyle name="_________Wind farm - operation CF_1_Horizon round 1 model vFINAL_1" xfId="10482" xr:uid="{00000000-0005-0000-0000-0000E8170000}"/>
    <cellStyle name="_________Wind farm - operation CF_1_Horizon round 1 model vFINAL_1 2" xfId="10483" xr:uid="{00000000-0005-0000-0000-0000E9170000}"/>
    <cellStyle name="_________Wind farm - operation CF_1_Horizon round 1 model vFINAL_1 2 2" xfId="10484" xr:uid="{00000000-0005-0000-0000-0000EA170000}"/>
    <cellStyle name="_________Wind farm - operation CF_1_Horizon round 1 model vFINAL_1 3" xfId="10485" xr:uid="{00000000-0005-0000-0000-0000EB170000}"/>
    <cellStyle name="_________Wind farm - operation CF_1_Horizon round 1 model vFINAL_1 3 2" xfId="10486" xr:uid="{00000000-0005-0000-0000-0000EC170000}"/>
    <cellStyle name="_________Wind farm - operation CF_1_Horizon round 1 model vFINAL_1 4" xfId="10487" xr:uid="{00000000-0005-0000-0000-0000ED170000}"/>
    <cellStyle name="_________Wind farm - operation CF_1_Horizon round 1 model vFINAL_1_Project Farwest III Model 03-20-07 v135" xfId="10488" xr:uid="{00000000-0005-0000-0000-0000EE170000}"/>
    <cellStyle name="_________Wind farm - operation CF_1_Horizon round 1 model vFINAL_1_Project Farwest III Model 03-20-07 v135 2" xfId="10489" xr:uid="{00000000-0005-0000-0000-0000EF170000}"/>
    <cellStyle name="_________Wind farm - operation CF_1_Horizon round 1 model vFINAL_1_Project Farwest III Model 03-20-07 v135 2 2" xfId="10490" xr:uid="{00000000-0005-0000-0000-0000F0170000}"/>
    <cellStyle name="_________Wind farm - operation CF_1_Horizon round 1 model vFINAL_1_Project Farwest III Model 03-20-07 v135 3" xfId="10491" xr:uid="{00000000-0005-0000-0000-0000F1170000}"/>
    <cellStyle name="_________Wind farm - operation CF_1_Horizon round 1 model vFINAL_1_Project Farwest III Model 03-20-07 v135 3 2" xfId="10492" xr:uid="{00000000-0005-0000-0000-0000F2170000}"/>
    <cellStyle name="_________Wind farm - operation CF_1_Horizon round 1 model vFINAL_1_Project Farwest III Model 03-20-07 v135 4" xfId="10493" xr:uid="{00000000-0005-0000-0000-0000F3170000}"/>
    <cellStyle name="_________Wind farm - operation CF_1_Horizon round 1 model vFINAL_1_Project Farwest III Model 03-20-07 v135_UPC G&amp;A (5-3-07)" xfId="10494" xr:uid="{00000000-0005-0000-0000-0000F4170000}"/>
    <cellStyle name="_________Wind farm - operation CF_1_Horizon round 1 model vFINAL_1_Project Farwest III Model 03-20-07 v135_UPC G&amp;A (5-3-07) 2" xfId="10495" xr:uid="{00000000-0005-0000-0000-0000F5170000}"/>
    <cellStyle name="_________Wind farm - operation CF_1_Horizon round 1 model vFINAL_1_Project Farwest III Model 03-20-07 v135_UPC G&amp;A (5-3-07) 2 2" xfId="10496" xr:uid="{00000000-0005-0000-0000-0000F6170000}"/>
    <cellStyle name="_________Wind farm - operation CF_1_Horizon round 1 model vFINAL_1_Project Farwest III Model 03-20-07 v135_UPC G&amp;A (5-3-07) 3" xfId="10497" xr:uid="{00000000-0005-0000-0000-0000F7170000}"/>
    <cellStyle name="_________Wind farm - operation CF_1_Horizon round 1 model vFINAL_1_Project Farwest III Model 03-20-07 v135_UPC G&amp;A (5-3-07) 3 2" xfId="10498" xr:uid="{00000000-0005-0000-0000-0000F8170000}"/>
    <cellStyle name="_________Wind farm - operation CF_1_Horizon round 1 model vFINAL_1_Project Farwest III Model 03-20-07 v135_UPC G&amp;A (5-3-07) 4" xfId="10499" xr:uid="{00000000-0005-0000-0000-0000F9170000}"/>
    <cellStyle name="_________Wind farm - operation CF_1_Horizon round 1 model vFINAL_1_Project Makani Model 04-11-07 v6" xfId="10500" xr:uid="{00000000-0005-0000-0000-0000FA170000}"/>
    <cellStyle name="_________Wind farm - operation CF_1_Horizon round 1 model vFINAL_1_Project Makani Model 04-11-07 v6 2" xfId="10501" xr:uid="{00000000-0005-0000-0000-0000FB170000}"/>
    <cellStyle name="_________Wind farm - operation CF_1_Horizon round 1 model vFINAL_1_Project Makani Model 04-11-07 v6 2 2" xfId="10502" xr:uid="{00000000-0005-0000-0000-0000FC170000}"/>
    <cellStyle name="_________Wind farm - operation CF_1_Horizon round 1 model vFINAL_1_Project Makani Model 04-11-07 v6 3" xfId="10503" xr:uid="{00000000-0005-0000-0000-0000FD170000}"/>
    <cellStyle name="_________Wind farm - operation CF_1_Horizon round 1 model vFINAL_1_Project Makani Model 04-11-07 v6 3 2" xfId="10504" xr:uid="{00000000-0005-0000-0000-0000FE170000}"/>
    <cellStyle name="_________Wind farm - operation CF_1_Horizon round 1 model vFINAL_1_Project Makani Model 04-11-07 v6 4" xfId="10505" xr:uid="{00000000-0005-0000-0000-0000FF170000}"/>
    <cellStyle name="_________Wind farm - operation CF_1_Horizon round 1 model vFINAL_1_Project Makani Model 04-11-07 v6_UPC G&amp;A (5-3-07)" xfId="10506" xr:uid="{00000000-0005-0000-0000-000000180000}"/>
    <cellStyle name="_________Wind farm - operation CF_1_Horizon round 1 model vFINAL_1_Project Makani Model 04-11-07 v6_UPC G&amp;A (5-3-07) 2" xfId="10507" xr:uid="{00000000-0005-0000-0000-000001180000}"/>
    <cellStyle name="_________Wind farm - operation CF_1_Horizon round 1 model vFINAL_1_Project Makani Model 04-11-07 v6_UPC G&amp;A (5-3-07) 2 2" xfId="10508" xr:uid="{00000000-0005-0000-0000-000002180000}"/>
    <cellStyle name="_________Wind farm - operation CF_1_Horizon round 1 model vFINAL_1_Project Makani Model 04-11-07 v6_UPC G&amp;A (5-3-07) 3" xfId="10509" xr:uid="{00000000-0005-0000-0000-000003180000}"/>
    <cellStyle name="_________Wind farm - operation CF_1_Horizon round 1 model vFINAL_1_Project Makani Model 04-11-07 v6_UPC G&amp;A (5-3-07) 3 2" xfId="10510" xr:uid="{00000000-0005-0000-0000-000004180000}"/>
    <cellStyle name="_________Wind farm - operation CF_1_Horizon round 1 model vFINAL_1_Project Makani Model 04-11-07 v6_UPC G&amp;A (5-3-07) 4" xfId="10511" xr:uid="{00000000-0005-0000-0000-000005180000}"/>
    <cellStyle name="_________Wind farm - operation CF_1_Pre-Tax GAAP" xfId="10512" xr:uid="{00000000-0005-0000-0000-000006180000}"/>
    <cellStyle name="_________Wind farm - operation CF_1_Pre-Tax GAAP 2" xfId="10513" xr:uid="{00000000-0005-0000-0000-000007180000}"/>
    <cellStyle name="_________Wind farm - operation CF_1_Pre-Tax GAAP 2 2" xfId="10514" xr:uid="{00000000-0005-0000-0000-000008180000}"/>
    <cellStyle name="_________Wind farm - operation CF_1_Pre-Tax GAAP 3" xfId="10515" xr:uid="{00000000-0005-0000-0000-000009180000}"/>
    <cellStyle name="_________Wind farm - operation CF_1_WPP - Ormat 6-5-2007  v19i with internal accounting v3 eq method FINAL" xfId="10516" xr:uid="{00000000-0005-0000-0000-00000A180000}"/>
    <cellStyle name="_________Wind farm - operation CF_1_WPP - Ormat 6-5-2007  v19i with internal accounting v3 eq method FINAL 2" xfId="10517" xr:uid="{00000000-0005-0000-0000-00000B180000}"/>
    <cellStyle name="_________Wind farm - operation CF_1_WPP - Ormat 6-5-2007  v19i with internal accounting v3 eq method FINAL 2 2" xfId="10518" xr:uid="{00000000-0005-0000-0000-00000C180000}"/>
    <cellStyle name="_________Wind farm - operation CF_1_WPP - Ormat 6-5-2007  v19i with internal accounting v3 eq method FINAL 3" xfId="10519" xr:uid="{00000000-0005-0000-0000-00000D180000}"/>
    <cellStyle name="_________Wind farm - operation CF_CHECK - White Creek Final Closing Model_2007 11 16 vequity method FINAL" xfId="10520" xr:uid="{00000000-0005-0000-0000-00000E180000}"/>
    <cellStyle name="_________Wind farm - operation CF_CHECK - White Creek Final Closing Model_2007 11 16 vequity method FINAL 2" xfId="10521" xr:uid="{00000000-0005-0000-0000-00000F180000}"/>
    <cellStyle name="_________Wind farm - operation CF_CHECK - White Creek Final Closing Model_2007 11 16 vequity method FINAL 2 2" xfId="10522" xr:uid="{00000000-0005-0000-0000-000010180000}"/>
    <cellStyle name="_________Wind farm - operation CF_CHECK - White Creek Final Closing Model_2007 11 16 vequity method FINAL 3" xfId="10523" xr:uid="{00000000-0005-0000-0000-000011180000}"/>
    <cellStyle name="_________Wind farm - operation CF_Horizon round 1 model vFINAL" xfId="10524" xr:uid="{00000000-0005-0000-0000-000012180000}"/>
    <cellStyle name="_________Wind farm - operation CF_Horizon round 1 model vFINAL 2" xfId="10525" xr:uid="{00000000-0005-0000-0000-000013180000}"/>
    <cellStyle name="_________Wind farm - operation CF_Horizon round 1 model vFINAL 2 2" xfId="10526" xr:uid="{00000000-0005-0000-0000-000014180000}"/>
    <cellStyle name="_________Wind farm - operation CF_Horizon round 1 model vFINAL 3" xfId="10527" xr:uid="{00000000-0005-0000-0000-000015180000}"/>
    <cellStyle name="_________Wind farm - operation CF_Horizon round 1 model vFINAL 3 2" xfId="10528" xr:uid="{00000000-0005-0000-0000-000016180000}"/>
    <cellStyle name="_________Wind farm - operation CF_Horizon round 1 model vFINAL 4" xfId="10529" xr:uid="{00000000-0005-0000-0000-000017180000}"/>
    <cellStyle name="_________Wind farm - operation CF_Horizon round 1 model vFINAL_1" xfId="10530" xr:uid="{00000000-0005-0000-0000-000018180000}"/>
    <cellStyle name="_________Wind farm - operation CF_Horizon round 1 model vFINAL_1 2" xfId="10531" xr:uid="{00000000-0005-0000-0000-000019180000}"/>
    <cellStyle name="_________Wind farm - operation CF_Horizon round 1 model vFINAL_1 2 2" xfId="10532" xr:uid="{00000000-0005-0000-0000-00001A180000}"/>
    <cellStyle name="_________Wind farm - operation CF_Horizon round 1 model vFINAL_1 3" xfId="10533" xr:uid="{00000000-0005-0000-0000-00001B180000}"/>
    <cellStyle name="_________Wind farm - operation CF_Horizon round 1 model vFINAL_1 3 2" xfId="10534" xr:uid="{00000000-0005-0000-0000-00001C180000}"/>
    <cellStyle name="_________Wind farm - operation CF_Horizon round 1 model vFINAL_1 4" xfId="10535" xr:uid="{00000000-0005-0000-0000-00001D180000}"/>
    <cellStyle name="_________Wind farm - operation CF_Horizon round 1 model vFINAL_1_Project Farwest III Model 03-20-07 v135" xfId="10536" xr:uid="{00000000-0005-0000-0000-00001E180000}"/>
    <cellStyle name="_________Wind farm - operation CF_Horizon round 1 model vFINAL_1_Project Farwest III Model 03-20-07 v135 2" xfId="10537" xr:uid="{00000000-0005-0000-0000-00001F180000}"/>
    <cellStyle name="_________Wind farm - operation CF_Horizon round 1 model vFINAL_1_Project Farwest III Model 03-20-07 v135 2 2" xfId="10538" xr:uid="{00000000-0005-0000-0000-000020180000}"/>
    <cellStyle name="_________Wind farm - operation CF_Horizon round 1 model vFINAL_1_Project Farwest III Model 03-20-07 v135 3" xfId="10539" xr:uid="{00000000-0005-0000-0000-000021180000}"/>
    <cellStyle name="_________Wind farm - operation CF_Horizon round 1 model vFINAL_1_Project Farwest III Model 03-20-07 v135 3 2" xfId="10540" xr:uid="{00000000-0005-0000-0000-000022180000}"/>
    <cellStyle name="_________Wind farm - operation CF_Horizon round 1 model vFINAL_1_Project Farwest III Model 03-20-07 v135 4" xfId="10541" xr:uid="{00000000-0005-0000-0000-000023180000}"/>
    <cellStyle name="_________Wind farm - operation CF_Horizon round 1 model vFINAL_1_Project Farwest III Model 03-20-07 v135_UPC G&amp;A (5-3-07)" xfId="10542" xr:uid="{00000000-0005-0000-0000-000024180000}"/>
    <cellStyle name="_________Wind farm - operation CF_Horizon round 1 model vFINAL_1_Project Farwest III Model 03-20-07 v135_UPC G&amp;A (5-3-07) 2" xfId="10543" xr:uid="{00000000-0005-0000-0000-000025180000}"/>
    <cellStyle name="_________Wind farm - operation CF_Horizon round 1 model vFINAL_1_Project Farwest III Model 03-20-07 v135_UPC G&amp;A (5-3-07) 2 2" xfId="10544" xr:uid="{00000000-0005-0000-0000-000026180000}"/>
    <cellStyle name="_________Wind farm - operation CF_Horizon round 1 model vFINAL_1_Project Farwest III Model 03-20-07 v135_UPC G&amp;A (5-3-07) 3" xfId="10545" xr:uid="{00000000-0005-0000-0000-000027180000}"/>
    <cellStyle name="_________Wind farm - operation CF_Horizon round 1 model vFINAL_1_Project Farwest III Model 03-20-07 v135_UPC G&amp;A (5-3-07) 3 2" xfId="10546" xr:uid="{00000000-0005-0000-0000-000028180000}"/>
    <cellStyle name="_________Wind farm - operation CF_Horizon round 1 model vFINAL_1_Project Farwest III Model 03-20-07 v135_UPC G&amp;A (5-3-07) 4" xfId="10547" xr:uid="{00000000-0005-0000-0000-000029180000}"/>
    <cellStyle name="_________Wind farm - operation CF_Horizon round 1 model vFINAL_1_Project Makani Model 04-11-07 v6" xfId="10548" xr:uid="{00000000-0005-0000-0000-00002A180000}"/>
    <cellStyle name="_________Wind farm - operation CF_Horizon round 1 model vFINAL_1_Project Makani Model 04-11-07 v6 2" xfId="10549" xr:uid="{00000000-0005-0000-0000-00002B180000}"/>
    <cellStyle name="_________Wind farm - operation CF_Horizon round 1 model vFINAL_1_Project Makani Model 04-11-07 v6 2 2" xfId="10550" xr:uid="{00000000-0005-0000-0000-00002C180000}"/>
    <cellStyle name="_________Wind farm - operation CF_Horizon round 1 model vFINAL_1_Project Makani Model 04-11-07 v6 3" xfId="10551" xr:uid="{00000000-0005-0000-0000-00002D180000}"/>
    <cellStyle name="_________Wind farm - operation CF_Horizon round 1 model vFINAL_1_Project Makani Model 04-11-07 v6 3 2" xfId="10552" xr:uid="{00000000-0005-0000-0000-00002E180000}"/>
    <cellStyle name="_________Wind farm - operation CF_Horizon round 1 model vFINAL_1_Project Makani Model 04-11-07 v6 4" xfId="10553" xr:uid="{00000000-0005-0000-0000-00002F180000}"/>
    <cellStyle name="_________Wind farm - operation CF_Horizon round 1 model vFINAL_1_Project Makani Model 04-11-07 v6_UPC G&amp;A (5-3-07)" xfId="10554" xr:uid="{00000000-0005-0000-0000-000030180000}"/>
    <cellStyle name="_________Wind farm - operation CF_Horizon round 1 model vFINAL_1_Project Makani Model 04-11-07 v6_UPC G&amp;A (5-3-07) 2" xfId="10555" xr:uid="{00000000-0005-0000-0000-000031180000}"/>
    <cellStyle name="_________Wind farm - operation CF_Horizon round 1 model vFINAL_1_Project Makani Model 04-11-07 v6_UPC G&amp;A (5-3-07) 2 2" xfId="10556" xr:uid="{00000000-0005-0000-0000-000032180000}"/>
    <cellStyle name="_________Wind farm - operation CF_Horizon round 1 model vFINAL_1_Project Makani Model 04-11-07 v6_UPC G&amp;A (5-3-07) 3" xfId="10557" xr:uid="{00000000-0005-0000-0000-000033180000}"/>
    <cellStyle name="_________Wind farm - operation CF_Horizon round 1 model vFINAL_1_Project Makani Model 04-11-07 v6_UPC G&amp;A (5-3-07) 3 2" xfId="10558" xr:uid="{00000000-0005-0000-0000-000034180000}"/>
    <cellStyle name="_________Wind farm - operation CF_Horizon round 1 model vFINAL_1_Project Makani Model 04-11-07 v6_UPC G&amp;A (5-3-07) 4" xfId="10559" xr:uid="{00000000-0005-0000-0000-000035180000}"/>
    <cellStyle name="_________Wind farm - operation CF_Pre-Tax GAAP" xfId="10560" xr:uid="{00000000-0005-0000-0000-000036180000}"/>
    <cellStyle name="_________Wind farm - operation CF_Pre-Tax GAAP 2" xfId="10561" xr:uid="{00000000-0005-0000-0000-000037180000}"/>
    <cellStyle name="_________Wind farm - operation CF_Pre-Tax GAAP 2 2" xfId="10562" xr:uid="{00000000-0005-0000-0000-000038180000}"/>
    <cellStyle name="_________Wind farm - operation CF_Pre-Tax GAAP 3" xfId="10563" xr:uid="{00000000-0005-0000-0000-000039180000}"/>
    <cellStyle name="_________Wind farm - operation CF_WPP - Ormat 6-5-2007  v19i with internal accounting v3 eq method FINAL" xfId="10564" xr:uid="{00000000-0005-0000-0000-00003A180000}"/>
    <cellStyle name="_________Wind farm - operation CF_WPP - Ormat 6-5-2007  v19i with internal accounting v3 eq method FINAL 2" xfId="10565" xr:uid="{00000000-0005-0000-0000-00003B180000}"/>
    <cellStyle name="_________Wind farm - operation CF_WPP - Ormat 6-5-2007  v19i with internal accounting v3 eq method FINAL 2 2" xfId="10566" xr:uid="{00000000-0005-0000-0000-00003C180000}"/>
    <cellStyle name="_________Wind farm - operation CF_WPP - Ormat 6-5-2007  v19i with internal accounting v3 eq method FINAL 3" xfId="10567" xr:uid="{00000000-0005-0000-0000-00003D180000}"/>
    <cellStyle name="________071212 Unlevered McCormick Model - 2003 version" xfId="10568" xr:uid="{00000000-0005-0000-0000-00003E180000}"/>
    <cellStyle name="________1" xfId="10569" xr:uid="{00000000-0005-0000-0000-00003F180000}"/>
    <cellStyle name="________1_071212 Unlevered McCormick Model - 2003 version" xfId="10570" xr:uid="{00000000-0005-0000-0000-000040180000}"/>
    <cellStyle name="_______071212 Unlevered McCormick Model - 2003 version" xfId="10571" xr:uid="{00000000-0005-0000-0000-000041180000}"/>
    <cellStyle name="_______ClearSky_AEP_Min_04.04.02_Bank" xfId="10572" xr:uid="{00000000-0005-0000-0000-000042180000}"/>
    <cellStyle name="_______ClearSky_AEP_Min_04.04.02_Bank 2" xfId="10573" xr:uid="{00000000-0005-0000-0000-000043180000}"/>
    <cellStyle name="_______ClearSky_AEP_Min_04.04.02_Bank 2 2" xfId="10574" xr:uid="{00000000-0005-0000-0000-000044180000}"/>
    <cellStyle name="_______ClearSky_AEP_Min_04.04.02_Bank 3" xfId="10575" xr:uid="{00000000-0005-0000-0000-000045180000}"/>
    <cellStyle name="_______ClearSky_AEP_Min_04.04.02_Bank 3 2" xfId="10576" xr:uid="{00000000-0005-0000-0000-000046180000}"/>
    <cellStyle name="_______ClearSky_AEP_Min_04.04.02_Bank 4" xfId="10577" xr:uid="{00000000-0005-0000-0000-000047180000}"/>
    <cellStyle name="_______ClearSky_AEP_Min_04.04.02_Bank 4 2" xfId="10578" xr:uid="{00000000-0005-0000-0000-000048180000}"/>
    <cellStyle name="_______ClearSky_AEP_Min_04.04.02_Bank 5" xfId="10579" xr:uid="{00000000-0005-0000-0000-000049180000}"/>
    <cellStyle name="_______ClearSky_AEP_Min_04.04.02_Bank 5 2" xfId="10580" xr:uid="{00000000-0005-0000-0000-00004A180000}"/>
    <cellStyle name="_______ClearSky_AEP_Min_04.04.02_Bank 6" xfId="10581" xr:uid="{00000000-0005-0000-0000-00004B180000}"/>
    <cellStyle name="_______ClearSky_AEP_Min_04.04.02_Bank_1" xfId="10582" xr:uid="{00000000-0005-0000-0000-00004C180000}"/>
    <cellStyle name="_______ClearSky_AEP_Min_04.04.02_Bank_1 2" xfId="10583" xr:uid="{00000000-0005-0000-0000-00004D180000}"/>
    <cellStyle name="_______ClearSky_AEP_Min_04.04.02_Bank_1 2 2" xfId="10584" xr:uid="{00000000-0005-0000-0000-00004E180000}"/>
    <cellStyle name="_______ClearSky_AEP_Min_04.04.02_Bank_1 3" xfId="10585" xr:uid="{00000000-0005-0000-0000-00004F180000}"/>
    <cellStyle name="_______ClearSky_AEP_Min_04.04.02_Bank_1 3 2" xfId="10586" xr:uid="{00000000-0005-0000-0000-000050180000}"/>
    <cellStyle name="_______ClearSky_AEP_Min_04.04.02_Bank_1 4" xfId="10587" xr:uid="{00000000-0005-0000-0000-000051180000}"/>
    <cellStyle name="_______ClearSky_AEP_Min_04.04.02_Bank_1 4 2" xfId="10588" xr:uid="{00000000-0005-0000-0000-000052180000}"/>
    <cellStyle name="_______ClearSky_AEP_Min_04.04.02_Bank_1 5" xfId="10589" xr:uid="{00000000-0005-0000-0000-000053180000}"/>
    <cellStyle name="_______ClearSky_AEP_Min_04.04.02_Bank_1 5 2" xfId="10590" xr:uid="{00000000-0005-0000-0000-000054180000}"/>
    <cellStyle name="_______ClearSky_AEP_Min_04.04.02_Bank_1 6" xfId="10591" xr:uid="{00000000-0005-0000-0000-000055180000}"/>
    <cellStyle name="_______Clearsky_internal_050301" xfId="10592" xr:uid="{00000000-0005-0000-0000-000056180000}"/>
    <cellStyle name="_______Clearsky_internal_050301 2" xfId="10593" xr:uid="{00000000-0005-0000-0000-000057180000}"/>
    <cellStyle name="_______Clearsky_internal_050301 2 2" xfId="10594" xr:uid="{00000000-0005-0000-0000-000058180000}"/>
    <cellStyle name="_______Clearsky_internal_050301 3" xfId="10595" xr:uid="{00000000-0005-0000-0000-000059180000}"/>
    <cellStyle name="_______Clearsky_internal_050301 3 2" xfId="10596" xr:uid="{00000000-0005-0000-0000-00005A180000}"/>
    <cellStyle name="_______Clearsky_internal_050301 4" xfId="10597" xr:uid="{00000000-0005-0000-0000-00005B180000}"/>
    <cellStyle name="_______Clearsky_internal_050301 4 2" xfId="10598" xr:uid="{00000000-0005-0000-0000-00005C180000}"/>
    <cellStyle name="_______Clearsky_internal_050301 5" xfId="10599" xr:uid="{00000000-0005-0000-0000-00005D180000}"/>
    <cellStyle name="_______Clearsky_internal_050301 5 2" xfId="10600" xr:uid="{00000000-0005-0000-0000-00005E180000}"/>
    <cellStyle name="_______Clearsky_internal_050301 6" xfId="10601" xr:uid="{00000000-0005-0000-0000-00005F180000}"/>
    <cellStyle name="_______Clearsky_internal_050301_1" xfId="10602" xr:uid="{00000000-0005-0000-0000-000060180000}"/>
    <cellStyle name="_______Clearsky_internal_050301_1 2" xfId="10603" xr:uid="{00000000-0005-0000-0000-000061180000}"/>
    <cellStyle name="_______Clearsky_internal_050301_1 2 2" xfId="10604" xr:uid="{00000000-0005-0000-0000-000062180000}"/>
    <cellStyle name="_______Clearsky_internal_050301_1 3" xfId="10605" xr:uid="{00000000-0005-0000-0000-000063180000}"/>
    <cellStyle name="_______Clearsky_internal_050301_1 3 2" xfId="10606" xr:uid="{00000000-0005-0000-0000-000064180000}"/>
    <cellStyle name="_______Clearsky_internal_050301_1 4" xfId="10607" xr:uid="{00000000-0005-0000-0000-000065180000}"/>
    <cellStyle name="_______Clearsky_internal_050301_1 4 2" xfId="10608" xr:uid="{00000000-0005-0000-0000-000066180000}"/>
    <cellStyle name="_______Clearsky_internal_050301_1 5" xfId="10609" xr:uid="{00000000-0005-0000-0000-000067180000}"/>
    <cellStyle name="_______Clearsky_internal_050301_1 5 2" xfId="10610" xr:uid="{00000000-0005-0000-0000-000068180000}"/>
    <cellStyle name="_______Clearsky_internal_050301_1 6" xfId="10611" xr:uid="{00000000-0005-0000-0000-000069180000}"/>
    <cellStyle name="_______Clearsky_internal_070201" xfId="10612" xr:uid="{00000000-0005-0000-0000-00006A180000}"/>
    <cellStyle name="_______Clearsky_internal_070201 2" xfId="10613" xr:uid="{00000000-0005-0000-0000-00006B180000}"/>
    <cellStyle name="_______Clearsky_internal_070201 2 2" xfId="10614" xr:uid="{00000000-0005-0000-0000-00006C180000}"/>
    <cellStyle name="_______Clearsky_internal_070201 3" xfId="10615" xr:uid="{00000000-0005-0000-0000-00006D180000}"/>
    <cellStyle name="_______Clearsky_internal_070201 3 2" xfId="10616" xr:uid="{00000000-0005-0000-0000-00006E180000}"/>
    <cellStyle name="_______Clearsky_internal_070201 4" xfId="10617" xr:uid="{00000000-0005-0000-0000-00006F180000}"/>
    <cellStyle name="_______Clearsky_internal_070201 4 2" xfId="10618" xr:uid="{00000000-0005-0000-0000-000070180000}"/>
    <cellStyle name="_______Clearsky_internal_070201 5" xfId="10619" xr:uid="{00000000-0005-0000-0000-000071180000}"/>
    <cellStyle name="_______Clearsky_internal_070201 5 2" xfId="10620" xr:uid="{00000000-0005-0000-0000-000072180000}"/>
    <cellStyle name="_______Clearsky_internal_070201 6" xfId="10621" xr:uid="{00000000-0005-0000-0000-000073180000}"/>
    <cellStyle name="_______Clearsky_internal_070201.xls Chart 2" xfId="10622" xr:uid="{00000000-0005-0000-0000-000074180000}"/>
    <cellStyle name="_______Clearsky_internal_070201.xls Chart 2 2" xfId="10623" xr:uid="{00000000-0005-0000-0000-000075180000}"/>
    <cellStyle name="_______Clearsky_internal_070201.xls Chart 2 2 2" xfId="10624" xr:uid="{00000000-0005-0000-0000-000076180000}"/>
    <cellStyle name="_______Clearsky_internal_070201.xls Chart 2 3" xfId="10625" xr:uid="{00000000-0005-0000-0000-000077180000}"/>
    <cellStyle name="_______Clearsky_internal_070201.xls Chart 2 3 2" xfId="10626" xr:uid="{00000000-0005-0000-0000-000078180000}"/>
    <cellStyle name="_______Clearsky_internal_070201.xls Chart 2 4" xfId="10627" xr:uid="{00000000-0005-0000-0000-000079180000}"/>
    <cellStyle name="_______Clearsky_internal_070201.xls Chart 2 4 2" xfId="10628" xr:uid="{00000000-0005-0000-0000-00007A180000}"/>
    <cellStyle name="_______Clearsky_internal_070201.xls Chart 2 5" xfId="10629" xr:uid="{00000000-0005-0000-0000-00007B180000}"/>
    <cellStyle name="_______Clearsky_internal_070201.xls Chart 2 5 2" xfId="10630" xr:uid="{00000000-0005-0000-0000-00007C180000}"/>
    <cellStyle name="_______Clearsky_internal_070201.xls Chart 2 6" xfId="10631" xr:uid="{00000000-0005-0000-0000-00007D180000}"/>
    <cellStyle name="_______Clearsky_internal_070201.xls Chart 2_1" xfId="10632" xr:uid="{00000000-0005-0000-0000-00007E180000}"/>
    <cellStyle name="_______Clearsky_internal_070201.xls Chart 2_1 2" xfId="10633" xr:uid="{00000000-0005-0000-0000-00007F180000}"/>
    <cellStyle name="_______Clearsky_internal_070201.xls Chart 2_1 2 2" xfId="10634" xr:uid="{00000000-0005-0000-0000-000080180000}"/>
    <cellStyle name="_______Clearsky_internal_070201.xls Chart 2_1 3" xfId="10635" xr:uid="{00000000-0005-0000-0000-000081180000}"/>
    <cellStyle name="_______Clearsky_internal_070201.xls Chart 2_1 3 2" xfId="10636" xr:uid="{00000000-0005-0000-0000-000082180000}"/>
    <cellStyle name="_______Clearsky_internal_070201.xls Chart 2_1 4" xfId="10637" xr:uid="{00000000-0005-0000-0000-000083180000}"/>
    <cellStyle name="_______Clearsky_internal_070201.xls Chart 2_1 4 2" xfId="10638" xr:uid="{00000000-0005-0000-0000-000084180000}"/>
    <cellStyle name="_______Clearsky_internal_070201.xls Chart 2_1 5" xfId="10639" xr:uid="{00000000-0005-0000-0000-000085180000}"/>
    <cellStyle name="_______Clearsky_internal_070201.xls Chart 2_1 5 2" xfId="10640" xr:uid="{00000000-0005-0000-0000-000086180000}"/>
    <cellStyle name="_______Clearsky_internal_070201.xls Chart 2_1 6" xfId="10641" xr:uid="{00000000-0005-0000-0000-000087180000}"/>
    <cellStyle name="_______Clearsky_internal_070201_1" xfId="10642" xr:uid="{00000000-0005-0000-0000-000088180000}"/>
    <cellStyle name="_______Clearsky_internal_070201_1 2" xfId="10643" xr:uid="{00000000-0005-0000-0000-000089180000}"/>
    <cellStyle name="_______Clearsky_internal_070201_1 2 2" xfId="10644" xr:uid="{00000000-0005-0000-0000-00008A180000}"/>
    <cellStyle name="_______Clearsky_internal_070201_1 3" xfId="10645" xr:uid="{00000000-0005-0000-0000-00008B180000}"/>
    <cellStyle name="_______Clearsky_internal_070201_1 3 2" xfId="10646" xr:uid="{00000000-0005-0000-0000-00008C180000}"/>
    <cellStyle name="_______Clearsky_internal_070201_1 4" xfId="10647" xr:uid="{00000000-0005-0000-0000-00008D180000}"/>
    <cellStyle name="_______Clearsky_internal_070201_1 4 2" xfId="10648" xr:uid="{00000000-0005-0000-0000-00008E180000}"/>
    <cellStyle name="_______Clearsky_internal_070201_1 5" xfId="10649" xr:uid="{00000000-0005-0000-0000-00008F180000}"/>
    <cellStyle name="_______Clearsky_internal_070201_1 5 2" xfId="10650" xr:uid="{00000000-0005-0000-0000-000090180000}"/>
    <cellStyle name="_______Clearsky_internal_070201_1 6" xfId="10651" xr:uid="{00000000-0005-0000-0000-000091180000}"/>
    <cellStyle name="_______Clearsky_Outside_070201.xls Chart 2" xfId="10652" xr:uid="{00000000-0005-0000-0000-000092180000}"/>
    <cellStyle name="_______Clearsky_Outside_070201.xls Chart 2 2" xfId="10653" xr:uid="{00000000-0005-0000-0000-000093180000}"/>
    <cellStyle name="_______Clearsky_Outside_070201.xls Chart 2 2 2" xfId="10654" xr:uid="{00000000-0005-0000-0000-000094180000}"/>
    <cellStyle name="_______Clearsky_Outside_070201.xls Chart 2 3" xfId="10655" xr:uid="{00000000-0005-0000-0000-000095180000}"/>
    <cellStyle name="_______Clearsky_Outside_070201.xls Chart 2 3 2" xfId="10656" xr:uid="{00000000-0005-0000-0000-000096180000}"/>
    <cellStyle name="_______Clearsky_Outside_070201.xls Chart 2 4" xfId="10657" xr:uid="{00000000-0005-0000-0000-000097180000}"/>
    <cellStyle name="_______Clearsky_Outside_070201.xls Chart 2 4 2" xfId="10658" xr:uid="{00000000-0005-0000-0000-000098180000}"/>
    <cellStyle name="_______Clearsky_Outside_070201.xls Chart 2 5" xfId="10659" xr:uid="{00000000-0005-0000-0000-000099180000}"/>
    <cellStyle name="_______Clearsky_Outside_070201.xls Chart 2 5 2" xfId="10660" xr:uid="{00000000-0005-0000-0000-00009A180000}"/>
    <cellStyle name="_______Clearsky_Outside_070201.xls Chart 2 6" xfId="10661" xr:uid="{00000000-0005-0000-0000-00009B180000}"/>
    <cellStyle name="_______Clearsky_Outside_070201.xls Chart 2_1" xfId="10662" xr:uid="{00000000-0005-0000-0000-00009C180000}"/>
    <cellStyle name="_______Clearsky_Outside_070201.xls Chart 2_1 2" xfId="10663" xr:uid="{00000000-0005-0000-0000-00009D180000}"/>
    <cellStyle name="_______Clearsky_Outside_070201.xls Chart 2_1 2 2" xfId="10664" xr:uid="{00000000-0005-0000-0000-00009E180000}"/>
    <cellStyle name="_______Clearsky_Outside_070201.xls Chart 2_1 3" xfId="10665" xr:uid="{00000000-0005-0000-0000-00009F180000}"/>
    <cellStyle name="_______Clearsky_Outside_070201.xls Chart 2_1 3 2" xfId="10666" xr:uid="{00000000-0005-0000-0000-0000A0180000}"/>
    <cellStyle name="_______Clearsky_Outside_070201.xls Chart 2_1 4" xfId="10667" xr:uid="{00000000-0005-0000-0000-0000A1180000}"/>
    <cellStyle name="_______Clearsky_Outside_070201.xls Chart 2_1 4 2" xfId="10668" xr:uid="{00000000-0005-0000-0000-0000A2180000}"/>
    <cellStyle name="_______Clearsky_Outside_070201.xls Chart 2_1 5" xfId="10669" xr:uid="{00000000-0005-0000-0000-0000A3180000}"/>
    <cellStyle name="_______Clearsky_Outside_070201.xls Chart 2_1 5 2" xfId="10670" xr:uid="{00000000-0005-0000-0000-0000A4180000}"/>
    <cellStyle name="_______Clearsky_Outside_070201.xls Chart 2_1 6" xfId="10671" xr:uid="{00000000-0005-0000-0000-0000A5180000}"/>
    <cellStyle name="_______EWC 43.5MW8oMtresc 3_25_021" xfId="10672" xr:uid="{00000000-0005-0000-0000-0000A6180000}"/>
    <cellStyle name="_______EWC 43.5MW8oMtresc 3_25_021 2" xfId="10673" xr:uid="{00000000-0005-0000-0000-0000A7180000}"/>
    <cellStyle name="_______EWC 43.5MW8oMtresc 3_25_021 2 2" xfId="10674" xr:uid="{00000000-0005-0000-0000-0000A8180000}"/>
    <cellStyle name="_______EWC 43.5MW8oMtresc 3_25_021 2 2 2" xfId="10675" xr:uid="{00000000-0005-0000-0000-0000A9180000}"/>
    <cellStyle name="_______EWC 43.5MW8oMtresc 3_25_021 2 3" xfId="10676" xr:uid="{00000000-0005-0000-0000-0000AA180000}"/>
    <cellStyle name="_______EWC 43.5MW8oMtresc 3_25_021 2 3 2" xfId="10677" xr:uid="{00000000-0005-0000-0000-0000AB180000}"/>
    <cellStyle name="_______EWC 43.5MW8oMtresc 3_25_021 2 4" xfId="10678" xr:uid="{00000000-0005-0000-0000-0000AC180000}"/>
    <cellStyle name="_______EWC 43.5MW8oMtresc 3_25_021 2 4 2" xfId="10679" xr:uid="{00000000-0005-0000-0000-0000AD180000}"/>
    <cellStyle name="_______EWC 43.5MW8oMtresc 3_25_021 2 5" xfId="10680" xr:uid="{00000000-0005-0000-0000-0000AE180000}"/>
    <cellStyle name="_______EWC 43.5MW8oMtresc 3_25_021 2 5 2" xfId="10681" xr:uid="{00000000-0005-0000-0000-0000AF180000}"/>
    <cellStyle name="_______EWC 43.5MW8oMtresc 3_25_021 2 6" xfId="10682" xr:uid="{00000000-0005-0000-0000-0000B0180000}"/>
    <cellStyle name="_______EWC 43.5MW8oMtresc 3_25_021 3" xfId="10683" xr:uid="{00000000-0005-0000-0000-0000B1180000}"/>
    <cellStyle name="_______EWC 43.5MW8oMtresc 3_25_021 3 2" xfId="10684" xr:uid="{00000000-0005-0000-0000-0000B2180000}"/>
    <cellStyle name="_______EWC 43.5MW8oMtresc 3_25_021 3 2 2" xfId="10685" xr:uid="{00000000-0005-0000-0000-0000B3180000}"/>
    <cellStyle name="_______EWC 43.5MW8oMtresc 3_25_021 3 3" xfId="10686" xr:uid="{00000000-0005-0000-0000-0000B4180000}"/>
    <cellStyle name="_______EWC 43.5MW8oMtresc 3_25_021 3 3 2" xfId="10687" xr:uid="{00000000-0005-0000-0000-0000B5180000}"/>
    <cellStyle name="_______EWC 43.5MW8oMtresc 3_25_021 3 4" xfId="10688" xr:uid="{00000000-0005-0000-0000-0000B6180000}"/>
    <cellStyle name="_______EWC 43.5MW8oMtresc 3_25_021 3 4 2" xfId="10689" xr:uid="{00000000-0005-0000-0000-0000B7180000}"/>
    <cellStyle name="_______EWC 43.5MW8oMtresc 3_25_021 3 5" xfId="10690" xr:uid="{00000000-0005-0000-0000-0000B8180000}"/>
    <cellStyle name="_______EWC 43.5MW8oMtresc 3_25_021 3 5 2" xfId="10691" xr:uid="{00000000-0005-0000-0000-0000B9180000}"/>
    <cellStyle name="_______EWC 43.5MW8oMtresc 3_25_021 3 6" xfId="10692" xr:uid="{00000000-0005-0000-0000-0000BA180000}"/>
    <cellStyle name="_______EWC 43.5MW8oMtresc 3_25_021 4" xfId="10693" xr:uid="{00000000-0005-0000-0000-0000BB180000}"/>
    <cellStyle name="_______EWC 43.5MW8oMtresc 3_25_021_1" xfId="10694" xr:uid="{00000000-0005-0000-0000-0000BC180000}"/>
    <cellStyle name="_______EWC 43.5MW8oMtresc 3_25_021_1 2" xfId="10695" xr:uid="{00000000-0005-0000-0000-0000BD180000}"/>
    <cellStyle name="_______EWC 43.5MW8oMtresc 3_25_021_1 2 2" xfId="10696" xr:uid="{00000000-0005-0000-0000-0000BE180000}"/>
    <cellStyle name="_______EWC 43.5MW8oMtresc 3_25_021_1 2 2 2" xfId="10697" xr:uid="{00000000-0005-0000-0000-0000BF180000}"/>
    <cellStyle name="_______EWC 43.5MW8oMtresc 3_25_021_1 2 3" xfId="10698" xr:uid="{00000000-0005-0000-0000-0000C0180000}"/>
    <cellStyle name="_______EWC 43.5MW8oMtresc 3_25_021_1 2 3 2" xfId="10699" xr:uid="{00000000-0005-0000-0000-0000C1180000}"/>
    <cellStyle name="_______EWC 43.5MW8oMtresc 3_25_021_1 2 4" xfId="10700" xr:uid="{00000000-0005-0000-0000-0000C2180000}"/>
    <cellStyle name="_______EWC 43.5MW8oMtresc 3_25_021_1 2 4 2" xfId="10701" xr:uid="{00000000-0005-0000-0000-0000C3180000}"/>
    <cellStyle name="_______EWC 43.5MW8oMtresc 3_25_021_1 2 5" xfId="10702" xr:uid="{00000000-0005-0000-0000-0000C4180000}"/>
    <cellStyle name="_______EWC 43.5MW8oMtresc 3_25_021_1 2 5 2" xfId="10703" xr:uid="{00000000-0005-0000-0000-0000C5180000}"/>
    <cellStyle name="_______EWC 43.5MW8oMtresc 3_25_021_1 2 6" xfId="10704" xr:uid="{00000000-0005-0000-0000-0000C6180000}"/>
    <cellStyle name="_______EWC 43.5MW8oMtresc 3_25_021_1 3" xfId="10705" xr:uid="{00000000-0005-0000-0000-0000C7180000}"/>
    <cellStyle name="_______EWC 43.5MW8oMtresc 3_25_021_1 3 2" xfId="10706" xr:uid="{00000000-0005-0000-0000-0000C8180000}"/>
    <cellStyle name="_______EWC 43.5MW8oMtresc 3_25_021_1 3 2 2" xfId="10707" xr:uid="{00000000-0005-0000-0000-0000C9180000}"/>
    <cellStyle name="_______EWC 43.5MW8oMtresc 3_25_021_1 3 3" xfId="10708" xr:uid="{00000000-0005-0000-0000-0000CA180000}"/>
    <cellStyle name="_______EWC 43.5MW8oMtresc 3_25_021_1 3 3 2" xfId="10709" xr:uid="{00000000-0005-0000-0000-0000CB180000}"/>
    <cellStyle name="_______EWC 43.5MW8oMtresc 3_25_021_1 3 4" xfId="10710" xr:uid="{00000000-0005-0000-0000-0000CC180000}"/>
    <cellStyle name="_______EWC 43.5MW8oMtresc 3_25_021_1 3 4 2" xfId="10711" xr:uid="{00000000-0005-0000-0000-0000CD180000}"/>
    <cellStyle name="_______EWC 43.5MW8oMtresc 3_25_021_1 3 5" xfId="10712" xr:uid="{00000000-0005-0000-0000-0000CE180000}"/>
    <cellStyle name="_______EWC 43.5MW8oMtresc 3_25_021_1 3 5 2" xfId="10713" xr:uid="{00000000-0005-0000-0000-0000CF180000}"/>
    <cellStyle name="_______EWC 43.5MW8oMtresc 3_25_021_1 3 6" xfId="10714" xr:uid="{00000000-0005-0000-0000-0000D0180000}"/>
    <cellStyle name="_______EWC 43.5MW8oMtresc 3_25_021_1 4" xfId="10715" xr:uid="{00000000-0005-0000-0000-0000D1180000}"/>
    <cellStyle name="_______EWC 43.5MW8oMtresc 3_25_021_1_CHECK - White Creek Final Closing Model_2007 11 16 vequity method FINAL" xfId="10716" xr:uid="{00000000-0005-0000-0000-0000D2180000}"/>
    <cellStyle name="_______EWC 43.5MW8oMtresc 3_25_021_1_CHECK - White Creek Final Closing Model_2007 11 16 vequity method FINAL 2" xfId="10717" xr:uid="{00000000-0005-0000-0000-0000D3180000}"/>
    <cellStyle name="_______EWC 43.5MW8oMtresc 3_25_021_1_CHECK - White Creek Final Closing Model_2007 11 16 vequity method FINAL 2 2" xfId="10718" xr:uid="{00000000-0005-0000-0000-0000D4180000}"/>
    <cellStyle name="_______EWC 43.5MW8oMtresc 3_25_021_1_CHECK - White Creek Final Closing Model_2007 11 16 vequity method FINAL 3" xfId="10719" xr:uid="{00000000-0005-0000-0000-0000D5180000}"/>
    <cellStyle name="_______EWC 43.5MW8oMtresc 3_25_021_1_Horizon round 1 model vFINAL" xfId="10720" xr:uid="{00000000-0005-0000-0000-0000D6180000}"/>
    <cellStyle name="_______EWC 43.5MW8oMtresc 3_25_021_1_Horizon round 1 model vFINAL 2" xfId="10721" xr:uid="{00000000-0005-0000-0000-0000D7180000}"/>
    <cellStyle name="_______EWC 43.5MW8oMtresc 3_25_021_1_Horizon round 1 model vFINAL 2 2" xfId="10722" xr:uid="{00000000-0005-0000-0000-0000D8180000}"/>
    <cellStyle name="_______EWC 43.5MW8oMtresc 3_25_021_1_Horizon round 1 model vFINAL 3" xfId="10723" xr:uid="{00000000-0005-0000-0000-0000D9180000}"/>
    <cellStyle name="_______EWC 43.5MW8oMtresc 3_25_021_1_Horizon round 1 model vFINAL 3 2" xfId="10724" xr:uid="{00000000-0005-0000-0000-0000DA180000}"/>
    <cellStyle name="_______EWC 43.5MW8oMtresc 3_25_021_1_Horizon round 1 model vFINAL 4" xfId="10725" xr:uid="{00000000-0005-0000-0000-0000DB180000}"/>
    <cellStyle name="_______EWC 43.5MW8oMtresc 3_25_021_1_Horizon round 1 model vFINAL_1" xfId="10726" xr:uid="{00000000-0005-0000-0000-0000DC180000}"/>
    <cellStyle name="_______EWC 43.5MW8oMtresc 3_25_021_1_Horizon round 1 model vFINAL_1 2" xfId="10727" xr:uid="{00000000-0005-0000-0000-0000DD180000}"/>
    <cellStyle name="_______EWC 43.5MW8oMtresc 3_25_021_1_Horizon round 1 model vFINAL_1 2 2" xfId="10728" xr:uid="{00000000-0005-0000-0000-0000DE180000}"/>
    <cellStyle name="_______EWC 43.5MW8oMtresc 3_25_021_1_Horizon round 1 model vFINAL_1 3" xfId="10729" xr:uid="{00000000-0005-0000-0000-0000DF180000}"/>
    <cellStyle name="_______EWC 43.5MW8oMtresc 3_25_021_1_Horizon round 1 model vFINAL_1 3 2" xfId="10730" xr:uid="{00000000-0005-0000-0000-0000E0180000}"/>
    <cellStyle name="_______EWC 43.5MW8oMtresc 3_25_021_1_Horizon round 1 model vFINAL_1 4" xfId="10731" xr:uid="{00000000-0005-0000-0000-0000E1180000}"/>
    <cellStyle name="_______EWC 43.5MW8oMtresc 3_25_021_1_Horizon round 1 model vFINAL_1_Project Farwest III Model 03-20-07 v135" xfId="10732" xr:uid="{00000000-0005-0000-0000-0000E2180000}"/>
    <cellStyle name="_______EWC 43.5MW8oMtresc 3_25_021_1_Horizon round 1 model vFINAL_1_Project Farwest III Model 03-20-07 v135 2" xfId="10733" xr:uid="{00000000-0005-0000-0000-0000E3180000}"/>
    <cellStyle name="_______EWC 43.5MW8oMtresc 3_25_021_1_Horizon round 1 model vFINAL_1_Project Farwest III Model 03-20-07 v135 2 2" xfId="10734" xr:uid="{00000000-0005-0000-0000-0000E4180000}"/>
    <cellStyle name="_______EWC 43.5MW8oMtresc 3_25_021_1_Horizon round 1 model vFINAL_1_Project Farwest III Model 03-20-07 v135 3" xfId="10735" xr:uid="{00000000-0005-0000-0000-0000E5180000}"/>
    <cellStyle name="_______EWC 43.5MW8oMtresc 3_25_021_1_Horizon round 1 model vFINAL_1_Project Farwest III Model 03-20-07 v135 3 2" xfId="10736" xr:uid="{00000000-0005-0000-0000-0000E6180000}"/>
    <cellStyle name="_______EWC 43.5MW8oMtresc 3_25_021_1_Horizon round 1 model vFINAL_1_Project Farwest III Model 03-20-07 v135 4" xfId="10737" xr:uid="{00000000-0005-0000-0000-0000E7180000}"/>
    <cellStyle name="_______EWC 43.5MW8oMtresc 3_25_021_1_Horizon round 1 model vFINAL_1_Project Farwest III Model 03-20-07 v135_UPC G&amp;A (5-3-07)" xfId="10738" xr:uid="{00000000-0005-0000-0000-0000E8180000}"/>
    <cellStyle name="_______EWC 43.5MW8oMtresc 3_25_021_1_Horizon round 1 model vFINAL_1_Project Farwest III Model 03-20-07 v135_UPC G&amp;A (5-3-07) 2" xfId="10739" xr:uid="{00000000-0005-0000-0000-0000E9180000}"/>
    <cellStyle name="_______EWC 43.5MW8oMtresc 3_25_021_1_Horizon round 1 model vFINAL_1_Project Farwest III Model 03-20-07 v135_UPC G&amp;A (5-3-07) 2 2" xfId="10740" xr:uid="{00000000-0005-0000-0000-0000EA180000}"/>
    <cellStyle name="_______EWC 43.5MW8oMtresc 3_25_021_1_Horizon round 1 model vFINAL_1_Project Farwest III Model 03-20-07 v135_UPC G&amp;A (5-3-07) 3" xfId="10741" xr:uid="{00000000-0005-0000-0000-0000EB180000}"/>
    <cellStyle name="_______EWC 43.5MW8oMtresc 3_25_021_1_Horizon round 1 model vFINAL_1_Project Farwest III Model 03-20-07 v135_UPC G&amp;A (5-3-07) 3 2" xfId="10742" xr:uid="{00000000-0005-0000-0000-0000EC180000}"/>
    <cellStyle name="_______EWC 43.5MW8oMtresc 3_25_021_1_Horizon round 1 model vFINAL_1_Project Farwest III Model 03-20-07 v135_UPC G&amp;A (5-3-07) 4" xfId="10743" xr:uid="{00000000-0005-0000-0000-0000ED180000}"/>
    <cellStyle name="_______EWC 43.5MW8oMtresc 3_25_021_1_Horizon round 1 model vFINAL_1_Project Makani Model 04-11-07 v6" xfId="10744" xr:uid="{00000000-0005-0000-0000-0000EE180000}"/>
    <cellStyle name="_______EWC 43.5MW8oMtresc 3_25_021_1_Horizon round 1 model vFINAL_1_Project Makani Model 04-11-07 v6 2" xfId="10745" xr:uid="{00000000-0005-0000-0000-0000EF180000}"/>
    <cellStyle name="_______EWC 43.5MW8oMtresc 3_25_021_1_Horizon round 1 model vFINAL_1_Project Makani Model 04-11-07 v6 2 2" xfId="10746" xr:uid="{00000000-0005-0000-0000-0000F0180000}"/>
    <cellStyle name="_______EWC 43.5MW8oMtresc 3_25_021_1_Horizon round 1 model vFINAL_1_Project Makani Model 04-11-07 v6 3" xfId="10747" xr:uid="{00000000-0005-0000-0000-0000F1180000}"/>
    <cellStyle name="_______EWC 43.5MW8oMtresc 3_25_021_1_Horizon round 1 model vFINAL_1_Project Makani Model 04-11-07 v6 3 2" xfId="10748" xr:uid="{00000000-0005-0000-0000-0000F2180000}"/>
    <cellStyle name="_______EWC 43.5MW8oMtresc 3_25_021_1_Horizon round 1 model vFINAL_1_Project Makani Model 04-11-07 v6 4" xfId="10749" xr:uid="{00000000-0005-0000-0000-0000F3180000}"/>
    <cellStyle name="_______EWC 43.5MW8oMtresc 3_25_021_1_Horizon round 1 model vFINAL_1_Project Makani Model 04-11-07 v6_UPC G&amp;A (5-3-07)" xfId="10750" xr:uid="{00000000-0005-0000-0000-0000F4180000}"/>
    <cellStyle name="_______EWC 43.5MW8oMtresc 3_25_021_1_Horizon round 1 model vFINAL_1_Project Makani Model 04-11-07 v6_UPC G&amp;A (5-3-07) 2" xfId="10751" xr:uid="{00000000-0005-0000-0000-0000F5180000}"/>
    <cellStyle name="_______EWC 43.5MW8oMtresc 3_25_021_1_Horizon round 1 model vFINAL_1_Project Makani Model 04-11-07 v6_UPC G&amp;A (5-3-07) 2 2" xfId="10752" xr:uid="{00000000-0005-0000-0000-0000F6180000}"/>
    <cellStyle name="_______EWC 43.5MW8oMtresc 3_25_021_1_Horizon round 1 model vFINAL_1_Project Makani Model 04-11-07 v6_UPC G&amp;A (5-3-07) 3" xfId="10753" xr:uid="{00000000-0005-0000-0000-0000F7180000}"/>
    <cellStyle name="_______EWC 43.5MW8oMtresc 3_25_021_1_Horizon round 1 model vFINAL_1_Project Makani Model 04-11-07 v6_UPC G&amp;A (5-3-07) 3 2" xfId="10754" xr:uid="{00000000-0005-0000-0000-0000F8180000}"/>
    <cellStyle name="_______EWC 43.5MW8oMtresc 3_25_021_1_Horizon round 1 model vFINAL_1_Project Makani Model 04-11-07 v6_UPC G&amp;A (5-3-07) 4" xfId="10755" xr:uid="{00000000-0005-0000-0000-0000F9180000}"/>
    <cellStyle name="_______EWC 43.5MW8oMtresc 3_25_021_1_Pre-Tax GAAP" xfId="10756" xr:uid="{00000000-0005-0000-0000-0000FA180000}"/>
    <cellStyle name="_______EWC 43.5MW8oMtresc 3_25_021_1_Pre-Tax GAAP 2" xfId="10757" xr:uid="{00000000-0005-0000-0000-0000FB180000}"/>
    <cellStyle name="_______EWC 43.5MW8oMtresc 3_25_021_1_Pre-Tax GAAP 2 2" xfId="10758" xr:uid="{00000000-0005-0000-0000-0000FC180000}"/>
    <cellStyle name="_______EWC 43.5MW8oMtresc 3_25_021_1_Pre-Tax GAAP 3" xfId="10759" xr:uid="{00000000-0005-0000-0000-0000FD180000}"/>
    <cellStyle name="_______EWC 43.5MW8oMtresc 3_25_021_1_WPP - Ormat 6-5-2007  v19i with internal accounting v3 eq method FINAL" xfId="10760" xr:uid="{00000000-0005-0000-0000-0000FE180000}"/>
    <cellStyle name="_______EWC 43.5MW8oMtresc 3_25_021_1_WPP - Ormat 6-5-2007  v19i with internal accounting v3 eq method FINAL 2" xfId="10761" xr:uid="{00000000-0005-0000-0000-0000FF180000}"/>
    <cellStyle name="_______EWC 43.5MW8oMtresc 3_25_021_1_WPP - Ormat 6-5-2007  v19i with internal accounting v3 eq method FINAL 2 2" xfId="10762" xr:uid="{00000000-0005-0000-0000-000000190000}"/>
    <cellStyle name="_______EWC 43.5MW8oMtresc 3_25_021_1_WPP - Ormat 6-5-2007  v19i with internal accounting v3 eq method FINAL 3" xfId="10763" xr:uid="{00000000-0005-0000-0000-000001190000}"/>
    <cellStyle name="_______EWC 43.5MW8oMtresc 3_25_021_CHECK - White Creek Final Closing Model_2007 11 16 vequity method FINAL" xfId="10764" xr:uid="{00000000-0005-0000-0000-000002190000}"/>
    <cellStyle name="_______EWC 43.5MW8oMtresc 3_25_021_CHECK - White Creek Final Closing Model_2007 11 16 vequity method FINAL 2" xfId="10765" xr:uid="{00000000-0005-0000-0000-000003190000}"/>
    <cellStyle name="_______EWC 43.5MW8oMtresc 3_25_021_CHECK - White Creek Final Closing Model_2007 11 16 vequity method FINAL 2 2" xfId="10766" xr:uid="{00000000-0005-0000-0000-000004190000}"/>
    <cellStyle name="_______EWC 43.5MW8oMtresc 3_25_021_CHECK - White Creek Final Closing Model_2007 11 16 vequity method FINAL 3" xfId="10767" xr:uid="{00000000-0005-0000-0000-000005190000}"/>
    <cellStyle name="_______EWC 43.5MW8oMtresc 3_25_021_Horizon round 1 model vFINAL" xfId="10768" xr:uid="{00000000-0005-0000-0000-000006190000}"/>
    <cellStyle name="_______EWC 43.5MW8oMtresc 3_25_021_Horizon round 1 model vFINAL 2" xfId="10769" xr:uid="{00000000-0005-0000-0000-000007190000}"/>
    <cellStyle name="_______EWC 43.5MW8oMtresc 3_25_021_Horizon round 1 model vFINAL 2 2" xfId="10770" xr:uid="{00000000-0005-0000-0000-000008190000}"/>
    <cellStyle name="_______EWC 43.5MW8oMtresc 3_25_021_Horizon round 1 model vFINAL 3" xfId="10771" xr:uid="{00000000-0005-0000-0000-000009190000}"/>
    <cellStyle name="_______EWC 43.5MW8oMtresc 3_25_021_Horizon round 1 model vFINAL 3 2" xfId="10772" xr:uid="{00000000-0005-0000-0000-00000A190000}"/>
    <cellStyle name="_______EWC 43.5MW8oMtresc 3_25_021_Horizon round 1 model vFINAL 4" xfId="10773" xr:uid="{00000000-0005-0000-0000-00000B190000}"/>
    <cellStyle name="_______EWC 43.5MW8oMtresc 3_25_021_Horizon round 1 model vFINAL_1" xfId="10774" xr:uid="{00000000-0005-0000-0000-00000C190000}"/>
    <cellStyle name="_______EWC 43.5MW8oMtresc 3_25_021_Horizon round 1 model vFINAL_1 2" xfId="10775" xr:uid="{00000000-0005-0000-0000-00000D190000}"/>
    <cellStyle name="_______EWC 43.5MW8oMtresc 3_25_021_Horizon round 1 model vFINAL_1 2 2" xfId="10776" xr:uid="{00000000-0005-0000-0000-00000E190000}"/>
    <cellStyle name="_______EWC 43.5MW8oMtresc 3_25_021_Horizon round 1 model vFINAL_1 3" xfId="10777" xr:uid="{00000000-0005-0000-0000-00000F190000}"/>
    <cellStyle name="_______EWC 43.5MW8oMtresc 3_25_021_Horizon round 1 model vFINAL_1 3 2" xfId="10778" xr:uid="{00000000-0005-0000-0000-000010190000}"/>
    <cellStyle name="_______EWC 43.5MW8oMtresc 3_25_021_Horizon round 1 model vFINAL_1 4" xfId="10779" xr:uid="{00000000-0005-0000-0000-000011190000}"/>
    <cellStyle name="_______EWC 43.5MW8oMtresc 3_25_021_Horizon round 1 model vFINAL_1_Project Farwest III Model 03-20-07 v135" xfId="10780" xr:uid="{00000000-0005-0000-0000-000012190000}"/>
    <cellStyle name="_______EWC 43.5MW8oMtresc 3_25_021_Horizon round 1 model vFINAL_1_Project Farwest III Model 03-20-07 v135 2" xfId="10781" xr:uid="{00000000-0005-0000-0000-000013190000}"/>
    <cellStyle name="_______EWC 43.5MW8oMtresc 3_25_021_Horizon round 1 model vFINAL_1_Project Farwest III Model 03-20-07 v135 2 2" xfId="10782" xr:uid="{00000000-0005-0000-0000-000014190000}"/>
    <cellStyle name="_______EWC 43.5MW8oMtresc 3_25_021_Horizon round 1 model vFINAL_1_Project Farwest III Model 03-20-07 v135 3" xfId="10783" xr:uid="{00000000-0005-0000-0000-000015190000}"/>
    <cellStyle name="_______EWC 43.5MW8oMtresc 3_25_021_Horizon round 1 model vFINAL_1_Project Farwest III Model 03-20-07 v135 3 2" xfId="10784" xr:uid="{00000000-0005-0000-0000-000016190000}"/>
    <cellStyle name="_______EWC 43.5MW8oMtresc 3_25_021_Horizon round 1 model vFINAL_1_Project Farwest III Model 03-20-07 v135 4" xfId="10785" xr:uid="{00000000-0005-0000-0000-000017190000}"/>
    <cellStyle name="_______EWC 43.5MW8oMtresc 3_25_021_Horizon round 1 model vFINAL_1_Project Farwest III Model 03-20-07 v135_UPC G&amp;A (5-3-07)" xfId="10786" xr:uid="{00000000-0005-0000-0000-000018190000}"/>
    <cellStyle name="_______EWC 43.5MW8oMtresc 3_25_021_Horizon round 1 model vFINAL_1_Project Farwest III Model 03-20-07 v135_UPC G&amp;A (5-3-07) 2" xfId="10787" xr:uid="{00000000-0005-0000-0000-000019190000}"/>
    <cellStyle name="_______EWC 43.5MW8oMtresc 3_25_021_Horizon round 1 model vFINAL_1_Project Farwest III Model 03-20-07 v135_UPC G&amp;A (5-3-07) 2 2" xfId="10788" xr:uid="{00000000-0005-0000-0000-00001A190000}"/>
    <cellStyle name="_______EWC 43.5MW8oMtresc 3_25_021_Horizon round 1 model vFINAL_1_Project Farwest III Model 03-20-07 v135_UPC G&amp;A (5-3-07) 3" xfId="10789" xr:uid="{00000000-0005-0000-0000-00001B190000}"/>
    <cellStyle name="_______EWC 43.5MW8oMtresc 3_25_021_Horizon round 1 model vFINAL_1_Project Farwest III Model 03-20-07 v135_UPC G&amp;A (5-3-07) 3 2" xfId="10790" xr:uid="{00000000-0005-0000-0000-00001C190000}"/>
    <cellStyle name="_______EWC 43.5MW8oMtresc 3_25_021_Horizon round 1 model vFINAL_1_Project Farwest III Model 03-20-07 v135_UPC G&amp;A (5-3-07) 4" xfId="10791" xr:uid="{00000000-0005-0000-0000-00001D190000}"/>
    <cellStyle name="_______EWC 43.5MW8oMtresc 3_25_021_Horizon round 1 model vFINAL_1_Project Makani Model 04-11-07 v6" xfId="10792" xr:uid="{00000000-0005-0000-0000-00001E190000}"/>
    <cellStyle name="_______EWC 43.5MW8oMtresc 3_25_021_Horizon round 1 model vFINAL_1_Project Makani Model 04-11-07 v6 2" xfId="10793" xr:uid="{00000000-0005-0000-0000-00001F190000}"/>
    <cellStyle name="_______EWC 43.5MW8oMtresc 3_25_021_Horizon round 1 model vFINAL_1_Project Makani Model 04-11-07 v6 2 2" xfId="10794" xr:uid="{00000000-0005-0000-0000-000020190000}"/>
    <cellStyle name="_______EWC 43.5MW8oMtresc 3_25_021_Horizon round 1 model vFINAL_1_Project Makani Model 04-11-07 v6 3" xfId="10795" xr:uid="{00000000-0005-0000-0000-000021190000}"/>
    <cellStyle name="_______EWC 43.5MW8oMtresc 3_25_021_Horizon round 1 model vFINAL_1_Project Makani Model 04-11-07 v6 3 2" xfId="10796" xr:uid="{00000000-0005-0000-0000-000022190000}"/>
    <cellStyle name="_______EWC 43.5MW8oMtresc 3_25_021_Horizon round 1 model vFINAL_1_Project Makani Model 04-11-07 v6 4" xfId="10797" xr:uid="{00000000-0005-0000-0000-000023190000}"/>
    <cellStyle name="_______EWC 43.5MW8oMtresc 3_25_021_Horizon round 1 model vFINAL_1_Project Makani Model 04-11-07 v6_UPC G&amp;A (5-3-07)" xfId="10798" xr:uid="{00000000-0005-0000-0000-000024190000}"/>
    <cellStyle name="_______EWC 43.5MW8oMtresc 3_25_021_Horizon round 1 model vFINAL_1_Project Makani Model 04-11-07 v6_UPC G&amp;A (5-3-07) 2" xfId="10799" xr:uid="{00000000-0005-0000-0000-000025190000}"/>
    <cellStyle name="_______EWC 43.5MW8oMtresc 3_25_021_Horizon round 1 model vFINAL_1_Project Makani Model 04-11-07 v6_UPC G&amp;A (5-3-07) 2 2" xfId="10800" xr:uid="{00000000-0005-0000-0000-000026190000}"/>
    <cellStyle name="_______EWC 43.5MW8oMtresc 3_25_021_Horizon round 1 model vFINAL_1_Project Makani Model 04-11-07 v6_UPC G&amp;A (5-3-07) 3" xfId="10801" xr:uid="{00000000-0005-0000-0000-000027190000}"/>
    <cellStyle name="_______EWC 43.5MW8oMtresc 3_25_021_Horizon round 1 model vFINAL_1_Project Makani Model 04-11-07 v6_UPC G&amp;A (5-3-07) 3 2" xfId="10802" xr:uid="{00000000-0005-0000-0000-000028190000}"/>
    <cellStyle name="_______EWC 43.5MW8oMtresc 3_25_021_Horizon round 1 model vFINAL_1_Project Makani Model 04-11-07 v6_UPC G&amp;A (5-3-07) 4" xfId="10803" xr:uid="{00000000-0005-0000-0000-000029190000}"/>
    <cellStyle name="_______EWC 43.5MW8oMtresc 3_25_021_Pre-Tax GAAP" xfId="10804" xr:uid="{00000000-0005-0000-0000-00002A190000}"/>
    <cellStyle name="_______EWC 43.5MW8oMtresc 3_25_021_Pre-Tax GAAP 2" xfId="10805" xr:uid="{00000000-0005-0000-0000-00002B190000}"/>
    <cellStyle name="_______EWC 43.5MW8oMtresc 3_25_021_Pre-Tax GAAP 2 2" xfId="10806" xr:uid="{00000000-0005-0000-0000-00002C190000}"/>
    <cellStyle name="_______EWC 43.5MW8oMtresc 3_25_021_Pre-Tax GAAP 3" xfId="10807" xr:uid="{00000000-0005-0000-0000-00002D190000}"/>
    <cellStyle name="_______EWC 43.5MW8oMtresc 3_25_021_WPP - Ormat 6-5-2007  v19i with internal accounting v3 eq method FINAL" xfId="10808" xr:uid="{00000000-0005-0000-0000-00002E190000}"/>
    <cellStyle name="_______EWC 43.5MW8oMtresc 3_25_021_WPP - Ormat 6-5-2007  v19i with internal accounting v3 eq method FINAL 2" xfId="10809" xr:uid="{00000000-0005-0000-0000-00002F190000}"/>
    <cellStyle name="_______EWC 43.5MW8oMtresc 3_25_021_WPP - Ormat 6-5-2007  v19i with internal accounting v3 eq method FINAL 2 2" xfId="10810" xr:uid="{00000000-0005-0000-0000-000030190000}"/>
    <cellStyle name="_______EWC 43.5MW8oMtresc 3_25_021_WPP - Ormat 6-5-2007  v19i with internal accounting v3 eq method FINAL 3" xfId="10811" xr:uid="{00000000-0005-0000-0000-000031190000}"/>
    <cellStyle name="_______EWC 43.5MW8oMtresc 3_25_02v2" xfId="10812" xr:uid="{00000000-0005-0000-0000-000032190000}"/>
    <cellStyle name="_______EWC 43.5MW8oMtresc 3_25_02v2 2" xfId="10813" xr:uid="{00000000-0005-0000-0000-000033190000}"/>
    <cellStyle name="_______EWC 43.5MW8oMtresc 3_25_02v2 2 2" xfId="10814" xr:uid="{00000000-0005-0000-0000-000034190000}"/>
    <cellStyle name="_______EWC 43.5MW8oMtresc 3_25_02v2 2 2 2" xfId="10815" xr:uid="{00000000-0005-0000-0000-000035190000}"/>
    <cellStyle name="_______EWC 43.5MW8oMtresc 3_25_02v2 2 3" xfId="10816" xr:uid="{00000000-0005-0000-0000-000036190000}"/>
    <cellStyle name="_______EWC 43.5MW8oMtresc 3_25_02v2 2 3 2" xfId="10817" xr:uid="{00000000-0005-0000-0000-000037190000}"/>
    <cellStyle name="_______EWC 43.5MW8oMtresc 3_25_02v2 2 4" xfId="10818" xr:uid="{00000000-0005-0000-0000-000038190000}"/>
    <cellStyle name="_______EWC 43.5MW8oMtresc 3_25_02v2 2 4 2" xfId="10819" xr:uid="{00000000-0005-0000-0000-000039190000}"/>
    <cellStyle name="_______EWC 43.5MW8oMtresc 3_25_02v2 2 5" xfId="10820" xr:uid="{00000000-0005-0000-0000-00003A190000}"/>
    <cellStyle name="_______EWC 43.5MW8oMtresc 3_25_02v2 2 5 2" xfId="10821" xr:uid="{00000000-0005-0000-0000-00003B190000}"/>
    <cellStyle name="_______EWC 43.5MW8oMtresc 3_25_02v2 2 6" xfId="10822" xr:uid="{00000000-0005-0000-0000-00003C190000}"/>
    <cellStyle name="_______EWC 43.5MW8oMtresc 3_25_02v2 3" xfId="10823" xr:uid="{00000000-0005-0000-0000-00003D190000}"/>
    <cellStyle name="_______EWC 43.5MW8oMtresc 3_25_02v2 3 2" xfId="10824" xr:uid="{00000000-0005-0000-0000-00003E190000}"/>
    <cellStyle name="_______EWC 43.5MW8oMtresc 3_25_02v2 3 2 2" xfId="10825" xr:uid="{00000000-0005-0000-0000-00003F190000}"/>
    <cellStyle name="_______EWC 43.5MW8oMtresc 3_25_02v2 3 3" xfId="10826" xr:uid="{00000000-0005-0000-0000-000040190000}"/>
    <cellStyle name="_______EWC 43.5MW8oMtresc 3_25_02v2 3 3 2" xfId="10827" xr:uid="{00000000-0005-0000-0000-000041190000}"/>
    <cellStyle name="_______EWC 43.5MW8oMtresc 3_25_02v2 3 4" xfId="10828" xr:uid="{00000000-0005-0000-0000-000042190000}"/>
    <cellStyle name="_______EWC 43.5MW8oMtresc 3_25_02v2 3 4 2" xfId="10829" xr:uid="{00000000-0005-0000-0000-000043190000}"/>
    <cellStyle name="_______EWC 43.5MW8oMtresc 3_25_02v2 3 5" xfId="10830" xr:uid="{00000000-0005-0000-0000-000044190000}"/>
    <cellStyle name="_______EWC 43.5MW8oMtresc 3_25_02v2 3 5 2" xfId="10831" xr:uid="{00000000-0005-0000-0000-000045190000}"/>
    <cellStyle name="_______EWC 43.5MW8oMtresc 3_25_02v2 3 6" xfId="10832" xr:uid="{00000000-0005-0000-0000-000046190000}"/>
    <cellStyle name="_______EWC 43.5MW8oMtresc 3_25_02v2 4" xfId="10833" xr:uid="{00000000-0005-0000-0000-000047190000}"/>
    <cellStyle name="_______EWC 43.5MW8oMtresc 3_25_02v2_1" xfId="10834" xr:uid="{00000000-0005-0000-0000-000048190000}"/>
    <cellStyle name="_______EWC 43.5MW8oMtresc 3_25_02v2_1 2" xfId="10835" xr:uid="{00000000-0005-0000-0000-000049190000}"/>
    <cellStyle name="_______EWC 43.5MW8oMtresc 3_25_02v2_1 2 2" xfId="10836" xr:uid="{00000000-0005-0000-0000-00004A190000}"/>
    <cellStyle name="_______EWC 43.5MW8oMtresc 3_25_02v2_1 2 2 2" xfId="10837" xr:uid="{00000000-0005-0000-0000-00004B190000}"/>
    <cellStyle name="_______EWC 43.5MW8oMtresc 3_25_02v2_1 2 3" xfId="10838" xr:uid="{00000000-0005-0000-0000-00004C190000}"/>
    <cellStyle name="_______EWC 43.5MW8oMtresc 3_25_02v2_1 2 3 2" xfId="10839" xr:uid="{00000000-0005-0000-0000-00004D190000}"/>
    <cellStyle name="_______EWC 43.5MW8oMtresc 3_25_02v2_1 2 4" xfId="10840" xr:uid="{00000000-0005-0000-0000-00004E190000}"/>
    <cellStyle name="_______EWC 43.5MW8oMtresc 3_25_02v2_1 2 4 2" xfId="10841" xr:uid="{00000000-0005-0000-0000-00004F190000}"/>
    <cellStyle name="_______EWC 43.5MW8oMtresc 3_25_02v2_1 2 5" xfId="10842" xr:uid="{00000000-0005-0000-0000-000050190000}"/>
    <cellStyle name="_______EWC 43.5MW8oMtresc 3_25_02v2_1 2 5 2" xfId="10843" xr:uid="{00000000-0005-0000-0000-000051190000}"/>
    <cellStyle name="_______EWC 43.5MW8oMtresc 3_25_02v2_1 2 6" xfId="10844" xr:uid="{00000000-0005-0000-0000-000052190000}"/>
    <cellStyle name="_______EWC 43.5MW8oMtresc 3_25_02v2_1 3" xfId="10845" xr:uid="{00000000-0005-0000-0000-000053190000}"/>
    <cellStyle name="_______EWC 43.5MW8oMtresc 3_25_02v2_1 3 2" xfId="10846" xr:uid="{00000000-0005-0000-0000-000054190000}"/>
    <cellStyle name="_______EWC 43.5MW8oMtresc 3_25_02v2_1 3 2 2" xfId="10847" xr:uid="{00000000-0005-0000-0000-000055190000}"/>
    <cellStyle name="_______EWC 43.5MW8oMtresc 3_25_02v2_1 3 3" xfId="10848" xr:uid="{00000000-0005-0000-0000-000056190000}"/>
    <cellStyle name="_______EWC 43.5MW8oMtresc 3_25_02v2_1 3 3 2" xfId="10849" xr:uid="{00000000-0005-0000-0000-000057190000}"/>
    <cellStyle name="_______EWC 43.5MW8oMtresc 3_25_02v2_1 3 4" xfId="10850" xr:uid="{00000000-0005-0000-0000-000058190000}"/>
    <cellStyle name="_______EWC 43.5MW8oMtresc 3_25_02v2_1 3 4 2" xfId="10851" xr:uid="{00000000-0005-0000-0000-000059190000}"/>
    <cellStyle name="_______EWC 43.5MW8oMtresc 3_25_02v2_1 3 5" xfId="10852" xr:uid="{00000000-0005-0000-0000-00005A190000}"/>
    <cellStyle name="_______EWC 43.5MW8oMtresc 3_25_02v2_1 3 5 2" xfId="10853" xr:uid="{00000000-0005-0000-0000-00005B190000}"/>
    <cellStyle name="_______EWC 43.5MW8oMtresc 3_25_02v2_1 3 6" xfId="10854" xr:uid="{00000000-0005-0000-0000-00005C190000}"/>
    <cellStyle name="_______EWC 43.5MW8oMtresc 3_25_02v2_1 4" xfId="10855" xr:uid="{00000000-0005-0000-0000-00005D190000}"/>
    <cellStyle name="_______EWC 43.5MW8oMtresc 3_25_02v2_1_CHECK - White Creek Final Closing Model_2007 11 16 vequity method FINAL" xfId="10856" xr:uid="{00000000-0005-0000-0000-00005E190000}"/>
    <cellStyle name="_______EWC 43.5MW8oMtresc 3_25_02v2_1_CHECK - White Creek Final Closing Model_2007 11 16 vequity method FINAL 2" xfId="10857" xr:uid="{00000000-0005-0000-0000-00005F190000}"/>
    <cellStyle name="_______EWC 43.5MW8oMtresc 3_25_02v2_1_CHECK - White Creek Final Closing Model_2007 11 16 vequity method FINAL 2 2" xfId="10858" xr:uid="{00000000-0005-0000-0000-000060190000}"/>
    <cellStyle name="_______EWC 43.5MW8oMtresc 3_25_02v2_1_CHECK - White Creek Final Closing Model_2007 11 16 vequity method FINAL 3" xfId="10859" xr:uid="{00000000-0005-0000-0000-000061190000}"/>
    <cellStyle name="_______EWC 43.5MW8oMtresc 3_25_02v2_1_Horizon round 1 model vFINAL" xfId="10860" xr:uid="{00000000-0005-0000-0000-000062190000}"/>
    <cellStyle name="_______EWC 43.5MW8oMtresc 3_25_02v2_1_Horizon round 1 model vFINAL 2" xfId="10861" xr:uid="{00000000-0005-0000-0000-000063190000}"/>
    <cellStyle name="_______EWC 43.5MW8oMtresc 3_25_02v2_1_Horizon round 1 model vFINAL 2 2" xfId="10862" xr:uid="{00000000-0005-0000-0000-000064190000}"/>
    <cellStyle name="_______EWC 43.5MW8oMtresc 3_25_02v2_1_Horizon round 1 model vFINAL 3" xfId="10863" xr:uid="{00000000-0005-0000-0000-000065190000}"/>
    <cellStyle name="_______EWC 43.5MW8oMtresc 3_25_02v2_1_Horizon round 1 model vFINAL 3 2" xfId="10864" xr:uid="{00000000-0005-0000-0000-000066190000}"/>
    <cellStyle name="_______EWC 43.5MW8oMtresc 3_25_02v2_1_Horizon round 1 model vFINAL 4" xfId="10865" xr:uid="{00000000-0005-0000-0000-000067190000}"/>
    <cellStyle name="_______EWC 43.5MW8oMtresc 3_25_02v2_1_Horizon round 1 model vFINAL_1" xfId="10866" xr:uid="{00000000-0005-0000-0000-000068190000}"/>
    <cellStyle name="_______EWC 43.5MW8oMtresc 3_25_02v2_1_Horizon round 1 model vFINAL_1 2" xfId="10867" xr:uid="{00000000-0005-0000-0000-000069190000}"/>
    <cellStyle name="_______EWC 43.5MW8oMtresc 3_25_02v2_1_Horizon round 1 model vFINAL_1 2 2" xfId="10868" xr:uid="{00000000-0005-0000-0000-00006A190000}"/>
    <cellStyle name="_______EWC 43.5MW8oMtresc 3_25_02v2_1_Horizon round 1 model vFINAL_1 3" xfId="10869" xr:uid="{00000000-0005-0000-0000-00006B190000}"/>
    <cellStyle name="_______EWC 43.5MW8oMtresc 3_25_02v2_1_Horizon round 1 model vFINAL_1 3 2" xfId="10870" xr:uid="{00000000-0005-0000-0000-00006C190000}"/>
    <cellStyle name="_______EWC 43.5MW8oMtresc 3_25_02v2_1_Horizon round 1 model vFINAL_1 4" xfId="10871" xr:uid="{00000000-0005-0000-0000-00006D190000}"/>
    <cellStyle name="_______EWC 43.5MW8oMtresc 3_25_02v2_1_Horizon round 1 model vFINAL_1_Project Farwest III Model 03-20-07 v135" xfId="10872" xr:uid="{00000000-0005-0000-0000-00006E190000}"/>
    <cellStyle name="_______EWC 43.5MW8oMtresc 3_25_02v2_1_Horizon round 1 model vFINAL_1_Project Farwest III Model 03-20-07 v135 2" xfId="10873" xr:uid="{00000000-0005-0000-0000-00006F190000}"/>
    <cellStyle name="_______EWC 43.5MW8oMtresc 3_25_02v2_1_Horizon round 1 model vFINAL_1_Project Farwest III Model 03-20-07 v135 2 2" xfId="10874" xr:uid="{00000000-0005-0000-0000-000070190000}"/>
    <cellStyle name="_______EWC 43.5MW8oMtresc 3_25_02v2_1_Horizon round 1 model vFINAL_1_Project Farwest III Model 03-20-07 v135 3" xfId="10875" xr:uid="{00000000-0005-0000-0000-000071190000}"/>
    <cellStyle name="_______EWC 43.5MW8oMtresc 3_25_02v2_1_Horizon round 1 model vFINAL_1_Project Farwest III Model 03-20-07 v135 3 2" xfId="10876" xr:uid="{00000000-0005-0000-0000-000072190000}"/>
    <cellStyle name="_______EWC 43.5MW8oMtresc 3_25_02v2_1_Horizon round 1 model vFINAL_1_Project Farwest III Model 03-20-07 v135 4" xfId="10877" xr:uid="{00000000-0005-0000-0000-000073190000}"/>
    <cellStyle name="_______EWC 43.5MW8oMtresc 3_25_02v2_1_Horizon round 1 model vFINAL_1_Project Farwest III Model 03-20-07 v135_UPC G&amp;A (5-3-07)" xfId="10878" xr:uid="{00000000-0005-0000-0000-000074190000}"/>
    <cellStyle name="_______EWC 43.5MW8oMtresc 3_25_02v2_1_Horizon round 1 model vFINAL_1_Project Farwest III Model 03-20-07 v135_UPC G&amp;A (5-3-07) 2" xfId="10879" xr:uid="{00000000-0005-0000-0000-000075190000}"/>
    <cellStyle name="_______EWC 43.5MW8oMtresc 3_25_02v2_1_Horizon round 1 model vFINAL_1_Project Farwest III Model 03-20-07 v135_UPC G&amp;A (5-3-07) 2 2" xfId="10880" xr:uid="{00000000-0005-0000-0000-000076190000}"/>
    <cellStyle name="_______EWC 43.5MW8oMtresc 3_25_02v2_1_Horizon round 1 model vFINAL_1_Project Farwest III Model 03-20-07 v135_UPC G&amp;A (5-3-07) 3" xfId="10881" xr:uid="{00000000-0005-0000-0000-000077190000}"/>
    <cellStyle name="_______EWC 43.5MW8oMtresc 3_25_02v2_1_Horizon round 1 model vFINAL_1_Project Farwest III Model 03-20-07 v135_UPC G&amp;A (5-3-07) 3 2" xfId="10882" xr:uid="{00000000-0005-0000-0000-000078190000}"/>
    <cellStyle name="_______EWC 43.5MW8oMtresc 3_25_02v2_1_Horizon round 1 model vFINAL_1_Project Farwest III Model 03-20-07 v135_UPC G&amp;A (5-3-07) 4" xfId="10883" xr:uid="{00000000-0005-0000-0000-000079190000}"/>
    <cellStyle name="_______EWC 43.5MW8oMtresc 3_25_02v2_1_Horizon round 1 model vFINAL_1_Project Makani Model 04-11-07 v6" xfId="10884" xr:uid="{00000000-0005-0000-0000-00007A190000}"/>
    <cellStyle name="_______EWC 43.5MW8oMtresc 3_25_02v2_1_Horizon round 1 model vFINAL_1_Project Makani Model 04-11-07 v6 2" xfId="10885" xr:uid="{00000000-0005-0000-0000-00007B190000}"/>
    <cellStyle name="_______EWC 43.5MW8oMtresc 3_25_02v2_1_Horizon round 1 model vFINAL_1_Project Makani Model 04-11-07 v6 2 2" xfId="10886" xr:uid="{00000000-0005-0000-0000-00007C190000}"/>
    <cellStyle name="_______EWC 43.5MW8oMtresc 3_25_02v2_1_Horizon round 1 model vFINAL_1_Project Makani Model 04-11-07 v6 3" xfId="10887" xr:uid="{00000000-0005-0000-0000-00007D190000}"/>
    <cellStyle name="_______EWC 43.5MW8oMtresc 3_25_02v2_1_Horizon round 1 model vFINAL_1_Project Makani Model 04-11-07 v6 3 2" xfId="10888" xr:uid="{00000000-0005-0000-0000-00007E190000}"/>
    <cellStyle name="_______EWC 43.5MW8oMtresc 3_25_02v2_1_Horizon round 1 model vFINAL_1_Project Makani Model 04-11-07 v6 4" xfId="10889" xr:uid="{00000000-0005-0000-0000-00007F190000}"/>
    <cellStyle name="_______EWC 43.5MW8oMtresc 3_25_02v2_1_Horizon round 1 model vFINAL_1_Project Makani Model 04-11-07 v6_UPC G&amp;A (5-3-07)" xfId="10890" xr:uid="{00000000-0005-0000-0000-000080190000}"/>
    <cellStyle name="_______EWC 43.5MW8oMtresc 3_25_02v2_1_Horizon round 1 model vFINAL_1_Project Makani Model 04-11-07 v6_UPC G&amp;A (5-3-07) 2" xfId="10891" xr:uid="{00000000-0005-0000-0000-000081190000}"/>
    <cellStyle name="_______EWC 43.5MW8oMtresc 3_25_02v2_1_Horizon round 1 model vFINAL_1_Project Makani Model 04-11-07 v6_UPC G&amp;A (5-3-07) 2 2" xfId="10892" xr:uid="{00000000-0005-0000-0000-000082190000}"/>
    <cellStyle name="_______EWC 43.5MW8oMtresc 3_25_02v2_1_Horizon round 1 model vFINAL_1_Project Makani Model 04-11-07 v6_UPC G&amp;A (5-3-07) 3" xfId="10893" xr:uid="{00000000-0005-0000-0000-000083190000}"/>
    <cellStyle name="_______EWC 43.5MW8oMtresc 3_25_02v2_1_Horizon round 1 model vFINAL_1_Project Makani Model 04-11-07 v6_UPC G&amp;A (5-3-07) 3 2" xfId="10894" xr:uid="{00000000-0005-0000-0000-000084190000}"/>
    <cellStyle name="_______EWC 43.5MW8oMtresc 3_25_02v2_1_Horizon round 1 model vFINAL_1_Project Makani Model 04-11-07 v6_UPC G&amp;A (5-3-07) 4" xfId="10895" xr:uid="{00000000-0005-0000-0000-000085190000}"/>
    <cellStyle name="_______EWC 43.5MW8oMtresc 3_25_02v2_1_Pre-Tax GAAP" xfId="10896" xr:uid="{00000000-0005-0000-0000-000086190000}"/>
    <cellStyle name="_______EWC 43.5MW8oMtresc 3_25_02v2_1_Pre-Tax GAAP 2" xfId="10897" xr:uid="{00000000-0005-0000-0000-000087190000}"/>
    <cellStyle name="_______EWC 43.5MW8oMtresc 3_25_02v2_1_Pre-Tax GAAP 2 2" xfId="10898" xr:uid="{00000000-0005-0000-0000-000088190000}"/>
    <cellStyle name="_______EWC 43.5MW8oMtresc 3_25_02v2_1_Pre-Tax GAAP 3" xfId="10899" xr:uid="{00000000-0005-0000-0000-000089190000}"/>
    <cellStyle name="_______EWC 43.5MW8oMtresc 3_25_02v2_1_WPP - Ormat 6-5-2007  v19i with internal accounting v3 eq method FINAL" xfId="10900" xr:uid="{00000000-0005-0000-0000-00008A190000}"/>
    <cellStyle name="_______EWC 43.5MW8oMtresc 3_25_02v2_1_WPP - Ormat 6-5-2007  v19i with internal accounting v3 eq method FINAL 2" xfId="10901" xr:uid="{00000000-0005-0000-0000-00008B190000}"/>
    <cellStyle name="_______EWC 43.5MW8oMtresc 3_25_02v2_1_WPP - Ormat 6-5-2007  v19i with internal accounting v3 eq method FINAL 2 2" xfId="10902" xr:uid="{00000000-0005-0000-0000-00008C190000}"/>
    <cellStyle name="_______EWC 43.5MW8oMtresc 3_25_02v2_1_WPP - Ormat 6-5-2007  v19i with internal accounting v3 eq method FINAL 3" xfId="10903" xr:uid="{00000000-0005-0000-0000-00008D190000}"/>
    <cellStyle name="_______EWC 43.5MW8oMtresc 3_25_02v2_2" xfId="10904" xr:uid="{00000000-0005-0000-0000-00008E190000}"/>
    <cellStyle name="_______EWC 43.5MW8oMtresc 3_25_02v2_2_071212 Unlevered McCormick Model - 2003 version" xfId="10905" xr:uid="{00000000-0005-0000-0000-00008F190000}"/>
    <cellStyle name="_______EWC 43.5MW8oMtresc 3_25_02v2_CHECK - White Creek Final Closing Model_2007 11 16 vequity method FINAL" xfId="10906" xr:uid="{00000000-0005-0000-0000-000090190000}"/>
    <cellStyle name="_______EWC 43.5MW8oMtresc 3_25_02v2_CHECK - White Creek Final Closing Model_2007 11 16 vequity method FINAL 2" xfId="10907" xr:uid="{00000000-0005-0000-0000-000091190000}"/>
    <cellStyle name="_______EWC 43.5MW8oMtresc 3_25_02v2_CHECK - White Creek Final Closing Model_2007 11 16 vequity method FINAL 2 2" xfId="10908" xr:uid="{00000000-0005-0000-0000-000092190000}"/>
    <cellStyle name="_______EWC 43.5MW8oMtresc 3_25_02v2_CHECK - White Creek Final Closing Model_2007 11 16 vequity method FINAL 3" xfId="10909" xr:uid="{00000000-0005-0000-0000-000093190000}"/>
    <cellStyle name="_______EWC 43.5MW8oMtresc 3_25_02v2_Horizon round 1 model vFINAL" xfId="10910" xr:uid="{00000000-0005-0000-0000-000094190000}"/>
    <cellStyle name="_______EWC 43.5MW8oMtresc 3_25_02v2_Horizon round 1 model vFINAL 2" xfId="10911" xr:uid="{00000000-0005-0000-0000-000095190000}"/>
    <cellStyle name="_______EWC 43.5MW8oMtresc 3_25_02v2_Horizon round 1 model vFINAL 2 2" xfId="10912" xr:uid="{00000000-0005-0000-0000-000096190000}"/>
    <cellStyle name="_______EWC 43.5MW8oMtresc 3_25_02v2_Horizon round 1 model vFINAL 3" xfId="10913" xr:uid="{00000000-0005-0000-0000-000097190000}"/>
    <cellStyle name="_______EWC 43.5MW8oMtresc 3_25_02v2_Horizon round 1 model vFINAL 3 2" xfId="10914" xr:uid="{00000000-0005-0000-0000-000098190000}"/>
    <cellStyle name="_______EWC 43.5MW8oMtresc 3_25_02v2_Horizon round 1 model vFINAL 4" xfId="10915" xr:uid="{00000000-0005-0000-0000-000099190000}"/>
    <cellStyle name="_______EWC 43.5MW8oMtresc 3_25_02v2_Horizon round 1 model vFINAL_1" xfId="10916" xr:uid="{00000000-0005-0000-0000-00009A190000}"/>
    <cellStyle name="_______EWC 43.5MW8oMtresc 3_25_02v2_Horizon round 1 model vFINAL_1 2" xfId="10917" xr:uid="{00000000-0005-0000-0000-00009B190000}"/>
    <cellStyle name="_______EWC 43.5MW8oMtresc 3_25_02v2_Horizon round 1 model vFINAL_1 2 2" xfId="10918" xr:uid="{00000000-0005-0000-0000-00009C190000}"/>
    <cellStyle name="_______EWC 43.5MW8oMtresc 3_25_02v2_Horizon round 1 model vFINAL_1 3" xfId="10919" xr:uid="{00000000-0005-0000-0000-00009D190000}"/>
    <cellStyle name="_______EWC 43.5MW8oMtresc 3_25_02v2_Horizon round 1 model vFINAL_1 3 2" xfId="10920" xr:uid="{00000000-0005-0000-0000-00009E190000}"/>
    <cellStyle name="_______EWC 43.5MW8oMtresc 3_25_02v2_Horizon round 1 model vFINAL_1 4" xfId="10921" xr:uid="{00000000-0005-0000-0000-00009F190000}"/>
    <cellStyle name="_______EWC 43.5MW8oMtresc 3_25_02v2_Horizon round 1 model vFINAL_1_Project Farwest III Model 03-20-07 v135" xfId="10922" xr:uid="{00000000-0005-0000-0000-0000A0190000}"/>
    <cellStyle name="_______EWC 43.5MW8oMtresc 3_25_02v2_Horizon round 1 model vFINAL_1_Project Farwest III Model 03-20-07 v135 2" xfId="10923" xr:uid="{00000000-0005-0000-0000-0000A1190000}"/>
    <cellStyle name="_______EWC 43.5MW8oMtresc 3_25_02v2_Horizon round 1 model vFINAL_1_Project Farwest III Model 03-20-07 v135 2 2" xfId="10924" xr:uid="{00000000-0005-0000-0000-0000A2190000}"/>
    <cellStyle name="_______EWC 43.5MW8oMtresc 3_25_02v2_Horizon round 1 model vFINAL_1_Project Farwest III Model 03-20-07 v135 3" xfId="10925" xr:uid="{00000000-0005-0000-0000-0000A3190000}"/>
    <cellStyle name="_______EWC 43.5MW8oMtresc 3_25_02v2_Horizon round 1 model vFINAL_1_Project Farwest III Model 03-20-07 v135 3 2" xfId="10926" xr:uid="{00000000-0005-0000-0000-0000A4190000}"/>
    <cellStyle name="_______EWC 43.5MW8oMtresc 3_25_02v2_Horizon round 1 model vFINAL_1_Project Farwest III Model 03-20-07 v135 4" xfId="10927" xr:uid="{00000000-0005-0000-0000-0000A5190000}"/>
    <cellStyle name="_______EWC 43.5MW8oMtresc 3_25_02v2_Horizon round 1 model vFINAL_1_Project Farwest III Model 03-20-07 v135_UPC G&amp;A (5-3-07)" xfId="10928" xr:uid="{00000000-0005-0000-0000-0000A6190000}"/>
    <cellStyle name="_______EWC 43.5MW8oMtresc 3_25_02v2_Horizon round 1 model vFINAL_1_Project Farwest III Model 03-20-07 v135_UPC G&amp;A (5-3-07) 2" xfId="10929" xr:uid="{00000000-0005-0000-0000-0000A7190000}"/>
    <cellStyle name="_______EWC 43.5MW8oMtresc 3_25_02v2_Horizon round 1 model vFINAL_1_Project Farwest III Model 03-20-07 v135_UPC G&amp;A (5-3-07) 2 2" xfId="10930" xr:uid="{00000000-0005-0000-0000-0000A8190000}"/>
    <cellStyle name="_______EWC 43.5MW8oMtresc 3_25_02v2_Horizon round 1 model vFINAL_1_Project Farwest III Model 03-20-07 v135_UPC G&amp;A (5-3-07) 3" xfId="10931" xr:uid="{00000000-0005-0000-0000-0000A9190000}"/>
    <cellStyle name="_______EWC 43.5MW8oMtresc 3_25_02v2_Horizon round 1 model vFINAL_1_Project Farwest III Model 03-20-07 v135_UPC G&amp;A (5-3-07) 3 2" xfId="10932" xr:uid="{00000000-0005-0000-0000-0000AA190000}"/>
    <cellStyle name="_______EWC 43.5MW8oMtresc 3_25_02v2_Horizon round 1 model vFINAL_1_Project Farwest III Model 03-20-07 v135_UPC G&amp;A (5-3-07) 4" xfId="10933" xr:uid="{00000000-0005-0000-0000-0000AB190000}"/>
    <cellStyle name="_______EWC 43.5MW8oMtresc 3_25_02v2_Horizon round 1 model vFINAL_1_Project Makani Model 04-11-07 v6" xfId="10934" xr:uid="{00000000-0005-0000-0000-0000AC190000}"/>
    <cellStyle name="_______EWC 43.5MW8oMtresc 3_25_02v2_Horizon round 1 model vFINAL_1_Project Makani Model 04-11-07 v6 2" xfId="10935" xr:uid="{00000000-0005-0000-0000-0000AD190000}"/>
    <cellStyle name="_______EWC 43.5MW8oMtresc 3_25_02v2_Horizon round 1 model vFINAL_1_Project Makani Model 04-11-07 v6 2 2" xfId="10936" xr:uid="{00000000-0005-0000-0000-0000AE190000}"/>
    <cellStyle name="_______EWC 43.5MW8oMtresc 3_25_02v2_Horizon round 1 model vFINAL_1_Project Makani Model 04-11-07 v6 3" xfId="10937" xr:uid="{00000000-0005-0000-0000-0000AF190000}"/>
    <cellStyle name="_______EWC 43.5MW8oMtresc 3_25_02v2_Horizon round 1 model vFINAL_1_Project Makani Model 04-11-07 v6 3 2" xfId="10938" xr:uid="{00000000-0005-0000-0000-0000B0190000}"/>
    <cellStyle name="_______EWC 43.5MW8oMtresc 3_25_02v2_Horizon round 1 model vFINAL_1_Project Makani Model 04-11-07 v6 4" xfId="10939" xr:uid="{00000000-0005-0000-0000-0000B1190000}"/>
    <cellStyle name="_______EWC 43.5MW8oMtresc 3_25_02v2_Horizon round 1 model vFINAL_1_Project Makani Model 04-11-07 v6_UPC G&amp;A (5-3-07)" xfId="10940" xr:uid="{00000000-0005-0000-0000-0000B2190000}"/>
    <cellStyle name="_______EWC 43.5MW8oMtresc 3_25_02v2_Horizon round 1 model vFINAL_1_Project Makani Model 04-11-07 v6_UPC G&amp;A (5-3-07) 2" xfId="10941" xr:uid="{00000000-0005-0000-0000-0000B3190000}"/>
    <cellStyle name="_______EWC 43.5MW8oMtresc 3_25_02v2_Horizon round 1 model vFINAL_1_Project Makani Model 04-11-07 v6_UPC G&amp;A (5-3-07) 2 2" xfId="10942" xr:uid="{00000000-0005-0000-0000-0000B4190000}"/>
    <cellStyle name="_______EWC 43.5MW8oMtresc 3_25_02v2_Horizon round 1 model vFINAL_1_Project Makani Model 04-11-07 v6_UPC G&amp;A (5-3-07) 3" xfId="10943" xr:uid="{00000000-0005-0000-0000-0000B5190000}"/>
    <cellStyle name="_______EWC 43.5MW8oMtresc 3_25_02v2_Horizon round 1 model vFINAL_1_Project Makani Model 04-11-07 v6_UPC G&amp;A (5-3-07) 3 2" xfId="10944" xr:uid="{00000000-0005-0000-0000-0000B6190000}"/>
    <cellStyle name="_______EWC 43.5MW8oMtresc 3_25_02v2_Horizon round 1 model vFINAL_1_Project Makani Model 04-11-07 v6_UPC G&amp;A (5-3-07) 4" xfId="10945" xr:uid="{00000000-0005-0000-0000-0000B7190000}"/>
    <cellStyle name="_______EWC 43.5MW8oMtresc 3_25_02v2_Pre-Tax GAAP" xfId="10946" xr:uid="{00000000-0005-0000-0000-0000B8190000}"/>
    <cellStyle name="_______EWC 43.5MW8oMtresc 3_25_02v2_Pre-Tax GAAP 2" xfId="10947" xr:uid="{00000000-0005-0000-0000-0000B9190000}"/>
    <cellStyle name="_______EWC 43.5MW8oMtresc 3_25_02v2_Pre-Tax GAAP 2 2" xfId="10948" xr:uid="{00000000-0005-0000-0000-0000BA190000}"/>
    <cellStyle name="_______EWC 43.5MW8oMtresc 3_25_02v2_Pre-Tax GAAP 3" xfId="10949" xr:uid="{00000000-0005-0000-0000-0000BB190000}"/>
    <cellStyle name="_______EWC 43.5MW8oMtresc 3_25_02v2_WPP - Ormat 6-5-2007  v19i with internal accounting v3 eq method FINAL" xfId="10950" xr:uid="{00000000-0005-0000-0000-0000BC190000}"/>
    <cellStyle name="_______EWC 43.5MW8oMtresc 3_25_02v2_WPP - Ormat 6-5-2007  v19i with internal accounting v3 eq method FINAL 2" xfId="10951" xr:uid="{00000000-0005-0000-0000-0000BD190000}"/>
    <cellStyle name="_______EWC 43.5MW8oMtresc 3_25_02v2_WPP - Ormat 6-5-2007  v19i with internal accounting v3 eq method FINAL 2 2" xfId="10952" xr:uid="{00000000-0005-0000-0000-0000BE190000}"/>
    <cellStyle name="_______EWC 43.5MW8oMtresc 3_25_02v2_WPP - Ormat 6-5-2007  v19i with internal accounting v3 eq method FINAL 3" xfId="10953" xr:uid="{00000000-0005-0000-0000-0000BF190000}"/>
    <cellStyle name="_______EWC 43.5MW8oMtresc 3_25_02v2w_esc" xfId="10954" xr:uid="{00000000-0005-0000-0000-0000C0190000}"/>
    <cellStyle name="_______EWC 43.5MW8oMtresc 3_25_02v2w_esc_071212 Unlevered McCormick Model - 2003 version" xfId="10955" xr:uid="{00000000-0005-0000-0000-0000C1190000}"/>
    <cellStyle name="_______EWC 43.5MW8oMtresc 3_25_02v2w_esc_1" xfId="10956" xr:uid="{00000000-0005-0000-0000-0000C2190000}"/>
    <cellStyle name="_______EWC 43.5MW8oMtresc 3_25_02v2w_esc_1 2" xfId="10957" xr:uid="{00000000-0005-0000-0000-0000C3190000}"/>
    <cellStyle name="_______EWC 43.5MW8oMtresc 3_25_02v2w_esc_1 2 2" xfId="10958" xr:uid="{00000000-0005-0000-0000-0000C4190000}"/>
    <cellStyle name="_______EWC 43.5MW8oMtresc 3_25_02v2w_esc_1 2 2 2" xfId="10959" xr:uid="{00000000-0005-0000-0000-0000C5190000}"/>
    <cellStyle name="_______EWC 43.5MW8oMtresc 3_25_02v2w_esc_1 2 3" xfId="10960" xr:uid="{00000000-0005-0000-0000-0000C6190000}"/>
    <cellStyle name="_______EWC 43.5MW8oMtresc 3_25_02v2w_esc_1 2 3 2" xfId="10961" xr:uid="{00000000-0005-0000-0000-0000C7190000}"/>
    <cellStyle name="_______EWC 43.5MW8oMtresc 3_25_02v2w_esc_1 2 4" xfId="10962" xr:uid="{00000000-0005-0000-0000-0000C8190000}"/>
    <cellStyle name="_______EWC 43.5MW8oMtresc 3_25_02v2w_esc_1 2 4 2" xfId="10963" xr:uid="{00000000-0005-0000-0000-0000C9190000}"/>
    <cellStyle name="_______EWC 43.5MW8oMtresc 3_25_02v2w_esc_1 2 5" xfId="10964" xr:uid="{00000000-0005-0000-0000-0000CA190000}"/>
    <cellStyle name="_______EWC 43.5MW8oMtresc 3_25_02v2w_esc_1 2 5 2" xfId="10965" xr:uid="{00000000-0005-0000-0000-0000CB190000}"/>
    <cellStyle name="_______EWC 43.5MW8oMtresc 3_25_02v2w_esc_1 2 6" xfId="10966" xr:uid="{00000000-0005-0000-0000-0000CC190000}"/>
    <cellStyle name="_______EWC 43.5MW8oMtresc 3_25_02v2w_esc_1 3" xfId="10967" xr:uid="{00000000-0005-0000-0000-0000CD190000}"/>
    <cellStyle name="_______EWC 43.5MW8oMtresc 3_25_02v2w_esc_1 3 2" xfId="10968" xr:uid="{00000000-0005-0000-0000-0000CE190000}"/>
    <cellStyle name="_______EWC 43.5MW8oMtresc 3_25_02v2w_esc_1 3 2 2" xfId="10969" xr:uid="{00000000-0005-0000-0000-0000CF190000}"/>
    <cellStyle name="_______EWC 43.5MW8oMtresc 3_25_02v2w_esc_1 3 3" xfId="10970" xr:uid="{00000000-0005-0000-0000-0000D0190000}"/>
    <cellStyle name="_______EWC 43.5MW8oMtresc 3_25_02v2w_esc_1 3 3 2" xfId="10971" xr:uid="{00000000-0005-0000-0000-0000D1190000}"/>
    <cellStyle name="_______EWC 43.5MW8oMtresc 3_25_02v2w_esc_1 3 4" xfId="10972" xr:uid="{00000000-0005-0000-0000-0000D2190000}"/>
    <cellStyle name="_______EWC 43.5MW8oMtresc 3_25_02v2w_esc_1 3 4 2" xfId="10973" xr:uid="{00000000-0005-0000-0000-0000D3190000}"/>
    <cellStyle name="_______EWC 43.5MW8oMtresc 3_25_02v2w_esc_1 3 5" xfId="10974" xr:uid="{00000000-0005-0000-0000-0000D4190000}"/>
    <cellStyle name="_______EWC 43.5MW8oMtresc 3_25_02v2w_esc_1 3 5 2" xfId="10975" xr:uid="{00000000-0005-0000-0000-0000D5190000}"/>
    <cellStyle name="_______EWC 43.5MW8oMtresc 3_25_02v2w_esc_1 3 6" xfId="10976" xr:uid="{00000000-0005-0000-0000-0000D6190000}"/>
    <cellStyle name="_______EWC 43.5MW8oMtresc 3_25_02v2w_esc_1 4" xfId="10977" xr:uid="{00000000-0005-0000-0000-0000D7190000}"/>
    <cellStyle name="_______EWC 43.5MW8oMtresc 3_25_02v2w_esc_1_CHECK - White Creek Final Closing Model_2007 11 16 vequity method FINAL" xfId="10978" xr:uid="{00000000-0005-0000-0000-0000D8190000}"/>
    <cellStyle name="_______EWC 43.5MW8oMtresc 3_25_02v2w_esc_1_CHECK - White Creek Final Closing Model_2007 11 16 vequity method FINAL 2" xfId="10979" xr:uid="{00000000-0005-0000-0000-0000D9190000}"/>
    <cellStyle name="_______EWC 43.5MW8oMtresc 3_25_02v2w_esc_1_CHECK - White Creek Final Closing Model_2007 11 16 vequity method FINAL 2 2" xfId="10980" xr:uid="{00000000-0005-0000-0000-0000DA190000}"/>
    <cellStyle name="_______EWC 43.5MW8oMtresc 3_25_02v2w_esc_1_CHECK - White Creek Final Closing Model_2007 11 16 vequity method FINAL 3" xfId="10981" xr:uid="{00000000-0005-0000-0000-0000DB190000}"/>
    <cellStyle name="_______EWC 43.5MW8oMtresc 3_25_02v2w_esc_1_Horizon round 1 model vFINAL" xfId="10982" xr:uid="{00000000-0005-0000-0000-0000DC190000}"/>
    <cellStyle name="_______EWC 43.5MW8oMtresc 3_25_02v2w_esc_1_Horizon round 1 model vFINAL 2" xfId="10983" xr:uid="{00000000-0005-0000-0000-0000DD190000}"/>
    <cellStyle name="_______EWC 43.5MW8oMtresc 3_25_02v2w_esc_1_Horizon round 1 model vFINAL 2 2" xfId="10984" xr:uid="{00000000-0005-0000-0000-0000DE190000}"/>
    <cellStyle name="_______EWC 43.5MW8oMtresc 3_25_02v2w_esc_1_Horizon round 1 model vFINAL 3" xfId="10985" xr:uid="{00000000-0005-0000-0000-0000DF190000}"/>
    <cellStyle name="_______EWC 43.5MW8oMtresc 3_25_02v2w_esc_1_Horizon round 1 model vFINAL 3 2" xfId="10986" xr:uid="{00000000-0005-0000-0000-0000E0190000}"/>
    <cellStyle name="_______EWC 43.5MW8oMtresc 3_25_02v2w_esc_1_Horizon round 1 model vFINAL 4" xfId="10987" xr:uid="{00000000-0005-0000-0000-0000E1190000}"/>
    <cellStyle name="_______EWC 43.5MW8oMtresc 3_25_02v2w_esc_1_Horizon round 1 model vFINAL_1" xfId="10988" xr:uid="{00000000-0005-0000-0000-0000E2190000}"/>
    <cellStyle name="_______EWC 43.5MW8oMtresc 3_25_02v2w_esc_1_Horizon round 1 model vFINAL_1 2" xfId="10989" xr:uid="{00000000-0005-0000-0000-0000E3190000}"/>
    <cellStyle name="_______EWC 43.5MW8oMtresc 3_25_02v2w_esc_1_Horizon round 1 model vFINAL_1 2 2" xfId="10990" xr:uid="{00000000-0005-0000-0000-0000E4190000}"/>
    <cellStyle name="_______EWC 43.5MW8oMtresc 3_25_02v2w_esc_1_Horizon round 1 model vFINAL_1 3" xfId="10991" xr:uid="{00000000-0005-0000-0000-0000E5190000}"/>
    <cellStyle name="_______EWC 43.5MW8oMtresc 3_25_02v2w_esc_1_Horizon round 1 model vFINAL_1 3 2" xfId="10992" xr:uid="{00000000-0005-0000-0000-0000E6190000}"/>
    <cellStyle name="_______EWC 43.5MW8oMtresc 3_25_02v2w_esc_1_Horizon round 1 model vFINAL_1 4" xfId="10993" xr:uid="{00000000-0005-0000-0000-0000E7190000}"/>
    <cellStyle name="_______EWC 43.5MW8oMtresc 3_25_02v2w_esc_1_Horizon round 1 model vFINAL_1_Project Farwest III Model 03-20-07 v135" xfId="10994" xr:uid="{00000000-0005-0000-0000-0000E8190000}"/>
    <cellStyle name="_______EWC 43.5MW8oMtresc 3_25_02v2w_esc_1_Horizon round 1 model vFINAL_1_Project Farwest III Model 03-20-07 v135 2" xfId="10995" xr:uid="{00000000-0005-0000-0000-0000E9190000}"/>
    <cellStyle name="_______EWC 43.5MW8oMtresc 3_25_02v2w_esc_1_Horizon round 1 model vFINAL_1_Project Farwest III Model 03-20-07 v135 2 2" xfId="10996" xr:uid="{00000000-0005-0000-0000-0000EA190000}"/>
    <cellStyle name="_______EWC 43.5MW8oMtresc 3_25_02v2w_esc_1_Horizon round 1 model vFINAL_1_Project Farwest III Model 03-20-07 v135 3" xfId="10997" xr:uid="{00000000-0005-0000-0000-0000EB190000}"/>
    <cellStyle name="_______EWC 43.5MW8oMtresc 3_25_02v2w_esc_1_Horizon round 1 model vFINAL_1_Project Farwest III Model 03-20-07 v135 3 2" xfId="10998" xr:uid="{00000000-0005-0000-0000-0000EC190000}"/>
    <cellStyle name="_______EWC 43.5MW8oMtresc 3_25_02v2w_esc_1_Horizon round 1 model vFINAL_1_Project Farwest III Model 03-20-07 v135 4" xfId="10999" xr:uid="{00000000-0005-0000-0000-0000ED190000}"/>
    <cellStyle name="_______EWC 43.5MW8oMtresc 3_25_02v2w_esc_1_Horizon round 1 model vFINAL_1_Project Farwest III Model 03-20-07 v135_UPC G&amp;A (5-3-07)" xfId="11000" xr:uid="{00000000-0005-0000-0000-0000EE190000}"/>
    <cellStyle name="_______EWC 43.5MW8oMtresc 3_25_02v2w_esc_1_Horizon round 1 model vFINAL_1_Project Farwest III Model 03-20-07 v135_UPC G&amp;A (5-3-07) 2" xfId="11001" xr:uid="{00000000-0005-0000-0000-0000EF190000}"/>
    <cellStyle name="_______EWC 43.5MW8oMtresc 3_25_02v2w_esc_1_Horizon round 1 model vFINAL_1_Project Farwest III Model 03-20-07 v135_UPC G&amp;A (5-3-07) 2 2" xfId="11002" xr:uid="{00000000-0005-0000-0000-0000F0190000}"/>
    <cellStyle name="_______EWC 43.5MW8oMtresc 3_25_02v2w_esc_1_Horizon round 1 model vFINAL_1_Project Farwest III Model 03-20-07 v135_UPC G&amp;A (5-3-07) 3" xfId="11003" xr:uid="{00000000-0005-0000-0000-0000F1190000}"/>
    <cellStyle name="_______EWC 43.5MW8oMtresc 3_25_02v2w_esc_1_Horizon round 1 model vFINAL_1_Project Farwest III Model 03-20-07 v135_UPC G&amp;A (5-3-07) 3 2" xfId="11004" xr:uid="{00000000-0005-0000-0000-0000F2190000}"/>
    <cellStyle name="_______EWC 43.5MW8oMtresc 3_25_02v2w_esc_1_Horizon round 1 model vFINAL_1_Project Farwest III Model 03-20-07 v135_UPC G&amp;A (5-3-07) 4" xfId="11005" xr:uid="{00000000-0005-0000-0000-0000F3190000}"/>
    <cellStyle name="_______EWC 43.5MW8oMtresc 3_25_02v2w_esc_1_Horizon round 1 model vFINAL_1_Project Makani Model 04-11-07 v6" xfId="11006" xr:uid="{00000000-0005-0000-0000-0000F4190000}"/>
    <cellStyle name="_______EWC 43.5MW8oMtresc 3_25_02v2w_esc_1_Horizon round 1 model vFINAL_1_Project Makani Model 04-11-07 v6 2" xfId="11007" xr:uid="{00000000-0005-0000-0000-0000F5190000}"/>
    <cellStyle name="_______EWC 43.5MW8oMtresc 3_25_02v2w_esc_1_Horizon round 1 model vFINAL_1_Project Makani Model 04-11-07 v6 2 2" xfId="11008" xr:uid="{00000000-0005-0000-0000-0000F6190000}"/>
    <cellStyle name="_______EWC 43.5MW8oMtresc 3_25_02v2w_esc_1_Horizon round 1 model vFINAL_1_Project Makani Model 04-11-07 v6 3" xfId="11009" xr:uid="{00000000-0005-0000-0000-0000F7190000}"/>
    <cellStyle name="_______EWC 43.5MW8oMtresc 3_25_02v2w_esc_1_Horizon round 1 model vFINAL_1_Project Makani Model 04-11-07 v6 3 2" xfId="11010" xr:uid="{00000000-0005-0000-0000-0000F8190000}"/>
    <cellStyle name="_______EWC 43.5MW8oMtresc 3_25_02v2w_esc_1_Horizon round 1 model vFINAL_1_Project Makani Model 04-11-07 v6 4" xfId="11011" xr:uid="{00000000-0005-0000-0000-0000F9190000}"/>
    <cellStyle name="_______EWC 43.5MW8oMtresc 3_25_02v2w_esc_1_Horizon round 1 model vFINAL_1_Project Makani Model 04-11-07 v6_UPC G&amp;A (5-3-07)" xfId="11012" xr:uid="{00000000-0005-0000-0000-0000FA190000}"/>
    <cellStyle name="_______EWC 43.5MW8oMtresc 3_25_02v2w_esc_1_Horizon round 1 model vFINAL_1_Project Makani Model 04-11-07 v6_UPC G&amp;A (5-3-07) 2" xfId="11013" xr:uid="{00000000-0005-0000-0000-0000FB190000}"/>
    <cellStyle name="_______EWC 43.5MW8oMtresc 3_25_02v2w_esc_1_Horizon round 1 model vFINAL_1_Project Makani Model 04-11-07 v6_UPC G&amp;A (5-3-07) 2 2" xfId="11014" xr:uid="{00000000-0005-0000-0000-0000FC190000}"/>
    <cellStyle name="_______EWC 43.5MW8oMtresc 3_25_02v2w_esc_1_Horizon round 1 model vFINAL_1_Project Makani Model 04-11-07 v6_UPC G&amp;A (5-3-07) 3" xfId="11015" xr:uid="{00000000-0005-0000-0000-0000FD190000}"/>
    <cellStyle name="_______EWC 43.5MW8oMtresc 3_25_02v2w_esc_1_Horizon round 1 model vFINAL_1_Project Makani Model 04-11-07 v6_UPC G&amp;A (5-3-07) 3 2" xfId="11016" xr:uid="{00000000-0005-0000-0000-0000FE190000}"/>
    <cellStyle name="_______EWC 43.5MW8oMtresc 3_25_02v2w_esc_1_Horizon round 1 model vFINAL_1_Project Makani Model 04-11-07 v6_UPC G&amp;A (5-3-07) 4" xfId="11017" xr:uid="{00000000-0005-0000-0000-0000FF190000}"/>
    <cellStyle name="_______EWC 43.5MW8oMtresc 3_25_02v2w_esc_1_Pre-Tax GAAP" xfId="11018" xr:uid="{00000000-0005-0000-0000-0000001A0000}"/>
    <cellStyle name="_______EWC 43.5MW8oMtresc 3_25_02v2w_esc_1_Pre-Tax GAAP 2" xfId="11019" xr:uid="{00000000-0005-0000-0000-0000011A0000}"/>
    <cellStyle name="_______EWC 43.5MW8oMtresc 3_25_02v2w_esc_1_Pre-Tax GAAP 2 2" xfId="11020" xr:uid="{00000000-0005-0000-0000-0000021A0000}"/>
    <cellStyle name="_______EWC 43.5MW8oMtresc 3_25_02v2w_esc_1_Pre-Tax GAAP 3" xfId="11021" xr:uid="{00000000-0005-0000-0000-0000031A0000}"/>
    <cellStyle name="_______EWC 43.5MW8oMtresc 3_25_02v2w_esc_1_WPP - Ormat 6-5-2007  v19i with internal accounting v3 eq method FINAL" xfId="11022" xr:uid="{00000000-0005-0000-0000-0000041A0000}"/>
    <cellStyle name="_______EWC 43.5MW8oMtresc 3_25_02v2w_esc_1_WPP - Ormat 6-5-2007  v19i with internal accounting v3 eq method FINAL 2" xfId="11023" xr:uid="{00000000-0005-0000-0000-0000051A0000}"/>
    <cellStyle name="_______EWC 43.5MW8oMtresc 3_25_02v2w_esc_1_WPP - Ormat 6-5-2007  v19i with internal accounting v3 eq method FINAL 2 2" xfId="11024" xr:uid="{00000000-0005-0000-0000-0000061A0000}"/>
    <cellStyle name="_______EWC 43.5MW8oMtresc 3_25_02v2w_esc_1_WPP - Ormat 6-5-2007  v19i with internal accounting v3 eq method FINAL 3" xfId="11025" xr:uid="{00000000-0005-0000-0000-0000071A0000}"/>
    <cellStyle name="_______EWC 43.5MW8oMtresc 3_25_02v2w_esc_2" xfId="11026" xr:uid="{00000000-0005-0000-0000-0000081A0000}"/>
    <cellStyle name="_______EWC 43.5MW8oMtresc 3_25_02v2w_esc_2 2" xfId="11027" xr:uid="{00000000-0005-0000-0000-0000091A0000}"/>
    <cellStyle name="_______EWC 43.5MW8oMtresc 3_25_02v2w_esc_2 2 2" xfId="11028" xr:uid="{00000000-0005-0000-0000-00000A1A0000}"/>
    <cellStyle name="_______EWC 43.5MW8oMtresc 3_25_02v2w_esc_2 2 2 2" xfId="11029" xr:uid="{00000000-0005-0000-0000-00000B1A0000}"/>
    <cellStyle name="_______EWC 43.5MW8oMtresc 3_25_02v2w_esc_2 2 3" xfId="11030" xr:uid="{00000000-0005-0000-0000-00000C1A0000}"/>
    <cellStyle name="_______EWC 43.5MW8oMtresc 3_25_02v2w_esc_2 2 3 2" xfId="11031" xr:uid="{00000000-0005-0000-0000-00000D1A0000}"/>
    <cellStyle name="_______EWC 43.5MW8oMtresc 3_25_02v2w_esc_2 2 4" xfId="11032" xr:uid="{00000000-0005-0000-0000-00000E1A0000}"/>
    <cellStyle name="_______EWC 43.5MW8oMtresc 3_25_02v2w_esc_2 2 4 2" xfId="11033" xr:uid="{00000000-0005-0000-0000-00000F1A0000}"/>
    <cellStyle name="_______EWC 43.5MW8oMtresc 3_25_02v2w_esc_2 2 5" xfId="11034" xr:uid="{00000000-0005-0000-0000-0000101A0000}"/>
    <cellStyle name="_______EWC 43.5MW8oMtresc 3_25_02v2w_esc_2 2 5 2" xfId="11035" xr:uid="{00000000-0005-0000-0000-0000111A0000}"/>
    <cellStyle name="_______EWC 43.5MW8oMtresc 3_25_02v2w_esc_2 2 6" xfId="11036" xr:uid="{00000000-0005-0000-0000-0000121A0000}"/>
    <cellStyle name="_______EWC 43.5MW8oMtresc 3_25_02v2w_esc_2 3" xfId="11037" xr:uid="{00000000-0005-0000-0000-0000131A0000}"/>
    <cellStyle name="_______EWC 43.5MW8oMtresc 3_25_02v2w_esc_2 3 2" xfId="11038" xr:uid="{00000000-0005-0000-0000-0000141A0000}"/>
    <cellStyle name="_______EWC 43.5MW8oMtresc 3_25_02v2w_esc_2 3 2 2" xfId="11039" xr:uid="{00000000-0005-0000-0000-0000151A0000}"/>
    <cellStyle name="_______EWC 43.5MW8oMtresc 3_25_02v2w_esc_2 3 3" xfId="11040" xr:uid="{00000000-0005-0000-0000-0000161A0000}"/>
    <cellStyle name="_______EWC 43.5MW8oMtresc 3_25_02v2w_esc_2 3 3 2" xfId="11041" xr:uid="{00000000-0005-0000-0000-0000171A0000}"/>
    <cellStyle name="_______EWC 43.5MW8oMtresc 3_25_02v2w_esc_2 3 4" xfId="11042" xr:uid="{00000000-0005-0000-0000-0000181A0000}"/>
    <cellStyle name="_______EWC 43.5MW8oMtresc 3_25_02v2w_esc_2 3 4 2" xfId="11043" xr:uid="{00000000-0005-0000-0000-0000191A0000}"/>
    <cellStyle name="_______EWC 43.5MW8oMtresc 3_25_02v2w_esc_2 3 5" xfId="11044" xr:uid="{00000000-0005-0000-0000-00001A1A0000}"/>
    <cellStyle name="_______EWC 43.5MW8oMtresc 3_25_02v2w_esc_2 3 5 2" xfId="11045" xr:uid="{00000000-0005-0000-0000-00001B1A0000}"/>
    <cellStyle name="_______EWC 43.5MW8oMtresc 3_25_02v2w_esc_2 3 6" xfId="11046" xr:uid="{00000000-0005-0000-0000-00001C1A0000}"/>
    <cellStyle name="_______EWC 43.5MW8oMtresc 3_25_02v2w_esc_2 4" xfId="11047" xr:uid="{00000000-0005-0000-0000-00001D1A0000}"/>
    <cellStyle name="_______EWC 43.5MW8oMtresc 3_25_02v2w_esc_2_CHECK - White Creek Final Closing Model_2007 11 16 vequity method FINAL" xfId="11048" xr:uid="{00000000-0005-0000-0000-00001E1A0000}"/>
    <cellStyle name="_______EWC 43.5MW8oMtresc 3_25_02v2w_esc_2_CHECK - White Creek Final Closing Model_2007 11 16 vequity method FINAL 2" xfId="11049" xr:uid="{00000000-0005-0000-0000-00001F1A0000}"/>
    <cellStyle name="_______EWC 43.5MW8oMtresc 3_25_02v2w_esc_2_CHECK - White Creek Final Closing Model_2007 11 16 vequity method FINAL 2 2" xfId="11050" xr:uid="{00000000-0005-0000-0000-0000201A0000}"/>
    <cellStyle name="_______EWC 43.5MW8oMtresc 3_25_02v2w_esc_2_CHECK - White Creek Final Closing Model_2007 11 16 vequity method FINAL 3" xfId="11051" xr:uid="{00000000-0005-0000-0000-0000211A0000}"/>
    <cellStyle name="_______EWC 43.5MW8oMtresc 3_25_02v2w_esc_2_Horizon round 1 model vFINAL" xfId="11052" xr:uid="{00000000-0005-0000-0000-0000221A0000}"/>
    <cellStyle name="_______EWC 43.5MW8oMtresc 3_25_02v2w_esc_2_Horizon round 1 model vFINAL 2" xfId="11053" xr:uid="{00000000-0005-0000-0000-0000231A0000}"/>
    <cellStyle name="_______EWC 43.5MW8oMtresc 3_25_02v2w_esc_2_Horizon round 1 model vFINAL 2 2" xfId="11054" xr:uid="{00000000-0005-0000-0000-0000241A0000}"/>
    <cellStyle name="_______EWC 43.5MW8oMtresc 3_25_02v2w_esc_2_Horizon round 1 model vFINAL 3" xfId="11055" xr:uid="{00000000-0005-0000-0000-0000251A0000}"/>
    <cellStyle name="_______EWC 43.5MW8oMtresc 3_25_02v2w_esc_2_Horizon round 1 model vFINAL 3 2" xfId="11056" xr:uid="{00000000-0005-0000-0000-0000261A0000}"/>
    <cellStyle name="_______EWC 43.5MW8oMtresc 3_25_02v2w_esc_2_Horizon round 1 model vFINAL 4" xfId="11057" xr:uid="{00000000-0005-0000-0000-0000271A0000}"/>
    <cellStyle name="_______EWC 43.5MW8oMtresc 3_25_02v2w_esc_2_Horizon round 1 model vFINAL_1" xfId="11058" xr:uid="{00000000-0005-0000-0000-0000281A0000}"/>
    <cellStyle name="_______EWC 43.5MW8oMtresc 3_25_02v2w_esc_2_Horizon round 1 model vFINAL_1 2" xfId="11059" xr:uid="{00000000-0005-0000-0000-0000291A0000}"/>
    <cellStyle name="_______EWC 43.5MW8oMtresc 3_25_02v2w_esc_2_Horizon round 1 model vFINAL_1 2 2" xfId="11060" xr:uid="{00000000-0005-0000-0000-00002A1A0000}"/>
    <cellStyle name="_______EWC 43.5MW8oMtresc 3_25_02v2w_esc_2_Horizon round 1 model vFINAL_1 3" xfId="11061" xr:uid="{00000000-0005-0000-0000-00002B1A0000}"/>
    <cellStyle name="_______EWC 43.5MW8oMtresc 3_25_02v2w_esc_2_Horizon round 1 model vFINAL_1 3 2" xfId="11062" xr:uid="{00000000-0005-0000-0000-00002C1A0000}"/>
    <cellStyle name="_______EWC 43.5MW8oMtresc 3_25_02v2w_esc_2_Horizon round 1 model vFINAL_1 4" xfId="11063" xr:uid="{00000000-0005-0000-0000-00002D1A0000}"/>
    <cellStyle name="_______EWC 43.5MW8oMtresc 3_25_02v2w_esc_2_Horizon round 1 model vFINAL_1_Project Farwest III Model 03-20-07 v135" xfId="11064" xr:uid="{00000000-0005-0000-0000-00002E1A0000}"/>
    <cellStyle name="_______EWC 43.5MW8oMtresc 3_25_02v2w_esc_2_Horizon round 1 model vFINAL_1_Project Farwest III Model 03-20-07 v135 2" xfId="11065" xr:uid="{00000000-0005-0000-0000-00002F1A0000}"/>
    <cellStyle name="_______EWC 43.5MW8oMtresc 3_25_02v2w_esc_2_Horizon round 1 model vFINAL_1_Project Farwest III Model 03-20-07 v135 2 2" xfId="11066" xr:uid="{00000000-0005-0000-0000-0000301A0000}"/>
    <cellStyle name="_______EWC 43.5MW8oMtresc 3_25_02v2w_esc_2_Horizon round 1 model vFINAL_1_Project Farwest III Model 03-20-07 v135 3" xfId="11067" xr:uid="{00000000-0005-0000-0000-0000311A0000}"/>
    <cellStyle name="_______EWC 43.5MW8oMtresc 3_25_02v2w_esc_2_Horizon round 1 model vFINAL_1_Project Farwest III Model 03-20-07 v135 3 2" xfId="11068" xr:uid="{00000000-0005-0000-0000-0000321A0000}"/>
    <cellStyle name="_______EWC 43.5MW8oMtresc 3_25_02v2w_esc_2_Horizon round 1 model vFINAL_1_Project Farwest III Model 03-20-07 v135 4" xfId="11069" xr:uid="{00000000-0005-0000-0000-0000331A0000}"/>
    <cellStyle name="_______EWC 43.5MW8oMtresc 3_25_02v2w_esc_2_Horizon round 1 model vFINAL_1_Project Farwest III Model 03-20-07 v135_UPC G&amp;A (5-3-07)" xfId="11070" xr:uid="{00000000-0005-0000-0000-0000341A0000}"/>
    <cellStyle name="_______EWC 43.5MW8oMtresc 3_25_02v2w_esc_2_Horizon round 1 model vFINAL_1_Project Farwest III Model 03-20-07 v135_UPC G&amp;A (5-3-07) 2" xfId="11071" xr:uid="{00000000-0005-0000-0000-0000351A0000}"/>
    <cellStyle name="_______EWC 43.5MW8oMtresc 3_25_02v2w_esc_2_Horizon round 1 model vFINAL_1_Project Farwest III Model 03-20-07 v135_UPC G&amp;A (5-3-07) 2 2" xfId="11072" xr:uid="{00000000-0005-0000-0000-0000361A0000}"/>
    <cellStyle name="_______EWC 43.5MW8oMtresc 3_25_02v2w_esc_2_Horizon round 1 model vFINAL_1_Project Farwest III Model 03-20-07 v135_UPC G&amp;A (5-3-07) 3" xfId="11073" xr:uid="{00000000-0005-0000-0000-0000371A0000}"/>
    <cellStyle name="_______EWC 43.5MW8oMtresc 3_25_02v2w_esc_2_Horizon round 1 model vFINAL_1_Project Farwest III Model 03-20-07 v135_UPC G&amp;A (5-3-07) 3 2" xfId="11074" xr:uid="{00000000-0005-0000-0000-0000381A0000}"/>
    <cellStyle name="_______EWC 43.5MW8oMtresc 3_25_02v2w_esc_2_Horizon round 1 model vFINAL_1_Project Farwest III Model 03-20-07 v135_UPC G&amp;A (5-3-07) 4" xfId="11075" xr:uid="{00000000-0005-0000-0000-0000391A0000}"/>
    <cellStyle name="_______EWC 43.5MW8oMtresc 3_25_02v2w_esc_2_Horizon round 1 model vFINAL_1_Project Makani Model 04-11-07 v6" xfId="11076" xr:uid="{00000000-0005-0000-0000-00003A1A0000}"/>
    <cellStyle name="_______EWC 43.5MW8oMtresc 3_25_02v2w_esc_2_Horizon round 1 model vFINAL_1_Project Makani Model 04-11-07 v6 2" xfId="11077" xr:uid="{00000000-0005-0000-0000-00003B1A0000}"/>
    <cellStyle name="_______EWC 43.5MW8oMtresc 3_25_02v2w_esc_2_Horizon round 1 model vFINAL_1_Project Makani Model 04-11-07 v6 2 2" xfId="11078" xr:uid="{00000000-0005-0000-0000-00003C1A0000}"/>
    <cellStyle name="_______EWC 43.5MW8oMtresc 3_25_02v2w_esc_2_Horizon round 1 model vFINAL_1_Project Makani Model 04-11-07 v6 3" xfId="11079" xr:uid="{00000000-0005-0000-0000-00003D1A0000}"/>
    <cellStyle name="_______EWC 43.5MW8oMtresc 3_25_02v2w_esc_2_Horizon round 1 model vFINAL_1_Project Makani Model 04-11-07 v6 3 2" xfId="11080" xr:uid="{00000000-0005-0000-0000-00003E1A0000}"/>
    <cellStyle name="_______EWC 43.5MW8oMtresc 3_25_02v2w_esc_2_Horizon round 1 model vFINAL_1_Project Makani Model 04-11-07 v6 4" xfId="11081" xr:uid="{00000000-0005-0000-0000-00003F1A0000}"/>
    <cellStyle name="_______EWC 43.5MW8oMtresc 3_25_02v2w_esc_2_Horizon round 1 model vFINAL_1_Project Makani Model 04-11-07 v6_UPC G&amp;A (5-3-07)" xfId="11082" xr:uid="{00000000-0005-0000-0000-0000401A0000}"/>
    <cellStyle name="_______EWC 43.5MW8oMtresc 3_25_02v2w_esc_2_Horizon round 1 model vFINAL_1_Project Makani Model 04-11-07 v6_UPC G&amp;A (5-3-07) 2" xfId="11083" xr:uid="{00000000-0005-0000-0000-0000411A0000}"/>
    <cellStyle name="_______EWC 43.5MW8oMtresc 3_25_02v2w_esc_2_Horizon round 1 model vFINAL_1_Project Makani Model 04-11-07 v6_UPC G&amp;A (5-3-07) 2 2" xfId="11084" xr:uid="{00000000-0005-0000-0000-0000421A0000}"/>
    <cellStyle name="_______EWC 43.5MW8oMtresc 3_25_02v2w_esc_2_Horizon round 1 model vFINAL_1_Project Makani Model 04-11-07 v6_UPC G&amp;A (5-3-07) 3" xfId="11085" xr:uid="{00000000-0005-0000-0000-0000431A0000}"/>
    <cellStyle name="_______EWC 43.5MW8oMtresc 3_25_02v2w_esc_2_Horizon round 1 model vFINAL_1_Project Makani Model 04-11-07 v6_UPC G&amp;A (5-3-07) 3 2" xfId="11086" xr:uid="{00000000-0005-0000-0000-0000441A0000}"/>
    <cellStyle name="_______EWC 43.5MW8oMtresc 3_25_02v2w_esc_2_Horizon round 1 model vFINAL_1_Project Makani Model 04-11-07 v6_UPC G&amp;A (5-3-07) 4" xfId="11087" xr:uid="{00000000-0005-0000-0000-0000451A0000}"/>
    <cellStyle name="_______EWC 43.5MW8oMtresc 3_25_02v2w_esc_2_Pre-Tax GAAP" xfId="11088" xr:uid="{00000000-0005-0000-0000-0000461A0000}"/>
    <cellStyle name="_______EWC 43.5MW8oMtresc 3_25_02v2w_esc_2_Pre-Tax GAAP 2" xfId="11089" xr:uid="{00000000-0005-0000-0000-0000471A0000}"/>
    <cellStyle name="_______EWC 43.5MW8oMtresc 3_25_02v2w_esc_2_Pre-Tax GAAP 2 2" xfId="11090" xr:uid="{00000000-0005-0000-0000-0000481A0000}"/>
    <cellStyle name="_______EWC 43.5MW8oMtresc 3_25_02v2w_esc_2_Pre-Tax GAAP 3" xfId="11091" xr:uid="{00000000-0005-0000-0000-0000491A0000}"/>
    <cellStyle name="_______EWC 43.5MW8oMtresc 3_25_02v2w_esc_2_WPP - Ormat 6-5-2007  v19i with internal accounting v3 eq method FINAL" xfId="11092" xr:uid="{00000000-0005-0000-0000-00004A1A0000}"/>
    <cellStyle name="_______EWC 43.5MW8oMtresc 3_25_02v2w_esc_2_WPP - Ormat 6-5-2007  v19i with internal accounting v3 eq method FINAL 2" xfId="11093" xr:uid="{00000000-0005-0000-0000-00004B1A0000}"/>
    <cellStyle name="_______EWC 43.5MW8oMtresc 3_25_02v2w_esc_2_WPP - Ormat 6-5-2007  v19i with internal accounting v3 eq method FINAL 2 2" xfId="11094" xr:uid="{00000000-0005-0000-0000-00004C1A0000}"/>
    <cellStyle name="_______EWC 43.5MW8oMtresc 3_25_02v2w_esc_2_WPP - Ormat 6-5-2007  v19i with internal accounting v3 eq method FINAL 3" xfId="11095" xr:uid="{00000000-0005-0000-0000-00004D1A0000}"/>
    <cellStyle name="_______Wind farm - operation CF" xfId="11096" xr:uid="{00000000-0005-0000-0000-00004E1A0000}"/>
    <cellStyle name="_______Wind farm - operation CF 2" xfId="11097" xr:uid="{00000000-0005-0000-0000-00004F1A0000}"/>
    <cellStyle name="_______Wind farm - operation CF 2 2" xfId="11098" xr:uid="{00000000-0005-0000-0000-0000501A0000}"/>
    <cellStyle name="_______Wind farm - operation CF 2 2 2" xfId="11099" xr:uid="{00000000-0005-0000-0000-0000511A0000}"/>
    <cellStyle name="_______Wind farm - operation CF 2 3" xfId="11100" xr:uid="{00000000-0005-0000-0000-0000521A0000}"/>
    <cellStyle name="_______Wind farm - operation CF 2 3 2" xfId="11101" xr:uid="{00000000-0005-0000-0000-0000531A0000}"/>
    <cellStyle name="_______Wind farm - operation CF 2 4" xfId="11102" xr:uid="{00000000-0005-0000-0000-0000541A0000}"/>
    <cellStyle name="_______Wind farm - operation CF 2 4 2" xfId="11103" xr:uid="{00000000-0005-0000-0000-0000551A0000}"/>
    <cellStyle name="_______Wind farm - operation CF 2 5" xfId="11104" xr:uid="{00000000-0005-0000-0000-0000561A0000}"/>
    <cellStyle name="_______Wind farm - operation CF 2 5 2" xfId="11105" xr:uid="{00000000-0005-0000-0000-0000571A0000}"/>
    <cellStyle name="_______Wind farm - operation CF 2 6" xfId="11106" xr:uid="{00000000-0005-0000-0000-0000581A0000}"/>
    <cellStyle name="_______Wind farm - operation CF 3" xfId="11107" xr:uid="{00000000-0005-0000-0000-0000591A0000}"/>
    <cellStyle name="_______Wind farm - operation CF 3 2" xfId="11108" xr:uid="{00000000-0005-0000-0000-00005A1A0000}"/>
    <cellStyle name="_______Wind farm - operation CF 3 2 2" xfId="11109" xr:uid="{00000000-0005-0000-0000-00005B1A0000}"/>
    <cellStyle name="_______Wind farm - operation CF 3 3" xfId="11110" xr:uid="{00000000-0005-0000-0000-00005C1A0000}"/>
    <cellStyle name="_______Wind farm - operation CF 3 3 2" xfId="11111" xr:uid="{00000000-0005-0000-0000-00005D1A0000}"/>
    <cellStyle name="_______Wind farm - operation CF 3 4" xfId="11112" xr:uid="{00000000-0005-0000-0000-00005E1A0000}"/>
    <cellStyle name="_______Wind farm - operation CF 3 4 2" xfId="11113" xr:uid="{00000000-0005-0000-0000-00005F1A0000}"/>
    <cellStyle name="_______Wind farm - operation CF 3 5" xfId="11114" xr:uid="{00000000-0005-0000-0000-0000601A0000}"/>
    <cellStyle name="_______Wind farm - operation CF 3 5 2" xfId="11115" xr:uid="{00000000-0005-0000-0000-0000611A0000}"/>
    <cellStyle name="_______Wind farm - operation CF 3 6" xfId="11116" xr:uid="{00000000-0005-0000-0000-0000621A0000}"/>
    <cellStyle name="_______Wind farm - operation CF 4" xfId="11117" xr:uid="{00000000-0005-0000-0000-0000631A0000}"/>
    <cellStyle name="_______Wind farm - operation CF_1" xfId="11118" xr:uid="{00000000-0005-0000-0000-0000641A0000}"/>
    <cellStyle name="_______Wind farm - operation CF_1 2" xfId="11119" xr:uid="{00000000-0005-0000-0000-0000651A0000}"/>
    <cellStyle name="_______Wind farm - operation CF_1 2 2" xfId="11120" xr:uid="{00000000-0005-0000-0000-0000661A0000}"/>
    <cellStyle name="_______Wind farm - operation CF_1 2 2 2" xfId="11121" xr:uid="{00000000-0005-0000-0000-0000671A0000}"/>
    <cellStyle name="_______Wind farm - operation CF_1 2 3" xfId="11122" xr:uid="{00000000-0005-0000-0000-0000681A0000}"/>
    <cellStyle name="_______Wind farm - operation CF_1 2 3 2" xfId="11123" xr:uid="{00000000-0005-0000-0000-0000691A0000}"/>
    <cellStyle name="_______Wind farm - operation CF_1 2 4" xfId="11124" xr:uid="{00000000-0005-0000-0000-00006A1A0000}"/>
    <cellStyle name="_______Wind farm - operation CF_1 2 4 2" xfId="11125" xr:uid="{00000000-0005-0000-0000-00006B1A0000}"/>
    <cellStyle name="_______Wind farm - operation CF_1 2 5" xfId="11126" xr:uid="{00000000-0005-0000-0000-00006C1A0000}"/>
    <cellStyle name="_______Wind farm - operation CF_1 2 5 2" xfId="11127" xr:uid="{00000000-0005-0000-0000-00006D1A0000}"/>
    <cellStyle name="_______Wind farm - operation CF_1 2 6" xfId="11128" xr:uid="{00000000-0005-0000-0000-00006E1A0000}"/>
    <cellStyle name="_______Wind farm - operation CF_1 3" xfId="11129" xr:uid="{00000000-0005-0000-0000-00006F1A0000}"/>
    <cellStyle name="_______Wind farm - operation CF_1 3 2" xfId="11130" xr:uid="{00000000-0005-0000-0000-0000701A0000}"/>
    <cellStyle name="_______Wind farm - operation CF_1 3 2 2" xfId="11131" xr:uid="{00000000-0005-0000-0000-0000711A0000}"/>
    <cellStyle name="_______Wind farm - operation CF_1 3 3" xfId="11132" xr:uid="{00000000-0005-0000-0000-0000721A0000}"/>
    <cellStyle name="_______Wind farm - operation CF_1 3 3 2" xfId="11133" xr:uid="{00000000-0005-0000-0000-0000731A0000}"/>
    <cellStyle name="_______Wind farm - operation CF_1 3 4" xfId="11134" xr:uid="{00000000-0005-0000-0000-0000741A0000}"/>
    <cellStyle name="_______Wind farm - operation CF_1 3 4 2" xfId="11135" xr:uid="{00000000-0005-0000-0000-0000751A0000}"/>
    <cellStyle name="_______Wind farm - operation CF_1 3 5" xfId="11136" xr:uid="{00000000-0005-0000-0000-0000761A0000}"/>
    <cellStyle name="_______Wind farm - operation CF_1 3 5 2" xfId="11137" xr:uid="{00000000-0005-0000-0000-0000771A0000}"/>
    <cellStyle name="_______Wind farm - operation CF_1 3 6" xfId="11138" xr:uid="{00000000-0005-0000-0000-0000781A0000}"/>
    <cellStyle name="_______Wind farm - operation CF_1 4" xfId="11139" xr:uid="{00000000-0005-0000-0000-0000791A0000}"/>
    <cellStyle name="_______Wind farm - operation CF_1_CHECK - White Creek Final Closing Model_2007 11 16 vequity method FINAL" xfId="11140" xr:uid="{00000000-0005-0000-0000-00007A1A0000}"/>
    <cellStyle name="_______Wind farm - operation CF_1_CHECK - White Creek Final Closing Model_2007 11 16 vequity method FINAL 2" xfId="11141" xr:uid="{00000000-0005-0000-0000-00007B1A0000}"/>
    <cellStyle name="_______Wind farm - operation CF_1_CHECK - White Creek Final Closing Model_2007 11 16 vequity method FINAL 2 2" xfId="11142" xr:uid="{00000000-0005-0000-0000-00007C1A0000}"/>
    <cellStyle name="_______Wind farm - operation CF_1_CHECK - White Creek Final Closing Model_2007 11 16 vequity method FINAL 3" xfId="11143" xr:uid="{00000000-0005-0000-0000-00007D1A0000}"/>
    <cellStyle name="_______Wind farm - operation CF_1_Horizon round 1 model vFINAL" xfId="11144" xr:uid="{00000000-0005-0000-0000-00007E1A0000}"/>
    <cellStyle name="_______Wind farm - operation CF_1_Horizon round 1 model vFINAL 2" xfId="11145" xr:uid="{00000000-0005-0000-0000-00007F1A0000}"/>
    <cellStyle name="_______Wind farm - operation CF_1_Horizon round 1 model vFINAL 2 2" xfId="11146" xr:uid="{00000000-0005-0000-0000-0000801A0000}"/>
    <cellStyle name="_______Wind farm - operation CF_1_Horizon round 1 model vFINAL 3" xfId="11147" xr:uid="{00000000-0005-0000-0000-0000811A0000}"/>
    <cellStyle name="_______Wind farm - operation CF_1_Horizon round 1 model vFINAL 3 2" xfId="11148" xr:uid="{00000000-0005-0000-0000-0000821A0000}"/>
    <cellStyle name="_______Wind farm - operation CF_1_Horizon round 1 model vFINAL 4" xfId="11149" xr:uid="{00000000-0005-0000-0000-0000831A0000}"/>
    <cellStyle name="_______Wind farm - operation CF_1_Horizon round 1 model vFINAL_1" xfId="11150" xr:uid="{00000000-0005-0000-0000-0000841A0000}"/>
    <cellStyle name="_______Wind farm - operation CF_1_Horizon round 1 model vFINAL_1 2" xfId="11151" xr:uid="{00000000-0005-0000-0000-0000851A0000}"/>
    <cellStyle name="_______Wind farm - operation CF_1_Horizon round 1 model vFINAL_1 2 2" xfId="11152" xr:uid="{00000000-0005-0000-0000-0000861A0000}"/>
    <cellStyle name="_______Wind farm - operation CF_1_Horizon round 1 model vFINAL_1 3" xfId="11153" xr:uid="{00000000-0005-0000-0000-0000871A0000}"/>
    <cellStyle name="_______Wind farm - operation CF_1_Horizon round 1 model vFINAL_1 3 2" xfId="11154" xr:uid="{00000000-0005-0000-0000-0000881A0000}"/>
    <cellStyle name="_______Wind farm - operation CF_1_Horizon round 1 model vFINAL_1 4" xfId="11155" xr:uid="{00000000-0005-0000-0000-0000891A0000}"/>
    <cellStyle name="_______Wind farm - operation CF_1_Horizon round 1 model vFINAL_1_Project Farwest III Model 03-20-07 v135" xfId="11156" xr:uid="{00000000-0005-0000-0000-00008A1A0000}"/>
    <cellStyle name="_______Wind farm - operation CF_1_Horizon round 1 model vFINAL_1_Project Farwest III Model 03-20-07 v135 2" xfId="11157" xr:uid="{00000000-0005-0000-0000-00008B1A0000}"/>
    <cellStyle name="_______Wind farm - operation CF_1_Horizon round 1 model vFINAL_1_Project Farwest III Model 03-20-07 v135 2 2" xfId="11158" xr:uid="{00000000-0005-0000-0000-00008C1A0000}"/>
    <cellStyle name="_______Wind farm - operation CF_1_Horizon round 1 model vFINAL_1_Project Farwest III Model 03-20-07 v135 3" xfId="11159" xr:uid="{00000000-0005-0000-0000-00008D1A0000}"/>
    <cellStyle name="_______Wind farm - operation CF_1_Horizon round 1 model vFINAL_1_Project Farwest III Model 03-20-07 v135 3 2" xfId="11160" xr:uid="{00000000-0005-0000-0000-00008E1A0000}"/>
    <cellStyle name="_______Wind farm - operation CF_1_Horizon round 1 model vFINAL_1_Project Farwest III Model 03-20-07 v135 4" xfId="11161" xr:uid="{00000000-0005-0000-0000-00008F1A0000}"/>
    <cellStyle name="_______Wind farm - operation CF_1_Horizon round 1 model vFINAL_1_Project Farwest III Model 03-20-07 v135_UPC G&amp;A (5-3-07)" xfId="11162" xr:uid="{00000000-0005-0000-0000-0000901A0000}"/>
    <cellStyle name="_______Wind farm - operation CF_1_Horizon round 1 model vFINAL_1_Project Farwest III Model 03-20-07 v135_UPC G&amp;A (5-3-07) 2" xfId="11163" xr:uid="{00000000-0005-0000-0000-0000911A0000}"/>
    <cellStyle name="_______Wind farm - operation CF_1_Horizon round 1 model vFINAL_1_Project Farwest III Model 03-20-07 v135_UPC G&amp;A (5-3-07) 2 2" xfId="11164" xr:uid="{00000000-0005-0000-0000-0000921A0000}"/>
    <cellStyle name="_______Wind farm - operation CF_1_Horizon round 1 model vFINAL_1_Project Farwest III Model 03-20-07 v135_UPC G&amp;A (5-3-07) 3" xfId="11165" xr:uid="{00000000-0005-0000-0000-0000931A0000}"/>
    <cellStyle name="_______Wind farm - operation CF_1_Horizon round 1 model vFINAL_1_Project Farwest III Model 03-20-07 v135_UPC G&amp;A (5-3-07) 3 2" xfId="11166" xr:uid="{00000000-0005-0000-0000-0000941A0000}"/>
    <cellStyle name="_______Wind farm - operation CF_1_Horizon round 1 model vFINAL_1_Project Farwest III Model 03-20-07 v135_UPC G&amp;A (5-3-07) 4" xfId="11167" xr:uid="{00000000-0005-0000-0000-0000951A0000}"/>
    <cellStyle name="_______Wind farm - operation CF_1_Horizon round 1 model vFINAL_1_Project Makani Model 04-11-07 v6" xfId="11168" xr:uid="{00000000-0005-0000-0000-0000961A0000}"/>
    <cellStyle name="_______Wind farm - operation CF_1_Horizon round 1 model vFINAL_1_Project Makani Model 04-11-07 v6 2" xfId="11169" xr:uid="{00000000-0005-0000-0000-0000971A0000}"/>
    <cellStyle name="_______Wind farm - operation CF_1_Horizon round 1 model vFINAL_1_Project Makani Model 04-11-07 v6 2 2" xfId="11170" xr:uid="{00000000-0005-0000-0000-0000981A0000}"/>
    <cellStyle name="_______Wind farm - operation CF_1_Horizon round 1 model vFINAL_1_Project Makani Model 04-11-07 v6 3" xfId="11171" xr:uid="{00000000-0005-0000-0000-0000991A0000}"/>
    <cellStyle name="_______Wind farm - operation CF_1_Horizon round 1 model vFINAL_1_Project Makani Model 04-11-07 v6 3 2" xfId="11172" xr:uid="{00000000-0005-0000-0000-00009A1A0000}"/>
    <cellStyle name="_______Wind farm - operation CF_1_Horizon round 1 model vFINAL_1_Project Makani Model 04-11-07 v6 4" xfId="11173" xr:uid="{00000000-0005-0000-0000-00009B1A0000}"/>
    <cellStyle name="_______Wind farm - operation CF_1_Horizon round 1 model vFINAL_1_Project Makani Model 04-11-07 v6_UPC G&amp;A (5-3-07)" xfId="11174" xr:uid="{00000000-0005-0000-0000-00009C1A0000}"/>
    <cellStyle name="_______Wind farm - operation CF_1_Horizon round 1 model vFINAL_1_Project Makani Model 04-11-07 v6_UPC G&amp;A (5-3-07) 2" xfId="11175" xr:uid="{00000000-0005-0000-0000-00009D1A0000}"/>
    <cellStyle name="_______Wind farm - operation CF_1_Horizon round 1 model vFINAL_1_Project Makani Model 04-11-07 v6_UPC G&amp;A (5-3-07) 2 2" xfId="11176" xr:uid="{00000000-0005-0000-0000-00009E1A0000}"/>
    <cellStyle name="_______Wind farm - operation CF_1_Horizon round 1 model vFINAL_1_Project Makani Model 04-11-07 v6_UPC G&amp;A (5-3-07) 3" xfId="11177" xr:uid="{00000000-0005-0000-0000-00009F1A0000}"/>
    <cellStyle name="_______Wind farm - operation CF_1_Horizon round 1 model vFINAL_1_Project Makani Model 04-11-07 v6_UPC G&amp;A (5-3-07) 3 2" xfId="11178" xr:uid="{00000000-0005-0000-0000-0000A01A0000}"/>
    <cellStyle name="_______Wind farm - operation CF_1_Horizon round 1 model vFINAL_1_Project Makani Model 04-11-07 v6_UPC G&amp;A (5-3-07) 4" xfId="11179" xr:uid="{00000000-0005-0000-0000-0000A11A0000}"/>
    <cellStyle name="_______Wind farm - operation CF_1_Pre-Tax GAAP" xfId="11180" xr:uid="{00000000-0005-0000-0000-0000A21A0000}"/>
    <cellStyle name="_______Wind farm - operation CF_1_Pre-Tax GAAP 2" xfId="11181" xr:uid="{00000000-0005-0000-0000-0000A31A0000}"/>
    <cellStyle name="_______Wind farm - operation CF_1_Pre-Tax GAAP 2 2" xfId="11182" xr:uid="{00000000-0005-0000-0000-0000A41A0000}"/>
    <cellStyle name="_______Wind farm - operation CF_1_Pre-Tax GAAP 3" xfId="11183" xr:uid="{00000000-0005-0000-0000-0000A51A0000}"/>
    <cellStyle name="_______Wind farm - operation CF_1_WPP - Ormat 6-5-2007  v19i with internal accounting v3 eq method FINAL" xfId="11184" xr:uid="{00000000-0005-0000-0000-0000A61A0000}"/>
    <cellStyle name="_______Wind farm - operation CF_1_WPP - Ormat 6-5-2007  v19i with internal accounting v3 eq method FINAL 2" xfId="11185" xr:uid="{00000000-0005-0000-0000-0000A71A0000}"/>
    <cellStyle name="_______Wind farm - operation CF_1_WPP - Ormat 6-5-2007  v19i with internal accounting v3 eq method FINAL 2 2" xfId="11186" xr:uid="{00000000-0005-0000-0000-0000A81A0000}"/>
    <cellStyle name="_______Wind farm - operation CF_1_WPP - Ormat 6-5-2007  v19i with internal accounting v3 eq method FINAL 3" xfId="11187" xr:uid="{00000000-0005-0000-0000-0000A91A0000}"/>
    <cellStyle name="_______Wind farm - operation CF_CHECK - White Creek Final Closing Model_2007 11 16 vequity method FINAL" xfId="11188" xr:uid="{00000000-0005-0000-0000-0000AA1A0000}"/>
    <cellStyle name="_______Wind farm - operation CF_CHECK - White Creek Final Closing Model_2007 11 16 vequity method FINAL 2" xfId="11189" xr:uid="{00000000-0005-0000-0000-0000AB1A0000}"/>
    <cellStyle name="_______Wind farm - operation CF_CHECK - White Creek Final Closing Model_2007 11 16 vequity method FINAL 2 2" xfId="11190" xr:uid="{00000000-0005-0000-0000-0000AC1A0000}"/>
    <cellStyle name="_______Wind farm - operation CF_CHECK - White Creek Final Closing Model_2007 11 16 vequity method FINAL 3" xfId="11191" xr:uid="{00000000-0005-0000-0000-0000AD1A0000}"/>
    <cellStyle name="_______Wind farm - operation CF_Horizon round 1 model vFINAL" xfId="11192" xr:uid="{00000000-0005-0000-0000-0000AE1A0000}"/>
    <cellStyle name="_______Wind farm - operation CF_Horizon round 1 model vFINAL 2" xfId="11193" xr:uid="{00000000-0005-0000-0000-0000AF1A0000}"/>
    <cellStyle name="_______Wind farm - operation CF_Horizon round 1 model vFINAL 2 2" xfId="11194" xr:uid="{00000000-0005-0000-0000-0000B01A0000}"/>
    <cellStyle name="_______Wind farm - operation CF_Horizon round 1 model vFINAL 3" xfId="11195" xr:uid="{00000000-0005-0000-0000-0000B11A0000}"/>
    <cellStyle name="_______Wind farm - operation CF_Horizon round 1 model vFINAL 3 2" xfId="11196" xr:uid="{00000000-0005-0000-0000-0000B21A0000}"/>
    <cellStyle name="_______Wind farm - operation CF_Horizon round 1 model vFINAL 4" xfId="11197" xr:uid="{00000000-0005-0000-0000-0000B31A0000}"/>
    <cellStyle name="_______Wind farm - operation CF_Horizon round 1 model vFINAL_1" xfId="11198" xr:uid="{00000000-0005-0000-0000-0000B41A0000}"/>
    <cellStyle name="_______Wind farm - operation CF_Horizon round 1 model vFINAL_1 2" xfId="11199" xr:uid="{00000000-0005-0000-0000-0000B51A0000}"/>
    <cellStyle name="_______Wind farm - operation CF_Horizon round 1 model vFINAL_1 2 2" xfId="11200" xr:uid="{00000000-0005-0000-0000-0000B61A0000}"/>
    <cellStyle name="_______Wind farm - operation CF_Horizon round 1 model vFINAL_1 3" xfId="11201" xr:uid="{00000000-0005-0000-0000-0000B71A0000}"/>
    <cellStyle name="_______Wind farm - operation CF_Horizon round 1 model vFINAL_1 3 2" xfId="11202" xr:uid="{00000000-0005-0000-0000-0000B81A0000}"/>
    <cellStyle name="_______Wind farm - operation CF_Horizon round 1 model vFINAL_1 4" xfId="11203" xr:uid="{00000000-0005-0000-0000-0000B91A0000}"/>
    <cellStyle name="_______Wind farm - operation CF_Horizon round 1 model vFINAL_1_Project Farwest III Model 03-20-07 v135" xfId="11204" xr:uid="{00000000-0005-0000-0000-0000BA1A0000}"/>
    <cellStyle name="_______Wind farm - operation CF_Horizon round 1 model vFINAL_1_Project Farwest III Model 03-20-07 v135 2" xfId="11205" xr:uid="{00000000-0005-0000-0000-0000BB1A0000}"/>
    <cellStyle name="_______Wind farm - operation CF_Horizon round 1 model vFINAL_1_Project Farwest III Model 03-20-07 v135 2 2" xfId="11206" xr:uid="{00000000-0005-0000-0000-0000BC1A0000}"/>
    <cellStyle name="_______Wind farm - operation CF_Horizon round 1 model vFINAL_1_Project Farwest III Model 03-20-07 v135 3" xfId="11207" xr:uid="{00000000-0005-0000-0000-0000BD1A0000}"/>
    <cellStyle name="_______Wind farm - operation CF_Horizon round 1 model vFINAL_1_Project Farwest III Model 03-20-07 v135 3 2" xfId="11208" xr:uid="{00000000-0005-0000-0000-0000BE1A0000}"/>
    <cellStyle name="_______Wind farm - operation CF_Horizon round 1 model vFINAL_1_Project Farwest III Model 03-20-07 v135 4" xfId="11209" xr:uid="{00000000-0005-0000-0000-0000BF1A0000}"/>
    <cellStyle name="_______Wind farm - operation CF_Horizon round 1 model vFINAL_1_Project Farwest III Model 03-20-07 v135_UPC G&amp;A (5-3-07)" xfId="11210" xr:uid="{00000000-0005-0000-0000-0000C01A0000}"/>
    <cellStyle name="_______Wind farm - operation CF_Horizon round 1 model vFINAL_1_Project Farwest III Model 03-20-07 v135_UPC G&amp;A (5-3-07) 2" xfId="11211" xr:uid="{00000000-0005-0000-0000-0000C11A0000}"/>
    <cellStyle name="_______Wind farm - operation CF_Horizon round 1 model vFINAL_1_Project Farwest III Model 03-20-07 v135_UPC G&amp;A (5-3-07) 2 2" xfId="11212" xr:uid="{00000000-0005-0000-0000-0000C21A0000}"/>
    <cellStyle name="_______Wind farm - operation CF_Horizon round 1 model vFINAL_1_Project Farwest III Model 03-20-07 v135_UPC G&amp;A (5-3-07) 3" xfId="11213" xr:uid="{00000000-0005-0000-0000-0000C31A0000}"/>
    <cellStyle name="_______Wind farm - operation CF_Horizon round 1 model vFINAL_1_Project Farwest III Model 03-20-07 v135_UPC G&amp;A (5-3-07) 3 2" xfId="11214" xr:uid="{00000000-0005-0000-0000-0000C41A0000}"/>
    <cellStyle name="_______Wind farm - operation CF_Horizon round 1 model vFINAL_1_Project Farwest III Model 03-20-07 v135_UPC G&amp;A (5-3-07) 4" xfId="11215" xr:uid="{00000000-0005-0000-0000-0000C51A0000}"/>
    <cellStyle name="_______Wind farm - operation CF_Horizon round 1 model vFINAL_1_Project Makani Model 04-11-07 v6" xfId="11216" xr:uid="{00000000-0005-0000-0000-0000C61A0000}"/>
    <cellStyle name="_______Wind farm - operation CF_Horizon round 1 model vFINAL_1_Project Makani Model 04-11-07 v6 2" xfId="11217" xr:uid="{00000000-0005-0000-0000-0000C71A0000}"/>
    <cellStyle name="_______Wind farm - operation CF_Horizon round 1 model vFINAL_1_Project Makani Model 04-11-07 v6 2 2" xfId="11218" xr:uid="{00000000-0005-0000-0000-0000C81A0000}"/>
    <cellStyle name="_______Wind farm - operation CF_Horizon round 1 model vFINAL_1_Project Makani Model 04-11-07 v6 3" xfId="11219" xr:uid="{00000000-0005-0000-0000-0000C91A0000}"/>
    <cellStyle name="_______Wind farm - operation CF_Horizon round 1 model vFINAL_1_Project Makani Model 04-11-07 v6 3 2" xfId="11220" xr:uid="{00000000-0005-0000-0000-0000CA1A0000}"/>
    <cellStyle name="_______Wind farm - operation CF_Horizon round 1 model vFINAL_1_Project Makani Model 04-11-07 v6 4" xfId="11221" xr:uid="{00000000-0005-0000-0000-0000CB1A0000}"/>
    <cellStyle name="_______Wind farm - operation CF_Horizon round 1 model vFINAL_1_Project Makani Model 04-11-07 v6_UPC G&amp;A (5-3-07)" xfId="11222" xr:uid="{00000000-0005-0000-0000-0000CC1A0000}"/>
    <cellStyle name="_______Wind farm - operation CF_Horizon round 1 model vFINAL_1_Project Makani Model 04-11-07 v6_UPC G&amp;A (5-3-07) 2" xfId="11223" xr:uid="{00000000-0005-0000-0000-0000CD1A0000}"/>
    <cellStyle name="_______Wind farm - operation CF_Horizon round 1 model vFINAL_1_Project Makani Model 04-11-07 v6_UPC G&amp;A (5-3-07) 2 2" xfId="11224" xr:uid="{00000000-0005-0000-0000-0000CE1A0000}"/>
    <cellStyle name="_______Wind farm - operation CF_Horizon round 1 model vFINAL_1_Project Makani Model 04-11-07 v6_UPC G&amp;A (5-3-07) 3" xfId="11225" xr:uid="{00000000-0005-0000-0000-0000CF1A0000}"/>
    <cellStyle name="_______Wind farm - operation CF_Horizon round 1 model vFINAL_1_Project Makani Model 04-11-07 v6_UPC G&amp;A (5-3-07) 3 2" xfId="11226" xr:uid="{00000000-0005-0000-0000-0000D01A0000}"/>
    <cellStyle name="_______Wind farm - operation CF_Horizon round 1 model vFINAL_1_Project Makani Model 04-11-07 v6_UPC G&amp;A (5-3-07) 4" xfId="11227" xr:uid="{00000000-0005-0000-0000-0000D11A0000}"/>
    <cellStyle name="_______Wind farm - operation CF_Pre-Tax GAAP" xfId="11228" xr:uid="{00000000-0005-0000-0000-0000D21A0000}"/>
    <cellStyle name="_______Wind farm - operation CF_Pre-Tax GAAP 2" xfId="11229" xr:uid="{00000000-0005-0000-0000-0000D31A0000}"/>
    <cellStyle name="_______Wind farm - operation CF_Pre-Tax GAAP 2 2" xfId="11230" xr:uid="{00000000-0005-0000-0000-0000D41A0000}"/>
    <cellStyle name="_______Wind farm - operation CF_Pre-Tax GAAP 3" xfId="11231" xr:uid="{00000000-0005-0000-0000-0000D51A0000}"/>
    <cellStyle name="_______Wind farm - operation CF_WPP - Ormat 6-5-2007  v19i with internal accounting v3 eq method FINAL" xfId="11232" xr:uid="{00000000-0005-0000-0000-0000D61A0000}"/>
    <cellStyle name="_______Wind farm - operation CF_WPP - Ormat 6-5-2007  v19i with internal accounting v3 eq method FINAL 2" xfId="11233" xr:uid="{00000000-0005-0000-0000-0000D71A0000}"/>
    <cellStyle name="_______Wind farm - operation CF_WPP - Ormat 6-5-2007  v19i with internal accounting v3 eq method FINAL 2 2" xfId="11234" xr:uid="{00000000-0005-0000-0000-0000D81A0000}"/>
    <cellStyle name="_______Wind farm - operation CF_WPP - Ormat 6-5-2007  v19i with internal accounting v3 eq method FINAL 3" xfId="11235" xr:uid="{00000000-0005-0000-0000-0000D91A0000}"/>
    <cellStyle name="______071212 Unlevered McCormick Model - 2003 version" xfId="11236" xr:uid="{00000000-0005-0000-0000-0000DA1A0000}"/>
    <cellStyle name="______1" xfId="11237" xr:uid="{00000000-0005-0000-0000-0000DB1A0000}"/>
    <cellStyle name="______1_071212 Unlevered McCormick Model - 2003 version" xfId="11238" xr:uid="{00000000-0005-0000-0000-0000DC1A0000}"/>
    <cellStyle name="______ClearSky_AEP_Min_04.04.02_Bank" xfId="11239" xr:uid="{00000000-0005-0000-0000-0000DD1A0000}"/>
    <cellStyle name="______ClearSky_AEP_Min_04.04.02_Bank 2" xfId="11240" xr:uid="{00000000-0005-0000-0000-0000DE1A0000}"/>
    <cellStyle name="______ClearSky_AEP_Min_04.04.02_Bank 2 2" xfId="11241" xr:uid="{00000000-0005-0000-0000-0000DF1A0000}"/>
    <cellStyle name="______ClearSky_AEP_Min_04.04.02_Bank 3" xfId="11242" xr:uid="{00000000-0005-0000-0000-0000E01A0000}"/>
    <cellStyle name="______ClearSky_AEP_Min_04.04.02_Bank 3 2" xfId="11243" xr:uid="{00000000-0005-0000-0000-0000E11A0000}"/>
    <cellStyle name="______ClearSky_AEP_Min_04.04.02_Bank 4" xfId="11244" xr:uid="{00000000-0005-0000-0000-0000E21A0000}"/>
    <cellStyle name="______ClearSky_AEP_Min_04.04.02_Bank 4 2" xfId="11245" xr:uid="{00000000-0005-0000-0000-0000E31A0000}"/>
    <cellStyle name="______ClearSky_AEP_Min_04.04.02_Bank 5" xfId="11246" xr:uid="{00000000-0005-0000-0000-0000E41A0000}"/>
    <cellStyle name="______ClearSky_AEP_Min_04.04.02_Bank 5 2" xfId="11247" xr:uid="{00000000-0005-0000-0000-0000E51A0000}"/>
    <cellStyle name="______ClearSky_AEP_Min_04.04.02_Bank 6" xfId="11248" xr:uid="{00000000-0005-0000-0000-0000E61A0000}"/>
    <cellStyle name="______ClearSky_AEP_Min_04.04.02_Bank_1" xfId="11249" xr:uid="{00000000-0005-0000-0000-0000E71A0000}"/>
    <cellStyle name="______ClearSky_AEP_Min_04.04.02_Bank_2" xfId="11250" xr:uid="{00000000-0005-0000-0000-0000E81A0000}"/>
    <cellStyle name="______ClearSky_AEP_Min_04.04.02_Bank_2 2" xfId="11251" xr:uid="{00000000-0005-0000-0000-0000E91A0000}"/>
    <cellStyle name="______ClearSky_AEP_Min_04.04.02_Bank_2 2 2" xfId="11252" xr:uid="{00000000-0005-0000-0000-0000EA1A0000}"/>
    <cellStyle name="______ClearSky_AEP_Min_04.04.02_Bank_2 3" xfId="11253" xr:uid="{00000000-0005-0000-0000-0000EB1A0000}"/>
    <cellStyle name="______ClearSky_AEP_Min_04.04.02_Bank_2 3 2" xfId="11254" xr:uid="{00000000-0005-0000-0000-0000EC1A0000}"/>
    <cellStyle name="______ClearSky_AEP_Min_04.04.02_Bank_2 4" xfId="11255" xr:uid="{00000000-0005-0000-0000-0000ED1A0000}"/>
    <cellStyle name="______ClearSky_AEP_Min_04.04.02_Bank_2 4 2" xfId="11256" xr:uid="{00000000-0005-0000-0000-0000EE1A0000}"/>
    <cellStyle name="______ClearSky_AEP_Min_04.04.02_Bank_2 5" xfId="11257" xr:uid="{00000000-0005-0000-0000-0000EF1A0000}"/>
    <cellStyle name="______ClearSky_AEP_Min_04.04.02_Bank_2 5 2" xfId="11258" xr:uid="{00000000-0005-0000-0000-0000F01A0000}"/>
    <cellStyle name="______ClearSky_AEP_Min_04.04.02_Bank_2 6" xfId="11259" xr:uid="{00000000-0005-0000-0000-0000F11A0000}"/>
    <cellStyle name="______Clearsky_internal_050301" xfId="11260" xr:uid="{00000000-0005-0000-0000-0000F21A0000}"/>
    <cellStyle name="______Clearsky_internal_050301 2" xfId="11261" xr:uid="{00000000-0005-0000-0000-0000F31A0000}"/>
    <cellStyle name="______Clearsky_internal_050301 2 2" xfId="11262" xr:uid="{00000000-0005-0000-0000-0000F41A0000}"/>
    <cellStyle name="______Clearsky_internal_050301 3" xfId="11263" xr:uid="{00000000-0005-0000-0000-0000F51A0000}"/>
    <cellStyle name="______Clearsky_internal_050301 3 2" xfId="11264" xr:uid="{00000000-0005-0000-0000-0000F61A0000}"/>
    <cellStyle name="______Clearsky_internal_050301 4" xfId="11265" xr:uid="{00000000-0005-0000-0000-0000F71A0000}"/>
    <cellStyle name="______Clearsky_internal_050301 4 2" xfId="11266" xr:uid="{00000000-0005-0000-0000-0000F81A0000}"/>
    <cellStyle name="______Clearsky_internal_050301 5" xfId="11267" xr:uid="{00000000-0005-0000-0000-0000F91A0000}"/>
    <cellStyle name="______Clearsky_internal_050301 5 2" xfId="11268" xr:uid="{00000000-0005-0000-0000-0000FA1A0000}"/>
    <cellStyle name="______Clearsky_internal_050301 6" xfId="11269" xr:uid="{00000000-0005-0000-0000-0000FB1A0000}"/>
    <cellStyle name="______Clearsky_internal_050301_1" xfId="11270" xr:uid="{00000000-0005-0000-0000-0000FC1A0000}"/>
    <cellStyle name="______Clearsky_internal_050301_2" xfId="11271" xr:uid="{00000000-0005-0000-0000-0000FD1A0000}"/>
    <cellStyle name="______Clearsky_internal_050301_2 2" xfId="11272" xr:uid="{00000000-0005-0000-0000-0000FE1A0000}"/>
    <cellStyle name="______Clearsky_internal_050301_2 2 2" xfId="11273" xr:uid="{00000000-0005-0000-0000-0000FF1A0000}"/>
    <cellStyle name="______Clearsky_internal_050301_2 3" xfId="11274" xr:uid="{00000000-0005-0000-0000-0000001B0000}"/>
    <cellStyle name="______Clearsky_internal_050301_2 3 2" xfId="11275" xr:uid="{00000000-0005-0000-0000-0000011B0000}"/>
    <cellStyle name="______Clearsky_internal_050301_2 4" xfId="11276" xr:uid="{00000000-0005-0000-0000-0000021B0000}"/>
    <cellStyle name="______Clearsky_internal_050301_2 4 2" xfId="11277" xr:uid="{00000000-0005-0000-0000-0000031B0000}"/>
    <cellStyle name="______Clearsky_internal_050301_2 5" xfId="11278" xr:uid="{00000000-0005-0000-0000-0000041B0000}"/>
    <cellStyle name="______Clearsky_internal_050301_2 5 2" xfId="11279" xr:uid="{00000000-0005-0000-0000-0000051B0000}"/>
    <cellStyle name="______Clearsky_internal_050301_2 6" xfId="11280" xr:uid="{00000000-0005-0000-0000-0000061B0000}"/>
    <cellStyle name="______Clearsky_internal_050301_3" xfId="11281" xr:uid="{00000000-0005-0000-0000-0000071B0000}"/>
    <cellStyle name="______Clearsky_internal_070201" xfId="11282" xr:uid="{00000000-0005-0000-0000-0000081B0000}"/>
    <cellStyle name="______Clearsky_internal_070201.xls Chart 2" xfId="11283" xr:uid="{00000000-0005-0000-0000-0000091B0000}"/>
    <cellStyle name="______Clearsky_internal_070201.xls Chart 2_1" xfId="11284" xr:uid="{00000000-0005-0000-0000-00000A1B0000}"/>
    <cellStyle name="______Clearsky_internal_070201.xls Chart 2_1 2" xfId="11285" xr:uid="{00000000-0005-0000-0000-00000B1B0000}"/>
    <cellStyle name="______Clearsky_internal_070201.xls Chart 2_1 2 2" xfId="11286" xr:uid="{00000000-0005-0000-0000-00000C1B0000}"/>
    <cellStyle name="______Clearsky_internal_070201.xls Chart 2_1 3" xfId="11287" xr:uid="{00000000-0005-0000-0000-00000D1B0000}"/>
    <cellStyle name="______Clearsky_internal_070201.xls Chart 2_1 3 2" xfId="11288" xr:uid="{00000000-0005-0000-0000-00000E1B0000}"/>
    <cellStyle name="______Clearsky_internal_070201.xls Chart 2_1 4" xfId="11289" xr:uid="{00000000-0005-0000-0000-00000F1B0000}"/>
    <cellStyle name="______Clearsky_internal_070201.xls Chart 2_1 4 2" xfId="11290" xr:uid="{00000000-0005-0000-0000-0000101B0000}"/>
    <cellStyle name="______Clearsky_internal_070201.xls Chart 2_1 5" xfId="11291" xr:uid="{00000000-0005-0000-0000-0000111B0000}"/>
    <cellStyle name="______Clearsky_internal_070201.xls Chart 2_1 5 2" xfId="11292" xr:uid="{00000000-0005-0000-0000-0000121B0000}"/>
    <cellStyle name="______Clearsky_internal_070201.xls Chart 2_1 6" xfId="11293" xr:uid="{00000000-0005-0000-0000-0000131B0000}"/>
    <cellStyle name="______Clearsky_internal_070201.xls Chart 2_2" xfId="11294" xr:uid="{00000000-0005-0000-0000-0000141B0000}"/>
    <cellStyle name="______Clearsky_internal_070201_1" xfId="11295" xr:uid="{00000000-0005-0000-0000-0000151B0000}"/>
    <cellStyle name="______Clearsky_internal_070201_1 2" xfId="11296" xr:uid="{00000000-0005-0000-0000-0000161B0000}"/>
    <cellStyle name="______Clearsky_internal_070201_1 2 2" xfId="11297" xr:uid="{00000000-0005-0000-0000-0000171B0000}"/>
    <cellStyle name="______Clearsky_internal_070201_1 3" xfId="11298" xr:uid="{00000000-0005-0000-0000-0000181B0000}"/>
    <cellStyle name="______Clearsky_internal_070201_1 3 2" xfId="11299" xr:uid="{00000000-0005-0000-0000-0000191B0000}"/>
    <cellStyle name="______Clearsky_internal_070201_1 4" xfId="11300" xr:uid="{00000000-0005-0000-0000-00001A1B0000}"/>
    <cellStyle name="______Clearsky_internal_070201_1 4 2" xfId="11301" xr:uid="{00000000-0005-0000-0000-00001B1B0000}"/>
    <cellStyle name="______Clearsky_internal_070201_1 5" xfId="11302" xr:uid="{00000000-0005-0000-0000-00001C1B0000}"/>
    <cellStyle name="______Clearsky_internal_070201_1 5 2" xfId="11303" xr:uid="{00000000-0005-0000-0000-00001D1B0000}"/>
    <cellStyle name="______Clearsky_internal_070201_1 6" xfId="11304" xr:uid="{00000000-0005-0000-0000-00001E1B0000}"/>
    <cellStyle name="______Clearsky_internal_070201_2" xfId="11305" xr:uid="{00000000-0005-0000-0000-00001F1B0000}"/>
    <cellStyle name="______Clearsky_internal_070201_2_Clearsky_Outside_070201.xls Chart 2" xfId="11306" xr:uid="{00000000-0005-0000-0000-0000201B0000}"/>
    <cellStyle name="______Clearsky_internal_070201_2_Clearsky_Outside_070201.xls Chart 2 2" xfId="11307" xr:uid="{00000000-0005-0000-0000-0000211B0000}"/>
    <cellStyle name="______Clearsky_internal_070201_2_Clearsky_Outside_070201.xls Chart 2 2 2" xfId="11308" xr:uid="{00000000-0005-0000-0000-0000221B0000}"/>
    <cellStyle name="______Clearsky_internal_070201_2_Clearsky_Outside_070201.xls Chart 2 3" xfId="11309" xr:uid="{00000000-0005-0000-0000-0000231B0000}"/>
    <cellStyle name="______Clearsky_internal_070201_2_Clearsky_Outside_070201.xls Chart 2 3 2" xfId="11310" xr:uid="{00000000-0005-0000-0000-0000241B0000}"/>
    <cellStyle name="______Clearsky_internal_070201_2_Clearsky_Outside_070201.xls Chart 2 4" xfId="11311" xr:uid="{00000000-0005-0000-0000-0000251B0000}"/>
    <cellStyle name="______Clearsky_internal_070201_2_Clearsky_Outside_070201.xls Chart 2 4 2" xfId="11312" xr:uid="{00000000-0005-0000-0000-0000261B0000}"/>
    <cellStyle name="______Clearsky_internal_070201_2_Clearsky_Outside_070201.xls Chart 2 5" xfId="11313" xr:uid="{00000000-0005-0000-0000-0000271B0000}"/>
    <cellStyle name="______Clearsky_internal_070201_2_Clearsky_Outside_070201.xls Chart 2 5 2" xfId="11314" xr:uid="{00000000-0005-0000-0000-0000281B0000}"/>
    <cellStyle name="______Clearsky_internal_070201_2_Clearsky_Outside_070201.xls Chart 2 6" xfId="11315" xr:uid="{00000000-0005-0000-0000-0000291B0000}"/>
    <cellStyle name="______Clearsky_internal_070201_3" xfId="11316" xr:uid="{00000000-0005-0000-0000-00002A1B0000}"/>
    <cellStyle name="______Clearsky_internal_070201_3 2" xfId="11317" xr:uid="{00000000-0005-0000-0000-00002B1B0000}"/>
    <cellStyle name="______Clearsky_internal_070201_3 2 2" xfId="11318" xr:uid="{00000000-0005-0000-0000-00002C1B0000}"/>
    <cellStyle name="______Clearsky_internal_070201_3 3" xfId="11319" xr:uid="{00000000-0005-0000-0000-00002D1B0000}"/>
    <cellStyle name="______Clearsky_internal_070201_3 3 2" xfId="11320" xr:uid="{00000000-0005-0000-0000-00002E1B0000}"/>
    <cellStyle name="______Clearsky_internal_070201_3 4" xfId="11321" xr:uid="{00000000-0005-0000-0000-00002F1B0000}"/>
    <cellStyle name="______Clearsky_internal_070201_3 4 2" xfId="11322" xr:uid="{00000000-0005-0000-0000-0000301B0000}"/>
    <cellStyle name="______Clearsky_internal_070201_3 5" xfId="11323" xr:uid="{00000000-0005-0000-0000-0000311B0000}"/>
    <cellStyle name="______Clearsky_internal_070201_3 5 2" xfId="11324" xr:uid="{00000000-0005-0000-0000-0000321B0000}"/>
    <cellStyle name="______Clearsky_internal_070201_3 6" xfId="11325" xr:uid="{00000000-0005-0000-0000-0000331B0000}"/>
    <cellStyle name="______Clearsky_internal_070201_Clearsky_internal_070201" xfId="11326" xr:uid="{00000000-0005-0000-0000-0000341B0000}"/>
    <cellStyle name="______Clearsky_internal_070201_Clearsky_Outside_070201.xls Chart 2" xfId="11327" xr:uid="{00000000-0005-0000-0000-0000351B0000}"/>
    <cellStyle name="______Clearsky_Outside_070201.xls Chart 2" xfId="11328" xr:uid="{00000000-0005-0000-0000-0000361B0000}"/>
    <cellStyle name="______Clearsky_Outside_070201.xls Chart 2_1" xfId="11329" xr:uid="{00000000-0005-0000-0000-0000371B0000}"/>
    <cellStyle name="______Clearsky_Outside_070201.xls Chart 2_1 2" xfId="11330" xr:uid="{00000000-0005-0000-0000-0000381B0000}"/>
    <cellStyle name="______Clearsky_Outside_070201.xls Chart 2_1 2 2" xfId="11331" xr:uid="{00000000-0005-0000-0000-0000391B0000}"/>
    <cellStyle name="______Clearsky_Outside_070201.xls Chart 2_1 3" xfId="11332" xr:uid="{00000000-0005-0000-0000-00003A1B0000}"/>
    <cellStyle name="______Clearsky_Outside_070201.xls Chart 2_1 3 2" xfId="11333" xr:uid="{00000000-0005-0000-0000-00003B1B0000}"/>
    <cellStyle name="______Clearsky_Outside_070201.xls Chart 2_1 4" xfId="11334" xr:uid="{00000000-0005-0000-0000-00003C1B0000}"/>
    <cellStyle name="______Clearsky_Outside_070201.xls Chart 2_1 4 2" xfId="11335" xr:uid="{00000000-0005-0000-0000-00003D1B0000}"/>
    <cellStyle name="______Clearsky_Outside_070201.xls Chart 2_1 5" xfId="11336" xr:uid="{00000000-0005-0000-0000-00003E1B0000}"/>
    <cellStyle name="______Clearsky_Outside_070201.xls Chart 2_1 5 2" xfId="11337" xr:uid="{00000000-0005-0000-0000-00003F1B0000}"/>
    <cellStyle name="______Clearsky_Outside_070201.xls Chart 2_1 6" xfId="11338" xr:uid="{00000000-0005-0000-0000-0000401B0000}"/>
    <cellStyle name="______Clearsky_Outside_070201.xls Chart 2_2" xfId="11339" xr:uid="{00000000-0005-0000-0000-0000411B0000}"/>
    <cellStyle name="______Clearsky_Outside_070201.xls Chart 2_2 2" xfId="11340" xr:uid="{00000000-0005-0000-0000-0000421B0000}"/>
    <cellStyle name="______Clearsky_Outside_070201.xls Chart 2_2 2 2" xfId="11341" xr:uid="{00000000-0005-0000-0000-0000431B0000}"/>
    <cellStyle name="______Clearsky_Outside_070201.xls Chart 2_2 3" xfId="11342" xr:uid="{00000000-0005-0000-0000-0000441B0000}"/>
    <cellStyle name="______Clearsky_Outside_070201.xls Chart 2_2 3 2" xfId="11343" xr:uid="{00000000-0005-0000-0000-0000451B0000}"/>
    <cellStyle name="______Clearsky_Outside_070201.xls Chart 2_2 4" xfId="11344" xr:uid="{00000000-0005-0000-0000-0000461B0000}"/>
    <cellStyle name="______Clearsky_Outside_070201.xls Chart 2_2 4 2" xfId="11345" xr:uid="{00000000-0005-0000-0000-0000471B0000}"/>
    <cellStyle name="______Clearsky_Outside_070201.xls Chart 2_2 5" xfId="11346" xr:uid="{00000000-0005-0000-0000-0000481B0000}"/>
    <cellStyle name="______Clearsky_Outside_070201.xls Chart 2_2 5 2" xfId="11347" xr:uid="{00000000-0005-0000-0000-0000491B0000}"/>
    <cellStyle name="______Clearsky_Outside_070201.xls Chart 2_2 6" xfId="11348" xr:uid="{00000000-0005-0000-0000-00004A1B0000}"/>
    <cellStyle name="______EWC 43.5MW8oMtresc 3_25_021" xfId="11349" xr:uid="{00000000-0005-0000-0000-00004B1B0000}"/>
    <cellStyle name="______EWC 43.5MW8oMtresc 3_25_021 2" xfId="11350" xr:uid="{00000000-0005-0000-0000-00004C1B0000}"/>
    <cellStyle name="______EWC 43.5MW8oMtresc 3_25_021 2 2" xfId="11351" xr:uid="{00000000-0005-0000-0000-00004D1B0000}"/>
    <cellStyle name="______EWC 43.5MW8oMtresc 3_25_021 2 2 2" xfId="11352" xr:uid="{00000000-0005-0000-0000-00004E1B0000}"/>
    <cellStyle name="______EWC 43.5MW8oMtresc 3_25_021 2 3" xfId="11353" xr:uid="{00000000-0005-0000-0000-00004F1B0000}"/>
    <cellStyle name="______EWC 43.5MW8oMtresc 3_25_021 2 3 2" xfId="11354" xr:uid="{00000000-0005-0000-0000-0000501B0000}"/>
    <cellStyle name="______EWC 43.5MW8oMtresc 3_25_021 2 4" xfId="11355" xr:uid="{00000000-0005-0000-0000-0000511B0000}"/>
    <cellStyle name="______EWC 43.5MW8oMtresc 3_25_021 2 4 2" xfId="11356" xr:uid="{00000000-0005-0000-0000-0000521B0000}"/>
    <cellStyle name="______EWC 43.5MW8oMtresc 3_25_021 2 5" xfId="11357" xr:uid="{00000000-0005-0000-0000-0000531B0000}"/>
    <cellStyle name="______EWC 43.5MW8oMtresc 3_25_021 2 5 2" xfId="11358" xr:uid="{00000000-0005-0000-0000-0000541B0000}"/>
    <cellStyle name="______EWC 43.5MW8oMtresc 3_25_021 2 6" xfId="11359" xr:uid="{00000000-0005-0000-0000-0000551B0000}"/>
    <cellStyle name="______EWC 43.5MW8oMtresc 3_25_021 3" xfId="11360" xr:uid="{00000000-0005-0000-0000-0000561B0000}"/>
    <cellStyle name="______EWC 43.5MW8oMtresc 3_25_021 3 2" xfId="11361" xr:uid="{00000000-0005-0000-0000-0000571B0000}"/>
    <cellStyle name="______EWC 43.5MW8oMtresc 3_25_021 3 2 2" xfId="11362" xr:uid="{00000000-0005-0000-0000-0000581B0000}"/>
    <cellStyle name="______EWC 43.5MW8oMtresc 3_25_021 3 3" xfId="11363" xr:uid="{00000000-0005-0000-0000-0000591B0000}"/>
    <cellStyle name="______EWC 43.5MW8oMtresc 3_25_021 3 3 2" xfId="11364" xr:uid="{00000000-0005-0000-0000-00005A1B0000}"/>
    <cellStyle name="______EWC 43.5MW8oMtresc 3_25_021 3 4" xfId="11365" xr:uid="{00000000-0005-0000-0000-00005B1B0000}"/>
    <cellStyle name="______EWC 43.5MW8oMtresc 3_25_021 3 4 2" xfId="11366" xr:uid="{00000000-0005-0000-0000-00005C1B0000}"/>
    <cellStyle name="______EWC 43.5MW8oMtresc 3_25_021 3 5" xfId="11367" xr:uid="{00000000-0005-0000-0000-00005D1B0000}"/>
    <cellStyle name="______EWC 43.5MW8oMtresc 3_25_021 3 5 2" xfId="11368" xr:uid="{00000000-0005-0000-0000-00005E1B0000}"/>
    <cellStyle name="______EWC 43.5MW8oMtresc 3_25_021 3 6" xfId="11369" xr:uid="{00000000-0005-0000-0000-00005F1B0000}"/>
    <cellStyle name="______EWC 43.5MW8oMtresc 3_25_021 4" xfId="11370" xr:uid="{00000000-0005-0000-0000-0000601B0000}"/>
    <cellStyle name="______EWC 43.5MW8oMtresc 3_25_021_1" xfId="11371" xr:uid="{00000000-0005-0000-0000-0000611B0000}"/>
    <cellStyle name="______EWC 43.5MW8oMtresc 3_25_021_1_071212 Unlevered McCormick Model - 2003 version" xfId="11372" xr:uid="{00000000-0005-0000-0000-0000621B0000}"/>
    <cellStyle name="______EWC 43.5MW8oMtresc 3_25_021_2" xfId="11373" xr:uid="{00000000-0005-0000-0000-0000631B0000}"/>
    <cellStyle name="______EWC 43.5MW8oMtresc 3_25_021_2_071212 Unlevered McCormick Model - 2003 version" xfId="11374" xr:uid="{00000000-0005-0000-0000-0000641B0000}"/>
    <cellStyle name="______EWC 43.5MW8oMtresc 3_25_021_CHECK - White Creek Final Closing Model_2007 11 16 vequity method FINAL" xfId="11375" xr:uid="{00000000-0005-0000-0000-0000651B0000}"/>
    <cellStyle name="______EWC 43.5MW8oMtresc 3_25_021_CHECK - White Creek Final Closing Model_2007 11 16 vequity method FINAL 2" xfId="11376" xr:uid="{00000000-0005-0000-0000-0000661B0000}"/>
    <cellStyle name="______EWC 43.5MW8oMtresc 3_25_021_CHECK - White Creek Final Closing Model_2007 11 16 vequity method FINAL 2 2" xfId="11377" xr:uid="{00000000-0005-0000-0000-0000671B0000}"/>
    <cellStyle name="______EWC 43.5MW8oMtresc 3_25_021_CHECK - White Creek Final Closing Model_2007 11 16 vequity method FINAL 3" xfId="11378" xr:uid="{00000000-0005-0000-0000-0000681B0000}"/>
    <cellStyle name="______EWC 43.5MW8oMtresc 3_25_021_Horizon round 1 model vFINAL" xfId="11379" xr:uid="{00000000-0005-0000-0000-0000691B0000}"/>
    <cellStyle name="______EWC 43.5MW8oMtresc 3_25_021_Horizon round 1 model vFINAL 2" xfId="11380" xr:uid="{00000000-0005-0000-0000-00006A1B0000}"/>
    <cellStyle name="______EWC 43.5MW8oMtresc 3_25_021_Horizon round 1 model vFINAL 2 2" xfId="11381" xr:uid="{00000000-0005-0000-0000-00006B1B0000}"/>
    <cellStyle name="______EWC 43.5MW8oMtresc 3_25_021_Horizon round 1 model vFINAL 3" xfId="11382" xr:uid="{00000000-0005-0000-0000-00006C1B0000}"/>
    <cellStyle name="______EWC 43.5MW8oMtresc 3_25_021_Horizon round 1 model vFINAL 3 2" xfId="11383" xr:uid="{00000000-0005-0000-0000-00006D1B0000}"/>
    <cellStyle name="______EWC 43.5MW8oMtresc 3_25_021_Horizon round 1 model vFINAL 4" xfId="11384" xr:uid="{00000000-0005-0000-0000-00006E1B0000}"/>
    <cellStyle name="______EWC 43.5MW8oMtresc 3_25_021_Horizon round 1 model vFINAL_1" xfId="11385" xr:uid="{00000000-0005-0000-0000-00006F1B0000}"/>
    <cellStyle name="______EWC 43.5MW8oMtresc 3_25_021_Horizon round 1 model vFINAL_1 2" xfId="11386" xr:uid="{00000000-0005-0000-0000-0000701B0000}"/>
    <cellStyle name="______EWC 43.5MW8oMtresc 3_25_021_Horizon round 1 model vFINAL_1 2 2" xfId="11387" xr:uid="{00000000-0005-0000-0000-0000711B0000}"/>
    <cellStyle name="______EWC 43.5MW8oMtresc 3_25_021_Horizon round 1 model vFINAL_1 3" xfId="11388" xr:uid="{00000000-0005-0000-0000-0000721B0000}"/>
    <cellStyle name="______EWC 43.5MW8oMtresc 3_25_021_Horizon round 1 model vFINAL_1 3 2" xfId="11389" xr:uid="{00000000-0005-0000-0000-0000731B0000}"/>
    <cellStyle name="______EWC 43.5MW8oMtresc 3_25_021_Horizon round 1 model vFINAL_1 4" xfId="11390" xr:uid="{00000000-0005-0000-0000-0000741B0000}"/>
    <cellStyle name="______EWC 43.5MW8oMtresc 3_25_021_Horizon round 1 model vFINAL_1_Project Farwest III Model 03-20-07 v135" xfId="11391" xr:uid="{00000000-0005-0000-0000-0000751B0000}"/>
    <cellStyle name="______EWC 43.5MW8oMtresc 3_25_021_Horizon round 1 model vFINAL_1_Project Farwest III Model 03-20-07 v135 2" xfId="11392" xr:uid="{00000000-0005-0000-0000-0000761B0000}"/>
    <cellStyle name="______EWC 43.5MW8oMtresc 3_25_021_Horizon round 1 model vFINAL_1_Project Farwest III Model 03-20-07 v135 2 2" xfId="11393" xr:uid="{00000000-0005-0000-0000-0000771B0000}"/>
    <cellStyle name="______EWC 43.5MW8oMtresc 3_25_021_Horizon round 1 model vFINAL_1_Project Farwest III Model 03-20-07 v135 3" xfId="11394" xr:uid="{00000000-0005-0000-0000-0000781B0000}"/>
    <cellStyle name="______EWC 43.5MW8oMtresc 3_25_021_Horizon round 1 model vFINAL_1_Project Farwest III Model 03-20-07 v135 3 2" xfId="11395" xr:uid="{00000000-0005-0000-0000-0000791B0000}"/>
    <cellStyle name="______EWC 43.5MW8oMtresc 3_25_021_Horizon round 1 model vFINAL_1_Project Farwest III Model 03-20-07 v135 4" xfId="11396" xr:uid="{00000000-0005-0000-0000-00007A1B0000}"/>
    <cellStyle name="______EWC 43.5MW8oMtresc 3_25_021_Horizon round 1 model vFINAL_1_Project Farwest III Model 03-20-07 v135_UPC G&amp;A (5-3-07)" xfId="11397" xr:uid="{00000000-0005-0000-0000-00007B1B0000}"/>
    <cellStyle name="______EWC 43.5MW8oMtresc 3_25_021_Horizon round 1 model vFINAL_1_Project Farwest III Model 03-20-07 v135_UPC G&amp;A (5-3-07) 2" xfId="11398" xr:uid="{00000000-0005-0000-0000-00007C1B0000}"/>
    <cellStyle name="______EWC 43.5MW8oMtresc 3_25_021_Horizon round 1 model vFINAL_1_Project Farwest III Model 03-20-07 v135_UPC G&amp;A (5-3-07) 2 2" xfId="11399" xr:uid="{00000000-0005-0000-0000-00007D1B0000}"/>
    <cellStyle name="______EWC 43.5MW8oMtresc 3_25_021_Horizon round 1 model vFINAL_1_Project Farwest III Model 03-20-07 v135_UPC G&amp;A (5-3-07) 3" xfId="11400" xr:uid="{00000000-0005-0000-0000-00007E1B0000}"/>
    <cellStyle name="______EWC 43.5MW8oMtresc 3_25_021_Horizon round 1 model vFINAL_1_Project Farwest III Model 03-20-07 v135_UPC G&amp;A (5-3-07) 3 2" xfId="11401" xr:uid="{00000000-0005-0000-0000-00007F1B0000}"/>
    <cellStyle name="______EWC 43.5MW8oMtresc 3_25_021_Horizon round 1 model vFINAL_1_Project Farwest III Model 03-20-07 v135_UPC G&amp;A (5-3-07) 4" xfId="11402" xr:uid="{00000000-0005-0000-0000-0000801B0000}"/>
    <cellStyle name="______EWC 43.5MW8oMtresc 3_25_021_Horizon round 1 model vFINAL_1_Project Makani Model 04-11-07 v6" xfId="11403" xr:uid="{00000000-0005-0000-0000-0000811B0000}"/>
    <cellStyle name="______EWC 43.5MW8oMtresc 3_25_021_Horizon round 1 model vFINAL_1_Project Makani Model 04-11-07 v6 2" xfId="11404" xr:uid="{00000000-0005-0000-0000-0000821B0000}"/>
    <cellStyle name="______EWC 43.5MW8oMtresc 3_25_021_Horizon round 1 model vFINAL_1_Project Makani Model 04-11-07 v6 2 2" xfId="11405" xr:uid="{00000000-0005-0000-0000-0000831B0000}"/>
    <cellStyle name="______EWC 43.5MW8oMtresc 3_25_021_Horizon round 1 model vFINAL_1_Project Makani Model 04-11-07 v6 3" xfId="11406" xr:uid="{00000000-0005-0000-0000-0000841B0000}"/>
    <cellStyle name="______EWC 43.5MW8oMtresc 3_25_021_Horizon round 1 model vFINAL_1_Project Makani Model 04-11-07 v6 3 2" xfId="11407" xr:uid="{00000000-0005-0000-0000-0000851B0000}"/>
    <cellStyle name="______EWC 43.5MW8oMtresc 3_25_021_Horizon round 1 model vFINAL_1_Project Makani Model 04-11-07 v6 4" xfId="11408" xr:uid="{00000000-0005-0000-0000-0000861B0000}"/>
    <cellStyle name="______EWC 43.5MW8oMtresc 3_25_021_Horizon round 1 model vFINAL_1_Project Makani Model 04-11-07 v6_UPC G&amp;A (5-3-07)" xfId="11409" xr:uid="{00000000-0005-0000-0000-0000871B0000}"/>
    <cellStyle name="______EWC 43.5MW8oMtresc 3_25_021_Horizon round 1 model vFINAL_1_Project Makani Model 04-11-07 v6_UPC G&amp;A (5-3-07) 2" xfId="11410" xr:uid="{00000000-0005-0000-0000-0000881B0000}"/>
    <cellStyle name="______EWC 43.5MW8oMtresc 3_25_021_Horizon round 1 model vFINAL_1_Project Makani Model 04-11-07 v6_UPC G&amp;A (5-3-07) 2 2" xfId="11411" xr:uid="{00000000-0005-0000-0000-0000891B0000}"/>
    <cellStyle name="______EWC 43.5MW8oMtresc 3_25_021_Horizon round 1 model vFINAL_1_Project Makani Model 04-11-07 v6_UPC G&amp;A (5-3-07) 3" xfId="11412" xr:uid="{00000000-0005-0000-0000-00008A1B0000}"/>
    <cellStyle name="______EWC 43.5MW8oMtresc 3_25_021_Horizon round 1 model vFINAL_1_Project Makani Model 04-11-07 v6_UPC G&amp;A (5-3-07) 3 2" xfId="11413" xr:uid="{00000000-0005-0000-0000-00008B1B0000}"/>
    <cellStyle name="______EWC 43.5MW8oMtresc 3_25_021_Horizon round 1 model vFINAL_1_Project Makani Model 04-11-07 v6_UPC G&amp;A (5-3-07) 4" xfId="11414" xr:uid="{00000000-0005-0000-0000-00008C1B0000}"/>
    <cellStyle name="______EWC 43.5MW8oMtresc 3_25_021_Pre-Tax GAAP" xfId="11415" xr:uid="{00000000-0005-0000-0000-00008D1B0000}"/>
    <cellStyle name="______EWC 43.5MW8oMtresc 3_25_021_Pre-Tax GAAP 2" xfId="11416" xr:uid="{00000000-0005-0000-0000-00008E1B0000}"/>
    <cellStyle name="______EWC 43.5MW8oMtresc 3_25_021_Pre-Tax GAAP 2 2" xfId="11417" xr:uid="{00000000-0005-0000-0000-00008F1B0000}"/>
    <cellStyle name="______EWC 43.5MW8oMtresc 3_25_021_Pre-Tax GAAP 3" xfId="11418" xr:uid="{00000000-0005-0000-0000-0000901B0000}"/>
    <cellStyle name="______EWC 43.5MW8oMtresc 3_25_021_WPP - Ormat 6-5-2007  v19i with internal accounting v3 eq method FINAL" xfId="11419" xr:uid="{00000000-0005-0000-0000-0000911B0000}"/>
    <cellStyle name="______EWC 43.5MW8oMtresc 3_25_021_WPP - Ormat 6-5-2007  v19i with internal accounting v3 eq method FINAL 2" xfId="11420" xr:uid="{00000000-0005-0000-0000-0000921B0000}"/>
    <cellStyle name="______EWC 43.5MW8oMtresc 3_25_021_WPP - Ormat 6-5-2007  v19i with internal accounting v3 eq method FINAL 2 2" xfId="11421" xr:uid="{00000000-0005-0000-0000-0000931B0000}"/>
    <cellStyle name="______EWC 43.5MW8oMtresc 3_25_021_WPP - Ormat 6-5-2007  v19i with internal accounting v3 eq method FINAL 3" xfId="11422" xr:uid="{00000000-0005-0000-0000-0000941B0000}"/>
    <cellStyle name="______EWC 43.5MW8oMtresc 3_25_02v2" xfId="11423" xr:uid="{00000000-0005-0000-0000-0000951B0000}"/>
    <cellStyle name="______EWC 43.5MW8oMtresc 3_25_02v2 2" xfId="11424" xr:uid="{00000000-0005-0000-0000-0000961B0000}"/>
    <cellStyle name="______EWC 43.5MW8oMtresc 3_25_02v2 2 2" xfId="11425" xr:uid="{00000000-0005-0000-0000-0000971B0000}"/>
    <cellStyle name="______EWC 43.5MW8oMtresc 3_25_02v2 2 2 2" xfId="11426" xr:uid="{00000000-0005-0000-0000-0000981B0000}"/>
    <cellStyle name="______EWC 43.5MW8oMtresc 3_25_02v2 2 3" xfId="11427" xr:uid="{00000000-0005-0000-0000-0000991B0000}"/>
    <cellStyle name="______EWC 43.5MW8oMtresc 3_25_02v2 2 3 2" xfId="11428" xr:uid="{00000000-0005-0000-0000-00009A1B0000}"/>
    <cellStyle name="______EWC 43.5MW8oMtresc 3_25_02v2 2 4" xfId="11429" xr:uid="{00000000-0005-0000-0000-00009B1B0000}"/>
    <cellStyle name="______EWC 43.5MW8oMtresc 3_25_02v2 2 4 2" xfId="11430" xr:uid="{00000000-0005-0000-0000-00009C1B0000}"/>
    <cellStyle name="______EWC 43.5MW8oMtresc 3_25_02v2 2 5" xfId="11431" xr:uid="{00000000-0005-0000-0000-00009D1B0000}"/>
    <cellStyle name="______EWC 43.5MW8oMtresc 3_25_02v2 2 5 2" xfId="11432" xr:uid="{00000000-0005-0000-0000-00009E1B0000}"/>
    <cellStyle name="______EWC 43.5MW8oMtresc 3_25_02v2 2 6" xfId="11433" xr:uid="{00000000-0005-0000-0000-00009F1B0000}"/>
    <cellStyle name="______EWC 43.5MW8oMtresc 3_25_02v2 3" xfId="11434" xr:uid="{00000000-0005-0000-0000-0000A01B0000}"/>
    <cellStyle name="______EWC 43.5MW8oMtresc 3_25_02v2 3 2" xfId="11435" xr:uid="{00000000-0005-0000-0000-0000A11B0000}"/>
    <cellStyle name="______EWC 43.5MW8oMtresc 3_25_02v2 3 2 2" xfId="11436" xr:uid="{00000000-0005-0000-0000-0000A21B0000}"/>
    <cellStyle name="______EWC 43.5MW8oMtresc 3_25_02v2 3 3" xfId="11437" xr:uid="{00000000-0005-0000-0000-0000A31B0000}"/>
    <cellStyle name="______EWC 43.5MW8oMtresc 3_25_02v2 3 3 2" xfId="11438" xr:uid="{00000000-0005-0000-0000-0000A41B0000}"/>
    <cellStyle name="______EWC 43.5MW8oMtresc 3_25_02v2 3 4" xfId="11439" xr:uid="{00000000-0005-0000-0000-0000A51B0000}"/>
    <cellStyle name="______EWC 43.5MW8oMtresc 3_25_02v2 3 4 2" xfId="11440" xr:uid="{00000000-0005-0000-0000-0000A61B0000}"/>
    <cellStyle name="______EWC 43.5MW8oMtresc 3_25_02v2 3 5" xfId="11441" xr:uid="{00000000-0005-0000-0000-0000A71B0000}"/>
    <cellStyle name="______EWC 43.5MW8oMtresc 3_25_02v2 3 5 2" xfId="11442" xr:uid="{00000000-0005-0000-0000-0000A81B0000}"/>
    <cellStyle name="______EWC 43.5MW8oMtresc 3_25_02v2 3 6" xfId="11443" xr:uid="{00000000-0005-0000-0000-0000A91B0000}"/>
    <cellStyle name="______EWC 43.5MW8oMtresc 3_25_02v2 4" xfId="11444" xr:uid="{00000000-0005-0000-0000-0000AA1B0000}"/>
    <cellStyle name="______EWC 43.5MW8oMtresc 3_25_02v2_1" xfId="11445" xr:uid="{00000000-0005-0000-0000-0000AB1B0000}"/>
    <cellStyle name="______EWC 43.5MW8oMtresc 3_25_02v2_1 2" xfId="11446" xr:uid="{00000000-0005-0000-0000-0000AC1B0000}"/>
    <cellStyle name="______EWC 43.5MW8oMtresc 3_25_02v2_1 2 2" xfId="11447" xr:uid="{00000000-0005-0000-0000-0000AD1B0000}"/>
    <cellStyle name="______EWC 43.5MW8oMtresc 3_25_02v2_1 2 2 2" xfId="11448" xr:uid="{00000000-0005-0000-0000-0000AE1B0000}"/>
    <cellStyle name="______EWC 43.5MW8oMtresc 3_25_02v2_1 2 3" xfId="11449" xr:uid="{00000000-0005-0000-0000-0000AF1B0000}"/>
    <cellStyle name="______EWC 43.5MW8oMtresc 3_25_02v2_1 2 3 2" xfId="11450" xr:uid="{00000000-0005-0000-0000-0000B01B0000}"/>
    <cellStyle name="______EWC 43.5MW8oMtresc 3_25_02v2_1 2 4" xfId="11451" xr:uid="{00000000-0005-0000-0000-0000B11B0000}"/>
    <cellStyle name="______EWC 43.5MW8oMtresc 3_25_02v2_1 2 4 2" xfId="11452" xr:uid="{00000000-0005-0000-0000-0000B21B0000}"/>
    <cellStyle name="______EWC 43.5MW8oMtresc 3_25_02v2_1 2 5" xfId="11453" xr:uid="{00000000-0005-0000-0000-0000B31B0000}"/>
    <cellStyle name="______EWC 43.5MW8oMtresc 3_25_02v2_1 2 5 2" xfId="11454" xr:uid="{00000000-0005-0000-0000-0000B41B0000}"/>
    <cellStyle name="______EWC 43.5MW8oMtresc 3_25_02v2_1 2 6" xfId="11455" xr:uid="{00000000-0005-0000-0000-0000B51B0000}"/>
    <cellStyle name="______EWC 43.5MW8oMtresc 3_25_02v2_1 3" xfId="11456" xr:uid="{00000000-0005-0000-0000-0000B61B0000}"/>
    <cellStyle name="______EWC 43.5MW8oMtresc 3_25_02v2_1 3 2" xfId="11457" xr:uid="{00000000-0005-0000-0000-0000B71B0000}"/>
    <cellStyle name="______EWC 43.5MW8oMtresc 3_25_02v2_1 3 2 2" xfId="11458" xr:uid="{00000000-0005-0000-0000-0000B81B0000}"/>
    <cellStyle name="______EWC 43.5MW8oMtresc 3_25_02v2_1 3 3" xfId="11459" xr:uid="{00000000-0005-0000-0000-0000B91B0000}"/>
    <cellStyle name="______EWC 43.5MW8oMtresc 3_25_02v2_1 3 3 2" xfId="11460" xr:uid="{00000000-0005-0000-0000-0000BA1B0000}"/>
    <cellStyle name="______EWC 43.5MW8oMtresc 3_25_02v2_1 3 4" xfId="11461" xr:uid="{00000000-0005-0000-0000-0000BB1B0000}"/>
    <cellStyle name="______EWC 43.5MW8oMtresc 3_25_02v2_1 3 4 2" xfId="11462" xr:uid="{00000000-0005-0000-0000-0000BC1B0000}"/>
    <cellStyle name="______EWC 43.5MW8oMtresc 3_25_02v2_1 3 5" xfId="11463" xr:uid="{00000000-0005-0000-0000-0000BD1B0000}"/>
    <cellStyle name="______EWC 43.5MW8oMtresc 3_25_02v2_1 3 5 2" xfId="11464" xr:uid="{00000000-0005-0000-0000-0000BE1B0000}"/>
    <cellStyle name="______EWC 43.5MW8oMtresc 3_25_02v2_1 3 6" xfId="11465" xr:uid="{00000000-0005-0000-0000-0000BF1B0000}"/>
    <cellStyle name="______EWC 43.5MW8oMtresc 3_25_02v2_1 4" xfId="11466" xr:uid="{00000000-0005-0000-0000-0000C01B0000}"/>
    <cellStyle name="______EWC 43.5MW8oMtresc 3_25_02v2_1_CHECK - White Creek Final Closing Model_2007 11 16 vequity method FINAL" xfId="11467" xr:uid="{00000000-0005-0000-0000-0000C11B0000}"/>
    <cellStyle name="______EWC 43.5MW8oMtresc 3_25_02v2_1_CHECK - White Creek Final Closing Model_2007 11 16 vequity method FINAL 2" xfId="11468" xr:uid="{00000000-0005-0000-0000-0000C21B0000}"/>
    <cellStyle name="______EWC 43.5MW8oMtresc 3_25_02v2_1_CHECK - White Creek Final Closing Model_2007 11 16 vequity method FINAL 2 2" xfId="11469" xr:uid="{00000000-0005-0000-0000-0000C31B0000}"/>
    <cellStyle name="______EWC 43.5MW8oMtresc 3_25_02v2_1_CHECK - White Creek Final Closing Model_2007 11 16 vequity method FINAL 3" xfId="11470" xr:uid="{00000000-0005-0000-0000-0000C41B0000}"/>
    <cellStyle name="______EWC 43.5MW8oMtresc 3_25_02v2_1_Horizon round 1 model vFINAL" xfId="11471" xr:uid="{00000000-0005-0000-0000-0000C51B0000}"/>
    <cellStyle name="______EWC 43.5MW8oMtresc 3_25_02v2_1_Horizon round 1 model vFINAL 2" xfId="11472" xr:uid="{00000000-0005-0000-0000-0000C61B0000}"/>
    <cellStyle name="______EWC 43.5MW8oMtresc 3_25_02v2_1_Horizon round 1 model vFINAL 2 2" xfId="11473" xr:uid="{00000000-0005-0000-0000-0000C71B0000}"/>
    <cellStyle name="______EWC 43.5MW8oMtresc 3_25_02v2_1_Horizon round 1 model vFINAL 3" xfId="11474" xr:uid="{00000000-0005-0000-0000-0000C81B0000}"/>
    <cellStyle name="______EWC 43.5MW8oMtresc 3_25_02v2_1_Horizon round 1 model vFINAL 3 2" xfId="11475" xr:uid="{00000000-0005-0000-0000-0000C91B0000}"/>
    <cellStyle name="______EWC 43.5MW8oMtresc 3_25_02v2_1_Horizon round 1 model vFINAL 4" xfId="11476" xr:uid="{00000000-0005-0000-0000-0000CA1B0000}"/>
    <cellStyle name="______EWC 43.5MW8oMtresc 3_25_02v2_1_Horizon round 1 model vFINAL_1" xfId="11477" xr:uid="{00000000-0005-0000-0000-0000CB1B0000}"/>
    <cellStyle name="______EWC 43.5MW8oMtresc 3_25_02v2_1_Horizon round 1 model vFINAL_1 2" xfId="11478" xr:uid="{00000000-0005-0000-0000-0000CC1B0000}"/>
    <cellStyle name="______EWC 43.5MW8oMtresc 3_25_02v2_1_Horizon round 1 model vFINAL_1 2 2" xfId="11479" xr:uid="{00000000-0005-0000-0000-0000CD1B0000}"/>
    <cellStyle name="______EWC 43.5MW8oMtresc 3_25_02v2_1_Horizon round 1 model vFINAL_1 3" xfId="11480" xr:uid="{00000000-0005-0000-0000-0000CE1B0000}"/>
    <cellStyle name="______EWC 43.5MW8oMtresc 3_25_02v2_1_Horizon round 1 model vFINAL_1 3 2" xfId="11481" xr:uid="{00000000-0005-0000-0000-0000CF1B0000}"/>
    <cellStyle name="______EWC 43.5MW8oMtresc 3_25_02v2_1_Horizon round 1 model vFINAL_1 4" xfId="11482" xr:uid="{00000000-0005-0000-0000-0000D01B0000}"/>
    <cellStyle name="______EWC 43.5MW8oMtresc 3_25_02v2_1_Horizon round 1 model vFINAL_1_Project Farwest III Model 03-20-07 v135" xfId="11483" xr:uid="{00000000-0005-0000-0000-0000D11B0000}"/>
    <cellStyle name="______EWC 43.5MW8oMtresc 3_25_02v2_1_Horizon round 1 model vFINAL_1_Project Farwest III Model 03-20-07 v135 2" xfId="11484" xr:uid="{00000000-0005-0000-0000-0000D21B0000}"/>
    <cellStyle name="______EWC 43.5MW8oMtresc 3_25_02v2_1_Horizon round 1 model vFINAL_1_Project Farwest III Model 03-20-07 v135 2 2" xfId="11485" xr:uid="{00000000-0005-0000-0000-0000D31B0000}"/>
    <cellStyle name="______EWC 43.5MW8oMtresc 3_25_02v2_1_Horizon round 1 model vFINAL_1_Project Farwest III Model 03-20-07 v135 3" xfId="11486" xr:uid="{00000000-0005-0000-0000-0000D41B0000}"/>
    <cellStyle name="______EWC 43.5MW8oMtresc 3_25_02v2_1_Horizon round 1 model vFINAL_1_Project Farwest III Model 03-20-07 v135 3 2" xfId="11487" xr:uid="{00000000-0005-0000-0000-0000D51B0000}"/>
    <cellStyle name="______EWC 43.5MW8oMtresc 3_25_02v2_1_Horizon round 1 model vFINAL_1_Project Farwest III Model 03-20-07 v135 4" xfId="11488" xr:uid="{00000000-0005-0000-0000-0000D61B0000}"/>
    <cellStyle name="______EWC 43.5MW8oMtresc 3_25_02v2_1_Horizon round 1 model vFINAL_1_Project Farwest III Model 03-20-07 v135_UPC G&amp;A (5-3-07)" xfId="11489" xr:uid="{00000000-0005-0000-0000-0000D71B0000}"/>
    <cellStyle name="______EWC 43.5MW8oMtresc 3_25_02v2_1_Horizon round 1 model vFINAL_1_Project Farwest III Model 03-20-07 v135_UPC G&amp;A (5-3-07) 2" xfId="11490" xr:uid="{00000000-0005-0000-0000-0000D81B0000}"/>
    <cellStyle name="______EWC 43.5MW8oMtresc 3_25_02v2_1_Horizon round 1 model vFINAL_1_Project Farwest III Model 03-20-07 v135_UPC G&amp;A (5-3-07) 2 2" xfId="11491" xr:uid="{00000000-0005-0000-0000-0000D91B0000}"/>
    <cellStyle name="______EWC 43.5MW8oMtresc 3_25_02v2_1_Horizon round 1 model vFINAL_1_Project Farwest III Model 03-20-07 v135_UPC G&amp;A (5-3-07) 3" xfId="11492" xr:uid="{00000000-0005-0000-0000-0000DA1B0000}"/>
    <cellStyle name="______EWC 43.5MW8oMtresc 3_25_02v2_1_Horizon round 1 model vFINAL_1_Project Farwest III Model 03-20-07 v135_UPC G&amp;A (5-3-07) 3 2" xfId="11493" xr:uid="{00000000-0005-0000-0000-0000DB1B0000}"/>
    <cellStyle name="______EWC 43.5MW8oMtresc 3_25_02v2_1_Horizon round 1 model vFINAL_1_Project Farwest III Model 03-20-07 v135_UPC G&amp;A (5-3-07) 4" xfId="11494" xr:uid="{00000000-0005-0000-0000-0000DC1B0000}"/>
    <cellStyle name="______EWC 43.5MW8oMtresc 3_25_02v2_1_Horizon round 1 model vFINAL_1_Project Makani Model 04-11-07 v6" xfId="11495" xr:uid="{00000000-0005-0000-0000-0000DD1B0000}"/>
    <cellStyle name="______EWC 43.5MW8oMtresc 3_25_02v2_1_Horizon round 1 model vFINAL_1_Project Makani Model 04-11-07 v6 2" xfId="11496" xr:uid="{00000000-0005-0000-0000-0000DE1B0000}"/>
    <cellStyle name="______EWC 43.5MW8oMtresc 3_25_02v2_1_Horizon round 1 model vFINAL_1_Project Makani Model 04-11-07 v6 2 2" xfId="11497" xr:uid="{00000000-0005-0000-0000-0000DF1B0000}"/>
    <cellStyle name="______EWC 43.5MW8oMtresc 3_25_02v2_1_Horizon round 1 model vFINAL_1_Project Makani Model 04-11-07 v6 3" xfId="11498" xr:uid="{00000000-0005-0000-0000-0000E01B0000}"/>
    <cellStyle name="______EWC 43.5MW8oMtresc 3_25_02v2_1_Horizon round 1 model vFINAL_1_Project Makani Model 04-11-07 v6 3 2" xfId="11499" xr:uid="{00000000-0005-0000-0000-0000E11B0000}"/>
    <cellStyle name="______EWC 43.5MW8oMtresc 3_25_02v2_1_Horizon round 1 model vFINAL_1_Project Makani Model 04-11-07 v6 4" xfId="11500" xr:uid="{00000000-0005-0000-0000-0000E21B0000}"/>
    <cellStyle name="______EWC 43.5MW8oMtresc 3_25_02v2_1_Horizon round 1 model vFINAL_1_Project Makani Model 04-11-07 v6_UPC G&amp;A (5-3-07)" xfId="11501" xr:uid="{00000000-0005-0000-0000-0000E31B0000}"/>
    <cellStyle name="______EWC 43.5MW8oMtresc 3_25_02v2_1_Horizon round 1 model vFINAL_1_Project Makani Model 04-11-07 v6_UPC G&amp;A (5-3-07) 2" xfId="11502" xr:uid="{00000000-0005-0000-0000-0000E41B0000}"/>
    <cellStyle name="______EWC 43.5MW8oMtresc 3_25_02v2_1_Horizon round 1 model vFINAL_1_Project Makani Model 04-11-07 v6_UPC G&amp;A (5-3-07) 2 2" xfId="11503" xr:uid="{00000000-0005-0000-0000-0000E51B0000}"/>
    <cellStyle name="______EWC 43.5MW8oMtresc 3_25_02v2_1_Horizon round 1 model vFINAL_1_Project Makani Model 04-11-07 v6_UPC G&amp;A (5-3-07) 3" xfId="11504" xr:uid="{00000000-0005-0000-0000-0000E61B0000}"/>
    <cellStyle name="______EWC 43.5MW8oMtresc 3_25_02v2_1_Horizon round 1 model vFINAL_1_Project Makani Model 04-11-07 v6_UPC G&amp;A (5-3-07) 3 2" xfId="11505" xr:uid="{00000000-0005-0000-0000-0000E71B0000}"/>
    <cellStyle name="______EWC 43.5MW8oMtresc 3_25_02v2_1_Horizon round 1 model vFINAL_1_Project Makani Model 04-11-07 v6_UPC G&amp;A (5-3-07) 4" xfId="11506" xr:uid="{00000000-0005-0000-0000-0000E81B0000}"/>
    <cellStyle name="______EWC 43.5MW8oMtresc 3_25_02v2_1_Pre-Tax GAAP" xfId="11507" xr:uid="{00000000-0005-0000-0000-0000E91B0000}"/>
    <cellStyle name="______EWC 43.5MW8oMtresc 3_25_02v2_1_Pre-Tax GAAP 2" xfId="11508" xr:uid="{00000000-0005-0000-0000-0000EA1B0000}"/>
    <cellStyle name="______EWC 43.5MW8oMtresc 3_25_02v2_1_Pre-Tax GAAP 2 2" xfId="11509" xr:uid="{00000000-0005-0000-0000-0000EB1B0000}"/>
    <cellStyle name="______EWC 43.5MW8oMtresc 3_25_02v2_1_Pre-Tax GAAP 3" xfId="11510" xr:uid="{00000000-0005-0000-0000-0000EC1B0000}"/>
    <cellStyle name="______EWC 43.5MW8oMtresc 3_25_02v2_1_WPP - Ormat 6-5-2007  v19i with internal accounting v3 eq method FINAL" xfId="11511" xr:uid="{00000000-0005-0000-0000-0000ED1B0000}"/>
    <cellStyle name="______EWC 43.5MW8oMtresc 3_25_02v2_1_WPP - Ormat 6-5-2007  v19i with internal accounting v3 eq method FINAL 2" xfId="11512" xr:uid="{00000000-0005-0000-0000-0000EE1B0000}"/>
    <cellStyle name="______EWC 43.5MW8oMtresc 3_25_02v2_1_WPP - Ormat 6-5-2007  v19i with internal accounting v3 eq method FINAL 2 2" xfId="11513" xr:uid="{00000000-0005-0000-0000-0000EF1B0000}"/>
    <cellStyle name="______EWC 43.5MW8oMtresc 3_25_02v2_1_WPP - Ormat 6-5-2007  v19i with internal accounting v3 eq method FINAL 3" xfId="11514" xr:uid="{00000000-0005-0000-0000-0000F01B0000}"/>
    <cellStyle name="______EWC 43.5MW8oMtresc 3_25_02v2_CHECK - White Creek Final Closing Model_2007 11 16 vequity method FINAL" xfId="11515" xr:uid="{00000000-0005-0000-0000-0000F11B0000}"/>
    <cellStyle name="______EWC 43.5MW8oMtresc 3_25_02v2_CHECK - White Creek Final Closing Model_2007 11 16 vequity method FINAL 2" xfId="11516" xr:uid="{00000000-0005-0000-0000-0000F21B0000}"/>
    <cellStyle name="______EWC 43.5MW8oMtresc 3_25_02v2_CHECK - White Creek Final Closing Model_2007 11 16 vequity method FINAL 2 2" xfId="11517" xr:uid="{00000000-0005-0000-0000-0000F31B0000}"/>
    <cellStyle name="______EWC 43.5MW8oMtresc 3_25_02v2_CHECK - White Creek Final Closing Model_2007 11 16 vequity method FINAL 3" xfId="11518" xr:uid="{00000000-0005-0000-0000-0000F41B0000}"/>
    <cellStyle name="______EWC 43.5MW8oMtresc 3_25_02v2_Horizon round 1 model vFINAL" xfId="11519" xr:uid="{00000000-0005-0000-0000-0000F51B0000}"/>
    <cellStyle name="______EWC 43.5MW8oMtresc 3_25_02v2_Horizon round 1 model vFINAL 2" xfId="11520" xr:uid="{00000000-0005-0000-0000-0000F61B0000}"/>
    <cellStyle name="______EWC 43.5MW8oMtresc 3_25_02v2_Horizon round 1 model vFINAL 2 2" xfId="11521" xr:uid="{00000000-0005-0000-0000-0000F71B0000}"/>
    <cellStyle name="______EWC 43.5MW8oMtresc 3_25_02v2_Horizon round 1 model vFINAL 3" xfId="11522" xr:uid="{00000000-0005-0000-0000-0000F81B0000}"/>
    <cellStyle name="______EWC 43.5MW8oMtresc 3_25_02v2_Horizon round 1 model vFINAL 3 2" xfId="11523" xr:uid="{00000000-0005-0000-0000-0000F91B0000}"/>
    <cellStyle name="______EWC 43.5MW8oMtresc 3_25_02v2_Horizon round 1 model vFINAL 4" xfId="11524" xr:uid="{00000000-0005-0000-0000-0000FA1B0000}"/>
    <cellStyle name="______EWC 43.5MW8oMtresc 3_25_02v2_Horizon round 1 model vFINAL_1" xfId="11525" xr:uid="{00000000-0005-0000-0000-0000FB1B0000}"/>
    <cellStyle name="______EWC 43.5MW8oMtresc 3_25_02v2_Horizon round 1 model vFINAL_1 2" xfId="11526" xr:uid="{00000000-0005-0000-0000-0000FC1B0000}"/>
    <cellStyle name="______EWC 43.5MW8oMtresc 3_25_02v2_Horizon round 1 model vFINAL_1 2 2" xfId="11527" xr:uid="{00000000-0005-0000-0000-0000FD1B0000}"/>
    <cellStyle name="______EWC 43.5MW8oMtresc 3_25_02v2_Horizon round 1 model vFINAL_1 3" xfId="11528" xr:uid="{00000000-0005-0000-0000-0000FE1B0000}"/>
    <cellStyle name="______EWC 43.5MW8oMtresc 3_25_02v2_Horizon round 1 model vFINAL_1 3 2" xfId="11529" xr:uid="{00000000-0005-0000-0000-0000FF1B0000}"/>
    <cellStyle name="______EWC 43.5MW8oMtresc 3_25_02v2_Horizon round 1 model vFINAL_1 4" xfId="11530" xr:uid="{00000000-0005-0000-0000-0000001C0000}"/>
    <cellStyle name="______EWC 43.5MW8oMtresc 3_25_02v2_Horizon round 1 model vFINAL_1_Project Farwest III Model 03-20-07 v135" xfId="11531" xr:uid="{00000000-0005-0000-0000-0000011C0000}"/>
    <cellStyle name="______EWC 43.5MW8oMtresc 3_25_02v2_Horizon round 1 model vFINAL_1_Project Farwest III Model 03-20-07 v135 2" xfId="11532" xr:uid="{00000000-0005-0000-0000-0000021C0000}"/>
    <cellStyle name="______EWC 43.5MW8oMtresc 3_25_02v2_Horizon round 1 model vFINAL_1_Project Farwest III Model 03-20-07 v135 2 2" xfId="11533" xr:uid="{00000000-0005-0000-0000-0000031C0000}"/>
    <cellStyle name="______EWC 43.5MW8oMtresc 3_25_02v2_Horizon round 1 model vFINAL_1_Project Farwest III Model 03-20-07 v135 3" xfId="11534" xr:uid="{00000000-0005-0000-0000-0000041C0000}"/>
    <cellStyle name="______EWC 43.5MW8oMtresc 3_25_02v2_Horizon round 1 model vFINAL_1_Project Farwest III Model 03-20-07 v135 3 2" xfId="11535" xr:uid="{00000000-0005-0000-0000-0000051C0000}"/>
    <cellStyle name="______EWC 43.5MW8oMtresc 3_25_02v2_Horizon round 1 model vFINAL_1_Project Farwest III Model 03-20-07 v135 4" xfId="11536" xr:uid="{00000000-0005-0000-0000-0000061C0000}"/>
    <cellStyle name="______EWC 43.5MW8oMtresc 3_25_02v2_Horizon round 1 model vFINAL_1_Project Farwest III Model 03-20-07 v135_UPC G&amp;A (5-3-07)" xfId="11537" xr:uid="{00000000-0005-0000-0000-0000071C0000}"/>
    <cellStyle name="______EWC 43.5MW8oMtresc 3_25_02v2_Horizon round 1 model vFINAL_1_Project Farwest III Model 03-20-07 v135_UPC G&amp;A (5-3-07) 2" xfId="11538" xr:uid="{00000000-0005-0000-0000-0000081C0000}"/>
    <cellStyle name="______EWC 43.5MW8oMtresc 3_25_02v2_Horizon round 1 model vFINAL_1_Project Farwest III Model 03-20-07 v135_UPC G&amp;A (5-3-07) 2 2" xfId="11539" xr:uid="{00000000-0005-0000-0000-0000091C0000}"/>
    <cellStyle name="______EWC 43.5MW8oMtresc 3_25_02v2_Horizon round 1 model vFINAL_1_Project Farwest III Model 03-20-07 v135_UPC G&amp;A (5-3-07) 3" xfId="11540" xr:uid="{00000000-0005-0000-0000-00000A1C0000}"/>
    <cellStyle name="______EWC 43.5MW8oMtresc 3_25_02v2_Horizon round 1 model vFINAL_1_Project Farwest III Model 03-20-07 v135_UPC G&amp;A (5-3-07) 3 2" xfId="11541" xr:uid="{00000000-0005-0000-0000-00000B1C0000}"/>
    <cellStyle name="______EWC 43.5MW8oMtresc 3_25_02v2_Horizon round 1 model vFINAL_1_Project Farwest III Model 03-20-07 v135_UPC G&amp;A (5-3-07) 4" xfId="11542" xr:uid="{00000000-0005-0000-0000-00000C1C0000}"/>
    <cellStyle name="______EWC 43.5MW8oMtresc 3_25_02v2_Horizon round 1 model vFINAL_1_Project Makani Model 04-11-07 v6" xfId="11543" xr:uid="{00000000-0005-0000-0000-00000D1C0000}"/>
    <cellStyle name="______EWC 43.5MW8oMtresc 3_25_02v2_Horizon round 1 model vFINAL_1_Project Makani Model 04-11-07 v6 2" xfId="11544" xr:uid="{00000000-0005-0000-0000-00000E1C0000}"/>
    <cellStyle name="______EWC 43.5MW8oMtresc 3_25_02v2_Horizon round 1 model vFINAL_1_Project Makani Model 04-11-07 v6 2 2" xfId="11545" xr:uid="{00000000-0005-0000-0000-00000F1C0000}"/>
    <cellStyle name="______EWC 43.5MW8oMtresc 3_25_02v2_Horizon round 1 model vFINAL_1_Project Makani Model 04-11-07 v6 3" xfId="11546" xr:uid="{00000000-0005-0000-0000-0000101C0000}"/>
    <cellStyle name="______EWC 43.5MW8oMtresc 3_25_02v2_Horizon round 1 model vFINAL_1_Project Makani Model 04-11-07 v6 3 2" xfId="11547" xr:uid="{00000000-0005-0000-0000-0000111C0000}"/>
    <cellStyle name="______EWC 43.5MW8oMtresc 3_25_02v2_Horizon round 1 model vFINAL_1_Project Makani Model 04-11-07 v6 4" xfId="11548" xr:uid="{00000000-0005-0000-0000-0000121C0000}"/>
    <cellStyle name="______EWC 43.5MW8oMtresc 3_25_02v2_Horizon round 1 model vFINAL_1_Project Makani Model 04-11-07 v6_UPC G&amp;A (5-3-07)" xfId="11549" xr:uid="{00000000-0005-0000-0000-0000131C0000}"/>
    <cellStyle name="______EWC 43.5MW8oMtresc 3_25_02v2_Horizon round 1 model vFINAL_1_Project Makani Model 04-11-07 v6_UPC G&amp;A (5-3-07) 2" xfId="11550" xr:uid="{00000000-0005-0000-0000-0000141C0000}"/>
    <cellStyle name="______EWC 43.5MW8oMtresc 3_25_02v2_Horizon round 1 model vFINAL_1_Project Makani Model 04-11-07 v6_UPC G&amp;A (5-3-07) 2 2" xfId="11551" xr:uid="{00000000-0005-0000-0000-0000151C0000}"/>
    <cellStyle name="______EWC 43.5MW8oMtresc 3_25_02v2_Horizon round 1 model vFINAL_1_Project Makani Model 04-11-07 v6_UPC G&amp;A (5-3-07) 3" xfId="11552" xr:uid="{00000000-0005-0000-0000-0000161C0000}"/>
    <cellStyle name="______EWC 43.5MW8oMtresc 3_25_02v2_Horizon round 1 model vFINAL_1_Project Makani Model 04-11-07 v6_UPC G&amp;A (5-3-07) 3 2" xfId="11553" xr:uid="{00000000-0005-0000-0000-0000171C0000}"/>
    <cellStyle name="______EWC 43.5MW8oMtresc 3_25_02v2_Horizon round 1 model vFINAL_1_Project Makani Model 04-11-07 v6_UPC G&amp;A (5-3-07) 4" xfId="11554" xr:uid="{00000000-0005-0000-0000-0000181C0000}"/>
    <cellStyle name="______EWC 43.5MW8oMtresc 3_25_02v2_Pre-Tax GAAP" xfId="11555" xr:uid="{00000000-0005-0000-0000-0000191C0000}"/>
    <cellStyle name="______EWC 43.5MW8oMtresc 3_25_02v2_Pre-Tax GAAP 2" xfId="11556" xr:uid="{00000000-0005-0000-0000-00001A1C0000}"/>
    <cellStyle name="______EWC 43.5MW8oMtresc 3_25_02v2_Pre-Tax GAAP 2 2" xfId="11557" xr:uid="{00000000-0005-0000-0000-00001B1C0000}"/>
    <cellStyle name="______EWC 43.5MW8oMtresc 3_25_02v2_Pre-Tax GAAP 3" xfId="11558" xr:uid="{00000000-0005-0000-0000-00001C1C0000}"/>
    <cellStyle name="______EWC 43.5MW8oMtresc 3_25_02v2_WPP - Ormat 6-5-2007  v19i with internal accounting v3 eq method FINAL" xfId="11559" xr:uid="{00000000-0005-0000-0000-00001D1C0000}"/>
    <cellStyle name="______EWC 43.5MW8oMtresc 3_25_02v2_WPP - Ormat 6-5-2007  v19i with internal accounting v3 eq method FINAL 2" xfId="11560" xr:uid="{00000000-0005-0000-0000-00001E1C0000}"/>
    <cellStyle name="______EWC 43.5MW8oMtresc 3_25_02v2_WPP - Ormat 6-5-2007  v19i with internal accounting v3 eq method FINAL 2 2" xfId="11561" xr:uid="{00000000-0005-0000-0000-00001F1C0000}"/>
    <cellStyle name="______EWC 43.5MW8oMtresc 3_25_02v2_WPP - Ormat 6-5-2007  v19i with internal accounting v3 eq method FINAL 3" xfId="11562" xr:uid="{00000000-0005-0000-0000-0000201C0000}"/>
    <cellStyle name="______EWC 43.5MW8oMtresc 3_25_02v2w_esc" xfId="11563" xr:uid="{00000000-0005-0000-0000-0000211C0000}"/>
    <cellStyle name="______EWC 43.5MW8oMtresc 3_25_02v2w_esc_071212 Unlevered McCormick Model - 2003 version" xfId="11564" xr:uid="{00000000-0005-0000-0000-0000221C0000}"/>
    <cellStyle name="______EWC 43.5MW8oMtresc 3_25_02v2w_esc_1" xfId="11565" xr:uid="{00000000-0005-0000-0000-0000231C0000}"/>
    <cellStyle name="______EWC 43.5MW8oMtresc 3_25_02v2w_esc_1 2" xfId="11566" xr:uid="{00000000-0005-0000-0000-0000241C0000}"/>
    <cellStyle name="______EWC 43.5MW8oMtresc 3_25_02v2w_esc_1 2 2" xfId="11567" xr:uid="{00000000-0005-0000-0000-0000251C0000}"/>
    <cellStyle name="______EWC 43.5MW8oMtresc 3_25_02v2w_esc_1 2 2 2" xfId="11568" xr:uid="{00000000-0005-0000-0000-0000261C0000}"/>
    <cellStyle name="______EWC 43.5MW8oMtresc 3_25_02v2w_esc_1 2 3" xfId="11569" xr:uid="{00000000-0005-0000-0000-0000271C0000}"/>
    <cellStyle name="______EWC 43.5MW8oMtresc 3_25_02v2w_esc_1 2 3 2" xfId="11570" xr:uid="{00000000-0005-0000-0000-0000281C0000}"/>
    <cellStyle name="______EWC 43.5MW8oMtresc 3_25_02v2w_esc_1 2 4" xfId="11571" xr:uid="{00000000-0005-0000-0000-0000291C0000}"/>
    <cellStyle name="______EWC 43.5MW8oMtresc 3_25_02v2w_esc_1 2 4 2" xfId="11572" xr:uid="{00000000-0005-0000-0000-00002A1C0000}"/>
    <cellStyle name="______EWC 43.5MW8oMtresc 3_25_02v2w_esc_1 2 5" xfId="11573" xr:uid="{00000000-0005-0000-0000-00002B1C0000}"/>
    <cellStyle name="______EWC 43.5MW8oMtresc 3_25_02v2w_esc_1 2 5 2" xfId="11574" xr:uid="{00000000-0005-0000-0000-00002C1C0000}"/>
    <cellStyle name="______EWC 43.5MW8oMtresc 3_25_02v2w_esc_1 2 6" xfId="11575" xr:uid="{00000000-0005-0000-0000-00002D1C0000}"/>
    <cellStyle name="______EWC 43.5MW8oMtresc 3_25_02v2w_esc_1 3" xfId="11576" xr:uid="{00000000-0005-0000-0000-00002E1C0000}"/>
    <cellStyle name="______EWC 43.5MW8oMtresc 3_25_02v2w_esc_1 3 2" xfId="11577" xr:uid="{00000000-0005-0000-0000-00002F1C0000}"/>
    <cellStyle name="______EWC 43.5MW8oMtresc 3_25_02v2w_esc_1 3 2 2" xfId="11578" xr:uid="{00000000-0005-0000-0000-0000301C0000}"/>
    <cellStyle name="______EWC 43.5MW8oMtresc 3_25_02v2w_esc_1 3 3" xfId="11579" xr:uid="{00000000-0005-0000-0000-0000311C0000}"/>
    <cellStyle name="______EWC 43.5MW8oMtresc 3_25_02v2w_esc_1 3 3 2" xfId="11580" xr:uid="{00000000-0005-0000-0000-0000321C0000}"/>
    <cellStyle name="______EWC 43.5MW8oMtresc 3_25_02v2w_esc_1 3 4" xfId="11581" xr:uid="{00000000-0005-0000-0000-0000331C0000}"/>
    <cellStyle name="______EWC 43.5MW8oMtresc 3_25_02v2w_esc_1 3 4 2" xfId="11582" xr:uid="{00000000-0005-0000-0000-0000341C0000}"/>
    <cellStyle name="______EWC 43.5MW8oMtresc 3_25_02v2w_esc_1 3 5" xfId="11583" xr:uid="{00000000-0005-0000-0000-0000351C0000}"/>
    <cellStyle name="______EWC 43.5MW8oMtresc 3_25_02v2w_esc_1 3 5 2" xfId="11584" xr:uid="{00000000-0005-0000-0000-0000361C0000}"/>
    <cellStyle name="______EWC 43.5MW8oMtresc 3_25_02v2w_esc_1 3 6" xfId="11585" xr:uid="{00000000-0005-0000-0000-0000371C0000}"/>
    <cellStyle name="______EWC 43.5MW8oMtresc 3_25_02v2w_esc_1 4" xfId="11586" xr:uid="{00000000-0005-0000-0000-0000381C0000}"/>
    <cellStyle name="______EWC 43.5MW8oMtresc 3_25_02v2w_esc_1_CHECK - White Creek Final Closing Model_2007 11 16 vequity method FINAL" xfId="11587" xr:uid="{00000000-0005-0000-0000-0000391C0000}"/>
    <cellStyle name="______EWC 43.5MW8oMtresc 3_25_02v2w_esc_1_CHECK - White Creek Final Closing Model_2007 11 16 vequity method FINAL 2" xfId="11588" xr:uid="{00000000-0005-0000-0000-00003A1C0000}"/>
    <cellStyle name="______EWC 43.5MW8oMtresc 3_25_02v2w_esc_1_CHECK - White Creek Final Closing Model_2007 11 16 vequity method FINAL 2 2" xfId="11589" xr:uid="{00000000-0005-0000-0000-00003B1C0000}"/>
    <cellStyle name="______EWC 43.5MW8oMtresc 3_25_02v2w_esc_1_CHECK - White Creek Final Closing Model_2007 11 16 vequity method FINAL 3" xfId="11590" xr:uid="{00000000-0005-0000-0000-00003C1C0000}"/>
    <cellStyle name="______EWC 43.5MW8oMtresc 3_25_02v2w_esc_1_Horizon round 1 model vFINAL" xfId="11591" xr:uid="{00000000-0005-0000-0000-00003D1C0000}"/>
    <cellStyle name="______EWC 43.5MW8oMtresc 3_25_02v2w_esc_1_Horizon round 1 model vFINAL 2" xfId="11592" xr:uid="{00000000-0005-0000-0000-00003E1C0000}"/>
    <cellStyle name="______EWC 43.5MW8oMtresc 3_25_02v2w_esc_1_Horizon round 1 model vFINAL 2 2" xfId="11593" xr:uid="{00000000-0005-0000-0000-00003F1C0000}"/>
    <cellStyle name="______EWC 43.5MW8oMtresc 3_25_02v2w_esc_1_Horizon round 1 model vFINAL 3" xfId="11594" xr:uid="{00000000-0005-0000-0000-0000401C0000}"/>
    <cellStyle name="______EWC 43.5MW8oMtresc 3_25_02v2w_esc_1_Horizon round 1 model vFINAL 3 2" xfId="11595" xr:uid="{00000000-0005-0000-0000-0000411C0000}"/>
    <cellStyle name="______EWC 43.5MW8oMtresc 3_25_02v2w_esc_1_Horizon round 1 model vFINAL 4" xfId="11596" xr:uid="{00000000-0005-0000-0000-0000421C0000}"/>
    <cellStyle name="______EWC 43.5MW8oMtresc 3_25_02v2w_esc_1_Horizon round 1 model vFINAL_1" xfId="11597" xr:uid="{00000000-0005-0000-0000-0000431C0000}"/>
    <cellStyle name="______EWC 43.5MW8oMtresc 3_25_02v2w_esc_1_Horizon round 1 model vFINAL_1 2" xfId="11598" xr:uid="{00000000-0005-0000-0000-0000441C0000}"/>
    <cellStyle name="______EWC 43.5MW8oMtresc 3_25_02v2w_esc_1_Horizon round 1 model vFINAL_1 2 2" xfId="11599" xr:uid="{00000000-0005-0000-0000-0000451C0000}"/>
    <cellStyle name="______EWC 43.5MW8oMtresc 3_25_02v2w_esc_1_Horizon round 1 model vFINAL_1 3" xfId="11600" xr:uid="{00000000-0005-0000-0000-0000461C0000}"/>
    <cellStyle name="______EWC 43.5MW8oMtresc 3_25_02v2w_esc_1_Horizon round 1 model vFINAL_1 3 2" xfId="11601" xr:uid="{00000000-0005-0000-0000-0000471C0000}"/>
    <cellStyle name="______EWC 43.5MW8oMtresc 3_25_02v2w_esc_1_Horizon round 1 model vFINAL_1 4" xfId="11602" xr:uid="{00000000-0005-0000-0000-0000481C0000}"/>
    <cellStyle name="______EWC 43.5MW8oMtresc 3_25_02v2w_esc_1_Horizon round 1 model vFINAL_1_Project Farwest III Model 03-20-07 v135" xfId="11603" xr:uid="{00000000-0005-0000-0000-0000491C0000}"/>
    <cellStyle name="______EWC 43.5MW8oMtresc 3_25_02v2w_esc_1_Horizon round 1 model vFINAL_1_Project Farwest III Model 03-20-07 v135 2" xfId="11604" xr:uid="{00000000-0005-0000-0000-00004A1C0000}"/>
    <cellStyle name="______EWC 43.5MW8oMtresc 3_25_02v2w_esc_1_Horizon round 1 model vFINAL_1_Project Farwest III Model 03-20-07 v135 2 2" xfId="11605" xr:uid="{00000000-0005-0000-0000-00004B1C0000}"/>
    <cellStyle name="______EWC 43.5MW8oMtresc 3_25_02v2w_esc_1_Horizon round 1 model vFINAL_1_Project Farwest III Model 03-20-07 v135 3" xfId="11606" xr:uid="{00000000-0005-0000-0000-00004C1C0000}"/>
    <cellStyle name="______EWC 43.5MW8oMtresc 3_25_02v2w_esc_1_Horizon round 1 model vFINAL_1_Project Farwest III Model 03-20-07 v135 3 2" xfId="11607" xr:uid="{00000000-0005-0000-0000-00004D1C0000}"/>
    <cellStyle name="______EWC 43.5MW8oMtresc 3_25_02v2w_esc_1_Horizon round 1 model vFINAL_1_Project Farwest III Model 03-20-07 v135 4" xfId="11608" xr:uid="{00000000-0005-0000-0000-00004E1C0000}"/>
    <cellStyle name="______EWC 43.5MW8oMtresc 3_25_02v2w_esc_1_Horizon round 1 model vFINAL_1_Project Farwest III Model 03-20-07 v135_UPC G&amp;A (5-3-07)" xfId="11609" xr:uid="{00000000-0005-0000-0000-00004F1C0000}"/>
    <cellStyle name="______EWC 43.5MW8oMtresc 3_25_02v2w_esc_1_Horizon round 1 model vFINAL_1_Project Farwest III Model 03-20-07 v135_UPC G&amp;A (5-3-07) 2" xfId="11610" xr:uid="{00000000-0005-0000-0000-0000501C0000}"/>
    <cellStyle name="______EWC 43.5MW8oMtresc 3_25_02v2w_esc_1_Horizon round 1 model vFINAL_1_Project Farwest III Model 03-20-07 v135_UPC G&amp;A (5-3-07) 2 2" xfId="11611" xr:uid="{00000000-0005-0000-0000-0000511C0000}"/>
    <cellStyle name="______EWC 43.5MW8oMtresc 3_25_02v2w_esc_1_Horizon round 1 model vFINAL_1_Project Farwest III Model 03-20-07 v135_UPC G&amp;A (5-3-07) 3" xfId="11612" xr:uid="{00000000-0005-0000-0000-0000521C0000}"/>
    <cellStyle name="______EWC 43.5MW8oMtresc 3_25_02v2w_esc_1_Horizon round 1 model vFINAL_1_Project Farwest III Model 03-20-07 v135_UPC G&amp;A (5-3-07) 3 2" xfId="11613" xr:uid="{00000000-0005-0000-0000-0000531C0000}"/>
    <cellStyle name="______EWC 43.5MW8oMtresc 3_25_02v2w_esc_1_Horizon round 1 model vFINAL_1_Project Farwest III Model 03-20-07 v135_UPC G&amp;A (5-3-07) 4" xfId="11614" xr:uid="{00000000-0005-0000-0000-0000541C0000}"/>
    <cellStyle name="______EWC 43.5MW8oMtresc 3_25_02v2w_esc_1_Horizon round 1 model vFINAL_1_Project Makani Model 04-11-07 v6" xfId="11615" xr:uid="{00000000-0005-0000-0000-0000551C0000}"/>
    <cellStyle name="______EWC 43.5MW8oMtresc 3_25_02v2w_esc_1_Horizon round 1 model vFINAL_1_Project Makani Model 04-11-07 v6 2" xfId="11616" xr:uid="{00000000-0005-0000-0000-0000561C0000}"/>
    <cellStyle name="______EWC 43.5MW8oMtresc 3_25_02v2w_esc_1_Horizon round 1 model vFINAL_1_Project Makani Model 04-11-07 v6 2 2" xfId="11617" xr:uid="{00000000-0005-0000-0000-0000571C0000}"/>
    <cellStyle name="______EWC 43.5MW8oMtresc 3_25_02v2w_esc_1_Horizon round 1 model vFINAL_1_Project Makani Model 04-11-07 v6 3" xfId="11618" xr:uid="{00000000-0005-0000-0000-0000581C0000}"/>
    <cellStyle name="______EWC 43.5MW8oMtresc 3_25_02v2w_esc_1_Horizon round 1 model vFINAL_1_Project Makani Model 04-11-07 v6 3 2" xfId="11619" xr:uid="{00000000-0005-0000-0000-0000591C0000}"/>
    <cellStyle name="______EWC 43.5MW8oMtresc 3_25_02v2w_esc_1_Horizon round 1 model vFINAL_1_Project Makani Model 04-11-07 v6 4" xfId="11620" xr:uid="{00000000-0005-0000-0000-00005A1C0000}"/>
    <cellStyle name="______EWC 43.5MW8oMtresc 3_25_02v2w_esc_1_Horizon round 1 model vFINAL_1_Project Makani Model 04-11-07 v6_UPC G&amp;A (5-3-07)" xfId="11621" xr:uid="{00000000-0005-0000-0000-00005B1C0000}"/>
    <cellStyle name="______EWC 43.5MW8oMtresc 3_25_02v2w_esc_1_Horizon round 1 model vFINAL_1_Project Makani Model 04-11-07 v6_UPC G&amp;A (5-3-07) 2" xfId="11622" xr:uid="{00000000-0005-0000-0000-00005C1C0000}"/>
    <cellStyle name="______EWC 43.5MW8oMtresc 3_25_02v2w_esc_1_Horizon round 1 model vFINAL_1_Project Makani Model 04-11-07 v6_UPC G&amp;A (5-3-07) 2 2" xfId="11623" xr:uid="{00000000-0005-0000-0000-00005D1C0000}"/>
    <cellStyle name="______EWC 43.5MW8oMtresc 3_25_02v2w_esc_1_Horizon round 1 model vFINAL_1_Project Makani Model 04-11-07 v6_UPC G&amp;A (5-3-07) 3" xfId="11624" xr:uid="{00000000-0005-0000-0000-00005E1C0000}"/>
    <cellStyle name="______EWC 43.5MW8oMtresc 3_25_02v2w_esc_1_Horizon round 1 model vFINAL_1_Project Makani Model 04-11-07 v6_UPC G&amp;A (5-3-07) 3 2" xfId="11625" xr:uid="{00000000-0005-0000-0000-00005F1C0000}"/>
    <cellStyle name="______EWC 43.5MW8oMtresc 3_25_02v2w_esc_1_Horizon round 1 model vFINAL_1_Project Makani Model 04-11-07 v6_UPC G&amp;A (5-3-07) 4" xfId="11626" xr:uid="{00000000-0005-0000-0000-0000601C0000}"/>
    <cellStyle name="______EWC 43.5MW8oMtresc 3_25_02v2w_esc_1_Pre-Tax GAAP" xfId="11627" xr:uid="{00000000-0005-0000-0000-0000611C0000}"/>
    <cellStyle name="______EWC 43.5MW8oMtresc 3_25_02v2w_esc_1_Pre-Tax GAAP 2" xfId="11628" xr:uid="{00000000-0005-0000-0000-0000621C0000}"/>
    <cellStyle name="______EWC 43.5MW8oMtresc 3_25_02v2w_esc_1_Pre-Tax GAAP 2 2" xfId="11629" xr:uid="{00000000-0005-0000-0000-0000631C0000}"/>
    <cellStyle name="______EWC 43.5MW8oMtresc 3_25_02v2w_esc_1_Pre-Tax GAAP 3" xfId="11630" xr:uid="{00000000-0005-0000-0000-0000641C0000}"/>
    <cellStyle name="______EWC 43.5MW8oMtresc 3_25_02v2w_esc_1_WPP - Ormat 6-5-2007  v19i with internal accounting v3 eq method FINAL" xfId="11631" xr:uid="{00000000-0005-0000-0000-0000651C0000}"/>
    <cellStyle name="______EWC 43.5MW8oMtresc 3_25_02v2w_esc_1_WPP - Ormat 6-5-2007  v19i with internal accounting v3 eq method FINAL 2" xfId="11632" xr:uid="{00000000-0005-0000-0000-0000661C0000}"/>
    <cellStyle name="______EWC 43.5MW8oMtresc 3_25_02v2w_esc_1_WPP - Ormat 6-5-2007  v19i with internal accounting v3 eq method FINAL 2 2" xfId="11633" xr:uid="{00000000-0005-0000-0000-0000671C0000}"/>
    <cellStyle name="______EWC 43.5MW8oMtresc 3_25_02v2w_esc_1_WPP - Ormat 6-5-2007  v19i with internal accounting v3 eq method FINAL 3" xfId="11634" xr:uid="{00000000-0005-0000-0000-0000681C0000}"/>
    <cellStyle name="______EWC 43.5MW8oMtresc 3_25_02v2w_esc_2" xfId="11635" xr:uid="{00000000-0005-0000-0000-0000691C0000}"/>
    <cellStyle name="______EWC 43.5MW8oMtresc 3_25_02v2w_esc_2_071212 Unlevered McCormick Model - 2003 version" xfId="11636" xr:uid="{00000000-0005-0000-0000-00006A1C0000}"/>
    <cellStyle name="______EWC 43.5MW8oMtresc 3_25_02v2w_esc_3" xfId="11637" xr:uid="{00000000-0005-0000-0000-00006B1C0000}"/>
    <cellStyle name="______EWC 43.5MW8oMtresc 3_25_02v2w_esc_3 2" xfId="11638" xr:uid="{00000000-0005-0000-0000-00006C1C0000}"/>
    <cellStyle name="______EWC 43.5MW8oMtresc 3_25_02v2w_esc_3 2 2" xfId="11639" xr:uid="{00000000-0005-0000-0000-00006D1C0000}"/>
    <cellStyle name="______EWC 43.5MW8oMtresc 3_25_02v2w_esc_3 2 2 2" xfId="11640" xr:uid="{00000000-0005-0000-0000-00006E1C0000}"/>
    <cellStyle name="______EWC 43.5MW8oMtresc 3_25_02v2w_esc_3 2 3" xfId="11641" xr:uid="{00000000-0005-0000-0000-00006F1C0000}"/>
    <cellStyle name="______EWC 43.5MW8oMtresc 3_25_02v2w_esc_3 2 3 2" xfId="11642" xr:uid="{00000000-0005-0000-0000-0000701C0000}"/>
    <cellStyle name="______EWC 43.5MW8oMtresc 3_25_02v2w_esc_3 2 4" xfId="11643" xr:uid="{00000000-0005-0000-0000-0000711C0000}"/>
    <cellStyle name="______EWC 43.5MW8oMtresc 3_25_02v2w_esc_3 2 4 2" xfId="11644" xr:uid="{00000000-0005-0000-0000-0000721C0000}"/>
    <cellStyle name="______EWC 43.5MW8oMtresc 3_25_02v2w_esc_3 2 5" xfId="11645" xr:uid="{00000000-0005-0000-0000-0000731C0000}"/>
    <cellStyle name="______EWC 43.5MW8oMtresc 3_25_02v2w_esc_3 2 5 2" xfId="11646" xr:uid="{00000000-0005-0000-0000-0000741C0000}"/>
    <cellStyle name="______EWC 43.5MW8oMtresc 3_25_02v2w_esc_3 2 6" xfId="11647" xr:uid="{00000000-0005-0000-0000-0000751C0000}"/>
    <cellStyle name="______EWC 43.5MW8oMtresc 3_25_02v2w_esc_3 3" xfId="11648" xr:uid="{00000000-0005-0000-0000-0000761C0000}"/>
    <cellStyle name="______EWC 43.5MW8oMtresc 3_25_02v2w_esc_3 3 2" xfId="11649" xr:uid="{00000000-0005-0000-0000-0000771C0000}"/>
    <cellStyle name="______EWC 43.5MW8oMtresc 3_25_02v2w_esc_3 3 2 2" xfId="11650" xr:uid="{00000000-0005-0000-0000-0000781C0000}"/>
    <cellStyle name="______EWC 43.5MW8oMtresc 3_25_02v2w_esc_3 3 3" xfId="11651" xr:uid="{00000000-0005-0000-0000-0000791C0000}"/>
    <cellStyle name="______EWC 43.5MW8oMtresc 3_25_02v2w_esc_3 3 3 2" xfId="11652" xr:uid="{00000000-0005-0000-0000-00007A1C0000}"/>
    <cellStyle name="______EWC 43.5MW8oMtresc 3_25_02v2w_esc_3 3 4" xfId="11653" xr:uid="{00000000-0005-0000-0000-00007B1C0000}"/>
    <cellStyle name="______EWC 43.5MW8oMtresc 3_25_02v2w_esc_3 3 4 2" xfId="11654" xr:uid="{00000000-0005-0000-0000-00007C1C0000}"/>
    <cellStyle name="______EWC 43.5MW8oMtresc 3_25_02v2w_esc_3 3 5" xfId="11655" xr:uid="{00000000-0005-0000-0000-00007D1C0000}"/>
    <cellStyle name="______EWC 43.5MW8oMtresc 3_25_02v2w_esc_3 3 5 2" xfId="11656" xr:uid="{00000000-0005-0000-0000-00007E1C0000}"/>
    <cellStyle name="______EWC 43.5MW8oMtresc 3_25_02v2w_esc_3 3 6" xfId="11657" xr:uid="{00000000-0005-0000-0000-00007F1C0000}"/>
    <cellStyle name="______EWC 43.5MW8oMtresc 3_25_02v2w_esc_3 4" xfId="11658" xr:uid="{00000000-0005-0000-0000-0000801C0000}"/>
    <cellStyle name="______EWC 43.5MW8oMtresc 3_25_02v2w_esc_3_CHECK - White Creek Final Closing Model_2007 11 16 vequity method FINAL" xfId="11659" xr:uid="{00000000-0005-0000-0000-0000811C0000}"/>
    <cellStyle name="______EWC 43.5MW8oMtresc 3_25_02v2w_esc_3_CHECK - White Creek Final Closing Model_2007 11 16 vequity method FINAL 2" xfId="11660" xr:uid="{00000000-0005-0000-0000-0000821C0000}"/>
    <cellStyle name="______EWC 43.5MW8oMtresc 3_25_02v2w_esc_3_CHECK - White Creek Final Closing Model_2007 11 16 vequity method FINAL 2 2" xfId="11661" xr:uid="{00000000-0005-0000-0000-0000831C0000}"/>
    <cellStyle name="______EWC 43.5MW8oMtresc 3_25_02v2w_esc_3_CHECK - White Creek Final Closing Model_2007 11 16 vequity method FINAL 3" xfId="11662" xr:uid="{00000000-0005-0000-0000-0000841C0000}"/>
    <cellStyle name="______EWC 43.5MW8oMtresc 3_25_02v2w_esc_3_Horizon round 1 model vFINAL" xfId="11663" xr:uid="{00000000-0005-0000-0000-0000851C0000}"/>
    <cellStyle name="______EWC 43.5MW8oMtresc 3_25_02v2w_esc_3_Horizon round 1 model vFINAL 2" xfId="11664" xr:uid="{00000000-0005-0000-0000-0000861C0000}"/>
    <cellStyle name="______EWC 43.5MW8oMtresc 3_25_02v2w_esc_3_Horizon round 1 model vFINAL 2 2" xfId="11665" xr:uid="{00000000-0005-0000-0000-0000871C0000}"/>
    <cellStyle name="______EWC 43.5MW8oMtresc 3_25_02v2w_esc_3_Horizon round 1 model vFINAL 3" xfId="11666" xr:uid="{00000000-0005-0000-0000-0000881C0000}"/>
    <cellStyle name="______EWC 43.5MW8oMtresc 3_25_02v2w_esc_3_Horizon round 1 model vFINAL 3 2" xfId="11667" xr:uid="{00000000-0005-0000-0000-0000891C0000}"/>
    <cellStyle name="______EWC 43.5MW8oMtresc 3_25_02v2w_esc_3_Horizon round 1 model vFINAL 4" xfId="11668" xr:uid="{00000000-0005-0000-0000-00008A1C0000}"/>
    <cellStyle name="______EWC 43.5MW8oMtresc 3_25_02v2w_esc_3_Horizon round 1 model vFINAL_1" xfId="11669" xr:uid="{00000000-0005-0000-0000-00008B1C0000}"/>
    <cellStyle name="______EWC 43.5MW8oMtresc 3_25_02v2w_esc_3_Horizon round 1 model vFINAL_1 2" xfId="11670" xr:uid="{00000000-0005-0000-0000-00008C1C0000}"/>
    <cellStyle name="______EWC 43.5MW8oMtresc 3_25_02v2w_esc_3_Horizon round 1 model vFINAL_1 2 2" xfId="11671" xr:uid="{00000000-0005-0000-0000-00008D1C0000}"/>
    <cellStyle name="______EWC 43.5MW8oMtresc 3_25_02v2w_esc_3_Horizon round 1 model vFINAL_1 3" xfId="11672" xr:uid="{00000000-0005-0000-0000-00008E1C0000}"/>
    <cellStyle name="______EWC 43.5MW8oMtresc 3_25_02v2w_esc_3_Horizon round 1 model vFINAL_1 3 2" xfId="11673" xr:uid="{00000000-0005-0000-0000-00008F1C0000}"/>
    <cellStyle name="______EWC 43.5MW8oMtresc 3_25_02v2w_esc_3_Horizon round 1 model vFINAL_1 4" xfId="11674" xr:uid="{00000000-0005-0000-0000-0000901C0000}"/>
    <cellStyle name="______EWC 43.5MW8oMtresc 3_25_02v2w_esc_3_Horizon round 1 model vFINAL_1_Project Farwest III Model 03-20-07 v135" xfId="11675" xr:uid="{00000000-0005-0000-0000-0000911C0000}"/>
    <cellStyle name="______EWC 43.5MW8oMtresc 3_25_02v2w_esc_3_Horizon round 1 model vFINAL_1_Project Farwest III Model 03-20-07 v135 2" xfId="11676" xr:uid="{00000000-0005-0000-0000-0000921C0000}"/>
    <cellStyle name="______EWC 43.5MW8oMtresc 3_25_02v2w_esc_3_Horizon round 1 model vFINAL_1_Project Farwest III Model 03-20-07 v135 2 2" xfId="11677" xr:uid="{00000000-0005-0000-0000-0000931C0000}"/>
    <cellStyle name="______EWC 43.5MW8oMtresc 3_25_02v2w_esc_3_Horizon round 1 model vFINAL_1_Project Farwest III Model 03-20-07 v135 3" xfId="11678" xr:uid="{00000000-0005-0000-0000-0000941C0000}"/>
    <cellStyle name="______EWC 43.5MW8oMtresc 3_25_02v2w_esc_3_Horizon round 1 model vFINAL_1_Project Farwest III Model 03-20-07 v135 3 2" xfId="11679" xr:uid="{00000000-0005-0000-0000-0000951C0000}"/>
    <cellStyle name="______EWC 43.5MW8oMtresc 3_25_02v2w_esc_3_Horizon round 1 model vFINAL_1_Project Farwest III Model 03-20-07 v135 4" xfId="11680" xr:uid="{00000000-0005-0000-0000-0000961C0000}"/>
    <cellStyle name="______EWC 43.5MW8oMtresc 3_25_02v2w_esc_3_Horizon round 1 model vFINAL_1_Project Farwest III Model 03-20-07 v135_UPC G&amp;A (5-3-07)" xfId="11681" xr:uid="{00000000-0005-0000-0000-0000971C0000}"/>
    <cellStyle name="______EWC 43.5MW8oMtresc 3_25_02v2w_esc_3_Horizon round 1 model vFINAL_1_Project Farwest III Model 03-20-07 v135_UPC G&amp;A (5-3-07) 2" xfId="11682" xr:uid="{00000000-0005-0000-0000-0000981C0000}"/>
    <cellStyle name="______EWC 43.5MW8oMtresc 3_25_02v2w_esc_3_Horizon round 1 model vFINAL_1_Project Farwest III Model 03-20-07 v135_UPC G&amp;A (5-3-07) 2 2" xfId="11683" xr:uid="{00000000-0005-0000-0000-0000991C0000}"/>
    <cellStyle name="______EWC 43.5MW8oMtresc 3_25_02v2w_esc_3_Horizon round 1 model vFINAL_1_Project Farwest III Model 03-20-07 v135_UPC G&amp;A (5-3-07) 3" xfId="11684" xr:uid="{00000000-0005-0000-0000-00009A1C0000}"/>
    <cellStyle name="______EWC 43.5MW8oMtresc 3_25_02v2w_esc_3_Horizon round 1 model vFINAL_1_Project Farwest III Model 03-20-07 v135_UPC G&amp;A (5-3-07) 3 2" xfId="11685" xr:uid="{00000000-0005-0000-0000-00009B1C0000}"/>
    <cellStyle name="______EWC 43.5MW8oMtresc 3_25_02v2w_esc_3_Horizon round 1 model vFINAL_1_Project Farwest III Model 03-20-07 v135_UPC G&amp;A (5-3-07) 4" xfId="11686" xr:uid="{00000000-0005-0000-0000-00009C1C0000}"/>
    <cellStyle name="______EWC 43.5MW8oMtresc 3_25_02v2w_esc_3_Horizon round 1 model vFINAL_1_Project Makani Model 04-11-07 v6" xfId="11687" xr:uid="{00000000-0005-0000-0000-00009D1C0000}"/>
    <cellStyle name="______EWC 43.5MW8oMtresc 3_25_02v2w_esc_3_Horizon round 1 model vFINAL_1_Project Makani Model 04-11-07 v6 2" xfId="11688" xr:uid="{00000000-0005-0000-0000-00009E1C0000}"/>
    <cellStyle name="______EWC 43.5MW8oMtresc 3_25_02v2w_esc_3_Horizon round 1 model vFINAL_1_Project Makani Model 04-11-07 v6 2 2" xfId="11689" xr:uid="{00000000-0005-0000-0000-00009F1C0000}"/>
    <cellStyle name="______EWC 43.5MW8oMtresc 3_25_02v2w_esc_3_Horizon round 1 model vFINAL_1_Project Makani Model 04-11-07 v6 3" xfId="11690" xr:uid="{00000000-0005-0000-0000-0000A01C0000}"/>
    <cellStyle name="______EWC 43.5MW8oMtresc 3_25_02v2w_esc_3_Horizon round 1 model vFINAL_1_Project Makani Model 04-11-07 v6 3 2" xfId="11691" xr:uid="{00000000-0005-0000-0000-0000A11C0000}"/>
    <cellStyle name="______EWC 43.5MW8oMtresc 3_25_02v2w_esc_3_Horizon round 1 model vFINAL_1_Project Makani Model 04-11-07 v6 4" xfId="11692" xr:uid="{00000000-0005-0000-0000-0000A21C0000}"/>
    <cellStyle name="______EWC 43.5MW8oMtresc 3_25_02v2w_esc_3_Horizon round 1 model vFINAL_1_Project Makani Model 04-11-07 v6_UPC G&amp;A (5-3-07)" xfId="11693" xr:uid="{00000000-0005-0000-0000-0000A31C0000}"/>
    <cellStyle name="______EWC 43.5MW8oMtresc 3_25_02v2w_esc_3_Horizon round 1 model vFINAL_1_Project Makani Model 04-11-07 v6_UPC G&amp;A (5-3-07) 2" xfId="11694" xr:uid="{00000000-0005-0000-0000-0000A41C0000}"/>
    <cellStyle name="______EWC 43.5MW8oMtresc 3_25_02v2w_esc_3_Horizon round 1 model vFINAL_1_Project Makani Model 04-11-07 v6_UPC G&amp;A (5-3-07) 2 2" xfId="11695" xr:uid="{00000000-0005-0000-0000-0000A51C0000}"/>
    <cellStyle name="______EWC 43.5MW8oMtresc 3_25_02v2w_esc_3_Horizon round 1 model vFINAL_1_Project Makani Model 04-11-07 v6_UPC G&amp;A (5-3-07) 3" xfId="11696" xr:uid="{00000000-0005-0000-0000-0000A61C0000}"/>
    <cellStyle name="______EWC 43.5MW8oMtresc 3_25_02v2w_esc_3_Horizon round 1 model vFINAL_1_Project Makani Model 04-11-07 v6_UPC G&amp;A (5-3-07) 3 2" xfId="11697" xr:uid="{00000000-0005-0000-0000-0000A71C0000}"/>
    <cellStyle name="______EWC 43.5MW8oMtresc 3_25_02v2w_esc_3_Horizon round 1 model vFINAL_1_Project Makani Model 04-11-07 v6_UPC G&amp;A (5-3-07) 4" xfId="11698" xr:uid="{00000000-0005-0000-0000-0000A81C0000}"/>
    <cellStyle name="______EWC 43.5MW8oMtresc 3_25_02v2w_esc_3_Pre-Tax GAAP" xfId="11699" xr:uid="{00000000-0005-0000-0000-0000A91C0000}"/>
    <cellStyle name="______EWC 43.5MW8oMtresc 3_25_02v2w_esc_3_Pre-Tax GAAP 2" xfId="11700" xr:uid="{00000000-0005-0000-0000-0000AA1C0000}"/>
    <cellStyle name="______EWC 43.5MW8oMtresc 3_25_02v2w_esc_3_Pre-Tax GAAP 2 2" xfId="11701" xr:uid="{00000000-0005-0000-0000-0000AB1C0000}"/>
    <cellStyle name="______EWC 43.5MW8oMtresc 3_25_02v2w_esc_3_Pre-Tax GAAP 3" xfId="11702" xr:uid="{00000000-0005-0000-0000-0000AC1C0000}"/>
    <cellStyle name="______EWC 43.5MW8oMtresc 3_25_02v2w_esc_3_WPP - Ormat 6-5-2007  v19i with internal accounting v3 eq method FINAL" xfId="11703" xr:uid="{00000000-0005-0000-0000-0000AD1C0000}"/>
    <cellStyle name="______EWC 43.5MW8oMtresc 3_25_02v2w_esc_3_WPP - Ormat 6-5-2007  v19i with internal accounting v3 eq method FINAL 2" xfId="11704" xr:uid="{00000000-0005-0000-0000-0000AE1C0000}"/>
    <cellStyle name="______EWC 43.5MW8oMtresc 3_25_02v2w_esc_3_WPP - Ormat 6-5-2007  v19i with internal accounting v3 eq method FINAL 2 2" xfId="11705" xr:uid="{00000000-0005-0000-0000-0000AF1C0000}"/>
    <cellStyle name="______EWC 43.5MW8oMtresc 3_25_02v2w_esc_3_WPP - Ormat 6-5-2007  v19i with internal accounting v3 eq method FINAL 3" xfId="11706" xr:uid="{00000000-0005-0000-0000-0000B01C0000}"/>
    <cellStyle name="______Wind farm - operation CF" xfId="11707" xr:uid="{00000000-0005-0000-0000-0000B11C0000}"/>
    <cellStyle name="______Wind farm - operation CF_071212 Unlevered McCormick Model - 2003 version" xfId="11708" xr:uid="{00000000-0005-0000-0000-0000B21C0000}"/>
    <cellStyle name="______Wind farm - operation CF_1" xfId="11709" xr:uid="{00000000-0005-0000-0000-0000B31C0000}"/>
    <cellStyle name="______Wind farm - operation CF_1 2" xfId="11710" xr:uid="{00000000-0005-0000-0000-0000B41C0000}"/>
    <cellStyle name="______Wind farm - operation CF_1 2 2" xfId="11711" xr:uid="{00000000-0005-0000-0000-0000B51C0000}"/>
    <cellStyle name="______Wind farm - operation CF_1 2 2 2" xfId="11712" xr:uid="{00000000-0005-0000-0000-0000B61C0000}"/>
    <cellStyle name="______Wind farm - operation CF_1 2 3" xfId="11713" xr:uid="{00000000-0005-0000-0000-0000B71C0000}"/>
    <cellStyle name="______Wind farm - operation CF_1 2 3 2" xfId="11714" xr:uid="{00000000-0005-0000-0000-0000B81C0000}"/>
    <cellStyle name="______Wind farm - operation CF_1 2 4" xfId="11715" xr:uid="{00000000-0005-0000-0000-0000B91C0000}"/>
    <cellStyle name="______Wind farm - operation CF_1 2 4 2" xfId="11716" xr:uid="{00000000-0005-0000-0000-0000BA1C0000}"/>
    <cellStyle name="______Wind farm - operation CF_1 2 5" xfId="11717" xr:uid="{00000000-0005-0000-0000-0000BB1C0000}"/>
    <cellStyle name="______Wind farm - operation CF_1 2 5 2" xfId="11718" xr:uid="{00000000-0005-0000-0000-0000BC1C0000}"/>
    <cellStyle name="______Wind farm - operation CF_1 2 6" xfId="11719" xr:uid="{00000000-0005-0000-0000-0000BD1C0000}"/>
    <cellStyle name="______Wind farm - operation CF_1 3" xfId="11720" xr:uid="{00000000-0005-0000-0000-0000BE1C0000}"/>
    <cellStyle name="______Wind farm - operation CF_1 3 2" xfId="11721" xr:uid="{00000000-0005-0000-0000-0000BF1C0000}"/>
    <cellStyle name="______Wind farm - operation CF_1 3 2 2" xfId="11722" xr:uid="{00000000-0005-0000-0000-0000C01C0000}"/>
    <cellStyle name="______Wind farm - operation CF_1 3 3" xfId="11723" xr:uid="{00000000-0005-0000-0000-0000C11C0000}"/>
    <cellStyle name="______Wind farm - operation CF_1 3 3 2" xfId="11724" xr:uid="{00000000-0005-0000-0000-0000C21C0000}"/>
    <cellStyle name="______Wind farm - operation CF_1 3 4" xfId="11725" xr:uid="{00000000-0005-0000-0000-0000C31C0000}"/>
    <cellStyle name="______Wind farm - operation CF_1 3 4 2" xfId="11726" xr:uid="{00000000-0005-0000-0000-0000C41C0000}"/>
    <cellStyle name="______Wind farm - operation CF_1 3 5" xfId="11727" xr:uid="{00000000-0005-0000-0000-0000C51C0000}"/>
    <cellStyle name="______Wind farm - operation CF_1 3 5 2" xfId="11728" xr:uid="{00000000-0005-0000-0000-0000C61C0000}"/>
    <cellStyle name="______Wind farm - operation CF_1 3 6" xfId="11729" xr:uid="{00000000-0005-0000-0000-0000C71C0000}"/>
    <cellStyle name="______Wind farm - operation CF_1 4" xfId="11730" xr:uid="{00000000-0005-0000-0000-0000C81C0000}"/>
    <cellStyle name="______Wind farm - operation CF_1_CHECK - White Creek Final Closing Model_2007 11 16 vequity method FINAL" xfId="11731" xr:uid="{00000000-0005-0000-0000-0000C91C0000}"/>
    <cellStyle name="______Wind farm - operation CF_1_CHECK - White Creek Final Closing Model_2007 11 16 vequity method FINAL 2" xfId="11732" xr:uid="{00000000-0005-0000-0000-0000CA1C0000}"/>
    <cellStyle name="______Wind farm - operation CF_1_CHECK - White Creek Final Closing Model_2007 11 16 vequity method FINAL 2 2" xfId="11733" xr:uid="{00000000-0005-0000-0000-0000CB1C0000}"/>
    <cellStyle name="______Wind farm - operation CF_1_CHECK - White Creek Final Closing Model_2007 11 16 vequity method FINAL 3" xfId="11734" xr:uid="{00000000-0005-0000-0000-0000CC1C0000}"/>
    <cellStyle name="______Wind farm - operation CF_1_Horizon round 1 model vFINAL" xfId="11735" xr:uid="{00000000-0005-0000-0000-0000CD1C0000}"/>
    <cellStyle name="______Wind farm - operation CF_1_Horizon round 1 model vFINAL 2" xfId="11736" xr:uid="{00000000-0005-0000-0000-0000CE1C0000}"/>
    <cellStyle name="______Wind farm - operation CF_1_Horizon round 1 model vFINAL 2 2" xfId="11737" xr:uid="{00000000-0005-0000-0000-0000CF1C0000}"/>
    <cellStyle name="______Wind farm - operation CF_1_Horizon round 1 model vFINAL 3" xfId="11738" xr:uid="{00000000-0005-0000-0000-0000D01C0000}"/>
    <cellStyle name="______Wind farm - operation CF_1_Horizon round 1 model vFINAL 3 2" xfId="11739" xr:uid="{00000000-0005-0000-0000-0000D11C0000}"/>
    <cellStyle name="______Wind farm - operation CF_1_Horizon round 1 model vFINAL 4" xfId="11740" xr:uid="{00000000-0005-0000-0000-0000D21C0000}"/>
    <cellStyle name="______Wind farm - operation CF_1_Horizon round 1 model vFINAL_1" xfId="11741" xr:uid="{00000000-0005-0000-0000-0000D31C0000}"/>
    <cellStyle name="______Wind farm - operation CF_1_Horizon round 1 model vFINAL_1 2" xfId="11742" xr:uid="{00000000-0005-0000-0000-0000D41C0000}"/>
    <cellStyle name="______Wind farm - operation CF_1_Horizon round 1 model vFINAL_1 2 2" xfId="11743" xr:uid="{00000000-0005-0000-0000-0000D51C0000}"/>
    <cellStyle name="______Wind farm - operation CF_1_Horizon round 1 model vFINAL_1 3" xfId="11744" xr:uid="{00000000-0005-0000-0000-0000D61C0000}"/>
    <cellStyle name="______Wind farm - operation CF_1_Horizon round 1 model vFINAL_1 3 2" xfId="11745" xr:uid="{00000000-0005-0000-0000-0000D71C0000}"/>
    <cellStyle name="______Wind farm - operation CF_1_Horizon round 1 model vFINAL_1 4" xfId="11746" xr:uid="{00000000-0005-0000-0000-0000D81C0000}"/>
    <cellStyle name="______Wind farm - operation CF_1_Horizon round 1 model vFINAL_1_Project Farwest III Model 03-20-07 v135" xfId="11747" xr:uid="{00000000-0005-0000-0000-0000D91C0000}"/>
    <cellStyle name="______Wind farm - operation CF_1_Horizon round 1 model vFINAL_1_Project Farwest III Model 03-20-07 v135 2" xfId="11748" xr:uid="{00000000-0005-0000-0000-0000DA1C0000}"/>
    <cellStyle name="______Wind farm - operation CF_1_Horizon round 1 model vFINAL_1_Project Farwest III Model 03-20-07 v135 2 2" xfId="11749" xr:uid="{00000000-0005-0000-0000-0000DB1C0000}"/>
    <cellStyle name="______Wind farm - operation CF_1_Horizon round 1 model vFINAL_1_Project Farwest III Model 03-20-07 v135 3" xfId="11750" xr:uid="{00000000-0005-0000-0000-0000DC1C0000}"/>
    <cellStyle name="______Wind farm - operation CF_1_Horizon round 1 model vFINAL_1_Project Farwest III Model 03-20-07 v135 3 2" xfId="11751" xr:uid="{00000000-0005-0000-0000-0000DD1C0000}"/>
    <cellStyle name="______Wind farm - operation CF_1_Horizon round 1 model vFINAL_1_Project Farwest III Model 03-20-07 v135 4" xfId="11752" xr:uid="{00000000-0005-0000-0000-0000DE1C0000}"/>
    <cellStyle name="______Wind farm - operation CF_1_Horizon round 1 model vFINAL_1_Project Farwest III Model 03-20-07 v135_UPC G&amp;A (5-3-07)" xfId="11753" xr:uid="{00000000-0005-0000-0000-0000DF1C0000}"/>
    <cellStyle name="______Wind farm - operation CF_1_Horizon round 1 model vFINAL_1_Project Farwest III Model 03-20-07 v135_UPC G&amp;A (5-3-07) 2" xfId="11754" xr:uid="{00000000-0005-0000-0000-0000E01C0000}"/>
    <cellStyle name="______Wind farm - operation CF_1_Horizon round 1 model vFINAL_1_Project Farwest III Model 03-20-07 v135_UPC G&amp;A (5-3-07) 2 2" xfId="11755" xr:uid="{00000000-0005-0000-0000-0000E11C0000}"/>
    <cellStyle name="______Wind farm - operation CF_1_Horizon round 1 model vFINAL_1_Project Farwest III Model 03-20-07 v135_UPC G&amp;A (5-3-07) 3" xfId="11756" xr:uid="{00000000-0005-0000-0000-0000E21C0000}"/>
    <cellStyle name="______Wind farm - operation CF_1_Horizon round 1 model vFINAL_1_Project Farwest III Model 03-20-07 v135_UPC G&amp;A (5-3-07) 3 2" xfId="11757" xr:uid="{00000000-0005-0000-0000-0000E31C0000}"/>
    <cellStyle name="______Wind farm - operation CF_1_Horizon round 1 model vFINAL_1_Project Farwest III Model 03-20-07 v135_UPC G&amp;A (5-3-07) 4" xfId="11758" xr:uid="{00000000-0005-0000-0000-0000E41C0000}"/>
    <cellStyle name="______Wind farm - operation CF_1_Horizon round 1 model vFINAL_1_Project Makani Model 04-11-07 v6" xfId="11759" xr:uid="{00000000-0005-0000-0000-0000E51C0000}"/>
    <cellStyle name="______Wind farm - operation CF_1_Horizon round 1 model vFINAL_1_Project Makani Model 04-11-07 v6 2" xfId="11760" xr:uid="{00000000-0005-0000-0000-0000E61C0000}"/>
    <cellStyle name="______Wind farm - operation CF_1_Horizon round 1 model vFINAL_1_Project Makani Model 04-11-07 v6 2 2" xfId="11761" xr:uid="{00000000-0005-0000-0000-0000E71C0000}"/>
    <cellStyle name="______Wind farm - operation CF_1_Horizon round 1 model vFINAL_1_Project Makani Model 04-11-07 v6 3" xfId="11762" xr:uid="{00000000-0005-0000-0000-0000E81C0000}"/>
    <cellStyle name="______Wind farm - operation CF_1_Horizon round 1 model vFINAL_1_Project Makani Model 04-11-07 v6 3 2" xfId="11763" xr:uid="{00000000-0005-0000-0000-0000E91C0000}"/>
    <cellStyle name="______Wind farm - operation CF_1_Horizon round 1 model vFINAL_1_Project Makani Model 04-11-07 v6 4" xfId="11764" xr:uid="{00000000-0005-0000-0000-0000EA1C0000}"/>
    <cellStyle name="______Wind farm - operation CF_1_Horizon round 1 model vFINAL_1_Project Makani Model 04-11-07 v6_UPC G&amp;A (5-3-07)" xfId="11765" xr:uid="{00000000-0005-0000-0000-0000EB1C0000}"/>
    <cellStyle name="______Wind farm - operation CF_1_Horizon round 1 model vFINAL_1_Project Makani Model 04-11-07 v6_UPC G&amp;A (5-3-07) 2" xfId="11766" xr:uid="{00000000-0005-0000-0000-0000EC1C0000}"/>
    <cellStyle name="______Wind farm - operation CF_1_Horizon round 1 model vFINAL_1_Project Makani Model 04-11-07 v6_UPC G&amp;A (5-3-07) 2 2" xfId="11767" xr:uid="{00000000-0005-0000-0000-0000ED1C0000}"/>
    <cellStyle name="______Wind farm - operation CF_1_Horizon round 1 model vFINAL_1_Project Makani Model 04-11-07 v6_UPC G&amp;A (5-3-07) 3" xfId="11768" xr:uid="{00000000-0005-0000-0000-0000EE1C0000}"/>
    <cellStyle name="______Wind farm - operation CF_1_Horizon round 1 model vFINAL_1_Project Makani Model 04-11-07 v6_UPC G&amp;A (5-3-07) 3 2" xfId="11769" xr:uid="{00000000-0005-0000-0000-0000EF1C0000}"/>
    <cellStyle name="______Wind farm - operation CF_1_Horizon round 1 model vFINAL_1_Project Makani Model 04-11-07 v6_UPC G&amp;A (5-3-07) 4" xfId="11770" xr:uid="{00000000-0005-0000-0000-0000F01C0000}"/>
    <cellStyle name="______Wind farm - operation CF_1_Pre-Tax GAAP" xfId="11771" xr:uid="{00000000-0005-0000-0000-0000F11C0000}"/>
    <cellStyle name="______Wind farm - operation CF_1_Pre-Tax GAAP 2" xfId="11772" xr:uid="{00000000-0005-0000-0000-0000F21C0000}"/>
    <cellStyle name="______Wind farm - operation CF_1_Pre-Tax GAAP 2 2" xfId="11773" xr:uid="{00000000-0005-0000-0000-0000F31C0000}"/>
    <cellStyle name="______Wind farm - operation CF_1_Pre-Tax GAAP 3" xfId="11774" xr:uid="{00000000-0005-0000-0000-0000F41C0000}"/>
    <cellStyle name="______Wind farm - operation CF_1_WPP - Ormat 6-5-2007  v19i with internal accounting v3 eq method FINAL" xfId="11775" xr:uid="{00000000-0005-0000-0000-0000F51C0000}"/>
    <cellStyle name="______Wind farm - operation CF_1_WPP - Ormat 6-5-2007  v19i with internal accounting v3 eq method FINAL 2" xfId="11776" xr:uid="{00000000-0005-0000-0000-0000F61C0000}"/>
    <cellStyle name="______Wind farm - operation CF_1_WPP - Ormat 6-5-2007  v19i with internal accounting v3 eq method FINAL 2 2" xfId="11777" xr:uid="{00000000-0005-0000-0000-0000F71C0000}"/>
    <cellStyle name="______Wind farm - operation CF_1_WPP - Ormat 6-5-2007  v19i with internal accounting v3 eq method FINAL 3" xfId="11778" xr:uid="{00000000-0005-0000-0000-0000F81C0000}"/>
    <cellStyle name="______Wind farm - operation CF_2" xfId="11779" xr:uid="{00000000-0005-0000-0000-0000F91C0000}"/>
    <cellStyle name="______Wind farm - operation CF_2 2" xfId="11780" xr:uid="{00000000-0005-0000-0000-0000FA1C0000}"/>
    <cellStyle name="______Wind farm - operation CF_2 2 2" xfId="11781" xr:uid="{00000000-0005-0000-0000-0000FB1C0000}"/>
    <cellStyle name="______Wind farm - operation CF_2 2 2 2" xfId="11782" xr:uid="{00000000-0005-0000-0000-0000FC1C0000}"/>
    <cellStyle name="______Wind farm - operation CF_2 2 3" xfId="11783" xr:uid="{00000000-0005-0000-0000-0000FD1C0000}"/>
    <cellStyle name="______Wind farm - operation CF_2 2 3 2" xfId="11784" xr:uid="{00000000-0005-0000-0000-0000FE1C0000}"/>
    <cellStyle name="______Wind farm - operation CF_2 2 4" xfId="11785" xr:uid="{00000000-0005-0000-0000-0000FF1C0000}"/>
    <cellStyle name="______Wind farm - operation CF_2 2 4 2" xfId="11786" xr:uid="{00000000-0005-0000-0000-0000001D0000}"/>
    <cellStyle name="______Wind farm - operation CF_2 2 5" xfId="11787" xr:uid="{00000000-0005-0000-0000-0000011D0000}"/>
    <cellStyle name="______Wind farm - operation CF_2 2 5 2" xfId="11788" xr:uid="{00000000-0005-0000-0000-0000021D0000}"/>
    <cellStyle name="______Wind farm - operation CF_2 2 6" xfId="11789" xr:uid="{00000000-0005-0000-0000-0000031D0000}"/>
    <cellStyle name="______Wind farm - operation CF_2 3" xfId="11790" xr:uid="{00000000-0005-0000-0000-0000041D0000}"/>
    <cellStyle name="______Wind farm - operation CF_2 3 2" xfId="11791" xr:uid="{00000000-0005-0000-0000-0000051D0000}"/>
    <cellStyle name="______Wind farm - operation CF_2 3 2 2" xfId="11792" xr:uid="{00000000-0005-0000-0000-0000061D0000}"/>
    <cellStyle name="______Wind farm - operation CF_2 3 3" xfId="11793" xr:uid="{00000000-0005-0000-0000-0000071D0000}"/>
    <cellStyle name="______Wind farm - operation CF_2 3 3 2" xfId="11794" xr:uid="{00000000-0005-0000-0000-0000081D0000}"/>
    <cellStyle name="______Wind farm - operation CF_2 3 4" xfId="11795" xr:uid="{00000000-0005-0000-0000-0000091D0000}"/>
    <cellStyle name="______Wind farm - operation CF_2 3 4 2" xfId="11796" xr:uid="{00000000-0005-0000-0000-00000A1D0000}"/>
    <cellStyle name="______Wind farm - operation CF_2 3 5" xfId="11797" xr:uid="{00000000-0005-0000-0000-00000B1D0000}"/>
    <cellStyle name="______Wind farm - operation CF_2 3 5 2" xfId="11798" xr:uid="{00000000-0005-0000-0000-00000C1D0000}"/>
    <cellStyle name="______Wind farm - operation CF_2 3 6" xfId="11799" xr:uid="{00000000-0005-0000-0000-00000D1D0000}"/>
    <cellStyle name="______Wind farm - operation CF_2 4" xfId="11800" xr:uid="{00000000-0005-0000-0000-00000E1D0000}"/>
    <cellStyle name="______Wind farm - operation CF_2_CHECK - White Creek Final Closing Model_2007 11 16 vequity method FINAL" xfId="11801" xr:uid="{00000000-0005-0000-0000-00000F1D0000}"/>
    <cellStyle name="______Wind farm - operation CF_2_CHECK - White Creek Final Closing Model_2007 11 16 vequity method FINAL 2" xfId="11802" xr:uid="{00000000-0005-0000-0000-0000101D0000}"/>
    <cellStyle name="______Wind farm - operation CF_2_CHECK - White Creek Final Closing Model_2007 11 16 vequity method FINAL 2 2" xfId="11803" xr:uid="{00000000-0005-0000-0000-0000111D0000}"/>
    <cellStyle name="______Wind farm - operation CF_2_CHECK - White Creek Final Closing Model_2007 11 16 vequity method FINAL 3" xfId="11804" xr:uid="{00000000-0005-0000-0000-0000121D0000}"/>
    <cellStyle name="______Wind farm - operation CF_2_Horizon round 1 model vFINAL" xfId="11805" xr:uid="{00000000-0005-0000-0000-0000131D0000}"/>
    <cellStyle name="______Wind farm - operation CF_2_Horizon round 1 model vFINAL 2" xfId="11806" xr:uid="{00000000-0005-0000-0000-0000141D0000}"/>
    <cellStyle name="______Wind farm - operation CF_2_Horizon round 1 model vFINAL 2 2" xfId="11807" xr:uid="{00000000-0005-0000-0000-0000151D0000}"/>
    <cellStyle name="______Wind farm - operation CF_2_Horizon round 1 model vFINAL 3" xfId="11808" xr:uid="{00000000-0005-0000-0000-0000161D0000}"/>
    <cellStyle name="______Wind farm - operation CF_2_Horizon round 1 model vFINAL 3 2" xfId="11809" xr:uid="{00000000-0005-0000-0000-0000171D0000}"/>
    <cellStyle name="______Wind farm - operation CF_2_Horizon round 1 model vFINAL 4" xfId="11810" xr:uid="{00000000-0005-0000-0000-0000181D0000}"/>
    <cellStyle name="______Wind farm - operation CF_2_Horizon round 1 model vFINAL_1" xfId="11811" xr:uid="{00000000-0005-0000-0000-0000191D0000}"/>
    <cellStyle name="______Wind farm - operation CF_2_Horizon round 1 model vFINAL_1 2" xfId="11812" xr:uid="{00000000-0005-0000-0000-00001A1D0000}"/>
    <cellStyle name="______Wind farm - operation CF_2_Horizon round 1 model vFINAL_1 2 2" xfId="11813" xr:uid="{00000000-0005-0000-0000-00001B1D0000}"/>
    <cellStyle name="______Wind farm - operation CF_2_Horizon round 1 model vFINAL_1 3" xfId="11814" xr:uid="{00000000-0005-0000-0000-00001C1D0000}"/>
    <cellStyle name="______Wind farm - operation CF_2_Horizon round 1 model vFINAL_1 3 2" xfId="11815" xr:uid="{00000000-0005-0000-0000-00001D1D0000}"/>
    <cellStyle name="______Wind farm - operation CF_2_Horizon round 1 model vFINAL_1 4" xfId="11816" xr:uid="{00000000-0005-0000-0000-00001E1D0000}"/>
    <cellStyle name="______Wind farm - operation CF_2_Horizon round 1 model vFINAL_1_Project Farwest III Model 03-20-07 v135" xfId="11817" xr:uid="{00000000-0005-0000-0000-00001F1D0000}"/>
    <cellStyle name="______Wind farm - operation CF_2_Horizon round 1 model vFINAL_1_Project Farwest III Model 03-20-07 v135 2" xfId="11818" xr:uid="{00000000-0005-0000-0000-0000201D0000}"/>
    <cellStyle name="______Wind farm - operation CF_2_Horizon round 1 model vFINAL_1_Project Farwest III Model 03-20-07 v135 2 2" xfId="11819" xr:uid="{00000000-0005-0000-0000-0000211D0000}"/>
    <cellStyle name="______Wind farm - operation CF_2_Horizon round 1 model vFINAL_1_Project Farwest III Model 03-20-07 v135 3" xfId="11820" xr:uid="{00000000-0005-0000-0000-0000221D0000}"/>
    <cellStyle name="______Wind farm - operation CF_2_Horizon round 1 model vFINAL_1_Project Farwest III Model 03-20-07 v135 3 2" xfId="11821" xr:uid="{00000000-0005-0000-0000-0000231D0000}"/>
    <cellStyle name="______Wind farm - operation CF_2_Horizon round 1 model vFINAL_1_Project Farwest III Model 03-20-07 v135 4" xfId="11822" xr:uid="{00000000-0005-0000-0000-0000241D0000}"/>
    <cellStyle name="______Wind farm - operation CF_2_Horizon round 1 model vFINAL_1_Project Farwest III Model 03-20-07 v135_UPC G&amp;A (5-3-07)" xfId="11823" xr:uid="{00000000-0005-0000-0000-0000251D0000}"/>
    <cellStyle name="______Wind farm - operation CF_2_Horizon round 1 model vFINAL_1_Project Farwest III Model 03-20-07 v135_UPC G&amp;A (5-3-07) 2" xfId="11824" xr:uid="{00000000-0005-0000-0000-0000261D0000}"/>
    <cellStyle name="______Wind farm - operation CF_2_Horizon round 1 model vFINAL_1_Project Farwest III Model 03-20-07 v135_UPC G&amp;A (5-3-07) 2 2" xfId="11825" xr:uid="{00000000-0005-0000-0000-0000271D0000}"/>
    <cellStyle name="______Wind farm - operation CF_2_Horizon round 1 model vFINAL_1_Project Farwest III Model 03-20-07 v135_UPC G&amp;A (5-3-07) 3" xfId="11826" xr:uid="{00000000-0005-0000-0000-0000281D0000}"/>
    <cellStyle name="______Wind farm - operation CF_2_Horizon round 1 model vFINAL_1_Project Farwest III Model 03-20-07 v135_UPC G&amp;A (5-3-07) 3 2" xfId="11827" xr:uid="{00000000-0005-0000-0000-0000291D0000}"/>
    <cellStyle name="______Wind farm - operation CF_2_Horizon round 1 model vFINAL_1_Project Farwest III Model 03-20-07 v135_UPC G&amp;A (5-3-07) 4" xfId="11828" xr:uid="{00000000-0005-0000-0000-00002A1D0000}"/>
    <cellStyle name="______Wind farm - operation CF_2_Horizon round 1 model vFINAL_1_Project Makani Model 04-11-07 v6" xfId="11829" xr:uid="{00000000-0005-0000-0000-00002B1D0000}"/>
    <cellStyle name="______Wind farm - operation CF_2_Horizon round 1 model vFINAL_1_Project Makani Model 04-11-07 v6 2" xfId="11830" xr:uid="{00000000-0005-0000-0000-00002C1D0000}"/>
    <cellStyle name="______Wind farm - operation CF_2_Horizon round 1 model vFINAL_1_Project Makani Model 04-11-07 v6 2 2" xfId="11831" xr:uid="{00000000-0005-0000-0000-00002D1D0000}"/>
    <cellStyle name="______Wind farm - operation CF_2_Horizon round 1 model vFINAL_1_Project Makani Model 04-11-07 v6 3" xfId="11832" xr:uid="{00000000-0005-0000-0000-00002E1D0000}"/>
    <cellStyle name="______Wind farm - operation CF_2_Horizon round 1 model vFINAL_1_Project Makani Model 04-11-07 v6 3 2" xfId="11833" xr:uid="{00000000-0005-0000-0000-00002F1D0000}"/>
    <cellStyle name="______Wind farm - operation CF_2_Horizon round 1 model vFINAL_1_Project Makani Model 04-11-07 v6 4" xfId="11834" xr:uid="{00000000-0005-0000-0000-0000301D0000}"/>
    <cellStyle name="______Wind farm - operation CF_2_Horizon round 1 model vFINAL_1_Project Makani Model 04-11-07 v6_UPC G&amp;A (5-3-07)" xfId="11835" xr:uid="{00000000-0005-0000-0000-0000311D0000}"/>
    <cellStyle name="______Wind farm - operation CF_2_Horizon round 1 model vFINAL_1_Project Makani Model 04-11-07 v6_UPC G&amp;A (5-3-07) 2" xfId="11836" xr:uid="{00000000-0005-0000-0000-0000321D0000}"/>
    <cellStyle name="______Wind farm - operation CF_2_Horizon round 1 model vFINAL_1_Project Makani Model 04-11-07 v6_UPC G&amp;A (5-3-07) 2 2" xfId="11837" xr:uid="{00000000-0005-0000-0000-0000331D0000}"/>
    <cellStyle name="______Wind farm - operation CF_2_Horizon round 1 model vFINAL_1_Project Makani Model 04-11-07 v6_UPC G&amp;A (5-3-07) 3" xfId="11838" xr:uid="{00000000-0005-0000-0000-0000341D0000}"/>
    <cellStyle name="______Wind farm - operation CF_2_Horizon round 1 model vFINAL_1_Project Makani Model 04-11-07 v6_UPC G&amp;A (5-3-07) 3 2" xfId="11839" xr:uid="{00000000-0005-0000-0000-0000351D0000}"/>
    <cellStyle name="______Wind farm - operation CF_2_Horizon round 1 model vFINAL_1_Project Makani Model 04-11-07 v6_UPC G&amp;A (5-3-07) 4" xfId="11840" xr:uid="{00000000-0005-0000-0000-0000361D0000}"/>
    <cellStyle name="______Wind farm - operation CF_2_Pre-Tax GAAP" xfId="11841" xr:uid="{00000000-0005-0000-0000-0000371D0000}"/>
    <cellStyle name="______Wind farm - operation CF_2_Pre-Tax GAAP 2" xfId="11842" xr:uid="{00000000-0005-0000-0000-0000381D0000}"/>
    <cellStyle name="______Wind farm - operation CF_2_Pre-Tax GAAP 2 2" xfId="11843" xr:uid="{00000000-0005-0000-0000-0000391D0000}"/>
    <cellStyle name="______Wind farm - operation CF_2_Pre-Tax GAAP 3" xfId="11844" xr:uid="{00000000-0005-0000-0000-00003A1D0000}"/>
    <cellStyle name="______Wind farm - operation CF_2_WPP - Ormat 6-5-2007  v19i with internal accounting v3 eq method FINAL" xfId="11845" xr:uid="{00000000-0005-0000-0000-00003B1D0000}"/>
    <cellStyle name="______Wind farm - operation CF_2_WPP - Ormat 6-5-2007  v19i with internal accounting v3 eq method FINAL 2" xfId="11846" xr:uid="{00000000-0005-0000-0000-00003C1D0000}"/>
    <cellStyle name="______Wind farm - operation CF_2_WPP - Ormat 6-5-2007  v19i with internal accounting v3 eq method FINAL 2 2" xfId="11847" xr:uid="{00000000-0005-0000-0000-00003D1D0000}"/>
    <cellStyle name="______Wind farm - operation CF_2_WPP - Ormat 6-5-2007  v19i with internal accounting v3 eq method FINAL 3" xfId="11848" xr:uid="{00000000-0005-0000-0000-00003E1D0000}"/>
    <cellStyle name="___94___" xfId="11849" xr:uid="{00000000-0005-0000-0000-00003F1D0000}"/>
    <cellStyle name="___94___ 2" xfId="11850" xr:uid="{00000000-0005-0000-0000-0000401D0000}"/>
    <cellStyle name="___94___ 2 2" xfId="11851" xr:uid="{00000000-0005-0000-0000-0000411D0000}"/>
    <cellStyle name="___94___ 2 2 2" xfId="11852" xr:uid="{00000000-0005-0000-0000-0000421D0000}"/>
    <cellStyle name="___94___ 2 3" xfId="11853" xr:uid="{00000000-0005-0000-0000-0000431D0000}"/>
    <cellStyle name="___94___ 2 3 2" xfId="11854" xr:uid="{00000000-0005-0000-0000-0000441D0000}"/>
    <cellStyle name="___94___ 2 4" xfId="11855" xr:uid="{00000000-0005-0000-0000-0000451D0000}"/>
    <cellStyle name="___94___ 2 4 2" xfId="11856" xr:uid="{00000000-0005-0000-0000-0000461D0000}"/>
    <cellStyle name="___94___ 2 5" xfId="11857" xr:uid="{00000000-0005-0000-0000-0000471D0000}"/>
    <cellStyle name="___94___ 2 5 2" xfId="11858" xr:uid="{00000000-0005-0000-0000-0000481D0000}"/>
    <cellStyle name="___94___ 2 6" xfId="11859" xr:uid="{00000000-0005-0000-0000-0000491D0000}"/>
    <cellStyle name="___94___ 3" xfId="11860" xr:uid="{00000000-0005-0000-0000-00004A1D0000}"/>
    <cellStyle name="___94___ 3 2" xfId="11861" xr:uid="{00000000-0005-0000-0000-00004B1D0000}"/>
    <cellStyle name="___94___ 3 2 2" xfId="11862" xr:uid="{00000000-0005-0000-0000-00004C1D0000}"/>
    <cellStyle name="___94___ 3 3" xfId="11863" xr:uid="{00000000-0005-0000-0000-00004D1D0000}"/>
    <cellStyle name="___94___ 3 3 2" xfId="11864" xr:uid="{00000000-0005-0000-0000-00004E1D0000}"/>
    <cellStyle name="___94___ 3 4" xfId="11865" xr:uid="{00000000-0005-0000-0000-00004F1D0000}"/>
    <cellStyle name="___94___ 3 4 2" xfId="11866" xr:uid="{00000000-0005-0000-0000-0000501D0000}"/>
    <cellStyle name="___94___ 3 5" xfId="11867" xr:uid="{00000000-0005-0000-0000-0000511D0000}"/>
    <cellStyle name="___94___ 3 5 2" xfId="11868" xr:uid="{00000000-0005-0000-0000-0000521D0000}"/>
    <cellStyle name="___94___ 3 6" xfId="11869" xr:uid="{00000000-0005-0000-0000-0000531D0000}"/>
    <cellStyle name="___94___ 4" xfId="11870" xr:uid="{00000000-0005-0000-0000-0000541D0000}"/>
    <cellStyle name="___94____Book5" xfId="11871" xr:uid="{00000000-0005-0000-0000-0000551D0000}"/>
    <cellStyle name="___94____CHECK - White Creek Final Closing Model_2007 11 16 vequity method FINAL" xfId="11872" xr:uid="{00000000-0005-0000-0000-0000561D0000}"/>
    <cellStyle name="___94____CHECK - White Creek Final Closing Model_2007 11 16 vequity method FINAL 2" xfId="11873" xr:uid="{00000000-0005-0000-0000-0000571D0000}"/>
    <cellStyle name="___94____CHECK - White Creek Final Closing Model_2007 11 16 vequity method FINAL 2 2" xfId="11874" xr:uid="{00000000-0005-0000-0000-0000581D0000}"/>
    <cellStyle name="___94____CHECK - White Creek Final Closing Model_2007 11 16 vequity method FINAL 3" xfId="11875" xr:uid="{00000000-0005-0000-0000-0000591D0000}"/>
    <cellStyle name="___94____ClearSky_AEP_Min_04.04.02_Bank" xfId="11876" xr:uid="{00000000-0005-0000-0000-00005A1D0000}"/>
    <cellStyle name="___94____ClearSky_AEP_Min_04.04.02_Bank 2" xfId="11877" xr:uid="{00000000-0005-0000-0000-00005B1D0000}"/>
    <cellStyle name="___94____ClearSky_AEP_Min_04.04.02_Bank 2 2" xfId="11878" xr:uid="{00000000-0005-0000-0000-00005C1D0000}"/>
    <cellStyle name="___94____ClearSky_AEP_Min_04.04.02_Bank 3" xfId="11879" xr:uid="{00000000-0005-0000-0000-00005D1D0000}"/>
    <cellStyle name="___94____ClearSky_AEP_Min_04.04.02_Bank 3 2" xfId="11880" xr:uid="{00000000-0005-0000-0000-00005E1D0000}"/>
    <cellStyle name="___94____ClearSky_AEP_Min_04.04.02_Bank 4" xfId="11881" xr:uid="{00000000-0005-0000-0000-00005F1D0000}"/>
    <cellStyle name="___94____ClearSky_AEP_Min_04.04.02_Bank 4 2" xfId="11882" xr:uid="{00000000-0005-0000-0000-0000601D0000}"/>
    <cellStyle name="___94____ClearSky_AEP_Min_04.04.02_Bank 5" xfId="11883" xr:uid="{00000000-0005-0000-0000-0000611D0000}"/>
    <cellStyle name="___94____ClearSky_AEP_Min_04.04.02_Bank 5 2" xfId="11884" xr:uid="{00000000-0005-0000-0000-0000621D0000}"/>
    <cellStyle name="___94____ClearSky_AEP_Min_04.04.02_Bank 6" xfId="11885" xr:uid="{00000000-0005-0000-0000-0000631D0000}"/>
    <cellStyle name="___94____Clearsky_internal_050301" xfId="11886" xr:uid="{00000000-0005-0000-0000-0000641D0000}"/>
    <cellStyle name="___94____Clearsky_internal_050301 2" xfId="11887" xr:uid="{00000000-0005-0000-0000-0000651D0000}"/>
    <cellStyle name="___94____Clearsky_internal_050301 2 2" xfId="11888" xr:uid="{00000000-0005-0000-0000-0000661D0000}"/>
    <cellStyle name="___94____Clearsky_internal_050301 3" xfId="11889" xr:uid="{00000000-0005-0000-0000-0000671D0000}"/>
    <cellStyle name="___94____Clearsky_internal_050301 3 2" xfId="11890" xr:uid="{00000000-0005-0000-0000-0000681D0000}"/>
    <cellStyle name="___94____Clearsky_internal_050301 4" xfId="11891" xr:uid="{00000000-0005-0000-0000-0000691D0000}"/>
    <cellStyle name="___94____Clearsky_internal_050301 4 2" xfId="11892" xr:uid="{00000000-0005-0000-0000-00006A1D0000}"/>
    <cellStyle name="___94____Clearsky_internal_050301 5" xfId="11893" xr:uid="{00000000-0005-0000-0000-00006B1D0000}"/>
    <cellStyle name="___94____Clearsky_internal_050301 5 2" xfId="11894" xr:uid="{00000000-0005-0000-0000-00006C1D0000}"/>
    <cellStyle name="___94____Clearsky_internal_050301 6" xfId="11895" xr:uid="{00000000-0005-0000-0000-00006D1D0000}"/>
    <cellStyle name="___94____Clearsky_internal_050301_1" xfId="11896" xr:uid="{00000000-0005-0000-0000-00006E1D0000}"/>
    <cellStyle name="___94____Clearsky_internal_050301_1 2" xfId="11897" xr:uid="{00000000-0005-0000-0000-00006F1D0000}"/>
    <cellStyle name="___94____Clearsky_internal_050301_1 2 2" xfId="11898" xr:uid="{00000000-0005-0000-0000-0000701D0000}"/>
    <cellStyle name="___94____Clearsky_internal_050301_1 3" xfId="11899" xr:uid="{00000000-0005-0000-0000-0000711D0000}"/>
    <cellStyle name="___94____Clearsky_internal_050301_1 3 2" xfId="11900" xr:uid="{00000000-0005-0000-0000-0000721D0000}"/>
    <cellStyle name="___94____Clearsky_internal_050301_1 4" xfId="11901" xr:uid="{00000000-0005-0000-0000-0000731D0000}"/>
    <cellStyle name="___94____Clearsky_internal_050301_1 4 2" xfId="11902" xr:uid="{00000000-0005-0000-0000-0000741D0000}"/>
    <cellStyle name="___94____Clearsky_internal_050301_1 5" xfId="11903" xr:uid="{00000000-0005-0000-0000-0000751D0000}"/>
    <cellStyle name="___94____Clearsky_internal_050301_1 5 2" xfId="11904" xr:uid="{00000000-0005-0000-0000-0000761D0000}"/>
    <cellStyle name="___94____Clearsky_internal_050301_1 6" xfId="11905" xr:uid="{00000000-0005-0000-0000-0000771D0000}"/>
    <cellStyle name="___94____Clearsky_internal_070201" xfId="11906" xr:uid="{00000000-0005-0000-0000-0000781D0000}"/>
    <cellStyle name="___94____Clearsky_internal_070201 2" xfId="11907" xr:uid="{00000000-0005-0000-0000-0000791D0000}"/>
    <cellStyle name="___94____Clearsky_internal_070201 2 2" xfId="11908" xr:uid="{00000000-0005-0000-0000-00007A1D0000}"/>
    <cellStyle name="___94____Clearsky_internal_070201 3" xfId="11909" xr:uid="{00000000-0005-0000-0000-00007B1D0000}"/>
    <cellStyle name="___94____Clearsky_internal_070201 3 2" xfId="11910" xr:uid="{00000000-0005-0000-0000-00007C1D0000}"/>
    <cellStyle name="___94____Clearsky_internal_070201 4" xfId="11911" xr:uid="{00000000-0005-0000-0000-00007D1D0000}"/>
    <cellStyle name="___94____Clearsky_internal_070201 4 2" xfId="11912" xr:uid="{00000000-0005-0000-0000-00007E1D0000}"/>
    <cellStyle name="___94____Clearsky_internal_070201 5" xfId="11913" xr:uid="{00000000-0005-0000-0000-00007F1D0000}"/>
    <cellStyle name="___94____Clearsky_internal_070201 5 2" xfId="11914" xr:uid="{00000000-0005-0000-0000-0000801D0000}"/>
    <cellStyle name="___94____Clearsky_internal_070201 6" xfId="11915" xr:uid="{00000000-0005-0000-0000-0000811D0000}"/>
    <cellStyle name="___94____Clearsky_internal_070201.xls Chart 2" xfId="11916" xr:uid="{00000000-0005-0000-0000-0000821D0000}"/>
    <cellStyle name="___94____Clearsky_internal_070201.xls Chart 2 2" xfId="11917" xr:uid="{00000000-0005-0000-0000-0000831D0000}"/>
    <cellStyle name="___94____Clearsky_internal_070201.xls Chart 2 2 2" xfId="11918" xr:uid="{00000000-0005-0000-0000-0000841D0000}"/>
    <cellStyle name="___94____Clearsky_internal_070201.xls Chart 2 3" xfId="11919" xr:uid="{00000000-0005-0000-0000-0000851D0000}"/>
    <cellStyle name="___94____Clearsky_internal_070201.xls Chart 2 3 2" xfId="11920" xr:uid="{00000000-0005-0000-0000-0000861D0000}"/>
    <cellStyle name="___94____Clearsky_internal_070201.xls Chart 2 4" xfId="11921" xr:uid="{00000000-0005-0000-0000-0000871D0000}"/>
    <cellStyle name="___94____Clearsky_internal_070201.xls Chart 2 4 2" xfId="11922" xr:uid="{00000000-0005-0000-0000-0000881D0000}"/>
    <cellStyle name="___94____Clearsky_internal_070201.xls Chart 2 5" xfId="11923" xr:uid="{00000000-0005-0000-0000-0000891D0000}"/>
    <cellStyle name="___94____Clearsky_internal_070201.xls Chart 2 5 2" xfId="11924" xr:uid="{00000000-0005-0000-0000-00008A1D0000}"/>
    <cellStyle name="___94____Clearsky_internal_070201.xls Chart 2 6" xfId="11925" xr:uid="{00000000-0005-0000-0000-00008B1D0000}"/>
    <cellStyle name="___94____Clearsky_internal_070201_1" xfId="11926" xr:uid="{00000000-0005-0000-0000-00008C1D0000}"/>
    <cellStyle name="___94____Clearsky_internal_070201_1 2" xfId="11927" xr:uid="{00000000-0005-0000-0000-00008D1D0000}"/>
    <cellStyle name="___94____Clearsky_internal_070201_1 2 2" xfId="11928" xr:uid="{00000000-0005-0000-0000-00008E1D0000}"/>
    <cellStyle name="___94____Clearsky_internal_070201_1 3" xfId="11929" xr:uid="{00000000-0005-0000-0000-00008F1D0000}"/>
    <cellStyle name="___94____Clearsky_internal_070201_1 3 2" xfId="11930" xr:uid="{00000000-0005-0000-0000-0000901D0000}"/>
    <cellStyle name="___94____Clearsky_internal_070201_1 4" xfId="11931" xr:uid="{00000000-0005-0000-0000-0000911D0000}"/>
    <cellStyle name="___94____Clearsky_internal_070201_1 4 2" xfId="11932" xr:uid="{00000000-0005-0000-0000-0000921D0000}"/>
    <cellStyle name="___94____Clearsky_internal_070201_1 5" xfId="11933" xr:uid="{00000000-0005-0000-0000-0000931D0000}"/>
    <cellStyle name="___94____Clearsky_internal_070201_1 5 2" xfId="11934" xr:uid="{00000000-0005-0000-0000-0000941D0000}"/>
    <cellStyle name="___94____Clearsky_internal_070201_1 6" xfId="11935" xr:uid="{00000000-0005-0000-0000-0000951D0000}"/>
    <cellStyle name="___94____Clearsky_internal_070201_Clearsky_Outside_070201.xls Chart 2" xfId="11936" xr:uid="{00000000-0005-0000-0000-0000961D0000}"/>
    <cellStyle name="___94____Clearsky_internal_070201_Clearsky_Outside_070201.xls Chart 2 2" xfId="11937" xr:uid="{00000000-0005-0000-0000-0000971D0000}"/>
    <cellStyle name="___94____Clearsky_internal_070201_Clearsky_Outside_070201.xls Chart 2 2 2" xfId="11938" xr:uid="{00000000-0005-0000-0000-0000981D0000}"/>
    <cellStyle name="___94____Clearsky_internal_070201_Clearsky_Outside_070201.xls Chart 2 3" xfId="11939" xr:uid="{00000000-0005-0000-0000-0000991D0000}"/>
    <cellStyle name="___94____Clearsky_internal_070201_Clearsky_Outside_070201.xls Chart 2 3 2" xfId="11940" xr:uid="{00000000-0005-0000-0000-00009A1D0000}"/>
    <cellStyle name="___94____Clearsky_internal_070201_Clearsky_Outside_070201.xls Chart 2 4" xfId="11941" xr:uid="{00000000-0005-0000-0000-00009B1D0000}"/>
    <cellStyle name="___94____Clearsky_internal_070201_Clearsky_Outside_070201.xls Chart 2 4 2" xfId="11942" xr:uid="{00000000-0005-0000-0000-00009C1D0000}"/>
    <cellStyle name="___94____Clearsky_internal_070201_Clearsky_Outside_070201.xls Chart 2 5" xfId="11943" xr:uid="{00000000-0005-0000-0000-00009D1D0000}"/>
    <cellStyle name="___94____Clearsky_internal_070201_Clearsky_Outside_070201.xls Chart 2 5 2" xfId="11944" xr:uid="{00000000-0005-0000-0000-00009E1D0000}"/>
    <cellStyle name="___94____Clearsky_internal_070201_Clearsky_Outside_070201.xls Chart 2 6" xfId="11945" xr:uid="{00000000-0005-0000-0000-00009F1D0000}"/>
    <cellStyle name="___94____Clearsky_Outside_070201.xls Chart 2" xfId="11946" xr:uid="{00000000-0005-0000-0000-0000A01D0000}"/>
    <cellStyle name="___94____Clearsky_Outside_070201.xls Chart 2 2" xfId="11947" xr:uid="{00000000-0005-0000-0000-0000A11D0000}"/>
    <cellStyle name="___94____Clearsky_Outside_070201.xls Chart 2 2 2" xfId="11948" xr:uid="{00000000-0005-0000-0000-0000A21D0000}"/>
    <cellStyle name="___94____Clearsky_Outside_070201.xls Chart 2 3" xfId="11949" xr:uid="{00000000-0005-0000-0000-0000A31D0000}"/>
    <cellStyle name="___94____Clearsky_Outside_070201.xls Chart 2 3 2" xfId="11950" xr:uid="{00000000-0005-0000-0000-0000A41D0000}"/>
    <cellStyle name="___94____Clearsky_Outside_070201.xls Chart 2 4" xfId="11951" xr:uid="{00000000-0005-0000-0000-0000A51D0000}"/>
    <cellStyle name="___94____Clearsky_Outside_070201.xls Chart 2 4 2" xfId="11952" xr:uid="{00000000-0005-0000-0000-0000A61D0000}"/>
    <cellStyle name="___94____Clearsky_Outside_070201.xls Chart 2 5" xfId="11953" xr:uid="{00000000-0005-0000-0000-0000A71D0000}"/>
    <cellStyle name="___94____Clearsky_Outside_070201.xls Chart 2 5 2" xfId="11954" xr:uid="{00000000-0005-0000-0000-0000A81D0000}"/>
    <cellStyle name="___94____Clearsky_Outside_070201.xls Chart 2 6" xfId="11955" xr:uid="{00000000-0005-0000-0000-0000A91D0000}"/>
    <cellStyle name="___94____EWC 43.5MW8oMtresc 3_25_021" xfId="11956" xr:uid="{00000000-0005-0000-0000-0000AA1D0000}"/>
    <cellStyle name="___94____EWC 43.5MW8oMtresc 3_25_021 2" xfId="11957" xr:uid="{00000000-0005-0000-0000-0000AB1D0000}"/>
    <cellStyle name="___94____EWC 43.5MW8oMtresc 3_25_021 2 2" xfId="11958" xr:uid="{00000000-0005-0000-0000-0000AC1D0000}"/>
    <cellStyle name="___94____EWC 43.5MW8oMtresc 3_25_021 2 2 2" xfId="11959" xr:uid="{00000000-0005-0000-0000-0000AD1D0000}"/>
    <cellStyle name="___94____EWC 43.5MW8oMtresc 3_25_021 2 3" xfId="11960" xr:uid="{00000000-0005-0000-0000-0000AE1D0000}"/>
    <cellStyle name="___94____EWC 43.5MW8oMtresc 3_25_021 2 3 2" xfId="11961" xr:uid="{00000000-0005-0000-0000-0000AF1D0000}"/>
    <cellStyle name="___94____EWC 43.5MW8oMtresc 3_25_021 2 4" xfId="11962" xr:uid="{00000000-0005-0000-0000-0000B01D0000}"/>
    <cellStyle name="___94____EWC 43.5MW8oMtresc 3_25_021 2 4 2" xfId="11963" xr:uid="{00000000-0005-0000-0000-0000B11D0000}"/>
    <cellStyle name="___94____EWC 43.5MW8oMtresc 3_25_021 2 5" xfId="11964" xr:uid="{00000000-0005-0000-0000-0000B21D0000}"/>
    <cellStyle name="___94____EWC 43.5MW8oMtresc 3_25_021 2 5 2" xfId="11965" xr:uid="{00000000-0005-0000-0000-0000B31D0000}"/>
    <cellStyle name="___94____EWC 43.5MW8oMtresc 3_25_021 2 6" xfId="11966" xr:uid="{00000000-0005-0000-0000-0000B41D0000}"/>
    <cellStyle name="___94____EWC 43.5MW8oMtresc 3_25_021 3" xfId="11967" xr:uid="{00000000-0005-0000-0000-0000B51D0000}"/>
    <cellStyle name="___94____EWC 43.5MW8oMtresc 3_25_021 3 2" xfId="11968" xr:uid="{00000000-0005-0000-0000-0000B61D0000}"/>
    <cellStyle name="___94____EWC 43.5MW8oMtresc 3_25_021 3 2 2" xfId="11969" xr:uid="{00000000-0005-0000-0000-0000B71D0000}"/>
    <cellStyle name="___94____EWC 43.5MW8oMtresc 3_25_021 3 3" xfId="11970" xr:uid="{00000000-0005-0000-0000-0000B81D0000}"/>
    <cellStyle name="___94____EWC 43.5MW8oMtresc 3_25_021 3 3 2" xfId="11971" xr:uid="{00000000-0005-0000-0000-0000B91D0000}"/>
    <cellStyle name="___94____EWC 43.5MW8oMtresc 3_25_021 3 4" xfId="11972" xr:uid="{00000000-0005-0000-0000-0000BA1D0000}"/>
    <cellStyle name="___94____EWC 43.5MW8oMtresc 3_25_021 3 4 2" xfId="11973" xr:uid="{00000000-0005-0000-0000-0000BB1D0000}"/>
    <cellStyle name="___94____EWC 43.5MW8oMtresc 3_25_021 3 5" xfId="11974" xr:uid="{00000000-0005-0000-0000-0000BC1D0000}"/>
    <cellStyle name="___94____EWC 43.5MW8oMtresc 3_25_021 3 5 2" xfId="11975" xr:uid="{00000000-0005-0000-0000-0000BD1D0000}"/>
    <cellStyle name="___94____EWC 43.5MW8oMtresc 3_25_021 3 6" xfId="11976" xr:uid="{00000000-0005-0000-0000-0000BE1D0000}"/>
    <cellStyle name="___94____EWC 43.5MW8oMtresc 3_25_021 4" xfId="11977" xr:uid="{00000000-0005-0000-0000-0000BF1D0000}"/>
    <cellStyle name="___94____EWC 43.5MW8oMtresc 3_25_021_1" xfId="11978" xr:uid="{00000000-0005-0000-0000-0000C01D0000}"/>
    <cellStyle name="___94____EWC 43.5MW8oMtresc 3_25_021_1 2" xfId="11979" xr:uid="{00000000-0005-0000-0000-0000C11D0000}"/>
    <cellStyle name="___94____EWC 43.5MW8oMtresc 3_25_021_1 2 2" xfId="11980" xr:uid="{00000000-0005-0000-0000-0000C21D0000}"/>
    <cellStyle name="___94____EWC 43.5MW8oMtresc 3_25_021_1 2 2 2" xfId="11981" xr:uid="{00000000-0005-0000-0000-0000C31D0000}"/>
    <cellStyle name="___94____EWC 43.5MW8oMtresc 3_25_021_1 2 3" xfId="11982" xr:uid="{00000000-0005-0000-0000-0000C41D0000}"/>
    <cellStyle name="___94____EWC 43.5MW8oMtresc 3_25_021_1 2 3 2" xfId="11983" xr:uid="{00000000-0005-0000-0000-0000C51D0000}"/>
    <cellStyle name="___94____EWC 43.5MW8oMtresc 3_25_021_1 2 4" xfId="11984" xr:uid="{00000000-0005-0000-0000-0000C61D0000}"/>
    <cellStyle name="___94____EWC 43.5MW8oMtresc 3_25_021_1 2 4 2" xfId="11985" xr:uid="{00000000-0005-0000-0000-0000C71D0000}"/>
    <cellStyle name="___94____EWC 43.5MW8oMtresc 3_25_021_1 2 5" xfId="11986" xr:uid="{00000000-0005-0000-0000-0000C81D0000}"/>
    <cellStyle name="___94____EWC 43.5MW8oMtresc 3_25_021_1 2 5 2" xfId="11987" xr:uid="{00000000-0005-0000-0000-0000C91D0000}"/>
    <cellStyle name="___94____EWC 43.5MW8oMtresc 3_25_021_1 2 6" xfId="11988" xr:uid="{00000000-0005-0000-0000-0000CA1D0000}"/>
    <cellStyle name="___94____EWC 43.5MW8oMtresc 3_25_021_1 3" xfId="11989" xr:uid="{00000000-0005-0000-0000-0000CB1D0000}"/>
    <cellStyle name="___94____EWC 43.5MW8oMtresc 3_25_021_1 3 2" xfId="11990" xr:uid="{00000000-0005-0000-0000-0000CC1D0000}"/>
    <cellStyle name="___94____EWC 43.5MW8oMtresc 3_25_021_1 3 2 2" xfId="11991" xr:uid="{00000000-0005-0000-0000-0000CD1D0000}"/>
    <cellStyle name="___94____EWC 43.5MW8oMtresc 3_25_021_1 3 3" xfId="11992" xr:uid="{00000000-0005-0000-0000-0000CE1D0000}"/>
    <cellStyle name="___94____EWC 43.5MW8oMtresc 3_25_021_1 3 3 2" xfId="11993" xr:uid="{00000000-0005-0000-0000-0000CF1D0000}"/>
    <cellStyle name="___94____EWC 43.5MW8oMtresc 3_25_021_1 3 4" xfId="11994" xr:uid="{00000000-0005-0000-0000-0000D01D0000}"/>
    <cellStyle name="___94____EWC 43.5MW8oMtresc 3_25_021_1 3 4 2" xfId="11995" xr:uid="{00000000-0005-0000-0000-0000D11D0000}"/>
    <cellStyle name="___94____EWC 43.5MW8oMtresc 3_25_021_1 3 5" xfId="11996" xr:uid="{00000000-0005-0000-0000-0000D21D0000}"/>
    <cellStyle name="___94____EWC 43.5MW8oMtresc 3_25_021_1 3 5 2" xfId="11997" xr:uid="{00000000-0005-0000-0000-0000D31D0000}"/>
    <cellStyle name="___94____EWC 43.5MW8oMtresc 3_25_021_1 3 6" xfId="11998" xr:uid="{00000000-0005-0000-0000-0000D41D0000}"/>
    <cellStyle name="___94____EWC 43.5MW8oMtresc 3_25_021_1 4" xfId="11999" xr:uid="{00000000-0005-0000-0000-0000D51D0000}"/>
    <cellStyle name="___94____EWC 43.5MW8oMtresc 3_25_021_1_CHECK - White Creek Final Closing Model_2007 11 16 vequity method FINAL" xfId="12000" xr:uid="{00000000-0005-0000-0000-0000D61D0000}"/>
    <cellStyle name="___94____EWC 43.5MW8oMtresc 3_25_021_1_CHECK - White Creek Final Closing Model_2007 11 16 vequity method FINAL 2" xfId="12001" xr:uid="{00000000-0005-0000-0000-0000D71D0000}"/>
    <cellStyle name="___94____EWC 43.5MW8oMtresc 3_25_021_1_CHECK - White Creek Final Closing Model_2007 11 16 vequity method FINAL 2 2" xfId="12002" xr:uid="{00000000-0005-0000-0000-0000D81D0000}"/>
    <cellStyle name="___94____EWC 43.5MW8oMtresc 3_25_021_1_CHECK - White Creek Final Closing Model_2007 11 16 vequity method FINAL 3" xfId="12003" xr:uid="{00000000-0005-0000-0000-0000D91D0000}"/>
    <cellStyle name="___94____EWC 43.5MW8oMtresc 3_25_021_1_Horizon round 1 model vFINAL" xfId="12004" xr:uid="{00000000-0005-0000-0000-0000DA1D0000}"/>
    <cellStyle name="___94____EWC 43.5MW8oMtresc 3_25_021_1_Horizon round 1 model vFINAL 2" xfId="12005" xr:uid="{00000000-0005-0000-0000-0000DB1D0000}"/>
    <cellStyle name="___94____EWC 43.5MW8oMtresc 3_25_021_1_Horizon round 1 model vFINAL 2 2" xfId="12006" xr:uid="{00000000-0005-0000-0000-0000DC1D0000}"/>
    <cellStyle name="___94____EWC 43.5MW8oMtresc 3_25_021_1_Horizon round 1 model vFINAL 3" xfId="12007" xr:uid="{00000000-0005-0000-0000-0000DD1D0000}"/>
    <cellStyle name="___94____EWC 43.5MW8oMtresc 3_25_021_1_Horizon round 1 model vFINAL 3 2" xfId="12008" xr:uid="{00000000-0005-0000-0000-0000DE1D0000}"/>
    <cellStyle name="___94____EWC 43.5MW8oMtresc 3_25_021_1_Horizon round 1 model vFINAL 4" xfId="12009" xr:uid="{00000000-0005-0000-0000-0000DF1D0000}"/>
    <cellStyle name="___94____EWC 43.5MW8oMtresc 3_25_021_1_Horizon round 1 model vFINAL_1" xfId="12010" xr:uid="{00000000-0005-0000-0000-0000E01D0000}"/>
    <cellStyle name="___94____EWC 43.5MW8oMtresc 3_25_021_1_Horizon round 1 model vFINAL_1 2" xfId="12011" xr:uid="{00000000-0005-0000-0000-0000E11D0000}"/>
    <cellStyle name="___94____EWC 43.5MW8oMtresc 3_25_021_1_Horizon round 1 model vFINAL_1 2 2" xfId="12012" xr:uid="{00000000-0005-0000-0000-0000E21D0000}"/>
    <cellStyle name="___94____EWC 43.5MW8oMtresc 3_25_021_1_Horizon round 1 model vFINAL_1 3" xfId="12013" xr:uid="{00000000-0005-0000-0000-0000E31D0000}"/>
    <cellStyle name="___94____EWC 43.5MW8oMtresc 3_25_021_1_Horizon round 1 model vFINAL_1 3 2" xfId="12014" xr:uid="{00000000-0005-0000-0000-0000E41D0000}"/>
    <cellStyle name="___94____EWC 43.5MW8oMtresc 3_25_021_1_Horizon round 1 model vFINAL_1 4" xfId="12015" xr:uid="{00000000-0005-0000-0000-0000E51D0000}"/>
    <cellStyle name="___94____EWC 43.5MW8oMtresc 3_25_021_1_Horizon round 1 model vFINAL_1_Project Farwest III Model 03-20-07 v135" xfId="12016" xr:uid="{00000000-0005-0000-0000-0000E61D0000}"/>
    <cellStyle name="___94____EWC 43.5MW8oMtresc 3_25_021_1_Horizon round 1 model vFINAL_1_Project Farwest III Model 03-20-07 v135 2" xfId="12017" xr:uid="{00000000-0005-0000-0000-0000E71D0000}"/>
    <cellStyle name="___94____EWC 43.5MW8oMtresc 3_25_021_1_Horizon round 1 model vFINAL_1_Project Farwest III Model 03-20-07 v135 2 2" xfId="12018" xr:uid="{00000000-0005-0000-0000-0000E81D0000}"/>
    <cellStyle name="___94____EWC 43.5MW8oMtresc 3_25_021_1_Horizon round 1 model vFINAL_1_Project Farwest III Model 03-20-07 v135 3" xfId="12019" xr:uid="{00000000-0005-0000-0000-0000E91D0000}"/>
    <cellStyle name="___94____EWC 43.5MW8oMtresc 3_25_021_1_Horizon round 1 model vFINAL_1_Project Farwest III Model 03-20-07 v135 3 2" xfId="12020" xr:uid="{00000000-0005-0000-0000-0000EA1D0000}"/>
    <cellStyle name="___94____EWC 43.5MW8oMtresc 3_25_021_1_Horizon round 1 model vFINAL_1_Project Farwest III Model 03-20-07 v135 4" xfId="12021" xr:uid="{00000000-0005-0000-0000-0000EB1D0000}"/>
    <cellStyle name="___94____EWC 43.5MW8oMtresc 3_25_021_1_Horizon round 1 model vFINAL_1_Project Farwest III Model 03-20-07 v135_UPC G&amp;A (5-3-07)" xfId="12022" xr:uid="{00000000-0005-0000-0000-0000EC1D0000}"/>
    <cellStyle name="___94____EWC 43.5MW8oMtresc 3_25_021_1_Horizon round 1 model vFINAL_1_Project Farwest III Model 03-20-07 v135_UPC G&amp;A (5-3-07) 2" xfId="12023" xr:uid="{00000000-0005-0000-0000-0000ED1D0000}"/>
    <cellStyle name="___94____EWC 43.5MW8oMtresc 3_25_021_1_Horizon round 1 model vFINAL_1_Project Farwest III Model 03-20-07 v135_UPC G&amp;A (5-3-07) 2 2" xfId="12024" xr:uid="{00000000-0005-0000-0000-0000EE1D0000}"/>
    <cellStyle name="___94____EWC 43.5MW8oMtresc 3_25_021_1_Horizon round 1 model vFINAL_1_Project Farwest III Model 03-20-07 v135_UPC G&amp;A (5-3-07) 3" xfId="12025" xr:uid="{00000000-0005-0000-0000-0000EF1D0000}"/>
    <cellStyle name="___94____EWC 43.5MW8oMtresc 3_25_021_1_Horizon round 1 model vFINAL_1_Project Farwest III Model 03-20-07 v135_UPC G&amp;A (5-3-07) 3 2" xfId="12026" xr:uid="{00000000-0005-0000-0000-0000F01D0000}"/>
    <cellStyle name="___94____EWC 43.5MW8oMtresc 3_25_021_1_Horizon round 1 model vFINAL_1_Project Farwest III Model 03-20-07 v135_UPC G&amp;A (5-3-07) 4" xfId="12027" xr:uid="{00000000-0005-0000-0000-0000F11D0000}"/>
    <cellStyle name="___94____EWC 43.5MW8oMtresc 3_25_021_1_Horizon round 1 model vFINAL_1_Project Makani Model 04-11-07 v6" xfId="12028" xr:uid="{00000000-0005-0000-0000-0000F21D0000}"/>
    <cellStyle name="___94____EWC 43.5MW8oMtresc 3_25_021_1_Horizon round 1 model vFINAL_1_Project Makani Model 04-11-07 v6 2" xfId="12029" xr:uid="{00000000-0005-0000-0000-0000F31D0000}"/>
    <cellStyle name="___94____EWC 43.5MW8oMtresc 3_25_021_1_Horizon round 1 model vFINAL_1_Project Makani Model 04-11-07 v6 2 2" xfId="12030" xr:uid="{00000000-0005-0000-0000-0000F41D0000}"/>
    <cellStyle name="___94____EWC 43.5MW8oMtresc 3_25_021_1_Horizon round 1 model vFINAL_1_Project Makani Model 04-11-07 v6 3" xfId="12031" xr:uid="{00000000-0005-0000-0000-0000F51D0000}"/>
    <cellStyle name="___94____EWC 43.5MW8oMtresc 3_25_021_1_Horizon round 1 model vFINAL_1_Project Makani Model 04-11-07 v6 3 2" xfId="12032" xr:uid="{00000000-0005-0000-0000-0000F61D0000}"/>
    <cellStyle name="___94____EWC 43.5MW8oMtresc 3_25_021_1_Horizon round 1 model vFINAL_1_Project Makani Model 04-11-07 v6 4" xfId="12033" xr:uid="{00000000-0005-0000-0000-0000F71D0000}"/>
    <cellStyle name="___94____EWC 43.5MW8oMtresc 3_25_021_1_Horizon round 1 model vFINAL_1_Project Makani Model 04-11-07 v6_UPC G&amp;A (5-3-07)" xfId="12034" xr:uid="{00000000-0005-0000-0000-0000F81D0000}"/>
    <cellStyle name="___94____EWC 43.5MW8oMtresc 3_25_021_1_Horizon round 1 model vFINAL_1_Project Makani Model 04-11-07 v6_UPC G&amp;A (5-3-07) 2" xfId="12035" xr:uid="{00000000-0005-0000-0000-0000F91D0000}"/>
    <cellStyle name="___94____EWC 43.5MW8oMtresc 3_25_021_1_Horizon round 1 model vFINAL_1_Project Makani Model 04-11-07 v6_UPC G&amp;A (5-3-07) 2 2" xfId="12036" xr:uid="{00000000-0005-0000-0000-0000FA1D0000}"/>
    <cellStyle name="___94____EWC 43.5MW8oMtresc 3_25_021_1_Horizon round 1 model vFINAL_1_Project Makani Model 04-11-07 v6_UPC G&amp;A (5-3-07) 3" xfId="12037" xr:uid="{00000000-0005-0000-0000-0000FB1D0000}"/>
    <cellStyle name="___94____EWC 43.5MW8oMtresc 3_25_021_1_Horizon round 1 model vFINAL_1_Project Makani Model 04-11-07 v6_UPC G&amp;A (5-3-07) 3 2" xfId="12038" xr:uid="{00000000-0005-0000-0000-0000FC1D0000}"/>
    <cellStyle name="___94____EWC 43.5MW8oMtresc 3_25_021_1_Horizon round 1 model vFINAL_1_Project Makani Model 04-11-07 v6_UPC G&amp;A (5-3-07) 4" xfId="12039" xr:uid="{00000000-0005-0000-0000-0000FD1D0000}"/>
    <cellStyle name="___94____EWC 43.5MW8oMtresc 3_25_021_1_Pre-Tax GAAP" xfId="12040" xr:uid="{00000000-0005-0000-0000-0000FE1D0000}"/>
    <cellStyle name="___94____EWC 43.5MW8oMtresc 3_25_021_1_Pre-Tax GAAP 2" xfId="12041" xr:uid="{00000000-0005-0000-0000-0000FF1D0000}"/>
    <cellStyle name="___94____EWC 43.5MW8oMtresc 3_25_021_1_Pre-Tax GAAP 2 2" xfId="12042" xr:uid="{00000000-0005-0000-0000-0000001E0000}"/>
    <cellStyle name="___94____EWC 43.5MW8oMtresc 3_25_021_1_Pre-Tax GAAP 3" xfId="12043" xr:uid="{00000000-0005-0000-0000-0000011E0000}"/>
    <cellStyle name="___94____EWC 43.5MW8oMtresc 3_25_021_1_Pro Forma - Ravenswood - 2.28.08 - tax change" xfId="12044" xr:uid="{00000000-0005-0000-0000-0000021E0000}"/>
    <cellStyle name="___94____EWC 43.5MW8oMtresc 3_25_021_1_WPP - Ormat 6-5-2007  v19i with internal accounting v3 eq method FINAL" xfId="12045" xr:uid="{00000000-0005-0000-0000-0000031E0000}"/>
    <cellStyle name="___94____EWC 43.5MW8oMtresc 3_25_021_1_WPP - Ormat 6-5-2007  v19i with internal accounting v3 eq method FINAL 2" xfId="12046" xr:uid="{00000000-0005-0000-0000-0000041E0000}"/>
    <cellStyle name="___94____EWC 43.5MW8oMtresc 3_25_021_1_WPP - Ormat 6-5-2007  v19i with internal accounting v3 eq method FINAL 2 2" xfId="12047" xr:uid="{00000000-0005-0000-0000-0000051E0000}"/>
    <cellStyle name="___94____EWC 43.5MW8oMtresc 3_25_021_1_WPP - Ormat 6-5-2007  v19i with internal accounting v3 eq method FINAL 3" xfId="12048" xr:uid="{00000000-0005-0000-0000-0000061E0000}"/>
    <cellStyle name="___94____EWC 43.5MW8oMtresc 3_25_021_Book5" xfId="12049" xr:uid="{00000000-0005-0000-0000-0000071E0000}"/>
    <cellStyle name="___94____EWC 43.5MW8oMtresc 3_25_021_CHECK - White Creek Final Closing Model_2007 11 16 vequity method FINAL" xfId="12050" xr:uid="{00000000-0005-0000-0000-0000081E0000}"/>
    <cellStyle name="___94____EWC 43.5MW8oMtresc 3_25_021_CHECK - White Creek Final Closing Model_2007 11 16 vequity method FINAL 2" xfId="12051" xr:uid="{00000000-0005-0000-0000-0000091E0000}"/>
    <cellStyle name="___94____EWC 43.5MW8oMtresc 3_25_021_CHECK - White Creek Final Closing Model_2007 11 16 vequity method FINAL 2 2" xfId="12052" xr:uid="{00000000-0005-0000-0000-00000A1E0000}"/>
    <cellStyle name="___94____EWC 43.5MW8oMtresc 3_25_021_CHECK - White Creek Final Closing Model_2007 11 16 vequity method FINAL 3" xfId="12053" xr:uid="{00000000-0005-0000-0000-00000B1E0000}"/>
    <cellStyle name="___94____EWC 43.5MW8oMtresc 3_25_021_Horizon round 1 model vFINAL" xfId="12054" xr:uid="{00000000-0005-0000-0000-00000C1E0000}"/>
    <cellStyle name="___94____EWC 43.5MW8oMtresc 3_25_021_Horizon round 1 model vFINAL 2" xfId="12055" xr:uid="{00000000-0005-0000-0000-00000D1E0000}"/>
    <cellStyle name="___94____EWC 43.5MW8oMtresc 3_25_021_Horizon round 1 model vFINAL 2 2" xfId="12056" xr:uid="{00000000-0005-0000-0000-00000E1E0000}"/>
    <cellStyle name="___94____EWC 43.5MW8oMtresc 3_25_021_Horizon round 1 model vFINAL 3" xfId="12057" xr:uid="{00000000-0005-0000-0000-00000F1E0000}"/>
    <cellStyle name="___94____EWC 43.5MW8oMtresc 3_25_021_Horizon round 1 model vFINAL 3 2" xfId="12058" xr:uid="{00000000-0005-0000-0000-0000101E0000}"/>
    <cellStyle name="___94____EWC 43.5MW8oMtresc 3_25_021_Horizon round 1 model vFINAL 4" xfId="12059" xr:uid="{00000000-0005-0000-0000-0000111E0000}"/>
    <cellStyle name="___94____EWC 43.5MW8oMtresc 3_25_021_Horizon round 1 model vFINAL_1" xfId="12060" xr:uid="{00000000-0005-0000-0000-0000121E0000}"/>
    <cellStyle name="___94____EWC 43.5MW8oMtresc 3_25_021_Horizon round 1 model vFINAL_1 2" xfId="12061" xr:uid="{00000000-0005-0000-0000-0000131E0000}"/>
    <cellStyle name="___94____EWC 43.5MW8oMtresc 3_25_021_Horizon round 1 model vFINAL_1 2 2" xfId="12062" xr:uid="{00000000-0005-0000-0000-0000141E0000}"/>
    <cellStyle name="___94____EWC 43.5MW8oMtresc 3_25_021_Horizon round 1 model vFINAL_1 3" xfId="12063" xr:uid="{00000000-0005-0000-0000-0000151E0000}"/>
    <cellStyle name="___94____EWC 43.5MW8oMtresc 3_25_021_Horizon round 1 model vFINAL_1 3 2" xfId="12064" xr:uid="{00000000-0005-0000-0000-0000161E0000}"/>
    <cellStyle name="___94____EWC 43.5MW8oMtresc 3_25_021_Horizon round 1 model vFINAL_1 4" xfId="12065" xr:uid="{00000000-0005-0000-0000-0000171E0000}"/>
    <cellStyle name="___94____EWC 43.5MW8oMtresc 3_25_021_Horizon round 1 model vFINAL_1_Project Farwest III Model 03-20-07 v135" xfId="12066" xr:uid="{00000000-0005-0000-0000-0000181E0000}"/>
    <cellStyle name="___94____EWC 43.5MW8oMtresc 3_25_021_Horizon round 1 model vFINAL_1_Project Farwest III Model 03-20-07 v135 2" xfId="12067" xr:uid="{00000000-0005-0000-0000-0000191E0000}"/>
    <cellStyle name="___94____EWC 43.5MW8oMtresc 3_25_021_Horizon round 1 model vFINAL_1_Project Farwest III Model 03-20-07 v135 2 2" xfId="12068" xr:uid="{00000000-0005-0000-0000-00001A1E0000}"/>
    <cellStyle name="___94____EWC 43.5MW8oMtresc 3_25_021_Horizon round 1 model vFINAL_1_Project Farwest III Model 03-20-07 v135 3" xfId="12069" xr:uid="{00000000-0005-0000-0000-00001B1E0000}"/>
    <cellStyle name="___94____EWC 43.5MW8oMtresc 3_25_021_Horizon round 1 model vFINAL_1_Project Farwest III Model 03-20-07 v135 3 2" xfId="12070" xr:uid="{00000000-0005-0000-0000-00001C1E0000}"/>
    <cellStyle name="___94____EWC 43.5MW8oMtresc 3_25_021_Horizon round 1 model vFINAL_1_Project Farwest III Model 03-20-07 v135 4" xfId="12071" xr:uid="{00000000-0005-0000-0000-00001D1E0000}"/>
    <cellStyle name="___94____EWC 43.5MW8oMtresc 3_25_021_Horizon round 1 model vFINAL_1_Project Farwest III Model 03-20-07 v135_UPC G&amp;A (5-3-07)" xfId="12072" xr:uid="{00000000-0005-0000-0000-00001E1E0000}"/>
    <cellStyle name="___94____EWC 43.5MW8oMtresc 3_25_021_Horizon round 1 model vFINAL_1_Project Farwest III Model 03-20-07 v135_UPC G&amp;A (5-3-07) 2" xfId="12073" xr:uid="{00000000-0005-0000-0000-00001F1E0000}"/>
    <cellStyle name="___94____EWC 43.5MW8oMtresc 3_25_021_Horizon round 1 model vFINAL_1_Project Farwest III Model 03-20-07 v135_UPC G&amp;A (5-3-07) 2 2" xfId="12074" xr:uid="{00000000-0005-0000-0000-0000201E0000}"/>
    <cellStyle name="___94____EWC 43.5MW8oMtresc 3_25_021_Horizon round 1 model vFINAL_1_Project Farwest III Model 03-20-07 v135_UPC G&amp;A (5-3-07) 3" xfId="12075" xr:uid="{00000000-0005-0000-0000-0000211E0000}"/>
    <cellStyle name="___94____EWC 43.5MW8oMtresc 3_25_021_Horizon round 1 model vFINAL_1_Project Farwest III Model 03-20-07 v135_UPC G&amp;A (5-3-07) 3 2" xfId="12076" xr:uid="{00000000-0005-0000-0000-0000221E0000}"/>
    <cellStyle name="___94____EWC 43.5MW8oMtresc 3_25_021_Horizon round 1 model vFINAL_1_Project Farwest III Model 03-20-07 v135_UPC G&amp;A (5-3-07) 4" xfId="12077" xr:uid="{00000000-0005-0000-0000-0000231E0000}"/>
    <cellStyle name="___94____EWC 43.5MW8oMtresc 3_25_021_Horizon round 1 model vFINAL_1_Project Makani Model 04-11-07 v6" xfId="12078" xr:uid="{00000000-0005-0000-0000-0000241E0000}"/>
    <cellStyle name="___94____EWC 43.5MW8oMtresc 3_25_021_Horizon round 1 model vFINAL_1_Project Makani Model 04-11-07 v6 2" xfId="12079" xr:uid="{00000000-0005-0000-0000-0000251E0000}"/>
    <cellStyle name="___94____EWC 43.5MW8oMtresc 3_25_021_Horizon round 1 model vFINAL_1_Project Makani Model 04-11-07 v6 2 2" xfId="12080" xr:uid="{00000000-0005-0000-0000-0000261E0000}"/>
    <cellStyle name="___94____EWC 43.5MW8oMtresc 3_25_021_Horizon round 1 model vFINAL_1_Project Makani Model 04-11-07 v6 3" xfId="12081" xr:uid="{00000000-0005-0000-0000-0000271E0000}"/>
    <cellStyle name="___94____EWC 43.5MW8oMtresc 3_25_021_Horizon round 1 model vFINAL_1_Project Makani Model 04-11-07 v6 3 2" xfId="12082" xr:uid="{00000000-0005-0000-0000-0000281E0000}"/>
    <cellStyle name="___94____EWC 43.5MW8oMtresc 3_25_021_Horizon round 1 model vFINAL_1_Project Makani Model 04-11-07 v6 4" xfId="12083" xr:uid="{00000000-0005-0000-0000-0000291E0000}"/>
    <cellStyle name="___94____EWC 43.5MW8oMtresc 3_25_021_Horizon round 1 model vFINAL_1_Project Makani Model 04-11-07 v6_UPC G&amp;A (5-3-07)" xfId="12084" xr:uid="{00000000-0005-0000-0000-00002A1E0000}"/>
    <cellStyle name="___94____EWC 43.5MW8oMtresc 3_25_021_Horizon round 1 model vFINAL_1_Project Makani Model 04-11-07 v6_UPC G&amp;A (5-3-07) 2" xfId="12085" xr:uid="{00000000-0005-0000-0000-00002B1E0000}"/>
    <cellStyle name="___94____EWC 43.5MW8oMtresc 3_25_021_Horizon round 1 model vFINAL_1_Project Makani Model 04-11-07 v6_UPC G&amp;A (5-3-07) 2 2" xfId="12086" xr:uid="{00000000-0005-0000-0000-00002C1E0000}"/>
    <cellStyle name="___94____EWC 43.5MW8oMtresc 3_25_021_Horizon round 1 model vFINAL_1_Project Makani Model 04-11-07 v6_UPC G&amp;A (5-3-07) 3" xfId="12087" xr:uid="{00000000-0005-0000-0000-00002D1E0000}"/>
    <cellStyle name="___94____EWC 43.5MW8oMtresc 3_25_021_Horizon round 1 model vFINAL_1_Project Makani Model 04-11-07 v6_UPC G&amp;A (5-3-07) 3 2" xfId="12088" xr:uid="{00000000-0005-0000-0000-00002E1E0000}"/>
    <cellStyle name="___94____EWC 43.5MW8oMtresc 3_25_021_Horizon round 1 model vFINAL_1_Project Makani Model 04-11-07 v6_UPC G&amp;A (5-3-07) 4" xfId="12089" xr:uid="{00000000-0005-0000-0000-00002F1E0000}"/>
    <cellStyle name="___94____EWC 43.5MW8oMtresc 3_25_021_Pre-Tax GAAP" xfId="12090" xr:uid="{00000000-0005-0000-0000-0000301E0000}"/>
    <cellStyle name="___94____EWC 43.5MW8oMtresc 3_25_021_Pre-Tax GAAP 2" xfId="12091" xr:uid="{00000000-0005-0000-0000-0000311E0000}"/>
    <cellStyle name="___94____EWC 43.5MW8oMtresc 3_25_021_Pre-Tax GAAP 2 2" xfId="12092" xr:uid="{00000000-0005-0000-0000-0000321E0000}"/>
    <cellStyle name="___94____EWC 43.5MW8oMtresc 3_25_021_Pre-Tax GAAP 3" xfId="12093" xr:uid="{00000000-0005-0000-0000-0000331E0000}"/>
    <cellStyle name="___94____EWC 43.5MW8oMtresc 3_25_021_Pro Forma - Ravenswood - 2.28.08 - tax change" xfId="12094" xr:uid="{00000000-0005-0000-0000-0000341E0000}"/>
    <cellStyle name="___94____EWC 43.5MW8oMtresc 3_25_021_WPP - Ormat 6-5-2007  v19i with internal accounting v3 eq method FINAL" xfId="12095" xr:uid="{00000000-0005-0000-0000-0000351E0000}"/>
    <cellStyle name="___94____EWC 43.5MW8oMtresc 3_25_021_WPP - Ormat 6-5-2007  v19i with internal accounting v3 eq method FINAL 2" xfId="12096" xr:uid="{00000000-0005-0000-0000-0000361E0000}"/>
    <cellStyle name="___94____EWC 43.5MW8oMtresc 3_25_021_WPP - Ormat 6-5-2007  v19i with internal accounting v3 eq method FINAL 2 2" xfId="12097" xr:uid="{00000000-0005-0000-0000-0000371E0000}"/>
    <cellStyle name="___94____EWC 43.5MW8oMtresc 3_25_021_WPP - Ormat 6-5-2007  v19i with internal accounting v3 eq method FINAL 3" xfId="12098" xr:uid="{00000000-0005-0000-0000-0000381E0000}"/>
    <cellStyle name="___94____EWC 43.5MW8oMtresc 3_25_02v2" xfId="12099" xr:uid="{00000000-0005-0000-0000-0000391E0000}"/>
    <cellStyle name="___94____EWC 43.5MW8oMtresc 3_25_02v2 2" xfId="12100" xr:uid="{00000000-0005-0000-0000-00003A1E0000}"/>
    <cellStyle name="___94____EWC 43.5MW8oMtresc 3_25_02v2 2 2" xfId="12101" xr:uid="{00000000-0005-0000-0000-00003B1E0000}"/>
    <cellStyle name="___94____EWC 43.5MW8oMtresc 3_25_02v2 2 2 2" xfId="12102" xr:uid="{00000000-0005-0000-0000-00003C1E0000}"/>
    <cellStyle name="___94____EWC 43.5MW8oMtresc 3_25_02v2 2 3" xfId="12103" xr:uid="{00000000-0005-0000-0000-00003D1E0000}"/>
    <cellStyle name="___94____EWC 43.5MW8oMtresc 3_25_02v2 2 3 2" xfId="12104" xr:uid="{00000000-0005-0000-0000-00003E1E0000}"/>
    <cellStyle name="___94____EWC 43.5MW8oMtresc 3_25_02v2 2 4" xfId="12105" xr:uid="{00000000-0005-0000-0000-00003F1E0000}"/>
    <cellStyle name="___94____EWC 43.5MW8oMtresc 3_25_02v2 2 4 2" xfId="12106" xr:uid="{00000000-0005-0000-0000-0000401E0000}"/>
    <cellStyle name="___94____EWC 43.5MW8oMtresc 3_25_02v2 2 5" xfId="12107" xr:uid="{00000000-0005-0000-0000-0000411E0000}"/>
    <cellStyle name="___94____EWC 43.5MW8oMtresc 3_25_02v2 2 5 2" xfId="12108" xr:uid="{00000000-0005-0000-0000-0000421E0000}"/>
    <cellStyle name="___94____EWC 43.5MW8oMtresc 3_25_02v2 2 6" xfId="12109" xr:uid="{00000000-0005-0000-0000-0000431E0000}"/>
    <cellStyle name="___94____EWC 43.5MW8oMtresc 3_25_02v2 3" xfId="12110" xr:uid="{00000000-0005-0000-0000-0000441E0000}"/>
    <cellStyle name="___94____EWC 43.5MW8oMtresc 3_25_02v2 3 2" xfId="12111" xr:uid="{00000000-0005-0000-0000-0000451E0000}"/>
    <cellStyle name="___94____EWC 43.5MW8oMtresc 3_25_02v2 3 2 2" xfId="12112" xr:uid="{00000000-0005-0000-0000-0000461E0000}"/>
    <cellStyle name="___94____EWC 43.5MW8oMtresc 3_25_02v2 3 3" xfId="12113" xr:uid="{00000000-0005-0000-0000-0000471E0000}"/>
    <cellStyle name="___94____EWC 43.5MW8oMtresc 3_25_02v2 3 3 2" xfId="12114" xr:uid="{00000000-0005-0000-0000-0000481E0000}"/>
    <cellStyle name="___94____EWC 43.5MW8oMtresc 3_25_02v2 3 4" xfId="12115" xr:uid="{00000000-0005-0000-0000-0000491E0000}"/>
    <cellStyle name="___94____EWC 43.5MW8oMtresc 3_25_02v2 3 4 2" xfId="12116" xr:uid="{00000000-0005-0000-0000-00004A1E0000}"/>
    <cellStyle name="___94____EWC 43.5MW8oMtresc 3_25_02v2 3 5" xfId="12117" xr:uid="{00000000-0005-0000-0000-00004B1E0000}"/>
    <cellStyle name="___94____EWC 43.5MW8oMtresc 3_25_02v2 3 5 2" xfId="12118" xr:uid="{00000000-0005-0000-0000-00004C1E0000}"/>
    <cellStyle name="___94____EWC 43.5MW8oMtresc 3_25_02v2 3 6" xfId="12119" xr:uid="{00000000-0005-0000-0000-00004D1E0000}"/>
    <cellStyle name="___94____EWC 43.5MW8oMtresc 3_25_02v2 4" xfId="12120" xr:uid="{00000000-0005-0000-0000-00004E1E0000}"/>
    <cellStyle name="___94____EWC 43.5MW8oMtresc 3_25_02v2_CHECK - White Creek Final Closing Model_2007 11 16 vequity method FINAL" xfId="12121" xr:uid="{00000000-0005-0000-0000-00004F1E0000}"/>
    <cellStyle name="___94____EWC 43.5MW8oMtresc 3_25_02v2_CHECK - White Creek Final Closing Model_2007 11 16 vequity method FINAL 2" xfId="12122" xr:uid="{00000000-0005-0000-0000-0000501E0000}"/>
    <cellStyle name="___94____EWC 43.5MW8oMtresc 3_25_02v2_CHECK - White Creek Final Closing Model_2007 11 16 vequity method FINAL 2 2" xfId="12123" xr:uid="{00000000-0005-0000-0000-0000511E0000}"/>
    <cellStyle name="___94____EWC 43.5MW8oMtresc 3_25_02v2_CHECK - White Creek Final Closing Model_2007 11 16 vequity method FINAL 3" xfId="12124" xr:uid="{00000000-0005-0000-0000-0000521E0000}"/>
    <cellStyle name="___94____EWC 43.5MW8oMtresc 3_25_02v2_Horizon round 1 model vFINAL" xfId="12125" xr:uid="{00000000-0005-0000-0000-0000531E0000}"/>
    <cellStyle name="___94____EWC 43.5MW8oMtresc 3_25_02v2_Horizon round 1 model vFINAL 2" xfId="12126" xr:uid="{00000000-0005-0000-0000-0000541E0000}"/>
    <cellStyle name="___94____EWC 43.5MW8oMtresc 3_25_02v2_Horizon round 1 model vFINAL 2 2" xfId="12127" xr:uid="{00000000-0005-0000-0000-0000551E0000}"/>
    <cellStyle name="___94____EWC 43.5MW8oMtresc 3_25_02v2_Horizon round 1 model vFINAL 3" xfId="12128" xr:uid="{00000000-0005-0000-0000-0000561E0000}"/>
    <cellStyle name="___94____EWC 43.5MW8oMtresc 3_25_02v2_Horizon round 1 model vFINAL 3 2" xfId="12129" xr:uid="{00000000-0005-0000-0000-0000571E0000}"/>
    <cellStyle name="___94____EWC 43.5MW8oMtresc 3_25_02v2_Horizon round 1 model vFINAL 4" xfId="12130" xr:uid="{00000000-0005-0000-0000-0000581E0000}"/>
    <cellStyle name="___94____EWC 43.5MW8oMtresc 3_25_02v2_Horizon round 1 model vFINAL_1" xfId="12131" xr:uid="{00000000-0005-0000-0000-0000591E0000}"/>
    <cellStyle name="___94____EWC 43.5MW8oMtresc 3_25_02v2_Horizon round 1 model vFINAL_1 2" xfId="12132" xr:uid="{00000000-0005-0000-0000-00005A1E0000}"/>
    <cellStyle name="___94____EWC 43.5MW8oMtresc 3_25_02v2_Horizon round 1 model vFINAL_1 2 2" xfId="12133" xr:uid="{00000000-0005-0000-0000-00005B1E0000}"/>
    <cellStyle name="___94____EWC 43.5MW8oMtresc 3_25_02v2_Horizon round 1 model vFINAL_1 3" xfId="12134" xr:uid="{00000000-0005-0000-0000-00005C1E0000}"/>
    <cellStyle name="___94____EWC 43.5MW8oMtresc 3_25_02v2_Horizon round 1 model vFINAL_1 3 2" xfId="12135" xr:uid="{00000000-0005-0000-0000-00005D1E0000}"/>
    <cellStyle name="___94____EWC 43.5MW8oMtresc 3_25_02v2_Horizon round 1 model vFINAL_1 4" xfId="12136" xr:uid="{00000000-0005-0000-0000-00005E1E0000}"/>
    <cellStyle name="___94____EWC 43.5MW8oMtresc 3_25_02v2_Horizon round 1 model vFINAL_1_Project Farwest III Model 03-20-07 v135" xfId="12137" xr:uid="{00000000-0005-0000-0000-00005F1E0000}"/>
    <cellStyle name="___94____EWC 43.5MW8oMtresc 3_25_02v2_Horizon round 1 model vFINAL_1_Project Farwest III Model 03-20-07 v135 2" xfId="12138" xr:uid="{00000000-0005-0000-0000-0000601E0000}"/>
    <cellStyle name="___94____EWC 43.5MW8oMtresc 3_25_02v2_Horizon round 1 model vFINAL_1_Project Farwest III Model 03-20-07 v135 2 2" xfId="12139" xr:uid="{00000000-0005-0000-0000-0000611E0000}"/>
    <cellStyle name="___94____EWC 43.5MW8oMtresc 3_25_02v2_Horizon round 1 model vFINAL_1_Project Farwest III Model 03-20-07 v135 3" xfId="12140" xr:uid="{00000000-0005-0000-0000-0000621E0000}"/>
    <cellStyle name="___94____EWC 43.5MW8oMtresc 3_25_02v2_Horizon round 1 model vFINAL_1_Project Farwest III Model 03-20-07 v135 3 2" xfId="12141" xr:uid="{00000000-0005-0000-0000-0000631E0000}"/>
    <cellStyle name="___94____EWC 43.5MW8oMtresc 3_25_02v2_Horizon round 1 model vFINAL_1_Project Farwest III Model 03-20-07 v135 4" xfId="12142" xr:uid="{00000000-0005-0000-0000-0000641E0000}"/>
    <cellStyle name="___94____EWC 43.5MW8oMtresc 3_25_02v2_Horizon round 1 model vFINAL_1_Project Farwest III Model 03-20-07 v135_UPC G&amp;A (5-3-07)" xfId="12143" xr:uid="{00000000-0005-0000-0000-0000651E0000}"/>
    <cellStyle name="___94____EWC 43.5MW8oMtresc 3_25_02v2_Horizon round 1 model vFINAL_1_Project Farwest III Model 03-20-07 v135_UPC G&amp;A (5-3-07) 2" xfId="12144" xr:uid="{00000000-0005-0000-0000-0000661E0000}"/>
    <cellStyle name="___94____EWC 43.5MW8oMtresc 3_25_02v2_Horizon round 1 model vFINAL_1_Project Farwest III Model 03-20-07 v135_UPC G&amp;A (5-3-07) 2 2" xfId="12145" xr:uid="{00000000-0005-0000-0000-0000671E0000}"/>
    <cellStyle name="___94____EWC 43.5MW8oMtresc 3_25_02v2_Horizon round 1 model vFINAL_1_Project Farwest III Model 03-20-07 v135_UPC G&amp;A (5-3-07) 3" xfId="12146" xr:uid="{00000000-0005-0000-0000-0000681E0000}"/>
    <cellStyle name="___94____EWC 43.5MW8oMtresc 3_25_02v2_Horizon round 1 model vFINAL_1_Project Farwest III Model 03-20-07 v135_UPC G&amp;A (5-3-07) 3 2" xfId="12147" xr:uid="{00000000-0005-0000-0000-0000691E0000}"/>
    <cellStyle name="___94____EWC 43.5MW8oMtresc 3_25_02v2_Horizon round 1 model vFINAL_1_Project Farwest III Model 03-20-07 v135_UPC G&amp;A (5-3-07) 4" xfId="12148" xr:uid="{00000000-0005-0000-0000-00006A1E0000}"/>
    <cellStyle name="___94____EWC 43.5MW8oMtresc 3_25_02v2_Horizon round 1 model vFINAL_1_Project Makani Model 04-11-07 v6" xfId="12149" xr:uid="{00000000-0005-0000-0000-00006B1E0000}"/>
    <cellStyle name="___94____EWC 43.5MW8oMtresc 3_25_02v2_Horizon round 1 model vFINAL_1_Project Makani Model 04-11-07 v6 2" xfId="12150" xr:uid="{00000000-0005-0000-0000-00006C1E0000}"/>
    <cellStyle name="___94____EWC 43.5MW8oMtresc 3_25_02v2_Horizon round 1 model vFINAL_1_Project Makani Model 04-11-07 v6 2 2" xfId="12151" xr:uid="{00000000-0005-0000-0000-00006D1E0000}"/>
    <cellStyle name="___94____EWC 43.5MW8oMtresc 3_25_02v2_Horizon round 1 model vFINAL_1_Project Makani Model 04-11-07 v6 3" xfId="12152" xr:uid="{00000000-0005-0000-0000-00006E1E0000}"/>
    <cellStyle name="___94____EWC 43.5MW8oMtresc 3_25_02v2_Horizon round 1 model vFINAL_1_Project Makani Model 04-11-07 v6 3 2" xfId="12153" xr:uid="{00000000-0005-0000-0000-00006F1E0000}"/>
    <cellStyle name="___94____EWC 43.5MW8oMtresc 3_25_02v2_Horizon round 1 model vFINAL_1_Project Makani Model 04-11-07 v6 4" xfId="12154" xr:uid="{00000000-0005-0000-0000-0000701E0000}"/>
    <cellStyle name="___94____EWC 43.5MW8oMtresc 3_25_02v2_Horizon round 1 model vFINAL_1_Project Makani Model 04-11-07 v6_UPC G&amp;A (5-3-07)" xfId="12155" xr:uid="{00000000-0005-0000-0000-0000711E0000}"/>
    <cellStyle name="___94____EWC 43.5MW8oMtresc 3_25_02v2_Horizon round 1 model vFINAL_1_Project Makani Model 04-11-07 v6_UPC G&amp;A (5-3-07) 2" xfId="12156" xr:uid="{00000000-0005-0000-0000-0000721E0000}"/>
    <cellStyle name="___94____EWC 43.5MW8oMtresc 3_25_02v2_Horizon round 1 model vFINAL_1_Project Makani Model 04-11-07 v6_UPC G&amp;A (5-3-07) 2 2" xfId="12157" xr:uid="{00000000-0005-0000-0000-0000731E0000}"/>
    <cellStyle name="___94____EWC 43.5MW8oMtresc 3_25_02v2_Horizon round 1 model vFINAL_1_Project Makani Model 04-11-07 v6_UPC G&amp;A (5-3-07) 3" xfId="12158" xr:uid="{00000000-0005-0000-0000-0000741E0000}"/>
    <cellStyle name="___94____EWC 43.5MW8oMtresc 3_25_02v2_Horizon round 1 model vFINAL_1_Project Makani Model 04-11-07 v6_UPC G&amp;A (5-3-07) 3 2" xfId="12159" xr:uid="{00000000-0005-0000-0000-0000751E0000}"/>
    <cellStyle name="___94____EWC 43.5MW8oMtresc 3_25_02v2_Horizon round 1 model vFINAL_1_Project Makani Model 04-11-07 v6_UPC G&amp;A (5-3-07) 4" xfId="12160" xr:uid="{00000000-0005-0000-0000-0000761E0000}"/>
    <cellStyle name="___94____EWC 43.5MW8oMtresc 3_25_02v2_Pre-Tax GAAP" xfId="12161" xr:uid="{00000000-0005-0000-0000-0000771E0000}"/>
    <cellStyle name="___94____EWC 43.5MW8oMtresc 3_25_02v2_Pre-Tax GAAP 2" xfId="12162" xr:uid="{00000000-0005-0000-0000-0000781E0000}"/>
    <cellStyle name="___94____EWC 43.5MW8oMtresc 3_25_02v2_Pre-Tax GAAP 2 2" xfId="12163" xr:uid="{00000000-0005-0000-0000-0000791E0000}"/>
    <cellStyle name="___94____EWC 43.5MW8oMtresc 3_25_02v2_Pre-Tax GAAP 3" xfId="12164" xr:uid="{00000000-0005-0000-0000-00007A1E0000}"/>
    <cellStyle name="___94____EWC 43.5MW8oMtresc 3_25_02v2_WPP - Ormat 6-5-2007  v19i with internal accounting v3 eq method FINAL" xfId="12165" xr:uid="{00000000-0005-0000-0000-00007B1E0000}"/>
    <cellStyle name="___94____EWC 43.5MW8oMtresc 3_25_02v2_WPP - Ormat 6-5-2007  v19i with internal accounting v3 eq method FINAL 2" xfId="12166" xr:uid="{00000000-0005-0000-0000-00007C1E0000}"/>
    <cellStyle name="___94____EWC 43.5MW8oMtresc 3_25_02v2_WPP - Ormat 6-5-2007  v19i with internal accounting v3 eq method FINAL 2 2" xfId="12167" xr:uid="{00000000-0005-0000-0000-00007D1E0000}"/>
    <cellStyle name="___94____EWC 43.5MW8oMtresc 3_25_02v2_WPP - Ormat 6-5-2007  v19i with internal accounting v3 eq method FINAL 3" xfId="12168" xr:uid="{00000000-0005-0000-0000-00007E1E0000}"/>
    <cellStyle name="___94____EWC 43.5MW8oMtresc 3_25_02v2w_esc" xfId="12169" xr:uid="{00000000-0005-0000-0000-00007F1E0000}"/>
    <cellStyle name="___94____EWC 43.5MW8oMtresc 3_25_02v2w_esc 2" xfId="12170" xr:uid="{00000000-0005-0000-0000-0000801E0000}"/>
    <cellStyle name="___94____EWC 43.5MW8oMtresc 3_25_02v2w_esc 2 2" xfId="12171" xr:uid="{00000000-0005-0000-0000-0000811E0000}"/>
    <cellStyle name="___94____EWC 43.5MW8oMtresc 3_25_02v2w_esc 2 2 2" xfId="12172" xr:uid="{00000000-0005-0000-0000-0000821E0000}"/>
    <cellStyle name="___94____EWC 43.5MW8oMtresc 3_25_02v2w_esc 2 3" xfId="12173" xr:uid="{00000000-0005-0000-0000-0000831E0000}"/>
    <cellStyle name="___94____EWC 43.5MW8oMtresc 3_25_02v2w_esc 2 3 2" xfId="12174" xr:uid="{00000000-0005-0000-0000-0000841E0000}"/>
    <cellStyle name="___94____EWC 43.5MW8oMtresc 3_25_02v2w_esc 2 4" xfId="12175" xr:uid="{00000000-0005-0000-0000-0000851E0000}"/>
    <cellStyle name="___94____EWC 43.5MW8oMtresc 3_25_02v2w_esc 2 4 2" xfId="12176" xr:uid="{00000000-0005-0000-0000-0000861E0000}"/>
    <cellStyle name="___94____EWC 43.5MW8oMtresc 3_25_02v2w_esc 2 5" xfId="12177" xr:uid="{00000000-0005-0000-0000-0000871E0000}"/>
    <cellStyle name="___94____EWC 43.5MW8oMtresc 3_25_02v2w_esc 2 5 2" xfId="12178" xr:uid="{00000000-0005-0000-0000-0000881E0000}"/>
    <cellStyle name="___94____EWC 43.5MW8oMtresc 3_25_02v2w_esc 2 6" xfId="12179" xr:uid="{00000000-0005-0000-0000-0000891E0000}"/>
    <cellStyle name="___94____EWC 43.5MW8oMtresc 3_25_02v2w_esc 3" xfId="12180" xr:uid="{00000000-0005-0000-0000-00008A1E0000}"/>
    <cellStyle name="___94____EWC 43.5MW8oMtresc 3_25_02v2w_esc 3 2" xfId="12181" xr:uid="{00000000-0005-0000-0000-00008B1E0000}"/>
    <cellStyle name="___94____EWC 43.5MW8oMtresc 3_25_02v2w_esc 3 2 2" xfId="12182" xr:uid="{00000000-0005-0000-0000-00008C1E0000}"/>
    <cellStyle name="___94____EWC 43.5MW8oMtresc 3_25_02v2w_esc 3 3" xfId="12183" xr:uid="{00000000-0005-0000-0000-00008D1E0000}"/>
    <cellStyle name="___94____EWC 43.5MW8oMtresc 3_25_02v2w_esc 3 3 2" xfId="12184" xr:uid="{00000000-0005-0000-0000-00008E1E0000}"/>
    <cellStyle name="___94____EWC 43.5MW8oMtresc 3_25_02v2w_esc 3 4" xfId="12185" xr:uid="{00000000-0005-0000-0000-00008F1E0000}"/>
    <cellStyle name="___94____EWC 43.5MW8oMtresc 3_25_02v2w_esc 3 4 2" xfId="12186" xr:uid="{00000000-0005-0000-0000-0000901E0000}"/>
    <cellStyle name="___94____EWC 43.5MW8oMtresc 3_25_02v2w_esc 3 5" xfId="12187" xr:uid="{00000000-0005-0000-0000-0000911E0000}"/>
    <cellStyle name="___94____EWC 43.5MW8oMtresc 3_25_02v2w_esc 3 5 2" xfId="12188" xr:uid="{00000000-0005-0000-0000-0000921E0000}"/>
    <cellStyle name="___94____EWC 43.5MW8oMtresc 3_25_02v2w_esc 3 6" xfId="12189" xr:uid="{00000000-0005-0000-0000-0000931E0000}"/>
    <cellStyle name="___94____EWC 43.5MW8oMtresc 3_25_02v2w_esc 4" xfId="12190" xr:uid="{00000000-0005-0000-0000-0000941E0000}"/>
    <cellStyle name="___94____EWC 43.5MW8oMtresc 3_25_02v2w_esc_CHECK - White Creek Final Closing Model_2007 11 16 vequity method FINAL" xfId="12191" xr:uid="{00000000-0005-0000-0000-0000951E0000}"/>
    <cellStyle name="___94____EWC 43.5MW8oMtresc 3_25_02v2w_esc_CHECK - White Creek Final Closing Model_2007 11 16 vequity method FINAL 2" xfId="12192" xr:uid="{00000000-0005-0000-0000-0000961E0000}"/>
    <cellStyle name="___94____EWC 43.5MW8oMtresc 3_25_02v2w_esc_CHECK - White Creek Final Closing Model_2007 11 16 vequity method FINAL 2 2" xfId="12193" xr:uid="{00000000-0005-0000-0000-0000971E0000}"/>
    <cellStyle name="___94____EWC 43.5MW8oMtresc 3_25_02v2w_esc_CHECK - White Creek Final Closing Model_2007 11 16 vequity method FINAL 3" xfId="12194" xr:uid="{00000000-0005-0000-0000-0000981E0000}"/>
    <cellStyle name="___94____EWC 43.5MW8oMtresc 3_25_02v2w_esc_Horizon round 1 model vFINAL" xfId="12195" xr:uid="{00000000-0005-0000-0000-0000991E0000}"/>
    <cellStyle name="___94____EWC 43.5MW8oMtresc 3_25_02v2w_esc_Horizon round 1 model vFINAL 2" xfId="12196" xr:uid="{00000000-0005-0000-0000-00009A1E0000}"/>
    <cellStyle name="___94____EWC 43.5MW8oMtresc 3_25_02v2w_esc_Horizon round 1 model vFINAL 2 2" xfId="12197" xr:uid="{00000000-0005-0000-0000-00009B1E0000}"/>
    <cellStyle name="___94____EWC 43.5MW8oMtresc 3_25_02v2w_esc_Horizon round 1 model vFINAL 3" xfId="12198" xr:uid="{00000000-0005-0000-0000-00009C1E0000}"/>
    <cellStyle name="___94____EWC 43.5MW8oMtresc 3_25_02v2w_esc_Horizon round 1 model vFINAL 3 2" xfId="12199" xr:uid="{00000000-0005-0000-0000-00009D1E0000}"/>
    <cellStyle name="___94____EWC 43.5MW8oMtresc 3_25_02v2w_esc_Horizon round 1 model vFINAL 4" xfId="12200" xr:uid="{00000000-0005-0000-0000-00009E1E0000}"/>
    <cellStyle name="___94____EWC 43.5MW8oMtresc 3_25_02v2w_esc_Horizon round 1 model vFINAL_1" xfId="12201" xr:uid="{00000000-0005-0000-0000-00009F1E0000}"/>
    <cellStyle name="___94____EWC 43.5MW8oMtresc 3_25_02v2w_esc_Horizon round 1 model vFINAL_1 2" xfId="12202" xr:uid="{00000000-0005-0000-0000-0000A01E0000}"/>
    <cellStyle name="___94____EWC 43.5MW8oMtresc 3_25_02v2w_esc_Horizon round 1 model vFINAL_1 2 2" xfId="12203" xr:uid="{00000000-0005-0000-0000-0000A11E0000}"/>
    <cellStyle name="___94____EWC 43.5MW8oMtresc 3_25_02v2w_esc_Horizon round 1 model vFINAL_1 3" xfId="12204" xr:uid="{00000000-0005-0000-0000-0000A21E0000}"/>
    <cellStyle name="___94____EWC 43.5MW8oMtresc 3_25_02v2w_esc_Horizon round 1 model vFINAL_1 3 2" xfId="12205" xr:uid="{00000000-0005-0000-0000-0000A31E0000}"/>
    <cellStyle name="___94____EWC 43.5MW8oMtresc 3_25_02v2w_esc_Horizon round 1 model vFINAL_1 4" xfId="12206" xr:uid="{00000000-0005-0000-0000-0000A41E0000}"/>
    <cellStyle name="___94____EWC 43.5MW8oMtresc 3_25_02v2w_esc_Horizon round 1 model vFINAL_1_Project Farwest III Model 03-20-07 v135" xfId="12207" xr:uid="{00000000-0005-0000-0000-0000A51E0000}"/>
    <cellStyle name="___94____EWC 43.5MW8oMtresc 3_25_02v2w_esc_Horizon round 1 model vFINAL_1_Project Farwest III Model 03-20-07 v135 2" xfId="12208" xr:uid="{00000000-0005-0000-0000-0000A61E0000}"/>
    <cellStyle name="___94____EWC 43.5MW8oMtresc 3_25_02v2w_esc_Horizon round 1 model vFINAL_1_Project Farwest III Model 03-20-07 v135 2 2" xfId="12209" xr:uid="{00000000-0005-0000-0000-0000A71E0000}"/>
    <cellStyle name="___94____EWC 43.5MW8oMtresc 3_25_02v2w_esc_Horizon round 1 model vFINAL_1_Project Farwest III Model 03-20-07 v135 3" xfId="12210" xr:uid="{00000000-0005-0000-0000-0000A81E0000}"/>
    <cellStyle name="___94____EWC 43.5MW8oMtresc 3_25_02v2w_esc_Horizon round 1 model vFINAL_1_Project Farwest III Model 03-20-07 v135 3 2" xfId="12211" xr:uid="{00000000-0005-0000-0000-0000A91E0000}"/>
    <cellStyle name="___94____EWC 43.5MW8oMtresc 3_25_02v2w_esc_Horizon round 1 model vFINAL_1_Project Farwest III Model 03-20-07 v135 4" xfId="12212" xr:uid="{00000000-0005-0000-0000-0000AA1E0000}"/>
    <cellStyle name="___94____EWC 43.5MW8oMtresc 3_25_02v2w_esc_Horizon round 1 model vFINAL_1_Project Farwest III Model 03-20-07 v135_UPC G&amp;A (5-3-07)" xfId="12213" xr:uid="{00000000-0005-0000-0000-0000AB1E0000}"/>
    <cellStyle name="___94____EWC 43.5MW8oMtresc 3_25_02v2w_esc_Horizon round 1 model vFINAL_1_Project Farwest III Model 03-20-07 v135_UPC G&amp;A (5-3-07) 2" xfId="12214" xr:uid="{00000000-0005-0000-0000-0000AC1E0000}"/>
    <cellStyle name="___94____EWC 43.5MW8oMtresc 3_25_02v2w_esc_Horizon round 1 model vFINAL_1_Project Farwest III Model 03-20-07 v135_UPC G&amp;A (5-3-07) 2 2" xfId="12215" xr:uid="{00000000-0005-0000-0000-0000AD1E0000}"/>
    <cellStyle name="___94____EWC 43.5MW8oMtresc 3_25_02v2w_esc_Horizon round 1 model vFINAL_1_Project Farwest III Model 03-20-07 v135_UPC G&amp;A (5-3-07) 3" xfId="12216" xr:uid="{00000000-0005-0000-0000-0000AE1E0000}"/>
    <cellStyle name="___94____EWC 43.5MW8oMtresc 3_25_02v2w_esc_Horizon round 1 model vFINAL_1_Project Farwest III Model 03-20-07 v135_UPC G&amp;A (5-3-07) 3 2" xfId="12217" xr:uid="{00000000-0005-0000-0000-0000AF1E0000}"/>
    <cellStyle name="___94____EWC 43.5MW8oMtresc 3_25_02v2w_esc_Horizon round 1 model vFINAL_1_Project Farwest III Model 03-20-07 v135_UPC G&amp;A (5-3-07) 4" xfId="12218" xr:uid="{00000000-0005-0000-0000-0000B01E0000}"/>
    <cellStyle name="___94____EWC 43.5MW8oMtresc 3_25_02v2w_esc_Horizon round 1 model vFINAL_1_Project Makani Model 04-11-07 v6" xfId="12219" xr:uid="{00000000-0005-0000-0000-0000B11E0000}"/>
    <cellStyle name="___94____EWC 43.5MW8oMtresc 3_25_02v2w_esc_Horizon round 1 model vFINAL_1_Project Makani Model 04-11-07 v6 2" xfId="12220" xr:uid="{00000000-0005-0000-0000-0000B21E0000}"/>
    <cellStyle name="___94____EWC 43.5MW8oMtresc 3_25_02v2w_esc_Horizon round 1 model vFINAL_1_Project Makani Model 04-11-07 v6 2 2" xfId="12221" xr:uid="{00000000-0005-0000-0000-0000B31E0000}"/>
    <cellStyle name="___94____EWC 43.5MW8oMtresc 3_25_02v2w_esc_Horizon round 1 model vFINAL_1_Project Makani Model 04-11-07 v6 3" xfId="12222" xr:uid="{00000000-0005-0000-0000-0000B41E0000}"/>
    <cellStyle name="___94____EWC 43.5MW8oMtresc 3_25_02v2w_esc_Horizon round 1 model vFINAL_1_Project Makani Model 04-11-07 v6 3 2" xfId="12223" xr:uid="{00000000-0005-0000-0000-0000B51E0000}"/>
    <cellStyle name="___94____EWC 43.5MW8oMtresc 3_25_02v2w_esc_Horizon round 1 model vFINAL_1_Project Makani Model 04-11-07 v6 4" xfId="12224" xr:uid="{00000000-0005-0000-0000-0000B61E0000}"/>
    <cellStyle name="___94____EWC 43.5MW8oMtresc 3_25_02v2w_esc_Horizon round 1 model vFINAL_1_Project Makani Model 04-11-07 v6_UPC G&amp;A (5-3-07)" xfId="12225" xr:uid="{00000000-0005-0000-0000-0000B71E0000}"/>
    <cellStyle name="___94____EWC 43.5MW8oMtresc 3_25_02v2w_esc_Horizon round 1 model vFINAL_1_Project Makani Model 04-11-07 v6_UPC G&amp;A (5-3-07) 2" xfId="12226" xr:uid="{00000000-0005-0000-0000-0000B81E0000}"/>
    <cellStyle name="___94____EWC 43.5MW8oMtresc 3_25_02v2w_esc_Horizon round 1 model vFINAL_1_Project Makani Model 04-11-07 v6_UPC G&amp;A (5-3-07) 2 2" xfId="12227" xr:uid="{00000000-0005-0000-0000-0000B91E0000}"/>
    <cellStyle name="___94____EWC 43.5MW8oMtresc 3_25_02v2w_esc_Horizon round 1 model vFINAL_1_Project Makani Model 04-11-07 v6_UPC G&amp;A (5-3-07) 3" xfId="12228" xr:uid="{00000000-0005-0000-0000-0000BA1E0000}"/>
    <cellStyle name="___94____EWC 43.5MW8oMtresc 3_25_02v2w_esc_Horizon round 1 model vFINAL_1_Project Makani Model 04-11-07 v6_UPC G&amp;A (5-3-07) 3 2" xfId="12229" xr:uid="{00000000-0005-0000-0000-0000BB1E0000}"/>
    <cellStyle name="___94____EWC 43.5MW8oMtresc 3_25_02v2w_esc_Horizon round 1 model vFINAL_1_Project Makani Model 04-11-07 v6_UPC G&amp;A (5-3-07) 4" xfId="12230" xr:uid="{00000000-0005-0000-0000-0000BC1E0000}"/>
    <cellStyle name="___94____EWC 43.5MW8oMtresc 3_25_02v2w_esc_Pre-Tax GAAP" xfId="12231" xr:uid="{00000000-0005-0000-0000-0000BD1E0000}"/>
    <cellStyle name="___94____EWC 43.5MW8oMtresc 3_25_02v2w_esc_Pre-Tax GAAP 2" xfId="12232" xr:uid="{00000000-0005-0000-0000-0000BE1E0000}"/>
    <cellStyle name="___94____EWC 43.5MW8oMtresc 3_25_02v2w_esc_Pre-Tax GAAP 2 2" xfId="12233" xr:uid="{00000000-0005-0000-0000-0000BF1E0000}"/>
    <cellStyle name="___94____EWC 43.5MW8oMtresc 3_25_02v2w_esc_Pre-Tax GAAP 3" xfId="12234" xr:uid="{00000000-0005-0000-0000-0000C01E0000}"/>
    <cellStyle name="___94____EWC 43.5MW8oMtresc 3_25_02v2w_esc_WPP - Ormat 6-5-2007  v19i with internal accounting v3 eq method FINAL" xfId="12235" xr:uid="{00000000-0005-0000-0000-0000C11E0000}"/>
    <cellStyle name="___94____EWC 43.5MW8oMtresc 3_25_02v2w_esc_WPP - Ormat 6-5-2007  v19i with internal accounting v3 eq method FINAL 2" xfId="12236" xr:uid="{00000000-0005-0000-0000-0000C21E0000}"/>
    <cellStyle name="___94____EWC 43.5MW8oMtresc 3_25_02v2w_esc_WPP - Ormat 6-5-2007  v19i with internal accounting v3 eq method FINAL 2 2" xfId="12237" xr:uid="{00000000-0005-0000-0000-0000C31E0000}"/>
    <cellStyle name="___94____EWC 43.5MW8oMtresc 3_25_02v2w_esc_WPP - Ormat 6-5-2007  v19i with internal accounting v3 eq method FINAL 3" xfId="12238" xr:uid="{00000000-0005-0000-0000-0000C41E0000}"/>
    <cellStyle name="___94____Horizon round 1 model vFINAL" xfId="12239" xr:uid="{00000000-0005-0000-0000-0000C51E0000}"/>
    <cellStyle name="___94____Horizon round 1 model vFINAL 2" xfId="12240" xr:uid="{00000000-0005-0000-0000-0000C61E0000}"/>
    <cellStyle name="___94____Horizon round 1 model vFINAL 2 2" xfId="12241" xr:uid="{00000000-0005-0000-0000-0000C71E0000}"/>
    <cellStyle name="___94____Horizon round 1 model vFINAL 3" xfId="12242" xr:uid="{00000000-0005-0000-0000-0000C81E0000}"/>
    <cellStyle name="___94____Horizon round 1 model vFINAL 3 2" xfId="12243" xr:uid="{00000000-0005-0000-0000-0000C91E0000}"/>
    <cellStyle name="___94____Horizon round 1 model vFINAL 4" xfId="12244" xr:uid="{00000000-0005-0000-0000-0000CA1E0000}"/>
    <cellStyle name="___94____Horizon round 1 model vFINAL_1" xfId="12245" xr:uid="{00000000-0005-0000-0000-0000CB1E0000}"/>
    <cellStyle name="___94____Horizon round 1 model vFINAL_1 2" xfId="12246" xr:uid="{00000000-0005-0000-0000-0000CC1E0000}"/>
    <cellStyle name="___94____Horizon round 1 model vFINAL_1 2 2" xfId="12247" xr:uid="{00000000-0005-0000-0000-0000CD1E0000}"/>
    <cellStyle name="___94____Horizon round 1 model vFINAL_1 3" xfId="12248" xr:uid="{00000000-0005-0000-0000-0000CE1E0000}"/>
    <cellStyle name="___94____Horizon round 1 model vFINAL_1 3 2" xfId="12249" xr:uid="{00000000-0005-0000-0000-0000CF1E0000}"/>
    <cellStyle name="___94____Horizon round 1 model vFINAL_1 4" xfId="12250" xr:uid="{00000000-0005-0000-0000-0000D01E0000}"/>
    <cellStyle name="___94____Horizon round 1 model vFINAL_1_Project Farwest III Model 03-20-07 v135" xfId="12251" xr:uid="{00000000-0005-0000-0000-0000D11E0000}"/>
    <cellStyle name="___94____Horizon round 1 model vFINAL_1_Project Farwest III Model 03-20-07 v135 2" xfId="12252" xr:uid="{00000000-0005-0000-0000-0000D21E0000}"/>
    <cellStyle name="___94____Horizon round 1 model vFINAL_1_Project Farwest III Model 03-20-07 v135 2 2" xfId="12253" xr:uid="{00000000-0005-0000-0000-0000D31E0000}"/>
    <cellStyle name="___94____Horizon round 1 model vFINAL_1_Project Farwest III Model 03-20-07 v135 3" xfId="12254" xr:uid="{00000000-0005-0000-0000-0000D41E0000}"/>
    <cellStyle name="___94____Horizon round 1 model vFINAL_1_Project Farwest III Model 03-20-07 v135 3 2" xfId="12255" xr:uid="{00000000-0005-0000-0000-0000D51E0000}"/>
    <cellStyle name="___94____Horizon round 1 model vFINAL_1_Project Farwest III Model 03-20-07 v135 4" xfId="12256" xr:uid="{00000000-0005-0000-0000-0000D61E0000}"/>
    <cellStyle name="___94____Horizon round 1 model vFINAL_1_Project Farwest III Model 03-20-07 v135_UPC G&amp;A (5-3-07)" xfId="12257" xr:uid="{00000000-0005-0000-0000-0000D71E0000}"/>
    <cellStyle name="___94____Horizon round 1 model vFINAL_1_Project Farwest III Model 03-20-07 v135_UPC G&amp;A (5-3-07) 2" xfId="12258" xr:uid="{00000000-0005-0000-0000-0000D81E0000}"/>
    <cellStyle name="___94____Horizon round 1 model vFINAL_1_Project Farwest III Model 03-20-07 v135_UPC G&amp;A (5-3-07) 2 2" xfId="12259" xr:uid="{00000000-0005-0000-0000-0000D91E0000}"/>
    <cellStyle name="___94____Horizon round 1 model vFINAL_1_Project Farwest III Model 03-20-07 v135_UPC G&amp;A (5-3-07) 3" xfId="12260" xr:uid="{00000000-0005-0000-0000-0000DA1E0000}"/>
    <cellStyle name="___94____Horizon round 1 model vFINAL_1_Project Farwest III Model 03-20-07 v135_UPC G&amp;A (5-3-07) 3 2" xfId="12261" xr:uid="{00000000-0005-0000-0000-0000DB1E0000}"/>
    <cellStyle name="___94____Horizon round 1 model vFINAL_1_Project Farwest III Model 03-20-07 v135_UPC G&amp;A (5-3-07) 4" xfId="12262" xr:uid="{00000000-0005-0000-0000-0000DC1E0000}"/>
    <cellStyle name="___94____Horizon round 1 model vFINAL_1_Project Makani Model 04-11-07 v6" xfId="12263" xr:uid="{00000000-0005-0000-0000-0000DD1E0000}"/>
    <cellStyle name="___94____Horizon round 1 model vFINAL_1_Project Makani Model 04-11-07 v6 2" xfId="12264" xr:uid="{00000000-0005-0000-0000-0000DE1E0000}"/>
    <cellStyle name="___94____Horizon round 1 model vFINAL_1_Project Makani Model 04-11-07 v6 2 2" xfId="12265" xr:uid="{00000000-0005-0000-0000-0000DF1E0000}"/>
    <cellStyle name="___94____Horizon round 1 model vFINAL_1_Project Makani Model 04-11-07 v6 3" xfId="12266" xr:uid="{00000000-0005-0000-0000-0000E01E0000}"/>
    <cellStyle name="___94____Horizon round 1 model vFINAL_1_Project Makani Model 04-11-07 v6 3 2" xfId="12267" xr:uid="{00000000-0005-0000-0000-0000E11E0000}"/>
    <cellStyle name="___94____Horizon round 1 model vFINAL_1_Project Makani Model 04-11-07 v6 4" xfId="12268" xr:uid="{00000000-0005-0000-0000-0000E21E0000}"/>
    <cellStyle name="___94____Horizon round 1 model vFINAL_1_Project Makani Model 04-11-07 v6_UPC G&amp;A (5-3-07)" xfId="12269" xr:uid="{00000000-0005-0000-0000-0000E31E0000}"/>
    <cellStyle name="___94____Horizon round 1 model vFINAL_1_Project Makani Model 04-11-07 v6_UPC G&amp;A (5-3-07) 2" xfId="12270" xr:uid="{00000000-0005-0000-0000-0000E41E0000}"/>
    <cellStyle name="___94____Horizon round 1 model vFINAL_1_Project Makani Model 04-11-07 v6_UPC G&amp;A (5-3-07) 2 2" xfId="12271" xr:uid="{00000000-0005-0000-0000-0000E51E0000}"/>
    <cellStyle name="___94____Horizon round 1 model vFINAL_1_Project Makani Model 04-11-07 v6_UPC G&amp;A (5-3-07) 3" xfId="12272" xr:uid="{00000000-0005-0000-0000-0000E61E0000}"/>
    <cellStyle name="___94____Horizon round 1 model vFINAL_1_Project Makani Model 04-11-07 v6_UPC G&amp;A (5-3-07) 3 2" xfId="12273" xr:uid="{00000000-0005-0000-0000-0000E71E0000}"/>
    <cellStyle name="___94____Horizon round 1 model vFINAL_1_Project Makani Model 04-11-07 v6_UPC G&amp;A (5-3-07) 4" xfId="12274" xr:uid="{00000000-0005-0000-0000-0000E81E0000}"/>
    <cellStyle name="___94____Pre-Tax GAAP" xfId="12275" xr:uid="{00000000-0005-0000-0000-0000E91E0000}"/>
    <cellStyle name="___94____Pre-Tax GAAP 2" xfId="12276" xr:uid="{00000000-0005-0000-0000-0000EA1E0000}"/>
    <cellStyle name="___94____Pre-Tax GAAP 2 2" xfId="12277" xr:uid="{00000000-0005-0000-0000-0000EB1E0000}"/>
    <cellStyle name="___94____Pre-Tax GAAP 3" xfId="12278" xr:uid="{00000000-0005-0000-0000-0000EC1E0000}"/>
    <cellStyle name="___94____Wind farm - operation CF" xfId="12279" xr:uid="{00000000-0005-0000-0000-0000ED1E0000}"/>
    <cellStyle name="___94____Wind farm - operation CF 2" xfId="12280" xr:uid="{00000000-0005-0000-0000-0000EE1E0000}"/>
    <cellStyle name="___94____Wind farm - operation CF 2 2" xfId="12281" xr:uid="{00000000-0005-0000-0000-0000EF1E0000}"/>
    <cellStyle name="___94____Wind farm - operation CF 2 2 2" xfId="12282" xr:uid="{00000000-0005-0000-0000-0000F01E0000}"/>
    <cellStyle name="___94____Wind farm - operation CF 2 3" xfId="12283" xr:uid="{00000000-0005-0000-0000-0000F11E0000}"/>
    <cellStyle name="___94____Wind farm - operation CF 2 3 2" xfId="12284" xr:uid="{00000000-0005-0000-0000-0000F21E0000}"/>
    <cellStyle name="___94____Wind farm - operation CF 2 4" xfId="12285" xr:uid="{00000000-0005-0000-0000-0000F31E0000}"/>
    <cellStyle name="___94____Wind farm - operation CF 2 4 2" xfId="12286" xr:uid="{00000000-0005-0000-0000-0000F41E0000}"/>
    <cellStyle name="___94____Wind farm - operation CF 2 5" xfId="12287" xr:uid="{00000000-0005-0000-0000-0000F51E0000}"/>
    <cellStyle name="___94____Wind farm - operation CF 2 5 2" xfId="12288" xr:uid="{00000000-0005-0000-0000-0000F61E0000}"/>
    <cellStyle name="___94____Wind farm - operation CF 2 6" xfId="12289" xr:uid="{00000000-0005-0000-0000-0000F71E0000}"/>
    <cellStyle name="___94____Wind farm - operation CF 3" xfId="12290" xr:uid="{00000000-0005-0000-0000-0000F81E0000}"/>
    <cellStyle name="___94____Wind farm - operation CF 3 2" xfId="12291" xr:uid="{00000000-0005-0000-0000-0000F91E0000}"/>
    <cellStyle name="___94____Wind farm - operation CF 3 2 2" xfId="12292" xr:uid="{00000000-0005-0000-0000-0000FA1E0000}"/>
    <cellStyle name="___94____Wind farm - operation CF 3 3" xfId="12293" xr:uid="{00000000-0005-0000-0000-0000FB1E0000}"/>
    <cellStyle name="___94____Wind farm - operation CF 3 3 2" xfId="12294" xr:uid="{00000000-0005-0000-0000-0000FC1E0000}"/>
    <cellStyle name="___94____Wind farm - operation CF 3 4" xfId="12295" xr:uid="{00000000-0005-0000-0000-0000FD1E0000}"/>
    <cellStyle name="___94____Wind farm - operation CF 3 4 2" xfId="12296" xr:uid="{00000000-0005-0000-0000-0000FE1E0000}"/>
    <cellStyle name="___94____Wind farm - operation CF 3 5" xfId="12297" xr:uid="{00000000-0005-0000-0000-0000FF1E0000}"/>
    <cellStyle name="___94____Wind farm - operation CF 3 5 2" xfId="12298" xr:uid="{00000000-0005-0000-0000-0000001F0000}"/>
    <cellStyle name="___94____Wind farm - operation CF 3 6" xfId="12299" xr:uid="{00000000-0005-0000-0000-0000011F0000}"/>
    <cellStyle name="___94____Wind farm - operation CF 4" xfId="12300" xr:uid="{00000000-0005-0000-0000-0000021F0000}"/>
    <cellStyle name="___94____Wind farm - operation CF_CHECK - White Creek Final Closing Model_2007 11 16 vequity method FINAL" xfId="12301" xr:uid="{00000000-0005-0000-0000-0000031F0000}"/>
    <cellStyle name="___94____Wind farm - operation CF_CHECK - White Creek Final Closing Model_2007 11 16 vequity method FINAL 2" xfId="12302" xr:uid="{00000000-0005-0000-0000-0000041F0000}"/>
    <cellStyle name="___94____Wind farm - operation CF_CHECK - White Creek Final Closing Model_2007 11 16 vequity method FINAL 2 2" xfId="12303" xr:uid="{00000000-0005-0000-0000-0000051F0000}"/>
    <cellStyle name="___94____Wind farm - operation CF_CHECK - White Creek Final Closing Model_2007 11 16 vequity method FINAL 3" xfId="12304" xr:uid="{00000000-0005-0000-0000-0000061F0000}"/>
    <cellStyle name="___94____Wind farm - operation CF_Horizon round 1 model vFINAL" xfId="12305" xr:uid="{00000000-0005-0000-0000-0000071F0000}"/>
    <cellStyle name="___94____Wind farm - operation CF_Horizon round 1 model vFINAL 2" xfId="12306" xr:uid="{00000000-0005-0000-0000-0000081F0000}"/>
    <cellStyle name="___94____Wind farm - operation CF_Horizon round 1 model vFINAL 2 2" xfId="12307" xr:uid="{00000000-0005-0000-0000-0000091F0000}"/>
    <cellStyle name="___94____Wind farm - operation CF_Horizon round 1 model vFINAL 3" xfId="12308" xr:uid="{00000000-0005-0000-0000-00000A1F0000}"/>
    <cellStyle name="___94____Wind farm - operation CF_Horizon round 1 model vFINAL 3 2" xfId="12309" xr:uid="{00000000-0005-0000-0000-00000B1F0000}"/>
    <cellStyle name="___94____Wind farm - operation CF_Horizon round 1 model vFINAL 4" xfId="12310" xr:uid="{00000000-0005-0000-0000-00000C1F0000}"/>
    <cellStyle name="___94____Wind farm - operation CF_Horizon round 1 model vFINAL_1" xfId="12311" xr:uid="{00000000-0005-0000-0000-00000D1F0000}"/>
    <cellStyle name="___94____Wind farm - operation CF_Horizon round 1 model vFINAL_1 2" xfId="12312" xr:uid="{00000000-0005-0000-0000-00000E1F0000}"/>
    <cellStyle name="___94____Wind farm - operation CF_Horizon round 1 model vFINAL_1 2 2" xfId="12313" xr:uid="{00000000-0005-0000-0000-00000F1F0000}"/>
    <cellStyle name="___94____Wind farm - operation CF_Horizon round 1 model vFINAL_1 3" xfId="12314" xr:uid="{00000000-0005-0000-0000-0000101F0000}"/>
    <cellStyle name="___94____Wind farm - operation CF_Horizon round 1 model vFINAL_1 3 2" xfId="12315" xr:uid="{00000000-0005-0000-0000-0000111F0000}"/>
    <cellStyle name="___94____Wind farm - operation CF_Horizon round 1 model vFINAL_1 4" xfId="12316" xr:uid="{00000000-0005-0000-0000-0000121F0000}"/>
    <cellStyle name="___94____Wind farm - operation CF_Horizon round 1 model vFINAL_1_Project Farwest III Model 03-20-07 v135" xfId="12317" xr:uid="{00000000-0005-0000-0000-0000131F0000}"/>
    <cellStyle name="___94____Wind farm - operation CF_Horizon round 1 model vFINAL_1_Project Farwest III Model 03-20-07 v135 2" xfId="12318" xr:uid="{00000000-0005-0000-0000-0000141F0000}"/>
    <cellStyle name="___94____Wind farm - operation CF_Horizon round 1 model vFINAL_1_Project Farwest III Model 03-20-07 v135 2 2" xfId="12319" xr:uid="{00000000-0005-0000-0000-0000151F0000}"/>
    <cellStyle name="___94____Wind farm - operation CF_Horizon round 1 model vFINAL_1_Project Farwest III Model 03-20-07 v135 3" xfId="12320" xr:uid="{00000000-0005-0000-0000-0000161F0000}"/>
    <cellStyle name="___94____Wind farm - operation CF_Horizon round 1 model vFINAL_1_Project Farwest III Model 03-20-07 v135 3 2" xfId="12321" xr:uid="{00000000-0005-0000-0000-0000171F0000}"/>
    <cellStyle name="___94____Wind farm - operation CF_Horizon round 1 model vFINAL_1_Project Farwest III Model 03-20-07 v135 4" xfId="12322" xr:uid="{00000000-0005-0000-0000-0000181F0000}"/>
    <cellStyle name="___94____Wind farm - operation CF_Horizon round 1 model vFINAL_1_Project Farwest III Model 03-20-07 v135_UPC G&amp;A (5-3-07)" xfId="12323" xr:uid="{00000000-0005-0000-0000-0000191F0000}"/>
    <cellStyle name="___94____Wind farm - operation CF_Horizon round 1 model vFINAL_1_Project Farwest III Model 03-20-07 v135_UPC G&amp;A (5-3-07) 2" xfId="12324" xr:uid="{00000000-0005-0000-0000-00001A1F0000}"/>
    <cellStyle name="___94____Wind farm - operation CF_Horizon round 1 model vFINAL_1_Project Farwest III Model 03-20-07 v135_UPC G&amp;A (5-3-07) 2 2" xfId="12325" xr:uid="{00000000-0005-0000-0000-00001B1F0000}"/>
    <cellStyle name="___94____Wind farm - operation CF_Horizon round 1 model vFINAL_1_Project Farwest III Model 03-20-07 v135_UPC G&amp;A (5-3-07) 3" xfId="12326" xr:uid="{00000000-0005-0000-0000-00001C1F0000}"/>
    <cellStyle name="___94____Wind farm - operation CF_Horizon round 1 model vFINAL_1_Project Farwest III Model 03-20-07 v135_UPC G&amp;A (5-3-07) 3 2" xfId="12327" xr:uid="{00000000-0005-0000-0000-00001D1F0000}"/>
    <cellStyle name="___94____Wind farm - operation CF_Horizon round 1 model vFINAL_1_Project Farwest III Model 03-20-07 v135_UPC G&amp;A (5-3-07) 4" xfId="12328" xr:uid="{00000000-0005-0000-0000-00001E1F0000}"/>
    <cellStyle name="___94____Wind farm - operation CF_Horizon round 1 model vFINAL_1_Project Makani Model 04-11-07 v6" xfId="12329" xr:uid="{00000000-0005-0000-0000-00001F1F0000}"/>
    <cellStyle name="___94____Wind farm - operation CF_Horizon round 1 model vFINAL_1_Project Makani Model 04-11-07 v6 2" xfId="12330" xr:uid="{00000000-0005-0000-0000-0000201F0000}"/>
    <cellStyle name="___94____Wind farm - operation CF_Horizon round 1 model vFINAL_1_Project Makani Model 04-11-07 v6 2 2" xfId="12331" xr:uid="{00000000-0005-0000-0000-0000211F0000}"/>
    <cellStyle name="___94____Wind farm - operation CF_Horizon round 1 model vFINAL_1_Project Makani Model 04-11-07 v6 3" xfId="12332" xr:uid="{00000000-0005-0000-0000-0000221F0000}"/>
    <cellStyle name="___94____Wind farm - operation CF_Horizon round 1 model vFINAL_1_Project Makani Model 04-11-07 v6 3 2" xfId="12333" xr:uid="{00000000-0005-0000-0000-0000231F0000}"/>
    <cellStyle name="___94____Wind farm - operation CF_Horizon round 1 model vFINAL_1_Project Makani Model 04-11-07 v6 4" xfId="12334" xr:uid="{00000000-0005-0000-0000-0000241F0000}"/>
    <cellStyle name="___94____Wind farm - operation CF_Horizon round 1 model vFINAL_1_Project Makani Model 04-11-07 v6_UPC G&amp;A (5-3-07)" xfId="12335" xr:uid="{00000000-0005-0000-0000-0000251F0000}"/>
    <cellStyle name="___94____Wind farm - operation CF_Horizon round 1 model vFINAL_1_Project Makani Model 04-11-07 v6_UPC G&amp;A (5-3-07) 2" xfId="12336" xr:uid="{00000000-0005-0000-0000-0000261F0000}"/>
    <cellStyle name="___94____Wind farm - operation CF_Horizon round 1 model vFINAL_1_Project Makani Model 04-11-07 v6_UPC G&amp;A (5-3-07) 2 2" xfId="12337" xr:uid="{00000000-0005-0000-0000-0000271F0000}"/>
    <cellStyle name="___94____Wind farm - operation CF_Horizon round 1 model vFINAL_1_Project Makani Model 04-11-07 v6_UPC G&amp;A (5-3-07) 3" xfId="12338" xr:uid="{00000000-0005-0000-0000-0000281F0000}"/>
    <cellStyle name="___94____Wind farm - operation CF_Horizon round 1 model vFINAL_1_Project Makani Model 04-11-07 v6_UPC G&amp;A (5-3-07) 3 2" xfId="12339" xr:uid="{00000000-0005-0000-0000-0000291F0000}"/>
    <cellStyle name="___94____Wind farm - operation CF_Horizon round 1 model vFINAL_1_Project Makani Model 04-11-07 v6_UPC G&amp;A (5-3-07) 4" xfId="12340" xr:uid="{00000000-0005-0000-0000-00002A1F0000}"/>
    <cellStyle name="___94____Wind farm - operation CF_Pre-Tax GAAP" xfId="12341" xr:uid="{00000000-0005-0000-0000-00002B1F0000}"/>
    <cellStyle name="___94____Wind farm - operation CF_Pre-Tax GAAP 2" xfId="12342" xr:uid="{00000000-0005-0000-0000-00002C1F0000}"/>
    <cellStyle name="___94____Wind farm - operation CF_Pre-Tax GAAP 2 2" xfId="12343" xr:uid="{00000000-0005-0000-0000-00002D1F0000}"/>
    <cellStyle name="___94____Wind farm - operation CF_Pre-Tax GAAP 3" xfId="12344" xr:uid="{00000000-0005-0000-0000-00002E1F0000}"/>
    <cellStyle name="___94____Wind farm - operation CF_WPP - Ormat 6-5-2007  v19i with internal accounting v3 eq method FINAL" xfId="12345" xr:uid="{00000000-0005-0000-0000-00002F1F0000}"/>
    <cellStyle name="___94____Wind farm - operation CF_WPP - Ormat 6-5-2007  v19i with internal accounting v3 eq method FINAL 2" xfId="12346" xr:uid="{00000000-0005-0000-0000-0000301F0000}"/>
    <cellStyle name="___94____Wind farm - operation CF_WPP - Ormat 6-5-2007  v19i with internal accounting v3 eq method FINAL 2 2" xfId="12347" xr:uid="{00000000-0005-0000-0000-0000311F0000}"/>
    <cellStyle name="___94____Wind farm - operation CF_WPP - Ormat 6-5-2007  v19i with internal accounting v3 eq method FINAL 3" xfId="12348" xr:uid="{00000000-0005-0000-0000-0000321F0000}"/>
    <cellStyle name="___94____WPP - Ormat 6-5-2007  v19i with internal accounting v3 eq method FINAL" xfId="12349" xr:uid="{00000000-0005-0000-0000-0000331F0000}"/>
    <cellStyle name="___94____WPP - Ormat 6-5-2007  v19i with internal accounting v3 eq method FINAL 2" xfId="12350" xr:uid="{00000000-0005-0000-0000-0000341F0000}"/>
    <cellStyle name="___94____WPP - Ormat 6-5-2007  v19i with internal accounting v3 eq method FINAL 2 2" xfId="12351" xr:uid="{00000000-0005-0000-0000-0000351F0000}"/>
    <cellStyle name="___94____WPP - Ormat 6-5-2007  v19i with internal accounting v3 eq method FINAL 3" xfId="12352" xr:uid="{00000000-0005-0000-0000-0000361F0000}"/>
    <cellStyle name="___97___" xfId="12353" xr:uid="{00000000-0005-0000-0000-0000371F0000}"/>
    <cellStyle name="___97____071212 Unlevered McCormick Model - 2003 version" xfId="12354" xr:uid="{00000000-0005-0000-0000-0000381F0000}"/>
    <cellStyle name="___970120" xfId="12355" xr:uid="{00000000-0005-0000-0000-0000391F0000}"/>
    <cellStyle name="___970120 2" xfId="12356" xr:uid="{00000000-0005-0000-0000-00003A1F0000}"/>
    <cellStyle name="___970120 3" xfId="12357" xr:uid="{00000000-0005-0000-0000-00003B1F0000}"/>
    <cellStyle name="___970120__50_50" xfId="12358" xr:uid="{00000000-0005-0000-0000-00003C1F0000}"/>
    <cellStyle name="___970120_071212 Unlevered McCormick Model - 2003 version" xfId="12359" xr:uid="{00000000-0005-0000-0000-00003D1F0000}"/>
    <cellStyle name="___970120_B&amp;B Model 4.14.09" xfId="12360" xr:uid="{00000000-0005-0000-0000-00003E1F0000}"/>
    <cellStyle name="___970120_Bridge" xfId="12361" xr:uid="{00000000-0005-0000-0000-00003F1F0000}"/>
    <cellStyle name="___970120_CHECK - White Creek Final Closing Model_2007 11 16 vequity method FINAL" xfId="12362" xr:uid="{00000000-0005-0000-0000-0000401F0000}"/>
    <cellStyle name="___970120_Final Internal Accounting UPC toggle Stetson v2 equity method FINAL v55" xfId="12363" xr:uid="{00000000-0005-0000-0000-0000411F0000}"/>
    <cellStyle name="___970120_Final Internal Accounting UPC toggle Stetson v2 equity method FINAL v57" xfId="12364" xr:uid="{00000000-0005-0000-0000-0000421F0000}"/>
    <cellStyle name="___970120_Liberty Model 07 23 07 WITH TAXES_v3" xfId="12365" xr:uid="{00000000-0005-0000-0000-0000431F0000}"/>
    <cellStyle name="___970120_Merchant Trent" xfId="12366" xr:uid="{00000000-0005-0000-0000-0000441F0000}"/>
    <cellStyle name="___970120_NY Wind Hedge Analysis" xfId="12367" xr:uid="{00000000-0005-0000-0000-0000451F0000}"/>
    <cellStyle name="___970120_Pre-Tax GAAP" xfId="12368" xr:uid="{00000000-0005-0000-0000-0000461F0000}"/>
    <cellStyle name="___970120_Purchase Accounting PPA's" xfId="12369" xr:uid="{00000000-0005-0000-0000-0000471F0000}"/>
    <cellStyle name="___970120_Story II_OpCom_6-26-09" xfId="12370" xr:uid="{00000000-0005-0000-0000-0000481F0000}"/>
    <cellStyle name="___970120_UPC HoldCo Financial Model (09-07-07) - Working Version" xfId="12371" xr:uid="{00000000-0005-0000-0000-0000491F0000}"/>
    <cellStyle name="___970120_UPC New York Wind 1-8-08 v equity method FINAL" xfId="12372" xr:uid="{00000000-0005-0000-0000-00004A1F0000}"/>
    <cellStyle name="___970120_UPC_Northeast_Wind_-_08-20-07" xfId="12373" xr:uid="{00000000-0005-0000-0000-00004B1F0000}"/>
    <cellStyle name="___970120_WPP - Ormat 6-5-2007  v19i with internal accounting v3 eq method FINAL" xfId="12374" xr:uid="{00000000-0005-0000-0000-00004C1F0000}"/>
    <cellStyle name="___BEBU_GI" xfId="12375" xr:uid="{00000000-0005-0000-0000-00004D1F0000}"/>
    <cellStyle name="___BEBU_GI_071212 Unlevered McCormick Model - 2003 version" xfId="12376" xr:uid="{00000000-0005-0000-0000-00004E1F0000}"/>
    <cellStyle name="___dimon" xfId="12377" xr:uid="{00000000-0005-0000-0000-00004F1F0000}"/>
    <cellStyle name="___dimon 2" xfId="12378" xr:uid="{00000000-0005-0000-0000-0000501F0000}"/>
    <cellStyle name="___dimon 2 2" xfId="12379" xr:uid="{00000000-0005-0000-0000-0000511F0000}"/>
    <cellStyle name="___dimon 2_Accounting" xfId="12380" xr:uid="{00000000-0005-0000-0000-0000521F0000}"/>
    <cellStyle name="___dimon 2_Accounting 2" xfId="12381" xr:uid="{00000000-0005-0000-0000-0000531F0000}"/>
    <cellStyle name="___dimon 2_Book3" xfId="12382" xr:uid="{00000000-0005-0000-0000-0000541F0000}"/>
    <cellStyle name="___dimon 2_Book3 2" xfId="12383" xr:uid="{00000000-0005-0000-0000-0000551F0000}"/>
    <cellStyle name="___dimon 2_Naturener Montana Portfolio_temp_Part2" xfId="12384" xr:uid="{00000000-0005-0000-0000-0000561F0000}"/>
    <cellStyle name="___dimon 2_Naturener Montana Portfolio_temp_Part2 2" xfId="12385" xr:uid="{00000000-0005-0000-0000-0000571F0000}"/>
    <cellStyle name="___dimon 3" xfId="12386" xr:uid="{00000000-0005-0000-0000-0000581F0000}"/>
    <cellStyle name="___dimon 3 2" xfId="12387" xr:uid="{00000000-0005-0000-0000-0000591F0000}"/>
    <cellStyle name="___dimon 4" xfId="12388" xr:uid="{00000000-0005-0000-0000-00005A1F0000}"/>
    <cellStyle name="___dimon 4 2" xfId="12389" xr:uid="{00000000-0005-0000-0000-00005B1F0000}"/>
    <cellStyle name="___dimon 5" xfId="12390" xr:uid="{00000000-0005-0000-0000-00005C1F0000}"/>
    <cellStyle name="___dimon 5 2" xfId="12391" xr:uid="{00000000-0005-0000-0000-00005D1F0000}"/>
    <cellStyle name="___dimon 6" xfId="12392" xr:uid="{00000000-0005-0000-0000-00005E1F0000}"/>
    <cellStyle name="___dimon 6 2" xfId="12393" xr:uid="{00000000-0005-0000-0000-00005F1F0000}"/>
    <cellStyle name="___dimon 7" xfId="12394" xr:uid="{00000000-0005-0000-0000-0000601F0000}"/>
    <cellStyle name="___dimon 7 2" xfId="12395" xr:uid="{00000000-0005-0000-0000-0000611F0000}"/>
    <cellStyle name="___dimon 8" xfId="12396" xr:uid="{00000000-0005-0000-0000-0000621F0000}"/>
    <cellStyle name="___dimon_#1 Levered Beech Ridge_021109_Grant,Bonus,No PTCs,MACRs,Term Debt NOL" xfId="12397" xr:uid="{00000000-0005-0000-0000-0000631F0000}"/>
    <cellStyle name="___dimon_#1 Levered Beech Ridge_021109_Grant,Bonus,No PTCs,MACRs,Term Debt NOL 2" xfId="12398" xr:uid="{00000000-0005-0000-0000-0000641F0000}"/>
    <cellStyle name="___dimon_#1 LeveredGrand_Ridge_II-III_021009_Grant,Bonus,No PTCs,MACRs,Term Debt, NOL" xfId="12399" xr:uid="{00000000-0005-0000-0000-0000651F0000}"/>
    <cellStyle name="___dimon_#1 LeveredGrand_Ridge_II-III_021009_Grant,Bonus,No PTCs,MACRs,Term Debt, NOL 2" xfId="12400" xr:uid="{00000000-0005-0000-0000-0000661F0000}"/>
    <cellStyle name="___dimon_#1 LeveredGrand_Ridge_II-III_021009_Grant,Bonus,No PTCs,MACRs,Term Debt, NOL_BeechR Pivot Table 12.2.09" xfId="12401" xr:uid="{00000000-0005-0000-0000-0000671F0000}"/>
    <cellStyle name="___dimon_#1 LeveredGrand_Ridge_II-III_021009_Grant,Bonus,No PTCs,MACRs,Term Debt, NOL_BeechR Pivot Table 12.2.09 2" xfId="12402" xr:uid="{00000000-0005-0000-0000-0000681F0000}"/>
    <cellStyle name="___dimon_071212 Unlevered McCormick Model - 2003 version" xfId="12403" xr:uid="{00000000-0005-0000-0000-0000691F0000}"/>
    <cellStyle name="___dimon_071212 Unlevered McCormick Model - 2003 version 2" xfId="12404" xr:uid="{00000000-0005-0000-0000-00006A1F0000}"/>
    <cellStyle name="___dimon_071212 Unlevered McCormick Model - 2003 version_Accounting" xfId="12405" xr:uid="{00000000-0005-0000-0000-00006B1F0000}"/>
    <cellStyle name="___dimon_071212 Unlevered McCormick Model - 2003 version_Accounting 2" xfId="12406" xr:uid="{00000000-0005-0000-0000-00006C1F0000}"/>
    <cellStyle name="___dimon_071212 Unlevered McCormick Model - 2003 version_Book3" xfId="12407" xr:uid="{00000000-0005-0000-0000-00006D1F0000}"/>
    <cellStyle name="___dimon_071212 Unlevered McCormick Model - 2003 version_Book3 2" xfId="12408" xr:uid="{00000000-0005-0000-0000-00006E1F0000}"/>
    <cellStyle name="___dimon_071212 Unlevered McCormick Model - 2003 version_Naturener Montana Portfolio_temp_Part2" xfId="12409" xr:uid="{00000000-0005-0000-0000-00006F1F0000}"/>
    <cellStyle name="___dimon_071212 Unlevered McCormick Model - 2003 version_Naturener Montana Portfolio_temp_Part2 2" xfId="12410" xr:uid="{00000000-0005-0000-0000-0000701F0000}"/>
    <cellStyle name="___dimon_1.Inputs" xfId="12411" xr:uid="{00000000-0005-0000-0000-0000711F0000}"/>
    <cellStyle name="___dimon_2008 IWNA 7.75% 53% ERISA P50 (Invnergy)_FROM JPM" xfId="12412" xr:uid="{00000000-0005-0000-0000-0000721F0000}"/>
    <cellStyle name="___dimon_2008 IWNA 7.75% 53% ERISA P50 (Invnergy)_FROM JPM 2" xfId="12413" xr:uid="{00000000-0005-0000-0000-0000731F0000}"/>
    <cellStyle name="___dimon_2008 IWNA 7.75% 53% ERISA P50 (Invnergy)_FROM JPM_IWNA 3-Pack ECCA Sheldon Funding 01302009" xfId="12414" xr:uid="{00000000-0005-0000-0000-0000741F0000}"/>
    <cellStyle name="___dimon_2008 IWNA 7.75% 53% ERISA P50 (Invnergy)_FROM JPM_IWNA 3-Pack ECCA Sheldon Funding 01302009 2" xfId="12415" xr:uid="{00000000-0005-0000-0000-0000751F0000}"/>
    <cellStyle name="___dimon_2008 IWNA Portfolio 06182008 v2 (WC Hedge)_JPM BL sizing" xfId="12416" xr:uid="{00000000-0005-0000-0000-0000761F0000}"/>
    <cellStyle name="___dimon_2008 IWNA Portfolio 06182008 v2 (WC Hedge)_JPM BL sizing 2" xfId="12417" xr:uid="{00000000-0005-0000-0000-0000771F0000}"/>
    <cellStyle name="___dimon_2008 IWNA Portfolio 06182008 v2 (WC Hedge)_JPM BL sizing_BeechR Pivot Table 12.2.09" xfId="12418" xr:uid="{00000000-0005-0000-0000-0000781F0000}"/>
    <cellStyle name="___dimon_2008 IWNA Portfolio 06182008 v2 (WC Hedge)_JPM BL sizing_BeechR Pivot Table 12.2.09 2" xfId="12419" xr:uid="{00000000-0005-0000-0000-0000791F0000}"/>
    <cellStyle name="___dimon_2008 IWNA Portfolio 06182008 v2 (WC Hedge)_JPM BL sizing_IWNA 3-Pack ECCA Sheldon Funding 01302009" xfId="12420" xr:uid="{00000000-0005-0000-0000-00007A1F0000}"/>
    <cellStyle name="___dimon_2008 IWNA Portfolio 06182008 v2 (WC Hedge)_JPM BL sizing_IWNA 3-Pack ECCA Sheldon Funding 01302009 2" xfId="12421" xr:uid="{00000000-0005-0000-0000-00007B1F0000}"/>
    <cellStyle name="___dimon_2008 IWNA Portfolio 06232008 (JPM)_BL Sizing" xfId="12422" xr:uid="{00000000-0005-0000-0000-00007C1F0000}"/>
    <cellStyle name="___dimon_2008 IWNA Portfolio 06232008 (JPM)_BL Sizing 2" xfId="12423" xr:uid="{00000000-0005-0000-0000-00007D1F0000}"/>
    <cellStyle name="___dimon_2008 IWNA Portfolio 06232008 (JPM)_BL Sizing_BeechR Pivot Table 12.2.09" xfId="12424" xr:uid="{00000000-0005-0000-0000-00007E1F0000}"/>
    <cellStyle name="___dimon_2008 IWNA Portfolio 06232008 (JPM)_BL Sizing_BeechR Pivot Table 12.2.09 2" xfId="12425" xr:uid="{00000000-0005-0000-0000-00007F1F0000}"/>
    <cellStyle name="___dimon_2008 IWNA Portfolio 06232008 (JPM)_BL Sizing_IWNA 3-Pack ECCA Sheldon Funding 01302009" xfId="12426" xr:uid="{00000000-0005-0000-0000-0000801F0000}"/>
    <cellStyle name="___dimon_2008 IWNA Portfolio 06232008 (JPM)_BL Sizing_IWNA 3-Pack ECCA Sheldon Funding 01302009 2" xfId="12427" xr:uid="{00000000-0005-0000-0000-0000811F0000}"/>
    <cellStyle name="___dimon_2008 IWNA Portfolio 08022008 (JPM TE) updated for WC vol" xfId="12428" xr:uid="{00000000-0005-0000-0000-0000821F0000}"/>
    <cellStyle name="___dimon_2008 IWNA Portfolio 08022008 (JPM TE) updated for WC vol 2" xfId="12429" xr:uid="{00000000-0005-0000-0000-0000831F0000}"/>
    <cellStyle name="___dimon_2008 IWNA Portfolio 08022008 (JPM TE) updated for WC vol_BeechR Pivot Table 12.2.09" xfId="12430" xr:uid="{00000000-0005-0000-0000-0000841F0000}"/>
    <cellStyle name="___dimon_2008 IWNA Portfolio 08022008 (JPM TE) updated for WC vol_BeechR Pivot Table 12.2.09 2" xfId="12431" xr:uid="{00000000-0005-0000-0000-0000851F0000}"/>
    <cellStyle name="___dimon_2008 IWNA Portfolio 08022008 (JPM TE) updated for WC vol_IWNA 3-Pack ECCA Sheldon Funding 01302009" xfId="12432" xr:uid="{00000000-0005-0000-0000-0000861F0000}"/>
    <cellStyle name="___dimon_2008 IWNA Portfolio 08022008 (JPM TE) updated for WC vol_IWNA 3-Pack ECCA Sheldon Funding 01302009 2" xfId="12433" xr:uid="{00000000-0005-0000-0000-0000871F0000}"/>
    <cellStyle name="___dimon_2008 IWNA Portfolio 09262008 (JPM TE &amp; CE)__TE Assumps" xfId="12434" xr:uid="{00000000-0005-0000-0000-0000881F0000}"/>
    <cellStyle name="___dimon_2008 IWNA Portfolio 09262008 (JPM TE &amp; CE)__TE Assumps 2" xfId="12435" xr:uid="{00000000-0005-0000-0000-0000891F0000}"/>
    <cellStyle name="___dimon_2008 IWNA Portfolio 09262008 (JPM TE &amp; CE)__TE Assumps_IWNA 3-Pack ECCA Sheldon Funding 01302009" xfId="12436" xr:uid="{00000000-0005-0000-0000-00008A1F0000}"/>
    <cellStyle name="___dimon_2008 IWNA Portfolio 09262008 (JPM TE &amp; CE)__TE Assumps_IWNA 3-Pack ECCA Sheldon Funding 01302009 2" xfId="12437" xr:uid="{00000000-0005-0000-0000-00008B1F0000}"/>
    <cellStyle name="___dimon_2008 IWNA v12 7.75% 53% TaxEx P50 (Invenergy)_10242008" xfId="12438" xr:uid="{00000000-0005-0000-0000-00008C1F0000}"/>
    <cellStyle name="___dimon_2008 IWNA v12 7.75% 53% TaxEx P50 (Invenergy)_10242008 2" xfId="12439" xr:uid="{00000000-0005-0000-0000-00008D1F0000}"/>
    <cellStyle name="___dimon_2008 IWNA v12 7.75% 53% TaxEx P50 (Invenergy)_10242008_IWNA 3-Pack ECCA Sheldon Funding 01302009" xfId="12440" xr:uid="{00000000-0005-0000-0000-00008E1F0000}"/>
    <cellStyle name="___dimon_2008 IWNA v12 7.75% 53% TaxEx P50 (Invenergy)_10242008_IWNA 3-Pack ECCA Sheldon Funding 01302009 2" xfId="12441" xr:uid="{00000000-0005-0000-0000-00008F1F0000}"/>
    <cellStyle name="___dimon_2008 IWNA v12 7.75% 53% TaxEx P50 (Invenergy)_NO HAIRCUTS" xfId="12442" xr:uid="{00000000-0005-0000-0000-0000901F0000}"/>
    <cellStyle name="___dimon_2008 IWNA v12 7.75% 53% TaxEx P50 (Invenergy)_NO HAIRCUTS 2" xfId="12443" xr:uid="{00000000-0005-0000-0000-0000911F0000}"/>
    <cellStyle name="___dimon_2008 IWNA v12 7.75% 53% TaxEx P50 (Invenergy)_NO HAIRCUTS_IWNA 3-Pack ECCA Sheldon Funding 01302009" xfId="12444" xr:uid="{00000000-0005-0000-0000-0000921F0000}"/>
    <cellStyle name="___dimon_2008 IWNA v12 7.75% 53% TaxEx P50 (Invenergy)_NO HAIRCUTS_IWNA 3-Pack ECCA Sheldon Funding 01302009 2" xfId="12445" xr:uid="{00000000-0005-0000-0000-0000931F0000}"/>
    <cellStyle name="___dimon_Accounting" xfId="12446" xr:uid="{00000000-0005-0000-0000-0000941F0000}"/>
    <cellStyle name="___dimon_Accounting 2" xfId="12447" xr:uid="{00000000-0005-0000-0000-0000951F0000}"/>
    <cellStyle name="___dimon_Alta Mesa v3 10yr 6.75% $10m no Bonus P50" xfId="12448" xr:uid="{00000000-0005-0000-0000-0000961F0000}"/>
    <cellStyle name="___dimon_Alta Mesa v3 10yr 6.75% $10m no Bonus P50 2" xfId="12449" xr:uid="{00000000-0005-0000-0000-0000971F0000}"/>
    <cellStyle name="___dimon_Alta Mesa v3 10yr 6.75% $10m no Bonus P50_BeechR Pivot Table 12.2.09" xfId="12450" xr:uid="{00000000-0005-0000-0000-0000981F0000}"/>
    <cellStyle name="___dimon_Alta Mesa v3 10yr 6.75% $10m no Bonus P50_BeechR Pivot Table 12.2.09 2" xfId="12451" xr:uid="{00000000-0005-0000-0000-0000991F0000}"/>
    <cellStyle name="___dimon_Alta Mesa v3 10yr 6.75% $10m no Bonus P50_IWNA 3-Pack ECCA Sheldon Funding 01302009" xfId="12452" xr:uid="{00000000-0005-0000-0000-00009A1F0000}"/>
    <cellStyle name="___dimon_Alta Mesa v3 10yr 6.75% $10m no Bonus P50_IWNA 3-Pack ECCA Sheldon Funding 01302009 2" xfId="12453" xr:uid="{00000000-0005-0000-0000-00009B1F0000}"/>
    <cellStyle name="___dimon_Alta Mesa v3 10yr 7.25% $10m Bonus P50" xfId="12454" xr:uid="{00000000-0005-0000-0000-00009C1F0000}"/>
    <cellStyle name="___dimon_Alta Mesa v3 10yr 7.25% $10m Bonus P50 2" xfId="12455" xr:uid="{00000000-0005-0000-0000-00009D1F0000}"/>
    <cellStyle name="___dimon_Alta Mesa v3 10yr 7.25% $10m Bonus P50_BeechR Pivot Table 12.2.09" xfId="12456" xr:uid="{00000000-0005-0000-0000-00009E1F0000}"/>
    <cellStyle name="___dimon_Alta Mesa v3 10yr 7.25% $10m Bonus P50_BeechR Pivot Table 12.2.09 2" xfId="12457" xr:uid="{00000000-0005-0000-0000-00009F1F0000}"/>
    <cellStyle name="___dimon_Alta Mesa v3 10yr 7.25% $10m Bonus P50_IWNA 3-Pack ECCA Sheldon Funding 01302009" xfId="12458" xr:uid="{00000000-0005-0000-0000-0000A01F0000}"/>
    <cellStyle name="___dimon_Alta Mesa v3 10yr 7.25% $10m Bonus P50_IWNA 3-Pack ECCA Sheldon Funding 01302009 2" xfId="12459" xr:uid="{00000000-0005-0000-0000-0000A11F0000}"/>
    <cellStyle name="___dimon_BeechR Pivot Table 12.2.09" xfId="12460" xr:uid="{00000000-0005-0000-0000-0000A21F0000}"/>
    <cellStyle name="___dimon_BeechR Pivot Table 12.2.09 2" xfId="12461" xr:uid="{00000000-0005-0000-0000-0000A31F0000}"/>
    <cellStyle name="___dimon_Big Otter 101209 Grant and TE 100.5MW_20mileT" xfId="12462" xr:uid="{00000000-0005-0000-0000-0000A41F0000}"/>
    <cellStyle name="___dimon_Big Otter 101209 Grant and TE 100.5MW_20mileT 2" xfId="12463" xr:uid="{00000000-0005-0000-0000-0000A51F0000}"/>
    <cellStyle name="___dimon_Bish Hill_$77.5_lowncf_ Bundled Price_Lenders_092909" xfId="12464" xr:uid="{00000000-0005-0000-0000-0000A61F0000}"/>
    <cellStyle name="___dimon_Bish Hill_$77.5_lowncf_ Bundled Price_Lenders_092909 2" xfId="12465" xr:uid="{00000000-0005-0000-0000-0000A71F0000}"/>
    <cellStyle name="___dimon_BishHilll_1.25M per WTG with $72 bundled price_200MWs_BF" xfId="12466" xr:uid="{00000000-0005-0000-0000-0000A81F0000}"/>
    <cellStyle name="___dimon_BishHilll_1.25M per WTG with $72 bundled price_200MWs_BF 2" xfId="12467" xr:uid="{00000000-0005-0000-0000-0000A91F0000}"/>
    <cellStyle name="___dimon_Bishop Hill_Grant_082409_200MW" xfId="12468" xr:uid="{00000000-0005-0000-0000-0000AA1F0000}"/>
    <cellStyle name="___dimon_Bishop Hill_Grant_082409_200MW 2" xfId="12469" xr:uid="{00000000-0005-0000-0000-0000AB1F0000}"/>
    <cellStyle name="___dimon_Book3" xfId="12470" xr:uid="{00000000-0005-0000-0000-0000AC1F0000}"/>
    <cellStyle name="___dimon_Book3 2" xfId="12471" xr:uid="{00000000-0005-0000-0000-0000AD1F0000}"/>
    <cellStyle name="___dimon_Buzzard Creek_250MW_PTC_010610" xfId="12472" xr:uid="{00000000-0005-0000-0000-0000AE1F0000}"/>
    <cellStyle name="___dimon_Buzzard Creek_250MW_PTC_010610 2" xfId="12473" xr:uid="{00000000-0005-0000-0000-0000AF1F0000}"/>
    <cellStyle name="___dimon_California Ridge 120109 and 200MW" xfId="12474" xr:uid="{00000000-0005-0000-0000-0000B01F0000}"/>
    <cellStyle name="___dimon_California Ridge 120109 and 200MW 2" xfId="12475" xr:uid="{00000000-0005-0000-0000-0000B11F0000}"/>
    <cellStyle name="___dimon_California Ridge_042909_Grant and TE_99M_as bid" xfId="12476" xr:uid="{00000000-0005-0000-0000-0000B21F0000}"/>
    <cellStyle name="___dimon_California Ridge_042909_Grant and TE_99M_as bid 2" xfId="12477" xr:uid="{00000000-0005-0000-0000-0000B31F0000}"/>
    <cellStyle name="___dimon_California Ridge_042909_Grant and TE_99Mw" xfId="12478" xr:uid="{00000000-0005-0000-0000-0000B41F0000}"/>
    <cellStyle name="___dimon_California Ridge_042909_Grant and TE_99Mw 2" xfId="12479" xr:uid="{00000000-0005-0000-0000-0000B51F0000}"/>
    <cellStyle name="___dimon_CHECK - White Creek Final Closing Model_2007 11 16 vequity method FINAL" xfId="12480" xr:uid="{00000000-0005-0000-0000-0000B61F0000}"/>
    <cellStyle name="___dimon_CHECK - White Creek Final Closing Model_2007 11 16 vequity method FINAL 2" xfId="12481" xr:uid="{00000000-0005-0000-0000-0000B71F0000}"/>
    <cellStyle name="___dimon_ClearSky_AEP_Min_04.04.02_Bank" xfId="12482" xr:uid="{00000000-0005-0000-0000-0000B81F0000}"/>
    <cellStyle name="___dimon_ClearSky_AEP_Min_04.04.02_Bank 2" xfId="12483" xr:uid="{00000000-0005-0000-0000-0000B91F0000}"/>
    <cellStyle name="___dimon_ClearSky_AEP_Min_04.04.02_Bank 2 2" xfId="12484" xr:uid="{00000000-0005-0000-0000-0000BA1F0000}"/>
    <cellStyle name="___dimon_ClearSky_AEP_Min_04.04.02_Bank 3" xfId="12485" xr:uid="{00000000-0005-0000-0000-0000BB1F0000}"/>
    <cellStyle name="___dimon_ClearSky_AEP_Min_04.04.02_Bank 3 2" xfId="12486" xr:uid="{00000000-0005-0000-0000-0000BC1F0000}"/>
    <cellStyle name="___dimon_ClearSky_AEP_Min_04.04.02_Bank 4" xfId="12487" xr:uid="{00000000-0005-0000-0000-0000BD1F0000}"/>
    <cellStyle name="___dimon_ClearSky_AEP_Min_04.04.02_Bank 4 2" xfId="12488" xr:uid="{00000000-0005-0000-0000-0000BE1F0000}"/>
    <cellStyle name="___dimon_ClearSky_AEP_Min_04.04.02_Bank 5" xfId="12489" xr:uid="{00000000-0005-0000-0000-0000BF1F0000}"/>
    <cellStyle name="___dimon_ClearSky_AEP_Min_04.04.02_Bank 5 2" xfId="12490" xr:uid="{00000000-0005-0000-0000-0000C01F0000}"/>
    <cellStyle name="___dimon_ClearSky_AEP_Min_04.04.02_Bank 6" xfId="12491" xr:uid="{00000000-0005-0000-0000-0000C11F0000}"/>
    <cellStyle name="___dimon_Clearsky_internal_050301" xfId="12492" xr:uid="{00000000-0005-0000-0000-0000C21F0000}"/>
    <cellStyle name="___dimon_Clearsky_internal_050301 2" xfId="12493" xr:uid="{00000000-0005-0000-0000-0000C31F0000}"/>
    <cellStyle name="___dimon_Clearsky_internal_070201" xfId="12494" xr:uid="{00000000-0005-0000-0000-0000C41F0000}"/>
    <cellStyle name="___dimon_Clearsky_internal_070201 2" xfId="12495" xr:uid="{00000000-0005-0000-0000-0000C51F0000}"/>
    <cellStyle name="___dimon_Clearsky_internal_070201 2 2" xfId="12496" xr:uid="{00000000-0005-0000-0000-0000C61F0000}"/>
    <cellStyle name="___dimon_Clearsky_internal_070201 3" xfId="12497" xr:uid="{00000000-0005-0000-0000-0000C71F0000}"/>
    <cellStyle name="___dimon_Clearsky_internal_070201 3 2" xfId="12498" xr:uid="{00000000-0005-0000-0000-0000C81F0000}"/>
    <cellStyle name="___dimon_Clearsky_internal_070201 4" xfId="12499" xr:uid="{00000000-0005-0000-0000-0000C91F0000}"/>
    <cellStyle name="___dimon_Clearsky_internal_070201 4 2" xfId="12500" xr:uid="{00000000-0005-0000-0000-0000CA1F0000}"/>
    <cellStyle name="___dimon_Clearsky_internal_070201 5" xfId="12501" xr:uid="{00000000-0005-0000-0000-0000CB1F0000}"/>
    <cellStyle name="___dimon_Clearsky_internal_070201 5 2" xfId="12502" xr:uid="{00000000-0005-0000-0000-0000CC1F0000}"/>
    <cellStyle name="___dimon_Clearsky_internal_070201 6" xfId="12503" xr:uid="{00000000-0005-0000-0000-0000CD1F0000}"/>
    <cellStyle name="___dimon_Clearsky_internal_070201.xls Chart 2" xfId="12504" xr:uid="{00000000-0005-0000-0000-0000CE1F0000}"/>
    <cellStyle name="___dimon_Clearsky_internal_070201.xls Chart 2 2" xfId="12505" xr:uid="{00000000-0005-0000-0000-0000CF1F0000}"/>
    <cellStyle name="___dimon_Clearsky_internal_070201_1" xfId="12506" xr:uid="{00000000-0005-0000-0000-0000D01F0000}"/>
    <cellStyle name="___dimon_Clearsky_internal_070201_1 2" xfId="12507" xr:uid="{00000000-0005-0000-0000-0000D11F0000}"/>
    <cellStyle name="___dimon_Clearsky_Outside_070201.xls Chart 2" xfId="12508" xr:uid="{00000000-0005-0000-0000-0000D21F0000}"/>
    <cellStyle name="___dimon_Clearsky_Outside_070201.xls Chart 2 2" xfId="12509" xr:uid="{00000000-0005-0000-0000-0000D31F0000}"/>
    <cellStyle name="___dimon_Clearsky_Outside_070201.xls Chart 2 2 2" xfId="12510" xr:uid="{00000000-0005-0000-0000-0000D41F0000}"/>
    <cellStyle name="___dimon_Clearsky_Outside_070201.xls Chart 2 3" xfId="12511" xr:uid="{00000000-0005-0000-0000-0000D51F0000}"/>
    <cellStyle name="___dimon_Clearsky_Outside_070201.xls Chart 2 3 2" xfId="12512" xr:uid="{00000000-0005-0000-0000-0000D61F0000}"/>
    <cellStyle name="___dimon_Clearsky_Outside_070201.xls Chart 2 4" xfId="12513" xr:uid="{00000000-0005-0000-0000-0000D71F0000}"/>
    <cellStyle name="___dimon_Clearsky_Outside_070201.xls Chart 2 4 2" xfId="12514" xr:uid="{00000000-0005-0000-0000-0000D81F0000}"/>
    <cellStyle name="___dimon_Clearsky_Outside_070201.xls Chart 2 5" xfId="12515" xr:uid="{00000000-0005-0000-0000-0000D91F0000}"/>
    <cellStyle name="___dimon_Clearsky_Outside_070201.xls Chart 2 5 2" xfId="12516" xr:uid="{00000000-0005-0000-0000-0000DA1F0000}"/>
    <cellStyle name="___dimon_Clearsky_Outside_070201.xls Chart 2 6" xfId="12517" xr:uid="{00000000-0005-0000-0000-0000DB1F0000}"/>
    <cellStyle name="___dimon_Copy of G&amp;A_reports_v4" xfId="12518" xr:uid="{00000000-0005-0000-0000-0000DC1F0000}"/>
    <cellStyle name="___dimon_Copy of NEW Levered GRIIIII_03312009_MCF v2" xfId="12519" xr:uid="{00000000-0005-0000-0000-0000DD1F0000}"/>
    <cellStyle name="___dimon_Copy of NEW Levered GRIIIII_03312009_MCF v2 2" xfId="12520" xr:uid="{00000000-0005-0000-0000-0000DE1F0000}"/>
    <cellStyle name="___dimon_Copy of NEW Levered GRIIIII_03312009_MCF v2_BeechR Pivot Table 12.2.09" xfId="12521" xr:uid="{00000000-0005-0000-0000-0000DF1F0000}"/>
    <cellStyle name="___dimon_Copy of NEW Levered GRIIIII_03312009_MCF v2_BeechR Pivot Table 12.2.09 2" xfId="12522" xr:uid="{00000000-0005-0000-0000-0000E01F0000}"/>
    <cellStyle name="___dimon_Copy of Vento III v27i P50 1st" xfId="12523" xr:uid="{00000000-0005-0000-0000-0000E11F0000}"/>
    <cellStyle name="___dimon_Distribution Break Out" xfId="12524" xr:uid="{00000000-0005-0000-0000-0000E21F0000}"/>
    <cellStyle name="___dimon_Distribution Break Out 2" xfId="12525" xr:uid="{00000000-0005-0000-0000-0000E31F0000}"/>
    <cellStyle name="___dimon_Distribution Break Out_BeechR Pivot Table 12.2.09" xfId="12526" xr:uid="{00000000-0005-0000-0000-0000E41F0000}"/>
    <cellStyle name="___dimon_Distribution Break Out_BeechR Pivot Table 12.2.09 2" xfId="12527" xr:uid="{00000000-0005-0000-0000-0000E51F0000}"/>
    <cellStyle name="___dimon_Distribution Break Out_IWNA 3-Pack ECCA Sheldon Funding 01302009" xfId="12528" xr:uid="{00000000-0005-0000-0000-0000E61F0000}"/>
    <cellStyle name="___dimon_Distribution Break Out_IWNA 3-Pack ECCA Sheldon Funding 01302009 2" xfId="12529" xr:uid="{00000000-0005-0000-0000-0000E71F0000}"/>
    <cellStyle name="___dimon_EWC 43.5MW8oMtresc 3_25_021" xfId="12530" xr:uid="{00000000-0005-0000-0000-0000E81F0000}"/>
    <cellStyle name="___dimon_EWC 43.5MW8oMtresc 3_25_021 2" xfId="12531" xr:uid="{00000000-0005-0000-0000-0000E91F0000}"/>
    <cellStyle name="___dimon_EWC 43.5MW8oMtresc 3_25_021 2 2" xfId="12532" xr:uid="{00000000-0005-0000-0000-0000EA1F0000}"/>
    <cellStyle name="___dimon_EWC 43.5MW8oMtresc 3_25_021 2_Accounting" xfId="12533" xr:uid="{00000000-0005-0000-0000-0000EB1F0000}"/>
    <cellStyle name="___dimon_EWC 43.5MW8oMtresc 3_25_021 2_Accounting 2" xfId="12534" xr:uid="{00000000-0005-0000-0000-0000EC1F0000}"/>
    <cellStyle name="___dimon_EWC 43.5MW8oMtresc 3_25_021 2_Book3" xfId="12535" xr:uid="{00000000-0005-0000-0000-0000ED1F0000}"/>
    <cellStyle name="___dimon_EWC 43.5MW8oMtresc 3_25_021 2_Book3 2" xfId="12536" xr:uid="{00000000-0005-0000-0000-0000EE1F0000}"/>
    <cellStyle name="___dimon_EWC 43.5MW8oMtresc 3_25_021 2_Naturener Montana Portfolio_temp_Part2" xfId="12537" xr:uid="{00000000-0005-0000-0000-0000EF1F0000}"/>
    <cellStyle name="___dimon_EWC 43.5MW8oMtresc 3_25_021 2_Naturener Montana Portfolio_temp_Part2 2" xfId="12538" xr:uid="{00000000-0005-0000-0000-0000F01F0000}"/>
    <cellStyle name="___dimon_EWC 43.5MW8oMtresc 3_25_021 3" xfId="12539" xr:uid="{00000000-0005-0000-0000-0000F11F0000}"/>
    <cellStyle name="___dimon_EWC 43.5MW8oMtresc 3_25_021 3 2" xfId="12540" xr:uid="{00000000-0005-0000-0000-0000F21F0000}"/>
    <cellStyle name="___dimon_EWC 43.5MW8oMtresc 3_25_021 4" xfId="12541" xr:uid="{00000000-0005-0000-0000-0000F31F0000}"/>
    <cellStyle name="___dimon_EWC 43.5MW8oMtresc 3_25_021 4 2" xfId="12542" xr:uid="{00000000-0005-0000-0000-0000F41F0000}"/>
    <cellStyle name="___dimon_EWC 43.5MW8oMtresc 3_25_021 5" xfId="12543" xr:uid="{00000000-0005-0000-0000-0000F51F0000}"/>
    <cellStyle name="___dimon_EWC 43.5MW8oMtresc 3_25_021 5 2" xfId="12544" xr:uid="{00000000-0005-0000-0000-0000F61F0000}"/>
    <cellStyle name="___dimon_EWC 43.5MW8oMtresc 3_25_021 6" xfId="12545" xr:uid="{00000000-0005-0000-0000-0000F71F0000}"/>
    <cellStyle name="___dimon_EWC 43.5MW8oMtresc 3_25_021 6 2" xfId="12546" xr:uid="{00000000-0005-0000-0000-0000F81F0000}"/>
    <cellStyle name="___dimon_EWC 43.5MW8oMtresc 3_25_021 7" xfId="12547" xr:uid="{00000000-0005-0000-0000-0000F91F0000}"/>
    <cellStyle name="___dimon_EWC 43.5MW8oMtresc 3_25_021 7 2" xfId="12548" xr:uid="{00000000-0005-0000-0000-0000FA1F0000}"/>
    <cellStyle name="___dimon_EWC 43.5MW8oMtresc 3_25_021 8" xfId="12549" xr:uid="{00000000-0005-0000-0000-0000FB1F0000}"/>
    <cellStyle name="___dimon_EWC 43.5MW8oMtresc 3_25_021_#1 Levered Beech Ridge_021109_Grant,Bonus,No PTCs,MACRs,Term Debt NOL" xfId="12550" xr:uid="{00000000-0005-0000-0000-0000FC1F0000}"/>
    <cellStyle name="___dimon_EWC 43.5MW8oMtresc 3_25_021_#1 Levered Beech Ridge_021109_Grant,Bonus,No PTCs,MACRs,Term Debt NOL 2" xfId="12551" xr:uid="{00000000-0005-0000-0000-0000FD1F0000}"/>
    <cellStyle name="___dimon_EWC 43.5MW8oMtresc 3_25_021_#1 LeveredGrand_Ridge_II-III_021009_Grant,Bonus,No PTCs,MACRs,Term Debt, NOL" xfId="12552" xr:uid="{00000000-0005-0000-0000-0000FE1F0000}"/>
    <cellStyle name="___dimon_EWC 43.5MW8oMtresc 3_25_021_#1 LeveredGrand_Ridge_II-III_021009_Grant,Bonus,No PTCs,MACRs,Term Debt, NOL 2" xfId="12553" xr:uid="{00000000-0005-0000-0000-0000FF1F0000}"/>
    <cellStyle name="___dimon_EWC 43.5MW8oMtresc 3_25_021_#1 LeveredGrand_Ridge_II-III_021009_Grant,Bonus,No PTCs,MACRs,Term Debt, NOL_BeechR Pivot Table 12.2.09" xfId="12554" xr:uid="{00000000-0005-0000-0000-000000200000}"/>
    <cellStyle name="___dimon_EWC 43.5MW8oMtresc 3_25_021_#1 LeveredGrand_Ridge_II-III_021009_Grant,Bonus,No PTCs,MACRs,Term Debt, NOL_BeechR Pivot Table 12.2.09 2" xfId="12555" xr:uid="{00000000-0005-0000-0000-000001200000}"/>
    <cellStyle name="___dimon_EWC 43.5MW8oMtresc 3_25_021_071212 Unlevered McCormick Model - 2003 version" xfId="12556" xr:uid="{00000000-0005-0000-0000-000002200000}"/>
    <cellStyle name="___dimon_EWC 43.5MW8oMtresc 3_25_021_071212 Unlevered McCormick Model - 2003 version 2" xfId="12557" xr:uid="{00000000-0005-0000-0000-000003200000}"/>
    <cellStyle name="___dimon_EWC 43.5MW8oMtresc 3_25_021_071212 Unlevered McCormick Model - 2003 version_Accounting" xfId="12558" xr:uid="{00000000-0005-0000-0000-000004200000}"/>
    <cellStyle name="___dimon_EWC 43.5MW8oMtresc 3_25_021_071212 Unlevered McCormick Model - 2003 version_Accounting 2" xfId="12559" xr:uid="{00000000-0005-0000-0000-000005200000}"/>
    <cellStyle name="___dimon_EWC 43.5MW8oMtresc 3_25_021_071212 Unlevered McCormick Model - 2003 version_Book3" xfId="12560" xr:uid="{00000000-0005-0000-0000-000006200000}"/>
    <cellStyle name="___dimon_EWC 43.5MW8oMtresc 3_25_021_071212 Unlevered McCormick Model - 2003 version_Book3 2" xfId="12561" xr:uid="{00000000-0005-0000-0000-000007200000}"/>
    <cellStyle name="___dimon_EWC 43.5MW8oMtresc 3_25_021_071212 Unlevered McCormick Model - 2003 version_Naturener Montana Portfolio_temp_Part2" xfId="12562" xr:uid="{00000000-0005-0000-0000-000008200000}"/>
    <cellStyle name="___dimon_EWC 43.5MW8oMtresc 3_25_021_071212 Unlevered McCormick Model - 2003 version_Naturener Montana Portfolio_temp_Part2 2" xfId="12563" xr:uid="{00000000-0005-0000-0000-000009200000}"/>
    <cellStyle name="___dimon_EWC 43.5MW8oMtresc 3_25_021_1.Inputs" xfId="12564" xr:uid="{00000000-0005-0000-0000-00000A200000}"/>
    <cellStyle name="___dimon_EWC 43.5MW8oMtresc 3_25_021_2008 IWNA 7.75% 53% ERISA P50 (Invnergy)_FROM JPM" xfId="12565" xr:uid="{00000000-0005-0000-0000-00000B200000}"/>
    <cellStyle name="___dimon_EWC 43.5MW8oMtresc 3_25_021_2008 IWNA 7.75% 53% ERISA P50 (Invnergy)_FROM JPM 2" xfId="12566" xr:uid="{00000000-0005-0000-0000-00000C200000}"/>
    <cellStyle name="___dimon_EWC 43.5MW8oMtresc 3_25_021_2008 IWNA 7.75% 53% ERISA P50 (Invnergy)_FROM JPM_IWNA 3-Pack ECCA Sheldon Funding 01302009" xfId="12567" xr:uid="{00000000-0005-0000-0000-00000D200000}"/>
    <cellStyle name="___dimon_EWC 43.5MW8oMtresc 3_25_021_2008 IWNA 7.75% 53% ERISA P50 (Invnergy)_FROM JPM_IWNA 3-Pack ECCA Sheldon Funding 01302009 2" xfId="12568" xr:uid="{00000000-0005-0000-0000-00000E200000}"/>
    <cellStyle name="___dimon_EWC 43.5MW8oMtresc 3_25_021_2008 IWNA Portfolio 06182008 v2 (WC Hedge)_JPM BL sizing" xfId="12569" xr:uid="{00000000-0005-0000-0000-00000F200000}"/>
    <cellStyle name="___dimon_EWC 43.5MW8oMtresc 3_25_021_2008 IWNA Portfolio 06182008 v2 (WC Hedge)_JPM BL sizing 2" xfId="12570" xr:uid="{00000000-0005-0000-0000-000010200000}"/>
    <cellStyle name="___dimon_EWC 43.5MW8oMtresc 3_25_021_2008 IWNA Portfolio 06182008 v2 (WC Hedge)_JPM BL sizing_BeechR Pivot Table 12.2.09" xfId="12571" xr:uid="{00000000-0005-0000-0000-000011200000}"/>
    <cellStyle name="___dimon_EWC 43.5MW8oMtresc 3_25_021_2008 IWNA Portfolio 06182008 v2 (WC Hedge)_JPM BL sizing_BeechR Pivot Table 12.2.09 2" xfId="12572" xr:uid="{00000000-0005-0000-0000-000012200000}"/>
    <cellStyle name="___dimon_EWC 43.5MW8oMtresc 3_25_021_2008 IWNA Portfolio 06182008 v2 (WC Hedge)_JPM BL sizing_IWNA 3-Pack ECCA Sheldon Funding 01302009" xfId="12573" xr:uid="{00000000-0005-0000-0000-000013200000}"/>
    <cellStyle name="___dimon_EWC 43.5MW8oMtresc 3_25_021_2008 IWNA Portfolio 06182008 v2 (WC Hedge)_JPM BL sizing_IWNA 3-Pack ECCA Sheldon Funding 01302009 2" xfId="12574" xr:uid="{00000000-0005-0000-0000-000014200000}"/>
    <cellStyle name="___dimon_EWC 43.5MW8oMtresc 3_25_021_2008 IWNA Portfolio 06232008 (JPM)_BL Sizing" xfId="12575" xr:uid="{00000000-0005-0000-0000-000015200000}"/>
    <cellStyle name="___dimon_EWC 43.5MW8oMtresc 3_25_021_2008 IWNA Portfolio 06232008 (JPM)_BL Sizing 2" xfId="12576" xr:uid="{00000000-0005-0000-0000-000016200000}"/>
    <cellStyle name="___dimon_EWC 43.5MW8oMtresc 3_25_021_2008 IWNA Portfolio 06232008 (JPM)_BL Sizing_BeechR Pivot Table 12.2.09" xfId="12577" xr:uid="{00000000-0005-0000-0000-000017200000}"/>
    <cellStyle name="___dimon_EWC 43.5MW8oMtresc 3_25_021_2008 IWNA Portfolio 06232008 (JPM)_BL Sizing_BeechR Pivot Table 12.2.09 2" xfId="12578" xr:uid="{00000000-0005-0000-0000-000018200000}"/>
    <cellStyle name="___dimon_EWC 43.5MW8oMtresc 3_25_021_2008 IWNA Portfolio 06232008 (JPM)_BL Sizing_IWNA 3-Pack ECCA Sheldon Funding 01302009" xfId="12579" xr:uid="{00000000-0005-0000-0000-000019200000}"/>
    <cellStyle name="___dimon_EWC 43.5MW8oMtresc 3_25_021_2008 IWNA Portfolio 06232008 (JPM)_BL Sizing_IWNA 3-Pack ECCA Sheldon Funding 01302009 2" xfId="12580" xr:uid="{00000000-0005-0000-0000-00001A200000}"/>
    <cellStyle name="___dimon_EWC 43.5MW8oMtresc 3_25_021_2008 IWNA Portfolio 08022008 (JPM TE) updated for WC vol" xfId="12581" xr:uid="{00000000-0005-0000-0000-00001B200000}"/>
    <cellStyle name="___dimon_EWC 43.5MW8oMtresc 3_25_021_2008 IWNA Portfolio 08022008 (JPM TE) updated for WC vol 2" xfId="12582" xr:uid="{00000000-0005-0000-0000-00001C200000}"/>
    <cellStyle name="___dimon_EWC 43.5MW8oMtresc 3_25_021_2008 IWNA Portfolio 08022008 (JPM TE) updated for WC vol_BeechR Pivot Table 12.2.09" xfId="12583" xr:uid="{00000000-0005-0000-0000-00001D200000}"/>
    <cellStyle name="___dimon_EWC 43.5MW8oMtresc 3_25_021_2008 IWNA Portfolio 08022008 (JPM TE) updated for WC vol_BeechR Pivot Table 12.2.09 2" xfId="12584" xr:uid="{00000000-0005-0000-0000-00001E200000}"/>
    <cellStyle name="___dimon_EWC 43.5MW8oMtresc 3_25_021_2008 IWNA Portfolio 08022008 (JPM TE) updated for WC vol_IWNA 3-Pack ECCA Sheldon Funding 01302009" xfId="12585" xr:uid="{00000000-0005-0000-0000-00001F200000}"/>
    <cellStyle name="___dimon_EWC 43.5MW8oMtresc 3_25_021_2008 IWNA Portfolio 08022008 (JPM TE) updated for WC vol_IWNA 3-Pack ECCA Sheldon Funding 01302009 2" xfId="12586" xr:uid="{00000000-0005-0000-0000-000020200000}"/>
    <cellStyle name="___dimon_EWC 43.5MW8oMtresc 3_25_021_2008 IWNA Portfolio 09262008 (JPM TE &amp; CE)__TE Assumps" xfId="12587" xr:uid="{00000000-0005-0000-0000-000021200000}"/>
    <cellStyle name="___dimon_EWC 43.5MW8oMtresc 3_25_021_2008 IWNA Portfolio 09262008 (JPM TE &amp; CE)__TE Assumps 2" xfId="12588" xr:uid="{00000000-0005-0000-0000-000022200000}"/>
    <cellStyle name="___dimon_EWC 43.5MW8oMtresc 3_25_021_2008 IWNA Portfolio 09262008 (JPM TE &amp; CE)__TE Assumps_IWNA 3-Pack ECCA Sheldon Funding 01302009" xfId="12589" xr:uid="{00000000-0005-0000-0000-000023200000}"/>
    <cellStyle name="___dimon_EWC 43.5MW8oMtresc 3_25_021_2008 IWNA Portfolio 09262008 (JPM TE &amp; CE)__TE Assumps_IWNA 3-Pack ECCA Sheldon Funding 01302009 2" xfId="12590" xr:uid="{00000000-0005-0000-0000-000024200000}"/>
    <cellStyle name="___dimon_EWC 43.5MW8oMtresc 3_25_021_2008 IWNA v12 7.75% 53% TaxEx P50 (Invenergy)_10242008" xfId="12591" xr:uid="{00000000-0005-0000-0000-000025200000}"/>
    <cellStyle name="___dimon_EWC 43.5MW8oMtresc 3_25_021_2008 IWNA v12 7.75% 53% TaxEx P50 (Invenergy)_10242008 2" xfId="12592" xr:uid="{00000000-0005-0000-0000-000026200000}"/>
    <cellStyle name="___dimon_EWC 43.5MW8oMtresc 3_25_021_2008 IWNA v12 7.75% 53% TaxEx P50 (Invenergy)_10242008_IWNA 3-Pack ECCA Sheldon Funding 01302009" xfId="12593" xr:uid="{00000000-0005-0000-0000-000027200000}"/>
    <cellStyle name="___dimon_EWC 43.5MW8oMtresc 3_25_021_2008 IWNA v12 7.75% 53% TaxEx P50 (Invenergy)_10242008_IWNA 3-Pack ECCA Sheldon Funding 01302009 2" xfId="12594" xr:uid="{00000000-0005-0000-0000-000028200000}"/>
    <cellStyle name="___dimon_EWC 43.5MW8oMtresc 3_25_021_2008 IWNA v12 7.75% 53% TaxEx P50 (Invenergy)_NO HAIRCUTS" xfId="12595" xr:uid="{00000000-0005-0000-0000-000029200000}"/>
    <cellStyle name="___dimon_EWC 43.5MW8oMtresc 3_25_021_2008 IWNA v12 7.75% 53% TaxEx P50 (Invenergy)_NO HAIRCUTS 2" xfId="12596" xr:uid="{00000000-0005-0000-0000-00002A200000}"/>
    <cellStyle name="___dimon_EWC 43.5MW8oMtresc 3_25_021_2008 IWNA v12 7.75% 53% TaxEx P50 (Invenergy)_NO HAIRCUTS_IWNA 3-Pack ECCA Sheldon Funding 01302009" xfId="12597" xr:uid="{00000000-0005-0000-0000-00002B200000}"/>
    <cellStyle name="___dimon_EWC 43.5MW8oMtresc 3_25_021_2008 IWNA v12 7.75% 53% TaxEx P50 (Invenergy)_NO HAIRCUTS_IWNA 3-Pack ECCA Sheldon Funding 01302009 2" xfId="12598" xr:uid="{00000000-0005-0000-0000-00002C200000}"/>
    <cellStyle name="___dimon_EWC 43.5MW8oMtresc 3_25_021_Accounting" xfId="12599" xr:uid="{00000000-0005-0000-0000-00002D200000}"/>
    <cellStyle name="___dimon_EWC 43.5MW8oMtresc 3_25_021_Accounting 2" xfId="12600" xr:uid="{00000000-0005-0000-0000-00002E200000}"/>
    <cellStyle name="___dimon_EWC 43.5MW8oMtresc 3_25_021_Alta Mesa v3 10yr 6.75% $10m no Bonus P50" xfId="12601" xr:uid="{00000000-0005-0000-0000-00002F200000}"/>
    <cellStyle name="___dimon_EWC 43.5MW8oMtresc 3_25_021_Alta Mesa v3 10yr 6.75% $10m no Bonus P50 2" xfId="12602" xr:uid="{00000000-0005-0000-0000-000030200000}"/>
    <cellStyle name="___dimon_EWC 43.5MW8oMtresc 3_25_021_Alta Mesa v3 10yr 6.75% $10m no Bonus P50_BeechR Pivot Table 12.2.09" xfId="12603" xr:uid="{00000000-0005-0000-0000-000031200000}"/>
    <cellStyle name="___dimon_EWC 43.5MW8oMtresc 3_25_021_Alta Mesa v3 10yr 6.75% $10m no Bonus P50_BeechR Pivot Table 12.2.09 2" xfId="12604" xr:uid="{00000000-0005-0000-0000-000032200000}"/>
    <cellStyle name="___dimon_EWC 43.5MW8oMtresc 3_25_021_Alta Mesa v3 10yr 6.75% $10m no Bonus P50_IWNA 3-Pack ECCA Sheldon Funding 01302009" xfId="12605" xr:uid="{00000000-0005-0000-0000-000033200000}"/>
    <cellStyle name="___dimon_EWC 43.5MW8oMtresc 3_25_021_Alta Mesa v3 10yr 6.75% $10m no Bonus P50_IWNA 3-Pack ECCA Sheldon Funding 01302009 2" xfId="12606" xr:uid="{00000000-0005-0000-0000-000034200000}"/>
    <cellStyle name="___dimon_EWC 43.5MW8oMtresc 3_25_021_Alta Mesa v3 10yr 7.25% $10m Bonus P50" xfId="12607" xr:uid="{00000000-0005-0000-0000-000035200000}"/>
    <cellStyle name="___dimon_EWC 43.5MW8oMtresc 3_25_021_Alta Mesa v3 10yr 7.25% $10m Bonus P50 2" xfId="12608" xr:uid="{00000000-0005-0000-0000-000036200000}"/>
    <cellStyle name="___dimon_EWC 43.5MW8oMtresc 3_25_021_Alta Mesa v3 10yr 7.25% $10m Bonus P50_BeechR Pivot Table 12.2.09" xfId="12609" xr:uid="{00000000-0005-0000-0000-000037200000}"/>
    <cellStyle name="___dimon_EWC 43.5MW8oMtresc 3_25_021_Alta Mesa v3 10yr 7.25% $10m Bonus P50_BeechR Pivot Table 12.2.09 2" xfId="12610" xr:uid="{00000000-0005-0000-0000-000038200000}"/>
    <cellStyle name="___dimon_EWC 43.5MW8oMtresc 3_25_021_Alta Mesa v3 10yr 7.25% $10m Bonus P50_IWNA 3-Pack ECCA Sheldon Funding 01302009" xfId="12611" xr:uid="{00000000-0005-0000-0000-000039200000}"/>
    <cellStyle name="___dimon_EWC 43.5MW8oMtresc 3_25_021_Alta Mesa v3 10yr 7.25% $10m Bonus P50_IWNA 3-Pack ECCA Sheldon Funding 01302009 2" xfId="12612" xr:uid="{00000000-0005-0000-0000-00003A200000}"/>
    <cellStyle name="___dimon_EWC 43.5MW8oMtresc 3_25_021_BeechR Pivot Table 12.2.09" xfId="12613" xr:uid="{00000000-0005-0000-0000-00003B200000}"/>
    <cellStyle name="___dimon_EWC 43.5MW8oMtresc 3_25_021_BeechR Pivot Table 12.2.09 2" xfId="12614" xr:uid="{00000000-0005-0000-0000-00003C200000}"/>
    <cellStyle name="___dimon_EWC 43.5MW8oMtresc 3_25_021_Big Otter 101209 Grant and TE 100.5MW_20mileT" xfId="12615" xr:uid="{00000000-0005-0000-0000-00003D200000}"/>
    <cellStyle name="___dimon_EWC 43.5MW8oMtresc 3_25_021_Big Otter 101209 Grant and TE 100.5MW_20mileT 2" xfId="12616" xr:uid="{00000000-0005-0000-0000-00003E200000}"/>
    <cellStyle name="___dimon_EWC 43.5MW8oMtresc 3_25_021_Bish Hill_$77.5_lowncf_ Bundled Price_Lenders_092909" xfId="12617" xr:uid="{00000000-0005-0000-0000-00003F200000}"/>
    <cellStyle name="___dimon_EWC 43.5MW8oMtresc 3_25_021_Bish Hill_$77.5_lowncf_ Bundled Price_Lenders_092909 2" xfId="12618" xr:uid="{00000000-0005-0000-0000-000040200000}"/>
    <cellStyle name="___dimon_EWC 43.5MW8oMtresc 3_25_021_BishHilll_1.25M per WTG with $72 bundled price_200MWs_BF" xfId="12619" xr:uid="{00000000-0005-0000-0000-000041200000}"/>
    <cellStyle name="___dimon_EWC 43.5MW8oMtresc 3_25_021_BishHilll_1.25M per WTG with $72 bundled price_200MWs_BF 2" xfId="12620" xr:uid="{00000000-0005-0000-0000-000042200000}"/>
    <cellStyle name="___dimon_EWC 43.5MW8oMtresc 3_25_021_Bishop Hill_Grant_082409_200MW" xfId="12621" xr:uid="{00000000-0005-0000-0000-000043200000}"/>
    <cellStyle name="___dimon_EWC 43.5MW8oMtresc 3_25_021_Bishop Hill_Grant_082409_200MW 2" xfId="12622" xr:uid="{00000000-0005-0000-0000-000044200000}"/>
    <cellStyle name="___dimon_EWC 43.5MW8oMtresc 3_25_021_Book3" xfId="12623" xr:uid="{00000000-0005-0000-0000-000045200000}"/>
    <cellStyle name="___dimon_EWC 43.5MW8oMtresc 3_25_021_Book3 2" xfId="12624" xr:uid="{00000000-0005-0000-0000-000046200000}"/>
    <cellStyle name="___dimon_EWC 43.5MW8oMtresc 3_25_021_Buzzard Creek_250MW_PTC_010610" xfId="12625" xr:uid="{00000000-0005-0000-0000-000047200000}"/>
    <cellStyle name="___dimon_EWC 43.5MW8oMtresc 3_25_021_Buzzard Creek_250MW_PTC_010610 2" xfId="12626" xr:uid="{00000000-0005-0000-0000-000048200000}"/>
    <cellStyle name="___dimon_EWC 43.5MW8oMtresc 3_25_021_California Ridge 120109 and 200MW" xfId="12627" xr:uid="{00000000-0005-0000-0000-000049200000}"/>
    <cellStyle name="___dimon_EWC 43.5MW8oMtresc 3_25_021_California Ridge 120109 and 200MW 2" xfId="12628" xr:uid="{00000000-0005-0000-0000-00004A200000}"/>
    <cellStyle name="___dimon_EWC 43.5MW8oMtresc 3_25_021_California Ridge_042909_Grant and TE_99M_as bid" xfId="12629" xr:uid="{00000000-0005-0000-0000-00004B200000}"/>
    <cellStyle name="___dimon_EWC 43.5MW8oMtresc 3_25_021_California Ridge_042909_Grant and TE_99M_as bid 2" xfId="12630" xr:uid="{00000000-0005-0000-0000-00004C200000}"/>
    <cellStyle name="___dimon_EWC 43.5MW8oMtresc 3_25_021_California Ridge_042909_Grant and TE_99Mw" xfId="12631" xr:uid="{00000000-0005-0000-0000-00004D200000}"/>
    <cellStyle name="___dimon_EWC 43.5MW8oMtresc 3_25_021_California Ridge_042909_Grant and TE_99Mw 2" xfId="12632" xr:uid="{00000000-0005-0000-0000-00004E200000}"/>
    <cellStyle name="___dimon_EWC 43.5MW8oMtresc 3_25_021_CHECK - White Creek Final Closing Model_2007 11 16 vequity method FINAL" xfId="12633" xr:uid="{00000000-0005-0000-0000-00004F200000}"/>
    <cellStyle name="___dimon_EWC 43.5MW8oMtresc 3_25_021_CHECK - White Creek Final Closing Model_2007 11 16 vequity method FINAL 2" xfId="12634" xr:uid="{00000000-0005-0000-0000-000050200000}"/>
    <cellStyle name="___dimon_EWC 43.5MW8oMtresc 3_25_021_Copy of G&amp;A_reports_v4" xfId="12635" xr:uid="{00000000-0005-0000-0000-000051200000}"/>
    <cellStyle name="___dimon_EWC 43.5MW8oMtresc 3_25_021_Copy of NEW Levered GRIIIII_03312009_MCF v2" xfId="12636" xr:uid="{00000000-0005-0000-0000-000052200000}"/>
    <cellStyle name="___dimon_EWC 43.5MW8oMtresc 3_25_021_Copy of NEW Levered GRIIIII_03312009_MCF v2 2" xfId="12637" xr:uid="{00000000-0005-0000-0000-000053200000}"/>
    <cellStyle name="___dimon_EWC 43.5MW8oMtresc 3_25_021_Copy of NEW Levered GRIIIII_03312009_MCF v2_BeechR Pivot Table 12.2.09" xfId="12638" xr:uid="{00000000-0005-0000-0000-000054200000}"/>
    <cellStyle name="___dimon_EWC 43.5MW8oMtresc 3_25_021_Copy of NEW Levered GRIIIII_03312009_MCF v2_BeechR Pivot Table 12.2.09 2" xfId="12639" xr:uid="{00000000-0005-0000-0000-000055200000}"/>
    <cellStyle name="___dimon_EWC 43.5MW8oMtresc 3_25_021_Copy of Vento III v27i P50 1st" xfId="12640" xr:uid="{00000000-0005-0000-0000-000056200000}"/>
    <cellStyle name="___dimon_EWC 43.5MW8oMtresc 3_25_021_Distribution Break Out" xfId="12641" xr:uid="{00000000-0005-0000-0000-000057200000}"/>
    <cellStyle name="___dimon_EWC 43.5MW8oMtresc 3_25_021_Distribution Break Out 2" xfId="12642" xr:uid="{00000000-0005-0000-0000-000058200000}"/>
    <cellStyle name="___dimon_EWC 43.5MW8oMtresc 3_25_021_Distribution Break Out_BeechR Pivot Table 12.2.09" xfId="12643" xr:uid="{00000000-0005-0000-0000-000059200000}"/>
    <cellStyle name="___dimon_EWC 43.5MW8oMtresc 3_25_021_Distribution Break Out_BeechR Pivot Table 12.2.09 2" xfId="12644" xr:uid="{00000000-0005-0000-0000-00005A200000}"/>
    <cellStyle name="___dimon_EWC 43.5MW8oMtresc 3_25_021_Distribution Break Out_IWNA 3-Pack ECCA Sheldon Funding 01302009" xfId="12645" xr:uid="{00000000-0005-0000-0000-00005B200000}"/>
    <cellStyle name="___dimon_EWC 43.5MW8oMtresc 3_25_021_Distribution Break Out_IWNA 3-Pack ECCA Sheldon Funding 01302009 2" xfId="12646" xr:uid="{00000000-0005-0000-0000-00005C200000}"/>
    <cellStyle name="___dimon_EWC 43.5MW8oMtresc 3_25_021_Final Internal Accounting UPC toggle Stetson v2 equity method FINAL v55" xfId="12647" xr:uid="{00000000-0005-0000-0000-00005D200000}"/>
    <cellStyle name="___dimon_EWC 43.5MW8oMtresc 3_25_021_Final Internal Accounting UPC toggle Stetson v2 equity method FINAL v55 2" xfId="12648" xr:uid="{00000000-0005-0000-0000-00005E200000}"/>
    <cellStyle name="___dimon_EWC 43.5MW8oMtresc 3_25_021_Final Internal Accounting UPC toggle Stetson v2 equity method FINAL v57" xfId="12649" xr:uid="{00000000-0005-0000-0000-00005F200000}"/>
    <cellStyle name="___dimon_EWC 43.5MW8oMtresc 3_25_021_Final Internal Accounting UPC toggle Stetson v2 equity method FINAL v57 2" xfId="12650" xr:uid="{00000000-0005-0000-0000-000060200000}"/>
    <cellStyle name="___dimon_EWC 43.5MW8oMtresc 3_25_021_FVO" xfId="12651" xr:uid="{00000000-0005-0000-0000-000061200000}"/>
    <cellStyle name="___dimon_EWC 43.5MW8oMtresc 3_25_021_FVO 2" xfId="12652" xr:uid="{00000000-0005-0000-0000-000062200000}"/>
    <cellStyle name="___dimon_EWC 43.5MW8oMtresc 3_25_021_FVO_IWNA 3-Pack ECCA Sheldon Funding 01302009" xfId="12653" xr:uid="{00000000-0005-0000-0000-000063200000}"/>
    <cellStyle name="___dimon_EWC 43.5MW8oMtresc 3_25_021_FVO_IWNA 3-Pack ECCA Sheldon Funding 01302009 2" xfId="12654" xr:uid="{00000000-0005-0000-0000-000064200000}"/>
    <cellStyle name="___dimon_EWC 43.5MW8oMtresc 3_25_021_GRE 03252009_tpm_tables" xfId="12655" xr:uid="{00000000-0005-0000-0000-000065200000}"/>
    <cellStyle name="___dimon_EWC 43.5MW8oMtresc 3_25_021_GRE 03252009_tpm_tables 2" xfId="12656" xr:uid="{00000000-0005-0000-0000-000066200000}"/>
    <cellStyle name="___dimon_EWC 43.5MW8oMtresc 3_25_021_GRE 03252009_tpm_tables_BeechR Pivot Table 12.2.09" xfId="12657" xr:uid="{00000000-0005-0000-0000-000067200000}"/>
    <cellStyle name="___dimon_EWC 43.5MW8oMtresc 3_25_021_GRE 03252009_tpm_tables_BeechR Pivot Table 12.2.09 2" xfId="12658" xr:uid="{00000000-0005-0000-0000-000068200000}"/>
    <cellStyle name="___dimon_EWC 43.5MW8oMtresc 3_25_021_Hardin Grant 08312009_300MW" xfId="12659" xr:uid="{00000000-0005-0000-0000-000069200000}"/>
    <cellStyle name="___dimon_EWC 43.5MW8oMtresc 3_25_021_Hardin Grant 08312009_300MW 2" xfId="12660" xr:uid="{00000000-0005-0000-0000-00006A200000}"/>
    <cellStyle name="___dimon_EWC 43.5MW8oMtresc 3_25_021_HoldCo Cap Accounts" xfId="12661" xr:uid="{00000000-0005-0000-0000-00006B200000}"/>
    <cellStyle name="___dimon_EWC 43.5MW8oMtresc 3_25_021_HoldCo Cap Accounts 2" xfId="12662" xr:uid="{00000000-0005-0000-0000-00006C200000}"/>
    <cellStyle name="___dimon_EWC 43.5MW8oMtresc 3_25_021_HoldCo Cap Accounts_BeechR Pivot Table 12.2.09" xfId="12663" xr:uid="{00000000-0005-0000-0000-00006D200000}"/>
    <cellStyle name="___dimon_EWC 43.5MW8oMtresc 3_25_021_HoldCo Cap Accounts_BeechR Pivot Table 12.2.09 2" xfId="12664" xr:uid="{00000000-0005-0000-0000-00006E200000}"/>
    <cellStyle name="___dimon_EWC 43.5MW8oMtresc 3_25_021_HoldCo Cap Accounts_IWNA 3-Pack ECCA Sheldon Funding 01302009" xfId="12665" xr:uid="{00000000-0005-0000-0000-00006F200000}"/>
    <cellStyle name="___dimon_EWC 43.5MW8oMtresc 3_25_021_HoldCo Cap Accounts_IWNA 3-Pack ECCA Sheldon Funding 01302009 2" xfId="12666" xr:uid="{00000000-0005-0000-0000-000070200000}"/>
    <cellStyle name="___dimon_EWC 43.5MW8oMtresc 3_25_021_Inputs-General" xfId="12667" xr:uid="{00000000-0005-0000-0000-000071200000}"/>
    <cellStyle name="___dimon_EWC 43.5MW8oMtresc 3_25_021_Inputs-General 2" xfId="12668" xr:uid="{00000000-0005-0000-0000-000072200000}"/>
    <cellStyle name="___dimon_EWC 43.5MW8oMtresc 3_25_021_Inven Model V 15" xfId="12669" xr:uid="{00000000-0005-0000-0000-000073200000}"/>
    <cellStyle name="___dimon_EWC 43.5MW8oMtresc 3_25_021_Inven Model V 15 2" xfId="12670" xr:uid="{00000000-0005-0000-0000-000074200000}"/>
    <cellStyle name="___dimon_EWC 43.5MW8oMtresc 3_25_021_Inven Model V 15_IWNA 3-Pack ECCA Sheldon Funding 01302009" xfId="12671" xr:uid="{00000000-0005-0000-0000-000075200000}"/>
    <cellStyle name="___dimon_EWC 43.5MW8oMtresc 3_25_021_Inven Model V 15_IWNA 3-Pack ECCA Sheldon Funding 01302009 2" xfId="12672" xr:uid="{00000000-0005-0000-0000-000076200000}"/>
    <cellStyle name="___dimon_EWC 43.5MW8oMtresc 3_25_021_Invenergy Model -- 9-5-08 base" xfId="12673" xr:uid="{00000000-0005-0000-0000-000077200000}"/>
    <cellStyle name="___dimon_EWC 43.5MW8oMtresc 3_25_021_Invenergy Model -- 9-5-08 base 2" xfId="12674" xr:uid="{00000000-0005-0000-0000-000078200000}"/>
    <cellStyle name="___dimon_EWC 43.5MW8oMtresc 3_25_021_Invenergy Model -- 9-5-08 base_IWNA 3-Pack ECCA Sheldon Funding 01302009" xfId="12675" xr:uid="{00000000-0005-0000-0000-000079200000}"/>
    <cellStyle name="___dimon_EWC 43.5MW8oMtresc 3_25_021_Invenergy Model -- 9-5-08 base_IWNA 3-Pack ECCA Sheldon Funding 01302009 2" xfId="12676" xr:uid="{00000000-0005-0000-0000-00007A200000}"/>
    <cellStyle name="___dimon_EWC 43.5MW8oMtresc 3_25_021_Invenergy Model -- IIF 6-24-08rs" xfId="12677" xr:uid="{00000000-0005-0000-0000-00007B200000}"/>
    <cellStyle name="___dimon_EWC 43.5MW8oMtresc 3_25_021_Invenergy Model -- IIF 6-24-08rs 2" xfId="12678" xr:uid="{00000000-0005-0000-0000-00007C200000}"/>
    <cellStyle name="___dimon_EWC 43.5MW8oMtresc 3_25_021_Invenergy Model -- IIF 6-24-08rs_BeechR Pivot Table 12.2.09" xfId="12679" xr:uid="{00000000-0005-0000-0000-00007D200000}"/>
    <cellStyle name="___dimon_EWC 43.5MW8oMtresc 3_25_021_Invenergy Model -- IIF 6-24-08rs_BeechR Pivot Table 12.2.09 2" xfId="12680" xr:uid="{00000000-0005-0000-0000-00007E200000}"/>
    <cellStyle name="___dimon_EWC 43.5MW8oMtresc 3_25_021_Invenergy Model -- IIF 6-24-08rs_IWNA 3-Pack ECCA Sheldon Funding 01302009" xfId="12681" xr:uid="{00000000-0005-0000-0000-00007F200000}"/>
    <cellStyle name="___dimon_EWC 43.5MW8oMtresc 3_25_021_Invenergy Model -- IIF 6-24-08rs_IWNA 3-Pack ECCA Sheldon Funding 01302009 2" xfId="12682" xr:uid="{00000000-0005-0000-0000-000080200000}"/>
    <cellStyle name="___dimon_EWC 43.5MW8oMtresc 3_25_021_Invenergy Model -- IIF 7-16-08" xfId="12683" xr:uid="{00000000-0005-0000-0000-000081200000}"/>
    <cellStyle name="___dimon_EWC 43.5MW8oMtresc 3_25_021_Invenergy Model -- IIF 7-16-08 2" xfId="12684" xr:uid="{00000000-0005-0000-0000-000082200000}"/>
    <cellStyle name="___dimon_EWC 43.5MW8oMtresc 3_25_021_Invenergy Model -- IIF 7-16-08_BeechR Pivot Table 12.2.09" xfId="12685" xr:uid="{00000000-0005-0000-0000-000083200000}"/>
    <cellStyle name="___dimon_EWC 43.5MW8oMtresc 3_25_021_Invenergy Model -- IIF 7-16-08_BeechR Pivot Table 12.2.09 2" xfId="12686" xr:uid="{00000000-0005-0000-0000-000084200000}"/>
    <cellStyle name="___dimon_EWC 43.5MW8oMtresc 3_25_021_Invenergy Model -- IIF 7-16-08_IWNA 3-Pack ECCA Sheldon Funding 01302009" xfId="12687" xr:uid="{00000000-0005-0000-0000-000085200000}"/>
    <cellStyle name="___dimon_EWC 43.5MW8oMtresc 3_25_021_Invenergy Model -- IIF 7-16-08_IWNA 3-Pack ECCA Sheldon Funding 01302009 2" xfId="12688" xr:uid="{00000000-0005-0000-0000-000086200000}"/>
    <cellStyle name="___dimon_EWC 43.5MW8oMtresc 3_25_021_Invenergy Model -- IIF 7-28-08" xfId="12689" xr:uid="{00000000-0005-0000-0000-000087200000}"/>
    <cellStyle name="___dimon_EWC 43.5MW8oMtresc 3_25_021_Invenergy Model -- IIF 7-28-08 2" xfId="12690" xr:uid="{00000000-0005-0000-0000-000088200000}"/>
    <cellStyle name="___dimon_EWC 43.5MW8oMtresc 3_25_021_Invenergy Model -- IIF 7-28-08_BeechR Pivot Table 12.2.09" xfId="12691" xr:uid="{00000000-0005-0000-0000-000089200000}"/>
    <cellStyle name="___dimon_EWC 43.5MW8oMtresc 3_25_021_Invenergy Model -- IIF 7-28-08_BeechR Pivot Table 12.2.09 2" xfId="12692" xr:uid="{00000000-0005-0000-0000-00008A200000}"/>
    <cellStyle name="___dimon_EWC 43.5MW8oMtresc 3_25_021_Invenergy Model -- IIF 7-28-08_IWNA 3-Pack ECCA Sheldon Funding 01302009" xfId="12693" xr:uid="{00000000-0005-0000-0000-00008B200000}"/>
    <cellStyle name="___dimon_EWC 43.5MW8oMtresc 3_25_021_Invenergy Model -- IIF 7-28-08_IWNA 3-Pack ECCA Sheldon Funding 01302009 2" xfId="12694" xr:uid="{00000000-0005-0000-0000-00008C200000}"/>
    <cellStyle name="___dimon_EWC 43.5MW8oMtresc 3_25_021_Invenergy Model -- IIF 7-30-08" xfId="12695" xr:uid="{00000000-0005-0000-0000-00008D200000}"/>
    <cellStyle name="___dimon_EWC 43.5MW8oMtresc 3_25_021_Invenergy Model -- IIF 7-30-08 2" xfId="12696" xr:uid="{00000000-0005-0000-0000-00008E200000}"/>
    <cellStyle name="___dimon_EWC 43.5MW8oMtresc 3_25_021_Invenergy Model -- IIF 7-30-08_BeechR Pivot Table 12.2.09" xfId="12697" xr:uid="{00000000-0005-0000-0000-00008F200000}"/>
    <cellStyle name="___dimon_EWC 43.5MW8oMtresc 3_25_021_Invenergy Model -- IIF 7-30-08_BeechR Pivot Table 12.2.09 2" xfId="12698" xr:uid="{00000000-0005-0000-0000-000090200000}"/>
    <cellStyle name="___dimon_EWC 43.5MW8oMtresc 3_25_021_Invenergy Model -- IIF 7-30-08_IWNA 3-Pack ECCA Sheldon Funding 01302009" xfId="12699" xr:uid="{00000000-0005-0000-0000-000091200000}"/>
    <cellStyle name="___dimon_EWC 43.5MW8oMtresc 3_25_021_Invenergy Model -- IIF 7-30-08_IWNA 3-Pack ECCA Sheldon Funding 01302009 2" xfId="12700" xr:uid="{00000000-0005-0000-0000-000092200000}"/>
    <cellStyle name="___dimon_EWC 43.5MW8oMtresc 3_25_021_Invenergy Model -- IIF 8-26-08" xfId="12701" xr:uid="{00000000-0005-0000-0000-000093200000}"/>
    <cellStyle name="___dimon_EWC 43.5MW8oMtresc 3_25_021_Invenergy Model -- IIF 8-26-08 2" xfId="12702" xr:uid="{00000000-0005-0000-0000-000094200000}"/>
    <cellStyle name="___dimon_EWC 43.5MW8oMtresc 3_25_021_Invenergy Model -- IIF 8-26-08_IWNA 3-Pack ECCA Sheldon Funding 01302009" xfId="12703" xr:uid="{00000000-0005-0000-0000-000095200000}"/>
    <cellStyle name="___dimon_EWC 43.5MW8oMtresc 3_25_021_Invenergy Model -- IIF 8-26-08_IWNA 3-Pack ECCA Sheldon Funding 01302009 2" xfId="12704" xr:uid="{00000000-0005-0000-0000-000096200000}"/>
    <cellStyle name="___dimon_EWC 43.5MW8oMtresc 3_25_021_Invenergy Model -- IIF 8-8-08" xfId="12705" xr:uid="{00000000-0005-0000-0000-000097200000}"/>
    <cellStyle name="___dimon_EWC 43.5MW8oMtresc 3_25_021_Invenergy Model -- IIF 8-8-08 2" xfId="12706" xr:uid="{00000000-0005-0000-0000-000098200000}"/>
    <cellStyle name="___dimon_EWC 43.5MW8oMtresc 3_25_021_Invenergy Model -- IIF 8-8-08_BeechR Pivot Table 12.2.09" xfId="12707" xr:uid="{00000000-0005-0000-0000-000099200000}"/>
    <cellStyle name="___dimon_EWC 43.5MW8oMtresc 3_25_021_Invenergy Model -- IIF 8-8-08_BeechR Pivot Table 12.2.09 2" xfId="12708" xr:uid="{00000000-0005-0000-0000-00009A200000}"/>
    <cellStyle name="___dimon_EWC 43.5MW8oMtresc 3_25_021_Invenergy Model -- IIF 8-8-08_IWNA 3-Pack ECCA Sheldon Funding 01302009" xfId="12709" xr:uid="{00000000-0005-0000-0000-00009B200000}"/>
    <cellStyle name="___dimon_EWC 43.5MW8oMtresc 3_25_021_Invenergy Model -- IIF 8-8-08_IWNA 3-Pack ECCA Sheldon Funding 01302009 2" xfId="12710" xr:uid="{00000000-0005-0000-0000-00009C200000}"/>
    <cellStyle name="___dimon_EWC 43.5MW8oMtresc 3_25_021_Invenergy Turkey Track Property Tax Estimate Working 05282008" xfId="12711" xr:uid="{00000000-0005-0000-0000-00009D200000}"/>
    <cellStyle name="___dimon_EWC 43.5MW8oMtresc 3_25_021_Invenergy Turkey Track Property Tax Estimate Working 05282008 2" xfId="12712" xr:uid="{00000000-0005-0000-0000-00009E200000}"/>
    <cellStyle name="___dimon_EWC 43.5MW8oMtresc 3_25_021_Invenergy Turkey Track Property Tax Estimate Working 05282008_BeechR Pivot Table 12.2.09" xfId="12713" xr:uid="{00000000-0005-0000-0000-00009F200000}"/>
    <cellStyle name="___dimon_EWC 43.5MW8oMtresc 3_25_021_Invenergy Turkey Track Property Tax Estimate Working 05282008_BeechR Pivot Table 12.2.09 2" xfId="12714" xr:uid="{00000000-0005-0000-0000-0000A0200000}"/>
    <cellStyle name="___dimon_EWC 43.5MW8oMtresc 3_25_021_Invenergy Turkey Track Property Tax Estimate Working 05282008_IWNA 3-Pack ECCA Sheldon Funding 01302009" xfId="12715" xr:uid="{00000000-0005-0000-0000-0000A1200000}"/>
    <cellStyle name="___dimon_EWC 43.5MW8oMtresc 3_25_021_Invenergy Turkey Track Property Tax Estimate Working 05282008_IWNA 3-Pack ECCA Sheldon Funding 01302009 2" xfId="12716" xr:uid="{00000000-0005-0000-0000-0000A2200000}"/>
    <cellStyle name="___dimon_EWC 43.5MW8oMtresc 3_25_021_Invrg v0 10.5yr 7.25% 5.25yr cash cut 10% DRO P50" xfId="12717" xr:uid="{00000000-0005-0000-0000-0000A3200000}"/>
    <cellStyle name="___dimon_EWC 43.5MW8oMtresc 3_25_021_Invrg v0 10.5yr 7.25% 5.25yr cash cut 10% DRO P50 2" xfId="12718" xr:uid="{00000000-0005-0000-0000-0000A4200000}"/>
    <cellStyle name="___dimon_EWC 43.5MW8oMtresc 3_25_021_Invrg v0 10.5yr 7.25% 5.25yr cash cut 10% DRO P50_IWNA 3-Pack ECCA Sheldon Funding 01302009" xfId="12719" xr:uid="{00000000-0005-0000-0000-0000A5200000}"/>
    <cellStyle name="___dimon_EWC 43.5MW8oMtresc 3_25_021_Invrg v0 10.5yr 7.25% 5.25yr cash cut 10% DRO P50_IWNA 3-Pack ECCA Sheldon Funding 01302009 2" xfId="12720" xr:uid="{00000000-0005-0000-0000-0000A6200000}"/>
    <cellStyle name="___dimon_EWC 43.5MW8oMtresc 3_25_021_Invrg v0 10.5yr 7.25% 5.25yr cash cut P50" xfId="12721" xr:uid="{00000000-0005-0000-0000-0000A7200000}"/>
    <cellStyle name="___dimon_EWC 43.5MW8oMtresc 3_25_021_Invrg v0 10.5yr 7.25% 5.25yr cash cut P50 2" xfId="12722" xr:uid="{00000000-0005-0000-0000-0000A8200000}"/>
    <cellStyle name="___dimon_EWC 43.5MW8oMtresc 3_25_021_Invrg v0 10.5yr 7.25% 5.25yr cash cut P50 OLD" xfId="12723" xr:uid="{00000000-0005-0000-0000-0000A9200000}"/>
    <cellStyle name="___dimon_EWC 43.5MW8oMtresc 3_25_021_Invrg v0 10.5yr 7.25% 5.25yr cash cut P50 OLD 2" xfId="12724" xr:uid="{00000000-0005-0000-0000-0000AA200000}"/>
    <cellStyle name="___dimon_EWC 43.5MW8oMtresc 3_25_021_Invrg v0 10.5yr 7.25% 5.25yr cash cut P50 OLD_BeechR Pivot Table 12.2.09" xfId="12725" xr:uid="{00000000-0005-0000-0000-0000AB200000}"/>
    <cellStyle name="___dimon_EWC 43.5MW8oMtresc 3_25_021_Invrg v0 10.5yr 7.25% 5.25yr cash cut P50 OLD_BeechR Pivot Table 12.2.09 2" xfId="12726" xr:uid="{00000000-0005-0000-0000-0000AC200000}"/>
    <cellStyle name="___dimon_EWC 43.5MW8oMtresc 3_25_021_Invrg v0 10.5yr 7.25% 5.25yr cash cut P50 OLD_IWNA 3-Pack ECCA Sheldon Funding 01302009" xfId="12727" xr:uid="{00000000-0005-0000-0000-0000AD200000}"/>
    <cellStyle name="___dimon_EWC 43.5MW8oMtresc 3_25_021_Invrg v0 10.5yr 7.25% 5.25yr cash cut P50 OLD_IWNA 3-Pack ECCA Sheldon Funding 01302009 2" xfId="12728" xr:uid="{00000000-0005-0000-0000-0000AE200000}"/>
    <cellStyle name="___dimon_EWC 43.5MW8oMtresc 3_25_021_Invrg v0 10.5yr 7.25% 5.25yr cash cut P50_BeechR Pivot Table 12.2.09" xfId="12729" xr:uid="{00000000-0005-0000-0000-0000AF200000}"/>
    <cellStyle name="___dimon_EWC 43.5MW8oMtresc 3_25_021_Invrg v0 10.5yr 7.25% 5.25yr cash cut P50_BeechR Pivot Table 12.2.09 2" xfId="12730" xr:uid="{00000000-0005-0000-0000-0000B0200000}"/>
    <cellStyle name="___dimon_EWC 43.5MW8oMtresc 3_25_021_Invrg v0 10.5yr 7.25% 5.25yr cash cut P50_IWNA 3-Pack ECCA Sheldon Funding 01302009" xfId="12731" xr:uid="{00000000-0005-0000-0000-0000B1200000}"/>
    <cellStyle name="___dimon_EWC 43.5MW8oMtresc 3_25_021_Invrg v0 10.5yr 7.25% 5.25yr cash cut P50_IWNA 3-Pack ECCA Sheldon Funding 01302009 2" xfId="12732" xr:uid="{00000000-0005-0000-0000-0000B2200000}"/>
    <cellStyle name="___dimon_EWC 43.5MW8oMtresc 3_25_021_Invrg v2 10.5yr 7.25% 5.25yr cash cut P50 (Invenergy)_REVIEW" xfId="12733" xr:uid="{00000000-0005-0000-0000-0000B3200000}"/>
    <cellStyle name="___dimon_EWC 43.5MW8oMtresc 3_25_021_Invrg v2 10.5yr 7.25% 5.25yr cash cut P50 (Invenergy)_REVIEW 2" xfId="12734" xr:uid="{00000000-0005-0000-0000-0000B4200000}"/>
    <cellStyle name="___dimon_EWC 43.5MW8oMtresc 3_25_021_Invrg v2 10.5yr 7.25% 5.25yr cash cut P50 (Invenergy)_REVIEW_BeechR Pivot Table 12.2.09" xfId="12735" xr:uid="{00000000-0005-0000-0000-0000B5200000}"/>
    <cellStyle name="___dimon_EWC 43.5MW8oMtresc 3_25_021_Invrg v2 10.5yr 7.25% 5.25yr cash cut P50 (Invenergy)_REVIEW_BeechR Pivot Table 12.2.09 2" xfId="12736" xr:uid="{00000000-0005-0000-0000-0000B6200000}"/>
    <cellStyle name="___dimon_EWC 43.5MW8oMtresc 3_25_021_Invrg v2 10.5yr 7.25% 5.25yr cash cut P50 (Invenergy)_REVIEW_IWNA 3-Pack ECCA Sheldon Funding 01302009" xfId="12737" xr:uid="{00000000-0005-0000-0000-0000B7200000}"/>
    <cellStyle name="___dimon_EWC 43.5MW8oMtresc 3_25_021_Invrg v2 10.5yr 7.25% 5.25yr cash cut P50 (Invenergy)_REVIEW_IWNA 3-Pack ECCA Sheldon Funding 01302009 2" xfId="12738" xr:uid="{00000000-0005-0000-0000-0000B8200000}"/>
    <cellStyle name="___dimon_EWC 43.5MW8oMtresc 3_25_021_Invrg v3 10.5yr 7.25% 5.25yr cash cut P50" xfId="12739" xr:uid="{00000000-0005-0000-0000-0000B9200000}"/>
    <cellStyle name="___dimon_EWC 43.5MW8oMtresc 3_25_021_Invrg v3 10.5yr 7.25% 5.25yr cash cut P50 2" xfId="12740" xr:uid="{00000000-0005-0000-0000-0000BA200000}"/>
    <cellStyle name="___dimon_EWC 43.5MW8oMtresc 3_25_021_Invrg v3 10.5yr 7.25% 5.25yr cash cut P50_BeechR Pivot Table 12.2.09" xfId="12741" xr:uid="{00000000-0005-0000-0000-0000BB200000}"/>
    <cellStyle name="___dimon_EWC 43.5MW8oMtresc 3_25_021_Invrg v3 10.5yr 7.25% 5.25yr cash cut P50_BeechR Pivot Table 12.2.09 2" xfId="12742" xr:uid="{00000000-0005-0000-0000-0000BC200000}"/>
    <cellStyle name="___dimon_EWC 43.5MW8oMtresc 3_25_021_Invrg v3 10.5yr 7.25% 5.25yr cash cut P50_IWNA 3-Pack ECCA Sheldon Funding 01302009" xfId="12743" xr:uid="{00000000-0005-0000-0000-0000BD200000}"/>
    <cellStyle name="___dimon_EWC 43.5MW8oMtresc 3_25_021_Invrg v3 10.5yr 7.25% 5.25yr cash cut P50_IWNA 3-Pack ECCA Sheldon Funding 01302009 2" xfId="12744" xr:uid="{00000000-0005-0000-0000-0000BE200000}"/>
    <cellStyle name="___dimon_EWC 43.5MW8oMtresc 3_25_021_Invrg v3 pwr hedges no track accts 10.5yr 7.25% 4yr cash cut $51.73 P50" xfId="12745" xr:uid="{00000000-0005-0000-0000-0000BF200000}"/>
    <cellStyle name="___dimon_EWC 43.5MW8oMtresc 3_25_021_Invrg v3 pwr hedges no track accts 10.5yr 7.25% 4yr cash cut $51.73 P50 2" xfId="12746" xr:uid="{00000000-0005-0000-0000-0000C0200000}"/>
    <cellStyle name="___dimon_EWC 43.5MW8oMtresc 3_25_021_Invrg v3 pwr hedges no track accts 10.5yr 7.25% 4yr cash cut $51.73 P50_BeechR Pivot Table 12.2.09" xfId="12747" xr:uid="{00000000-0005-0000-0000-0000C1200000}"/>
    <cellStyle name="___dimon_EWC 43.5MW8oMtresc 3_25_021_Invrg v3 pwr hedges no track accts 10.5yr 7.25% 4yr cash cut $51.73 P50_BeechR Pivot Table 12.2.09 2" xfId="12748" xr:uid="{00000000-0005-0000-0000-0000C2200000}"/>
    <cellStyle name="___dimon_EWC 43.5MW8oMtresc 3_25_021_Invrg v3 pwr hedges no track accts 10.5yr 7.25% 4yr cash cut $51.73 P50_IWNA 3-Pack ECCA Sheldon Funding 01302009" xfId="12749" xr:uid="{00000000-0005-0000-0000-0000C3200000}"/>
    <cellStyle name="___dimon_EWC 43.5MW8oMtresc 3_25_021_Invrg v3 pwr hedges no track accts 10.5yr 7.25% 4yr cash cut $51.73 P50_IWNA 3-Pack ECCA Sheldon Funding 01302009 2" xfId="12750" xr:uid="{00000000-0005-0000-0000-0000C4200000}"/>
    <cellStyle name="___dimon_EWC 43.5MW8oMtresc 3_25_021_IWNA 3-Pack ECCA Sheldon Funding 01302009" xfId="12751" xr:uid="{00000000-0005-0000-0000-0000C5200000}"/>
    <cellStyle name="___dimon_EWC 43.5MW8oMtresc 3_25_021_IWNA 3-Pack ECCA Sheldon Funding 01302009 2" xfId="12752" xr:uid="{00000000-0005-0000-0000-0000C6200000}"/>
    <cellStyle name="___dimon_EWC 43.5MW8oMtresc 3_25_021_IWNA 3-Pack ECCA Sheldon Funding 03202009" xfId="12753" xr:uid="{00000000-0005-0000-0000-0000C7200000}"/>
    <cellStyle name="___dimon_EWC 43.5MW8oMtresc 3_25_021_IWNA 3-Pack ECCA Sheldon Funding 03202009 2" xfId="12754" xr:uid="{00000000-0005-0000-0000-0000C8200000}"/>
    <cellStyle name="___dimon_EWC 43.5MW8oMtresc 3_25_021_IWNA Ptfl v2 10yr 7.25% $320 upfront 99% hedge loss P50" xfId="12755" xr:uid="{00000000-0005-0000-0000-0000C9200000}"/>
    <cellStyle name="___dimon_EWC 43.5MW8oMtresc 3_25_021_IWNA Ptfl v2 10yr 7.25% $320 upfront 99% hedge loss P50 2" xfId="12756" xr:uid="{00000000-0005-0000-0000-0000CA200000}"/>
    <cellStyle name="___dimon_EWC 43.5MW8oMtresc 3_25_021_IWNA Ptfl v2 10yr 7.25% $320 upfront 99% hedge loss P50_IWNA 3-Pack ECCA Sheldon Funding 01302009" xfId="12757" xr:uid="{00000000-0005-0000-0000-0000CB200000}"/>
    <cellStyle name="___dimon_EWC 43.5MW8oMtresc 3_25_021_IWNA Ptfl v2 10yr 7.25% $320 upfront 99% hedge loss P50_IWNA 3-Pack ECCA Sheldon Funding 01302009 2" xfId="12758" xr:uid="{00000000-0005-0000-0000-0000CC200000}"/>
    <cellStyle name="___dimon_EWC 43.5MW8oMtresc 3_25_021_IWNA Ptfl v2 11yr 7.50% $320 upfront P50 with FVO" xfId="12759" xr:uid="{00000000-0005-0000-0000-0000CD200000}"/>
    <cellStyle name="___dimon_EWC 43.5MW8oMtresc 3_25_021_IWNA Ptfl v2 11yr 7.50% $320 upfront P50 with FVO 2" xfId="12760" xr:uid="{00000000-0005-0000-0000-0000CE200000}"/>
    <cellStyle name="___dimon_EWC 43.5MW8oMtresc 3_25_021_IWNA Ptfl v2 11yr 7.50% $320 upfront P50 with FVO_IWNA 3-Pack ECCA Sheldon Funding 01302009" xfId="12761" xr:uid="{00000000-0005-0000-0000-0000CF200000}"/>
    <cellStyle name="___dimon_EWC 43.5MW8oMtresc 3_25_021_IWNA Ptfl v2 11yr 7.50% $320 upfront P50 with FVO_IWNA 3-Pack ECCA Sheldon Funding 01302009 2" xfId="12762" xr:uid="{00000000-0005-0000-0000-0000D0200000}"/>
    <cellStyle name="___dimon_EWC 43.5MW8oMtresc 3_25_021_IWNA v1 10yr 7.25% $290 upfront no bonus 42% 2009 tax realloc P50" xfId="12763" xr:uid="{00000000-0005-0000-0000-0000D1200000}"/>
    <cellStyle name="___dimon_EWC 43.5MW8oMtresc 3_25_021_IWNA v1 10yr 7.25% $290 upfront no bonus 42% 2009 tax realloc P50 2" xfId="12764" xr:uid="{00000000-0005-0000-0000-0000D2200000}"/>
    <cellStyle name="___dimon_EWC 43.5MW8oMtresc 3_25_021_IWNA v1 10yr 7.25% $290 upfront no bonus 42% 2009 tax realloc P50_IWNA 3-Pack ECCA Sheldon Funding 01302009" xfId="12765" xr:uid="{00000000-0005-0000-0000-0000D3200000}"/>
    <cellStyle name="___dimon_EWC 43.5MW8oMtresc 3_25_021_IWNA v1 10yr 7.25% $290 upfront no bonus 42% 2009 tax realloc P50_IWNA 3-Pack ECCA Sheldon Funding 01302009 2" xfId="12766" xr:uid="{00000000-0005-0000-0000-0000D4200000}"/>
    <cellStyle name="___dimon_EWC 43.5MW8oMtresc 3_25_021_Key Results" xfId="12767" xr:uid="{00000000-0005-0000-0000-0000D5200000}"/>
    <cellStyle name="___dimon_EWC 43.5MW8oMtresc 3_25_021_Key Results 2" xfId="12768" xr:uid="{00000000-0005-0000-0000-0000D6200000}"/>
    <cellStyle name="___dimon_EWC 43.5MW8oMtresc 3_25_021_Key Results_BeechR Pivot Table 12.2.09" xfId="12769" xr:uid="{00000000-0005-0000-0000-0000D7200000}"/>
    <cellStyle name="___dimon_EWC 43.5MW8oMtresc 3_25_021_Key Results_BeechR Pivot Table 12.2.09 2" xfId="12770" xr:uid="{00000000-0005-0000-0000-0000D8200000}"/>
    <cellStyle name="___dimon_EWC 43.5MW8oMtresc 3_25_021_Key Results_IWNA 3-Pack ECCA Sheldon Funding 01302009" xfId="12771" xr:uid="{00000000-0005-0000-0000-0000D9200000}"/>
    <cellStyle name="___dimon_EWC 43.5MW8oMtresc 3_25_021_Key Results_IWNA 3-Pack ECCA Sheldon Funding 01302009 2" xfId="12772" xr:uid="{00000000-0005-0000-0000-0000DA200000}"/>
    <cellStyle name="___dimon_EWC 43.5MW8oMtresc 3_25_021_Ledge_0416_Grant and TE" xfId="12773" xr:uid="{00000000-0005-0000-0000-0000DB200000}"/>
    <cellStyle name="___dimon_EWC 43.5MW8oMtresc 3_25_021_Ledge_0416_Grant and TE 2" xfId="12774" xr:uid="{00000000-0005-0000-0000-0000DC200000}"/>
    <cellStyle name="___dimon_EWC 43.5MW8oMtresc 3_25_021_Levered Beech Ridge _100709" xfId="12775" xr:uid="{00000000-0005-0000-0000-0000DD200000}"/>
    <cellStyle name="___dimon_EWC 43.5MW8oMtresc 3_25_021_Levered Beech Ridge _100709 2" xfId="12776" xr:uid="{00000000-0005-0000-0000-0000DE200000}"/>
    <cellStyle name="___dimon_EWC 43.5MW8oMtresc 3_25_021_Levered Beech Ridge _100709_BeechR Pivot Table 12.2.09" xfId="12777" xr:uid="{00000000-0005-0000-0000-0000DF200000}"/>
    <cellStyle name="___dimon_EWC 43.5MW8oMtresc 3_25_021_Levered Beech Ridge _100709_BeechR Pivot Table 12.2.09 2" xfId="12778" xr:uid="{00000000-0005-0000-0000-0000E0200000}"/>
    <cellStyle name="___dimon_EWC 43.5MW8oMtresc 3_25_021_Levered Beech Ridge _102709" xfId="12779" xr:uid="{00000000-0005-0000-0000-0000E1200000}"/>
    <cellStyle name="___dimon_EWC 43.5MW8oMtresc 3_25_021_Levered Beech Ridge _102709 2" xfId="12780" xr:uid="{00000000-0005-0000-0000-0000E2200000}"/>
    <cellStyle name="___dimon_EWC 43.5MW8oMtresc 3_25_021_Levered Beech Ridge _102709_BeechR Pivot Table 12.2.09" xfId="12781" xr:uid="{00000000-0005-0000-0000-0000E3200000}"/>
    <cellStyle name="___dimon_EWC 43.5MW8oMtresc 3_25_021_Levered Beech Ridge _102709_BeechR Pivot Table 12.2.09 2" xfId="12782" xr:uid="{00000000-0005-0000-0000-0000E4200000}"/>
    <cellStyle name="___dimon_EWC 43.5MW8oMtresc 3_25_021_Levered Beech Ridge _110209" xfId="12783" xr:uid="{00000000-0005-0000-0000-0000E5200000}"/>
    <cellStyle name="___dimon_EWC 43.5MW8oMtresc 3_25_021_Levered Beech Ridge _110209 2" xfId="12784" xr:uid="{00000000-0005-0000-0000-0000E6200000}"/>
    <cellStyle name="___dimon_EWC 43.5MW8oMtresc 3_25_021_Levered Beech Ridge _110209_BeechR Pivot Table 12.2.09" xfId="12785" xr:uid="{00000000-0005-0000-0000-0000E7200000}"/>
    <cellStyle name="___dimon_EWC 43.5MW8oMtresc 3_25_021_Levered Beech Ridge _110209_BeechR Pivot Table 12.2.09 2" xfId="12786" xr:uid="{00000000-0005-0000-0000-0000E8200000}"/>
    <cellStyle name="___dimon_EWC 43.5MW8oMtresc 3_25_021_Levered Grand Ridge Exp 07082009_LIVE" xfId="12787" xr:uid="{00000000-0005-0000-0000-0000E9200000}"/>
    <cellStyle name="___dimon_EWC 43.5MW8oMtresc 3_25_021_Levered Grand Ridge Exp 07082009_LIVE 2" xfId="12788" xr:uid="{00000000-0005-0000-0000-0000EA200000}"/>
    <cellStyle name="___dimon_EWC 43.5MW8oMtresc 3_25_021_Levered Grand Ridge Exp 07082009_LIVE_BeechR Pivot Table 12.2.09" xfId="12789" xr:uid="{00000000-0005-0000-0000-0000EB200000}"/>
    <cellStyle name="___dimon_EWC 43.5MW8oMtresc 3_25_021_Levered Grand Ridge Exp 07082009_LIVE_BeechR Pivot Table 12.2.09 2" xfId="12790" xr:uid="{00000000-0005-0000-0000-0000EC200000}"/>
    <cellStyle name="___dimon_EWC 43.5MW8oMtresc 3_25_021_Levered Grand Ridge Exp_05042009" xfId="12791" xr:uid="{00000000-0005-0000-0000-0000ED200000}"/>
    <cellStyle name="___dimon_EWC 43.5MW8oMtresc 3_25_021_Levered Grand Ridge Exp_05042009 2" xfId="12792" xr:uid="{00000000-0005-0000-0000-0000EE200000}"/>
    <cellStyle name="___dimon_EWC 43.5MW8oMtresc 3_25_021_Levered Grand Ridge Exp_05042009_BeechR Pivot Table 12.2.09" xfId="12793" xr:uid="{00000000-0005-0000-0000-0000EF200000}"/>
    <cellStyle name="___dimon_EWC 43.5MW8oMtresc 3_25_021_Levered Grand Ridge Exp_05042009_BeechR Pivot Table 12.2.09 2" xfId="12794" xr:uid="{00000000-0005-0000-0000-0000F0200000}"/>
    <cellStyle name="___dimon_EWC 43.5MW8oMtresc 3_25_021_Levered Grand Ridge II-III_20yr 130 MW PPA_10032008" xfId="12795" xr:uid="{00000000-0005-0000-0000-0000F1200000}"/>
    <cellStyle name="___dimon_EWC 43.5MW8oMtresc 3_25_021_Levered Grand Ridge II-III_20yr 130 MW PPA_10032008 2" xfId="12796" xr:uid="{00000000-0005-0000-0000-0000F2200000}"/>
    <cellStyle name="___dimon_EWC 43.5MW8oMtresc 3_25_021_Levered Grand Ridge II-III_20yr 130 MW PPA_10032008_BeechR Pivot Table 12.2.09" xfId="12797" xr:uid="{00000000-0005-0000-0000-0000F3200000}"/>
    <cellStyle name="___dimon_EWC 43.5MW8oMtresc 3_25_021_Levered Grand Ridge II-III_20yr 130 MW PPA_10032008_BeechR Pivot Table 12.2.09 2" xfId="12798" xr:uid="{00000000-0005-0000-0000-0000F4200000}"/>
    <cellStyle name="___dimon_EWC 43.5MW8oMtresc 3_25_021_Levered White Oak 99 MW_shared reconductor with IP08_040308" xfId="12799" xr:uid="{00000000-0005-0000-0000-0000F5200000}"/>
    <cellStyle name="___dimon_EWC 43.5MW8oMtresc 3_25_021_Levered White Oak 99 MW_shared reconductor with IP08_040308 2" xfId="12800" xr:uid="{00000000-0005-0000-0000-0000F6200000}"/>
    <cellStyle name="___dimon_EWC 43.5MW8oMtresc 3_25_021_Levered White Oak 99 MW_shared reconductor with IP08_040308_BeechR Pivot Table 12.2.09" xfId="12801" xr:uid="{00000000-0005-0000-0000-0000F7200000}"/>
    <cellStyle name="___dimon_EWC 43.5MW8oMtresc 3_25_021_Levered White Oak 99 MW_shared reconductor with IP08_040308_BeechR Pivot Table 12.2.09 2" xfId="12802" xr:uid="{00000000-0005-0000-0000-0000F8200000}"/>
    <cellStyle name="___dimon_EWC 43.5MW8oMtresc 3_25_021_LeveredGrand_Ridge_II-III_020909_incl Grant NOL Bonus Dep" xfId="12803" xr:uid="{00000000-0005-0000-0000-0000F9200000}"/>
    <cellStyle name="___dimon_EWC 43.5MW8oMtresc 3_25_021_LeveredGrand_Ridge_II-III_020909_incl Grant NOL Bonus Dep 2" xfId="12804" xr:uid="{00000000-0005-0000-0000-0000FA200000}"/>
    <cellStyle name="___dimon_EWC 43.5MW8oMtresc 3_25_021_LeveredGrand_Ridge_II-III_020909_incl Grant NOL Bonus Dep_BeechR Pivot Table 12.2.09" xfId="12805" xr:uid="{00000000-0005-0000-0000-0000FB200000}"/>
    <cellStyle name="___dimon_EWC 43.5MW8oMtresc 3_25_021_LeveredGrand_Ridge_II-III_020909_incl Grant NOL Bonus Dep_BeechR Pivot Table 12.2.09 2" xfId="12806" xr:uid="{00000000-0005-0000-0000-0000FC200000}"/>
    <cellStyle name="___dimon_EWC 43.5MW8oMtresc 3_25_021_Naturener Montana Portfolio_temp_Part2" xfId="12807" xr:uid="{00000000-0005-0000-0000-0000FD200000}"/>
    <cellStyle name="___dimon_EWC 43.5MW8oMtresc 3_25_021_Naturener Montana Portfolio_temp_Part2 2" xfId="12808" xr:uid="{00000000-0005-0000-0000-0000FE200000}"/>
    <cellStyle name="___dimon_EWC 43.5MW8oMtresc 3_25_021_NE Budgets ROCK 4-28-07 NS" xfId="12809" xr:uid="{00000000-0005-0000-0000-0000FF200000}"/>
    <cellStyle name="___dimon_EWC 43.5MW8oMtresc 3_25_021_NEW GRII_III Debt_032509 v1 (2)" xfId="12810" xr:uid="{00000000-0005-0000-0000-000000210000}"/>
    <cellStyle name="___dimon_EWC 43.5MW8oMtresc 3_25_021_NEW GRII_III Debt_032509 v1 (2) 2" xfId="12811" xr:uid="{00000000-0005-0000-0000-000001210000}"/>
    <cellStyle name="___dimon_EWC 43.5MW8oMtresc 3_25_021_NEW GRII_III Debt_032509 v1 (2)_BeechR Pivot Table 12.2.09" xfId="12812" xr:uid="{00000000-0005-0000-0000-000002210000}"/>
    <cellStyle name="___dimon_EWC 43.5MW8oMtresc 3_25_021_NEW GRII_III Debt_032509 v1 (2)_BeechR Pivot Table 12.2.09 2" xfId="12813" xr:uid="{00000000-0005-0000-0000-000003210000}"/>
    <cellStyle name="___dimon_EWC 43.5MW8oMtresc 3_25_021_NEW Levered GRII&amp;III_04092009_MCF v1" xfId="12814" xr:uid="{00000000-0005-0000-0000-000004210000}"/>
    <cellStyle name="___dimon_EWC 43.5MW8oMtresc 3_25_021_NEW Levered GRII&amp;III_04092009_MCF v1 2" xfId="12815" xr:uid="{00000000-0005-0000-0000-000005210000}"/>
    <cellStyle name="___dimon_EWC 43.5MW8oMtresc 3_25_021_NEW Levered GRII&amp;III_04092009_MCF v1_BeechR Pivot Table 12.2.09" xfId="12816" xr:uid="{00000000-0005-0000-0000-000006210000}"/>
    <cellStyle name="___dimon_EWC 43.5MW8oMtresc 3_25_021_NEW Levered GRII&amp;III_04092009_MCF v1_BeechR Pivot Table 12.2.09 2" xfId="12817" xr:uid="{00000000-0005-0000-0000-000007210000}"/>
    <cellStyle name="___dimon_EWC 43.5MW8oMtresc 3_25_021_Oceana_142MW_Vesta1.8_101909" xfId="12818" xr:uid="{00000000-0005-0000-0000-000008210000}"/>
    <cellStyle name="___dimon_EWC 43.5MW8oMtresc 3_25_021_Oceana_142MW_Vesta1.8_101909 2" xfId="12819" xr:uid="{00000000-0005-0000-0000-000009210000}"/>
    <cellStyle name="___dimon_EWC 43.5MW8oMtresc 3_25_021_Ormat 6-7-2007  v19b accounting v4 12-19-07" xfId="12820" xr:uid="{00000000-0005-0000-0000-00000A210000}"/>
    <cellStyle name="___dimon_EWC 43.5MW8oMtresc 3_25_021_Ormat 6-7-2007  v19b accounting v4 12-19-07 2" xfId="12821" xr:uid="{00000000-0005-0000-0000-00000B210000}"/>
    <cellStyle name="___dimon_EWC 43.5MW8oMtresc 3_25_021_Prarie Breeze Developer Model_041409_v2" xfId="12822" xr:uid="{00000000-0005-0000-0000-00000C210000}"/>
    <cellStyle name="___dimon_EWC 43.5MW8oMtresc 3_25_021_Prarie Breeze Developer Model_041409_v2 2" xfId="12823" xr:uid="{00000000-0005-0000-0000-00000D210000}"/>
    <cellStyle name="___dimon_EWC 43.5MW8oMtresc 3_25_021_Pre-Tax GAAP" xfId="12824" xr:uid="{00000000-0005-0000-0000-00000E210000}"/>
    <cellStyle name="___dimon_EWC 43.5MW8oMtresc 3_25_021_Pre-Tax GAAP 2" xfId="12825" xr:uid="{00000000-0005-0000-0000-00000F210000}"/>
    <cellStyle name="___dimon_EWC 43.5MW8oMtresc 3_25_021_Raleigh Model (78MW) 09082009_V2" xfId="12826" xr:uid="{00000000-0005-0000-0000-000010210000}"/>
    <cellStyle name="___dimon_EWC 43.5MW8oMtresc 3_25_021_Raleigh Model (78MW) 09082009_V2 2" xfId="12827" xr:uid="{00000000-0005-0000-0000-000011210000}"/>
    <cellStyle name="___dimon_EWC 43.5MW8oMtresc 3_25_021_Raleigh Model (78MW) 09082009_V2_BeechR Pivot Table 12.2.09" xfId="12828" xr:uid="{00000000-0005-0000-0000-000012210000}"/>
    <cellStyle name="___dimon_EWC 43.5MW8oMtresc 3_25_021_Raleigh Model (78MW) 09082009_V2_BeechR Pivot Table 12.2.09 2" xfId="12829" xr:uid="{00000000-0005-0000-0000-000013210000}"/>
    <cellStyle name="___dimon_EWC 43.5MW8oMtresc 3_25_021_Sheet1" xfId="12830" xr:uid="{00000000-0005-0000-0000-000014210000}"/>
    <cellStyle name="___dimon_EWC 43.5MW8oMtresc 3_25_021_Sheet1 2" xfId="12831" xr:uid="{00000000-0005-0000-0000-000015210000}"/>
    <cellStyle name="___dimon_EWC 43.5MW8oMtresc 3_25_021_Sweden Hills 51MW_081809_AEP bid" xfId="12832" xr:uid="{00000000-0005-0000-0000-000016210000}"/>
    <cellStyle name="___dimon_EWC 43.5MW8oMtresc 3_25_021_Sweden Hills 51MW_081809_AEP bid 2" xfId="12833" xr:uid="{00000000-0005-0000-0000-000017210000}"/>
    <cellStyle name="___dimon_EWC 43.5MW8oMtresc 3_25_021_Tri-County Wind_042409_Grant and TE_as bid" xfId="12834" xr:uid="{00000000-0005-0000-0000-000018210000}"/>
    <cellStyle name="___dimon_EWC 43.5MW8oMtresc 3_25_021_Tri-County Wind_042409_Grant and TE_as bid 2" xfId="12835" xr:uid="{00000000-0005-0000-0000-000019210000}"/>
    <cellStyle name="___dimon_EWC 43.5MW8oMtresc 3_25_021_Tri-County Wind_101309_Grant and TE_200MW_1.6XLE" xfId="12836" xr:uid="{00000000-0005-0000-0000-00001A210000}"/>
    <cellStyle name="___dimon_EWC 43.5MW8oMtresc 3_25_021_Tri-County Wind_101309_Grant and TE_200MW_1.6XLE 2" xfId="12837" xr:uid="{00000000-0005-0000-0000-00001B210000}"/>
    <cellStyle name="___dimon_EWC 43.5MW8oMtresc 3_25_021_Tri-County Wind_101509_Grant and TE_200MW_1.6XLE" xfId="12838" xr:uid="{00000000-0005-0000-0000-00001C210000}"/>
    <cellStyle name="___dimon_EWC 43.5MW8oMtresc 3_25_021_Tri-County Wind_101509_Grant and TE_200MW_1.6XLE 2" xfId="12839" xr:uid="{00000000-0005-0000-0000-00001D210000}"/>
    <cellStyle name="___dimon_EWC 43.5MW8oMtresc 3_25_021_Turkey Track Completion Reserve Acct_11 10 08" xfId="12840" xr:uid="{00000000-0005-0000-0000-00001E210000}"/>
    <cellStyle name="___dimon_EWC 43.5MW8oMtresc 3_25_021_Turkey Track Completion Reserve Acct_11 10 08 2" xfId="12841" xr:uid="{00000000-0005-0000-0000-00001F210000}"/>
    <cellStyle name="___dimon_EWC 43.5MW8oMtresc 3_25_021_Turkey Track Completion Reserve Acct_11 10 08_IWNA 3-Pack ECCA Sheldon Funding 01302009" xfId="12842" xr:uid="{00000000-0005-0000-0000-000020210000}"/>
    <cellStyle name="___dimon_EWC 43.5MW8oMtresc 3_25_021_Turkey Track Completion Reserve Acct_11 10 08_IWNA 3-Pack ECCA Sheldon Funding 01302009 2" xfId="12843" xr:uid="{00000000-0005-0000-0000-000021210000}"/>
    <cellStyle name="___dimon_EWC 43.5MW8oMtresc 3_25_021_Unlev McAdoo &amp; GR Combined 022008- Final" xfId="12844" xr:uid="{00000000-0005-0000-0000-000022210000}"/>
    <cellStyle name="___dimon_EWC 43.5MW8oMtresc 3_25_021_Unlev McAdoo &amp; GR Combined 022008- Final 2" xfId="12845" xr:uid="{00000000-0005-0000-0000-000023210000}"/>
    <cellStyle name="___dimon_EWC 43.5MW8oMtresc 3_25_021_Unlev McAdoo &amp; GR Combined 022008- Final_BeechR Pivot Table 12.2.09" xfId="12846" xr:uid="{00000000-0005-0000-0000-000024210000}"/>
    <cellStyle name="___dimon_EWC 43.5MW8oMtresc 3_25_021_Unlev McAdoo &amp; GR Combined 022008- Final_BeechR Pivot Table 12.2.09 2" xfId="12847" xr:uid="{00000000-0005-0000-0000-000025210000}"/>
    <cellStyle name="___dimon_EWC 43.5MW8oMtresc 3_25_021_Unlev McAdoo &amp; GR Combined 022008- Final_IWNA 3-Pack ECCA Sheldon Funding 01302009" xfId="12848" xr:uid="{00000000-0005-0000-0000-000026210000}"/>
    <cellStyle name="___dimon_EWC 43.5MW8oMtresc 3_25_021_Unlev McAdoo &amp; GR Combined 022008- Final_IWNA 3-Pack ECCA Sheldon Funding 01302009 2" xfId="12849" xr:uid="{00000000-0005-0000-0000-000027210000}"/>
    <cellStyle name="___dimon_EWC 43.5MW8oMtresc 3_25_021_Unlev McAdoo &amp; GR Combined 10242008-funding v8" xfId="12850" xr:uid="{00000000-0005-0000-0000-000028210000}"/>
    <cellStyle name="___dimon_EWC 43.5MW8oMtresc 3_25_021_Unlev McAdoo &amp; GR Combined 10242008-funding v8 2" xfId="12851" xr:uid="{00000000-0005-0000-0000-000029210000}"/>
    <cellStyle name="___dimon_EWC 43.5MW8oMtresc 3_25_021_Unlev McAdoo &amp; GR Combined 10242008-funding v8_BeechR Pivot Table 12.2.09" xfId="12852" xr:uid="{00000000-0005-0000-0000-00002A210000}"/>
    <cellStyle name="___dimon_EWC 43.5MW8oMtresc 3_25_021_Unlev McAdoo &amp; GR Combined 10242008-funding v8_BeechR Pivot Table 12.2.09 2" xfId="12853" xr:uid="{00000000-0005-0000-0000-00002B210000}"/>
    <cellStyle name="___dimon_EWC 43.5MW8oMtresc 3_25_021_Unlev McAdoo &amp; GR Combined 10242008-funding v8_IWNA 3-Pack ECCA Sheldon Funding 01302009" xfId="12854" xr:uid="{00000000-0005-0000-0000-00002C210000}"/>
    <cellStyle name="___dimon_EWC 43.5MW8oMtresc 3_25_021_Unlev McAdoo &amp; GR Combined 10242008-funding v8_IWNA 3-Pack ECCA Sheldon Funding 01302009 2" xfId="12855" xr:uid="{00000000-0005-0000-0000-00002D210000}"/>
    <cellStyle name="___dimon_EWC 43.5MW8oMtresc 3_25_021_Unlev McAdoo &amp; GR Combined 10242008-funding v8_wake effect" xfId="12856" xr:uid="{00000000-0005-0000-0000-00002E210000}"/>
    <cellStyle name="___dimon_EWC 43.5MW8oMtresc 3_25_021_Unlev McAdoo &amp; GR Combined 10242008-funding v8_wake effect 2" xfId="12857" xr:uid="{00000000-0005-0000-0000-00002F210000}"/>
    <cellStyle name="___dimon_EWC 43.5MW8oMtresc 3_25_021_Unlev McAdoo &amp; GR Combined 10242008-funding v8_wake effect_BeechR Pivot Table 12.2.09" xfId="12858" xr:uid="{00000000-0005-0000-0000-000030210000}"/>
    <cellStyle name="___dimon_EWC 43.5MW8oMtresc 3_25_021_Unlev McAdoo &amp; GR Combined 10242008-funding v8_wake effect_BeechR Pivot Table 12.2.09 2" xfId="12859" xr:uid="{00000000-0005-0000-0000-000031210000}"/>
    <cellStyle name="___dimon_EWC 43.5MW8oMtresc 3_25_021_Unlevered Wildcat 04222008_Dep Update" xfId="12860" xr:uid="{00000000-0005-0000-0000-000032210000}"/>
    <cellStyle name="___dimon_EWC 43.5MW8oMtresc 3_25_021_Unlevered Wildcat 04222008_Dep Update 2" xfId="12861" xr:uid="{00000000-0005-0000-0000-000033210000}"/>
    <cellStyle name="___dimon_EWC 43.5MW8oMtresc 3_25_021_Unlevered Wildcat 04222008_Dep Update v2" xfId="12862" xr:uid="{00000000-0005-0000-0000-000034210000}"/>
    <cellStyle name="___dimon_EWC 43.5MW8oMtresc 3_25_021_Unlevered Wildcat 04222008_Dep Update v2 2" xfId="12863" xr:uid="{00000000-0005-0000-0000-000035210000}"/>
    <cellStyle name="___dimon_EWC 43.5MW8oMtresc 3_25_021_Unlevered Wildcat 04222008_Dep Update v2_BeechR Pivot Table 12.2.09" xfId="12864" xr:uid="{00000000-0005-0000-0000-000036210000}"/>
    <cellStyle name="___dimon_EWC 43.5MW8oMtresc 3_25_021_Unlevered Wildcat 04222008_Dep Update v2_BeechR Pivot Table 12.2.09 2" xfId="12865" xr:uid="{00000000-0005-0000-0000-000037210000}"/>
    <cellStyle name="___dimon_EWC 43.5MW8oMtresc 3_25_021_Unlevered Wildcat 04222008_Dep Update v2_IWNA 3-Pack ECCA Sheldon Funding 01302009" xfId="12866" xr:uid="{00000000-0005-0000-0000-000038210000}"/>
    <cellStyle name="___dimon_EWC 43.5MW8oMtresc 3_25_021_Unlevered Wildcat 04222008_Dep Update v2_IWNA 3-Pack ECCA Sheldon Funding 01302009 2" xfId="12867" xr:uid="{00000000-0005-0000-0000-000039210000}"/>
    <cellStyle name="___dimon_EWC 43.5MW8oMtresc 3_25_021_Unlevered Wildcat 04222008_Dep Update with 2008 stub year" xfId="12868" xr:uid="{00000000-0005-0000-0000-00003A210000}"/>
    <cellStyle name="___dimon_EWC 43.5MW8oMtresc 3_25_021_Unlevered Wildcat 04222008_Dep Update with 2008 stub year 2" xfId="12869" xr:uid="{00000000-0005-0000-0000-00003B210000}"/>
    <cellStyle name="___dimon_EWC 43.5MW8oMtresc 3_25_021_Unlevered Wildcat 04222008_Dep Update with 2008 stub year_BeechR Pivot Table 12.2.09" xfId="12870" xr:uid="{00000000-0005-0000-0000-00003C210000}"/>
    <cellStyle name="___dimon_EWC 43.5MW8oMtresc 3_25_021_Unlevered Wildcat 04222008_Dep Update with 2008 stub year_BeechR Pivot Table 12.2.09 2" xfId="12871" xr:uid="{00000000-0005-0000-0000-00003D210000}"/>
    <cellStyle name="___dimon_EWC 43.5MW8oMtresc 3_25_021_Unlevered Wildcat 04222008_Dep Update with 2008 stub year_IWNA 3-Pack ECCA Sheldon Funding 01302009" xfId="12872" xr:uid="{00000000-0005-0000-0000-00003E210000}"/>
    <cellStyle name="___dimon_EWC 43.5MW8oMtresc 3_25_021_Unlevered Wildcat 04222008_Dep Update with 2008 stub year_IWNA 3-Pack ECCA Sheldon Funding 01302009 2" xfId="12873" xr:uid="{00000000-0005-0000-0000-00003F210000}"/>
    <cellStyle name="___dimon_EWC 43.5MW8oMtresc 3_25_021_Unlevered Wildcat 04222008_Dep Update_BeechR Pivot Table 12.2.09" xfId="12874" xr:uid="{00000000-0005-0000-0000-000040210000}"/>
    <cellStyle name="___dimon_EWC 43.5MW8oMtresc 3_25_021_Unlevered Wildcat 04222008_Dep Update_BeechR Pivot Table 12.2.09 2" xfId="12875" xr:uid="{00000000-0005-0000-0000-000041210000}"/>
    <cellStyle name="___dimon_EWC 43.5MW8oMtresc 3_25_021_Unlevered Wildcat 04222008_Dep Update_IWNA 3-Pack ECCA Sheldon Funding 01302009" xfId="12876" xr:uid="{00000000-0005-0000-0000-000042210000}"/>
    <cellStyle name="___dimon_EWC 43.5MW8oMtresc 3_25_021_Unlevered Wildcat 04222008_Dep Update_IWNA 3-Pack ECCA Sheldon Funding 01302009 2" xfId="12877" xr:uid="{00000000-0005-0000-0000-000043210000}"/>
    <cellStyle name="___dimon_EWC 43.5MW8oMtresc 3_25_021_Unlevered Willow Creek 72MWs_111907" xfId="12878" xr:uid="{00000000-0005-0000-0000-000044210000}"/>
    <cellStyle name="___dimon_EWC 43.5MW8oMtresc 3_25_021_Unlevered Willow Creek 72MWs_111907 2" xfId="12879" xr:uid="{00000000-0005-0000-0000-000045210000}"/>
    <cellStyle name="___dimon_EWC 43.5MW8oMtresc 3_25_021_Unlevered Willow Creek 72MWs_111907_BeechR Pivot Table 12.2.09" xfId="12880" xr:uid="{00000000-0005-0000-0000-000046210000}"/>
    <cellStyle name="___dimon_EWC 43.5MW8oMtresc 3_25_021_Unlevered Willow Creek 72MWs_111907_BeechR Pivot Table 12.2.09 2" xfId="12881" xr:uid="{00000000-0005-0000-0000-000047210000}"/>
    <cellStyle name="___dimon_EWC 43.5MW8oMtresc 3_25_021_Unlevered Willow Creek 72MWs_111907_IWNA 3-Pack ECCA Sheldon Funding 01302009" xfId="12882" xr:uid="{00000000-0005-0000-0000-000048210000}"/>
    <cellStyle name="___dimon_EWC 43.5MW8oMtresc 3_25_021_Unlevered Willow Creek 72MWs_111907_IWNA 3-Pack ECCA Sheldon Funding 01302009 2" xfId="12883" xr:uid="{00000000-0005-0000-0000-000049210000}"/>
    <cellStyle name="___dimon_EWC 43.5MW8oMtresc 3_25_021_Unlevered_Beech_Ridge_100_5MW_021009_optimized NCF" xfId="12884" xr:uid="{00000000-0005-0000-0000-00004A210000}"/>
    <cellStyle name="___dimon_EWC 43.5MW8oMtresc 3_25_021_Unlevered_Beech_Ridge_100_5MW_021009_optimized NCF 2" xfId="12885" xr:uid="{00000000-0005-0000-0000-00004B210000}"/>
    <cellStyle name="___dimon_EWC 43.5MW8oMtresc 3_25_021_Unlevered_Grand Ridge_010809_v3" xfId="12886" xr:uid="{00000000-0005-0000-0000-00004C210000}"/>
    <cellStyle name="___dimon_EWC 43.5MW8oMtresc 3_25_021_Unlevered_Grand Ridge_010809_v3 2" xfId="12887" xr:uid="{00000000-0005-0000-0000-00004D210000}"/>
    <cellStyle name="___dimon_EWC 43.5MW8oMtresc 3_25_021_Unlevered_Grand Ridge_010809_v3_BeechR Pivot Table 12.2.09" xfId="12888" xr:uid="{00000000-0005-0000-0000-00004E210000}"/>
    <cellStyle name="___dimon_EWC 43.5MW8oMtresc 3_25_021_Unlevered_Grand Ridge_010809_v3_BeechR Pivot Table 12.2.09 2" xfId="12889" xr:uid="{00000000-0005-0000-0000-00004F210000}"/>
    <cellStyle name="___dimon_EWC 43.5MW8oMtresc 3_25_021_UPC New York Wind 1-8-08 v equity method FINAL" xfId="12890" xr:uid="{00000000-0005-0000-0000-000050210000}"/>
    <cellStyle name="___dimon_EWC 43.5MW8oMtresc 3_25_021_UPC New York Wind 1-8-08 v equity method FINAL 2" xfId="12891" xr:uid="{00000000-0005-0000-0000-000051210000}"/>
    <cellStyle name="___dimon_EWC 43.5MW8oMtresc 3_25_021_Vantage Cash FLow 100609" xfId="12892" xr:uid="{00000000-0005-0000-0000-000052210000}"/>
    <cellStyle name="___dimon_EWC 43.5MW8oMtresc 3_25_021_Vantage Cash FLow 100609 2" xfId="12893" xr:uid="{00000000-0005-0000-0000-000053210000}"/>
    <cellStyle name="___dimon_EWC 43.5MW8oMtresc 3_25_021_Vantage Model_PGE 15yr PPA_062409" xfId="12894" xr:uid="{00000000-0005-0000-0000-000054210000}"/>
    <cellStyle name="___dimon_EWC 43.5MW8oMtresc 3_25_021_Vantage Model_PGE 15yr PPA_062409 2" xfId="12895" xr:uid="{00000000-0005-0000-0000-000055210000}"/>
    <cellStyle name="___dimon_EWC 43.5MW8oMtresc 3_25_021_Vantage Model_PGE 15yr PPA_073009_JAR" xfId="12896" xr:uid="{00000000-0005-0000-0000-000056210000}"/>
    <cellStyle name="___dimon_EWC 43.5MW8oMtresc 3_25_021_Vantage Model_PGE 15yr PPA_073009_JAR 2" xfId="12897" xr:uid="{00000000-0005-0000-0000-000057210000}"/>
    <cellStyle name="___dimon_EWC 43.5MW8oMtresc 3_25_021_Vantage Model_PGE 15yr PPA_100909" xfId="12898" xr:uid="{00000000-0005-0000-0000-000058210000}"/>
    <cellStyle name="___dimon_EWC 43.5MW8oMtresc 3_25_021_Vantage Model_PGE 15yr PPA_100909 2" xfId="12899" xr:uid="{00000000-0005-0000-0000-000059210000}"/>
    <cellStyle name="___dimon_EWC 43.5MW8oMtresc 3_25_021_Vento III v17i (8.9% Haircut, 60% Tax)" xfId="12900" xr:uid="{00000000-0005-0000-0000-00005A210000}"/>
    <cellStyle name="___dimon_EWC 43.5MW8oMtresc 3_25_021_Vento III v22i (Haircut, 6Y CF, 76% tax)" xfId="12901" xr:uid="{00000000-0005-0000-0000-00005B210000}"/>
    <cellStyle name="___dimon_EWC 43.5MW8oMtresc 3_25_021_Vento III v28g Base" xfId="12902" xr:uid="{00000000-0005-0000-0000-00005C210000}"/>
    <cellStyle name="___dimon_EWC 43.5MW8oMtresc 3_25_021_Vento III v28k JPMyyy" xfId="12903" xr:uid="{00000000-0005-0000-0000-00005D210000}"/>
    <cellStyle name="___dimon_EWC 43.5MW8oMtresc 3_25_021_White Oak_67.5_150MW_110409_OUR CASE" xfId="12904" xr:uid="{00000000-0005-0000-0000-00005E210000}"/>
    <cellStyle name="___dimon_EWC 43.5MW8oMtresc 3_25_021_White Oak_67.5_150MW_110409_OUR CASE 2" xfId="12905" xr:uid="{00000000-0005-0000-0000-00005F210000}"/>
    <cellStyle name="___dimon_EWC 43.5MW8oMtresc 3_25_021_WPP - Ormat 6-5-2007  v19i with internal accounting v3 eq method FINAL" xfId="12906" xr:uid="{00000000-0005-0000-0000-000060210000}"/>
    <cellStyle name="___dimon_EWC 43.5MW8oMtresc 3_25_021_WPP - Ormat 6-5-2007  v19i with internal accounting v3 eq method FINAL 2" xfId="12907" xr:uid="{00000000-0005-0000-0000-000061210000}"/>
    <cellStyle name="___dimon_EWC 43.5MW8oMtresc 3_25_02v2" xfId="12908" xr:uid="{00000000-0005-0000-0000-000062210000}"/>
    <cellStyle name="___dimon_EWC 43.5MW8oMtresc 3_25_02v2 2" xfId="12909" xr:uid="{00000000-0005-0000-0000-000063210000}"/>
    <cellStyle name="___dimon_EWC 43.5MW8oMtresc 3_25_02v2 2 2" xfId="12910" xr:uid="{00000000-0005-0000-0000-000064210000}"/>
    <cellStyle name="___dimon_EWC 43.5MW8oMtresc 3_25_02v2 2_Accounting" xfId="12911" xr:uid="{00000000-0005-0000-0000-000065210000}"/>
    <cellStyle name="___dimon_EWC 43.5MW8oMtresc 3_25_02v2 2_Accounting 2" xfId="12912" xr:uid="{00000000-0005-0000-0000-000066210000}"/>
    <cellStyle name="___dimon_EWC 43.5MW8oMtresc 3_25_02v2 2_Book3" xfId="12913" xr:uid="{00000000-0005-0000-0000-000067210000}"/>
    <cellStyle name="___dimon_EWC 43.5MW8oMtresc 3_25_02v2 2_Book3 2" xfId="12914" xr:uid="{00000000-0005-0000-0000-000068210000}"/>
    <cellStyle name="___dimon_EWC 43.5MW8oMtresc 3_25_02v2 2_Naturener Montana Portfolio_temp_Part2" xfId="12915" xr:uid="{00000000-0005-0000-0000-000069210000}"/>
    <cellStyle name="___dimon_EWC 43.5MW8oMtresc 3_25_02v2 2_Naturener Montana Portfolio_temp_Part2 2" xfId="12916" xr:uid="{00000000-0005-0000-0000-00006A210000}"/>
    <cellStyle name="___dimon_EWC 43.5MW8oMtresc 3_25_02v2 3" xfId="12917" xr:uid="{00000000-0005-0000-0000-00006B210000}"/>
    <cellStyle name="___dimon_EWC 43.5MW8oMtresc 3_25_02v2 3 2" xfId="12918" xr:uid="{00000000-0005-0000-0000-00006C210000}"/>
    <cellStyle name="___dimon_EWC 43.5MW8oMtresc 3_25_02v2 4" xfId="12919" xr:uid="{00000000-0005-0000-0000-00006D210000}"/>
    <cellStyle name="___dimon_EWC 43.5MW8oMtresc 3_25_02v2 4 2" xfId="12920" xr:uid="{00000000-0005-0000-0000-00006E210000}"/>
    <cellStyle name="___dimon_EWC 43.5MW8oMtresc 3_25_02v2 5" xfId="12921" xr:uid="{00000000-0005-0000-0000-00006F210000}"/>
    <cellStyle name="___dimon_EWC 43.5MW8oMtresc 3_25_02v2 5 2" xfId="12922" xr:uid="{00000000-0005-0000-0000-000070210000}"/>
    <cellStyle name="___dimon_EWC 43.5MW8oMtresc 3_25_02v2 6" xfId="12923" xr:uid="{00000000-0005-0000-0000-000071210000}"/>
    <cellStyle name="___dimon_EWC 43.5MW8oMtresc 3_25_02v2 6 2" xfId="12924" xr:uid="{00000000-0005-0000-0000-000072210000}"/>
    <cellStyle name="___dimon_EWC 43.5MW8oMtresc 3_25_02v2 7" xfId="12925" xr:uid="{00000000-0005-0000-0000-000073210000}"/>
    <cellStyle name="___dimon_EWC 43.5MW8oMtresc 3_25_02v2 7 2" xfId="12926" xr:uid="{00000000-0005-0000-0000-000074210000}"/>
    <cellStyle name="___dimon_EWC 43.5MW8oMtresc 3_25_02v2 8" xfId="12927" xr:uid="{00000000-0005-0000-0000-000075210000}"/>
    <cellStyle name="___dimon_EWC 43.5MW8oMtresc 3_25_02v2_#1 Levered Beech Ridge_021109_Grant,Bonus,No PTCs,MACRs,Term Debt NOL" xfId="12928" xr:uid="{00000000-0005-0000-0000-000076210000}"/>
    <cellStyle name="___dimon_EWC 43.5MW8oMtresc 3_25_02v2_#1 Levered Beech Ridge_021109_Grant,Bonus,No PTCs,MACRs,Term Debt NOL 2" xfId="12929" xr:uid="{00000000-0005-0000-0000-000077210000}"/>
    <cellStyle name="___dimon_EWC 43.5MW8oMtresc 3_25_02v2_#1 LeveredGrand_Ridge_II-III_021009_Grant,Bonus,No PTCs,MACRs,Term Debt, NOL" xfId="12930" xr:uid="{00000000-0005-0000-0000-000078210000}"/>
    <cellStyle name="___dimon_EWC 43.5MW8oMtresc 3_25_02v2_#1 LeveredGrand_Ridge_II-III_021009_Grant,Bonus,No PTCs,MACRs,Term Debt, NOL 2" xfId="12931" xr:uid="{00000000-0005-0000-0000-000079210000}"/>
    <cellStyle name="___dimon_EWC 43.5MW8oMtresc 3_25_02v2_#1 LeveredGrand_Ridge_II-III_021009_Grant,Bonus,No PTCs,MACRs,Term Debt, NOL_BeechR Pivot Table 12.2.09" xfId="12932" xr:uid="{00000000-0005-0000-0000-00007A210000}"/>
    <cellStyle name="___dimon_EWC 43.5MW8oMtresc 3_25_02v2_#1 LeveredGrand_Ridge_II-III_021009_Grant,Bonus,No PTCs,MACRs,Term Debt, NOL_BeechR Pivot Table 12.2.09 2" xfId="12933" xr:uid="{00000000-0005-0000-0000-00007B210000}"/>
    <cellStyle name="___dimon_EWC 43.5MW8oMtresc 3_25_02v2_071212 Unlevered McCormick Model - 2003 version" xfId="12934" xr:uid="{00000000-0005-0000-0000-00007C210000}"/>
    <cellStyle name="___dimon_EWC 43.5MW8oMtresc 3_25_02v2_071212 Unlevered McCormick Model - 2003 version 2" xfId="12935" xr:uid="{00000000-0005-0000-0000-00007D210000}"/>
    <cellStyle name="___dimon_EWC 43.5MW8oMtresc 3_25_02v2_071212 Unlevered McCormick Model - 2003 version_Accounting" xfId="12936" xr:uid="{00000000-0005-0000-0000-00007E210000}"/>
    <cellStyle name="___dimon_EWC 43.5MW8oMtresc 3_25_02v2_071212 Unlevered McCormick Model - 2003 version_Accounting 2" xfId="12937" xr:uid="{00000000-0005-0000-0000-00007F210000}"/>
    <cellStyle name="___dimon_EWC 43.5MW8oMtresc 3_25_02v2_071212 Unlevered McCormick Model - 2003 version_Book3" xfId="12938" xr:uid="{00000000-0005-0000-0000-000080210000}"/>
    <cellStyle name="___dimon_EWC 43.5MW8oMtresc 3_25_02v2_071212 Unlevered McCormick Model - 2003 version_Book3 2" xfId="12939" xr:uid="{00000000-0005-0000-0000-000081210000}"/>
    <cellStyle name="___dimon_EWC 43.5MW8oMtresc 3_25_02v2_071212 Unlevered McCormick Model - 2003 version_Naturener Montana Portfolio_temp_Part2" xfId="12940" xr:uid="{00000000-0005-0000-0000-000082210000}"/>
    <cellStyle name="___dimon_EWC 43.5MW8oMtresc 3_25_02v2_071212 Unlevered McCormick Model - 2003 version_Naturener Montana Portfolio_temp_Part2 2" xfId="12941" xr:uid="{00000000-0005-0000-0000-000083210000}"/>
    <cellStyle name="___dimon_EWC 43.5MW8oMtresc 3_25_02v2_1.Inputs" xfId="12942" xr:uid="{00000000-0005-0000-0000-000084210000}"/>
    <cellStyle name="___dimon_EWC 43.5MW8oMtresc 3_25_02v2_2008 IWNA 7.75% 53% ERISA P50 (Invnergy)_FROM JPM" xfId="12943" xr:uid="{00000000-0005-0000-0000-000085210000}"/>
    <cellStyle name="___dimon_EWC 43.5MW8oMtresc 3_25_02v2_2008 IWNA 7.75% 53% ERISA P50 (Invnergy)_FROM JPM 2" xfId="12944" xr:uid="{00000000-0005-0000-0000-000086210000}"/>
    <cellStyle name="___dimon_EWC 43.5MW8oMtresc 3_25_02v2_2008 IWNA 7.75% 53% ERISA P50 (Invnergy)_FROM JPM_IWNA 3-Pack ECCA Sheldon Funding 01302009" xfId="12945" xr:uid="{00000000-0005-0000-0000-000087210000}"/>
    <cellStyle name="___dimon_EWC 43.5MW8oMtresc 3_25_02v2_2008 IWNA 7.75% 53% ERISA P50 (Invnergy)_FROM JPM_IWNA 3-Pack ECCA Sheldon Funding 01302009 2" xfId="12946" xr:uid="{00000000-0005-0000-0000-000088210000}"/>
    <cellStyle name="___dimon_EWC 43.5MW8oMtresc 3_25_02v2_2008 IWNA Portfolio 06182008 v2 (WC Hedge)_JPM BL sizing" xfId="12947" xr:uid="{00000000-0005-0000-0000-000089210000}"/>
    <cellStyle name="___dimon_EWC 43.5MW8oMtresc 3_25_02v2_2008 IWNA Portfolio 06182008 v2 (WC Hedge)_JPM BL sizing 2" xfId="12948" xr:uid="{00000000-0005-0000-0000-00008A210000}"/>
    <cellStyle name="___dimon_EWC 43.5MW8oMtresc 3_25_02v2_2008 IWNA Portfolio 06182008 v2 (WC Hedge)_JPM BL sizing_BeechR Pivot Table 12.2.09" xfId="12949" xr:uid="{00000000-0005-0000-0000-00008B210000}"/>
    <cellStyle name="___dimon_EWC 43.5MW8oMtresc 3_25_02v2_2008 IWNA Portfolio 06182008 v2 (WC Hedge)_JPM BL sizing_BeechR Pivot Table 12.2.09 2" xfId="12950" xr:uid="{00000000-0005-0000-0000-00008C210000}"/>
    <cellStyle name="___dimon_EWC 43.5MW8oMtresc 3_25_02v2_2008 IWNA Portfolio 06182008 v2 (WC Hedge)_JPM BL sizing_IWNA 3-Pack ECCA Sheldon Funding 01302009" xfId="12951" xr:uid="{00000000-0005-0000-0000-00008D210000}"/>
    <cellStyle name="___dimon_EWC 43.5MW8oMtresc 3_25_02v2_2008 IWNA Portfolio 06182008 v2 (WC Hedge)_JPM BL sizing_IWNA 3-Pack ECCA Sheldon Funding 01302009 2" xfId="12952" xr:uid="{00000000-0005-0000-0000-00008E210000}"/>
    <cellStyle name="___dimon_EWC 43.5MW8oMtresc 3_25_02v2_2008 IWNA Portfolio 06232008 (JPM)_BL Sizing" xfId="12953" xr:uid="{00000000-0005-0000-0000-00008F210000}"/>
    <cellStyle name="___dimon_EWC 43.5MW8oMtresc 3_25_02v2_2008 IWNA Portfolio 06232008 (JPM)_BL Sizing 2" xfId="12954" xr:uid="{00000000-0005-0000-0000-000090210000}"/>
    <cellStyle name="___dimon_EWC 43.5MW8oMtresc 3_25_02v2_2008 IWNA Portfolio 06232008 (JPM)_BL Sizing_BeechR Pivot Table 12.2.09" xfId="12955" xr:uid="{00000000-0005-0000-0000-000091210000}"/>
    <cellStyle name="___dimon_EWC 43.5MW8oMtresc 3_25_02v2_2008 IWNA Portfolio 06232008 (JPM)_BL Sizing_BeechR Pivot Table 12.2.09 2" xfId="12956" xr:uid="{00000000-0005-0000-0000-000092210000}"/>
    <cellStyle name="___dimon_EWC 43.5MW8oMtresc 3_25_02v2_2008 IWNA Portfolio 06232008 (JPM)_BL Sizing_IWNA 3-Pack ECCA Sheldon Funding 01302009" xfId="12957" xr:uid="{00000000-0005-0000-0000-000093210000}"/>
    <cellStyle name="___dimon_EWC 43.5MW8oMtresc 3_25_02v2_2008 IWNA Portfolio 06232008 (JPM)_BL Sizing_IWNA 3-Pack ECCA Sheldon Funding 01302009 2" xfId="12958" xr:uid="{00000000-0005-0000-0000-000094210000}"/>
    <cellStyle name="___dimon_EWC 43.5MW8oMtresc 3_25_02v2_2008 IWNA Portfolio 08022008 (JPM TE) updated for WC vol" xfId="12959" xr:uid="{00000000-0005-0000-0000-000095210000}"/>
    <cellStyle name="___dimon_EWC 43.5MW8oMtresc 3_25_02v2_2008 IWNA Portfolio 08022008 (JPM TE) updated for WC vol 2" xfId="12960" xr:uid="{00000000-0005-0000-0000-000096210000}"/>
    <cellStyle name="___dimon_EWC 43.5MW8oMtresc 3_25_02v2_2008 IWNA Portfolio 08022008 (JPM TE) updated for WC vol_BeechR Pivot Table 12.2.09" xfId="12961" xr:uid="{00000000-0005-0000-0000-000097210000}"/>
    <cellStyle name="___dimon_EWC 43.5MW8oMtresc 3_25_02v2_2008 IWNA Portfolio 08022008 (JPM TE) updated for WC vol_BeechR Pivot Table 12.2.09 2" xfId="12962" xr:uid="{00000000-0005-0000-0000-000098210000}"/>
    <cellStyle name="___dimon_EWC 43.5MW8oMtresc 3_25_02v2_2008 IWNA Portfolio 08022008 (JPM TE) updated for WC vol_IWNA 3-Pack ECCA Sheldon Funding 01302009" xfId="12963" xr:uid="{00000000-0005-0000-0000-000099210000}"/>
    <cellStyle name="___dimon_EWC 43.5MW8oMtresc 3_25_02v2_2008 IWNA Portfolio 08022008 (JPM TE) updated for WC vol_IWNA 3-Pack ECCA Sheldon Funding 01302009 2" xfId="12964" xr:uid="{00000000-0005-0000-0000-00009A210000}"/>
    <cellStyle name="___dimon_EWC 43.5MW8oMtresc 3_25_02v2_2008 IWNA Portfolio 09262008 (JPM TE &amp; CE)__TE Assumps" xfId="12965" xr:uid="{00000000-0005-0000-0000-00009B210000}"/>
    <cellStyle name="___dimon_EWC 43.5MW8oMtresc 3_25_02v2_2008 IWNA Portfolio 09262008 (JPM TE &amp; CE)__TE Assumps 2" xfId="12966" xr:uid="{00000000-0005-0000-0000-00009C210000}"/>
    <cellStyle name="___dimon_EWC 43.5MW8oMtresc 3_25_02v2_2008 IWNA Portfolio 09262008 (JPM TE &amp; CE)__TE Assumps_IWNA 3-Pack ECCA Sheldon Funding 01302009" xfId="12967" xr:uid="{00000000-0005-0000-0000-00009D210000}"/>
    <cellStyle name="___dimon_EWC 43.5MW8oMtresc 3_25_02v2_2008 IWNA Portfolio 09262008 (JPM TE &amp; CE)__TE Assumps_IWNA 3-Pack ECCA Sheldon Funding 01302009 2" xfId="12968" xr:uid="{00000000-0005-0000-0000-00009E210000}"/>
    <cellStyle name="___dimon_EWC 43.5MW8oMtresc 3_25_02v2_2008 IWNA v12 7.75% 53% TaxEx P50 (Invenergy)_10242008" xfId="12969" xr:uid="{00000000-0005-0000-0000-00009F210000}"/>
    <cellStyle name="___dimon_EWC 43.5MW8oMtresc 3_25_02v2_2008 IWNA v12 7.75% 53% TaxEx P50 (Invenergy)_10242008 2" xfId="12970" xr:uid="{00000000-0005-0000-0000-0000A0210000}"/>
    <cellStyle name="___dimon_EWC 43.5MW8oMtresc 3_25_02v2_2008 IWNA v12 7.75% 53% TaxEx P50 (Invenergy)_10242008_IWNA 3-Pack ECCA Sheldon Funding 01302009" xfId="12971" xr:uid="{00000000-0005-0000-0000-0000A1210000}"/>
    <cellStyle name="___dimon_EWC 43.5MW8oMtresc 3_25_02v2_2008 IWNA v12 7.75% 53% TaxEx P50 (Invenergy)_10242008_IWNA 3-Pack ECCA Sheldon Funding 01302009 2" xfId="12972" xr:uid="{00000000-0005-0000-0000-0000A2210000}"/>
    <cellStyle name="___dimon_EWC 43.5MW8oMtresc 3_25_02v2_2008 IWNA v12 7.75% 53% TaxEx P50 (Invenergy)_NO HAIRCUTS" xfId="12973" xr:uid="{00000000-0005-0000-0000-0000A3210000}"/>
    <cellStyle name="___dimon_EWC 43.5MW8oMtresc 3_25_02v2_2008 IWNA v12 7.75% 53% TaxEx P50 (Invenergy)_NO HAIRCUTS 2" xfId="12974" xr:uid="{00000000-0005-0000-0000-0000A4210000}"/>
    <cellStyle name="___dimon_EWC 43.5MW8oMtresc 3_25_02v2_2008 IWNA v12 7.75% 53% TaxEx P50 (Invenergy)_NO HAIRCUTS_IWNA 3-Pack ECCA Sheldon Funding 01302009" xfId="12975" xr:uid="{00000000-0005-0000-0000-0000A5210000}"/>
    <cellStyle name="___dimon_EWC 43.5MW8oMtresc 3_25_02v2_2008 IWNA v12 7.75% 53% TaxEx P50 (Invenergy)_NO HAIRCUTS_IWNA 3-Pack ECCA Sheldon Funding 01302009 2" xfId="12976" xr:uid="{00000000-0005-0000-0000-0000A6210000}"/>
    <cellStyle name="___dimon_EWC 43.5MW8oMtresc 3_25_02v2_Accounting" xfId="12977" xr:uid="{00000000-0005-0000-0000-0000A7210000}"/>
    <cellStyle name="___dimon_EWC 43.5MW8oMtresc 3_25_02v2_Accounting 2" xfId="12978" xr:uid="{00000000-0005-0000-0000-0000A8210000}"/>
    <cellStyle name="___dimon_EWC 43.5MW8oMtresc 3_25_02v2_Alta Mesa v3 10yr 6.75% $10m no Bonus P50" xfId="12979" xr:uid="{00000000-0005-0000-0000-0000A9210000}"/>
    <cellStyle name="___dimon_EWC 43.5MW8oMtresc 3_25_02v2_Alta Mesa v3 10yr 6.75% $10m no Bonus P50 2" xfId="12980" xr:uid="{00000000-0005-0000-0000-0000AA210000}"/>
    <cellStyle name="___dimon_EWC 43.5MW8oMtresc 3_25_02v2_Alta Mesa v3 10yr 6.75% $10m no Bonus P50_BeechR Pivot Table 12.2.09" xfId="12981" xr:uid="{00000000-0005-0000-0000-0000AB210000}"/>
    <cellStyle name="___dimon_EWC 43.5MW8oMtresc 3_25_02v2_Alta Mesa v3 10yr 6.75% $10m no Bonus P50_BeechR Pivot Table 12.2.09 2" xfId="12982" xr:uid="{00000000-0005-0000-0000-0000AC210000}"/>
    <cellStyle name="___dimon_EWC 43.5MW8oMtresc 3_25_02v2_Alta Mesa v3 10yr 6.75% $10m no Bonus P50_IWNA 3-Pack ECCA Sheldon Funding 01302009" xfId="12983" xr:uid="{00000000-0005-0000-0000-0000AD210000}"/>
    <cellStyle name="___dimon_EWC 43.5MW8oMtresc 3_25_02v2_Alta Mesa v3 10yr 6.75% $10m no Bonus P50_IWNA 3-Pack ECCA Sheldon Funding 01302009 2" xfId="12984" xr:uid="{00000000-0005-0000-0000-0000AE210000}"/>
    <cellStyle name="___dimon_EWC 43.5MW8oMtresc 3_25_02v2_Alta Mesa v3 10yr 7.25% $10m Bonus P50" xfId="12985" xr:uid="{00000000-0005-0000-0000-0000AF210000}"/>
    <cellStyle name="___dimon_EWC 43.5MW8oMtresc 3_25_02v2_Alta Mesa v3 10yr 7.25% $10m Bonus P50 2" xfId="12986" xr:uid="{00000000-0005-0000-0000-0000B0210000}"/>
    <cellStyle name="___dimon_EWC 43.5MW8oMtresc 3_25_02v2_Alta Mesa v3 10yr 7.25% $10m Bonus P50_BeechR Pivot Table 12.2.09" xfId="12987" xr:uid="{00000000-0005-0000-0000-0000B1210000}"/>
    <cellStyle name="___dimon_EWC 43.5MW8oMtresc 3_25_02v2_Alta Mesa v3 10yr 7.25% $10m Bonus P50_BeechR Pivot Table 12.2.09 2" xfId="12988" xr:uid="{00000000-0005-0000-0000-0000B2210000}"/>
    <cellStyle name="___dimon_EWC 43.5MW8oMtresc 3_25_02v2_Alta Mesa v3 10yr 7.25% $10m Bonus P50_IWNA 3-Pack ECCA Sheldon Funding 01302009" xfId="12989" xr:uid="{00000000-0005-0000-0000-0000B3210000}"/>
    <cellStyle name="___dimon_EWC 43.5MW8oMtresc 3_25_02v2_Alta Mesa v3 10yr 7.25% $10m Bonus P50_IWNA 3-Pack ECCA Sheldon Funding 01302009 2" xfId="12990" xr:uid="{00000000-0005-0000-0000-0000B4210000}"/>
    <cellStyle name="___dimon_EWC 43.5MW8oMtresc 3_25_02v2_BeechR Pivot Table 12.2.09" xfId="12991" xr:uid="{00000000-0005-0000-0000-0000B5210000}"/>
    <cellStyle name="___dimon_EWC 43.5MW8oMtresc 3_25_02v2_BeechR Pivot Table 12.2.09 2" xfId="12992" xr:uid="{00000000-0005-0000-0000-0000B6210000}"/>
    <cellStyle name="___dimon_EWC 43.5MW8oMtresc 3_25_02v2_Big Otter 101209 Grant and TE 100.5MW_20mileT" xfId="12993" xr:uid="{00000000-0005-0000-0000-0000B7210000}"/>
    <cellStyle name="___dimon_EWC 43.5MW8oMtresc 3_25_02v2_Big Otter 101209 Grant and TE 100.5MW_20mileT 2" xfId="12994" xr:uid="{00000000-0005-0000-0000-0000B8210000}"/>
    <cellStyle name="___dimon_EWC 43.5MW8oMtresc 3_25_02v2_Bish Hill_$77.5_lowncf_ Bundled Price_Lenders_092909" xfId="12995" xr:uid="{00000000-0005-0000-0000-0000B9210000}"/>
    <cellStyle name="___dimon_EWC 43.5MW8oMtresc 3_25_02v2_Bish Hill_$77.5_lowncf_ Bundled Price_Lenders_092909 2" xfId="12996" xr:uid="{00000000-0005-0000-0000-0000BA210000}"/>
    <cellStyle name="___dimon_EWC 43.5MW8oMtresc 3_25_02v2_BishHilll_1.25M per WTG with $72 bundled price_200MWs_BF" xfId="12997" xr:uid="{00000000-0005-0000-0000-0000BB210000}"/>
    <cellStyle name="___dimon_EWC 43.5MW8oMtresc 3_25_02v2_BishHilll_1.25M per WTG with $72 bundled price_200MWs_BF 2" xfId="12998" xr:uid="{00000000-0005-0000-0000-0000BC210000}"/>
    <cellStyle name="___dimon_EWC 43.5MW8oMtresc 3_25_02v2_Bishop Hill_Grant_082409_200MW" xfId="12999" xr:uid="{00000000-0005-0000-0000-0000BD210000}"/>
    <cellStyle name="___dimon_EWC 43.5MW8oMtresc 3_25_02v2_Bishop Hill_Grant_082409_200MW 2" xfId="13000" xr:uid="{00000000-0005-0000-0000-0000BE210000}"/>
    <cellStyle name="___dimon_EWC 43.5MW8oMtresc 3_25_02v2_Book3" xfId="13001" xr:uid="{00000000-0005-0000-0000-0000BF210000}"/>
    <cellStyle name="___dimon_EWC 43.5MW8oMtresc 3_25_02v2_Book3 2" xfId="13002" xr:uid="{00000000-0005-0000-0000-0000C0210000}"/>
    <cellStyle name="___dimon_EWC 43.5MW8oMtresc 3_25_02v2_Buzzard Creek_250MW_PTC_010610" xfId="13003" xr:uid="{00000000-0005-0000-0000-0000C1210000}"/>
    <cellStyle name="___dimon_EWC 43.5MW8oMtresc 3_25_02v2_Buzzard Creek_250MW_PTC_010610 2" xfId="13004" xr:uid="{00000000-0005-0000-0000-0000C2210000}"/>
    <cellStyle name="___dimon_EWC 43.5MW8oMtresc 3_25_02v2_California Ridge 120109 and 200MW" xfId="13005" xr:uid="{00000000-0005-0000-0000-0000C3210000}"/>
    <cellStyle name="___dimon_EWC 43.5MW8oMtresc 3_25_02v2_California Ridge 120109 and 200MW 2" xfId="13006" xr:uid="{00000000-0005-0000-0000-0000C4210000}"/>
    <cellStyle name="___dimon_EWC 43.5MW8oMtresc 3_25_02v2_California Ridge_042909_Grant and TE_99M_as bid" xfId="13007" xr:uid="{00000000-0005-0000-0000-0000C5210000}"/>
    <cellStyle name="___dimon_EWC 43.5MW8oMtresc 3_25_02v2_California Ridge_042909_Grant and TE_99M_as bid 2" xfId="13008" xr:uid="{00000000-0005-0000-0000-0000C6210000}"/>
    <cellStyle name="___dimon_EWC 43.5MW8oMtresc 3_25_02v2_California Ridge_042909_Grant and TE_99Mw" xfId="13009" xr:uid="{00000000-0005-0000-0000-0000C7210000}"/>
    <cellStyle name="___dimon_EWC 43.5MW8oMtresc 3_25_02v2_California Ridge_042909_Grant and TE_99Mw 2" xfId="13010" xr:uid="{00000000-0005-0000-0000-0000C8210000}"/>
    <cellStyle name="___dimon_EWC 43.5MW8oMtresc 3_25_02v2_CHECK - White Creek Final Closing Model_2007 11 16 vequity method FINAL" xfId="13011" xr:uid="{00000000-0005-0000-0000-0000C9210000}"/>
    <cellStyle name="___dimon_EWC 43.5MW8oMtresc 3_25_02v2_CHECK - White Creek Final Closing Model_2007 11 16 vequity method FINAL 2" xfId="13012" xr:uid="{00000000-0005-0000-0000-0000CA210000}"/>
    <cellStyle name="___dimon_EWC 43.5MW8oMtresc 3_25_02v2_Copy of G&amp;A_reports_v4" xfId="13013" xr:uid="{00000000-0005-0000-0000-0000CB210000}"/>
    <cellStyle name="___dimon_EWC 43.5MW8oMtresc 3_25_02v2_Copy of NEW Levered GRIIIII_03312009_MCF v2" xfId="13014" xr:uid="{00000000-0005-0000-0000-0000CC210000}"/>
    <cellStyle name="___dimon_EWC 43.5MW8oMtresc 3_25_02v2_Copy of NEW Levered GRIIIII_03312009_MCF v2 2" xfId="13015" xr:uid="{00000000-0005-0000-0000-0000CD210000}"/>
    <cellStyle name="___dimon_EWC 43.5MW8oMtresc 3_25_02v2_Copy of NEW Levered GRIIIII_03312009_MCF v2_BeechR Pivot Table 12.2.09" xfId="13016" xr:uid="{00000000-0005-0000-0000-0000CE210000}"/>
    <cellStyle name="___dimon_EWC 43.5MW8oMtresc 3_25_02v2_Copy of NEW Levered GRIIIII_03312009_MCF v2_BeechR Pivot Table 12.2.09 2" xfId="13017" xr:uid="{00000000-0005-0000-0000-0000CF210000}"/>
    <cellStyle name="___dimon_EWC 43.5MW8oMtresc 3_25_02v2_Copy of Vento III v27i P50 1st" xfId="13018" xr:uid="{00000000-0005-0000-0000-0000D0210000}"/>
    <cellStyle name="___dimon_EWC 43.5MW8oMtresc 3_25_02v2_Distribution Break Out" xfId="13019" xr:uid="{00000000-0005-0000-0000-0000D1210000}"/>
    <cellStyle name="___dimon_EWC 43.5MW8oMtresc 3_25_02v2_Distribution Break Out 2" xfId="13020" xr:uid="{00000000-0005-0000-0000-0000D2210000}"/>
    <cellStyle name="___dimon_EWC 43.5MW8oMtresc 3_25_02v2_Distribution Break Out_BeechR Pivot Table 12.2.09" xfId="13021" xr:uid="{00000000-0005-0000-0000-0000D3210000}"/>
    <cellStyle name="___dimon_EWC 43.5MW8oMtresc 3_25_02v2_Distribution Break Out_BeechR Pivot Table 12.2.09 2" xfId="13022" xr:uid="{00000000-0005-0000-0000-0000D4210000}"/>
    <cellStyle name="___dimon_EWC 43.5MW8oMtresc 3_25_02v2_Distribution Break Out_IWNA 3-Pack ECCA Sheldon Funding 01302009" xfId="13023" xr:uid="{00000000-0005-0000-0000-0000D5210000}"/>
    <cellStyle name="___dimon_EWC 43.5MW8oMtresc 3_25_02v2_Distribution Break Out_IWNA 3-Pack ECCA Sheldon Funding 01302009 2" xfId="13024" xr:uid="{00000000-0005-0000-0000-0000D6210000}"/>
    <cellStyle name="___dimon_EWC 43.5MW8oMtresc 3_25_02v2_Final Internal Accounting UPC toggle Stetson v2 equity method FINAL v55" xfId="13025" xr:uid="{00000000-0005-0000-0000-0000D7210000}"/>
    <cellStyle name="___dimon_EWC 43.5MW8oMtresc 3_25_02v2_Final Internal Accounting UPC toggle Stetson v2 equity method FINAL v55 2" xfId="13026" xr:uid="{00000000-0005-0000-0000-0000D8210000}"/>
    <cellStyle name="___dimon_EWC 43.5MW8oMtresc 3_25_02v2_Final Internal Accounting UPC toggle Stetson v2 equity method FINAL v57" xfId="13027" xr:uid="{00000000-0005-0000-0000-0000D9210000}"/>
    <cellStyle name="___dimon_EWC 43.5MW8oMtresc 3_25_02v2_Final Internal Accounting UPC toggle Stetson v2 equity method FINAL v57 2" xfId="13028" xr:uid="{00000000-0005-0000-0000-0000DA210000}"/>
    <cellStyle name="___dimon_EWC 43.5MW8oMtresc 3_25_02v2_FVO" xfId="13029" xr:uid="{00000000-0005-0000-0000-0000DB210000}"/>
    <cellStyle name="___dimon_EWC 43.5MW8oMtresc 3_25_02v2_FVO 2" xfId="13030" xr:uid="{00000000-0005-0000-0000-0000DC210000}"/>
    <cellStyle name="___dimon_EWC 43.5MW8oMtresc 3_25_02v2_FVO_IWNA 3-Pack ECCA Sheldon Funding 01302009" xfId="13031" xr:uid="{00000000-0005-0000-0000-0000DD210000}"/>
    <cellStyle name="___dimon_EWC 43.5MW8oMtresc 3_25_02v2_FVO_IWNA 3-Pack ECCA Sheldon Funding 01302009 2" xfId="13032" xr:uid="{00000000-0005-0000-0000-0000DE210000}"/>
    <cellStyle name="___dimon_EWC 43.5MW8oMtresc 3_25_02v2_GRE 03252009_tpm_tables" xfId="13033" xr:uid="{00000000-0005-0000-0000-0000DF210000}"/>
    <cellStyle name="___dimon_EWC 43.5MW8oMtresc 3_25_02v2_GRE 03252009_tpm_tables 2" xfId="13034" xr:uid="{00000000-0005-0000-0000-0000E0210000}"/>
    <cellStyle name="___dimon_EWC 43.5MW8oMtresc 3_25_02v2_GRE 03252009_tpm_tables_BeechR Pivot Table 12.2.09" xfId="13035" xr:uid="{00000000-0005-0000-0000-0000E1210000}"/>
    <cellStyle name="___dimon_EWC 43.5MW8oMtresc 3_25_02v2_GRE 03252009_tpm_tables_BeechR Pivot Table 12.2.09 2" xfId="13036" xr:uid="{00000000-0005-0000-0000-0000E2210000}"/>
    <cellStyle name="___dimon_EWC 43.5MW8oMtresc 3_25_02v2_Hardin Grant 08312009_300MW" xfId="13037" xr:uid="{00000000-0005-0000-0000-0000E3210000}"/>
    <cellStyle name="___dimon_EWC 43.5MW8oMtresc 3_25_02v2_Hardin Grant 08312009_300MW 2" xfId="13038" xr:uid="{00000000-0005-0000-0000-0000E4210000}"/>
    <cellStyle name="___dimon_EWC 43.5MW8oMtresc 3_25_02v2_HoldCo Cap Accounts" xfId="13039" xr:uid="{00000000-0005-0000-0000-0000E5210000}"/>
    <cellStyle name="___dimon_EWC 43.5MW8oMtresc 3_25_02v2_HoldCo Cap Accounts 2" xfId="13040" xr:uid="{00000000-0005-0000-0000-0000E6210000}"/>
    <cellStyle name="___dimon_EWC 43.5MW8oMtresc 3_25_02v2_HoldCo Cap Accounts_BeechR Pivot Table 12.2.09" xfId="13041" xr:uid="{00000000-0005-0000-0000-0000E7210000}"/>
    <cellStyle name="___dimon_EWC 43.5MW8oMtresc 3_25_02v2_HoldCo Cap Accounts_BeechR Pivot Table 12.2.09 2" xfId="13042" xr:uid="{00000000-0005-0000-0000-0000E8210000}"/>
    <cellStyle name="___dimon_EWC 43.5MW8oMtresc 3_25_02v2_HoldCo Cap Accounts_IWNA 3-Pack ECCA Sheldon Funding 01302009" xfId="13043" xr:uid="{00000000-0005-0000-0000-0000E9210000}"/>
    <cellStyle name="___dimon_EWC 43.5MW8oMtresc 3_25_02v2_HoldCo Cap Accounts_IWNA 3-Pack ECCA Sheldon Funding 01302009 2" xfId="13044" xr:uid="{00000000-0005-0000-0000-0000EA210000}"/>
    <cellStyle name="___dimon_EWC 43.5MW8oMtresc 3_25_02v2_Inputs-General" xfId="13045" xr:uid="{00000000-0005-0000-0000-0000EB210000}"/>
    <cellStyle name="___dimon_EWC 43.5MW8oMtresc 3_25_02v2_Inputs-General 2" xfId="13046" xr:uid="{00000000-0005-0000-0000-0000EC210000}"/>
    <cellStyle name="___dimon_EWC 43.5MW8oMtresc 3_25_02v2_Inven Model V 15" xfId="13047" xr:uid="{00000000-0005-0000-0000-0000ED210000}"/>
    <cellStyle name="___dimon_EWC 43.5MW8oMtresc 3_25_02v2_Inven Model V 15 2" xfId="13048" xr:uid="{00000000-0005-0000-0000-0000EE210000}"/>
    <cellStyle name="___dimon_EWC 43.5MW8oMtresc 3_25_02v2_Inven Model V 15_IWNA 3-Pack ECCA Sheldon Funding 01302009" xfId="13049" xr:uid="{00000000-0005-0000-0000-0000EF210000}"/>
    <cellStyle name="___dimon_EWC 43.5MW8oMtresc 3_25_02v2_Inven Model V 15_IWNA 3-Pack ECCA Sheldon Funding 01302009 2" xfId="13050" xr:uid="{00000000-0005-0000-0000-0000F0210000}"/>
    <cellStyle name="___dimon_EWC 43.5MW8oMtresc 3_25_02v2_Invenergy Model -- 9-5-08 base" xfId="13051" xr:uid="{00000000-0005-0000-0000-0000F1210000}"/>
    <cellStyle name="___dimon_EWC 43.5MW8oMtresc 3_25_02v2_Invenergy Model -- 9-5-08 base 2" xfId="13052" xr:uid="{00000000-0005-0000-0000-0000F2210000}"/>
    <cellStyle name="___dimon_EWC 43.5MW8oMtresc 3_25_02v2_Invenergy Model -- 9-5-08 base_IWNA 3-Pack ECCA Sheldon Funding 01302009" xfId="13053" xr:uid="{00000000-0005-0000-0000-0000F3210000}"/>
    <cellStyle name="___dimon_EWC 43.5MW8oMtresc 3_25_02v2_Invenergy Model -- 9-5-08 base_IWNA 3-Pack ECCA Sheldon Funding 01302009 2" xfId="13054" xr:uid="{00000000-0005-0000-0000-0000F4210000}"/>
    <cellStyle name="___dimon_EWC 43.5MW8oMtresc 3_25_02v2_Invenergy Model -- IIF 6-24-08rs" xfId="13055" xr:uid="{00000000-0005-0000-0000-0000F5210000}"/>
    <cellStyle name="___dimon_EWC 43.5MW8oMtresc 3_25_02v2_Invenergy Model -- IIF 6-24-08rs 2" xfId="13056" xr:uid="{00000000-0005-0000-0000-0000F6210000}"/>
    <cellStyle name="___dimon_EWC 43.5MW8oMtresc 3_25_02v2_Invenergy Model -- IIF 6-24-08rs_BeechR Pivot Table 12.2.09" xfId="13057" xr:uid="{00000000-0005-0000-0000-0000F7210000}"/>
    <cellStyle name="___dimon_EWC 43.5MW8oMtresc 3_25_02v2_Invenergy Model -- IIF 6-24-08rs_BeechR Pivot Table 12.2.09 2" xfId="13058" xr:uid="{00000000-0005-0000-0000-0000F8210000}"/>
    <cellStyle name="___dimon_EWC 43.5MW8oMtresc 3_25_02v2_Invenergy Model -- IIF 6-24-08rs_IWNA 3-Pack ECCA Sheldon Funding 01302009" xfId="13059" xr:uid="{00000000-0005-0000-0000-0000F9210000}"/>
    <cellStyle name="___dimon_EWC 43.5MW8oMtresc 3_25_02v2_Invenergy Model -- IIF 6-24-08rs_IWNA 3-Pack ECCA Sheldon Funding 01302009 2" xfId="13060" xr:uid="{00000000-0005-0000-0000-0000FA210000}"/>
    <cellStyle name="___dimon_EWC 43.5MW8oMtresc 3_25_02v2_Invenergy Model -- IIF 7-16-08" xfId="13061" xr:uid="{00000000-0005-0000-0000-0000FB210000}"/>
    <cellStyle name="___dimon_EWC 43.5MW8oMtresc 3_25_02v2_Invenergy Model -- IIF 7-16-08 2" xfId="13062" xr:uid="{00000000-0005-0000-0000-0000FC210000}"/>
    <cellStyle name="___dimon_EWC 43.5MW8oMtresc 3_25_02v2_Invenergy Model -- IIF 7-16-08_BeechR Pivot Table 12.2.09" xfId="13063" xr:uid="{00000000-0005-0000-0000-0000FD210000}"/>
    <cellStyle name="___dimon_EWC 43.5MW8oMtresc 3_25_02v2_Invenergy Model -- IIF 7-16-08_BeechR Pivot Table 12.2.09 2" xfId="13064" xr:uid="{00000000-0005-0000-0000-0000FE210000}"/>
    <cellStyle name="___dimon_EWC 43.5MW8oMtresc 3_25_02v2_Invenergy Model -- IIF 7-16-08_IWNA 3-Pack ECCA Sheldon Funding 01302009" xfId="13065" xr:uid="{00000000-0005-0000-0000-0000FF210000}"/>
    <cellStyle name="___dimon_EWC 43.5MW8oMtresc 3_25_02v2_Invenergy Model -- IIF 7-16-08_IWNA 3-Pack ECCA Sheldon Funding 01302009 2" xfId="13066" xr:uid="{00000000-0005-0000-0000-000000220000}"/>
    <cellStyle name="___dimon_EWC 43.5MW8oMtresc 3_25_02v2_Invenergy Model -- IIF 7-28-08" xfId="13067" xr:uid="{00000000-0005-0000-0000-000001220000}"/>
    <cellStyle name="___dimon_EWC 43.5MW8oMtresc 3_25_02v2_Invenergy Model -- IIF 7-28-08 2" xfId="13068" xr:uid="{00000000-0005-0000-0000-000002220000}"/>
    <cellStyle name="___dimon_EWC 43.5MW8oMtresc 3_25_02v2_Invenergy Model -- IIF 7-28-08_BeechR Pivot Table 12.2.09" xfId="13069" xr:uid="{00000000-0005-0000-0000-000003220000}"/>
    <cellStyle name="___dimon_EWC 43.5MW8oMtresc 3_25_02v2_Invenergy Model -- IIF 7-28-08_BeechR Pivot Table 12.2.09 2" xfId="13070" xr:uid="{00000000-0005-0000-0000-000004220000}"/>
    <cellStyle name="___dimon_EWC 43.5MW8oMtresc 3_25_02v2_Invenergy Model -- IIF 7-28-08_IWNA 3-Pack ECCA Sheldon Funding 01302009" xfId="13071" xr:uid="{00000000-0005-0000-0000-000005220000}"/>
    <cellStyle name="___dimon_EWC 43.5MW8oMtresc 3_25_02v2_Invenergy Model -- IIF 7-28-08_IWNA 3-Pack ECCA Sheldon Funding 01302009 2" xfId="13072" xr:uid="{00000000-0005-0000-0000-000006220000}"/>
    <cellStyle name="___dimon_EWC 43.5MW8oMtresc 3_25_02v2_Invenergy Model -- IIF 7-30-08" xfId="13073" xr:uid="{00000000-0005-0000-0000-000007220000}"/>
    <cellStyle name="___dimon_EWC 43.5MW8oMtresc 3_25_02v2_Invenergy Model -- IIF 7-30-08 2" xfId="13074" xr:uid="{00000000-0005-0000-0000-000008220000}"/>
    <cellStyle name="___dimon_EWC 43.5MW8oMtresc 3_25_02v2_Invenergy Model -- IIF 7-30-08_BeechR Pivot Table 12.2.09" xfId="13075" xr:uid="{00000000-0005-0000-0000-000009220000}"/>
    <cellStyle name="___dimon_EWC 43.5MW8oMtresc 3_25_02v2_Invenergy Model -- IIF 7-30-08_BeechR Pivot Table 12.2.09 2" xfId="13076" xr:uid="{00000000-0005-0000-0000-00000A220000}"/>
    <cellStyle name="___dimon_EWC 43.5MW8oMtresc 3_25_02v2_Invenergy Model -- IIF 7-30-08_IWNA 3-Pack ECCA Sheldon Funding 01302009" xfId="13077" xr:uid="{00000000-0005-0000-0000-00000B220000}"/>
    <cellStyle name="___dimon_EWC 43.5MW8oMtresc 3_25_02v2_Invenergy Model -- IIF 7-30-08_IWNA 3-Pack ECCA Sheldon Funding 01302009 2" xfId="13078" xr:uid="{00000000-0005-0000-0000-00000C220000}"/>
    <cellStyle name="___dimon_EWC 43.5MW8oMtresc 3_25_02v2_Invenergy Model -- IIF 8-26-08" xfId="13079" xr:uid="{00000000-0005-0000-0000-00000D220000}"/>
    <cellStyle name="___dimon_EWC 43.5MW8oMtresc 3_25_02v2_Invenergy Model -- IIF 8-26-08 2" xfId="13080" xr:uid="{00000000-0005-0000-0000-00000E220000}"/>
    <cellStyle name="___dimon_EWC 43.5MW8oMtresc 3_25_02v2_Invenergy Model -- IIF 8-26-08_IWNA 3-Pack ECCA Sheldon Funding 01302009" xfId="13081" xr:uid="{00000000-0005-0000-0000-00000F220000}"/>
    <cellStyle name="___dimon_EWC 43.5MW8oMtresc 3_25_02v2_Invenergy Model -- IIF 8-26-08_IWNA 3-Pack ECCA Sheldon Funding 01302009 2" xfId="13082" xr:uid="{00000000-0005-0000-0000-000010220000}"/>
    <cellStyle name="___dimon_EWC 43.5MW8oMtresc 3_25_02v2_Invenergy Model -- IIF 8-8-08" xfId="13083" xr:uid="{00000000-0005-0000-0000-000011220000}"/>
    <cellStyle name="___dimon_EWC 43.5MW8oMtresc 3_25_02v2_Invenergy Model -- IIF 8-8-08 2" xfId="13084" xr:uid="{00000000-0005-0000-0000-000012220000}"/>
    <cellStyle name="___dimon_EWC 43.5MW8oMtresc 3_25_02v2_Invenergy Model -- IIF 8-8-08_BeechR Pivot Table 12.2.09" xfId="13085" xr:uid="{00000000-0005-0000-0000-000013220000}"/>
    <cellStyle name="___dimon_EWC 43.5MW8oMtresc 3_25_02v2_Invenergy Model -- IIF 8-8-08_BeechR Pivot Table 12.2.09 2" xfId="13086" xr:uid="{00000000-0005-0000-0000-000014220000}"/>
    <cellStyle name="___dimon_EWC 43.5MW8oMtresc 3_25_02v2_Invenergy Model -- IIF 8-8-08_IWNA 3-Pack ECCA Sheldon Funding 01302009" xfId="13087" xr:uid="{00000000-0005-0000-0000-000015220000}"/>
    <cellStyle name="___dimon_EWC 43.5MW8oMtresc 3_25_02v2_Invenergy Model -- IIF 8-8-08_IWNA 3-Pack ECCA Sheldon Funding 01302009 2" xfId="13088" xr:uid="{00000000-0005-0000-0000-000016220000}"/>
    <cellStyle name="___dimon_EWC 43.5MW8oMtresc 3_25_02v2_Invenergy Turkey Track Property Tax Estimate Working 05282008" xfId="13089" xr:uid="{00000000-0005-0000-0000-000017220000}"/>
    <cellStyle name="___dimon_EWC 43.5MW8oMtresc 3_25_02v2_Invenergy Turkey Track Property Tax Estimate Working 05282008 2" xfId="13090" xr:uid="{00000000-0005-0000-0000-000018220000}"/>
    <cellStyle name="___dimon_EWC 43.5MW8oMtresc 3_25_02v2_Invenergy Turkey Track Property Tax Estimate Working 05282008_BeechR Pivot Table 12.2.09" xfId="13091" xr:uid="{00000000-0005-0000-0000-000019220000}"/>
    <cellStyle name="___dimon_EWC 43.5MW8oMtresc 3_25_02v2_Invenergy Turkey Track Property Tax Estimate Working 05282008_BeechR Pivot Table 12.2.09 2" xfId="13092" xr:uid="{00000000-0005-0000-0000-00001A220000}"/>
    <cellStyle name="___dimon_EWC 43.5MW8oMtresc 3_25_02v2_Invenergy Turkey Track Property Tax Estimate Working 05282008_IWNA 3-Pack ECCA Sheldon Funding 01302009" xfId="13093" xr:uid="{00000000-0005-0000-0000-00001B220000}"/>
    <cellStyle name="___dimon_EWC 43.5MW8oMtresc 3_25_02v2_Invenergy Turkey Track Property Tax Estimate Working 05282008_IWNA 3-Pack ECCA Sheldon Funding 01302009 2" xfId="13094" xr:uid="{00000000-0005-0000-0000-00001C220000}"/>
    <cellStyle name="___dimon_EWC 43.5MW8oMtresc 3_25_02v2_Invrg v0 10.5yr 7.25% 5.25yr cash cut 10% DRO P50" xfId="13095" xr:uid="{00000000-0005-0000-0000-00001D220000}"/>
    <cellStyle name="___dimon_EWC 43.5MW8oMtresc 3_25_02v2_Invrg v0 10.5yr 7.25% 5.25yr cash cut 10% DRO P50 2" xfId="13096" xr:uid="{00000000-0005-0000-0000-00001E220000}"/>
    <cellStyle name="___dimon_EWC 43.5MW8oMtresc 3_25_02v2_Invrg v0 10.5yr 7.25% 5.25yr cash cut 10% DRO P50_IWNA 3-Pack ECCA Sheldon Funding 01302009" xfId="13097" xr:uid="{00000000-0005-0000-0000-00001F220000}"/>
    <cellStyle name="___dimon_EWC 43.5MW8oMtresc 3_25_02v2_Invrg v0 10.5yr 7.25% 5.25yr cash cut 10% DRO P50_IWNA 3-Pack ECCA Sheldon Funding 01302009 2" xfId="13098" xr:uid="{00000000-0005-0000-0000-000020220000}"/>
    <cellStyle name="___dimon_EWC 43.5MW8oMtresc 3_25_02v2_Invrg v0 10.5yr 7.25% 5.25yr cash cut P50" xfId="13099" xr:uid="{00000000-0005-0000-0000-000021220000}"/>
    <cellStyle name="___dimon_EWC 43.5MW8oMtresc 3_25_02v2_Invrg v0 10.5yr 7.25% 5.25yr cash cut P50 2" xfId="13100" xr:uid="{00000000-0005-0000-0000-000022220000}"/>
    <cellStyle name="___dimon_EWC 43.5MW8oMtresc 3_25_02v2_Invrg v0 10.5yr 7.25% 5.25yr cash cut P50 OLD" xfId="13101" xr:uid="{00000000-0005-0000-0000-000023220000}"/>
    <cellStyle name="___dimon_EWC 43.5MW8oMtresc 3_25_02v2_Invrg v0 10.5yr 7.25% 5.25yr cash cut P50 OLD 2" xfId="13102" xr:uid="{00000000-0005-0000-0000-000024220000}"/>
    <cellStyle name="___dimon_EWC 43.5MW8oMtresc 3_25_02v2_Invrg v0 10.5yr 7.25% 5.25yr cash cut P50 OLD_BeechR Pivot Table 12.2.09" xfId="13103" xr:uid="{00000000-0005-0000-0000-000025220000}"/>
    <cellStyle name="___dimon_EWC 43.5MW8oMtresc 3_25_02v2_Invrg v0 10.5yr 7.25% 5.25yr cash cut P50 OLD_BeechR Pivot Table 12.2.09 2" xfId="13104" xr:uid="{00000000-0005-0000-0000-000026220000}"/>
    <cellStyle name="___dimon_EWC 43.5MW8oMtresc 3_25_02v2_Invrg v0 10.5yr 7.25% 5.25yr cash cut P50 OLD_IWNA 3-Pack ECCA Sheldon Funding 01302009" xfId="13105" xr:uid="{00000000-0005-0000-0000-000027220000}"/>
    <cellStyle name="___dimon_EWC 43.5MW8oMtresc 3_25_02v2_Invrg v0 10.5yr 7.25% 5.25yr cash cut P50 OLD_IWNA 3-Pack ECCA Sheldon Funding 01302009 2" xfId="13106" xr:uid="{00000000-0005-0000-0000-000028220000}"/>
    <cellStyle name="___dimon_EWC 43.5MW8oMtresc 3_25_02v2_Invrg v0 10.5yr 7.25% 5.25yr cash cut P50_BeechR Pivot Table 12.2.09" xfId="13107" xr:uid="{00000000-0005-0000-0000-000029220000}"/>
    <cellStyle name="___dimon_EWC 43.5MW8oMtresc 3_25_02v2_Invrg v0 10.5yr 7.25% 5.25yr cash cut P50_BeechR Pivot Table 12.2.09 2" xfId="13108" xr:uid="{00000000-0005-0000-0000-00002A220000}"/>
    <cellStyle name="___dimon_EWC 43.5MW8oMtresc 3_25_02v2_Invrg v0 10.5yr 7.25% 5.25yr cash cut P50_IWNA 3-Pack ECCA Sheldon Funding 01302009" xfId="13109" xr:uid="{00000000-0005-0000-0000-00002B220000}"/>
    <cellStyle name="___dimon_EWC 43.5MW8oMtresc 3_25_02v2_Invrg v0 10.5yr 7.25% 5.25yr cash cut P50_IWNA 3-Pack ECCA Sheldon Funding 01302009 2" xfId="13110" xr:uid="{00000000-0005-0000-0000-00002C220000}"/>
    <cellStyle name="___dimon_EWC 43.5MW8oMtresc 3_25_02v2_Invrg v2 10.5yr 7.25% 5.25yr cash cut P50 (Invenergy)_REVIEW" xfId="13111" xr:uid="{00000000-0005-0000-0000-00002D220000}"/>
    <cellStyle name="___dimon_EWC 43.5MW8oMtresc 3_25_02v2_Invrg v2 10.5yr 7.25% 5.25yr cash cut P50 (Invenergy)_REVIEW 2" xfId="13112" xr:uid="{00000000-0005-0000-0000-00002E220000}"/>
    <cellStyle name="___dimon_EWC 43.5MW8oMtresc 3_25_02v2_Invrg v2 10.5yr 7.25% 5.25yr cash cut P50 (Invenergy)_REVIEW_BeechR Pivot Table 12.2.09" xfId="13113" xr:uid="{00000000-0005-0000-0000-00002F220000}"/>
    <cellStyle name="___dimon_EWC 43.5MW8oMtresc 3_25_02v2_Invrg v2 10.5yr 7.25% 5.25yr cash cut P50 (Invenergy)_REVIEW_BeechR Pivot Table 12.2.09 2" xfId="13114" xr:uid="{00000000-0005-0000-0000-000030220000}"/>
    <cellStyle name="___dimon_EWC 43.5MW8oMtresc 3_25_02v2_Invrg v2 10.5yr 7.25% 5.25yr cash cut P50 (Invenergy)_REVIEW_IWNA 3-Pack ECCA Sheldon Funding 01302009" xfId="13115" xr:uid="{00000000-0005-0000-0000-000031220000}"/>
    <cellStyle name="___dimon_EWC 43.5MW8oMtresc 3_25_02v2_Invrg v2 10.5yr 7.25% 5.25yr cash cut P50 (Invenergy)_REVIEW_IWNA 3-Pack ECCA Sheldon Funding 01302009 2" xfId="13116" xr:uid="{00000000-0005-0000-0000-000032220000}"/>
    <cellStyle name="___dimon_EWC 43.5MW8oMtresc 3_25_02v2_Invrg v3 10.5yr 7.25% 5.25yr cash cut P50" xfId="13117" xr:uid="{00000000-0005-0000-0000-000033220000}"/>
    <cellStyle name="___dimon_EWC 43.5MW8oMtresc 3_25_02v2_Invrg v3 10.5yr 7.25% 5.25yr cash cut P50 2" xfId="13118" xr:uid="{00000000-0005-0000-0000-000034220000}"/>
    <cellStyle name="___dimon_EWC 43.5MW8oMtresc 3_25_02v2_Invrg v3 10.5yr 7.25% 5.25yr cash cut P50_BeechR Pivot Table 12.2.09" xfId="13119" xr:uid="{00000000-0005-0000-0000-000035220000}"/>
    <cellStyle name="___dimon_EWC 43.5MW8oMtresc 3_25_02v2_Invrg v3 10.5yr 7.25% 5.25yr cash cut P50_BeechR Pivot Table 12.2.09 2" xfId="13120" xr:uid="{00000000-0005-0000-0000-000036220000}"/>
    <cellStyle name="___dimon_EWC 43.5MW8oMtresc 3_25_02v2_Invrg v3 10.5yr 7.25% 5.25yr cash cut P50_IWNA 3-Pack ECCA Sheldon Funding 01302009" xfId="13121" xr:uid="{00000000-0005-0000-0000-000037220000}"/>
    <cellStyle name="___dimon_EWC 43.5MW8oMtresc 3_25_02v2_Invrg v3 10.5yr 7.25% 5.25yr cash cut P50_IWNA 3-Pack ECCA Sheldon Funding 01302009 2" xfId="13122" xr:uid="{00000000-0005-0000-0000-000038220000}"/>
    <cellStyle name="___dimon_EWC 43.5MW8oMtresc 3_25_02v2_Invrg v3 pwr hedges no track accts 10.5yr 7.25% 4yr cash cut $51.73 P50" xfId="13123" xr:uid="{00000000-0005-0000-0000-000039220000}"/>
    <cellStyle name="___dimon_EWC 43.5MW8oMtresc 3_25_02v2_Invrg v3 pwr hedges no track accts 10.5yr 7.25% 4yr cash cut $51.73 P50 2" xfId="13124" xr:uid="{00000000-0005-0000-0000-00003A220000}"/>
    <cellStyle name="___dimon_EWC 43.5MW8oMtresc 3_25_02v2_Invrg v3 pwr hedges no track accts 10.5yr 7.25% 4yr cash cut $51.73 P50_BeechR Pivot Table 12.2.09" xfId="13125" xr:uid="{00000000-0005-0000-0000-00003B220000}"/>
    <cellStyle name="___dimon_EWC 43.5MW8oMtresc 3_25_02v2_Invrg v3 pwr hedges no track accts 10.5yr 7.25% 4yr cash cut $51.73 P50_BeechR Pivot Table 12.2.09 2" xfId="13126" xr:uid="{00000000-0005-0000-0000-00003C220000}"/>
    <cellStyle name="___dimon_EWC 43.5MW8oMtresc 3_25_02v2_Invrg v3 pwr hedges no track accts 10.5yr 7.25% 4yr cash cut $51.73 P50_IWNA 3-Pack ECCA Sheldon Funding 01302009" xfId="13127" xr:uid="{00000000-0005-0000-0000-00003D220000}"/>
    <cellStyle name="___dimon_EWC 43.5MW8oMtresc 3_25_02v2_Invrg v3 pwr hedges no track accts 10.5yr 7.25% 4yr cash cut $51.73 P50_IWNA 3-Pack ECCA Sheldon Funding 01302009 2" xfId="13128" xr:uid="{00000000-0005-0000-0000-00003E220000}"/>
    <cellStyle name="___dimon_EWC 43.5MW8oMtresc 3_25_02v2_IWNA 3-Pack ECCA Sheldon Funding 01302009" xfId="13129" xr:uid="{00000000-0005-0000-0000-00003F220000}"/>
    <cellStyle name="___dimon_EWC 43.5MW8oMtresc 3_25_02v2_IWNA 3-Pack ECCA Sheldon Funding 01302009 2" xfId="13130" xr:uid="{00000000-0005-0000-0000-000040220000}"/>
    <cellStyle name="___dimon_EWC 43.5MW8oMtresc 3_25_02v2_IWNA 3-Pack ECCA Sheldon Funding 03202009" xfId="13131" xr:uid="{00000000-0005-0000-0000-000041220000}"/>
    <cellStyle name="___dimon_EWC 43.5MW8oMtresc 3_25_02v2_IWNA 3-Pack ECCA Sheldon Funding 03202009 2" xfId="13132" xr:uid="{00000000-0005-0000-0000-000042220000}"/>
    <cellStyle name="___dimon_EWC 43.5MW8oMtresc 3_25_02v2_IWNA Ptfl v2 10yr 7.25% $320 upfront 99% hedge loss P50" xfId="13133" xr:uid="{00000000-0005-0000-0000-000043220000}"/>
    <cellStyle name="___dimon_EWC 43.5MW8oMtresc 3_25_02v2_IWNA Ptfl v2 10yr 7.25% $320 upfront 99% hedge loss P50 2" xfId="13134" xr:uid="{00000000-0005-0000-0000-000044220000}"/>
    <cellStyle name="___dimon_EWC 43.5MW8oMtresc 3_25_02v2_IWNA Ptfl v2 10yr 7.25% $320 upfront 99% hedge loss P50_IWNA 3-Pack ECCA Sheldon Funding 01302009" xfId="13135" xr:uid="{00000000-0005-0000-0000-000045220000}"/>
    <cellStyle name="___dimon_EWC 43.5MW8oMtresc 3_25_02v2_IWNA Ptfl v2 10yr 7.25% $320 upfront 99% hedge loss P50_IWNA 3-Pack ECCA Sheldon Funding 01302009 2" xfId="13136" xr:uid="{00000000-0005-0000-0000-000046220000}"/>
    <cellStyle name="___dimon_EWC 43.5MW8oMtresc 3_25_02v2_IWNA Ptfl v2 11yr 7.50% $320 upfront P50 with FVO" xfId="13137" xr:uid="{00000000-0005-0000-0000-000047220000}"/>
    <cellStyle name="___dimon_EWC 43.5MW8oMtresc 3_25_02v2_IWNA Ptfl v2 11yr 7.50% $320 upfront P50 with FVO 2" xfId="13138" xr:uid="{00000000-0005-0000-0000-000048220000}"/>
    <cellStyle name="___dimon_EWC 43.5MW8oMtresc 3_25_02v2_IWNA Ptfl v2 11yr 7.50% $320 upfront P50 with FVO_IWNA 3-Pack ECCA Sheldon Funding 01302009" xfId="13139" xr:uid="{00000000-0005-0000-0000-000049220000}"/>
    <cellStyle name="___dimon_EWC 43.5MW8oMtresc 3_25_02v2_IWNA Ptfl v2 11yr 7.50% $320 upfront P50 with FVO_IWNA 3-Pack ECCA Sheldon Funding 01302009 2" xfId="13140" xr:uid="{00000000-0005-0000-0000-00004A220000}"/>
    <cellStyle name="___dimon_EWC 43.5MW8oMtresc 3_25_02v2_IWNA v1 10yr 7.25% $290 upfront no bonus 42% 2009 tax realloc P50" xfId="13141" xr:uid="{00000000-0005-0000-0000-00004B220000}"/>
    <cellStyle name="___dimon_EWC 43.5MW8oMtresc 3_25_02v2_IWNA v1 10yr 7.25% $290 upfront no bonus 42% 2009 tax realloc P50 2" xfId="13142" xr:uid="{00000000-0005-0000-0000-00004C220000}"/>
    <cellStyle name="___dimon_EWC 43.5MW8oMtresc 3_25_02v2_IWNA v1 10yr 7.25% $290 upfront no bonus 42% 2009 tax realloc P50_IWNA 3-Pack ECCA Sheldon Funding 01302009" xfId="13143" xr:uid="{00000000-0005-0000-0000-00004D220000}"/>
    <cellStyle name="___dimon_EWC 43.5MW8oMtresc 3_25_02v2_IWNA v1 10yr 7.25% $290 upfront no bonus 42% 2009 tax realloc P50_IWNA 3-Pack ECCA Sheldon Funding 01302009 2" xfId="13144" xr:uid="{00000000-0005-0000-0000-00004E220000}"/>
    <cellStyle name="___dimon_EWC 43.5MW8oMtresc 3_25_02v2_Key Results" xfId="13145" xr:uid="{00000000-0005-0000-0000-00004F220000}"/>
    <cellStyle name="___dimon_EWC 43.5MW8oMtresc 3_25_02v2_Key Results 2" xfId="13146" xr:uid="{00000000-0005-0000-0000-000050220000}"/>
    <cellStyle name="___dimon_EWC 43.5MW8oMtresc 3_25_02v2_Key Results_BeechR Pivot Table 12.2.09" xfId="13147" xr:uid="{00000000-0005-0000-0000-000051220000}"/>
    <cellStyle name="___dimon_EWC 43.5MW8oMtresc 3_25_02v2_Key Results_BeechR Pivot Table 12.2.09 2" xfId="13148" xr:uid="{00000000-0005-0000-0000-000052220000}"/>
    <cellStyle name="___dimon_EWC 43.5MW8oMtresc 3_25_02v2_Key Results_IWNA 3-Pack ECCA Sheldon Funding 01302009" xfId="13149" xr:uid="{00000000-0005-0000-0000-000053220000}"/>
    <cellStyle name="___dimon_EWC 43.5MW8oMtresc 3_25_02v2_Key Results_IWNA 3-Pack ECCA Sheldon Funding 01302009 2" xfId="13150" xr:uid="{00000000-0005-0000-0000-000054220000}"/>
    <cellStyle name="___dimon_EWC 43.5MW8oMtresc 3_25_02v2_Ledge_0416_Grant and TE" xfId="13151" xr:uid="{00000000-0005-0000-0000-000055220000}"/>
    <cellStyle name="___dimon_EWC 43.5MW8oMtresc 3_25_02v2_Ledge_0416_Grant and TE 2" xfId="13152" xr:uid="{00000000-0005-0000-0000-000056220000}"/>
    <cellStyle name="___dimon_EWC 43.5MW8oMtresc 3_25_02v2_Levered Beech Ridge _100709" xfId="13153" xr:uid="{00000000-0005-0000-0000-000057220000}"/>
    <cellStyle name="___dimon_EWC 43.5MW8oMtresc 3_25_02v2_Levered Beech Ridge _100709 2" xfId="13154" xr:uid="{00000000-0005-0000-0000-000058220000}"/>
    <cellStyle name="___dimon_EWC 43.5MW8oMtresc 3_25_02v2_Levered Beech Ridge _100709_BeechR Pivot Table 12.2.09" xfId="13155" xr:uid="{00000000-0005-0000-0000-000059220000}"/>
    <cellStyle name="___dimon_EWC 43.5MW8oMtresc 3_25_02v2_Levered Beech Ridge _100709_BeechR Pivot Table 12.2.09 2" xfId="13156" xr:uid="{00000000-0005-0000-0000-00005A220000}"/>
    <cellStyle name="___dimon_EWC 43.5MW8oMtresc 3_25_02v2_Levered Beech Ridge _102709" xfId="13157" xr:uid="{00000000-0005-0000-0000-00005B220000}"/>
    <cellStyle name="___dimon_EWC 43.5MW8oMtresc 3_25_02v2_Levered Beech Ridge _102709 2" xfId="13158" xr:uid="{00000000-0005-0000-0000-00005C220000}"/>
    <cellStyle name="___dimon_EWC 43.5MW8oMtresc 3_25_02v2_Levered Beech Ridge _102709_BeechR Pivot Table 12.2.09" xfId="13159" xr:uid="{00000000-0005-0000-0000-00005D220000}"/>
    <cellStyle name="___dimon_EWC 43.5MW8oMtresc 3_25_02v2_Levered Beech Ridge _102709_BeechR Pivot Table 12.2.09 2" xfId="13160" xr:uid="{00000000-0005-0000-0000-00005E220000}"/>
    <cellStyle name="___dimon_EWC 43.5MW8oMtresc 3_25_02v2_Levered Beech Ridge _110209" xfId="13161" xr:uid="{00000000-0005-0000-0000-00005F220000}"/>
    <cellStyle name="___dimon_EWC 43.5MW8oMtresc 3_25_02v2_Levered Beech Ridge _110209 2" xfId="13162" xr:uid="{00000000-0005-0000-0000-000060220000}"/>
    <cellStyle name="___dimon_EWC 43.5MW8oMtresc 3_25_02v2_Levered Beech Ridge _110209_BeechR Pivot Table 12.2.09" xfId="13163" xr:uid="{00000000-0005-0000-0000-000061220000}"/>
    <cellStyle name="___dimon_EWC 43.5MW8oMtresc 3_25_02v2_Levered Beech Ridge _110209_BeechR Pivot Table 12.2.09 2" xfId="13164" xr:uid="{00000000-0005-0000-0000-000062220000}"/>
    <cellStyle name="___dimon_EWC 43.5MW8oMtresc 3_25_02v2_Levered Grand Ridge Exp 07082009_LIVE" xfId="13165" xr:uid="{00000000-0005-0000-0000-000063220000}"/>
    <cellStyle name="___dimon_EWC 43.5MW8oMtresc 3_25_02v2_Levered Grand Ridge Exp 07082009_LIVE 2" xfId="13166" xr:uid="{00000000-0005-0000-0000-000064220000}"/>
    <cellStyle name="___dimon_EWC 43.5MW8oMtresc 3_25_02v2_Levered Grand Ridge Exp 07082009_LIVE_BeechR Pivot Table 12.2.09" xfId="13167" xr:uid="{00000000-0005-0000-0000-000065220000}"/>
    <cellStyle name="___dimon_EWC 43.5MW8oMtresc 3_25_02v2_Levered Grand Ridge Exp 07082009_LIVE_BeechR Pivot Table 12.2.09 2" xfId="13168" xr:uid="{00000000-0005-0000-0000-000066220000}"/>
    <cellStyle name="___dimon_EWC 43.5MW8oMtresc 3_25_02v2_Levered Grand Ridge Exp_05042009" xfId="13169" xr:uid="{00000000-0005-0000-0000-000067220000}"/>
    <cellStyle name="___dimon_EWC 43.5MW8oMtresc 3_25_02v2_Levered Grand Ridge Exp_05042009 2" xfId="13170" xr:uid="{00000000-0005-0000-0000-000068220000}"/>
    <cellStyle name="___dimon_EWC 43.5MW8oMtresc 3_25_02v2_Levered Grand Ridge Exp_05042009_BeechR Pivot Table 12.2.09" xfId="13171" xr:uid="{00000000-0005-0000-0000-000069220000}"/>
    <cellStyle name="___dimon_EWC 43.5MW8oMtresc 3_25_02v2_Levered Grand Ridge Exp_05042009_BeechR Pivot Table 12.2.09 2" xfId="13172" xr:uid="{00000000-0005-0000-0000-00006A220000}"/>
    <cellStyle name="___dimon_EWC 43.5MW8oMtresc 3_25_02v2_Levered Grand Ridge II-III_20yr 130 MW PPA_10032008" xfId="13173" xr:uid="{00000000-0005-0000-0000-00006B220000}"/>
    <cellStyle name="___dimon_EWC 43.5MW8oMtresc 3_25_02v2_Levered Grand Ridge II-III_20yr 130 MW PPA_10032008 2" xfId="13174" xr:uid="{00000000-0005-0000-0000-00006C220000}"/>
    <cellStyle name="___dimon_EWC 43.5MW8oMtresc 3_25_02v2_Levered Grand Ridge II-III_20yr 130 MW PPA_10032008_BeechR Pivot Table 12.2.09" xfId="13175" xr:uid="{00000000-0005-0000-0000-00006D220000}"/>
    <cellStyle name="___dimon_EWC 43.5MW8oMtresc 3_25_02v2_Levered Grand Ridge II-III_20yr 130 MW PPA_10032008_BeechR Pivot Table 12.2.09 2" xfId="13176" xr:uid="{00000000-0005-0000-0000-00006E220000}"/>
    <cellStyle name="___dimon_EWC 43.5MW8oMtresc 3_25_02v2_Levered White Oak 99 MW_shared reconductor with IP08_040308" xfId="13177" xr:uid="{00000000-0005-0000-0000-00006F220000}"/>
    <cellStyle name="___dimon_EWC 43.5MW8oMtresc 3_25_02v2_Levered White Oak 99 MW_shared reconductor with IP08_040308 2" xfId="13178" xr:uid="{00000000-0005-0000-0000-000070220000}"/>
    <cellStyle name="___dimon_EWC 43.5MW8oMtresc 3_25_02v2_Levered White Oak 99 MW_shared reconductor with IP08_040308_BeechR Pivot Table 12.2.09" xfId="13179" xr:uid="{00000000-0005-0000-0000-000071220000}"/>
    <cellStyle name="___dimon_EWC 43.5MW8oMtresc 3_25_02v2_Levered White Oak 99 MW_shared reconductor with IP08_040308_BeechR Pivot Table 12.2.09 2" xfId="13180" xr:uid="{00000000-0005-0000-0000-000072220000}"/>
    <cellStyle name="___dimon_EWC 43.5MW8oMtresc 3_25_02v2_LeveredGrand_Ridge_II-III_020909_incl Grant NOL Bonus Dep" xfId="13181" xr:uid="{00000000-0005-0000-0000-000073220000}"/>
    <cellStyle name="___dimon_EWC 43.5MW8oMtresc 3_25_02v2_LeveredGrand_Ridge_II-III_020909_incl Grant NOL Bonus Dep 2" xfId="13182" xr:uid="{00000000-0005-0000-0000-000074220000}"/>
    <cellStyle name="___dimon_EWC 43.5MW8oMtresc 3_25_02v2_LeveredGrand_Ridge_II-III_020909_incl Grant NOL Bonus Dep_BeechR Pivot Table 12.2.09" xfId="13183" xr:uid="{00000000-0005-0000-0000-000075220000}"/>
    <cellStyle name="___dimon_EWC 43.5MW8oMtresc 3_25_02v2_LeveredGrand_Ridge_II-III_020909_incl Grant NOL Bonus Dep_BeechR Pivot Table 12.2.09 2" xfId="13184" xr:uid="{00000000-0005-0000-0000-000076220000}"/>
    <cellStyle name="___dimon_EWC 43.5MW8oMtresc 3_25_02v2_Naturener Montana Portfolio_temp_Part2" xfId="13185" xr:uid="{00000000-0005-0000-0000-000077220000}"/>
    <cellStyle name="___dimon_EWC 43.5MW8oMtresc 3_25_02v2_Naturener Montana Portfolio_temp_Part2 2" xfId="13186" xr:uid="{00000000-0005-0000-0000-000078220000}"/>
    <cellStyle name="___dimon_EWC 43.5MW8oMtresc 3_25_02v2_NEW GRII_III Debt_032509 v1 (2)" xfId="13187" xr:uid="{00000000-0005-0000-0000-000079220000}"/>
    <cellStyle name="___dimon_EWC 43.5MW8oMtresc 3_25_02v2_NEW GRII_III Debt_032509 v1 (2) 2" xfId="13188" xr:uid="{00000000-0005-0000-0000-00007A220000}"/>
    <cellStyle name="___dimon_EWC 43.5MW8oMtresc 3_25_02v2_NEW GRII_III Debt_032509 v1 (2)_BeechR Pivot Table 12.2.09" xfId="13189" xr:uid="{00000000-0005-0000-0000-00007B220000}"/>
    <cellStyle name="___dimon_EWC 43.5MW8oMtresc 3_25_02v2_NEW GRII_III Debt_032509 v1 (2)_BeechR Pivot Table 12.2.09 2" xfId="13190" xr:uid="{00000000-0005-0000-0000-00007C220000}"/>
    <cellStyle name="___dimon_EWC 43.5MW8oMtresc 3_25_02v2_NEW Levered GRII&amp;III_04092009_MCF v1" xfId="13191" xr:uid="{00000000-0005-0000-0000-00007D220000}"/>
    <cellStyle name="___dimon_EWC 43.5MW8oMtresc 3_25_02v2_NEW Levered GRII&amp;III_04092009_MCF v1 2" xfId="13192" xr:uid="{00000000-0005-0000-0000-00007E220000}"/>
    <cellStyle name="___dimon_EWC 43.5MW8oMtresc 3_25_02v2_NEW Levered GRII&amp;III_04092009_MCF v1_BeechR Pivot Table 12.2.09" xfId="13193" xr:uid="{00000000-0005-0000-0000-00007F220000}"/>
    <cellStyle name="___dimon_EWC 43.5MW8oMtresc 3_25_02v2_NEW Levered GRII&amp;III_04092009_MCF v1_BeechR Pivot Table 12.2.09 2" xfId="13194" xr:uid="{00000000-0005-0000-0000-000080220000}"/>
    <cellStyle name="___dimon_EWC 43.5MW8oMtresc 3_25_02v2_Oceana_142MW_Vesta1.8_101909" xfId="13195" xr:uid="{00000000-0005-0000-0000-000081220000}"/>
    <cellStyle name="___dimon_EWC 43.5MW8oMtresc 3_25_02v2_Oceana_142MW_Vesta1.8_101909 2" xfId="13196" xr:uid="{00000000-0005-0000-0000-000082220000}"/>
    <cellStyle name="___dimon_EWC 43.5MW8oMtresc 3_25_02v2_Ormat 6-7-2007  v19b accounting v4 12-19-07" xfId="13197" xr:uid="{00000000-0005-0000-0000-000083220000}"/>
    <cellStyle name="___dimon_EWC 43.5MW8oMtresc 3_25_02v2_Ormat 6-7-2007  v19b accounting v4 12-19-07 2" xfId="13198" xr:uid="{00000000-0005-0000-0000-000084220000}"/>
    <cellStyle name="___dimon_EWC 43.5MW8oMtresc 3_25_02v2_Prarie Breeze Developer Model_041409_v2" xfId="13199" xr:uid="{00000000-0005-0000-0000-000085220000}"/>
    <cellStyle name="___dimon_EWC 43.5MW8oMtresc 3_25_02v2_Prarie Breeze Developer Model_041409_v2 2" xfId="13200" xr:uid="{00000000-0005-0000-0000-000086220000}"/>
    <cellStyle name="___dimon_EWC 43.5MW8oMtresc 3_25_02v2_Pre-Tax GAAP" xfId="13201" xr:uid="{00000000-0005-0000-0000-000087220000}"/>
    <cellStyle name="___dimon_EWC 43.5MW8oMtresc 3_25_02v2_Pre-Tax GAAP 2" xfId="13202" xr:uid="{00000000-0005-0000-0000-000088220000}"/>
    <cellStyle name="___dimon_EWC 43.5MW8oMtresc 3_25_02v2_Raleigh Model (78MW) 09082009_V2" xfId="13203" xr:uid="{00000000-0005-0000-0000-000089220000}"/>
    <cellStyle name="___dimon_EWC 43.5MW8oMtresc 3_25_02v2_Raleigh Model (78MW) 09082009_V2 2" xfId="13204" xr:uid="{00000000-0005-0000-0000-00008A220000}"/>
    <cellStyle name="___dimon_EWC 43.5MW8oMtresc 3_25_02v2_Raleigh Model (78MW) 09082009_V2_BeechR Pivot Table 12.2.09" xfId="13205" xr:uid="{00000000-0005-0000-0000-00008B220000}"/>
    <cellStyle name="___dimon_EWC 43.5MW8oMtresc 3_25_02v2_Raleigh Model (78MW) 09082009_V2_BeechR Pivot Table 12.2.09 2" xfId="13206" xr:uid="{00000000-0005-0000-0000-00008C220000}"/>
    <cellStyle name="___dimon_EWC 43.5MW8oMtresc 3_25_02v2_Sheet1" xfId="13207" xr:uid="{00000000-0005-0000-0000-00008D220000}"/>
    <cellStyle name="___dimon_EWC 43.5MW8oMtresc 3_25_02v2_Sheet1 2" xfId="13208" xr:uid="{00000000-0005-0000-0000-00008E220000}"/>
    <cellStyle name="___dimon_EWC 43.5MW8oMtresc 3_25_02v2_Sweden Hills 51MW_081809_AEP bid" xfId="13209" xr:uid="{00000000-0005-0000-0000-00008F220000}"/>
    <cellStyle name="___dimon_EWC 43.5MW8oMtresc 3_25_02v2_Sweden Hills 51MW_081809_AEP bid 2" xfId="13210" xr:uid="{00000000-0005-0000-0000-000090220000}"/>
    <cellStyle name="___dimon_EWC 43.5MW8oMtresc 3_25_02v2_Tri-County Wind_042409_Grant and TE_as bid" xfId="13211" xr:uid="{00000000-0005-0000-0000-000091220000}"/>
    <cellStyle name="___dimon_EWC 43.5MW8oMtresc 3_25_02v2_Tri-County Wind_042409_Grant and TE_as bid 2" xfId="13212" xr:uid="{00000000-0005-0000-0000-000092220000}"/>
    <cellStyle name="___dimon_EWC 43.5MW8oMtresc 3_25_02v2_Tri-County Wind_101309_Grant and TE_200MW_1.6XLE" xfId="13213" xr:uid="{00000000-0005-0000-0000-000093220000}"/>
    <cellStyle name="___dimon_EWC 43.5MW8oMtresc 3_25_02v2_Tri-County Wind_101309_Grant and TE_200MW_1.6XLE 2" xfId="13214" xr:uid="{00000000-0005-0000-0000-000094220000}"/>
    <cellStyle name="___dimon_EWC 43.5MW8oMtresc 3_25_02v2_Tri-County Wind_101509_Grant and TE_200MW_1.6XLE" xfId="13215" xr:uid="{00000000-0005-0000-0000-000095220000}"/>
    <cellStyle name="___dimon_EWC 43.5MW8oMtresc 3_25_02v2_Tri-County Wind_101509_Grant and TE_200MW_1.6XLE 2" xfId="13216" xr:uid="{00000000-0005-0000-0000-000096220000}"/>
    <cellStyle name="___dimon_EWC 43.5MW8oMtresc 3_25_02v2_Turkey Track Completion Reserve Acct_11 10 08" xfId="13217" xr:uid="{00000000-0005-0000-0000-000097220000}"/>
    <cellStyle name="___dimon_EWC 43.5MW8oMtresc 3_25_02v2_Turkey Track Completion Reserve Acct_11 10 08 2" xfId="13218" xr:uid="{00000000-0005-0000-0000-000098220000}"/>
    <cellStyle name="___dimon_EWC 43.5MW8oMtresc 3_25_02v2_Turkey Track Completion Reserve Acct_11 10 08_IWNA 3-Pack ECCA Sheldon Funding 01302009" xfId="13219" xr:uid="{00000000-0005-0000-0000-000099220000}"/>
    <cellStyle name="___dimon_EWC 43.5MW8oMtresc 3_25_02v2_Turkey Track Completion Reserve Acct_11 10 08_IWNA 3-Pack ECCA Sheldon Funding 01302009 2" xfId="13220" xr:uid="{00000000-0005-0000-0000-00009A220000}"/>
    <cellStyle name="___dimon_EWC 43.5MW8oMtresc 3_25_02v2_Unlev McAdoo &amp; GR Combined 022008- Final" xfId="13221" xr:uid="{00000000-0005-0000-0000-00009B220000}"/>
    <cellStyle name="___dimon_EWC 43.5MW8oMtresc 3_25_02v2_Unlev McAdoo &amp; GR Combined 022008- Final 2" xfId="13222" xr:uid="{00000000-0005-0000-0000-00009C220000}"/>
    <cellStyle name="___dimon_EWC 43.5MW8oMtresc 3_25_02v2_Unlev McAdoo &amp; GR Combined 022008- Final_BeechR Pivot Table 12.2.09" xfId="13223" xr:uid="{00000000-0005-0000-0000-00009D220000}"/>
    <cellStyle name="___dimon_EWC 43.5MW8oMtresc 3_25_02v2_Unlev McAdoo &amp; GR Combined 022008- Final_BeechR Pivot Table 12.2.09 2" xfId="13224" xr:uid="{00000000-0005-0000-0000-00009E220000}"/>
    <cellStyle name="___dimon_EWC 43.5MW8oMtresc 3_25_02v2_Unlev McAdoo &amp; GR Combined 022008- Final_IWNA 3-Pack ECCA Sheldon Funding 01302009" xfId="13225" xr:uid="{00000000-0005-0000-0000-00009F220000}"/>
    <cellStyle name="___dimon_EWC 43.5MW8oMtresc 3_25_02v2_Unlev McAdoo &amp; GR Combined 022008- Final_IWNA 3-Pack ECCA Sheldon Funding 01302009 2" xfId="13226" xr:uid="{00000000-0005-0000-0000-0000A0220000}"/>
    <cellStyle name="___dimon_EWC 43.5MW8oMtresc 3_25_02v2_Unlev McAdoo &amp; GR Combined 10242008-funding v8" xfId="13227" xr:uid="{00000000-0005-0000-0000-0000A1220000}"/>
    <cellStyle name="___dimon_EWC 43.5MW8oMtresc 3_25_02v2_Unlev McAdoo &amp; GR Combined 10242008-funding v8 2" xfId="13228" xr:uid="{00000000-0005-0000-0000-0000A2220000}"/>
    <cellStyle name="___dimon_EWC 43.5MW8oMtresc 3_25_02v2_Unlev McAdoo &amp; GR Combined 10242008-funding v8_BeechR Pivot Table 12.2.09" xfId="13229" xr:uid="{00000000-0005-0000-0000-0000A3220000}"/>
    <cellStyle name="___dimon_EWC 43.5MW8oMtresc 3_25_02v2_Unlev McAdoo &amp; GR Combined 10242008-funding v8_BeechR Pivot Table 12.2.09 2" xfId="13230" xr:uid="{00000000-0005-0000-0000-0000A4220000}"/>
    <cellStyle name="___dimon_EWC 43.5MW8oMtresc 3_25_02v2_Unlev McAdoo &amp; GR Combined 10242008-funding v8_IWNA 3-Pack ECCA Sheldon Funding 01302009" xfId="13231" xr:uid="{00000000-0005-0000-0000-0000A5220000}"/>
    <cellStyle name="___dimon_EWC 43.5MW8oMtresc 3_25_02v2_Unlev McAdoo &amp; GR Combined 10242008-funding v8_IWNA 3-Pack ECCA Sheldon Funding 01302009 2" xfId="13232" xr:uid="{00000000-0005-0000-0000-0000A6220000}"/>
    <cellStyle name="___dimon_EWC 43.5MW8oMtresc 3_25_02v2_Unlev McAdoo &amp; GR Combined 10242008-funding v8_wake effect" xfId="13233" xr:uid="{00000000-0005-0000-0000-0000A7220000}"/>
    <cellStyle name="___dimon_EWC 43.5MW8oMtresc 3_25_02v2_Unlev McAdoo &amp; GR Combined 10242008-funding v8_wake effect 2" xfId="13234" xr:uid="{00000000-0005-0000-0000-0000A8220000}"/>
    <cellStyle name="___dimon_EWC 43.5MW8oMtresc 3_25_02v2_Unlev McAdoo &amp; GR Combined 10242008-funding v8_wake effect_BeechR Pivot Table 12.2.09" xfId="13235" xr:uid="{00000000-0005-0000-0000-0000A9220000}"/>
    <cellStyle name="___dimon_EWC 43.5MW8oMtresc 3_25_02v2_Unlev McAdoo &amp; GR Combined 10242008-funding v8_wake effect_BeechR Pivot Table 12.2.09 2" xfId="13236" xr:uid="{00000000-0005-0000-0000-0000AA220000}"/>
    <cellStyle name="___dimon_EWC 43.5MW8oMtresc 3_25_02v2_Unlevered Wildcat 04222008_Dep Update" xfId="13237" xr:uid="{00000000-0005-0000-0000-0000AB220000}"/>
    <cellStyle name="___dimon_EWC 43.5MW8oMtresc 3_25_02v2_Unlevered Wildcat 04222008_Dep Update 2" xfId="13238" xr:uid="{00000000-0005-0000-0000-0000AC220000}"/>
    <cellStyle name="___dimon_EWC 43.5MW8oMtresc 3_25_02v2_Unlevered Wildcat 04222008_Dep Update v2" xfId="13239" xr:uid="{00000000-0005-0000-0000-0000AD220000}"/>
    <cellStyle name="___dimon_EWC 43.5MW8oMtresc 3_25_02v2_Unlevered Wildcat 04222008_Dep Update v2 2" xfId="13240" xr:uid="{00000000-0005-0000-0000-0000AE220000}"/>
    <cellStyle name="___dimon_EWC 43.5MW8oMtresc 3_25_02v2_Unlevered Wildcat 04222008_Dep Update v2_BeechR Pivot Table 12.2.09" xfId="13241" xr:uid="{00000000-0005-0000-0000-0000AF220000}"/>
    <cellStyle name="___dimon_EWC 43.5MW8oMtresc 3_25_02v2_Unlevered Wildcat 04222008_Dep Update v2_BeechR Pivot Table 12.2.09 2" xfId="13242" xr:uid="{00000000-0005-0000-0000-0000B0220000}"/>
    <cellStyle name="___dimon_EWC 43.5MW8oMtresc 3_25_02v2_Unlevered Wildcat 04222008_Dep Update v2_IWNA 3-Pack ECCA Sheldon Funding 01302009" xfId="13243" xr:uid="{00000000-0005-0000-0000-0000B1220000}"/>
    <cellStyle name="___dimon_EWC 43.5MW8oMtresc 3_25_02v2_Unlevered Wildcat 04222008_Dep Update v2_IWNA 3-Pack ECCA Sheldon Funding 01302009 2" xfId="13244" xr:uid="{00000000-0005-0000-0000-0000B2220000}"/>
    <cellStyle name="___dimon_EWC 43.5MW8oMtresc 3_25_02v2_Unlevered Wildcat 04222008_Dep Update with 2008 stub year" xfId="13245" xr:uid="{00000000-0005-0000-0000-0000B3220000}"/>
    <cellStyle name="___dimon_EWC 43.5MW8oMtresc 3_25_02v2_Unlevered Wildcat 04222008_Dep Update with 2008 stub year 2" xfId="13246" xr:uid="{00000000-0005-0000-0000-0000B4220000}"/>
    <cellStyle name="___dimon_EWC 43.5MW8oMtresc 3_25_02v2_Unlevered Wildcat 04222008_Dep Update with 2008 stub year_BeechR Pivot Table 12.2.09" xfId="13247" xr:uid="{00000000-0005-0000-0000-0000B5220000}"/>
    <cellStyle name="___dimon_EWC 43.5MW8oMtresc 3_25_02v2_Unlevered Wildcat 04222008_Dep Update with 2008 stub year_BeechR Pivot Table 12.2.09 2" xfId="13248" xr:uid="{00000000-0005-0000-0000-0000B6220000}"/>
    <cellStyle name="___dimon_EWC 43.5MW8oMtresc 3_25_02v2_Unlevered Wildcat 04222008_Dep Update with 2008 stub year_IWNA 3-Pack ECCA Sheldon Funding 01302009" xfId="13249" xr:uid="{00000000-0005-0000-0000-0000B7220000}"/>
    <cellStyle name="___dimon_EWC 43.5MW8oMtresc 3_25_02v2_Unlevered Wildcat 04222008_Dep Update with 2008 stub year_IWNA 3-Pack ECCA Sheldon Funding 01302009 2" xfId="13250" xr:uid="{00000000-0005-0000-0000-0000B8220000}"/>
    <cellStyle name="___dimon_EWC 43.5MW8oMtresc 3_25_02v2_Unlevered Wildcat 04222008_Dep Update_BeechR Pivot Table 12.2.09" xfId="13251" xr:uid="{00000000-0005-0000-0000-0000B9220000}"/>
    <cellStyle name="___dimon_EWC 43.5MW8oMtresc 3_25_02v2_Unlevered Wildcat 04222008_Dep Update_BeechR Pivot Table 12.2.09 2" xfId="13252" xr:uid="{00000000-0005-0000-0000-0000BA220000}"/>
    <cellStyle name="___dimon_EWC 43.5MW8oMtresc 3_25_02v2_Unlevered Wildcat 04222008_Dep Update_IWNA 3-Pack ECCA Sheldon Funding 01302009" xfId="13253" xr:uid="{00000000-0005-0000-0000-0000BB220000}"/>
    <cellStyle name="___dimon_EWC 43.5MW8oMtresc 3_25_02v2_Unlevered Wildcat 04222008_Dep Update_IWNA 3-Pack ECCA Sheldon Funding 01302009 2" xfId="13254" xr:uid="{00000000-0005-0000-0000-0000BC220000}"/>
    <cellStyle name="___dimon_EWC 43.5MW8oMtresc 3_25_02v2_Unlevered Willow Creek 72MWs_111907" xfId="13255" xr:uid="{00000000-0005-0000-0000-0000BD220000}"/>
    <cellStyle name="___dimon_EWC 43.5MW8oMtresc 3_25_02v2_Unlevered Willow Creek 72MWs_111907 2" xfId="13256" xr:uid="{00000000-0005-0000-0000-0000BE220000}"/>
    <cellStyle name="___dimon_EWC 43.5MW8oMtresc 3_25_02v2_Unlevered Willow Creek 72MWs_111907_BeechR Pivot Table 12.2.09" xfId="13257" xr:uid="{00000000-0005-0000-0000-0000BF220000}"/>
    <cellStyle name="___dimon_EWC 43.5MW8oMtresc 3_25_02v2_Unlevered Willow Creek 72MWs_111907_BeechR Pivot Table 12.2.09 2" xfId="13258" xr:uid="{00000000-0005-0000-0000-0000C0220000}"/>
    <cellStyle name="___dimon_EWC 43.5MW8oMtresc 3_25_02v2_Unlevered Willow Creek 72MWs_111907_IWNA 3-Pack ECCA Sheldon Funding 01302009" xfId="13259" xr:uid="{00000000-0005-0000-0000-0000C1220000}"/>
    <cellStyle name="___dimon_EWC 43.5MW8oMtresc 3_25_02v2_Unlevered Willow Creek 72MWs_111907_IWNA 3-Pack ECCA Sheldon Funding 01302009 2" xfId="13260" xr:uid="{00000000-0005-0000-0000-0000C2220000}"/>
    <cellStyle name="___dimon_EWC 43.5MW8oMtresc 3_25_02v2_Unlevered_Beech_Ridge_100_5MW_021009_optimized NCF" xfId="13261" xr:uid="{00000000-0005-0000-0000-0000C3220000}"/>
    <cellStyle name="___dimon_EWC 43.5MW8oMtresc 3_25_02v2_Unlevered_Beech_Ridge_100_5MW_021009_optimized NCF 2" xfId="13262" xr:uid="{00000000-0005-0000-0000-0000C4220000}"/>
    <cellStyle name="___dimon_EWC 43.5MW8oMtresc 3_25_02v2_Unlevered_Grand Ridge_010809_v3" xfId="13263" xr:uid="{00000000-0005-0000-0000-0000C5220000}"/>
    <cellStyle name="___dimon_EWC 43.5MW8oMtresc 3_25_02v2_Unlevered_Grand Ridge_010809_v3 2" xfId="13264" xr:uid="{00000000-0005-0000-0000-0000C6220000}"/>
    <cellStyle name="___dimon_EWC 43.5MW8oMtresc 3_25_02v2_Unlevered_Grand Ridge_010809_v3_BeechR Pivot Table 12.2.09" xfId="13265" xr:uid="{00000000-0005-0000-0000-0000C7220000}"/>
    <cellStyle name="___dimon_EWC 43.5MW8oMtresc 3_25_02v2_Unlevered_Grand Ridge_010809_v3_BeechR Pivot Table 12.2.09 2" xfId="13266" xr:uid="{00000000-0005-0000-0000-0000C8220000}"/>
    <cellStyle name="___dimon_EWC 43.5MW8oMtresc 3_25_02v2_UPC New York Wind 1-8-08 v equity method FINAL" xfId="13267" xr:uid="{00000000-0005-0000-0000-0000C9220000}"/>
    <cellStyle name="___dimon_EWC 43.5MW8oMtresc 3_25_02v2_UPC New York Wind 1-8-08 v equity method FINAL 2" xfId="13268" xr:uid="{00000000-0005-0000-0000-0000CA220000}"/>
    <cellStyle name="___dimon_EWC 43.5MW8oMtresc 3_25_02v2_Vantage Cash FLow 100609" xfId="13269" xr:uid="{00000000-0005-0000-0000-0000CB220000}"/>
    <cellStyle name="___dimon_EWC 43.5MW8oMtresc 3_25_02v2_Vantage Cash FLow 100609 2" xfId="13270" xr:uid="{00000000-0005-0000-0000-0000CC220000}"/>
    <cellStyle name="___dimon_EWC 43.5MW8oMtresc 3_25_02v2_Vantage Model_PGE 15yr PPA_062409" xfId="13271" xr:uid="{00000000-0005-0000-0000-0000CD220000}"/>
    <cellStyle name="___dimon_EWC 43.5MW8oMtresc 3_25_02v2_Vantage Model_PGE 15yr PPA_062409 2" xfId="13272" xr:uid="{00000000-0005-0000-0000-0000CE220000}"/>
    <cellStyle name="___dimon_EWC 43.5MW8oMtresc 3_25_02v2_Vantage Model_PGE 15yr PPA_073009_JAR" xfId="13273" xr:uid="{00000000-0005-0000-0000-0000CF220000}"/>
    <cellStyle name="___dimon_EWC 43.5MW8oMtresc 3_25_02v2_Vantage Model_PGE 15yr PPA_073009_JAR 2" xfId="13274" xr:uid="{00000000-0005-0000-0000-0000D0220000}"/>
    <cellStyle name="___dimon_EWC 43.5MW8oMtresc 3_25_02v2_Vantage Model_PGE 15yr PPA_100909" xfId="13275" xr:uid="{00000000-0005-0000-0000-0000D1220000}"/>
    <cellStyle name="___dimon_EWC 43.5MW8oMtresc 3_25_02v2_Vantage Model_PGE 15yr PPA_100909 2" xfId="13276" xr:uid="{00000000-0005-0000-0000-0000D2220000}"/>
    <cellStyle name="___dimon_EWC 43.5MW8oMtresc 3_25_02v2_Vento III v17i (8.9% Haircut, 60% Tax)" xfId="13277" xr:uid="{00000000-0005-0000-0000-0000D3220000}"/>
    <cellStyle name="___dimon_EWC 43.5MW8oMtresc 3_25_02v2_Vento III v22i (Haircut, 6Y CF, 76% tax)" xfId="13278" xr:uid="{00000000-0005-0000-0000-0000D4220000}"/>
    <cellStyle name="___dimon_EWC 43.5MW8oMtresc 3_25_02v2_Vento III v28g Base" xfId="13279" xr:uid="{00000000-0005-0000-0000-0000D5220000}"/>
    <cellStyle name="___dimon_EWC 43.5MW8oMtresc 3_25_02v2_Vento III v28k JPMyyy" xfId="13280" xr:uid="{00000000-0005-0000-0000-0000D6220000}"/>
    <cellStyle name="___dimon_EWC 43.5MW8oMtresc 3_25_02v2_White Oak_67.5_150MW_110409_OUR CASE" xfId="13281" xr:uid="{00000000-0005-0000-0000-0000D7220000}"/>
    <cellStyle name="___dimon_EWC 43.5MW8oMtresc 3_25_02v2_White Oak_67.5_150MW_110409_OUR CASE 2" xfId="13282" xr:uid="{00000000-0005-0000-0000-0000D8220000}"/>
    <cellStyle name="___dimon_EWC 43.5MW8oMtresc 3_25_02v2_WPP - Ormat 6-5-2007  v19i with internal accounting v3 eq method FINAL" xfId="13283" xr:uid="{00000000-0005-0000-0000-0000D9220000}"/>
    <cellStyle name="___dimon_EWC 43.5MW8oMtresc 3_25_02v2_WPP - Ormat 6-5-2007  v19i with internal accounting v3 eq method FINAL 2" xfId="13284" xr:uid="{00000000-0005-0000-0000-0000DA220000}"/>
    <cellStyle name="___dimon_EWC 43.5MW8oMtresc 3_25_02v2w_esc" xfId="13285" xr:uid="{00000000-0005-0000-0000-0000DB220000}"/>
    <cellStyle name="___dimon_EWC 43.5MW8oMtresc 3_25_02v2w_esc 2" xfId="13286" xr:uid="{00000000-0005-0000-0000-0000DC220000}"/>
    <cellStyle name="___dimon_EWC 43.5MW8oMtresc 3_25_02v2w_esc 2 2" xfId="13287" xr:uid="{00000000-0005-0000-0000-0000DD220000}"/>
    <cellStyle name="___dimon_EWC 43.5MW8oMtresc 3_25_02v2w_esc 2 2 2" xfId="13288" xr:uid="{00000000-0005-0000-0000-0000DE220000}"/>
    <cellStyle name="___dimon_EWC 43.5MW8oMtresc 3_25_02v2w_esc 2 3" xfId="13289" xr:uid="{00000000-0005-0000-0000-0000DF220000}"/>
    <cellStyle name="___dimon_EWC 43.5MW8oMtresc 3_25_02v2w_esc 2 3 2" xfId="13290" xr:uid="{00000000-0005-0000-0000-0000E0220000}"/>
    <cellStyle name="___dimon_EWC 43.5MW8oMtresc 3_25_02v2w_esc 2 4" xfId="13291" xr:uid="{00000000-0005-0000-0000-0000E1220000}"/>
    <cellStyle name="___dimon_EWC 43.5MW8oMtresc 3_25_02v2w_esc 2 4 2" xfId="13292" xr:uid="{00000000-0005-0000-0000-0000E2220000}"/>
    <cellStyle name="___dimon_EWC 43.5MW8oMtresc 3_25_02v2w_esc 2 5" xfId="13293" xr:uid="{00000000-0005-0000-0000-0000E3220000}"/>
    <cellStyle name="___dimon_EWC 43.5MW8oMtresc 3_25_02v2w_esc 2 5 2" xfId="13294" xr:uid="{00000000-0005-0000-0000-0000E4220000}"/>
    <cellStyle name="___dimon_EWC 43.5MW8oMtresc 3_25_02v2w_esc 2 6" xfId="13295" xr:uid="{00000000-0005-0000-0000-0000E5220000}"/>
    <cellStyle name="___dimon_EWC 43.5MW8oMtresc 3_25_02v2w_esc 3" xfId="13296" xr:uid="{00000000-0005-0000-0000-0000E6220000}"/>
    <cellStyle name="___dimon_EWC 43.5MW8oMtresc 3_25_02v2w_esc 3 2" xfId="13297" xr:uid="{00000000-0005-0000-0000-0000E7220000}"/>
    <cellStyle name="___dimon_EWC 43.5MW8oMtresc 3_25_02v2w_esc 3 2 2" xfId="13298" xr:uid="{00000000-0005-0000-0000-0000E8220000}"/>
    <cellStyle name="___dimon_EWC 43.5MW8oMtresc 3_25_02v2w_esc 3 3" xfId="13299" xr:uid="{00000000-0005-0000-0000-0000E9220000}"/>
    <cellStyle name="___dimon_EWC 43.5MW8oMtresc 3_25_02v2w_esc 3 3 2" xfId="13300" xr:uid="{00000000-0005-0000-0000-0000EA220000}"/>
    <cellStyle name="___dimon_EWC 43.5MW8oMtresc 3_25_02v2w_esc 3 4" xfId="13301" xr:uid="{00000000-0005-0000-0000-0000EB220000}"/>
    <cellStyle name="___dimon_EWC 43.5MW8oMtresc 3_25_02v2w_esc 3 4 2" xfId="13302" xr:uid="{00000000-0005-0000-0000-0000EC220000}"/>
    <cellStyle name="___dimon_EWC 43.5MW8oMtresc 3_25_02v2w_esc 3 5" xfId="13303" xr:uid="{00000000-0005-0000-0000-0000ED220000}"/>
    <cellStyle name="___dimon_EWC 43.5MW8oMtresc 3_25_02v2w_esc 3 5 2" xfId="13304" xr:uid="{00000000-0005-0000-0000-0000EE220000}"/>
    <cellStyle name="___dimon_EWC 43.5MW8oMtresc 3_25_02v2w_esc 3 6" xfId="13305" xr:uid="{00000000-0005-0000-0000-0000EF220000}"/>
    <cellStyle name="___dimon_EWC 43.5MW8oMtresc 3_25_02v2w_esc 4" xfId="13306" xr:uid="{00000000-0005-0000-0000-0000F0220000}"/>
    <cellStyle name="___dimon_EWC 43.5MW8oMtresc 3_25_02v2w_esc_CHECK - White Creek Final Closing Model_2007 11 16 vequity method FINAL" xfId="13307" xr:uid="{00000000-0005-0000-0000-0000F1220000}"/>
    <cellStyle name="___dimon_EWC 43.5MW8oMtresc 3_25_02v2w_esc_CHECK - White Creek Final Closing Model_2007 11 16 vequity method FINAL 2" xfId="13308" xr:uid="{00000000-0005-0000-0000-0000F2220000}"/>
    <cellStyle name="___dimon_EWC 43.5MW8oMtresc 3_25_02v2w_esc_CHECK - White Creek Final Closing Model_2007 11 16 vequity method FINAL 2 2" xfId="13309" xr:uid="{00000000-0005-0000-0000-0000F3220000}"/>
    <cellStyle name="___dimon_EWC 43.5MW8oMtresc 3_25_02v2w_esc_CHECK - White Creek Final Closing Model_2007 11 16 vequity method FINAL 3" xfId="13310" xr:uid="{00000000-0005-0000-0000-0000F4220000}"/>
    <cellStyle name="___dimon_EWC 43.5MW8oMtresc 3_25_02v2w_esc_Horizon round 1 model vFINAL" xfId="13311" xr:uid="{00000000-0005-0000-0000-0000F5220000}"/>
    <cellStyle name="___dimon_EWC 43.5MW8oMtresc 3_25_02v2w_esc_Horizon round 1 model vFINAL 2" xfId="13312" xr:uid="{00000000-0005-0000-0000-0000F6220000}"/>
    <cellStyle name="___dimon_EWC 43.5MW8oMtresc 3_25_02v2w_esc_Horizon round 1 model vFINAL 2 2" xfId="13313" xr:uid="{00000000-0005-0000-0000-0000F7220000}"/>
    <cellStyle name="___dimon_EWC 43.5MW8oMtresc 3_25_02v2w_esc_Horizon round 1 model vFINAL 3" xfId="13314" xr:uid="{00000000-0005-0000-0000-0000F8220000}"/>
    <cellStyle name="___dimon_EWC 43.5MW8oMtresc 3_25_02v2w_esc_Horizon round 1 model vFINAL 3 2" xfId="13315" xr:uid="{00000000-0005-0000-0000-0000F9220000}"/>
    <cellStyle name="___dimon_EWC 43.5MW8oMtresc 3_25_02v2w_esc_Horizon round 1 model vFINAL 4" xfId="13316" xr:uid="{00000000-0005-0000-0000-0000FA220000}"/>
    <cellStyle name="___dimon_EWC 43.5MW8oMtresc 3_25_02v2w_esc_Horizon round 1 model vFINAL_1" xfId="13317" xr:uid="{00000000-0005-0000-0000-0000FB220000}"/>
    <cellStyle name="___dimon_EWC 43.5MW8oMtresc 3_25_02v2w_esc_Horizon round 1 model vFINAL_1 2" xfId="13318" xr:uid="{00000000-0005-0000-0000-0000FC220000}"/>
    <cellStyle name="___dimon_EWC 43.5MW8oMtresc 3_25_02v2w_esc_Horizon round 1 model vFINAL_1 2 2" xfId="13319" xr:uid="{00000000-0005-0000-0000-0000FD220000}"/>
    <cellStyle name="___dimon_EWC 43.5MW8oMtresc 3_25_02v2w_esc_Horizon round 1 model vFINAL_1 3" xfId="13320" xr:uid="{00000000-0005-0000-0000-0000FE220000}"/>
    <cellStyle name="___dimon_EWC 43.5MW8oMtresc 3_25_02v2w_esc_Horizon round 1 model vFINAL_1 3 2" xfId="13321" xr:uid="{00000000-0005-0000-0000-0000FF220000}"/>
    <cellStyle name="___dimon_EWC 43.5MW8oMtresc 3_25_02v2w_esc_Horizon round 1 model vFINAL_1 4" xfId="13322" xr:uid="{00000000-0005-0000-0000-000000230000}"/>
    <cellStyle name="___dimon_EWC 43.5MW8oMtresc 3_25_02v2w_esc_Horizon round 1 model vFINAL_1_Project Farwest III Model 03-20-07 v135" xfId="13323" xr:uid="{00000000-0005-0000-0000-000001230000}"/>
    <cellStyle name="___dimon_EWC 43.5MW8oMtresc 3_25_02v2w_esc_Horizon round 1 model vFINAL_1_Project Farwest III Model 03-20-07 v135 2" xfId="13324" xr:uid="{00000000-0005-0000-0000-000002230000}"/>
    <cellStyle name="___dimon_EWC 43.5MW8oMtresc 3_25_02v2w_esc_Horizon round 1 model vFINAL_1_Project Farwest III Model 03-20-07 v135 2 2" xfId="13325" xr:uid="{00000000-0005-0000-0000-000003230000}"/>
    <cellStyle name="___dimon_EWC 43.5MW8oMtresc 3_25_02v2w_esc_Horizon round 1 model vFINAL_1_Project Farwest III Model 03-20-07 v135 3" xfId="13326" xr:uid="{00000000-0005-0000-0000-000004230000}"/>
    <cellStyle name="___dimon_EWC 43.5MW8oMtresc 3_25_02v2w_esc_Horizon round 1 model vFINAL_1_Project Farwest III Model 03-20-07 v135 3 2" xfId="13327" xr:uid="{00000000-0005-0000-0000-000005230000}"/>
    <cellStyle name="___dimon_EWC 43.5MW8oMtresc 3_25_02v2w_esc_Horizon round 1 model vFINAL_1_Project Farwest III Model 03-20-07 v135 4" xfId="13328" xr:uid="{00000000-0005-0000-0000-000006230000}"/>
    <cellStyle name="___dimon_EWC 43.5MW8oMtresc 3_25_02v2w_esc_Horizon round 1 model vFINAL_1_Project Farwest III Model 03-20-07 v135_UPC G&amp;A (5-3-07)" xfId="13329" xr:uid="{00000000-0005-0000-0000-000007230000}"/>
    <cellStyle name="___dimon_EWC 43.5MW8oMtresc 3_25_02v2w_esc_Horizon round 1 model vFINAL_1_Project Farwest III Model 03-20-07 v135_UPC G&amp;A (5-3-07) 2" xfId="13330" xr:uid="{00000000-0005-0000-0000-000008230000}"/>
    <cellStyle name="___dimon_EWC 43.5MW8oMtresc 3_25_02v2w_esc_Horizon round 1 model vFINAL_1_Project Farwest III Model 03-20-07 v135_UPC G&amp;A (5-3-07) 2 2" xfId="13331" xr:uid="{00000000-0005-0000-0000-000009230000}"/>
    <cellStyle name="___dimon_EWC 43.5MW8oMtresc 3_25_02v2w_esc_Horizon round 1 model vFINAL_1_Project Farwest III Model 03-20-07 v135_UPC G&amp;A (5-3-07) 3" xfId="13332" xr:uid="{00000000-0005-0000-0000-00000A230000}"/>
    <cellStyle name="___dimon_EWC 43.5MW8oMtresc 3_25_02v2w_esc_Horizon round 1 model vFINAL_1_Project Farwest III Model 03-20-07 v135_UPC G&amp;A (5-3-07) 3 2" xfId="13333" xr:uid="{00000000-0005-0000-0000-00000B230000}"/>
    <cellStyle name="___dimon_EWC 43.5MW8oMtresc 3_25_02v2w_esc_Horizon round 1 model vFINAL_1_Project Farwest III Model 03-20-07 v135_UPC G&amp;A (5-3-07) 4" xfId="13334" xr:uid="{00000000-0005-0000-0000-00000C230000}"/>
    <cellStyle name="___dimon_EWC 43.5MW8oMtresc 3_25_02v2w_esc_Horizon round 1 model vFINAL_1_Project Makani Model 04-11-07 v6" xfId="13335" xr:uid="{00000000-0005-0000-0000-00000D230000}"/>
    <cellStyle name="___dimon_EWC 43.5MW8oMtresc 3_25_02v2w_esc_Horizon round 1 model vFINAL_1_Project Makani Model 04-11-07 v6 2" xfId="13336" xr:uid="{00000000-0005-0000-0000-00000E230000}"/>
    <cellStyle name="___dimon_EWC 43.5MW8oMtresc 3_25_02v2w_esc_Horizon round 1 model vFINAL_1_Project Makani Model 04-11-07 v6 2 2" xfId="13337" xr:uid="{00000000-0005-0000-0000-00000F230000}"/>
    <cellStyle name="___dimon_EWC 43.5MW8oMtresc 3_25_02v2w_esc_Horizon round 1 model vFINAL_1_Project Makani Model 04-11-07 v6 3" xfId="13338" xr:uid="{00000000-0005-0000-0000-000010230000}"/>
    <cellStyle name="___dimon_EWC 43.5MW8oMtresc 3_25_02v2w_esc_Horizon round 1 model vFINAL_1_Project Makani Model 04-11-07 v6 3 2" xfId="13339" xr:uid="{00000000-0005-0000-0000-000011230000}"/>
    <cellStyle name="___dimon_EWC 43.5MW8oMtresc 3_25_02v2w_esc_Horizon round 1 model vFINAL_1_Project Makani Model 04-11-07 v6 4" xfId="13340" xr:uid="{00000000-0005-0000-0000-000012230000}"/>
    <cellStyle name="___dimon_EWC 43.5MW8oMtresc 3_25_02v2w_esc_Horizon round 1 model vFINAL_1_Project Makani Model 04-11-07 v6_UPC G&amp;A (5-3-07)" xfId="13341" xr:uid="{00000000-0005-0000-0000-000013230000}"/>
    <cellStyle name="___dimon_EWC 43.5MW8oMtresc 3_25_02v2w_esc_Horizon round 1 model vFINAL_1_Project Makani Model 04-11-07 v6_UPC G&amp;A (5-3-07) 2" xfId="13342" xr:uid="{00000000-0005-0000-0000-000014230000}"/>
    <cellStyle name="___dimon_EWC 43.5MW8oMtresc 3_25_02v2w_esc_Horizon round 1 model vFINAL_1_Project Makani Model 04-11-07 v6_UPC G&amp;A (5-3-07) 2 2" xfId="13343" xr:uid="{00000000-0005-0000-0000-000015230000}"/>
    <cellStyle name="___dimon_EWC 43.5MW8oMtresc 3_25_02v2w_esc_Horizon round 1 model vFINAL_1_Project Makani Model 04-11-07 v6_UPC G&amp;A (5-3-07) 3" xfId="13344" xr:uid="{00000000-0005-0000-0000-000016230000}"/>
    <cellStyle name="___dimon_EWC 43.5MW8oMtresc 3_25_02v2w_esc_Horizon round 1 model vFINAL_1_Project Makani Model 04-11-07 v6_UPC G&amp;A (5-3-07) 3 2" xfId="13345" xr:uid="{00000000-0005-0000-0000-000017230000}"/>
    <cellStyle name="___dimon_EWC 43.5MW8oMtresc 3_25_02v2w_esc_Horizon round 1 model vFINAL_1_Project Makani Model 04-11-07 v6_UPC G&amp;A (5-3-07) 4" xfId="13346" xr:uid="{00000000-0005-0000-0000-000018230000}"/>
    <cellStyle name="___dimon_EWC 43.5MW8oMtresc 3_25_02v2w_esc_Pre-Tax GAAP" xfId="13347" xr:uid="{00000000-0005-0000-0000-000019230000}"/>
    <cellStyle name="___dimon_EWC 43.5MW8oMtresc 3_25_02v2w_esc_Pre-Tax GAAP 2" xfId="13348" xr:uid="{00000000-0005-0000-0000-00001A230000}"/>
    <cellStyle name="___dimon_EWC 43.5MW8oMtresc 3_25_02v2w_esc_Pre-Tax GAAP 2 2" xfId="13349" xr:uid="{00000000-0005-0000-0000-00001B230000}"/>
    <cellStyle name="___dimon_EWC 43.5MW8oMtresc 3_25_02v2w_esc_Pre-Tax GAAP 3" xfId="13350" xr:uid="{00000000-0005-0000-0000-00001C230000}"/>
    <cellStyle name="___dimon_EWC 43.5MW8oMtresc 3_25_02v2w_esc_WPP - Ormat 6-5-2007  v19i with internal accounting v3 eq method FINAL" xfId="13351" xr:uid="{00000000-0005-0000-0000-00001D230000}"/>
    <cellStyle name="___dimon_EWC 43.5MW8oMtresc 3_25_02v2w_esc_WPP - Ormat 6-5-2007  v19i with internal accounting v3 eq method FINAL 2" xfId="13352" xr:uid="{00000000-0005-0000-0000-00001E230000}"/>
    <cellStyle name="___dimon_EWC 43.5MW8oMtresc 3_25_02v2w_esc_WPP - Ormat 6-5-2007  v19i with internal accounting v3 eq method FINAL 2 2" xfId="13353" xr:uid="{00000000-0005-0000-0000-00001F230000}"/>
    <cellStyle name="___dimon_EWC 43.5MW8oMtresc 3_25_02v2w_esc_WPP - Ormat 6-5-2007  v19i with internal accounting v3 eq method FINAL 3" xfId="13354" xr:uid="{00000000-0005-0000-0000-000020230000}"/>
    <cellStyle name="___dimon_Final Internal Accounting UPC toggle Stetson v2 equity method FINAL v55" xfId="13355" xr:uid="{00000000-0005-0000-0000-000021230000}"/>
    <cellStyle name="___dimon_Final Internal Accounting UPC toggle Stetson v2 equity method FINAL v55 2" xfId="13356" xr:uid="{00000000-0005-0000-0000-000022230000}"/>
    <cellStyle name="___dimon_Final Internal Accounting UPC toggle Stetson v2 equity method FINAL v57" xfId="13357" xr:uid="{00000000-0005-0000-0000-000023230000}"/>
    <cellStyle name="___dimon_Final Internal Accounting UPC toggle Stetson v2 equity method FINAL v57 2" xfId="13358" xr:uid="{00000000-0005-0000-0000-000024230000}"/>
    <cellStyle name="___dimon_FVO" xfId="13359" xr:uid="{00000000-0005-0000-0000-000025230000}"/>
    <cellStyle name="___dimon_FVO 2" xfId="13360" xr:uid="{00000000-0005-0000-0000-000026230000}"/>
    <cellStyle name="___dimon_FVO_IWNA 3-Pack ECCA Sheldon Funding 01302009" xfId="13361" xr:uid="{00000000-0005-0000-0000-000027230000}"/>
    <cellStyle name="___dimon_FVO_IWNA 3-Pack ECCA Sheldon Funding 01302009 2" xfId="13362" xr:uid="{00000000-0005-0000-0000-000028230000}"/>
    <cellStyle name="___dimon_GRE 03252009_tpm_tables" xfId="13363" xr:uid="{00000000-0005-0000-0000-000029230000}"/>
    <cellStyle name="___dimon_GRE 03252009_tpm_tables 2" xfId="13364" xr:uid="{00000000-0005-0000-0000-00002A230000}"/>
    <cellStyle name="___dimon_GRE 03252009_tpm_tables_BeechR Pivot Table 12.2.09" xfId="13365" xr:uid="{00000000-0005-0000-0000-00002B230000}"/>
    <cellStyle name="___dimon_GRE 03252009_tpm_tables_BeechR Pivot Table 12.2.09 2" xfId="13366" xr:uid="{00000000-0005-0000-0000-00002C230000}"/>
    <cellStyle name="___dimon_Hardin Grant 08312009_300MW" xfId="13367" xr:uid="{00000000-0005-0000-0000-00002D230000}"/>
    <cellStyle name="___dimon_Hardin Grant 08312009_300MW 2" xfId="13368" xr:uid="{00000000-0005-0000-0000-00002E230000}"/>
    <cellStyle name="___dimon_HoldCo Cap Accounts" xfId="13369" xr:uid="{00000000-0005-0000-0000-00002F230000}"/>
    <cellStyle name="___dimon_HoldCo Cap Accounts 2" xfId="13370" xr:uid="{00000000-0005-0000-0000-000030230000}"/>
    <cellStyle name="___dimon_HoldCo Cap Accounts_BeechR Pivot Table 12.2.09" xfId="13371" xr:uid="{00000000-0005-0000-0000-000031230000}"/>
    <cellStyle name="___dimon_HoldCo Cap Accounts_BeechR Pivot Table 12.2.09 2" xfId="13372" xr:uid="{00000000-0005-0000-0000-000032230000}"/>
    <cellStyle name="___dimon_HoldCo Cap Accounts_IWNA 3-Pack ECCA Sheldon Funding 01302009" xfId="13373" xr:uid="{00000000-0005-0000-0000-000033230000}"/>
    <cellStyle name="___dimon_HoldCo Cap Accounts_IWNA 3-Pack ECCA Sheldon Funding 01302009 2" xfId="13374" xr:uid="{00000000-0005-0000-0000-000034230000}"/>
    <cellStyle name="___dimon_Inputs-General" xfId="13375" xr:uid="{00000000-0005-0000-0000-000035230000}"/>
    <cellStyle name="___dimon_Inputs-General 2" xfId="13376" xr:uid="{00000000-0005-0000-0000-000036230000}"/>
    <cellStyle name="___dimon_Inven Model V 15" xfId="13377" xr:uid="{00000000-0005-0000-0000-000037230000}"/>
    <cellStyle name="___dimon_Inven Model V 15 2" xfId="13378" xr:uid="{00000000-0005-0000-0000-000038230000}"/>
    <cellStyle name="___dimon_Inven Model V 15_IWNA 3-Pack ECCA Sheldon Funding 01302009" xfId="13379" xr:uid="{00000000-0005-0000-0000-000039230000}"/>
    <cellStyle name="___dimon_Inven Model V 15_IWNA 3-Pack ECCA Sheldon Funding 01302009 2" xfId="13380" xr:uid="{00000000-0005-0000-0000-00003A230000}"/>
    <cellStyle name="___dimon_Invenergy Model -- 9-5-08 base" xfId="13381" xr:uid="{00000000-0005-0000-0000-00003B230000}"/>
    <cellStyle name="___dimon_Invenergy Model -- 9-5-08 base 2" xfId="13382" xr:uid="{00000000-0005-0000-0000-00003C230000}"/>
    <cellStyle name="___dimon_Invenergy Model -- 9-5-08 base_IWNA 3-Pack ECCA Sheldon Funding 01302009" xfId="13383" xr:uid="{00000000-0005-0000-0000-00003D230000}"/>
    <cellStyle name="___dimon_Invenergy Model -- 9-5-08 base_IWNA 3-Pack ECCA Sheldon Funding 01302009 2" xfId="13384" xr:uid="{00000000-0005-0000-0000-00003E230000}"/>
    <cellStyle name="___dimon_Invenergy Model -- IIF 6-24-08rs" xfId="13385" xr:uid="{00000000-0005-0000-0000-00003F230000}"/>
    <cellStyle name="___dimon_Invenergy Model -- IIF 6-24-08rs 2" xfId="13386" xr:uid="{00000000-0005-0000-0000-000040230000}"/>
    <cellStyle name="___dimon_Invenergy Model -- IIF 6-24-08rs_BeechR Pivot Table 12.2.09" xfId="13387" xr:uid="{00000000-0005-0000-0000-000041230000}"/>
    <cellStyle name="___dimon_Invenergy Model -- IIF 6-24-08rs_BeechR Pivot Table 12.2.09 2" xfId="13388" xr:uid="{00000000-0005-0000-0000-000042230000}"/>
    <cellStyle name="___dimon_Invenergy Model -- IIF 6-24-08rs_IWNA 3-Pack ECCA Sheldon Funding 01302009" xfId="13389" xr:uid="{00000000-0005-0000-0000-000043230000}"/>
    <cellStyle name="___dimon_Invenergy Model -- IIF 6-24-08rs_IWNA 3-Pack ECCA Sheldon Funding 01302009 2" xfId="13390" xr:uid="{00000000-0005-0000-0000-000044230000}"/>
    <cellStyle name="___dimon_Invenergy Model -- IIF 7-16-08" xfId="13391" xr:uid="{00000000-0005-0000-0000-000045230000}"/>
    <cellStyle name="___dimon_Invenergy Model -- IIF 7-16-08 2" xfId="13392" xr:uid="{00000000-0005-0000-0000-000046230000}"/>
    <cellStyle name="___dimon_Invenergy Model -- IIF 7-16-08_BeechR Pivot Table 12.2.09" xfId="13393" xr:uid="{00000000-0005-0000-0000-000047230000}"/>
    <cellStyle name="___dimon_Invenergy Model -- IIF 7-16-08_BeechR Pivot Table 12.2.09 2" xfId="13394" xr:uid="{00000000-0005-0000-0000-000048230000}"/>
    <cellStyle name="___dimon_Invenergy Model -- IIF 7-16-08_IWNA 3-Pack ECCA Sheldon Funding 01302009" xfId="13395" xr:uid="{00000000-0005-0000-0000-000049230000}"/>
    <cellStyle name="___dimon_Invenergy Model -- IIF 7-16-08_IWNA 3-Pack ECCA Sheldon Funding 01302009 2" xfId="13396" xr:uid="{00000000-0005-0000-0000-00004A230000}"/>
    <cellStyle name="___dimon_Invenergy Model -- IIF 7-28-08" xfId="13397" xr:uid="{00000000-0005-0000-0000-00004B230000}"/>
    <cellStyle name="___dimon_Invenergy Model -- IIF 7-28-08 2" xfId="13398" xr:uid="{00000000-0005-0000-0000-00004C230000}"/>
    <cellStyle name="___dimon_Invenergy Model -- IIF 7-28-08_BeechR Pivot Table 12.2.09" xfId="13399" xr:uid="{00000000-0005-0000-0000-00004D230000}"/>
    <cellStyle name="___dimon_Invenergy Model -- IIF 7-28-08_BeechR Pivot Table 12.2.09 2" xfId="13400" xr:uid="{00000000-0005-0000-0000-00004E230000}"/>
    <cellStyle name="___dimon_Invenergy Model -- IIF 7-28-08_IWNA 3-Pack ECCA Sheldon Funding 01302009" xfId="13401" xr:uid="{00000000-0005-0000-0000-00004F230000}"/>
    <cellStyle name="___dimon_Invenergy Model -- IIF 7-28-08_IWNA 3-Pack ECCA Sheldon Funding 01302009 2" xfId="13402" xr:uid="{00000000-0005-0000-0000-000050230000}"/>
    <cellStyle name="___dimon_Invenergy Model -- IIF 7-30-08" xfId="13403" xr:uid="{00000000-0005-0000-0000-000051230000}"/>
    <cellStyle name="___dimon_Invenergy Model -- IIF 7-30-08 2" xfId="13404" xr:uid="{00000000-0005-0000-0000-000052230000}"/>
    <cellStyle name="___dimon_Invenergy Model -- IIF 7-30-08_BeechR Pivot Table 12.2.09" xfId="13405" xr:uid="{00000000-0005-0000-0000-000053230000}"/>
    <cellStyle name="___dimon_Invenergy Model -- IIF 7-30-08_BeechR Pivot Table 12.2.09 2" xfId="13406" xr:uid="{00000000-0005-0000-0000-000054230000}"/>
    <cellStyle name="___dimon_Invenergy Model -- IIF 7-30-08_IWNA 3-Pack ECCA Sheldon Funding 01302009" xfId="13407" xr:uid="{00000000-0005-0000-0000-000055230000}"/>
    <cellStyle name="___dimon_Invenergy Model -- IIF 7-30-08_IWNA 3-Pack ECCA Sheldon Funding 01302009 2" xfId="13408" xr:uid="{00000000-0005-0000-0000-000056230000}"/>
    <cellStyle name="___dimon_Invenergy Model -- IIF 8-26-08" xfId="13409" xr:uid="{00000000-0005-0000-0000-000057230000}"/>
    <cellStyle name="___dimon_Invenergy Model -- IIF 8-26-08 2" xfId="13410" xr:uid="{00000000-0005-0000-0000-000058230000}"/>
    <cellStyle name="___dimon_Invenergy Model -- IIF 8-26-08_IWNA 3-Pack ECCA Sheldon Funding 01302009" xfId="13411" xr:uid="{00000000-0005-0000-0000-000059230000}"/>
    <cellStyle name="___dimon_Invenergy Model -- IIF 8-26-08_IWNA 3-Pack ECCA Sheldon Funding 01302009 2" xfId="13412" xr:uid="{00000000-0005-0000-0000-00005A230000}"/>
    <cellStyle name="___dimon_Invenergy Model -- IIF 8-8-08" xfId="13413" xr:uid="{00000000-0005-0000-0000-00005B230000}"/>
    <cellStyle name="___dimon_Invenergy Model -- IIF 8-8-08 2" xfId="13414" xr:uid="{00000000-0005-0000-0000-00005C230000}"/>
    <cellStyle name="___dimon_Invenergy Model -- IIF 8-8-08_BeechR Pivot Table 12.2.09" xfId="13415" xr:uid="{00000000-0005-0000-0000-00005D230000}"/>
    <cellStyle name="___dimon_Invenergy Model -- IIF 8-8-08_BeechR Pivot Table 12.2.09 2" xfId="13416" xr:uid="{00000000-0005-0000-0000-00005E230000}"/>
    <cellStyle name="___dimon_Invenergy Model -- IIF 8-8-08_IWNA 3-Pack ECCA Sheldon Funding 01302009" xfId="13417" xr:uid="{00000000-0005-0000-0000-00005F230000}"/>
    <cellStyle name="___dimon_Invenergy Model -- IIF 8-8-08_IWNA 3-Pack ECCA Sheldon Funding 01302009 2" xfId="13418" xr:uid="{00000000-0005-0000-0000-000060230000}"/>
    <cellStyle name="___dimon_Invenergy Turkey Track Property Tax Estimate Working 05282008" xfId="13419" xr:uid="{00000000-0005-0000-0000-000061230000}"/>
    <cellStyle name="___dimon_Invenergy Turkey Track Property Tax Estimate Working 05282008 2" xfId="13420" xr:uid="{00000000-0005-0000-0000-000062230000}"/>
    <cellStyle name="___dimon_Invenergy Turkey Track Property Tax Estimate Working 05282008_BeechR Pivot Table 12.2.09" xfId="13421" xr:uid="{00000000-0005-0000-0000-000063230000}"/>
    <cellStyle name="___dimon_Invenergy Turkey Track Property Tax Estimate Working 05282008_BeechR Pivot Table 12.2.09 2" xfId="13422" xr:uid="{00000000-0005-0000-0000-000064230000}"/>
    <cellStyle name="___dimon_Invenergy Turkey Track Property Tax Estimate Working 05282008_IWNA 3-Pack ECCA Sheldon Funding 01302009" xfId="13423" xr:uid="{00000000-0005-0000-0000-000065230000}"/>
    <cellStyle name="___dimon_Invenergy Turkey Track Property Tax Estimate Working 05282008_IWNA 3-Pack ECCA Sheldon Funding 01302009 2" xfId="13424" xr:uid="{00000000-0005-0000-0000-000066230000}"/>
    <cellStyle name="___dimon_Invrg v0 10.5yr 7.25% 5.25yr cash cut 10% DRO P50" xfId="13425" xr:uid="{00000000-0005-0000-0000-000067230000}"/>
    <cellStyle name="___dimon_Invrg v0 10.5yr 7.25% 5.25yr cash cut 10% DRO P50 2" xfId="13426" xr:uid="{00000000-0005-0000-0000-000068230000}"/>
    <cellStyle name="___dimon_Invrg v0 10.5yr 7.25% 5.25yr cash cut 10% DRO P50_IWNA 3-Pack ECCA Sheldon Funding 01302009" xfId="13427" xr:uid="{00000000-0005-0000-0000-000069230000}"/>
    <cellStyle name="___dimon_Invrg v0 10.5yr 7.25% 5.25yr cash cut 10% DRO P50_IWNA 3-Pack ECCA Sheldon Funding 01302009 2" xfId="13428" xr:uid="{00000000-0005-0000-0000-00006A230000}"/>
    <cellStyle name="___dimon_Invrg v0 10.5yr 7.25% 5.25yr cash cut P50" xfId="13429" xr:uid="{00000000-0005-0000-0000-00006B230000}"/>
    <cellStyle name="___dimon_Invrg v0 10.5yr 7.25% 5.25yr cash cut P50 2" xfId="13430" xr:uid="{00000000-0005-0000-0000-00006C230000}"/>
    <cellStyle name="___dimon_Invrg v0 10.5yr 7.25% 5.25yr cash cut P50 OLD" xfId="13431" xr:uid="{00000000-0005-0000-0000-00006D230000}"/>
    <cellStyle name="___dimon_Invrg v0 10.5yr 7.25% 5.25yr cash cut P50 OLD 2" xfId="13432" xr:uid="{00000000-0005-0000-0000-00006E230000}"/>
    <cellStyle name="___dimon_Invrg v0 10.5yr 7.25% 5.25yr cash cut P50 OLD_BeechR Pivot Table 12.2.09" xfId="13433" xr:uid="{00000000-0005-0000-0000-00006F230000}"/>
    <cellStyle name="___dimon_Invrg v0 10.5yr 7.25% 5.25yr cash cut P50 OLD_BeechR Pivot Table 12.2.09 2" xfId="13434" xr:uid="{00000000-0005-0000-0000-000070230000}"/>
    <cellStyle name="___dimon_Invrg v0 10.5yr 7.25% 5.25yr cash cut P50 OLD_IWNA 3-Pack ECCA Sheldon Funding 01302009" xfId="13435" xr:uid="{00000000-0005-0000-0000-000071230000}"/>
    <cellStyle name="___dimon_Invrg v0 10.5yr 7.25% 5.25yr cash cut P50 OLD_IWNA 3-Pack ECCA Sheldon Funding 01302009 2" xfId="13436" xr:uid="{00000000-0005-0000-0000-000072230000}"/>
    <cellStyle name="___dimon_Invrg v0 10.5yr 7.25% 5.25yr cash cut P50_BeechR Pivot Table 12.2.09" xfId="13437" xr:uid="{00000000-0005-0000-0000-000073230000}"/>
    <cellStyle name="___dimon_Invrg v0 10.5yr 7.25% 5.25yr cash cut P50_BeechR Pivot Table 12.2.09 2" xfId="13438" xr:uid="{00000000-0005-0000-0000-000074230000}"/>
    <cellStyle name="___dimon_Invrg v0 10.5yr 7.25% 5.25yr cash cut P50_IWNA 3-Pack ECCA Sheldon Funding 01302009" xfId="13439" xr:uid="{00000000-0005-0000-0000-000075230000}"/>
    <cellStyle name="___dimon_Invrg v0 10.5yr 7.25% 5.25yr cash cut P50_IWNA 3-Pack ECCA Sheldon Funding 01302009 2" xfId="13440" xr:uid="{00000000-0005-0000-0000-000076230000}"/>
    <cellStyle name="___dimon_Invrg v2 10.5yr 7.25% 5.25yr cash cut P50 (Invenergy)_REVIEW" xfId="13441" xr:uid="{00000000-0005-0000-0000-000077230000}"/>
    <cellStyle name="___dimon_Invrg v2 10.5yr 7.25% 5.25yr cash cut P50 (Invenergy)_REVIEW 2" xfId="13442" xr:uid="{00000000-0005-0000-0000-000078230000}"/>
    <cellStyle name="___dimon_Invrg v2 10.5yr 7.25% 5.25yr cash cut P50 (Invenergy)_REVIEW_BeechR Pivot Table 12.2.09" xfId="13443" xr:uid="{00000000-0005-0000-0000-000079230000}"/>
    <cellStyle name="___dimon_Invrg v2 10.5yr 7.25% 5.25yr cash cut P50 (Invenergy)_REVIEW_BeechR Pivot Table 12.2.09 2" xfId="13444" xr:uid="{00000000-0005-0000-0000-00007A230000}"/>
    <cellStyle name="___dimon_Invrg v2 10.5yr 7.25% 5.25yr cash cut P50 (Invenergy)_REVIEW_IWNA 3-Pack ECCA Sheldon Funding 01302009" xfId="13445" xr:uid="{00000000-0005-0000-0000-00007B230000}"/>
    <cellStyle name="___dimon_Invrg v2 10.5yr 7.25% 5.25yr cash cut P50 (Invenergy)_REVIEW_IWNA 3-Pack ECCA Sheldon Funding 01302009 2" xfId="13446" xr:uid="{00000000-0005-0000-0000-00007C230000}"/>
    <cellStyle name="___dimon_Invrg v3 10.5yr 7.25% 5.25yr cash cut P50" xfId="13447" xr:uid="{00000000-0005-0000-0000-00007D230000}"/>
    <cellStyle name="___dimon_Invrg v3 10.5yr 7.25% 5.25yr cash cut P50 2" xfId="13448" xr:uid="{00000000-0005-0000-0000-00007E230000}"/>
    <cellStyle name="___dimon_Invrg v3 10.5yr 7.25% 5.25yr cash cut P50_BeechR Pivot Table 12.2.09" xfId="13449" xr:uid="{00000000-0005-0000-0000-00007F230000}"/>
    <cellStyle name="___dimon_Invrg v3 10.5yr 7.25% 5.25yr cash cut P50_BeechR Pivot Table 12.2.09 2" xfId="13450" xr:uid="{00000000-0005-0000-0000-000080230000}"/>
    <cellStyle name="___dimon_Invrg v3 10.5yr 7.25% 5.25yr cash cut P50_IWNA 3-Pack ECCA Sheldon Funding 01302009" xfId="13451" xr:uid="{00000000-0005-0000-0000-000081230000}"/>
    <cellStyle name="___dimon_Invrg v3 10.5yr 7.25% 5.25yr cash cut P50_IWNA 3-Pack ECCA Sheldon Funding 01302009 2" xfId="13452" xr:uid="{00000000-0005-0000-0000-000082230000}"/>
    <cellStyle name="___dimon_Invrg v3 pwr hedges no track accts 10.5yr 7.25% 4yr cash cut $51.73 P50" xfId="13453" xr:uid="{00000000-0005-0000-0000-000083230000}"/>
    <cellStyle name="___dimon_Invrg v3 pwr hedges no track accts 10.5yr 7.25% 4yr cash cut $51.73 P50 2" xfId="13454" xr:uid="{00000000-0005-0000-0000-000084230000}"/>
    <cellStyle name="___dimon_Invrg v3 pwr hedges no track accts 10.5yr 7.25% 4yr cash cut $51.73 P50_BeechR Pivot Table 12.2.09" xfId="13455" xr:uid="{00000000-0005-0000-0000-000085230000}"/>
    <cellStyle name="___dimon_Invrg v3 pwr hedges no track accts 10.5yr 7.25% 4yr cash cut $51.73 P50_BeechR Pivot Table 12.2.09 2" xfId="13456" xr:uid="{00000000-0005-0000-0000-000086230000}"/>
    <cellStyle name="___dimon_Invrg v3 pwr hedges no track accts 10.5yr 7.25% 4yr cash cut $51.73 P50_IWNA 3-Pack ECCA Sheldon Funding 01302009" xfId="13457" xr:uid="{00000000-0005-0000-0000-000087230000}"/>
    <cellStyle name="___dimon_Invrg v3 pwr hedges no track accts 10.5yr 7.25% 4yr cash cut $51.73 P50_IWNA 3-Pack ECCA Sheldon Funding 01302009 2" xfId="13458" xr:uid="{00000000-0005-0000-0000-000088230000}"/>
    <cellStyle name="___dimon_IWNA 3-Pack ECCA Sheldon Funding 01302009" xfId="13459" xr:uid="{00000000-0005-0000-0000-000089230000}"/>
    <cellStyle name="___dimon_IWNA 3-Pack ECCA Sheldon Funding 01302009 2" xfId="13460" xr:uid="{00000000-0005-0000-0000-00008A230000}"/>
    <cellStyle name="___dimon_IWNA 3-Pack ECCA Sheldon Funding 03202009" xfId="13461" xr:uid="{00000000-0005-0000-0000-00008B230000}"/>
    <cellStyle name="___dimon_IWNA 3-Pack ECCA Sheldon Funding 03202009 2" xfId="13462" xr:uid="{00000000-0005-0000-0000-00008C230000}"/>
    <cellStyle name="___dimon_IWNA Ptfl v2 10yr 7.25% $320 upfront 99% hedge loss P50" xfId="13463" xr:uid="{00000000-0005-0000-0000-00008D230000}"/>
    <cellStyle name="___dimon_IWNA Ptfl v2 10yr 7.25% $320 upfront 99% hedge loss P50 2" xfId="13464" xr:uid="{00000000-0005-0000-0000-00008E230000}"/>
    <cellStyle name="___dimon_IWNA Ptfl v2 10yr 7.25% $320 upfront 99% hedge loss P50_IWNA 3-Pack ECCA Sheldon Funding 01302009" xfId="13465" xr:uid="{00000000-0005-0000-0000-00008F230000}"/>
    <cellStyle name="___dimon_IWNA Ptfl v2 10yr 7.25% $320 upfront 99% hedge loss P50_IWNA 3-Pack ECCA Sheldon Funding 01302009 2" xfId="13466" xr:uid="{00000000-0005-0000-0000-000090230000}"/>
    <cellStyle name="___dimon_IWNA Ptfl v2 11yr 7.50% $320 upfront P50 with FVO" xfId="13467" xr:uid="{00000000-0005-0000-0000-000091230000}"/>
    <cellStyle name="___dimon_IWNA Ptfl v2 11yr 7.50% $320 upfront P50 with FVO 2" xfId="13468" xr:uid="{00000000-0005-0000-0000-000092230000}"/>
    <cellStyle name="___dimon_IWNA Ptfl v2 11yr 7.50% $320 upfront P50 with FVO_IWNA 3-Pack ECCA Sheldon Funding 01302009" xfId="13469" xr:uid="{00000000-0005-0000-0000-000093230000}"/>
    <cellStyle name="___dimon_IWNA Ptfl v2 11yr 7.50% $320 upfront P50 with FVO_IWNA 3-Pack ECCA Sheldon Funding 01302009 2" xfId="13470" xr:uid="{00000000-0005-0000-0000-000094230000}"/>
    <cellStyle name="___dimon_IWNA v1 10yr 7.25% $290 upfront no bonus 42% 2009 tax realloc P50" xfId="13471" xr:uid="{00000000-0005-0000-0000-000095230000}"/>
    <cellStyle name="___dimon_IWNA v1 10yr 7.25% $290 upfront no bonus 42% 2009 tax realloc P50 2" xfId="13472" xr:uid="{00000000-0005-0000-0000-000096230000}"/>
    <cellStyle name="___dimon_IWNA v1 10yr 7.25% $290 upfront no bonus 42% 2009 tax realloc P50_IWNA 3-Pack ECCA Sheldon Funding 01302009" xfId="13473" xr:uid="{00000000-0005-0000-0000-000097230000}"/>
    <cellStyle name="___dimon_IWNA v1 10yr 7.25% $290 upfront no bonus 42% 2009 tax realloc P50_IWNA 3-Pack ECCA Sheldon Funding 01302009 2" xfId="13474" xr:uid="{00000000-0005-0000-0000-000098230000}"/>
    <cellStyle name="___dimon_Key Results" xfId="13475" xr:uid="{00000000-0005-0000-0000-000099230000}"/>
    <cellStyle name="___dimon_Key Results 2" xfId="13476" xr:uid="{00000000-0005-0000-0000-00009A230000}"/>
    <cellStyle name="___dimon_Key Results_BeechR Pivot Table 12.2.09" xfId="13477" xr:uid="{00000000-0005-0000-0000-00009B230000}"/>
    <cellStyle name="___dimon_Key Results_BeechR Pivot Table 12.2.09 2" xfId="13478" xr:uid="{00000000-0005-0000-0000-00009C230000}"/>
    <cellStyle name="___dimon_Key Results_IWNA 3-Pack ECCA Sheldon Funding 01302009" xfId="13479" xr:uid="{00000000-0005-0000-0000-00009D230000}"/>
    <cellStyle name="___dimon_Key Results_IWNA 3-Pack ECCA Sheldon Funding 01302009 2" xfId="13480" xr:uid="{00000000-0005-0000-0000-00009E230000}"/>
    <cellStyle name="___dimon_Ledge_0416_Grant and TE" xfId="13481" xr:uid="{00000000-0005-0000-0000-00009F230000}"/>
    <cellStyle name="___dimon_Ledge_0416_Grant and TE 2" xfId="13482" xr:uid="{00000000-0005-0000-0000-0000A0230000}"/>
    <cellStyle name="___dimon_Levered Beech Ridge _100709" xfId="13483" xr:uid="{00000000-0005-0000-0000-0000A1230000}"/>
    <cellStyle name="___dimon_Levered Beech Ridge _100709 2" xfId="13484" xr:uid="{00000000-0005-0000-0000-0000A2230000}"/>
    <cellStyle name="___dimon_Levered Beech Ridge _100709_BeechR Pivot Table 12.2.09" xfId="13485" xr:uid="{00000000-0005-0000-0000-0000A3230000}"/>
    <cellStyle name="___dimon_Levered Beech Ridge _100709_BeechR Pivot Table 12.2.09 2" xfId="13486" xr:uid="{00000000-0005-0000-0000-0000A4230000}"/>
    <cellStyle name="___dimon_Levered Beech Ridge _102709" xfId="13487" xr:uid="{00000000-0005-0000-0000-0000A5230000}"/>
    <cellStyle name="___dimon_Levered Beech Ridge _102709 2" xfId="13488" xr:uid="{00000000-0005-0000-0000-0000A6230000}"/>
    <cellStyle name="___dimon_Levered Beech Ridge _102709_BeechR Pivot Table 12.2.09" xfId="13489" xr:uid="{00000000-0005-0000-0000-0000A7230000}"/>
    <cellStyle name="___dimon_Levered Beech Ridge _102709_BeechR Pivot Table 12.2.09 2" xfId="13490" xr:uid="{00000000-0005-0000-0000-0000A8230000}"/>
    <cellStyle name="___dimon_Levered Beech Ridge _110209" xfId="13491" xr:uid="{00000000-0005-0000-0000-0000A9230000}"/>
    <cellStyle name="___dimon_Levered Beech Ridge _110209 2" xfId="13492" xr:uid="{00000000-0005-0000-0000-0000AA230000}"/>
    <cellStyle name="___dimon_Levered Beech Ridge _110209_BeechR Pivot Table 12.2.09" xfId="13493" xr:uid="{00000000-0005-0000-0000-0000AB230000}"/>
    <cellStyle name="___dimon_Levered Beech Ridge _110209_BeechR Pivot Table 12.2.09 2" xfId="13494" xr:uid="{00000000-0005-0000-0000-0000AC230000}"/>
    <cellStyle name="___dimon_Levered Grand Ridge Exp 07082009_LIVE" xfId="13495" xr:uid="{00000000-0005-0000-0000-0000AD230000}"/>
    <cellStyle name="___dimon_Levered Grand Ridge Exp 07082009_LIVE 2" xfId="13496" xr:uid="{00000000-0005-0000-0000-0000AE230000}"/>
    <cellStyle name="___dimon_Levered Grand Ridge Exp 07082009_LIVE_BeechR Pivot Table 12.2.09" xfId="13497" xr:uid="{00000000-0005-0000-0000-0000AF230000}"/>
    <cellStyle name="___dimon_Levered Grand Ridge Exp 07082009_LIVE_BeechR Pivot Table 12.2.09 2" xfId="13498" xr:uid="{00000000-0005-0000-0000-0000B0230000}"/>
    <cellStyle name="___dimon_Levered Grand Ridge Exp_05042009" xfId="13499" xr:uid="{00000000-0005-0000-0000-0000B1230000}"/>
    <cellStyle name="___dimon_Levered Grand Ridge Exp_05042009 2" xfId="13500" xr:uid="{00000000-0005-0000-0000-0000B2230000}"/>
    <cellStyle name="___dimon_Levered Grand Ridge Exp_05042009_BeechR Pivot Table 12.2.09" xfId="13501" xr:uid="{00000000-0005-0000-0000-0000B3230000}"/>
    <cellStyle name="___dimon_Levered Grand Ridge Exp_05042009_BeechR Pivot Table 12.2.09 2" xfId="13502" xr:uid="{00000000-0005-0000-0000-0000B4230000}"/>
    <cellStyle name="___dimon_Levered Grand Ridge II-III_20yr 130 MW PPA_10032008" xfId="13503" xr:uid="{00000000-0005-0000-0000-0000B5230000}"/>
    <cellStyle name="___dimon_Levered Grand Ridge II-III_20yr 130 MW PPA_10032008 2" xfId="13504" xr:uid="{00000000-0005-0000-0000-0000B6230000}"/>
    <cellStyle name="___dimon_Levered Grand Ridge II-III_20yr 130 MW PPA_10032008_BeechR Pivot Table 12.2.09" xfId="13505" xr:uid="{00000000-0005-0000-0000-0000B7230000}"/>
    <cellStyle name="___dimon_Levered Grand Ridge II-III_20yr 130 MW PPA_10032008_BeechR Pivot Table 12.2.09 2" xfId="13506" xr:uid="{00000000-0005-0000-0000-0000B8230000}"/>
    <cellStyle name="___dimon_Levered White Oak 99 MW_shared reconductor with IP08_040308" xfId="13507" xr:uid="{00000000-0005-0000-0000-0000B9230000}"/>
    <cellStyle name="___dimon_Levered White Oak 99 MW_shared reconductor with IP08_040308 2" xfId="13508" xr:uid="{00000000-0005-0000-0000-0000BA230000}"/>
    <cellStyle name="___dimon_Levered White Oak 99 MW_shared reconductor with IP08_040308_BeechR Pivot Table 12.2.09" xfId="13509" xr:uid="{00000000-0005-0000-0000-0000BB230000}"/>
    <cellStyle name="___dimon_Levered White Oak 99 MW_shared reconductor with IP08_040308_BeechR Pivot Table 12.2.09 2" xfId="13510" xr:uid="{00000000-0005-0000-0000-0000BC230000}"/>
    <cellStyle name="___dimon_LeveredGrand_Ridge_II-III_020909_incl Grant NOL Bonus Dep" xfId="13511" xr:uid="{00000000-0005-0000-0000-0000BD230000}"/>
    <cellStyle name="___dimon_LeveredGrand_Ridge_II-III_020909_incl Grant NOL Bonus Dep 2" xfId="13512" xr:uid="{00000000-0005-0000-0000-0000BE230000}"/>
    <cellStyle name="___dimon_LeveredGrand_Ridge_II-III_020909_incl Grant NOL Bonus Dep_BeechR Pivot Table 12.2.09" xfId="13513" xr:uid="{00000000-0005-0000-0000-0000BF230000}"/>
    <cellStyle name="___dimon_LeveredGrand_Ridge_II-III_020909_incl Grant NOL Bonus Dep_BeechR Pivot Table 12.2.09 2" xfId="13514" xr:uid="{00000000-0005-0000-0000-0000C0230000}"/>
    <cellStyle name="___dimon_Naturener Montana Portfolio_temp_Part2" xfId="13515" xr:uid="{00000000-0005-0000-0000-0000C1230000}"/>
    <cellStyle name="___dimon_Naturener Montana Portfolio_temp_Part2 2" xfId="13516" xr:uid="{00000000-0005-0000-0000-0000C2230000}"/>
    <cellStyle name="___dimon_NEW GRII_III Debt_032509 v1 (2)" xfId="13517" xr:uid="{00000000-0005-0000-0000-0000C3230000}"/>
    <cellStyle name="___dimon_NEW GRII_III Debt_032509 v1 (2) 2" xfId="13518" xr:uid="{00000000-0005-0000-0000-0000C4230000}"/>
    <cellStyle name="___dimon_NEW GRII_III Debt_032509 v1 (2)_BeechR Pivot Table 12.2.09" xfId="13519" xr:uid="{00000000-0005-0000-0000-0000C5230000}"/>
    <cellStyle name="___dimon_NEW GRII_III Debt_032509 v1 (2)_BeechR Pivot Table 12.2.09 2" xfId="13520" xr:uid="{00000000-0005-0000-0000-0000C6230000}"/>
    <cellStyle name="___dimon_NEW Levered GRII&amp;III_04092009_MCF v1" xfId="13521" xr:uid="{00000000-0005-0000-0000-0000C7230000}"/>
    <cellStyle name="___dimon_NEW Levered GRII&amp;III_04092009_MCF v1 2" xfId="13522" xr:uid="{00000000-0005-0000-0000-0000C8230000}"/>
    <cellStyle name="___dimon_NEW Levered GRII&amp;III_04092009_MCF v1_BeechR Pivot Table 12.2.09" xfId="13523" xr:uid="{00000000-0005-0000-0000-0000C9230000}"/>
    <cellStyle name="___dimon_NEW Levered GRII&amp;III_04092009_MCF v1_BeechR Pivot Table 12.2.09 2" xfId="13524" xr:uid="{00000000-0005-0000-0000-0000CA230000}"/>
    <cellStyle name="___dimon_Oceana_142MW_Vesta1.8_101909" xfId="13525" xr:uid="{00000000-0005-0000-0000-0000CB230000}"/>
    <cellStyle name="___dimon_Oceana_142MW_Vesta1.8_101909 2" xfId="13526" xr:uid="{00000000-0005-0000-0000-0000CC230000}"/>
    <cellStyle name="___dimon_Ormat 6-7-2007  v19b accounting v4 12-19-07" xfId="13527" xr:uid="{00000000-0005-0000-0000-0000CD230000}"/>
    <cellStyle name="___dimon_Ormat 6-7-2007  v19b accounting v4 12-19-07 2" xfId="13528" xr:uid="{00000000-0005-0000-0000-0000CE230000}"/>
    <cellStyle name="___dimon_Prarie Breeze Developer Model_041409_v2" xfId="13529" xr:uid="{00000000-0005-0000-0000-0000CF230000}"/>
    <cellStyle name="___dimon_Prarie Breeze Developer Model_041409_v2 2" xfId="13530" xr:uid="{00000000-0005-0000-0000-0000D0230000}"/>
    <cellStyle name="___dimon_Pre-Tax GAAP" xfId="13531" xr:uid="{00000000-0005-0000-0000-0000D1230000}"/>
    <cellStyle name="___dimon_Pre-Tax GAAP 2" xfId="13532" xr:uid="{00000000-0005-0000-0000-0000D2230000}"/>
    <cellStyle name="___dimon_Raleigh Model (78MW) 09082009_V2" xfId="13533" xr:uid="{00000000-0005-0000-0000-0000D3230000}"/>
    <cellStyle name="___dimon_Raleigh Model (78MW) 09082009_V2 2" xfId="13534" xr:uid="{00000000-0005-0000-0000-0000D4230000}"/>
    <cellStyle name="___dimon_Raleigh Model (78MW) 09082009_V2_BeechR Pivot Table 12.2.09" xfId="13535" xr:uid="{00000000-0005-0000-0000-0000D5230000}"/>
    <cellStyle name="___dimon_Raleigh Model (78MW) 09082009_V2_BeechR Pivot Table 12.2.09 2" xfId="13536" xr:uid="{00000000-0005-0000-0000-0000D6230000}"/>
    <cellStyle name="___dimon_Sheet1" xfId="13537" xr:uid="{00000000-0005-0000-0000-0000D7230000}"/>
    <cellStyle name="___dimon_Sheet1 2" xfId="13538" xr:uid="{00000000-0005-0000-0000-0000D8230000}"/>
    <cellStyle name="___dimon_Sweden Hills 51MW_081809_AEP bid" xfId="13539" xr:uid="{00000000-0005-0000-0000-0000D9230000}"/>
    <cellStyle name="___dimon_Sweden Hills 51MW_081809_AEP bid 2" xfId="13540" xr:uid="{00000000-0005-0000-0000-0000DA230000}"/>
    <cellStyle name="___dimon_Tri-County Wind_042409_Grant and TE_as bid" xfId="13541" xr:uid="{00000000-0005-0000-0000-0000DB230000}"/>
    <cellStyle name="___dimon_Tri-County Wind_042409_Grant and TE_as bid 2" xfId="13542" xr:uid="{00000000-0005-0000-0000-0000DC230000}"/>
    <cellStyle name="___dimon_Tri-County Wind_101309_Grant and TE_200MW_1.6XLE" xfId="13543" xr:uid="{00000000-0005-0000-0000-0000DD230000}"/>
    <cellStyle name="___dimon_Tri-County Wind_101309_Grant and TE_200MW_1.6XLE 2" xfId="13544" xr:uid="{00000000-0005-0000-0000-0000DE230000}"/>
    <cellStyle name="___dimon_Tri-County Wind_101509_Grant and TE_200MW_1.6XLE" xfId="13545" xr:uid="{00000000-0005-0000-0000-0000DF230000}"/>
    <cellStyle name="___dimon_Tri-County Wind_101509_Grant and TE_200MW_1.6XLE 2" xfId="13546" xr:uid="{00000000-0005-0000-0000-0000E0230000}"/>
    <cellStyle name="___dimon_Turkey Track Completion Reserve Acct_11 10 08" xfId="13547" xr:uid="{00000000-0005-0000-0000-0000E1230000}"/>
    <cellStyle name="___dimon_Turkey Track Completion Reserve Acct_11 10 08 2" xfId="13548" xr:uid="{00000000-0005-0000-0000-0000E2230000}"/>
    <cellStyle name="___dimon_Turkey Track Completion Reserve Acct_11 10 08_IWNA 3-Pack ECCA Sheldon Funding 01302009" xfId="13549" xr:uid="{00000000-0005-0000-0000-0000E3230000}"/>
    <cellStyle name="___dimon_Turkey Track Completion Reserve Acct_11 10 08_IWNA 3-Pack ECCA Sheldon Funding 01302009 2" xfId="13550" xr:uid="{00000000-0005-0000-0000-0000E4230000}"/>
    <cellStyle name="___dimon_Unlev McAdoo &amp; GR Combined 022008- Final" xfId="13551" xr:uid="{00000000-0005-0000-0000-0000E5230000}"/>
    <cellStyle name="___dimon_Unlev McAdoo &amp; GR Combined 022008- Final 2" xfId="13552" xr:uid="{00000000-0005-0000-0000-0000E6230000}"/>
    <cellStyle name="___dimon_Unlev McAdoo &amp; GR Combined 022008- Final_BeechR Pivot Table 12.2.09" xfId="13553" xr:uid="{00000000-0005-0000-0000-0000E7230000}"/>
    <cellStyle name="___dimon_Unlev McAdoo &amp; GR Combined 022008- Final_BeechR Pivot Table 12.2.09 2" xfId="13554" xr:uid="{00000000-0005-0000-0000-0000E8230000}"/>
    <cellStyle name="___dimon_Unlev McAdoo &amp; GR Combined 022008- Final_IWNA 3-Pack ECCA Sheldon Funding 01302009" xfId="13555" xr:uid="{00000000-0005-0000-0000-0000E9230000}"/>
    <cellStyle name="___dimon_Unlev McAdoo &amp; GR Combined 022008- Final_IWNA 3-Pack ECCA Sheldon Funding 01302009 2" xfId="13556" xr:uid="{00000000-0005-0000-0000-0000EA230000}"/>
    <cellStyle name="___dimon_Unlev McAdoo &amp; GR Combined 10242008-funding v8" xfId="13557" xr:uid="{00000000-0005-0000-0000-0000EB230000}"/>
    <cellStyle name="___dimon_Unlev McAdoo &amp; GR Combined 10242008-funding v8 2" xfId="13558" xr:uid="{00000000-0005-0000-0000-0000EC230000}"/>
    <cellStyle name="___dimon_Unlev McAdoo &amp; GR Combined 10242008-funding v8_BeechR Pivot Table 12.2.09" xfId="13559" xr:uid="{00000000-0005-0000-0000-0000ED230000}"/>
    <cellStyle name="___dimon_Unlev McAdoo &amp; GR Combined 10242008-funding v8_BeechR Pivot Table 12.2.09 2" xfId="13560" xr:uid="{00000000-0005-0000-0000-0000EE230000}"/>
    <cellStyle name="___dimon_Unlev McAdoo &amp; GR Combined 10242008-funding v8_IWNA 3-Pack ECCA Sheldon Funding 01302009" xfId="13561" xr:uid="{00000000-0005-0000-0000-0000EF230000}"/>
    <cellStyle name="___dimon_Unlev McAdoo &amp; GR Combined 10242008-funding v8_IWNA 3-Pack ECCA Sheldon Funding 01302009 2" xfId="13562" xr:uid="{00000000-0005-0000-0000-0000F0230000}"/>
    <cellStyle name="___dimon_Unlev McAdoo &amp; GR Combined 10242008-funding v8_wake effect" xfId="13563" xr:uid="{00000000-0005-0000-0000-0000F1230000}"/>
    <cellStyle name="___dimon_Unlev McAdoo &amp; GR Combined 10242008-funding v8_wake effect 2" xfId="13564" xr:uid="{00000000-0005-0000-0000-0000F2230000}"/>
    <cellStyle name="___dimon_Unlev McAdoo &amp; GR Combined 10242008-funding v8_wake effect_BeechR Pivot Table 12.2.09" xfId="13565" xr:uid="{00000000-0005-0000-0000-0000F3230000}"/>
    <cellStyle name="___dimon_Unlev McAdoo &amp; GR Combined 10242008-funding v8_wake effect_BeechR Pivot Table 12.2.09 2" xfId="13566" xr:uid="{00000000-0005-0000-0000-0000F4230000}"/>
    <cellStyle name="___dimon_Unlevered Wildcat 04222008_Dep Update" xfId="13567" xr:uid="{00000000-0005-0000-0000-0000F5230000}"/>
    <cellStyle name="___dimon_Unlevered Wildcat 04222008_Dep Update 2" xfId="13568" xr:uid="{00000000-0005-0000-0000-0000F6230000}"/>
    <cellStyle name="___dimon_Unlevered Wildcat 04222008_Dep Update v2" xfId="13569" xr:uid="{00000000-0005-0000-0000-0000F7230000}"/>
    <cellStyle name="___dimon_Unlevered Wildcat 04222008_Dep Update v2 2" xfId="13570" xr:uid="{00000000-0005-0000-0000-0000F8230000}"/>
    <cellStyle name="___dimon_Unlevered Wildcat 04222008_Dep Update v2_BeechR Pivot Table 12.2.09" xfId="13571" xr:uid="{00000000-0005-0000-0000-0000F9230000}"/>
    <cellStyle name="___dimon_Unlevered Wildcat 04222008_Dep Update v2_BeechR Pivot Table 12.2.09 2" xfId="13572" xr:uid="{00000000-0005-0000-0000-0000FA230000}"/>
    <cellStyle name="___dimon_Unlevered Wildcat 04222008_Dep Update v2_IWNA 3-Pack ECCA Sheldon Funding 01302009" xfId="13573" xr:uid="{00000000-0005-0000-0000-0000FB230000}"/>
    <cellStyle name="___dimon_Unlevered Wildcat 04222008_Dep Update v2_IWNA 3-Pack ECCA Sheldon Funding 01302009 2" xfId="13574" xr:uid="{00000000-0005-0000-0000-0000FC230000}"/>
    <cellStyle name="___dimon_Unlevered Wildcat 04222008_Dep Update with 2008 stub year" xfId="13575" xr:uid="{00000000-0005-0000-0000-0000FD230000}"/>
    <cellStyle name="___dimon_Unlevered Wildcat 04222008_Dep Update with 2008 stub year 2" xfId="13576" xr:uid="{00000000-0005-0000-0000-0000FE230000}"/>
    <cellStyle name="___dimon_Unlevered Wildcat 04222008_Dep Update with 2008 stub year_BeechR Pivot Table 12.2.09" xfId="13577" xr:uid="{00000000-0005-0000-0000-0000FF230000}"/>
    <cellStyle name="___dimon_Unlevered Wildcat 04222008_Dep Update with 2008 stub year_BeechR Pivot Table 12.2.09 2" xfId="13578" xr:uid="{00000000-0005-0000-0000-000000240000}"/>
    <cellStyle name="___dimon_Unlevered Wildcat 04222008_Dep Update with 2008 stub year_IWNA 3-Pack ECCA Sheldon Funding 01302009" xfId="13579" xr:uid="{00000000-0005-0000-0000-000001240000}"/>
    <cellStyle name="___dimon_Unlevered Wildcat 04222008_Dep Update with 2008 stub year_IWNA 3-Pack ECCA Sheldon Funding 01302009 2" xfId="13580" xr:uid="{00000000-0005-0000-0000-000002240000}"/>
    <cellStyle name="___dimon_Unlevered Wildcat 04222008_Dep Update_BeechR Pivot Table 12.2.09" xfId="13581" xr:uid="{00000000-0005-0000-0000-000003240000}"/>
    <cellStyle name="___dimon_Unlevered Wildcat 04222008_Dep Update_BeechR Pivot Table 12.2.09 2" xfId="13582" xr:uid="{00000000-0005-0000-0000-000004240000}"/>
    <cellStyle name="___dimon_Unlevered Wildcat 04222008_Dep Update_IWNA 3-Pack ECCA Sheldon Funding 01302009" xfId="13583" xr:uid="{00000000-0005-0000-0000-000005240000}"/>
    <cellStyle name="___dimon_Unlevered Wildcat 04222008_Dep Update_IWNA 3-Pack ECCA Sheldon Funding 01302009 2" xfId="13584" xr:uid="{00000000-0005-0000-0000-000006240000}"/>
    <cellStyle name="___dimon_Unlevered Willow Creek 72MWs_111907" xfId="13585" xr:uid="{00000000-0005-0000-0000-000007240000}"/>
    <cellStyle name="___dimon_Unlevered Willow Creek 72MWs_111907 2" xfId="13586" xr:uid="{00000000-0005-0000-0000-000008240000}"/>
    <cellStyle name="___dimon_Unlevered Willow Creek 72MWs_111907_BeechR Pivot Table 12.2.09" xfId="13587" xr:uid="{00000000-0005-0000-0000-000009240000}"/>
    <cellStyle name="___dimon_Unlevered Willow Creek 72MWs_111907_BeechR Pivot Table 12.2.09 2" xfId="13588" xr:uid="{00000000-0005-0000-0000-00000A240000}"/>
    <cellStyle name="___dimon_Unlevered Willow Creek 72MWs_111907_IWNA 3-Pack ECCA Sheldon Funding 01302009" xfId="13589" xr:uid="{00000000-0005-0000-0000-00000B240000}"/>
    <cellStyle name="___dimon_Unlevered Willow Creek 72MWs_111907_IWNA 3-Pack ECCA Sheldon Funding 01302009 2" xfId="13590" xr:uid="{00000000-0005-0000-0000-00000C240000}"/>
    <cellStyle name="___dimon_Unlevered_Beech_Ridge_100_5MW_021009_optimized NCF" xfId="13591" xr:uid="{00000000-0005-0000-0000-00000D240000}"/>
    <cellStyle name="___dimon_Unlevered_Beech_Ridge_100_5MW_021009_optimized NCF 2" xfId="13592" xr:uid="{00000000-0005-0000-0000-00000E240000}"/>
    <cellStyle name="___dimon_Unlevered_Grand Ridge_010809_v3" xfId="13593" xr:uid="{00000000-0005-0000-0000-00000F240000}"/>
    <cellStyle name="___dimon_Unlevered_Grand Ridge_010809_v3 2" xfId="13594" xr:uid="{00000000-0005-0000-0000-000010240000}"/>
    <cellStyle name="___dimon_Unlevered_Grand Ridge_010809_v3_BeechR Pivot Table 12.2.09" xfId="13595" xr:uid="{00000000-0005-0000-0000-000011240000}"/>
    <cellStyle name="___dimon_Unlevered_Grand Ridge_010809_v3_BeechR Pivot Table 12.2.09 2" xfId="13596" xr:uid="{00000000-0005-0000-0000-000012240000}"/>
    <cellStyle name="___dimon_UPC New York Wind 1-8-08 v equity method FINAL" xfId="13597" xr:uid="{00000000-0005-0000-0000-000013240000}"/>
    <cellStyle name="___dimon_UPC New York Wind 1-8-08 v equity method FINAL 2" xfId="13598" xr:uid="{00000000-0005-0000-0000-000014240000}"/>
    <cellStyle name="___dimon_Vantage Cash FLow 100609" xfId="13599" xr:uid="{00000000-0005-0000-0000-000015240000}"/>
    <cellStyle name="___dimon_Vantage Cash FLow 100609 2" xfId="13600" xr:uid="{00000000-0005-0000-0000-000016240000}"/>
    <cellStyle name="___dimon_Vantage Model_PGE 15yr PPA_062409" xfId="13601" xr:uid="{00000000-0005-0000-0000-000017240000}"/>
    <cellStyle name="___dimon_Vantage Model_PGE 15yr PPA_062409 2" xfId="13602" xr:uid="{00000000-0005-0000-0000-000018240000}"/>
    <cellStyle name="___dimon_Vantage Model_PGE 15yr PPA_073009_JAR" xfId="13603" xr:uid="{00000000-0005-0000-0000-000019240000}"/>
    <cellStyle name="___dimon_Vantage Model_PGE 15yr PPA_073009_JAR 2" xfId="13604" xr:uid="{00000000-0005-0000-0000-00001A240000}"/>
    <cellStyle name="___dimon_Vantage Model_PGE 15yr PPA_100909" xfId="13605" xr:uid="{00000000-0005-0000-0000-00001B240000}"/>
    <cellStyle name="___dimon_Vantage Model_PGE 15yr PPA_100909 2" xfId="13606" xr:uid="{00000000-0005-0000-0000-00001C240000}"/>
    <cellStyle name="___dimon_Vento III v17i (8.9% Haircut, 60% Tax)" xfId="13607" xr:uid="{00000000-0005-0000-0000-00001D240000}"/>
    <cellStyle name="___dimon_Vento III v22i (Haircut, 6Y CF, 76% tax)" xfId="13608" xr:uid="{00000000-0005-0000-0000-00001E240000}"/>
    <cellStyle name="___dimon_Vento III v28g Base" xfId="13609" xr:uid="{00000000-0005-0000-0000-00001F240000}"/>
    <cellStyle name="___dimon_Vento III v28k JPMyyy" xfId="13610" xr:uid="{00000000-0005-0000-0000-000020240000}"/>
    <cellStyle name="___dimon_White Oak_67.5_150MW_110409_OUR CASE" xfId="13611" xr:uid="{00000000-0005-0000-0000-000021240000}"/>
    <cellStyle name="___dimon_White Oak_67.5_150MW_110409_OUR CASE 2" xfId="13612" xr:uid="{00000000-0005-0000-0000-000022240000}"/>
    <cellStyle name="___dimon_Wind farm - operation CF" xfId="13613" xr:uid="{00000000-0005-0000-0000-000023240000}"/>
    <cellStyle name="___dimon_Wind farm - operation CF 2" xfId="13614" xr:uid="{00000000-0005-0000-0000-000024240000}"/>
    <cellStyle name="___dimon_Wind farm - operation CF 2 2" xfId="13615" xr:uid="{00000000-0005-0000-0000-000025240000}"/>
    <cellStyle name="___dimon_Wind farm - operation CF 2 2 2" xfId="13616" xr:uid="{00000000-0005-0000-0000-000026240000}"/>
    <cellStyle name="___dimon_Wind farm - operation CF 2 3" xfId="13617" xr:uid="{00000000-0005-0000-0000-000027240000}"/>
    <cellStyle name="___dimon_Wind farm - operation CF 2 3 2" xfId="13618" xr:uid="{00000000-0005-0000-0000-000028240000}"/>
    <cellStyle name="___dimon_Wind farm - operation CF 2 4" xfId="13619" xr:uid="{00000000-0005-0000-0000-000029240000}"/>
    <cellStyle name="___dimon_Wind farm - operation CF 2 4 2" xfId="13620" xr:uid="{00000000-0005-0000-0000-00002A240000}"/>
    <cellStyle name="___dimon_Wind farm - operation CF 2 5" xfId="13621" xr:uid="{00000000-0005-0000-0000-00002B240000}"/>
    <cellStyle name="___dimon_Wind farm - operation CF 2 5 2" xfId="13622" xr:uid="{00000000-0005-0000-0000-00002C240000}"/>
    <cellStyle name="___dimon_Wind farm - operation CF 2 6" xfId="13623" xr:uid="{00000000-0005-0000-0000-00002D240000}"/>
    <cellStyle name="___dimon_Wind farm - operation CF 3" xfId="13624" xr:uid="{00000000-0005-0000-0000-00002E240000}"/>
    <cellStyle name="___dimon_Wind farm - operation CF 3 2" xfId="13625" xr:uid="{00000000-0005-0000-0000-00002F240000}"/>
    <cellStyle name="___dimon_Wind farm - operation CF 3 2 2" xfId="13626" xr:uid="{00000000-0005-0000-0000-000030240000}"/>
    <cellStyle name="___dimon_Wind farm - operation CF 3 3" xfId="13627" xr:uid="{00000000-0005-0000-0000-000031240000}"/>
    <cellStyle name="___dimon_Wind farm - operation CF 3 3 2" xfId="13628" xr:uid="{00000000-0005-0000-0000-000032240000}"/>
    <cellStyle name="___dimon_Wind farm - operation CF 3 4" xfId="13629" xr:uid="{00000000-0005-0000-0000-000033240000}"/>
    <cellStyle name="___dimon_Wind farm - operation CF 3 4 2" xfId="13630" xr:uid="{00000000-0005-0000-0000-000034240000}"/>
    <cellStyle name="___dimon_Wind farm - operation CF 3 5" xfId="13631" xr:uid="{00000000-0005-0000-0000-000035240000}"/>
    <cellStyle name="___dimon_Wind farm - operation CF 3 5 2" xfId="13632" xr:uid="{00000000-0005-0000-0000-000036240000}"/>
    <cellStyle name="___dimon_Wind farm - operation CF 3 6" xfId="13633" xr:uid="{00000000-0005-0000-0000-000037240000}"/>
    <cellStyle name="___dimon_Wind farm - operation CF 4" xfId="13634" xr:uid="{00000000-0005-0000-0000-000038240000}"/>
    <cellStyle name="___dimon_Wind farm - operation CF_CHECK - White Creek Final Closing Model_2007 11 16 vequity method FINAL" xfId="13635" xr:uid="{00000000-0005-0000-0000-000039240000}"/>
    <cellStyle name="___dimon_Wind farm - operation CF_CHECK - White Creek Final Closing Model_2007 11 16 vequity method FINAL 2" xfId="13636" xr:uid="{00000000-0005-0000-0000-00003A240000}"/>
    <cellStyle name="___dimon_Wind farm - operation CF_CHECK - White Creek Final Closing Model_2007 11 16 vequity method FINAL 2 2" xfId="13637" xr:uid="{00000000-0005-0000-0000-00003B240000}"/>
    <cellStyle name="___dimon_Wind farm - operation CF_CHECK - White Creek Final Closing Model_2007 11 16 vequity method FINAL 3" xfId="13638" xr:uid="{00000000-0005-0000-0000-00003C240000}"/>
    <cellStyle name="___dimon_Wind farm - operation CF_Horizon round 1 model vFINAL" xfId="13639" xr:uid="{00000000-0005-0000-0000-00003D240000}"/>
    <cellStyle name="___dimon_Wind farm - operation CF_Horizon round 1 model vFINAL 2" xfId="13640" xr:uid="{00000000-0005-0000-0000-00003E240000}"/>
    <cellStyle name="___dimon_Wind farm - operation CF_Horizon round 1 model vFINAL 2 2" xfId="13641" xr:uid="{00000000-0005-0000-0000-00003F240000}"/>
    <cellStyle name="___dimon_Wind farm - operation CF_Horizon round 1 model vFINAL 3" xfId="13642" xr:uid="{00000000-0005-0000-0000-000040240000}"/>
    <cellStyle name="___dimon_Wind farm - operation CF_Horizon round 1 model vFINAL 3 2" xfId="13643" xr:uid="{00000000-0005-0000-0000-000041240000}"/>
    <cellStyle name="___dimon_Wind farm - operation CF_Horizon round 1 model vFINAL 4" xfId="13644" xr:uid="{00000000-0005-0000-0000-000042240000}"/>
    <cellStyle name="___dimon_Wind farm - operation CF_Horizon round 1 model vFINAL_1" xfId="13645" xr:uid="{00000000-0005-0000-0000-000043240000}"/>
    <cellStyle name="___dimon_Wind farm - operation CF_Horizon round 1 model vFINAL_1 2" xfId="13646" xr:uid="{00000000-0005-0000-0000-000044240000}"/>
    <cellStyle name="___dimon_Wind farm - operation CF_Horizon round 1 model vFINAL_1 2 2" xfId="13647" xr:uid="{00000000-0005-0000-0000-000045240000}"/>
    <cellStyle name="___dimon_Wind farm - operation CF_Horizon round 1 model vFINAL_1 3" xfId="13648" xr:uid="{00000000-0005-0000-0000-000046240000}"/>
    <cellStyle name="___dimon_Wind farm - operation CF_Horizon round 1 model vFINAL_1 3 2" xfId="13649" xr:uid="{00000000-0005-0000-0000-000047240000}"/>
    <cellStyle name="___dimon_Wind farm - operation CF_Horizon round 1 model vFINAL_1 4" xfId="13650" xr:uid="{00000000-0005-0000-0000-000048240000}"/>
    <cellStyle name="___dimon_Wind farm - operation CF_Horizon round 1 model vFINAL_1_Project Farwest III Model 03-20-07 v135" xfId="13651" xr:uid="{00000000-0005-0000-0000-000049240000}"/>
    <cellStyle name="___dimon_Wind farm - operation CF_Horizon round 1 model vFINAL_1_Project Farwest III Model 03-20-07 v135 2" xfId="13652" xr:uid="{00000000-0005-0000-0000-00004A240000}"/>
    <cellStyle name="___dimon_Wind farm - operation CF_Horizon round 1 model vFINAL_1_Project Farwest III Model 03-20-07 v135 2 2" xfId="13653" xr:uid="{00000000-0005-0000-0000-00004B240000}"/>
    <cellStyle name="___dimon_Wind farm - operation CF_Horizon round 1 model vFINAL_1_Project Farwest III Model 03-20-07 v135 3" xfId="13654" xr:uid="{00000000-0005-0000-0000-00004C240000}"/>
    <cellStyle name="___dimon_Wind farm - operation CF_Horizon round 1 model vFINAL_1_Project Farwest III Model 03-20-07 v135 3 2" xfId="13655" xr:uid="{00000000-0005-0000-0000-00004D240000}"/>
    <cellStyle name="___dimon_Wind farm - operation CF_Horizon round 1 model vFINAL_1_Project Farwest III Model 03-20-07 v135 4" xfId="13656" xr:uid="{00000000-0005-0000-0000-00004E240000}"/>
    <cellStyle name="___dimon_Wind farm - operation CF_Horizon round 1 model vFINAL_1_Project Farwest III Model 03-20-07 v135_UPC G&amp;A (5-3-07)" xfId="13657" xr:uid="{00000000-0005-0000-0000-00004F240000}"/>
    <cellStyle name="___dimon_Wind farm - operation CF_Horizon round 1 model vFINAL_1_Project Farwest III Model 03-20-07 v135_UPC G&amp;A (5-3-07) 2" xfId="13658" xr:uid="{00000000-0005-0000-0000-000050240000}"/>
    <cellStyle name="___dimon_Wind farm - operation CF_Horizon round 1 model vFINAL_1_Project Farwest III Model 03-20-07 v135_UPC G&amp;A (5-3-07) 2 2" xfId="13659" xr:uid="{00000000-0005-0000-0000-000051240000}"/>
    <cellStyle name="___dimon_Wind farm - operation CF_Horizon round 1 model vFINAL_1_Project Farwest III Model 03-20-07 v135_UPC G&amp;A (5-3-07) 3" xfId="13660" xr:uid="{00000000-0005-0000-0000-000052240000}"/>
    <cellStyle name="___dimon_Wind farm - operation CF_Horizon round 1 model vFINAL_1_Project Farwest III Model 03-20-07 v135_UPC G&amp;A (5-3-07) 3 2" xfId="13661" xr:uid="{00000000-0005-0000-0000-000053240000}"/>
    <cellStyle name="___dimon_Wind farm - operation CF_Horizon round 1 model vFINAL_1_Project Farwest III Model 03-20-07 v135_UPC G&amp;A (5-3-07) 4" xfId="13662" xr:uid="{00000000-0005-0000-0000-000054240000}"/>
    <cellStyle name="___dimon_Wind farm - operation CF_Horizon round 1 model vFINAL_1_Project Makani Model 04-11-07 v6" xfId="13663" xr:uid="{00000000-0005-0000-0000-000055240000}"/>
    <cellStyle name="___dimon_Wind farm - operation CF_Horizon round 1 model vFINAL_1_Project Makani Model 04-11-07 v6 2" xfId="13664" xr:uid="{00000000-0005-0000-0000-000056240000}"/>
    <cellStyle name="___dimon_Wind farm - operation CF_Horizon round 1 model vFINAL_1_Project Makani Model 04-11-07 v6 2 2" xfId="13665" xr:uid="{00000000-0005-0000-0000-000057240000}"/>
    <cellStyle name="___dimon_Wind farm - operation CF_Horizon round 1 model vFINAL_1_Project Makani Model 04-11-07 v6 3" xfId="13666" xr:uid="{00000000-0005-0000-0000-000058240000}"/>
    <cellStyle name="___dimon_Wind farm - operation CF_Horizon round 1 model vFINAL_1_Project Makani Model 04-11-07 v6 3 2" xfId="13667" xr:uid="{00000000-0005-0000-0000-000059240000}"/>
    <cellStyle name="___dimon_Wind farm - operation CF_Horizon round 1 model vFINAL_1_Project Makani Model 04-11-07 v6 4" xfId="13668" xr:uid="{00000000-0005-0000-0000-00005A240000}"/>
    <cellStyle name="___dimon_Wind farm - operation CF_Horizon round 1 model vFINAL_1_Project Makani Model 04-11-07 v6_UPC G&amp;A (5-3-07)" xfId="13669" xr:uid="{00000000-0005-0000-0000-00005B240000}"/>
    <cellStyle name="___dimon_Wind farm - operation CF_Horizon round 1 model vFINAL_1_Project Makani Model 04-11-07 v6_UPC G&amp;A (5-3-07) 2" xfId="13670" xr:uid="{00000000-0005-0000-0000-00005C240000}"/>
    <cellStyle name="___dimon_Wind farm - operation CF_Horizon round 1 model vFINAL_1_Project Makani Model 04-11-07 v6_UPC G&amp;A (5-3-07) 2 2" xfId="13671" xr:uid="{00000000-0005-0000-0000-00005D240000}"/>
    <cellStyle name="___dimon_Wind farm - operation CF_Horizon round 1 model vFINAL_1_Project Makani Model 04-11-07 v6_UPC G&amp;A (5-3-07) 3" xfId="13672" xr:uid="{00000000-0005-0000-0000-00005E240000}"/>
    <cellStyle name="___dimon_Wind farm - operation CF_Horizon round 1 model vFINAL_1_Project Makani Model 04-11-07 v6_UPC G&amp;A (5-3-07) 3 2" xfId="13673" xr:uid="{00000000-0005-0000-0000-00005F240000}"/>
    <cellStyle name="___dimon_Wind farm - operation CF_Horizon round 1 model vFINAL_1_Project Makani Model 04-11-07 v6_UPC G&amp;A (5-3-07) 4" xfId="13674" xr:uid="{00000000-0005-0000-0000-000060240000}"/>
    <cellStyle name="___dimon_Wind farm - operation CF_Pre-Tax GAAP" xfId="13675" xr:uid="{00000000-0005-0000-0000-000061240000}"/>
    <cellStyle name="___dimon_Wind farm - operation CF_Pre-Tax GAAP 2" xfId="13676" xr:uid="{00000000-0005-0000-0000-000062240000}"/>
    <cellStyle name="___dimon_Wind farm - operation CF_Pre-Tax GAAP 2 2" xfId="13677" xr:uid="{00000000-0005-0000-0000-000063240000}"/>
    <cellStyle name="___dimon_Wind farm - operation CF_Pre-Tax GAAP 3" xfId="13678" xr:uid="{00000000-0005-0000-0000-000064240000}"/>
    <cellStyle name="___dimon_Wind farm - operation CF_WPP - Ormat 6-5-2007  v19i with internal accounting v3 eq method FINAL" xfId="13679" xr:uid="{00000000-0005-0000-0000-000065240000}"/>
    <cellStyle name="___dimon_Wind farm - operation CF_WPP - Ormat 6-5-2007  v19i with internal accounting v3 eq method FINAL 2" xfId="13680" xr:uid="{00000000-0005-0000-0000-000066240000}"/>
    <cellStyle name="___dimon_Wind farm - operation CF_WPP - Ormat 6-5-2007  v19i with internal accounting v3 eq method FINAL 2 2" xfId="13681" xr:uid="{00000000-0005-0000-0000-000067240000}"/>
    <cellStyle name="___dimon_Wind farm - operation CF_WPP - Ormat 6-5-2007  v19i with internal accounting v3 eq method FINAL 3" xfId="13682" xr:uid="{00000000-0005-0000-0000-000068240000}"/>
    <cellStyle name="___dimon_WPP - Ormat 6-5-2007  v19i with internal accounting v3 eq method FINAL" xfId="13683" xr:uid="{00000000-0005-0000-0000-000069240000}"/>
    <cellStyle name="___dimon_WPP - Ormat 6-5-2007  v19i with internal accounting v3 eq method FINAL 2" xfId="13684" xr:uid="{00000000-0005-0000-0000-00006A240000}"/>
    <cellStyle name="___form" xfId="13685" xr:uid="{00000000-0005-0000-0000-00006B240000}"/>
    <cellStyle name="___form 2" xfId="13686" xr:uid="{00000000-0005-0000-0000-00006C240000}"/>
    <cellStyle name="___form 2 2" xfId="13687" xr:uid="{00000000-0005-0000-0000-00006D240000}"/>
    <cellStyle name="___form 2 2 2" xfId="13688" xr:uid="{00000000-0005-0000-0000-00006E240000}"/>
    <cellStyle name="___form 2 3" xfId="13689" xr:uid="{00000000-0005-0000-0000-00006F240000}"/>
    <cellStyle name="___form 2 3 2" xfId="13690" xr:uid="{00000000-0005-0000-0000-000070240000}"/>
    <cellStyle name="___form 2 4" xfId="13691" xr:uid="{00000000-0005-0000-0000-000071240000}"/>
    <cellStyle name="___form 2 4 2" xfId="13692" xr:uid="{00000000-0005-0000-0000-000072240000}"/>
    <cellStyle name="___form 2 5" xfId="13693" xr:uid="{00000000-0005-0000-0000-000073240000}"/>
    <cellStyle name="___form 2 5 2" xfId="13694" xr:uid="{00000000-0005-0000-0000-000074240000}"/>
    <cellStyle name="___form 3" xfId="13695" xr:uid="{00000000-0005-0000-0000-000075240000}"/>
    <cellStyle name="___form 3 2" xfId="13696" xr:uid="{00000000-0005-0000-0000-000076240000}"/>
    <cellStyle name="___form 3 2 2" xfId="13697" xr:uid="{00000000-0005-0000-0000-000077240000}"/>
    <cellStyle name="___form 3 3" xfId="13698" xr:uid="{00000000-0005-0000-0000-000078240000}"/>
    <cellStyle name="___form 3 3 2" xfId="13699" xr:uid="{00000000-0005-0000-0000-000079240000}"/>
    <cellStyle name="___form 3 4" xfId="13700" xr:uid="{00000000-0005-0000-0000-00007A240000}"/>
    <cellStyle name="___form 3 4 2" xfId="13701" xr:uid="{00000000-0005-0000-0000-00007B240000}"/>
    <cellStyle name="___form 3 5" xfId="13702" xr:uid="{00000000-0005-0000-0000-00007C240000}"/>
    <cellStyle name="___form 3 5 2" xfId="13703" xr:uid="{00000000-0005-0000-0000-00007D240000}"/>
    <cellStyle name="___form 3 6" xfId="13704" xr:uid="{00000000-0005-0000-0000-00007E240000}"/>
    <cellStyle name="___form 4" xfId="13705" xr:uid="{00000000-0005-0000-0000-00007F240000}"/>
    <cellStyle name="___form_CHECK - White Creek Final Closing Model_2007 11 16 vequity method FINAL" xfId="13706" xr:uid="{00000000-0005-0000-0000-000080240000}"/>
    <cellStyle name="___form_CHECK - White Creek Final Closing Model_2007 11 16 vequity method FINAL 2" xfId="13707" xr:uid="{00000000-0005-0000-0000-000081240000}"/>
    <cellStyle name="___form_CHECK - White Creek Final Closing Model_2007 11 16 vequity method FINAL 2 2" xfId="13708" xr:uid="{00000000-0005-0000-0000-000082240000}"/>
    <cellStyle name="___form_CHECK - White Creek Final Closing Model_2007 11 16 vequity method FINAL 3" xfId="13709" xr:uid="{00000000-0005-0000-0000-000083240000}"/>
    <cellStyle name="___form_ClearSky_AEP_Min_04.04.02_Bank" xfId="13710" xr:uid="{00000000-0005-0000-0000-000084240000}"/>
    <cellStyle name="___form_ClearSky_AEP_Min_04.04.02_Bank 2" xfId="13711" xr:uid="{00000000-0005-0000-0000-000085240000}"/>
    <cellStyle name="___form_ClearSky_AEP_Min_04.04.02_Bank 2 2" xfId="13712" xr:uid="{00000000-0005-0000-0000-000086240000}"/>
    <cellStyle name="___form_ClearSky_AEP_Min_04.04.02_Bank 3" xfId="13713" xr:uid="{00000000-0005-0000-0000-000087240000}"/>
    <cellStyle name="___form_ClearSky_AEP_Min_04.04.02_Bank 3 2" xfId="13714" xr:uid="{00000000-0005-0000-0000-000088240000}"/>
    <cellStyle name="___form_ClearSky_AEP_Min_04.04.02_Bank 4" xfId="13715" xr:uid="{00000000-0005-0000-0000-000089240000}"/>
    <cellStyle name="___form_ClearSky_AEP_Min_04.04.02_Bank 4 2" xfId="13716" xr:uid="{00000000-0005-0000-0000-00008A240000}"/>
    <cellStyle name="___form_ClearSky_AEP_Min_04.04.02_Bank 5" xfId="13717" xr:uid="{00000000-0005-0000-0000-00008B240000}"/>
    <cellStyle name="___form_ClearSky_AEP_Min_04.04.02_Bank 5 2" xfId="13718" xr:uid="{00000000-0005-0000-0000-00008C240000}"/>
    <cellStyle name="___form_ClearSky_AEP_Min_04.04.02_Bank 6" xfId="13719" xr:uid="{00000000-0005-0000-0000-00008D240000}"/>
    <cellStyle name="___form_ClearSky_AEP_Min_04.04.02_Bank_1" xfId="13720" xr:uid="{00000000-0005-0000-0000-00008E240000}"/>
    <cellStyle name="___form_ClearSky_AEP_Min_04.04.02_Bank_1 2" xfId="13721" xr:uid="{00000000-0005-0000-0000-00008F240000}"/>
    <cellStyle name="___form_ClearSky_AEP_Min_04.04.02_Bank_1 2 2" xfId="13722" xr:uid="{00000000-0005-0000-0000-000090240000}"/>
    <cellStyle name="___form_ClearSky_AEP_Min_04.04.02_Bank_1 3" xfId="13723" xr:uid="{00000000-0005-0000-0000-000091240000}"/>
    <cellStyle name="___form_ClearSky_AEP_Min_04.04.02_Bank_1 3 2" xfId="13724" xr:uid="{00000000-0005-0000-0000-000092240000}"/>
    <cellStyle name="___form_ClearSky_AEP_Min_04.04.02_Bank_1 4" xfId="13725" xr:uid="{00000000-0005-0000-0000-000093240000}"/>
    <cellStyle name="___form_ClearSky_AEP_Min_04.04.02_Bank_1 4 2" xfId="13726" xr:uid="{00000000-0005-0000-0000-000094240000}"/>
    <cellStyle name="___form_ClearSky_AEP_Min_04.04.02_Bank_1 5" xfId="13727" xr:uid="{00000000-0005-0000-0000-000095240000}"/>
    <cellStyle name="___form_ClearSky_AEP_Min_04.04.02_Bank_1 5 2" xfId="13728" xr:uid="{00000000-0005-0000-0000-000096240000}"/>
    <cellStyle name="___form_ClearSky_AEP_Min_04.04.02_Bank_1 6" xfId="13729" xr:uid="{00000000-0005-0000-0000-000097240000}"/>
    <cellStyle name="___form_Clearsky_internal_050301" xfId="13730" xr:uid="{00000000-0005-0000-0000-000098240000}"/>
    <cellStyle name="___form_Clearsky_internal_050301 2" xfId="13731" xr:uid="{00000000-0005-0000-0000-000099240000}"/>
    <cellStyle name="___form_Clearsky_internal_050301 2 2" xfId="13732" xr:uid="{00000000-0005-0000-0000-00009A240000}"/>
    <cellStyle name="___form_Clearsky_internal_050301 3" xfId="13733" xr:uid="{00000000-0005-0000-0000-00009B240000}"/>
    <cellStyle name="___form_Clearsky_internal_050301 3 2" xfId="13734" xr:uid="{00000000-0005-0000-0000-00009C240000}"/>
    <cellStyle name="___form_Clearsky_internal_050301 4" xfId="13735" xr:uid="{00000000-0005-0000-0000-00009D240000}"/>
    <cellStyle name="___form_Clearsky_internal_050301 4 2" xfId="13736" xr:uid="{00000000-0005-0000-0000-00009E240000}"/>
    <cellStyle name="___form_Clearsky_internal_050301 5" xfId="13737" xr:uid="{00000000-0005-0000-0000-00009F240000}"/>
    <cellStyle name="___form_Clearsky_internal_050301 5 2" xfId="13738" xr:uid="{00000000-0005-0000-0000-0000A0240000}"/>
    <cellStyle name="___form_Clearsky_internal_050301 6" xfId="13739" xr:uid="{00000000-0005-0000-0000-0000A1240000}"/>
    <cellStyle name="___form_Clearsky_internal_050301_1" xfId="13740" xr:uid="{00000000-0005-0000-0000-0000A2240000}"/>
    <cellStyle name="___form_Clearsky_internal_050301_1 2" xfId="13741" xr:uid="{00000000-0005-0000-0000-0000A3240000}"/>
    <cellStyle name="___form_Clearsky_internal_050301_1 2 2" xfId="13742" xr:uid="{00000000-0005-0000-0000-0000A4240000}"/>
    <cellStyle name="___form_Clearsky_internal_050301_1 3" xfId="13743" xr:uid="{00000000-0005-0000-0000-0000A5240000}"/>
    <cellStyle name="___form_Clearsky_internal_050301_1 3 2" xfId="13744" xr:uid="{00000000-0005-0000-0000-0000A6240000}"/>
    <cellStyle name="___form_Clearsky_internal_050301_1 4" xfId="13745" xr:uid="{00000000-0005-0000-0000-0000A7240000}"/>
    <cellStyle name="___form_Clearsky_internal_050301_1 4 2" xfId="13746" xr:uid="{00000000-0005-0000-0000-0000A8240000}"/>
    <cellStyle name="___form_Clearsky_internal_050301_1 5" xfId="13747" xr:uid="{00000000-0005-0000-0000-0000A9240000}"/>
    <cellStyle name="___form_Clearsky_internal_050301_1 5 2" xfId="13748" xr:uid="{00000000-0005-0000-0000-0000AA240000}"/>
    <cellStyle name="___form_Clearsky_internal_050301_1 6" xfId="13749" xr:uid="{00000000-0005-0000-0000-0000AB240000}"/>
    <cellStyle name="___form_Clearsky_internal_070201" xfId="13750" xr:uid="{00000000-0005-0000-0000-0000AC240000}"/>
    <cellStyle name="___form_Clearsky_internal_070201 2" xfId="13751" xr:uid="{00000000-0005-0000-0000-0000AD240000}"/>
    <cellStyle name="___form_Clearsky_internal_070201 2 2" xfId="13752" xr:uid="{00000000-0005-0000-0000-0000AE240000}"/>
    <cellStyle name="___form_Clearsky_internal_070201 3" xfId="13753" xr:uid="{00000000-0005-0000-0000-0000AF240000}"/>
    <cellStyle name="___form_Clearsky_internal_070201 3 2" xfId="13754" xr:uid="{00000000-0005-0000-0000-0000B0240000}"/>
    <cellStyle name="___form_Clearsky_internal_070201 4" xfId="13755" xr:uid="{00000000-0005-0000-0000-0000B1240000}"/>
    <cellStyle name="___form_Clearsky_internal_070201 4 2" xfId="13756" xr:uid="{00000000-0005-0000-0000-0000B2240000}"/>
    <cellStyle name="___form_Clearsky_internal_070201 5" xfId="13757" xr:uid="{00000000-0005-0000-0000-0000B3240000}"/>
    <cellStyle name="___form_Clearsky_internal_070201 5 2" xfId="13758" xr:uid="{00000000-0005-0000-0000-0000B4240000}"/>
    <cellStyle name="___form_Clearsky_internal_070201 6" xfId="13759" xr:uid="{00000000-0005-0000-0000-0000B5240000}"/>
    <cellStyle name="___form_Clearsky_internal_070201.xls Chart 2" xfId="13760" xr:uid="{00000000-0005-0000-0000-0000B6240000}"/>
    <cellStyle name="___form_Clearsky_internal_070201.xls Chart 2 2" xfId="13761" xr:uid="{00000000-0005-0000-0000-0000B7240000}"/>
    <cellStyle name="___form_Clearsky_internal_070201.xls Chart 2 2 2" xfId="13762" xr:uid="{00000000-0005-0000-0000-0000B8240000}"/>
    <cellStyle name="___form_Clearsky_internal_070201.xls Chart 2 3" xfId="13763" xr:uid="{00000000-0005-0000-0000-0000B9240000}"/>
    <cellStyle name="___form_Clearsky_internal_070201.xls Chart 2 3 2" xfId="13764" xr:uid="{00000000-0005-0000-0000-0000BA240000}"/>
    <cellStyle name="___form_Clearsky_internal_070201.xls Chart 2 4" xfId="13765" xr:uid="{00000000-0005-0000-0000-0000BB240000}"/>
    <cellStyle name="___form_Clearsky_internal_070201.xls Chart 2 4 2" xfId="13766" xr:uid="{00000000-0005-0000-0000-0000BC240000}"/>
    <cellStyle name="___form_Clearsky_internal_070201.xls Chart 2 5" xfId="13767" xr:uid="{00000000-0005-0000-0000-0000BD240000}"/>
    <cellStyle name="___form_Clearsky_internal_070201.xls Chart 2 5 2" xfId="13768" xr:uid="{00000000-0005-0000-0000-0000BE240000}"/>
    <cellStyle name="___form_Clearsky_internal_070201.xls Chart 2 6" xfId="13769" xr:uid="{00000000-0005-0000-0000-0000BF240000}"/>
    <cellStyle name="___form_Clearsky_internal_070201.xls Chart 2_1" xfId="13770" xr:uid="{00000000-0005-0000-0000-0000C0240000}"/>
    <cellStyle name="___form_Clearsky_internal_070201_1" xfId="13771" xr:uid="{00000000-0005-0000-0000-0000C1240000}"/>
    <cellStyle name="___form_Clearsky_internal_070201_2" xfId="13772" xr:uid="{00000000-0005-0000-0000-0000C2240000}"/>
    <cellStyle name="___form_Clearsky_internal_070201_2 2" xfId="13773" xr:uid="{00000000-0005-0000-0000-0000C3240000}"/>
    <cellStyle name="___form_Clearsky_internal_070201_2 2 2" xfId="13774" xr:uid="{00000000-0005-0000-0000-0000C4240000}"/>
    <cellStyle name="___form_Clearsky_internal_070201_2 3" xfId="13775" xr:uid="{00000000-0005-0000-0000-0000C5240000}"/>
    <cellStyle name="___form_Clearsky_internal_070201_2 3 2" xfId="13776" xr:uid="{00000000-0005-0000-0000-0000C6240000}"/>
    <cellStyle name="___form_Clearsky_internal_070201_2 4" xfId="13777" xr:uid="{00000000-0005-0000-0000-0000C7240000}"/>
    <cellStyle name="___form_Clearsky_internal_070201_2 4 2" xfId="13778" xr:uid="{00000000-0005-0000-0000-0000C8240000}"/>
    <cellStyle name="___form_Clearsky_internal_070201_2 5" xfId="13779" xr:uid="{00000000-0005-0000-0000-0000C9240000}"/>
    <cellStyle name="___form_Clearsky_internal_070201_2 5 2" xfId="13780" xr:uid="{00000000-0005-0000-0000-0000CA240000}"/>
    <cellStyle name="___form_Clearsky_internal_070201_2 6" xfId="13781" xr:uid="{00000000-0005-0000-0000-0000CB240000}"/>
    <cellStyle name="___form_Clearsky_Outside_070201.xls Chart 2" xfId="13782" xr:uid="{00000000-0005-0000-0000-0000CC240000}"/>
    <cellStyle name="___form_Clearsky_Outside_070201.xls Chart 2 2" xfId="13783" xr:uid="{00000000-0005-0000-0000-0000CD240000}"/>
    <cellStyle name="___form_Clearsky_Outside_070201.xls Chart 2 2 2" xfId="13784" xr:uid="{00000000-0005-0000-0000-0000CE240000}"/>
    <cellStyle name="___form_Clearsky_Outside_070201.xls Chart 2 3" xfId="13785" xr:uid="{00000000-0005-0000-0000-0000CF240000}"/>
    <cellStyle name="___form_Clearsky_Outside_070201.xls Chart 2 3 2" xfId="13786" xr:uid="{00000000-0005-0000-0000-0000D0240000}"/>
    <cellStyle name="___form_Clearsky_Outside_070201.xls Chart 2 4" xfId="13787" xr:uid="{00000000-0005-0000-0000-0000D1240000}"/>
    <cellStyle name="___form_Clearsky_Outside_070201.xls Chart 2 4 2" xfId="13788" xr:uid="{00000000-0005-0000-0000-0000D2240000}"/>
    <cellStyle name="___form_Clearsky_Outside_070201.xls Chart 2 5" xfId="13789" xr:uid="{00000000-0005-0000-0000-0000D3240000}"/>
    <cellStyle name="___form_Clearsky_Outside_070201.xls Chart 2 5 2" xfId="13790" xr:uid="{00000000-0005-0000-0000-0000D4240000}"/>
    <cellStyle name="___form_Clearsky_Outside_070201.xls Chart 2 6" xfId="13791" xr:uid="{00000000-0005-0000-0000-0000D5240000}"/>
    <cellStyle name="___form_Clearsky_Outside_070201.xls Chart 2_1" xfId="13792" xr:uid="{00000000-0005-0000-0000-0000D6240000}"/>
    <cellStyle name="___form_Clearsky_Outside_070201.xls Chart 2_1 2" xfId="13793" xr:uid="{00000000-0005-0000-0000-0000D7240000}"/>
    <cellStyle name="___form_Clearsky_Outside_070201.xls Chart 2_1 2 2" xfId="13794" xr:uid="{00000000-0005-0000-0000-0000D8240000}"/>
    <cellStyle name="___form_Clearsky_Outside_070201.xls Chart 2_1 3" xfId="13795" xr:uid="{00000000-0005-0000-0000-0000D9240000}"/>
    <cellStyle name="___form_Clearsky_Outside_070201.xls Chart 2_1 3 2" xfId="13796" xr:uid="{00000000-0005-0000-0000-0000DA240000}"/>
    <cellStyle name="___form_Clearsky_Outside_070201.xls Chart 2_1 4" xfId="13797" xr:uid="{00000000-0005-0000-0000-0000DB240000}"/>
    <cellStyle name="___form_Clearsky_Outside_070201.xls Chart 2_1 4 2" xfId="13798" xr:uid="{00000000-0005-0000-0000-0000DC240000}"/>
    <cellStyle name="___form_Clearsky_Outside_070201.xls Chart 2_1 5" xfId="13799" xr:uid="{00000000-0005-0000-0000-0000DD240000}"/>
    <cellStyle name="___form_Clearsky_Outside_070201.xls Chart 2_1 5 2" xfId="13800" xr:uid="{00000000-0005-0000-0000-0000DE240000}"/>
    <cellStyle name="___form_Clearsky_Outside_070201.xls Chart 2_1 6" xfId="13801" xr:uid="{00000000-0005-0000-0000-0000DF240000}"/>
    <cellStyle name="___form_EWC 43.5MW8oMtresc 3_25_021" xfId="13802" xr:uid="{00000000-0005-0000-0000-0000E0240000}"/>
    <cellStyle name="___form_EWC 43.5MW8oMtresc 3_25_021_071212 Unlevered McCormick Model - 2003 version" xfId="13803" xr:uid="{00000000-0005-0000-0000-0000E1240000}"/>
    <cellStyle name="___form_EWC 43.5MW8oMtresc 3_25_021_1" xfId="13804" xr:uid="{00000000-0005-0000-0000-0000E2240000}"/>
    <cellStyle name="___form_EWC 43.5MW8oMtresc 3_25_021_1 2" xfId="13805" xr:uid="{00000000-0005-0000-0000-0000E3240000}"/>
    <cellStyle name="___form_EWC 43.5MW8oMtresc 3_25_021_1 2 2" xfId="13806" xr:uid="{00000000-0005-0000-0000-0000E4240000}"/>
    <cellStyle name="___form_EWC 43.5MW8oMtresc 3_25_021_1 2 2 2" xfId="13807" xr:uid="{00000000-0005-0000-0000-0000E5240000}"/>
    <cellStyle name="___form_EWC 43.5MW8oMtresc 3_25_021_1 2 3" xfId="13808" xr:uid="{00000000-0005-0000-0000-0000E6240000}"/>
    <cellStyle name="___form_EWC 43.5MW8oMtresc 3_25_021_1 2 3 2" xfId="13809" xr:uid="{00000000-0005-0000-0000-0000E7240000}"/>
    <cellStyle name="___form_EWC 43.5MW8oMtresc 3_25_021_1 2 4" xfId="13810" xr:uid="{00000000-0005-0000-0000-0000E8240000}"/>
    <cellStyle name="___form_EWC 43.5MW8oMtresc 3_25_021_1 2 4 2" xfId="13811" xr:uid="{00000000-0005-0000-0000-0000E9240000}"/>
    <cellStyle name="___form_EWC 43.5MW8oMtresc 3_25_021_1 2 5" xfId="13812" xr:uid="{00000000-0005-0000-0000-0000EA240000}"/>
    <cellStyle name="___form_EWC 43.5MW8oMtresc 3_25_021_1 2 5 2" xfId="13813" xr:uid="{00000000-0005-0000-0000-0000EB240000}"/>
    <cellStyle name="___form_EWC 43.5MW8oMtresc 3_25_021_1 2 6" xfId="13814" xr:uid="{00000000-0005-0000-0000-0000EC240000}"/>
    <cellStyle name="___form_EWC 43.5MW8oMtresc 3_25_021_1 3" xfId="13815" xr:uid="{00000000-0005-0000-0000-0000ED240000}"/>
    <cellStyle name="___form_EWC 43.5MW8oMtresc 3_25_021_1 3 2" xfId="13816" xr:uid="{00000000-0005-0000-0000-0000EE240000}"/>
    <cellStyle name="___form_EWC 43.5MW8oMtresc 3_25_021_1 3 2 2" xfId="13817" xr:uid="{00000000-0005-0000-0000-0000EF240000}"/>
    <cellStyle name="___form_EWC 43.5MW8oMtresc 3_25_021_1 3 3" xfId="13818" xr:uid="{00000000-0005-0000-0000-0000F0240000}"/>
    <cellStyle name="___form_EWC 43.5MW8oMtresc 3_25_021_1 3 3 2" xfId="13819" xr:uid="{00000000-0005-0000-0000-0000F1240000}"/>
    <cellStyle name="___form_EWC 43.5MW8oMtresc 3_25_021_1 3 4" xfId="13820" xr:uid="{00000000-0005-0000-0000-0000F2240000}"/>
    <cellStyle name="___form_EWC 43.5MW8oMtresc 3_25_021_1 3 4 2" xfId="13821" xr:uid="{00000000-0005-0000-0000-0000F3240000}"/>
    <cellStyle name="___form_EWC 43.5MW8oMtresc 3_25_021_1 3 5" xfId="13822" xr:uid="{00000000-0005-0000-0000-0000F4240000}"/>
    <cellStyle name="___form_EWC 43.5MW8oMtresc 3_25_021_1 3 5 2" xfId="13823" xr:uid="{00000000-0005-0000-0000-0000F5240000}"/>
    <cellStyle name="___form_EWC 43.5MW8oMtresc 3_25_021_1 3 6" xfId="13824" xr:uid="{00000000-0005-0000-0000-0000F6240000}"/>
    <cellStyle name="___form_EWC 43.5MW8oMtresc 3_25_021_1 4" xfId="13825" xr:uid="{00000000-0005-0000-0000-0000F7240000}"/>
    <cellStyle name="___form_EWC 43.5MW8oMtresc 3_25_021_1_CHECK - White Creek Final Closing Model_2007 11 16 vequity method FINAL" xfId="13826" xr:uid="{00000000-0005-0000-0000-0000F8240000}"/>
    <cellStyle name="___form_EWC 43.5MW8oMtresc 3_25_021_1_CHECK - White Creek Final Closing Model_2007 11 16 vequity method FINAL 2" xfId="13827" xr:uid="{00000000-0005-0000-0000-0000F9240000}"/>
    <cellStyle name="___form_EWC 43.5MW8oMtresc 3_25_021_1_CHECK - White Creek Final Closing Model_2007 11 16 vequity method FINAL 2 2" xfId="13828" xr:uid="{00000000-0005-0000-0000-0000FA240000}"/>
    <cellStyle name="___form_EWC 43.5MW8oMtresc 3_25_021_1_CHECK - White Creek Final Closing Model_2007 11 16 vequity method FINAL 3" xfId="13829" xr:uid="{00000000-0005-0000-0000-0000FB240000}"/>
    <cellStyle name="___form_EWC 43.5MW8oMtresc 3_25_021_1_Horizon round 1 model vFINAL" xfId="13830" xr:uid="{00000000-0005-0000-0000-0000FC240000}"/>
    <cellStyle name="___form_EWC 43.5MW8oMtresc 3_25_021_1_Horizon round 1 model vFINAL 2" xfId="13831" xr:uid="{00000000-0005-0000-0000-0000FD240000}"/>
    <cellStyle name="___form_EWC 43.5MW8oMtresc 3_25_021_1_Horizon round 1 model vFINAL 2 2" xfId="13832" xr:uid="{00000000-0005-0000-0000-0000FE240000}"/>
    <cellStyle name="___form_EWC 43.5MW8oMtresc 3_25_021_1_Horizon round 1 model vFINAL 3" xfId="13833" xr:uid="{00000000-0005-0000-0000-0000FF240000}"/>
    <cellStyle name="___form_EWC 43.5MW8oMtresc 3_25_021_1_Horizon round 1 model vFINAL 3 2" xfId="13834" xr:uid="{00000000-0005-0000-0000-000000250000}"/>
    <cellStyle name="___form_EWC 43.5MW8oMtresc 3_25_021_1_Horizon round 1 model vFINAL 4" xfId="13835" xr:uid="{00000000-0005-0000-0000-000001250000}"/>
    <cellStyle name="___form_EWC 43.5MW8oMtresc 3_25_021_1_Horizon round 1 model vFINAL_1" xfId="13836" xr:uid="{00000000-0005-0000-0000-000002250000}"/>
    <cellStyle name="___form_EWC 43.5MW8oMtresc 3_25_021_1_Horizon round 1 model vFINAL_1 2" xfId="13837" xr:uid="{00000000-0005-0000-0000-000003250000}"/>
    <cellStyle name="___form_EWC 43.5MW8oMtresc 3_25_021_1_Horizon round 1 model vFINAL_1 2 2" xfId="13838" xr:uid="{00000000-0005-0000-0000-000004250000}"/>
    <cellStyle name="___form_EWC 43.5MW8oMtresc 3_25_021_1_Horizon round 1 model vFINAL_1 3" xfId="13839" xr:uid="{00000000-0005-0000-0000-000005250000}"/>
    <cellStyle name="___form_EWC 43.5MW8oMtresc 3_25_021_1_Horizon round 1 model vFINAL_1 3 2" xfId="13840" xr:uid="{00000000-0005-0000-0000-000006250000}"/>
    <cellStyle name="___form_EWC 43.5MW8oMtresc 3_25_021_1_Horizon round 1 model vFINAL_1 4" xfId="13841" xr:uid="{00000000-0005-0000-0000-000007250000}"/>
    <cellStyle name="___form_EWC 43.5MW8oMtresc 3_25_021_1_Horizon round 1 model vFINAL_1_Project Farwest III Model 03-20-07 v135" xfId="13842" xr:uid="{00000000-0005-0000-0000-000008250000}"/>
    <cellStyle name="___form_EWC 43.5MW8oMtresc 3_25_021_1_Horizon round 1 model vFINAL_1_Project Farwest III Model 03-20-07 v135 2" xfId="13843" xr:uid="{00000000-0005-0000-0000-000009250000}"/>
    <cellStyle name="___form_EWC 43.5MW8oMtresc 3_25_021_1_Horizon round 1 model vFINAL_1_Project Farwest III Model 03-20-07 v135 2 2" xfId="13844" xr:uid="{00000000-0005-0000-0000-00000A250000}"/>
    <cellStyle name="___form_EWC 43.5MW8oMtresc 3_25_021_1_Horizon round 1 model vFINAL_1_Project Farwest III Model 03-20-07 v135 3" xfId="13845" xr:uid="{00000000-0005-0000-0000-00000B250000}"/>
    <cellStyle name="___form_EWC 43.5MW8oMtresc 3_25_021_1_Horizon round 1 model vFINAL_1_Project Farwest III Model 03-20-07 v135 3 2" xfId="13846" xr:uid="{00000000-0005-0000-0000-00000C250000}"/>
    <cellStyle name="___form_EWC 43.5MW8oMtresc 3_25_021_1_Horizon round 1 model vFINAL_1_Project Farwest III Model 03-20-07 v135 4" xfId="13847" xr:uid="{00000000-0005-0000-0000-00000D250000}"/>
    <cellStyle name="___form_EWC 43.5MW8oMtresc 3_25_021_1_Horizon round 1 model vFINAL_1_Project Farwest III Model 03-20-07 v135_UPC G&amp;A (5-3-07)" xfId="13848" xr:uid="{00000000-0005-0000-0000-00000E250000}"/>
    <cellStyle name="___form_EWC 43.5MW8oMtresc 3_25_021_1_Horizon round 1 model vFINAL_1_Project Farwest III Model 03-20-07 v135_UPC G&amp;A (5-3-07) 2" xfId="13849" xr:uid="{00000000-0005-0000-0000-00000F250000}"/>
    <cellStyle name="___form_EWC 43.5MW8oMtresc 3_25_021_1_Horizon round 1 model vFINAL_1_Project Farwest III Model 03-20-07 v135_UPC G&amp;A (5-3-07) 2 2" xfId="13850" xr:uid="{00000000-0005-0000-0000-000010250000}"/>
    <cellStyle name="___form_EWC 43.5MW8oMtresc 3_25_021_1_Horizon round 1 model vFINAL_1_Project Farwest III Model 03-20-07 v135_UPC G&amp;A (5-3-07) 3" xfId="13851" xr:uid="{00000000-0005-0000-0000-000011250000}"/>
    <cellStyle name="___form_EWC 43.5MW8oMtresc 3_25_021_1_Horizon round 1 model vFINAL_1_Project Farwest III Model 03-20-07 v135_UPC G&amp;A (5-3-07) 3 2" xfId="13852" xr:uid="{00000000-0005-0000-0000-000012250000}"/>
    <cellStyle name="___form_EWC 43.5MW8oMtresc 3_25_021_1_Horizon round 1 model vFINAL_1_Project Farwest III Model 03-20-07 v135_UPC G&amp;A (5-3-07) 4" xfId="13853" xr:uid="{00000000-0005-0000-0000-000013250000}"/>
    <cellStyle name="___form_EWC 43.5MW8oMtresc 3_25_021_1_Horizon round 1 model vFINAL_1_Project Makani Model 04-11-07 v6" xfId="13854" xr:uid="{00000000-0005-0000-0000-000014250000}"/>
    <cellStyle name="___form_EWC 43.5MW8oMtresc 3_25_021_1_Horizon round 1 model vFINAL_1_Project Makani Model 04-11-07 v6 2" xfId="13855" xr:uid="{00000000-0005-0000-0000-000015250000}"/>
    <cellStyle name="___form_EWC 43.5MW8oMtresc 3_25_021_1_Horizon round 1 model vFINAL_1_Project Makani Model 04-11-07 v6 2 2" xfId="13856" xr:uid="{00000000-0005-0000-0000-000016250000}"/>
    <cellStyle name="___form_EWC 43.5MW8oMtresc 3_25_021_1_Horizon round 1 model vFINAL_1_Project Makani Model 04-11-07 v6 3" xfId="13857" xr:uid="{00000000-0005-0000-0000-000017250000}"/>
    <cellStyle name="___form_EWC 43.5MW8oMtresc 3_25_021_1_Horizon round 1 model vFINAL_1_Project Makani Model 04-11-07 v6 3 2" xfId="13858" xr:uid="{00000000-0005-0000-0000-000018250000}"/>
    <cellStyle name="___form_EWC 43.5MW8oMtresc 3_25_021_1_Horizon round 1 model vFINAL_1_Project Makani Model 04-11-07 v6 4" xfId="13859" xr:uid="{00000000-0005-0000-0000-000019250000}"/>
    <cellStyle name="___form_EWC 43.5MW8oMtresc 3_25_021_1_Horizon round 1 model vFINAL_1_Project Makani Model 04-11-07 v6_UPC G&amp;A (5-3-07)" xfId="13860" xr:uid="{00000000-0005-0000-0000-00001A250000}"/>
    <cellStyle name="___form_EWC 43.5MW8oMtresc 3_25_021_1_Horizon round 1 model vFINAL_1_Project Makani Model 04-11-07 v6_UPC G&amp;A (5-3-07) 2" xfId="13861" xr:uid="{00000000-0005-0000-0000-00001B250000}"/>
    <cellStyle name="___form_EWC 43.5MW8oMtresc 3_25_021_1_Horizon round 1 model vFINAL_1_Project Makani Model 04-11-07 v6_UPC G&amp;A (5-3-07) 2 2" xfId="13862" xr:uid="{00000000-0005-0000-0000-00001C250000}"/>
    <cellStyle name="___form_EWC 43.5MW8oMtresc 3_25_021_1_Horizon round 1 model vFINAL_1_Project Makani Model 04-11-07 v6_UPC G&amp;A (5-3-07) 3" xfId="13863" xr:uid="{00000000-0005-0000-0000-00001D250000}"/>
    <cellStyle name="___form_EWC 43.5MW8oMtresc 3_25_021_1_Horizon round 1 model vFINAL_1_Project Makani Model 04-11-07 v6_UPC G&amp;A (5-3-07) 3 2" xfId="13864" xr:uid="{00000000-0005-0000-0000-00001E250000}"/>
    <cellStyle name="___form_EWC 43.5MW8oMtresc 3_25_021_1_Horizon round 1 model vFINAL_1_Project Makani Model 04-11-07 v6_UPC G&amp;A (5-3-07) 4" xfId="13865" xr:uid="{00000000-0005-0000-0000-00001F250000}"/>
    <cellStyle name="___form_EWC 43.5MW8oMtresc 3_25_021_1_Pre-Tax GAAP" xfId="13866" xr:uid="{00000000-0005-0000-0000-000020250000}"/>
    <cellStyle name="___form_EWC 43.5MW8oMtresc 3_25_021_1_Pre-Tax GAAP 2" xfId="13867" xr:uid="{00000000-0005-0000-0000-000021250000}"/>
    <cellStyle name="___form_EWC 43.5MW8oMtresc 3_25_021_1_Pre-Tax GAAP 2 2" xfId="13868" xr:uid="{00000000-0005-0000-0000-000022250000}"/>
    <cellStyle name="___form_EWC 43.5MW8oMtresc 3_25_021_1_Pre-Tax GAAP 3" xfId="13869" xr:uid="{00000000-0005-0000-0000-000023250000}"/>
    <cellStyle name="___form_EWC 43.5MW8oMtresc 3_25_021_1_WPP - Ormat 6-5-2007  v19i with internal accounting v3 eq method FINAL" xfId="13870" xr:uid="{00000000-0005-0000-0000-000024250000}"/>
    <cellStyle name="___form_EWC 43.5MW8oMtresc 3_25_021_1_WPP - Ormat 6-5-2007  v19i with internal accounting v3 eq method FINAL 2" xfId="13871" xr:uid="{00000000-0005-0000-0000-000025250000}"/>
    <cellStyle name="___form_EWC 43.5MW8oMtresc 3_25_021_1_WPP - Ormat 6-5-2007  v19i with internal accounting v3 eq method FINAL 2 2" xfId="13872" xr:uid="{00000000-0005-0000-0000-000026250000}"/>
    <cellStyle name="___form_EWC 43.5MW8oMtresc 3_25_021_1_WPP - Ormat 6-5-2007  v19i with internal accounting v3 eq method FINAL 3" xfId="13873" xr:uid="{00000000-0005-0000-0000-000027250000}"/>
    <cellStyle name="___form_EWC 43.5MW8oMtresc 3_25_02v2" xfId="13874" xr:uid="{00000000-0005-0000-0000-000028250000}"/>
    <cellStyle name="___form_EWC 43.5MW8oMtresc 3_25_02v2 2" xfId="13875" xr:uid="{00000000-0005-0000-0000-000029250000}"/>
    <cellStyle name="___form_EWC 43.5MW8oMtresc 3_25_02v2 2 2" xfId="13876" xr:uid="{00000000-0005-0000-0000-00002A250000}"/>
    <cellStyle name="___form_EWC 43.5MW8oMtresc 3_25_02v2 2 2 2" xfId="13877" xr:uid="{00000000-0005-0000-0000-00002B250000}"/>
    <cellStyle name="___form_EWC 43.5MW8oMtresc 3_25_02v2 2 3" xfId="13878" xr:uid="{00000000-0005-0000-0000-00002C250000}"/>
    <cellStyle name="___form_EWC 43.5MW8oMtresc 3_25_02v2 2 3 2" xfId="13879" xr:uid="{00000000-0005-0000-0000-00002D250000}"/>
    <cellStyle name="___form_EWC 43.5MW8oMtresc 3_25_02v2 2 4" xfId="13880" xr:uid="{00000000-0005-0000-0000-00002E250000}"/>
    <cellStyle name="___form_EWC 43.5MW8oMtresc 3_25_02v2 2 4 2" xfId="13881" xr:uid="{00000000-0005-0000-0000-00002F250000}"/>
    <cellStyle name="___form_EWC 43.5MW8oMtresc 3_25_02v2 2 5" xfId="13882" xr:uid="{00000000-0005-0000-0000-000030250000}"/>
    <cellStyle name="___form_EWC 43.5MW8oMtresc 3_25_02v2 2 5 2" xfId="13883" xr:uid="{00000000-0005-0000-0000-000031250000}"/>
    <cellStyle name="___form_EWC 43.5MW8oMtresc 3_25_02v2 2 6" xfId="13884" xr:uid="{00000000-0005-0000-0000-000032250000}"/>
    <cellStyle name="___form_EWC 43.5MW8oMtresc 3_25_02v2 3" xfId="13885" xr:uid="{00000000-0005-0000-0000-000033250000}"/>
    <cellStyle name="___form_EWC 43.5MW8oMtresc 3_25_02v2 3 2" xfId="13886" xr:uid="{00000000-0005-0000-0000-000034250000}"/>
    <cellStyle name="___form_EWC 43.5MW8oMtresc 3_25_02v2 3 2 2" xfId="13887" xr:uid="{00000000-0005-0000-0000-000035250000}"/>
    <cellStyle name="___form_EWC 43.5MW8oMtresc 3_25_02v2 3 3" xfId="13888" xr:uid="{00000000-0005-0000-0000-000036250000}"/>
    <cellStyle name="___form_EWC 43.5MW8oMtresc 3_25_02v2 3 3 2" xfId="13889" xr:uid="{00000000-0005-0000-0000-000037250000}"/>
    <cellStyle name="___form_EWC 43.5MW8oMtresc 3_25_02v2 3 4" xfId="13890" xr:uid="{00000000-0005-0000-0000-000038250000}"/>
    <cellStyle name="___form_EWC 43.5MW8oMtresc 3_25_02v2 3 4 2" xfId="13891" xr:uid="{00000000-0005-0000-0000-000039250000}"/>
    <cellStyle name="___form_EWC 43.5MW8oMtresc 3_25_02v2 3 5" xfId="13892" xr:uid="{00000000-0005-0000-0000-00003A250000}"/>
    <cellStyle name="___form_EWC 43.5MW8oMtresc 3_25_02v2 3 5 2" xfId="13893" xr:uid="{00000000-0005-0000-0000-00003B250000}"/>
    <cellStyle name="___form_EWC 43.5MW8oMtresc 3_25_02v2 3 6" xfId="13894" xr:uid="{00000000-0005-0000-0000-00003C250000}"/>
    <cellStyle name="___form_EWC 43.5MW8oMtresc 3_25_02v2 4" xfId="13895" xr:uid="{00000000-0005-0000-0000-00003D250000}"/>
    <cellStyle name="___form_EWC 43.5MW8oMtresc 3_25_02v2_1" xfId="13896" xr:uid="{00000000-0005-0000-0000-00003E250000}"/>
    <cellStyle name="___form_EWC 43.5MW8oMtresc 3_25_02v2_1 2" xfId="13897" xr:uid="{00000000-0005-0000-0000-00003F250000}"/>
    <cellStyle name="___form_EWC 43.5MW8oMtresc 3_25_02v2_1 2 2" xfId="13898" xr:uid="{00000000-0005-0000-0000-000040250000}"/>
    <cellStyle name="___form_EWC 43.5MW8oMtresc 3_25_02v2_1 2 2 2" xfId="13899" xr:uid="{00000000-0005-0000-0000-000041250000}"/>
    <cellStyle name="___form_EWC 43.5MW8oMtresc 3_25_02v2_1 2 3" xfId="13900" xr:uid="{00000000-0005-0000-0000-000042250000}"/>
    <cellStyle name="___form_EWC 43.5MW8oMtresc 3_25_02v2_1 2 3 2" xfId="13901" xr:uid="{00000000-0005-0000-0000-000043250000}"/>
    <cellStyle name="___form_EWC 43.5MW8oMtresc 3_25_02v2_1 2 4" xfId="13902" xr:uid="{00000000-0005-0000-0000-000044250000}"/>
    <cellStyle name="___form_EWC 43.5MW8oMtresc 3_25_02v2_1 2 4 2" xfId="13903" xr:uid="{00000000-0005-0000-0000-000045250000}"/>
    <cellStyle name="___form_EWC 43.5MW8oMtresc 3_25_02v2_1 2 5" xfId="13904" xr:uid="{00000000-0005-0000-0000-000046250000}"/>
    <cellStyle name="___form_EWC 43.5MW8oMtresc 3_25_02v2_1 2 5 2" xfId="13905" xr:uid="{00000000-0005-0000-0000-000047250000}"/>
    <cellStyle name="___form_EWC 43.5MW8oMtresc 3_25_02v2_1 2 6" xfId="13906" xr:uid="{00000000-0005-0000-0000-000048250000}"/>
    <cellStyle name="___form_EWC 43.5MW8oMtresc 3_25_02v2_1 3" xfId="13907" xr:uid="{00000000-0005-0000-0000-000049250000}"/>
    <cellStyle name="___form_EWC 43.5MW8oMtresc 3_25_02v2_1 3 2" xfId="13908" xr:uid="{00000000-0005-0000-0000-00004A250000}"/>
    <cellStyle name="___form_EWC 43.5MW8oMtresc 3_25_02v2_1 3 2 2" xfId="13909" xr:uid="{00000000-0005-0000-0000-00004B250000}"/>
    <cellStyle name="___form_EWC 43.5MW8oMtresc 3_25_02v2_1 3 3" xfId="13910" xr:uid="{00000000-0005-0000-0000-00004C250000}"/>
    <cellStyle name="___form_EWC 43.5MW8oMtresc 3_25_02v2_1 3 3 2" xfId="13911" xr:uid="{00000000-0005-0000-0000-00004D250000}"/>
    <cellStyle name="___form_EWC 43.5MW8oMtresc 3_25_02v2_1 3 4" xfId="13912" xr:uid="{00000000-0005-0000-0000-00004E250000}"/>
    <cellStyle name="___form_EWC 43.5MW8oMtresc 3_25_02v2_1 3 4 2" xfId="13913" xr:uid="{00000000-0005-0000-0000-00004F250000}"/>
    <cellStyle name="___form_EWC 43.5MW8oMtresc 3_25_02v2_1 3 5" xfId="13914" xr:uid="{00000000-0005-0000-0000-000050250000}"/>
    <cellStyle name="___form_EWC 43.5MW8oMtresc 3_25_02v2_1 3 5 2" xfId="13915" xr:uid="{00000000-0005-0000-0000-000051250000}"/>
    <cellStyle name="___form_EWC 43.5MW8oMtresc 3_25_02v2_1 3 6" xfId="13916" xr:uid="{00000000-0005-0000-0000-000052250000}"/>
    <cellStyle name="___form_EWC 43.5MW8oMtresc 3_25_02v2_1 4" xfId="13917" xr:uid="{00000000-0005-0000-0000-000053250000}"/>
    <cellStyle name="___form_EWC 43.5MW8oMtresc 3_25_02v2_1_CHECK - White Creek Final Closing Model_2007 11 16 vequity method FINAL" xfId="13918" xr:uid="{00000000-0005-0000-0000-000054250000}"/>
    <cellStyle name="___form_EWC 43.5MW8oMtresc 3_25_02v2_1_CHECK - White Creek Final Closing Model_2007 11 16 vequity method FINAL 2" xfId="13919" xr:uid="{00000000-0005-0000-0000-000055250000}"/>
    <cellStyle name="___form_EWC 43.5MW8oMtresc 3_25_02v2_1_CHECK - White Creek Final Closing Model_2007 11 16 vequity method FINAL 2 2" xfId="13920" xr:uid="{00000000-0005-0000-0000-000056250000}"/>
    <cellStyle name="___form_EWC 43.5MW8oMtresc 3_25_02v2_1_CHECK - White Creek Final Closing Model_2007 11 16 vequity method FINAL 3" xfId="13921" xr:uid="{00000000-0005-0000-0000-000057250000}"/>
    <cellStyle name="___form_EWC 43.5MW8oMtresc 3_25_02v2_1_Horizon round 1 model vFINAL" xfId="13922" xr:uid="{00000000-0005-0000-0000-000058250000}"/>
    <cellStyle name="___form_EWC 43.5MW8oMtresc 3_25_02v2_1_Horizon round 1 model vFINAL 2" xfId="13923" xr:uid="{00000000-0005-0000-0000-000059250000}"/>
    <cellStyle name="___form_EWC 43.5MW8oMtresc 3_25_02v2_1_Horizon round 1 model vFINAL 2 2" xfId="13924" xr:uid="{00000000-0005-0000-0000-00005A250000}"/>
    <cellStyle name="___form_EWC 43.5MW8oMtresc 3_25_02v2_1_Horizon round 1 model vFINAL 3" xfId="13925" xr:uid="{00000000-0005-0000-0000-00005B250000}"/>
    <cellStyle name="___form_EWC 43.5MW8oMtresc 3_25_02v2_1_Horizon round 1 model vFINAL 3 2" xfId="13926" xr:uid="{00000000-0005-0000-0000-00005C250000}"/>
    <cellStyle name="___form_EWC 43.5MW8oMtresc 3_25_02v2_1_Horizon round 1 model vFINAL 4" xfId="13927" xr:uid="{00000000-0005-0000-0000-00005D250000}"/>
    <cellStyle name="___form_EWC 43.5MW8oMtresc 3_25_02v2_1_Horizon round 1 model vFINAL_1" xfId="13928" xr:uid="{00000000-0005-0000-0000-00005E250000}"/>
    <cellStyle name="___form_EWC 43.5MW8oMtresc 3_25_02v2_1_Horizon round 1 model vFINAL_1 2" xfId="13929" xr:uid="{00000000-0005-0000-0000-00005F250000}"/>
    <cellStyle name="___form_EWC 43.5MW8oMtresc 3_25_02v2_1_Horizon round 1 model vFINAL_1 2 2" xfId="13930" xr:uid="{00000000-0005-0000-0000-000060250000}"/>
    <cellStyle name="___form_EWC 43.5MW8oMtresc 3_25_02v2_1_Horizon round 1 model vFINAL_1 3" xfId="13931" xr:uid="{00000000-0005-0000-0000-000061250000}"/>
    <cellStyle name="___form_EWC 43.5MW8oMtresc 3_25_02v2_1_Horizon round 1 model vFINAL_1 3 2" xfId="13932" xr:uid="{00000000-0005-0000-0000-000062250000}"/>
    <cellStyle name="___form_EWC 43.5MW8oMtresc 3_25_02v2_1_Horizon round 1 model vFINAL_1 4" xfId="13933" xr:uid="{00000000-0005-0000-0000-000063250000}"/>
    <cellStyle name="___form_EWC 43.5MW8oMtresc 3_25_02v2_1_Horizon round 1 model vFINAL_1_Project Farwest III Model 03-20-07 v135" xfId="13934" xr:uid="{00000000-0005-0000-0000-000064250000}"/>
    <cellStyle name="___form_EWC 43.5MW8oMtresc 3_25_02v2_1_Horizon round 1 model vFINAL_1_Project Farwest III Model 03-20-07 v135 2" xfId="13935" xr:uid="{00000000-0005-0000-0000-000065250000}"/>
    <cellStyle name="___form_EWC 43.5MW8oMtresc 3_25_02v2_1_Horizon round 1 model vFINAL_1_Project Farwest III Model 03-20-07 v135 2 2" xfId="13936" xr:uid="{00000000-0005-0000-0000-000066250000}"/>
    <cellStyle name="___form_EWC 43.5MW8oMtresc 3_25_02v2_1_Horizon round 1 model vFINAL_1_Project Farwest III Model 03-20-07 v135 3" xfId="13937" xr:uid="{00000000-0005-0000-0000-000067250000}"/>
    <cellStyle name="___form_EWC 43.5MW8oMtresc 3_25_02v2_1_Horizon round 1 model vFINAL_1_Project Farwest III Model 03-20-07 v135 3 2" xfId="13938" xr:uid="{00000000-0005-0000-0000-000068250000}"/>
    <cellStyle name="___form_EWC 43.5MW8oMtresc 3_25_02v2_1_Horizon round 1 model vFINAL_1_Project Farwest III Model 03-20-07 v135 4" xfId="13939" xr:uid="{00000000-0005-0000-0000-000069250000}"/>
    <cellStyle name="___form_EWC 43.5MW8oMtresc 3_25_02v2_1_Horizon round 1 model vFINAL_1_Project Farwest III Model 03-20-07 v135_UPC G&amp;A (5-3-07)" xfId="13940" xr:uid="{00000000-0005-0000-0000-00006A250000}"/>
    <cellStyle name="___form_EWC 43.5MW8oMtresc 3_25_02v2_1_Horizon round 1 model vFINAL_1_Project Farwest III Model 03-20-07 v135_UPC G&amp;A (5-3-07) 2" xfId="13941" xr:uid="{00000000-0005-0000-0000-00006B250000}"/>
    <cellStyle name="___form_EWC 43.5MW8oMtresc 3_25_02v2_1_Horizon round 1 model vFINAL_1_Project Farwest III Model 03-20-07 v135_UPC G&amp;A (5-3-07) 2 2" xfId="13942" xr:uid="{00000000-0005-0000-0000-00006C250000}"/>
    <cellStyle name="___form_EWC 43.5MW8oMtresc 3_25_02v2_1_Horizon round 1 model vFINAL_1_Project Farwest III Model 03-20-07 v135_UPC G&amp;A (5-3-07) 3" xfId="13943" xr:uid="{00000000-0005-0000-0000-00006D250000}"/>
    <cellStyle name="___form_EWC 43.5MW8oMtresc 3_25_02v2_1_Horizon round 1 model vFINAL_1_Project Farwest III Model 03-20-07 v135_UPC G&amp;A (5-3-07) 3 2" xfId="13944" xr:uid="{00000000-0005-0000-0000-00006E250000}"/>
    <cellStyle name="___form_EWC 43.5MW8oMtresc 3_25_02v2_1_Horizon round 1 model vFINAL_1_Project Farwest III Model 03-20-07 v135_UPC G&amp;A (5-3-07) 4" xfId="13945" xr:uid="{00000000-0005-0000-0000-00006F250000}"/>
    <cellStyle name="___form_EWC 43.5MW8oMtresc 3_25_02v2_1_Horizon round 1 model vFINAL_1_Project Makani Model 04-11-07 v6" xfId="13946" xr:uid="{00000000-0005-0000-0000-000070250000}"/>
    <cellStyle name="___form_EWC 43.5MW8oMtresc 3_25_02v2_1_Horizon round 1 model vFINAL_1_Project Makani Model 04-11-07 v6 2" xfId="13947" xr:uid="{00000000-0005-0000-0000-000071250000}"/>
    <cellStyle name="___form_EWC 43.5MW8oMtresc 3_25_02v2_1_Horizon round 1 model vFINAL_1_Project Makani Model 04-11-07 v6 2 2" xfId="13948" xr:uid="{00000000-0005-0000-0000-000072250000}"/>
    <cellStyle name="___form_EWC 43.5MW8oMtresc 3_25_02v2_1_Horizon round 1 model vFINAL_1_Project Makani Model 04-11-07 v6 3" xfId="13949" xr:uid="{00000000-0005-0000-0000-000073250000}"/>
    <cellStyle name="___form_EWC 43.5MW8oMtresc 3_25_02v2_1_Horizon round 1 model vFINAL_1_Project Makani Model 04-11-07 v6 3 2" xfId="13950" xr:uid="{00000000-0005-0000-0000-000074250000}"/>
    <cellStyle name="___form_EWC 43.5MW8oMtresc 3_25_02v2_1_Horizon round 1 model vFINAL_1_Project Makani Model 04-11-07 v6 4" xfId="13951" xr:uid="{00000000-0005-0000-0000-000075250000}"/>
    <cellStyle name="___form_EWC 43.5MW8oMtresc 3_25_02v2_1_Horizon round 1 model vFINAL_1_Project Makani Model 04-11-07 v6_UPC G&amp;A (5-3-07)" xfId="13952" xr:uid="{00000000-0005-0000-0000-000076250000}"/>
    <cellStyle name="___form_EWC 43.5MW8oMtresc 3_25_02v2_1_Horizon round 1 model vFINAL_1_Project Makani Model 04-11-07 v6_UPC G&amp;A (5-3-07) 2" xfId="13953" xr:uid="{00000000-0005-0000-0000-000077250000}"/>
    <cellStyle name="___form_EWC 43.5MW8oMtresc 3_25_02v2_1_Horizon round 1 model vFINAL_1_Project Makani Model 04-11-07 v6_UPC G&amp;A (5-3-07) 2 2" xfId="13954" xr:uid="{00000000-0005-0000-0000-000078250000}"/>
    <cellStyle name="___form_EWC 43.5MW8oMtresc 3_25_02v2_1_Horizon round 1 model vFINAL_1_Project Makani Model 04-11-07 v6_UPC G&amp;A (5-3-07) 3" xfId="13955" xr:uid="{00000000-0005-0000-0000-000079250000}"/>
    <cellStyle name="___form_EWC 43.5MW8oMtresc 3_25_02v2_1_Horizon round 1 model vFINAL_1_Project Makani Model 04-11-07 v6_UPC G&amp;A (5-3-07) 3 2" xfId="13956" xr:uid="{00000000-0005-0000-0000-00007A250000}"/>
    <cellStyle name="___form_EWC 43.5MW8oMtresc 3_25_02v2_1_Horizon round 1 model vFINAL_1_Project Makani Model 04-11-07 v6_UPC G&amp;A (5-3-07) 4" xfId="13957" xr:uid="{00000000-0005-0000-0000-00007B250000}"/>
    <cellStyle name="___form_EWC 43.5MW8oMtresc 3_25_02v2_1_Pre-Tax GAAP" xfId="13958" xr:uid="{00000000-0005-0000-0000-00007C250000}"/>
    <cellStyle name="___form_EWC 43.5MW8oMtresc 3_25_02v2_1_Pre-Tax GAAP 2" xfId="13959" xr:uid="{00000000-0005-0000-0000-00007D250000}"/>
    <cellStyle name="___form_EWC 43.5MW8oMtresc 3_25_02v2_1_Pre-Tax GAAP 2 2" xfId="13960" xr:uid="{00000000-0005-0000-0000-00007E250000}"/>
    <cellStyle name="___form_EWC 43.5MW8oMtresc 3_25_02v2_1_Pre-Tax GAAP 3" xfId="13961" xr:uid="{00000000-0005-0000-0000-00007F250000}"/>
    <cellStyle name="___form_EWC 43.5MW8oMtresc 3_25_02v2_1_WPP - Ormat 6-5-2007  v19i with internal accounting v3 eq method FINAL" xfId="13962" xr:uid="{00000000-0005-0000-0000-000080250000}"/>
    <cellStyle name="___form_EWC 43.5MW8oMtresc 3_25_02v2_1_WPP - Ormat 6-5-2007  v19i with internal accounting v3 eq method FINAL 2" xfId="13963" xr:uid="{00000000-0005-0000-0000-000081250000}"/>
    <cellStyle name="___form_EWC 43.5MW8oMtresc 3_25_02v2_1_WPP - Ormat 6-5-2007  v19i with internal accounting v3 eq method FINAL 2 2" xfId="13964" xr:uid="{00000000-0005-0000-0000-000082250000}"/>
    <cellStyle name="___form_EWC 43.5MW8oMtresc 3_25_02v2_1_WPP - Ormat 6-5-2007  v19i with internal accounting v3 eq method FINAL 3" xfId="13965" xr:uid="{00000000-0005-0000-0000-000083250000}"/>
    <cellStyle name="___form_EWC 43.5MW8oMtresc 3_25_02v2_CHECK - White Creek Final Closing Model_2007 11 16 vequity method FINAL" xfId="13966" xr:uid="{00000000-0005-0000-0000-000084250000}"/>
    <cellStyle name="___form_EWC 43.5MW8oMtresc 3_25_02v2_CHECK - White Creek Final Closing Model_2007 11 16 vequity method FINAL 2" xfId="13967" xr:uid="{00000000-0005-0000-0000-000085250000}"/>
    <cellStyle name="___form_EWC 43.5MW8oMtresc 3_25_02v2_CHECK - White Creek Final Closing Model_2007 11 16 vequity method FINAL 2 2" xfId="13968" xr:uid="{00000000-0005-0000-0000-000086250000}"/>
    <cellStyle name="___form_EWC 43.5MW8oMtresc 3_25_02v2_CHECK - White Creek Final Closing Model_2007 11 16 vequity method FINAL 3" xfId="13969" xr:uid="{00000000-0005-0000-0000-000087250000}"/>
    <cellStyle name="___form_EWC 43.5MW8oMtresc 3_25_02v2_Horizon round 1 model vFINAL" xfId="13970" xr:uid="{00000000-0005-0000-0000-000088250000}"/>
    <cellStyle name="___form_EWC 43.5MW8oMtresc 3_25_02v2_Horizon round 1 model vFINAL 2" xfId="13971" xr:uid="{00000000-0005-0000-0000-000089250000}"/>
    <cellStyle name="___form_EWC 43.5MW8oMtresc 3_25_02v2_Horizon round 1 model vFINAL 2 2" xfId="13972" xr:uid="{00000000-0005-0000-0000-00008A250000}"/>
    <cellStyle name="___form_EWC 43.5MW8oMtresc 3_25_02v2_Horizon round 1 model vFINAL 3" xfId="13973" xr:uid="{00000000-0005-0000-0000-00008B250000}"/>
    <cellStyle name="___form_EWC 43.5MW8oMtresc 3_25_02v2_Horizon round 1 model vFINAL 3 2" xfId="13974" xr:uid="{00000000-0005-0000-0000-00008C250000}"/>
    <cellStyle name="___form_EWC 43.5MW8oMtresc 3_25_02v2_Horizon round 1 model vFINAL 4" xfId="13975" xr:uid="{00000000-0005-0000-0000-00008D250000}"/>
    <cellStyle name="___form_EWC 43.5MW8oMtresc 3_25_02v2_Horizon round 1 model vFINAL_1" xfId="13976" xr:uid="{00000000-0005-0000-0000-00008E250000}"/>
    <cellStyle name="___form_EWC 43.5MW8oMtresc 3_25_02v2_Horizon round 1 model vFINAL_1 2" xfId="13977" xr:uid="{00000000-0005-0000-0000-00008F250000}"/>
    <cellStyle name="___form_EWC 43.5MW8oMtresc 3_25_02v2_Horizon round 1 model vFINAL_1 2 2" xfId="13978" xr:uid="{00000000-0005-0000-0000-000090250000}"/>
    <cellStyle name="___form_EWC 43.5MW8oMtresc 3_25_02v2_Horizon round 1 model vFINAL_1 3" xfId="13979" xr:uid="{00000000-0005-0000-0000-000091250000}"/>
    <cellStyle name="___form_EWC 43.5MW8oMtresc 3_25_02v2_Horizon round 1 model vFINAL_1 3 2" xfId="13980" xr:uid="{00000000-0005-0000-0000-000092250000}"/>
    <cellStyle name="___form_EWC 43.5MW8oMtresc 3_25_02v2_Horizon round 1 model vFINAL_1 4" xfId="13981" xr:uid="{00000000-0005-0000-0000-000093250000}"/>
    <cellStyle name="___form_EWC 43.5MW8oMtresc 3_25_02v2_Horizon round 1 model vFINAL_1_Project Farwest III Model 03-20-07 v135" xfId="13982" xr:uid="{00000000-0005-0000-0000-000094250000}"/>
    <cellStyle name="___form_EWC 43.5MW8oMtresc 3_25_02v2_Horizon round 1 model vFINAL_1_Project Farwest III Model 03-20-07 v135 2" xfId="13983" xr:uid="{00000000-0005-0000-0000-000095250000}"/>
    <cellStyle name="___form_EWC 43.5MW8oMtresc 3_25_02v2_Horizon round 1 model vFINAL_1_Project Farwest III Model 03-20-07 v135 2 2" xfId="13984" xr:uid="{00000000-0005-0000-0000-000096250000}"/>
    <cellStyle name="___form_EWC 43.5MW8oMtresc 3_25_02v2_Horizon round 1 model vFINAL_1_Project Farwest III Model 03-20-07 v135 3" xfId="13985" xr:uid="{00000000-0005-0000-0000-000097250000}"/>
    <cellStyle name="___form_EWC 43.5MW8oMtresc 3_25_02v2_Horizon round 1 model vFINAL_1_Project Farwest III Model 03-20-07 v135 3 2" xfId="13986" xr:uid="{00000000-0005-0000-0000-000098250000}"/>
    <cellStyle name="___form_EWC 43.5MW8oMtresc 3_25_02v2_Horizon round 1 model vFINAL_1_Project Farwest III Model 03-20-07 v135 4" xfId="13987" xr:uid="{00000000-0005-0000-0000-000099250000}"/>
    <cellStyle name="___form_EWC 43.5MW8oMtresc 3_25_02v2_Horizon round 1 model vFINAL_1_Project Farwest III Model 03-20-07 v135_UPC G&amp;A (5-3-07)" xfId="13988" xr:uid="{00000000-0005-0000-0000-00009A250000}"/>
    <cellStyle name="___form_EWC 43.5MW8oMtresc 3_25_02v2_Horizon round 1 model vFINAL_1_Project Farwest III Model 03-20-07 v135_UPC G&amp;A (5-3-07) 2" xfId="13989" xr:uid="{00000000-0005-0000-0000-00009B250000}"/>
    <cellStyle name="___form_EWC 43.5MW8oMtresc 3_25_02v2_Horizon round 1 model vFINAL_1_Project Farwest III Model 03-20-07 v135_UPC G&amp;A (5-3-07) 2 2" xfId="13990" xr:uid="{00000000-0005-0000-0000-00009C250000}"/>
    <cellStyle name="___form_EWC 43.5MW8oMtresc 3_25_02v2_Horizon round 1 model vFINAL_1_Project Farwest III Model 03-20-07 v135_UPC G&amp;A (5-3-07) 3" xfId="13991" xr:uid="{00000000-0005-0000-0000-00009D250000}"/>
    <cellStyle name="___form_EWC 43.5MW8oMtresc 3_25_02v2_Horizon round 1 model vFINAL_1_Project Farwest III Model 03-20-07 v135_UPC G&amp;A (5-3-07) 3 2" xfId="13992" xr:uid="{00000000-0005-0000-0000-00009E250000}"/>
    <cellStyle name="___form_EWC 43.5MW8oMtresc 3_25_02v2_Horizon round 1 model vFINAL_1_Project Farwest III Model 03-20-07 v135_UPC G&amp;A (5-3-07) 4" xfId="13993" xr:uid="{00000000-0005-0000-0000-00009F250000}"/>
    <cellStyle name="___form_EWC 43.5MW8oMtresc 3_25_02v2_Horizon round 1 model vFINAL_1_Project Makani Model 04-11-07 v6" xfId="13994" xr:uid="{00000000-0005-0000-0000-0000A0250000}"/>
    <cellStyle name="___form_EWC 43.5MW8oMtresc 3_25_02v2_Horizon round 1 model vFINAL_1_Project Makani Model 04-11-07 v6 2" xfId="13995" xr:uid="{00000000-0005-0000-0000-0000A1250000}"/>
    <cellStyle name="___form_EWC 43.5MW8oMtresc 3_25_02v2_Horizon round 1 model vFINAL_1_Project Makani Model 04-11-07 v6 2 2" xfId="13996" xr:uid="{00000000-0005-0000-0000-0000A2250000}"/>
    <cellStyle name="___form_EWC 43.5MW8oMtresc 3_25_02v2_Horizon round 1 model vFINAL_1_Project Makani Model 04-11-07 v6 3" xfId="13997" xr:uid="{00000000-0005-0000-0000-0000A3250000}"/>
    <cellStyle name="___form_EWC 43.5MW8oMtresc 3_25_02v2_Horizon round 1 model vFINAL_1_Project Makani Model 04-11-07 v6 3 2" xfId="13998" xr:uid="{00000000-0005-0000-0000-0000A4250000}"/>
    <cellStyle name="___form_EWC 43.5MW8oMtresc 3_25_02v2_Horizon round 1 model vFINAL_1_Project Makani Model 04-11-07 v6 4" xfId="13999" xr:uid="{00000000-0005-0000-0000-0000A5250000}"/>
    <cellStyle name="___form_EWC 43.5MW8oMtresc 3_25_02v2_Horizon round 1 model vFINAL_1_Project Makani Model 04-11-07 v6_UPC G&amp;A (5-3-07)" xfId="14000" xr:uid="{00000000-0005-0000-0000-0000A6250000}"/>
    <cellStyle name="___form_EWC 43.5MW8oMtresc 3_25_02v2_Horizon round 1 model vFINAL_1_Project Makani Model 04-11-07 v6_UPC G&amp;A (5-3-07) 2" xfId="14001" xr:uid="{00000000-0005-0000-0000-0000A7250000}"/>
    <cellStyle name="___form_EWC 43.5MW8oMtresc 3_25_02v2_Horizon round 1 model vFINAL_1_Project Makani Model 04-11-07 v6_UPC G&amp;A (5-3-07) 2 2" xfId="14002" xr:uid="{00000000-0005-0000-0000-0000A8250000}"/>
    <cellStyle name="___form_EWC 43.5MW8oMtresc 3_25_02v2_Horizon round 1 model vFINAL_1_Project Makani Model 04-11-07 v6_UPC G&amp;A (5-3-07) 3" xfId="14003" xr:uid="{00000000-0005-0000-0000-0000A9250000}"/>
    <cellStyle name="___form_EWC 43.5MW8oMtresc 3_25_02v2_Horizon round 1 model vFINAL_1_Project Makani Model 04-11-07 v6_UPC G&amp;A (5-3-07) 3 2" xfId="14004" xr:uid="{00000000-0005-0000-0000-0000AA250000}"/>
    <cellStyle name="___form_EWC 43.5MW8oMtresc 3_25_02v2_Horizon round 1 model vFINAL_1_Project Makani Model 04-11-07 v6_UPC G&amp;A (5-3-07) 4" xfId="14005" xr:uid="{00000000-0005-0000-0000-0000AB250000}"/>
    <cellStyle name="___form_EWC 43.5MW8oMtresc 3_25_02v2_Pre-Tax GAAP" xfId="14006" xr:uid="{00000000-0005-0000-0000-0000AC250000}"/>
    <cellStyle name="___form_EWC 43.5MW8oMtresc 3_25_02v2_Pre-Tax GAAP 2" xfId="14007" xr:uid="{00000000-0005-0000-0000-0000AD250000}"/>
    <cellStyle name="___form_EWC 43.5MW8oMtresc 3_25_02v2_Pre-Tax GAAP 2 2" xfId="14008" xr:uid="{00000000-0005-0000-0000-0000AE250000}"/>
    <cellStyle name="___form_EWC 43.5MW8oMtresc 3_25_02v2_Pre-Tax GAAP 3" xfId="14009" xr:uid="{00000000-0005-0000-0000-0000AF250000}"/>
    <cellStyle name="___form_EWC 43.5MW8oMtresc 3_25_02v2_WPP - Ormat 6-5-2007  v19i with internal accounting v3 eq method FINAL" xfId="14010" xr:uid="{00000000-0005-0000-0000-0000B0250000}"/>
    <cellStyle name="___form_EWC 43.5MW8oMtresc 3_25_02v2_WPP - Ormat 6-5-2007  v19i with internal accounting v3 eq method FINAL 2" xfId="14011" xr:uid="{00000000-0005-0000-0000-0000B1250000}"/>
    <cellStyle name="___form_EWC 43.5MW8oMtresc 3_25_02v2_WPP - Ormat 6-5-2007  v19i with internal accounting v3 eq method FINAL 2 2" xfId="14012" xr:uid="{00000000-0005-0000-0000-0000B2250000}"/>
    <cellStyle name="___form_EWC 43.5MW8oMtresc 3_25_02v2_WPP - Ormat 6-5-2007  v19i with internal accounting v3 eq method FINAL 3" xfId="14013" xr:uid="{00000000-0005-0000-0000-0000B3250000}"/>
    <cellStyle name="___form_EWC 43.5MW8oMtresc 3_25_02v2w_esc" xfId="14014" xr:uid="{00000000-0005-0000-0000-0000B4250000}"/>
    <cellStyle name="___form_EWC 43.5MW8oMtresc 3_25_02v2w_esc 2" xfId="14015" xr:uid="{00000000-0005-0000-0000-0000B5250000}"/>
    <cellStyle name="___form_EWC 43.5MW8oMtresc 3_25_02v2w_esc 2 2" xfId="14016" xr:uid="{00000000-0005-0000-0000-0000B6250000}"/>
    <cellStyle name="___form_EWC 43.5MW8oMtresc 3_25_02v2w_esc 2 2 2" xfId="14017" xr:uid="{00000000-0005-0000-0000-0000B7250000}"/>
    <cellStyle name="___form_EWC 43.5MW8oMtresc 3_25_02v2w_esc 2 3" xfId="14018" xr:uid="{00000000-0005-0000-0000-0000B8250000}"/>
    <cellStyle name="___form_EWC 43.5MW8oMtresc 3_25_02v2w_esc 2 3 2" xfId="14019" xr:uid="{00000000-0005-0000-0000-0000B9250000}"/>
    <cellStyle name="___form_EWC 43.5MW8oMtresc 3_25_02v2w_esc 2 4" xfId="14020" xr:uid="{00000000-0005-0000-0000-0000BA250000}"/>
    <cellStyle name="___form_EWC 43.5MW8oMtresc 3_25_02v2w_esc 2 4 2" xfId="14021" xr:uid="{00000000-0005-0000-0000-0000BB250000}"/>
    <cellStyle name="___form_EWC 43.5MW8oMtresc 3_25_02v2w_esc 2 5" xfId="14022" xr:uid="{00000000-0005-0000-0000-0000BC250000}"/>
    <cellStyle name="___form_EWC 43.5MW8oMtresc 3_25_02v2w_esc 2 5 2" xfId="14023" xr:uid="{00000000-0005-0000-0000-0000BD250000}"/>
    <cellStyle name="___form_EWC 43.5MW8oMtresc 3_25_02v2w_esc 2 6" xfId="14024" xr:uid="{00000000-0005-0000-0000-0000BE250000}"/>
    <cellStyle name="___form_EWC 43.5MW8oMtresc 3_25_02v2w_esc 3" xfId="14025" xr:uid="{00000000-0005-0000-0000-0000BF250000}"/>
    <cellStyle name="___form_EWC 43.5MW8oMtresc 3_25_02v2w_esc 3 2" xfId="14026" xr:uid="{00000000-0005-0000-0000-0000C0250000}"/>
    <cellStyle name="___form_EWC 43.5MW8oMtresc 3_25_02v2w_esc 3 2 2" xfId="14027" xr:uid="{00000000-0005-0000-0000-0000C1250000}"/>
    <cellStyle name="___form_EWC 43.5MW8oMtresc 3_25_02v2w_esc 3 3" xfId="14028" xr:uid="{00000000-0005-0000-0000-0000C2250000}"/>
    <cellStyle name="___form_EWC 43.5MW8oMtresc 3_25_02v2w_esc 3 3 2" xfId="14029" xr:uid="{00000000-0005-0000-0000-0000C3250000}"/>
    <cellStyle name="___form_EWC 43.5MW8oMtresc 3_25_02v2w_esc 3 4" xfId="14030" xr:uid="{00000000-0005-0000-0000-0000C4250000}"/>
    <cellStyle name="___form_EWC 43.5MW8oMtresc 3_25_02v2w_esc 3 4 2" xfId="14031" xr:uid="{00000000-0005-0000-0000-0000C5250000}"/>
    <cellStyle name="___form_EWC 43.5MW8oMtresc 3_25_02v2w_esc 3 5" xfId="14032" xr:uid="{00000000-0005-0000-0000-0000C6250000}"/>
    <cellStyle name="___form_EWC 43.5MW8oMtresc 3_25_02v2w_esc 3 5 2" xfId="14033" xr:uid="{00000000-0005-0000-0000-0000C7250000}"/>
    <cellStyle name="___form_EWC 43.5MW8oMtresc 3_25_02v2w_esc 3 6" xfId="14034" xr:uid="{00000000-0005-0000-0000-0000C8250000}"/>
    <cellStyle name="___form_EWC 43.5MW8oMtresc 3_25_02v2w_esc 4" xfId="14035" xr:uid="{00000000-0005-0000-0000-0000C9250000}"/>
    <cellStyle name="___form_EWC 43.5MW8oMtresc 3_25_02v2w_esc_CHECK - White Creek Final Closing Model_2007 11 16 vequity method FINAL" xfId="14036" xr:uid="{00000000-0005-0000-0000-0000CA250000}"/>
    <cellStyle name="___form_EWC 43.5MW8oMtresc 3_25_02v2w_esc_CHECK - White Creek Final Closing Model_2007 11 16 vequity method FINAL 2" xfId="14037" xr:uid="{00000000-0005-0000-0000-0000CB250000}"/>
    <cellStyle name="___form_EWC 43.5MW8oMtresc 3_25_02v2w_esc_CHECK - White Creek Final Closing Model_2007 11 16 vequity method FINAL 2 2" xfId="14038" xr:uid="{00000000-0005-0000-0000-0000CC250000}"/>
    <cellStyle name="___form_EWC 43.5MW8oMtresc 3_25_02v2w_esc_CHECK - White Creek Final Closing Model_2007 11 16 vequity method FINAL 3" xfId="14039" xr:uid="{00000000-0005-0000-0000-0000CD250000}"/>
    <cellStyle name="___form_EWC 43.5MW8oMtresc 3_25_02v2w_esc_Horizon round 1 model vFINAL" xfId="14040" xr:uid="{00000000-0005-0000-0000-0000CE250000}"/>
    <cellStyle name="___form_EWC 43.5MW8oMtresc 3_25_02v2w_esc_Horizon round 1 model vFINAL 2" xfId="14041" xr:uid="{00000000-0005-0000-0000-0000CF250000}"/>
    <cellStyle name="___form_EWC 43.5MW8oMtresc 3_25_02v2w_esc_Horizon round 1 model vFINAL 2 2" xfId="14042" xr:uid="{00000000-0005-0000-0000-0000D0250000}"/>
    <cellStyle name="___form_EWC 43.5MW8oMtresc 3_25_02v2w_esc_Horizon round 1 model vFINAL 3" xfId="14043" xr:uid="{00000000-0005-0000-0000-0000D1250000}"/>
    <cellStyle name="___form_EWC 43.5MW8oMtresc 3_25_02v2w_esc_Horizon round 1 model vFINAL 3 2" xfId="14044" xr:uid="{00000000-0005-0000-0000-0000D2250000}"/>
    <cellStyle name="___form_EWC 43.5MW8oMtresc 3_25_02v2w_esc_Horizon round 1 model vFINAL 4" xfId="14045" xr:uid="{00000000-0005-0000-0000-0000D3250000}"/>
    <cellStyle name="___form_EWC 43.5MW8oMtresc 3_25_02v2w_esc_Horizon round 1 model vFINAL_1" xfId="14046" xr:uid="{00000000-0005-0000-0000-0000D4250000}"/>
    <cellStyle name="___form_EWC 43.5MW8oMtresc 3_25_02v2w_esc_Horizon round 1 model vFINAL_1 2" xfId="14047" xr:uid="{00000000-0005-0000-0000-0000D5250000}"/>
    <cellStyle name="___form_EWC 43.5MW8oMtresc 3_25_02v2w_esc_Horizon round 1 model vFINAL_1 2 2" xfId="14048" xr:uid="{00000000-0005-0000-0000-0000D6250000}"/>
    <cellStyle name="___form_EWC 43.5MW8oMtresc 3_25_02v2w_esc_Horizon round 1 model vFINAL_1 3" xfId="14049" xr:uid="{00000000-0005-0000-0000-0000D7250000}"/>
    <cellStyle name="___form_EWC 43.5MW8oMtresc 3_25_02v2w_esc_Horizon round 1 model vFINAL_1 3 2" xfId="14050" xr:uid="{00000000-0005-0000-0000-0000D8250000}"/>
    <cellStyle name="___form_EWC 43.5MW8oMtresc 3_25_02v2w_esc_Horizon round 1 model vFINAL_1 4" xfId="14051" xr:uid="{00000000-0005-0000-0000-0000D9250000}"/>
    <cellStyle name="___form_EWC 43.5MW8oMtresc 3_25_02v2w_esc_Horizon round 1 model vFINAL_1_Project Farwest III Model 03-20-07 v135" xfId="14052" xr:uid="{00000000-0005-0000-0000-0000DA250000}"/>
    <cellStyle name="___form_EWC 43.5MW8oMtresc 3_25_02v2w_esc_Horizon round 1 model vFINAL_1_Project Farwest III Model 03-20-07 v135 2" xfId="14053" xr:uid="{00000000-0005-0000-0000-0000DB250000}"/>
    <cellStyle name="___form_EWC 43.5MW8oMtresc 3_25_02v2w_esc_Horizon round 1 model vFINAL_1_Project Farwest III Model 03-20-07 v135 2 2" xfId="14054" xr:uid="{00000000-0005-0000-0000-0000DC250000}"/>
    <cellStyle name="___form_EWC 43.5MW8oMtresc 3_25_02v2w_esc_Horizon round 1 model vFINAL_1_Project Farwest III Model 03-20-07 v135 3" xfId="14055" xr:uid="{00000000-0005-0000-0000-0000DD250000}"/>
    <cellStyle name="___form_EWC 43.5MW8oMtresc 3_25_02v2w_esc_Horizon round 1 model vFINAL_1_Project Farwest III Model 03-20-07 v135 3 2" xfId="14056" xr:uid="{00000000-0005-0000-0000-0000DE250000}"/>
    <cellStyle name="___form_EWC 43.5MW8oMtresc 3_25_02v2w_esc_Horizon round 1 model vFINAL_1_Project Farwest III Model 03-20-07 v135 4" xfId="14057" xr:uid="{00000000-0005-0000-0000-0000DF250000}"/>
    <cellStyle name="___form_EWC 43.5MW8oMtresc 3_25_02v2w_esc_Horizon round 1 model vFINAL_1_Project Farwest III Model 03-20-07 v135_UPC G&amp;A (5-3-07)" xfId="14058" xr:uid="{00000000-0005-0000-0000-0000E0250000}"/>
    <cellStyle name="___form_EWC 43.5MW8oMtresc 3_25_02v2w_esc_Horizon round 1 model vFINAL_1_Project Farwest III Model 03-20-07 v135_UPC G&amp;A (5-3-07) 2" xfId="14059" xr:uid="{00000000-0005-0000-0000-0000E1250000}"/>
    <cellStyle name="___form_EWC 43.5MW8oMtresc 3_25_02v2w_esc_Horizon round 1 model vFINAL_1_Project Farwest III Model 03-20-07 v135_UPC G&amp;A (5-3-07) 2 2" xfId="14060" xr:uid="{00000000-0005-0000-0000-0000E2250000}"/>
    <cellStyle name="___form_EWC 43.5MW8oMtresc 3_25_02v2w_esc_Horizon round 1 model vFINAL_1_Project Farwest III Model 03-20-07 v135_UPC G&amp;A (5-3-07) 3" xfId="14061" xr:uid="{00000000-0005-0000-0000-0000E3250000}"/>
    <cellStyle name="___form_EWC 43.5MW8oMtresc 3_25_02v2w_esc_Horizon round 1 model vFINAL_1_Project Farwest III Model 03-20-07 v135_UPC G&amp;A (5-3-07) 3 2" xfId="14062" xr:uid="{00000000-0005-0000-0000-0000E4250000}"/>
    <cellStyle name="___form_EWC 43.5MW8oMtresc 3_25_02v2w_esc_Horizon round 1 model vFINAL_1_Project Farwest III Model 03-20-07 v135_UPC G&amp;A (5-3-07) 4" xfId="14063" xr:uid="{00000000-0005-0000-0000-0000E5250000}"/>
    <cellStyle name="___form_EWC 43.5MW8oMtresc 3_25_02v2w_esc_Horizon round 1 model vFINAL_1_Project Makani Model 04-11-07 v6" xfId="14064" xr:uid="{00000000-0005-0000-0000-0000E6250000}"/>
    <cellStyle name="___form_EWC 43.5MW8oMtresc 3_25_02v2w_esc_Horizon round 1 model vFINAL_1_Project Makani Model 04-11-07 v6 2" xfId="14065" xr:uid="{00000000-0005-0000-0000-0000E7250000}"/>
    <cellStyle name="___form_EWC 43.5MW8oMtresc 3_25_02v2w_esc_Horizon round 1 model vFINAL_1_Project Makani Model 04-11-07 v6 2 2" xfId="14066" xr:uid="{00000000-0005-0000-0000-0000E8250000}"/>
    <cellStyle name="___form_EWC 43.5MW8oMtresc 3_25_02v2w_esc_Horizon round 1 model vFINAL_1_Project Makani Model 04-11-07 v6 3" xfId="14067" xr:uid="{00000000-0005-0000-0000-0000E9250000}"/>
    <cellStyle name="___form_EWC 43.5MW8oMtresc 3_25_02v2w_esc_Horizon round 1 model vFINAL_1_Project Makani Model 04-11-07 v6 3 2" xfId="14068" xr:uid="{00000000-0005-0000-0000-0000EA250000}"/>
    <cellStyle name="___form_EWC 43.5MW8oMtresc 3_25_02v2w_esc_Horizon round 1 model vFINAL_1_Project Makani Model 04-11-07 v6 4" xfId="14069" xr:uid="{00000000-0005-0000-0000-0000EB250000}"/>
    <cellStyle name="___form_EWC 43.5MW8oMtresc 3_25_02v2w_esc_Horizon round 1 model vFINAL_1_Project Makani Model 04-11-07 v6_UPC G&amp;A (5-3-07)" xfId="14070" xr:uid="{00000000-0005-0000-0000-0000EC250000}"/>
    <cellStyle name="___form_EWC 43.5MW8oMtresc 3_25_02v2w_esc_Horizon round 1 model vFINAL_1_Project Makani Model 04-11-07 v6_UPC G&amp;A (5-3-07) 2" xfId="14071" xr:uid="{00000000-0005-0000-0000-0000ED250000}"/>
    <cellStyle name="___form_EWC 43.5MW8oMtresc 3_25_02v2w_esc_Horizon round 1 model vFINAL_1_Project Makani Model 04-11-07 v6_UPC G&amp;A (5-3-07) 2 2" xfId="14072" xr:uid="{00000000-0005-0000-0000-0000EE250000}"/>
    <cellStyle name="___form_EWC 43.5MW8oMtresc 3_25_02v2w_esc_Horizon round 1 model vFINAL_1_Project Makani Model 04-11-07 v6_UPC G&amp;A (5-3-07) 3" xfId="14073" xr:uid="{00000000-0005-0000-0000-0000EF250000}"/>
    <cellStyle name="___form_EWC 43.5MW8oMtresc 3_25_02v2w_esc_Horizon round 1 model vFINAL_1_Project Makani Model 04-11-07 v6_UPC G&amp;A (5-3-07) 3 2" xfId="14074" xr:uid="{00000000-0005-0000-0000-0000F0250000}"/>
    <cellStyle name="___form_EWC 43.5MW8oMtresc 3_25_02v2w_esc_Horizon round 1 model vFINAL_1_Project Makani Model 04-11-07 v6_UPC G&amp;A (5-3-07) 4" xfId="14075" xr:uid="{00000000-0005-0000-0000-0000F1250000}"/>
    <cellStyle name="___form_EWC 43.5MW8oMtresc 3_25_02v2w_esc_Pre-Tax GAAP" xfId="14076" xr:uid="{00000000-0005-0000-0000-0000F2250000}"/>
    <cellStyle name="___form_EWC 43.5MW8oMtresc 3_25_02v2w_esc_Pre-Tax GAAP 2" xfId="14077" xr:uid="{00000000-0005-0000-0000-0000F3250000}"/>
    <cellStyle name="___form_EWC 43.5MW8oMtresc 3_25_02v2w_esc_Pre-Tax GAAP 2 2" xfId="14078" xr:uid="{00000000-0005-0000-0000-0000F4250000}"/>
    <cellStyle name="___form_EWC 43.5MW8oMtresc 3_25_02v2w_esc_Pre-Tax GAAP 3" xfId="14079" xr:uid="{00000000-0005-0000-0000-0000F5250000}"/>
    <cellStyle name="___form_EWC 43.5MW8oMtresc 3_25_02v2w_esc_WPP - Ormat 6-5-2007  v19i with internal accounting v3 eq method FINAL" xfId="14080" xr:uid="{00000000-0005-0000-0000-0000F6250000}"/>
    <cellStyle name="___form_EWC 43.5MW8oMtresc 3_25_02v2w_esc_WPP - Ormat 6-5-2007  v19i with internal accounting v3 eq method FINAL 2" xfId="14081" xr:uid="{00000000-0005-0000-0000-0000F7250000}"/>
    <cellStyle name="___form_EWC 43.5MW8oMtresc 3_25_02v2w_esc_WPP - Ormat 6-5-2007  v19i with internal accounting v3 eq method FINAL 2 2" xfId="14082" xr:uid="{00000000-0005-0000-0000-0000F8250000}"/>
    <cellStyle name="___form_EWC 43.5MW8oMtresc 3_25_02v2w_esc_WPP - Ormat 6-5-2007  v19i with internal accounting v3 eq method FINAL 3" xfId="14083" xr:uid="{00000000-0005-0000-0000-0000F9250000}"/>
    <cellStyle name="___form_Horizon round 1 model vFINAL" xfId="14084" xr:uid="{00000000-0005-0000-0000-0000FA250000}"/>
    <cellStyle name="___form_Horizon round 1 model vFINAL 2" xfId="14085" xr:uid="{00000000-0005-0000-0000-0000FB250000}"/>
    <cellStyle name="___form_Horizon round 1 model vFINAL 2 2" xfId="14086" xr:uid="{00000000-0005-0000-0000-0000FC250000}"/>
    <cellStyle name="___form_Horizon round 1 model vFINAL 3" xfId="14087" xr:uid="{00000000-0005-0000-0000-0000FD250000}"/>
    <cellStyle name="___form_Horizon round 1 model vFINAL 3 2" xfId="14088" xr:uid="{00000000-0005-0000-0000-0000FE250000}"/>
    <cellStyle name="___form_Horizon round 1 model vFINAL 4" xfId="14089" xr:uid="{00000000-0005-0000-0000-0000FF250000}"/>
    <cellStyle name="___form_Horizon round 1 model vFINAL_1" xfId="14090" xr:uid="{00000000-0005-0000-0000-000000260000}"/>
    <cellStyle name="___form_Horizon round 1 model vFINAL_1 2" xfId="14091" xr:uid="{00000000-0005-0000-0000-000001260000}"/>
    <cellStyle name="___form_Horizon round 1 model vFINAL_1 2 2" xfId="14092" xr:uid="{00000000-0005-0000-0000-000002260000}"/>
    <cellStyle name="___form_Horizon round 1 model vFINAL_1 3" xfId="14093" xr:uid="{00000000-0005-0000-0000-000003260000}"/>
    <cellStyle name="___form_Horizon round 1 model vFINAL_1 3 2" xfId="14094" xr:uid="{00000000-0005-0000-0000-000004260000}"/>
    <cellStyle name="___form_Horizon round 1 model vFINAL_1 4" xfId="14095" xr:uid="{00000000-0005-0000-0000-000005260000}"/>
    <cellStyle name="___form_Horizon round 1 model vFINAL_1_Project Farwest III Model 03-20-07 v135" xfId="14096" xr:uid="{00000000-0005-0000-0000-000006260000}"/>
    <cellStyle name="___form_Horizon round 1 model vFINAL_1_Project Farwest III Model 03-20-07 v135 2" xfId="14097" xr:uid="{00000000-0005-0000-0000-000007260000}"/>
    <cellStyle name="___form_Horizon round 1 model vFINAL_1_Project Farwest III Model 03-20-07 v135 2 2" xfId="14098" xr:uid="{00000000-0005-0000-0000-000008260000}"/>
    <cellStyle name="___form_Horizon round 1 model vFINAL_1_Project Farwest III Model 03-20-07 v135 3" xfId="14099" xr:uid="{00000000-0005-0000-0000-000009260000}"/>
    <cellStyle name="___form_Horizon round 1 model vFINAL_1_Project Farwest III Model 03-20-07 v135 3 2" xfId="14100" xr:uid="{00000000-0005-0000-0000-00000A260000}"/>
    <cellStyle name="___form_Horizon round 1 model vFINAL_1_Project Farwest III Model 03-20-07 v135 4" xfId="14101" xr:uid="{00000000-0005-0000-0000-00000B260000}"/>
    <cellStyle name="___form_Horizon round 1 model vFINAL_1_Project Farwest III Model 03-20-07 v135_UPC G&amp;A (5-3-07)" xfId="14102" xr:uid="{00000000-0005-0000-0000-00000C260000}"/>
    <cellStyle name="___form_Horizon round 1 model vFINAL_1_Project Farwest III Model 03-20-07 v135_UPC G&amp;A (5-3-07) 2" xfId="14103" xr:uid="{00000000-0005-0000-0000-00000D260000}"/>
    <cellStyle name="___form_Horizon round 1 model vFINAL_1_Project Farwest III Model 03-20-07 v135_UPC G&amp;A (5-3-07) 2 2" xfId="14104" xr:uid="{00000000-0005-0000-0000-00000E260000}"/>
    <cellStyle name="___form_Horizon round 1 model vFINAL_1_Project Farwest III Model 03-20-07 v135_UPC G&amp;A (5-3-07) 3" xfId="14105" xr:uid="{00000000-0005-0000-0000-00000F260000}"/>
    <cellStyle name="___form_Horizon round 1 model vFINAL_1_Project Farwest III Model 03-20-07 v135_UPC G&amp;A (5-3-07) 3 2" xfId="14106" xr:uid="{00000000-0005-0000-0000-000010260000}"/>
    <cellStyle name="___form_Horizon round 1 model vFINAL_1_Project Farwest III Model 03-20-07 v135_UPC G&amp;A (5-3-07) 4" xfId="14107" xr:uid="{00000000-0005-0000-0000-000011260000}"/>
    <cellStyle name="___form_Horizon round 1 model vFINAL_1_Project Makani Model 04-11-07 v6" xfId="14108" xr:uid="{00000000-0005-0000-0000-000012260000}"/>
    <cellStyle name="___form_Horizon round 1 model vFINAL_1_Project Makani Model 04-11-07 v6 2" xfId="14109" xr:uid="{00000000-0005-0000-0000-000013260000}"/>
    <cellStyle name="___form_Horizon round 1 model vFINAL_1_Project Makani Model 04-11-07 v6 2 2" xfId="14110" xr:uid="{00000000-0005-0000-0000-000014260000}"/>
    <cellStyle name="___form_Horizon round 1 model vFINAL_1_Project Makani Model 04-11-07 v6 3" xfId="14111" xr:uid="{00000000-0005-0000-0000-000015260000}"/>
    <cellStyle name="___form_Horizon round 1 model vFINAL_1_Project Makani Model 04-11-07 v6 3 2" xfId="14112" xr:uid="{00000000-0005-0000-0000-000016260000}"/>
    <cellStyle name="___form_Horizon round 1 model vFINAL_1_Project Makani Model 04-11-07 v6 4" xfId="14113" xr:uid="{00000000-0005-0000-0000-000017260000}"/>
    <cellStyle name="___form_Horizon round 1 model vFINAL_1_Project Makani Model 04-11-07 v6_UPC G&amp;A (5-3-07)" xfId="14114" xr:uid="{00000000-0005-0000-0000-000018260000}"/>
    <cellStyle name="___form_Horizon round 1 model vFINAL_1_Project Makani Model 04-11-07 v6_UPC G&amp;A (5-3-07) 2" xfId="14115" xr:uid="{00000000-0005-0000-0000-000019260000}"/>
    <cellStyle name="___form_Horizon round 1 model vFINAL_1_Project Makani Model 04-11-07 v6_UPC G&amp;A (5-3-07) 2 2" xfId="14116" xr:uid="{00000000-0005-0000-0000-00001A260000}"/>
    <cellStyle name="___form_Horizon round 1 model vFINAL_1_Project Makani Model 04-11-07 v6_UPC G&amp;A (5-3-07) 3" xfId="14117" xr:uid="{00000000-0005-0000-0000-00001B260000}"/>
    <cellStyle name="___form_Horizon round 1 model vFINAL_1_Project Makani Model 04-11-07 v6_UPC G&amp;A (5-3-07) 3 2" xfId="14118" xr:uid="{00000000-0005-0000-0000-00001C260000}"/>
    <cellStyle name="___form_Horizon round 1 model vFINAL_1_Project Makani Model 04-11-07 v6_UPC G&amp;A (5-3-07) 4" xfId="14119" xr:uid="{00000000-0005-0000-0000-00001D260000}"/>
    <cellStyle name="___form_Pre-Tax GAAP" xfId="14120" xr:uid="{00000000-0005-0000-0000-00001E260000}"/>
    <cellStyle name="___form_Pre-Tax GAAP 2" xfId="14121" xr:uid="{00000000-0005-0000-0000-00001F260000}"/>
    <cellStyle name="___form_Pre-Tax GAAP 2 2" xfId="14122" xr:uid="{00000000-0005-0000-0000-000020260000}"/>
    <cellStyle name="___form_Pre-Tax GAAP 3" xfId="14123" xr:uid="{00000000-0005-0000-0000-000021260000}"/>
    <cellStyle name="___form_Wind farm - operation CF" xfId="14124" xr:uid="{00000000-0005-0000-0000-000022260000}"/>
    <cellStyle name="___form_Wind farm - operation CF 2" xfId="14125" xr:uid="{00000000-0005-0000-0000-000023260000}"/>
    <cellStyle name="___form_Wind farm - operation CF 2 2" xfId="14126" xr:uid="{00000000-0005-0000-0000-000024260000}"/>
    <cellStyle name="___form_Wind farm - operation CF 2 2 2" xfId="14127" xr:uid="{00000000-0005-0000-0000-000025260000}"/>
    <cellStyle name="___form_Wind farm - operation CF 2 3" xfId="14128" xr:uid="{00000000-0005-0000-0000-000026260000}"/>
    <cellStyle name="___form_Wind farm - operation CF 2 3 2" xfId="14129" xr:uid="{00000000-0005-0000-0000-000027260000}"/>
    <cellStyle name="___form_Wind farm - operation CF 2 4" xfId="14130" xr:uid="{00000000-0005-0000-0000-000028260000}"/>
    <cellStyle name="___form_Wind farm - operation CF 2 4 2" xfId="14131" xr:uid="{00000000-0005-0000-0000-000029260000}"/>
    <cellStyle name="___form_Wind farm - operation CF 2 5" xfId="14132" xr:uid="{00000000-0005-0000-0000-00002A260000}"/>
    <cellStyle name="___form_Wind farm - operation CF 2 5 2" xfId="14133" xr:uid="{00000000-0005-0000-0000-00002B260000}"/>
    <cellStyle name="___form_Wind farm - operation CF 2 6" xfId="14134" xr:uid="{00000000-0005-0000-0000-00002C260000}"/>
    <cellStyle name="___form_Wind farm - operation CF 3" xfId="14135" xr:uid="{00000000-0005-0000-0000-00002D260000}"/>
    <cellStyle name="___form_Wind farm - operation CF 3 2" xfId="14136" xr:uid="{00000000-0005-0000-0000-00002E260000}"/>
    <cellStyle name="___form_Wind farm - operation CF 3 2 2" xfId="14137" xr:uid="{00000000-0005-0000-0000-00002F260000}"/>
    <cellStyle name="___form_Wind farm - operation CF 3 3" xfId="14138" xr:uid="{00000000-0005-0000-0000-000030260000}"/>
    <cellStyle name="___form_Wind farm - operation CF 3 3 2" xfId="14139" xr:uid="{00000000-0005-0000-0000-000031260000}"/>
    <cellStyle name="___form_Wind farm - operation CF 3 4" xfId="14140" xr:uid="{00000000-0005-0000-0000-000032260000}"/>
    <cellStyle name="___form_Wind farm - operation CF 3 4 2" xfId="14141" xr:uid="{00000000-0005-0000-0000-000033260000}"/>
    <cellStyle name="___form_Wind farm - operation CF 3 5" xfId="14142" xr:uid="{00000000-0005-0000-0000-000034260000}"/>
    <cellStyle name="___form_Wind farm - operation CF 3 5 2" xfId="14143" xr:uid="{00000000-0005-0000-0000-000035260000}"/>
    <cellStyle name="___form_Wind farm - operation CF 3 6" xfId="14144" xr:uid="{00000000-0005-0000-0000-000036260000}"/>
    <cellStyle name="___form_Wind farm - operation CF 4" xfId="14145" xr:uid="{00000000-0005-0000-0000-000037260000}"/>
    <cellStyle name="___form_Wind farm - operation CF_1" xfId="14146" xr:uid="{00000000-0005-0000-0000-000038260000}"/>
    <cellStyle name="___form_Wind farm - operation CF_1_071212 Unlevered McCormick Model - 2003 version" xfId="14147" xr:uid="{00000000-0005-0000-0000-000039260000}"/>
    <cellStyle name="___form_Wind farm - operation CF_CHECK - White Creek Final Closing Model_2007 11 16 vequity method FINAL" xfId="14148" xr:uid="{00000000-0005-0000-0000-00003A260000}"/>
    <cellStyle name="___form_Wind farm - operation CF_CHECK - White Creek Final Closing Model_2007 11 16 vequity method FINAL 2" xfId="14149" xr:uid="{00000000-0005-0000-0000-00003B260000}"/>
    <cellStyle name="___form_Wind farm - operation CF_CHECK - White Creek Final Closing Model_2007 11 16 vequity method FINAL 2 2" xfId="14150" xr:uid="{00000000-0005-0000-0000-00003C260000}"/>
    <cellStyle name="___form_Wind farm - operation CF_CHECK - White Creek Final Closing Model_2007 11 16 vequity method FINAL 3" xfId="14151" xr:uid="{00000000-0005-0000-0000-00003D260000}"/>
    <cellStyle name="___form_Wind farm - operation CF_Horizon round 1 model vFINAL" xfId="14152" xr:uid="{00000000-0005-0000-0000-00003E260000}"/>
    <cellStyle name="___form_Wind farm - operation CF_Horizon round 1 model vFINAL 2" xfId="14153" xr:uid="{00000000-0005-0000-0000-00003F260000}"/>
    <cellStyle name="___form_Wind farm - operation CF_Horizon round 1 model vFINAL 2 2" xfId="14154" xr:uid="{00000000-0005-0000-0000-000040260000}"/>
    <cellStyle name="___form_Wind farm - operation CF_Horizon round 1 model vFINAL 3" xfId="14155" xr:uid="{00000000-0005-0000-0000-000041260000}"/>
    <cellStyle name="___form_Wind farm - operation CF_Horizon round 1 model vFINAL 3 2" xfId="14156" xr:uid="{00000000-0005-0000-0000-000042260000}"/>
    <cellStyle name="___form_Wind farm - operation CF_Horizon round 1 model vFINAL 4" xfId="14157" xr:uid="{00000000-0005-0000-0000-000043260000}"/>
    <cellStyle name="___form_Wind farm - operation CF_Horizon round 1 model vFINAL_1" xfId="14158" xr:uid="{00000000-0005-0000-0000-000044260000}"/>
    <cellStyle name="___form_Wind farm - operation CF_Horizon round 1 model vFINAL_1 2" xfId="14159" xr:uid="{00000000-0005-0000-0000-000045260000}"/>
    <cellStyle name="___form_Wind farm - operation CF_Horizon round 1 model vFINAL_1 2 2" xfId="14160" xr:uid="{00000000-0005-0000-0000-000046260000}"/>
    <cellStyle name="___form_Wind farm - operation CF_Horizon round 1 model vFINAL_1 3" xfId="14161" xr:uid="{00000000-0005-0000-0000-000047260000}"/>
    <cellStyle name="___form_Wind farm - operation CF_Horizon round 1 model vFINAL_1 3 2" xfId="14162" xr:uid="{00000000-0005-0000-0000-000048260000}"/>
    <cellStyle name="___form_Wind farm - operation CF_Horizon round 1 model vFINAL_1 4" xfId="14163" xr:uid="{00000000-0005-0000-0000-000049260000}"/>
    <cellStyle name="___form_Wind farm - operation CF_Horizon round 1 model vFINAL_1_Project Farwest III Model 03-20-07 v135" xfId="14164" xr:uid="{00000000-0005-0000-0000-00004A260000}"/>
    <cellStyle name="___form_Wind farm - operation CF_Horizon round 1 model vFINAL_1_Project Farwest III Model 03-20-07 v135 2" xfId="14165" xr:uid="{00000000-0005-0000-0000-00004B260000}"/>
    <cellStyle name="___form_Wind farm - operation CF_Horizon round 1 model vFINAL_1_Project Farwest III Model 03-20-07 v135 2 2" xfId="14166" xr:uid="{00000000-0005-0000-0000-00004C260000}"/>
    <cellStyle name="___form_Wind farm - operation CF_Horizon round 1 model vFINAL_1_Project Farwest III Model 03-20-07 v135 3" xfId="14167" xr:uid="{00000000-0005-0000-0000-00004D260000}"/>
    <cellStyle name="___form_Wind farm - operation CF_Horizon round 1 model vFINAL_1_Project Farwest III Model 03-20-07 v135 3 2" xfId="14168" xr:uid="{00000000-0005-0000-0000-00004E260000}"/>
    <cellStyle name="___form_Wind farm - operation CF_Horizon round 1 model vFINAL_1_Project Farwest III Model 03-20-07 v135 4" xfId="14169" xr:uid="{00000000-0005-0000-0000-00004F260000}"/>
    <cellStyle name="___form_Wind farm - operation CF_Horizon round 1 model vFINAL_1_Project Farwest III Model 03-20-07 v135_UPC G&amp;A (5-3-07)" xfId="14170" xr:uid="{00000000-0005-0000-0000-000050260000}"/>
    <cellStyle name="___form_Wind farm - operation CF_Horizon round 1 model vFINAL_1_Project Farwest III Model 03-20-07 v135_UPC G&amp;A (5-3-07) 2" xfId="14171" xr:uid="{00000000-0005-0000-0000-000051260000}"/>
    <cellStyle name="___form_Wind farm - operation CF_Horizon round 1 model vFINAL_1_Project Farwest III Model 03-20-07 v135_UPC G&amp;A (5-3-07) 2 2" xfId="14172" xr:uid="{00000000-0005-0000-0000-000052260000}"/>
    <cellStyle name="___form_Wind farm - operation CF_Horizon round 1 model vFINAL_1_Project Farwest III Model 03-20-07 v135_UPC G&amp;A (5-3-07) 3" xfId="14173" xr:uid="{00000000-0005-0000-0000-000053260000}"/>
    <cellStyle name="___form_Wind farm - operation CF_Horizon round 1 model vFINAL_1_Project Farwest III Model 03-20-07 v135_UPC G&amp;A (5-3-07) 3 2" xfId="14174" xr:uid="{00000000-0005-0000-0000-000054260000}"/>
    <cellStyle name="___form_Wind farm - operation CF_Horizon round 1 model vFINAL_1_Project Farwest III Model 03-20-07 v135_UPC G&amp;A (5-3-07) 4" xfId="14175" xr:uid="{00000000-0005-0000-0000-000055260000}"/>
    <cellStyle name="___form_Wind farm - operation CF_Horizon round 1 model vFINAL_1_Project Makani Model 04-11-07 v6" xfId="14176" xr:uid="{00000000-0005-0000-0000-000056260000}"/>
    <cellStyle name="___form_Wind farm - operation CF_Horizon round 1 model vFINAL_1_Project Makani Model 04-11-07 v6 2" xfId="14177" xr:uid="{00000000-0005-0000-0000-000057260000}"/>
    <cellStyle name="___form_Wind farm - operation CF_Horizon round 1 model vFINAL_1_Project Makani Model 04-11-07 v6 2 2" xfId="14178" xr:uid="{00000000-0005-0000-0000-000058260000}"/>
    <cellStyle name="___form_Wind farm - operation CF_Horizon round 1 model vFINAL_1_Project Makani Model 04-11-07 v6 3" xfId="14179" xr:uid="{00000000-0005-0000-0000-000059260000}"/>
    <cellStyle name="___form_Wind farm - operation CF_Horizon round 1 model vFINAL_1_Project Makani Model 04-11-07 v6 3 2" xfId="14180" xr:uid="{00000000-0005-0000-0000-00005A260000}"/>
    <cellStyle name="___form_Wind farm - operation CF_Horizon round 1 model vFINAL_1_Project Makani Model 04-11-07 v6 4" xfId="14181" xr:uid="{00000000-0005-0000-0000-00005B260000}"/>
    <cellStyle name="___form_Wind farm - operation CF_Horizon round 1 model vFINAL_1_Project Makani Model 04-11-07 v6_UPC G&amp;A (5-3-07)" xfId="14182" xr:uid="{00000000-0005-0000-0000-00005C260000}"/>
    <cellStyle name="___form_Wind farm - operation CF_Horizon round 1 model vFINAL_1_Project Makani Model 04-11-07 v6_UPC G&amp;A (5-3-07) 2" xfId="14183" xr:uid="{00000000-0005-0000-0000-00005D260000}"/>
    <cellStyle name="___form_Wind farm - operation CF_Horizon round 1 model vFINAL_1_Project Makani Model 04-11-07 v6_UPC G&amp;A (5-3-07) 2 2" xfId="14184" xr:uid="{00000000-0005-0000-0000-00005E260000}"/>
    <cellStyle name="___form_Wind farm - operation CF_Horizon round 1 model vFINAL_1_Project Makani Model 04-11-07 v6_UPC G&amp;A (5-3-07) 3" xfId="14185" xr:uid="{00000000-0005-0000-0000-00005F260000}"/>
    <cellStyle name="___form_Wind farm - operation CF_Horizon round 1 model vFINAL_1_Project Makani Model 04-11-07 v6_UPC G&amp;A (5-3-07) 3 2" xfId="14186" xr:uid="{00000000-0005-0000-0000-000060260000}"/>
    <cellStyle name="___form_Wind farm - operation CF_Horizon round 1 model vFINAL_1_Project Makani Model 04-11-07 v6_UPC G&amp;A (5-3-07) 4" xfId="14187" xr:uid="{00000000-0005-0000-0000-000061260000}"/>
    <cellStyle name="___form_Wind farm - operation CF_Pre-Tax GAAP" xfId="14188" xr:uid="{00000000-0005-0000-0000-000062260000}"/>
    <cellStyle name="___form_Wind farm - operation CF_Pre-Tax GAAP 2" xfId="14189" xr:uid="{00000000-0005-0000-0000-000063260000}"/>
    <cellStyle name="___form_Wind farm - operation CF_Pre-Tax GAAP 2 2" xfId="14190" xr:uid="{00000000-0005-0000-0000-000064260000}"/>
    <cellStyle name="___form_Wind farm - operation CF_Pre-Tax GAAP 3" xfId="14191" xr:uid="{00000000-0005-0000-0000-000065260000}"/>
    <cellStyle name="___form_Wind farm - operation CF_WPP - Ormat 6-5-2007  v19i with internal accounting v3 eq method FINAL" xfId="14192" xr:uid="{00000000-0005-0000-0000-000066260000}"/>
    <cellStyle name="___form_Wind farm - operation CF_WPP - Ormat 6-5-2007  v19i with internal accounting v3 eq method FINAL 2" xfId="14193" xr:uid="{00000000-0005-0000-0000-000067260000}"/>
    <cellStyle name="___form_Wind farm - operation CF_WPP - Ormat 6-5-2007  v19i with internal accounting v3 eq method FINAL 2 2" xfId="14194" xr:uid="{00000000-0005-0000-0000-000068260000}"/>
    <cellStyle name="___form_Wind farm - operation CF_WPP - Ormat 6-5-2007  v19i with internal accounting v3 eq method FINAL 3" xfId="14195" xr:uid="{00000000-0005-0000-0000-000069260000}"/>
    <cellStyle name="___form_WPP - Ormat 6-5-2007  v19i with internal accounting v3 eq method FINAL" xfId="14196" xr:uid="{00000000-0005-0000-0000-00006A260000}"/>
    <cellStyle name="___form_WPP - Ormat 6-5-2007  v19i with internal accounting v3 eq method FINAL 2" xfId="14197" xr:uid="{00000000-0005-0000-0000-00006B260000}"/>
    <cellStyle name="___form_WPP - Ormat 6-5-2007  v19i with internal accounting v3 eq method FINAL 2 2" xfId="14198" xr:uid="{00000000-0005-0000-0000-00006C260000}"/>
    <cellStyle name="___form_WPP - Ormat 6-5-2007  v19i with internal accounting v3 eq method FINAL 3" xfId="14199" xr:uid="{00000000-0005-0000-0000-00006D260000}"/>
    <cellStyle name="___ga_PB" xfId="14200" xr:uid="{00000000-0005-0000-0000-00006E260000}"/>
    <cellStyle name="___ga_PB_071212 Unlevered McCormick Model - 2003 version" xfId="14201" xr:uid="{00000000-0005-0000-0000-00006F260000}"/>
    <cellStyle name="___laroux" xfId="14202" xr:uid="{00000000-0005-0000-0000-000070260000}"/>
    <cellStyle name="___laroux 2" xfId="14203" xr:uid="{00000000-0005-0000-0000-000071260000}"/>
    <cellStyle name="___laroux 2 2" xfId="14204" xr:uid="{00000000-0005-0000-0000-000072260000}"/>
    <cellStyle name="___laroux 2 2 2" xfId="14205" xr:uid="{00000000-0005-0000-0000-000073260000}"/>
    <cellStyle name="___laroux 2 3" xfId="14206" xr:uid="{00000000-0005-0000-0000-000074260000}"/>
    <cellStyle name="___laroux 2 3 2" xfId="14207" xr:uid="{00000000-0005-0000-0000-000075260000}"/>
    <cellStyle name="___laroux 2 4" xfId="14208" xr:uid="{00000000-0005-0000-0000-000076260000}"/>
    <cellStyle name="___laroux 2 4 2" xfId="14209" xr:uid="{00000000-0005-0000-0000-000077260000}"/>
    <cellStyle name="___laroux 2 5" xfId="14210" xr:uid="{00000000-0005-0000-0000-000078260000}"/>
    <cellStyle name="___laroux 2 5 2" xfId="14211" xr:uid="{00000000-0005-0000-0000-000079260000}"/>
    <cellStyle name="___laroux 2 6" xfId="14212" xr:uid="{00000000-0005-0000-0000-00007A260000}"/>
    <cellStyle name="___laroux 3" xfId="14213" xr:uid="{00000000-0005-0000-0000-00007B260000}"/>
    <cellStyle name="___laroux 3 2" xfId="14214" xr:uid="{00000000-0005-0000-0000-00007C260000}"/>
    <cellStyle name="___laroux 3 2 2" xfId="14215" xr:uid="{00000000-0005-0000-0000-00007D260000}"/>
    <cellStyle name="___laroux 3 3" xfId="14216" xr:uid="{00000000-0005-0000-0000-00007E260000}"/>
    <cellStyle name="___laroux 3 3 2" xfId="14217" xr:uid="{00000000-0005-0000-0000-00007F260000}"/>
    <cellStyle name="___laroux 3 4" xfId="14218" xr:uid="{00000000-0005-0000-0000-000080260000}"/>
    <cellStyle name="___laroux 3 4 2" xfId="14219" xr:uid="{00000000-0005-0000-0000-000081260000}"/>
    <cellStyle name="___laroux 3 5" xfId="14220" xr:uid="{00000000-0005-0000-0000-000082260000}"/>
    <cellStyle name="___laroux 3 5 2" xfId="14221" xr:uid="{00000000-0005-0000-0000-000083260000}"/>
    <cellStyle name="___laroux 3 6" xfId="14222" xr:uid="{00000000-0005-0000-0000-000084260000}"/>
    <cellStyle name="___laroux 4" xfId="14223" xr:uid="{00000000-0005-0000-0000-000085260000}"/>
    <cellStyle name="___laroux_1" xfId="14224" xr:uid="{00000000-0005-0000-0000-000086260000}"/>
    <cellStyle name="___laroux_1 2" xfId="14225" xr:uid="{00000000-0005-0000-0000-000087260000}"/>
    <cellStyle name="___laroux_1_071212 Unlevered McCormick Model - 2003 version" xfId="14226" xr:uid="{00000000-0005-0000-0000-000088260000}"/>
    <cellStyle name="___laroux_1_ClearSky_AEP_Min_04.04.02_Bank" xfId="14227" xr:uid="{00000000-0005-0000-0000-000089260000}"/>
    <cellStyle name="___laroux_1_ClearSky_AEP_Min_04.04.02_Bank_1" xfId="14228" xr:uid="{00000000-0005-0000-0000-00008A260000}"/>
    <cellStyle name="___laroux_1_Clearsky_internal_050301" xfId="14229" xr:uid="{00000000-0005-0000-0000-00008B260000}"/>
    <cellStyle name="___laroux_1_Clearsky_internal_050301_1" xfId="14230" xr:uid="{00000000-0005-0000-0000-00008C260000}"/>
    <cellStyle name="___laroux_1_Clearsky_internal_050301_2" xfId="14231" xr:uid="{00000000-0005-0000-0000-00008D260000}"/>
    <cellStyle name="___laroux_1_Clearsky_internal_070201" xfId="14232" xr:uid="{00000000-0005-0000-0000-00008E260000}"/>
    <cellStyle name="___laroux_1_Clearsky_internal_070201.xls Chart 2" xfId="14233" xr:uid="{00000000-0005-0000-0000-00008F260000}"/>
    <cellStyle name="___laroux_1_Clearsky_internal_070201.xls Chart 2_1" xfId="14234" xr:uid="{00000000-0005-0000-0000-000090260000}"/>
    <cellStyle name="___laroux_1_Clearsky_internal_070201_1" xfId="14235" xr:uid="{00000000-0005-0000-0000-000091260000}"/>
    <cellStyle name="___laroux_1_Clearsky_internal_070201_2" xfId="14236" xr:uid="{00000000-0005-0000-0000-000092260000}"/>
    <cellStyle name="___laroux_1_Clearsky_Outside_070201.xls Chart 2" xfId="14237" xr:uid="{00000000-0005-0000-0000-000093260000}"/>
    <cellStyle name="___laroux_1_Clearsky_Outside_070201.xls Chart 2_1" xfId="14238" xr:uid="{00000000-0005-0000-0000-000094260000}"/>
    <cellStyle name="___laroux_1_EWC 43.5MW8oMtresc 3_25_021" xfId="14239" xr:uid="{00000000-0005-0000-0000-000095260000}"/>
    <cellStyle name="___laroux_1_EWC 43.5MW8oMtresc 3_25_021_1" xfId="14240" xr:uid="{00000000-0005-0000-0000-000096260000}"/>
    <cellStyle name="___laroux_1_EWC 43.5MW8oMtresc 3_25_021_2" xfId="14241" xr:uid="{00000000-0005-0000-0000-000097260000}"/>
    <cellStyle name="___laroux_1_EWC 43.5MW8oMtresc 3_25_021_2_071212 Unlevered McCormick Model - 2003 version" xfId="14242" xr:uid="{00000000-0005-0000-0000-000098260000}"/>
    <cellStyle name="___laroux_1_EWC 43.5MW8oMtresc 3_25_02v2" xfId="14243" xr:uid="{00000000-0005-0000-0000-000099260000}"/>
    <cellStyle name="___laroux_1_EWC 43.5MW8oMtresc 3_25_02v2_1" xfId="14244" xr:uid="{00000000-0005-0000-0000-00009A260000}"/>
    <cellStyle name="___laroux_1_EWC 43.5MW8oMtresc 3_25_02v2w_esc" xfId="14245" xr:uid="{00000000-0005-0000-0000-00009B260000}"/>
    <cellStyle name="___laroux_1_EWC 43.5MW8oMtresc 3_25_02v2w_esc_1" xfId="14246" xr:uid="{00000000-0005-0000-0000-00009C260000}"/>
    <cellStyle name="___laroux_1_EWC 43.5MW8oMtresc 3_25_02v2w_esc_1_071212 Unlevered McCormick Model - 2003 version" xfId="14247" xr:uid="{00000000-0005-0000-0000-00009D260000}"/>
    <cellStyle name="___laroux_1_EWC 43.5MW8oMtresc 3_25_02v2w_esc_2" xfId="14248" xr:uid="{00000000-0005-0000-0000-00009E260000}"/>
    <cellStyle name="___laroux_1_Wind farm - operation CF" xfId="14249" xr:uid="{00000000-0005-0000-0000-00009F260000}"/>
    <cellStyle name="___laroux_1_Wind farm - operation CF_1" xfId="14250" xr:uid="{00000000-0005-0000-0000-0000A0260000}"/>
    <cellStyle name="___laroux_2" xfId="14251" xr:uid="{00000000-0005-0000-0000-0000A1260000}"/>
    <cellStyle name="___laroux_2_071212 Unlevered McCormick Model - 2003 version" xfId="14252" xr:uid="{00000000-0005-0000-0000-0000A2260000}"/>
    <cellStyle name="___laroux_2_ClearSky_AEP_Min_04.04.02_Bank" xfId="14253" xr:uid="{00000000-0005-0000-0000-0000A3260000}"/>
    <cellStyle name="___laroux_2_ClearSky_AEP_Min_04.04.02_Bank 2" xfId="14254" xr:uid="{00000000-0005-0000-0000-0000A4260000}"/>
    <cellStyle name="___laroux_2_ClearSky_AEP_Min_04.04.02_Bank 2 2" xfId="14255" xr:uid="{00000000-0005-0000-0000-0000A5260000}"/>
    <cellStyle name="___laroux_2_ClearSky_AEP_Min_04.04.02_Bank 3" xfId="14256" xr:uid="{00000000-0005-0000-0000-0000A6260000}"/>
    <cellStyle name="___laroux_2_ClearSky_AEP_Min_04.04.02_Bank 3 2" xfId="14257" xr:uid="{00000000-0005-0000-0000-0000A7260000}"/>
    <cellStyle name="___laroux_2_ClearSky_AEP_Min_04.04.02_Bank 4" xfId="14258" xr:uid="{00000000-0005-0000-0000-0000A8260000}"/>
    <cellStyle name="___laroux_2_ClearSky_AEP_Min_04.04.02_Bank 4 2" xfId="14259" xr:uid="{00000000-0005-0000-0000-0000A9260000}"/>
    <cellStyle name="___laroux_2_ClearSky_AEP_Min_04.04.02_Bank 5" xfId="14260" xr:uid="{00000000-0005-0000-0000-0000AA260000}"/>
    <cellStyle name="___laroux_2_ClearSky_AEP_Min_04.04.02_Bank 5 2" xfId="14261" xr:uid="{00000000-0005-0000-0000-0000AB260000}"/>
    <cellStyle name="___laroux_2_ClearSky_AEP_Min_04.04.02_Bank 6" xfId="14262" xr:uid="{00000000-0005-0000-0000-0000AC260000}"/>
    <cellStyle name="___laroux_2_Clearsky_internal_050301" xfId="14263" xr:uid="{00000000-0005-0000-0000-0000AD260000}"/>
    <cellStyle name="___laroux_2_Clearsky_internal_050301_1" xfId="14264" xr:uid="{00000000-0005-0000-0000-0000AE260000}"/>
    <cellStyle name="___laroux_2_Clearsky_internal_050301_1 2" xfId="14265" xr:uid="{00000000-0005-0000-0000-0000AF260000}"/>
    <cellStyle name="___laroux_2_Clearsky_internal_050301_1 2 2" xfId="14266" xr:uid="{00000000-0005-0000-0000-0000B0260000}"/>
    <cellStyle name="___laroux_2_Clearsky_internal_050301_1 3" xfId="14267" xr:uid="{00000000-0005-0000-0000-0000B1260000}"/>
    <cellStyle name="___laroux_2_Clearsky_internal_050301_1 3 2" xfId="14268" xr:uid="{00000000-0005-0000-0000-0000B2260000}"/>
    <cellStyle name="___laroux_2_Clearsky_internal_050301_1 4" xfId="14269" xr:uid="{00000000-0005-0000-0000-0000B3260000}"/>
    <cellStyle name="___laroux_2_Clearsky_internal_050301_1 4 2" xfId="14270" xr:uid="{00000000-0005-0000-0000-0000B4260000}"/>
    <cellStyle name="___laroux_2_Clearsky_internal_050301_1 5" xfId="14271" xr:uid="{00000000-0005-0000-0000-0000B5260000}"/>
    <cellStyle name="___laroux_2_Clearsky_internal_050301_1 5 2" xfId="14272" xr:uid="{00000000-0005-0000-0000-0000B6260000}"/>
    <cellStyle name="___laroux_2_Clearsky_internal_050301_1 6" xfId="14273" xr:uid="{00000000-0005-0000-0000-0000B7260000}"/>
    <cellStyle name="___laroux_2_Clearsky_internal_070201" xfId="14274" xr:uid="{00000000-0005-0000-0000-0000B8260000}"/>
    <cellStyle name="___laroux_2_Clearsky_internal_070201.xls Chart 2" xfId="14275" xr:uid="{00000000-0005-0000-0000-0000B9260000}"/>
    <cellStyle name="___laroux_2_Clearsky_internal_070201.xls Chart 2_1" xfId="14276" xr:uid="{00000000-0005-0000-0000-0000BA260000}"/>
    <cellStyle name="___laroux_2_Clearsky_internal_070201.xls Chart 2_1 2" xfId="14277" xr:uid="{00000000-0005-0000-0000-0000BB260000}"/>
    <cellStyle name="___laroux_2_Clearsky_internal_070201.xls Chart 2_1 2 2" xfId="14278" xr:uid="{00000000-0005-0000-0000-0000BC260000}"/>
    <cellStyle name="___laroux_2_Clearsky_internal_070201.xls Chart 2_1 3" xfId="14279" xr:uid="{00000000-0005-0000-0000-0000BD260000}"/>
    <cellStyle name="___laroux_2_Clearsky_internal_070201.xls Chart 2_1 3 2" xfId="14280" xr:uid="{00000000-0005-0000-0000-0000BE260000}"/>
    <cellStyle name="___laroux_2_Clearsky_internal_070201.xls Chart 2_1 4" xfId="14281" xr:uid="{00000000-0005-0000-0000-0000BF260000}"/>
    <cellStyle name="___laroux_2_Clearsky_internal_070201.xls Chart 2_1 4 2" xfId="14282" xr:uid="{00000000-0005-0000-0000-0000C0260000}"/>
    <cellStyle name="___laroux_2_Clearsky_internal_070201.xls Chart 2_1 5" xfId="14283" xr:uid="{00000000-0005-0000-0000-0000C1260000}"/>
    <cellStyle name="___laroux_2_Clearsky_internal_070201.xls Chart 2_1 5 2" xfId="14284" xr:uid="{00000000-0005-0000-0000-0000C2260000}"/>
    <cellStyle name="___laroux_2_Clearsky_internal_070201.xls Chart 2_1 6" xfId="14285" xr:uid="{00000000-0005-0000-0000-0000C3260000}"/>
    <cellStyle name="___laroux_2_Clearsky_internal_070201_1" xfId="14286" xr:uid="{00000000-0005-0000-0000-0000C4260000}"/>
    <cellStyle name="___laroux_2_Clearsky_internal_070201_1 2" xfId="14287" xr:uid="{00000000-0005-0000-0000-0000C5260000}"/>
    <cellStyle name="___laroux_2_Clearsky_internal_070201_1 2 2" xfId="14288" xr:uid="{00000000-0005-0000-0000-0000C6260000}"/>
    <cellStyle name="___laroux_2_Clearsky_internal_070201_1 3" xfId="14289" xr:uid="{00000000-0005-0000-0000-0000C7260000}"/>
    <cellStyle name="___laroux_2_Clearsky_internal_070201_1 3 2" xfId="14290" xr:uid="{00000000-0005-0000-0000-0000C8260000}"/>
    <cellStyle name="___laroux_2_Clearsky_internal_070201_1 4" xfId="14291" xr:uid="{00000000-0005-0000-0000-0000C9260000}"/>
    <cellStyle name="___laroux_2_Clearsky_internal_070201_1 4 2" xfId="14292" xr:uid="{00000000-0005-0000-0000-0000CA260000}"/>
    <cellStyle name="___laroux_2_Clearsky_internal_070201_1 5" xfId="14293" xr:uid="{00000000-0005-0000-0000-0000CB260000}"/>
    <cellStyle name="___laroux_2_Clearsky_internal_070201_1 5 2" xfId="14294" xr:uid="{00000000-0005-0000-0000-0000CC260000}"/>
    <cellStyle name="___laroux_2_Clearsky_internal_070201_1 6" xfId="14295" xr:uid="{00000000-0005-0000-0000-0000CD260000}"/>
    <cellStyle name="___laroux_2_Clearsky_Outside_070201.xls Chart 2" xfId="14296" xr:uid="{00000000-0005-0000-0000-0000CE260000}"/>
    <cellStyle name="___laroux_2_Clearsky_Outside_070201.xls Chart 2_1" xfId="14297" xr:uid="{00000000-0005-0000-0000-0000CF260000}"/>
    <cellStyle name="___laroux_2_Clearsky_Outside_070201.xls Chart 2_1 2" xfId="14298" xr:uid="{00000000-0005-0000-0000-0000D0260000}"/>
    <cellStyle name="___laroux_2_Clearsky_Outside_070201.xls Chart 2_1 2 2" xfId="14299" xr:uid="{00000000-0005-0000-0000-0000D1260000}"/>
    <cellStyle name="___laroux_2_Clearsky_Outside_070201.xls Chart 2_1 3" xfId="14300" xr:uid="{00000000-0005-0000-0000-0000D2260000}"/>
    <cellStyle name="___laroux_2_Clearsky_Outside_070201.xls Chart 2_1 3 2" xfId="14301" xr:uid="{00000000-0005-0000-0000-0000D3260000}"/>
    <cellStyle name="___laroux_2_Clearsky_Outside_070201.xls Chart 2_1 4" xfId="14302" xr:uid="{00000000-0005-0000-0000-0000D4260000}"/>
    <cellStyle name="___laroux_2_Clearsky_Outside_070201.xls Chart 2_1 4 2" xfId="14303" xr:uid="{00000000-0005-0000-0000-0000D5260000}"/>
    <cellStyle name="___laroux_2_Clearsky_Outside_070201.xls Chart 2_1 5" xfId="14304" xr:uid="{00000000-0005-0000-0000-0000D6260000}"/>
    <cellStyle name="___laroux_2_Clearsky_Outside_070201.xls Chart 2_1 5 2" xfId="14305" xr:uid="{00000000-0005-0000-0000-0000D7260000}"/>
    <cellStyle name="___laroux_2_Clearsky_Outside_070201.xls Chart 2_1 6" xfId="14306" xr:uid="{00000000-0005-0000-0000-0000D8260000}"/>
    <cellStyle name="___laroux_2_EWC 43.5MW8oMtresc 3_25_021" xfId="14307" xr:uid="{00000000-0005-0000-0000-0000D9260000}"/>
    <cellStyle name="___laroux_2_EWC 43.5MW8oMtresc 3_25_021 2" xfId="14308" xr:uid="{00000000-0005-0000-0000-0000DA260000}"/>
    <cellStyle name="___laroux_2_EWC 43.5MW8oMtresc 3_25_021 2 2" xfId="14309" xr:uid="{00000000-0005-0000-0000-0000DB260000}"/>
    <cellStyle name="___laroux_2_EWC 43.5MW8oMtresc 3_25_021 2 2 2" xfId="14310" xr:uid="{00000000-0005-0000-0000-0000DC260000}"/>
    <cellStyle name="___laroux_2_EWC 43.5MW8oMtresc 3_25_021 2 3" xfId="14311" xr:uid="{00000000-0005-0000-0000-0000DD260000}"/>
    <cellStyle name="___laroux_2_EWC 43.5MW8oMtresc 3_25_021 2 3 2" xfId="14312" xr:uid="{00000000-0005-0000-0000-0000DE260000}"/>
    <cellStyle name="___laroux_2_EWC 43.5MW8oMtresc 3_25_021 2 4" xfId="14313" xr:uid="{00000000-0005-0000-0000-0000DF260000}"/>
    <cellStyle name="___laroux_2_EWC 43.5MW8oMtresc 3_25_021 2 4 2" xfId="14314" xr:uid="{00000000-0005-0000-0000-0000E0260000}"/>
    <cellStyle name="___laroux_2_EWC 43.5MW8oMtresc 3_25_021 2 5" xfId="14315" xr:uid="{00000000-0005-0000-0000-0000E1260000}"/>
    <cellStyle name="___laroux_2_EWC 43.5MW8oMtresc 3_25_021 2 5 2" xfId="14316" xr:uid="{00000000-0005-0000-0000-0000E2260000}"/>
    <cellStyle name="___laroux_2_EWC 43.5MW8oMtresc 3_25_021 2 6" xfId="14317" xr:uid="{00000000-0005-0000-0000-0000E3260000}"/>
    <cellStyle name="___laroux_2_EWC 43.5MW8oMtresc 3_25_021 3" xfId="14318" xr:uid="{00000000-0005-0000-0000-0000E4260000}"/>
    <cellStyle name="___laroux_2_EWC 43.5MW8oMtresc 3_25_021 3 2" xfId="14319" xr:uid="{00000000-0005-0000-0000-0000E5260000}"/>
    <cellStyle name="___laroux_2_EWC 43.5MW8oMtresc 3_25_021 3 2 2" xfId="14320" xr:uid="{00000000-0005-0000-0000-0000E6260000}"/>
    <cellStyle name="___laroux_2_EWC 43.5MW8oMtresc 3_25_021 3 3" xfId="14321" xr:uid="{00000000-0005-0000-0000-0000E7260000}"/>
    <cellStyle name="___laroux_2_EWC 43.5MW8oMtresc 3_25_021 3 3 2" xfId="14322" xr:uid="{00000000-0005-0000-0000-0000E8260000}"/>
    <cellStyle name="___laroux_2_EWC 43.5MW8oMtresc 3_25_021 3 4" xfId="14323" xr:uid="{00000000-0005-0000-0000-0000E9260000}"/>
    <cellStyle name="___laroux_2_EWC 43.5MW8oMtresc 3_25_021 3 4 2" xfId="14324" xr:uid="{00000000-0005-0000-0000-0000EA260000}"/>
    <cellStyle name="___laroux_2_EWC 43.5MW8oMtresc 3_25_021 3 5" xfId="14325" xr:uid="{00000000-0005-0000-0000-0000EB260000}"/>
    <cellStyle name="___laroux_2_EWC 43.5MW8oMtresc 3_25_021 3 5 2" xfId="14326" xr:uid="{00000000-0005-0000-0000-0000EC260000}"/>
    <cellStyle name="___laroux_2_EWC 43.5MW8oMtresc 3_25_021 3 6" xfId="14327" xr:uid="{00000000-0005-0000-0000-0000ED260000}"/>
    <cellStyle name="___laroux_2_EWC 43.5MW8oMtresc 3_25_021 4" xfId="14328" xr:uid="{00000000-0005-0000-0000-0000EE260000}"/>
    <cellStyle name="___laroux_2_EWC 43.5MW8oMtresc 3_25_021_1" xfId="14329" xr:uid="{00000000-0005-0000-0000-0000EF260000}"/>
    <cellStyle name="___laroux_2_EWC 43.5MW8oMtresc 3_25_021_1_071212 Unlevered McCormick Model - 2003 version" xfId="14330" xr:uid="{00000000-0005-0000-0000-0000F0260000}"/>
    <cellStyle name="___laroux_2_EWC 43.5MW8oMtresc 3_25_021_Book5" xfId="14331" xr:uid="{00000000-0005-0000-0000-0000F1260000}"/>
    <cellStyle name="___laroux_2_EWC 43.5MW8oMtresc 3_25_021_CHECK - White Creek Final Closing Model_2007 11 16 vequity method FINAL" xfId="14332" xr:uid="{00000000-0005-0000-0000-0000F2260000}"/>
    <cellStyle name="___laroux_2_EWC 43.5MW8oMtresc 3_25_021_CHECK - White Creek Final Closing Model_2007 11 16 vequity method FINAL 2" xfId="14333" xr:uid="{00000000-0005-0000-0000-0000F3260000}"/>
    <cellStyle name="___laroux_2_EWC 43.5MW8oMtresc 3_25_021_CHECK - White Creek Final Closing Model_2007 11 16 vequity method FINAL 2 2" xfId="14334" xr:uid="{00000000-0005-0000-0000-0000F4260000}"/>
    <cellStyle name="___laroux_2_EWC 43.5MW8oMtresc 3_25_021_CHECK - White Creek Final Closing Model_2007 11 16 vequity method FINAL 3" xfId="14335" xr:uid="{00000000-0005-0000-0000-0000F5260000}"/>
    <cellStyle name="___laroux_2_EWC 43.5MW8oMtresc 3_25_021_Horizon round 1 model vFINAL" xfId="14336" xr:uid="{00000000-0005-0000-0000-0000F6260000}"/>
    <cellStyle name="___laroux_2_EWC 43.5MW8oMtresc 3_25_021_Horizon round 1 model vFINAL 2" xfId="14337" xr:uid="{00000000-0005-0000-0000-0000F7260000}"/>
    <cellStyle name="___laroux_2_EWC 43.5MW8oMtresc 3_25_021_Horizon round 1 model vFINAL 2 2" xfId="14338" xr:uid="{00000000-0005-0000-0000-0000F8260000}"/>
    <cellStyle name="___laroux_2_EWC 43.5MW8oMtresc 3_25_021_Horizon round 1 model vFINAL 3" xfId="14339" xr:uid="{00000000-0005-0000-0000-0000F9260000}"/>
    <cellStyle name="___laroux_2_EWC 43.5MW8oMtresc 3_25_021_Horizon round 1 model vFINAL 3 2" xfId="14340" xr:uid="{00000000-0005-0000-0000-0000FA260000}"/>
    <cellStyle name="___laroux_2_EWC 43.5MW8oMtresc 3_25_021_Horizon round 1 model vFINAL 4" xfId="14341" xr:uid="{00000000-0005-0000-0000-0000FB260000}"/>
    <cellStyle name="___laroux_2_EWC 43.5MW8oMtresc 3_25_021_Horizon round 1 model vFINAL_1" xfId="14342" xr:uid="{00000000-0005-0000-0000-0000FC260000}"/>
    <cellStyle name="___laroux_2_EWC 43.5MW8oMtresc 3_25_021_Horizon round 1 model vFINAL_1 2" xfId="14343" xr:uid="{00000000-0005-0000-0000-0000FD260000}"/>
    <cellStyle name="___laroux_2_EWC 43.5MW8oMtresc 3_25_021_Horizon round 1 model vFINAL_1 2 2" xfId="14344" xr:uid="{00000000-0005-0000-0000-0000FE260000}"/>
    <cellStyle name="___laroux_2_EWC 43.5MW8oMtresc 3_25_021_Horizon round 1 model vFINAL_1 3" xfId="14345" xr:uid="{00000000-0005-0000-0000-0000FF260000}"/>
    <cellStyle name="___laroux_2_EWC 43.5MW8oMtresc 3_25_021_Horizon round 1 model vFINAL_1 3 2" xfId="14346" xr:uid="{00000000-0005-0000-0000-000000270000}"/>
    <cellStyle name="___laroux_2_EWC 43.5MW8oMtresc 3_25_021_Horizon round 1 model vFINAL_1 4" xfId="14347" xr:uid="{00000000-0005-0000-0000-000001270000}"/>
    <cellStyle name="___laroux_2_EWC 43.5MW8oMtresc 3_25_021_Horizon round 1 model vFINAL_1_Project Farwest III Model 03-20-07 v135" xfId="14348" xr:uid="{00000000-0005-0000-0000-000002270000}"/>
    <cellStyle name="___laroux_2_EWC 43.5MW8oMtresc 3_25_021_Horizon round 1 model vFINAL_1_Project Farwest III Model 03-20-07 v135 2" xfId="14349" xr:uid="{00000000-0005-0000-0000-000003270000}"/>
    <cellStyle name="___laroux_2_EWC 43.5MW8oMtresc 3_25_021_Horizon round 1 model vFINAL_1_Project Farwest III Model 03-20-07 v135 2 2" xfId="14350" xr:uid="{00000000-0005-0000-0000-000004270000}"/>
    <cellStyle name="___laroux_2_EWC 43.5MW8oMtresc 3_25_021_Horizon round 1 model vFINAL_1_Project Farwest III Model 03-20-07 v135 3" xfId="14351" xr:uid="{00000000-0005-0000-0000-000005270000}"/>
    <cellStyle name="___laroux_2_EWC 43.5MW8oMtresc 3_25_021_Horizon round 1 model vFINAL_1_Project Farwest III Model 03-20-07 v135 3 2" xfId="14352" xr:uid="{00000000-0005-0000-0000-000006270000}"/>
    <cellStyle name="___laroux_2_EWC 43.5MW8oMtresc 3_25_021_Horizon round 1 model vFINAL_1_Project Farwest III Model 03-20-07 v135 4" xfId="14353" xr:uid="{00000000-0005-0000-0000-000007270000}"/>
    <cellStyle name="___laroux_2_EWC 43.5MW8oMtresc 3_25_021_Horizon round 1 model vFINAL_1_Project Farwest III Model 03-20-07 v135_UPC G&amp;A (5-3-07)" xfId="14354" xr:uid="{00000000-0005-0000-0000-000008270000}"/>
    <cellStyle name="___laroux_2_EWC 43.5MW8oMtresc 3_25_021_Horizon round 1 model vFINAL_1_Project Farwest III Model 03-20-07 v135_UPC G&amp;A (5-3-07) 2" xfId="14355" xr:uid="{00000000-0005-0000-0000-000009270000}"/>
    <cellStyle name="___laroux_2_EWC 43.5MW8oMtresc 3_25_021_Horizon round 1 model vFINAL_1_Project Farwest III Model 03-20-07 v135_UPC G&amp;A (5-3-07) 2 2" xfId="14356" xr:uid="{00000000-0005-0000-0000-00000A270000}"/>
    <cellStyle name="___laroux_2_EWC 43.5MW8oMtresc 3_25_021_Horizon round 1 model vFINAL_1_Project Farwest III Model 03-20-07 v135_UPC G&amp;A (5-3-07) 3" xfId="14357" xr:uid="{00000000-0005-0000-0000-00000B270000}"/>
    <cellStyle name="___laroux_2_EWC 43.5MW8oMtresc 3_25_021_Horizon round 1 model vFINAL_1_Project Farwest III Model 03-20-07 v135_UPC G&amp;A (5-3-07) 3 2" xfId="14358" xr:uid="{00000000-0005-0000-0000-00000C270000}"/>
    <cellStyle name="___laroux_2_EWC 43.5MW8oMtresc 3_25_021_Horizon round 1 model vFINAL_1_Project Farwest III Model 03-20-07 v135_UPC G&amp;A (5-3-07) 4" xfId="14359" xr:uid="{00000000-0005-0000-0000-00000D270000}"/>
    <cellStyle name="___laroux_2_EWC 43.5MW8oMtresc 3_25_021_Horizon round 1 model vFINAL_1_Project Makani Model 04-11-07 v6" xfId="14360" xr:uid="{00000000-0005-0000-0000-00000E270000}"/>
    <cellStyle name="___laroux_2_EWC 43.5MW8oMtresc 3_25_021_Horizon round 1 model vFINAL_1_Project Makani Model 04-11-07 v6 2" xfId="14361" xr:uid="{00000000-0005-0000-0000-00000F270000}"/>
    <cellStyle name="___laroux_2_EWC 43.5MW8oMtresc 3_25_021_Horizon round 1 model vFINAL_1_Project Makani Model 04-11-07 v6 2 2" xfId="14362" xr:uid="{00000000-0005-0000-0000-000010270000}"/>
    <cellStyle name="___laroux_2_EWC 43.5MW8oMtresc 3_25_021_Horizon round 1 model vFINAL_1_Project Makani Model 04-11-07 v6 3" xfId="14363" xr:uid="{00000000-0005-0000-0000-000011270000}"/>
    <cellStyle name="___laroux_2_EWC 43.5MW8oMtresc 3_25_021_Horizon round 1 model vFINAL_1_Project Makani Model 04-11-07 v6 3 2" xfId="14364" xr:uid="{00000000-0005-0000-0000-000012270000}"/>
    <cellStyle name="___laroux_2_EWC 43.5MW8oMtresc 3_25_021_Horizon round 1 model vFINAL_1_Project Makani Model 04-11-07 v6 4" xfId="14365" xr:uid="{00000000-0005-0000-0000-000013270000}"/>
    <cellStyle name="___laroux_2_EWC 43.5MW8oMtresc 3_25_021_Horizon round 1 model vFINAL_1_Project Makani Model 04-11-07 v6_UPC G&amp;A (5-3-07)" xfId="14366" xr:uid="{00000000-0005-0000-0000-000014270000}"/>
    <cellStyle name="___laroux_2_EWC 43.5MW8oMtresc 3_25_021_Horizon round 1 model vFINAL_1_Project Makani Model 04-11-07 v6_UPC G&amp;A (5-3-07) 2" xfId="14367" xr:uid="{00000000-0005-0000-0000-000015270000}"/>
    <cellStyle name="___laroux_2_EWC 43.5MW8oMtresc 3_25_021_Horizon round 1 model vFINAL_1_Project Makani Model 04-11-07 v6_UPC G&amp;A (5-3-07) 2 2" xfId="14368" xr:uid="{00000000-0005-0000-0000-000016270000}"/>
    <cellStyle name="___laroux_2_EWC 43.5MW8oMtresc 3_25_021_Horizon round 1 model vFINAL_1_Project Makani Model 04-11-07 v6_UPC G&amp;A (5-3-07) 3" xfId="14369" xr:uid="{00000000-0005-0000-0000-000017270000}"/>
    <cellStyle name="___laroux_2_EWC 43.5MW8oMtresc 3_25_021_Horizon round 1 model vFINAL_1_Project Makani Model 04-11-07 v6_UPC G&amp;A (5-3-07) 3 2" xfId="14370" xr:uid="{00000000-0005-0000-0000-000018270000}"/>
    <cellStyle name="___laroux_2_EWC 43.5MW8oMtresc 3_25_021_Horizon round 1 model vFINAL_1_Project Makani Model 04-11-07 v6_UPC G&amp;A (5-3-07) 4" xfId="14371" xr:uid="{00000000-0005-0000-0000-000019270000}"/>
    <cellStyle name="___laroux_2_EWC 43.5MW8oMtresc 3_25_021_Pre-Tax GAAP" xfId="14372" xr:uid="{00000000-0005-0000-0000-00001A270000}"/>
    <cellStyle name="___laroux_2_EWC 43.5MW8oMtresc 3_25_021_Pre-Tax GAAP 2" xfId="14373" xr:uid="{00000000-0005-0000-0000-00001B270000}"/>
    <cellStyle name="___laroux_2_EWC 43.5MW8oMtresc 3_25_021_Pre-Tax GAAP 2 2" xfId="14374" xr:uid="{00000000-0005-0000-0000-00001C270000}"/>
    <cellStyle name="___laroux_2_EWC 43.5MW8oMtresc 3_25_021_Pre-Tax GAAP 3" xfId="14375" xr:uid="{00000000-0005-0000-0000-00001D270000}"/>
    <cellStyle name="___laroux_2_EWC 43.5MW8oMtresc 3_25_021_WPP - Ormat 6-5-2007  v19i with internal accounting v3 eq method FINAL" xfId="14376" xr:uid="{00000000-0005-0000-0000-00001E270000}"/>
    <cellStyle name="___laroux_2_EWC 43.5MW8oMtresc 3_25_021_WPP - Ormat 6-5-2007  v19i with internal accounting v3 eq method FINAL 2" xfId="14377" xr:uid="{00000000-0005-0000-0000-00001F270000}"/>
    <cellStyle name="___laroux_2_EWC 43.5MW8oMtresc 3_25_021_WPP - Ormat 6-5-2007  v19i with internal accounting v3 eq method FINAL 2 2" xfId="14378" xr:uid="{00000000-0005-0000-0000-000020270000}"/>
    <cellStyle name="___laroux_2_EWC 43.5MW8oMtresc 3_25_021_WPP - Ormat 6-5-2007  v19i with internal accounting v3 eq method FINAL 3" xfId="14379" xr:uid="{00000000-0005-0000-0000-000021270000}"/>
    <cellStyle name="___laroux_2_EWC 43.5MW8oMtresc 3_25_02v2" xfId="14380" xr:uid="{00000000-0005-0000-0000-000022270000}"/>
    <cellStyle name="___laroux_2_EWC 43.5MW8oMtresc 3_25_02v2_071212 Unlevered McCormick Model - 2003 version" xfId="14381" xr:uid="{00000000-0005-0000-0000-000023270000}"/>
    <cellStyle name="___laroux_2_EWC 43.5MW8oMtresc 3_25_02v2w_esc" xfId="14382" xr:uid="{00000000-0005-0000-0000-000024270000}"/>
    <cellStyle name="___laroux_2_EWC 43.5MW8oMtresc 3_25_02v2w_esc_071212 Unlevered McCormick Model - 2003 version" xfId="14383" xr:uid="{00000000-0005-0000-0000-000025270000}"/>
    <cellStyle name="___laroux_2_EWC 43.5MW8oMtresc 3_25_02v2w_esc_1" xfId="14384" xr:uid="{00000000-0005-0000-0000-000026270000}"/>
    <cellStyle name="___laroux_2_EWC 43.5MW8oMtresc 3_25_02v2w_esc_1 2" xfId="14385" xr:uid="{00000000-0005-0000-0000-000027270000}"/>
    <cellStyle name="___laroux_2_EWC 43.5MW8oMtresc 3_25_02v2w_esc_1 2 2" xfId="14386" xr:uid="{00000000-0005-0000-0000-000028270000}"/>
    <cellStyle name="___laroux_2_EWC 43.5MW8oMtresc 3_25_02v2w_esc_1 2 2 2" xfId="14387" xr:uid="{00000000-0005-0000-0000-000029270000}"/>
    <cellStyle name="___laroux_2_EWC 43.5MW8oMtresc 3_25_02v2w_esc_1 2 3" xfId="14388" xr:uid="{00000000-0005-0000-0000-00002A270000}"/>
    <cellStyle name="___laroux_2_EWC 43.5MW8oMtresc 3_25_02v2w_esc_1 2 3 2" xfId="14389" xr:uid="{00000000-0005-0000-0000-00002B270000}"/>
    <cellStyle name="___laroux_2_EWC 43.5MW8oMtresc 3_25_02v2w_esc_1 2 4" xfId="14390" xr:uid="{00000000-0005-0000-0000-00002C270000}"/>
    <cellStyle name="___laroux_2_EWC 43.5MW8oMtresc 3_25_02v2w_esc_1 2 4 2" xfId="14391" xr:uid="{00000000-0005-0000-0000-00002D270000}"/>
    <cellStyle name="___laroux_2_EWC 43.5MW8oMtresc 3_25_02v2w_esc_1 2 5" xfId="14392" xr:uid="{00000000-0005-0000-0000-00002E270000}"/>
    <cellStyle name="___laroux_2_EWC 43.5MW8oMtresc 3_25_02v2w_esc_1 2 5 2" xfId="14393" xr:uid="{00000000-0005-0000-0000-00002F270000}"/>
    <cellStyle name="___laroux_2_EWC 43.5MW8oMtresc 3_25_02v2w_esc_1 2 6" xfId="14394" xr:uid="{00000000-0005-0000-0000-000030270000}"/>
    <cellStyle name="___laroux_2_EWC 43.5MW8oMtresc 3_25_02v2w_esc_1 3" xfId="14395" xr:uid="{00000000-0005-0000-0000-000031270000}"/>
    <cellStyle name="___laroux_2_EWC 43.5MW8oMtresc 3_25_02v2w_esc_1 3 2" xfId="14396" xr:uid="{00000000-0005-0000-0000-000032270000}"/>
    <cellStyle name="___laroux_2_EWC 43.5MW8oMtresc 3_25_02v2w_esc_1 3 2 2" xfId="14397" xr:uid="{00000000-0005-0000-0000-000033270000}"/>
    <cellStyle name="___laroux_2_EWC 43.5MW8oMtresc 3_25_02v2w_esc_1 3 3" xfId="14398" xr:uid="{00000000-0005-0000-0000-000034270000}"/>
    <cellStyle name="___laroux_2_EWC 43.5MW8oMtresc 3_25_02v2w_esc_1 3 3 2" xfId="14399" xr:uid="{00000000-0005-0000-0000-000035270000}"/>
    <cellStyle name="___laroux_2_EWC 43.5MW8oMtresc 3_25_02v2w_esc_1 3 4" xfId="14400" xr:uid="{00000000-0005-0000-0000-000036270000}"/>
    <cellStyle name="___laroux_2_EWC 43.5MW8oMtresc 3_25_02v2w_esc_1 3 4 2" xfId="14401" xr:uid="{00000000-0005-0000-0000-000037270000}"/>
    <cellStyle name="___laroux_2_EWC 43.5MW8oMtresc 3_25_02v2w_esc_1 3 5" xfId="14402" xr:uid="{00000000-0005-0000-0000-000038270000}"/>
    <cellStyle name="___laroux_2_EWC 43.5MW8oMtresc 3_25_02v2w_esc_1 3 5 2" xfId="14403" xr:uid="{00000000-0005-0000-0000-000039270000}"/>
    <cellStyle name="___laroux_2_EWC 43.5MW8oMtresc 3_25_02v2w_esc_1 3 6" xfId="14404" xr:uid="{00000000-0005-0000-0000-00003A270000}"/>
    <cellStyle name="___laroux_2_EWC 43.5MW8oMtresc 3_25_02v2w_esc_1 4" xfId="14405" xr:uid="{00000000-0005-0000-0000-00003B270000}"/>
    <cellStyle name="___laroux_2_EWC 43.5MW8oMtresc 3_25_02v2w_esc_1_CHECK - White Creek Final Closing Model_2007 11 16 vequity method FINAL" xfId="14406" xr:uid="{00000000-0005-0000-0000-00003C270000}"/>
    <cellStyle name="___laroux_2_EWC 43.5MW8oMtresc 3_25_02v2w_esc_1_CHECK - White Creek Final Closing Model_2007 11 16 vequity method FINAL 2" xfId="14407" xr:uid="{00000000-0005-0000-0000-00003D270000}"/>
    <cellStyle name="___laroux_2_EWC 43.5MW8oMtresc 3_25_02v2w_esc_1_CHECK - White Creek Final Closing Model_2007 11 16 vequity method FINAL 2 2" xfId="14408" xr:uid="{00000000-0005-0000-0000-00003E270000}"/>
    <cellStyle name="___laroux_2_EWC 43.5MW8oMtresc 3_25_02v2w_esc_1_CHECK - White Creek Final Closing Model_2007 11 16 vequity method FINAL 3" xfId="14409" xr:uid="{00000000-0005-0000-0000-00003F270000}"/>
    <cellStyle name="___laroux_2_EWC 43.5MW8oMtresc 3_25_02v2w_esc_1_Horizon round 1 model vFINAL" xfId="14410" xr:uid="{00000000-0005-0000-0000-000040270000}"/>
    <cellStyle name="___laroux_2_EWC 43.5MW8oMtresc 3_25_02v2w_esc_1_Horizon round 1 model vFINAL 2" xfId="14411" xr:uid="{00000000-0005-0000-0000-000041270000}"/>
    <cellStyle name="___laroux_2_EWC 43.5MW8oMtresc 3_25_02v2w_esc_1_Horizon round 1 model vFINAL 2 2" xfId="14412" xr:uid="{00000000-0005-0000-0000-000042270000}"/>
    <cellStyle name="___laroux_2_EWC 43.5MW8oMtresc 3_25_02v2w_esc_1_Horizon round 1 model vFINAL 3" xfId="14413" xr:uid="{00000000-0005-0000-0000-000043270000}"/>
    <cellStyle name="___laroux_2_EWC 43.5MW8oMtresc 3_25_02v2w_esc_1_Horizon round 1 model vFINAL 3 2" xfId="14414" xr:uid="{00000000-0005-0000-0000-000044270000}"/>
    <cellStyle name="___laroux_2_EWC 43.5MW8oMtresc 3_25_02v2w_esc_1_Horizon round 1 model vFINAL 4" xfId="14415" xr:uid="{00000000-0005-0000-0000-000045270000}"/>
    <cellStyle name="___laroux_2_EWC 43.5MW8oMtresc 3_25_02v2w_esc_1_Horizon round 1 model vFINAL_1" xfId="14416" xr:uid="{00000000-0005-0000-0000-000046270000}"/>
    <cellStyle name="___laroux_2_EWC 43.5MW8oMtresc 3_25_02v2w_esc_1_Horizon round 1 model vFINAL_1 2" xfId="14417" xr:uid="{00000000-0005-0000-0000-000047270000}"/>
    <cellStyle name="___laroux_2_EWC 43.5MW8oMtresc 3_25_02v2w_esc_1_Horizon round 1 model vFINAL_1 2 2" xfId="14418" xr:uid="{00000000-0005-0000-0000-000048270000}"/>
    <cellStyle name="___laroux_2_EWC 43.5MW8oMtresc 3_25_02v2w_esc_1_Horizon round 1 model vFINAL_1 3" xfId="14419" xr:uid="{00000000-0005-0000-0000-000049270000}"/>
    <cellStyle name="___laroux_2_EWC 43.5MW8oMtresc 3_25_02v2w_esc_1_Horizon round 1 model vFINAL_1 3 2" xfId="14420" xr:uid="{00000000-0005-0000-0000-00004A270000}"/>
    <cellStyle name="___laroux_2_EWC 43.5MW8oMtresc 3_25_02v2w_esc_1_Horizon round 1 model vFINAL_1 4" xfId="14421" xr:uid="{00000000-0005-0000-0000-00004B270000}"/>
    <cellStyle name="___laroux_2_EWC 43.5MW8oMtresc 3_25_02v2w_esc_1_Horizon round 1 model vFINAL_1_Project Farwest III Model 03-20-07 v135" xfId="14422" xr:uid="{00000000-0005-0000-0000-00004C270000}"/>
    <cellStyle name="___laroux_2_EWC 43.5MW8oMtresc 3_25_02v2w_esc_1_Horizon round 1 model vFINAL_1_Project Farwest III Model 03-20-07 v135 2" xfId="14423" xr:uid="{00000000-0005-0000-0000-00004D270000}"/>
    <cellStyle name="___laroux_2_EWC 43.5MW8oMtresc 3_25_02v2w_esc_1_Horizon round 1 model vFINAL_1_Project Farwest III Model 03-20-07 v135 2 2" xfId="14424" xr:uid="{00000000-0005-0000-0000-00004E270000}"/>
    <cellStyle name="___laroux_2_EWC 43.5MW8oMtresc 3_25_02v2w_esc_1_Horizon round 1 model vFINAL_1_Project Farwest III Model 03-20-07 v135 3" xfId="14425" xr:uid="{00000000-0005-0000-0000-00004F270000}"/>
    <cellStyle name="___laroux_2_EWC 43.5MW8oMtresc 3_25_02v2w_esc_1_Horizon round 1 model vFINAL_1_Project Farwest III Model 03-20-07 v135 3 2" xfId="14426" xr:uid="{00000000-0005-0000-0000-000050270000}"/>
    <cellStyle name="___laroux_2_EWC 43.5MW8oMtresc 3_25_02v2w_esc_1_Horizon round 1 model vFINAL_1_Project Farwest III Model 03-20-07 v135 4" xfId="14427" xr:uid="{00000000-0005-0000-0000-000051270000}"/>
    <cellStyle name="___laroux_2_EWC 43.5MW8oMtresc 3_25_02v2w_esc_1_Horizon round 1 model vFINAL_1_Project Farwest III Model 03-20-07 v135_UPC G&amp;A (5-3-07)" xfId="14428" xr:uid="{00000000-0005-0000-0000-000052270000}"/>
    <cellStyle name="___laroux_2_EWC 43.5MW8oMtresc 3_25_02v2w_esc_1_Horizon round 1 model vFINAL_1_Project Farwest III Model 03-20-07 v135_UPC G&amp;A (5-3-07) 2" xfId="14429" xr:uid="{00000000-0005-0000-0000-000053270000}"/>
    <cellStyle name="___laroux_2_EWC 43.5MW8oMtresc 3_25_02v2w_esc_1_Horizon round 1 model vFINAL_1_Project Farwest III Model 03-20-07 v135_UPC G&amp;A (5-3-07) 2 2" xfId="14430" xr:uid="{00000000-0005-0000-0000-000054270000}"/>
    <cellStyle name="___laroux_2_EWC 43.5MW8oMtresc 3_25_02v2w_esc_1_Horizon round 1 model vFINAL_1_Project Farwest III Model 03-20-07 v135_UPC G&amp;A (5-3-07) 3" xfId="14431" xr:uid="{00000000-0005-0000-0000-000055270000}"/>
    <cellStyle name="___laroux_2_EWC 43.5MW8oMtresc 3_25_02v2w_esc_1_Horizon round 1 model vFINAL_1_Project Farwest III Model 03-20-07 v135_UPC G&amp;A (5-3-07) 3 2" xfId="14432" xr:uid="{00000000-0005-0000-0000-000056270000}"/>
    <cellStyle name="___laroux_2_EWC 43.5MW8oMtresc 3_25_02v2w_esc_1_Horizon round 1 model vFINAL_1_Project Farwest III Model 03-20-07 v135_UPC G&amp;A (5-3-07) 4" xfId="14433" xr:uid="{00000000-0005-0000-0000-000057270000}"/>
    <cellStyle name="___laroux_2_EWC 43.5MW8oMtresc 3_25_02v2w_esc_1_Horizon round 1 model vFINAL_1_Project Makani Model 04-11-07 v6" xfId="14434" xr:uid="{00000000-0005-0000-0000-000058270000}"/>
    <cellStyle name="___laroux_2_EWC 43.5MW8oMtresc 3_25_02v2w_esc_1_Horizon round 1 model vFINAL_1_Project Makani Model 04-11-07 v6 2" xfId="14435" xr:uid="{00000000-0005-0000-0000-000059270000}"/>
    <cellStyle name="___laroux_2_EWC 43.5MW8oMtresc 3_25_02v2w_esc_1_Horizon round 1 model vFINAL_1_Project Makani Model 04-11-07 v6 2 2" xfId="14436" xr:uid="{00000000-0005-0000-0000-00005A270000}"/>
    <cellStyle name="___laroux_2_EWC 43.5MW8oMtresc 3_25_02v2w_esc_1_Horizon round 1 model vFINAL_1_Project Makani Model 04-11-07 v6 3" xfId="14437" xr:uid="{00000000-0005-0000-0000-00005B270000}"/>
    <cellStyle name="___laroux_2_EWC 43.5MW8oMtresc 3_25_02v2w_esc_1_Horizon round 1 model vFINAL_1_Project Makani Model 04-11-07 v6 3 2" xfId="14438" xr:uid="{00000000-0005-0000-0000-00005C270000}"/>
    <cellStyle name="___laroux_2_EWC 43.5MW8oMtresc 3_25_02v2w_esc_1_Horizon round 1 model vFINAL_1_Project Makani Model 04-11-07 v6 4" xfId="14439" xr:uid="{00000000-0005-0000-0000-00005D270000}"/>
    <cellStyle name="___laroux_2_EWC 43.5MW8oMtresc 3_25_02v2w_esc_1_Horizon round 1 model vFINAL_1_Project Makani Model 04-11-07 v6_UPC G&amp;A (5-3-07)" xfId="14440" xr:uid="{00000000-0005-0000-0000-00005E270000}"/>
    <cellStyle name="___laroux_2_EWC 43.5MW8oMtresc 3_25_02v2w_esc_1_Horizon round 1 model vFINAL_1_Project Makani Model 04-11-07 v6_UPC G&amp;A (5-3-07) 2" xfId="14441" xr:uid="{00000000-0005-0000-0000-00005F270000}"/>
    <cellStyle name="___laroux_2_EWC 43.5MW8oMtresc 3_25_02v2w_esc_1_Horizon round 1 model vFINAL_1_Project Makani Model 04-11-07 v6_UPC G&amp;A (5-3-07) 2 2" xfId="14442" xr:uid="{00000000-0005-0000-0000-000060270000}"/>
    <cellStyle name="___laroux_2_EWC 43.5MW8oMtresc 3_25_02v2w_esc_1_Horizon round 1 model vFINAL_1_Project Makani Model 04-11-07 v6_UPC G&amp;A (5-3-07) 3" xfId="14443" xr:uid="{00000000-0005-0000-0000-000061270000}"/>
    <cellStyle name="___laroux_2_EWC 43.5MW8oMtresc 3_25_02v2w_esc_1_Horizon round 1 model vFINAL_1_Project Makani Model 04-11-07 v6_UPC G&amp;A (5-3-07) 3 2" xfId="14444" xr:uid="{00000000-0005-0000-0000-000062270000}"/>
    <cellStyle name="___laroux_2_EWC 43.5MW8oMtresc 3_25_02v2w_esc_1_Horizon round 1 model vFINAL_1_Project Makani Model 04-11-07 v6_UPC G&amp;A (5-3-07) 4" xfId="14445" xr:uid="{00000000-0005-0000-0000-000063270000}"/>
    <cellStyle name="___laroux_2_EWC 43.5MW8oMtresc 3_25_02v2w_esc_1_Pre-Tax GAAP" xfId="14446" xr:uid="{00000000-0005-0000-0000-000064270000}"/>
    <cellStyle name="___laroux_2_EWC 43.5MW8oMtresc 3_25_02v2w_esc_1_Pre-Tax GAAP 2" xfId="14447" xr:uid="{00000000-0005-0000-0000-000065270000}"/>
    <cellStyle name="___laroux_2_EWC 43.5MW8oMtresc 3_25_02v2w_esc_1_Pre-Tax GAAP 2 2" xfId="14448" xr:uid="{00000000-0005-0000-0000-000066270000}"/>
    <cellStyle name="___laroux_2_EWC 43.5MW8oMtresc 3_25_02v2w_esc_1_Pre-Tax GAAP 3" xfId="14449" xr:uid="{00000000-0005-0000-0000-000067270000}"/>
    <cellStyle name="___laroux_2_EWC 43.5MW8oMtresc 3_25_02v2w_esc_1_WPP - Ormat 6-5-2007  v19i with internal accounting v3 eq method FINAL" xfId="14450" xr:uid="{00000000-0005-0000-0000-000068270000}"/>
    <cellStyle name="___laroux_2_EWC 43.5MW8oMtresc 3_25_02v2w_esc_1_WPP - Ormat 6-5-2007  v19i with internal accounting v3 eq method FINAL 2" xfId="14451" xr:uid="{00000000-0005-0000-0000-000069270000}"/>
    <cellStyle name="___laroux_2_EWC 43.5MW8oMtresc 3_25_02v2w_esc_1_WPP - Ormat 6-5-2007  v19i with internal accounting v3 eq method FINAL 2 2" xfId="14452" xr:uid="{00000000-0005-0000-0000-00006A270000}"/>
    <cellStyle name="___laroux_2_EWC 43.5MW8oMtresc 3_25_02v2w_esc_1_WPP - Ormat 6-5-2007  v19i with internal accounting v3 eq method FINAL 3" xfId="14453" xr:uid="{00000000-0005-0000-0000-00006B270000}"/>
    <cellStyle name="___laroux_2_Wind farm - operation CF" xfId="14454" xr:uid="{00000000-0005-0000-0000-00006C270000}"/>
    <cellStyle name="___laroux_2_Wind farm - operation CF 2" xfId="14455" xr:uid="{00000000-0005-0000-0000-00006D270000}"/>
    <cellStyle name="___laroux_2_Wind farm - operation CF 2 2" xfId="14456" xr:uid="{00000000-0005-0000-0000-00006E270000}"/>
    <cellStyle name="___laroux_2_Wind farm - operation CF 2 2 2" xfId="14457" xr:uid="{00000000-0005-0000-0000-00006F270000}"/>
    <cellStyle name="___laroux_2_Wind farm - operation CF 2 3" xfId="14458" xr:uid="{00000000-0005-0000-0000-000070270000}"/>
    <cellStyle name="___laroux_2_Wind farm - operation CF 2 3 2" xfId="14459" xr:uid="{00000000-0005-0000-0000-000071270000}"/>
    <cellStyle name="___laroux_2_Wind farm - operation CF 2 4" xfId="14460" xr:uid="{00000000-0005-0000-0000-000072270000}"/>
    <cellStyle name="___laroux_2_Wind farm - operation CF 2 4 2" xfId="14461" xr:uid="{00000000-0005-0000-0000-000073270000}"/>
    <cellStyle name="___laroux_2_Wind farm - operation CF 2 5" xfId="14462" xr:uid="{00000000-0005-0000-0000-000074270000}"/>
    <cellStyle name="___laroux_2_Wind farm - operation CF 2 5 2" xfId="14463" xr:uid="{00000000-0005-0000-0000-000075270000}"/>
    <cellStyle name="___laroux_2_Wind farm - operation CF 2 6" xfId="14464" xr:uid="{00000000-0005-0000-0000-000076270000}"/>
    <cellStyle name="___laroux_2_Wind farm - operation CF 3" xfId="14465" xr:uid="{00000000-0005-0000-0000-000077270000}"/>
    <cellStyle name="___laroux_2_Wind farm - operation CF 3 2" xfId="14466" xr:uid="{00000000-0005-0000-0000-000078270000}"/>
    <cellStyle name="___laroux_2_Wind farm - operation CF 3 2 2" xfId="14467" xr:uid="{00000000-0005-0000-0000-000079270000}"/>
    <cellStyle name="___laroux_2_Wind farm - operation CF 3 3" xfId="14468" xr:uid="{00000000-0005-0000-0000-00007A270000}"/>
    <cellStyle name="___laroux_2_Wind farm - operation CF 3 3 2" xfId="14469" xr:uid="{00000000-0005-0000-0000-00007B270000}"/>
    <cellStyle name="___laroux_2_Wind farm - operation CF 3 4" xfId="14470" xr:uid="{00000000-0005-0000-0000-00007C270000}"/>
    <cellStyle name="___laroux_2_Wind farm - operation CF 3 4 2" xfId="14471" xr:uid="{00000000-0005-0000-0000-00007D270000}"/>
    <cellStyle name="___laroux_2_Wind farm - operation CF 3 5" xfId="14472" xr:uid="{00000000-0005-0000-0000-00007E270000}"/>
    <cellStyle name="___laroux_2_Wind farm - operation CF 3 5 2" xfId="14473" xr:uid="{00000000-0005-0000-0000-00007F270000}"/>
    <cellStyle name="___laroux_2_Wind farm - operation CF 3 6" xfId="14474" xr:uid="{00000000-0005-0000-0000-000080270000}"/>
    <cellStyle name="___laroux_2_Wind farm - operation CF 4" xfId="14475" xr:uid="{00000000-0005-0000-0000-000081270000}"/>
    <cellStyle name="___laroux_2_Wind farm - operation CF_CHECK - White Creek Final Closing Model_2007 11 16 vequity method FINAL" xfId="14476" xr:uid="{00000000-0005-0000-0000-000082270000}"/>
    <cellStyle name="___laroux_2_Wind farm - operation CF_CHECK - White Creek Final Closing Model_2007 11 16 vequity method FINAL 2" xfId="14477" xr:uid="{00000000-0005-0000-0000-000083270000}"/>
    <cellStyle name="___laroux_2_Wind farm - operation CF_CHECK - White Creek Final Closing Model_2007 11 16 vequity method FINAL 2 2" xfId="14478" xr:uid="{00000000-0005-0000-0000-000084270000}"/>
    <cellStyle name="___laroux_2_Wind farm - operation CF_CHECK - White Creek Final Closing Model_2007 11 16 vequity method FINAL 3" xfId="14479" xr:uid="{00000000-0005-0000-0000-000085270000}"/>
    <cellStyle name="___laroux_2_Wind farm - operation CF_Horizon round 1 model vFINAL" xfId="14480" xr:uid="{00000000-0005-0000-0000-000086270000}"/>
    <cellStyle name="___laroux_2_Wind farm - operation CF_Horizon round 1 model vFINAL 2" xfId="14481" xr:uid="{00000000-0005-0000-0000-000087270000}"/>
    <cellStyle name="___laroux_2_Wind farm - operation CF_Horizon round 1 model vFINAL 2 2" xfId="14482" xr:uid="{00000000-0005-0000-0000-000088270000}"/>
    <cellStyle name="___laroux_2_Wind farm - operation CF_Horizon round 1 model vFINAL 3" xfId="14483" xr:uid="{00000000-0005-0000-0000-000089270000}"/>
    <cellStyle name="___laroux_2_Wind farm - operation CF_Horizon round 1 model vFINAL 3 2" xfId="14484" xr:uid="{00000000-0005-0000-0000-00008A270000}"/>
    <cellStyle name="___laroux_2_Wind farm - operation CF_Horizon round 1 model vFINAL 4" xfId="14485" xr:uid="{00000000-0005-0000-0000-00008B270000}"/>
    <cellStyle name="___laroux_2_Wind farm - operation CF_Horizon round 1 model vFINAL_1" xfId="14486" xr:uid="{00000000-0005-0000-0000-00008C270000}"/>
    <cellStyle name="___laroux_2_Wind farm - operation CF_Horizon round 1 model vFINAL_1 2" xfId="14487" xr:uid="{00000000-0005-0000-0000-00008D270000}"/>
    <cellStyle name="___laroux_2_Wind farm - operation CF_Horizon round 1 model vFINAL_1 2 2" xfId="14488" xr:uid="{00000000-0005-0000-0000-00008E270000}"/>
    <cellStyle name="___laroux_2_Wind farm - operation CF_Horizon round 1 model vFINAL_1 3" xfId="14489" xr:uid="{00000000-0005-0000-0000-00008F270000}"/>
    <cellStyle name="___laroux_2_Wind farm - operation CF_Horizon round 1 model vFINAL_1 3 2" xfId="14490" xr:uid="{00000000-0005-0000-0000-000090270000}"/>
    <cellStyle name="___laroux_2_Wind farm - operation CF_Horizon round 1 model vFINAL_1 4" xfId="14491" xr:uid="{00000000-0005-0000-0000-000091270000}"/>
    <cellStyle name="___laroux_2_Wind farm - operation CF_Horizon round 1 model vFINAL_1_Project Farwest III Model 03-20-07 v135" xfId="14492" xr:uid="{00000000-0005-0000-0000-000092270000}"/>
    <cellStyle name="___laroux_2_Wind farm - operation CF_Horizon round 1 model vFINAL_1_Project Farwest III Model 03-20-07 v135 2" xfId="14493" xr:uid="{00000000-0005-0000-0000-000093270000}"/>
    <cellStyle name="___laroux_2_Wind farm - operation CF_Horizon round 1 model vFINAL_1_Project Farwest III Model 03-20-07 v135 2 2" xfId="14494" xr:uid="{00000000-0005-0000-0000-000094270000}"/>
    <cellStyle name="___laroux_2_Wind farm - operation CF_Horizon round 1 model vFINAL_1_Project Farwest III Model 03-20-07 v135 3" xfId="14495" xr:uid="{00000000-0005-0000-0000-000095270000}"/>
    <cellStyle name="___laroux_2_Wind farm - operation CF_Horizon round 1 model vFINAL_1_Project Farwest III Model 03-20-07 v135 3 2" xfId="14496" xr:uid="{00000000-0005-0000-0000-000096270000}"/>
    <cellStyle name="___laroux_2_Wind farm - operation CF_Horizon round 1 model vFINAL_1_Project Farwest III Model 03-20-07 v135 4" xfId="14497" xr:uid="{00000000-0005-0000-0000-000097270000}"/>
    <cellStyle name="___laroux_2_Wind farm - operation CF_Horizon round 1 model vFINAL_1_Project Farwest III Model 03-20-07 v135_UPC G&amp;A (5-3-07)" xfId="14498" xr:uid="{00000000-0005-0000-0000-000098270000}"/>
    <cellStyle name="___laroux_2_Wind farm - operation CF_Horizon round 1 model vFINAL_1_Project Farwest III Model 03-20-07 v135_UPC G&amp;A (5-3-07) 2" xfId="14499" xr:uid="{00000000-0005-0000-0000-000099270000}"/>
    <cellStyle name="___laroux_2_Wind farm - operation CF_Horizon round 1 model vFINAL_1_Project Farwest III Model 03-20-07 v135_UPC G&amp;A (5-3-07) 2 2" xfId="14500" xr:uid="{00000000-0005-0000-0000-00009A270000}"/>
    <cellStyle name="___laroux_2_Wind farm - operation CF_Horizon round 1 model vFINAL_1_Project Farwest III Model 03-20-07 v135_UPC G&amp;A (5-3-07) 3" xfId="14501" xr:uid="{00000000-0005-0000-0000-00009B270000}"/>
    <cellStyle name="___laroux_2_Wind farm - operation CF_Horizon round 1 model vFINAL_1_Project Farwest III Model 03-20-07 v135_UPC G&amp;A (5-3-07) 3 2" xfId="14502" xr:uid="{00000000-0005-0000-0000-00009C270000}"/>
    <cellStyle name="___laroux_2_Wind farm - operation CF_Horizon round 1 model vFINAL_1_Project Farwest III Model 03-20-07 v135_UPC G&amp;A (5-3-07) 4" xfId="14503" xr:uid="{00000000-0005-0000-0000-00009D270000}"/>
    <cellStyle name="___laroux_2_Wind farm - operation CF_Horizon round 1 model vFINAL_1_Project Makani Model 04-11-07 v6" xfId="14504" xr:uid="{00000000-0005-0000-0000-00009E270000}"/>
    <cellStyle name="___laroux_2_Wind farm - operation CF_Horizon round 1 model vFINAL_1_Project Makani Model 04-11-07 v6 2" xfId="14505" xr:uid="{00000000-0005-0000-0000-00009F270000}"/>
    <cellStyle name="___laroux_2_Wind farm - operation CF_Horizon round 1 model vFINAL_1_Project Makani Model 04-11-07 v6 2 2" xfId="14506" xr:uid="{00000000-0005-0000-0000-0000A0270000}"/>
    <cellStyle name="___laroux_2_Wind farm - operation CF_Horizon round 1 model vFINAL_1_Project Makani Model 04-11-07 v6 3" xfId="14507" xr:uid="{00000000-0005-0000-0000-0000A1270000}"/>
    <cellStyle name="___laroux_2_Wind farm - operation CF_Horizon round 1 model vFINAL_1_Project Makani Model 04-11-07 v6 3 2" xfId="14508" xr:uid="{00000000-0005-0000-0000-0000A2270000}"/>
    <cellStyle name="___laroux_2_Wind farm - operation CF_Horizon round 1 model vFINAL_1_Project Makani Model 04-11-07 v6 4" xfId="14509" xr:uid="{00000000-0005-0000-0000-0000A3270000}"/>
    <cellStyle name="___laroux_2_Wind farm - operation CF_Horizon round 1 model vFINAL_1_Project Makani Model 04-11-07 v6_UPC G&amp;A (5-3-07)" xfId="14510" xr:uid="{00000000-0005-0000-0000-0000A4270000}"/>
    <cellStyle name="___laroux_2_Wind farm - operation CF_Horizon round 1 model vFINAL_1_Project Makani Model 04-11-07 v6_UPC G&amp;A (5-3-07) 2" xfId="14511" xr:uid="{00000000-0005-0000-0000-0000A5270000}"/>
    <cellStyle name="___laroux_2_Wind farm - operation CF_Horizon round 1 model vFINAL_1_Project Makani Model 04-11-07 v6_UPC G&amp;A (5-3-07) 2 2" xfId="14512" xr:uid="{00000000-0005-0000-0000-0000A6270000}"/>
    <cellStyle name="___laroux_2_Wind farm - operation CF_Horizon round 1 model vFINAL_1_Project Makani Model 04-11-07 v6_UPC G&amp;A (5-3-07) 3" xfId="14513" xr:uid="{00000000-0005-0000-0000-0000A7270000}"/>
    <cellStyle name="___laroux_2_Wind farm - operation CF_Horizon round 1 model vFINAL_1_Project Makani Model 04-11-07 v6_UPC G&amp;A (5-3-07) 3 2" xfId="14514" xr:uid="{00000000-0005-0000-0000-0000A8270000}"/>
    <cellStyle name="___laroux_2_Wind farm - operation CF_Horizon round 1 model vFINAL_1_Project Makani Model 04-11-07 v6_UPC G&amp;A (5-3-07) 4" xfId="14515" xr:uid="{00000000-0005-0000-0000-0000A9270000}"/>
    <cellStyle name="___laroux_2_Wind farm - operation CF_Pre-Tax GAAP" xfId="14516" xr:uid="{00000000-0005-0000-0000-0000AA270000}"/>
    <cellStyle name="___laroux_2_Wind farm - operation CF_Pre-Tax GAAP 2" xfId="14517" xr:uid="{00000000-0005-0000-0000-0000AB270000}"/>
    <cellStyle name="___laroux_2_Wind farm - operation CF_Pre-Tax GAAP 2 2" xfId="14518" xr:uid="{00000000-0005-0000-0000-0000AC270000}"/>
    <cellStyle name="___laroux_2_Wind farm - operation CF_Pre-Tax GAAP 3" xfId="14519" xr:uid="{00000000-0005-0000-0000-0000AD270000}"/>
    <cellStyle name="___laroux_2_Wind farm - operation CF_WPP - Ormat 6-5-2007  v19i with internal accounting v3 eq method FINAL" xfId="14520" xr:uid="{00000000-0005-0000-0000-0000AE270000}"/>
    <cellStyle name="___laroux_2_Wind farm - operation CF_WPP - Ormat 6-5-2007  v19i with internal accounting v3 eq method FINAL 2" xfId="14521" xr:uid="{00000000-0005-0000-0000-0000AF270000}"/>
    <cellStyle name="___laroux_2_Wind farm - operation CF_WPP - Ormat 6-5-2007  v19i with internal accounting v3 eq method FINAL 2 2" xfId="14522" xr:uid="{00000000-0005-0000-0000-0000B0270000}"/>
    <cellStyle name="___laroux_2_Wind farm - operation CF_WPP - Ormat 6-5-2007  v19i with internal accounting v3 eq method FINAL 3" xfId="14523" xr:uid="{00000000-0005-0000-0000-0000B1270000}"/>
    <cellStyle name="___laroux_3" xfId="14524" xr:uid="{00000000-0005-0000-0000-0000B2270000}"/>
    <cellStyle name="___laroux_3_071212 Unlevered McCormick Model - 2003 version" xfId="14525" xr:uid="{00000000-0005-0000-0000-0000B3270000}"/>
    <cellStyle name="___laroux_4" xfId="14526" xr:uid="{00000000-0005-0000-0000-0000B4270000}"/>
    <cellStyle name="___laroux_4_071212 Unlevered McCormick Model - 2003 version" xfId="14527" xr:uid="{00000000-0005-0000-0000-0000B5270000}"/>
    <cellStyle name="___laroux_5" xfId="14528" xr:uid="{00000000-0005-0000-0000-0000B6270000}"/>
    <cellStyle name="___laroux_5_071212 Unlevered McCormick Model - 2003 version" xfId="14529" xr:uid="{00000000-0005-0000-0000-0000B7270000}"/>
    <cellStyle name="___laroux_5_B&amp;B Model 4.14.09" xfId="14530" xr:uid="{00000000-0005-0000-0000-0000B8270000}"/>
    <cellStyle name="___laroux_5_Bridge" xfId="14531" xr:uid="{00000000-0005-0000-0000-0000B9270000}"/>
    <cellStyle name="___laroux_5_Merchant Trent" xfId="14532" xr:uid="{00000000-0005-0000-0000-0000BA270000}"/>
    <cellStyle name="___laroux_5_Purchase Accounting PPA's" xfId="14533" xr:uid="{00000000-0005-0000-0000-0000BB270000}"/>
    <cellStyle name="___laroux_5_Story II_OpCom_6-26-09" xfId="14534" xr:uid="{00000000-0005-0000-0000-0000BC270000}"/>
    <cellStyle name="___laroux_6" xfId="14535" xr:uid="{00000000-0005-0000-0000-0000BD270000}"/>
    <cellStyle name="___laroux_6_071212 Unlevered McCormick Model - 2003 version" xfId="14536" xr:uid="{00000000-0005-0000-0000-0000BE270000}"/>
    <cellStyle name="___laroux_6_B&amp;B Model 4.14.09" xfId="14537" xr:uid="{00000000-0005-0000-0000-0000BF270000}"/>
    <cellStyle name="___laroux_6_Bridge" xfId="14538" xr:uid="{00000000-0005-0000-0000-0000C0270000}"/>
    <cellStyle name="___laroux_6_Liberty Model 07 23 07 WITH TAXES_v3" xfId="14539" xr:uid="{00000000-0005-0000-0000-0000C1270000}"/>
    <cellStyle name="___laroux_6_Merchant Trent" xfId="14540" xr:uid="{00000000-0005-0000-0000-0000C2270000}"/>
    <cellStyle name="___laroux_6_Purchase Accounting PPA's" xfId="14541" xr:uid="{00000000-0005-0000-0000-0000C3270000}"/>
    <cellStyle name="___laroux_6_Story II_OpCom_6-26-09" xfId="14542" xr:uid="{00000000-0005-0000-0000-0000C4270000}"/>
    <cellStyle name="___laroux_7" xfId="14543" xr:uid="{00000000-0005-0000-0000-0000C5270000}"/>
    <cellStyle name="___laroux_7_071212 Unlevered McCormick Model - 2003 version" xfId="14544" xr:uid="{00000000-0005-0000-0000-0000C6270000}"/>
    <cellStyle name="___laroux_8" xfId="14545" xr:uid="{00000000-0005-0000-0000-0000C7270000}"/>
    <cellStyle name="___laroux_8 2" xfId="14546" xr:uid="{00000000-0005-0000-0000-0000C8270000}"/>
    <cellStyle name="___laroux_8 2 2" xfId="14547" xr:uid="{00000000-0005-0000-0000-0000C9270000}"/>
    <cellStyle name="___laroux_8 2_Accounting" xfId="14548" xr:uid="{00000000-0005-0000-0000-0000CA270000}"/>
    <cellStyle name="___laroux_8 2_Accounting 2" xfId="14549" xr:uid="{00000000-0005-0000-0000-0000CB270000}"/>
    <cellStyle name="___laroux_8 2_Book3" xfId="14550" xr:uid="{00000000-0005-0000-0000-0000CC270000}"/>
    <cellStyle name="___laroux_8 2_Book3 2" xfId="14551" xr:uid="{00000000-0005-0000-0000-0000CD270000}"/>
    <cellStyle name="___laroux_8 2_Naturener Montana Portfolio_temp_Part2" xfId="14552" xr:uid="{00000000-0005-0000-0000-0000CE270000}"/>
    <cellStyle name="___laroux_8 2_Naturener Montana Portfolio_temp_Part2 2" xfId="14553" xr:uid="{00000000-0005-0000-0000-0000CF270000}"/>
    <cellStyle name="___laroux_8 3" xfId="14554" xr:uid="{00000000-0005-0000-0000-0000D0270000}"/>
    <cellStyle name="___laroux_8 3 2" xfId="14555" xr:uid="{00000000-0005-0000-0000-0000D1270000}"/>
    <cellStyle name="___laroux_8 4" xfId="14556" xr:uid="{00000000-0005-0000-0000-0000D2270000}"/>
    <cellStyle name="___laroux_8 4 2" xfId="14557" xr:uid="{00000000-0005-0000-0000-0000D3270000}"/>
    <cellStyle name="___laroux_8 5" xfId="14558" xr:uid="{00000000-0005-0000-0000-0000D4270000}"/>
    <cellStyle name="___laroux_8 5 2" xfId="14559" xr:uid="{00000000-0005-0000-0000-0000D5270000}"/>
    <cellStyle name="___laroux_8 6" xfId="14560" xr:uid="{00000000-0005-0000-0000-0000D6270000}"/>
    <cellStyle name="___laroux_8 6 2" xfId="14561" xr:uid="{00000000-0005-0000-0000-0000D7270000}"/>
    <cellStyle name="___laroux_8 7" xfId="14562" xr:uid="{00000000-0005-0000-0000-0000D8270000}"/>
    <cellStyle name="___laroux_8 7 2" xfId="14563" xr:uid="{00000000-0005-0000-0000-0000D9270000}"/>
    <cellStyle name="___laroux_8 8" xfId="14564" xr:uid="{00000000-0005-0000-0000-0000DA270000}"/>
    <cellStyle name="___laroux_8_#1 Levered Beech Ridge_021109_Grant,Bonus,No PTCs,MACRs,Term Debt NOL" xfId="14565" xr:uid="{00000000-0005-0000-0000-0000DB270000}"/>
    <cellStyle name="___laroux_8_#1 Levered Beech Ridge_021109_Grant,Bonus,No PTCs,MACRs,Term Debt NOL 2" xfId="14566" xr:uid="{00000000-0005-0000-0000-0000DC270000}"/>
    <cellStyle name="___laroux_8_#1 LeveredGrand_Ridge_II-III_021009_Grant,Bonus,No PTCs,MACRs,Term Debt, NOL" xfId="14567" xr:uid="{00000000-0005-0000-0000-0000DD270000}"/>
    <cellStyle name="___laroux_8_#1 LeveredGrand_Ridge_II-III_021009_Grant,Bonus,No PTCs,MACRs,Term Debt, NOL 2" xfId="14568" xr:uid="{00000000-0005-0000-0000-0000DE270000}"/>
    <cellStyle name="___laroux_8_#1 LeveredGrand_Ridge_II-III_021009_Grant,Bonus,No PTCs,MACRs,Term Debt, NOL_BeechR Pivot Table 12.2.09" xfId="14569" xr:uid="{00000000-0005-0000-0000-0000DF270000}"/>
    <cellStyle name="___laroux_8_#1 LeveredGrand_Ridge_II-III_021009_Grant,Bonus,No PTCs,MACRs,Term Debt, NOL_BeechR Pivot Table 12.2.09 2" xfId="14570" xr:uid="{00000000-0005-0000-0000-0000E0270000}"/>
    <cellStyle name="___laroux_8_071212 Unlevered McCormick Model - 2003 version" xfId="14571" xr:uid="{00000000-0005-0000-0000-0000E1270000}"/>
    <cellStyle name="___laroux_8_071212 Unlevered McCormick Model - 2003 version 2" xfId="14572" xr:uid="{00000000-0005-0000-0000-0000E2270000}"/>
    <cellStyle name="___laroux_8_071212 Unlevered McCormick Model - 2003 version_Accounting" xfId="14573" xr:uid="{00000000-0005-0000-0000-0000E3270000}"/>
    <cellStyle name="___laroux_8_071212 Unlevered McCormick Model - 2003 version_Accounting 2" xfId="14574" xr:uid="{00000000-0005-0000-0000-0000E4270000}"/>
    <cellStyle name="___laroux_8_071212 Unlevered McCormick Model - 2003 version_Book3" xfId="14575" xr:uid="{00000000-0005-0000-0000-0000E5270000}"/>
    <cellStyle name="___laroux_8_071212 Unlevered McCormick Model - 2003 version_Book3 2" xfId="14576" xr:uid="{00000000-0005-0000-0000-0000E6270000}"/>
    <cellStyle name="___laroux_8_071212 Unlevered McCormick Model - 2003 version_Naturener Montana Portfolio_temp_Part2" xfId="14577" xr:uid="{00000000-0005-0000-0000-0000E7270000}"/>
    <cellStyle name="___laroux_8_071212 Unlevered McCormick Model - 2003 version_Naturener Montana Portfolio_temp_Part2 2" xfId="14578" xr:uid="{00000000-0005-0000-0000-0000E8270000}"/>
    <cellStyle name="___laroux_8_1.Inputs" xfId="14579" xr:uid="{00000000-0005-0000-0000-0000E9270000}"/>
    <cellStyle name="___laroux_8_2008 IWNA 7.75% 53% ERISA P50 (Invnergy)_FROM JPM" xfId="14580" xr:uid="{00000000-0005-0000-0000-0000EA270000}"/>
    <cellStyle name="___laroux_8_2008 IWNA 7.75% 53% ERISA P50 (Invnergy)_FROM JPM 2" xfId="14581" xr:uid="{00000000-0005-0000-0000-0000EB270000}"/>
    <cellStyle name="___laroux_8_2008 IWNA 7.75% 53% ERISA P50 (Invnergy)_FROM JPM_IWNA 3-Pack ECCA Sheldon Funding 01302009" xfId="14582" xr:uid="{00000000-0005-0000-0000-0000EC270000}"/>
    <cellStyle name="___laroux_8_2008 IWNA 7.75% 53% ERISA P50 (Invnergy)_FROM JPM_IWNA 3-Pack ECCA Sheldon Funding 01302009 2" xfId="14583" xr:uid="{00000000-0005-0000-0000-0000ED270000}"/>
    <cellStyle name="___laroux_8_2008 IWNA Portfolio 06182008 v2 (WC Hedge)_JPM BL sizing" xfId="14584" xr:uid="{00000000-0005-0000-0000-0000EE270000}"/>
    <cellStyle name="___laroux_8_2008 IWNA Portfolio 06182008 v2 (WC Hedge)_JPM BL sizing 2" xfId="14585" xr:uid="{00000000-0005-0000-0000-0000EF270000}"/>
    <cellStyle name="___laroux_8_2008 IWNA Portfolio 06182008 v2 (WC Hedge)_JPM BL sizing_BeechR Pivot Table 12.2.09" xfId="14586" xr:uid="{00000000-0005-0000-0000-0000F0270000}"/>
    <cellStyle name="___laroux_8_2008 IWNA Portfolio 06182008 v2 (WC Hedge)_JPM BL sizing_BeechR Pivot Table 12.2.09 2" xfId="14587" xr:uid="{00000000-0005-0000-0000-0000F1270000}"/>
    <cellStyle name="___laroux_8_2008 IWNA Portfolio 06182008 v2 (WC Hedge)_JPM BL sizing_IWNA 3-Pack ECCA Sheldon Funding 01302009" xfId="14588" xr:uid="{00000000-0005-0000-0000-0000F2270000}"/>
    <cellStyle name="___laroux_8_2008 IWNA Portfolio 06182008 v2 (WC Hedge)_JPM BL sizing_IWNA 3-Pack ECCA Sheldon Funding 01302009 2" xfId="14589" xr:uid="{00000000-0005-0000-0000-0000F3270000}"/>
    <cellStyle name="___laroux_8_2008 IWNA Portfolio 06232008 (JPM)_BL Sizing" xfId="14590" xr:uid="{00000000-0005-0000-0000-0000F4270000}"/>
    <cellStyle name="___laroux_8_2008 IWNA Portfolio 06232008 (JPM)_BL Sizing 2" xfId="14591" xr:uid="{00000000-0005-0000-0000-0000F5270000}"/>
    <cellStyle name="___laroux_8_2008 IWNA Portfolio 06232008 (JPM)_BL Sizing_BeechR Pivot Table 12.2.09" xfId="14592" xr:uid="{00000000-0005-0000-0000-0000F6270000}"/>
    <cellStyle name="___laroux_8_2008 IWNA Portfolio 06232008 (JPM)_BL Sizing_BeechR Pivot Table 12.2.09 2" xfId="14593" xr:uid="{00000000-0005-0000-0000-0000F7270000}"/>
    <cellStyle name="___laroux_8_2008 IWNA Portfolio 06232008 (JPM)_BL Sizing_IWNA 3-Pack ECCA Sheldon Funding 01302009" xfId="14594" xr:uid="{00000000-0005-0000-0000-0000F8270000}"/>
    <cellStyle name="___laroux_8_2008 IWNA Portfolio 06232008 (JPM)_BL Sizing_IWNA 3-Pack ECCA Sheldon Funding 01302009 2" xfId="14595" xr:uid="{00000000-0005-0000-0000-0000F9270000}"/>
    <cellStyle name="___laroux_8_2008 IWNA Portfolio 08022008 (JPM TE) updated for WC vol" xfId="14596" xr:uid="{00000000-0005-0000-0000-0000FA270000}"/>
    <cellStyle name="___laroux_8_2008 IWNA Portfolio 08022008 (JPM TE) updated for WC vol 2" xfId="14597" xr:uid="{00000000-0005-0000-0000-0000FB270000}"/>
    <cellStyle name="___laroux_8_2008 IWNA Portfolio 08022008 (JPM TE) updated for WC vol_BeechR Pivot Table 12.2.09" xfId="14598" xr:uid="{00000000-0005-0000-0000-0000FC270000}"/>
    <cellStyle name="___laroux_8_2008 IWNA Portfolio 08022008 (JPM TE) updated for WC vol_BeechR Pivot Table 12.2.09 2" xfId="14599" xr:uid="{00000000-0005-0000-0000-0000FD270000}"/>
    <cellStyle name="___laroux_8_2008 IWNA Portfolio 08022008 (JPM TE) updated for WC vol_IWNA 3-Pack ECCA Sheldon Funding 01302009" xfId="14600" xr:uid="{00000000-0005-0000-0000-0000FE270000}"/>
    <cellStyle name="___laroux_8_2008 IWNA Portfolio 08022008 (JPM TE) updated for WC vol_IWNA 3-Pack ECCA Sheldon Funding 01302009 2" xfId="14601" xr:uid="{00000000-0005-0000-0000-0000FF270000}"/>
    <cellStyle name="___laroux_8_2008 IWNA Portfolio 09262008 (JPM TE &amp; CE)__TE Assumps" xfId="14602" xr:uid="{00000000-0005-0000-0000-000000280000}"/>
    <cellStyle name="___laroux_8_2008 IWNA Portfolio 09262008 (JPM TE &amp; CE)__TE Assumps 2" xfId="14603" xr:uid="{00000000-0005-0000-0000-000001280000}"/>
    <cellStyle name="___laroux_8_2008 IWNA Portfolio 09262008 (JPM TE &amp; CE)__TE Assumps_IWNA 3-Pack ECCA Sheldon Funding 01302009" xfId="14604" xr:uid="{00000000-0005-0000-0000-000002280000}"/>
    <cellStyle name="___laroux_8_2008 IWNA Portfolio 09262008 (JPM TE &amp; CE)__TE Assumps_IWNA 3-Pack ECCA Sheldon Funding 01302009 2" xfId="14605" xr:uid="{00000000-0005-0000-0000-000003280000}"/>
    <cellStyle name="___laroux_8_2008 IWNA v12 7.75% 53% TaxEx P50 (Invenergy)_10242008" xfId="14606" xr:uid="{00000000-0005-0000-0000-000004280000}"/>
    <cellStyle name="___laroux_8_2008 IWNA v12 7.75% 53% TaxEx P50 (Invenergy)_10242008 2" xfId="14607" xr:uid="{00000000-0005-0000-0000-000005280000}"/>
    <cellStyle name="___laroux_8_2008 IWNA v12 7.75% 53% TaxEx P50 (Invenergy)_10242008_IWNA 3-Pack ECCA Sheldon Funding 01302009" xfId="14608" xr:uid="{00000000-0005-0000-0000-000006280000}"/>
    <cellStyle name="___laroux_8_2008 IWNA v12 7.75% 53% TaxEx P50 (Invenergy)_10242008_IWNA 3-Pack ECCA Sheldon Funding 01302009 2" xfId="14609" xr:uid="{00000000-0005-0000-0000-000007280000}"/>
    <cellStyle name="___laroux_8_2008 IWNA v12 7.75% 53% TaxEx P50 (Invenergy)_NO HAIRCUTS" xfId="14610" xr:uid="{00000000-0005-0000-0000-000008280000}"/>
    <cellStyle name="___laroux_8_2008 IWNA v12 7.75% 53% TaxEx P50 (Invenergy)_NO HAIRCUTS 2" xfId="14611" xr:uid="{00000000-0005-0000-0000-000009280000}"/>
    <cellStyle name="___laroux_8_2008 IWNA v12 7.75% 53% TaxEx P50 (Invenergy)_NO HAIRCUTS_IWNA 3-Pack ECCA Sheldon Funding 01302009" xfId="14612" xr:uid="{00000000-0005-0000-0000-00000A280000}"/>
    <cellStyle name="___laroux_8_2008 IWNA v12 7.75% 53% TaxEx P50 (Invenergy)_NO HAIRCUTS_IWNA 3-Pack ECCA Sheldon Funding 01302009 2" xfId="14613" xr:uid="{00000000-0005-0000-0000-00000B280000}"/>
    <cellStyle name="___laroux_8_Accounting" xfId="14614" xr:uid="{00000000-0005-0000-0000-00000C280000}"/>
    <cellStyle name="___laroux_8_Accounting 2" xfId="14615" xr:uid="{00000000-0005-0000-0000-00000D280000}"/>
    <cellStyle name="___laroux_8_Alta Mesa v3 10yr 6.75% $10m no Bonus P50" xfId="14616" xr:uid="{00000000-0005-0000-0000-00000E280000}"/>
    <cellStyle name="___laroux_8_Alta Mesa v3 10yr 6.75% $10m no Bonus P50 2" xfId="14617" xr:uid="{00000000-0005-0000-0000-00000F280000}"/>
    <cellStyle name="___laroux_8_Alta Mesa v3 10yr 6.75% $10m no Bonus P50_BeechR Pivot Table 12.2.09" xfId="14618" xr:uid="{00000000-0005-0000-0000-000010280000}"/>
    <cellStyle name="___laroux_8_Alta Mesa v3 10yr 6.75% $10m no Bonus P50_BeechR Pivot Table 12.2.09 2" xfId="14619" xr:uid="{00000000-0005-0000-0000-000011280000}"/>
    <cellStyle name="___laroux_8_Alta Mesa v3 10yr 6.75% $10m no Bonus P50_IWNA 3-Pack ECCA Sheldon Funding 01302009" xfId="14620" xr:uid="{00000000-0005-0000-0000-000012280000}"/>
    <cellStyle name="___laroux_8_Alta Mesa v3 10yr 6.75% $10m no Bonus P50_IWNA 3-Pack ECCA Sheldon Funding 01302009 2" xfId="14621" xr:uid="{00000000-0005-0000-0000-000013280000}"/>
    <cellStyle name="___laroux_8_Alta Mesa v3 10yr 7.25% $10m Bonus P50" xfId="14622" xr:uid="{00000000-0005-0000-0000-000014280000}"/>
    <cellStyle name="___laroux_8_Alta Mesa v3 10yr 7.25% $10m Bonus P50 2" xfId="14623" xr:uid="{00000000-0005-0000-0000-000015280000}"/>
    <cellStyle name="___laroux_8_Alta Mesa v3 10yr 7.25% $10m Bonus P50_BeechR Pivot Table 12.2.09" xfId="14624" xr:uid="{00000000-0005-0000-0000-000016280000}"/>
    <cellStyle name="___laroux_8_Alta Mesa v3 10yr 7.25% $10m Bonus P50_BeechR Pivot Table 12.2.09 2" xfId="14625" xr:uid="{00000000-0005-0000-0000-000017280000}"/>
    <cellStyle name="___laroux_8_Alta Mesa v3 10yr 7.25% $10m Bonus P50_IWNA 3-Pack ECCA Sheldon Funding 01302009" xfId="14626" xr:uid="{00000000-0005-0000-0000-000018280000}"/>
    <cellStyle name="___laroux_8_Alta Mesa v3 10yr 7.25% $10m Bonus P50_IWNA 3-Pack ECCA Sheldon Funding 01302009 2" xfId="14627" xr:uid="{00000000-0005-0000-0000-000019280000}"/>
    <cellStyle name="___laroux_8_BeechR Pivot Table 12.2.09" xfId="14628" xr:uid="{00000000-0005-0000-0000-00001A280000}"/>
    <cellStyle name="___laroux_8_BeechR Pivot Table 12.2.09 2" xfId="14629" xr:uid="{00000000-0005-0000-0000-00001B280000}"/>
    <cellStyle name="___laroux_8_Big Otter 101209 Grant and TE 100.5MW_20mileT" xfId="14630" xr:uid="{00000000-0005-0000-0000-00001C280000}"/>
    <cellStyle name="___laroux_8_Big Otter 101209 Grant and TE 100.5MW_20mileT 2" xfId="14631" xr:uid="{00000000-0005-0000-0000-00001D280000}"/>
    <cellStyle name="___laroux_8_Bish Hill_$77.5_lowncf_ Bundled Price_Lenders_092909" xfId="14632" xr:uid="{00000000-0005-0000-0000-00001E280000}"/>
    <cellStyle name="___laroux_8_Bish Hill_$77.5_lowncf_ Bundled Price_Lenders_092909 2" xfId="14633" xr:uid="{00000000-0005-0000-0000-00001F280000}"/>
    <cellStyle name="___laroux_8_BishHilll_1.25M per WTG with $72 bundled price_200MWs_BF" xfId="14634" xr:uid="{00000000-0005-0000-0000-000020280000}"/>
    <cellStyle name="___laroux_8_BishHilll_1.25M per WTG with $72 bundled price_200MWs_BF 2" xfId="14635" xr:uid="{00000000-0005-0000-0000-000021280000}"/>
    <cellStyle name="___laroux_8_Bishop Hill_Grant_082409_200MW" xfId="14636" xr:uid="{00000000-0005-0000-0000-000022280000}"/>
    <cellStyle name="___laroux_8_Bishop Hill_Grant_082409_200MW 2" xfId="14637" xr:uid="{00000000-0005-0000-0000-000023280000}"/>
    <cellStyle name="___laroux_8_Book3" xfId="14638" xr:uid="{00000000-0005-0000-0000-000024280000}"/>
    <cellStyle name="___laroux_8_Book3 2" xfId="14639" xr:uid="{00000000-0005-0000-0000-000025280000}"/>
    <cellStyle name="___laroux_8_Buzzard Creek_250MW_PTC_010610" xfId="14640" xr:uid="{00000000-0005-0000-0000-000026280000}"/>
    <cellStyle name="___laroux_8_Buzzard Creek_250MW_PTC_010610 2" xfId="14641" xr:uid="{00000000-0005-0000-0000-000027280000}"/>
    <cellStyle name="___laroux_8_California Ridge 120109 and 200MW" xfId="14642" xr:uid="{00000000-0005-0000-0000-000028280000}"/>
    <cellStyle name="___laroux_8_California Ridge 120109 and 200MW 2" xfId="14643" xr:uid="{00000000-0005-0000-0000-000029280000}"/>
    <cellStyle name="___laroux_8_California Ridge_042909_Grant and TE_99M_as bid" xfId="14644" xr:uid="{00000000-0005-0000-0000-00002A280000}"/>
    <cellStyle name="___laroux_8_California Ridge_042909_Grant and TE_99M_as bid 2" xfId="14645" xr:uid="{00000000-0005-0000-0000-00002B280000}"/>
    <cellStyle name="___laroux_8_California Ridge_042909_Grant and TE_99Mw" xfId="14646" xr:uid="{00000000-0005-0000-0000-00002C280000}"/>
    <cellStyle name="___laroux_8_California Ridge_042909_Grant and TE_99Mw 2" xfId="14647" xr:uid="{00000000-0005-0000-0000-00002D280000}"/>
    <cellStyle name="___laroux_8_CHECK - White Creek Final Closing Model_2007 11 16 vequity method FINAL" xfId="14648" xr:uid="{00000000-0005-0000-0000-00002E280000}"/>
    <cellStyle name="___laroux_8_CHECK - White Creek Final Closing Model_2007 11 16 vequity method FINAL 2" xfId="14649" xr:uid="{00000000-0005-0000-0000-00002F280000}"/>
    <cellStyle name="___laroux_8_Copy of G&amp;A_reports_v4" xfId="14650" xr:uid="{00000000-0005-0000-0000-000030280000}"/>
    <cellStyle name="___laroux_8_Copy of NEW Levered GRIIIII_03312009_MCF v2" xfId="14651" xr:uid="{00000000-0005-0000-0000-000031280000}"/>
    <cellStyle name="___laroux_8_Copy of NEW Levered GRIIIII_03312009_MCF v2 2" xfId="14652" xr:uid="{00000000-0005-0000-0000-000032280000}"/>
    <cellStyle name="___laroux_8_Copy of NEW Levered GRIIIII_03312009_MCF v2_BeechR Pivot Table 12.2.09" xfId="14653" xr:uid="{00000000-0005-0000-0000-000033280000}"/>
    <cellStyle name="___laroux_8_Copy of NEW Levered GRIIIII_03312009_MCF v2_BeechR Pivot Table 12.2.09 2" xfId="14654" xr:uid="{00000000-0005-0000-0000-000034280000}"/>
    <cellStyle name="___laroux_8_Copy of Vento III v27i P50 1st" xfId="14655" xr:uid="{00000000-0005-0000-0000-000035280000}"/>
    <cellStyle name="___laroux_8_Distribution Break Out" xfId="14656" xr:uid="{00000000-0005-0000-0000-000036280000}"/>
    <cellStyle name="___laroux_8_Distribution Break Out 2" xfId="14657" xr:uid="{00000000-0005-0000-0000-000037280000}"/>
    <cellStyle name="___laroux_8_Distribution Break Out_BeechR Pivot Table 12.2.09" xfId="14658" xr:uid="{00000000-0005-0000-0000-000038280000}"/>
    <cellStyle name="___laroux_8_Distribution Break Out_BeechR Pivot Table 12.2.09 2" xfId="14659" xr:uid="{00000000-0005-0000-0000-000039280000}"/>
    <cellStyle name="___laroux_8_Distribution Break Out_IWNA 3-Pack ECCA Sheldon Funding 01302009" xfId="14660" xr:uid="{00000000-0005-0000-0000-00003A280000}"/>
    <cellStyle name="___laroux_8_Distribution Break Out_IWNA 3-Pack ECCA Sheldon Funding 01302009 2" xfId="14661" xr:uid="{00000000-0005-0000-0000-00003B280000}"/>
    <cellStyle name="___laroux_8_Final Internal Accounting UPC toggle Stetson v2 equity method FINAL v55" xfId="14662" xr:uid="{00000000-0005-0000-0000-00003C280000}"/>
    <cellStyle name="___laroux_8_Final Internal Accounting UPC toggle Stetson v2 equity method FINAL v55 2" xfId="14663" xr:uid="{00000000-0005-0000-0000-00003D280000}"/>
    <cellStyle name="___laroux_8_Final Internal Accounting UPC toggle Stetson v2 equity method FINAL v57" xfId="14664" xr:uid="{00000000-0005-0000-0000-00003E280000}"/>
    <cellStyle name="___laroux_8_Final Internal Accounting UPC toggle Stetson v2 equity method FINAL v57 2" xfId="14665" xr:uid="{00000000-0005-0000-0000-00003F280000}"/>
    <cellStyle name="___laroux_8_FVO" xfId="14666" xr:uid="{00000000-0005-0000-0000-000040280000}"/>
    <cellStyle name="___laroux_8_FVO 2" xfId="14667" xr:uid="{00000000-0005-0000-0000-000041280000}"/>
    <cellStyle name="___laroux_8_FVO_IWNA 3-Pack ECCA Sheldon Funding 01302009" xfId="14668" xr:uid="{00000000-0005-0000-0000-000042280000}"/>
    <cellStyle name="___laroux_8_FVO_IWNA 3-Pack ECCA Sheldon Funding 01302009 2" xfId="14669" xr:uid="{00000000-0005-0000-0000-000043280000}"/>
    <cellStyle name="___laroux_8_GRE 03252009_tpm_tables" xfId="14670" xr:uid="{00000000-0005-0000-0000-000044280000}"/>
    <cellStyle name="___laroux_8_GRE 03252009_tpm_tables 2" xfId="14671" xr:uid="{00000000-0005-0000-0000-000045280000}"/>
    <cellStyle name="___laroux_8_GRE 03252009_tpm_tables_BeechR Pivot Table 12.2.09" xfId="14672" xr:uid="{00000000-0005-0000-0000-000046280000}"/>
    <cellStyle name="___laroux_8_GRE 03252009_tpm_tables_BeechR Pivot Table 12.2.09 2" xfId="14673" xr:uid="{00000000-0005-0000-0000-000047280000}"/>
    <cellStyle name="___laroux_8_Hardin Grant 08312009_300MW" xfId="14674" xr:uid="{00000000-0005-0000-0000-000048280000}"/>
    <cellStyle name="___laroux_8_Hardin Grant 08312009_300MW 2" xfId="14675" xr:uid="{00000000-0005-0000-0000-000049280000}"/>
    <cellStyle name="___laroux_8_HoldCo Cap Accounts" xfId="14676" xr:uid="{00000000-0005-0000-0000-00004A280000}"/>
    <cellStyle name="___laroux_8_HoldCo Cap Accounts 2" xfId="14677" xr:uid="{00000000-0005-0000-0000-00004B280000}"/>
    <cellStyle name="___laroux_8_HoldCo Cap Accounts_BeechR Pivot Table 12.2.09" xfId="14678" xr:uid="{00000000-0005-0000-0000-00004C280000}"/>
    <cellStyle name="___laroux_8_HoldCo Cap Accounts_BeechR Pivot Table 12.2.09 2" xfId="14679" xr:uid="{00000000-0005-0000-0000-00004D280000}"/>
    <cellStyle name="___laroux_8_HoldCo Cap Accounts_IWNA 3-Pack ECCA Sheldon Funding 01302009" xfId="14680" xr:uid="{00000000-0005-0000-0000-00004E280000}"/>
    <cellStyle name="___laroux_8_HoldCo Cap Accounts_IWNA 3-Pack ECCA Sheldon Funding 01302009 2" xfId="14681" xr:uid="{00000000-0005-0000-0000-00004F280000}"/>
    <cellStyle name="___laroux_8_Inputs-General" xfId="14682" xr:uid="{00000000-0005-0000-0000-000050280000}"/>
    <cellStyle name="___laroux_8_Inputs-General 2" xfId="14683" xr:uid="{00000000-0005-0000-0000-000051280000}"/>
    <cellStyle name="___laroux_8_Inven Model V 15" xfId="14684" xr:uid="{00000000-0005-0000-0000-000052280000}"/>
    <cellStyle name="___laroux_8_Inven Model V 15 2" xfId="14685" xr:uid="{00000000-0005-0000-0000-000053280000}"/>
    <cellStyle name="___laroux_8_Inven Model V 15_IWNA 3-Pack ECCA Sheldon Funding 01302009" xfId="14686" xr:uid="{00000000-0005-0000-0000-000054280000}"/>
    <cellStyle name="___laroux_8_Inven Model V 15_IWNA 3-Pack ECCA Sheldon Funding 01302009 2" xfId="14687" xr:uid="{00000000-0005-0000-0000-000055280000}"/>
    <cellStyle name="___laroux_8_Invenergy Model -- 9-5-08 base" xfId="14688" xr:uid="{00000000-0005-0000-0000-000056280000}"/>
    <cellStyle name="___laroux_8_Invenergy Model -- 9-5-08 base 2" xfId="14689" xr:uid="{00000000-0005-0000-0000-000057280000}"/>
    <cellStyle name="___laroux_8_Invenergy Model -- 9-5-08 base_IWNA 3-Pack ECCA Sheldon Funding 01302009" xfId="14690" xr:uid="{00000000-0005-0000-0000-000058280000}"/>
    <cellStyle name="___laroux_8_Invenergy Model -- 9-5-08 base_IWNA 3-Pack ECCA Sheldon Funding 01302009 2" xfId="14691" xr:uid="{00000000-0005-0000-0000-000059280000}"/>
    <cellStyle name="___laroux_8_Invenergy Model -- IIF 6-24-08rs" xfId="14692" xr:uid="{00000000-0005-0000-0000-00005A280000}"/>
    <cellStyle name="___laroux_8_Invenergy Model -- IIF 6-24-08rs 2" xfId="14693" xr:uid="{00000000-0005-0000-0000-00005B280000}"/>
    <cellStyle name="___laroux_8_Invenergy Model -- IIF 6-24-08rs_BeechR Pivot Table 12.2.09" xfId="14694" xr:uid="{00000000-0005-0000-0000-00005C280000}"/>
    <cellStyle name="___laroux_8_Invenergy Model -- IIF 6-24-08rs_BeechR Pivot Table 12.2.09 2" xfId="14695" xr:uid="{00000000-0005-0000-0000-00005D280000}"/>
    <cellStyle name="___laroux_8_Invenergy Model -- IIF 6-24-08rs_IWNA 3-Pack ECCA Sheldon Funding 01302009" xfId="14696" xr:uid="{00000000-0005-0000-0000-00005E280000}"/>
    <cellStyle name="___laroux_8_Invenergy Model -- IIF 6-24-08rs_IWNA 3-Pack ECCA Sheldon Funding 01302009 2" xfId="14697" xr:uid="{00000000-0005-0000-0000-00005F280000}"/>
    <cellStyle name="___laroux_8_Invenergy Model -- IIF 7-16-08" xfId="14698" xr:uid="{00000000-0005-0000-0000-000060280000}"/>
    <cellStyle name="___laroux_8_Invenergy Model -- IIF 7-16-08 2" xfId="14699" xr:uid="{00000000-0005-0000-0000-000061280000}"/>
    <cellStyle name="___laroux_8_Invenergy Model -- IIF 7-16-08_BeechR Pivot Table 12.2.09" xfId="14700" xr:uid="{00000000-0005-0000-0000-000062280000}"/>
    <cellStyle name="___laroux_8_Invenergy Model -- IIF 7-16-08_BeechR Pivot Table 12.2.09 2" xfId="14701" xr:uid="{00000000-0005-0000-0000-000063280000}"/>
    <cellStyle name="___laroux_8_Invenergy Model -- IIF 7-16-08_IWNA 3-Pack ECCA Sheldon Funding 01302009" xfId="14702" xr:uid="{00000000-0005-0000-0000-000064280000}"/>
    <cellStyle name="___laroux_8_Invenergy Model -- IIF 7-16-08_IWNA 3-Pack ECCA Sheldon Funding 01302009 2" xfId="14703" xr:uid="{00000000-0005-0000-0000-000065280000}"/>
    <cellStyle name="___laroux_8_Invenergy Model -- IIF 7-28-08" xfId="14704" xr:uid="{00000000-0005-0000-0000-000066280000}"/>
    <cellStyle name="___laroux_8_Invenergy Model -- IIF 7-28-08 2" xfId="14705" xr:uid="{00000000-0005-0000-0000-000067280000}"/>
    <cellStyle name="___laroux_8_Invenergy Model -- IIF 7-28-08_BeechR Pivot Table 12.2.09" xfId="14706" xr:uid="{00000000-0005-0000-0000-000068280000}"/>
    <cellStyle name="___laroux_8_Invenergy Model -- IIF 7-28-08_BeechR Pivot Table 12.2.09 2" xfId="14707" xr:uid="{00000000-0005-0000-0000-000069280000}"/>
    <cellStyle name="___laroux_8_Invenergy Model -- IIF 7-28-08_IWNA 3-Pack ECCA Sheldon Funding 01302009" xfId="14708" xr:uid="{00000000-0005-0000-0000-00006A280000}"/>
    <cellStyle name="___laroux_8_Invenergy Model -- IIF 7-28-08_IWNA 3-Pack ECCA Sheldon Funding 01302009 2" xfId="14709" xr:uid="{00000000-0005-0000-0000-00006B280000}"/>
    <cellStyle name="___laroux_8_Invenergy Model -- IIF 7-30-08" xfId="14710" xr:uid="{00000000-0005-0000-0000-00006C280000}"/>
    <cellStyle name="___laroux_8_Invenergy Model -- IIF 7-30-08 2" xfId="14711" xr:uid="{00000000-0005-0000-0000-00006D280000}"/>
    <cellStyle name="___laroux_8_Invenergy Model -- IIF 7-30-08_BeechR Pivot Table 12.2.09" xfId="14712" xr:uid="{00000000-0005-0000-0000-00006E280000}"/>
    <cellStyle name="___laroux_8_Invenergy Model -- IIF 7-30-08_BeechR Pivot Table 12.2.09 2" xfId="14713" xr:uid="{00000000-0005-0000-0000-00006F280000}"/>
    <cellStyle name="___laroux_8_Invenergy Model -- IIF 7-30-08_IWNA 3-Pack ECCA Sheldon Funding 01302009" xfId="14714" xr:uid="{00000000-0005-0000-0000-000070280000}"/>
    <cellStyle name="___laroux_8_Invenergy Model -- IIF 7-30-08_IWNA 3-Pack ECCA Sheldon Funding 01302009 2" xfId="14715" xr:uid="{00000000-0005-0000-0000-000071280000}"/>
    <cellStyle name="___laroux_8_Invenergy Model -- IIF 8-26-08" xfId="14716" xr:uid="{00000000-0005-0000-0000-000072280000}"/>
    <cellStyle name="___laroux_8_Invenergy Model -- IIF 8-26-08 2" xfId="14717" xr:uid="{00000000-0005-0000-0000-000073280000}"/>
    <cellStyle name="___laroux_8_Invenergy Model -- IIF 8-26-08_IWNA 3-Pack ECCA Sheldon Funding 01302009" xfId="14718" xr:uid="{00000000-0005-0000-0000-000074280000}"/>
    <cellStyle name="___laroux_8_Invenergy Model -- IIF 8-26-08_IWNA 3-Pack ECCA Sheldon Funding 01302009 2" xfId="14719" xr:uid="{00000000-0005-0000-0000-000075280000}"/>
    <cellStyle name="___laroux_8_Invenergy Model -- IIF 8-8-08" xfId="14720" xr:uid="{00000000-0005-0000-0000-000076280000}"/>
    <cellStyle name="___laroux_8_Invenergy Model -- IIF 8-8-08 2" xfId="14721" xr:uid="{00000000-0005-0000-0000-000077280000}"/>
    <cellStyle name="___laroux_8_Invenergy Model -- IIF 8-8-08_BeechR Pivot Table 12.2.09" xfId="14722" xr:uid="{00000000-0005-0000-0000-000078280000}"/>
    <cellStyle name="___laroux_8_Invenergy Model -- IIF 8-8-08_BeechR Pivot Table 12.2.09 2" xfId="14723" xr:uid="{00000000-0005-0000-0000-000079280000}"/>
    <cellStyle name="___laroux_8_Invenergy Model -- IIF 8-8-08_IWNA 3-Pack ECCA Sheldon Funding 01302009" xfId="14724" xr:uid="{00000000-0005-0000-0000-00007A280000}"/>
    <cellStyle name="___laroux_8_Invenergy Model -- IIF 8-8-08_IWNA 3-Pack ECCA Sheldon Funding 01302009 2" xfId="14725" xr:uid="{00000000-0005-0000-0000-00007B280000}"/>
    <cellStyle name="___laroux_8_Invenergy Turkey Track Property Tax Estimate Working 05282008" xfId="14726" xr:uid="{00000000-0005-0000-0000-00007C280000}"/>
    <cellStyle name="___laroux_8_Invenergy Turkey Track Property Tax Estimate Working 05282008 2" xfId="14727" xr:uid="{00000000-0005-0000-0000-00007D280000}"/>
    <cellStyle name="___laroux_8_Invenergy Turkey Track Property Tax Estimate Working 05282008_BeechR Pivot Table 12.2.09" xfId="14728" xr:uid="{00000000-0005-0000-0000-00007E280000}"/>
    <cellStyle name="___laroux_8_Invenergy Turkey Track Property Tax Estimate Working 05282008_BeechR Pivot Table 12.2.09 2" xfId="14729" xr:uid="{00000000-0005-0000-0000-00007F280000}"/>
    <cellStyle name="___laroux_8_Invenergy Turkey Track Property Tax Estimate Working 05282008_IWNA 3-Pack ECCA Sheldon Funding 01302009" xfId="14730" xr:uid="{00000000-0005-0000-0000-000080280000}"/>
    <cellStyle name="___laroux_8_Invenergy Turkey Track Property Tax Estimate Working 05282008_IWNA 3-Pack ECCA Sheldon Funding 01302009 2" xfId="14731" xr:uid="{00000000-0005-0000-0000-000081280000}"/>
    <cellStyle name="___laroux_8_Invrg v0 10.5yr 7.25% 5.25yr cash cut 10% DRO P50" xfId="14732" xr:uid="{00000000-0005-0000-0000-000082280000}"/>
    <cellStyle name="___laroux_8_Invrg v0 10.5yr 7.25% 5.25yr cash cut 10% DRO P50 2" xfId="14733" xr:uid="{00000000-0005-0000-0000-000083280000}"/>
    <cellStyle name="___laroux_8_Invrg v0 10.5yr 7.25% 5.25yr cash cut 10% DRO P50_IWNA 3-Pack ECCA Sheldon Funding 01302009" xfId="14734" xr:uid="{00000000-0005-0000-0000-000084280000}"/>
    <cellStyle name="___laroux_8_Invrg v0 10.5yr 7.25% 5.25yr cash cut 10% DRO P50_IWNA 3-Pack ECCA Sheldon Funding 01302009 2" xfId="14735" xr:uid="{00000000-0005-0000-0000-000085280000}"/>
    <cellStyle name="___laroux_8_Invrg v0 10.5yr 7.25% 5.25yr cash cut P50" xfId="14736" xr:uid="{00000000-0005-0000-0000-000086280000}"/>
    <cellStyle name="___laroux_8_Invrg v0 10.5yr 7.25% 5.25yr cash cut P50 2" xfId="14737" xr:uid="{00000000-0005-0000-0000-000087280000}"/>
    <cellStyle name="___laroux_8_Invrg v0 10.5yr 7.25% 5.25yr cash cut P50 OLD" xfId="14738" xr:uid="{00000000-0005-0000-0000-000088280000}"/>
    <cellStyle name="___laroux_8_Invrg v0 10.5yr 7.25% 5.25yr cash cut P50 OLD 2" xfId="14739" xr:uid="{00000000-0005-0000-0000-000089280000}"/>
    <cellStyle name="___laroux_8_Invrg v0 10.5yr 7.25% 5.25yr cash cut P50 OLD_BeechR Pivot Table 12.2.09" xfId="14740" xr:uid="{00000000-0005-0000-0000-00008A280000}"/>
    <cellStyle name="___laroux_8_Invrg v0 10.5yr 7.25% 5.25yr cash cut P50 OLD_BeechR Pivot Table 12.2.09 2" xfId="14741" xr:uid="{00000000-0005-0000-0000-00008B280000}"/>
    <cellStyle name="___laroux_8_Invrg v0 10.5yr 7.25% 5.25yr cash cut P50 OLD_IWNA 3-Pack ECCA Sheldon Funding 01302009" xfId="14742" xr:uid="{00000000-0005-0000-0000-00008C280000}"/>
    <cellStyle name="___laroux_8_Invrg v0 10.5yr 7.25% 5.25yr cash cut P50 OLD_IWNA 3-Pack ECCA Sheldon Funding 01302009 2" xfId="14743" xr:uid="{00000000-0005-0000-0000-00008D280000}"/>
    <cellStyle name="___laroux_8_Invrg v0 10.5yr 7.25% 5.25yr cash cut P50_BeechR Pivot Table 12.2.09" xfId="14744" xr:uid="{00000000-0005-0000-0000-00008E280000}"/>
    <cellStyle name="___laroux_8_Invrg v0 10.5yr 7.25% 5.25yr cash cut P50_BeechR Pivot Table 12.2.09 2" xfId="14745" xr:uid="{00000000-0005-0000-0000-00008F280000}"/>
    <cellStyle name="___laroux_8_Invrg v0 10.5yr 7.25% 5.25yr cash cut P50_IWNA 3-Pack ECCA Sheldon Funding 01302009" xfId="14746" xr:uid="{00000000-0005-0000-0000-000090280000}"/>
    <cellStyle name="___laroux_8_Invrg v0 10.5yr 7.25% 5.25yr cash cut P50_IWNA 3-Pack ECCA Sheldon Funding 01302009 2" xfId="14747" xr:uid="{00000000-0005-0000-0000-000091280000}"/>
    <cellStyle name="___laroux_8_Invrg v2 10.5yr 7.25% 5.25yr cash cut P50 (Invenergy)_REVIEW" xfId="14748" xr:uid="{00000000-0005-0000-0000-000092280000}"/>
    <cellStyle name="___laroux_8_Invrg v2 10.5yr 7.25% 5.25yr cash cut P50 (Invenergy)_REVIEW 2" xfId="14749" xr:uid="{00000000-0005-0000-0000-000093280000}"/>
    <cellStyle name="___laroux_8_Invrg v2 10.5yr 7.25% 5.25yr cash cut P50 (Invenergy)_REVIEW_BeechR Pivot Table 12.2.09" xfId="14750" xr:uid="{00000000-0005-0000-0000-000094280000}"/>
    <cellStyle name="___laroux_8_Invrg v2 10.5yr 7.25% 5.25yr cash cut P50 (Invenergy)_REVIEW_BeechR Pivot Table 12.2.09 2" xfId="14751" xr:uid="{00000000-0005-0000-0000-000095280000}"/>
    <cellStyle name="___laroux_8_Invrg v2 10.5yr 7.25% 5.25yr cash cut P50 (Invenergy)_REVIEW_IWNA 3-Pack ECCA Sheldon Funding 01302009" xfId="14752" xr:uid="{00000000-0005-0000-0000-000096280000}"/>
    <cellStyle name="___laroux_8_Invrg v2 10.5yr 7.25% 5.25yr cash cut P50 (Invenergy)_REVIEW_IWNA 3-Pack ECCA Sheldon Funding 01302009 2" xfId="14753" xr:uid="{00000000-0005-0000-0000-000097280000}"/>
    <cellStyle name="___laroux_8_Invrg v3 10.5yr 7.25% 5.25yr cash cut P50" xfId="14754" xr:uid="{00000000-0005-0000-0000-000098280000}"/>
    <cellStyle name="___laroux_8_Invrg v3 10.5yr 7.25% 5.25yr cash cut P50 2" xfId="14755" xr:uid="{00000000-0005-0000-0000-000099280000}"/>
    <cellStyle name="___laroux_8_Invrg v3 10.5yr 7.25% 5.25yr cash cut P50_BeechR Pivot Table 12.2.09" xfId="14756" xr:uid="{00000000-0005-0000-0000-00009A280000}"/>
    <cellStyle name="___laroux_8_Invrg v3 10.5yr 7.25% 5.25yr cash cut P50_BeechR Pivot Table 12.2.09 2" xfId="14757" xr:uid="{00000000-0005-0000-0000-00009B280000}"/>
    <cellStyle name="___laroux_8_Invrg v3 10.5yr 7.25% 5.25yr cash cut P50_IWNA 3-Pack ECCA Sheldon Funding 01302009" xfId="14758" xr:uid="{00000000-0005-0000-0000-00009C280000}"/>
    <cellStyle name="___laroux_8_Invrg v3 10.5yr 7.25% 5.25yr cash cut P50_IWNA 3-Pack ECCA Sheldon Funding 01302009 2" xfId="14759" xr:uid="{00000000-0005-0000-0000-00009D280000}"/>
    <cellStyle name="___laroux_8_Invrg v3 pwr hedges no track accts 10.5yr 7.25% 4yr cash cut $51.73 P50" xfId="14760" xr:uid="{00000000-0005-0000-0000-00009E280000}"/>
    <cellStyle name="___laroux_8_Invrg v3 pwr hedges no track accts 10.5yr 7.25% 4yr cash cut $51.73 P50 2" xfId="14761" xr:uid="{00000000-0005-0000-0000-00009F280000}"/>
    <cellStyle name="___laroux_8_Invrg v3 pwr hedges no track accts 10.5yr 7.25% 4yr cash cut $51.73 P50_BeechR Pivot Table 12.2.09" xfId="14762" xr:uid="{00000000-0005-0000-0000-0000A0280000}"/>
    <cellStyle name="___laroux_8_Invrg v3 pwr hedges no track accts 10.5yr 7.25% 4yr cash cut $51.73 P50_BeechR Pivot Table 12.2.09 2" xfId="14763" xr:uid="{00000000-0005-0000-0000-0000A1280000}"/>
    <cellStyle name="___laroux_8_Invrg v3 pwr hedges no track accts 10.5yr 7.25% 4yr cash cut $51.73 P50_IWNA 3-Pack ECCA Sheldon Funding 01302009" xfId="14764" xr:uid="{00000000-0005-0000-0000-0000A2280000}"/>
    <cellStyle name="___laroux_8_Invrg v3 pwr hedges no track accts 10.5yr 7.25% 4yr cash cut $51.73 P50_IWNA 3-Pack ECCA Sheldon Funding 01302009 2" xfId="14765" xr:uid="{00000000-0005-0000-0000-0000A3280000}"/>
    <cellStyle name="___laroux_8_IWNA 3-Pack ECCA Sheldon Funding 01302009" xfId="14766" xr:uid="{00000000-0005-0000-0000-0000A4280000}"/>
    <cellStyle name="___laroux_8_IWNA 3-Pack ECCA Sheldon Funding 01302009 2" xfId="14767" xr:uid="{00000000-0005-0000-0000-0000A5280000}"/>
    <cellStyle name="___laroux_8_IWNA 3-Pack ECCA Sheldon Funding 03202009" xfId="14768" xr:uid="{00000000-0005-0000-0000-0000A6280000}"/>
    <cellStyle name="___laroux_8_IWNA 3-Pack ECCA Sheldon Funding 03202009 2" xfId="14769" xr:uid="{00000000-0005-0000-0000-0000A7280000}"/>
    <cellStyle name="___laroux_8_IWNA Ptfl v2 10yr 7.25% $320 upfront 99% hedge loss P50" xfId="14770" xr:uid="{00000000-0005-0000-0000-0000A8280000}"/>
    <cellStyle name="___laroux_8_IWNA Ptfl v2 10yr 7.25% $320 upfront 99% hedge loss P50 2" xfId="14771" xr:uid="{00000000-0005-0000-0000-0000A9280000}"/>
    <cellStyle name="___laroux_8_IWNA Ptfl v2 10yr 7.25% $320 upfront 99% hedge loss P50_IWNA 3-Pack ECCA Sheldon Funding 01302009" xfId="14772" xr:uid="{00000000-0005-0000-0000-0000AA280000}"/>
    <cellStyle name="___laroux_8_IWNA Ptfl v2 10yr 7.25% $320 upfront 99% hedge loss P50_IWNA 3-Pack ECCA Sheldon Funding 01302009 2" xfId="14773" xr:uid="{00000000-0005-0000-0000-0000AB280000}"/>
    <cellStyle name="___laroux_8_IWNA Ptfl v2 11yr 7.50% $320 upfront P50 with FVO" xfId="14774" xr:uid="{00000000-0005-0000-0000-0000AC280000}"/>
    <cellStyle name="___laroux_8_IWNA Ptfl v2 11yr 7.50% $320 upfront P50 with FVO 2" xfId="14775" xr:uid="{00000000-0005-0000-0000-0000AD280000}"/>
    <cellStyle name="___laroux_8_IWNA Ptfl v2 11yr 7.50% $320 upfront P50 with FVO_IWNA 3-Pack ECCA Sheldon Funding 01302009" xfId="14776" xr:uid="{00000000-0005-0000-0000-0000AE280000}"/>
    <cellStyle name="___laroux_8_IWNA Ptfl v2 11yr 7.50% $320 upfront P50 with FVO_IWNA 3-Pack ECCA Sheldon Funding 01302009 2" xfId="14777" xr:uid="{00000000-0005-0000-0000-0000AF280000}"/>
    <cellStyle name="___laroux_8_IWNA v1 10yr 7.25% $290 upfront no bonus 42% 2009 tax realloc P50" xfId="14778" xr:uid="{00000000-0005-0000-0000-0000B0280000}"/>
    <cellStyle name="___laroux_8_IWNA v1 10yr 7.25% $290 upfront no bonus 42% 2009 tax realloc P50 2" xfId="14779" xr:uid="{00000000-0005-0000-0000-0000B1280000}"/>
    <cellStyle name="___laroux_8_IWNA v1 10yr 7.25% $290 upfront no bonus 42% 2009 tax realloc P50_IWNA 3-Pack ECCA Sheldon Funding 01302009" xfId="14780" xr:uid="{00000000-0005-0000-0000-0000B2280000}"/>
    <cellStyle name="___laroux_8_IWNA v1 10yr 7.25% $290 upfront no bonus 42% 2009 tax realloc P50_IWNA 3-Pack ECCA Sheldon Funding 01302009 2" xfId="14781" xr:uid="{00000000-0005-0000-0000-0000B3280000}"/>
    <cellStyle name="___laroux_8_Key Results" xfId="14782" xr:uid="{00000000-0005-0000-0000-0000B4280000}"/>
    <cellStyle name="___laroux_8_Key Results 2" xfId="14783" xr:uid="{00000000-0005-0000-0000-0000B5280000}"/>
    <cellStyle name="___laroux_8_Key Results_BeechR Pivot Table 12.2.09" xfId="14784" xr:uid="{00000000-0005-0000-0000-0000B6280000}"/>
    <cellStyle name="___laroux_8_Key Results_BeechR Pivot Table 12.2.09 2" xfId="14785" xr:uid="{00000000-0005-0000-0000-0000B7280000}"/>
    <cellStyle name="___laroux_8_Key Results_IWNA 3-Pack ECCA Sheldon Funding 01302009" xfId="14786" xr:uid="{00000000-0005-0000-0000-0000B8280000}"/>
    <cellStyle name="___laroux_8_Key Results_IWNA 3-Pack ECCA Sheldon Funding 01302009 2" xfId="14787" xr:uid="{00000000-0005-0000-0000-0000B9280000}"/>
    <cellStyle name="___laroux_8_Ledge_0416_Grant and TE" xfId="14788" xr:uid="{00000000-0005-0000-0000-0000BA280000}"/>
    <cellStyle name="___laroux_8_Ledge_0416_Grant and TE 2" xfId="14789" xr:uid="{00000000-0005-0000-0000-0000BB280000}"/>
    <cellStyle name="___laroux_8_Levered Beech Ridge _100709" xfId="14790" xr:uid="{00000000-0005-0000-0000-0000BC280000}"/>
    <cellStyle name="___laroux_8_Levered Beech Ridge _100709 2" xfId="14791" xr:uid="{00000000-0005-0000-0000-0000BD280000}"/>
    <cellStyle name="___laroux_8_Levered Beech Ridge _100709_BeechR Pivot Table 12.2.09" xfId="14792" xr:uid="{00000000-0005-0000-0000-0000BE280000}"/>
    <cellStyle name="___laroux_8_Levered Beech Ridge _100709_BeechR Pivot Table 12.2.09 2" xfId="14793" xr:uid="{00000000-0005-0000-0000-0000BF280000}"/>
    <cellStyle name="___laroux_8_Levered Beech Ridge _102709" xfId="14794" xr:uid="{00000000-0005-0000-0000-0000C0280000}"/>
    <cellStyle name="___laroux_8_Levered Beech Ridge _102709 2" xfId="14795" xr:uid="{00000000-0005-0000-0000-0000C1280000}"/>
    <cellStyle name="___laroux_8_Levered Beech Ridge _102709_BeechR Pivot Table 12.2.09" xfId="14796" xr:uid="{00000000-0005-0000-0000-0000C2280000}"/>
    <cellStyle name="___laroux_8_Levered Beech Ridge _102709_BeechR Pivot Table 12.2.09 2" xfId="14797" xr:uid="{00000000-0005-0000-0000-0000C3280000}"/>
    <cellStyle name="___laroux_8_Levered Beech Ridge _110209" xfId="14798" xr:uid="{00000000-0005-0000-0000-0000C4280000}"/>
    <cellStyle name="___laroux_8_Levered Beech Ridge _110209 2" xfId="14799" xr:uid="{00000000-0005-0000-0000-0000C5280000}"/>
    <cellStyle name="___laroux_8_Levered Beech Ridge _110209_BeechR Pivot Table 12.2.09" xfId="14800" xr:uid="{00000000-0005-0000-0000-0000C6280000}"/>
    <cellStyle name="___laroux_8_Levered Beech Ridge _110209_BeechR Pivot Table 12.2.09 2" xfId="14801" xr:uid="{00000000-0005-0000-0000-0000C7280000}"/>
    <cellStyle name="___laroux_8_Levered Grand Ridge Exp 07082009_LIVE" xfId="14802" xr:uid="{00000000-0005-0000-0000-0000C8280000}"/>
    <cellStyle name="___laroux_8_Levered Grand Ridge Exp 07082009_LIVE 2" xfId="14803" xr:uid="{00000000-0005-0000-0000-0000C9280000}"/>
    <cellStyle name="___laroux_8_Levered Grand Ridge Exp 07082009_LIVE_BeechR Pivot Table 12.2.09" xfId="14804" xr:uid="{00000000-0005-0000-0000-0000CA280000}"/>
    <cellStyle name="___laroux_8_Levered Grand Ridge Exp 07082009_LIVE_BeechR Pivot Table 12.2.09 2" xfId="14805" xr:uid="{00000000-0005-0000-0000-0000CB280000}"/>
    <cellStyle name="___laroux_8_Levered Grand Ridge Exp_05042009" xfId="14806" xr:uid="{00000000-0005-0000-0000-0000CC280000}"/>
    <cellStyle name="___laroux_8_Levered Grand Ridge Exp_05042009 2" xfId="14807" xr:uid="{00000000-0005-0000-0000-0000CD280000}"/>
    <cellStyle name="___laroux_8_Levered Grand Ridge Exp_05042009_BeechR Pivot Table 12.2.09" xfId="14808" xr:uid="{00000000-0005-0000-0000-0000CE280000}"/>
    <cellStyle name="___laroux_8_Levered Grand Ridge Exp_05042009_BeechR Pivot Table 12.2.09 2" xfId="14809" xr:uid="{00000000-0005-0000-0000-0000CF280000}"/>
    <cellStyle name="___laroux_8_Levered Grand Ridge II-III_20yr 130 MW PPA_10032008" xfId="14810" xr:uid="{00000000-0005-0000-0000-0000D0280000}"/>
    <cellStyle name="___laroux_8_Levered Grand Ridge II-III_20yr 130 MW PPA_10032008 2" xfId="14811" xr:uid="{00000000-0005-0000-0000-0000D1280000}"/>
    <cellStyle name="___laroux_8_Levered Grand Ridge II-III_20yr 130 MW PPA_10032008_BeechR Pivot Table 12.2.09" xfId="14812" xr:uid="{00000000-0005-0000-0000-0000D2280000}"/>
    <cellStyle name="___laroux_8_Levered Grand Ridge II-III_20yr 130 MW PPA_10032008_BeechR Pivot Table 12.2.09 2" xfId="14813" xr:uid="{00000000-0005-0000-0000-0000D3280000}"/>
    <cellStyle name="___laroux_8_Levered White Oak 99 MW_shared reconductor with IP08_040308" xfId="14814" xr:uid="{00000000-0005-0000-0000-0000D4280000}"/>
    <cellStyle name="___laroux_8_Levered White Oak 99 MW_shared reconductor with IP08_040308 2" xfId="14815" xr:uid="{00000000-0005-0000-0000-0000D5280000}"/>
    <cellStyle name="___laroux_8_Levered White Oak 99 MW_shared reconductor with IP08_040308_BeechR Pivot Table 12.2.09" xfId="14816" xr:uid="{00000000-0005-0000-0000-0000D6280000}"/>
    <cellStyle name="___laroux_8_Levered White Oak 99 MW_shared reconductor with IP08_040308_BeechR Pivot Table 12.2.09 2" xfId="14817" xr:uid="{00000000-0005-0000-0000-0000D7280000}"/>
    <cellStyle name="___laroux_8_LeveredGrand_Ridge_II-III_020909_incl Grant NOL Bonus Dep" xfId="14818" xr:uid="{00000000-0005-0000-0000-0000D8280000}"/>
    <cellStyle name="___laroux_8_LeveredGrand_Ridge_II-III_020909_incl Grant NOL Bonus Dep 2" xfId="14819" xr:uid="{00000000-0005-0000-0000-0000D9280000}"/>
    <cellStyle name="___laroux_8_LeveredGrand_Ridge_II-III_020909_incl Grant NOL Bonus Dep_BeechR Pivot Table 12.2.09" xfId="14820" xr:uid="{00000000-0005-0000-0000-0000DA280000}"/>
    <cellStyle name="___laroux_8_LeveredGrand_Ridge_II-III_020909_incl Grant NOL Bonus Dep_BeechR Pivot Table 12.2.09 2" xfId="14821" xr:uid="{00000000-0005-0000-0000-0000DB280000}"/>
    <cellStyle name="___laroux_8_Naturener Montana Portfolio_temp_Part2" xfId="14822" xr:uid="{00000000-0005-0000-0000-0000DC280000}"/>
    <cellStyle name="___laroux_8_Naturener Montana Portfolio_temp_Part2 2" xfId="14823" xr:uid="{00000000-0005-0000-0000-0000DD280000}"/>
    <cellStyle name="___laroux_8_NEW GRII_III Debt_032509 v1 (2)" xfId="14824" xr:uid="{00000000-0005-0000-0000-0000DE280000}"/>
    <cellStyle name="___laroux_8_NEW GRII_III Debt_032509 v1 (2) 2" xfId="14825" xr:uid="{00000000-0005-0000-0000-0000DF280000}"/>
    <cellStyle name="___laroux_8_NEW GRII_III Debt_032509 v1 (2)_BeechR Pivot Table 12.2.09" xfId="14826" xr:uid="{00000000-0005-0000-0000-0000E0280000}"/>
    <cellStyle name="___laroux_8_NEW GRII_III Debt_032509 v1 (2)_BeechR Pivot Table 12.2.09 2" xfId="14827" xr:uid="{00000000-0005-0000-0000-0000E1280000}"/>
    <cellStyle name="___laroux_8_NEW Levered GRII&amp;III_04092009_MCF v1" xfId="14828" xr:uid="{00000000-0005-0000-0000-0000E2280000}"/>
    <cellStyle name="___laroux_8_NEW Levered GRII&amp;III_04092009_MCF v1 2" xfId="14829" xr:uid="{00000000-0005-0000-0000-0000E3280000}"/>
    <cellStyle name="___laroux_8_NEW Levered GRII&amp;III_04092009_MCF v1_BeechR Pivot Table 12.2.09" xfId="14830" xr:uid="{00000000-0005-0000-0000-0000E4280000}"/>
    <cellStyle name="___laroux_8_NEW Levered GRII&amp;III_04092009_MCF v1_BeechR Pivot Table 12.2.09 2" xfId="14831" xr:uid="{00000000-0005-0000-0000-0000E5280000}"/>
    <cellStyle name="___laroux_8_Oceana_142MW_Vesta1.8_101909" xfId="14832" xr:uid="{00000000-0005-0000-0000-0000E6280000}"/>
    <cellStyle name="___laroux_8_Oceana_142MW_Vesta1.8_101909 2" xfId="14833" xr:uid="{00000000-0005-0000-0000-0000E7280000}"/>
    <cellStyle name="___laroux_8_Ormat 6-7-2007  v19b accounting v4 12-19-07" xfId="14834" xr:uid="{00000000-0005-0000-0000-0000E8280000}"/>
    <cellStyle name="___laroux_8_Ormat 6-7-2007  v19b accounting v4 12-19-07 2" xfId="14835" xr:uid="{00000000-0005-0000-0000-0000E9280000}"/>
    <cellStyle name="___laroux_8_Prarie Breeze Developer Model_041409_v2" xfId="14836" xr:uid="{00000000-0005-0000-0000-0000EA280000}"/>
    <cellStyle name="___laroux_8_Prarie Breeze Developer Model_041409_v2 2" xfId="14837" xr:uid="{00000000-0005-0000-0000-0000EB280000}"/>
    <cellStyle name="___laroux_8_Pre-Tax GAAP" xfId="14838" xr:uid="{00000000-0005-0000-0000-0000EC280000}"/>
    <cellStyle name="___laroux_8_Pre-Tax GAAP 2" xfId="14839" xr:uid="{00000000-0005-0000-0000-0000ED280000}"/>
    <cellStyle name="___laroux_8_Raleigh Model (78MW) 09082009_V2" xfId="14840" xr:uid="{00000000-0005-0000-0000-0000EE280000}"/>
    <cellStyle name="___laroux_8_Raleigh Model (78MW) 09082009_V2 2" xfId="14841" xr:uid="{00000000-0005-0000-0000-0000EF280000}"/>
    <cellStyle name="___laroux_8_Raleigh Model (78MW) 09082009_V2_BeechR Pivot Table 12.2.09" xfId="14842" xr:uid="{00000000-0005-0000-0000-0000F0280000}"/>
    <cellStyle name="___laroux_8_Raleigh Model (78MW) 09082009_V2_BeechR Pivot Table 12.2.09 2" xfId="14843" xr:uid="{00000000-0005-0000-0000-0000F1280000}"/>
    <cellStyle name="___laroux_8_Sheet1" xfId="14844" xr:uid="{00000000-0005-0000-0000-0000F2280000}"/>
    <cellStyle name="___laroux_8_Sheet1 2" xfId="14845" xr:uid="{00000000-0005-0000-0000-0000F3280000}"/>
    <cellStyle name="___laroux_8_Sweden Hills 51MW_081809_AEP bid" xfId="14846" xr:uid="{00000000-0005-0000-0000-0000F4280000}"/>
    <cellStyle name="___laroux_8_Sweden Hills 51MW_081809_AEP bid 2" xfId="14847" xr:uid="{00000000-0005-0000-0000-0000F5280000}"/>
    <cellStyle name="___laroux_8_Tri-County Wind_042409_Grant and TE_as bid" xfId="14848" xr:uid="{00000000-0005-0000-0000-0000F6280000}"/>
    <cellStyle name="___laroux_8_Tri-County Wind_042409_Grant and TE_as bid 2" xfId="14849" xr:uid="{00000000-0005-0000-0000-0000F7280000}"/>
    <cellStyle name="___laroux_8_Tri-County Wind_101309_Grant and TE_200MW_1.6XLE" xfId="14850" xr:uid="{00000000-0005-0000-0000-0000F8280000}"/>
    <cellStyle name="___laroux_8_Tri-County Wind_101309_Grant and TE_200MW_1.6XLE 2" xfId="14851" xr:uid="{00000000-0005-0000-0000-0000F9280000}"/>
    <cellStyle name="___laroux_8_Tri-County Wind_101509_Grant and TE_200MW_1.6XLE" xfId="14852" xr:uid="{00000000-0005-0000-0000-0000FA280000}"/>
    <cellStyle name="___laroux_8_Tri-County Wind_101509_Grant and TE_200MW_1.6XLE 2" xfId="14853" xr:uid="{00000000-0005-0000-0000-0000FB280000}"/>
    <cellStyle name="___laroux_8_Turkey Track Completion Reserve Acct_11 10 08" xfId="14854" xr:uid="{00000000-0005-0000-0000-0000FC280000}"/>
    <cellStyle name="___laroux_8_Turkey Track Completion Reserve Acct_11 10 08 2" xfId="14855" xr:uid="{00000000-0005-0000-0000-0000FD280000}"/>
    <cellStyle name="___laroux_8_Turkey Track Completion Reserve Acct_11 10 08_IWNA 3-Pack ECCA Sheldon Funding 01302009" xfId="14856" xr:uid="{00000000-0005-0000-0000-0000FE280000}"/>
    <cellStyle name="___laroux_8_Turkey Track Completion Reserve Acct_11 10 08_IWNA 3-Pack ECCA Sheldon Funding 01302009 2" xfId="14857" xr:uid="{00000000-0005-0000-0000-0000FF280000}"/>
    <cellStyle name="___laroux_8_Unlev McAdoo &amp; GR Combined 022008- Final" xfId="14858" xr:uid="{00000000-0005-0000-0000-000000290000}"/>
    <cellStyle name="___laroux_8_Unlev McAdoo &amp; GR Combined 022008- Final 2" xfId="14859" xr:uid="{00000000-0005-0000-0000-000001290000}"/>
    <cellStyle name="___laroux_8_Unlev McAdoo &amp; GR Combined 022008- Final_BeechR Pivot Table 12.2.09" xfId="14860" xr:uid="{00000000-0005-0000-0000-000002290000}"/>
    <cellStyle name="___laroux_8_Unlev McAdoo &amp; GR Combined 022008- Final_BeechR Pivot Table 12.2.09 2" xfId="14861" xr:uid="{00000000-0005-0000-0000-000003290000}"/>
    <cellStyle name="___laroux_8_Unlev McAdoo &amp; GR Combined 022008- Final_IWNA 3-Pack ECCA Sheldon Funding 01302009" xfId="14862" xr:uid="{00000000-0005-0000-0000-000004290000}"/>
    <cellStyle name="___laroux_8_Unlev McAdoo &amp; GR Combined 022008- Final_IWNA 3-Pack ECCA Sheldon Funding 01302009 2" xfId="14863" xr:uid="{00000000-0005-0000-0000-000005290000}"/>
    <cellStyle name="___laroux_8_Unlev McAdoo &amp; GR Combined 10242008-funding v8" xfId="14864" xr:uid="{00000000-0005-0000-0000-000006290000}"/>
    <cellStyle name="___laroux_8_Unlev McAdoo &amp; GR Combined 10242008-funding v8 2" xfId="14865" xr:uid="{00000000-0005-0000-0000-000007290000}"/>
    <cellStyle name="___laroux_8_Unlev McAdoo &amp; GR Combined 10242008-funding v8_BeechR Pivot Table 12.2.09" xfId="14866" xr:uid="{00000000-0005-0000-0000-000008290000}"/>
    <cellStyle name="___laroux_8_Unlev McAdoo &amp; GR Combined 10242008-funding v8_BeechR Pivot Table 12.2.09 2" xfId="14867" xr:uid="{00000000-0005-0000-0000-000009290000}"/>
    <cellStyle name="___laroux_8_Unlev McAdoo &amp; GR Combined 10242008-funding v8_IWNA 3-Pack ECCA Sheldon Funding 01302009" xfId="14868" xr:uid="{00000000-0005-0000-0000-00000A290000}"/>
    <cellStyle name="___laroux_8_Unlev McAdoo &amp; GR Combined 10242008-funding v8_IWNA 3-Pack ECCA Sheldon Funding 01302009 2" xfId="14869" xr:uid="{00000000-0005-0000-0000-00000B290000}"/>
    <cellStyle name="___laroux_8_Unlev McAdoo &amp; GR Combined 10242008-funding v8_wake effect" xfId="14870" xr:uid="{00000000-0005-0000-0000-00000C290000}"/>
    <cellStyle name="___laroux_8_Unlev McAdoo &amp; GR Combined 10242008-funding v8_wake effect 2" xfId="14871" xr:uid="{00000000-0005-0000-0000-00000D290000}"/>
    <cellStyle name="___laroux_8_Unlev McAdoo &amp; GR Combined 10242008-funding v8_wake effect_BeechR Pivot Table 12.2.09" xfId="14872" xr:uid="{00000000-0005-0000-0000-00000E290000}"/>
    <cellStyle name="___laroux_8_Unlev McAdoo &amp; GR Combined 10242008-funding v8_wake effect_BeechR Pivot Table 12.2.09 2" xfId="14873" xr:uid="{00000000-0005-0000-0000-00000F290000}"/>
    <cellStyle name="___laroux_8_Unlevered Wildcat 04222008_Dep Update" xfId="14874" xr:uid="{00000000-0005-0000-0000-000010290000}"/>
    <cellStyle name="___laroux_8_Unlevered Wildcat 04222008_Dep Update 2" xfId="14875" xr:uid="{00000000-0005-0000-0000-000011290000}"/>
    <cellStyle name="___laroux_8_Unlevered Wildcat 04222008_Dep Update v2" xfId="14876" xr:uid="{00000000-0005-0000-0000-000012290000}"/>
    <cellStyle name="___laroux_8_Unlevered Wildcat 04222008_Dep Update v2 2" xfId="14877" xr:uid="{00000000-0005-0000-0000-000013290000}"/>
    <cellStyle name="___laroux_8_Unlevered Wildcat 04222008_Dep Update v2_BeechR Pivot Table 12.2.09" xfId="14878" xr:uid="{00000000-0005-0000-0000-000014290000}"/>
    <cellStyle name="___laroux_8_Unlevered Wildcat 04222008_Dep Update v2_BeechR Pivot Table 12.2.09 2" xfId="14879" xr:uid="{00000000-0005-0000-0000-000015290000}"/>
    <cellStyle name="___laroux_8_Unlevered Wildcat 04222008_Dep Update v2_IWNA 3-Pack ECCA Sheldon Funding 01302009" xfId="14880" xr:uid="{00000000-0005-0000-0000-000016290000}"/>
    <cellStyle name="___laroux_8_Unlevered Wildcat 04222008_Dep Update v2_IWNA 3-Pack ECCA Sheldon Funding 01302009 2" xfId="14881" xr:uid="{00000000-0005-0000-0000-000017290000}"/>
    <cellStyle name="___laroux_8_Unlevered Wildcat 04222008_Dep Update with 2008 stub year" xfId="14882" xr:uid="{00000000-0005-0000-0000-000018290000}"/>
    <cellStyle name="___laroux_8_Unlevered Wildcat 04222008_Dep Update with 2008 stub year 2" xfId="14883" xr:uid="{00000000-0005-0000-0000-000019290000}"/>
    <cellStyle name="___laroux_8_Unlevered Wildcat 04222008_Dep Update with 2008 stub year_BeechR Pivot Table 12.2.09" xfId="14884" xr:uid="{00000000-0005-0000-0000-00001A290000}"/>
    <cellStyle name="___laroux_8_Unlevered Wildcat 04222008_Dep Update with 2008 stub year_BeechR Pivot Table 12.2.09 2" xfId="14885" xr:uid="{00000000-0005-0000-0000-00001B290000}"/>
    <cellStyle name="___laroux_8_Unlevered Wildcat 04222008_Dep Update with 2008 stub year_IWNA 3-Pack ECCA Sheldon Funding 01302009" xfId="14886" xr:uid="{00000000-0005-0000-0000-00001C290000}"/>
    <cellStyle name="___laroux_8_Unlevered Wildcat 04222008_Dep Update with 2008 stub year_IWNA 3-Pack ECCA Sheldon Funding 01302009 2" xfId="14887" xr:uid="{00000000-0005-0000-0000-00001D290000}"/>
    <cellStyle name="___laroux_8_Unlevered Wildcat 04222008_Dep Update_BeechR Pivot Table 12.2.09" xfId="14888" xr:uid="{00000000-0005-0000-0000-00001E290000}"/>
    <cellStyle name="___laroux_8_Unlevered Wildcat 04222008_Dep Update_BeechR Pivot Table 12.2.09 2" xfId="14889" xr:uid="{00000000-0005-0000-0000-00001F290000}"/>
    <cellStyle name="___laroux_8_Unlevered Wildcat 04222008_Dep Update_IWNA 3-Pack ECCA Sheldon Funding 01302009" xfId="14890" xr:uid="{00000000-0005-0000-0000-000020290000}"/>
    <cellStyle name="___laroux_8_Unlevered Wildcat 04222008_Dep Update_IWNA 3-Pack ECCA Sheldon Funding 01302009 2" xfId="14891" xr:uid="{00000000-0005-0000-0000-000021290000}"/>
    <cellStyle name="___laroux_8_Unlevered Willow Creek 72MWs_111907" xfId="14892" xr:uid="{00000000-0005-0000-0000-000022290000}"/>
    <cellStyle name="___laroux_8_Unlevered Willow Creek 72MWs_111907 2" xfId="14893" xr:uid="{00000000-0005-0000-0000-000023290000}"/>
    <cellStyle name="___laroux_8_Unlevered Willow Creek 72MWs_111907_BeechR Pivot Table 12.2.09" xfId="14894" xr:uid="{00000000-0005-0000-0000-000024290000}"/>
    <cellStyle name="___laroux_8_Unlevered Willow Creek 72MWs_111907_BeechR Pivot Table 12.2.09 2" xfId="14895" xr:uid="{00000000-0005-0000-0000-000025290000}"/>
    <cellStyle name="___laroux_8_Unlevered Willow Creek 72MWs_111907_IWNA 3-Pack ECCA Sheldon Funding 01302009" xfId="14896" xr:uid="{00000000-0005-0000-0000-000026290000}"/>
    <cellStyle name="___laroux_8_Unlevered Willow Creek 72MWs_111907_IWNA 3-Pack ECCA Sheldon Funding 01302009 2" xfId="14897" xr:uid="{00000000-0005-0000-0000-000027290000}"/>
    <cellStyle name="___laroux_8_Unlevered_Beech_Ridge_100_5MW_021009_optimized NCF" xfId="14898" xr:uid="{00000000-0005-0000-0000-000028290000}"/>
    <cellStyle name="___laroux_8_Unlevered_Beech_Ridge_100_5MW_021009_optimized NCF 2" xfId="14899" xr:uid="{00000000-0005-0000-0000-000029290000}"/>
    <cellStyle name="___laroux_8_Unlevered_Grand Ridge_010809_v3" xfId="14900" xr:uid="{00000000-0005-0000-0000-00002A290000}"/>
    <cellStyle name="___laroux_8_Unlevered_Grand Ridge_010809_v3 2" xfId="14901" xr:uid="{00000000-0005-0000-0000-00002B290000}"/>
    <cellStyle name="___laroux_8_Unlevered_Grand Ridge_010809_v3_BeechR Pivot Table 12.2.09" xfId="14902" xr:uid="{00000000-0005-0000-0000-00002C290000}"/>
    <cellStyle name="___laroux_8_Unlevered_Grand Ridge_010809_v3_BeechR Pivot Table 12.2.09 2" xfId="14903" xr:uid="{00000000-0005-0000-0000-00002D290000}"/>
    <cellStyle name="___laroux_8_UPC New York Wind 1-8-08 v equity method FINAL" xfId="14904" xr:uid="{00000000-0005-0000-0000-00002E290000}"/>
    <cellStyle name="___laroux_8_UPC New York Wind 1-8-08 v equity method FINAL 2" xfId="14905" xr:uid="{00000000-0005-0000-0000-00002F290000}"/>
    <cellStyle name="___laroux_8_Vantage Cash FLow 100609" xfId="14906" xr:uid="{00000000-0005-0000-0000-000030290000}"/>
    <cellStyle name="___laroux_8_Vantage Cash FLow 100609 2" xfId="14907" xr:uid="{00000000-0005-0000-0000-000031290000}"/>
    <cellStyle name="___laroux_8_Vantage Model_PGE 15yr PPA_062409" xfId="14908" xr:uid="{00000000-0005-0000-0000-000032290000}"/>
    <cellStyle name="___laroux_8_Vantage Model_PGE 15yr PPA_062409 2" xfId="14909" xr:uid="{00000000-0005-0000-0000-000033290000}"/>
    <cellStyle name="___laroux_8_Vantage Model_PGE 15yr PPA_073009_JAR" xfId="14910" xr:uid="{00000000-0005-0000-0000-000034290000}"/>
    <cellStyle name="___laroux_8_Vantage Model_PGE 15yr PPA_073009_JAR 2" xfId="14911" xr:uid="{00000000-0005-0000-0000-000035290000}"/>
    <cellStyle name="___laroux_8_Vantage Model_PGE 15yr PPA_100909" xfId="14912" xr:uid="{00000000-0005-0000-0000-000036290000}"/>
    <cellStyle name="___laroux_8_Vantage Model_PGE 15yr PPA_100909 2" xfId="14913" xr:uid="{00000000-0005-0000-0000-000037290000}"/>
    <cellStyle name="___laroux_8_Vento III v17i (8.9% Haircut, 60% Tax)" xfId="14914" xr:uid="{00000000-0005-0000-0000-000038290000}"/>
    <cellStyle name="___laroux_8_Vento III v22i (Haircut, 6Y CF, 76% tax)" xfId="14915" xr:uid="{00000000-0005-0000-0000-000039290000}"/>
    <cellStyle name="___laroux_8_Vento III v28g Base" xfId="14916" xr:uid="{00000000-0005-0000-0000-00003A290000}"/>
    <cellStyle name="___laroux_8_Vento III v28k JPMyyy" xfId="14917" xr:uid="{00000000-0005-0000-0000-00003B290000}"/>
    <cellStyle name="___laroux_8_White Oak_67.5_150MW_110409_OUR CASE" xfId="14918" xr:uid="{00000000-0005-0000-0000-00003C290000}"/>
    <cellStyle name="___laroux_8_White Oak_67.5_150MW_110409_OUR CASE 2" xfId="14919" xr:uid="{00000000-0005-0000-0000-00003D290000}"/>
    <cellStyle name="___laroux_8_WPP - Ormat 6-5-2007  v19i with internal accounting v3 eq method FINAL" xfId="14920" xr:uid="{00000000-0005-0000-0000-00003E290000}"/>
    <cellStyle name="___laroux_8_WPP - Ormat 6-5-2007  v19i with internal accounting v3 eq method FINAL 2" xfId="14921" xr:uid="{00000000-0005-0000-0000-00003F290000}"/>
    <cellStyle name="___laroux_CHECK - White Creek Final Closing Model_2007 11 16 vequity method FINAL" xfId="14922" xr:uid="{00000000-0005-0000-0000-000040290000}"/>
    <cellStyle name="___laroux_CHECK - White Creek Final Closing Model_2007 11 16 vequity method FINAL 2" xfId="14923" xr:uid="{00000000-0005-0000-0000-000041290000}"/>
    <cellStyle name="___laroux_CHECK - White Creek Final Closing Model_2007 11 16 vequity method FINAL 2 2" xfId="14924" xr:uid="{00000000-0005-0000-0000-000042290000}"/>
    <cellStyle name="___laroux_CHECK - White Creek Final Closing Model_2007 11 16 vequity method FINAL 3" xfId="14925" xr:uid="{00000000-0005-0000-0000-000043290000}"/>
    <cellStyle name="___laroux_ClearSky_AEP_Min_04.04.02_Bank" xfId="14926" xr:uid="{00000000-0005-0000-0000-000044290000}"/>
    <cellStyle name="___laroux_ClearSky_AEP_Min_04.04.02_Bank_1" xfId="14927" xr:uid="{00000000-0005-0000-0000-000045290000}"/>
    <cellStyle name="___laroux_ClearSky_AEP_Min_04.04.02_Bank_1 2" xfId="14928" xr:uid="{00000000-0005-0000-0000-000046290000}"/>
    <cellStyle name="___laroux_ClearSky_AEP_Min_04.04.02_Bank_1 2 2" xfId="14929" xr:uid="{00000000-0005-0000-0000-000047290000}"/>
    <cellStyle name="___laroux_ClearSky_AEP_Min_04.04.02_Bank_1 3" xfId="14930" xr:uid="{00000000-0005-0000-0000-000048290000}"/>
    <cellStyle name="___laroux_ClearSky_AEP_Min_04.04.02_Bank_1 3 2" xfId="14931" xr:uid="{00000000-0005-0000-0000-000049290000}"/>
    <cellStyle name="___laroux_ClearSky_AEP_Min_04.04.02_Bank_1 4" xfId="14932" xr:uid="{00000000-0005-0000-0000-00004A290000}"/>
    <cellStyle name="___laroux_ClearSky_AEP_Min_04.04.02_Bank_1 4 2" xfId="14933" xr:uid="{00000000-0005-0000-0000-00004B290000}"/>
    <cellStyle name="___laroux_ClearSky_AEP_Min_04.04.02_Bank_1 5" xfId="14934" xr:uid="{00000000-0005-0000-0000-00004C290000}"/>
    <cellStyle name="___laroux_ClearSky_AEP_Min_04.04.02_Bank_1 5 2" xfId="14935" xr:uid="{00000000-0005-0000-0000-00004D290000}"/>
    <cellStyle name="___laroux_ClearSky_AEP_Min_04.04.02_Bank_1 6" xfId="14936" xr:uid="{00000000-0005-0000-0000-00004E290000}"/>
    <cellStyle name="___laroux_Clearsky_internal_050301" xfId="14937" xr:uid="{00000000-0005-0000-0000-00004F290000}"/>
    <cellStyle name="___laroux_Clearsky_internal_050301 2" xfId="14938" xr:uid="{00000000-0005-0000-0000-000050290000}"/>
    <cellStyle name="___laroux_Clearsky_internal_050301 2 2" xfId="14939" xr:uid="{00000000-0005-0000-0000-000051290000}"/>
    <cellStyle name="___laroux_Clearsky_internal_050301 3" xfId="14940" xr:uid="{00000000-0005-0000-0000-000052290000}"/>
    <cellStyle name="___laroux_Clearsky_internal_050301 3 2" xfId="14941" xr:uid="{00000000-0005-0000-0000-000053290000}"/>
    <cellStyle name="___laroux_Clearsky_internal_050301 4" xfId="14942" xr:uid="{00000000-0005-0000-0000-000054290000}"/>
    <cellStyle name="___laroux_Clearsky_internal_050301 4 2" xfId="14943" xr:uid="{00000000-0005-0000-0000-000055290000}"/>
    <cellStyle name="___laroux_Clearsky_internal_050301 5" xfId="14944" xr:uid="{00000000-0005-0000-0000-000056290000}"/>
    <cellStyle name="___laroux_Clearsky_internal_050301 5 2" xfId="14945" xr:uid="{00000000-0005-0000-0000-000057290000}"/>
    <cellStyle name="___laroux_Clearsky_internal_050301 6" xfId="14946" xr:uid="{00000000-0005-0000-0000-000058290000}"/>
    <cellStyle name="___laroux_Clearsky_internal_050301_1" xfId="14947" xr:uid="{00000000-0005-0000-0000-000059290000}"/>
    <cellStyle name="___laroux_Clearsky_internal_050301_1 2" xfId="14948" xr:uid="{00000000-0005-0000-0000-00005A290000}"/>
    <cellStyle name="___laroux_Clearsky_internal_050301_1 2 2" xfId="14949" xr:uid="{00000000-0005-0000-0000-00005B290000}"/>
    <cellStyle name="___laroux_Clearsky_internal_050301_1 3" xfId="14950" xr:uid="{00000000-0005-0000-0000-00005C290000}"/>
    <cellStyle name="___laroux_Clearsky_internal_050301_1 3 2" xfId="14951" xr:uid="{00000000-0005-0000-0000-00005D290000}"/>
    <cellStyle name="___laroux_Clearsky_internal_050301_1 4" xfId="14952" xr:uid="{00000000-0005-0000-0000-00005E290000}"/>
    <cellStyle name="___laroux_Clearsky_internal_050301_1 4 2" xfId="14953" xr:uid="{00000000-0005-0000-0000-00005F290000}"/>
    <cellStyle name="___laroux_Clearsky_internal_050301_1 5" xfId="14954" xr:uid="{00000000-0005-0000-0000-000060290000}"/>
    <cellStyle name="___laroux_Clearsky_internal_050301_1 5 2" xfId="14955" xr:uid="{00000000-0005-0000-0000-000061290000}"/>
    <cellStyle name="___laroux_Clearsky_internal_050301_1 6" xfId="14956" xr:uid="{00000000-0005-0000-0000-000062290000}"/>
    <cellStyle name="___laroux_Clearsky_internal_070201" xfId="14957" xr:uid="{00000000-0005-0000-0000-000063290000}"/>
    <cellStyle name="___laroux_Clearsky_internal_070201 2" xfId="14958" xr:uid="{00000000-0005-0000-0000-000064290000}"/>
    <cellStyle name="___laroux_Clearsky_internal_070201 2 2" xfId="14959" xr:uid="{00000000-0005-0000-0000-000065290000}"/>
    <cellStyle name="___laroux_Clearsky_internal_070201 3" xfId="14960" xr:uid="{00000000-0005-0000-0000-000066290000}"/>
    <cellStyle name="___laroux_Clearsky_internal_070201 3 2" xfId="14961" xr:uid="{00000000-0005-0000-0000-000067290000}"/>
    <cellStyle name="___laroux_Clearsky_internal_070201 4" xfId="14962" xr:uid="{00000000-0005-0000-0000-000068290000}"/>
    <cellStyle name="___laroux_Clearsky_internal_070201 4 2" xfId="14963" xr:uid="{00000000-0005-0000-0000-000069290000}"/>
    <cellStyle name="___laroux_Clearsky_internal_070201 5" xfId="14964" xr:uid="{00000000-0005-0000-0000-00006A290000}"/>
    <cellStyle name="___laroux_Clearsky_internal_070201 5 2" xfId="14965" xr:uid="{00000000-0005-0000-0000-00006B290000}"/>
    <cellStyle name="___laroux_Clearsky_internal_070201 6" xfId="14966" xr:uid="{00000000-0005-0000-0000-00006C290000}"/>
    <cellStyle name="___laroux_Clearsky_internal_070201.xls Chart 2" xfId="14967" xr:uid="{00000000-0005-0000-0000-00006D290000}"/>
    <cellStyle name="___laroux_Clearsky_internal_070201.xls Chart 2 2" xfId="14968" xr:uid="{00000000-0005-0000-0000-00006E290000}"/>
    <cellStyle name="___laroux_Clearsky_internal_070201.xls Chart 2 2 2" xfId="14969" xr:uid="{00000000-0005-0000-0000-00006F290000}"/>
    <cellStyle name="___laroux_Clearsky_internal_070201.xls Chart 2 3" xfId="14970" xr:uid="{00000000-0005-0000-0000-000070290000}"/>
    <cellStyle name="___laroux_Clearsky_internal_070201.xls Chart 2 3 2" xfId="14971" xr:uid="{00000000-0005-0000-0000-000071290000}"/>
    <cellStyle name="___laroux_Clearsky_internal_070201.xls Chart 2 4" xfId="14972" xr:uid="{00000000-0005-0000-0000-000072290000}"/>
    <cellStyle name="___laroux_Clearsky_internal_070201.xls Chart 2 4 2" xfId="14973" xr:uid="{00000000-0005-0000-0000-000073290000}"/>
    <cellStyle name="___laroux_Clearsky_internal_070201.xls Chart 2 5" xfId="14974" xr:uid="{00000000-0005-0000-0000-000074290000}"/>
    <cellStyle name="___laroux_Clearsky_internal_070201.xls Chart 2 5 2" xfId="14975" xr:uid="{00000000-0005-0000-0000-000075290000}"/>
    <cellStyle name="___laroux_Clearsky_internal_070201.xls Chart 2 6" xfId="14976" xr:uid="{00000000-0005-0000-0000-000076290000}"/>
    <cellStyle name="___laroux_Clearsky_internal_070201.xls Chart 2_1" xfId="14977" xr:uid="{00000000-0005-0000-0000-000077290000}"/>
    <cellStyle name="___laroux_Clearsky_internal_070201.xls Chart 2_1 2" xfId="14978" xr:uid="{00000000-0005-0000-0000-000078290000}"/>
    <cellStyle name="___laroux_Clearsky_internal_070201.xls Chart 2_1 2 2" xfId="14979" xr:uid="{00000000-0005-0000-0000-000079290000}"/>
    <cellStyle name="___laroux_Clearsky_internal_070201.xls Chart 2_1 3" xfId="14980" xr:uid="{00000000-0005-0000-0000-00007A290000}"/>
    <cellStyle name="___laroux_Clearsky_internal_070201.xls Chart 2_1 3 2" xfId="14981" xr:uid="{00000000-0005-0000-0000-00007B290000}"/>
    <cellStyle name="___laroux_Clearsky_internal_070201.xls Chart 2_1 4" xfId="14982" xr:uid="{00000000-0005-0000-0000-00007C290000}"/>
    <cellStyle name="___laroux_Clearsky_internal_070201.xls Chart 2_1 4 2" xfId="14983" xr:uid="{00000000-0005-0000-0000-00007D290000}"/>
    <cellStyle name="___laroux_Clearsky_internal_070201.xls Chart 2_1 5" xfId="14984" xr:uid="{00000000-0005-0000-0000-00007E290000}"/>
    <cellStyle name="___laroux_Clearsky_internal_070201.xls Chart 2_1 5 2" xfId="14985" xr:uid="{00000000-0005-0000-0000-00007F290000}"/>
    <cellStyle name="___laroux_Clearsky_internal_070201.xls Chart 2_1 6" xfId="14986" xr:uid="{00000000-0005-0000-0000-000080290000}"/>
    <cellStyle name="___laroux_Clearsky_internal_070201.xls Chart 2_2" xfId="14987" xr:uid="{00000000-0005-0000-0000-000081290000}"/>
    <cellStyle name="___laroux_Clearsky_internal_070201_1" xfId="14988" xr:uid="{00000000-0005-0000-0000-000082290000}"/>
    <cellStyle name="___laroux_Clearsky_internal_070201_2" xfId="14989" xr:uid="{00000000-0005-0000-0000-000083290000}"/>
    <cellStyle name="___laroux_Clearsky_internal_070201_2 2" xfId="14990" xr:uid="{00000000-0005-0000-0000-000084290000}"/>
    <cellStyle name="___laroux_Clearsky_internal_070201_2 2 2" xfId="14991" xr:uid="{00000000-0005-0000-0000-000085290000}"/>
    <cellStyle name="___laroux_Clearsky_internal_070201_2 3" xfId="14992" xr:uid="{00000000-0005-0000-0000-000086290000}"/>
    <cellStyle name="___laroux_Clearsky_internal_070201_2 3 2" xfId="14993" xr:uid="{00000000-0005-0000-0000-000087290000}"/>
    <cellStyle name="___laroux_Clearsky_internal_070201_2 4" xfId="14994" xr:uid="{00000000-0005-0000-0000-000088290000}"/>
    <cellStyle name="___laroux_Clearsky_internal_070201_2 4 2" xfId="14995" xr:uid="{00000000-0005-0000-0000-000089290000}"/>
    <cellStyle name="___laroux_Clearsky_internal_070201_2 5" xfId="14996" xr:uid="{00000000-0005-0000-0000-00008A290000}"/>
    <cellStyle name="___laroux_Clearsky_internal_070201_2 5 2" xfId="14997" xr:uid="{00000000-0005-0000-0000-00008B290000}"/>
    <cellStyle name="___laroux_Clearsky_internal_070201_2 6" xfId="14998" xr:uid="{00000000-0005-0000-0000-00008C290000}"/>
    <cellStyle name="___laroux_Clearsky_Outside_070201.xls Chart 2" xfId="14999" xr:uid="{00000000-0005-0000-0000-00008D290000}"/>
    <cellStyle name="___laroux_Clearsky_Outside_070201.xls Chart 2 2" xfId="15000" xr:uid="{00000000-0005-0000-0000-00008E290000}"/>
    <cellStyle name="___laroux_Clearsky_Outside_070201.xls Chart 2 2 2" xfId="15001" xr:uid="{00000000-0005-0000-0000-00008F290000}"/>
    <cellStyle name="___laroux_Clearsky_Outside_070201.xls Chart 2 3" xfId="15002" xr:uid="{00000000-0005-0000-0000-000090290000}"/>
    <cellStyle name="___laroux_Clearsky_Outside_070201.xls Chart 2 3 2" xfId="15003" xr:uid="{00000000-0005-0000-0000-000091290000}"/>
    <cellStyle name="___laroux_Clearsky_Outside_070201.xls Chart 2 4" xfId="15004" xr:uid="{00000000-0005-0000-0000-000092290000}"/>
    <cellStyle name="___laroux_Clearsky_Outside_070201.xls Chart 2 4 2" xfId="15005" xr:uid="{00000000-0005-0000-0000-000093290000}"/>
    <cellStyle name="___laroux_Clearsky_Outside_070201.xls Chart 2 5" xfId="15006" xr:uid="{00000000-0005-0000-0000-000094290000}"/>
    <cellStyle name="___laroux_Clearsky_Outside_070201.xls Chart 2 5 2" xfId="15007" xr:uid="{00000000-0005-0000-0000-000095290000}"/>
    <cellStyle name="___laroux_Clearsky_Outside_070201.xls Chart 2 6" xfId="15008" xr:uid="{00000000-0005-0000-0000-000096290000}"/>
    <cellStyle name="___laroux_Clearsky_Outside_070201.xls Chart 2_1" xfId="15009" xr:uid="{00000000-0005-0000-0000-000097290000}"/>
    <cellStyle name="___laroux_EWC 43.5MW8oMtresc 3_25_021" xfId="15010" xr:uid="{00000000-0005-0000-0000-000098290000}"/>
    <cellStyle name="___laroux_EWC 43.5MW8oMtresc 3_25_021_071212 Unlevered McCormick Model - 2003 version" xfId="15011" xr:uid="{00000000-0005-0000-0000-000099290000}"/>
    <cellStyle name="___laroux_EWC 43.5MW8oMtresc 3_25_021_1" xfId="15012" xr:uid="{00000000-0005-0000-0000-00009A290000}"/>
    <cellStyle name="___laroux_EWC 43.5MW8oMtresc 3_25_021_1 2" xfId="15013" xr:uid="{00000000-0005-0000-0000-00009B290000}"/>
    <cellStyle name="___laroux_EWC 43.5MW8oMtresc 3_25_021_1 2 2" xfId="15014" xr:uid="{00000000-0005-0000-0000-00009C290000}"/>
    <cellStyle name="___laroux_EWC 43.5MW8oMtresc 3_25_021_1 2 2 2" xfId="15015" xr:uid="{00000000-0005-0000-0000-00009D290000}"/>
    <cellStyle name="___laroux_EWC 43.5MW8oMtresc 3_25_021_1 2 3" xfId="15016" xr:uid="{00000000-0005-0000-0000-00009E290000}"/>
    <cellStyle name="___laroux_EWC 43.5MW8oMtresc 3_25_021_1 2 3 2" xfId="15017" xr:uid="{00000000-0005-0000-0000-00009F290000}"/>
    <cellStyle name="___laroux_EWC 43.5MW8oMtresc 3_25_021_1 2 4" xfId="15018" xr:uid="{00000000-0005-0000-0000-0000A0290000}"/>
    <cellStyle name="___laroux_EWC 43.5MW8oMtresc 3_25_021_1 2 4 2" xfId="15019" xr:uid="{00000000-0005-0000-0000-0000A1290000}"/>
    <cellStyle name="___laroux_EWC 43.5MW8oMtresc 3_25_021_1 2 5" xfId="15020" xr:uid="{00000000-0005-0000-0000-0000A2290000}"/>
    <cellStyle name="___laroux_EWC 43.5MW8oMtresc 3_25_021_1 2 5 2" xfId="15021" xr:uid="{00000000-0005-0000-0000-0000A3290000}"/>
    <cellStyle name="___laroux_EWC 43.5MW8oMtresc 3_25_021_1 2 6" xfId="15022" xr:uid="{00000000-0005-0000-0000-0000A4290000}"/>
    <cellStyle name="___laroux_EWC 43.5MW8oMtresc 3_25_021_1 3" xfId="15023" xr:uid="{00000000-0005-0000-0000-0000A5290000}"/>
    <cellStyle name="___laroux_EWC 43.5MW8oMtresc 3_25_021_1 3 2" xfId="15024" xr:uid="{00000000-0005-0000-0000-0000A6290000}"/>
    <cellStyle name="___laroux_EWC 43.5MW8oMtresc 3_25_021_1 3 2 2" xfId="15025" xr:uid="{00000000-0005-0000-0000-0000A7290000}"/>
    <cellStyle name="___laroux_EWC 43.5MW8oMtresc 3_25_021_1 3 3" xfId="15026" xr:uid="{00000000-0005-0000-0000-0000A8290000}"/>
    <cellStyle name="___laroux_EWC 43.5MW8oMtresc 3_25_021_1 3 3 2" xfId="15027" xr:uid="{00000000-0005-0000-0000-0000A9290000}"/>
    <cellStyle name="___laroux_EWC 43.5MW8oMtresc 3_25_021_1 3 4" xfId="15028" xr:uid="{00000000-0005-0000-0000-0000AA290000}"/>
    <cellStyle name="___laroux_EWC 43.5MW8oMtresc 3_25_021_1 3 4 2" xfId="15029" xr:uid="{00000000-0005-0000-0000-0000AB290000}"/>
    <cellStyle name="___laroux_EWC 43.5MW8oMtresc 3_25_021_1 3 5" xfId="15030" xr:uid="{00000000-0005-0000-0000-0000AC290000}"/>
    <cellStyle name="___laroux_EWC 43.5MW8oMtresc 3_25_021_1 3 5 2" xfId="15031" xr:uid="{00000000-0005-0000-0000-0000AD290000}"/>
    <cellStyle name="___laroux_EWC 43.5MW8oMtresc 3_25_021_1 3 6" xfId="15032" xr:uid="{00000000-0005-0000-0000-0000AE290000}"/>
    <cellStyle name="___laroux_EWC 43.5MW8oMtresc 3_25_021_1 4" xfId="15033" xr:uid="{00000000-0005-0000-0000-0000AF290000}"/>
    <cellStyle name="___laroux_EWC 43.5MW8oMtresc 3_25_021_1_CHECK - White Creek Final Closing Model_2007 11 16 vequity method FINAL" xfId="15034" xr:uid="{00000000-0005-0000-0000-0000B0290000}"/>
    <cellStyle name="___laroux_EWC 43.5MW8oMtresc 3_25_021_1_CHECK - White Creek Final Closing Model_2007 11 16 vequity method FINAL 2" xfId="15035" xr:uid="{00000000-0005-0000-0000-0000B1290000}"/>
    <cellStyle name="___laroux_EWC 43.5MW8oMtresc 3_25_021_1_CHECK - White Creek Final Closing Model_2007 11 16 vequity method FINAL 2 2" xfId="15036" xr:uid="{00000000-0005-0000-0000-0000B2290000}"/>
    <cellStyle name="___laroux_EWC 43.5MW8oMtresc 3_25_021_1_CHECK - White Creek Final Closing Model_2007 11 16 vequity method FINAL 3" xfId="15037" xr:uid="{00000000-0005-0000-0000-0000B3290000}"/>
    <cellStyle name="___laroux_EWC 43.5MW8oMtresc 3_25_021_1_Horizon round 1 model vFINAL" xfId="15038" xr:uid="{00000000-0005-0000-0000-0000B4290000}"/>
    <cellStyle name="___laroux_EWC 43.5MW8oMtresc 3_25_021_1_Horizon round 1 model vFINAL 2" xfId="15039" xr:uid="{00000000-0005-0000-0000-0000B5290000}"/>
    <cellStyle name="___laroux_EWC 43.5MW8oMtresc 3_25_021_1_Horizon round 1 model vFINAL 2 2" xfId="15040" xr:uid="{00000000-0005-0000-0000-0000B6290000}"/>
    <cellStyle name="___laroux_EWC 43.5MW8oMtresc 3_25_021_1_Horizon round 1 model vFINAL 3" xfId="15041" xr:uid="{00000000-0005-0000-0000-0000B7290000}"/>
    <cellStyle name="___laroux_EWC 43.5MW8oMtresc 3_25_021_1_Horizon round 1 model vFINAL 3 2" xfId="15042" xr:uid="{00000000-0005-0000-0000-0000B8290000}"/>
    <cellStyle name="___laroux_EWC 43.5MW8oMtresc 3_25_021_1_Horizon round 1 model vFINAL 4" xfId="15043" xr:uid="{00000000-0005-0000-0000-0000B9290000}"/>
    <cellStyle name="___laroux_EWC 43.5MW8oMtresc 3_25_021_1_Horizon round 1 model vFINAL_1" xfId="15044" xr:uid="{00000000-0005-0000-0000-0000BA290000}"/>
    <cellStyle name="___laroux_EWC 43.5MW8oMtresc 3_25_021_1_Horizon round 1 model vFINAL_1 2" xfId="15045" xr:uid="{00000000-0005-0000-0000-0000BB290000}"/>
    <cellStyle name="___laroux_EWC 43.5MW8oMtresc 3_25_021_1_Horizon round 1 model vFINAL_1 2 2" xfId="15046" xr:uid="{00000000-0005-0000-0000-0000BC290000}"/>
    <cellStyle name="___laroux_EWC 43.5MW8oMtresc 3_25_021_1_Horizon round 1 model vFINAL_1 3" xfId="15047" xr:uid="{00000000-0005-0000-0000-0000BD290000}"/>
    <cellStyle name="___laroux_EWC 43.5MW8oMtresc 3_25_021_1_Horizon round 1 model vFINAL_1 3 2" xfId="15048" xr:uid="{00000000-0005-0000-0000-0000BE290000}"/>
    <cellStyle name="___laroux_EWC 43.5MW8oMtresc 3_25_021_1_Horizon round 1 model vFINAL_1 4" xfId="15049" xr:uid="{00000000-0005-0000-0000-0000BF290000}"/>
    <cellStyle name="___laroux_EWC 43.5MW8oMtresc 3_25_021_1_Horizon round 1 model vFINAL_1_Project Farwest III Model 03-20-07 v135" xfId="15050" xr:uid="{00000000-0005-0000-0000-0000C0290000}"/>
    <cellStyle name="___laroux_EWC 43.5MW8oMtresc 3_25_021_1_Horizon round 1 model vFINAL_1_Project Farwest III Model 03-20-07 v135 2" xfId="15051" xr:uid="{00000000-0005-0000-0000-0000C1290000}"/>
    <cellStyle name="___laroux_EWC 43.5MW8oMtresc 3_25_021_1_Horizon round 1 model vFINAL_1_Project Farwest III Model 03-20-07 v135 2 2" xfId="15052" xr:uid="{00000000-0005-0000-0000-0000C2290000}"/>
    <cellStyle name="___laroux_EWC 43.5MW8oMtresc 3_25_021_1_Horizon round 1 model vFINAL_1_Project Farwest III Model 03-20-07 v135 3" xfId="15053" xr:uid="{00000000-0005-0000-0000-0000C3290000}"/>
    <cellStyle name="___laroux_EWC 43.5MW8oMtresc 3_25_021_1_Horizon round 1 model vFINAL_1_Project Farwest III Model 03-20-07 v135 3 2" xfId="15054" xr:uid="{00000000-0005-0000-0000-0000C4290000}"/>
    <cellStyle name="___laroux_EWC 43.5MW8oMtresc 3_25_021_1_Horizon round 1 model vFINAL_1_Project Farwest III Model 03-20-07 v135 4" xfId="15055" xr:uid="{00000000-0005-0000-0000-0000C5290000}"/>
    <cellStyle name="___laroux_EWC 43.5MW8oMtresc 3_25_021_1_Horizon round 1 model vFINAL_1_Project Farwest III Model 03-20-07 v135_UPC G&amp;A (5-3-07)" xfId="15056" xr:uid="{00000000-0005-0000-0000-0000C6290000}"/>
    <cellStyle name="___laroux_EWC 43.5MW8oMtresc 3_25_021_1_Horizon round 1 model vFINAL_1_Project Farwest III Model 03-20-07 v135_UPC G&amp;A (5-3-07) 2" xfId="15057" xr:uid="{00000000-0005-0000-0000-0000C7290000}"/>
    <cellStyle name="___laroux_EWC 43.5MW8oMtresc 3_25_021_1_Horizon round 1 model vFINAL_1_Project Farwest III Model 03-20-07 v135_UPC G&amp;A (5-3-07) 2 2" xfId="15058" xr:uid="{00000000-0005-0000-0000-0000C8290000}"/>
    <cellStyle name="___laroux_EWC 43.5MW8oMtresc 3_25_021_1_Horizon round 1 model vFINAL_1_Project Farwest III Model 03-20-07 v135_UPC G&amp;A (5-3-07) 3" xfId="15059" xr:uid="{00000000-0005-0000-0000-0000C9290000}"/>
    <cellStyle name="___laroux_EWC 43.5MW8oMtresc 3_25_021_1_Horizon round 1 model vFINAL_1_Project Farwest III Model 03-20-07 v135_UPC G&amp;A (5-3-07) 3 2" xfId="15060" xr:uid="{00000000-0005-0000-0000-0000CA290000}"/>
    <cellStyle name="___laroux_EWC 43.5MW8oMtresc 3_25_021_1_Horizon round 1 model vFINAL_1_Project Farwest III Model 03-20-07 v135_UPC G&amp;A (5-3-07) 4" xfId="15061" xr:uid="{00000000-0005-0000-0000-0000CB290000}"/>
    <cellStyle name="___laroux_EWC 43.5MW8oMtresc 3_25_021_1_Horizon round 1 model vFINAL_1_Project Makani Model 04-11-07 v6" xfId="15062" xr:uid="{00000000-0005-0000-0000-0000CC290000}"/>
    <cellStyle name="___laroux_EWC 43.5MW8oMtresc 3_25_021_1_Horizon round 1 model vFINAL_1_Project Makani Model 04-11-07 v6 2" xfId="15063" xr:uid="{00000000-0005-0000-0000-0000CD290000}"/>
    <cellStyle name="___laroux_EWC 43.5MW8oMtresc 3_25_021_1_Horizon round 1 model vFINAL_1_Project Makani Model 04-11-07 v6 2 2" xfId="15064" xr:uid="{00000000-0005-0000-0000-0000CE290000}"/>
    <cellStyle name="___laroux_EWC 43.5MW8oMtresc 3_25_021_1_Horizon round 1 model vFINAL_1_Project Makani Model 04-11-07 v6 3" xfId="15065" xr:uid="{00000000-0005-0000-0000-0000CF290000}"/>
    <cellStyle name="___laroux_EWC 43.5MW8oMtresc 3_25_021_1_Horizon round 1 model vFINAL_1_Project Makani Model 04-11-07 v6 3 2" xfId="15066" xr:uid="{00000000-0005-0000-0000-0000D0290000}"/>
    <cellStyle name="___laroux_EWC 43.5MW8oMtresc 3_25_021_1_Horizon round 1 model vFINAL_1_Project Makani Model 04-11-07 v6 4" xfId="15067" xr:uid="{00000000-0005-0000-0000-0000D1290000}"/>
    <cellStyle name="___laroux_EWC 43.5MW8oMtresc 3_25_021_1_Horizon round 1 model vFINAL_1_Project Makani Model 04-11-07 v6_UPC G&amp;A (5-3-07)" xfId="15068" xr:uid="{00000000-0005-0000-0000-0000D2290000}"/>
    <cellStyle name="___laroux_EWC 43.5MW8oMtresc 3_25_021_1_Horizon round 1 model vFINAL_1_Project Makani Model 04-11-07 v6_UPC G&amp;A (5-3-07) 2" xfId="15069" xr:uid="{00000000-0005-0000-0000-0000D3290000}"/>
    <cellStyle name="___laroux_EWC 43.5MW8oMtresc 3_25_021_1_Horizon round 1 model vFINAL_1_Project Makani Model 04-11-07 v6_UPC G&amp;A (5-3-07) 2 2" xfId="15070" xr:uid="{00000000-0005-0000-0000-0000D4290000}"/>
    <cellStyle name="___laroux_EWC 43.5MW8oMtresc 3_25_021_1_Horizon round 1 model vFINAL_1_Project Makani Model 04-11-07 v6_UPC G&amp;A (5-3-07) 3" xfId="15071" xr:uid="{00000000-0005-0000-0000-0000D5290000}"/>
    <cellStyle name="___laroux_EWC 43.5MW8oMtresc 3_25_021_1_Horizon round 1 model vFINAL_1_Project Makani Model 04-11-07 v6_UPC G&amp;A (5-3-07) 3 2" xfId="15072" xr:uid="{00000000-0005-0000-0000-0000D6290000}"/>
    <cellStyle name="___laroux_EWC 43.5MW8oMtresc 3_25_021_1_Horizon round 1 model vFINAL_1_Project Makani Model 04-11-07 v6_UPC G&amp;A (5-3-07) 4" xfId="15073" xr:uid="{00000000-0005-0000-0000-0000D7290000}"/>
    <cellStyle name="___laroux_EWC 43.5MW8oMtresc 3_25_021_1_Pre-Tax GAAP" xfId="15074" xr:uid="{00000000-0005-0000-0000-0000D8290000}"/>
    <cellStyle name="___laroux_EWC 43.5MW8oMtresc 3_25_021_1_Pre-Tax GAAP 2" xfId="15075" xr:uid="{00000000-0005-0000-0000-0000D9290000}"/>
    <cellStyle name="___laroux_EWC 43.5MW8oMtresc 3_25_021_1_Pre-Tax GAAP 2 2" xfId="15076" xr:uid="{00000000-0005-0000-0000-0000DA290000}"/>
    <cellStyle name="___laroux_EWC 43.5MW8oMtresc 3_25_021_1_Pre-Tax GAAP 3" xfId="15077" xr:uid="{00000000-0005-0000-0000-0000DB290000}"/>
    <cellStyle name="___laroux_EWC 43.5MW8oMtresc 3_25_021_1_WPP - Ormat 6-5-2007  v19i with internal accounting v3 eq method FINAL" xfId="15078" xr:uid="{00000000-0005-0000-0000-0000DC290000}"/>
    <cellStyle name="___laroux_EWC 43.5MW8oMtresc 3_25_021_1_WPP - Ormat 6-5-2007  v19i with internal accounting v3 eq method FINAL 2" xfId="15079" xr:uid="{00000000-0005-0000-0000-0000DD290000}"/>
    <cellStyle name="___laroux_EWC 43.5MW8oMtresc 3_25_021_1_WPP - Ormat 6-5-2007  v19i with internal accounting v3 eq method FINAL 2 2" xfId="15080" xr:uid="{00000000-0005-0000-0000-0000DE290000}"/>
    <cellStyle name="___laroux_EWC 43.5MW8oMtresc 3_25_021_1_WPP - Ormat 6-5-2007  v19i with internal accounting v3 eq method FINAL 3" xfId="15081" xr:uid="{00000000-0005-0000-0000-0000DF290000}"/>
    <cellStyle name="___laroux_EWC 43.5MW8oMtresc 3_25_02v2" xfId="15082" xr:uid="{00000000-0005-0000-0000-0000E0290000}"/>
    <cellStyle name="___laroux_EWC 43.5MW8oMtresc 3_25_02v2 2" xfId="15083" xr:uid="{00000000-0005-0000-0000-0000E1290000}"/>
    <cellStyle name="___laroux_EWC 43.5MW8oMtresc 3_25_02v2 2 2" xfId="15084" xr:uid="{00000000-0005-0000-0000-0000E2290000}"/>
    <cellStyle name="___laroux_EWC 43.5MW8oMtresc 3_25_02v2 2 2 2" xfId="15085" xr:uid="{00000000-0005-0000-0000-0000E3290000}"/>
    <cellStyle name="___laroux_EWC 43.5MW8oMtresc 3_25_02v2 2 3" xfId="15086" xr:uid="{00000000-0005-0000-0000-0000E4290000}"/>
    <cellStyle name="___laroux_EWC 43.5MW8oMtresc 3_25_02v2 2 3 2" xfId="15087" xr:uid="{00000000-0005-0000-0000-0000E5290000}"/>
    <cellStyle name="___laroux_EWC 43.5MW8oMtresc 3_25_02v2 2 4" xfId="15088" xr:uid="{00000000-0005-0000-0000-0000E6290000}"/>
    <cellStyle name="___laroux_EWC 43.5MW8oMtresc 3_25_02v2 2 4 2" xfId="15089" xr:uid="{00000000-0005-0000-0000-0000E7290000}"/>
    <cellStyle name="___laroux_EWC 43.5MW8oMtresc 3_25_02v2 2 5" xfId="15090" xr:uid="{00000000-0005-0000-0000-0000E8290000}"/>
    <cellStyle name="___laroux_EWC 43.5MW8oMtresc 3_25_02v2 2 5 2" xfId="15091" xr:uid="{00000000-0005-0000-0000-0000E9290000}"/>
    <cellStyle name="___laroux_EWC 43.5MW8oMtresc 3_25_02v2 2 6" xfId="15092" xr:uid="{00000000-0005-0000-0000-0000EA290000}"/>
    <cellStyle name="___laroux_EWC 43.5MW8oMtresc 3_25_02v2 3" xfId="15093" xr:uid="{00000000-0005-0000-0000-0000EB290000}"/>
    <cellStyle name="___laroux_EWC 43.5MW8oMtresc 3_25_02v2 3 2" xfId="15094" xr:uid="{00000000-0005-0000-0000-0000EC290000}"/>
    <cellStyle name="___laroux_EWC 43.5MW8oMtresc 3_25_02v2 3 2 2" xfId="15095" xr:uid="{00000000-0005-0000-0000-0000ED290000}"/>
    <cellStyle name="___laroux_EWC 43.5MW8oMtresc 3_25_02v2 3 3" xfId="15096" xr:uid="{00000000-0005-0000-0000-0000EE290000}"/>
    <cellStyle name="___laroux_EWC 43.5MW8oMtresc 3_25_02v2 3 3 2" xfId="15097" xr:uid="{00000000-0005-0000-0000-0000EF290000}"/>
    <cellStyle name="___laroux_EWC 43.5MW8oMtresc 3_25_02v2 3 4" xfId="15098" xr:uid="{00000000-0005-0000-0000-0000F0290000}"/>
    <cellStyle name="___laroux_EWC 43.5MW8oMtresc 3_25_02v2 3 4 2" xfId="15099" xr:uid="{00000000-0005-0000-0000-0000F1290000}"/>
    <cellStyle name="___laroux_EWC 43.5MW8oMtresc 3_25_02v2 3 5" xfId="15100" xr:uid="{00000000-0005-0000-0000-0000F2290000}"/>
    <cellStyle name="___laroux_EWC 43.5MW8oMtresc 3_25_02v2 3 5 2" xfId="15101" xr:uid="{00000000-0005-0000-0000-0000F3290000}"/>
    <cellStyle name="___laroux_EWC 43.5MW8oMtresc 3_25_02v2 3 6" xfId="15102" xr:uid="{00000000-0005-0000-0000-0000F4290000}"/>
    <cellStyle name="___laroux_EWC 43.5MW8oMtresc 3_25_02v2 4" xfId="15103" xr:uid="{00000000-0005-0000-0000-0000F5290000}"/>
    <cellStyle name="___laroux_EWC 43.5MW8oMtresc 3_25_02v2_1" xfId="15104" xr:uid="{00000000-0005-0000-0000-0000F6290000}"/>
    <cellStyle name="___laroux_EWC 43.5MW8oMtresc 3_25_02v2_1_071212 Unlevered McCormick Model - 2003 version" xfId="15105" xr:uid="{00000000-0005-0000-0000-0000F7290000}"/>
    <cellStyle name="___laroux_EWC 43.5MW8oMtresc 3_25_02v2_2" xfId="15106" xr:uid="{00000000-0005-0000-0000-0000F8290000}"/>
    <cellStyle name="___laroux_EWC 43.5MW8oMtresc 3_25_02v2_2 2" xfId="15107" xr:uid="{00000000-0005-0000-0000-0000F9290000}"/>
    <cellStyle name="___laroux_EWC 43.5MW8oMtresc 3_25_02v2_2 2 2" xfId="15108" xr:uid="{00000000-0005-0000-0000-0000FA290000}"/>
    <cellStyle name="___laroux_EWC 43.5MW8oMtresc 3_25_02v2_2 2 2 2" xfId="15109" xr:uid="{00000000-0005-0000-0000-0000FB290000}"/>
    <cellStyle name="___laroux_EWC 43.5MW8oMtresc 3_25_02v2_2 2 3" xfId="15110" xr:uid="{00000000-0005-0000-0000-0000FC290000}"/>
    <cellStyle name="___laroux_EWC 43.5MW8oMtresc 3_25_02v2_2 2 3 2" xfId="15111" xr:uid="{00000000-0005-0000-0000-0000FD290000}"/>
    <cellStyle name="___laroux_EWC 43.5MW8oMtresc 3_25_02v2_2 2 4" xfId="15112" xr:uid="{00000000-0005-0000-0000-0000FE290000}"/>
    <cellStyle name="___laroux_EWC 43.5MW8oMtresc 3_25_02v2_2 2 4 2" xfId="15113" xr:uid="{00000000-0005-0000-0000-0000FF290000}"/>
    <cellStyle name="___laroux_EWC 43.5MW8oMtresc 3_25_02v2_2 2 5" xfId="15114" xr:uid="{00000000-0005-0000-0000-0000002A0000}"/>
    <cellStyle name="___laroux_EWC 43.5MW8oMtresc 3_25_02v2_2 2 5 2" xfId="15115" xr:uid="{00000000-0005-0000-0000-0000012A0000}"/>
    <cellStyle name="___laroux_EWC 43.5MW8oMtresc 3_25_02v2_2 2 6" xfId="15116" xr:uid="{00000000-0005-0000-0000-0000022A0000}"/>
    <cellStyle name="___laroux_EWC 43.5MW8oMtresc 3_25_02v2_2 3" xfId="15117" xr:uid="{00000000-0005-0000-0000-0000032A0000}"/>
    <cellStyle name="___laroux_EWC 43.5MW8oMtresc 3_25_02v2_2 3 2" xfId="15118" xr:uid="{00000000-0005-0000-0000-0000042A0000}"/>
    <cellStyle name="___laroux_EWC 43.5MW8oMtresc 3_25_02v2_2 3 2 2" xfId="15119" xr:uid="{00000000-0005-0000-0000-0000052A0000}"/>
    <cellStyle name="___laroux_EWC 43.5MW8oMtresc 3_25_02v2_2 3 3" xfId="15120" xr:uid="{00000000-0005-0000-0000-0000062A0000}"/>
    <cellStyle name="___laroux_EWC 43.5MW8oMtresc 3_25_02v2_2 3 3 2" xfId="15121" xr:uid="{00000000-0005-0000-0000-0000072A0000}"/>
    <cellStyle name="___laroux_EWC 43.5MW8oMtresc 3_25_02v2_2 3 4" xfId="15122" xr:uid="{00000000-0005-0000-0000-0000082A0000}"/>
    <cellStyle name="___laroux_EWC 43.5MW8oMtresc 3_25_02v2_2 3 4 2" xfId="15123" xr:uid="{00000000-0005-0000-0000-0000092A0000}"/>
    <cellStyle name="___laroux_EWC 43.5MW8oMtresc 3_25_02v2_2 3 5" xfId="15124" xr:uid="{00000000-0005-0000-0000-00000A2A0000}"/>
    <cellStyle name="___laroux_EWC 43.5MW8oMtresc 3_25_02v2_2 3 5 2" xfId="15125" xr:uid="{00000000-0005-0000-0000-00000B2A0000}"/>
    <cellStyle name="___laroux_EWC 43.5MW8oMtresc 3_25_02v2_2 3 6" xfId="15126" xr:uid="{00000000-0005-0000-0000-00000C2A0000}"/>
    <cellStyle name="___laroux_EWC 43.5MW8oMtresc 3_25_02v2_2 4" xfId="15127" xr:uid="{00000000-0005-0000-0000-00000D2A0000}"/>
    <cellStyle name="___laroux_EWC 43.5MW8oMtresc 3_25_02v2_2_CHECK - White Creek Final Closing Model_2007 11 16 vequity method FINAL" xfId="15128" xr:uid="{00000000-0005-0000-0000-00000E2A0000}"/>
    <cellStyle name="___laroux_EWC 43.5MW8oMtresc 3_25_02v2_2_CHECK - White Creek Final Closing Model_2007 11 16 vequity method FINAL 2" xfId="15129" xr:uid="{00000000-0005-0000-0000-00000F2A0000}"/>
    <cellStyle name="___laroux_EWC 43.5MW8oMtresc 3_25_02v2_2_CHECK - White Creek Final Closing Model_2007 11 16 vequity method FINAL 2 2" xfId="15130" xr:uid="{00000000-0005-0000-0000-0000102A0000}"/>
    <cellStyle name="___laroux_EWC 43.5MW8oMtresc 3_25_02v2_2_CHECK - White Creek Final Closing Model_2007 11 16 vequity method FINAL 3" xfId="15131" xr:uid="{00000000-0005-0000-0000-0000112A0000}"/>
    <cellStyle name="___laroux_EWC 43.5MW8oMtresc 3_25_02v2_2_Horizon round 1 model vFINAL" xfId="15132" xr:uid="{00000000-0005-0000-0000-0000122A0000}"/>
    <cellStyle name="___laroux_EWC 43.5MW8oMtresc 3_25_02v2_2_Horizon round 1 model vFINAL 2" xfId="15133" xr:uid="{00000000-0005-0000-0000-0000132A0000}"/>
    <cellStyle name="___laroux_EWC 43.5MW8oMtresc 3_25_02v2_2_Horizon round 1 model vFINAL 2 2" xfId="15134" xr:uid="{00000000-0005-0000-0000-0000142A0000}"/>
    <cellStyle name="___laroux_EWC 43.5MW8oMtresc 3_25_02v2_2_Horizon round 1 model vFINAL 3" xfId="15135" xr:uid="{00000000-0005-0000-0000-0000152A0000}"/>
    <cellStyle name="___laroux_EWC 43.5MW8oMtresc 3_25_02v2_2_Horizon round 1 model vFINAL 3 2" xfId="15136" xr:uid="{00000000-0005-0000-0000-0000162A0000}"/>
    <cellStyle name="___laroux_EWC 43.5MW8oMtresc 3_25_02v2_2_Horizon round 1 model vFINAL 4" xfId="15137" xr:uid="{00000000-0005-0000-0000-0000172A0000}"/>
    <cellStyle name="___laroux_EWC 43.5MW8oMtresc 3_25_02v2_2_Horizon round 1 model vFINAL_1" xfId="15138" xr:uid="{00000000-0005-0000-0000-0000182A0000}"/>
    <cellStyle name="___laroux_EWC 43.5MW8oMtresc 3_25_02v2_2_Horizon round 1 model vFINAL_1 2" xfId="15139" xr:uid="{00000000-0005-0000-0000-0000192A0000}"/>
    <cellStyle name="___laroux_EWC 43.5MW8oMtresc 3_25_02v2_2_Horizon round 1 model vFINAL_1 2 2" xfId="15140" xr:uid="{00000000-0005-0000-0000-00001A2A0000}"/>
    <cellStyle name="___laroux_EWC 43.5MW8oMtresc 3_25_02v2_2_Horizon round 1 model vFINAL_1 3" xfId="15141" xr:uid="{00000000-0005-0000-0000-00001B2A0000}"/>
    <cellStyle name="___laroux_EWC 43.5MW8oMtresc 3_25_02v2_2_Horizon round 1 model vFINAL_1 3 2" xfId="15142" xr:uid="{00000000-0005-0000-0000-00001C2A0000}"/>
    <cellStyle name="___laroux_EWC 43.5MW8oMtresc 3_25_02v2_2_Horizon round 1 model vFINAL_1 4" xfId="15143" xr:uid="{00000000-0005-0000-0000-00001D2A0000}"/>
    <cellStyle name="___laroux_EWC 43.5MW8oMtresc 3_25_02v2_2_Horizon round 1 model vFINAL_1_Project Farwest III Model 03-20-07 v135" xfId="15144" xr:uid="{00000000-0005-0000-0000-00001E2A0000}"/>
    <cellStyle name="___laroux_EWC 43.5MW8oMtresc 3_25_02v2_2_Horizon round 1 model vFINAL_1_Project Farwest III Model 03-20-07 v135 2" xfId="15145" xr:uid="{00000000-0005-0000-0000-00001F2A0000}"/>
    <cellStyle name="___laroux_EWC 43.5MW8oMtresc 3_25_02v2_2_Horizon round 1 model vFINAL_1_Project Farwest III Model 03-20-07 v135 2 2" xfId="15146" xr:uid="{00000000-0005-0000-0000-0000202A0000}"/>
    <cellStyle name="___laroux_EWC 43.5MW8oMtresc 3_25_02v2_2_Horizon round 1 model vFINAL_1_Project Farwest III Model 03-20-07 v135 3" xfId="15147" xr:uid="{00000000-0005-0000-0000-0000212A0000}"/>
    <cellStyle name="___laroux_EWC 43.5MW8oMtresc 3_25_02v2_2_Horizon round 1 model vFINAL_1_Project Farwest III Model 03-20-07 v135 3 2" xfId="15148" xr:uid="{00000000-0005-0000-0000-0000222A0000}"/>
    <cellStyle name="___laroux_EWC 43.5MW8oMtresc 3_25_02v2_2_Horizon round 1 model vFINAL_1_Project Farwest III Model 03-20-07 v135 4" xfId="15149" xr:uid="{00000000-0005-0000-0000-0000232A0000}"/>
    <cellStyle name="___laroux_EWC 43.5MW8oMtresc 3_25_02v2_2_Horizon round 1 model vFINAL_1_Project Farwest III Model 03-20-07 v135_UPC G&amp;A (5-3-07)" xfId="15150" xr:uid="{00000000-0005-0000-0000-0000242A0000}"/>
    <cellStyle name="___laroux_EWC 43.5MW8oMtresc 3_25_02v2_2_Horizon round 1 model vFINAL_1_Project Farwest III Model 03-20-07 v135_UPC G&amp;A (5-3-07) 2" xfId="15151" xr:uid="{00000000-0005-0000-0000-0000252A0000}"/>
    <cellStyle name="___laroux_EWC 43.5MW8oMtresc 3_25_02v2_2_Horizon round 1 model vFINAL_1_Project Farwest III Model 03-20-07 v135_UPC G&amp;A (5-3-07) 2 2" xfId="15152" xr:uid="{00000000-0005-0000-0000-0000262A0000}"/>
    <cellStyle name="___laroux_EWC 43.5MW8oMtresc 3_25_02v2_2_Horizon round 1 model vFINAL_1_Project Farwest III Model 03-20-07 v135_UPC G&amp;A (5-3-07) 3" xfId="15153" xr:uid="{00000000-0005-0000-0000-0000272A0000}"/>
    <cellStyle name="___laroux_EWC 43.5MW8oMtresc 3_25_02v2_2_Horizon round 1 model vFINAL_1_Project Farwest III Model 03-20-07 v135_UPC G&amp;A (5-3-07) 3 2" xfId="15154" xr:uid="{00000000-0005-0000-0000-0000282A0000}"/>
    <cellStyle name="___laroux_EWC 43.5MW8oMtresc 3_25_02v2_2_Horizon round 1 model vFINAL_1_Project Farwest III Model 03-20-07 v135_UPC G&amp;A (5-3-07) 4" xfId="15155" xr:uid="{00000000-0005-0000-0000-0000292A0000}"/>
    <cellStyle name="___laroux_EWC 43.5MW8oMtresc 3_25_02v2_2_Horizon round 1 model vFINAL_1_Project Makani Model 04-11-07 v6" xfId="15156" xr:uid="{00000000-0005-0000-0000-00002A2A0000}"/>
    <cellStyle name="___laroux_EWC 43.5MW8oMtresc 3_25_02v2_2_Horizon round 1 model vFINAL_1_Project Makani Model 04-11-07 v6 2" xfId="15157" xr:uid="{00000000-0005-0000-0000-00002B2A0000}"/>
    <cellStyle name="___laroux_EWC 43.5MW8oMtresc 3_25_02v2_2_Horizon round 1 model vFINAL_1_Project Makani Model 04-11-07 v6 2 2" xfId="15158" xr:uid="{00000000-0005-0000-0000-00002C2A0000}"/>
    <cellStyle name="___laroux_EWC 43.5MW8oMtresc 3_25_02v2_2_Horizon round 1 model vFINAL_1_Project Makani Model 04-11-07 v6 3" xfId="15159" xr:uid="{00000000-0005-0000-0000-00002D2A0000}"/>
    <cellStyle name="___laroux_EWC 43.5MW8oMtresc 3_25_02v2_2_Horizon round 1 model vFINAL_1_Project Makani Model 04-11-07 v6 3 2" xfId="15160" xr:uid="{00000000-0005-0000-0000-00002E2A0000}"/>
    <cellStyle name="___laroux_EWC 43.5MW8oMtresc 3_25_02v2_2_Horizon round 1 model vFINAL_1_Project Makani Model 04-11-07 v6 4" xfId="15161" xr:uid="{00000000-0005-0000-0000-00002F2A0000}"/>
    <cellStyle name="___laroux_EWC 43.5MW8oMtresc 3_25_02v2_2_Horizon round 1 model vFINAL_1_Project Makani Model 04-11-07 v6_UPC G&amp;A (5-3-07)" xfId="15162" xr:uid="{00000000-0005-0000-0000-0000302A0000}"/>
    <cellStyle name="___laroux_EWC 43.5MW8oMtresc 3_25_02v2_2_Horizon round 1 model vFINAL_1_Project Makani Model 04-11-07 v6_UPC G&amp;A (5-3-07) 2" xfId="15163" xr:uid="{00000000-0005-0000-0000-0000312A0000}"/>
    <cellStyle name="___laroux_EWC 43.5MW8oMtresc 3_25_02v2_2_Horizon round 1 model vFINAL_1_Project Makani Model 04-11-07 v6_UPC G&amp;A (5-3-07) 2 2" xfId="15164" xr:uid="{00000000-0005-0000-0000-0000322A0000}"/>
    <cellStyle name="___laroux_EWC 43.5MW8oMtresc 3_25_02v2_2_Horizon round 1 model vFINAL_1_Project Makani Model 04-11-07 v6_UPC G&amp;A (5-3-07) 3" xfId="15165" xr:uid="{00000000-0005-0000-0000-0000332A0000}"/>
    <cellStyle name="___laroux_EWC 43.5MW8oMtresc 3_25_02v2_2_Horizon round 1 model vFINAL_1_Project Makani Model 04-11-07 v6_UPC G&amp;A (5-3-07) 3 2" xfId="15166" xr:uid="{00000000-0005-0000-0000-0000342A0000}"/>
    <cellStyle name="___laroux_EWC 43.5MW8oMtresc 3_25_02v2_2_Horizon round 1 model vFINAL_1_Project Makani Model 04-11-07 v6_UPC G&amp;A (5-3-07) 4" xfId="15167" xr:uid="{00000000-0005-0000-0000-0000352A0000}"/>
    <cellStyle name="___laroux_EWC 43.5MW8oMtresc 3_25_02v2_2_Pre-Tax GAAP" xfId="15168" xr:uid="{00000000-0005-0000-0000-0000362A0000}"/>
    <cellStyle name="___laroux_EWC 43.5MW8oMtresc 3_25_02v2_2_Pre-Tax GAAP 2" xfId="15169" xr:uid="{00000000-0005-0000-0000-0000372A0000}"/>
    <cellStyle name="___laroux_EWC 43.5MW8oMtresc 3_25_02v2_2_Pre-Tax GAAP 2 2" xfId="15170" xr:uid="{00000000-0005-0000-0000-0000382A0000}"/>
    <cellStyle name="___laroux_EWC 43.5MW8oMtresc 3_25_02v2_2_Pre-Tax GAAP 3" xfId="15171" xr:uid="{00000000-0005-0000-0000-0000392A0000}"/>
    <cellStyle name="___laroux_EWC 43.5MW8oMtresc 3_25_02v2_2_WPP - Ormat 6-5-2007  v19i with internal accounting v3 eq method FINAL" xfId="15172" xr:uid="{00000000-0005-0000-0000-00003A2A0000}"/>
    <cellStyle name="___laroux_EWC 43.5MW8oMtresc 3_25_02v2_2_WPP - Ormat 6-5-2007  v19i with internal accounting v3 eq method FINAL 2" xfId="15173" xr:uid="{00000000-0005-0000-0000-00003B2A0000}"/>
    <cellStyle name="___laroux_EWC 43.5MW8oMtresc 3_25_02v2_2_WPP - Ormat 6-5-2007  v19i with internal accounting v3 eq method FINAL 2 2" xfId="15174" xr:uid="{00000000-0005-0000-0000-00003C2A0000}"/>
    <cellStyle name="___laroux_EWC 43.5MW8oMtresc 3_25_02v2_2_WPP - Ormat 6-5-2007  v19i with internal accounting v3 eq method FINAL 3" xfId="15175" xr:uid="{00000000-0005-0000-0000-00003D2A0000}"/>
    <cellStyle name="___laroux_EWC 43.5MW8oMtresc 3_25_02v2_CHECK - White Creek Final Closing Model_2007 11 16 vequity method FINAL" xfId="15176" xr:uid="{00000000-0005-0000-0000-00003E2A0000}"/>
    <cellStyle name="___laroux_EWC 43.5MW8oMtresc 3_25_02v2_CHECK - White Creek Final Closing Model_2007 11 16 vequity method FINAL 2" xfId="15177" xr:uid="{00000000-0005-0000-0000-00003F2A0000}"/>
    <cellStyle name="___laroux_EWC 43.5MW8oMtresc 3_25_02v2_CHECK - White Creek Final Closing Model_2007 11 16 vequity method FINAL 2 2" xfId="15178" xr:uid="{00000000-0005-0000-0000-0000402A0000}"/>
    <cellStyle name="___laroux_EWC 43.5MW8oMtresc 3_25_02v2_CHECK - White Creek Final Closing Model_2007 11 16 vequity method FINAL 3" xfId="15179" xr:uid="{00000000-0005-0000-0000-0000412A0000}"/>
    <cellStyle name="___laroux_EWC 43.5MW8oMtresc 3_25_02v2_Horizon round 1 model vFINAL" xfId="15180" xr:uid="{00000000-0005-0000-0000-0000422A0000}"/>
    <cellStyle name="___laroux_EWC 43.5MW8oMtresc 3_25_02v2_Horizon round 1 model vFINAL 2" xfId="15181" xr:uid="{00000000-0005-0000-0000-0000432A0000}"/>
    <cellStyle name="___laroux_EWC 43.5MW8oMtresc 3_25_02v2_Horizon round 1 model vFINAL 2 2" xfId="15182" xr:uid="{00000000-0005-0000-0000-0000442A0000}"/>
    <cellStyle name="___laroux_EWC 43.5MW8oMtresc 3_25_02v2_Horizon round 1 model vFINAL 3" xfId="15183" xr:uid="{00000000-0005-0000-0000-0000452A0000}"/>
    <cellStyle name="___laroux_EWC 43.5MW8oMtresc 3_25_02v2_Horizon round 1 model vFINAL 3 2" xfId="15184" xr:uid="{00000000-0005-0000-0000-0000462A0000}"/>
    <cellStyle name="___laroux_EWC 43.5MW8oMtresc 3_25_02v2_Horizon round 1 model vFINAL 4" xfId="15185" xr:uid="{00000000-0005-0000-0000-0000472A0000}"/>
    <cellStyle name="___laroux_EWC 43.5MW8oMtresc 3_25_02v2_Horizon round 1 model vFINAL_1" xfId="15186" xr:uid="{00000000-0005-0000-0000-0000482A0000}"/>
    <cellStyle name="___laroux_EWC 43.5MW8oMtresc 3_25_02v2_Horizon round 1 model vFINAL_1 2" xfId="15187" xr:uid="{00000000-0005-0000-0000-0000492A0000}"/>
    <cellStyle name="___laroux_EWC 43.5MW8oMtresc 3_25_02v2_Horizon round 1 model vFINAL_1 2 2" xfId="15188" xr:uid="{00000000-0005-0000-0000-00004A2A0000}"/>
    <cellStyle name="___laroux_EWC 43.5MW8oMtresc 3_25_02v2_Horizon round 1 model vFINAL_1 3" xfId="15189" xr:uid="{00000000-0005-0000-0000-00004B2A0000}"/>
    <cellStyle name="___laroux_EWC 43.5MW8oMtresc 3_25_02v2_Horizon round 1 model vFINAL_1 3 2" xfId="15190" xr:uid="{00000000-0005-0000-0000-00004C2A0000}"/>
    <cellStyle name="___laroux_EWC 43.5MW8oMtresc 3_25_02v2_Horizon round 1 model vFINAL_1 4" xfId="15191" xr:uid="{00000000-0005-0000-0000-00004D2A0000}"/>
    <cellStyle name="___laroux_EWC 43.5MW8oMtresc 3_25_02v2_Horizon round 1 model vFINAL_1_Project Farwest III Model 03-20-07 v135" xfId="15192" xr:uid="{00000000-0005-0000-0000-00004E2A0000}"/>
    <cellStyle name="___laroux_EWC 43.5MW8oMtresc 3_25_02v2_Horizon round 1 model vFINAL_1_Project Farwest III Model 03-20-07 v135 2" xfId="15193" xr:uid="{00000000-0005-0000-0000-00004F2A0000}"/>
    <cellStyle name="___laroux_EWC 43.5MW8oMtresc 3_25_02v2_Horizon round 1 model vFINAL_1_Project Farwest III Model 03-20-07 v135 2 2" xfId="15194" xr:uid="{00000000-0005-0000-0000-0000502A0000}"/>
    <cellStyle name="___laroux_EWC 43.5MW8oMtresc 3_25_02v2_Horizon round 1 model vFINAL_1_Project Farwest III Model 03-20-07 v135 3" xfId="15195" xr:uid="{00000000-0005-0000-0000-0000512A0000}"/>
    <cellStyle name="___laroux_EWC 43.5MW8oMtresc 3_25_02v2_Horizon round 1 model vFINAL_1_Project Farwest III Model 03-20-07 v135 3 2" xfId="15196" xr:uid="{00000000-0005-0000-0000-0000522A0000}"/>
    <cellStyle name="___laroux_EWC 43.5MW8oMtresc 3_25_02v2_Horizon round 1 model vFINAL_1_Project Farwest III Model 03-20-07 v135 4" xfId="15197" xr:uid="{00000000-0005-0000-0000-0000532A0000}"/>
    <cellStyle name="___laroux_EWC 43.5MW8oMtresc 3_25_02v2_Horizon round 1 model vFINAL_1_Project Farwest III Model 03-20-07 v135_UPC G&amp;A (5-3-07)" xfId="15198" xr:uid="{00000000-0005-0000-0000-0000542A0000}"/>
    <cellStyle name="___laroux_EWC 43.5MW8oMtresc 3_25_02v2_Horizon round 1 model vFINAL_1_Project Farwest III Model 03-20-07 v135_UPC G&amp;A (5-3-07) 2" xfId="15199" xr:uid="{00000000-0005-0000-0000-0000552A0000}"/>
    <cellStyle name="___laroux_EWC 43.5MW8oMtresc 3_25_02v2_Horizon round 1 model vFINAL_1_Project Farwest III Model 03-20-07 v135_UPC G&amp;A (5-3-07) 2 2" xfId="15200" xr:uid="{00000000-0005-0000-0000-0000562A0000}"/>
    <cellStyle name="___laroux_EWC 43.5MW8oMtresc 3_25_02v2_Horizon round 1 model vFINAL_1_Project Farwest III Model 03-20-07 v135_UPC G&amp;A (5-3-07) 3" xfId="15201" xr:uid="{00000000-0005-0000-0000-0000572A0000}"/>
    <cellStyle name="___laroux_EWC 43.5MW8oMtresc 3_25_02v2_Horizon round 1 model vFINAL_1_Project Farwest III Model 03-20-07 v135_UPC G&amp;A (5-3-07) 3 2" xfId="15202" xr:uid="{00000000-0005-0000-0000-0000582A0000}"/>
    <cellStyle name="___laroux_EWC 43.5MW8oMtresc 3_25_02v2_Horizon round 1 model vFINAL_1_Project Farwest III Model 03-20-07 v135_UPC G&amp;A (5-3-07) 4" xfId="15203" xr:uid="{00000000-0005-0000-0000-0000592A0000}"/>
    <cellStyle name="___laroux_EWC 43.5MW8oMtresc 3_25_02v2_Horizon round 1 model vFINAL_1_Project Makani Model 04-11-07 v6" xfId="15204" xr:uid="{00000000-0005-0000-0000-00005A2A0000}"/>
    <cellStyle name="___laroux_EWC 43.5MW8oMtresc 3_25_02v2_Horizon round 1 model vFINAL_1_Project Makani Model 04-11-07 v6 2" xfId="15205" xr:uid="{00000000-0005-0000-0000-00005B2A0000}"/>
    <cellStyle name="___laroux_EWC 43.5MW8oMtresc 3_25_02v2_Horizon round 1 model vFINAL_1_Project Makani Model 04-11-07 v6 2 2" xfId="15206" xr:uid="{00000000-0005-0000-0000-00005C2A0000}"/>
    <cellStyle name="___laroux_EWC 43.5MW8oMtresc 3_25_02v2_Horizon round 1 model vFINAL_1_Project Makani Model 04-11-07 v6 3" xfId="15207" xr:uid="{00000000-0005-0000-0000-00005D2A0000}"/>
    <cellStyle name="___laroux_EWC 43.5MW8oMtresc 3_25_02v2_Horizon round 1 model vFINAL_1_Project Makani Model 04-11-07 v6 3 2" xfId="15208" xr:uid="{00000000-0005-0000-0000-00005E2A0000}"/>
    <cellStyle name="___laroux_EWC 43.5MW8oMtresc 3_25_02v2_Horizon round 1 model vFINAL_1_Project Makani Model 04-11-07 v6 4" xfId="15209" xr:uid="{00000000-0005-0000-0000-00005F2A0000}"/>
    <cellStyle name="___laroux_EWC 43.5MW8oMtresc 3_25_02v2_Horizon round 1 model vFINAL_1_Project Makani Model 04-11-07 v6_UPC G&amp;A (5-3-07)" xfId="15210" xr:uid="{00000000-0005-0000-0000-0000602A0000}"/>
    <cellStyle name="___laroux_EWC 43.5MW8oMtresc 3_25_02v2_Horizon round 1 model vFINAL_1_Project Makani Model 04-11-07 v6_UPC G&amp;A (5-3-07) 2" xfId="15211" xr:uid="{00000000-0005-0000-0000-0000612A0000}"/>
    <cellStyle name="___laroux_EWC 43.5MW8oMtresc 3_25_02v2_Horizon round 1 model vFINAL_1_Project Makani Model 04-11-07 v6_UPC G&amp;A (5-3-07) 2 2" xfId="15212" xr:uid="{00000000-0005-0000-0000-0000622A0000}"/>
    <cellStyle name="___laroux_EWC 43.5MW8oMtresc 3_25_02v2_Horizon round 1 model vFINAL_1_Project Makani Model 04-11-07 v6_UPC G&amp;A (5-3-07) 3" xfId="15213" xr:uid="{00000000-0005-0000-0000-0000632A0000}"/>
    <cellStyle name="___laroux_EWC 43.5MW8oMtresc 3_25_02v2_Horizon round 1 model vFINAL_1_Project Makani Model 04-11-07 v6_UPC G&amp;A (5-3-07) 3 2" xfId="15214" xr:uid="{00000000-0005-0000-0000-0000642A0000}"/>
    <cellStyle name="___laroux_EWC 43.5MW8oMtresc 3_25_02v2_Horizon round 1 model vFINAL_1_Project Makani Model 04-11-07 v6_UPC G&amp;A (5-3-07) 4" xfId="15215" xr:uid="{00000000-0005-0000-0000-0000652A0000}"/>
    <cellStyle name="___laroux_EWC 43.5MW8oMtresc 3_25_02v2_Pre-Tax GAAP" xfId="15216" xr:uid="{00000000-0005-0000-0000-0000662A0000}"/>
    <cellStyle name="___laroux_EWC 43.5MW8oMtresc 3_25_02v2_Pre-Tax GAAP 2" xfId="15217" xr:uid="{00000000-0005-0000-0000-0000672A0000}"/>
    <cellStyle name="___laroux_EWC 43.5MW8oMtresc 3_25_02v2_Pre-Tax GAAP 2 2" xfId="15218" xr:uid="{00000000-0005-0000-0000-0000682A0000}"/>
    <cellStyle name="___laroux_EWC 43.5MW8oMtresc 3_25_02v2_Pre-Tax GAAP 3" xfId="15219" xr:uid="{00000000-0005-0000-0000-0000692A0000}"/>
    <cellStyle name="___laroux_EWC 43.5MW8oMtresc 3_25_02v2_WPP - Ormat 6-5-2007  v19i with internal accounting v3 eq method FINAL" xfId="15220" xr:uid="{00000000-0005-0000-0000-00006A2A0000}"/>
    <cellStyle name="___laroux_EWC 43.5MW8oMtresc 3_25_02v2_WPP - Ormat 6-5-2007  v19i with internal accounting v3 eq method FINAL 2" xfId="15221" xr:uid="{00000000-0005-0000-0000-00006B2A0000}"/>
    <cellStyle name="___laroux_EWC 43.5MW8oMtresc 3_25_02v2_WPP - Ormat 6-5-2007  v19i with internal accounting v3 eq method FINAL 2 2" xfId="15222" xr:uid="{00000000-0005-0000-0000-00006C2A0000}"/>
    <cellStyle name="___laroux_EWC 43.5MW8oMtresc 3_25_02v2_WPP - Ormat 6-5-2007  v19i with internal accounting v3 eq method FINAL 3" xfId="15223" xr:uid="{00000000-0005-0000-0000-00006D2A0000}"/>
    <cellStyle name="___laroux_EWC 43.5MW8oMtresc 3_25_02v2w_esc" xfId="15224" xr:uid="{00000000-0005-0000-0000-00006E2A0000}"/>
    <cellStyle name="___laroux_EWC 43.5MW8oMtresc 3_25_02v2w_esc 2" xfId="15225" xr:uid="{00000000-0005-0000-0000-00006F2A0000}"/>
    <cellStyle name="___laroux_EWC 43.5MW8oMtresc 3_25_02v2w_esc 2 2" xfId="15226" xr:uid="{00000000-0005-0000-0000-0000702A0000}"/>
    <cellStyle name="___laroux_EWC 43.5MW8oMtresc 3_25_02v2w_esc 2 2 2" xfId="15227" xr:uid="{00000000-0005-0000-0000-0000712A0000}"/>
    <cellStyle name="___laroux_EWC 43.5MW8oMtresc 3_25_02v2w_esc 2 3" xfId="15228" xr:uid="{00000000-0005-0000-0000-0000722A0000}"/>
    <cellStyle name="___laroux_EWC 43.5MW8oMtresc 3_25_02v2w_esc 2 3 2" xfId="15229" xr:uid="{00000000-0005-0000-0000-0000732A0000}"/>
    <cellStyle name="___laroux_EWC 43.5MW8oMtresc 3_25_02v2w_esc 2 4" xfId="15230" xr:uid="{00000000-0005-0000-0000-0000742A0000}"/>
    <cellStyle name="___laroux_EWC 43.5MW8oMtresc 3_25_02v2w_esc 2 4 2" xfId="15231" xr:uid="{00000000-0005-0000-0000-0000752A0000}"/>
    <cellStyle name="___laroux_EWC 43.5MW8oMtresc 3_25_02v2w_esc 2 5" xfId="15232" xr:uid="{00000000-0005-0000-0000-0000762A0000}"/>
    <cellStyle name="___laroux_EWC 43.5MW8oMtresc 3_25_02v2w_esc 2 5 2" xfId="15233" xr:uid="{00000000-0005-0000-0000-0000772A0000}"/>
    <cellStyle name="___laroux_EWC 43.5MW8oMtresc 3_25_02v2w_esc 2 6" xfId="15234" xr:uid="{00000000-0005-0000-0000-0000782A0000}"/>
    <cellStyle name="___laroux_EWC 43.5MW8oMtresc 3_25_02v2w_esc 3" xfId="15235" xr:uid="{00000000-0005-0000-0000-0000792A0000}"/>
    <cellStyle name="___laroux_EWC 43.5MW8oMtresc 3_25_02v2w_esc 3 2" xfId="15236" xr:uid="{00000000-0005-0000-0000-00007A2A0000}"/>
    <cellStyle name="___laroux_EWC 43.5MW8oMtresc 3_25_02v2w_esc 3 2 2" xfId="15237" xr:uid="{00000000-0005-0000-0000-00007B2A0000}"/>
    <cellStyle name="___laroux_EWC 43.5MW8oMtresc 3_25_02v2w_esc 3 3" xfId="15238" xr:uid="{00000000-0005-0000-0000-00007C2A0000}"/>
    <cellStyle name="___laroux_EWC 43.5MW8oMtresc 3_25_02v2w_esc 3 3 2" xfId="15239" xr:uid="{00000000-0005-0000-0000-00007D2A0000}"/>
    <cellStyle name="___laroux_EWC 43.5MW8oMtresc 3_25_02v2w_esc 3 4" xfId="15240" xr:uid="{00000000-0005-0000-0000-00007E2A0000}"/>
    <cellStyle name="___laroux_EWC 43.5MW8oMtresc 3_25_02v2w_esc 3 4 2" xfId="15241" xr:uid="{00000000-0005-0000-0000-00007F2A0000}"/>
    <cellStyle name="___laroux_EWC 43.5MW8oMtresc 3_25_02v2w_esc 3 5" xfId="15242" xr:uid="{00000000-0005-0000-0000-0000802A0000}"/>
    <cellStyle name="___laroux_EWC 43.5MW8oMtresc 3_25_02v2w_esc 3 5 2" xfId="15243" xr:uid="{00000000-0005-0000-0000-0000812A0000}"/>
    <cellStyle name="___laroux_EWC 43.5MW8oMtresc 3_25_02v2w_esc 3 6" xfId="15244" xr:uid="{00000000-0005-0000-0000-0000822A0000}"/>
    <cellStyle name="___laroux_EWC 43.5MW8oMtresc 3_25_02v2w_esc 4" xfId="15245" xr:uid="{00000000-0005-0000-0000-0000832A0000}"/>
    <cellStyle name="___laroux_EWC 43.5MW8oMtresc 3_25_02v2w_esc_1" xfId="15246" xr:uid="{00000000-0005-0000-0000-0000842A0000}"/>
    <cellStyle name="___laroux_EWC 43.5MW8oMtresc 3_25_02v2w_esc_1_071212 Unlevered McCormick Model - 2003 version" xfId="15247" xr:uid="{00000000-0005-0000-0000-0000852A0000}"/>
    <cellStyle name="___laroux_EWC 43.5MW8oMtresc 3_25_02v2w_esc_CHECK - White Creek Final Closing Model_2007 11 16 vequity method FINAL" xfId="15248" xr:uid="{00000000-0005-0000-0000-0000862A0000}"/>
    <cellStyle name="___laroux_EWC 43.5MW8oMtresc 3_25_02v2w_esc_CHECK - White Creek Final Closing Model_2007 11 16 vequity method FINAL 2" xfId="15249" xr:uid="{00000000-0005-0000-0000-0000872A0000}"/>
    <cellStyle name="___laroux_EWC 43.5MW8oMtresc 3_25_02v2w_esc_CHECK - White Creek Final Closing Model_2007 11 16 vequity method FINAL 2 2" xfId="15250" xr:uid="{00000000-0005-0000-0000-0000882A0000}"/>
    <cellStyle name="___laroux_EWC 43.5MW8oMtresc 3_25_02v2w_esc_CHECK - White Creek Final Closing Model_2007 11 16 vequity method FINAL 3" xfId="15251" xr:uid="{00000000-0005-0000-0000-0000892A0000}"/>
    <cellStyle name="___laroux_EWC 43.5MW8oMtresc 3_25_02v2w_esc_Horizon round 1 model vFINAL" xfId="15252" xr:uid="{00000000-0005-0000-0000-00008A2A0000}"/>
    <cellStyle name="___laroux_EWC 43.5MW8oMtresc 3_25_02v2w_esc_Horizon round 1 model vFINAL 2" xfId="15253" xr:uid="{00000000-0005-0000-0000-00008B2A0000}"/>
    <cellStyle name="___laroux_EWC 43.5MW8oMtresc 3_25_02v2w_esc_Horizon round 1 model vFINAL 2 2" xfId="15254" xr:uid="{00000000-0005-0000-0000-00008C2A0000}"/>
    <cellStyle name="___laroux_EWC 43.5MW8oMtresc 3_25_02v2w_esc_Horizon round 1 model vFINAL 3" xfId="15255" xr:uid="{00000000-0005-0000-0000-00008D2A0000}"/>
    <cellStyle name="___laroux_EWC 43.5MW8oMtresc 3_25_02v2w_esc_Horizon round 1 model vFINAL 3 2" xfId="15256" xr:uid="{00000000-0005-0000-0000-00008E2A0000}"/>
    <cellStyle name="___laroux_EWC 43.5MW8oMtresc 3_25_02v2w_esc_Horizon round 1 model vFINAL 4" xfId="15257" xr:uid="{00000000-0005-0000-0000-00008F2A0000}"/>
    <cellStyle name="___laroux_EWC 43.5MW8oMtresc 3_25_02v2w_esc_Horizon round 1 model vFINAL_1" xfId="15258" xr:uid="{00000000-0005-0000-0000-0000902A0000}"/>
    <cellStyle name="___laroux_EWC 43.5MW8oMtresc 3_25_02v2w_esc_Horizon round 1 model vFINAL_1 2" xfId="15259" xr:uid="{00000000-0005-0000-0000-0000912A0000}"/>
    <cellStyle name="___laroux_EWC 43.5MW8oMtresc 3_25_02v2w_esc_Horizon round 1 model vFINAL_1 2 2" xfId="15260" xr:uid="{00000000-0005-0000-0000-0000922A0000}"/>
    <cellStyle name="___laroux_EWC 43.5MW8oMtresc 3_25_02v2w_esc_Horizon round 1 model vFINAL_1 3" xfId="15261" xr:uid="{00000000-0005-0000-0000-0000932A0000}"/>
    <cellStyle name="___laroux_EWC 43.5MW8oMtresc 3_25_02v2w_esc_Horizon round 1 model vFINAL_1 3 2" xfId="15262" xr:uid="{00000000-0005-0000-0000-0000942A0000}"/>
    <cellStyle name="___laroux_EWC 43.5MW8oMtresc 3_25_02v2w_esc_Horizon round 1 model vFINAL_1 4" xfId="15263" xr:uid="{00000000-0005-0000-0000-0000952A0000}"/>
    <cellStyle name="___laroux_EWC 43.5MW8oMtresc 3_25_02v2w_esc_Horizon round 1 model vFINAL_1_Project Farwest III Model 03-20-07 v135" xfId="15264" xr:uid="{00000000-0005-0000-0000-0000962A0000}"/>
    <cellStyle name="___laroux_EWC 43.5MW8oMtresc 3_25_02v2w_esc_Horizon round 1 model vFINAL_1_Project Farwest III Model 03-20-07 v135 2" xfId="15265" xr:uid="{00000000-0005-0000-0000-0000972A0000}"/>
    <cellStyle name="___laroux_EWC 43.5MW8oMtresc 3_25_02v2w_esc_Horizon round 1 model vFINAL_1_Project Farwest III Model 03-20-07 v135 2 2" xfId="15266" xr:uid="{00000000-0005-0000-0000-0000982A0000}"/>
    <cellStyle name="___laroux_EWC 43.5MW8oMtresc 3_25_02v2w_esc_Horizon round 1 model vFINAL_1_Project Farwest III Model 03-20-07 v135 3" xfId="15267" xr:uid="{00000000-0005-0000-0000-0000992A0000}"/>
    <cellStyle name="___laroux_EWC 43.5MW8oMtresc 3_25_02v2w_esc_Horizon round 1 model vFINAL_1_Project Farwest III Model 03-20-07 v135 3 2" xfId="15268" xr:uid="{00000000-0005-0000-0000-00009A2A0000}"/>
    <cellStyle name="___laroux_EWC 43.5MW8oMtresc 3_25_02v2w_esc_Horizon round 1 model vFINAL_1_Project Farwest III Model 03-20-07 v135 4" xfId="15269" xr:uid="{00000000-0005-0000-0000-00009B2A0000}"/>
    <cellStyle name="___laroux_EWC 43.5MW8oMtresc 3_25_02v2w_esc_Horizon round 1 model vFINAL_1_Project Farwest III Model 03-20-07 v135_UPC G&amp;A (5-3-07)" xfId="15270" xr:uid="{00000000-0005-0000-0000-00009C2A0000}"/>
    <cellStyle name="___laroux_EWC 43.5MW8oMtresc 3_25_02v2w_esc_Horizon round 1 model vFINAL_1_Project Farwest III Model 03-20-07 v135_UPC G&amp;A (5-3-07) 2" xfId="15271" xr:uid="{00000000-0005-0000-0000-00009D2A0000}"/>
    <cellStyle name="___laroux_EWC 43.5MW8oMtresc 3_25_02v2w_esc_Horizon round 1 model vFINAL_1_Project Farwest III Model 03-20-07 v135_UPC G&amp;A (5-3-07) 2 2" xfId="15272" xr:uid="{00000000-0005-0000-0000-00009E2A0000}"/>
    <cellStyle name="___laroux_EWC 43.5MW8oMtresc 3_25_02v2w_esc_Horizon round 1 model vFINAL_1_Project Farwest III Model 03-20-07 v135_UPC G&amp;A (5-3-07) 3" xfId="15273" xr:uid="{00000000-0005-0000-0000-00009F2A0000}"/>
    <cellStyle name="___laroux_EWC 43.5MW8oMtresc 3_25_02v2w_esc_Horizon round 1 model vFINAL_1_Project Farwest III Model 03-20-07 v135_UPC G&amp;A (5-3-07) 3 2" xfId="15274" xr:uid="{00000000-0005-0000-0000-0000A02A0000}"/>
    <cellStyle name="___laroux_EWC 43.5MW8oMtresc 3_25_02v2w_esc_Horizon round 1 model vFINAL_1_Project Farwest III Model 03-20-07 v135_UPC G&amp;A (5-3-07) 4" xfId="15275" xr:uid="{00000000-0005-0000-0000-0000A12A0000}"/>
    <cellStyle name="___laroux_EWC 43.5MW8oMtresc 3_25_02v2w_esc_Horizon round 1 model vFINAL_1_Project Makani Model 04-11-07 v6" xfId="15276" xr:uid="{00000000-0005-0000-0000-0000A22A0000}"/>
    <cellStyle name="___laroux_EWC 43.5MW8oMtresc 3_25_02v2w_esc_Horizon round 1 model vFINAL_1_Project Makani Model 04-11-07 v6 2" xfId="15277" xr:uid="{00000000-0005-0000-0000-0000A32A0000}"/>
    <cellStyle name="___laroux_EWC 43.5MW8oMtresc 3_25_02v2w_esc_Horizon round 1 model vFINAL_1_Project Makani Model 04-11-07 v6 2 2" xfId="15278" xr:uid="{00000000-0005-0000-0000-0000A42A0000}"/>
    <cellStyle name="___laroux_EWC 43.5MW8oMtresc 3_25_02v2w_esc_Horizon round 1 model vFINAL_1_Project Makani Model 04-11-07 v6 3" xfId="15279" xr:uid="{00000000-0005-0000-0000-0000A52A0000}"/>
    <cellStyle name="___laroux_EWC 43.5MW8oMtresc 3_25_02v2w_esc_Horizon round 1 model vFINAL_1_Project Makani Model 04-11-07 v6 3 2" xfId="15280" xr:uid="{00000000-0005-0000-0000-0000A62A0000}"/>
    <cellStyle name="___laroux_EWC 43.5MW8oMtresc 3_25_02v2w_esc_Horizon round 1 model vFINAL_1_Project Makani Model 04-11-07 v6 4" xfId="15281" xr:uid="{00000000-0005-0000-0000-0000A72A0000}"/>
    <cellStyle name="___laroux_EWC 43.5MW8oMtresc 3_25_02v2w_esc_Horizon round 1 model vFINAL_1_Project Makani Model 04-11-07 v6_UPC G&amp;A (5-3-07)" xfId="15282" xr:uid="{00000000-0005-0000-0000-0000A82A0000}"/>
    <cellStyle name="___laroux_EWC 43.5MW8oMtresc 3_25_02v2w_esc_Horizon round 1 model vFINAL_1_Project Makani Model 04-11-07 v6_UPC G&amp;A (5-3-07) 2" xfId="15283" xr:uid="{00000000-0005-0000-0000-0000A92A0000}"/>
    <cellStyle name="___laroux_EWC 43.5MW8oMtresc 3_25_02v2w_esc_Horizon round 1 model vFINAL_1_Project Makani Model 04-11-07 v6_UPC G&amp;A (5-3-07) 2 2" xfId="15284" xr:uid="{00000000-0005-0000-0000-0000AA2A0000}"/>
    <cellStyle name="___laroux_EWC 43.5MW8oMtresc 3_25_02v2w_esc_Horizon round 1 model vFINAL_1_Project Makani Model 04-11-07 v6_UPC G&amp;A (5-3-07) 3" xfId="15285" xr:uid="{00000000-0005-0000-0000-0000AB2A0000}"/>
    <cellStyle name="___laroux_EWC 43.5MW8oMtresc 3_25_02v2w_esc_Horizon round 1 model vFINAL_1_Project Makani Model 04-11-07 v6_UPC G&amp;A (5-3-07) 3 2" xfId="15286" xr:uid="{00000000-0005-0000-0000-0000AC2A0000}"/>
    <cellStyle name="___laroux_EWC 43.5MW8oMtresc 3_25_02v2w_esc_Horizon round 1 model vFINAL_1_Project Makani Model 04-11-07 v6_UPC G&amp;A (5-3-07) 4" xfId="15287" xr:uid="{00000000-0005-0000-0000-0000AD2A0000}"/>
    <cellStyle name="___laroux_EWC 43.5MW8oMtresc 3_25_02v2w_esc_Pre-Tax GAAP" xfId="15288" xr:uid="{00000000-0005-0000-0000-0000AE2A0000}"/>
    <cellStyle name="___laroux_EWC 43.5MW8oMtresc 3_25_02v2w_esc_Pre-Tax GAAP 2" xfId="15289" xr:uid="{00000000-0005-0000-0000-0000AF2A0000}"/>
    <cellStyle name="___laroux_EWC 43.5MW8oMtresc 3_25_02v2w_esc_Pre-Tax GAAP 2 2" xfId="15290" xr:uid="{00000000-0005-0000-0000-0000B02A0000}"/>
    <cellStyle name="___laroux_EWC 43.5MW8oMtresc 3_25_02v2w_esc_Pre-Tax GAAP 3" xfId="15291" xr:uid="{00000000-0005-0000-0000-0000B12A0000}"/>
    <cellStyle name="___laroux_EWC 43.5MW8oMtresc 3_25_02v2w_esc_WPP - Ormat 6-5-2007  v19i with internal accounting v3 eq method FINAL" xfId="15292" xr:uid="{00000000-0005-0000-0000-0000B22A0000}"/>
    <cellStyle name="___laroux_EWC 43.5MW8oMtresc 3_25_02v2w_esc_WPP - Ormat 6-5-2007  v19i with internal accounting v3 eq method FINAL 2" xfId="15293" xr:uid="{00000000-0005-0000-0000-0000B32A0000}"/>
    <cellStyle name="___laroux_EWC 43.5MW8oMtresc 3_25_02v2w_esc_WPP - Ormat 6-5-2007  v19i with internal accounting v3 eq method FINAL 2 2" xfId="15294" xr:uid="{00000000-0005-0000-0000-0000B42A0000}"/>
    <cellStyle name="___laroux_EWC 43.5MW8oMtresc 3_25_02v2w_esc_WPP - Ormat 6-5-2007  v19i with internal accounting v3 eq method FINAL 3" xfId="15295" xr:uid="{00000000-0005-0000-0000-0000B52A0000}"/>
    <cellStyle name="___laroux_Horizon round 1 model vFINAL" xfId="15296" xr:uid="{00000000-0005-0000-0000-0000B62A0000}"/>
    <cellStyle name="___laroux_Horizon round 1 model vFINAL 2" xfId="15297" xr:uid="{00000000-0005-0000-0000-0000B72A0000}"/>
    <cellStyle name="___laroux_Horizon round 1 model vFINAL 2 2" xfId="15298" xr:uid="{00000000-0005-0000-0000-0000B82A0000}"/>
    <cellStyle name="___laroux_Horizon round 1 model vFINAL 3" xfId="15299" xr:uid="{00000000-0005-0000-0000-0000B92A0000}"/>
    <cellStyle name="___laroux_Horizon round 1 model vFINAL 3 2" xfId="15300" xr:uid="{00000000-0005-0000-0000-0000BA2A0000}"/>
    <cellStyle name="___laroux_Horizon round 1 model vFINAL 4" xfId="15301" xr:uid="{00000000-0005-0000-0000-0000BB2A0000}"/>
    <cellStyle name="___laroux_Horizon round 1 model vFINAL_1" xfId="15302" xr:uid="{00000000-0005-0000-0000-0000BC2A0000}"/>
    <cellStyle name="___laroux_Horizon round 1 model vFINAL_1 2" xfId="15303" xr:uid="{00000000-0005-0000-0000-0000BD2A0000}"/>
    <cellStyle name="___laroux_Horizon round 1 model vFINAL_1 2 2" xfId="15304" xr:uid="{00000000-0005-0000-0000-0000BE2A0000}"/>
    <cellStyle name="___laroux_Horizon round 1 model vFINAL_1 3" xfId="15305" xr:uid="{00000000-0005-0000-0000-0000BF2A0000}"/>
    <cellStyle name="___laroux_Horizon round 1 model vFINAL_1 3 2" xfId="15306" xr:uid="{00000000-0005-0000-0000-0000C02A0000}"/>
    <cellStyle name="___laroux_Horizon round 1 model vFINAL_1 4" xfId="15307" xr:uid="{00000000-0005-0000-0000-0000C12A0000}"/>
    <cellStyle name="___laroux_Horizon round 1 model vFINAL_1_Project Farwest III Model 03-20-07 v135" xfId="15308" xr:uid="{00000000-0005-0000-0000-0000C22A0000}"/>
    <cellStyle name="___laroux_Horizon round 1 model vFINAL_1_Project Farwest III Model 03-20-07 v135 2" xfId="15309" xr:uid="{00000000-0005-0000-0000-0000C32A0000}"/>
    <cellStyle name="___laroux_Horizon round 1 model vFINAL_1_Project Farwest III Model 03-20-07 v135 2 2" xfId="15310" xr:uid="{00000000-0005-0000-0000-0000C42A0000}"/>
    <cellStyle name="___laroux_Horizon round 1 model vFINAL_1_Project Farwest III Model 03-20-07 v135 3" xfId="15311" xr:uid="{00000000-0005-0000-0000-0000C52A0000}"/>
    <cellStyle name="___laroux_Horizon round 1 model vFINAL_1_Project Farwest III Model 03-20-07 v135 3 2" xfId="15312" xr:uid="{00000000-0005-0000-0000-0000C62A0000}"/>
    <cellStyle name="___laroux_Horizon round 1 model vFINAL_1_Project Farwest III Model 03-20-07 v135 4" xfId="15313" xr:uid="{00000000-0005-0000-0000-0000C72A0000}"/>
    <cellStyle name="___laroux_Horizon round 1 model vFINAL_1_Project Farwest III Model 03-20-07 v135_UPC G&amp;A (5-3-07)" xfId="15314" xr:uid="{00000000-0005-0000-0000-0000C82A0000}"/>
    <cellStyle name="___laroux_Horizon round 1 model vFINAL_1_Project Farwest III Model 03-20-07 v135_UPC G&amp;A (5-3-07) 2" xfId="15315" xr:uid="{00000000-0005-0000-0000-0000C92A0000}"/>
    <cellStyle name="___laroux_Horizon round 1 model vFINAL_1_Project Farwest III Model 03-20-07 v135_UPC G&amp;A (5-3-07) 2 2" xfId="15316" xr:uid="{00000000-0005-0000-0000-0000CA2A0000}"/>
    <cellStyle name="___laroux_Horizon round 1 model vFINAL_1_Project Farwest III Model 03-20-07 v135_UPC G&amp;A (5-3-07) 3" xfId="15317" xr:uid="{00000000-0005-0000-0000-0000CB2A0000}"/>
    <cellStyle name="___laroux_Horizon round 1 model vFINAL_1_Project Farwest III Model 03-20-07 v135_UPC G&amp;A (5-3-07) 3 2" xfId="15318" xr:uid="{00000000-0005-0000-0000-0000CC2A0000}"/>
    <cellStyle name="___laroux_Horizon round 1 model vFINAL_1_Project Farwest III Model 03-20-07 v135_UPC G&amp;A (5-3-07) 4" xfId="15319" xr:uid="{00000000-0005-0000-0000-0000CD2A0000}"/>
    <cellStyle name="___laroux_Horizon round 1 model vFINAL_1_Project Makani Model 04-11-07 v6" xfId="15320" xr:uid="{00000000-0005-0000-0000-0000CE2A0000}"/>
    <cellStyle name="___laroux_Horizon round 1 model vFINAL_1_Project Makani Model 04-11-07 v6 2" xfId="15321" xr:uid="{00000000-0005-0000-0000-0000CF2A0000}"/>
    <cellStyle name="___laroux_Horizon round 1 model vFINAL_1_Project Makani Model 04-11-07 v6 2 2" xfId="15322" xr:uid="{00000000-0005-0000-0000-0000D02A0000}"/>
    <cellStyle name="___laroux_Horizon round 1 model vFINAL_1_Project Makani Model 04-11-07 v6 3" xfId="15323" xr:uid="{00000000-0005-0000-0000-0000D12A0000}"/>
    <cellStyle name="___laroux_Horizon round 1 model vFINAL_1_Project Makani Model 04-11-07 v6 3 2" xfId="15324" xr:uid="{00000000-0005-0000-0000-0000D22A0000}"/>
    <cellStyle name="___laroux_Horizon round 1 model vFINAL_1_Project Makani Model 04-11-07 v6 4" xfId="15325" xr:uid="{00000000-0005-0000-0000-0000D32A0000}"/>
    <cellStyle name="___laroux_Horizon round 1 model vFINAL_1_Project Makani Model 04-11-07 v6_UPC G&amp;A (5-3-07)" xfId="15326" xr:uid="{00000000-0005-0000-0000-0000D42A0000}"/>
    <cellStyle name="___laroux_Horizon round 1 model vFINAL_1_Project Makani Model 04-11-07 v6_UPC G&amp;A (5-3-07) 2" xfId="15327" xr:uid="{00000000-0005-0000-0000-0000D52A0000}"/>
    <cellStyle name="___laroux_Horizon round 1 model vFINAL_1_Project Makani Model 04-11-07 v6_UPC G&amp;A (5-3-07) 2 2" xfId="15328" xr:uid="{00000000-0005-0000-0000-0000D62A0000}"/>
    <cellStyle name="___laroux_Horizon round 1 model vFINAL_1_Project Makani Model 04-11-07 v6_UPC G&amp;A (5-3-07) 3" xfId="15329" xr:uid="{00000000-0005-0000-0000-0000D72A0000}"/>
    <cellStyle name="___laroux_Horizon round 1 model vFINAL_1_Project Makani Model 04-11-07 v6_UPC G&amp;A (5-3-07) 3 2" xfId="15330" xr:uid="{00000000-0005-0000-0000-0000D82A0000}"/>
    <cellStyle name="___laroux_Horizon round 1 model vFINAL_1_Project Makani Model 04-11-07 v6_UPC G&amp;A (5-3-07) 4" xfId="15331" xr:uid="{00000000-0005-0000-0000-0000D92A0000}"/>
    <cellStyle name="___laroux_Pre-Tax GAAP" xfId="15332" xr:uid="{00000000-0005-0000-0000-0000DA2A0000}"/>
    <cellStyle name="___laroux_Pre-Tax GAAP 2" xfId="15333" xr:uid="{00000000-0005-0000-0000-0000DB2A0000}"/>
    <cellStyle name="___laroux_Pre-Tax GAAP 2 2" xfId="15334" xr:uid="{00000000-0005-0000-0000-0000DC2A0000}"/>
    <cellStyle name="___laroux_Pre-Tax GAAP 3" xfId="15335" xr:uid="{00000000-0005-0000-0000-0000DD2A0000}"/>
    <cellStyle name="___laroux_Wind farm - operation CF" xfId="15336" xr:uid="{00000000-0005-0000-0000-0000DE2A0000}"/>
    <cellStyle name="___laroux_Wind farm - operation CF 2" xfId="15337" xr:uid="{00000000-0005-0000-0000-0000DF2A0000}"/>
    <cellStyle name="___laroux_Wind farm - operation CF 2 2" xfId="15338" xr:uid="{00000000-0005-0000-0000-0000E02A0000}"/>
    <cellStyle name="___laroux_Wind farm - operation CF 2 2 2" xfId="15339" xr:uid="{00000000-0005-0000-0000-0000E12A0000}"/>
    <cellStyle name="___laroux_Wind farm - operation CF 2 3" xfId="15340" xr:uid="{00000000-0005-0000-0000-0000E22A0000}"/>
    <cellStyle name="___laroux_Wind farm - operation CF 2 3 2" xfId="15341" xr:uid="{00000000-0005-0000-0000-0000E32A0000}"/>
    <cellStyle name="___laroux_Wind farm - operation CF 2 4" xfId="15342" xr:uid="{00000000-0005-0000-0000-0000E42A0000}"/>
    <cellStyle name="___laroux_Wind farm - operation CF 2 4 2" xfId="15343" xr:uid="{00000000-0005-0000-0000-0000E52A0000}"/>
    <cellStyle name="___laroux_Wind farm - operation CF 2 5" xfId="15344" xr:uid="{00000000-0005-0000-0000-0000E62A0000}"/>
    <cellStyle name="___laroux_Wind farm - operation CF 2 5 2" xfId="15345" xr:uid="{00000000-0005-0000-0000-0000E72A0000}"/>
    <cellStyle name="___laroux_Wind farm - operation CF 2 6" xfId="15346" xr:uid="{00000000-0005-0000-0000-0000E82A0000}"/>
    <cellStyle name="___laroux_Wind farm - operation CF 3" xfId="15347" xr:uid="{00000000-0005-0000-0000-0000E92A0000}"/>
    <cellStyle name="___laroux_Wind farm - operation CF 3 2" xfId="15348" xr:uid="{00000000-0005-0000-0000-0000EA2A0000}"/>
    <cellStyle name="___laroux_Wind farm - operation CF 3 2 2" xfId="15349" xr:uid="{00000000-0005-0000-0000-0000EB2A0000}"/>
    <cellStyle name="___laroux_Wind farm - operation CF 3 3" xfId="15350" xr:uid="{00000000-0005-0000-0000-0000EC2A0000}"/>
    <cellStyle name="___laroux_Wind farm - operation CF 3 3 2" xfId="15351" xr:uid="{00000000-0005-0000-0000-0000ED2A0000}"/>
    <cellStyle name="___laroux_Wind farm - operation CF 3 4" xfId="15352" xr:uid="{00000000-0005-0000-0000-0000EE2A0000}"/>
    <cellStyle name="___laroux_Wind farm - operation CF 3 4 2" xfId="15353" xr:uid="{00000000-0005-0000-0000-0000EF2A0000}"/>
    <cellStyle name="___laroux_Wind farm - operation CF 3 5" xfId="15354" xr:uid="{00000000-0005-0000-0000-0000F02A0000}"/>
    <cellStyle name="___laroux_Wind farm - operation CF 3 5 2" xfId="15355" xr:uid="{00000000-0005-0000-0000-0000F12A0000}"/>
    <cellStyle name="___laroux_Wind farm - operation CF 3 6" xfId="15356" xr:uid="{00000000-0005-0000-0000-0000F22A0000}"/>
    <cellStyle name="___laroux_Wind farm - operation CF 4" xfId="15357" xr:uid="{00000000-0005-0000-0000-0000F32A0000}"/>
    <cellStyle name="___laroux_Wind farm - operation CF_1" xfId="15358" xr:uid="{00000000-0005-0000-0000-0000F42A0000}"/>
    <cellStyle name="___laroux_Wind farm - operation CF_1_071212 Unlevered McCormick Model - 2003 version" xfId="15359" xr:uid="{00000000-0005-0000-0000-0000F52A0000}"/>
    <cellStyle name="___laroux_Wind farm - operation CF_CHECK - White Creek Final Closing Model_2007 11 16 vequity method FINAL" xfId="15360" xr:uid="{00000000-0005-0000-0000-0000F62A0000}"/>
    <cellStyle name="___laroux_Wind farm - operation CF_CHECK - White Creek Final Closing Model_2007 11 16 vequity method FINAL 2" xfId="15361" xr:uid="{00000000-0005-0000-0000-0000F72A0000}"/>
    <cellStyle name="___laroux_Wind farm - operation CF_CHECK - White Creek Final Closing Model_2007 11 16 vequity method FINAL 2 2" xfId="15362" xr:uid="{00000000-0005-0000-0000-0000F82A0000}"/>
    <cellStyle name="___laroux_Wind farm - operation CF_CHECK - White Creek Final Closing Model_2007 11 16 vequity method FINAL 3" xfId="15363" xr:uid="{00000000-0005-0000-0000-0000F92A0000}"/>
    <cellStyle name="___laroux_Wind farm - operation CF_Horizon round 1 model vFINAL" xfId="15364" xr:uid="{00000000-0005-0000-0000-0000FA2A0000}"/>
    <cellStyle name="___laroux_Wind farm - operation CF_Horizon round 1 model vFINAL 2" xfId="15365" xr:uid="{00000000-0005-0000-0000-0000FB2A0000}"/>
    <cellStyle name="___laroux_Wind farm - operation CF_Horizon round 1 model vFINAL 2 2" xfId="15366" xr:uid="{00000000-0005-0000-0000-0000FC2A0000}"/>
    <cellStyle name="___laroux_Wind farm - operation CF_Horizon round 1 model vFINAL 3" xfId="15367" xr:uid="{00000000-0005-0000-0000-0000FD2A0000}"/>
    <cellStyle name="___laroux_Wind farm - operation CF_Horizon round 1 model vFINAL 3 2" xfId="15368" xr:uid="{00000000-0005-0000-0000-0000FE2A0000}"/>
    <cellStyle name="___laroux_Wind farm - operation CF_Horizon round 1 model vFINAL 4" xfId="15369" xr:uid="{00000000-0005-0000-0000-0000FF2A0000}"/>
    <cellStyle name="___laroux_Wind farm - operation CF_Horizon round 1 model vFINAL_1" xfId="15370" xr:uid="{00000000-0005-0000-0000-0000002B0000}"/>
    <cellStyle name="___laroux_Wind farm - operation CF_Horizon round 1 model vFINAL_1 2" xfId="15371" xr:uid="{00000000-0005-0000-0000-0000012B0000}"/>
    <cellStyle name="___laroux_Wind farm - operation CF_Horizon round 1 model vFINAL_1 2 2" xfId="15372" xr:uid="{00000000-0005-0000-0000-0000022B0000}"/>
    <cellStyle name="___laroux_Wind farm - operation CF_Horizon round 1 model vFINAL_1 3" xfId="15373" xr:uid="{00000000-0005-0000-0000-0000032B0000}"/>
    <cellStyle name="___laroux_Wind farm - operation CF_Horizon round 1 model vFINAL_1 3 2" xfId="15374" xr:uid="{00000000-0005-0000-0000-0000042B0000}"/>
    <cellStyle name="___laroux_Wind farm - operation CF_Horizon round 1 model vFINAL_1 4" xfId="15375" xr:uid="{00000000-0005-0000-0000-0000052B0000}"/>
    <cellStyle name="___laroux_Wind farm - operation CF_Horizon round 1 model vFINAL_1_Project Farwest III Model 03-20-07 v135" xfId="15376" xr:uid="{00000000-0005-0000-0000-0000062B0000}"/>
    <cellStyle name="___laroux_Wind farm - operation CF_Horizon round 1 model vFINAL_1_Project Farwest III Model 03-20-07 v135 2" xfId="15377" xr:uid="{00000000-0005-0000-0000-0000072B0000}"/>
    <cellStyle name="___laroux_Wind farm - operation CF_Horizon round 1 model vFINAL_1_Project Farwest III Model 03-20-07 v135 2 2" xfId="15378" xr:uid="{00000000-0005-0000-0000-0000082B0000}"/>
    <cellStyle name="___laroux_Wind farm - operation CF_Horizon round 1 model vFINAL_1_Project Farwest III Model 03-20-07 v135 3" xfId="15379" xr:uid="{00000000-0005-0000-0000-0000092B0000}"/>
    <cellStyle name="___laroux_Wind farm - operation CF_Horizon round 1 model vFINAL_1_Project Farwest III Model 03-20-07 v135 3 2" xfId="15380" xr:uid="{00000000-0005-0000-0000-00000A2B0000}"/>
    <cellStyle name="___laroux_Wind farm - operation CF_Horizon round 1 model vFINAL_1_Project Farwest III Model 03-20-07 v135 4" xfId="15381" xr:uid="{00000000-0005-0000-0000-00000B2B0000}"/>
    <cellStyle name="___laroux_Wind farm - operation CF_Horizon round 1 model vFINAL_1_Project Farwest III Model 03-20-07 v135_UPC G&amp;A (5-3-07)" xfId="15382" xr:uid="{00000000-0005-0000-0000-00000C2B0000}"/>
    <cellStyle name="___laroux_Wind farm - operation CF_Horizon round 1 model vFINAL_1_Project Farwest III Model 03-20-07 v135_UPC G&amp;A (5-3-07) 2" xfId="15383" xr:uid="{00000000-0005-0000-0000-00000D2B0000}"/>
    <cellStyle name="___laroux_Wind farm - operation CF_Horizon round 1 model vFINAL_1_Project Farwest III Model 03-20-07 v135_UPC G&amp;A (5-3-07) 2 2" xfId="15384" xr:uid="{00000000-0005-0000-0000-00000E2B0000}"/>
    <cellStyle name="___laroux_Wind farm - operation CF_Horizon round 1 model vFINAL_1_Project Farwest III Model 03-20-07 v135_UPC G&amp;A (5-3-07) 3" xfId="15385" xr:uid="{00000000-0005-0000-0000-00000F2B0000}"/>
    <cellStyle name="___laroux_Wind farm - operation CF_Horizon round 1 model vFINAL_1_Project Farwest III Model 03-20-07 v135_UPC G&amp;A (5-3-07) 3 2" xfId="15386" xr:uid="{00000000-0005-0000-0000-0000102B0000}"/>
    <cellStyle name="___laroux_Wind farm - operation CF_Horizon round 1 model vFINAL_1_Project Farwest III Model 03-20-07 v135_UPC G&amp;A (5-3-07) 4" xfId="15387" xr:uid="{00000000-0005-0000-0000-0000112B0000}"/>
    <cellStyle name="___laroux_Wind farm - operation CF_Horizon round 1 model vFINAL_1_Project Makani Model 04-11-07 v6" xfId="15388" xr:uid="{00000000-0005-0000-0000-0000122B0000}"/>
    <cellStyle name="___laroux_Wind farm - operation CF_Horizon round 1 model vFINAL_1_Project Makani Model 04-11-07 v6 2" xfId="15389" xr:uid="{00000000-0005-0000-0000-0000132B0000}"/>
    <cellStyle name="___laroux_Wind farm - operation CF_Horizon round 1 model vFINAL_1_Project Makani Model 04-11-07 v6 2 2" xfId="15390" xr:uid="{00000000-0005-0000-0000-0000142B0000}"/>
    <cellStyle name="___laroux_Wind farm - operation CF_Horizon round 1 model vFINAL_1_Project Makani Model 04-11-07 v6 3" xfId="15391" xr:uid="{00000000-0005-0000-0000-0000152B0000}"/>
    <cellStyle name="___laroux_Wind farm - operation CF_Horizon round 1 model vFINAL_1_Project Makani Model 04-11-07 v6 3 2" xfId="15392" xr:uid="{00000000-0005-0000-0000-0000162B0000}"/>
    <cellStyle name="___laroux_Wind farm - operation CF_Horizon round 1 model vFINAL_1_Project Makani Model 04-11-07 v6 4" xfId="15393" xr:uid="{00000000-0005-0000-0000-0000172B0000}"/>
    <cellStyle name="___laroux_Wind farm - operation CF_Horizon round 1 model vFINAL_1_Project Makani Model 04-11-07 v6_UPC G&amp;A (5-3-07)" xfId="15394" xr:uid="{00000000-0005-0000-0000-0000182B0000}"/>
    <cellStyle name="___laroux_Wind farm - operation CF_Horizon round 1 model vFINAL_1_Project Makani Model 04-11-07 v6_UPC G&amp;A (5-3-07) 2" xfId="15395" xr:uid="{00000000-0005-0000-0000-0000192B0000}"/>
    <cellStyle name="___laroux_Wind farm - operation CF_Horizon round 1 model vFINAL_1_Project Makani Model 04-11-07 v6_UPC G&amp;A (5-3-07) 2 2" xfId="15396" xr:uid="{00000000-0005-0000-0000-00001A2B0000}"/>
    <cellStyle name="___laroux_Wind farm - operation CF_Horizon round 1 model vFINAL_1_Project Makani Model 04-11-07 v6_UPC G&amp;A (5-3-07) 3" xfId="15397" xr:uid="{00000000-0005-0000-0000-00001B2B0000}"/>
    <cellStyle name="___laroux_Wind farm - operation CF_Horizon round 1 model vFINAL_1_Project Makani Model 04-11-07 v6_UPC G&amp;A (5-3-07) 3 2" xfId="15398" xr:uid="{00000000-0005-0000-0000-00001C2B0000}"/>
    <cellStyle name="___laroux_Wind farm - operation CF_Horizon round 1 model vFINAL_1_Project Makani Model 04-11-07 v6_UPC G&amp;A (5-3-07) 4" xfId="15399" xr:uid="{00000000-0005-0000-0000-00001D2B0000}"/>
    <cellStyle name="___laroux_Wind farm - operation CF_Pre-Tax GAAP" xfId="15400" xr:uid="{00000000-0005-0000-0000-00001E2B0000}"/>
    <cellStyle name="___laroux_Wind farm - operation CF_Pre-Tax GAAP 2" xfId="15401" xr:uid="{00000000-0005-0000-0000-00001F2B0000}"/>
    <cellStyle name="___laroux_Wind farm - operation CF_Pre-Tax GAAP 2 2" xfId="15402" xr:uid="{00000000-0005-0000-0000-0000202B0000}"/>
    <cellStyle name="___laroux_Wind farm - operation CF_Pre-Tax GAAP 3" xfId="15403" xr:uid="{00000000-0005-0000-0000-0000212B0000}"/>
    <cellStyle name="___laroux_Wind farm - operation CF_WPP - Ormat 6-5-2007  v19i with internal accounting v3 eq method FINAL" xfId="15404" xr:uid="{00000000-0005-0000-0000-0000222B0000}"/>
    <cellStyle name="___laroux_Wind farm - operation CF_WPP - Ormat 6-5-2007  v19i with internal accounting v3 eq method FINAL 2" xfId="15405" xr:uid="{00000000-0005-0000-0000-0000232B0000}"/>
    <cellStyle name="___laroux_Wind farm - operation CF_WPP - Ormat 6-5-2007  v19i with internal accounting v3 eq method FINAL 2 2" xfId="15406" xr:uid="{00000000-0005-0000-0000-0000242B0000}"/>
    <cellStyle name="___laroux_Wind farm - operation CF_WPP - Ormat 6-5-2007  v19i with internal accounting v3 eq method FINAL 3" xfId="15407" xr:uid="{00000000-0005-0000-0000-0000252B0000}"/>
    <cellStyle name="___laroux_WPP - Ormat 6-5-2007  v19i with internal accounting v3 eq method FINAL" xfId="15408" xr:uid="{00000000-0005-0000-0000-0000262B0000}"/>
    <cellStyle name="___laroux_WPP - Ormat 6-5-2007  v19i with internal accounting v3 eq method FINAL 2" xfId="15409" xr:uid="{00000000-0005-0000-0000-0000272B0000}"/>
    <cellStyle name="___laroux_WPP - Ormat 6-5-2007  v19i with internal accounting v3 eq method FINAL 2 2" xfId="15410" xr:uid="{00000000-0005-0000-0000-0000282B0000}"/>
    <cellStyle name="___laroux_WPP - Ormat 6-5-2007  v19i with internal accounting v3 eq method FINAL 3" xfId="15411" xr:uid="{00000000-0005-0000-0000-0000292B0000}"/>
    <cellStyle name="___PERSONAL" xfId="15412" xr:uid="{00000000-0005-0000-0000-00002A2B0000}"/>
    <cellStyle name="___PERSONAL 2" xfId="15413" xr:uid="{00000000-0005-0000-0000-00002B2B0000}"/>
    <cellStyle name="___PERSONAL 2 2" xfId="15414" xr:uid="{00000000-0005-0000-0000-00002C2B0000}"/>
    <cellStyle name="___PERSONAL 3" xfId="15415" xr:uid="{00000000-0005-0000-0000-00002D2B0000}"/>
    <cellStyle name="___PERSONAL_071212 Unlevered McCormick Model - 2003 version" xfId="15416" xr:uid="{00000000-0005-0000-0000-00002E2B0000}"/>
    <cellStyle name="___PERSONAL_1" xfId="15417" xr:uid="{00000000-0005-0000-0000-00002F2B0000}"/>
    <cellStyle name="___PERSONAL_1 2" xfId="15418" xr:uid="{00000000-0005-0000-0000-0000302B0000}"/>
    <cellStyle name="___PERSONAL_1 2 2" xfId="15419" xr:uid="{00000000-0005-0000-0000-0000312B0000}"/>
    <cellStyle name="___PERSONAL_1 2 2 2" xfId="15420" xr:uid="{00000000-0005-0000-0000-0000322B0000}"/>
    <cellStyle name="___PERSONAL_1 2 3" xfId="15421" xr:uid="{00000000-0005-0000-0000-0000332B0000}"/>
    <cellStyle name="___PERSONAL_1 2 3 2" xfId="15422" xr:uid="{00000000-0005-0000-0000-0000342B0000}"/>
    <cellStyle name="___PERSONAL_1 2 4" xfId="15423" xr:uid="{00000000-0005-0000-0000-0000352B0000}"/>
    <cellStyle name="___PERSONAL_1 2 4 2" xfId="15424" xr:uid="{00000000-0005-0000-0000-0000362B0000}"/>
    <cellStyle name="___PERSONAL_1 2 5" xfId="15425" xr:uid="{00000000-0005-0000-0000-0000372B0000}"/>
    <cellStyle name="___PERSONAL_1 2 5 2" xfId="15426" xr:uid="{00000000-0005-0000-0000-0000382B0000}"/>
    <cellStyle name="___PERSONAL_1 3" xfId="15427" xr:uid="{00000000-0005-0000-0000-0000392B0000}"/>
    <cellStyle name="___PERSONAL_1 3 2" xfId="15428" xr:uid="{00000000-0005-0000-0000-00003A2B0000}"/>
    <cellStyle name="___PERSONAL_1 3 2 2" xfId="15429" xr:uid="{00000000-0005-0000-0000-00003B2B0000}"/>
    <cellStyle name="___PERSONAL_1 3 3" xfId="15430" xr:uid="{00000000-0005-0000-0000-00003C2B0000}"/>
    <cellStyle name="___PERSONAL_1 3 3 2" xfId="15431" xr:uid="{00000000-0005-0000-0000-00003D2B0000}"/>
    <cellStyle name="___PERSONAL_1 3 4" xfId="15432" xr:uid="{00000000-0005-0000-0000-00003E2B0000}"/>
    <cellStyle name="___PERSONAL_1 3 4 2" xfId="15433" xr:uid="{00000000-0005-0000-0000-00003F2B0000}"/>
    <cellStyle name="___PERSONAL_1 3 5" xfId="15434" xr:uid="{00000000-0005-0000-0000-0000402B0000}"/>
    <cellStyle name="___PERSONAL_1 3 5 2" xfId="15435" xr:uid="{00000000-0005-0000-0000-0000412B0000}"/>
    <cellStyle name="___PERSONAL_1 3 6" xfId="15436" xr:uid="{00000000-0005-0000-0000-0000422B0000}"/>
    <cellStyle name="___PERSONAL_1 4" xfId="15437" xr:uid="{00000000-0005-0000-0000-0000432B0000}"/>
    <cellStyle name="___PERSONAL_1_CHECK - White Creek Final Closing Model_2007 11 16 vequity method FINAL" xfId="15438" xr:uid="{00000000-0005-0000-0000-0000442B0000}"/>
    <cellStyle name="___PERSONAL_1_CHECK - White Creek Final Closing Model_2007 11 16 vequity method FINAL 2" xfId="15439" xr:uid="{00000000-0005-0000-0000-0000452B0000}"/>
    <cellStyle name="___PERSONAL_1_CHECK - White Creek Final Closing Model_2007 11 16 vequity method FINAL 2 2" xfId="15440" xr:uid="{00000000-0005-0000-0000-0000462B0000}"/>
    <cellStyle name="___PERSONAL_1_CHECK - White Creek Final Closing Model_2007 11 16 vequity method FINAL 3" xfId="15441" xr:uid="{00000000-0005-0000-0000-0000472B0000}"/>
    <cellStyle name="___PERSONAL_1_ClearSky_AEP_Min_04.04.02_Bank" xfId="15442" xr:uid="{00000000-0005-0000-0000-0000482B0000}"/>
    <cellStyle name="___PERSONAL_1_ClearSky_AEP_Min_04.04.02_Bank 2" xfId="15443" xr:uid="{00000000-0005-0000-0000-0000492B0000}"/>
    <cellStyle name="___PERSONAL_1_ClearSky_AEP_Min_04.04.02_Bank 2 2" xfId="15444" xr:uid="{00000000-0005-0000-0000-00004A2B0000}"/>
    <cellStyle name="___PERSONAL_1_ClearSky_AEP_Min_04.04.02_Bank 3" xfId="15445" xr:uid="{00000000-0005-0000-0000-00004B2B0000}"/>
    <cellStyle name="___PERSONAL_1_ClearSky_AEP_Min_04.04.02_Bank 3 2" xfId="15446" xr:uid="{00000000-0005-0000-0000-00004C2B0000}"/>
    <cellStyle name="___PERSONAL_1_ClearSky_AEP_Min_04.04.02_Bank 4" xfId="15447" xr:uid="{00000000-0005-0000-0000-00004D2B0000}"/>
    <cellStyle name="___PERSONAL_1_ClearSky_AEP_Min_04.04.02_Bank 4 2" xfId="15448" xr:uid="{00000000-0005-0000-0000-00004E2B0000}"/>
    <cellStyle name="___PERSONAL_1_ClearSky_AEP_Min_04.04.02_Bank 5" xfId="15449" xr:uid="{00000000-0005-0000-0000-00004F2B0000}"/>
    <cellStyle name="___PERSONAL_1_ClearSky_AEP_Min_04.04.02_Bank 5 2" xfId="15450" xr:uid="{00000000-0005-0000-0000-0000502B0000}"/>
    <cellStyle name="___PERSONAL_1_ClearSky_AEP_Min_04.04.02_Bank 6" xfId="15451" xr:uid="{00000000-0005-0000-0000-0000512B0000}"/>
    <cellStyle name="___PERSONAL_1_ClearSky_AEP_Min_04.04.02_Bank_1" xfId="15452" xr:uid="{00000000-0005-0000-0000-0000522B0000}"/>
    <cellStyle name="___PERSONAL_1_ClearSky_AEP_Min_04.04.02_Bank_1 2" xfId="15453" xr:uid="{00000000-0005-0000-0000-0000532B0000}"/>
    <cellStyle name="___PERSONAL_1_Clearsky_internal_050301" xfId="15454" xr:uid="{00000000-0005-0000-0000-0000542B0000}"/>
    <cellStyle name="___PERSONAL_1_Clearsky_internal_050301 2" xfId="15455" xr:uid="{00000000-0005-0000-0000-0000552B0000}"/>
    <cellStyle name="___PERSONAL_1_Clearsky_internal_050301 2 2" xfId="15456" xr:uid="{00000000-0005-0000-0000-0000562B0000}"/>
    <cellStyle name="___PERSONAL_1_Clearsky_internal_050301 3" xfId="15457" xr:uid="{00000000-0005-0000-0000-0000572B0000}"/>
    <cellStyle name="___PERSONAL_1_Clearsky_internal_050301 3 2" xfId="15458" xr:uid="{00000000-0005-0000-0000-0000582B0000}"/>
    <cellStyle name="___PERSONAL_1_Clearsky_internal_050301 4" xfId="15459" xr:uid="{00000000-0005-0000-0000-0000592B0000}"/>
    <cellStyle name="___PERSONAL_1_Clearsky_internal_050301 4 2" xfId="15460" xr:uid="{00000000-0005-0000-0000-00005A2B0000}"/>
    <cellStyle name="___PERSONAL_1_Clearsky_internal_050301 5" xfId="15461" xr:uid="{00000000-0005-0000-0000-00005B2B0000}"/>
    <cellStyle name="___PERSONAL_1_Clearsky_internal_050301 5 2" xfId="15462" xr:uid="{00000000-0005-0000-0000-00005C2B0000}"/>
    <cellStyle name="___PERSONAL_1_Clearsky_internal_050301 6" xfId="15463" xr:uid="{00000000-0005-0000-0000-00005D2B0000}"/>
    <cellStyle name="___PERSONAL_1_Clearsky_internal_050301_1" xfId="15464" xr:uid="{00000000-0005-0000-0000-00005E2B0000}"/>
    <cellStyle name="___PERSONAL_1_Clearsky_internal_050301_1 2" xfId="15465" xr:uid="{00000000-0005-0000-0000-00005F2B0000}"/>
    <cellStyle name="___PERSONAL_1_Clearsky_internal_070201" xfId="15466" xr:uid="{00000000-0005-0000-0000-0000602B0000}"/>
    <cellStyle name="___PERSONAL_1_Clearsky_internal_070201 2" xfId="15467" xr:uid="{00000000-0005-0000-0000-0000612B0000}"/>
    <cellStyle name="___PERSONAL_1_Clearsky_internal_070201 2 2" xfId="15468" xr:uid="{00000000-0005-0000-0000-0000622B0000}"/>
    <cellStyle name="___PERSONAL_1_Clearsky_internal_070201 3" xfId="15469" xr:uid="{00000000-0005-0000-0000-0000632B0000}"/>
    <cellStyle name="___PERSONAL_1_Clearsky_internal_070201 3 2" xfId="15470" xr:uid="{00000000-0005-0000-0000-0000642B0000}"/>
    <cellStyle name="___PERSONAL_1_Clearsky_internal_070201 4" xfId="15471" xr:uid="{00000000-0005-0000-0000-0000652B0000}"/>
    <cellStyle name="___PERSONAL_1_Clearsky_internal_070201 4 2" xfId="15472" xr:uid="{00000000-0005-0000-0000-0000662B0000}"/>
    <cellStyle name="___PERSONAL_1_Clearsky_internal_070201 5" xfId="15473" xr:uid="{00000000-0005-0000-0000-0000672B0000}"/>
    <cellStyle name="___PERSONAL_1_Clearsky_internal_070201 5 2" xfId="15474" xr:uid="{00000000-0005-0000-0000-0000682B0000}"/>
    <cellStyle name="___PERSONAL_1_Clearsky_internal_070201 6" xfId="15475" xr:uid="{00000000-0005-0000-0000-0000692B0000}"/>
    <cellStyle name="___PERSONAL_1_Clearsky_internal_070201.xls Chart 2" xfId="15476" xr:uid="{00000000-0005-0000-0000-00006A2B0000}"/>
    <cellStyle name="___PERSONAL_1_Clearsky_internal_070201.xls Chart 2_1" xfId="15477" xr:uid="{00000000-0005-0000-0000-00006B2B0000}"/>
    <cellStyle name="___PERSONAL_1_Clearsky_internal_070201.xls Chart 2_1 2" xfId="15478" xr:uid="{00000000-0005-0000-0000-00006C2B0000}"/>
    <cellStyle name="___PERSONAL_1_Clearsky_internal_070201_1" xfId="15479" xr:uid="{00000000-0005-0000-0000-00006D2B0000}"/>
    <cellStyle name="___PERSONAL_1_Clearsky_internal_070201_1 2" xfId="15480" xr:uid="{00000000-0005-0000-0000-00006E2B0000}"/>
    <cellStyle name="___PERSONAL_1_Clearsky_internal_070201_1_Clearsky_Outside_070201.xls Chart 2" xfId="15481" xr:uid="{00000000-0005-0000-0000-00006F2B0000}"/>
    <cellStyle name="___PERSONAL_1_Clearsky_internal_070201_1_Clearsky_Outside_070201.xls Chart 2 2" xfId="15482" xr:uid="{00000000-0005-0000-0000-0000702B0000}"/>
    <cellStyle name="___PERSONAL_1_Clearsky_internal_070201_1_Clearsky_Outside_070201.xls Chart 2 2 2" xfId="15483" xr:uid="{00000000-0005-0000-0000-0000712B0000}"/>
    <cellStyle name="___PERSONAL_1_Clearsky_internal_070201_1_Clearsky_Outside_070201.xls Chart 2 3" xfId="15484" xr:uid="{00000000-0005-0000-0000-0000722B0000}"/>
    <cellStyle name="___PERSONAL_1_Clearsky_internal_070201_1_Clearsky_Outside_070201.xls Chart 2 3 2" xfId="15485" xr:uid="{00000000-0005-0000-0000-0000732B0000}"/>
    <cellStyle name="___PERSONAL_1_Clearsky_internal_070201_1_Clearsky_Outside_070201.xls Chart 2 4" xfId="15486" xr:uid="{00000000-0005-0000-0000-0000742B0000}"/>
    <cellStyle name="___PERSONAL_1_Clearsky_internal_070201_1_Clearsky_Outside_070201.xls Chart 2 4 2" xfId="15487" xr:uid="{00000000-0005-0000-0000-0000752B0000}"/>
    <cellStyle name="___PERSONAL_1_Clearsky_internal_070201_1_Clearsky_Outside_070201.xls Chart 2 5" xfId="15488" xr:uid="{00000000-0005-0000-0000-0000762B0000}"/>
    <cellStyle name="___PERSONAL_1_Clearsky_internal_070201_1_Clearsky_Outside_070201.xls Chart 2 5 2" xfId="15489" xr:uid="{00000000-0005-0000-0000-0000772B0000}"/>
    <cellStyle name="___PERSONAL_1_Clearsky_internal_070201_1_Clearsky_Outside_070201.xls Chart 2 6" xfId="15490" xr:uid="{00000000-0005-0000-0000-0000782B0000}"/>
    <cellStyle name="___PERSONAL_1_Clearsky_internal_070201_2" xfId="15491" xr:uid="{00000000-0005-0000-0000-0000792B0000}"/>
    <cellStyle name="___PERSONAL_1_Clearsky_internal_070201_Clearsky_Outside_070201.xls Chart 2" xfId="15492" xr:uid="{00000000-0005-0000-0000-00007A2B0000}"/>
    <cellStyle name="___PERSONAL_1_Clearsky_Outside_070201.xls Chart 2" xfId="15493" xr:uid="{00000000-0005-0000-0000-00007B2B0000}"/>
    <cellStyle name="___PERSONAL_1_Clearsky_Outside_070201.xls Chart 2 2" xfId="15494" xr:uid="{00000000-0005-0000-0000-00007C2B0000}"/>
    <cellStyle name="___PERSONAL_1_Clearsky_Outside_070201.xls Chart 2 2 2" xfId="15495" xr:uid="{00000000-0005-0000-0000-00007D2B0000}"/>
    <cellStyle name="___PERSONAL_1_Clearsky_Outside_070201.xls Chart 2 3" xfId="15496" xr:uid="{00000000-0005-0000-0000-00007E2B0000}"/>
    <cellStyle name="___PERSONAL_1_Clearsky_Outside_070201.xls Chart 2 3 2" xfId="15497" xr:uid="{00000000-0005-0000-0000-00007F2B0000}"/>
    <cellStyle name="___PERSONAL_1_Clearsky_Outside_070201.xls Chart 2 4" xfId="15498" xr:uid="{00000000-0005-0000-0000-0000802B0000}"/>
    <cellStyle name="___PERSONAL_1_Clearsky_Outside_070201.xls Chart 2 4 2" xfId="15499" xr:uid="{00000000-0005-0000-0000-0000812B0000}"/>
    <cellStyle name="___PERSONAL_1_Clearsky_Outside_070201.xls Chart 2 5" xfId="15500" xr:uid="{00000000-0005-0000-0000-0000822B0000}"/>
    <cellStyle name="___PERSONAL_1_Clearsky_Outside_070201.xls Chart 2 5 2" xfId="15501" xr:uid="{00000000-0005-0000-0000-0000832B0000}"/>
    <cellStyle name="___PERSONAL_1_Clearsky_Outside_070201.xls Chart 2 6" xfId="15502" xr:uid="{00000000-0005-0000-0000-0000842B0000}"/>
    <cellStyle name="___PERSONAL_1_Clearsky_Outside_070201.xls Chart 2_1" xfId="15503" xr:uid="{00000000-0005-0000-0000-0000852B0000}"/>
    <cellStyle name="___PERSONAL_1_EWC 43.5MW8oMtresc 3_25_021" xfId="15504" xr:uid="{00000000-0005-0000-0000-0000862B0000}"/>
    <cellStyle name="___PERSONAL_1_EWC 43.5MW8oMtresc 3_25_021_071212 Unlevered McCormick Model - 2003 version" xfId="15505" xr:uid="{00000000-0005-0000-0000-0000872B0000}"/>
    <cellStyle name="___PERSONAL_1_EWC 43.5MW8oMtresc 3_25_021_1" xfId="15506" xr:uid="{00000000-0005-0000-0000-0000882B0000}"/>
    <cellStyle name="___PERSONAL_1_EWC 43.5MW8oMtresc 3_25_021_1 2" xfId="15507" xr:uid="{00000000-0005-0000-0000-0000892B0000}"/>
    <cellStyle name="___PERSONAL_1_EWC 43.5MW8oMtresc 3_25_021_1 2 2" xfId="15508" xr:uid="{00000000-0005-0000-0000-00008A2B0000}"/>
    <cellStyle name="___PERSONAL_1_EWC 43.5MW8oMtresc 3_25_021_1 2 2 2" xfId="15509" xr:uid="{00000000-0005-0000-0000-00008B2B0000}"/>
    <cellStyle name="___PERSONAL_1_EWC 43.5MW8oMtresc 3_25_021_1 2 3" xfId="15510" xr:uid="{00000000-0005-0000-0000-00008C2B0000}"/>
    <cellStyle name="___PERSONAL_1_EWC 43.5MW8oMtresc 3_25_021_1 2 3 2" xfId="15511" xr:uid="{00000000-0005-0000-0000-00008D2B0000}"/>
    <cellStyle name="___PERSONAL_1_EWC 43.5MW8oMtresc 3_25_021_1 2 4" xfId="15512" xr:uid="{00000000-0005-0000-0000-00008E2B0000}"/>
    <cellStyle name="___PERSONAL_1_EWC 43.5MW8oMtresc 3_25_021_1 2 4 2" xfId="15513" xr:uid="{00000000-0005-0000-0000-00008F2B0000}"/>
    <cellStyle name="___PERSONAL_1_EWC 43.5MW8oMtresc 3_25_021_1 2 5" xfId="15514" xr:uid="{00000000-0005-0000-0000-0000902B0000}"/>
    <cellStyle name="___PERSONAL_1_EWC 43.5MW8oMtresc 3_25_021_1 2 5 2" xfId="15515" xr:uid="{00000000-0005-0000-0000-0000912B0000}"/>
    <cellStyle name="___PERSONAL_1_EWC 43.5MW8oMtresc 3_25_021_1 2 6" xfId="15516" xr:uid="{00000000-0005-0000-0000-0000922B0000}"/>
    <cellStyle name="___PERSONAL_1_EWC 43.5MW8oMtresc 3_25_021_1 3" xfId="15517" xr:uid="{00000000-0005-0000-0000-0000932B0000}"/>
    <cellStyle name="___PERSONAL_1_EWC 43.5MW8oMtresc 3_25_021_1 3 2" xfId="15518" xr:uid="{00000000-0005-0000-0000-0000942B0000}"/>
    <cellStyle name="___PERSONAL_1_EWC 43.5MW8oMtresc 3_25_021_1 3 2 2" xfId="15519" xr:uid="{00000000-0005-0000-0000-0000952B0000}"/>
    <cellStyle name="___PERSONAL_1_EWC 43.5MW8oMtresc 3_25_021_1 3 3" xfId="15520" xr:uid="{00000000-0005-0000-0000-0000962B0000}"/>
    <cellStyle name="___PERSONAL_1_EWC 43.5MW8oMtresc 3_25_021_1 3 3 2" xfId="15521" xr:uid="{00000000-0005-0000-0000-0000972B0000}"/>
    <cellStyle name="___PERSONAL_1_EWC 43.5MW8oMtresc 3_25_021_1 3 4" xfId="15522" xr:uid="{00000000-0005-0000-0000-0000982B0000}"/>
    <cellStyle name="___PERSONAL_1_EWC 43.5MW8oMtresc 3_25_021_1 3 4 2" xfId="15523" xr:uid="{00000000-0005-0000-0000-0000992B0000}"/>
    <cellStyle name="___PERSONAL_1_EWC 43.5MW8oMtresc 3_25_021_1 3 5" xfId="15524" xr:uid="{00000000-0005-0000-0000-00009A2B0000}"/>
    <cellStyle name="___PERSONAL_1_EWC 43.5MW8oMtresc 3_25_021_1 3 5 2" xfId="15525" xr:uid="{00000000-0005-0000-0000-00009B2B0000}"/>
    <cellStyle name="___PERSONAL_1_EWC 43.5MW8oMtresc 3_25_021_1 3 6" xfId="15526" xr:uid="{00000000-0005-0000-0000-00009C2B0000}"/>
    <cellStyle name="___PERSONAL_1_EWC 43.5MW8oMtresc 3_25_021_1 4" xfId="15527" xr:uid="{00000000-0005-0000-0000-00009D2B0000}"/>
    <cellStyle name="___PERSONAL_1_EWC 43.5MW8oMtresc 3_25_021_1_CHECK - White Creek Final Closing Model_2007 11 16 vequity method FINAL" xfId="15528" xr:uid="{00000000-0005-0000-0000-00009E2B0000}"/>
    <cellStyle name="___PERSONAL_1_EWC 43.5MW8oMtresc 3_25_021_1_CHECK - White Creek Final Closing Model_2007 11 16 vequity method FINAL 2" xfId="15529" xr:uid="{00000000-0005-0000-0000-00009F2B0000}"/>
    <cellStyle name="___PERSONAL_1_EWC 43.5MW8oMtresc 3_25_021_1_CHECK - White Creek Final Closing Model_2007 11 16 vequity method FINAL 2 2" xfId="15530" xr:uid="{00000000-0005-0000-0000-0000A02B0000}"/>
    <cellStyle name="___PERSONAL_1_EWC 43.5MW8oMtresc 3_25_021_1_CHECK - White Creek Final Closing Model_2007 11 16 vequity method FINAL 3" xfId="15531" xr:uid="{00000000-0005-0000-0000-0000A12B0000}"/>
    <cellStyle name="___PERSONAL_1_EWC 43.5MW8oMtresc 3_25_021_1_Horizon round 1 model vFINAL" xfId="15532" xr:uid="{00000000-0005-0000-0000-0000A22B0000}"/>
    <cellStyle name="___PERSONAL_1_EWC 43.5MW8oMtresc 3_25_021_1_Horizon round 1 model vFINAL 2" xfId="15533" xr:uid="{00000000-0005-0000-0000-0000A32B0000}"/>
    <cellStyle name="___PERSONAL_1_EWC 43.5MW8oMtresc 3_25_021_1_Horizon round 1 model vFINAL 2 2" xfId="15534" xr:uid="{00000000-0005-0000-0000-0000A42B0000}"/>
    <cellStyle name="___PERSONAL_1_EWC 43.5MW8oMtresc 3_25_021_1_Horizon round 1 model vFINAL 3" xfId="15535" xr:uid="{00000000-0005-0000-0000-0000A52B0000}"/>
    <cellStyle name="___PERSONAL_1_EWC 43.5MW8oMtresc 3_25_021_1_Horizon round 1 model vFINAL 3 2" xfId="15536" xr:uid="{00000000-0005-0000-0000-0000A62B0000}"/>
    <cellStyle name="___PERSONAL_1_EWC 43.5MW8oMtresc 3_25_021_1_Horizon round 1 model vFINAL 4" xfId="15537" xr:uid="{00000000-0005-0000-0000-0000A72B0000}"/>
    <cellStyle name="___PERSONAL_1_EWC 43.5MW8oMtresc 3_25_021_1_Horizon round 1 model vFINAL_1" xfId="15538" xr:uid="{00000000-0005-0000-0000-0000A82B0000}"/>
    <cellStyle name="___PERSONAL_1_EWC 43.5MW8oMtresc 3_25_021_1_Horizon round 1 model vFINAL_1 2" xfId="15539" xr:uid="{00000000-0005-0000-0000-0000A92B0000}"/>
    <cellStyle name="___PERSONAL_1_EWC 43.5MW8oMtresc 3_25_021_1_Horizon round 1 model vFINAL_1 2 2" xfId="15540" xr:uid="{00000000-0005-0000-0000-0000AA2B0000}"/>
    <cellStyle name="___PERSONAL_1_EWC 43.5MW8oMtresc 3_25_021_1_Horizon round 1 model vFINAL_1 3" xfId="15541" xr:uid="{00000000-0005-0000-0000-0000AB2B0000}"/>
    <cellStyle name="___PERSONAL_1_EWC 43.5MW8oMtresc 3_25_021_1_Horizon round 1 model vFINAL_1 3 2" xfId="15542" xr:uid="{00000000-0005-0000-0000-0000AC2B0000}"/>
    <cellStyle name="___PERSONAL_1_EWC 43.5MW8oMtresc 3_25_021_1_Horizon round 1 model vFINAL_1 4" xfId="15543" xr:uid="{00000000-0005-0000-0000-0000AD2B0000}"/>
    <cellStyle name="___PERSONAL_1_EWC 43.5MW8oMtresc 3_25_021_1_Horizon round 1 model vFINAL_1_Project Farwest III Model 03-20-07 v135" xfId="15544" xr:uid="{00000000-0005-0000-0000-0000AE2B0000}"/>
    <cellStyle name="___PERSONAL_1_EWC 43.5MW8oMtresc 3_25_021_1_Horizon round 1 model vFINAL_1_Project Farwest III Model 03-20-07 v135 2" xfId="15545" xr:uid="{00000000-0005-0000-0000-0000AF2B0000}"/>
    <cellStyle name="___PERSONAL_1_EWC 43.5MW8oMtresc 3_25_021_1_Horizon round 1 model vFINAL_1_Project Farwest III Model 03-20-07 v135 2 2" xfId="15546" xr:uid="{00000000-0005-0000-0000-0000B02B0000}"/>
    <cellStyle name="___PERSONAL_1_EWC 43.5MW8oMtresc 3_25_021_1_Horizon round 1 model vFINAL_1_Project Farwest III Model 03-20-07 v135 3" xfId="15547" xr:uid="{00000000-0005-0000-0000-0000B12B0000}"/>
    <cellStyle name="___PERSONAL_1_EWC 43.5MW8oMtresc 3_25_021_1_Horizon round 1 model vFINAL_1_Project Farwest III Model 03-20-07 v135 3 2" xfId="15548" xr:uid="{00000000-0005-0000-0000-0000B22B0000}"/>
    <cellStyle name="___PERSONAL_1_EWC 43.5MW8oMtresc 3_25_021_1_Horizon round 1 model vFINAL_1_Project Farwest III Model 03-20-07 v135 4" xfId="15549" xr:uid="{00000000-0005-0000-0000-0000B32B0000}"/>
    <cellStyle name="___PERSONAL_1_EWC 43.5MW8oMtresc 3_25_021_1_Horizon round 1 model vFINAL_1_Project Farwest III Model 03-20-07 v135_UPC G&amp;A (5-3-07)" xfId="15550" xr:uid="{00000000-0005-0000-0000-0000B42B0000}"/>
    <cellStyle name="___PERSONAL_1_EWC 43.5MW8oMtresc 3_25_021_1_Horizon round 1 model vFINAL_1_Project Farwest III Model 03-20-07 v135_UPC G&amp;A (5-3-07) 2" xfId="15551" xr:uid="{00000000-0005-0000-0000-0000B52B0000}"/>
    <cellStyle name="___PERSONAL_1_EWC 43.5MW8oMtresc 3_25_021_1_Horizon round 1 model vFINAL_1_Project Farwest III Model 03-20-07 v135_UPC G&amp;A (5-3-07) 2 2" xfId="15552" xr:uid="{00000000-0005-0000-0000-0000B62B0000}"/>
    <cellStyle name="___PERSONAL_1_EWC 43.5MW8oMtresc 3_25_021_1_Horizon round 1 model vFINAL_1_Project Farwest III Model 03-20-07 v135_UPC G&amp;A (5-3-07) 3" xfId="15553" xr:uid="{00000000-0005-0000-0000-0000B72B0000}"/>
    <cellStyle name="___PERSONAL_1_EWC 43.5MW8oMtresc 3_25_021_1_Horizon round 1 model vFINAL_1_Project Farwest III Model 03-20-07 v135_UPC G&amp;A (5-3-07) 3 2" xfId="15554" xr:uid="{00000000-0005-0000-0000-0000B82B0000}"/>
    <cellStyle name="___PERSONAL_1_EWC 43.5MW8oMtresc 3_25_021_1_Horizon round 1 model vFINAL_1_Project Farwest III Model 03-20-07 v135_UPC G&amp;A (5-3-07) 4" xfId="15555" xr:uid="{00000000-0005-0000-0000-0000B92B0000}"/>
    <cellStyle name="___PERSONAL_1_EWC 43.5MW8oMtresc 3_25_021_1_Horizon round 1 model vFINAL_1_Project Makani Model 04-11-07 v6" xfId="15556" xr:uid="{00000000-0005-0000-0000-0000BA2B0000}"/>
    <cellStyle name="___PERSONAL_1_EWC 43.5MW8oMtresc 3_25_021_1_Horizon round 1 model vFINAL_1_Project Makani Model 04-11-07 v6 2" xfId="15557" xr:uid="{00000000-0005-0000-0000-0000BB2B0000}"/>
    <cellStyle name="___PERSONAL_1_EWC 43.5MW8oMtresc 3_25_021_1_Horizon round 1 model vFINAL_1_Project Makani Model 04-11-07 v6 2 2" xfId="15558" xr:uid="{00000000-0005-0000-0000-0000BC2B0000}"/>
    <cellStyle name="___PERSONAL_1_EWC 43.5MW8oMtresc 3_25_021_1_Horizon round 1 model vFINAL_1_Project Makani Model 04-11-07 v6 3" xfId="15559" xr:uid="{00000000-0005-0000-0000-0000BD2B0000}"/>
    <cellStyle name="___PERSONAL_1_EWC 43.5MW8oMtresc 3_25_021_1_Horizon round 1 model vFINAL_1_Project Makani Model 04-11-07 v6 3 2" xfId="15560" xr:uid="{00000000-0005-0000-0000-0000BE2B0000}"/>
    <cellStyle name="___PERSONAL_1_EWC 43.5MW8oMtresc 3_25_021_1_Horizon round 1 model vFINAL_1_Project Makani Model 04-11-07 v6 4" xfId="15561" xr:uid="{00000000-0005-0000-0000-0000BF2B0000}"/>
    <cellStyle name="___PERSONAL_1_EWC 43.5MW8oMtresc 3_25_021_1_Horizon round 1 model vFINAL_1_Project Makani Model 04-11-07 v6_UPC G&amp;A (5-3-07)" xfId="15562" xr:uid="{00000000-0005-0000-0000-0000C02B0000}"/>
    <cellStyle name="___PERSONAL_1_EWC 43.5MW8oMtresc 3_25_021_1_Horizon round 1 model vFINAL_1_Project Makani Model 04-11-07 v6_UPC G&amp;A (5-3-07) 2" xfId="15563" xr:uid="{00000000-0005-0000-0000-0000C12B0000}"/>
    <cellStyle name="___PERSONAL_1_EWC 43.5MW8oMtresc 3_25_021_1_Horizon round 1 model vFINAL_1_Project Makani Model 04-11-07 v6_UPC G&amp;A (5-3-07) 2 2" xfId="15564" xr:uid="{00000000-0005-0000-0000-0000C22B0000}"/>
    <cellStyle name="___PERSONAL_1_EWC 43.5MW8oMtresc 3_25_021_1_Horizon round 1 model vFINAL_1_Project Makani Model 04-11-07 v6_UPC G&amp;A (5-3-07) 3" xfId="15565" xr:uid="{00000000-0005-0000-0000-0000C32B0000}"/>
    <cellStyle name="___PERSONAL_1_EWC 43.5MW8oMtresc 3_25_021_1_Horizon round 1 model vFINAL_1_Project Makani Model 04-11-07 v6_UPC G&amp;A (5-3-07) 3 2" xfId="15566" xr:uid="{00000000-0005-0000-0000-0000C42B0000}"/>
    <cellStyle name="___PERSONAL_1_EWC 43.5MW8oMtresc 3_25_021_1_Horizon round 1 model vFINAL_1_Project Makani Model 04-11-07 v6_UPC G&amp;A (5-3-07) 4" xfId="15567" xr:uid="{00000000-0005-0000-0000-0000C52B0000}"/>
    <cellStyle name="___PERSONAL_1_EWC 43.5MW8oMtresc 3_25_021_1_Pre-Tax GAAP" xfId="15568" xr:uid="{00000000-0005-0000-0000-0000C62B0000}"/>
    <cellStyle name="___PERSONAL_1_EWC 43.5MW8oMtresc 3_25_021_1_Pre-Tax GAAP 2" xfId="15569" xr:uid="{00000000-0005-0000-0000-0000C72B0000}"/>
    <cellStyle name="___PERSONAL_1_EWC 43.5MW8oMtresc 3_25_021_1_Pre-Tax GAAP 2 2" xfId="15570" xr:uid="{00000000-0005-0000-0000-0000C82B0000}"/>
    <cellStyle name="___PERSONAL_1_EWC 43.5MW8oMtresc 3_25_021_1_Pre-Tax GAAP 3" xfId="15571" xr:uid="{00000000-0005-0000-0000-0000C92B0000}"/>
    <cellStyle name="___PERSONAL_1_EWC 43.5MW8oMtresc 3_25_021_1_WPP - Ormat 6-5-2007  v19i with internal accounting v3 eq method FINAL" xfId="15572" xr:uid="{00000000-0005-0000-0000-0000CA2B0000}"/>
    <cellStyle name="___PERSONAL_1_EWC 43.5MW8oMtresc 3_25_021_1_WPP - Ormat 6-5-2007  v19i with internal accounting v3 eq method FINAL 2" xfId="15573" xr:uid="{00000000-0005-0000-0000-0000CB2B0000}"/>
    <cellStyle name="___PERSONAL_1_EWC 43.5MW8oMtresc 3_25_021_1_WPP - Ormat 6-5-2007  v19i with internal accounting v3 eq method FINAL 2 2" xfId="15574" xr:uid="{00000000-0005-0000-0000-0000CC2B0000}"/>
    <cellStyle name="___PERSONAL_1_EWC 43.5MW8oMtresc 3_25_021_1_WPP - Ormat 6-5-2007  v19i with internal accounting v3 eq method FINAL 3" xfId="15575" xr:uid="{00000000-0005-0000-0000-0000CD2B0000}"/>
    <cellStyle name="___PERSONAL_1_EWC 43.5MW8oMtresc 3_25_02v2" xfId="15576" xr:uid="{00000000-0005-0000-0000-0000CE2B0000}"/>
    <cellStyle name="___PERSONAL_1_EWC 43.5MW8oMtresc 3_25_02v2_071212 Unlevered McCormick Model - 2003 version" xfId="15577" xr:uid="{00000000-0005-0000-0000-0000CF2B0000}"/>
    <cellStyle name="___PERSONAL_1_EWC 43.5MW8oMtresc 3_25_02v2_1" xfId="15578" xr:uid="{00000000-0005-0000-0000-0000D02B0000}"/>
    <cellStyle name="___PERSONAL_1_EWC 43.5MW8oMtresc 3_25_02v2_1 2" xfId="15579" xr:uid="{00000000-0005-0000-0000-0000D12B0000}"/>
    <cellStyle name="___PERSONAL_1_EWC 43.5MW8oMtresc 3_25_02v2_1 2 2" xfId="15580" xr:uid="{00000000-0005-0000-0000-0000D22B0000}"/>
    <cellStyle name="___PERSONAL_1_EWC 43.5MW8oMtresc 3_25_02v2_1 3" xfId="15581" xr:uid="{00000000-0005-0000-0000-0000D32B0000}"/>
    <cellStyle name="___PERSONAL_1_EWC 43.5MW8oMtresc 3_25_02v2_1 3 2" xfId="15582" xr:uid="{00000000-0005-0000-0000-0000D42B0000}"/>
    <cellStyle name="___PERSONAL_1_EWC 43.5MW8oMtresc 3_25_02v2_1 4" xfId="15583" xr:uid="{00000000-0005-0000-0000-0000D52B0000}"/>
    <cellStyle name="___PERSONAL_1_EWC 43.5MW8oMtresc 3_25_02v2_1 4 2" xfId="15584" xr:uid="{00000000-0005-0000-0000-0000D62B0000}"/>
    <cellStyle name="___PERSONAL_1_EWC 43.5MW8oMtresc 3_25_02v2_1 5" xfId="15585" xr:uid="{00000000-0005-0000-0000-0000D72B0000}"/>
    <cellStyle name="___PERSONAL_1_EWC 43.5MW8oMtresc 3_25_02v2_1 5 2" xfId="15586" xr:uid="{00000000-0005-0000-0000-0000D82B0000}"/>
    <cellStyle name="___PERSONAL_1_EWC 43.5MW8oMtresc 3_25_02v2_1 6" xfId="15587" xr:uid="{00000000-0005-0000-0000-0000D92B0000}"/>
    <cellStyle name="___PERSONAL_1_EWC 43.5MW8oMtresc 3_25_02v2_1 6 2" xfId="15588" xr:uid="{00000000-0005-0000-0000-0000DA2B0000}"/>
    <cellStyle name="___PERSONAL_1_EWC 43.5MW8oMtresc 3_25_02v2_1 7" xfId="15589" xr:uid="{00000000-0005-0000-0000-0000DB2B0000}"/>
    <cellStyle name="___PERSONAL_1_EWC 43.5MW8oMtresc 3_25_02v2_1 7 2" xfId="15590" xr:uid="{00000000-0005-0000-0000-0000DC2B0000}"/>
    <cellStyle name="___PERSONAL_1_EWC 43.5MW8oMtresc 3_25_02v2_1 8" xfId="15591" xr:uid="{00000000-0005-0000-0000-0000DD2B0000}"/>
    <cellStyle name="___PERSONAL_1_EWC 43.5MW8oMtresc 3_25_02v2_1_071212 Unlevered McCormick Model - 2003 version" xfId="15592" xr:uid="{00000000-0005-0000-0000-0000DE2B0000}"/>
    <cellStyle name="___PERSONAL_1_EWC 43.5MW8oMtresc 3_25_02v2_1_071212 Unlevered McCormick Model - 2003 version 2" xfId="15593" xr:uid="{00000000-0005-0000-0000-0000DF2B0000}"/>
    <cellStyle name="___PERSONAL_1_EWC 43.5MW8oMtresc 3_25_02v2_2" xfId="15594" xr:uid="{00000000-0005-0000-0000-0000E02B0000}"/>
    <cellStyle name="___PERSONAL_1_EWC 43.5MW8oMtresc 3_25_02v2_2 2" xfId="15595" xr:uid="{00000000-0005-0000-0000-0000E12B0000}"/>
    <cellStyle name="___PERSONAL_1_EWC 43.5MW8oMtresc 3_25_02v2_2 2 2" xfId="15596" xr:uid="{00000000-0005-0000-0000-0000E22B0000}"/>
    <cellStyle name="___PERSONAL_1_EWC 43.5MW8oMtresc 3_25_02v2_2 2 2 2" xfId="15597" xr:uid="{00000000-0005-0000-0000-0000E32B0000}"/>
    <cellStyle name="___PERSONAL_1_EWC 43.5MW8oMtresc 3_25_02v2_2 2 3" xfId="15598" xr:uid="{00000000-0005-0000-0000-0000E42B0000}"/>
    <cellStyle name="___PERSONAL_1_EWC 43.5MW8oMtresc 3_25_02v2_2 2 3 2" xfId="15599" xr:uid="{00000000-0005-0000-0000-0000E52B0000}"/>
    <cellStyle name="___PERSONAL_1_EWC 43.5MW8oMtresc 3_25_02v2_2 2 4" xfId="15600" xr:uid="{00000000-0005-0000-0000-0000E62B0000}"/>
    <cellStyle name="___PERSONAL_1_EWC 43.5MW8oMtresc 3_25_02v2_2 2 4 2" xfId="15601" xr:uid="{00000000-0005-0000-0000-0000E72B0000}"/>
    <cellStyle name="___PERSONAL_1_EWC 43.5MW8oMtresc 3_25_02v2_2 2 5" xfId="15602" xr:uid="{00000000-0005-0000-0000-0000E82B0000}"/>
    <cellStyle name="___PERSONAL_1_EWC 43.5MW8oMtresc 3_25_02v2_2 2 5 2" xfId="15603" xr:uid="{00000000-0005-0000-0000-0000E92B0000}"/>
    <cellStyle name="___PERSONAL_1_EWC 43.5MW8oMtresc 3_25_02v2_2 2 6" xfId="15604" xr:uid="{00000000-0005-0000-0000-0000EA2B0000}"/>
    <cellStyle name="___PERSONAL_1_EWC 43.5MW8oMtresc 3_25_02v2_2 3" xfId="15605" xr:uid="{00000000-0005-0000-0000-0000EB2B0000}"/>
    <cellStyle name="___PERSONAL_1_EWC 43.5MW8oMtresc 3_25_02v2_2 3 2" xfId="15606" xr:uid="{00000000-0005-0000-0000-0000EC2B0000}"/>
    <cellStyle name="___PERSONAL_1_EWC 43.5MW8oMtresc 3_25_02v2_2 3 2 2" xfId="15607" xr:uid="{00000000-0005-0000-0000-0000ED2B0000}"/>
    <cellStyle name="___PERSONAL_1_EWC 43.5MW8oMtresc 3_25_02v2_2 3 3" xfId="15608" xr:uid="{00000000-0005-0000-0000-0000EE2B0000}"/>
    <cellStyle name="___PERSONAL_1_EWC 43.5MW8oMtresc 3_25_02v2_2 3 3 2" xfId="15609" xr:uid="{00000000-0005-0000-0000-0000EF2B0000}"/>
    <cellStyle name="___PERSONAL_1_EWC 43.5MW8oMtresc 3_25_02v2_2 3 4" xfId="15610" xr:uid="{00000000-0005-0000-0000-0000F02B0000}"/>
    <cellStyle name="___PERSONAL_1_EWC 43.5MW8oMtresc 3_25_02v2_2 3 4 2" xfId="15611" xr:uid="{00000000-0005-0000-0000-0000F12B0000}"/>
    <cellStyle name="___PERSONAL_1_EWC 43.5MW8oMtresc 3_25_02v2_2 3 5" xfId="15612" xr:uid="{00000000-0005-0000-0000-0000F22B0000}"/>
    <cellStyle name="___PERSONAL_1_EWC 43.5MW8oMtresc 3_25_02v2_2 3 5 2" xfId="15613" xr:uid="{00000000-0005-0000-0000-0000F32B0000}"/>
    <cellStyle name="___PERSONAL_1_EWC 43.5MW8oMtresc 3_25_02v2_2 3 6" xfId="15614" xr:uid="{00000000-0005-0000-0000-0000F42B0000}"/>
    <cellStyle name="___PERSONAL_1_EWC 43.5MW8oMtresc 3_25_02v2_2 4" xfId="15615" xr:uid="{00000000-0005-0000-0000-0000F52B0000}"/>
    <cellStyle name="___PERSONAL_1_EWC 43.5MW8oMtresc 3_25_02v2_2_CHECK - White Creek Final Closing Model_2007 11 16 vequity method FINAL" xfId="15616" xr:uid="{00000000-0005-0000-0000-0000F62B0000}"/>
    <cellStyle name="___PERSONAL_1_EWC 43.5MW8oMtresc 3_25_02v2_2_CHECK - White Creek Final Closing Model_2007 11 16 vequity method FINAL 2" xfId="15617" xr:uid="{00000000-0005-0000-0000-0000F72B0000}"/>
    <cellStyle name="___PERSONAL_1_EWC 43.5MW8oMtresc 3_25_02v2_2_CHECK - White Creek Final Closing Model_2007 11 16 vequity method FINAL 2 2" xfId="15618" xr:uid="{00000000-0005-0000-0000-0000F82B0000}"/>
    <cellStyle name="___PERSONAL_1_EWC 43.5MW8oMtresc 3_25_02v2_2_CHECK - White Creek Final Closing Model_2007 11 16 vequity method FINAL 3" xfId="15619" xr:uid="{00000000-0005-0000-0000-0000F92B0000}"/>
    <cellStyle name="___PERSONAL_1_EWC 43.5MW8oMtresc 3_25_02v2_2_Horizon round 1 model vFINAL" xfId="15620" xr:uid="{00000000-0005-0000-0000-0000FA2B0000}"/>
    <cellStyle name="___PERSONAL_1_EWC 43.5MW8oMtresc 3_25_02v2_2_Horizon round 1 model vFINAL 2" xfId="15621" xr:uid="{00000000-0005-0000-0000-0000FB2B0000}"/>
    <cellStyle name="___PERSONAL_1_EWC 43.5MW8oMtresc 3_25_02v2_2_Horizon round 1 model vFINAL 2 2" xfId="15622" xr:uid="{00000000-0005-0000-0000-0000FC2B0000}"/>
    <cellStyle name="___PERSONAL_1_EWC 43.5MW8oMtresc 3_25_02v2_2_Horizon round 1 model vFINAL 3" xfId="15623" xr:uid="{00000000-0005-0000-0000-0000FD2B0000}"/>
    <cellStyle name="___PERSONAL_1_EWC 43.5MW8oMtresc 3_25_02v2_2_Horizon round 1 model vFINAL 3 2" xfId="15624" xr:uid="{00000000-0005-0000-0000-0000FE2B0000}"/>
    <cellStyle name="___PERSONAL_1_EWC 43.5MW8oMtresc 3_25_02v2_2_Horizon round 1 model vFINAL 4" xfId="15625" xr:uid="{00000000-0005-0000-0000-0000FF2B0000}"/>
    <cellStyle name="___PERSONAL_1_EWC 43.5MW8oMtresc 3_25_02v2_2_Horizon round 1 model vFINAL_1" xfId="15626" xr:uid="{00000000-0005-0000-0000-0000002C0000}"/>
    <cellStyle name="___PERSONAL_1_EWC 43.5MW8oMtresc 3_25_02v2_2_Horizon round 1 model vFINAL_1 2" xfId="15627" xr:uid="{00000000-0005-0000-0000-0000012C0000}"/>
    <cellStyle name="___PERSONAL_1_EWC 43.5MW8oMtresc 3_25_02v2_2_Horizon round 1 model vFINAL_1 2 2" xfId="15628" xr:uid="{00000000-0005-0000-0000-0000022C0000}"/>
    <cellStyle name="___PERSONAL_1_EWC 43.5MW8oMtresc 3_25_02v2_2_Horizon round 1 model vFINAL_1 3" xfId="15629" xr:uid="{00000000-0005-0000-0000-0000032C0000}"/>
    <cellStyle name="___PERSONAL_1_EWC 43.5MW8oMtresc 3_25_02v2_2_Horizon round 1 model vFINAL_1 3 2" xfId="15630" xr:uid="{00000000-0005-0000-0000-0000042C0000}"/>
    <cellStyle name="___PERSONAL_1_EWC 43.5MW8oMtresc 3_25_02v2_2_Horizon round 1 model vFINAL_1 4" xfId="15631" xr:uid="{00000000-0005-0000-0000-0000052C0000}"/>
    <cellStyle name="___PERSONAL_1_EWC 43.5MW8oMtresc 3_25_02v2_2_Horizon round 1 model vFINAL_1_Project Farwest III Model 03-20-07 v135" xfId="15632" xr:uid="{00000000-0005-0000-0000-0000062C0000}"/>
    <cellStyle name="___PERSONAL_1_EWC 43.5MW8oMtresc 3_25_02v2_2_Horizon round 1 model vFINAL_1_Project Farwest III Model 03-20-07 v135 2" xfId="15633" xr:uid="{00000000-0005-0000-0000-0000072C0000}"/>
    <cellStyle name="___PERSONAL_1_EWC 43.5MW8oMtresc 3_25_02v2_2_Horizon round 1 model vFINAL_1_Project Farwest III Model 03-20-07 v135 2 2" xfId="15634" xr:uid="{00000000-0005-0000-0000-0000082C0000}"/>
    <cellStyle name="___PERSONAL_1_EWC 43.5MW8oMtresc 3_25_02v2_2_Horizon round 1 model vFINAL_1_Project Farwest III Model 03-20-07 v135 3" xfId="15635" xr:uid="{00000000-0005-0000-0000-0000092C0000}"/>
    <cellStyle name="___PERSONAL_1_EWC 43.5MW8oMtresc 3_25_02v2_2_Horizon round 1 model vFINAL_1_Project Farwest III Model 03-20-07 v135 3 2" xfId="15636" xr:uid="{00000000-0005-0000-0000-00000A2C0000}"/>
    <cellStyle name="___PERSONAL_1_EWC 43.5MW8oMtresc 3_25_02v2_2_Horizon round 1 model vFINAL_1_Project Farwest III Model 03-20-07 v135 4" xfId="15637" xr:uid="{00000000-0005-0000-0000-00000B2C0000}"/>
    <cellStyle name="___PERSONAL_1_EWC 43.5MW8oMtresc 3_25_02v2_2_Horizon round 1 model vFINAL_1_Project Farwest III Model 03-20-07 v135_UPC G&amp;A (5-3-07)" xfId="15638" xr:uid="{00000000-0005-0000-0000-00000C2C0000}"/>
    <cellStyle name="___PERSONAL_1_EWC 43.5MW8oMtresc 3_25_02v2_2_Horizon round 1 model vFINAL_1_Project Farwest III Model 03-20-07 v135_UPC G&amp;A (5-3-07) 2" xfId="15639" xr:uid="{00000000-0005-0000-0000-00000D2C0000}"/>
    <cellStyle name="___PERSONAL_1_EWC 43.5MW8oMtresc 3_25_02v2_2_Horizon round 1 model vFINAL_1_Project Farwest III Model 03-20-07 v135_UPC G&amp;A (5-3-07) 2 2" xfId="15640" xr:uid="{00000000-0005-0000-0000-00000E2C0000}"/>
    <cellStyle name="___PERSONAL_1_EWC 43.5MW8oMtresc 3_25_02v2_2_Horizon round 1 model vFINAL_1_Project Farwest III Model 03-20-07 v135_UPC G&amp;A (5-3-07) 3" xfId="15641" xr:uid="{00000000-0005-0000-0000-00000F2C0000}"/>
    <cellStyle name="___PERSONAL_1_EWC 43.5MW8oMtresc 3_25_02v2_2_Horizon round 1 model vFINAL_1_Project Farwest III Model 03-20-07 v135_UPC G&amp;A (5-3-07) 3 2" xfId="15642" xr:uid="{00000000-0005-0000-0000-0000102C0000}"/>
    <cellStyle name="___PERSONAL_1_EWC 43.5MW8oMtresc 3_25_02v2_2_Horizon round 1 model vFINAL_1_Project Farwest III Model 03-20-07 v135_UPC G&amp;A (5-3-07) 4" xfId="15643" xr:uid="{00000000-0005-0000-0000-0000112C0000}"/>
    <cellStyle name="___PERSONAL_1_EWC 43.5MW8oMtresc 3_25_02v2_2_Horizon round 1 model vFINAL_1_Project Makani Model 04-11-07 v6" xfId="15644" xr:uid="{00000000-0005-0000-0000-0000122C0000}"/>
    <cellStyle name="___PERSONAL_1_EWC 43.5MW8oMtresc 3_25_02v2_2_Horizon round 1 model vFINAL_1_Project Makani Model 04-11-07 v6 2" xfId="15645" xr:uid="{00000000-0005-0000-0000-0000132C0000}"/>
    <cellStyle name="___PERSONAL_1_EWC 43.5MW8oMtresc 3_25_02v2_2_Horizon round 1 model vFINAL_1_Project Makani Model 04-11-07 v6 2 2" xfId="15646" xr:uid="{00000000-0005-0000-0000-0000142C0000}"/>
    <cellStyle name="___PERSONAL_1_EWC 43.5MW8oMtresc 3_25_02v2_2_Horizon round 1 model vFINAL_1_Project Makani Model 04-11-07 v6 3" xfId="15647" xr:uid="{00000000-0005-0000-0000-0000152C0000}"/>
    <cellStyle name="___PERSONAL_1_EWC 43.5MW8oMtresc 3_25_02v2_2_Horizon round 1 model vFINAL_1_Project Makani Model 04-11-07 v6 3 2" xfId="15648" xr:uid="{00000000-0005-0000-0000-0000162C0000}"/>
    <cellStyle name="___PERSONAL_1_EWC 43.5MW8oMtresc 3_25_02v2_2_Horizon round 1 model vFINAL_1_Project Makani Model 04-11-07 v6 4" xfId="15649" xr:uid="{00000000-0005-0000-0000-0000172C0000}"/>
    <cellStyle name="___PERSONAL_1_EWC 43.5MW8oMtresc 3_25_02v2_2_Horizon round 1 model vFINAL_1_Project Makani Model 04-11-07 v6_UPC G&amp;A (5-3-07)" xfId="15650" xr:uid="{00000000-0005-0000-0000-0000182C0000}"/>
    <cellStyle name="___PERSONAL_1_EWC 43.5MW8oMtresc 3_25_02v2_2_Horizon round 1 model vFINAL_1_Project Makani Model 04-11-07 v6_UPC G&amp;A (5-3-07) 2" xfId="15651" xr:uid="{00000000-0005-0000-0000-0000192C0000}"/>
    <cellStyle name="___PERSONAL_1_EWC 43.5MW8oMtresc 3_25_02v2_2_Horizon round 1 model vFINAL_1_Project Makani Model 04-11-07 v6_UPC G&amp;A (5-3-07) 2 2" xfId="15652" xr:uid="{00000000-0005-0000-0000-00001A2C0000}"/>
    <cellStyle name="___PERSONAL_1_EWC 43.5MW8oMtresc 3_25_02v2_2_Horizon round 1 model vFINAL_1_Project Makani Model 04-11-07 v6_UPC G&amp;A (5-3-07) 3" xfId="15653" xr:uid="{00000000-0005-0000-0000-00001B2C0000}"/>
    <cellStyle name="___PERSONAL_1_EWC 43.5MW8oMtresc 3_25_02v2_2_Horizon round 1 model vFINAL_1_Project Makani Model 04-11-07 v6_UPC G&amp;A (5-3-07) 3 2" xfId="15654" xr:uid="{00000000-0005-0000-0000-00001C2C0000}"/>
    <cellStyle name="___PERSONAL_1_EWC 43.5MW8oMtresc 3_25_02v2_2_Horizon round 1 model vFINAL_1_Project Makani Model 04-11-07 v6_UPC G&amp;A (5-3-07) 4" xfId="15655" xr:uid="{00000000-0005-0000-0000-00001D2C0000}"/>
    <cellStyle name="___PERSONAL_1_EWC 43.5MW8oMtresc 3_25_02v2_2_Pre-Tax GAAP" xfId="15656" xr:uid="{00000000-0005-0000-0000-00001E2C0000}"/>
    <cellStyle name="___PERSONAL_1_EWC 43.5MW8oMtresc 3_25_02v2_2_Pre-Tax GAAP 2" xfId="15657" xr:uid="{00000000-0005-0000-0000-00001F2C0000}"/>
    <cellStyle name="___PERSONAL_1_EWC 43.5MW8oMtresc 3_25_02v2_2_Pre-Tax GAAP 2 2" xfId="15658" xr:uid="{00000000-0005-0000-0000-0000202C0000}"/>
    <cellStyle name="___PERSONAL_1_EWC 43.5MW8oMtresc 3_25_02v2_2_Pre-Tax GAAP 3" xfId="15659" xr:uid="{00000000-0005-0000-0000-0000212C0000}"/>
    <cellStyle name="___PERSONAL_1_EWC 43.5MW8oMtresc 3_25_02v2_2_WPP - Ormat 6-5-2007  v19i with internal accounting v3 eq method FINAL" xfId="15660" xr:uid="{00000000-0005-0000-0000-0000222C0000}"/>
    <cellStyle name="___PERSONAL_1_EWC 43.5MW8oMtresc 3_25_02v2_2_WPP - Ormat 6-5-2007  v19i with internal accounting v3 eq method FINAL 2" xfId="15661" xr:uid="{00000000-0005-0000-0000-0000232C0000}"/>
    <cellStyle name="___PERSONAL_1_EWC 43.5MW8oMtresc 3_25_02v2_2_WPP - Ormat 6-5-2007  v19i with internal accounting v3 eq method FINAL 2 2" xfId="15662" xr:uid="{00000000-0005-0000-0000-0000242C0000}"/>
    <cellStyle name="___PERSONAL_1_EWC 43.5MW8oMtresc 3_25_02v2_2_WPP - Ormat 6-5-2007  v19i with internal accounting v3 eq method FINAL 3" xfId="15663" xr:uid="{00000000-0005-0000-0000-0000252C0000}"/>
    <cellStyle name="___PERSONAL_1_EWC 43.5MW8oMtresc 3_25_02v2w_esc" xfId="15664" xr:uid="{00000000-0005-0000-0000-0000262C0000}"/>
    <cellStyle name="___PERSONAL_1_EWC 43.5MW8oMtresc 3_25_02v2w_esc 2" xfId="15665" xr:uid="{00000000-0005-0000-0000-0000272C0000}"/>
    <cellStyle name="___PERSONAL_1_EWC 43.5MW8oMtresc 3_25_02v2w_esc 2 2" xfId="15666" xr:uid="{00000000-0005-0000-0000-0000282C0000}"/>
    <cellStyle name="___PERSONAL_1_EWC 43.5MW8oMtresc 3_25_02v2w_esc 2 2 2" xfId="15667" xr:uid="{00000000-0005-0000-0000-0000292C0000}"/>
    <cellStyle name="___PERSONAL_1_EWC 43.5MW8oMtresc 3_25_02v2w_esc 2 3" xfId="15668" xr:uid="{00000000-0005-0000-0000-00002A2C0000}"/>
    <cellStyle name="___PERSONAL_1_EWC 43.5MW8oMtresc 3_25_02v2w_esc 2 3 2" xfId="15669" xr:uid="{00000000-0005-0000-0000-00002B2C0000}"/>
    <cellStyle name="___PERSONAL_1_EWC 43.5MW8oMtresc 3_25_02v2w_esc 2 4" xfId="15670" xr:uid="{00000000-0005-0000-0000-00002C2C0000}"/>
    <cellStyle name="___PERSONAL_1_EWC 43.5MW8oMtresc 3_25_02v2w_esc 2 4 2" xfId="15671" xr:uid="{00000000-0005-0000-0000-00002D2C0000}"/>
    <cellStyle name="___PERSONAL_1_EWC 43.5MW8oMtresc 3_25_02v2w_esc 2 5" xfId="15672" xr:uid="{00000000-0005-0000-0000-00002E2C0000}"/>
    <cellStyle name="___PERSONAL_1_EWC 43.5MW8oMtresc 3_25_02v2w_esc 2 5 2" xfId="15673" xr:uid="{00000000-0005-0000-0000-00002F2C0000}"/>
    <cellStyle name="___PERSONAL_1_EWC 43.5MW8oMtresc 3_25_02v2w_esc 2 6" xfId="15674" xr:uid="{00000000-0005-0000-0000-0000302C0000}"/>
    <cellStyle name="___PERSONAL_1_EWC 43.5MW8oMtresc 3_25_02v2w_esc 3" xfId="15675" xr:uid="{00000000-0005-0000-0000-0000312C0000}"/>
    <cellStyle name="___PERSONAL_1_EWC 43.5MW8oMtresc 3_25_02v2w_esc 3 2" xfId="15676" xr:uid="{00000000-0005-0000-0000-0000322C0000}"/>
    <cellStyle name="___PERSONAL_1_EWC 43.5MW8oMtresc 3_25_02v2w_esc 3 2 2" xfId="15677" xr:uid="{00000000-0005-0000-0000-0000332C0000}"/>
    <cellStyle name="___PERSONAL_1_EWC 43.5MW8oMtresc 3_25_02v2w_esc 3 3" xfId="15678" xr:uid="{00000000-0005-0000-0000-0000342C0000}"/>
    <cellStyle name="___PERSONAL_1_EWC 43.5MW8oMtresc 3_25_02v2w_esc 3 3 2" xfId="15679" xr:uid="{00000000-0005-0000-0000-0000352C0000}"/>
    <cellStyle name="___PERSONAL_1_EWC 43.5MW8oMtresc 3_25_02v2w_esc 3 4" xfId="15680" xr:uid="{00000000-0005-0000-0000-0000362C0000}"/>
    <cellStyle name="___PERSONAL_1_EWC 43.5MW8oMtresc 3_25_02v2w_esc 3 4 2" xfId="15681" xr:uid="{00000000-0005-0000-0000-0000372C0000}"/>
    <cellStyle name="___PERSONAL_1_EWC 43.5MW8oMtresc 3_25_02v2w_esc 3 5" xfId="15682" xr:uid="{00000000-0005-0000-0000-0000382C0000}"/>
    <cellStyle name="___PERSONAL_1_EWC 43.5MW8oMtresc 3_25_02v2w_esc 3 5 2" xfId="15683" xr:uid="{00000000-0005-0000-0000-0000392C0000}"/>
    <cellStyle name="___PERSONAL_1_EWC 43.5MW8oMtresc 3_25_02v2w_esc 3 6" xfId="15684" xr:uid="{00000000-0005-0000-0000-00003A2C0000}"/>
    <cellStyle name="___PERSONAL_1_EWC 43.5MW8oMtresc 3_25_02v2w_esc 4" xfId="15685" xr:uid="{00000000-0005-0000-0000-00003B2C0000}"/>
    <cellStyle name="___PERSONAL_1_EWC 43.5MW8oMtresc 3_25_02v2w_esc_1" xfId="15686" xr:uid="{00000000-0005-0000-0000-00003C2C0000}"/>
    <cellStyle name="___PERSONAL_1_EWC 43.5MW8oMtresc 3_25_02v2w_esc_1 2" xfId="15687" xr:uid="{00000000-0005-0000-0000-00003D2C0000}"/>
    <cellStyle name="___PERSONAL_1_EWC 43.5MW8oMtresc 3_25_02v2w_esc_1 2 2" xfId="15688" xr:uid="{00000000-0005-0000-0000-00003E2C0000}"/>
    <cellStyle name="___PERSONAL_1_EWC 43.5MW8oMtresc 3_25_02v2w_esc_1 3" xfId="15689" xr:uid="{00000000-0005-0000-0000-00003F2C0000}"/>
    <cellStyle name="___PERSONAL_1_EWC 43.5MW8oMtresc 3_25_02v2w_esc_1 3 2" xfId="15690" xr:uid="{00000000-0005-0000-0000-0000402C0000}"/>
    <cellStyle name="___PERSONAL_1_EWC 43.5MW8oMtresc 3_25_02v2w_esc_1 4" xfId="15691" xr:uid="{00000000-0005-0000-0000-0000412C0000}"/>
    <cellStyle name="___PERSONAL_1_EWC 43.5MW8oMtresc 3_25_02v2w_esc_1 4 2" xfId="15692" xr:uid="{00000000-0005-0000-0000-0000422C0000}"/>
    <cellStyle name="___PERSONAL_1_EWC 43.5MW8oMtresc 3_25_02v2w_esc_1 5" xfId="15693" xr:uid="{00000000-0005-0000-0000-0000432C0000}"/>
    <cellStyle name="___PERSONAL_1_EWC 43.5MW8oMtresc 3_25_02v2w_esc_1 5 2" xfId="15694" xr:uid="{00000000-0005-0000-0000-0000442C0000}"/>
    <cellStyle name="___PERSONAL_1_EWC 43.5MW8oMtresc 3_25_02v2w_esc_1 6" xfId="15695" xr:uid="{00000000-0005-0000-0000-0000452C0000}"/>
    <cellStyle name="___PERSONAL_1_EWC 43.5MW8oMtresc 3_25_02v2w_esc_1 6 2" xfId="15696" xr:uid="{00000000-0005-0000-0000-0000462C0000}"/>
    <cellStyle name="___PERSONAL_1_EWC 43.5MW8oMtresc 3_25_02v2w_esc_1 7" xfId="15697" xr:uid="{00000000-0005-0000-0000-0000472C0000}"/>
    <cellStyle name="___PERSONAL_1_EWC 43.5MW8oMtresc 3_25_02v2w_esc_1 7 2" xfId="15698" xr:uid="{00000000-0005-0000-0000-0000482C0000}"/>
    <cellStyle name="___PERSONAL_1_EWC 43.5MW8oMtresc 3_25_02v2w_esc_1 8" xfId="15699" xr:uid="{00000000-0005-0000-0000-0000492C0000}"/>
    <cellStyle name="___PERSONAL_1_EWC 43.5MW8oMtresc 3_25_02v2w_esc_1_071212 Unlevered McCormick Model - 2003 version" xfId="15700" xr:uid="{00000000-0005-0000-0000-00004A2C0000}"/>
    <cellStyle name="___PERSONAL_1_EWC 43.5MW8oMtresc 3_25_02v2w_esc_1_071212 Unlevered McCormick Model - 2003 version 2" xfId="15701" xr:uid="{00000000-0005-0000-0000-00004B2C0000}"/>
    <cellStyle name="___PERSONAL_1_EWC 43.5MW8oMtresc 3_25_02v2w_esc_CHECK - White Creek Final Closing Model_2007 11 16 vequity method FINAL" xfId="15702" xr:uid="{00000000-0005-0000-0000-00004C2C0000}"/>
    <cellStyle name="___PERSONAL_1_EWC 43.5MW8oMtresc 3_25_02v2w_esc_CHECK - White Creek Final Closing Model_2007 11 16 vequity method FINAL 2" xfId="15703" xr:uid="{00000000-0005-0000-0000-00004D2C0000}"/>
    <cellStyle name="___PERSONAL_1_EWC 43.5MW8oMtresc 3_25_02v2w_esc_CHECK - White Creek Final Closing Model_2007 11 16 vequity method FINAL 2 2" xfId="15704" xr:uid="{00000000-0005-0000-0000-00004E2C0000}"/>
    <cellStyle name="___PERSONAL_1_EWC 43.5MW8oMtresc 3_25_02v2w_esc_CHECK - White Creek Final Closing Model_2007 11 16 vequity method FINAL 3" xfId="15705" xr:uid="{00000000-0005-0000-0000-00004F2C0000}"/>
    <cellStyle name="___PERSONAL_1_EWC 43.5MW8oMtresc 3_25_02v2w_esc_Horizon round 1 model vFINAL" xfId="15706" xr:uid="{00000000-0005-0000-0000-0000502C0000}"/>
    <cellStyle name="___PERSONAL_1_EWC 43.5MW8oMtresc 3_25_02v2w_esc_Horizon round 1 model vFINAL 2" xfId="15707" xr:uid="{00000000-0005-0000-0000-0000512C0000}"/>
    <cellStyle name="___PERSONAL_1_EWC 43.5MW8oMtresc 3_25_02v2w_esc_Horizon round 1 model vFINAL 2 2" xfId="15708" xr:uid="{00000000-0005-0000-0000-0000522C0000}"/>
    <cellStyle name="___PERSONAL_1_EWC 43.5MW8oMtresc 3_25_02v2w_esc_Horizon round 1 model vFINAL 3" xfId="15709" xr:uid="{00000000-0005-0000-0000-0000532C0000}"/>
    <cellStyle name="___PERSONAL_1_EWC 43.5MW8oMtresc 3_25_02v2w_esc_Horizon round 1 model vFINAL 3 2" xfId="15710" xr:uid="{00000000-0005-0000-0000-0000542C0000}"/>
    <cellStyle name="___PERSONAL_1_EWC 43.5MW8oMtresc 3_25_02v2w_esc_Horizon round 1 model vFINAL 4" xfId="15711" xr:uid="{00000000-0005-0000-0000-0000552C0000}"/>
    <cellStyle name="___PERSONAL_1_EWC 43.5MW8oMtresc 3_25_02v2w_esc_Horizon round 1 model vFINAL_1" xfId="15712" xr:uid="{00000000-0005-0000-0000-0000562C0000}"/>
    <cellStyle name="___PERSONAL_1_EWC 43.5MW8oMtresc 3_25_02v2w_esc_Horizon round 1 model vFINAL_1 2" xfId="15713" xr:uid="{00000000-0005-0000-0000-0000572C0000}"/>
    <cellStyle name="___PERSONAL_1_EWC 43.5MW8oMtresc 3_25_02v2w_esc_Horizon round 1 model vFINAL_1 2 2" xfId="15714" xr:uid="{00000000-0005-0000-0000-0000582C0000}"/>
    <cellStyle name="___PERSONAL_1_EWC 43.5MW8oMtresc 3_25_02v2w_esc_Horizon round 1 model vFINAL_1 3" xfId="15715" xr:uid="{00000000-0005-0000-0000-0000592C0000}"/>
    <cellStyle name="___PERSONAL_1_EWC 43.5MW8oMtresc 3_25_02v2w_esc_Horizon round 1 model vFINAL_1 3 2" xfId="15716" xr:uid="{00000000-0005-0000-0000-00005A2C0000}"/>
    <cellStyle name="___PERSONAL_1_EWC 43.5MW8oMtresc 3_25_02v2w_esc_Horizon round 1 model vFINAL_1 4" xfId="15717" xr:uid="{00000000-0005-0000-0000-00005B2C0000}"/>
    <cellStyle name="___PERSONAL_1_EWC 43.5MW8oMtresc 3_25_02v2w_esc_Horizon round 1 model vFINAL_1_Project Farwest III Model 03-20-07 v135" xfId="15718" xr:uid="{00000000-0005-0000-0000-00005C2C0000}"/>
    <cellStyle name="___PERSONAL_1_EWC 43.5MW8oMtresc 3_25_02v2w_esc_Horizon round 1 model vFINAL_1_Project Farwest III Model 03-20-07 v135 2" xfId="15719" xr:uid="{00000000-0005-0000-0000-00005D2C0000}"/>
    <cellStyle name="___PERSONAL_1_EWC 43.5MW8oMtresc 3_25_02v2w_esc_Horizon round 1 model vFINAL_1_Project Farwest III Model 03-20-07 v135 2 2" xfId="15720" xr:uid="{00000000-0005-0000-0000-00005E2C0000}"/>
    <cellStyle name="___PERSONAL_1_EWC 43.5MW8oMtresc 3_25_02v2w_esc_Horizon round 1 model vFINAL_1_Project Farwest III Model 03-20-07 v135 3" xfId="15721" xr:uid="{00000000-0005-0000-0000-00005F2C0000}"/>
    <cellStyle name="___PERSONAL_1_EWC 43.5MW8oMtresc 3_25_02v2w_esc_Horizon round 1 model vFINAL_1_Project Farwest III Model 03-20-07 v135 3 2" xfId="15722" xr:uid="{00000000-0005-0000-0000-0000602C0000}"/>
    <cellStyle name="___PERSONAL_1_EWC 43.5MW8oMtresc 3_25_02v2w_esc_Horizon round 1 model vFINAL_1_Project Farwest III Model 03-20-07 v135 4" xfId="15723" xr:uid="{00000000-0005-0000-0000-0000612C0000}"/>
    <cellStyle name="___PERSONAL_1_EWC 43.5MW8oMtresc 3_25_02v2w_esc_Horizon round 1 model vFINAL_1_Project Farwest III Model 03-20-07 v135_UPC G&amp;A (5-3-07)" xfId="15724" xr:uid="{00000000-0005-0000-0000-0000622C0000}"/>
    <cellStyle name="___PERSONAL_1_EWC 43.5MW8oMtresc 3_25_02v2w_esc_Horizon round 1 model vFINAL_1_Project Farwest III Model 03-20-07 v135_UPC G&amp;A (5-3-07) 2" xfId="15725" xr:uid="{00000000-0005-0000-0000-0000632C0000}"/>
    <cellStyle name="___PERSONAL_1_EWC 43.5MW8oMtresc 3_25_02v2w_esc_Horizon round 1 model vFINAL_1_Project Farwest III Model 03-20-07 v135_UPC G&amp;A (5-3-07) 2 2" xfId="15726" xr:uid="{00000000-0005-0000-0000-0000642C0000}"/>
    <cellStyle name="___PERSONAL_1_EWC 43.5MW8oMtresc 3_25_02v2w_esc_Horizon round 1 model vFINAL_1_Project Farwest III Model 03-20-07 v135_UPC G&amp;A (5-3-07) 3" xfId="15727" xr:uid="{00000000-0005-0000-0000-0000652C0000}"/>
    <cellStyle name="___PERSONAL_1_EWC 43.5MW8oMtresc 3_25_02v2w_esc_Horizon round 1 model vFINAL_1_Project Farwest III Model 03-20-07 v135_UPC G&amp;A (5-3-07) 3 2" xfId="15728" xr:uid="{00000000-0005-0000-0000-0000662C0000}"/>
    <cellStyle name="___PERSONAL_1_EWC 43.5MW8oMtresc 3_25_02v2w_esc_Horizon round 1 model vFINAL_1_Project Farwest III Model 03-20-07 v135_UPC G&amp;A (5-3-07) 4" xfId="15729" xr:uid="{00000000-0005-0000-0000-0000672C0000}"/>
    <cellStyle name="___PERSONAL_1_EWC 43.5MW8oMtresc 3_25_02v2w_esc_Horizon round 1 model vFINAL_1_Project Makani Model 04-11-07 v6" xfId="15730" xr:uid="{00000000-0005-0000-0000-0000682C0000}"/>
    <cellStyle name="___PERSONAL_1_EWC 43.5MW8oMtresc 3_25_02v2w_esc_Horizon round 1 model vFINAL_1_Project Makani Model 04-11-07 v6 2" xfId="15731" xr:uid="{00000000-0005-0000-0000-0000692C0000}"/>
    <cellStyle name="___PERSONAL_1_EWC 43.5MW8oMtresc 3_25_02v2w_esc_Horizon round 1 model vFINAL_1_Project Makani Model 04-11-07 v6 2 2" xfId="15732" xr:uid="{00000000-0005-0000-0000-00006A2C0000}"/>
    <cellStyle name="___PERSONAL_1_EWC 43.5MW8oMtresc 3_25_02v2w_esc_Horizon round 1 model vFINAL_1_Project Makani Model 04-11-07 v6 3" xfId="15733" xr:uid="{00000000-0005-0000-0000-00006B2C0000}"/>
    <cellStyle name="___PERSONAL_1_EWC 43.5MW8oMtresc 3_25_02v2w_esc_Horizon round 1 model vFINAL_1_Project Makani Model 04-11-07 v6 3 2" xfId="15734" xr:uid="{00000000-0005-0000-0000-00006C2C0000}"/>
    <cellStyle name="___PERSONAL_1_EWC 43.5MW8oMtresc 3_25_02v2w_esc_Horizon round 1 model vFINAL_1_Project Makani Model 04-11-07 v6 4" xfId="15735" xr:uid="{00000000-0005-0000-0000-00006D2C0000}"/>
    <cellStyle name="___PERSONAL_1_EWC 43.5MW8oMtresc 3_25_02v2w_esc_Horizon round 1 model vFINAL_1_Project Makani Model 04-11-07 v6_UPC G&amp;A (5-3-07)" xfId="15736" xr:uid="{00000000-0005-0000-0000-00006E2C0000}"/>
    <cellStyle name="___PERSONAL_1_EWC 43.5MW8oMtresc 3_25_02v2w_esc_Horizon round 1 model vFINAL_1_Project Makani Model 04-11-07 v6_UPC G&amp;A (5-3-07) 2" xfId="15737" xr:uid="{00000000-0005-0000-0000-00006F2C0000}"/>
    <cellStyle name="___PERSONAL_1_EWC 43.5MW8oMtresc 3_25_02v2w_esc_Horizon round 1 model vFINAL_1_Project Makani Model 04-11-07 v6_UPC G&amp;A (5-3-07) 2 2" xfId="15738" xr:uid="{00000000-0005-0000-0000-0000702C0000}"/>
    <cellStyle name="___PERSONAL_1_EWC 43.5MW8oMtresc 3_25_02v2w_esc_Horizon round 1 model vFINAL_1_Project Makani Model 04-11-07 v6_UPC G&amp;A (5-3-07) 3" xfId="15739" xr:uid="{00000000-0005-0000-0000-0000712C0000}"/>
    <cellStyle name="___PERSONAL_1_EWC 43.5MW8oMtresc 3_25_02v2w_esc_Horizon round 1 model vFINAL_1_Project Makani Model 04-11-07 v6_UPC G&amp;A (5-3-07) 3 2" xfId="15740" xr:uid="{00000000-0005-0000-0000-0000722C0000}"/>
    <cellStyle name="___PERSONAL_1_EWC 43.5MW8oMtresc 3_25_02v2w_esc_Horizon round 1 model vFINAL_1_Project Makani Model 04-11-07 v6_UPC G&amp;A (5-3-07) 4" xfId="15741" xr:uid="{00000000-0005-0000-0000-0000732C0000}"/>
    <cellStyle name="___PERSONAL_1_EWC 43.5MW8oMtresc 3_25_02v2w_esc_Pre-Tax GAAP" xfId="15742" xr:uid="{00000000-0005-0000-0000-0000742C0000}"/>
    <cellStyle name="___PERSONAL_1_EWC 43.5MW8oMtresc 3_25_02v2w_esc_Pre-Tax GAAP 2" xfId="15743" xr:uid="{00000000-0005-0000-0000-0000752C0000}"/>
    <cellStyle name="___PERSONAL_1_EWC 43.5MW8oMtresc 3_25_02v2w_esc_Pre-Tax GAAP 2 2" xfId="15744" xr:uid="{00000000-0005-0000-0000-0000762C0000}"/>
    <cellStyle name="___PERSONAL_1_EWC 43.5MW8oMtresc 3_25_02v2w_esc_Pre-Tax GAAP 3" xfId="15745" xr:uid="{00000000-0005-0000-0000-0000772C0000}"/>
    <cellStyle name="___PERSONAL_1_EWC 43.5MW8oMtresc 3_25_02v2w_esc_WPP - Ormat 6-5-2007  v19i with internal accounting v3 eq method FINAL" xfId="15746" xr:uid="{00000000-0005-0000-0000-0000782C0000}"/>
    <cellStyle name="___PERSONAL_1_EWC 43.5MW8oMtresc 3_25_02v2w_esc_WPP - Ormat 6-5-2007  v19i with internal accounting v3 eq method FINAL 2" xfId="15747" xr:uid="{00000000-0005-0000-0000-0000792C0000}"/>
    <cellStyle name="___PERSONAL_1_EWC 43.5MW8oMtresc 3_25_02v2w_esc_WPP - Ormat 6-5-2007  v19i with internal accounting v3 eq method FINAL 2 2" xfId="15748" xr:uid="{00000000-0005-0000-0000-00007A2C0000}"/>
    <cellStyle name="___PERSONAL_1_EWC 43.5MW8oMtresc 3_25_02v2w_esc_WPP - Ormat 6-5-2007  v19i with internal accounting v3 eq method FINAL 3" xfId="15749" xr:uid="{00000000-0005-0000-0000-00007B2C0000}"/>
    <cellStyle name="___PERSONAL_1_Horizon round 1 model vFINAL" xfId="15750" xr:uid="{00000000-0005-0000-0000-00007C2C0000}"/>
    <cellStyle name="___PERSONAL_1_Horizon round 1 model vFINAL 2" xfId="15751" xr:uid="{00000000-0005-0000-0000-00007D2C0000}"/>
    <cellStyle name="___PERSONAL_1_Horizon round 1 model vFINAL 2 2" xfId="15752" xr:uid="{00000000-0005-0000-0000-00007E2C0000}"/>
    <cellStyle name="___PERSONAL_1_Horizon round 1 model vFINAL 3" xfId="15753" xr:uid="{00000000-0005-0000-0000-00007F2C0000}"/>
    <cellStyle name="___PERSONAL_1_Horizon round 1 model vFINAL 3 2" xfId="15754" xr:uid="{00000000-0005-0000-0000-0000802C0000}"/>
    <cellStyle name="___PERSONAL_1_Horizon round 1 model vFINAL 4" xfId="15755" xr:uid="{00000000-0005-0000-0000-0000812C0000}"/>
    <cellStyle name="___PERSONAL_1_Horizon round 1 model vFINAL_1" xfId="15756" xr:uid="{00000000-0005-0000-0000-0000822C0000}"/>
    <cellStyle name="___PERSONAL_1_Horizon round 1 model vFINAL_1 2" xfId="15757" xr:uid="{00000000-0005-0000-0000-0000832C0000}"/>
    <cellStyle name="___PERSONAL_1_Horizon round 1 model vFINAL_1 2 2" xfId="15758" xr:uid="{00000000-0005-0000-0000-0000842C0000}"/>
    <cellStyle name="___PERSONAL_1_Horizon round 1 model vFINAL_1 3" xfId="15759" xr:uid="{00000000-0005-0000-0000-0000852C0000}"/>
    <cellStyle name="___PERSONAL_1_Horizon round 1 model vFINAL_1 3 2" xfId="15760" xr:uid="{00000000-0005-0000-0000-0000862C0000}"/>
    <cellStyle name="___PERSONAL_1_Horizon round 1 model vFINAL_1 4" xfId="15761" xr:uid="{00000000-0005-0000-0000-0000872C0000}"/>
    <cellStyle name="___PERSONAL_1_Horizon round 1 model vFINAL_1_Project Farwest III Model 03-20-07 v135" xfId="15762" xr:uid="{00000000-0005-0000-0000-0000882C0000}"/>
    <cellStyle name="___PERSONAL_1_Horizon round 1 model vFINAL_1_Project Farwest III Model 03-20-07 v135 2" xfId="15763" xr:uid="{00000000-0005-0000-0000-0000892C0000}"/>
    <cellStyle name="___PERSONAL_1_Horizon round 1 model vFINAL_1_Project Farwest III Model 03-20-07 v135 2 2" xfId="15764" xr:uid="{00000000-0005-0000-0000-00008A2C0000}"/>
    <cellStyle name="___PERSONAL_1_Horizon round 1 model vFINAL_1_Project Farwest III Model 03-20-07 v135 3" xfId="15765" xr:uid="{00000000-0005-0000-0000-00008B2C0000}"/>
    <cellStyle name="___PERSONAL_1_Horizon round 1 model vFINAL_1_Project Farwest III Model 03-20-07 v135 3 2" xfId="15766" xr:uid="{00000000-0005-0000-0000-00008C2C0000}"/>
    <cellStyle name="___PERSONAL_1_Horizon round 1 model vFINAL_1_Project Farwest III Model 03-20-07 v135 4" xfId="15767" xr:uid="{00000000-0005-0000-0000-00008D2C0000}"/>
    <cellStyle name="___PERSONAL_1_Horizon round 1 model vFINAL_1_Project Farwest III Model 03-20-07 v135_UPC G&amp;A (5-3-07)" xfId="15768" xr:uid="{00000000-0005-0000-0000-00008E2C0000}"/>
    <cellStyle name="___PERSONAL_1_Horizon round 1 model vFINAL_1_Project Farwest III Model 03-20-07 v135_UPC G&amp;A (5-3-07) 2" xfId="15769" xr:uid="{00000000-0005-0000-0000-00008F2C0000}"/>
    <cellStyle name="___PERSONAL_1_Horizon round 1 model vFINAL_1_Project Farwest III Model 03-20-07 v135_UPC G&amp;A (5-3-07) 2 2" xfId="15770" xr:uid="{00000000-0005-0000-0000-0000902C0000}"/>
    <cellStyle name="___PERSONAL_1_Horizon round 1 model vFINAL_1_Project Farwest III Model 03-20-07 v135_UPC G&amp;A (5-3-07) 3" xfId="15771" xr:uid="{00000000-0005-0000-0000-0000912C0000}"/>
    <cellStyle name="___PERSONAL_1_Horizon round 1 model vFINAL_1_Project Farwest III Model 03-20-07 v135_UPC G&amp;A (5-3-07) 3 2" xfId="15772" xr:uid="{00000000-0005-0000-0000-0000922C0000}"/>
    <cellStyle name="___PERSONAL_1_Horizon round 1 model vFINAL_1_Project Farwest III Model 03-20-07 v135_UPC G&amp;A (5-3-07) 4" xfId="15773" xr:uid="{00000000-0005-0000-0000-0000932C0000}"/>
    <cellStyle name="___PERSONAL_1_Horizon round 1 model vFINAL_1_Project Makani Model 04-11-07 v6" xfId="15774" xr:uid="{00000000-0005-0000-0000-0000942C0000}"/>
    <cellStyle name="___PERSONAL_1_Horizon round 1 model vFINAL_1_Project Makani Model 04-11-07 v6 2" xfId="15775" xr:uid="{00000000-0005-0000-0000-0000952C0000}"/>
    <cellStyle name="___PERSONAL_1_Horizon round 1 model vFINAL_1_Project Makani Model 04-11-07 v6 2 2" xfId="15776" xr:uid="{00000000-0005-0000-0000-0000962C0000}"/>
    <cellStyle name="___PERSONAL_1_Horizon round 1 model vFINAL_1_Project Makani Model 04-11-07 v6 3" xfId="15777" xr:uid="{00000000-0005-0000-0000-0000972C0000}"/>
    <cellStyle name="___PERSONAL_1_Horizon round 1 model vFINAL_1_Project Makani Model 04-11-07 v6 3 2" xfId="15778" xr:uid="{00000000-0005-0000-0000-0000982C0000}"/>
    <cellStyle name="___PERSONAL_1_Horizon round 1 model vFINAL_1_Project Makani Model 04-11-07 v6 4" xfId="15779" xr:uid="{00000000-0005-0000-0000-0000992C0000}"/>
    <cellStyle name="___PERSONAL_1_Horizon round 1 model vFINAL_1_Project Makani Model 04-11-07 v6_UPC G&amp;A (5-3-07)" xfId="15780" xr:uid="{00000000-0005-0000-0000-00009A2C0000}"/>
    <cellStyle name="___PERSONAL_1_Horizon round 1 model vFINAL_1_Project Makani Model 04-11-07 v6_UPC G&amp;A (5-3-07) 2" xfId="15781" xr:uid="{00000000-0005-0000-0000-00009B2C0000}"/>
    <cellStyle name="___PERSONAL_1_Horizon round 1 model vFINAL_1_Project Makani Model 04-11-07 v6_UPC G&amp;A (5-3-07) 2 2" xfId="15782" xr:uid="{00000000-0005-0000-0000-00009C2C0000}"/>
    <cellStyle name="___PERSONAL_1_Horizon round 1 model vFINAL_1_Project Makani Model 04-11-07 v6_UPC G&amp;A (5-3-07) 3" xfId="15783" xr:uid="{00000000-0005-0000-0000-00009D2C0000}"/>
    <cellStyle name="___PERSONAL_1_Horizon round 1 model vFINAL_1_Project Makani Model 04-11-07 v6_UPC G&amp;A (5-3-07) 3 2" xfId="15784" xr:uid="{00000000-0005-0000-0000-00009E2C0000}"/>
    <cellStyle name="___PERSONAL_1_Horizon round 1 model vFINAL_1_Project Makani Model 04-11-07 v6_UPC G&amp;A (5-3-07) 4" xfId="15785" xr:uid="{00000000-0005-0000-0000-00009F2C0000}"/>
    <cellStyle name="___PERSONAL_1_Pre-Tax GAAP" xfId="15786" xr:uid="{00000000-0005-0000-0000-0000A02C0000}"/>
    <cellStyle name="___PERSONAL_1_Pre-Tax GAAP 2" xfId="15787" xr:uid="{00000000-0005-0000-0000-0000A12C0000}"/>
    <cellStyle name="___PERSONAL_1_Pre-Tax GAAP 2 2" xfId="15788" xr:uid="{00000000-0005-0000-0000-0000A22C0000}"/>
    <cellStyle name="___PERSONAL_1_Pre-Tax GAAP 3" xfId="15789" xr:uid="{00000000-0005-0000-0000-0000A32C0000}"/>
    <cellStyle name="___PERSONAL_1_Wind farm - operation CF" xfId="15790" xr:uid="{00000000-0005-0000-0000-0000A42C0000}"/>
    <cellStyle name="___PERSONAL_1_Wind farm - operation CF_071212 Unlevered McCormick Model - 2003 version" xfId="15791" xr:uid="{00000000-0005-0000-0000-0000A52C0000}"/>
    <cellStyle name="___PERSONAL_1_Wind farm - operation CF_1" xfId="15792" xr:uid="{00000000-0005-0000-0000-0000A62C0000}"/>
    <cellStyle name="___PERSONAL_1_Wind farm - operation CF_1 2" xfId="15793" xr:uid="{00000000-0005-0000-0000-0000A72C0000}"/>
    <cellStyle name="___PERSONAL_1_Wind farm - operation CF_1 2 2" xfId="15794" xr:uid="{00000000-0005-0000-0000-0000A82C0000}"/>
    <cellStyle name="___PERSONAL_1_Wind farm - operation CF_1 3" xfId="15795" xr:uid="{00000000-0005-0000-0000-0000A92C0000}"/>
    <cellStyle name="___PERSONAL_1_Wind farm - operation CF_1 3 2" xfId="15796" xr:uid="{00000000-0005-0000-0000-0000AA2C0000}"/>
    <cellStyle name="___PERSONAL_1_Wind farm - operation CF_1 4" xfId="15797" xr:uid="{00000000-0005-0000-0000-0000AB2C0000}"/>
    <cellStyle name="___PERSONAL_1_Wind farm - operation CF_1 4 2" xfId="15798" xr:uid="{00000000-0005-0000-0000-0000AC2C0000}"/>
    <cellStyle name="___PERSONAL_1_Wind farm - operation CF_1 5" xfId="15799" xr:uid="{00000000-0005-0000-0000-0000AD2C0000}"/>
    <cellStyle name="___PERSONAL_1_Wind farm - operation CF_1 5 2" xfId="15800" xr:uid="{00000000-0005-0000-0000-0000AE2C0000}"/>
    <cellStyle name="___PERSONAL_1_Wind farm - operation CF_1 6" xfId="15801" xr:uid="{00000000-0005-0000-0000-0000AF2C0000}"/>
    <cellStyle name="___PERSONAL_1_Wind farm - operation CF_1 6 2" xfId="15802" xr:uid="{00000000-0005-0000-0000-0000B02C0000}"/>
    <cellStyle name="___PERSONAL_1_Wind farm - operation CF_1 7" xfId="15803" xr:uid="{00000000-0005-0000-0000-0000B12C0000}"/>
    <cellStyle name="___PERSONAL_1_Wind farm - operation CF_1 7 2" xfId="15804" xr:uid="{00000000-0005-0000-0000-0000B22C0000}"/>
    <cellStyle name="___PERSONAL_1_Wind farm - operation CF_1 8" xfId="15805" xr:uid="{00000000-0005-0000-0000-0000B32C0000}"/>
    <cellStyle name="___PERSONAL_1_Wind farm - operation CF_1_071212 Unlevered McCormick Model - 2003 version" xfId="15806" xr:uid="{00000000-0005-0000-0000-0000B42C0000}"/>
    <cellStyle name="___PERSONAL_1_Wind farm - operation CF_1_071212 Unlevered McCormick Model - 2003 version 2" xfId="15807" xr:uid="{00000000-0005-0000-0000-0000B52C0000}"/>
    <cellStyle name="___PERSONAL_1_WPP - Ormat 6-5-2007  v19i with internal accounting v3 eq method FINAL" xfId="15808" xr:uid="{00000000-0005-0000-0000-0000B62C0000}"/>
    <cellStyle name="___PERSONAL_1_WPP - Ormat 6-5-2007  v19i with internal accounting v3 eq method FINAL 2" xfId="15809" xr:uid="{00000000-0005-0000-0000-0000B72C0000}"/>
    <cellStyle name="___PERSONAL_1_WPP - Ormat 6-5-2007  v19i with internal accounting v3 eq method FINAL 2 2" xfId="15810" xr:uid="{00000000-0005-0000-0000-0000B82C0000}"/>
    <cellStyle name="___PERSONAL_1_WPP - Ormat 6-5-2007  v19i with internal accounting v3 eq method FINAL 3" xfId="15811" xr:uid="{00000000-0005-0000-0000-0000B92C0000}"/>
    <cellStyle name="___PERSONAL_2" xfId="15812" xr:uid="{00000000-0005-0000-0000-0000BA2C0000}"/>
    <cellStyle name="___PERSONAL_2 2" xfId="15813" xr:uid="{00000000-0005-0000-0000-0000BB2C0000}"/>
    <cellStyle name="___PERSONAL_2 2 2" xfId="15814" xr:uid="{00000000-0005-0000-0000-0000BC2C0000}"/>
    <cellStyle name="___PERSONAL_2 2_Accounting" xfId="15815" xr:uid="{00000000-0005-0000-0000-0000BD2C0000}"/>
    <cellStyle name="___PERSONAL_2 2_Accounting 2" xfId="15816" xr:uid="{00000000-0005-0000-0000-0000BE2C0000}"/>
    <cellStyle name="___PERSONAL_2 2_Book3" xfId="15817" xr:uid="{00000000-0005-0000-0000-0000BF2C0000}"/>
    <cellStyle name="___PERSONAL_2 2_Book3 2" xfId="15818" xr:uid="{00000000-0005-0000-0000-0000C02C0000}"/>
    <cellStyle name="___PERSONAL_2 2_Naturener Montana Portfolio_temp_Part2" xfId="15819" xr:uid="{00000000-0005-0000-0000-0000C12C0000}"/>
    <cellStyle name="___PERSONAL_2 2_Naturener Montana Portfolio_temp_Part2 2" xfId="15820" xr:uid="{00000000-0005-0000-0000-0000C22C0000}"/>
    <cellStyle name="___PERSONAL_2 3" xfId="15821" xr:uid="{00000000-0005-0000-0000-0000C32C0000}"/>
    <cellStyle name="___PERSONAL_2 3 2" xfId="15822" xr:uid="{00000000-0005-0000-0000-0000C42C0000}"/>
    <cellStyle name="___PERSONAL_2 4" xfId="15823" xr:uid="{00000000-0005-0000-0000-0000C52C0000}"/>
    <cellStyle name="___PERSONAL_2 4 2" xfId="15824" xr:uid="{00000000-0005-0000-0000-0000C62C0000}"/>
    <cellStyle name="___PERSONAL_2 5" xfId="15825" xr:uid="{00000000-0005-0000-0000-0000C72C0000}"/>
    <cellStyle name="___PERSONAL_2 5 2" xfId="15826" xr:uid="{00000000-0005-0000-0000-0000C82C0000}"/>
    <cellStyle name="___PERSONAL_2 6" xfId="15827" xr:uid="{00000000-0005-0000-0000-0000C92C0000}"/>
    <cellStyle name="___PERSONAL_2 6 2" xfId="15828" xr:uid="{00000000-0005-0000-0000-0000CA2C0000}"/>
    <cellStyle name="___PERSONAL_2 7" xfId="15829" xr:uid="{00000000-0005-0000-0000-0000CB2C0000}"/>
    <cellStyle name="___PERSONAL_2 7 2" xfId="15830" xr:uid="{00000000-0005-0000-0000-0000CC2C0000}"/>
    <cellStyle name="___PERSONAL_2 8" xfId="15831" xr:uid="{00000000-0005-0000-0000-0000CD2C0000}"/>
    <cellStyle name="___PERSONAL_2_#1 Levered Beech Ridge_021109_Grant,Bonus,No PTCs,MACRs,Term Debt NOL" xfId="15832" xr:uid="{00000000-0005-0000-0000-0000CE2C0000}"/>
    <cellStyle name="___PERSONAL_2_#1 Levered Beech Ridge_021109_Grant,Bonus,No PTCs,MACRs,Term Debt NOL 2" xfId="15833" xr:uid="{00000000-0005-0000-0000-0000CF2C0000}"/>
    <cellStyle name="___PERSONAL_2_#1 LeveredGrand_Ridge_II-III_021009_Grant,Bonus,No PTCs,MACRs,Term Debt, NOL" xfId="15834" xr:uid="{00000000-0005-0000-0000-0000D02C0000}"/>
    <cellStyle name="___PERSONAL_2_#1 LeveredGrand_Ridge_II-III_021009_Grant,Bonus,No PTCs,MACRs,Term Debt, NOL 2" xfId="15835" xr:uid="{00000000-0005-0000-0000-0000D12C0000}"/>
    <cellStyle name="___PERSONAL_2_#1 LeveredGrand_Ridge_II-III_021009_Grant,Bonus,No PTCs,MACRs,Term Debt, NOL_BeechR Pivot Table 12.2.09" xfId="15836" xr:uid="{00000000-0005-0000-0000-0000D22C0000}"/>
    <cellStyle name="___PERSONAL_2_#1 LeveredGrand_Ridge_II-III_021009_Grant,Bonus,No PTCs,MACRs,Term Debt, NOL_BeechR Pivot Table 12.2.09 2" xfId="15837" xr:uid="{00000000-0005-0000-0000-0000D32C0000}"/>
    <cellStyle name="___PERSONAL_2_071212 Unlevered McCormick Model - 2003 version" xfId="15838" xr:uid="{00000000-0005-0000-0000-0000D42C0000}"/>
    <cellStyle name="___PERSONAL_2_071212 Unlevered McCormick Model - 2003 version 2" xfId="15839" xr:uid="{00000000-0005-0000-0000-0000D52C0000}"/>
    <cellStyle name="___PERSONAL_2_071212 Unlevered McCormick Model - 2003 version_Accounting" xfId="15840" xr:uid="{00000000-0005-0000-0000-0000D62C0000}"/>
    <cellStyle name="___PERSONAL_2_071212 Unlevered McCormick Model - 2003 version_Accounting 2" xfId="15841" xr:uid="{00000000-0005-0000-0000-0000D72C0000}"/>
    <cellStyle name="___PERSONAL_2_071212 Unlevered McCormick Model - 2003 version_Book3" xfId="15842" xr:uid="{00000000-0005-0000-0000-0000D82C0000}"/>
    <cellStyle name="___PERSONAL_2_071212 Unlevered McCormick Model - 2003 version_Book3 2" xfId="15843" xr:uid="{00000000-0005-0000-0000-0000D92C0000}"/>
    <cellStyle name="___PERSONAL_2_071212 Unlevered McCormick Model - 2003 version_Naturener Montana Portfolio_temp_Part2" xfId="15844" xr:uid="{00000000-0005-0000-0000-0000DA2C0000}"/>
    <cellStyle name="___PERSONAL_2_071212 Unlevered McCormick Model - 2003 version_Naturener Montana Portfolio_temp_Part2 2" xfId="15845" xr:uid="{00000000-0005-0000-0000-0000DB2C0000}"/>
    <cellStyle name="___PERSONAL_2_1.Inputs" xfId="15846" xr:uid="{00000000-0005-0000-0000-0000DC2C0000}"/>
    <cellStyle name="___PERSONAL_2_2008 IWNA 7.75% 53% ERISA P50 (Invnergy)_FROM JPM" xfId="15847" xr:uid="{00000000-0005-0000-0000-0000DD2C0000}"/>
    <cellStyle name="___PERSONAL_2_2008 IWNA 7.75% 53% ERISA P50 (Invnergy)_FROM JPM 2" xfId="15848" xr:uid="{00000000-0005-0000-0000-0000DE2C0000}"/>
    <cellStyle name="___PERSONAL_2_2008 IWNA 7.75% 53% ERISA P50 (Invnergy)_FROM JPM_IWNA 3-Pack ECCA Sheldon Funding 01302009" xfId="15849" xr:uid="{00000000-0005-0000-0000-0000DF2C0000}"/>
    <cellStyle name="___PERSONAL_2_2008 IWNA 7.75% 53% ERISA P50 (Invnergy)_FROM JPM_IWNA 3-Pack ECCA Sheldon Funding 01302009 2" xfId="15850" xr:uid="{00000000-0005-0000-0000-0000E02C0000}"/>
    <cellStyle name="___PERSONAL_2_2008 IWNA Portfolio 06182008 v2 (WC Hedge)_JPM BL sizing" xfId="15851" xr:uid="{00000000-0005-0000-0000-0000E12C0000}"/>
    <cellStyle name="___PERSONAL_2_2008 IWNA Portfolio 06182008 v2 (WC Hedge)_JPM BL sizing 2" xfId="15852" xr:uid="{00000000-0005-0000-0000-0000E22C0000}"/>
    <cellStyle name="___PERSONAL_2_2008 IWNA Portfolio 06182008 v2 (WC Hedge)_JPM BL sizing_BeechR Pivot Table 12.2.09" xfId="15853" xr:uid="{00000000-0005-0000-0000-0000E32C0000}"/>
    <cellStyle name="___PERSONAL_2_2008 IWNA Portfolio 06182008 v2 (WC Hedge)_JPM BL sizing_BeechR Pivot Table 12.2.09 2" xfId="15854" xr:uid="{00000000-0005-0000-0000-0000E42C0000}"/>
    <cellStyle name="___PERSONAL_2_2008 IWNA Portfolio 06182008 v2 (WC Hedge)_JPM BL sizing_IWNA 3-Pack ECCA Sheldon Funding 01302009" xfId="15855" xr:uid="{00000000-0005-0000-0000-0000E52C0000}"/>
    <cellStyle name="___PERSONAL_2_2008 IWNA Portfolio 06182008 v2 (WC Hedge)_JPM BL sizing_IWNA 3-Pack ECCA Sheldon Funding 01302009 2" xfId="15856" xr:uid="{00000000-0005-0000-0000-0000E62C0000}"/>
    <cellStyle name="___PERSONAL_2_2008 IWNA Portfolio 06232008 (JPM)_BL Sizing" xfId="15857" xr:uid="{00000000-0005-0000-0000-0000E72C0000}"/>
    <cellStyle name="___PERSONAL_2_2008 IWNA Portfolio 06232008 (JPM)_BL Sizing 2" xfId="15858" xr:uid="{00000000-0005-0000-0000-0000E82C0000}"/>
    <cellStyle name="___PERSONAL_2_2008 IWNA Portfolio 06232008 (JPM)_BL Sizing_BeechR Pivot Table 12.2.09" xfId="15859" xr:uid="{00000000-0005-0000-0000-0000E92C0000}"/>
    <cellStyle name="___PERSONAL_2_2008 IWNA Portfolio 06232008 (JPM)_BL Sizing_BeechR Pivot Table 12.2.09 2" xfId="15860" xr:uid="{00000000-0005-0000-0000-0000EA2C0000}"/>
    <cellStyle name="___PERSONAL_2_2008 IWNA Portfolio 06232008 (JPM)_BL Sizing_IWNA 3-Pack ECCA Sheldon Funding 01302009" xfId="15861" xr:uid="{00000000-0005-0000-0000-0000EB2C0000}"/>
    <cellStyle name="___PERSONAL_2_2008 IWNA Portfolio 06232008 (JPM)_BL Sizing_IWNA 3-Pack ECCA Sheldon Funding 01302009 2" xfId="15862" xr:uid="{00000000-0005-0000-0000-0000EC2C0000}"/>
    <cellStyle name="___PERSONAL_2_2008 IWNA Portfolio 08022008 (JPM TE) updated for WC vol" xfId="15863" xr:uid="{00000000-0005-0000-0000-0000ED2C0000}"/>
    <cellStyle name="___PERSONAL_2_2008 IWNA Portfolio 08022008 (JPM TE) updated for WC vol 2" xfId="15864" xr:uid="{00000000-0005-0000-0000-0000EE2C0000}"/>
    <cellStyle name="___PERSONAL_2_2008 IWNA Portfolio 08022008 (JPM TE) updated for WC vol_BeechR Pivot Table 12.2.09" xfId="15865" xr:uid="{00000000-0005-0000-0000-0000EF2C0000}"/>
    <cellStyle name="___PERSONAL_2_2008 IWNA Portfolio 08022008 (JPM TE) updated for WC vol_BeechR Pivot Table 12.2.09 2" xfId="15866" xr:uid="{00000000-0005-0000-0000-0000F02C0000}"/>
    <cellStyle name="___PERSONAL_2_2008 IWNA Portfolio 08022008 (JPM TE) updated for WC vol_IWNA 3-Pack ECCA Sheldon Funding 01302009" xfId="15867" xr:uid="{00000000-0005-0000-0000-0000F12C0000}"/>
    <cellStyle name="___PERSONAL_2_2008 IWNA Portfolio 08022008 (JPM TE) updated for WC vol_IWNA 3-Pack ECCA Sheldon Funding 01302009 2" xfId="15868" xr:uid="{00000000-0005-0000-0000-0000F22C0000}"/>
    <cellStyle name="___PERSONAL_2_2008 IWNA Portfolio 09262008 (JPM TE &amp; CE)__TE Assumps" xfId="15869" xr:uid="{00000000-0005-0000-0000-0000F32C0000}"/>
    <cellStyle name="___PERSONAL_2_2008 IWNA Portfolio 09262008 (JPM TE &amp; CE)__TE Assumps 2" xfId="15870" xr:uid="{00000000-0005-0000-0000-0000F42C0000}"/>
    <cellStyle name="___PERSONAL_2_2008 IWNA Portfolio 09262008 (JPM TE &amp; CE)__TE Assumps_IWNA 3-Pack ECCA Sheldon Funding 01302009" xfId="15871" xr:uid="{00000000-0005-0000-0000-0000F52C0000}"/>
    <cellStyle name="___PERSONAL_2_2008 IWNA Portfolio 09262008 (JPM TE &amp; CE)__TE Assumps_IWNA 3-Pack ECCA Sheldon Funding 01302009 2" xfId="15872" xr:uid="{00000000-0005-0000-0000-0000F62C0000}"/>
    <cellStyle name="___PERSONAL_2_2008 IWNA v12 7.75% 53% TaxEx P50 (Invenergy)_10242008" xfId="15873" xr:uid="{00000000-0005-0000-0000-0000F72C0000}"/>
    <cellStyle name="___PERSONAL_2_2008 IWNA v12 7.75% 53% TaxEx P50 (Invenergy)_10242008 2" xfId="15874" xr:uid="{00000000-0005-0000-0000-0000F82C0000}"/>
    <cellStyle name="___PERSONAL_2_2008 IWNA v12 7.75% 53% TaxEx P50 (Invenergy)_10242008_IWNA 3-Pack ECCA Sheldon Funding 01302009" xfId="15875" xr:uid="{00000000-0005-0000-0000-0000F92C0000}"/>
    <cellStyle name="___PERSONAL_2_2008 IWNA v12 7.75% 53% TaxEx P50 (Invenergy)_10242008_IWNA 3-Pack ECCA Sheldon Funding 01302009 2" xfId="15876" xr:uid="{00000000-0005-0000-0000-0000FA2C0000}"/>
    <cellStyle name="___PERSONAL_2_2008 IWNA v12 7.75% 53% TaxEx P50 (Invenergy)_NO HAIRCUTS" xfId="15877" xr:uid="{00000000-0005-0000-0000-0000FB2C0000}"/>
    <cellStyle name="___PERSONAL_2_2008 IWNA v12 7.75% 53% TaxEx P50 (Invenergy)_NO HAIRCUTS 2" xfId="15878" xr:uid="{00000000-0005-0000-0000-0000FC2C0000}"/>
    <cellStyle name="___PERSONAL_2_2008 IWNA v12 7.75% 53% TaxEx P50 (Invenergy)_NO HAIRCUTS_IWNA 3-Pack ECCA Sheldon Funding 01302009" xfId="15879" xr:uid="{00000000-0005-0000-0000-0000FD2C0000}"/>
    <cellStyle name="___PERSONAL_2_2008 IWNA v12 7.75% 53% TaxEx P50 (Invenergy)_NO HAIRCUTS_IWNA 3-Pack ECCA Sheldon Funding 01302009 2" xfId="15880" xr:uid="{00000000-0005-0000-0000-0000FE2C0000}"/>
    <cellStyle name="___PERSONAL_2_Accounting" xfId="15881" xr:uid="{00000000-0005-0000-0000-0000FF2C0000}"/>
    <cellStyle name="___PERSONAL_2_Accounting 2" xfId="15882" xr:uid="{00000000-0005-0000-0000-0000002D0000}"/>
    <cellStyle name="___PERSONAL_2_Alta Mesa v3 10yr 6.75% $10m no Bonus P50" xfId="15883" xr:uid="{00000000-0005-0000-0000-0000012D0000}"/>
    <cellStyle name="___PERSONAL_2_Alta Mesa v3 10yr 6.75% $10m no Bonus P50 2" xfId="15884" xr:uid="{00000000-0005-0000-0000-0000022D0000}"/>
    <cellStyle name="___PERSONAL_2_Alta Mesa v3 10yr 6.75% $10m no Bonus P50_BeechR Pivot Table 12.2.09" xfId="15885" xr:uid="{00000000-0005-0000-0000-0000032D0000}"/>
    <cellStyle name="___PERSONAL_2_Alta Mesa v3 10yr 6.75% $10m no Bonus P50_BeechR Pivot Table 12.2.09 2" xfId="15886" xr:uid="{00000000-0005-0000-0000-0000042D0000}"/>
    <cellStyle name="___PERSONAL_2_Alta Mesa v3 10yr 6.75% $10m no Bonus P50_IWNA 3-Pack ECCA Sheldon Funding 01302009" xfId="15887" xr:uid="{00000000-0005-0000-0000-0000052D0000}"/>
    <cellStyle name="___PERSONAL_2_Alta Mesa v3 10yr 6.75% $10m no Bonus P50_IWNA 3-Pack ECCA Sheldon Funding 01302009 2" xfId="15888" xr:uid="{00000000-0005-0000-0000-0000062D0000}"/>
    <cellStyle name="___PERSONAL_2_Alta Mesa v3 10yr 7.25% $10m Bonus P50" xfId="15889" xr:uid="{00000000-0005-0000-0000-0000072D0000}"/>
    <cellStyle name="___PERSONAL_2_Alta Mesa v3 10yr 7.25% $10m Bonus P50 2" xfId="15890" xr:uid="{00000000-0005-0000-0000-0000082D0000}"/>
    <cellStyle name="___PERSONAL_2_Alta Mesa v3 10yr 7.25% $10m Bonus P50_BeechR Pivot Table 12.2.09" xfId="15891" xr:uid="{00000000-0005-0000-0000-0000092D0000}"/>
    <cellStyle name="___PERSONAL_2_Alta Mesa v3 10yr 7.25% $10m Bonus P50_BeechR Pivot Table 12.2.09 2" xfId="15892" xr:uid="{00000000-0005-0000-0000-00000A2D0000}"/>
    <cellStyle name="___PERSONAL_2_Alta Mesa v3 10yr 7.25% $10m Bonus P50_IWNA 3-Pack ECCA Sheldon Funding 01302009" xfId="15893" xr:uid="{00000000-0005-0000-0000-00000B2D0000}"/>
    <cellStyle name="___PERSONAL_2_Alta Mesa v3 10yr 7.25% $10m Bonus P50_IWNA 3-Pack ECCA Sheldon Funding 01302009 2" xfId="15894" xr:uid="{00000000-0005-0000-0000-00000C2D0000}"/>
    <cellStyle name="___PERSONAL_2_BeechR Pivot Table 12.2.09" xfId="15895" xr:uid="{00000000-0005-0000-0000-00000D2D0000}"/>
    <cellStyle name="___PERSONAL_2_BeechR Pivot Table 12.2.09 2" xfId="15896" xr:uid="{00000000-0005-0000-0000-00000E2D0000}"/>
    <cellStyle name="___PERSONAL_2_Big Otter 101209 Grant and TE 100.5MW_20mileT" xfId="15897" xr:uid="{00000000-0005-0000-0000-00000F2D0000}"/>
    <cellStyle name="___PERSONAL_2_Big Otter 101209 Grant and TE 100.5MW_20mileT 2" xfId="15898" xr:uid="{00000000-0005-0000-0000-0000102D0000}"/>
    <cellStyle name="___PERSONAL_2_Bish Hill_$77.5_lowncf_ Bundled Price_Lenders_092909" xfId="15899" xr:uid="{00000000-0005-0000-0000-0000112D0000}"/>
    <cellStyle name="___PERSONAL_2_Bish Hill_$77.5_lowncf_ Bundled Price_Lenders_092909 2" xfId="15900" xr:uid="{00000000-0005-0000-0000-0000122D0000}"/>
    <cellStyle name="___PERSONAL_2_BishHilll_1.25M per WTG with $72 bundled price_200MWs_BF" xfId="15901" xr:uid="{00000000-0005-0000-0000-0000132D0000}"/>
    <cellStyle name="___PERSONAL_2_BishHilll_1.25M per WTG with $72 bundled price_200MWs_BF 2" xfId="15902" xr:uid="{00000000-0005-0000-0000-0000142D0000}"/>
    <cellStyle name="___PERSONAL_2_Bishop Hill_Grant_082409_200MW" xfId="15903" xr:uid="{00000000-0005-0000-0000-0000152D0000}"/>
    <cellStyle name="___PERSONAL_2_Bishop Hill_Grant_082409_200MW 2" xfId="15904" xr:uid="{00000000-0005-0000-0000-0000162D0000}"/>
    <cellStyle name="___PERSONAL_2_Book3" xfId="15905" xr:uid="{00000000-0005-0000-0000-0000172D0000}"/>
    <cellStyle name="___PERSONAL_2_Book3 2" xfId="15906" xr:uid="{00000000-0005-0000-0000-0000182D0000}"/>
    <cellStyle name="___PERSONAL_2_Buzzard Creek_250MW_PTC_010610" xfId="15907" xr:uid="{00000000-0005-0000-0000-0000192D0000}"/>
    <cellStyle name="___PERSONAL_2_Buzzard Creek_250MW_PTC_010610 2" xfId="15908" xr:uid="{00000000-0005-0000-0000-00001A2D0000}"/>
    <cellStyle name="___PERSONAL_2_California Ridge 120109 and 200MW" xfId="15909" xr:uid="{00000000-0005-0000-0000-00001B2D0000}"/>
    <cellStyle name="___PERSONAL_2_California Ridge 120109 and 200MW 2" xfId="15910" xr:uid="{00000000-0005-0000-0000-00001C2D0000}"/>
    <cellStyle name="___PERSONAL_2_California Ridge_042909_Grant and TE_99M_as bid" xfId="15911" xr:uid="{00000000-0005-0000-0000-00001D2D0000}"/>
    <cellStyle name="___PERSONAL_2_California Ridge_042909_Grant and TE_99M_as bid 2" xfId="15912" xr:uid="{00000000-0005-0000-0000-00001E2D0000}"/>
    <cellStyle name="___PERSONAL_2_California Ridge_042909_Grant and TE_99Mw" xfId="15913" xr:uid="{00000000-0005-0000-0000-00001F2D0000}"/>
    <cellStyle name="___PERSONAL_2_California Ridge_042909_Grant and TE_99Mw 2" xfId="15914" xr:uid="{00000000-0005-0000-0000-0000202D0000}"/>
    <cellStyle name="___PERSONAL_2_CHECK - White Creek Final Closing Model_2007 11 16 vequity method FINAL" xfId="15915" xr:uid="{00000000-0005-0000-0000-0000212D0000}"/>
    <cellStyle name="___PERSONAL_2_CHECK - White Creek Final Closing Model_2007 11 16 vequity method FINAL 2" xfId="15916" xr:uid="{00000000-0005-0000-0000-0000222D0000}"/>
    <cellStyle name="___PERSONAL_2_ClearSky_AEP_Min_04.04.02_Bank" xfId="15917" xr:uid="{00000000-0005-0000-0000-0000232D0000}"/>
    <cellStyle name="___PERSONAL_2_ClearSky_AEP_Min_04.04.02_Bank 2" xfId="15918" xr:uid="{00000000-0005-0000-0000-0000242D0000}"/>
    <cellStyle name="___PERSONAL_2_ClearSky_AEP_Min_04.04.02_Bank_1" xfId="15919" xr:uid="{00000000-0005-0000-0000-0000252D0000}"/>
    <cellStyle name="___PERSONAL_2_ClearSky_AEP_Min_04.04.02_Bank_1 2" xfId="15920" xr:uid="{00000000-0005-0000-0000-0000262D0000}"/>
    <cellStyle name="___PERSONAL_2_ClearSky_AEP_Min_04.04.02_Bank_1 2 2" xfId="15921" xr:uid="{00000000-0005-0000-0000-0000272D0000}"/>
    <cellStyle name="___PERSONAL_2_ClearSky_AEP_Min_04.04.02_Bank_1 3" xfId="15922" xr:uid="{00000000-0005-0000-0000-0000282D0000}"/>
    <cellStyle name="___PERSONAL_2_ClearSky_AEP_Min_04.04.02_Bank_1 3 2" xfId="15923" xr:uid="{00000000-0005-0000-0000-0000292D0000}"/>
    <cellStyle name="___PERSONAL_2_ClearSky_AEP_Min_04.04.02_Bank_1 4" xfId="15924" xr:uid="{00000000-0005-0000-0000-00002A2D0000}"/>
    <cellStyle name="___PERSONAL_2_ClearSky_AEP_Min_04.04.02_Bank_1 4 2" xfId="15925" xr:uid="{00000000-0005-0000-0000-00002B2D0000}"/>
    <cellStyle name="___PERSONAL_2_ClearSky_AEP_Min_04.04.02_Bank_1 5" xfId="15926" xr:uid="{00000000-0005-0000-0000-00002C2D0000}"/>
    <cellStyle name="___PERSONAL_2_ClearSky_AEP_Min_04.04.02_Bank_1 5 2" xfId="15927" xr:uid="{00000000-0005-0000-0000-00002D2D0000}"/>
    <cellStyle name="___PERSONAL_2_ClearSky_AEP_Min_04.04.02_Bank_1 6" xfId="15928" xr:uid="{00000000-0005-0000-0000-00002E2D0000}"/>
    <cellStyle name="___PERSONAL_2_Clearsky_internal_050301" xfId="15929" xr:uid="{00000000-0005-0000-0000-00002F2D0000}"/>
    <cellStyle name="___PERSONAL_2_Clearsky_internal_050301 2" xfId="15930" xr:uid="{00000000-0005-0000-0000-0000302D0000}"/>
    <cellStyle name="___PERSONAL_2_Clearsky_internal_050301_1" xfId="15931" xr:uid="{00000000-0005-0000-0000-0000312D0000}"/>
    <cellStyle name="___PERSONAL_2_Clearsky_internal_050301_1 2" xfId="15932" xr:uid="{00000000-0005-0000-0000-0000322D0000}"/>
    <cellStyle name="___PERSONAL_2_Clearsky_internal_050301_1 2 2" xfId="15933" xr:uid="{00000000-0005-0000-0000-0000332D0000}"/>
    <cellStyle name="___PERSONAL_2_Clearsky_internal_050301_1 3" xfId="15934" xr:uid="{00000000-0005-0000-0000-0000342D0000}"/>
    <cellStyle name="___PERSONAL_2_Clearsky_internal_050301_1 3 2" xfId="15935" xr:uid="{00000000-0005-0000-0000-0000352D0000}"/>
    <cellStyle name="___PERSONAL_2_Clearsky_internal_050301_1 4" xfId="15936" xr:uid="{00000000-0005-0000-0000-0000362D0000}"/>
    <cellStyle name="___PERSONAL_2_Clearsky_internal_050301_1 4 2" xfId="15937" xr:uid="{00000000-0005-0000-0000-0000372D0000}"/>
    <cellStyle name="___PERSONAL_2_Clearsky_internal_050301_1 5" xfId="15938" xr:uid="{00000000-0005-0000-0000-0000382D0000}"/>
    <cellStyle name="___PERSONAL_2_Clearsky_internal_050301_1 5 2" xfId="15939" xr:uid="{00000000-0005-0000-0000-0000392D0000}"/>
    <cellStyle name="___PERSONAL_2_Clearsky_internal_050301_1 6" xfId="15940" xr:uid="{00000000-0005-0000-0000-00003A2D0000}"/>
    <cellStyle name="___PERSONAL_2_Clearsky_internal_070201" xfId="15941" xr:uid="{00000000-0005-0000-0000-00003B2D0000}"/>
    <cellStyle name="___PERSONAL_2_Clearsky_internal_070201 2" xfId="15942" xr:uid="{00000000-0005-0000-0000-00003C2D0000}"/>
    <cellStyle name="___PERSONAL_2_Clearsky_internal_070201.xls Chart 2" xfId="15943" xr:uid="{00000000-0005-0000-0000-00003D2D0000}"/>
    <cellStyle name="___PERSONAL_2_Clearsky_internal_070201.xls Chart 2 2" xfId="15944" xr:uid="{00000000-0005-0000-0000-00003E2D0000}"/>
    <cellStyle name="___PERSONAL_2_Clearsky_internal_070201.xls Chart 2_1" xfId="15945" xr:uid="{00000000-0005-0000-0000-00003F2D0000}"/>
    <cellStyle name="___PERSONAL_2_Clearsky_internal_070201.xls Chart 2_1 2" xfId="15946" xr:uid="{00000000-0005-0000-0000-0000402D0000}"/>
    <cellStyle name="___PERSONAL_2_Clearsky_internal_070201_1" xfId="15947" xr:uid="{00000000-0005-0000-0000-0000412D0000}"/>
    <cellStyle name="___PERSONAL_2_Clearsky_internal_070201_1 2" xfId="15948" xr:uid="{00000000-0005-0000-0000-0000422D0000}"/>
    <cellStyle name="___PERSONAL_2_Clearsky_internal_070201_1 2 2" xfId="15949" xr:uid="{00000000-0005-0000-0000-0000432D0000}"/>
    <cellStyle name="___PERSONAL_2_Clearsky_internal_070201_1 3" xfId="15950" xr:uid="{00000000-0005-0000-0000-0000442D0000}"/>
    <cellStyle name="___PERSONAL_2_Clearsky_internal_070201_1 3 2" xfId="15951" xr:uid="{00000000-0005-0000-0000-0000452D0000}"/>
    <cellStyle name="___PERSONAL_2_Clearsky_internal_070201_1 4" xfId="15952" xr:uid="{00000000-0005-0000-0000-0000462D0000}"/>
    <cellStyle name="___PERSONAL_2_Clearsky_internal_070201_1 4 2" xfId="15953" xr:uid="{00000000-0005-0000-0000-0000472D0000}"/>
    <cellStyle name="___PERSONAL_2_Clearsky_internal_070201_1 5" xfId="15954" xr:uid="{00000000-0005-0000-0000-0000482D0000}"/>
    <cellStyle name="___PERSONAL_2_Clearsky_internal_070201_1 5 2" xfId="15955" xr:uid="{00000000-0005-0000-0000-0000492D0000}"/>
    <cellStyle name="___PERSONAL_2_Clearsky_internal_070201_1 6" xfId="15956" xr:uid="{00000000-0005-0000-0000-00004A2D0000}"/>
    <cellStyle name="___PERSONAL_2_Clearsky_internal_070201_1_Clearsky_internal_070201" xfId="15957" xr:uid="{00000000-0005-0000-0000-00004B2D0000}"/>
    <cellStyle name="___PERSONAL_2_Clearsky_internal_070201_1_Clearsky_internal_070201 2" xfId="15958" xr:uid="{00000000-0005-0000-0000-00004C2D0000}"/>
    <cellStyle name="___PERSONAL_2_Clearsky_internal_070201_1_Clearsky_Outside_070201.xls Chart 2" xfId="15959" xr:uid="{00000000-0005-0000-0000-00004D2D0000}"/>
    <cellStyle name="___PERSONAL_2_Clearsky_internal_070201_1_Clearsky_Outside_070201.xls Chart 2 2" xfId="15960" xr:uid="{00000000-0005-0000-0000-00004E2D0000}"/>
    <cellStyle name="___PERSONAL_2_Clearsky_internal_070201_2" xfId="15961" xr:uid="{00000000-0005-0000-0000-00004F2D0000}"/>
    <cellStyle name="___PERSONAL_2_Clearsky_internal_070201_2 2" xfId="15962" xr:uid="{00000000-0005-0000-0000-0000502D0000}"/>
    <cellStyle name="___PERSONAL_2_Clearsky_internal_070201_Clearsky_Outside_070201.xls Chart 2" xfId="15963" xr:uid="{00000000-0005-0000-0000-0000512D0000}"/>
    <cellStyle name="___PERSONAL_2_Clearsky_internal_070201_Clearsky_Outside_070201.xls Chart 2 2" xfId="15964" xr:uid="{00000000-0005-0000-0000-0000522D0000}"/>
    <cellStyle name="___PERSONAL_2_Clearsky_Outside_070201.xls Chart 2" xfId="15965" xr:uid="{00000000-0005-0000-0000-0000532D0000}"/>
    <cellStyle name="___PERSONAL_2_Clearsky_Outside_070201.xls Chart 2 2" xfId="15966" xr:uid="{00000000-0005-0000-0000-0000542D0000}"/>
    <cellStyle name="___PERSONAL_2_Clearsky_Outside_070201.xls Chart 2_1" xfId="15967" xr:uid="{00000000-0005-0000-0000-0000552D0000}"/>
    <cellStyle name="___PERSONAL_2_Clearsky_Outside_070201.xls Chart 2_1 2" xfId="15968" xr:uid="{00000000-0005-0000-0000-0000562D0000}"/>
    <cellStyle name="___PERSONAL_2_Clearsky_Outside_070201.xls Chart 2_2" xfId="15969" xr:uid="{00000000-0005-0000-0000-0000572D0000}"/>
    <cellStyle name="___PERSONAL_2_Clearsky_Outside_070201.xls Chart 2_2 2" xfId="15970" xr:uid="{00000000-0005-0000-0000-0000582D0000}"/>
    <cellStyle name="___PERSONAL_2_Clearsky_Outside_070201.xls Chart 2_2 2 2" xfId="15971" xr:uid="{00000000-0005-0000-0000-0000592D0000}"/>
    <cellStyle name="___PERSONAL_2_Clearsky_Outside_070201.xls Chart 2_2 3" xfId="15972" xr:uid="{00000000-0005-0000-0000-00005A2D0000}"/>
    <cellStyle name="___PERSONAL_2_Clearsky_Outside_070201.xls Chart 2_2 3 2" xfId="15973" xr:uid="{00000000-0005-0000-0000-00005B2D0000}"/>
    <cellStyle name="___PERSONAL_2_Clearsky_Outside_070201.xls Chart 2_2 4" xfId="15974" xr:uid="{00000000-0005-0000-0000-00005C2D0000}"/>
    <cellStyle name="___PERSONAL_2_Clearsky_Outside_070201.xls Chart 2_2 4 2" xfId="15975" xr:uid="{00000000-0005-0000-0000-00005D2D0000}"/>
    <cellStyle name="___PERSONAL_2_Clearsky_Outside_070201.xls Chart 2_2 5" xfId="15976" xr:uid="{00000000-0005-0000-0000-00005E2D0000}"/>
    <cellStyle name="___PERSONAL_2_Clearsky_Outside_070201.xls Chart 2_2 5 2" xfId="15977" xr:uid="{00000000-0005-0000-0000-00005F2D0000}"/>
    <cellStyle name="___PERSONAL_2_Clearsky_Outside_070201.xls Chart 2_2 6" xfId="15978" xr:uid="{00000000-0005-0000-0000-0000602D0000}"/>
    <cellStyle name="___PERSONAL_2_Copy of G&amp;A_reports_v4" xfId="15979" xr:uid="{00000000-0005-0000-0000-0000612D0000}"/>
    <cellStyle name="___PERSONAL_2_Copy of NEW Levered GRIIIII_03312009_MCF v2" xfId="15980" xr:uid="{00000000-0005-0000-0000-0000622D0000}"/>
    <cellStyle name="___PERSONAL_2_Copy of NEW Levered GRIIIII_03312009_MCF v2 2" xfId="15981" xr:uid="{00000000-0005-0000-0000-0000632D0000}"/>
    <cellStyle name="___PERSONAL_2_Copy of NEW Levered GRIIIII_03312009_MCF v2_BeechR Pivot Table 12.2.09" xfId="15982" xr:uid="{00000000-0005-0000-0000-0000642D0000}"/>
    <cellStyle name="___PERSONAL_2_Copy of NEW Levered GRIIIII_03312009_MCF v2_BeechR Pivot Table 12.2.09 2" xfId="15983" xr:uid="{00000000-0005-0000-0000-0000652D0000}"/>
    <cellStyle name="___PERSONAL_2_Copy of Vento III v27i P50 1st" xfId="15984" xr:uid="{00000000-0005-0000-0000-0000662D0000}"/>
    <cellStyle name="___PERSONAL_2_Distribution Break Out" xfId="15985" xr:uid="{00000000-0005-0000-0000-0000672D0000}"/>
    <cellStyle name="___PERSONAL_2_Distribution Break Out 2" xfId="15986" xr:uid="{00000000-0005-0000-0000-0000682D0000}"/>
    <cellStyle name="___PERSONAL_2_Distribution Break Out_BeechR Pivot Table 12.2.09" xfId="15987" xr:uid="{00000000-0005-0000-0000-0000692D0000}"/>
    <cellStyle name="___PERSONAL_2_Distribution Break Out_BeechR Pivot Table 12.2.09 2" xfId="15988" xr:uid="{00000000-0005-0000-0000-00006A2D0000}"/>
    <cellStyle name="___PERSONAL_2_Distribution Break Out_IWNA 3-Pack ECCA Sheldon Funding 01302009" xfId="15989" xr:uid="{00000000-0005-0000-0000-00006B2D0000}"/>
    <cellStyle name="___PERSONAL_2_Distribution Break Out_IWNA 3-Pack ECCA Sheldon Funding 01302009 2" xfId="15990" xr:uid="{00000000-0005-0000-0000-00006C2D0000}"/>
    <cellStyle name="___PERSONAL_2_EWC 43.5MW8oMtresc 3_25_021" xfId="15991" xr:uid="{00000000-0005-0000-0000-00006D2D0000}"/>
    <cellStyle name="___PERSONAL_2_EWC 43.5MW8oMtresc 3_25_021 2" xfId="15992" xr:uid="{00000000-0005-0000-0000-00006E2D0000}"/>
    <cellStyle name="___PERSONAL_2_EWC 43.5MW8oMtresc 3_25_021 2 2" xfId="15993" xr:uid="{00000000-0005-0000-0000-00006F2D0000}"/>
    <cellStyle name="___PERSONAL_2_EWC 43.5MW8oMtresc 3_25_021 2 2 2" xfId="15994" xr:uid="{00000000-0005-0000-0000-0000702D0000}"/>
    <cellStyle name="___PERSONAL_2_EWC 43.5MW8oMtresc 3_25_021 2 3" xfId="15995" xr:uid="{00000000-0005-0000-0000-0000712D0000}"/>
    <cellStyle name="___PERSONAL_2_EWC 43.5MW8oMtresc 3_25_021 2 3 2" xfId="15996" xr:uid="{00000000-0005-0000-0000-0000722D0000}"/>
    <cellStyle name="___PERSONAL_2_EWC 43.5MW8oMtresc 3_25_021 2 4" xfId="15997" xr:uid="{00000000-0005-0000-0000-0000732D0000}"/>
    <cellStyle name="___PERSONAL_2_EWC 43.5MW8oMtresc 3_25_021 2 4 2" xfId="15998" xr:uid="{00000000-0005-0000-0000-0000742D0000}"/>
    <cellStyle name="___PERSONAL_2_EWC 43.5MW8oMtresc 3_25_021 2 5" xfId="15999" xr:uid="{00000000-0005-0000-0000-0000752D0000}"/>
    <cellStyle name="___PERSONAL_2_EWC 43.5MW8oMtresc 3_25_021 2 5 2" xfId="16000" xr:uid="{00000000-0005-0000-0000-0000762D0000}"/>
    <cellStyle name="___PERSONAL_2_EWC 43.5MW8oMtresc 3_25_021 2 6" xfId="16001" xr:uid="{00000000-0005-0000-0000-0000772D0000}"/>
    <cellStyle name="___PERSONAL_2_EWC 43.5MW8oMtresc 3_25_021 3" xfId="16002" xr:uid="{00000000-0005-0000-0000-0000782D0000}"/>
    <cellStyle name="___PERSONAL_2_EWC 43.5MW8oMtresc 3_25_021 3 2" xfId="16003" xr:uid="{00000000-0005-0000-0000-0000792D0000}"/>
    <cellStyle name="___PERSONAL_2_EWC 43.5MW8oMtresc 3_25_021 3 2 2" xfId="16004" xr:uid="{00000000-0005-0000-0000-00007A2D0000}"/>
    <cellStyle name="___PERSONAL_2_EWC 43.5MW8oMtresc 3_25_021 3 3" xfId="16005" xr:uid="{00000000-0005-0000-0000-00007B2D0000}"/>
    <cellStyle name="___PERSONAL_2_EWC 43.5MW8oMtresc 3_25_021 3 3 2" xfId="16006" xr:uid="{00000000-0005-0000-0000-00007C2D0000}"/>
    <cellStyle name="___PERSONAL_2_EWC 43.5MW8oMtresc 3_25_021 3 4" xfId="16007" xr:uid="{00000000-0005-0000-0000-00007D2D0000}"/>
    <cellStyle name="___PERSONAL_2_EWC 43.5MW8oMtresc 3_25_021 3 4 2" xfId="16008" xr:uid="{00000000-0005-0000-0000-00007E2D0000}"/>
    <cellStyle name="___PERSONAL_2_EWC 43.5MW8oMtresc 3_25_021 3 5" xfId="16009" xr:uid="{00000000-0005-0000-0000-00007F2D0000}"/>
    <cellStyle name="___PERSONAL_2_EWC 43.5MW8oMtresc 3_25_021 3 5 2" xfId="16010" xr:uid="{00000000-0005-0000-0000-0000802D0000}"/>
    <cellStyle name="___PERSONAL_2_EWC 43.5MW8oMtresc 3_25_021 3 6" xfId="16011" xr:uid="{00000000-0005-0000-0000-0000812D0000}"/>
    <cellStyle name="___PERSONAL_2_EWC 43.5MW8oMtresc 3_25_021 4" xfId="16012" xr:uid="{00000000-0005-0000-0000-0000822D0000}"/>
    <cellStyle name="___PERSONAL_2_EWC 43.5MW8oMtresc 3_25_021_1" xfId="16013" xr:uid="{00000000-0005-0000-0000-0000832D0000}"/>
    <cellStyle name="___PERSONAL_2_EWC 43.5MW8oMtresc 3_25_021_1 2" xfId="16014" xr:uid="{00000000-0005-0000-0000-0000842D0000}"/>
    <cellStyle name="___PERSONAL_2_EWC 43.5MW8oMtresc 3_25_021_1 2 2" xfId="16015" xr:uid="{00000000-0005-0000-0000-0000852D0000}"/>
    <cellStyle name="___PERSONAL_2_EWC 43.5MW8oMtresc 3_25_021_1 2_Accounting" xfId="16016" xr:uid="{00000000-0005-0000-0000-0000862D0000}"/>
    <cellStyle name="___PERSONAL_2_EWC 43.5MW8oMtresc 3_25_021_1 2_Accounting 2" xfId="16017" xr:uid="{00000000-0005-0000-0000-0000872D0000}"/>
    <cellStyle name="___PERSONAL_2_EWC 43.5MW8oMtresc 3_25_021_1 2_Book3" xfId="16018" xr:uid="{00000000-0005-0000-0000-0000882D0000}"/>
    <cellStyle name="___PERSONAL_2_EWC 43.5MW8oMtresc 3_25_021_1 2_Book3 2" xfId="16019" xr:uid="{00000000-0005-0000-0000-0000892D0000}"/>
    <cellStyle name="___PERSONAL_2_EWC 43.5MW8oMtresc 3_25_021_1 2_Naturener Montana Portfolio_temp_Part2" xfId="16020" xr:uid="{00000000-0005-0000-0000-00008A2D0000}"/>
    <cellStyle name="___PERSONAL_2_EWC 43.5MW8oMtresc 3_25_021_1 2_Naturener Montana Portfolio_temp_Part2 2" xfId="16021" xr:uid="{00000000-0005-0000-0000-00008B2D0000}"/>
    <cellStyle name="___PERSONAL_2_EWC 43.5MW8oMtresc 3_25_021_1 3" xfId="16022" xr:uid="{00000000-0005-0000-0000-00008C2D0000}"/>
    <cellStyle name="___PERSONAL_2_EWC 43.5MW8oMtresc 3_25_021_1 3 2" xfId="16023" xr:uid="{00000000-0005-0000-0000-00008D2D0000}"/>
    <cellStyle name="___PERSONAL_2_EWC 43.5MW8oMtresc 3_25_021_1 4" xfId="16024" xr:uid="{00000000-0005-0000-0000-00008E2D0000}"/>
    <cellStyle name="___PERSONAL_2_EWC 43.5MW8oMtresc 3_25_021_1 4 2" xfId="16025" xr:uid="{00000000-0005-0000-0000-00008F2D0000}"/>
    <cellStyle name="___PERSONAL_2_EWC 43.5MW8oMtresc 3_25_021_1 5" xfId="16026" xr:uid="{00000000-0005-0000-0000-0000902D0000}"/>
    <cellStyle name="___PERSONAL_2_EWC 43.5MW8oMtresc 3_25_021_1 5 2" xfId="16027" xr:uid="{00000000-0005-0000-0000-0000912D0000}"/>
    <cellStyle name="___PERSONAL_2_EWC 43.5MW8oMtresc 3_25_021_1 6" xfId="16028" xr:uid="{00000000-0005-0000-0000-0000922D0000}"/>
    <cellStyle name="___PERSONAL_2_EWC 43.5MW8oMtresc 3_25_021_1 6 2" xfId="16029" xr:uid="{00000000-0005-0000-0000-0000932D0000}"/>
    <cellStyle name="___PERSONAL_2_EWC 43.5MW8oMtresc 3_25_021_1 7" xfId="16030" xr:uid="{00000000-0005-0000-0000-0000942D0000}"/>
    <cellStyle name="___PERSONAL_2_EWC 43.5MW8oMtresc 3_25_021_1 7 2" xfId="16031" xr:uid="{00000000-0005-0000-0000-0000952D0000}"/>
    <cellStyle name="___PERSONAL_2_EWC 43.5MW8oMtresc 3_25_021_1 8" xfId="16032" xr:uid="{00000000-0005-0000-0000-0000962D0000}"/>
    <cellStyle name="___PERSONAL_2_EWC 43.5MW8oMtresc 3_25_021_1_#1 Levered Beech Ridge_021109_Grant,Bonus,No PTCs,MACRs,Term Debt NOL" xfId="16033" xr:uid="{00000000-0005-0000-0000-0000972D0000}"/>
    <cellStyle name="___PERSONAL_2_EWC 43.5MW8oMtresc 3_25_021_1_#1 Levered Beech Ridge_021109_Grant,Bonus,No PTCs,MACRs,Term Debt NOL 2" xfId="16034" xr:uid="{00000000-0005-0000-0000-0000982D0000}"/>
    <cellStyle name="___PERSONAL_2_EWC 43.5MW8oMtresc 3_25_021_1_#1 LeveredGrand_Ridge_II-III_021009_Grant,Bonus,No PTCs,MACRs,Term Debt, NOL" xfId="16035" xr:uid="{00000000-0005-0000-0000-0000992D0000}"/>
    <cellStyle name="___PERSONAL_2_EWC 43.5MW8oMtresc 3_25_021_1_#1 LeveredGrand_Ridge_II-III_021009_Grant,Bonus,No PTCs,MACRs,Term Debt, NOL 2" xfId="16036" xr:uid="{00000000-0005-0000-0000-00009A2D0000}"/>
    <cellStyle name="___PERSONAL_2_EWC 43.5MW8oMtresc 3_25_021_1_#1 LeveredGrand_Ridge_II-III_021009_Grant,Bonus,No PTCs,MACRs,Term Debt, NOL_BeechR Pivot Table 12.2.09" xfId="16037" xr:uid="{00000000-0005-0000-0000-00009B2D0000}"/>
    <cellStyle name="___PERSONAL_2_EWC 43.5MW8oMtresc 3_25_021_1_#1 LeveredGrand_Ridge_II-III_021009_Grant,Bonus,No PTCs,MACRs,Term Debt, NOL_BeechR Pivot Table 12.2.09 2" xfId="16038" xr:uid="{00000000-0005-0000-0000-00009C2D0000}"/>
    <cellStyle name="___PERSONAL_2_EWC 43.5MW8oMtresc 3_25_021_1_071212 Unlevered McCormick Model - 2003 version" xfId="16039" xr:uid="{00000000-0005-0000-0000-00009D2D0000}"/>
    <cellStyle name="___PERSONAL_2_EWC 43.5MW8oMtresc 3_25_021_1_071212 Unlevered McCormick Model - 2003 version 2" xfId="16040" xr:uid="{00000000-0005-0000-0000-00009E2D0000}"/>
    <cellStyle name="___PERSONAL_2_EWC 43.5MW8oMtresc 3_25_021_1_071212 Unlevered McCormick Model - 2003 version_Accounting" xfId="16041" xr:uid="{00000000-0005-0000-0000-00009F2D0000}"/>
    <cellStyle name="___PERSONAL_2_EWC 43.5MW8oMtresc 3_25_021_1_071212 Unlevered McCormick Model - 2003 version_Accounting 2" xfId="16042" xr:uid="{00000000-0005-0000-0000-0000A02D0000}"/>
    <cellStyle name="___PERSONAL_2_EWC 43.5MW8oMtresc 3_25_021_1_071212 Unlevered McCormick Model - 2003 version_Book3" xfId="16043" xr:uid="{00000000-0005-0000-0000-0000A12D0000}"/>
    <cellStyle name="___PERSONAL_2_EWC 43.5MW8oMtresc 3_25_021_1_071212 Unlevered McCormick Model - 2003 version_Book3 2" xfId="16044" xr:uid="{00000000-0005-0000-0000-0000A22D0000}"/>
    <cellStyle name="___PERSONAL_2_EWC 43.5MW8oMtresc 3_25_021_1_071212 Unlevered McCormick Model - 2003 version_Naturener Montana Portfolio_temp_Part2" xfId="16045" xr:uid="{00000000-0005-0000-0000-0000A32D0000}"/>
    <cellStyle name="___PERSONAL_2_EWC 43.5MW8oMtresc 3_25_021_1_071212 Unlevered McCormick Model - 2003 version_Naturener Montana Portfolio_temp_Part2 2" xfId="16046" xr:uid="{00000000-0005-0000-0000-0000A42D0000}"/>
    <cellStyle name="___PERSONAL_2_EWC 43.5MW8oMtresc 3_25_021_1_1.Inputs" xfId="16047" xr:uid="{00000000-0005-0000-0000-0000A52D0000}"/>
    <cellStyle name="___PERSONAL_2_EWC 43.5MW8oMtresc 3_25_021_1_2008 IWNA 7.75% 53% ERISA P50 (Invnergy)_FROM JPM" xfId="16048" xr:uid="{00000000-0005-0000-0000-0000A62D0000}"/>
    <cellStyle name="___PERSONAL_2_EWC 43.5MW8oMtresc 3_25_021_1_2008 IWNA 7.75% 53% ERISA P50 (Invnergy)_FROM JPM 2" xfId="16049" xr:uid="{00000000-0005-0000-0000-0000A72D0000}"/>
    <cellStyle name="___PERSONAL_2_EWC 43.5MW8oMtresc 3_25_021_1_2008 IWNA 7.75% 53% ERISA P50 (Invnergy)_FROM JPM_IWNA 3-Pack ECCA Sheldon Funding 01302009" xfId="16050" xr:uid="{00000000-0005-0000-0000-0000A82D0000}"/>
    <cellStyle name="___PERSONAL_2_EWC 43.5MW8oMtresc 3_25_021_1_2008 IWNA 7.75% 53% ERISA P50 (Invnergy)_FROM JPM_IWNA 3-Pack ECCA Sheldon Funding 01302009 2" xfId="16051" xr:uid="{00000000-0005-0000-0000-0000A92D0000}"/>
    <cellStyle name="___PERSONAL_2_EWC 43.5MW8oMtresc 3_25_021_1_2008 IWNA Portfolio 06182008 v2 (WC Hedge)_JPM BL sizing" xfId="16052" xr:uid="{00000000-0005-0000-0000-0000AA2D0000}"/>
    <cellStyle name="___PERSONAL_2_EWC 43.5MW8oMtresc 3_25_021_1_2008 IWNA Portfolio 06182008 v2 (WC Hedge)_JPM BL sizing 2" xfId="16053" xr:uid="{00000000-0005-0000-0000-0000AB2D0000}"/>
    <cellStyle name="___PERSONAL_2_EWC 43.5MW8oMtresc 3_25_021_1_2008 IWNA Portfolio 06182008 v2 (WC Hedge)_JPM BL sizing_BeechR Pivot Table 12.2.09" xfId="16054" xr:uid="{00000000-0005-0000-0000-0000AC2D0000}"/>
    <cellStyle name="___PERSONAL_2_EWC 43.5MW8oMtresc 3_25_021_1_2008 IWNA Portfolio 06182008 v2 (WC Hedge)_JPM BL sizing_BeechR Pivot Table 12.2.09 2" xfId="16055" xr:uid="{00000000-0005-0000-0000-0000AD2D0000}"/>
    <cellStyle name="___PERSONAL_2_EWC 43.5MW8oMtresc 3_25_021_1_2008 IWNA Portfolio 06182008 v2 (WC Hedge)_JPM BL sizing_IWNA 3-Pack ECCA Sheldon Funding 01302009" xfId="16056" xr:uid="{00000000-0005-0000-0000-0000AE2D0000}"/>
    <cellStyle name="___PERSONAL_2_EWC 43.5MW8oMtresc 3_25_021_1_2008 IWNA Portfolio 06182008 v2 (WC Hedge)_JPM BL sizing_IWNA 3-Pack ECCA Sheldon Funding 01302009 2" xfId="16057" xr:uid="{00000000-0005-0000-0000-0000AF2D0000}"/>
    <cellStyle name="___PERSONAL_2_EWC 43.5MW8oMtresc 3_25_021_1_2008 IWNA Portfolio 06232008 (JPM)_BL Sizing" xfId="16058" xr:uid="{00000000-0005-0000-0000-0000B02D0000}"/>
    <cellStyle name="___PERSONAL_2_EWC 43.5MW8oMtresc 3_25_021_1_2008 IWNA Portfolio 06232008 (JPM)_BL Sizing 2" xfId="16059" xr:uid="{00000000-0005-0000-0000-0000B12D0000}"/>
    <cellStyle name="___PERSONAL_2_EWC 43.5MW8oMtresc 3_25_021_1_2008 IWNA Portfolio 06232008 (JPM)_BL Sizing_BeechR Pivot Table 12.2.09" xfId="16060" xr:uid="{00000000-0005-0000-0000-0000B22D0000}"/>
    <cellStyle name="___PERSONAL_2_EWC 43.5MW8oMtresc 3_25_021_1_2008 IWNA Portfolio 06232008 (JPM)_BL Sizing_BeechR Pivot Table 12.2.09 2" xfId="16061" xr:uid="{00000000-0005-0000-0000-0000B32D0000}"/>
    <cellStyle name="___PERSONAL_2_EWC 43.5MW8oMtresc 3_25_021_1_2008 IWNA Portfolio 06232008 (JPM)_BL Sizing_IWNA 3-Pack ECCA Sheldon Funding 01302009" xfId="16062" xr:uid="{00000000-0005-0000-0000-0000B42D0000}"/>
    <cellStyle name="___PERSONAL_2_EWC 43.5MW8oMtresc 3_25_021_1_2008 IWNA Portfolio 06232008 (JPM)_BL Sizing_IWNA 3-Pack ECCA Sheldon Funding 01302009 2" xfId="16063" xr:uid="{00000000-0005-0000-0000-0000B52D0000}"/>
    <cellStyle name="___PERSONAL_2_EWC 43.5MW8oMtresc 3_25_021_1_2008 IWNA Portfolio 08022008 (JPM TE) updated for WC vol" xfId="16064" xr:uid="{00000000-0005-0000-0000-0000B62D0000}"/>
    <cellStyle name="___PERSONAL_2_EWC 43.5MW8oMtresc 3_25_021_1_2008 IWNA Portfolio 08022008 (JPM TE) updated for WC vol 2" xfId="16065" xr:uid="{00000000-0005-0000-0000-0000B72D0000}"/>
    <cellStyle name="___PERSONAL_2_EWC 43.5MW8oMtresc 3_25_021_1_2008 IWNA Portfolio 08022008 (JPM TE) updated for WC vol_BeechR Pivot Table 12.2.09" xfId="16066" xr:uid="{00000000-0005-0000-0000-0000B82D0000}"/>
    <cellStyle name="___PERSONAL_2_EWC 43.5MW8oMtresc 3_25_021_1_2008 IWNA Portfolio 08022008 (JPM TE) updated for WC vol_BeechR Pivot Table 12.2.09 2" xfId="16067" xr:uid="{00000000-0005-0000-0000-0000B92D0000}"/>
    <cellStyle name="___PERSONAL_2_EWC 43.5MW8oMtresc 3_25_021_1_2008 IWNA Portfolio 08022008 (JPM TE) updated for WC vol_IWNA 3-Pack ECCA Sheldon Funding 01302009" xfId="16068" xr:uid="{00000000-0005-0000-0000-0000BA2D0000}"/>
    <cellStyle name="___PERSONAL_2_EWC 43.5MW8oMtresc 3_25_021_1_2008 IWNA Portfolio 08022008 (JPM TE) updated for WC vol_IWNA 3-Pack ECCA Sheldon Funding 01302009 2" xfId="16069" xr:uid="{00000000-0005-0000-0000-0000BB2D0000}"/>
    <cellStyle name="___PERSONAL_2_EWC 43.5MW8oMtresc 3_25_021_1_2008 IWNA Portfolio 09262008 (JPM TE &amp; CE)__TE Assumps" xfId="16070" xr:uid="{00000000-0005-0000-0000-0000BC2D0000}"/>
    <cellStyle name="___PERSONAL_2_EWC 43.5MW8oMtresc 3_25_021_1_2008 IWNA Portfolio 09262008 (JPM TE &amp; CE)__TE Assumps 2" xfId="16071" xr:uid="{00000000-0005-0000-0000-0000BD2D0000}"/>
    <cellStyle name="___PERSONAL_2_EWC 43.5MW8oMtresc 3_25_021_1_2008 IWNA Portfolio 09262008 (JPM TE &amp; CE)__TE Assumps_IWNA 3-Pack ECCA Sheldon Funding 01302009" xfId="16072" xr:uid="{00000000-0005-0000-0000-0000BE2D0000}"/>
    <cellStyle name="___PERSONAL_2_EWC 43.5MW8oMtresc 3_25_021_1_2008 IWNA Portfolio 09262008 (JPM TE &amp; CE)__TE Assumps_IWNA 3-Pack ECCA Sheldon Funding 01302009 2" xfId="16073" xr:uid="{00000000-0005-0000-0000-0000BF2D0000}"/>
    <cellStyle name="___PERSONAL_2_EWC 43.5MW8oMtresc 3_25_021_1_2008 IWNA v12 7.75% 53% TaxEx P50 (Invenergy)_10242008" xfId="16074" xr:uid="{00000000-0005-0000-0000-0000C02D0000}"/>
    <cellStyle name="___PERSONAL_2_EWC 43.5MW8oMtresc 3_25_021_1_2008 IWNA v12 7.75% 53% TaxEx P50 (Invenergy)_10242008 2" xfId="16075" xr:uid="{00000000-0005-0000-0000-0000C12D0000}"/>
    <cellStyle name="___PERSONAL_2_EWC 43.5MW8oMtresc 3_25_021_1_2008 IWNA v12 7.75% 53% TaxEx P50 (Invenergy)_10242008_IWNA 3-Pack ECCA Sheldon Funding 01302009" xfId="16076" xr:uid="{00000000-0005-0000-0000-0000C22D0000}"/>
    <cellStyle name="___PERSONAL_2_EWC 43.5MW8oMtresc 3_25_021_1_2008 IWNA v12 7.75% 53% TaxEx P50 (Invenergy)_10242008_IWNA 3-Pack ECCA Sheldon Funding 01302009 2" xfId="16077" xr:uid="{00000000-0005-0000-0000-0000C32D0000}"/>
    <cellStyle name="___PERSONAL_2_EWC 43.5MW8oMtresc 3_25_021_1_2008 IWNA v12 7.75% 53% TaxEx P50 (Invenergy)_NO HAIRCUTS" xfId="16078" xr:uid="{00000000-0005-0000-0000-0000C42D0000}"/>
    <cellStyle name="___PERSONAL_2_EWC 43.5MW8oMtresc 3_25_021_1_2008 IWNA v12 7.75% 53% TaxEx P50 (Invenergy)_NO HAIRCUTS 2" xfId="16079" xr:uid="{00000000-0005-0000-0000-0000C52D0000}"/>
    <cellStyle name="___PERSONAL_2_EWC 43.5MW8oMtresc 3_25_021_1_2008 IWNA v12 7.75% 53% TaxEx P50 (Invenergy)_NO HAIRCUTS_IWNA 3-Pack ECCA Sheldon Funding 01302009" xfId="16080" xr:uid="{00000000-0005-0000-0000-0000C62D0000}"/>
    <cellStyle name="___PERSONAL_2_EWC 43.5MW8oMtresc 3_25_021_1_2008 IWNA v12 7.75% 53% TaxEx P50 (Invenergy)_NO HAIRCUTS_IWNA 3-Pack ECCA Sheldon Funding 01302009 2" xfId="16081" xr:uid="{00000000-0005-0000-0000-0000C72D0000}"/>
    <cellStyle name="___PERSONAL_2_EWC 43.5MW8oMtresc 3_25_021_1_Accounting" xfId="16082" xr:uid="{00000000-0005-0000-0000-0000C82D0000}"/>
    <cellStyle name="___PERSONAL_2_EWC 43.5MW8oMtresc 3_25_021_1_Accounting 2" xfId="16083" xr:uid="{00000000-0005-0000-0000-0000C92D0000}"/>
    <cellStyle name="___PERSONAL_2_EWC 43.5MW8oMtresc 3_25_021_1_Alta Mesa v3 10yr 6.75% $10m no Bonus P50" xfId="16084" xr:uid="{00000000-0005-0000-0000-0000CA2D0000}"/>
    <cellStyle name="___PERSONAL_2_EWC 43.5MW8oMtresc 3_25_021_1_Alta Mesa v3 10yr 6.75% $10m no Bonus P50 2" xfId="16085" xr:uid="{00000000-0005-0000-0000-0000CB2D0000}"/>
    <cellStyle name="___PERSONAL_2_EWC 43.5MW8oMtresc 3_25_021_1_Alta Mesa v3 10yr 6.75% $10m no Bonus P50_BeechR Pivot Table 12.2.09" xfId="16086" xr:uid="{00000000-0005-0000-0000-0000CC2D0000}"/>
    <cellStyle name="___PERSONAL_2_EWC 43.5MW8oMtresc 3_25_021_1_Alta Mesa v3 10yr 6.75% $10m no Bonus P50_BeechR Pivot Table 12.2.09 2" xfId="16087" xr:uid="{00000000-0005-0000-0000-0000CD2D0000}"/>
    <cellStyle name="___PERSONAL_2_EWC 43.5MW8oMtresc 3_25_021_1_Alta Mesa v3 10yr 6.75% $10m no Bonus P50_IWNA 3-Pack ECCA Sheldon Funding 01302009" xfId="16088" xr:uid="{00000000-0005-0000-0000-0000CE2D0000}"/>
    <cellStyle name="___PERSONAL_2_EWC 43.5MW8oMtresc 3_25_021_1_Alta Mesa v3 10yr 6.75% $10m no Bonus P50_IWNA 3-Pack ECCA Sheldon Funding 01302009 2" xfId="16089" xr:uid="{00000000-0005-0000-0000-0000CF2D0000}"/>
    <cellStyle name="___PERSONAL_2_EWC 43.5MW8oMtresc 3_25_021_1_Alta Mesa v3 10yr 7.25% $10m Bonus P50" xfId="16090" xr:uid="{00000000-0005-0000-0000-0000D02D0000}"/>
    <cellStyle name="___PERSONAL_2_EWC 43.5MW8oMtresc 3_25_021_1_Alta Mesa v3 10yr 7.25% $10m Bonus P50 2" xfId="16091" xr:uid="{00000000-0005-0000-0000-0000D12D0000}"/>
    <cellStyle name="___PERSONAL_2_EWC 43.5MW8oMtresc 3_25_021_1_Alta Mesa v3 10yr 7.25% $10m Bonus P50_BeechR Pivot Table 12.2.09" xfId="16092" xr:uid="{00000000-0005-0000-0000-0000D22D0000}"/>
    <cellStyle name="___PERSONAL_2_EWC 43.5MW8oMtresc 3_25_021_1_Alta Mesa v3 10yr 7.25% $10m Bonus P50_BeechR Pivot Table 12.2.09 2" xfId="16093" xr:uid="{00000000-0005-0000-0000-0000D32D0000}"/>
    <cellStyle name="___PERSONAL_2_EWC 43.5MW8oMtresc 3_25_021_1_Alta Mesa v3 10yr 7.25% $10m Bonus P50_IWNA 3-Pack ECCA Sheldon Funding 01302009" xfId="16094" xr:uid="{00000000-0005-0000-0000-0000D42D0000}"/>
    <cellStyle name="___PERSONAL_2_EWC 43.5MW8oMtresc 3_25_021_1_Alta Mesa v3 10yr 7.25% $10m Bonus P50_IWNA 3-Pack ECCA Sheldon Funding 01302009 2" xfId="16095" xr:uid="{00000000-0005-0000-0000-0000D52D0000}"/>
    <cellStyle name="___PERSONAL_2_EWC 43.5MW8oMtresc 3_25_021_1_BeechR Pivot Table 12.2.09" xfId="16096" xr:uid="{00000000-0005-0000-0000-0000D62D0000}"/>
    <cellStyle name="___PERSONAL_2_EWC 43.5MW8oMtresc 3_25_021_1_BeechR Pivot Table 12.2.09 2" xfId="16097" xr:uid="{00000000-0005-0000-0000-0000D72D0000}"/>
    <cellStyle name="___PERSONAL_2_EWC 43.5MW8oMtresc 3_25_021_1_Big Otter 101209 Grant and TE 100.5MW_20mileT" xfId="16098" xr:uid="{00000000-0005-0000-0000-0000D82D0000}"/>
    <cellStyle name="___PERSONAL_2_EWC 43.5MW8oMtresc 3_25_021_1_Big Otter 101209 Grant and TE 100.5MW_20mileT 2" xfId="16099" xr:uid="{00000000-0005-0000-0000-0000D92D0000}"/>
    <cellStyle name="___PERSONAL_2_EWC 43.5MW8oMtresc 3_25_021_1_Bish Hill_$77.5_lowncf_ Bundled Price_Lenders_092909" xfId="16100" xr:uid="{00000000-0005-0000-0000-0000DA2D0000}"/>
    <cellStyle name="___PERSONAL_2_EWC 43.5MW8oMtresc 3_25_021_1_Bish Hill_$77.5_lowncf_ Bundled Price_Lenders_092909 2" xfId="16101" xr:uid="{00000000-0005-0000-0000-0000DB2D0000}"/>
    <cellStyle name="___PERSONAL_2_EWC 43.5MW8oMtresc 3_25_021_1_BishHilll_1.25M per WTG with $72 bundled price_200MWs_BF" xfId="16102" xr:uid="{00000000-0005-0000-0000-0000DC2D0000}"/>
    <cellStyle name="___PERSONAL_2_EWC 43.5MW8oMtresc 3_25_021_1_BishHilll_1.25M per WTG with $72 bundled price_200MWs_BF 2" xfId="16103" xr:uid="{00000000-0005-0000-0000-0000DD2D0000}"/>
    <cellStyle name="___PERSONAL_2_EWC 43.5MW8oMtresc 3_25_021_1_Bishop Hill_Grant_082409_200MW" xfId="16104" xr:uid="{00000000-0005-0000-0000-0000DE2D0000}"/>
    <cellStyle name="___PERSONAL_2_EWC 43.5MW8oMtresc 3_25_021_1_Bishop Hill_Grant_082409_200MW 2" xfId="16105" xr:uid="{00000000-0005-0000-0000-0000DF2D0000}"/>
    <cellStyle name="___PERSONAL_2_EWC 43.5MW8oMtresc 3_25_021_1_Book3" xfId="16106" xr:uid="{00000000-0005-0000-0000-0000E02D0000}"/>
    <cellStyle name="___PERSONAL_2_EWC 43.5MW8oMtresc 3_25_021_1_Book3 2" xfId="16107" xr:uid="{00000000-0005-0000-0000-0000E12D0000}"/>
    <cellStyle name="___PERSONAL_2_EWC 43.5MW8oMtresc 3_25_021_1_Buzzard Creek_250MW_PTC_010610" xfId="16108" xr:uid="{00000000-0005-0000-0000-0000E22D0000}"/>
    <cellStyle name="___PERSONAL_2_EWC 43.5MW8oMtresc 3_25_021_1_Buzzard Creek_250MW_PTC_010610 2" xfId="16109" xr:uid="{00000000-0005-0000-0000-0000E32D0000}"/>
    <cellStyle name="___PERSONAL_2_EWC 43.5MW8oMtresc 3_25_021_1_California Ridge 120109 and 200MW" xfId="16110" xr:uid="{00000000-0005-0000-0000-0000E42D0000}"/>
    <cellStyle name="___PERSONAL_2_EWC 43.5MW8oMtresc 3_25_021_1_California Ridge 120109 and 200MW 2" xfId="16111" xr:uid="{00000000-0005-0000-0000-0000E52D0000}"/>
    <cellStyle name="___PERSONAL_2_EWC 43.5MW8oMtresc 3_25_021_1_California Ridge_042909_Grant and TE_99M_as bid" xfId="16112" xr:uid="{00000000-0005-0000-0000-0000E62D0000}"/>
    <cellStyle name="___PERSONAL_2_EWC 43.5MW8oMtresc 3_25_021_1_California Ridge_042909_Grant and TE_99M_as bid 2" xfId="16113" xr:uid="{00000000-0005-0000-0000-0000E72D0000}"/>
    <cellStyle name="___PERSONAL_2_EWC 43.5MW8oMtresc 3_25_021_1_California Ridge_042909_Grant and TE_99Mw" xfId="16114" xr:uid="{00000000-0005-0000-0000-0000E82D0000}"/>
    <cellStyle name="___PERSONAL_2_EWC 43.5MW8oMtresc 3_25_021_1_California Ridge_042909_Grant and TE_99Mw 2" xfId="16115" xr:uid="{00000000-0005-0000-0000-0000E92D0000}"/>
    <cellStyle name="___PERSONAL_2_EWC 43.5MW8oMtresc 3_25_021_1_CHECK - White Creek Final Closing Model_2007 11 16 vequity method FINAL" xfId="16116" xr:uid="{00000000-0005-0000-0000-0000EA2D0000}"/>
    <cellStyle name="___PERSONAL_2_EWC 43.5MW8oMtresc 3_25_021_1_CHECK - White Creek Final Closing Model_2007 11 16 vequity method FINAL 2" xfId="16117" xr:uid="{00000000-0005-0000-0000-0000EB2D0000}"/>
    <cellStyle name="___PERSONAL_2_EWC 43.5MW8oMtresc 3_25_021_1_Copy of G&amp;A_reports_v4" xfId="16118" xr:uid="{00000000-0005-0000-0000-0000EC2D0000}"/>
    <cellStyle name="___PERSONAL_2_EWC 43.5MW8oMtresc 3_25_021_1_Copy of NEW Levered GRIIIII_03312009_MCF v2" xfId="16119" xr:uid="{00000000-0005-0000-0000-0000ED2D0000}"/>
    <cellStyle name="___PERSONAL_2_EWC 43.5MW8oMtresc 3_25_021_1_Copy of NEW Levered GRIIIII_03312009_MCF v2 2" xfId="16120" xr:uid="{00000000-0005-0000-0000-0000EE2D0000}"/>
    <cellStyle name="___PERSONAL_2_EWC 43.5MW8oMtresc 3_25_021_1_Copy of NEW Levered GRIIIII_03312009_MCF v2_BeechR Pivot Table 12.2.09" xfId="16121" xr:uid="{00000000-0005-0000-0000-0000EF2D0000}"/>
    <cellStyle name="___PERSONAL_2_EWC 43.5MW8oMtresc 3_25_021_1_Copy of NEW Levered GRIIIII_03312009_MCF v2_BeechR Pivot Table 12.2.09 2" xfId="16122" xr:uid="{00000000-0005-0000-0000-0000F02D0000}"/>
    <cellStyle name="___PERSONAL_2_EWC 43.5MW8oMtresc 3_25_021_1_Copy of Vento III v27i P50 1st" xfId="16123" xr:uid="{00000000-0005-0000-0000-0000F12D0000}"/>
    <cellStyle name="___PERSONAL_2_EWC 43.5MW8oMtresc 3_25_021_1_Distribution Break Out" xfId="16124" xr:uid="{00000000-0005-0000-0000-0000F22D0000}"/>
    <cellStyle name="___PERSONAL_2_EWC 43.5MW8oMtresc 3_25_021_1_Distribution Break Out 2" xfId="16125" xr:uid="{00000000-0005-0000-0000-0000F32D0000}"/>
    <cellStyle name="___PERSONAL_2_EWC 43.5MW8oMtresc 3_25_021_1_Distribution Break Out_BeechR Pivot Table 12.2.09" xfId="16126" xr:uid="{00000000-0005-0000-0000-0000F42D0000}"/>
    <cellStyle name="___PERSONAL_2_EWC 43.5MW8oMtresc 3_25_021_1_Distribution Break Out_BeechR Pivot Table 12.2.09 2" xfId="16127" xr:uid="{00000000-0005-0000-0000-0000F52D0000}"/>
    <cellStyle name="___PERSONAL_2_EWC 43.5MW8oMtresc 3_25_021_1_Distribution Break Out_IWNA 3-Pack ECCA Sheldon Funding 01302009" xfId="16128" xr:uid="{00000000-0005-0000-0000-0000F62D0000}"/>
    <cellStyle name="___PERSONAL_2_EWC 43.5MW8oMtresc 3_25_021_1_Distribution Break Out_IWNA 3-Pack ECCA Sheldon Funding 01302009 2" xfId="16129" xr:uid="{00000000-0005-0000-0000-0000F72D0000}"/>
    <cellStyle name="___PERSONAL_2_EWC 43.5MW8oMtresc 3_25_021_1_Final Internal Accounting UPC toggle Stetson v2 equity method FINAL v55" xfId="16130" xr:uid="{00000000-0005-0000-0000-0000F82D0000}"/>
    <cellStyle name="___PERSONAL_2_EWC 43.5MW8oMtresc 3_25_021_1_Final Internal Accounting UPC toggle Stetson v2 equity method FINAL v55 2" xfId="16131" xr:uid="{00000000-0005-0000-0000-0000F92D0000}"/>
    <cellStyle name="___PERSONAL_2_EWC 43.5MW8oMtresc 3_25_021_1_Final Internal Accounting UPC toggle Stetson v2 equity method FINAL v57" xfId="16132" xr:uid="{00000000-0005-0000-0000-0000FA2D0000}"/>
    <cellStyle name="___PERSONAL_2_EWC 43.5MW8oMtresc 3_25_021_1_Final Internal Accounting UPC toggle Stetson v2 equity method FINAL v57 2" xfId="16133" xr:uid="{00000000-0005-0000-0000-0000FB2D0000}"/>
    <cellStyle name="___PERSONAL_2_EWC 43.5MW8oMtresc 3_25_021_1_FVO" xfId="16134" xr:uid="{00000000-0005-0000-0000-0000FC2D0000}"/>
    <cellStyle name="___PERSONAL_2_EWC 43.5MW8oMtresc 3_25_021_1_FVO 2" xfId="16135" xr:uid="{00000000-0005-0000-0000-0000FD2D0000}"/>
    <cellStyle name="___PERSONAL_2_EWC 43.5MW8oMtresc 3_25_021_1_FVO_IWNA 3-Pack ECCA Sheldon Funding 01302009" xfId="16136" xr:uid="{00000000-0005-0000-0000-0000FE2D0000}"/>
    <cellStyle name="___PERSONAL_2_EWC 43.5MW8oMtresc 3_25_021_1_FVO_IWNA 3-Pack ECCA Sheldon Funding 01302009 2" xfId="16137" xr:uid="{00000000-0005-0000-0000-0000FF2D0000}"/>
    <cellStyle name="___PERSONAL_2_EWC 43.5MW8oMtresc 3_25_021_1_GRE 03252009_tpm_tables" xfId="16138" xr:uid="{00000000-0005-0000-0000-0000002E0000}"/>
    <cellStyle name="___PERSONAL_2_EWC 43.5MW8oMtresc 3_25_021_1_GRE 03252009_tpm_tables 2" xfId="16139" xr:uid="{00000000-0005-0000-0000-0000012E0000}"/>
    <cellStyle name="___PERSONAL_2_EWC 43.5MW8oMtresc 3_25_021_1_GRE 03252009_tpm_tables_BeechR Pivot Table 12.2.09" xfId="16140" xr:uid="{00000000-0005-0000-0000-0000022E0000}"/>
    <cellStyle name="___PERSONAL_2_EWC 43.5MW8oMtresc 3_25_021_1_GRE 03252009_tpm_tables_BeechR Pivot Table 12.2.09 2" xfId="16141" xr:uid="{00000000-0005-0000-0000-0000032E0000}"/>
    <cellStyle name="___PERSONAL_2_EWC 43.5MW8oMtresc 3_25_021_1_Hardin Grant 08312009_300MW" xfId="16142" xr:uid="{00000000-0005-0000-0000-0000042E0000}"/>
    <cellStyle name="___PERSONAL_2_EWC 43.5MW8oMtresc 3_25_021_1_Hardin Grant 08312009_300MW 2" xfId="16143" xr:uid="{00000000-0005-0000-0000-0000052E0000}"/>
    <cellStyle name="___PERSONAL_2_EWC 43.5MW8oMtresc 3_25_021_1_HoldCo Cap Accounts" xfId="16144" xr:uid="{00000000-0005-0000-0000-0000062E0000}"/>
    <cellStyle name="___PERSONAL_2_EWC 43.5MW8oMtresc 3_25_021_1_HoldCo Cap Accounts 2" xfId="16145" xr:uid="{00000000-0005-0000-0000-0000072E0000}"/>
    <cellStyle name="___PERSONAL_2_EWC 43.5MW8oMtresc 3_25_021_1_HoldCo Cap Accounts_BeechR Pivot Table 12.2.09" xfId="16146" xr:uid="{00000000-0005-0000-0000-0000082E0000}"/>
    <cellStyle name="___PERSONAL_2_EWC 43.5MW8oMtresc 3_25_021_1_HoldCo Cap Accounts_BeechR Pivot Table 12.2.09 2" xfId="16147" xr:uid="{00000000-0005-0000-0000-0000092E0000}"/>
    <cellStyle name="___PERSONAL_2_EWC 43.5MW8oMtresc 3_25_021_1_HoldCo Cap Accounts_IWNA 3-Pack ECCA Sheldon Funding 01302009" xfId="16148" xr:uid="{00000000-0005-0000-0000-00000A2E0000}"/>
    <cellStyle name="___PERSONAL_2_EWC 43.5MW8oMtresc 3_25_021_1_HoldCo Cap Accounts_IWNA 3-Pack ECCA Sheldon Funding 01302009 2" xfId="16149" xr:uid="{00000000-0005-0000-0000-00000B2E0000}"/>
    <cellStyle name="___PERSONAL_2_EWC 43.5MW8oMtresc 3_25_021_1_Inputs-General" xfId="16150" xr:uid="{00000000-0005-0000-0000-00000C2E0000}"/>
    <cellStyle name="___PERSONAL_2_EWC 43.5MW8oMtresc 3_25_021_1_Inputs-General 2" xfId="16151" xr:uid="{00000000-0005-0000-0000-00000D2E0000}"/>
    <cellStyle name="___PERSONAL_2_EWC 43.5MW8oMtresc 3_25_021_1_Inven Model V 15" xfId="16152" xr:uid="{00000000-0005-0000-0000-00000E2E0000}"/>
    <cellStyle name="___PERSONAL_2_EWC 43.5MW8oMtresc 3_25_021_1_Inven Model V 15 2" xfId="16153" xr:uid="{00000000-0005-0000-0000-00000F2E0000}"/>
    <cellStyle name="___PERSONAL_2_EWC 43.5MW8oMtresc 3_25_021_1_Inven Model V 15_IWNA 3-Pack ECCA Sheldon Funding 01302009" xfId="16154" xr:uid="{00000000-0005-0000-0000-0000102E0000}"/>
    <cellStyle name="___PERSONAL_2_EWC 43.5MW8oMtresc 3_25_021_1_Inven Model V 15_IWNA 3-Pack ECCA Sheldon Funding 01302009 2" xfId="16155" xr:uid="{00000000-0005-0000-0000-0000112E0000}"/>
    <cellStyle name="___PERSONAL_2_EWC 43.5MW8oMtresc 3_25_021_1_Invenergy Model -- 9-5-08 base" xfId="16156" xr:uid="{00000000-0005-0000-0000-0000122E0000}"/>
    <cellStyle name="___PERSONAL_2_EWC 43.5MW8oMtresc 3_25_021_1_Invenergy Model -- 9-5-08 base 2" xfId="16157" xr:uid="{00000000-0005-0000-0000-0000132E0000}"/>
    <cellStyle name="___PERSONAL_2_EWC 43.5MW8oMtresc 3_25_021_1_Invenergy Model -- 9-5-08 base_IWNA 3-Pack ECCA Sheldon Funding 01302009" xfId="16158" xr:uid="{00000000-0005-0000-0000-0000142E0000}"/>
    <cellStyle name="___PERSONAL_2_EWC 43.5MW8oMtresc 3_25_021_1_Invenergy Model -- 9-5-08 base_IWNA 3-Pack ECCA Sheldon Funding 01302009 2" xfId="16159" xr:uid="{00000000-0005-0000-0000-0000152E0000}"/>
    <cellStyle name="___PERSONAL_2_EWC 43.5MW8oMtresc 3_25_021_1_Invenergy Model -- IIF 6-24-08rs" xfId="16160" xr:uid="{00000000-0005-0000-0000-0000162E0000}"/>
    <cellStyle name="___PERSONAL_2_EWC 43.5MW8oMtresc 3_25_021_1_Invenergy Model -- IIF 6-24-08rs 2" xfId="16161" xr:uid="{00000000-0005-0000-0000-0000172E0000}"/>
    <cellStyle name="___PERSONAL_2_EWC 43.5MW8oMtresc 3_25_021_1_Invenergy Model -- IIF 6-24-08rs_BeechR Pivot Table 12.2.09" xfId="16162" xr:uid="{00000000-0005-0000-0000-0000182E0000}"/>
    <cellStyle name="___PERSONAL_2_EWC 43.5MW8oMtresc 3_25_021_1_Invenergy Model -- IIF 6-24-08rs_BeechR Pivot Table 12.2.09 2" xfId="16163" xr:uid="{00000000-0005-0000-0000-0000192E0000}"/>
    <cellStyle name="___PERSONAL_2_EWC 43.5MW8oMtresc 3_25_021_1_Invenergy Model -- IIF 6-24-08rs_IWNA 3-Pack ECCA Sheldon Funding 01302009" xfId="16164" xr:uid="{00000000-0005-0000-0000-00001A2E0000}"/>
    <cellStyle name="___PERSONAL_2_EWC 43.5MW8oMtresc 3_25_021_1_Invenergy Model -- IIF 6-24-08rs_IWNA 3-Pack ECCA Sheldon Funding 01302009 2" xfId="16165" xr:uid="{00000000-0005-0000-0000-00001B2E0000}"/>
    <cellStyle name="___PERSONAL_2_EWC 43.5MW8oMtresc 3_25_021_1_Invenergy Model -- IIF 7-16-08" xfId="16166" xr:uid="{00000000-0005-0000-0000-00001C2E0000}"/>
    <cellStyle name="___PERSONAL_2_EWC 43.5MW8oMtresc 3_25_021_1_Invenergy Model -- IIF 7-16-08 2" xfId="16167" xr:uid="{00000000-0005-0000-0000-00001D2E0000}"/>
    <cellStyle name="___PERSONAL_2_EWC 43.5MW8oMtresc 3_25_021_1_Invenergy Model -- IIF 7-16-08_BeechR Pivot Table 12.2.09" xfId="16168" xr:uid="{00000000-0005-0000-0000-00001E2E0000}"/>
    <cellStyle name="___PERSONAL_2_EWC 43.5MW8oMtresc 3_25_021_1_Invenergy Model -- IIF 7-16-08_BeechR Pivot Table 12.2.09 2" xfId="16169" xr:uid="{00000000-0005-0000-0000-00001F2E0000}"/>
    <cellStyle name="___PERSONAL_2_EWC 43.5MW8oMtresc 3_25_021_1_Invenergy Model -- IIF 7-16-08_IWNA 3-Pack ECCA Sheldon Funding 01302009" xfId="16170" xr:uid="{00000000-0005-0000-0000-0000202E0000}"/>
    <cellStyle name="___PERSONAL_2_EWC 43.5MW8oMtresc 3_25_021_1_Invenergy Model -- IIF 7-16-08_IWNA 3-Pack ECCA Sheldon Funding 01302009 2" xfId="16171" xr:uid="{00000000-0005-0000-0000-0000212E0000}"/>
    <cellStyle name="___PERSONAL_2_EWC 43.5MW8oMtresc 3_25_021_1_Invenergy Model -- IIF 7-28-08" xfId="16172" xr:uid="{00000000-0005-0000-0000-0000222E0000}"/>
    <cellStyle name="___PERSONAL_2_EWC 43.5MW8oMtresc 3_25_021_1_Invenergy Model -- IIF 7-28-08 2" xfId="16173" xr:uid="{00000000-0005-0000-0000-0000232E0000}"/>
    <cellStyle name="___PERSONAL_2_EWC 43.5MW8oMtresc 3_25_021_1_Invenergy Model -- IIF 7-28-08_BeechR Pivot Table 12.2.09" xfId="16174" xr:uid="{00000000-0005-0000-0000-0000242E0000}"/>
    <cellStyle name="___PERSONAL_2_EWC 43.5MW8oMtresc 3_25_021_1_Invenergy Model -- IIF 7-28-08_BeechR Pivot Table 12.2.09 2" xfId="16175" xr:uid="{00000000-0005-0000-0000-0000252E0000}"/>
    <cellStyle name="___PERSONAL_2_EWC 43.5MW8oMtresc 3_25_021_1_Invenergy Model -- IIF 7-28-08_IWNA 3-Pack ECCA Sheldon Funding 01302009" xfId="16176" xr:uid="{00000000-0005-0000-0000-0000262E0000}"/>
    <cellStyle name="___PERSONAL_2_EWC 43.5MW8oMtresc 3_25_021_1_Invenergy Model -- IIF 7-28-08_IWNA 3-Pack ECCA Sheldon Funding 01302009 2" xfId="16177" xr:uid="{00000000-0005-0000-0000-0000272E0000}"/>
    <cellStyle name="___PERSONAL_2_EWC 43.5MW8oMtresc 3_25_021_1_Invenergy Model -- IIF 7-30-08" xfId="16178" xr:uid="{00000000-0005-0000-0000-0000282E0000}"/>
    <cellStyle name="___PERSONAL_2_EWC 43.5MW8oMtresc 3_25_021_1_Invenergy Model -- IIF 7-30-08 2" xfId="16179" xr:uid="{00000000-0005-0000-0000-0000292E0000}"/>
    <cellStyle name="___PERSONAL_2_EWC 43.5MW8oMtresc 3_25_021_1_Invenergy Model -- IIF 7-30-08_BeechR Pivot Table 12.2.09" xfId="16180" xr:uid="{00000000-0005-0000-0000-00002A2E0000}"/>
    <cellStyle name="___PERSONAL_2_EWC 43.5MW8oMtresc 3_25_021_1_Invenergy Model -- IIF 7-30-08_BeechR Pivot Table 12.2.09 2" xfId="16181" xr:uid="{00000000-0005-0000-0000-00002B2E0000}"/>
    <cellStyle name="___PERSONAL_2_EWC 43.5MW8oMtresc 3_25_021_1_Invenergy Model -- IIF 7-30-08_IWNA 3-Pack ECCA Sheldon Funding 01302009" xfId="16182" xr:uid="{00000000-0005-0000-0000-00002C2E0000}"/>
    <cellStyle name="___PERSONAL_2_EWC 43.5MW8oMtresc 3_25_021_1_Invenergy Model -- IIF 7-30-08_IWNA 3-Pack ECCA Sheldon Funding 01302009 2" xfId="16183" xr:uid="{00000000-0005-0000-0000-00002D2E0000}"/>
    <cellStyle name="___PERSONAL_2_EWC 43.5MW8oMtresc 3_25_021_1_Invenergy Model -- IIF 8-26-08" xfId="16184" xr:uid="{00000000-0005-0000-0000-00002E2E0000}"/>
    <cellStyle name="___PERSONAL_2_EWC 43.5MW8oMtresc 3_25_021_1_Invenergy Model -- IIF 8-26-08 2" xfId="16185" xr:uid="{00000000-0005-0000-0000-00002F2E0000}"/>
    <cellStyle name="___PERSONAL_2_EWC 43.5MW8oMtresc 3_25_021_1_Invenergy Model -- IIF 8-26-08_IWNA 3-Pack ECCA Sheldon Funding 01302009" xfId="16186" xr:uid="{00000000-0005-0000-0000-0000302E0000}"/>
    <cellStyle name="___PERSONAL_2_EWC 43.5MW8oMtresc 3_25_021_1_Invenergy Model -- IIF 8-26-08_IWNA 3-Pack ECCA Sheldon Funding 01302009 2" xfId="16187" xr:uid="{00000000-0005-0000-0000-0000312E0000}"/>
    <cellStyle name="___PERSONAL_2_EWC 43.5MW8oMtresc 3_25_021_1_Invenergy Model -- IIF 8-8-08" xfId="16188" xr:uid="{00000000-0005-0000-0000-0000322E0000}"/>
    <cellStyle name="___PERSONAL_2_EWC 43.5MW8oMtresc 3_25_021_1_Invenergy Model -- IIF 8-8-08 2" xfId="16189" xr:uid="{00000000-0005-0000-0000-0000332E0000}"/>
    <cellStyle name="___PERSONAL_2_EWC 43.5MW8oMtresc 3_25_021_1_Invenergy Model -- IIF 8-8-08_BeechR Pivot Table 12.2.09" xfId="16190" xr:uid="{00000000-0005-0000-0000-0000342E0000}"/>
    <cellStyle name="___PERSONAL_2_EWC 43.5MW8oMtresc 3_25_021_1_Invenergy Model -- IIF 8-8-08_BeechR Pivot Table 12.2.09 2" xfId="16191" xr:uid="{00000000-0005-0000-0000-0000352E0000}"/>
    <cellStyle name="___PERSONAL_2_EWC 43.5MW8oMtresc 3_25_021_1_Invenergy Model -- IIF 8-8-08_IWNA 3-Pack ECCA Sheldon Funding 01302009" xfId="16192" xr:uid="{00000000-0005-0000-0000-0000362E0000}"/>
    <cellStyle name="___PERSONAL_2_EWC 43.5MW8oMtresc 3_25_021_1_Invenergy Model -- IIF 8-8-08_IWNA 3-Pack ECCA Sheldon Funding 01302009 2" xfId="16193" xr:uid="{00000000-0005-0000-0000-0000372E0000}"/>
    <cellStyle name="___PERSONAL_2_EWC 43.5MW8oMtresc 3_25_021_1_Invenergy Turkey Track Property Tax Estimate Working 05282008" xfId="16194" xr:uid="{00000000-0005-0000-0000-0000382E0000}"/>
    <cellStyle name="___PERSONAL_2_EWC 43.5MW8oMtresc 3_25_021_1_Invenergy Turkey Track Property Tax Estimate Working 05282008 2" xfId="16195" xr:uid="{00000000-0005-0000-0000-0000392E0000}"/>
    <cellStyle name="___PERSONAL_2_EWC 43.5MW8oMtresc 3_25_021_1_Invenergy Turkey Track Property Tax Estimate Working 05282008_BeechR Pivot Table 12.2.09" xfId="16196" xr:uid="{00000000-0005-0000-0000-00003A2E0000}"/>
    <cellStyle name="___PERSONAL_2_EWC 43.5MW8oMtresc 3_25_021_1_Invenergy Turkey Track Property Tax Estimate Working 05282008_BeechR Pivot Table 12.2.09 2" xfId="16197" xr:uid="{00000000-0005-0000-0000-00003B2E0000}"/>
    <cellStyle name="___PERSONAL_2_EWC 43.5MW8oMtresc 3_25_021_1_Invenergy Turkey Track Property Tax Estimate Working 05282008_IWNA 3-Pack ECCA Sheldon Funding 01302009" xfId="16198" xr:uid="{00000000-0005-0000-0000-00003C2E0000}"/>
    <cellStyle name="___PERSONAL_2_EWC 43.5MW8oMtresc 3_25_021_1_Invenergy Turkey Track Property Tax Estimate Working 05282008_IWNA 3-Pack ECCA Sheldon Funding 01302009 2" xfId="16199" xr:uid="{00000000-0005-0000-0000-00003D2E0000}"/>
    <cellStyle name="___PERSONAL_2_EWC 43.5MW8oMtresc 3_25_021_1_Invrg v0 10.5yr 7.25% 5.25yr cash cut 10% DRO P50" xfId="16200" xr:uid="{00000000-0005-0000-0000-00003E2E0000}"/>
    <cellStyle name="___PERSONAL_2_EWC 43.5MW8oMtresc 3_25_021_1_Invrg v0 10.5yr 7.25% 5.25yr cash cut 10% DRO P50 2" xfId="16201" xr:uid="{00000000-0005-0000-0000-00003F2E0000}"/>
    <cellStyle name="___PERSONAL_2_EWC 43.5MW8oMtresc 3_25_021_1_Invrg v0 10.5yr 7.25% 5.25yr cash cut 10% DRO P50_IWNA 3-Pack ECCA Sheldon Funding 01302009" xfId="16202" xr:uid="{00000000-0005-0000-0000-0000402E0000}"/>
    <cellStyle name="___PERSONAL_2_EWC 43.5MW8oMtresc 3_25_021_1_Invrg v0 10.5yr 7.25% 5.25yr cash cut 10% DRO P50_IWNA 3-Pack ECCA Sheldon Funding 01302009 2" xfId="16203" xr:uid="{00000000-0005-0000-0000-0000412E0000}"/>
    <cellStyle name="___PERSONAL_2_EWC 43.5MW8oMtresc 3_25_021_1_Invrg v0 10.5yr 7.25% 5.25yr cash cut P50" xfId="16204" xr:uid="{00000000-0005-0000-0000-0000422E0000}"/>
    <cellStyle name="___PERSONAL_2_EWC 43.5MW8oMtresc 3_25_021_1_Invrg v0 10.5yr 7.25% 5.25yr cash cut P50 2" xfId="16205" xr:uid="{00000000-0005-0000-0000-0000432E0000}"/>
    <cellStyle name="___PERSONAL_2_EWC 43.5MW8oMtresc 3_25_021_1_Invrg v0 10.5yr 7.25% 5.25yr cash cut P50 OLD" xfId="16206" xr:uid="{00000000-0005-0000-0000-0000442E0000}"/>
    <cellStyle name="___PERSONAL_2_EWC 43.5MW8oMtresc 3_25_021_1_Invrg v0 10.5yr 7.25% 5.25yr cash cut P50 OLD 2" xfId="16207" xr:uid="{00000000-0005-0000-0000-0000452E0000}"/>
    <cellStyle name="___PERSONAL_2_EWC 43.5MW8oMtresc 3_25_021_1_Invrg v0 10.5yr 7.25% 5.25yr cash cut P50 OLD_BeechR Pivot Table 12.2.09" xfId="16208" xr:uid="{00000000-0005-0000-0000-0000462E0000}"/>
    <cellStyle name="___PERSONAL_2_EWC 43.5MW8oMtresc 3_25_021_1_Invrg v0 10.5yr 7.25% 5.25yr cash cut P50 OLD_BeechR Pivot Table 12.2.09 2" xfId="16209" xr:uid="{00000000-0005-0000-0000-0000472E0000}"/>
    <cellStyle name="___PERSONAL_2_EWC 43.5MW8oMtresc 3_25_021_1_Invrg v0 10.5yr 7.25% 5.25yr cash cut P50 OLD_IWNA 3-Pack ECCA Sheldon Funding 01302009" xfId="16210" xr:uid="{00000000-0005-0000-0000-0000482E0000}"/>
    <cellStyle name="___PERSONAL_2_EWC 43.5MW8oMtresc 3_25_021_1_Invrg v0 10.5yr 7.25% 5.25yr cash cut P50 OLD_IWNA 3-Pack ECCA Sheldon Funding 01302009 2" xfId="16211" xr:uid="{00000000-0005-0000-0000-0000492E0000}"/>
    <cellStyle name="___PERSONAL_2_EWC 43.5MW8oMtresc 3_25_021_1_Invrg v0 10.5yr 7.25% 5.25yr cash cut P50_BeechR Pivot Table 12.2.09" xfId="16212" xr:uid="{00000000-0005-0000-0000-00004A2E0000}"/>
    <cellStyle name="___PERSONAL_2_EWC 43.5MW8oMtresc 3_25_021_1_Invrg v0 10.5yr 7.25% 5.25yr cash cut P50_BeechR Pivot Table 12.2.09 2" xfId="16213" xr:uid="{00000000-0005-0000-0000-00004B2E0000}"/>
    <cellStyle name="___PERSONAL_2_EWC 43.5MW8oMtresc 3_25_021_1_Invrg v0 10.5yr 7.25% 5.25yr cash cut P50_IWNA 3-Pack ECCA Sheldon Funding 01302009" xfId="16214" xr:uid="{00000000-0005-0000-0000-00004C2E0000}"/>
    <cellStyle name="___PERSONAL_2_EWC 43.5MW8oMtresc 3_25_021_1_Invrg v0 10.5yr 7.25% 5.25yr cash cut P50_IWNA 3-Pack ECCA Sheldon Funding 01302009 2" xfId="16215" xr:uid="{00000000-0005-0000-0000-00004D2E0000}"/>
    <cellStyle name="___PERSONAL_2_EWC 43.5MW8oMtresc 3_25_021_1_Invrg v2 10.5yr 7.25% 5.25yr cash cut P50 (Invenergy)_REVIEW" xfId="16216" xr:uid="{00000000-0005-0000-0000-00004E2E0000}"/>
    <cellStyle name="___PERSONAL_2_EWC 43.5MW8oMtresc 3_25_021_1_Invrg v2 10.5yr 7.25% 5.25yr cash cut P50 (Invenergy)_REVIEW 2" xfId="16217" xr:uid="{00000000-0005-0000-0000-00004F2E0000}"/>
    <cellStyle name="___PERSONAL_2_EWC 43.5MW8oMtresc 3_25_021_1_Invrg v2 10.5yr 7.25% 5.25yr cash cut P50 (Invenergy)_REVIEW_BeechR Pivot Table 12.2.09" xfId="16218" xr:uid="{00000000-0005-0000-0000-0000502E0000}"/>
    <cellStyle name="___PERSONAL_2_EWC 43.5MW8oMtresc 3_25_021_1_Invrg v2 10.5yr 7.25% 5.25yr cash cut P50 (Invenergy)_REVIEW_BeechR Pivot Table 12.2.09 2" xfId="16219" xr:uid="{00000000-0005-0000-0000-0000512E0000}"/>
    <cellStyle name="___PERSONAL_2_EWC 43.5MW8oMtresc 3_25_021_1_Invrg v2 10.5yr 7.25% 5.25yr cash cut P50 (Invenergy)_REVIEW_IWNA 3-Pack ECCA Sheldon Funding 01302009" xfId="16220" xr:uid="{00000000-0005-0000-0000-0000522E0000}"/>
    <cellStyle name="___PERSONAL_2_EWC 43.5MW8oMtresc 3_25_021_1_Invrg v2 10.5yr 7.25% 5.25yr cash cut P50 (Invenergy)_REVIEW_IWNA 3-Pack ECCA Sheldon Funding 01302009 2" xfId="16221" xr:uid="{00000000-0005-0000-0000-0000532E0000}"/>
    <cellStyle name="___PERSONAL_2_EWC 43.5MW8oMtresc 3_25_021_1_Invrg v3 10.5yr 7.25% 5.25yr cash cut P50" xfId="16222" xr:uid="{00000000-0005-0000-0000-0000542E0000}"/>
    <cellStyle name="___PERSONAL_2_EWC 43.5MW8oMtresc 3_25_021_1_Invrg v3 10.5yr 7.25% 5.25yr cash cut P50 2" xfId="16223" xr:uid="{00000000-0005-0000-0000-0000552E0000}"/>
    <cellStyle name="___PERSONAL_2_EWC 43.5MW8oMtresc 3_25_021_1_Invrg v3 10.5yr 7.25% 5.25yr cash cut P50_BeechR Pivot Table 12.2.09" xfId="16224" xr:uid="{00000000-0005-0000-0000-0000562E0000}"/>
    <cellStyle name="___PERSONAL_2_EWC 43.5MW8oMtresc 3_25_021_1_Invrg v3 10.5yr 7.25% 5.25yr cash cut P50_BeechR Pivot Table 12.2.09 2" xfId="16225" xr:uid="{00000000-0005-0000-0000-0000572E0000}"/>
    <cellStyle name="___PERSONAL_2_EWC 43.5MW8oMtresc 3_25_021_1_Invrg v3 10.5yr 7.25% 5.25yr cash cut P50_IWNA 3-Pack ECCA Sheldon Funding 01302009" xfId="16226" xr:uid="{00000000-0005-0000-0000-0000582E0000}"/>
    <cellStyle name="___PERSONAL_2_EWC 43.5MW8oMtresc 3_25_021_1_Invrg v3 10.5yr 7.25% 5.25yr cash cut P50_IWNA 3-Pack ECCA Sheldon Funding 01302009 2" xfId="16227" xr:uid="{00000000-0005-0000-0000-0000592E0000}"/>
    <cellStyle name="___PERSONAL_2_EWC 43.5MW8oMtresc 3_25_021_1_Invrg v3 pwr hedges no track accts 10.5yr 7.25% 4yr cash cut $51.73 P50" xfId="16228" xr:uid="{00000000-0005-0000-0000-00005A2E0000}"/>
    <cellStyle name="___PERSONAL_2_EWC 43.5MW8oMtresc 3_25_021_1_Invrg v3 pwr hedges no track accts 10.5yr 7.25% 4yr cash cut $51.73 P50 2" xfId="16229" xr:uid="{00000000-0005-0000-0000-00005B2E0000}"/>
    <cellStyle name="___PERSONAL_2_EWC 43.5MW8oMtresc 3_25_021_1_Invrg v3 pwr hedges no track accts 10.5yr 7.25% 4yr cash cut $51.73 P50_BeechR Pivot Table 12.2.09" xfId="16230" xr:uid="{00000000-0005-0000-0000-00005C2E0000}"/>
    <cellStyle name="___PERSONAL_2_EWC 43.5MW8oMtresc 3_25_021_1_Invrg v3 pwr hedges no track accts 10.5yr 7.25% 4yr cash cut $51.73 P50_BeechR Pivot Table 12.2.09 2" xfId="16231" xr:uid="{00000000-0005-0000-0000-00005D2E0000}"/>
    <cellStyle name="___PERSONAL_2_EWC 43.5MW8oMtresc 3_25_021_1_Invrg v3 pwr hedges no track accts 10.5yr 7.25% 4yr cash cut $51.73 P50_IWNA 3-Pack ECCA Sheldon Funding 01302009" xfId="16232" xr:uid="{00000000-0005-0000-0000-00005E2E0000}"/>
    <cellStyle name="___PERSONAL_2_EWC 43.5MW8oMtresc 3_25_021_1_Invrg v3 pwr hedges no track accts 10.5yr 7.25% 4yr cash cut $51.73 P50_IWNA 3-Pack ECCA Sheldon Funding 01302009 2" xfId="16233" xr:uid="{00000000-0005-0000-0000-00005F2E0000}"/>
    <cellStyle name="___PERSONAL_2_EWC 43.5MW8oMtresc 3_25_021_1_IWNA 3-Pack ECCA Sheldon Funding 01302009" xfId="16234" xr:uid="{00000000-0005-0000-0000-0000602E0000}"/>
    <cellStyle name="___PERSONAL_2_EWC 43.5MW8oMtresc 3_25_021_1_IWNA 3-Pack ECCA Sheldon Funding 01302009 2" xfId="16235" xr:uid="{00000000-0005-0000-0000-0000612E0000}"/>
    <cellStyle name="___PERSONAL_2_EWC 43.5MW8oMtresc 3_25_021_1_IWNA 3-Pack ECCA Sheldon Funding 03202009" xfId="16236" xr:uid="{00000000-0005-0000-0000-0000622E0000}"/>
    <cellStyle name="___PERSONAL_2_EWC 43.5MW8oMtresc 3_25_021_1_IWNA 3-Pack ECCA Sheldon Funding 03202009 2" xfId="16237" xr:uid="{00000000-0005-0000-0000-0000632E0000}"/>
    <cellStyle name="___PERSONAL_2_EWC 43.5MW8oMtresc 3_25_021_1_IWNA Ptfl v2 10yr 7.25% $320 upfront 99% hedge loss P50" xfId="16238" xr:uid="{00000000-0005-0000-0000-0000642E0000}"/>
    <cellStyle name="___PERSONAL_2_EWC 43.5MW8oMtresc 3_25_021_1_IWNA Ptfl v2 10yr 7.25% $320 upfront 99% hedge loss P50 2" xfId="16239" xr:uid="{00000000-0005-0000-0000-0000652E0000}"/>
    <cellStyle name="___PERSONAL_2_EWC 43.5MW8oMtresc 3_25_021_1_IWNA Ptfl v2 10yr 7.25% $320 upfront 99% hedge loss P50_IWNA 3-Pack ECCA Sheldon Funding 01302009" xfId="16240" xr:uid="{00000000-0005-0000-0000-0000662E0000}"/>
    <cellStyle name="___PERSONAL_2_EWC 43.5MW8oMtresc 3_25_021_1_IWNA Ptfl v2 10yr 7.25% $320 upfront 99% hedge loss P50_IWNA 3-Pack ECCA Sheldon Funding 01302009 2" xfId="16241" xr:uid="{00000000-0005-0000-0000-0000672E0000}"/>
    <cellStyle name="___PERSONAL_2_EWC 43.5MW8oMtresc 3_25_021_1_IWNA Ptfl v2 11yr 7.50% $320 upfront P50 with FVO" xfId="16242" xr:uid="{00000000-0005-0000-0000-0000682E0000}"/>
    <cellStyle name="___PERSONAL_2_EWC 43.5MW8oMtresc 3_25_021_1_IWNA Ptfl v2 11yr 7.50% $320 upfront P50 with FVO 2" xfId="16243" xr:uid="{00000000-0005-0000-0000-0000692E0000}"/>
    <cellStyle name="___PERSONAL_2_EWC 43.5MW8oMtresc 3_25_021_1_IWNA Ptfl v2 11yr 7.50% $320 upfront P50 with FVO_IWNA 3-Pack ECCA Sheldon Funding 01302009" xfId="16244" xr:uid="{00000000-0005-0000-0000-00006A2E0000}"/>
    <cellStyle name="___PERSONAL_2_EWC 43.5MW8oMtresc 3_25_021_1_IWNA Ptfl v2 11yr 7.50% $320 upfront P50 with FVO_IWNA 3-Pack ECCA Sheldon Funding 01302009 2" xfId="16245" xr:uid="{00000000-0005-0000-0000-00006B2E0000}"/>
    <cellStyle name="___PERSONAL_2_EWC 43.5MW8oMtresc 3_25_021_1_IWNA v1 10yr 7.25% $290 upfront no bonus 42% 2009 tax realloc P50" xfId="16246" xr:uid="{00000000-0005-0000-0000-00006C2E0000}"/>
    <cellStyle name="___PERSONAL_2_EWC 43.5MW8oMtresc 3_25_021_1_IWNA v1 10yr 7.25% $290 upfront no bonus 42% 2009 tax realloc P50 2" xfId="16247" xr:uid="{00000000-0005-0000-0000-00006D2E0000}"/>
    <cellStyle name="___PERSONAL_2_EWC 43.5MW8oMtresc 3_25_021_1_IWNA v1 10yr 7.25% $290 upfront no bonus 42% 2009 tax realloc P50_IWNA 3-Pack ECCA Sheldon Funding 01302009" xfId="16248" xr:uid="{00000000-0005-0000-0000-00006E2E0000}"/>
    <cellStyle name="___PERSONAL_2_EWC 43.5MW8oMtresc 3_25_021_1_IWNA v1 10yr 7.25% $290 upfront no bonus 42% 2009 tax realloc P50_IWNA 3-Pack ECCA Sheldon Funding 01302009 2" xfId="16249" xr:uid="{00000000-0005-0000-0000-00006F2E0000}"/>
    <cellStyle name="___PERSONAL_2_EWC 43.5MW8oMtresc 3_25_021_1_Key Results" xfId="16250" xr:uid="{00000000-0005-0000-0000-0000702E0000}"/>
    <cellStyle name="___PERSONAL_2_EWC 43.5MW8oMtresc 3_25_021_1_Key Results 2" xfId="16251" xr:uid="{00000000-0005-0000-0000-0000712E0000}"/>
    <cellStyle name="___PERSONAL_2_EWC 43.5MW8oMtresc 3_25_021_1_Key Results_BeechR Pivot Table 12.2.09" xfId="16252" xr:uid="{00000000-0005-0000-0000-0000722E0000}"/>
    <cellStyle name="___PERSONAL_2_EWC 43.5MW8oMtresc 3_25_021_1_Key Results_BeechR Pivot Table 12.2.09 2" xfId="16253" xr:uid="{00000000-0005-0000-0000-0000732E0000}"/>
    <cellStyle name="___PERSONAL_2_EWC 43.5MW8oMtresc 3_25_021_1_Key Results_IWNA 3-Pack ECCA Sheldon Funding 01302009" xfId="16254" xr:uid="{00000000-0005-0000-0000-0000742E0000}"/>
    <cellStyle name="___PERSONAL_2_EWC 43.5MW8oMtresc 3_25_021_1_Key Results_IWNA 3-Pack ECCA Sheldon Funding 01302009 2" xfId="16255" xr:uid="{00000000-0005-0000-0000-0000752E0000}"/>
    <cellStyle name="___PERSONAL_2_EWC 43.5MW8oMtresc 3_25_021_1_Ledge_0416_Grant and TE" xfId="16256" xr:uid="{00000000-0005-0000-0000-0000762E0000}"/>
    <cellStyle name="___PERSONAL_2_EWC 43.5MW8oMtresc 3_25_021_1_Ledge_0416_Grant and TE 2" xfId="16257" xr:uid="{00000000-0005-0000-0000-0000772E0000}"/>
    <cellStyle name="___PERSONAL_2_EWC 43.5MW8oMtresc 3_25_021_1_Levered Beech Ridge _100709" xfId="16258" xr:uid="{00000000-0005-0000-0000-0000782E0000}"/>
    <cellStyle name="___PERSONAL_2_EWC 43.5MW8oMtresc 3_25_021_1_Levered Beech Ridge _100709 2" xfId="16259" xr:uid="{00000000-0005-0000-0000-0000792E0000}"/>
    <cellStyle name="___PERSONAL_2_EWC 43.5MW8oMtresc 3_25_021_1_Levered Beech Ridge _100709_BeechR Pivot Table 12.2.09" xfId="16260" xr:uid="{00000000-0005-0000-0000-00007A2E0000}"/>
    <cellStyle name="___PERSONAL_2_EWC 43.5MW8oMtresc 3_25_021_1_Levered Beech Ridge _100709_BeechR Pivot Table 12.2.09 2" xfId="16261" xr:uid="{00000000-0005-0000-0000-00007B2E0000}"/>
    <cellStyle name="___PERSONAL_2_EWC 43.5MW8oMtresc 3_25_021_1_Levered Beech Ridge _102709" xfId="16262" xr:uid="{00000000-0005-0000-0000-00007C2E0000}"/>
    <cellStyle name="___PERSONAL_2_EWC 43.5MW8oMtresc 3_25_021_1_Levered Beech Ridge _102709 2" xfId="16263" xr:uid="{00000000-0005-0000-0000-00007D2E0000}"/>
    <cellStyle name="___PERSONAL_2_EWC 43.5MW8oMtresc 3_25_021_1_Levered Beech Ridge _102709_BeechR Pivot Table 12.2.09" xfId="16264" xr:uid="{00000000-0005-0000-0000-00007E2E0000}"/>
    <cellStyle name="___PERSONAL_2_EWC 43.5MW8oMtresc 3_25_021_1_Levered Beech Ridge _102709_BeechR Pivot Table 12.2.09 2" xfId="16265" xr:uid="{00000000-0005-0000-0000-00007F2E0000}"/>
    <cellStyle name="___PERSONAL_2_EWC 43.5MW8oMtresc 3_25_021_1_Levered Beech Ridge _110209" xfId="16266" xr:uid="{00000000-0005-0000-0000-0000802E0000}"/>
    <cellStyle name="___PERSONAL_2_EWC 43.5MW8oMtresc 3_25_021_1_Levered Beech Ridge _110209 2" xfId="16267" xr:uid="{00000000-0005-0000-0000-0000812E0000}"/>
    <cellStyle name="___PERSONAL_2_EWC 43.5MW8oMtresc 3_25_021_1_Levered Beech Ridge _110209_BeechR Pivot Table 12.2.09" xfId="16268" xr:uid="{00000000-0005-0000-0000-0000822E0000}"/>
    <cellStyle name="___PERSONAL_2_EWC 43.5MW8oMtresc 3_25_021_1_Levered Beech Ridge _110209_BeechR Pivot Table 12.2.09 2" xfId="16269" xr:uid="{00000000-0005-0000-0000-0000832E0000}"/>
    <cellStyle name="___PERSONAL_2_EWC 43.5MW8oMtresc 3_25_021_1_Levered Grand Ridge Exp 07082009_LIVE" xfId="16270" xr:uid="{00000000-0005-0000-0000-0000842E0000}"/>
    <cellStyle name="___PERSONAL_2_EWC 43.5MW8oMtresc 3_25_021_1_Levered Grand Ridge Exp 07082009_LIVE 2" xfId="16271" xr:uid="{00000000-0005-0000-0000-0000852E0000}"/>
    <cellStyle name="___PERSONAL_2_EWC 43.5MW8oMtresc 3_25_021_1_Levered Grand Ridge Exp 07082009_LIVE_BeechR Pivot Table 12.2.09" xfId="16272" xr:uid="{00000000-0005-0000-0000-0000862E0000}"/>
    <cellStyle name="___PERSONAL_2_EWC 43.5MW8oMtresc 3_25_021_1_Levered Grand Ridge Exp 07082009_LIVE_BeechR Pivot Table 12.2.09 2" xfId="16273" xr:uid="{00000000-0005-0000-0000-0000872E0000}"/>
    <cellStyle name="___PERSONAL_2_EWC 43.5MW8oMtresc 3_25_021_1_Levered Grand Ridge Exp_05042009" xfId="16274" xr:uid="{00000000-0005-0000-0000-0000882E0000}"/>
    <cellStyle name="___PERSONAL_2_EWC 43.5MW8oMtresc 3_25_021_1_Levered Grand Ridge Exp_05042009 2" xfId="16275" xr:uid="{00000000-0005-0000-0000-0000892E0000}"/>
    <cellStyle name="___PERSONAL_2_EWC 43.5MW8oMtresc 3_25_021_1_Levered Grand Ridge Exp_05042009_BeechR Pivot Table 12.2.09" xfId="16276" xr:uid="{00000000-0005-0000-0000-00008A2E0000}"/>
    <cellStyle name="___PERSONAL_2_EWC 43.5MW8oMtresc 3_25_021_1_Levered Grand Ridge Exp_05042009_BeechR Pivot Table 12.2.09 2" xfId="16277" xr:uid="{00000000-0005-0000-0000-00008B2E0000}"/>
    <cellStyle name="___PERSONAL_2_EWC 43.5MW8oMtresc 3_25_021_1_Levered Grand Ridge II-III_20yr 130 MW PPA_10032008" xfId="16278" xr:uid="{00000000-0005-0000-0000-00008C2E0000}"/>
    <cellStyle name="___PERSONAL_2_EWC 43.5MW8oMtresc 3_25_021_1_Levered Grand Ridge II-III_20yr 130 MW PPA_10032008 2" xfId="16279" xr:uid="{00000000-0005-0000-0000-00008D2E0000}"/>
    <cellStyle name="___PERSONAL_2_EWC 43.5MW8oMtresc 3_25_021_1_Levered Grand Ridge II-III_20yr 130 MW PPA_10032008_BeechR Pivot Table 12.2.09" xfId="16280" xr:uid="{00000000-0005-0000-0000-00008E2E0000}"/>
    <cellStyle name="___PERSONAL_2_EWC 43.5MW8oMtresc 3_25_021_1_Levered Grand Ridge II-III_20yr 130 MW PPA_10032008_BeechR Pivot Table 12.2.09 2" xfId="16281" xr:uid="{00000000-0005-0000-0000-00008F2E0000}"/>
    <cellStyle name="___PERSONAL_2_EWC 43.5MW8oMtresc 3_25_021_1_Levered White Oak 99 MW_shared reconductor with IP08_040308" xfId="16282" xr:uid="{00000000-0005-0000-0000-0000902E0000}"/>
    <cellStyle name="___PERSONAL_2_EWC 43.5MW8oMtresc 3_25_021_1_Levered White Oak 99 MW_shared reconductor with IP08_040308 2" xfId="16283" xr:uid="{00000000-0005-0000-0000-0000912E0000}"/>
    <cellStyle name="___PERSONAL_2_EWC 43.5MW8oMtresc 3_25_021_1_Levered White Oak 99 MW_shared reconductor with IP08_040308_BeechR Pivot Table 12.2.09" xfId="16284" xr:uid="{00000000-0005-0000-0000-0000922E0000}"/>
    <cellStyle name="___PERSONAL_2_EWC 43.5MW8oMtresc 3_25_021_1_Levered White Oak 99 MW_shared reconductor with IP08_040308_BeechR Pivot Table 12.2.09 2" xfId="16285" xr:uid="{00000000-0005-0000-0000-0000932E0000}"/>
    <cellStyle name="___PERSONAL_2_EWC 43.5MW8oMtresc 3_25_021_1_LeveredGrand_Ridge_II-III_020909_incl Grant NOL Bonus Dep" xfId="16286" xr:uid="{00000000-0005-0000-0000-0000942E0000}"/>
    <cellStyle name="___PERSONAL_2_EWC 43.5MW8oMtresc 3_25_021_1_LeveredGrand_Ridge_II-III_020909_incl Grant NOL Bonus Dep 2" xfId="16287" xr:uid="{00000000-0005-0000-0000-0000952E0000}"/>
    <cellStyle name="___PERSONAL_2_EWC 43.5MW8oMtresc 3_25_021_1_LeveredGrand_Ridge_II-III_020909_incl Grant NOL Bonus Dep_BeechR Pivot Table 12.2.09" xfId="16288" xr:uid="{00000000-0005-0000-0000-0000962E0000}"/>
    <cellStyle name="___PERSONAL_2_EWC 43.5MW8oMtresc 3_25_021_1_LeveredGrand_Ridge_II-III_020909_incl Grant NOL Bonus Dep_BeechR Pivot Table 12.2.09 2" xfId="16289" xr:uid="{00000000-0005-0000-0000-0000972E0000}"/>
    <cellStyle name="___PERSONAL_2_EWC 43.5MW8oMtresc 3_25_021_1_Naturener Montana Portfolio_temp_Part2" xfId="16290" xr:uid="{00000000-0005-0000-0000-0000982E0000}"/>
    <cellStyle name="___PERSONAL_2_EWC 43.5MW8oMtresc 3_25_021_1_Naturener Montana Portfolio_temp_Part2 2" xfId="16291" xr:uid="{00000000-0005-0000-0000-0000992E0000}"/>
    <cellStyle name="___PERSONAL_2_EWC 43.5MW8oMtresc 3_25_021_1_NEW GRII_III Debt_032509 v1 (2)" xfId="16292" xr:uid="{00000000-0005-0000-0000-00009A2E0000}"/>
    <cellStyle name="___PERSONAL_2_EWC 43.5MW8oMtresc 3_25_021_1_NEW GRII_III Debt_032509 v1 (2) 2" xfId="16293" xr:uid="{00000000-0005-0000-0000-00009B2E0000}"/>
    <cellStyle name="___PERSONAL_2_EWC 43.5MW8oMtresc 3_25_021_1_NEW GRII_III Debt_032509 v1 (2)_BeechR Pivot Table 12.2.09" xfId="16294" xr:uid="{00000000-0005-0000-0000-00009C2E0000}"/>
    <cellStyle name="___PERSONAL_2_EWC 43.5MW8oMtresc 3_25_021_1_NEW GRII_III Debt_032509 v1 (2)_BeechR Pivot Table 12.2.09 2" xfId="16295" xr:uid="{00000000-0005-0000-0000-00009D2E0000}"/>
    <cellStyle name="___PERSONAL_2_EWC 43.5MW8oMtresc 3_25_021_1_NEW Levered GRII&amp;III_04092009_MCF v1" xfId="16296" xr:uid="{00000000-0005-0000-0000-00009E2E0000}"/>
    <cellStyle name="___PERSONAL_2_EWC 43.5MW8oMtresc 3_25_021_1_NEW Levered GRII&amp;III_04092009_MCF v1 2" xfId="16297" xr:uid="{00000000-0005-0000-0000-00009F2E0000}"/>
    <cellStyle name="___PERSONAL_2_EWC 43.5MW8oMtresc 3_25_021_1_NEW Levered GRII&amp;III_04092009_MCF v1_BeechR Pivot Table 12.2.09" xfId="16298" xr:uid="{00000000-0005-0000-0000-0000A02E0000}"/>
    <cellStyle name="___PERSONAL_2_EWC 43.5MW8oMtresc 3_25_021_1_NEW Levered GRII&amp;III_04092009_MCF v1_BeechR Pivot Table 12.2.09 2" xfId="16299" xr:uid="{00000000-0005-0000-0000-0000A12E0000}"/>
    <cellStyle name="___PERSONAL_2_EWC 43.5MW8oMtresc 3_25_021_1_Oceana_142MW_Vesta1.8_101909" xfId="16300" xr:uid="{00000000-0005-0000-0000-0000A22E0000}"/>
    <cellStyle name="___PERSONAL_2_EWC 43.5MW8oMtresc 3_25_021_1_Oceana_142MW_Vesta1.8_101909 2" xfId="16301" xr:uid="{00000000-0005-0000-0000-0000A32E0000}"/>
    <cellStyle name="___PERSONAL_2_EWC 43.5MW8oMtresc 3_25_021_1_Ormat 6-7-2007  v19b accounting v4 12-19-07" xfId="16302" xr:uid="{00000000-0005-0000-0000-0000A42E0000}"/>
    <cellStyle name="___PERSONAL_2_EWC 43.5MW8oMtresc 3_25_021_1_Ormat 6-7-2007  v19b accounting v4 12-19-07 2" xfId="16303" xr:uid="{00000000-0005-0000-0000-0000A52E0000}"/>
    <cellStyle name="___PERSONAL_2_EWC 43.5MW8oMtresc 3_25_021_1_Prarie Breeze Developer Model_041409_v2" xfId="16304" xr:uid="{00000000-0005-0000-0000-0000A62E0000}"/>
    <cellStyle name="___PERSONAL_2_EWC 43.5MW8oMtresc 3_25_021_1_Prarie Breeze Developer Model_041409_v2 2" xfId="16305" xr:uid="{00000000-0005-0000-0000-0000A72E0000}"/>
    <cellStyle name="___PERSONAL_2_EWC 43.5MW8oMtresc 3_25_021_1_Pre-Tax GAAP" xfId="16306" xr:uid="{00000000-0005-0000-0000-0000A82E0000}"/>
    <cellStyle name="___PERSONAL_2_EWC 43.5MW8oMtresc 3_25_021_1_Pre-Tax GAAP 2" xfId="16307" xr:uid="{00000000-0005-0000-0000-0000A92E0000}"/>
    <cellStyle name="___PERSONAL_2_EWC 43.5MW8oMtresc 3_25_021_1_Raleigh Model (78MW) 09082009_V2" xfId="16308" xr:uid="{00000000-0005-0000-0000-0000AA2E0000}"/>
    <cellStyle name="___PERSONAL_2_EWC 43.5MW8oMtresc 3_25_021_1_Raleigh Model (78MW) 09082009_V2 2" xfId="16309" xr:uid="{00000000-0005-0000-0000-0000AB2E0000}"/>
    <cellStyle name="___PERSONAL_2_EWC 43.5MW8oMtresc 3_25_021_1_Raleigh Model (78MW) 09082009_V2_BeechR Pivot Table 12.2.09" xfId="16310" xr:uid="{00000000-0005-0000-0000-0000AC2E0000}"/>
    <cellStyle name="___PERSONAL_2_EWC 43.5MW8oMtresc 3_25_021_1_Raleigh Model (78MW) 09082009_V2_BeechR Pivot Table 12.2.09 2" xfId="16311" xr:uid="{00000000-0005-0000-0000-0000AD2E0000}"/>
    <cellStyle name="___PERSONAL_2_EWC 43.5MW8oMtresc 3_25_021_1_Sheet1" xfId="16312" xr:uid="{00000000-0005-0000-0000-0000AE2E0000}"/>
    <cellStyle name="___PERSONAL_2_EWC 43.5MW8oMtresc 3_25_021_1_Sheet1 2" xfId="16313" xr:uid="{00000000-0005-0000-0000-0000AF2E0000}"/>
    <cellStyle name="___PERSONAL_2_EWC 43.5MW8oMtresc 3_25_021_1_Sweden Hills 51MW_081809_AEP bid" xfId="16314" xr:uid="{00000000-0005-0000-0000-0000B02E0000}"/>
    <cellStyle name="___PERSONAL_2_EWC 43.5MW8oMtresc 3_25_021_1_Sweden Hills 51MW_081809_AEP bid 2" xfId="16315" xr:uid="{00000000-0005-0000-0000-0000B12E0000}"/>
    <cellStyle name="___PERSONAL_2_EWC 43.5MW8oMtresc 3_25_021_1_Tri-County Wind_042409_Grant and TE_as bid" xfId="16316" xr:uid="{00000000-0005-0000-0000-0000B22E0000}"/>
    <cellStyle name="___PERSONAL_2_EWC 43.5MW8oMtresc 3_25_021_1_Tri-County Wind_042409_Grant and TE_as bid 2" xfId="16317" xr:uid="{00000000-0005-0000-0000-0000B32E0000}"/>
    <cellStyle name="___PERSONAL_2_EWC 43.5MW8oMtresc 3_25_021_1_Tri-County Wind_101309_Grant and TE_200MW_1.6XLE" xfId="16318" xr:uid="{00000000-0005-0000-0000-0000B42E0000}"/>
    <cellStyle name="___PERSONAL_2_EWC 43.5MW8oMtresc 3_25_021_1_Tri-County Wind_101309_Grant and TE_200MW_1.6XLE 2" xfId="16319" xr:uid="{00000000-0005-0000-0000-0000B52E0000}"/>
    <cellStyle name="___PERSONAL_2_EWC 43.5MW8oMtresc 3_25_021_1_Tri-County Wind_101509_Grant and TE_200MW_1.6XLE" xfId="16320" xr:uid="{00000000-0005-0000-0000-0000B62E0000}"/>
    <cellStyle name="___PERSONAL_2_EWC 43.5MW8oMtresc 3_25_021_1_Tri-County Wind_101509_Grant and TE_200MW_1.6XLE 2" xfId="16321" xr:uid="{00000000-0005-0000-0000-0000B72E0000}"/>
    <cellStyle name="___PERSONAL_2_EWC 43.5MW8oMtresc 3_25_021_1_Turkey Track Completion Reserve Acct_11 10 08" xfId="16322" xr:uid="{00000000-0005-0000-0000-0000B82E0000}"/>
    <cellStyle name="___PERSONAL_2_EWC 43.5MW8oMtresc 3_25_021_1_Turkey Track Completion Reserve Acct_11 10 08 2" xfId="16323" xr:uid="{00000000-0005-0000-0000-0000B92E0000}"/>
    <cellStyle name="___PERSONAL_2_EWC 43.5MW8oMtresc 3_25_021_1_Turkey Track Completion Reserve Acct_11 10 08_IWNA 3-Pack ECCA Sheldon Funding 01302009" xfId="16324" xr:uid="{00000000-0005-0000-0000-0000BA2E0000}"/>
    <cellStyle name="___PERSONAL_2_EWC 43.5MW8oMtresc 3_25_021_1_Turkey Track Completion Reserve Acct_11 10 08_IWNA 3-Pack ECCA Sheldon Funding 01302009 2" xfId="16325" xr:uid="{00000000-0005-0000-0000-0000BB2E0000}"/>
    <cellStyle name="___PERSONAL_2_EWC 43.5MW8oMtresc 3_25_021_1_Unlev McAdoo &amp; GR Combined 022008- Final" xfId="16326" xr:uid="{00000000-0005-0000-0000-0000BC2E0000}"/>
    <cellStyle name="___PERSONAL_2_EWC 43.5MW8oMtresc 3_25_021_1_Unlev McAdoo &amp; GR Combined 022008- Final 2" xfId="16327" xr:uid="{00000000-0005-0000-0000-0000BD2E0000}"/>
    <cellStyle name="___PERSONAL_2_EWC 43.5MW8oMtresc 3_25_021_1_Unlev McAdoo &amp; GR Combined 022008- Final_BeechR Pivot Table 12.2.09" xfId="16328" xr:uid="{00000000-0005-0000-0000-0000BE2E0000}"/>
    <cellStyle name="___PERSONAL_2_EWC 43.5MW8oMtresc 3_25_021_1_Unlev McAdoo &amp; GR Combined 022008- Final_BeechR Pivot Table 12.2.09 2" xfId="16329" xr:uid="{00000000-0005-0000-0000-0000BF2E0000}"/>
    <cellStyle name="___PERSONAL_2_EWC 43.5MW8oMtresc 3_25_021_1_Unlev McAdoo &amp; GR Combined 022008- Final_IWNA 3-Pack ECCA Sheldon Funding 01302009" xfId="16330" xr:uid="{00000000-0005-0000-0000-0000C02E0000}"/>
    <cellStyle name="___PERSONAL_2_EWC 43.5MW8oMtresc 3_25_021_1_Unlev McAdoo &amp; GR Combined 022008- Final_IWNA 3-Pack ECCA Sheldon Funding 01302009 2" xfId="16331" xr:uid="{00000000-0005-0000-0000-0000C12E0000}"/>
    <cellStyle name="___PERSONAL_2_EWC 43.5MW8oMtresc 3_25_021_1_Unlev McAdoo &amp; GR Combined 10242008-funding v8" xfId="16332" xr:uid="{00000000-0005-0000-0000-0000C22E0000}"/>
    <cellStyle name="___PERSONAL_2_EWC 43.5MW8oMtresc 3_25_021_1_Unlev McAdoo &amp; GR Combined 10242008-funding v8 2" xfId="16333" xr:uid="{00000000-0005-0000-0000-0000C32E0000}"/>
    <cellStyle name="___PERSONAL_2_EWC 43.5MW8oMtresc 3_25_021_1_Unlev McAdoo &amp; GR Combined 10242008-funding v8_BeechR Pivot Table 12.2.09" xfId="16334" xr:uid="{00000000-0005-0000-0000-0000C42E0000}"/>
    <cellStyle name="___PERSONAL_2_EWC 43.5MW8oMtresc 3_25_021_1_Unlev McAdoo &amp; GR Combined 10242008-funding v8_BeechR Pivot Table 12.2.09 2" xfId="16335" xr:uid="{00000000-0005-0000-0000-0000C52E0000}"/>
    <cellStyle name="___PERSONAL_2_EWC 43.5MW8oMtresc 3_25_021_1_Unlev McAdoo &amp; GR Combined 10242008-funding v8_IWNA 3-Pack ECCA Sheldon Funding 01302009" xfId="16336" xr:uid="{00000000-0005-0000-0000-0000C62E0000}"/>
    <cellStyle name="___PERSONAL_2_EWC 43.5MW8oMtresc 3_25_021_1_Unlev McAdoo &amp; GR Combined 10242008-funding v8_IWNA 3-Pack ECCA Sheldon Funding 01302009 2" xfId="16337" xr:uid="{00000000-0005-0000-0000-0000C72E0000}"/>
    <cellStyle name="___PERSONAL_2_EWC 43.5MW8oMtresc 3_25_021_1_Unlev McAdoo &amp; GR Combined 10242008-funding v8_wake effect" xfId="16338" xr:uid="{00000000-0005-0000-0000-0000C82E0000}"/>
    <cellStyle name="___PERSONAL_2_EWC 43.5MW8oMtresc 3_25_021_1_Unlev McAdoo &amp; GR Combined 10242008-funding v8_wake effect 2" xfId="16339" xr:uid="{00000000-0005-0000-0000-0000C92E0000}"/>
    <cellStyle name="___PERSONAL_2_EWC 43.5MW8oMtresc 3_25_021_1_Unlev McAdoo &amp; GR Combined 10242008-funding v8_wake effect_BeechR Pivot Table 12.2.09" xfId="16340" xr:uid="{00000000-0005-0000-0000-0000CA2E0000}"/>
    <cellStyle name="___PERSONAL_2_EWC 43.5MW8oMtresc 3_25_021_1_Unlev McAdoo &amp; GR Combined 10242008-funding v8_wake effect_BeechR Pivot Table 12.2.09 2" xfId="16341" xr:uid="{00000000-0005-0000-0000-0000CB2E0000}"/>
    <cellStyle name="___PERSONAL_2_EWC 43.5MW8oMtresc 3_25_021_1_Unlevered Wildcat 04222008_Dep Update" xfId="16342" xr:uid="{00000000-0005-0000-0000-0000CC2E0000}"/>
    <cellStyle name="___PERSONAL_2_EWC 43.5MW8oMtresc 3_25_021_1_Unlevered Wildcat 04222008_Dep Update 2" xfId="16343" xr:uid="{00000000-0005-0000-0000-0000CD2E0000}"/>
    <cellStyle name="___PERSONAL_2_EWC 43.5MW8oMtresc 3_25_021_1_Unlevered Wildcat 04222008_Dep Update v2" xfId="16344" xr:uid="{00000000-0005-0000-0000-0000CE2E0000}"/>
    <cellStyle name="___PERSONAL_2_EWC 43.5MW8oMtresc 3_25_021_1_Unlevered Wildcat 04222008_Dep Update v2 2" xfId="16345" xr:uid="{00000000-0005-0000-0000-0000CF2E0000}"/>
    <cellStyle name="___PERSONAL_2_EWC 43.5MW8oMtresc 3_25_021_1_Unlevered Wildcat 04222008_Dep Update v2_BeechR Pivot Table 12.2.09" xfId="16346" xr:uid="{00000000-0005-0000-0000-0000D02E0000}"/>
    <cellStyle name="___PERSONAL_2_EWC 43.5MW8oMtresc 3_25_021_1_Unlevered Wildcat 04222008_Dep Update v2_BeechR Pivot Table 12.2.09 2" xfId="16347" xr:uid="{00000000-0005-0000-0000-0000D12E0000}"/>
    <cellStyle name="___PERSONAL_2_EWC 43.5MW8oMtresc 3_25_021_1_Unlevered Wildcat 04222008_Dep Update v2_IWNA 3-Pack ECCA Sheldon Funding 01302009" xfId="16348" xr:uid="{00000000-0005-0000-0000-0000D22E0000}"/>
    <cellStyle name="___PERSONAL_2_EWC 43.5MW8oMtresc 3_25_021_1_Unlevered Wildcat 04222008_Dep Update v2_IWNA 3-Pack ECCA Sheldon Funding 01302009 2" xfId="16349" xr:uid="{00000000-0005-0000-0000-0000D32E0000}"/>
    <cellStyle name="___PERSONAL_2_EWC 43.5MW8oMtresc 3_25_021_1_Unlevered Wildcat 04222008_Dep Update with 2008 stub year" xfId="16350" xr:uid="{00000000-0005-0000-0000-0000D42E0000}"/>
    <cellStyle name="___PERSONAL_2_EWC 43.5MW8oMtresc 3_25_021_1_Unlevered Wildcat 04222008_Dep Update with 2008 stub year 2" xfId="16351" xr:uid="{00000000-0005-0000-0000-0000D52E0000}"/>
    <cellStyle name="___PERSONAL_2_EWC 43.5MW8oMtresc 3_25_021_1_Unlevered Wildcat 04222008_Dep Update with 2008 stub year_BeechR Pivot Table 12.2.09" xfId="16352" xr:uid="{00000000-0005-0000-0000-0000D62E0000}"/>
    <cellStyle name="___PERSONAL_2_EWC 43.5MW8oMtresc 3_25_021_1_Unlevered Wildcat 04222008_Dep Update with 2008 stub year_BeechR Pivot Table 12.2.09 2" xfId="16353" xr:uid="{00000000-0005-0000-0000-0000D72E0000}"/>
    <cellStyle name="___PERSONAL_2_EWC 43.5MW8oMtresc 3_25_021_1_Unlevered Wildcat 04222008_Dep Update with 2008 stub year_IWNA 3-Pack ECCA Sheldon Funding 01302009" xfId="16354" xr:uid="{00000000-0005-0000-0000-0000D82E0000}"/>
    <cellStyle name="___PERSONAL_2_EWC 43.5MW8oMtresc 3_25_021_1_Unlevered Wildcat 04222008_Dep Update with 2008 stub year_IWNA 3-Pack ECCA Sheldon Funding 01302009 2" xfId="16355" xr:uid="{00000000-0005-0000-0000-0000D92E0000}"/>
    <cellStyle name="___PERSONAL_2_EWC 43.5MW8oMtresc 3_25_021_1_Unlevered Wildcat 04222008_Dep Update_BeechR Pivot Table 12.2.09" xfId="16356" xr:uid="{00000000-0005-0000-0000-0000DA2E0000}"/>
    <cellStyle name="___PERSONAL_2_EWC 43.5MW8oMtresc 3_25_021_1_Unlevered Wildcat 04222008_Dep Update_BeechR Pivot Table 12.2.09 2" xfId="16357" xr:uid="{00000000-0005-0000-0000-0000DB2E0000}"/>
    <cellStyle name="___PERSONAL_2_EWC 43.5MW8oMtresc 3_25_021_1_Unlevered Wildcat 04222008_Dep Update_IWNA 3-Pack ECCA Sheldon Funding 01302009" xfId="16358" xr:uid="{00000000-0005-0000-0000-0000DC2E0000}"/>
    <cellStyle name="___PERSONAL_2_EWC 43.5MW8oMtresc 3_25_021_1_Unlevered Wildcat 04222008_Dep Update_IWNA 3-Pack ECCA Sheldon Funding 01302009 2" xfId="16359" xr:uid="{00000000-0005-0000-0000-0000DD2E0000}"/>
    <cellStyle name="___PERSONAL_2_EWC 43.5MW8oMtresc 3_25_021_1_Unlevered Willow Creek 72MWs_111907" xfId="16360" xr:uid="{00000000-0005-0000-0000-0000DE2E0000}"/>
    <cellStyle name="___PERSONAL_2_EWC 43.5MW8oMtresc 3_25_021_1_Unlevered Willow Creek 72MWs_111907 2" xfId="16361" xr:uid="{00000000-0005-0000-0000-0000DF2E0000}"/>
    <cellStyle name="___PERSONAL_2_EWC 43.5MW8oMtresc 3_25_021_1_Unlevered Willow Creek 72MWs_111907_BeechR Pivot Table 12.2.09" xfId="16362" xr:uid="{00000000-0005-0000-0000-0000E02E0000}"/>
    <cellStyle name="___PERSONAL_2_EWC 43.5MW8oMtresc 3_25_021_1_Unlevered Willow Creek 72MWs_111907_BeechR Pivot Table 12.2.09 2" xfId="16363" xr:uid="{00000000-0005-0000-0000-0000E12E0000}"/>
    <cellStyle name="___PERSONAL_2_EWC 43.5MW8oMtresc 3_25_021_1_Unlevered Willow Creek 72MWs_111907_IWNA 3-Pack ECCA Sheldon Funding 01302009" xfId="16364" xr:uid="{00000000-0005-0000-0000-0000E22E0000}"/>
    <cellStyle name="___PERSONAL_2_EWC 43.5MW8oMtresc 3_25_021_1_Unlevered Willow Creek 72MWs_111907_IWNA 3-Pack ECCA Sheldon Funding 01302009 2" xfId="16365" xr:uid="{00000000-0005-0000-0000-0000E32E0000}"/>
    <cellStyle name="___PERSONAL_2_EWC 43.5MW8oMtresc 3_25_021_1_Unlevered_Beech_Ridge_100_5MW_021009_optimized NCF" xfId="16366" xr:uid="{00000000-0005-0000-0000-0000E42E0000}"/>
    <cellStyle name="___PERSONAL_2_EWC 43.5MW8oMtresc 3_25_021_1_Unlevered_Beech_Ridge_100_5MW_021009_optimized NCF 2" xfId="16367" xr:uid="{00000000-0005-0000-0000-0000E52E0000}"/>
    <cellStyle name="___PERSONAL_2_EWC 43.5MW8oMtresc 3_25_021_1_Unlevered_Grand Ridge_010809_v3" xfId="16368" xr:uid="{00000000-0005-0000-0000-0000E62E0000}"/>
    <cellStyle name="___PERSONAL_2_EWC 43.5MW8oMtresc 3_25_021_1_Unlevered_Grand Ridge_010809_v3 2" xfId="16369" xr:uid="{00000000-0005-0000-0000-0000E72E0000}"/>
    <cellStyle name="___PERSONAL_2_EWC 43.5MW8oMtresc 3_25_021_1_Unlevered_Grand Ridge_010809_v3_BeechR Pivot Table 12.2.09" xfId="16370" xr:uid="{00000000-0005-0000-0000-0000E82E0000}"/>
    <cellStyle name="___PERSONAL_2_EWC 43.5MW8oMtresc 3_25_021_1_Unlevered_Grand Ridge_010809_v3_BeechR Pivot Table 12.2.09 2" xfId="16371" xr:uid="{00000000-0005-0000-0000-0000E92E0000}"/>
    <cellStyle name="___PERSONAL_2_EWC 43.5MW8oMtresc 3_25_021_1_UPC New York Wind 1-8-08 v equity method FINAL" xfId="16372" xr:uid="{00000000-0005-0000-0000-0000EA2E0000}"/>
    <cellStyle name="___PERSONAL_2_EWC 43.5MW8oMtresc 3_25_021_1_UPC New York Wind 1-8-08 v equity method FINAL 2" xfId="16373" xr:uid="{00000000-0005-0000-0000-0000EB2E0000}"/>
    <cellStyle name="___PERSONAL_2_EWC 43.5MW8oMtresc 3_25_021_1_Vantage Cash FLow 100609" xfId="16374" xr:uid="{00000000-0005-0000-0000-0000EC2E0000}"/>
    <cellStyle name="___PERSONAL_2_EWC 43.5MW8oMtresc 3_25_021_1_Vantage Cash FLow 100609 2" xfId="16375" xr:uid="{00000000-0005-0000-0000-0000ED2E0000}"/>
    <cellStyle name="___PERSONAL_2_EWC 43.5MW8oMtresc 3_25_021_1_Vantage Model_PGE 15yr PPA_062409" xfId="16376" xr:uid="{00000000-0005-0000-0000-0000EE2E0000}"/>
    <cellStyle name="___PERSONAL_2_EWC 43.5MW8oMtresc 3_25_021_1_Vantage Model_PGE 15yr PPA_062409 2" xfId="16377" xr:uid="{00000000-0005-0000-0000-0000EF2E0000}"/>
    <cellStyle name="___PERSONAL_2_EWC 43.5MW8oMtresc 3_25_021_1_Vantage Model_PGE 15yr PPA_073009_JAR" xfId="16378" xr:uid="{00000000-0005-0000-0000-0000F02E0000}"/>
    <cellStyle name="___PERSONAL_2_EWC 43.5MW8oMtresc 3_25_021_1_Vantage Model_PGE 15yr PPA_073009_JAR 2" xfId="16379" xr:uid="{00000000-0005-0000-0000-0000F12E0000}"/>
    <cellStyle name="___PERSONAL_2_EWC 43.5MW8oMtresc 3_25_021_1_Vantage Model_PGE 15yr PPA_100909" xfId="16380" xr:uid="{00000000-0005-0000-0000-0000F22E0000}"/>
    <cellStyle name="___PERSONAL_2_EWC 43.5MW8oMtresc 3_25_021_1_Vantage Model_PGE 15yr PPA_100909 2" xfId="16381" xr:uid="{00000000-0005-0000-0000-0000F32E0000}"/>
    <cellStyle name="___PERSONAL_2_EWC 43.5MW8oMtresc 3_25_021_1_Vento III v17i (8.9% Haircut, 60% Tax)" xfId="16382" xr:uid="{00000000-0005-0000-0000-0000F42E0000}"/>
    <cellStyle name="___PERSONAL_2_EWC 43.5MW8oMtresc 3_25_021_1_Vento III v22i (Haircut, 6Y CF, 76% tax)" xfId="16383" xr:uid="{00000000-0005-0000-0000-0000F52E0000}"/>
    <cellStyle name="___PERSONAL_2_EWC 43.5MW8oMtresc 3_25_021_1_Vento III v28g Base" xfId="16384" xr:uid="{00000000-0005-0000-0000-0000F62E0000}"/>
    <cellStyle name="___PERSONAL_2_EWC 43.5MW8oMtresc 3_25_021_1_Vento III v28k JPMyyy" xfId="16385" xr:uid="{00000000-0005-0000-0000-0000F72E0000}"/>
    <cellStyle name="___PERSONAL_2_EWC 43.5MW8oMtresc 3_25_021_1_White Oak_67.5_150MW_110409_OUR CASE" xfId="16386" xr:uid="{00000000-0005-0000-0000-0000F82E0000}"/>
    <cellStyle name="___PERSONAL_2_EWC 43.5MW8oMtresc 3_25_021_1_White Oak_67.5_150MW_110409_OUR CASE 2" xfId="16387" xr:uid="{00000000-0005-0000-0000-0000F92E0000}"/>
    <cellStyle name="___PERSONAL_2_EWC 43.5MW8oMtresc 3_25_021_1_WPP - Ormat 6-5-2007  v19i with internal accounting v3 eq method FINAL" xfId="16388" xr:uid="{00000000-0005-0000-0000-0000FA2E0000}"/>
    <cellStyle name="___PERSONAL_2_EWC 43.5MW8oMtresc 3_25_021_1_WPP - Ormat 6-5-2007  v19i with internal accounting v3 eq method FINAL 2" xfId="16389" xr:uid="{00000000-0005-0000-0000-0000FB2E0000}"/>
    <cellStyle name="___PERSONAL_2_EWC 43.5MW8oMtresc 3_25_021_CHECK - White Creek Final Closing Model_2007 11 16 vequity method FINAL" xfId="16390" xr:uid="{00000000-0005-0000-0000-0000FC2E0000}"/>
    <cellStyle name="___PERSONAL_2_EWC 43.5MW8oMtresc 3_25_021_CHECK - White Creek Final Closing Model_2007 11 16 vequity method FINAL 2" xfId="16391" xr:uid="{00000000-0005-0000-0000-0000FD2E0000}"/>
    <cellStyle name="___PERSONAL_2_EWC 43.5MW8oMtresc 3_25_021_CHECK - White Creek Final Closing Model_2007 11 16 vequity method FINAL 2 2" xfId="16392" xr:uid="{00000000-0005-0000-0000-0000FE2E0000}"/>
    <cellStyle name="___PERSONAL_2_EWC 43.5MW8oMtresc 3_25_021_CHECK - White Creek Final Closing Model_2007 11 16 vequity method FINAL 3" xfId="16393" xr:uid="{00000000-0005-0000-0000-0000FF2E0000}"/>
    <cellStyle name="___PERSONAL_2_EWC 43.5MW8oMtresc 3_25_021_Horizon round 1 model vFINAL" xfId="16394" xr:uid="{00000000-0005-0000-0000-0000002F0000}"/>
    <cellStyle name="___PERSONAL_2_EWC 43.5MW8oMtresc 3_25_021_Horizon round 1 model vFINAL 2" xfId="16395" xr:uid="{00000000-0005-0000-0000-0000012F0000}"/>
    <cellStyle name="___PERSONAL_2_EWC 43.5MW8oMtresc 3_25_021_Horizon round 1 model vFINAL 2 2" xfId="16396" xr:uid="{00000000-0005-0000-0000-0000022F0000}"/>
    <cellStyle name="___PERSONAL_2_EWC 43.5MW8oMtresc 3_25_021_Horizon round 1 model vFINAL 3" xfId="16397" xr:uid="{00000000-0005-0000-0000-0000032F0000}"/>
    <cellStyle name="___PERSONAL_2_EWC 43.5MW8oMtresc 3_25_021_Horizon round 1 model vFINAL 3 2" xfId="16398" xr:uid="{00000000-0005-0000-0000-0000042F0000}"/>
    <cellStyle name="___PERSONAL_2_EWC 43.5MW8oMtresc 3_25_021_Horizon round 1 model vFINAL 4" xfId="16399" xr:uid="{00000000-0005-0000-0000-0000052F0000}"/>
    <cellStyle name="___PERSONAL_2_EWC 43.5MW8oMtresc 3_25_021_Horizon round 1 model vFINAL_1" xfId="16400" xr:uid="{00000000-0005-0000-0000-0000062F0000}"/>
    <cellStyle name="___PERSONAL_2_EWC 43.5MW8oMtresc 3_25_021_Horizon round 1 model vFINAL_1 2" xfId="16401" xr:uid="{00000000-0005-0000-0000-0000072F0000}"/>
    <cellStyle name="___PERSONAL_2_EWC 43.5MW8oMtresc 3_25_021_Horizon round 1 model vFINAL_1 2 2" xfId="16402" xr:uid="{00000000-0005-0000-0000-0000082F0000}"/>
    <cellStyle name="___PERSONAL_2_EWC 43.5MW8oMtresc 3_25_021_Horizon round 1 model vFINAL_1 3" xfId="16403" xr:uid="{00000000-0005-0000-0000-0000092F0000}"/>
    <cellStyle name="___PERSONAL_2_EWC 43.5MW8oMtresc 3_25_021_Horizon round 1 model vFINAL_1 3 2" xfId="16404" xr:uid="{00000000-0005-0000-0000-00000A2F0000}"/>
    <cellStyle name="___PERSONAL_2_EWC 43.5MW8oMtresc 3_25_021_Horizon round 1 model vFINAL_1 4" xfId="16405" xr:uid="{00000000-0005-0000-0000-00000B2F0000}"/>
    <cellStyle name="___PERSONAL_2_EWC 43.5MW8oMtresc 3_25_021_Horizon round 1 model vFINAL_1_Project Farwest III Model 03-20-07 v135" xfId="16406" xr:uid="{00000000-0005-0000-0000-00000C2F0000}"/>
    <cellStyle name="___PERSONAL_2_EWC 43.5MW8oMtresc 3_25_021_Horizon round 1 model vFINAL_1_Project Farwest III Model 03-20-07 v135 2" xfId="16407" xr:uid="{00000000-0005-0000-0000-00000D2F0000}"/>
    <cellStyle name="___PERSONAL_2_EWC 43.5MW8oMtresc 3_25_021_Horizon round 1 model vFINAL_1_Project Farwest III Model 03-20-07 v135 2 2" xfId="16408" xr:uid="{00000000-0005-0000-0000-00000E2F0000}"/>
    <cellStyle name="___PERSONAL_2_EWC 43.5MW8oMtresc 3_25_021_Horizon round 1 model vFINAL_1_Project Farwest III Model 03-20-07 v135 3" xfId="16409" xr:uid="{00000000-0005-0000-0000-00000F2F0000}"/>
    <cellStyle name="___PERSONAL_2_EWC 43.5MW8oMtresc 3_25_021_Horizon round 1 model vFINAL_1_Project Farwest III Model 03-20-07 v135 3 2" xfId="16410" xr:uid="{00000000-0005-0000-0000-0000102F0000}"/>
    <cellStyle name="___PERSONAL_2_EWC 43.5MW8oMtresc 3_25_021_Horizon round 1 model vFINAL_1_Project Farwest III Model 03-20-07 v135 4" xfId="16411" xr:uid="{00000000-0005-0000-0000-0000112F0000}"/>
    <cellStyle name="___PERSONAL_2_EWC 43.5MW8oMtresc 3_25_021_Horizon round 1 model vFINAL_1_Project Farwest III Model 03-20-07 v135_UPC G&amp;A (5-3-07)" xfId="16412" xr:uid="{00000000-0005-0000-0000-0000122F0000}"/>
    <cellStyle name="___PERSONAL_2_EWC 43.5MW8oMtresc 3_25_021_Horizon round 1 model vFINAL_1_Project Farwest III Model 03-20-07 v135_UPC G&amp;A (5-3-07) 2" xfId="16413" xr:uid="{00000000-0005-0000-0000-0000132F0000}"/>
    <cellStyle name="___PERSONAL_2_EWC 43.5MW8oMtresc 3_25_021_Horizon round 1 model vFINAL_1_Project Farwest III Model 03-20-07 v135_UPC G&amp;A (5-3-07) 2 2" xfId="16414" xr:uid="{00000000-0005-0000-0000-0000142F0000}"/>
    <cellStyle name="___PERSONAL_2_EWC 43.5MW8oMtresc 3_25_021_Horizon round 1 model vFINAL_1_Project Farwest III Model 03-20-07 v135_UPC G&amp;A (5-3-07) 3" xfId="16415" xr:uid="{00000000-0005-0000-0000-0000152F0000}"/>
    <cellStyle name="___PERSONAL_2_EWC 43.5MW8oMtresc 3_25_021_Horizon round 1 model vFINAL_1_Project Farwest III Model 03-20-07 v135_UPC G&amp;A (5-3-07) 3 2" xfId="16416" xr:uid="{00000000-0005-0000-0000-0000162F0000}"/>
    <cellStyle name="___PERSONAL_2_EWC 43.5MW8oMtresc 3_25_021_Horizon round 1 model vFINAL_1_Project Farwest III Model 03-20-07 v135_UPC G&amp;A (5-3-07) 4" xfId="16417" xr:uid="{00000000-0005-0000-0000-0000172F0000}"/>
    <cellStyle name="___PERSONAL_2_EWC 43.5MW8oMtresc 3_25_021_Horizon round 1 model vFINAL_1_Project Makani Model 04-11-07 v6" xfId="16418" xr:uid="{00000000-0005-0000-0000-0000182F0000}"/>
    <cellStyle name="___PERSONAL_2_EWC 43.5MW8oMtresc 3_25_021_Horizon round 1 model vFINAL_1_Project Makani Model 04-11-07 v6 2" xfId="16419" xr:uid="{00000000-0005-0000-0000-0000192F0000}"/>
    <cellStyle name="___PERSONAL_2_EWC 43.5MW8oMtresc 3_25_021_Horizon round 1 model vFINAL_1_Project Makani Model 04-11-07 v6 2 2" xfId="16420" xr:uid="{00000000-0005-0000-0000-00001A2F0000}"/>
    <cellStyle name="___PERSONAL_2_EWC 43.5MW8oMtresc 3_25_021_Horizon round 1 model vFINAL_1_Project Makani Model 04-11-07 v6 3" xfId="16421" xr:uid="{00000000-0005-0000-0000-00001B2F0000}"/>
    <cellStyle name="___PERSONAL_2_EWC 43.5MW8oMtresc 3_25_021_Horizon round 1 model vFINAL_1_Project Makani Model 04-11-07 v6 3 2" xfId="16422" xr:uid="{00000000-0005-0000-0000-00001C2F0000}"/>
    <cellStyle name="___PERSONAL_2_EWC 43.5MW8oMtresc 3_25_021_Horizon round 1 model vFINAL_1_Project Makani Model 04-11-07 v6 4" xfId="16423" xr:uid="{00000000-0005-0000-0000-00001D2F0000}"/>
    <cellStyle name="___PERSONAL_2_EWC 43.5MW8oMtresc 3_25_021_Horizon round 1 model vFINAL_1_Project Makani Model 04-11-07 v6_UPC G&amp;A (5-3-07)" xfId="16424" xr:uid="{00000000-0005-0000-0000-00001E2F0000}"/>
    <cellStyle name="___PERSONAL_2_EWC 43.5MW8oMtresc 3_25_021_Horizon round 1 model vFINAL_1_Project Makani Model 04-11-07 v6_UPC G&amp;A (5-3-07) 2" xfId="16425" xr:uid="{00000000-0005-0000-0000-00001F2F0000}"/>
    <cellStyle name="___PERSONAL_2_EWC 43.5MW8oMtresc 3_25_021_Horizon round 1 model vFINAL_1_Project Makani Model 04-11-07 v6_UPC G&amp;A (5-3-07) 2 2" xfId="16426" xr:uid="{00000000-0005-0000-0000-0000202F0000}"/>
    <cellStyle name="___PERSONAL_2_EWC 43.5MW8oMtresc 3_25_021_Horizon round 1 model vFINAL_1_Project Makani Model 04-11-07 v6_UPC G&amp;A (5-3-07) 3" xfId="16427" xr:uid="{00000000-0005-0000-0000-0000212F0000}"/>
    <cellStyle name="___PERSONAL_2_EWC 43.5MW8oMtresc 3_25_021_Horizon round 1 model vFINAL_1_Project Makani Model 04-11-07 v6_UPC G&amp;A (5-3-07) 3 2" xfId="16428" xr:uid="{00000000-0005-0000-0000-0000222F0000}"/>
    <cellStyle name="___PERSONAL_2_EWC 43.5MW8oMtresc 3_25_021_Horizon round 1 model vFINAL_1_Project Makani Model 04-11-07 v6_UPC G&amp;A (5-3-07) 4" xfId="16429" xr:uid="{00000000-0005-0000-0000-0000232F0000}"/>
    <cellStyle name="___PERSONAL_2_EWC 43.5MW8oMtresc 3_25_021_Pre-Tax GAAP" xfId="16430" xr:uid="{00000000-0005-0000-0000-0000242F0000}"/>
    <cellStyle name="___PERSONAL_2_EWC 43.5MW8oMtresc 3_25_021_Pre-Tax GAAP 2" xfId="16431" xr:uid="{00000000-0005-0000-0000-0000252F0000}"/>
    <cellStyle name="___PERSONAL_2_EWC 43.5MW8oMtresc 3_25_021_Pre-Tax GAAP 2 2" xfId="16432" xr:uid="{00000000-0005-0000-0000-0000262F0000}"/>
    <cellStyle name="___PERSONAL_2_EWC 43.5MW8oMtresc 3_25_021_Pre-Tax GAAP 3" xfId="16433" xr:uid="{00000000-0005-0000-0000-0000272F0000}"/>
    <cellStyle name="___PERSONAL_2_EWC 43.5MW8oMtresc 3_25_021_WPP - Ormat 6-5-2007  v19i with internal accounting v3 eq method FINAL" xfId="16434" xr:uid="{00000000-0005-0000-0000-0000282F0000}"/>
    <cellStyle name="___PERSONAL_2_EWC 43.5MW8oMtresc 3_25_021_WPP - Ormat 6-5-2007  v19i with internal accounting v3 eq method FINAL 2" xfId="16435" xr:uid="{00000000-0005-0000-0000-0000292F0000}"/>
    <cellStyle name="___PERSONAL_2_EWC 43.5MW8oMtresc 3_25_021_WPP - Ormat 6-5-2007  v19i with internal accounting v3 eq method FINAL 2 2" xfId="16436" xr:uid="{00000000-0005-0000-0000-00002A2F0000}"/>
    <cellStyle name="___PERSONAL_2_EWC 43.5MW8oMtresc 3_25_021_WPP - Ormat 6-5-2007  v19i with internal accounting v3 eq method FINAL 3" xfId="16437" xr:uid="{00000000-0005-0000-0000-00002B2F0000}"/>
    <cellStyle name="___PERSONAL_2_EWC 43.5MW8oMtresc 3_25_02v2" xfId="16438" xr:uid="{00000000-0005-0000-0000-00002C2F0000}"/>
    <cellStyle name="___PERSONAL_2_EWC 43.5MW8oMtresc 3_25_02v2 2" xfId="16439" xr:uid="{00000000-0005-0000-0000-00002D2F0000}"/>
    <cellStyle name="___PERSONAL_2_EWC 43.5MW8oMtresc 3_25_02v2 2 2" xfId="16440" xr:uid="{00000000-0005-0000-0000-00002E2F0000}"/>
    <cellStyle name="___PERSONAL_2_EWC 43.5MW8oMtresc 3_25_02v2 2 2 2" xfId="16441" xr:uid="{00000000-0005-0000-0000-00002F2F0000}"/>
    <cellStyle name="___PERSONAL_2_EWC 43.5MW8oMtresc 3_25_02v2 2 3" xfId="16442" xr:uid="{00000000-0005-0000-0000-0000302F0000}"/>
    <cellStyle name="___PERSONAL_2_EWC 43.5MW8oMtresc 3_25_02v2 2 3 2" xfId="16443" xr:uid="{00000000-0005-0000-0000-0000312F0000}"/>
    <cellStyle name="___PERSONAL_2_EWC 43.5MW8oMtresc 3_25_02v2 2 4" xfId="16444" xr:uid="{00000000-0005-0000-0000-0000322F0000}"/>
    <cellStyle name="___PERSONAL_2_EWC 43.5MW8oMtresc 3_25_02v2 2 4 2" xfId="16445" xr:uid="{00000000-0005-0000-0000-0000332F0000}"/>
    <cellStyle name="___PERSONAL_2_EWC 43.5MW8oMtresc 3_25_02v2 2 5" xfId="16446" xr:uid="{00000000-0005-0000-0000-0000342F0000}"/>
    <cellStyle name="___PERSONAL_2_EWC 43.5MW8oMtresc 3_25_02v2 2 5 2" xfId="16447" xr:uid="{00000000-0005-0000-0000-0000352F0000}"/>
    <cellStyle name="___PERSONAL_2_EWC 43.5MW8oMtresc 3_25_02v2 2 6" xfId="16448" xr:uid="{00000000-0005-0000-0000-0000362F0000}"/>
    <cellStyle name="___PERSONAL_2_EWC 43.5MW8oMtresc 3_25_02v2 3" xfId="16449" xr:uid="{00000000-0005-0000-0000-0000372F0000}"/>
    <cellStyle name="___PERSONAL_2_EWC 43.5MW8oMtresc 3_25_02v2 3 2" xfId="16450" xr:uid="{00000000-0005-0000-0000-0000382F0000}"/>
    <cellStyle name="___PERSONAL_2_EWC 43.5MW8oMtresc 3_25_02v2 3 2 2" xfId="16451" xr:uid="{00000000-0005-0000-0000-0000392F0000}"/>
    <cellStyle name="___PERSONAL_2_EWC 43.5MW8oMtresc 3_25_02v2 3 3" xfId="16452" xr:uid="{00000000-0005-0000-0000-00003A2F0000}"/>
    <cellStyle name="___PERSONAL_2_EWC 43.5MW8oMtresc 3_25_02v2 3 3 2" xfId="16453" xr:uid="{00000000-0005-0000-0000-00003B2F0000}"/>
    <cellStyle name="___PERSONAL_2_EWC 43.5MW8oMtresc 3_25_02v2 3 4" xfId="16454" xr:uid="{00000000-0005-0000-0000-00003C2F0000}"/>
    <cellStyle name="___PERSONAL_2_EWC 43.5MW8oMtresc 3_25_02v2 3 4 2" xfId="16455" xr:uid="{00000000-0005-0000-0000-00003D2F0000}"/>
    <cellStyle name="___PERSONAL_2_EWC 43.5MW8oMtresc 3_25_02v2 3 5" xfId="16456" xr:uid="{00000000-0005-0000-0000-00003E2F0000}"/>
    <cellStyle name="___PERSONAL_2_EWC 43.5MW8oMtresc 3_25_02v2 3 5 2" xfId="16457" xr:uid="{00000000-0005-0000-0000-00003F2F0000}"/>
    <cellStyle name="___PERSONAL_2_EWC 43.5MW8oMtresc 3_25_02v2 3 6" xfId="16458" xr:uid="{00000000-0005-0000-0000-0000402F0000}"/>
    <cellStyle name="___PERSONAL_2_EWC 43.5MW8oMtresc 3_25_02v2 4" xfId="16459" xr:uid="{00000000-0005-0000-0000-0000412F0000}"/>
    <cellStyle name="___PERSONAL_2_EWC 43.5MW8oMtresc 3_25_02v2_CHECK - White Creek Final Closing Model_2007 11 16 vequity method FINAL" xfId="16460" xr:uid="{00000000-0005-0000-0000-0000422F0000}"/>
    <cellStyle name="___PERSONAL_2_EWC 43.5MW8oMtresc 3_25_02v2_CHECK - White Creek Final Closing Model_2007 11 16 vequity method FINAL 2" xfId="16461" xr:uid="{00000000-0005-0000-0000-0000432F0000}"/>
    <cellStyle name="___PERSONAL_2_EWC 43.5MW8oMtresc 3_25_02v2_CHECK - White Creek Final Closing Model_2007 11 16 vequity method FINAL 2 2" xfId="16462" xr:uid="{00000000-0005-0000-0000-0000442F0000}"/>
    <cellStyle name="___PERSONAL_2_EWC 43.5MW8oMtresc 3_25_02v2_CHECK - White Creek Final Closing Model_2007 11 16 vequity method FINAL 3" xfId="16463" xr:uid="{00000000-0005-0000-0000-0000452F0000}"/>
    <cellStyle name="___PERSONAL_2_EWC 43.5MW8oMtresc 3_25_02v2_Horizon round 1 model vFINAL" xfId="16464" xr:uid="{00000000-0005-0000-0000-0000462F0000}"/>
    <cellStyle name="___PERSONAL_2_EWC 43.5MW8oMtresc 3_25_02v2_Horizon round 1 model vFINAL 2" xfId="16465" xr:uid="{00000000-0005-0000-0000-0000472F0000}"/>
    <cellStyle name="___PERSONAL_2_EWC 43.5MW8oMtresc 3_25_02v2_Horizon round 1 model vFINAL 2 2" xfId="16466" xr:uid="{00000000-0005-0000-0000-0000482F0000}"/>
    <cellStyle name="___PERSONAL_2_EWC 43.5MW8oMtresc 3_25_02v2_Horizon round 1 model vFINAL 3" xfId="16467" xr:uid="{00000000-0005-0000-0000-0000492F0000}"/>
    <cellStyle name="___PERSONAL_2_EWC 43.5MW8oMtresc 3_25_02v2_Horizon round 1 model vFINAL 3 2" xfId="16468" xr:uid="{00000000-0005-0000-0000-00004A2F0000}"/>
    <cellStyle name="___PERSONAL_2_EWC 43.5MW8oMtresc 3_25_02v2_Horizon round 1 model vFINAL 4" xfId="16469" xr:uid="{00000000-0005-0000-0000-00004B2F0000}"/>
    <cellStyle name="___PERSONAL_2_EWC 43.5MW8oMtresc 3_25_02v2_Horizon round 1 model vFINAL_1" xfId="16470" xr:uid="{00000000-0005-0000-0000-00004C2F0000}"/>
    <cellStyle name="___PERSONAL_2_EWC 43.5MW8oMtresc 3_25_02v2_Horizon round 1 model vFINAL_1 2" xfId="16471" xr:uid="{00000000-0005-0000-0000-00004D2F0000}"/>
    <cellStyle name="___PERSONAL_2_EWC 43.5MW8oMtresc 3_25_02v2_Horizon round 1 model vFINAL_1 2 2" xfId="16472" xr:uid="{00000000-0005-0000-0000-00004E2F0000}"/>
    <cellStyle name="___PERSONAL_2_EWC 43.5MW8oMtresc 3_25_02v2_Horizon round 1 model vFINAL_1 3" xfId="16473" xr:uid="{00000000-0005-0000-0000-00004F2F0000}"/>
    <cellStyle name="___PERSONAL_2_EWC 43.5MW8oMtresc 3_25_02v2_Horizon round 1 model vFINAL_1 3 2" xfId="16474" xr:uid="{00000000-0005-0000-0000-0000502F0000}"/>
    <cellStyle name="___PERSONAL_2_EWC 43.5MW8oMtresc 3_25_02v2_Horizon round 1 model vFINAL_1 4" xfId="16475" xr:uid="{00000000-0005-0000-0000-0000512F0000}"/>
    <cellStyle name="___PERSONAL_2_EWC 43.5MW8oMtresc 3_25_02v2_Horizon round 1 model vFINAL_1_Project Farwest III Model 03-20-07 v135" xfId="16476" xr:uid="{00000000-0005-0000-0000-0000522F0000}"/>
    <cellStyle name="___PERSONAL_2_EWC 43.5MW8oMtresc 3_25_02v2_Horizon round 1 model vFINAL_1_Project Farwest III Model 03-20-07 v135 2" xfId="16477" xr:uid="{00000000-0005-0000-0000-0000532F0000}"/>
    <cellStyle name="___PERSONAL_2_EWC 43.5MW8oMtresc 3_25_02v2_Horizon round 1 model vFINAL_1_Project Farwest III Model 03-20-07 v135 2 2" xfId="16478" xr:uid="{00000000-0005-0000-0000-0000542F0000}"/>
    <cellStyle name="___PERSONAL_2_EWC 43.5MW8oMtresc 3_25_02v2_Horizon round 1 model vFINAL_1_Project Farwest III Model 03-20-07 v135 3" xfId="16479" xr:uid="{00000000-0005-0000-0000-0000552F0000}"/>
    <cellStyle name="___PERSONAL_2_EWC 43.5MW8oMtresc 3_25_02v2_Horizon round 1 model vFINAL_1_Project Farwest III Model 03-20-07 v135 3 2" xfId="16480" xr:uid="{00000000-0005-0000-0000-0000562F0000}"/>
    <cellStyle name="___PERSONAL_2_EWC 43.5MW8oMtresc 3_25_02v2_Horizon round 1 model vFINAL_1_Project Farwest III Model 03-20-07 v135 4" xfId="16481" xr:uid="{00000000-0005-0000-0000-0000572F0000}"/>
    <cellStyle name="___PERSONAL_2_EWC 43.5MW8oMtresc 3_25_02v2_Horizon round 1 model vFINAL_1_Project Farwest III Model 03-20-07 v135_UPC G&amp;A (5-3-07)" xfId="16482" xr:uid="{00000000-0005-0000-0000-0000582F0000}"/>
    <cellStyle name="___PERSONAL_2_EWC 43.5MW8oMtresc 3_25_02v2_Horizon round 1 model vFINAL_1_Project Farwest III Model 03-20-07 v135_UPC G&amp;A (5-3-07) 2" xfId="16483" xr:uid="{00000000-0005-0000-0000-0000592F0000}"/>
    <cellStyle name="___PERSONAL_2_EWC 43.5MW8oMtresc 3_25_02v2_Horizon round 1 model vFINAL_1_Project Farwest III Model 03-20-07 v135_UPC G&amp;A (5-3-07) 2 2" xfId="16484" xr:uid="{00000000-0005-0000-0000-00005A2F0000}"/>
    <cellStyle name="___PERSONAL_2_EWC 43.5MW8oMtresc 3_25_02v2_Horizon round 1 model vFINAL_1_Project Farwest III Model 03-20-07 v135_UPC G&amp;A (5-3-07) 3" xfId="16485" xr:uid="{00000000-0005-0000-0000-00005B2F0000}"/>
    <cellStyle name="___PERSONAL_2_EWC 43.5MW8oMtresc 3_25_02v2_Horizon round 1 model vFINAL_1_Project Farwest III Model 03-20-07 v135_UPC G&amp;A (5-3-07) 3 2" xfId="16486" xr:uid="{00000000-0005-0000-0000-00005C2F0000}"/>
    <cellStyle name="___PERSONAL_2_EWC 43.5MW8oMtresc 3_25_02v2_Horizon round 1 model vFINAL_1_Project Farwest III Model 03-20-07 v135_UPC G&amp;A (5-3-07) 4" xfId="16487" xr:uid="{00000000-0005-0000-0000-00005D2F0000}"/>
    <cellStyle name="___PERSONAL_2_EWC 43.5MW8oMtresc 3_25_02v2_Horizon round 1 model vFINAL_1_Project Makani Model 04-11-07 v6" xfId="16488" xr:uid="{00000000-0005-0000-0000-00005E2F0000}"/>
    <cellStyle name="___PERSONAL_2_EWC 43.5MW8oMtresc 3_25_02v2_Horizon round 1 model vFINAL_1_Project Makani Model 04-11-07 v6 2" xfId="16489" xr:uid="{00000000-0005-0000-0000-00005F2F0000}"/>
    <cellStyle name="___PERSONAL_2_EWC 43.5MW8oMtresc 3_25_02v2_Horizon round 1 model vFINAL_1_Project Makani Model 04-11-07 v6 2 2" xfId="16490" xr:uid="{00000000-0005-0000-0000-0000602F0000}"/>
    <cellStyle name="___PERSONAL_2_EWC 43.5MW8oMtresc 3_25_02v2_Horizon round 1 model vFINAL_1_Project Makani Model 04-11-07 v6 3" xfId="16491" xr:uid="{00000000-0005-0000-0000-0000612F0000}"/>
    <cellStyle name="___PERSONAL_2_EWC 43.5MW8oMtresc 3_25_02v2_Horizon round 1 model vFINAL_1_Project Makani Model 04-11-07 v6 3 2" xfId="16492" xr:uid="{00000000-0005-0000-0000-0000622F0000}"/>
    <cellStyle name="___PERSONAL_2_EWC 43.5MW8oMtresc 3_25_02v2_Horizon round 1 model vFINAL_1_Project Makani Model 04-11-07 v6 4" xfId="16493" xr:uid="{00000000-0005-0000-0000-0000632F0000}"/>
    <cellStyle name="___PERSONAL_2_EWC 43.5MW8oMtresc 3_25_02v2_Horizon round 1 model vFINAL_1_Project Makani Model 04-11-07 v6_UPC G&amp;A (5-3-07)" xfId="16494" xr:uid="{00000000-0005-0000-0000-0000642F0000}"/>
    <cellStyle name="___PERSONAL_2_EWC 43.5MW8oMtresc 3_25_02v2_Horizon round 1 model vFINAL_1_Project Makani Model 04-11-07 v6_UPC G&amp;A (5-3-07) 2" xfId="16495" xr:uid="{00000000-0005-0000-0000-0000652F0000}"/>
    <cellStyle name="___PERSONAL_2_EWC 43.5MW8oMtresc 3_25_02v2_Horizon round 1 model vFINAL_1_Project Makani Model 04-11-07 v6_UPC G&amp;A (5-3-07) 2 2" xfId="16496" xr:uid="{00000000-0005-0000-0000-0000662F0000}"/>
    <cellStyle name="___PERSONAL_2_EWC 43.5MW8oMtresc 3_25_02v2_Horizon round 1 model vFINAL_1_Project Makani Model 04-11-07 v6_UPC G&amp;A (5-3-07) 3" xfId="16497" xr:uid="{00000000-0005-0000-0000-0000672F0000}"/>
    <cellStyle name="___PERSONAL_2_EWC 43.5MW8oMtresc 3_25_02v2_Horizon round 1 model vFINAL_1_Project Makani Model 04-11-07 v6_UPC G&amp;A (5-3-07) 3 2" xfId="16498" xr:uid="{00000000-0005-0000-0000-0000682F0000}"/>
    <cellStyle name="___PERSONAL_2_EWC 43.5MW8oMtresc 3_25_02v2_Horizon round 1 model vFINAL_1_Project Makani Model 04-11-07 v6_UPC G&amp;A (5-3-07) 4" xfId="16499" xr:uid="{00000000-0005-0000-0000-0000692F0000}"/>
    <cellStyle name="___PERSONAL_2_EWC 43.5MW8oMtresc 3_25_02v2_Pre-Tax GAAP" xfId="16500" xr:uid="{00000000-0005-0000-0000-00006A2F0000}"/>
    <cellStyle name="___PERSONAL_2_EWC 43.5MW8oMtresc 3_25_02v2_Pre-Tax GAAP 2" xfId="16501" xr:uid="{00000000-0005-0000-0000-00006B2F0000}"/>
    <cellStyle name="___PERSONAL_2_EWC 43.5MW8oMtresc 3_25_02v2_Pre-Tax GAAP 2 2" xfId="16502" xr:uid="{00000000-0005-0000-0000-00006C2F0000}"/>
    <cellStyle name="___PERSONAL_2_EWC 43.5MW8oMtresc 3_25_02v2_Pre-Tax GAAP 3" xfId="16503" xr:uid="{00000000-0005-0000-0000-00006D2F0000}"/>
    <cellStyle name="___PERSONAL_2_EWC 43.5MW8oMtresc 3_25_02v2_WPP - Ormat 6-5-2007  v19i with internal accounting v3 eq method FINAL" xfId="16504" xr:uid="{00000000-0005-0000-0000-00006E2F0000}"/>
    <cellStyle name="___PERSONAL_2_EWC 43.5MW8oMtresc 3_25_02v2_WPP - Ormat 6-5-2007  v19i with internal accounting v3 eq method FINAL 2" xfId="16505" xr:uid="{00000000-0005-0000-0000-00006F2F0000}"/>
    <cellStyle name="___PERSONAL_2_EWC 43.5MW8oMtresc 3_25_02v2_WPP - Ormat 6-5-2007  v19i with internal accounting v3 eq method FINAL 2 2" xfId="16506" xr:uid="{00000000-0005-0000-0000-0000702F0000}"/>
    <cellStyle name="___PERSONAL_2_EWC 43.5MW8oMtresc 3_25_02v2_WPP - Ormat 6-5-2007  v19i with internal accounting v3 eq method FINAL 3" xfId="16507" xr:uid="{00000000-0005-0000-0000-0000712F0000}"/>
    <cellStyle name="___PERSONAL_2_EWC 43.5MW8oMtresc 3_25_02v2w_esc" xfId="16508" xr:uid="{00000000-0005-0000-0000-0000722F0000}"/>
    <cellStyle name="___PERSONAL_2_EWC 43.5MW8oMtresc 3_25_02v2w_esc 2" xfId="16509" xr:uid="{00000000-0005-0000-0000-0000732F0000}"/>
    <cellStyle name="___PERSONAL_2_EWC 43.5MW8oMtresc 3_25_02v2w_esc 2 2" xfId="16510" xr:uid="{00000000-0005-0000-0000-0000742F0000}"/>
    <cellStyle name="___PERSONAL_2_EWC 43.5MW8oMtresc 3_25_02v2w_esc 2_Accounting" xfId="16511" xr:uid="{00000000-0005-0000-0000-0000752F0000}"/>
    <cellStyle name="___PERSONAL_2_EWC 43.5MW8oMtresc 3_25_02v2w_esc 2_Accounting 2" xfId="16512" xr:uid="{00000000-0005-0000-0000-0000762F0000}"/>
    <cellStyle name="___PERSONAL_2_EWC 43.5MW8oMtresc 3_25_02v2w_esc 2_Book3" xfId="16513" xr:uid="{00000000-0005-0000-0000-0000772F0000}"/>
    <cellStyle name="___PERSONAL_2_EWC 43.5MW8oMtresc 3_25_02v2w_esc 2_Book3 2" xfId="16514" xr:uid="{00000000-0005-0000-0000-0000782F0000}"/>
    <cellStyle name="___PERSONAL_2_EWC 43.5MW8oMtresc 3_25_02v2w_esc 2_Naturener Montana Portfolio_temp_Part2" xfId="16515" xr:uid="{00000000-0005-0000-0000-0000792F0000}"/>
    <cellStyle name="___PERSONAL_2_EWC 43.5MW8oMtresc 3_25_02v2w_esc 2_Naturener Montana Portfolio_temp_Part2 2" xfId="16516" xr:uid="{00000000-0005-0000-0000-00007A2F0000}"/>
    <cellStyle name="___PERSONAL_2_EWC 43.5MW8oMtresc 3_25_02v2w_esc 3" xfId="16517" xr:uid="{00000000-0005-0000-0000-00007B2F0000}"/>
    <cellStyle name="___PERSONAL_2_EWC 43.5MW8oMtresc 3_25_02v2w_esc 3 2" xfId="16518" xr:uid="{00000000-0005-0000-0000-00007C2F0000}"/>
    <cellStyle name="___PERSONAL_2_EWC 43.5MW8oMtresc 3_25_02v2w_esc 4" xfId="16519" xr:uid="{00000000-0005-0000-0000-00007D2F0000}"/>
    <cellStyle name="___PERSONAL_2_EWC 43.5MW8oMtresc 3_25_02v2w_esc 4 2" xfId="16520" xr:uid="{00000000-0005-0000-0000-00007E2F0000}"/>
    <cellStyle name="___PERSONAL_2_EWC 43.5MW8oMtresc 3_25_02v2w_esc 5" xfId="16521" xr:uid="{00000000-0005-0000-0000-00007F2F0000}"/>
    <cellStyle name="___PERSONAL_2_EWC 43.5MW8oMtresc 3_25_02v2w_esc 5 2" xfId="16522" xr:uid="{00000000-0005-0000-0000-0000802F0000}"/>
    <cellStyle name="___PERSONAL_2_EWC 43.5MW8oMtresc 3_25_02v2w_esc 6" xfId="16523" xr:uid="{00000000-0005-0000-0000-0000812F0000}"/>
    <cellStyle name="___PERSONAL_2_EWC 43.5MW8oMtresc 3_25_02v2w_esc 6 2" xfId="16524" xr:uid="{00000000-0005-0000-0000-0000822F0000}"/>
    <cellStyle name="___PERSONAL_2_EWC 43.5MW8oMtresc 3_25_02v2w_esc 7" xfId="16525" xr:uid="{00000000-0005-0000-0000-0000832F0000}"/>
    <cellStyle name="___PERSONAL_2_EWC 43.5MW8oMtresc 3_25_02v2w_esc 7 2" xfId="16526" xr:uid="{00000000-0005-0000-0000-0000842F0000}"/>
    <cellStyle name="___PERSONAL_2_EWC 43.5MW8oMtresc 3_25_02v2w_esc 8" xfId="16527" xr:uid="{00000000-0005-0000-0000-0000852F0000}"/>
    <cellStyle name="___PERSONAL_2_EWC 43.5MW8oMtresc 3_25_02v2w_esc_#1 Levered Beech Ridge_021109_Grant,Bonus,No PTCs,MACRs,Term Debt NOL" xfId="16528" xr:uid="{00000000-0005-0000-0000-0000862F0000}"/>
    <cellStyle name="___PERSONAL_2_EWC 43.5MW8oMtresc 3_25_02v2w_esc_#1 Levered Beech Ridge_021109_Grant,Bonus,No PTCs,MACRs,Term Debt NOL 2" xfId="16529" xr:uid="{00000000-0005-0000-0000-0000872F0000}"/>
    <cellStyle name="___PERSONAL_2_EWC 43.5MW8oMtresc 3_25_02v2w_esc_#1 LeveredGrand_Ridge_II-III_021009_Grant,Bonus,No PTCs,MACRs,Term Debt, NOL" xfId="16530" xr:uid="{00000000-0005-0000-0000-0000882F0000}"/>
    <cellStyle name="___PERSONAL_2_EWC 43.5MW8oMtresc 3_25_02v2w_esc_#1 LeveredGrand_Ridge_II-III_021009_Grant,Bonus,No PTCs,MACRs,Term Debt, NOL 2" xfId="16531" xr:uid="{00000000-0005-0000-0000-0000892F0000}"/>
    <cellStyle name="___PERSONAL_2_EWC 43.5MW8oMtresc 3_25_02v2w_esc_#1 LeveredGrand_Ridge_II-III_021009_Grant,Bonus,No PTCs,MACRs,Term Debt, NOL_BeechR Pivot Table 12.2.09" xfId="16532" xr:uid="{00000000-0005-0000-0000-00008A2F0000}"/>
    <cellStyle name="___PERSONAL_2_EWC 43.5MW8oMtresc 3_25_02v2w_esc_#1 LeveredGrand_Ridge_II-III_021009_Grant,Bonus,No PTCs,MACRs,Term Debt, NOL_BeechR Pivot Table 12.2.09 2" xfId="16533" xr:uid="{00000000-0005-0000-0000-00008B2F0000}"/>
    <cellStyle name="___PERSONAL_2_EWC 43.5MW8oMtresc 3_25_02v2w_esc_071212 Unlevered McCormick Model - 2003 version" xfId="16534" xr:uid="{00000000-0005-0000-0000-00008C2F0000}"/>
    <cellStyle name="___PERSONAL_2_EWC 43.5MW8oMtresc 3_25_02v2w_esc_071212 Unlevered McCormick Model - 2003 version 2" xfId="16535" xr:uid="{00000000-0005-0000-0000-00008D2F0000}"/>
    <cellStyle name="___PERSONAL_2_EWC 43.5MW8oMtresc 3_25_02v2w_esc_071212 Unlevered McCormick Model - 2003 version_Accounting" xfId="16536" xr:uid="{00000000-0005-0000-0000-00008E2F0000}"/>
    <cellStyle name="___PERSONAL_2_EWC 43.5MW8oMtresc 3_25_02v2w_esc_071212 Unlevered McCormick Model - 2003 version_Accounting 2" xfId="16537" xr:uid="{00000000-0005-0000-0000-00008F2F0000}"/>
    <cellStyle name="___PERSONAL_2_EWC 43.5MW8oMtresc 3_25_02v2w_esc_071212 Unlevered McCormick Model - 2003 version_Book3" xfId="16538" xr:uid="{00000000-0005-0000-0000-0000902F0000}"/>
    <cellStyle name="___PERSONAL_2_EWC 43.5MW8oMtresc 3_25_02v2w_esc_071212 Unlevered McCormick Model - 2003 version_Book3 2" xfId="16539" xr:uid="{00000000-0005-0000-0000-0000912F0000}"/>
    <cellStyle name="___PERSONAL_2_EWC 43.5MW8oMtresc 3_25_02v2w_esc_071212 Unlevered McCormick Model - 2003 version_Naturener Montana Portfolio_temp_Part2" xfId="16540" xr:uid="{00000000-0005-0000-0000-0000922F0000}"/>
    <cellStyle name="___PERSONAL_2_EWC 43.5MW8oMtresc 3_25_02v2w_esc_071212 Unlevered McCormick Model - 2003 version_Naturener Montana Portfolio_temp_Part2 2" xfId="16541" xr:uid="{00000000-0005-0000-0000-0000932F0000}"/>
    <cellStyle name="___PERSONAL_2_EWC 43.5MW8oMtresc 3_25_02v2w_esc_1" xfId="16542" xr:uid="{00000000-0005-0000-0000-0000942F0000}"/>
    <cellStyle name="___PERSONAL_2_EWC 43.5MW8oMtresc 3_25_02v2w_esc_1 2" xfId="16543" xr:uid="{00000000-0005-0000-0000-0000952F0000}"/>
    <cellStyle name="___PERSONAL_2_EWC 43.5MW8oMtresc 3_25_02v2w_esc_1 2 2" xfId="16544" xr:uid="{00000000-0005-0000-0000-0000962F0000}"/>
    <cellStyle name="___PERSONAL_2_EWC 43.5MW8oMtresc 3_25_02v2w_esc_1 3" xfId="16545" xr:uid="{00000000-0005-0000-0000-0000972F0000}"/>
    <cellStyle name="___PERSONAL_2_EWC 43.5MW8oMtresc 3_25_02v2w_esc_1 3 2" xfId="16546" xr:uid="{00000000-0005-0000-0000-0000982F0000}"/>
    <cellStyle name="___PERSONAL_2_EWC 43.5MW8oMtresc 3_25_02v2w_esc_1 4" xfId="16547" xr:uid="{00000000-0005-0000-0000-0000992F0000}"/>
    <cellStyle name="___PERSONAL_2_EWC 43.5MW8oMtresc 3_25_02v2w_esc_1 4 2" xfId="16548" xr:uid="{00000000-0005-0000-0000-00009A2F0000}"/>
    <cellStyle name="___PERSONAL_2_EWC 43.5MW8oMtresc 3_25_02v2w_esc_1 5" xfId="16549" xr:uid="{00000000-0005-0000-0000-00009B2F0000}"/>
    <cellStyle name="___PERSONAL_2_EWC 43.5MW8oMtresc 3_25_02v2w_esc_1 5 2" xfId="16550" xr:uid="{00000000-0005-0000-0000-00009C2F0000}"/>
    <cellStyle name="___PERSONAL_2_EWC 43.5MW8oMtresc 3_25_02v2w_esc_1 6" xfId="16551" xr:uid="{00000000-0005-0000-0000-00009D2F0000}"/>
    <cellStyle name="___PERSONAL_2_EWC 43.5MW8oMtresc 3_25_02v2w_esc_1 6 2" xfId="16552" xr:uid="{00000000-0005-0000-0000-00009E2F0000}"/>
    <cellStyle name="___PERSONAL_2_EWC 43.5MW8oMtresc 3_25_02v2w_esc_1 7" xfId="16553" xr:uid="{00000000-0005-0000-0000-00009F2F0000}"/>
    <cellStyle name="___PERSONAL_2_EWC 43.5MW8oMtresc 3_25_02v2w_esc_1 7 2" xfId="16554" xr:uid="{00000000-0005-0000-0000-0000A02F0000}"/>
    <cellStyle name="___PERSONAL_2_EWC 43.5MW8oMtresc 3_25_02v2w_esc_1 8" xfId="16555" xr:uid="{00000000-0005-0000-0000-0000A12F0000}"/>
    <cellStyle name="___PERSONAL_2_EWC 43.5MW8oMtresc 3_25_02v2w_esc_1.Inputs" xfId="16556" xr:uid="{00000000-0005-0000-0000-0000A22F0000}"/>
    <cellStyle name="___PERSONAL_2_EWC 43.5MW8oMtresc 3_25_02v2w_esc_1_071212 Unlevered McCormick Model - 2003 version" xfId="16557" xr:uid="{00000000-0005-0000-0000-0000A32F0000}"/>
    <cellStyle name="___PERSONAL_2_EWC 43.5MW8oMtresc 3_25_02v2w_esc_1_071212 Unlevered McCormick Model - 2003 version 2" xfId="16558" xr:uid="{00000000-0005-0000-0000-0000A42F0000}"/>
    <cellStyle name="___PERSONAL_2_EWC 43.5MW8oMtresc 3_25_02v2w_esc_2008 IWNA 7.75% 53% ERISA P50 (Invnergy)_FROM JPM" xfId="16559" xr:uid="{00000000-0005-0000-0000-0000A52F0000}"/>
    <cellStyle name="___PERSONAL_2_EWC 43.5MW8oMtresc 3_25_02v2w_esc_2008 IWNA 7.75% 53% ERISA P50 (Invnergy)_FROM JPM 2" xfId="16560" xr:uid="{00000000-0005-0000-0000-0000A62F0000}"/>
    <cellStyle name="___PERSONAL_2_EWC 43.5MW8oMtresc 3_25_02v2w_esc_2008 IWNA 7.75% 53% ERISA P50 (Invnergy)_FROM JPM_IWNA 3-Pack ECCA Sheldon Funding 01302009" xfId="16561" xr:uid="{00000000-0005-0000-0000-0000A72F0000}"/>
    <cellStyle name="___PERSONAL_2_EWC 43.5MW8oMtresc 3_25_02v2w_esc_2008 IWNA 7.75% 53% ERISA P50 (Invnergy)_FROM JPM_IWNA 3-Pack ECCA Sheldon Funding 01302009 2" xfId="16562" xr:uid="{00000000-0005-0000-0000-0000A82F0000}"/>
    <cellStyle name="___PERSONAL_2_EWC 43.5MW8oMtresc 3_25_02v2w_esc_2008 IWNA Portfolio 06182008 v2 (WC Hedge)_JPM BL sizing" xfId="16563" xr:uid="{00000000-0005-0000-0000-0000A92F0000}"/>
    <cellStyle name="___PERSONAL_2_EWC 43.5MW8oMtresc 3_25_02v2w_esc_2008 IWNA Portfolio 06182008 v2 (WC Hedge)_JPM BL sizing 2" xfId="16564" xr:uid="{00000000-0005-0000-0000-0000AA2F0000}"/>
    <cellStyle name="___PERSONAL_2_EWC 43.5MW8oMtresc 3_25_02v2w_esc_2008 IWNA Portfolio 06182008 v2 (WC Hedge)_JPM BL sizing_BeechR Pivot Table 12.2.09" xfId="16565" xr:uid="{00000000-0005-0000-0000-0000AB2F0000}"/>
    <cellStyle name="___PERSONAL_2_EWC 43.5MW8oMtresc 3_25_02v2w_esc_2008 IWNA Portfolio 06182008 v2 (WC Hedge)_JPM BL sizing_BeechR Pivot Table 12.2.09 2" xfId="16566" xr:uid="{00000000-0005-0000-0000-0000AC2F0000}"/>
    <cellStyle name="___PERSONAL_2_EWC 43.5MW8oMtresc 3_25_02v2w_esc_2008 IWNA Portfolio 06182008 v2 (WC Hedge)_JPM BL sizing_IWNA 3-Pack ECCA Sheldon Funding 01302009" xfId="16567" xr:uid="{00000000-0005-0000-0000-0000AD2F0000}"/>
    <cellStyle name="___PERSONAL_2_EWC 43.5MW8oMtresc 3_25_02v2w_esc_2008 IWNA Portfolio 06182008 v2 (WC Hedge)_JPM BL sizing_IWNA 3-Pack ECCA Sheldon Funding 01302009 2" xfId="16568" xr:uid="{00000000-0005-0000-0000-0000AE2F0000}"/>
    <cellStyle name="___PERSONAL_2_EWC 43.5MW8oMtresc 3_25_02v2w_esc_2008 IWNA Portfolio 06232008 (JPM)_BL Sizing" xfId="16569" xr:uid="{00000000-0005-0000-0000-0000AF2F0000}"/>
    <cellStyle name="___PERSONAL_2_EWC 43.5MW8oMtresc 3_25_02v2w_esc_2008 IWNA Portfolio 06232008 (JPM)_BL Sizing 2" xfId="16570" xr:uid="{00000000-0005-0000-0000-0000B02F0000}"/>
    <cellStyle name="___PERSONAL_2_EWC 43.5MW8oMtresc 3_25_02v2w_esc_2008 IWNA Portfolio 06232008 (JPM)_BL Sizing_BeechR Pivot Table 12.2.09" xfId="16571" xr:uid="{00000000-0005-0000-0000-0000B12F0000}"/>
    <cellStyle name="___PERSONAL_2_EWC 43.5MW8oMtresc 3_25_02v2w_esc_2008 IWNA Portfolio 06232008 (JPM)_BL Sizing_BeechR Pivot Table 12.2.09 2" xfId="16572" xr:uid="{00000000-0005-0000-0000-0000B22F0000}"/>
    <cellStyle name="___PERSONAL_2_EWC 43.5MW8oMtresc 3_25_02v2w_esc_2008 IWNA Portfolio 06232008 (JPM)_BL Sizing_IWNA 3-Pack ECCA Sheldon Funding 01302009" xfId="16573" xr:uid="{00000000-0005-0000-0000-0000B32F0000}"/>
    <cellStyle name="___PERSONAL_2_EWC 43.5MW8oMtresc 3_25_02v2w_esc_2008 IWNA Portfolio 06232008 (JPM)_BL Sizing_IWNA 3-Pack ECCA Sheldon Funding 01302009 2" xfId="16574" xr:uid="{00000000-0005-0000-0000-0000B42F0000}"/>
    <cellStyle name="___PERSONAL_2_EWC 43.5MW8oMtresc 3_25_02v2w_esc_2008 IWNA Portfolio 08022008 (JPM TE) updated for WC vol" xfId="16575" xr:uid="{00000000-0005-0000-0000-0000B52F0000}"/>
    <cellStyle name="___PERSONAL_2_EWC 43.5MW8oMtresc 3_25_02v2w_esc_2008 IWNA Portfolio 08022008 (JPM TE) updated for WC vol 2" xfId="16576" xr:uid="{00000000-0005-0000-0000-0000B62F0000}"/>
    <cellStyle name="___PERSONAL_2_EWC 43.5MW8oMtresc 3_25_02v2w_esc_2008 IWNA Portfolio 08022008 (JPM TE) updated for WC vol_BeechR Pivot Table 12.2.09" xfId="16577" xr:uid="{00000000-0005-0000-0000-0000B72F0000}"/>
    <cellStyle name="___PERSONAL_2_EWC 43.5MW8oMtresc 3_25_02v2w_esc_2008 IWNA Portfolio 08022008 (JPM TE) updated for WC vol_BeechR Pivot Table 12.2.09 2" xfId="16578" xr:uid="{00000000-0005-0000-0000-0000B82F0000}"/>
    <cellStyle name="___PERSONAL_2_EWC 43.5MW8oMtresc 3_25_02v2w_esc_2008 IWNA Portfolio 08022008 (JPM TE) updated for WC vol_IWNA 3-Pack ECCA Sheldon Funding 01302009" xfId="16579" xr:uid="{00000000-0005-0000-0000-0000B92F0000}"/>
    <cellStyle name="___PERSONAL_2_EWC 43.5MW8oMtresc 3_25_02v2w_esc_2008 IWNA Portfolio 08022008 (JPM TE) updated for WC vol_IWNA 3-Pack ECCA Sheldon Funding 01302009 2" xfId="16580" xr:uid="{00000000-0005-0000-0000-0000BA2F0000}"/>
    <cellStyle name="___PERSONAL_2_EWC 43.5MW8oMtresc 3_25_02v2w_esc_2008 IWNA Portfolio 09262008 (JPM TE &amp; CE)__TE Assumps" xfId="16581" xr:uid="{00000000-0005-0000-0000-0000BB2F0000}"/>
    <cellStyle name="___PERSONAL_2_EWC 43.5MW8oMtresc 3_25_02v2w_esc_2008 IWNA Portfolio 09262008 (JPM TE &amp; CE)__TE Assumps 2" xfId="16582" xr:uid="{00000000-0005-0000-0000-0000BC2F0000}"/>
    <cellStyle name="___PERSONAL_2_EWC 43.5MW8oMtresc 3_25_02v2w_esc_2008 IWNA Portfolio 09262008 (JPM TE &amp; CE)__TE Assumps_IWNA 3-Pack ECCA Sheldon Funding 01302009" xfId="16583" xr:uid="{00000000-0005-0000-0000-0000BD2F0000}"/>
    <cellStyle name="___PERSONAL_2_EWC 43.5MW8oMtresc 3_25_02v2w_esc_2008 IWNA Portfolio 09262008 (JPM TE &amp; CE)__TE Assumps_IWNA 3-Pack ECCA Sheldon Funding 01302009 2" xfId="16584" xr:uid="{00000000-0005-0000-0000-0000BE2F0000}"/>
    <cellStyle name="___PERSONAL_2_EWC 43.5MW8oMtresc 3_25_02v2w_esc_2008 IWNA v12 7.75% 53% TaxEx P50 (Invenergy)_10242008" xfId="16585" xr:uid="{00000000-0005-0000-0000-0000BF2F0000}"/>
    <cellStyle name="___PERSONAL_2_EWC 43.5MW8oMtresc 3_25_02v2w_esc_2008 IWNA v12 7.75% 53% TaxEx P50 (Invenergy)_10242008 2" xfId="16586" xr:uid="{00000000-0005-0000-0000-0000C02F0000}"/>
    <cellStyle name="___PERSONAL_2_EWC 43.5MW8oMtresc 3_25_02v2w_esc_2008 IWNA v12 7.75% 53% TaxEx P50 (Invenergy)_10242008_IWNA 3-Pack ECCA Sheldon Funding 01302009" xfId="16587" xr:uid="{00000000-0005-0000-0000-0000C12F0000}"/>
    <cellStyle name="___PERSONAL_2_EWC 43.5MW8oMtresc 3_25_02v2w_esc_2008 IWNA v12 7.75% 53% TaxEx P50 (Invenergy)_10242008_IWNA 3-Pack ECCA Sheldon Funding 01302009 2" xfId="16588" xr:uid="{00000000-0005-0000-0000-0000C22F0000}"/>
    <cellStyle name="___PERSONAL_2_EWC 43.5MW8oMtresc 3_25_02v2w_esc_2008 IWNA v12 7.75% 53% TaxEx P50 (Invenergy)_NO HAIRCUTS" xfId="16589" xr:uid="{00000000-0005-0000-0000-0000C32F0000}"/>
    <cellStyle name="___PERSONAL_2_EWC 43.5MW8oMtresc 3_25_02v2w_esc_2008 IWNA v12 7.75% 53% TaxEx P50 (Invenergy)_NO HAIRCUTS 2" xfId="16590" xr:uid="{00000000-0005-0000-0000-0000C42F0000}"/>
    <cellStyle name="___PERSONAL_2_EWC 43.5MW8oMtresc 3_25_02v2w_esc_2008 IWNA v12 7.75% 53% TaxEx P50 (Invenergy)_NO HAIRCUTS_IWNA 3-Pack ECCA Sheldon Funding 01302009" xfId="16591" xr:uid="{00000000-0005-0000-0000-0000C52F0000}"/>
    <cellStyle name="___PERSONAL_2_EWC 43.5MW8oMtresc 3_25_02v2w_esc_2008 IWNA v12 7.75% 53% TaxEx P50 (Invenergy)_NO HAIRCUTS_IWNA 3-Pack ECCA Sheldon Funding 01302009 2" xfId="16592" xr:uid="{00000000-0005-0000-0000-0000C62F0000}"/>
    <cellStyle name="___PERSONAL_2_EWC 43.5MW8oMtresc 3_25_02v2w_esc_Accounting" xfId="16593" xr:uid="{00000000-0005-0000-0000-0000C72F0000}"/>
    <cellStyle name="___PERSONAL_2_EWC 43.5MW8oMtresc 3_25_02v2w_esc_Accounting 2" xfId="16594" xr:uid="{00000000-0005-0000-0000-0000C82F0000}"/>
    <cellStyle name="___PERSONAL_2_EWC 43.5MW8oMtresc 3_25_02v2w_esc_Alta Mesa v3 10yr 6.75% $10m no Bonus P50" xfId="16595" xr:uid="{00000000-0005-0000-0000-0000C92F0000}"/>
    <cellStyle name="___PERSONAL_2_EWC 43.5MW8oMtresc 3_25_02v2w_esc_Alta Mesa v3 10yr 6.75% $10m no Bonus P50 2" xfId="16596" xr:uid="{00000000-0005-0000-0000-0000CA2F0000}"/>
    <cellStyle name="___PERSONAL_2_EWC 43.5MW8oMtresc 3_25_02v2w_esc_Alta Mesa v3 10yr 6.75% $10m no Bonus P50_BeechR Pivot Table 12.2.09" xfId="16597" xr:uid="{00000000-0005-0000-0000-0000CB2F0000}"/>
    <cellStyle name="___PERSONAL_2_EWC 43.5MW8oMtresc 3_25_02v2w_esc_Alta Mesa v3 10yr 6.75% $10m no Bonus P50_BeechR Pivot Table 12.2.09 2" xfId="16598" xr:uid="{00000000-0005-0000-0000-0000CC2F0000}"/>
    <cellStyle name="___PERSONAL_2_EWC 43.5MW8oMtresc 3_25_02v2w_esc_Alta Mesa v3 10yr 6.75% $10m no Bonus P50_IWNA 3-Pack ECCA Sheldon Funding 01302009" xfId="16599" xr:uid="{00000000-0005-0000-0000-0000CD2F0000}"/>
    <cellStyle name="___PERSONAL_2_EWC 43.5MW8oMtresc 3_25_02v2w_esc_Alta Mesa v3 10yr 6.75% $10m no Bonus P50_IWNA 3-Pack ECCA Sheldon Funding 01302009 2" xfId="16600" xr:uid="{00000000-0005-0000-0000-0000CE2F0000}"/>
    <cellStyle name="___PERSONAL_2_EWC 43.5MW8oMtresc 3_25_02v2w_esc_Alta Mesa v3 10yr 7.25% $10m Bonus P50" xfId="16601" xr:uid="{00000000-0005-0000-0000-0000CF2F0000}"/>
    <cellStyle name="___PERSONAL_2_EWC 43.5MW8oMtresc 3_25_02v2w_esc_Alta Mesa v3 10yr 7.25% $10m Bonus P50 2" xfId="16602" xr:uid="{00000000-0005-0000-0000-0000D02F0000}"/>
    <cellStyle name="___PERSONAL_2_EWC 43.5MW8oMtresc 3_25_02v2w_esc_Alta Mesa v3 10yr 7.25% $10m Bonus P50_BeechR Pivot Table 12.2.09" xfId="16603" xr:uid="{00000000-0005-0000-0000-0000D12F0000}"/>
    <cellStyle name="___PERSONAL_2_EWC 43.5MW8oMtresc 3_25_02v2w_esc_Alta Mesa v3 10yr 7.25% $10m Bonus P50_BeechR Pivot Table 12.2.09 2" xfId="16604" xr:uid="{00000000-0005-0000-0000-0000D22F0000}"/>
    <cellStyle name="___PERSONAL_2_EWC 43.5MW8oMtresc 3_25_02v2w_esc_Alta Mesa v3 10yr 7.25% $10m Bonus P50_IWNA 3-Pack ECCA Sheldon Funding 01302009" xfId="16605" xr:uid="{00000000-0005-0000-0000-0000D32F0000}"/>
    <cellStyle name="___PERSONAL_2_EWC 43.5MW8oMtresc 3_25_02v2w_esc_Alta Mesa v3 10yr 7.25% $10m Bonus P50_IWNA 3-Pack ECCA Sheldon Funding 01302009 2" xfId="16606" xr:uid="{00000000-0005-0000-0000-0000D42F0000}"/>
    <cellStyle name="___PERSONAL_2_EWC 43.5MW8oMtresc 3_25_02v2w_esc_BeechR Pivot Table 12.2.09" xfId="16607" xr:uid="{00000000-0005-0000-0000-0000D52F0000}"/>
    <cellStyle name="___PERSONAL_2_EWC 43.5MW8oMtresc 3_25_02v2w_esc_BeechR Pivot Table 12.2.09 2" xfId="16608" xr:uid="{00000000-0005-0000-0000-0000D62F0000}"/>
    <cellStyle name="___PERSONAL_2_EWC 43.5MW8oMtresc 3_25_02v2w_esc_Big Otter 101209 Grant and TE 100.5MW_20mileT" xfId="16609" xr:uid="{00000000-0005-0000-0000-0000D72F0000}"/>
    <cellStyle name="___PERSONAL_2_EWC 43.5MW8oMtresc 3_25_02v2w_esc_Big Otter 101209 Grant and TE 100.5MW_20mileT 2" xfId="16610" xr:uid="{00000000-0005-0000-0000-0000D82F0000}"/>
    <cellStyle name="___PERSONAL_2_EWC 43.5MW8oMtresc 3_25_02v2w_esc_Bish Hill_$77.5_lowncf_ Bundled Price_Lenders_092909" xfId="16611" xr:uid="{00000000-0005-0000-0000-0000D92F0000}"/>
    <cellStyle name="___PERSONAL_2_EWC 43.5MW8oMtresc 3_25_02v2w_esc_Bish Hill_$77.5_lowncf_ Bundled Price_Lenders_092909 2" xfId="16612" xr:uid="{00000000-0005-0000-0000-0000DA2F0000}"/>
    <cellStyle name="___PERSONAL_2_EWC 43.5MW8oMtresc 3_25_02v2w_esc_BishHilll_1.25M per WTG with $72 bundled price_200MWs_BF" xfId="16613" xr:uid="{00000000-0005-0000-0000-0000DB2F0000}"/>
    <cellStyle name="___PERSONAL_2_EWC 43.5MW8oMtresc 3_25_02v2w_esc_BishHilll_1.25M per WTG with $72 bundled price_200MWs_BF 2" xfId="16614" xr:uid="{00000000-0005-0000-0000-0000DC2F0000}"/>
    <cellStyle name="___PERSONAL_2_EWC 43.5MW8oMtresc 3_25_02v2w_esc_Bishop Hill_Grant_082409_200MW" xfId="16615" xr:uid="{00000000-0005-0000-0000-0000DD2F0000}"/>
    <cellStyle name="___PERSONAL_2_EWC 43.5MW8oMtresc 3_25_02v2w_esc_Bishop Hill_Grant_082409_200MW 2" xfId="16616" xr:uid="{00000000-0005-0000-0000-0000DE2F0000}"/>
    <cellStyle name="___PERSONAL_2_EWC 43.5MW8oMtresc 3_25_02v2w_esc_Book3" xfId="16617" xr:uid="{00000000-0005-0000-0000-0000DF2F0000}"/>
    <cellStyle name="___PERSONAL_2_EWC 43.5MW8oMtresc 3_25_02v2w_esc_Book3 2" xfId="16618" xr:uid="{00000000-0005-0000-0000-0000E02F0000}"/>
    <cellStyle name="___PERSONAL_2_EWC 43.5MW8oMtresc 3_25_02v2w_esc_Buzzard Creek_250MW_PTC_010610" xfId="16619" xr:uid="{00000000-0005-0000-0000-0000E12F0000}"/>
    <cellStyle name="___PERSONAL_2_EWC 43.5MW8oMtresc 3_25_02v2w_esc_Buzzard Creek_250MW_PTC_010610 2" xfId="16620" xr:uid="{00000000-0005-0000-0000-0000E22F0000}"/>
    <cellStyle name="___PERSONAL_2_EWC 43.5MW8oMtresc 3_25_02v2w_esc_California Ridge 120109 and 200MW" xfId="16621" xr:uid="{00000000-0005-0000-0000-0000E32F0000}"/>
    <cellStyle name="___PERSONAL_2_EWC 43.5MW8oMtresc 3_25_02v2w_esc_California Ridge 120109 and 200MW 2" xfId="16622" xr:uid="{00000000-0005-0000-0000-0000E42F0000}"/>
    <cellStyle name="___PERSONAL_2_EWC 43.5MW8oMtresc 3_25_02v2w_esc_California Ridge_042909_Grant and TE_99M_as bid" xfId="16623" xr:uid="{00000000-0005-0000-0000-0000E52F0000}"/>
    <cellStyle name="___PERSONAL_2_EWC 43.5MW8oMtresc 3_25_02v2w_esc_California Ridge_042909_Grant and TE_99M_as bid 2" xfId="16624" xr:uid="{00000000-0005-0000-0000-0000E62F0000}"/>
    <cellStyle name="___PERSONAL_2_EWC 43.5MW8oMtresc 3_25_02v2w_esc_California Ridge_042909_Grant and TE_99Mw" xfId="16625" xr:uid="{00000000-0005-0000-0000-0000E72F0000}"/>
    <cellStyle name="___PERSONAL_2_EWC 43.5MW8oMtresc 3_25_02v2w_esc_California Ridge_042909_Grant and TE_99Mw 2" xfId="16626" xr:uid="{00000000-0005-0000-0000-0000E82F0000}"/>
    <cellStyle name="___PERSONAL_2_EWC 43.5MW8oMtresc 3_25_02v2w_esc_CHECK - White Creek Final Closing Model_2007 11 16 vequity method FINAL" xfId="16627" xr:uid="{00000000-0005-0000-0000-0000E92F0000}"/>
    <cellStyle name="___PERSONAL_2_EWC 43.5MW8oMtresc 3_25_02v2w_esc_CHECK - White Creek Final Closing Model_2007 11 16 vequity method FINAL 2" xfId="16628" xr:uid="{00000000-0005-0000-0000-0000EA2F0000}"/>
    <cellStyle name="___PERSONAL_2_EWC 43.5MW8oMtresc 3_25_02v2w_esc_Copy of G&amp;A_reports_v4" xfId="16629" xr:uid="{00000000-0005-0000-0000-0000EB2F0000}"/>
    <cellStyle name="___PERSONAL_2_EWC 43.5MW8oMtresc 3_25_02v2w_esc_Copy of NEW Levered GRIIIII_03312009_MCF v2" xfId="16630" xr:uid="{00000000-0005-0000-0000-0000EC2F0000}"/>
    <cellStyle name="___PERSONAL_2_EWC 43.5MW8oMtresc 3_25_02v2w_esc_Copy of NEW Levered GRIIIII_03312009_MCF v2 2" xfId="16631" xr:uid="{00000000-0005-0000-0000-0000ED2F0000}"/>
    <cellStyle name="___PERSONAL_2_EWC 43.5MW8oMtresc 3_25_02v2w_esc_Copy of NEW Levered GRIIIII_03312009_MCF v2_BeechR Pivot Table 12.2.09" xfId="16632" xr:uid="{00000000-0005-0000-0000-0000EE2F0000}"/>
    <cellStyle name="___PERSONAL_2_EWC 43.5MW8oMtresc 3_25_02v2w_esc_Copy of NEW Levered GRIIIII_03312009_MCF v2_BeechR Pivot Table 12.2.09 2" xfId="16633" xr:uid="{00000000-0005-0000-0000-0000EF2F0000}"/>
    <cellStyle name="___PERSONAL_2_EWC 43.5MW8oMtresc 3_25_02v2w_esc_Copy of Vento III v27i P50 1st" xfId="16634" xr:uid="{00000000-0005-0000-0000-0000F02F0000}"/>
    <cellStyle name="___PERSONAL_2_EWC 43.5MW8oMtresc 3_25_02v2w_esc_Distribution Break Out" xfId="16635" xr:uid="{00000000-0005-0000-0000-0000F12F0000}"/>
    <cellStyle name="___PERSONAL_2_EWC 43.5MW8oMtresc 3_25_02v2w_esc_Distribution Break Out 2" xfId="16636" xr:uid="{00000000-0005-0000-0000-0000F22F0000}"/>
    <cellStyle name="___PERSONAL_2_EWC 43.5MW8oMtresc 3_25_02v2w_esc_Distribution Break Out_BeechR Pivot Table 12.2.09" xfId="16637" xr:uid="{00000000-0005-0000-0000-0000F32F0000}"/>
    <cellStyle name="___PERSONAL_2_EWC 43.5MW8oMtresc 3_25_02v2w_esc_Distribution Break Out_BeechR Pivot Table 12.2.09 2" xfId="16638" xr:uid="{00000000-0005-0000-0000-0000F42F0000}"/>
    <cellStyle name="___PERSONAL_2_EWC 43.5MW8oMtresc 3_25_02v2w_esc_Distribution Break Out_IWNA 3-Pack ECCA Sheldon Funding 01302009" xfId="16639" xr:uid="{00000000-0005-0000-0000-0000F52F0000}"/>
    <cellStyle name="___PERSONAL_2_EWC 43.5MW8oMtresc 3_25_02v2w_esc_Distribution Break Out_IWNA 3-Pack ECCA Sheldon Funding 01302009 2" xfId="16640" xr:uid="{00000000-0005-0000-0000-0000F62F0000}"/>
    <cellStyle name="___PERSONAL_2_EWC 43.5MW8oMtresc 3_25_02v2w_esc_Final Internal Accounting UPC toggle Stetson v2 equity method FINAL v55" xfId="16641" xr:uid="{00000000-0005-0000-0000-0000F72F0000}"/>
    <cellStyle name="___PERSONAL_2_EWC 43.5MW8oMtresc 3_25_02v2w_esc_Final Internal Accounting UPC toggle Stetson v2 equity method FINAL v55 2" xfId="16642" xr:uid="{00000000-0005-0000-0000-0000F82F0000}"/>
    <cellStyle name="___PERSONAL_2_EWC 43.5MW8oMtresc 3_25_02v2w_esc_Final Internal Accounting UPC toggle Stetson v2 equity method FINAL v57" xfId="16643" xr:uid="{00000000-0005-0000-0000-0000F92F0000}"/>
    <cellStyle name="___PERSONAL_2_EWC 43.5MW8oMtresc 3_25_02v2w_esc_Final Internal Accounting UPC toggle Stetson v2 equity method FINAL v57 2" xfId="16644" xr:uid="{00000000-0005-0000-0000-0000FA2F0000}"/>
    <cellStyle name="___PERSONAL_2_EWC 43.5MW8oMtresc 3_25_02v2w_esc_FVO" xfId="16645" xr:uid="{00000000-0005-0000-0000-0000FB2F0000}"/>
    <cellStyle name="___PERSONAL_2_EWC 43.5MW8oMtresc 3_25_02v2w_esc_FVO 2" xfId="16646" xr:uid="{00000000-0005-0000-0000-0000FC2F0000}"/>
    <cellStyle name="___PERSONAL_2_EWC 43.5MW8oMtresc 3_25_02v2w_esc_FVO_IWNA 3-Pack ECCA Sheldon Funding 01302009" xfId="16647" xr:uid="{00000000-0005-0000-0000-0000FD2F0000}"/>
    <cellStyle name="___PERSONAL_2_EWC 43.5MW8oMtresc 3_25_02v2w_esc_FVO_IWNA 3-Pack ECCA Sheldon Funding 01302009 2" xfId="16648" xr:uid="{00000000-0005-0000-0000-0000FE2F0000}"/>
    <cellStyle name="___PERSONAL_2_EWC 43.5MW8oMtresc 3_25_02v2w_esc_GRE 03252009_tpm_tables" xfId="16649" xr:uid="{00000000-0005-0000-0000-0000FF2F0000}"/>
    <cellStyle name="___PERSONAL_2_EWC 43.5MW8oMtresc 3_25_02v2w_esc_GRE 03252009_tpm_tables 2" xfId="16650" xr:uid="{00000000-0005-0000-0000-000000300000}"/>
    <cellStyle name="___PERSONAL_2_EWC 43.5MW8oMtresc 3_25_02v2w_esc_GRE 03252009_tpm_tables_BeechR Pivot Table 12.2.09" xfId="16651" xr:uid="{00000000-0005-0000-0000-000001300000}"/>
    <cellStyle name="___PERSONAL_2_EWC 43.5MW8oMtresc 3_25_02v2w_esc_GRE 03252009_tpm_tables_BeechR Pivot Table 12.2.09 2" xfId="16652" xr:uid="{00000000-0005-0000-0000-000002300000}"/>
    <cellStyle name="___PERSONAL_2_EWC 43.5MW8oMtresc 3_25_02v2w_esc_Hardin Grant 08312009_300MW" xfId="16653" xr:uid="{00000000-0005-0000-0000-000003300000}"/>
    <cellStyle name="___PERSONAL_2_EWC 43.5MW8oMtresc 3_25_02v2w_esc_Hardin Grant 08312009_300MW 2" xfId="16654" xr:uid="{00000000-0005-0000-0000-000004300000}"/>
    <cellStyle name="___PERSONAL_2_EWC 43.5MW8oMtresc 3_25_02v2w_esc_HoldCo Cap Accounts" xfId="16655" xr:uid="{00000000-0005-0000-0000-000005300000}"/>
    <cellStyle name="___PERSONAL_2_EWC 43.5MW8oMtresc 3_25_02v2w_esc_HoldCo Cap Accounts 2" xfId="16656" xr:uid="{00000000-0005-0000-0000-000006300000}"/>
    <cellStyle name="___PERSONAL_2_EWC 43.5MW8oMtresc 3_25_02v2w_esc_HoldCo Cap Accounts_BeechR Pivot Table 12.2.09" xfId="16657" xr:uid="{00000000-0005-0000-0000-000007300000}"/>
    <cellStyle name="___PERSONAL_2_EWC 43.5MW8oMtresc 3_25_02v2w_esc_HoldCo Cap Accounts_BeechR Pivot Table 12.2.09 2" xfId="16658" xr:uid="{00000000-0005-0000-0000-000008300000}"/>
    <cellStyle name="___PERSONAL_2_EWC 43.5MW8oMtresc 3_25_02v2w_esc_HoldCo Cap Accounts_IWNA 3-Pack ECCA Sheldon Funding 01302009" xfId="16659" xr:uid="{00000000-0005-0000-0000-000009300000}"/>
    <cellStyle name="___PERSONAL_2_EWC 43.5MW8oMtresc 3_25_02v2w_esc_HoldCo Cap Accounts_IWNA 3-Pack ECCA Sheldon Funding 01302009 2" xfId="16660" xr:uid="{00000000-0005-0000-0000-00000A300000}"/>
    <cellStyle name="___PERSONAL_2_EWC 43.5MW8oMtresc 3_25_02v2w_esc_Inputs-General" xfId="16661" xr:uid="{00000000-0005-0000-0000-00000B300000}"/>
    <cellStyle name="___PERSONAL_2_EWC 43.5MW8oMtresc 3_25_02v2w_esc_Inputs-General 2" xfId="16662" xr:uid="{00000000-0005-0000-0000-00000C300000}"/>
    <cellStyle name="___PERSONAL_2_EWC 43.5MW8oMtresc 3_25_02v2w_esc_Inven Model V 15" xfId="16663" xr:uid="{00000000-0005-0000-0000-00000D300000}"/>
    <cellStyle name="___PERSONAL_2_EWC 43.5MW8oMtresc 3_25_02v2w_esc_Inven Model V 15 2" xfId="16664" xr:uid="{00000000-0005-0000-0000-00000E300000}"/>
    <cellStyle name="___PERSONAL_2_EWC 43.5MW8oMtresc 3_25_02v2w_esc_Inven Model V 15_IWNA 3-Pack ECCA Sheldon Funding 01302009" xfId="16665" xr:uid="{00000000-0005-0000-0000-00000F300000}"/>
    <cellStyle name="___PERSONAL_2_EWC 43.5MW8oMtresc 3_25_02v2w_esc_Inven Model V 15_IWNA 3-Pack ECCA Sheldon Funding 01302009 2" xfId="16666" xr:uid="{00000000-0005-0000-0000-000010300000}"/>
    <cellStyle name="___PERSONAL_2_EWC 43.5MW8oMtresc 3_25_02v2w_esc_Invenergy Model -- 9-5-08 base" xfId="16667" xr:uid="{00000000-0005-0000-0000-000011300000}"/>
    <cellStyle name="___PERSONAL_2_EWC 43.5MW8oMtresc 3_25_02v2w_esc_Invenergy Model -- 9-5-08 base 2" xfId="16668" xr:uid="{00000000-0005-0000-0000-000012300000}"/>
    <cellStyle name="___PERSONAL_2_EWC 43.5MW8oMtresc 3_25_02v2w_esc_Invenergy Model -- 9-5-08 base_IWNA 3-Pack ECCA Sheldon Funding 01302009" xfId="16669" xr:uid="{00000000-0005-0000-0000-000013300000}"/>
    <cellStyle name="___PERSONAL_2_EWC 43.5MW8oMtresc 3_25_02v2w_esc_Invenergy Model -- 9-5-08 base_IWNA 3-Pack ECCA Sheldon Funding 01302009 2" xfId="16670" xr:uid="{00000000-0005-0000-0000-000014300000}"/>
    <cellStyle name="___PERSONAL_2_EWC 43.5MW8oMtresc 3_25_02v2w_esc_Invenergy Model -- IIF 6-24-08rs" xfId="16671" xr:uid="{00000000-0005-0000-0000-000015300000}"/>
    <cellStyle name="___PERSONAL_2_EWC 43.5MW8oMtresc 3_25_02v2w_esc_Invenergy Model -- IIF 6-24-08rs 2" xfId="16672" xr:uid="{00000000-0005-0000-0000-000016300000}"/>
    <cellStyle name="___PERSONAL_2_EWC 43.5MW8oMtresc 3_25_02v2w_esc_Invenergy Model -- IIF 6-24-08rs_BeechR Pivot Table 12.2.09" xfId="16673" xr:uid="{00000000-0005-0000-0000-000017300000}"/>
    <cellStyle name="___PERSONAL_2_EWC 43.5MW8oMtresc 3_25_02v2w_esc_Invenergy Model -- IIF 6-24-08rs_BeechR Pivot Table 12.2.09 2" xfId="16674" xr:uid="{00000000-0005-0000-0000-000018300000}"/>
    <cellStyle name="___PERSONAL_2_EWC 43.5MW8oMtresc 3_25_02v2w_esc_Invenergy Model -- IIF 6-24-08rs_IWNA 3-Pack ECCA Sheldon Funding 01302009" xfId="16675" xr:uid="{00000000-0005-0000-0000-000019300000}"/>
    <cellStyle name="___PERSONAL_2_EWC 43.5MW8oMtresc 3_25_02v2w_esc_Invenergy Model -- IIF 6-24-08rs_IWNA 3-Pack ECCA Sheldon Funding 01302009 2" xfId="16676" xr:uid="{00000000-0005-0000-0000-00001A300000}"/>
    <cellStyle name="___PERSONAL_2_EWC 43.5MW8oMtresc 3_25_02v2w_esc_Invenergy Model -- IIF 7-16-08" xfId="16677" xr:uid="{00000000-0005-0000-0000-00001B300000}"/>
    <cellStyle name="___PERSONAL_2_EWC 43.5MW8oMtresc 3_25_02v2w_esc_Invenergy Model -- IIF 7-16-08 2" xfId="16678" xr:uid="{00000000-0005-0000-0000-00001C300000}"/>
    <cellStyle name="___PERSONAL_2_EWC 43.5MW8oMtresc 3_25_02v2w_esc_Invenergy Model -- IIF 7-16-08_BeechR Pivot Table 12.2.09" xfId="16679" xr:uid="{00000000-0005-0000-0000-00001D300000}"/>
    <cellStyle name="___PERSONAL_2_EWC 43.5MW8oMtresc 3_25_02v2w_esc_Invenergy Model -- IIF 7-16-08_BeechR Pivot Table 12.2.09 2" xfId="16680" xr:uid="{00000000-0005-0000-0000-00001E300000}"/>
    <cellStyle name="___PERSONAL_2_EWC 43.5MW8oMtresc 3_25_02v2w_esc_Invenergy Model -- IIF 7-16-08_IWNA 3-Pack ECCA Sheldon Funding 01302009" xfId="16681" xr:uid="{00000000-0005-0000-0000-00001F300000}"/>
    <cellStyle name="___PERSONAL_2_EWC 43.5MW8oMtresc 3_25_02v2w_esc_Invenergy Model -- IIF 7-16-08_IWNA 3-Pack ECCA Sheldon Funding 01302009 2" xfId="16682" xr:uid="{00000000-0005-0000-0000-000020300000}"/>
    <cellStyle name="___PERSONAL_2_EWC 43.5MW8oMtresc 3_25_02v2w_esc_Invenergy Model -- IIF 7-28-08" xfId="16683" xr:uid="{00000000-0005-0000-0000-000021300000}"/>
    <cellStyle name="___PERSONAL_2_EWC 43.5MW8oMtresc 3_25_02v2w_esc_Invenergy Model -- IIF 7-28-08 2" xfId="16684" xr:uid="{00000000-0005-0000-0000-000022300000}"/>
    <cellStyle name="___PERSONAL_2_EWC 43.5MW8oMtresc 3_25_02v2w_esc_Invenergy Model -- IIF 7-28-08_BeechR Pivot Table 12.2.09" xfId="16685" xr:uid="{00000000-0005-0000-0000-000023300000}"/>
    <cellStyle name="___PERSONAL_2_EWC 43.5MW8oMtresc 3_25_02v2w_esc_Invenergy Model -- IIF 7-28-08_BeechR Pivot Table 12.2.09 2" xfId="16686" xr:uid="{00000000-0005-0000-0000-000024300000}"/>
    <cellStyle name="___PERSONAL_2_EWC 43.5MW8oMtresc 3_25_02v2w_esc_Invenergy Model -- IIF 7-28-08_IWNA 3-Pack ECCA Sheldon Funding 01302009" xfId="16687" xr:uid="{00000000-0005-0000-0000-000025300000}"/>
    <cellStyle name="___PERSONAL_2_EWC 43.5MW8oMtresc 3_25_02v2w_esc_Invenergy Model -- IIF 7-28-08_IWNA 3-Pack ECCA Sheldon Funding 01302009 2" xfId="16688" xr:uid="{00000000-0005-0000-0000-000026300000}"/>
    <cellStyle name="___PERSONAL_2_EWC 43.5MW8oMtresc 3_25_02v2w_esc_Invenergy Model -- IIF 7-30-08" xfId="16689" xr:uid="{00000000-0005-0000-0000-000027300000}"/>
    <cellStyle name="___PERSONAL_2_EWC 43.5MW8oMtresc 3_25_02v2w_esc_Invenergy Model -- IIF 7-30-08 2" xfId="16690" xr:uid="{00000000-0005-0000-0000-000028300000}"/>
    <cellStyle name="___PERSONAL_2_EWC 43.5MW8oMtresc 3_25_02v2w_esc_Invenergy Model -- IIF 7-30-08_BeechR Pivot Table 12.2.09" xfId="16691" xr:uid="{00000000-0005-0000-0000-000029300000}"/>
    <cellStyle name="___PERSONAL_2_EWC 43.5MW8oMtresc 3_25_02v2w_esc_Invenergy Model -- IIF 7-30-08_BeechR Pivot Table 12.2.09 2" xfId="16692" xr:uid="{00000000-0005-0000-0000-00002A300000}"/>
    <cellStyle name="___PERSONAL_2_EWC 43.5MW8oMtresc 3_25_02v2w_esc_Invenergy Model -- IIF 7-30-08_IWNA 3-Pack ECCA Sheldon Funding 01302009" xfId="16693" xr:uid="{00000000-0005-0000-0000-00002B300000}"/>
    <cellStyle name="___PERSONAL_2_EWC 43.5MW8oMtresc 3_25_02v2w_esc_Invenergy Model -- IIF 7-30-08_IWNA 3-Pack ECCA Sheldon Funding 01302009 2" xfId="16694" xr:uid="{00000000-0005-0000-0000-00002C300000}"/>
    <cellStyle name="___PERSONAL_2_EWC 43.5MW8oMtresc 3_25_02v2w_esc_Invenergy Model -- IIF 8-26-08" xfId="16695" xr:uid="{00000000-0005-0000-0000-00002D300000}"/>
    <cellStyle name="___PERSONAL_2_EWC 43.5MW8oMtresc 3_25_02v2w_esc_Invenergy Model -- IIF 8-26-08 2" xfId="16696" xr:uid="{00000000-0005-0000-0000-00002E300000}"/>
    <cellStyle name="___PERSONAL_2_EWC 43.5MW8oMtresc 3_25_02v2w_esc_Invenergy Model -- IIF 8-26-08_IWNA 3-Pack ECCA Sheldon Funding 01302009" xfId="16697" xr:uid="{00000000-0005-0000-0000-00002F300000}"/>
    <cellStyle name="___PERSONAL_2_EWC 43.5MW8oMtresc 3_25_02v2w_esc_Invenergy Model -- IIF 8-26-08_IWNA 3-Pack ECCA Sheldon Funding 01302009 2" xfId="16698" xr:uid="{00000000-0005-0000-0000-000030300000}"/>
    <cellStyle name="___PERSONAL_2_EWC 43.5MW8oMtresc 3_25_02v2w_esc_Invenergy Model -- IIF 8-8-08" xfId="16699" xr:uid="{00000000-0005-0000-0000-000031300000}"/>
    <cellStyle name="___PERSONAL_2_EWC 43.5MW8oMtresc 3_25_02v2w_esc_Invenergy Model -- IIF 8-8-08 2" xfId="16700" xr:uid="{00000000-0005-0000-0000-000032300000}"/>
    <cellStyle name="___PERSONAL_2_EWC 43.5MW8oMtresc 3_25_02v2w_esc_Invenergy Model -- IIF 8-8-08_BeechR Pivot Table 12.2.09" xfId="16701" xr:uid="{00000000-0005-0000-0000-000033300000}"/>
    <cellStyle name="___PERSONAL_2_EWC 43.5MW8oMtresc 3_25_02v2w_esc_Invenergy Model -- IIF 8-8-08_BeechR Pivot Table 12.2.09 2" xfId="16702" xr:uid="{00000000-0005-0000-0000-000034300000}"/>
    <cellStyle name="___PERSONAL_2_EWC 43.5MW8oMtresc 3_25_02v2w_esc_Invenergy Model -- IIF 8-8-08_IWNA 3-Pack ECCA Sheldon Funding 01302009" xfId="16703" xr:uid="{00000000-0005-0000-0000-000035300000}"/>
    <cellStyle name="___PERSONAL_2_EWC 43.5MW8oMtresc 3_25_02v2w_esc_Invenergy Model -- IIF 8-8-08_IWNA 3-Pack ECCA Sheldon Funding 01302009 2" xfId="16704" xr:uid="{00000000-0005-0000-0000-000036300000}"/>
    <cellStyle name="___PERSONAL_2_EWC 43.5MW8oMtresc 3_25_02v2w_esc_Invenergy Turkey Track Property Tax Estimate Working 05282008" xfId="16705" xr:uid="{00000000-0005-0000-0000-000037300000}"/>
    <cellStyle name="___PERSONAL_2_EWC 43.5MW8oMtresc 3_25_02v2w_esc_Invenergy Turkey Track Property Tax Estimate Working 05282008 2" xfId="16706" xr:uid="{00000000-0005-0000-0000-000038300000}"/>
    <cellStyle name="___PERSONAL_2_EWC 43.5MW8oMtresc 3_25_02v2w_esc_Invenergy Turkey Track Property Tax Estimate Working 05282008_BeechR Pivot Table 12.2.09" xfId="16707" xr:uid="{00000000-0005-0000-0000-000039300000}"/>
    <cellStyle name="___PERSONAL_2_EWC 43.5MW8oMtresc 3_25_02v2w_esc_Invenergy Turkey Track Property Tax Estimate Working 05282008_BeechR Pivot Table 12.2.09 2" xfId="16708" xr:uid="{00000000-0005-0000-0000-00003A300000}"/>
    <cellStyle name="___PERSONAL_2_EWC 43.5MW8oMtresc 3_25_02v2w_esc_Invenergy Turkey Track Property Tax Estimate Working 05282008_IWNA 3-Pack ECCA Sheldon Funding 01302009" xfId="16709" xr:uid="{00000000-0005-0000-0000-00003B300000}"/>
    <cellStyle name="___PERSONAL_2_EWC 43.5MW8oMtresc 3_25_02v2w_esc_Invenergy Turkey Track Property Tax Estimate Working 05282008_IWNA 3-Pack ECCA Sheldon Funding 01302009 2" xfId="16710" xr:uid="{00000000-0005-0000-0000-00003C300000}"/>
    <cellStyle name="___PERSONAL_2_EWC 43.5MW8oMtresc 3_25_02v2w_esc_Invrg v0 10.5yr 7.25% 5.25yr cash cut 10% DRO P50" xfId="16711" xr:uid="{00000000-0005-0000-0000-00003D300000}"/>
    <cellStyle name="___PERSONAL_2_EWC 43.5MW8oMtresc 3_25_02v2w_esc_Invrg v0 10.5yr 7.25% 5.25yr cash cut 10% DRO P50 2" xfId="16712" xr:uid="{00000000-0005-0000-0000-00003E300000}"/>
    <cellStyle name="___PERSONAL_2_EWC 43.5MW8oMtresc 3_25_02v2w_esc_Invrg v0 10.5yr 7.25% 5.25yr cash cut 10% DRO P50_IWNA 3-Pack ECCA Sheldon Funding 01302009" xfId="16713" xr:uid="{00000000-0005-0000-0000-00003F300000}"/>
    <cellStyle name="___PERSONAL_2_EWC 43.5MW8oMtresc 3_25_02v2w_esc_Invrg v0 10.5yr 7.25% 5.25yr cash cut 10% DRO P50_IWNA 3-Pack ECCA Sheldon Funding 01302009 2" xfId="16714" xr:uid="{00000000-0005-0000-0000-000040300000}"/>
    <cellStyle name="___PERSONAL_2_EWC 43.5MW8oMtresc 3_25_02v2w_esc_Invrg v0 10.5yr 7.25% 5.25yr cash cut P50" xfId="16715" xr:uid="{00000000-0005-0000-0000-000041300000}"/>
    <cellStyle name="___PERSONAL_2_EWC 43.5MW8oMtresc 3_25_02v2w_esc_Invrg v0 10.5yr 7.25% 5.25yr cash cut P50 2" xfId="16716" xr:uid="{00000000-0005-0000-0000-000042300000}"/>
    <cellStyle name="___PERSONAL_2_EWC 43.5MW8oMtresc 3_25_02v2w_esc_Invrg v0 10.5yr 7.25% 5.25yr cash cut P50 OLD" xfId="16717" xr:uid="{00000000-0005-0000-0000-000043300000}"/>
    <cellStyle name="___PERSONAL_2_EWC 43.5MW8oMtresc 3_25_02v2w_esc_Invrg v0 10.5yr 7.25% 5.25yr cash cut P50 OLD 2" xfId="16718" xr:uid="{00000000-0005-0000-0000-000044300000}"/>
    <cellStyle name="___PERSONAL_2_EWC 43.5MW8oMtresc 3_25_02v2w_esc_Invrg v0 10.5yr 7.25% 5.25yr cash cut P50 OLD_BeechR Pivot Table 12.2.09" xfId="16719" xr:uid="{00000000-0005-0000-0000-000045300000}"/>
    <cellStyle name="___PERSONAL_2_EWC 43.5MW8oMtresc 3_25_02v2w_esc_Invrg v0 10.5yr 7.25% 5.25yr cash cut P50 OLD_BeechR Pivot Table 12.2.09 2" xfId="16720" xr:uid="{00000000-0005-0000-0000-000046300000}"/>
    <cellStyle name="___PERSONAL_2_EWC 43.5MW8oMtresc 3_25_02v2w_esc_Invrg v0 10.5yr 7.25% 5.25yr cash cut P50 OLD_IWNA 3-Pack ECCA Sheldon Funding 01302009" xfId="16721" xr:uid="{00000000-0005-0000-0000-000047300000}"/>
    <cellStyle name="___PERSONAL_2_EWC 43.5MW8oMtresc 3_25_02v2w_esc_Invrg v0 10.5yr 7.25% 5.25yr cash cut P50 OLD_IWNA 3-Pack ECCA Sheldon Funding 01302009 2" xfId="16722" xr:uid="{00000000-0005-0000-0000-000048300000}"/>
    <cellStyle name="___PERSONAL_2_EWC 43.5MW8oMtresc 3_25_02v2w_esc_Invrg v0 10.5yr 7.25% 5.25yr cash cut P50_BeechR Pivot Table 12.2.09" xfId="16723" xr:uid="{00000000-0005-0000-0000-000049300000}"/>
    <cellStyle name="___PERSONAL_2_EWC 43.5MW8oMtresc 3_25_02v2w_esc_Invrg v0 10.5yr 7.25% 5.25yr cash cut P50_BeechR Pivot Table 12.2.09 2" xfId="16724" xr:uid="{00000000-0005-0000-0000-00004A300000}"/>
    <cellStyle name="___PERSONAL_2_EWC 43.5MW8oMtresc 3_25_02v2w_esc_Invrg v0 10.5yr 7.25% 5.25yr cash cut P50_IWNA 3-Pack ECCA Sheldon Funding 01302009" xfId="16725" xr:uid="{00000000-0005-0000-0000-00004B300000}"/>
    <cellStyle name="___PERSONAL_2_EWC 43.5MW8oMtresc 3_25_02v2w_esc_Invrg v0 10.5yr 7.25% 5.25yr cash cut P50_IWNA 3-Pack ECCA Sheldon Funding 01302009 2" xfId="16726" xr:uid="{00000000-0005-0000-0000-00004C300000}"/>
    <cellStyle name="___PERSONAL_2_EWC 43.5MW8oMtresc 3_25_02v2w_esc_Invrg v2 10.5yr 7.25% 5.25yr cash cut P50 (Invenergy)_REVIEW" xfId="16727" xr:uid="{00000000-0005-0000-0000-00004D300000}"/>
    <cellStyle name="___PERSONAL_2_EWC 43.5MW8oMtresc 3_25_02v2w_esc_Invrg v2 10.5yr 7.25% 5.25yr cash cut P50 (Invenergy)_REVIEW 2" xfId="16728" xr:uid="{00000000-0005-0000-0000-00004E300000}"/>
    <cellStyle name="___PERSONAL_2_EWC 43.5MW8oMtresc 3_25_02v2w_esc_Invrg v2 10.5yr 7.25% 5.25yr cash cut P50 (Invenergy)_REVIEW_BeechR Pivot Table 12.2.09" xfId="16729" xr:uid="{00000000-0005-0000-0000-00004F300000}"/>
    <cellStyle name="___PERSONAL_2_EWC 43.5MW8oMtresc 3_25_02v2w_esc_Invrg v2 10.5yr 7.25% 5.25yr cash cut P50 (Invenergy)_REVIEW_BeechR Pivot Table 12.2.09 2" xfId="16730" xr:uid="{00000000-0005-0000-0000-000050300000}"/>
    <cellStyle name="___PERSONAL_2_EWC 43.5MW8oMtresc 3_25_02v2w_esc_Invrg v2 10.5yr 7.25% 5.25yr cash cut P50 (Invenergy)_REVIEW_IWNA 3-Pack ECCA Sheldon Funding 01302009" xfId="16731" xr:uid="{00000000-0005-0000-0000-000051300000}"/>
    <cellStyle name="___PERSONAL_2_EWC 43.5MW8oMtresc 3_25_02v2w_esc_Invrg v2 10.5yr 7.25% 5.25yr cash cut P50 (Invenergy)_REVIEW_IWNA 3-Pack ECCA Sheldon Funding 01302009 2" xfId="16732" xr:uid="{00000000-0005-0000-0000-000052300000}"/>
    <cellStyle name="___PERSONAL_2_EWC 43.5MW8oMtresc 3_25_02v2w_esc_Invrg v3 10.5yr 7.25% 5.25yr cash cut P50" xfId="16733" xr:uid="{00000000-0005-0000-0000-000053300000}"/>
    <cellStyle name="___PERSONAL_2_EWC 43.5MW8oMtresc 3_25_02v2w_esc_Invrg v3 10.5yr 7.25% 5.25yr cash cut P50 2" xfId="16734" xr:uid="{00000000-0005-0000-0000-000054300000}"/>
    <cellStyle name="___PERSONAL_2_EWC 43.5MW8oMtresc 3_25_02v2w_esc_Invrg v3 10.5yr 7.25% 5.25yr cash cut P50_BeechR Pivot Table 12.2.09" xfId="16735" xr:uid="{00000000-0005-0000-0000-000055300000}"/>
    <cellStyle name="___PERSONAL_2_EWC 43.5MW8oMtresc 3_25_02v2w_esc_Invrg v3 10.5yr 7.25% 5.25yr cash cut P50_BeechR Pivot Table 12.2.09 2" xfId="16736" xr:uid="{00000000-0005-0000-0000-000056300000}"/>
    <cellStyle name="___PERSONAL_2_EWC 43.5MW8oMtresc 3_25_02v2w_esc_Invrg v3 10.5yr 7.25% 5.25yr cash cut P50_IWNA 3-Pack ECCA Sheldon Funding 01302009" xfId="16737" xr:uid="{00000000-0005-0000-0000-000057300000}"/>
    <cellStyle name="___PERSONAL_2_EWC 43.5MW8oMtresc 3_25_02v2w_esc_Invrg v3 10.5yr 7.25% 5.25yr cash cut P50_IWNA 3-Pack ECCA Sheldon Funding 01302009 2" xfId="16738" xr:uid="{00000000-0005-0000-0000-000058300000}"/>
    <cellStyle name="___PERSONAL_2_EWC 43.5MW8oMtresc 3_25_02v2w_esc_Invrg v3 pwr hedges no track accts 10.5yr 7.25% 4yr cash cut $51.73 P50" xfId="16739" xr:uid="{00000000-0005-0000-0000-000059300000}"/>
    <cellStyle name="___PERSONAL_2_EWC 43.5MW8oMtresc 3_25_02v2w_esc_Invrg v3 pwr hedges no track accts 10.5yr 7.25% 4yr cash cut $51.73 P50 2" xfId="16740" xr:uid="{00000000-0005-0000-0000-00005A300000}"/>
    <cellStyle name="___PERSONAL_2_EWC 43.5MW8oMtresc 3_25_02v2w_esc_Invrg v3 pwr hedges no track accts 10.5yr 7.25% 4yr cash cut $51.73 P50_BeechR Pivot Table 12.2.09" xfId="16741" xr:uid="{00000000-0005-0000-0000-00005B300000}"/>
    <cellStyle name="___PERSONAL_2_EWC 43.5MW8oMtresc 3_25_02v2w_esc_Invrg v3 pwr hedges no track accts 10.5yr 7.25% 4yr cash cut $51.73 P50_BeechR Pivot Table 12.2.09 2" xfId="16742" xr:uid="{00000000-0005-0000-0000-00005C300000}"/>
    <cellStyle name="___PERSONAL_2_EWC 43.5MW8oMtresc 3_25_02v2w_esc_Invrg v3 pwr hedges no track accts 10.5yr 7.25% 4yr cash cut $51.73 P50_IWNA 3-Pack ECCA Sheldon Funding 01302009" xfId="16743" xr:uid="{00000000-0005-0000-0000-00005D300000}"/>
    <cellStyle name="___PERSONAL_2_EWC 43.5MW8oMtresc 3_25_02v2w_esc_Invrg v3 pwr hedges no track accts 10.5yr 7.25% 4yr cash cut $51.73 P50_IWNA 3-Pack ECCA Sheldon Funding 01302009 2" xfId="16744" xr:uid="{00000000-0005-0000-0000-00005E300000}"/>
    <cellStyle name="___PERSONAL_2_EWC 43.5MW8oMtresc 3_25_02v2w_esc_IWNA 3-Pack ECCA Sheldon Funding 01302009" xfId="16745" xr:uid="{00000000-0005-0000-0000-00005F300000}"/>
    <cellStyle name="___PERSONAL_2_EWC 43.5MW8oMtresc 3_25_02v2w_esc_IWNA 3-Pack ECCA Sheldon Funding 01302009 2" xfId="16746" xr:uid="{00000000-0005-0000-0000-000060300000}"/>
    <cellStyle name="___PERSONAL_2_EWC 43.5MW8oMtresc 3_25_02v2w_esc_IWNA 3-Pack ECCA Sheldon Funding 03202009" xfId="16747" xr:uid="{00000000-0005-0000-0000-000061300000}"/>
    <cellStyle name="___PERSONAL_2_EWC 43.5MW8oMtresc 3_25_02v2w_esc_IWNA 3-Pack ECCA Sheldon Funding 03202009 2" xfId="16748" xr:uid="{00000000-0005-0000-0000-000062300000}"/>
    <cellStyle name="___PERSONAL_2_EWC 43.5MW8oMtresc 3_25_02v2w_esc_IWNA Ptfl v2 10yr 7.25% $320 upfront 99% hedge loss P50" xfId="16749" xr:uid="{00000000-0005-0000-0000-000063300000}"/>
    <cellStyle name="___PERSONAL_2_EWC 43.5MW8oMtresc 3_25_02v2w_esc_IWNA Ptfl v2 10yr 7.25% $320 upfront 99% hedge loss P50 2" xfId="16750" xr:uid="{00000000-0005-0000-0000-000064300000}"/>
    <cellStyle name="___PERSONAL_2_EWC 43.5MW8oMtresc 3_25_02v2w_esc_IWNA Ptfl v2 10yr 7.25% $320 upfront 99% hedge loss P50_IWNA 3-Pack ECCA Sheldon Funding 01302009" xfId="16751" xr:uid="{00000000-0005-0000-0000-000065300000}"/>
    <cellStyle name="___PERSONAL_2_EWC 43.5MW8oMtresc 3_25_02v2w_esc_IWNA Ptfl v2 10yr 7.25% $320 upfront 99% hedge loss P50_IWNA 3-Pack ECCA Sheldon Funding 01302009 2" xfId="16752" xr:uid="{00000000-0005-0000-0000-000066300000}"/>
    <cellStyle name="___PERSONAL_2_EWC 43.5MW8oMtresc 3_25_02v2w_esc_IWNA Ptfl v2 11yr 7.50% $320 upfront P50 with FVO" xfId="16753" xr:uid="{00000000-0005-0000-0000-000067300000}"/>
    <cellStyle name="___PERSONAL_2_EWC 43.5MW8oMtresc 3_25_02v2w_esc_IWNA Ptfl v2 11yr 7.50% $320 upfront P50 with FVO 2" xfId="16754" xr:uid="{00000000-0005-0000-0000-000068300000}"/>
    <cellStyle name="___PERSONAL_2_EWC 43.5MW8oMtresc 3_25_02v2w_esc_IWNA Ptfl v2 11yr 7.50% $320 upfront P50 with FVO_IWNA 3-Pack ECCA Sheldon Funding 01302009" xfId="16755" xr:uid="{00000000-0005-0000-0000-000069300000}"/>
    <cellStyle name="___PERSONAL_2_EWC 43.5MW8oMtresc 3_25_02v2w_esc_IWNA Ptfl v2 11yr 7.50% $320 upfront P50 with FVO_IWNA 3-Pack ECCA Sheldon Funding 01302009 2" xfId="16756" xr:uid="{00000000-0005-0000-0000-00006A300000}"/>
    <cellStyle name="___PERSONAL_2_EWC 43.5MW8oMtresc 3_25_02v2w_esc_IWNA v1 10yr 7.25% $290 upfront no bonus 42% 2009 tax realloc P50" xfId="16757" xr:uid="{00000000-0005-0000-0000-00006B300000}"/>
    <cellStyle name="___PERSONAL_2_EWC 43.5MW8oMtresc 3_25_02v2w_esc_IWNA v1 10yr 7.25% $290 upfront no bonus 42% 2009 tax realloc P50 2" xfId="16758" xr:uid="{00000000-0005-0000-0000-00006C300000}"/>
    <cellStyle name="___PERSONAL_2_EWC 43.5MW8oMtresc 3_25_02v2w_esc_IWNA v1 10yr 7.25% $290 upfront no bonus 42% 2009 tax realloc P50_IWNA 3-Pack ECCA Sheldon Funding 01302009" xfId="16759" xr:uid="{00000000-0005-0000-0000-00006D300000}"/>
    <cellStyle name="___PERSONAL_2_EWC 43.5MW8oMtresc 3_25_02v2w_esc_IWNA v1 10yr 7.25% $290 upfront no bonus 42% 2009 tax realloc P50_IWNA 3-Pack ECCA Sheldon Funding 01302009 2" xfId="16760" xr:uid="{00000000-0005-0000-0000-00006E300000}"/>
    <cellStyle name="___PERSONAL_2_EWC 43.5MW8oMtresc 3_25_02v2w_esc_Key Results" xfId="16761" xr:uid="{00000000-0005-0000-0000-00006F300000}"/>
    <cellStyle name="___PERSONAL_2_EWC 43.5MW8oMtresc 3_25_02v2w_esc_Key Results 2" xfId="16762" xr:uid="{00000000-0005-0000-0000-000070300000}"/>
    <cellStyle name="___PERSONAL_2_EWC 43.5MW8oMtresc 3_25_02v2w_esc_Key Results_BeechR Pivot Table 12.2.09" xfId="16763" xr:uid="{00000000-0005-0000-0000-000071300000}"/>
    <cellStyle name="___PERSONAL_2_EWC 43.5MW8oMtresc 3_25_02v2w_esc_Key Results_BeechR Pivot Table 12.2.09 2" xfId="16764" xr:uid="{00000000-0005-0000-0000-000072300000}"/>
    <cellStyle name="___PERSONAL_2_EWC 43.5MW8oMtresc 3_25_02v2w_esc_Key Results_IWNA 3-Pack ECCA Sheldon Funding 01302009" xfId="16765" xr:uid="{00000000-0005-0000-0000-000073300000}"/>
    <cellStyle name="___PERSONAL_2_EWC 43.5MW8oMtresc 3_25_02v2w_esc_Key Results_IWNA 3-Pack ECCA Sheldon Funding 01302009 2" xfId="16766" xr:uid="{00000000-0005-0000-0000-000074300000}"/>
    <cellStyle name="___PERSONAL_2_EWC 43.5MW8oMtresc 3_25_02v2w_esc_Ledge_0416_Grant and TE" xfId="16767" xr:uid="{00000000-0005-0000-0000-000075300000}"/>
    <cellStyle name="___PERSONAL_2_EWC 43.5MW8oMtresc 3_25_02v2w_esc_Ledge_0416_Grant and TE 2" xfId="16768" xr:uid="{00000000-0005-0000-0000-000076300000}"/>
    <cellStyle name="___PERSONAL_2_EWC 43.5MW8oMtresc 3_25_02v2w_esc_Levered Beech Ridge _100709" xfId="16769" xr:uid="{00000000-0005-0000-0000-000077300000}"/>
    <cellStyle name="___PERSONAL_2_EWC 43.5MW8oMtresc 3_25_02v2w_esc_Levered Beech Ridge _100709 2" xfId="16770" xr:uid="{00000000-0005-0000-0000-000078300000}"/>
    <cellStyle name="___PERSONAL_2_EWC 43.5MW8oMtresc 3_25_02v2w_esc_Levered Beech Ridge _100709_BeechR Pivot Table 12.2.09" xfId="16771" xr:uid="{00000000-0005-0000-0000-000079300000}"/>
    <cellStyle name="___PERSONAL_2_EWC 43.5MW8oMtresc 3_25_02v2w_esc_Levered Beech Ridge _100709_BeechR Pivot Table 12.2.09 2" xfId="16772" xr:uid="{00000000-0005-0000-0000-00007A300000}"/>
    <cellStyle name="___PERSONAL_2_EWC 43.5MW8oMtresc 3_25_02v2w_esc_Levered Beech Ridge _102709" xfId="16773" xr:uid="{00000000-0005-0000-0000-00007B300000}"/>
    <cellStyle name="___PERSONAL_2_EWC 43.5MW8oMtresc 3_25_02v2w_esc_Levered Beech Ridge _102709 2" xfId="16774" xr:uid="{00000000-0005-0000-0000-00007C300000}"/>
    <cellStyle name="___PERSONAL_2_EWC 43.5MW8oMtresc 3_25_02v2w_esc_Levered Beech Ridge _102709_BeechR Pivot Table 12.2.09" xfId="16775" xr:uid="{00000000-0005-0000-0000-00007D300000}"/>
    <cellStyle name="___PERSONAL_2_EWC 43.5MW8oMtresc 3_25_02v2w_esc_Levered Beech Ridge _102709_BeechR Pivot Table 12.2.09 2" xfId="16776" xr:uid="{00000000-0005-0000-0000-00007E300000}"/>
    <cellStyle name="___PERSONAL_2_EWC 43.5MW8oMtresc 3_25_02v2w_esc_Levered Beech Ridge _110209" xfId="16777" xr:uid="{00000000-0005-0000-0000-00007F300000}"/>
    <cellStyle name="___PERSONAL_2_EWC 43.5MW8oMtresc 3_25_02v2w_esc_Levered Beech Ridge _110209 2" xfId="16778" xr:uid="{00000000-0005-0000-0000-000080300000}"/>
    <cellStyle name="___PERSONAL_2_EWC 43.5MW8oMtresc 3_25_02v2w_esc_Levered Beech Ridge _110209_BeechR Pivot Table 12.2.09" xfId="16779" xr:uid="{00000000-0005-0000-0000-000081300000}"/>
    <cellStyle name="___PERSONAL_2_EWC 43.5MW8oMtresc 3_25_02v2w_esc_Levered Beech Ridge _110209_BeechR Pivot Table 12.2.09 2" xfId="16780" xr:uid="{00000000-0005-0000-0000-000082300000}"/>
    <cellStyle name="___PERSONAL_2_EWC 43.5MW8oMtresc 3_25_02v2w_esc_Levered Grand Ridge Exp 07082009_LIVE" xfId="16781" xr:uid="{00000000-0005-0000-0000-000083300000}"/>
    <cellStyle name="___PERSONAL_2_EWC 43.5MW8oMtresc 3_25_02v2w_esc_Levered Grand Ridge Exp 07082009_LIVE 2" xfId="16782" xr:uid="{00000000-0005-0000-0000-000084300000}"/>
    <cellStyle name="___PERSONAL_2_EWC 43.5MW8oMtresc 3_25_02v2w_esc_Levered Grand Ridge Exp 07082009_LIVE_BeechR Pivot Table 12.2.09" xfId="16783" xr:uid="{00000000-0005-0000-0000-000085300000}"/>
    <cellStyle name="___PERSONAL_2_EWC 43.5MW8oMtresc 3_25_02v2w_esc_Levered Grand Ridge Exp 07082009_LIVE_BeechR Pivot Table 12.2.09 2" xfId="16784" xr:uid="{00000000-0005-0000-0000-000086300000}"/>
    <cellStyle name="___PERSONAL_2_EWC 43.5MW8oMtresc 3_25_02v2w_esc_Levered Grand Ridge Exp_05042009" xfId="16785" xr:uid="{00000000-0005-0000-0000-000087300000}"/>
    <cellStyle name="___PERSONAL_2_EWC 43.5MW8oMtresc 3_25_02v2w_esc_Levered Grand Ridge Exp_05042009 2" xfId="16786" xr:uid="{00000000-0005-0000-0000-000088300000}"/>
    <cellStyle name="___PERSONAL_2_EWC 43.5MW8oMtresc 3_25_02v2w_esc_Levered Grand Ridge Exp_05042009_BeechR Pivot Table 12.2.09" xfId="16787" xr:uid="{00000000-0005-0000-0000-000089300000}"/>
    <cellStyle name="___PERSONAL_2_EWC 43.5MW8oMtresc 3_25_02v2w_esc_Levered Grand Ridge Exp_05042009_BeechR Pivot Table 12.2.09 2" xfId="16788" xr:uid="{00000000-0005-0000-0000-00008A300000}"/>
    <cellStyle name="___PERSONAL_2_EWC 43.5MW8oMtresc 3_25_02v2w_esc_Levered Grand Ridge II-III_20yr 130 MW PPA_10032008" xfId="16789" xr:uid="{00000000-0005-0000-0000-00008B300000}"/>
    <cellStyle name="___PERSONAL_2_EWC 43.5MW8oMtresc 3_25_02v2w_esc_Levered Grand Ridge II-III_20yr 130 MW PPA_10032008 2" xfId="16790" xr:uid="{00000000-0005-0000-0000-00008C300000}"/>
    <cellStyle name="___PERSONAL_2_EWC 43.5MW8oMtresc 3_25_02v2w_esc_Levered Grand Ridge II-III_20yr 130 MW PPA_10032008_BeechR Pivot Table 12.2.09" xfId="16791" xr:uid="{00000000-0005-0000-0000-00008D300000}"/>
    <cellStyle name="___PERSONAL_2_EWC 43.5MW8oMtresc 3_25_02v2w_esc_Levered Grand Ridge II-III_20yr 130 MW PPA_10032008_BeechR Pivot Table 12.2.09 2" xfId="16792" xr:uid="{00000000-0005-0000-0000-00008E300000}"/>
    <cellStyle name="___PERSONAL_2_EWC 43.5MW8oMtresc 3_25_02v2w_esc_Levered White Oak 99 MW_shared reconductor with IP08_040308" xfId="16793" xr:uid="{00000000-0005-0000-0000-00008F300000}"/>
    <cellStyle name="___PERSONAL_2_EWC 43.5MW8oMtresc 3_25_02v2w_esc_Levered White Oak 99 MW_shared reconductor with IP08_040308 2" xfId="16794" xr:uid="{00000000-0005-0000-0000-000090300000}"/>
    <cellStyle name="___PERSONAL_2_EWC 43.5MW8oMtresc 3_25_02v2w_esc_Levered White Oak 99 MW_shared reconductor with IP08_040308_BeechR Pivot Table 12.2.09" xfId="16795" xr:uid="{00000000-0005-0000-0000-000091300000}"/>
    <cellStyle name="___PERSONAL_2_EWC 43.5MW8oMtresc 3_25_02v2w_esc_Levered White Oak 99 MW_shared reconductor with IP08_040308_BeechR Pivot Table 12.2.09 2" xfId="16796" xr:uid="{00000000-0005-0000-0000-000092300000}"/>
    <cellStyle name="___PERSONAL_2_EWC 43.5MW8oMtresc 3_25_02v2w_esc_LeveredGrand_Ridge_II-III_020909_incl Grant NOL Bonus Dep" xfId="16797" xr:uid="{00000000-0005-0000-0000-000093300000}"/>
    <cellStyle name="___PERSONAL_2_EWC 43.5MW8oMtresc 3_25_02v2w_esc_LeveredGrand_Ridge_II-III_020909_incl Grant NOL Bonus Dep 2" xfId="16798" xr:uid="{00000000-0005-0000-0000-000094300000}"/>
    <cellStyle name="___PERSONAL_2_EWC 43.5MW8oMtresc 3_25_02v2w_esc_LeveredGrand_Ridge_II-III_020909_incl Grant NOL Bonus Dep_BeechR Pivot Table 12.2.09" xfId="16799" xr:uid="{00000000-0005-0000-0000-000095300000}"/>
    <cellStyle name="___PERSONAL_2_EWC 43.5MW8oMtresc 3_25_02v2w_esc_LeveredGrand_Ridge_II-III_020909_incl Grant NOL Bonus Dep_BeechR Pivot Table 12.2.09 2" xfId="16800" xr:uid="{00000000-0005-0000-0000-000096300000}"/>
    <cellStyle name="___PERSONAL_2_EWC 43.5MW8oMtresc 3_25_02v2w_esc_Naturener Montana Portfolio_temp_Part2" xfId="16801" xr:uid="{00000000-0005-0000-0000-000097300000}"/>
    <cellStyle name="___PERSONAL_2_EWC 43.5MW8oMtresc 3_25_02v2w_esc_Naturener Montana Portfolio_temp_Part2 2" xfId="16802" xr:uid="{00000000-0005-0000-0000-000098300000}"/>
    <cellStyle name="___PERSONAL_2_EWC 43.5MW8oMtresc 3_25_02v2w_esc_NEW GRII_III Debt_032509 v1 (2)" xfId="16803" xr:uid="{00000000-0005-0000-0000-000099300000}"/>
    <cellStyle name="___PERSONAL_2_EWC 43.5MW8oMtresc 3_25_02v2w_esc_NEW GRII_III Debt_032509 v1 (2) 2" xfId="16804" xr:uid="{00000000-0005-0000-0000-00009A300000}"/>
    <cellStyle name="___PERSONAL_2_EWC 43.5MW8oMtresc 3_25_02v2w_esc_NEW GRII_III Debt_032509 v1 (2)_BeechR Pivot Table 12.2.09" xfId="16805" xr:uid="{00000000-0005-0000-0000-00009B300000}"/>
    <cellStyle name="___PERSONAL_2_EWC 43.5MW8oMtresc 3_25_02v2w_esc_NEW GRII_III Debt_032509 v1 (2)_BeechR Pivot Table 12.2.09 2" xfId="16806" xr:uid="{00000000-0005-0000-0000-00009C300000}"/>
    <cellStyle name="___PERSONAL_2_EWC 43.5MW8oMtresc 3_25_02v2w_esc_NEW Levered GRII&amp;III_04092009_MCF v1" xfId="16807" xr:uid="{00000000-0005-0000-0000-00009D300000}"/>
    <cellStyle name="___PERSONAL_2_EWC 43.5MW8oMtresc 3_25_02v2w_esc_NEW Levered GRII&amp;III_04092009_MCF v1 2" xfId="16808" xr:uid="{00000000-0005-0000-0000-00009E300000}"/>
    <cellStyle name="___PERSONAL_2_EWC 43.5MW8oMtresc 3_25_02v2w_esc_NEW Levered GRII&amp;III_04092009_MCF v1_BeechR Pivot Table 12.2.09" xfId="16809" xr:uid="{00000000-0005-0000-0000-00009F300000}"/>
    <cellStyle name="___PERSONAL_2_EWC 43.5MW8oMtresc 3_25_02v2w_esc_NEW Levered GRII&amp;III_04092009_MCF v1_BeechR Pivot Table 12.2.09 2" xfId="16810" xr:uid="{00000000-0005-0000-0000-0000A0300000}"/>
    <cellStyle name="___PERSONAL_2_EWC 43.5MW8oMtresc 3_25_02v2w_esc_Oceana_142MW_Vesta1.8_101909" xfId="16811" xr:uid="{00000000-0005-0000-0000-0000A1300000}"/>
    <cellStyle name="___PERSONAL_2_EWC 43.5MW8oMtresc 3_25_02v2w_esc_Oceana_142MW_Vesta1.8_101909 2" xfId="16812" xr:uid="{00000000-0005-0000-0000-0000A2300000}"/>
    <cellStyle name="___PERSONAL_2_EWC 43.5MW8oMtresc 3_25_02v2w_esc_Ormat 6-7-2007  v19b accounting v4 12-19-07" xfId="16813" xr:uid="{00000000-0005-0000-0000-0000A3300000}"/>
    <cellStyle name="___PERSONAL_2_EWC 43.5MW8oMtresc 3_25_02v2w_esc_Ormat 6-7-2007  v19b accounting v4 12-19-07 2" xfId="16814" xr:uid="{00000000-0005-0000-0000-0000A4300000}"/>
    <cellStyle name="___PERSONAL_2_EWC 43.5MW8oMtresc 3_25_02v2w_esc_Prarie Breeze Developer Model_041409_v2" xfId="16815" xr:uid="{00000000-0005-0000-0000-0000A5300000}"/>
    <cellStyle name="___PERSONAL_2_EWC 43.5MW8oMtresc 3_25_02v2w_esc_Prarie Breeze Developer Model_041409_v2 2" xfId="16816" xr:uid="{00000000-0005-0000-0000-0000A6300000}"/>
    <cellStyle name="___PERSONAL_2_EWC 43.5MW8oMtresc 3_25_02v2w_esc_Pre-Tax GAAP" xfId="16817" xr:uid="{00000000-0005-0000-0000-0000A7300000}"/>
    <cellStyle name="___PERSONAL_2_EWC 43.5MW8oMtresc 3_25_02v2w_esc_Pre-Tax GAAP 2" xfId="16818" xr:uid="{00000000-0005-0000-0000-0000A8300000}"/>
    <cellStyle name="___PERSONAL_2_EWC 43.5MW8oMtresc 3_25_02v2w_esc_Raleigh Model (78MW) 09082009_V2" xfId="16819" xr:uid="{00000000-0005-0000-0000-0000A9300000}"/>
    <cellStyle name="___PERSONAL_2_EWC 43.5MW8oMtresc 3_25_02v2w_esc_Raleigh Model (78MW) 09082009_V2 2" xfId="16820" xr:uid="{00000000-0005-0000-0000-0000AA300000}"/>
    <cellStyle name="___PERSONAL_2_EWC 43.5MW8oMtresc 3_25_02v2w_esc_Raleigh Model (78MW) 09082009_V2_BeechR Pivot Table 12.2.09" xfId="16821" xr:uid="{00000000-0005-0000-0000-0000AB300000}"/>
    <cellStyle name="___PERSONAL_2_EWC 43.5MW8oMtresc 3_25_02v2w_esc_Raleigh Model (78MW) 09082009_V2_BeechR Pivot Table 12.2.09 2" xfId="16822" xr:uid="{00000000-0005-0000-0000-0000AC300000}"/>
    <cellStyle name="___PERSONAL_2_EWC 43.5MW8oMtresc 3_25_02v2w_esc_Sheet1" xfId="16823" xr:uid="{00000000-0005-0000-0000-0000AD300000}"/>
    <cellStyle name="___PERSONAL_2_EWC 43.5MW8oMtresc 3_25_02v2w_esc_Sheet1 2" xfId="16824" xr:uid="{00000000-0005-0000-0000-0000AE300000}"/>
    <cellStyle name="___PERSONAL_2_EWC 43.5MW8oMtresc 3_25_02v2w_esc_Sweden Hills 51MW_081809_AEP bid" xfId="16825" xr:uid="{00000000-0005-0000-0000-0000AF300000}"/>
    <cellStyle name="___PERSONAL_2_EWC 43.5MW8oMtresc 3_25_02v2w_esc_Sweden Hills 51MW_081809_AEP bid 2" xfId="16826" xr:uid="{00000000-0005-0000-0000-0000B0300000}"/>
    <cellStyle name="___PERSONAL_2_EWC 43.5MW8oMtresc 3_25_02v2w_esc_Tri-County Wind_042409_Grant and TE_as bid" xfId="16827" xr:uid="{00000000-0005-0000-0000-0000B1300000}"/>
    <cellStyle name="___PERSONAL_2_EWC 43.5MW8oMtresc 3_25_02v2w_esc_Tri-County Wind_042409_Grant and TE_as bid 2" xfId="16828" xr:uid="{00000000-0005-0000-0000-0000B2300000}"/>
    <cellStyle name="___PERSONAL_2_EWC 43.5MW8oMtresc 3_25_02v2w_esc_Tri-County Wind_101309_Grant and TE_200MW_1.6XLE" xfId="16829" xr:uid="{00000000-0005-0000-0000-0000B3300000}"/>
    <cellStyle name="___PERSONAL_2_EWC 43.5MW8oMtresc 3_25_02v2w_esc_Tri-County Wind_101309_Grant and TE_200MW_1.6XLE 2" xfId="16830" xr:uid="{00000000-0005-0000-0000-0000B4300000}"/>
    <cellStyle name="___PERSONAL_2_EWC 43.5MW8oMtresc 3_25_02v2w_esc_Tri-County Wind_101509_Grant and TE_200MW_1.6XLE" xfId="16831" xr:uid="{00000000-0005-0000-0000-0000B5300000}"/>
    <cellStyle name="___PERSONAL_2_EWC 43.5MW8oMtresc 3_25_02v2w_esc_Tri-County Wind_101509_Grant and TE_200MW_1.6XLE 2" xfId="16832" xr:uid="{00000000-0005-0000-0000-0000B6300000}"/>
    <cellStyle name="___PERSONAL_2_EWC 43.5MW8oMtresc 3_25_02v2w_esc_Turkey Track Completion Reserve Acct_11 10 08" xfId="16833" xr:uid="{00000000-0005-0000-0000-0000B7300000}"/>
    <cellStyle name="___PERSONAL_2_EWC 43.5MW8oMtresc 3_25_02v2w_esc_Turkey Track Completion Reserve Acct_11 10 08 2" xfId="16834" xr:uid="{00000000-0005-0000-0000-0000B8300000}"/>
    <cellStyle name="___PERSONAL_2_EWC 43.5MW8oMtresc 3_25_02v2w_esc_Turkey Track Completion Reserve Acct_11 10 08_IWNA 3-Pack ECCA Sheldon Funding 01302009" xfId="16835" xr:uid="{00000000-0005-0000-0000-0000B9300000}"/>
    <cellStyle name="___PERSONAL_2_EWC 43.5MW8oMtresc 3_25_02v2w_esc_Turkey Track Completion Reserve Acct_11 10 08_IWNA 3-Pack ECCA Sheldon Funding 01302009 2" xfId="16836" xr:uid="{00000000-0005-0000-0000-0000BA300000}"/>
    <cellStyle name="___PERSONAL_2_EWC 43.5MW8oMtresc 3_25_02v2w_esc_Unlev McAdoo &amp; GR Combined 022008- Final" xfId="16837" xr:uid="{00000000-0005-0000-0000-0000BB300000}"/>
    <cellStyle name="___PERSONAL_2_EWC 43.5MW8oMtresc 3_25_02v2w_esc_Unlev McAdoo &amp; GR Combined 022008- Final 2" xfId="16838" xr:uid="{00000000-0005-0000-0000-0000BC300000}"/>
    <cellStyle name="___PERSONAL_2_EWC 43.5MW8oMtresc 3_25_02v2w_esc_Unlev McAdoo &amp; GR Combined 022008- Final_BeechR Pivot Table 12.2.09" xfId="16839" xr:uid="{00000000-0005-0000-0000-0000BD300000}"/>
    <cellStyle name="___PERSONAL_2_EWC 43.5MW8oMtresc 3_25_02v2w_esc_Unlev McAdoo &amp; GR Combined 022008- Final_BeechR Pivot Table 12.2.09 2" xfId="16840" xr:uid="{00000000-0005-0000-0000-0000BE300000}"/>
    <cellStyle name="___PERSONAL_2_EWC 43.5MW8oMtresc 3_25_02v2w_esc_Unlev McAdoo &amp; GR Combined 022008- Final_IWNA 3-Pack ECCA Sheldon Funding 01302009" xfId="16841" xr:uid="{00000000-0005-0000-0000-0000BF300000}"/>
    <cellStyle name="___PERSONAL_2_EWC 43.5MW8oMtresc 3_25_02v2w_esc_Unlev McAdoo &amp; GR Combined 022008- Final_IWNA 3-Pack ECCA Sheldon Funding 01302009 2" xfId="16842" xr:uid="{00000000-0005-0000-0000-0000C0300000}"/>
    <cellStyle name="___PERSONAL_2_EWC 43.5MW8oMtresc 3_25_02v2w_esc_Unlev McAdoo &amp; GR Combined 10242008-funding v8" xfId="16843" xr:uid="{00000000-0005-0000-0000-0000C1300000}"/>
    <cellStyle name="___PERSONAL_2_EWC 43.5MW8oMtresc 3_25_02v2w_esc_Unlev McAdoo &amp; GR Combined 10242008-funding v8 2" xfId="16844" xr:uid="{00000000-0005-0000-0000-0000C2300000}"/>
    <cellStyle name="___PERSONAL_2_EWC 43.5MW8oMtresc 3_25_02v2w_esc_Unlev McAdoo &amp; GR Combined 10242008-funding v8_BeechR Pivot Table 12.2.09" xfId="16845" xr:uid="{00000000-0005-0000-0000-0000C3300000}"/>
    <cellStyle name="___PERSONAL_2_EWC 43.5MW8oMtresc 3_25_02v2w_esc_Unlev McAdoo &amp; GR Combined 10242008-funding v8_BeechR Pivot Table 12.2.09 2" xfId="16846" xr:uid="{00000000-0005-0000-0000-0000C4300000}"/>
    <cellStyle name="___PERSONAL_2_EWC 43.5MW8oMtresc 3_25_02v2w_esc_Unlev McAdoo &amp; GR Combined 10242008-funding v8_IWNA 3-Pack ECCA Sheldon Funding 01302009" xfId="16847" xr:uid="{00000000-0005-0000-0000-0000C5300000}"/>
    <cellStyle name="___PERSONAL_2_EWC 43.5MW8oMtresc 3_25_02v2w_esc_Unlev McAdoo &amp; GR Combined 10242008-funding v8_IWNA 3-Pack ECCA Sheldon Funding 01302009 2" xfId="16848" xr:uid="{00000000-0005-0000-0000-0000C6300000}"/>
    <cellStyle name="___PERSONAL_2_EWC 43.5MW8oMtresc 3_25_02v2w_esc_Unlev McAdoo &amp; GR Combined 10242008-funding v8_wake effect" xfId="16849" xr:uid="{00000000-0005-0000-0000-0000C7300000}"/>
    <cellStyle name="___PERSONAL_2_EWC 43.5MW8oMtresc 3_25_02v2w_esc_Unlev McAdoo &amp; GR Combined 10242008-funding v8_wake effect 2" xfId="16850" xr:uid="{00000000-0005-0000-0000-0000C8300000}"/>
    <cellStyle name="___PERSONAL_2_EWC 43.5MW8oMtresc 3_25_02v2w_esc_Unlev McAdoo &amp; GR Combined 10242008-funding v8_wake effect_BeechR Pivot Table 12.2.09" xfId="16851" xr:uid="{00000000-0005-0000-0000-0000C9300000}"/>
    <cellStyle name="___PERSONAL_2_EWC 43.5MW8oMtresc 3_25_02v2w_esc_Unlev McAdoo &amp; GR Combined 10242008-funding v8_wake effect_BeechR Pivot Table 12.2.09 2" xfId="16852" xr:uid="{00000000-0005-0000-0000-0000CA300000}"/>
    <cellStyle name="___PERSONAL_2_EWC 43.5MW8oMtresc 3_25_02v2w_esc_Unlevered Wildcat 04222008_Dep Update" xfId="16853" xr:uid="{00000000-0005-0000-0000-0000CB300000}"/>
    <cellStyle name="___PERSONAL_2_EWC 43.5MW8oMtresc 3_25_02v2w_esc_Unlevered Wildcat 04222008_Dep Update 2" xfId="16854" xr:uid="{00000000-0005-0000-0000-0000CC300000}"/>
    <cellStyle name="___PERSONAL_2_EWC 43.5MW8oMtresc 3_25_02v2w_esc_Unlevered Wildcat 04222008_Dep Update v2" xfId="16855" xr:uid="{00000000-0005-0000-0000-0000CD300000}"/>
    <cellStyle name="___PERSONAL_2_EWC 43.5MW8oMtresc 3_25_02v2w_esc_Unlevered Wildcat 04222008_Dep Update v2 2" xfId="16856" xr:uid="{00000000-0005-0000-0000-0000CE300000}"/>
    <cellStyle name="___PERSONAL_2_EWC 43.5MW8oMtresc 3_25_02v2w_esc_Unlevered Wildcat 04222008_Dep Update v2_BeechR Pivot Table 12.2.09" xfId="16857" xr:uid="{00000000-0005-0000-0000-0000CF300000}"/>
    <cellStyle name="___PERSONAL_2_EWC 43.5MW8oMtresc 3_25_02v2w_esc_Unlevered Wildcat 04222008_Dep Update v2_BeechR Pivot Table 12.2.09 2" xfId="16858" xr:uid="{00000000-0005-0000-0000-0000D0300000}"/>
    <cellStyle name="___PERSONAL_2_EWC 43.5MW8oMtresc 3_25_02v2w_esc_Unlevered Wildcat 04222008_Dep Update v2_IWNA 3-Pack ECCA Sheldon Funding 01302009" xfId="16859" xr:uid="{00000000-0005-0000-0000-0000D1300000}"/>
    <cellStyle name="___PERSONAL_2_EWC 43.5MW8oMtresc 3_25_02v2w_esc_Unlevered Wildcat 04222008_Dep Update v2_IWNA 3-Pack ECCA Sheldon Funding 01302009 2" xfId="16860" xr:uid="{00000000-0005-0000-0000-0000D2300000}"/>
    <cellStyle name="___PERSONAL_2_EWC 43.5MW8oMtresc 3_25_02v2w_esc_Unlevered Wildcat 04222008_Dep Update with 2008 stub year" xfId="16861" xr:uid="{00000000-0005-0000-0000-0000D3300000}"/>
    <cellStyle name="___PERSONAL_2_EWC 43.5MW8oMtresc 3_25_02v2w_esc_Unlevered Wildcat 04222008_Dep Update with 2008 stub year 2" xfId="16862" xr:uid="{00000000-0005-0000-0000-0000D4300000}"/>
    <cellStyle name="___PERSONAL_2_EWC 43.5MW8oMtresc 3_25_02v2w_esc_Unlevered Wildcat 04222008_Dep Update with 2008 stub year_BeechR Pivot Table 12.2.09" xfId="16863" xr:uid="{00000000-0005-0000-0000-0000D5300000}"/>
    <cellStyle name="___PERSONAL_2_EWC 43.5MW8oMtresc 3_25_02v2w_esc_Unlevered Wildcat 04222008_Dep Update with 2008 stub year_BeechR Pivot Table 12.2.09 2" xfId="16864" xr:uid="{00000000-0005-0000-0000-0000D6300000}"/>
    <cellStyle name="___PERSONAL_2_EWC 43.5MW8oMtresc 3_25_02v2w_esc_Unlevered Wildcat 04222008_Dep Update with 2008 stub year_IWNA 3-Pack ECCA Sheldon Funding 01302009" xfId="16865" xr:uid="{00000000-0005-0000-0000-0000D7300000}"/>
    <cellStyle name="___PERSONAL_2_EWC 43.5MW8oMtresc 3_25_02v2w_esc_Unlevered Wildcat 04222008_Dep Update with 2008 stub year_IWNA 3-Pack ECCA Sheldon Funding 01302009 2" xfId="16866" xr:uid="{00000000-0005-0000-0000-0000D8300000}"/>
    <cellStyle name="___PERSONAL_2_EWC 43.5MW8oMtresc 3_25_02v2w_esc_Unlevered Wildcat 04222008_Dep Update_BeechR Pivot Table 12.2.09" xfId="16867" xr:uid="{00000000-0005-0000-0000-0000D9300000}"/>
    <cellStyle name="___PERSONAL_2_EWC 43.5MW8oMtresc 3_25_02v2w_esc_Unlevered Wildcat 04222008_Dep Update_BeechR Pivot Table 12.2.09 2" xfId="16868" xr:uid="{00000000-0005-0000-0000-0000DA300000}"/>
    <cellStyle name="___PERSONAL_2_EWC 43.5MW8oMtresc 3_25_02v2w_esc_Unlevered Wildcat 04222008_Dep Update_IWNA 3-Pack ECCA Sheldon Funding 01302009" xfId="16869" xr:uid="{00000000-0005-0000-0000-0000DB300000}"/>
    <cellStyle name="___PERSONAL_2_EWC 43.5MW8oMtresc 3_25_02v2w_esc_Unlevered Wildcat 04222008_Dep Update_IWNA 3-Pack ECCA Sheldon Funding 01302009 2" xfId="16870" xr:uid="{00000000-0005-0000-0000-0000DC300000}"/>
    <cellStyle name="___PERSONAL_2_EWC 43.5MW8oMtresc 3_25_02v2w_esc_Unlevered Willow Creek 72MWs_111907" xfId="16871" xr:uid="{00000000-0005-0000-0000-0000DD300000}"/>
    <cellStyle name="___PERSONAL_2_EWC 43.5MW8oMtresc 3_25_02v2w_esc_Unlevered Willow Creek 72MWs_111907 2" xfId="16872" xr:uid="{00000000-0005-0000-0000-0000DE300000}"/>
    <cellStyle name="___PERSONAL_2_EWC 43.5MW8oMtresc 3_25_02v2w_esc_Unlevered Willow Creek 72MWs_111907_BeechR Pivot Table 12.2.09" xfId="16873" xr:uid="{00000000-0005-0000-0000-0000DF300000}"/>
    <cellStyle name="___PERSONAL_2_EWC 43.5MW8oMtresc 3_25_02v2w_esc_Unlevered Willow Creek 72MWs_111907_BeechR Pivot Table 12.2.09 2" xfId="16874" xr:uid="{00000000-0005-0000-0000-0000E0300000}"/>
    <cellStyle name="___PERSONAL_2_EWC 43.5MW8oMtresc 3_25_02v2w_esc_Unlevered Willow Creek 72MWs_111907_IWNA 3-Pack ECCA Sheldon Funding 01302009" xfId="16875" xr:uid="{00000000-0005-0000-0000-0000E1300000}"/>
    <cellStyle name="___PERSONAL_2_EWC 43.5MW8oMtresc 3_25_02v2w_esc_Unlevered Willow Creek 72MWs_111907_IWNA 3-Pack ECCA Sheldon Funding 01302009 2" xfId="16876" xr:uid="{00000000-0005-0000-0000-0000E2300000}"/>
    <cellStyle name="___PERSONAL_2_EWC 43.5MW8oMtresc 3_25_02v2w_esc_Unlevered_Beech_Ridge_100_5MW_021009_optimized NCF" xfId="16877" xr:uid="{00000000-0005-0000-0000-0000E3300000}"/>
    <cellStyle name="___PERSONAL_2_EWC 43.5MW8oMtresc 3_25_02v2w_esc_Unlevered_Beech_Ridge_100_5MW_021009_optimized NCF 2" xfId="16878" xr:uid="{00000000-0005-0000-0000-0000E4300000}"/>
    <cellStyle name="___PERSONAL_2_EWC 43.5MW8oMtresc 3_25_02v2w_esc_Unlevered_Grand Ridge_010809_v3" xfId="16879" xr:uid="{00000000-0005-0000-0000-0000E5300000}"/>
    <cellStyle name="___PERSONAL_2_EWC 43.5MW8oMtresc 3_25_02v2w_esc_Unlevered_Grand Ridge_010809_v3 2" xfId="16880" xr:uid="{00000000-0005-0000-0000-0000E6300000}"/>
    <cellStyle name="___PERSONAL_2_EWC 43.5MW8oMtresc 3_25_02v2w_esc_Unlevered_Grand Ridge_010809_v3_BeechR Pivot Table 12.2.09" xfId="16881" xr:uid="{00000000-0005-0000-0000-0000E7300000}"/>
    <cellStyle name="___PERSONAL_2_EWC 43.5MW8oMtresc 3_25_02v2w_esc_Unlevered_Grand Ridge_010809_v3_BeechR Pivot Table 12.2.09 2" xfId="16882" xr:uid="{00000000-0005-0000-0000-0000E8300000}"/>
    <cellStyle name="___PERSONAL_2_EWC 43.5MW8oMtresc 3_25_02v2w_esc_UPC New York Wind 1-8-08 v equity method FINAL" xfId="16883" xr:uid="{00000000-0005-0000-0000-0000E9300000}"/>
    <cellStyle name="___PERSONAL_2_EWC 43.5MW8oMtresc 3_25_02v2w_esc_UPC New York Wind 1-8-08 v equity method FINAL 2" xfId="16884" xr:uid="{00000000-0005-0000-0000-0000EA300000}"/>
    <cellStyle name="___PERSONAL_2_EWC 43.5MW8oMtresc 3_25_02v2w_esc_Vantage Cash FLow 100609" xfId="16885" xr:uid="{00000000-0005-0000-0000-0000EB300000}"/>
    <cellStyle name="___PERSONAL_2_EWC 43.5MW8oMtresc 3_25_02v2w_esc_Vantage Cash FLow 100609 2" xfId="16886" xr:uid="{00000000-0005-0000-0000-0000EC300000}"/>
    <cellStyle name="___PERSONAL_2_EWC 43.5MW8oMtresc 3_25_02v2w_esc_Vantage Model_PGE 15yr PPA_062409" xfId="16887" xr:uid="{00000000-0005-0000-0000-0000ED300000}"/>
    <cellStyle name="___PERSONAL_2_EWC 43.5MW8oMtresc 3_25_02v2w_esc_Vantage Model_PGE 15yr PPA_062409 2" xfId="16888" xr:uid="{00000000-0005-0000-0000-0000EE300000}"/>
    <cellStyle name="___PERSONAL_2_EWC 43.5MW8oMtresc 3_25_02v2w_esc_Vantage Model_PGE 15yr PPA_073009_JAR" xfId="16889" xr:uid="{00000000-0005-0000-0000-0000EF300000}"/>
    <cellStyle name="___PERSONAL_2_EWC 43.5MW8oMtresc 3_25_02v2w_esc_Vantage Model_PGE 15yr PPA_073009_JAR 2" xfId="16890" xr:uid="{00000000-0005-0000-0000-0000F0300000}"/>
    <cellStyle name="___PERSONAL_2_EWC 43.5MW8oMtresc 3_25_02v2w_esc_Vantage Model_PGE 15yr PPA_100909" xfId="16891" xr:uid="{00000000-0005-0000-0000-0000F1300000}"/>
    <cellStyle name="___PERSONAL_2_EWC 43.5MW8oMtresc 3_25_02v2w_esc_Vantage Model_PGE 15yr PPA_100909 2" xfId="16892" xr:uid="{00000000-0005-0000-0000-0000F2300000}"/>
    <cellStyle name="___PERSONAL_2_EWC 43.5MW8oMtresc 3_25_02v2w_esc_Vento III v17i (8.9% Haircut, 60% Tax)" xfId="16893" xr:uid="{00000000-0005-0000-0000-0000F3300000}"/>
    <cellStyle name="___PERSONAL_2_EWC 43.5MW8oMtresc 3_25_02v2w_esc_Vento III v22i (Haircut, 6Y CF, 76% tax)" xfId="16894" xr:uid="{00000000-0005-0000-0000-0000F4300000}"/>
    <cellStyle name="___PERSONAL_2_EWC 43.5MW8oMtresc 3_25_02v2w_esc_Vento III v28g Base" xfId="16895" xr:uid="{00000000-0005-0000-0000-0000F5300000}"/>
    <cellStyle name="___PERSONAL_2_EWC 43.5MW8oMtresc 3_25_02v2w_esc_Vento III v28k JPMyyy" xfId="16896" xr:uid="{00000000-0005-0000-0000-0000F6300000}"/>
    <cellStyle name="___PERSONAL_2_EWC 43.5MW8oMtresc 3_25_02v2w_esc_White Oak_67.5_150MW_110409_OUR CASE" xfId="16897" xr:uid="{00000000-0005-0000-0000-0000F7300000}"/>
    <cellStyle name="___PERSONAL_2_EWC 43.5MW8oMtresc 3_25_02v2w_esc_White Oak_67.5_150MW_110409_OUR CASE 2" xfId="16898" xr:uid="{00000000-0005-0000-0000-0000F8300000}"/>
    <cellStyle name="___PERSONAL_2_EWC 43.5MW8oMtresc 3_25_02v2w_esc_WPP - Ormat 6-5-2007  v19i with internal accounting v3 eq method FINAL" xfId="16899" xr:uid="{00000000-0005-0000-0000-0000F9300000}"/>
    <cellStyle name="___PERSONAL_2_EWC 43.5MW8oMtresc 3_25_02v2w_esc_WPP - Ormat 6-5-2007  v19i with internal accounting v3 eq method FINAL 2" xfId="16900" xr:uid="{00000000-0005-0000-0000-0000FA300000}"/>
    <cellStyle name="___PERSONAL_2_Final Internal Accounting UPC toggle Stetson v2 equity method FINAL v55" xfId="16901" xr:uid="{00000000-0005-0000-0000-0000FB300000}"/>
    <cellStyle name="___PERSONAL_2_Final Internal Accounting UPC toggle Stetson v2 equity method FINAL v55 2" xfId="16902" xr:uid="{00000000-0005-0000-0000-0000FC300000}"/>
    <cellStyle name="___PERSONAL_2_Final Internal Accounting UPC toggle Stetson v2 equity method FINAL v57" xfId="16903" xr:uid="{00000000-0005-0000-0000-0000FD300000}"/>
    <cellStyle name="___PERSONAL_2_Final Internal Accounting UPC toggle Stetson v2 equity method FINAL v57 2" xfId="16904" xr:uid="{00000000-0005-0000-0000-0000FE300000}"/>
    <cellStyle name="___PERSONAL_2_FVO" xfId="16905" xr:uid="{00000000-0005-0000-0000-0000FF300000}"/>
    <cellStyle name="___PERSONAL_2_FVO 2" xfId="16906" xr:uid="{00000000-0005-0000-0000-000000310000}"/>
    <cellStyle name="___PERSONAL_2_FVO_IWNA 3-Pack ECCA Sheldon Funding 01302009" xfId="16907" xr:uid="{00000000-0005-0000-0000-000001310000}"/>
    <cellStyle name="___PERSONAL_2_FVO_IWNA 3-Pack ECCA Sheldon Funding 01302009 2" xfId="16908" xr:uid="{00000000-0005-0000-0000-000002310000}"/>
    <cellStyle name="___PERSONAL_2_GRE 03252009_tpm_tables" xfId="16909" xr:uid="{00000000-0005-0000-0000-000003310000}"/>
    <cellStyle name="___PERSONAL_2_GRE 03252009_tpm_tables 2" xfId="16910" xr:uid="{00000000-0005-0000-0000-000004310000}"/>
    <cellStyle name="___PERSONAL_2_GRE 03252009_tpm_tables_BeechR Pivot Table 12.2.09" xfId="16911" xr:uid="{00000000-0005-0000-0000-000005310000}"/>
    <cellStyle name="___PERSONAL_2_GRE 03252009_tpm_tables_BeechR Pivot Table 12.2.09 2" xfId="16912" xr:uid="{00000000-0005-0000-0000-000006310000}"/>
    <cellStyle name="___PERSONAL_2_Hardin Grant 08312009_300MW" xfId="16913" xr:uid="{00000000-0005-0000-0000-000007310000}"/>
    <cellStyle name="___PERSONAL_2_Hardin Grant 08312009_300MW 2" xfId="16914" xr:uid="{00000000-0005-0000-0000-000008310000}"/>
    <cellStyle name="___PERSONAL_2_HoldCo Cap Accounts" xfId="16915" xr:uid="{00000000-0005-0000-0000-000009310000}"/>
    <cellStyle name="___PERSONAL_2_HoldCo Cap Accounts 2" xfId="16916" xr:uid="{00000000-0005-0000-0000-00000A310000}"/>
    <cellStyle name="___PERSONAL_2_HoldCo Cap Accounts_BeechR Pivot Table 12.2.09" xfId="16917" xr:uid="{00000000-0005-0000-0000-00000B310000}"/>
    <cellStyle name="___PERSONAL_2_HoldCo Cap Accounts_BeechR Pivot Table 12.2.09 2" xfId="16918" xr:uid="{00000000-0005-0000-0000-00000C310000}"/>
    <cellStyle name="___PERSONAL_2_HoldCo Cap Accounts_IWNA 3-Pack ECCA Sheldon Funding 01302009" xfId="16919" xr:uid="{00000000-0005-0000-0000-00000D310000}"/>
    <cellStyle name="___PERSONAL_2_HoldCo Cap Accounts_IWNA 3-Pack ECCA Sheldon Funding 01302009 2" xfId="16920" xr:uid="{00000000-0005-0000-0000-00000E310000}"/>
    <cellStyle name="___PERSONAL_2_Inputs-General" xfId="16921" xr:uid="{00000000-0005-0000-0000-00000F310000}"/>
    <cellStyle name="___PERSONAL_2_Inputs-General 2" xfId="16922" xr:uid="{00000000-0005-0000-0000-000010310000}"/>
    <cellStyle name="___PERSONAL_2_Inven Model V 15" xfId="16923" xr:uid="{00000000-0005-0000-0000-000011310000}"/>
    <cellStyle name="___PERSONAL_2_Inven Model V 15 2" xfId="16924" xr:uid="{00000000-0005-0000-0000-000012310000}"/>
    <cellStyle name="___PERSONAL_2_Inven Model V 15_IWNA 3-Pack ECCA Sheldon Funding 01302009" xfId="16925" xr:uid="{00000000-0005-0000-0000-000013310000}"/>
    <cellStyle name="___PERSONAL_2_Inven Model V 15_IWNA 3-Pack ECCA Sheldon Funding 01302009 2" xfId="16926" xr:uid="{00000000-0005-0000-0000-000014310000}"/>
    <cellStyle name="___PERSONAL_2_Invenergy Model -- 9-5-08 base" xfId="16927" xr:uid="{00000000-0005-0000-0000-000015310000}"/>
    <cellStyle name="___PERSONAL_2_Invenergy Model -- 9-5-08 base 2" xfId="16928" xr:uid="{00000000-0005-0000-0000-000016310000}"/>
    <cellStyle name="___PERSONAL_2_Invenergy Model -- 9-5-08 base_IWNA 3-Pack ECCA Sheldon Funding 01302009" xfId="16929" xr:uid="{00000000-0005-0000-0000-000017310000}"/>
    <cellStyle name="___PERSONAL_2_Invenergy Model -- 9-5-08 base_IWNA 3-Pack ECCA Sheldon Funding 01302009 2" xfId="16930" xr:uid="{00000000-0005-0000-0000-000018310000}"/>
    <cellStyle name="___PERSONAL_2_Invenergy Model -- IIF 6-24-08rs" xfId="16931" xr:uid="{00000000-0005-0000-0000-000019310000}"/>
    <cellStyle name="___PERSONAL_2_Invenergy Model -- IIF 6-24-08rs 2" xfId="16932" xr:uid="{00000000-0005-0000-0000-00001A310000}"/>
    <cellStyle name="___PERSONAL_2_Invenergy Model -- IIF 6-24-08rs_BeechR Pivot Table 12.2.09" xfId="16933" xr:uid="{00000000-0005-0000-0000-00001B310000}"/>
    <cellStyle name="___PERSONAL_2_Invenergy Model -- IIF 6-24-08rs_BeechR Pivot Table 12.2.09 2" xfId="16934" xr:uid="{00000000-0005-0000-0000-00001C310000}"/>
    <cellStyle name="___PERSONAL_2_Invenergy Model -- IIF 6-24-08rs_IWNA 3-Pack ECCA Sheldon Funding 01302009" xfId="16935" xr:uid="{00000000-0005-0000-0000-00001D310000}"/>
    <cellStyle name="___PERSONAL_2_Invenergy Model -- IIF 6-24-08rs_IWNA 3-Pack ECCA Sheldon Funding 01302009 2" xfId="16936" xr:uid="{00000000-0005-0000-0000-00001E310000}"/>
    <cellStyle name="___PERSONAL_2_Invenergy Model -- IIF 7-16-08" xfId="16937" xr:uid="{00000000-0005-0000-0000-00001F310000}"/>
    <cellStyle name="___PERSONAL_2_Invenergy Model -- IIF 7-16-08 2" xfId="16938" xr:uid="{00000000-0005-0000-0000-000020310000}"/>
    <cellStyle name="___PERSONAL_2_Invenergy Model -- IIF 7-16-08_BeechR Pivot Table 12.2.09" xfId="16939" xr:uid="{00000000-0005-0000-0000-000021310000}"/>
    <cellStyle name="___PERSONAL_2_Invenergy Model -- IIF 7-16-08_BeechR Pivot Table 12.2.09 2" xfId="16940" xr:uid="{00000000-0005-0000-0000-000022310000}"/>
    <cellStyle name="___PERSONAL_2_Invenergy Model -- IIF 7-16-08_IWNA 3-Pack ECCA Sheldon Funding 01302009" xfId="16941" xr:uid="{00000000-0005-0000-0000-000023310000}"/>
    <cellStyle name="___PERSONAL_2_Invenergy Model -- IIF 7-16-08_IWNA 3-Pack ECCA Sheldon Funding 01302009 2" xfId="16942" xr:uid="{00000000-0005-0000-0000-000024310000}"/>
    <cellStyle name="___PERSONAL_2_Invenergy Model -- IIF 7-28-08" xfId="16943" xr:uid="{00000000-0005-0000-0000-000025310000}"/>
    <cellStyle name="___PERSONAL_2_Invenergy Model -- IIF 7-28-08 2" xfId="16944" xr:uid="{00000000-0005-0000-0000-000026310000}"/>
    <cellStyle name="___PERSONAL_2_Invenergy Model -- IIF 7-28-08_BeechR Pivot Table 12.2.09" xfId="16945" xr:uid="{00000000-0005-0000-0000-000027310000}"/>
    <cellStyle name="___PERSONAL_2_Invenergy Model -- IIF 7-28-08_BeechR Pivot Table 12.2.09 2" xfId="16946" xr:uid="{00000000-0005-0000-0000-000028310000}"/>
    <cellStyle name="___PERSONAL_2_Invenergy Model -- IIF 7-28-08_IWNA 3-Pack ECCA Sheldon Funding 01302009" xfId="16947" xr:uid="{00000000-0005-0000-0000-000029310000}"/>
    <cellStyle name="___PERSONAL_2_Invenergy Model -- IIF 7-28-08_IWNA 3-Pack ECCA Sheldon Funding 01302009 2" xfId="16948" xr:uid="{00000000-0005-0000-0000-00002A310000}"/>
    <cellStyle name="___PERSONAL_2_Invenergy Model -- IIF 7-30-08" xfId="16949" xr:uid="{00000000-0005-0000-0000-00002B310000}"/>
    <cellStyle name="___PERSONAL_2_Invenergy Model -- IIF 7-30-08 2" xfId="16950" xr:uid="{00000000-0005-0000-0000-00002C310000}"/>
    <cellStyle name="___PERSONAL_2_Invenergy Model -- IIF 7-30-08_BeechR Pivot Table 12.2.09" xfId="16951" xr:uid="{00000000-0005-0000-0000-00002D310000}"/>
    <cellStyle name="___PERSONAL_2_Invenergy Model -- IIF 7-30-08_BeechR Pivot Table 12.2.09 2" xfId="16952" xr:uid="{00000000-0005-0000-0000-00002E310000}"/>
    <cellStyle name="___PERSONAL_2_Invenergy Model -- IIF 7-30-08_IWNA 3-Pack ECCA Sheldon Funding 01302009" xfId="16953" xr:uid="{00000000-0005-0000-0000-00002F310000}"/>
    <cellStyle name="___PERSONAL_2_Invenergy Model -- IIF 7-30-08_IWNA 3-Pack ECCA Sheldon Funding 01302009 2" xfId="16954" xr:uid="{00000000-0005-0000-0000-000030310000}"/>
    <cellStyle name="___PERSONAL_2_Invenergy Model -- IIF 8-26-08" xfId="16955" xr:uid="{00000000-0005-0000-0000-000031310000}"/>
    <cellStyle name="___PERSONAL_2_Invenergy Model -- IIF 8-26-08 2" xfId="16956" xr:uid="{00000000-0005-0000-0000-000032310000}"/>
    <cellStyle name="___PERSONAL_2_Invenergy Model -- IIF 8-26-08_IWNA 3-Pack ECCA Sheldon Funding 01302009" xfId="16957" xr:uid="{00000000-0005-0000-0000-000033310000}"/>
    <cellStyle name="___PERSONAL_2_Invenergy Model -- IIF 8-26-08_IWNA 3-Pack ECCA Sheldon Funding 01302009 2" xfId="16958" xr:uid="{00000000-0005-0000-0000-000034310000}"/>
    <cellStyle name="___PERSONAL_2_Invenergy Model -- IIF 8-8-08" xfId="16959" xr:uid="{00000000-0005-0000-0000-000035310000}"/>
    <cellStyle name="___PERSONAL_2_Invenergy Model -- IIF 8-8-08 2" xfId="16960" xr:uid="{00000000-0005-0000-0000-000036310000}"/>
    <cellStyle name="___PERSONAL_2_Invenergy Model -- IIF 8-8-08_BeechR Pivot Table 12.2.09" xfId="16961" xr:uid="{00000000-0005-0000-0000-000037310000}"/>
    <cellStyle name="___PERSONAL_2_Invenergy Model -- IIF 8-8-08_BeechR Pivot Table 12.2.09 2" xfId="16962" xr:uid="{00000000-0005-0000-0000-000038310000}"/>
    <cellStyle name="___PERSONAL_2_Invenergy Model -- IIF 8-8-08_IWNA 3-Pack ECCA Sheldon Funding 01302009" xfId="16963" xr:uid="{00000000-0005-0000-0000-000039310000}"/>
    <cellStyle name="___PERSONAL_2_Invenergy Model -- IIF 8-8-08_IWNA 3-Pack ECCA Sheldon Funding 01302009 2" xfId="16964" xr:uid="{00000000-0005-0000-0000-00003A310000}"/>
    <cellStyle name="___PERSONAL_2_Invenergy Turkey Track Property Tax Estimate Working 05282008" xfId="16965" xr:uid="{00000000-0005-0000-0000-00003B310000}"/>
    <cellStyle name="___PERSONAL_2_Invenergy Turkey Track Property Tax Estimate Working 05282008 2" xfId="16966" xr:uid="{00000000-0005-0000-0000-00003C310000}"/>
    <cellStyle name="___PERSONAL_2_Invenergy Turkey Track Property Tax Estimate Working 05282008_BeechR Pivot Table 12.2.09" xfId="16967" xr:uid="{00000000-0005-0000-0000-00003D310000}"/>
    <cellStyle name="___PERSONAL_2_Invenergy Turkey Track Property Tax Estimate Working 05282008_BeechR Pivot Table 12.2.09 2" xfId="16968" xr:uid="{00000000-0005-0000-0000-00003E310000}"/>
    <cellStyle name="___PERSONAL_2_Invenergy Turkey Track Property Tax Estimate Working 05282008_IWNA 3-Pack ECCA Sheldon Funding 01302009" xfId="16969" xr:uid="{00000000-0005-0000-0000-00003F310000}"/>
    <cellStyle name="___PERSONAL_2_Invenergy Turkey Track Property Tax Estimate Working 05282008_IWNA 3-Pack ECCA Sheldon Funding 01302009 2" xfId="16970" xr:uid="{00000000-0005-0000-0000-000040310000}"/>
    <cellStyle name="___PERSONAL_2_Invrg v0 10.5yr 7.25% 5.25yr cash cut 10% DRO P50" xfId="16971" xr:uid="{00000000-0005-0000-0000-000041310000}"/>
    <cellStyle name="___PERSONAL_2_Invrg v0 10.5yr 7.25% 5.25yr cash cut 10% DRO P50 2" xfId="16972" xr:uid="{00000000-0005-0000-0000-000042310000}"/>
    <cellStyle name="___PERSONAL_2_Invrg v0 10.5yr 7.25% 5.25yr cash cut 10% DRO P50_IWNA 3-Pack ECCA Sheldon Funding 01302009" xfId="16973" xr:uid="{00000000-0005-0000-0000-000043310000}"/>
    <cellStyle name="___PERSONAL_2_Invrg v0 10.5yr 7.25% 5.25yr cash cut 10% DRO P50_IWNA 3-Pack ECCA Sheldon Funding 01302009 2" xfId="16974" xr:uid="{00000000-0005-0000-0000-000044310000}"/>
    <cellStyle name="___PERSONAL_2_Invrg v0 10.5yr 7.25% 5.25yr cash cut P50" xfId="16975" xr:uid="{00000000-0005-0000-0000-000045310000}"/>
    <cellStyle name="___PERSONAL_2_Invrg v0 10.5yr 7.25% 5.25yr cash cut P50 2" xfId="16976" xr:uid="{00000000-0005-0000-0000-000046310000}"/>
    <cellStyle name="___PERSONAL_2_Invrg v0 10.5yr 7.25% 5.25yr cash cut P50 OLD" xfId="16977" xr:uid="{00000000-0005-0000-0000-000047310000}"/>
    <cellStyle name="___PERSONAL_2_Invrg v0 10.5yr 7.25% 5.25yr cash cut P50 OLD 2" xfId="16978" xr:uid="{00000000-0005-0000-0000-000048310000}"/>
    <cellStyle name="___PERSONAL_2_Invrg v0 10.5yr 7.25% 5.25yr cash cut P50 OLD_BeechR Pivot Table 12.2.09" xfId="16979" xr:uid="{00000000-0005-0000-0000-000049310000}"/>
    <cellStyle name="___PERSONAL_2_Invrg v0 10.5yr 7.25% 5.25yr cash cut P50 OLD_BeechR Pivot Table 12.2.09 2" xfId="16980" xr:uid="{00000000-0005-0000-0000-00004A310000}"/>
    <cellStyle name="___PERSONAL_2_Invrg v0 10.5yr 7.25% 5.25yr cash cut P50 OLD_IWNA 3-Pack ECCA Sheldon Funding 01302009" xfId="16981" xr:uid="{00000000-0005-0000-0000-00004B310000}"/>
    <cellStyle name="___PERSONAL_2_Invrg v0 10.5yr 7.25% 5.25yr cash cut P50 OLD_IWNA 3-Pack ECCA Sheldon Funding 01302009 2" xfId="16982" xr:uid="{00000000-0005-0000-0000-00004C310000}"/>
    <cellStyle name="___PERSONAL_2_Invrg v0 10.5yr 7.25% 5.25yr cash cut P50_BeechR Pivot Table 12.2.09" xfId="16983" xr:uid="{00000000-0005-0000-0000-00004D310000}"/>
    <cellStyle name="___PERSONAL_2_Invrg v0 10.5yr 7.25% 5.25yr cash cut P50_BeechR Pivot Table 12.2.09 2" xfId="16984" xr:uid="{00000000-0005-0000-0000-00004E310000}"/>
    <cellStyle name="___PERSONAL_2_Invrg v0 10.5yr 7.25% 5.25yr cash cut P50_IWNA 3-Pack ECCA Sheldon Funding 01302009" xfId="16985" xr:uid="{00000000-0005-0000-0000-00004F310000}"/>
    <cellStyle name="___PERSONAL_2_Invrg v0 10.5yr 7.25% 5.25yr cash cut P50_IWNA 3-Pack ECCA Sheldon Funding 01302009 2" xfId="16986" xr:uid="{00000000-0005-0000-0000-000050310000}"/>
    <cellStyle name="___PERSONAL_2_Invrg v2 10.5yr 7.25% 5.25yr cash cut P50 (Invenergy)_REVIEW" xfId="16987" xr:uid="{00000000-0005-0000-0000-000051310000}"/>
    <cellStyle name="___PERSONAL_2_Invrg v2 10.5yr 7.25% 5.25yr cash cut P50 (Invenergy)_REVIEW 2" xfId="16988" xr:uid="{00000000-0005-0000-0000-000052310000}"/>
    <cellStyle name="___PERSONAL_2_Invrg v2 10.5yr 7.25% 5.25yr cash cut P50 (Invenergy)_REVIEW_BeechR Pivot Table 12.2.09" xfId="16989" xr:uid="{00000000-0005-0000-0000-000053310000}"/>
    <cellStyle name="___PERSONAL_2_Invrg v2 10.5yr 7.25% 5.25yr cash cut P50 (Invenergy)_REVIEW_BeechR Pivot Table 12.2.09 2" xfId="16990" xr:uid="{00000000-0005-0000-0000-000054310000}"/>
    <cellStyle name="___PERSONAL_2_Invrg v2 10.5yr 7.25% 5.25yr cash cut P50 (Invenergy)_REVIEW_IWNA 3-Pack ECCA Sheldon Funding 01302009" xfId="16991" xr:uid="{00000000-0005-0000-0000-000055310000}"/>
    <cellStyle name="___PERSONAL_2_Invrg v2 10.5yr 7.25% 5.25yr cash cut P50 (Invenergy)_REVIEW_IWNA 3-Pack ECCA Sheldon Funding 01302009 2" xfId="16992" xr:uid="{00000000-0005-0000-0000-000056310000}"/>
    <cellStyle name="___PERSONAL_2_Invrg v3 10.5yr 7.25% 5.25yr cash cut P50" xfId="16993" xr:uid="{00000000-0005-0000-0000-000057310000}"/>
    <cellStyle name="___PERSONAL_2_Invrg v3 10.5yr 7.25% 5.25yr cash cut P50 2" xfId="16994" xr:uid="{00000000-0005-0000-0000-000058310000}"/>
    <cellStyle name="___PERSONAL_2_Invrg v3 10.5yr 7.25% 5.25yr cash cut P50_BeechR Pivot Table 12.2.09" xfId="16995" xr:uid="{00000000-0005-0000-0000-000059310000}"/>
    <cellStyle name="___PERSONAL_2_Invrg v3 10.5yr 7.25% 5.25yr cash cut P50_BeechR Pivot Table 12.2.09 2" xfId="16996" xr:uid="{00000000-0005-0000-0000-00005A310000}"/>
    <cellStyle name="___PERSONAL_2_Invrg v3 10.5yr 7.25% 5.25yr cash cut P50_IWNA 3-Pack ECCA Sheldon Funding 01302009" xfId="16997" xr:uid="{00000000-0005-0000-0000-00005B310000}"/>
    <cellStyle name="___PERSONAL_2_Invrg v3 10.5yr 7.25% 5.25yr cash cut P50_IWNA 3-Pack ECCA Sheldon Funding 01302009 2" xfId="16998" xr:uid="{00000000-0005-0000-0000-00005C310000}"/>
    <cellStyle name="___PERSONAL_2_Invrg v3 pwr hedges no track accts 10.5yr 7.25% 4yr cash cut $51.73 P50" xfId="16999" xr:uid="{00000000-0005-0000-0000-00005D310000}"/>
    <cellStyle name="___PERSONAL_2_Invrg v3 pwr hedges no track accts 10.5yr 7.25% 4yr cash cut $51.73 P50 2" xfId="17000" xr:uid="{00000000-0005-0000-0000-00005E310000}"/>
    <cellStyle name="___PERSONAL_2_Invrg v3 pwr hedges no track accts 10.5yr 7.25% 4yr cash cut $51.73 P50_BeechR Pivot Table 12.2.09" xfId="17001" xr:uid="{00000000-0005-0000-0000-00005F310000}"/>
    <cellStyle name="___PERSONAL_2_Invrg v3 pwr hedges no track accts 10.5yr 7.25% 4yr cash cut $51.73 P50_BeechR Pivot Table 12.2.09 2" xfId="17002" xr:uid="{00000000-0005-0000-0000-000060310000}"/>
    <cellStyle name="___PERSONAL_2_Invrg v3 pwr hedges no track accts 10.5yr 7.25% 4yr cash cut $51.73 P50_IWNA 3-Pack ECCA Sheldon Funding 01302009" xfId="17003" xr:uid="{00000000-0005-0000-0000-000061310000}"/>
    <cellStyle name="___PERSONAL_2_Invrg v3 pwr hedges no track accts 10.5yr 7.25% 4yr cash cut $51.73 P50_IWNA 3-Pack ECCA Sheldon Funding 01302009 2" xfId="17004" xr:uid="{00000000-0005-0000-0000-000062310000}"/>
    <cellStyle name="___PERSONAL_2_IWNA 3-Pack ECCA Sheldon Funding 01302009" xfId="17005" xr:uid="{00000000-0005-0000-0000-000063310000}"/>
    <cellStyle name="___PERSONAL_2_IWNA 3-Pack ECCA Sheldon Funding 01302009 2" xfId="17006" xr:uid="{00000000-0005-0000-0000-000064310000}"/>
    <cellStyle name="___PERSONAL_2_IWNA 3-Pack ECCA Sheldon Funding 03202009" xfId="17007" xr:uid="{00000000-0005-0000-0000-000065310000}"/>
    <cellStyle name="___PERSONAL_2_IWNA 3-Pack ECCA Sheldon Funding 03202009 2" xfId="17008" xr:uid="{00000000-0005-0000-0000-000066310000}"/>
    <cellStyle name="___PERSONAL_2_IWNA Ptfl v2 10yr 7.25% $320 upfront 99% hedge loss P50" xfId="17009" xr:uid="{00000000-0005-0000-0000-000067310000}"/>
    <cellStyle name="___PERSONAL_2_IWNA Ptfl v2 10yr 7.25% $320 upfront 99% hedge loss P50 2" xfId="17010" xr:uid="{00000000-0005-0000-0000-000068310000}"/>
    <cellStyle name="___PERSONAL_2_IWNA Ptfl v2 10yr 7.25% $320 upfront 99% hedge loss P50_IWNA 3-Pack ECCA Sheldon Funding 01302009" xfId="17011" xr:uid="{00000000-0005-0000-0000-000069310000}"/>
    <cellStyle name="___PERSONAL_2_IWNA Ptfl v2 10yr 7.25% $320 upfront 99% hedge loss P50_IWNA 3-Pack ECCA Sheldon Funding 01302009 2" xfId="17012" xr:uid="{00000000-0005-0000-0000-00006A310000}"/>
    <cellStyle name="___PERSONAL_2_IWNA Ptfl v2 11yr 7.50% $320 upfront P50 with FVO" xfId="17013" xr:uid="{00000000-0005-0000-0000-00006B310000}"/>
    <cellStyle name="___PERSONAL_2_IWNA Ptfl v2 11yr 7.50% $320 upfront P50 with FVO 2" xfId="17014" xr:uid="{00000000-0005-0000-0000-00006C310000}"/>
    <cellStyle name="___PERSONAL_2_IWNA Ptfl v2 11yr 7.50% $320 upfront P50 with FVO_IWNA 3-Pack ECCA Sheldon Funding 01302009" xfId="17015" xr:uid="{00000000-0005-0000-0000-00006D310000}"/>
    <cellStyle name="___PERSONAL_2_IWNA Ptfl v2 11yr 7.50% $320 upfront P50 with FVO_IWNA 3-Pack ECCA Sheldon Funding 01302009 2" xfId="17016" xr:uid="{00000000-0005-0000-0000-00006E310000}"/>
    <cellStyle name="___PERSONAL_2_IWNA v1 10yr 7.25% $290 upfront no bonus 42% 2009 tax realloc P50" xfId="17017" xr:uid="{00000000-0005-0000-0000-00006F310000}"/>
    <cellStyle name="___PERSONAL_2_IWNA v1 10yr 7.25% $290 upfront no bonus 42% 2009 tax realloc P50 2" xfId="17018" xr:uid="{00000000-0005-0000-0000-000070310000}"/>
    <cellStyle name="___PERSONAL_2_IWNA v1 10yr 7.25% $290 upfront no bonus 42% 2009 tax realloc P50_IWNA 3-Pack ECCA Sheldon Funding 01302009" xfId="17019" xr:uid="{00000000-0005-0000-0000-000071310000}"/>
    <cellStyle name="___PERSONAL_2_IWNA v1 10yr 7.25% $290 upfront no bonus 42% 2009 tax realloc P50_IWNA 3-Pack ECCA Sheldon Funding 01302009 2" xfId="17020" xr:uid="{00000000-0005-0000-0000-000072310000}"/>
    <cellStyle name="___PERSONAL_2_Key Results" xfId="17021" xr:uid="{00000000-0005-0000-0000-000073310000}"/>
    <cellStyle name="___PERSONAL_2_Key Results 2" xfId="17022" xr:uid="{00000000-0005-0000-0000-000074310000}"/>
    <cellStyle name="___PERSONAL_2_Key Results_BeechR Pivot Table 12.2.09" xfId="17023" xr:uid="{00000000-0005-0000-0000-000075310000}"/>
    <cellStyle name="___PERSONAL_2_Key Results_BeechR Pivot Table 12.2.09 2" xfId="17024" xr:uid="{00000000-0005-0000-0000-000076310000}"/>
    <cellStyle name="___PERSONAL_2_Key Results_IWNA 3-Pack ECCA Sheldon Funding 01302009" xfId="17025" xr:uid="{00000000-0005-0000-0000-000077310000}"/>
    <cellStyle name="___PERSONAL_2_Key Results_IWNA 3-Pack ECCA Sheldon Funding 01302009 2" xfId="17026" xr:uid="{00000000-0005-0000-0000-000078310000}"/>
    <cellStyle name="___PERSONAL_2_Ledge_0416_Grant and TE" xfId="17027" xr:uid="{00000000-0005-0000-0000-000079310000}"/>
    <cellStyle name="___PERSONAL_2_Ledge_0416_Grant and TE 2" xfId="17028" xr:uid="{00000000-0005-0000-0000-00007A310000}"/>
    <cellStyle name="___PERSONAL_2_Levered Beech Ridge _100709" xfId="17029" xr:uid="{00000000-0005-0000-0000-00007B310000}"/>
    <cellStyle name="___PERSONAL_2_Levered Beech Ridge _100709 2" xfId="17030" xr:uid="{00000000-0005-0000-0000-00007C310000}"/>
    <cellStyle name="___PERSONAL_2_Levered Beech Ridge _100709_BeechR Pivot Table 12.2.09" xfId="17031" xr:uid="{00000000-0005-0000-0000-00007D310000}"/>
    <cellStyle name="___PERSONAL_2_Levered Beech Ridge _100709_BeechR Pivot Table 12.2.09 2" xfId="17032" xr:uid="{00000000-0005-0000-0000-00007E310000}"/>
    <cellStyle name="___PERSONAL_2_Levered Beech Ridge _102709" xfId="17033" xr:uid="{00000000-0005-0000-0000-00007F310000}"/>
    <cellStyle name="___PERSONAL_2_Levered Beech Ridge _102709 2" xfId="17034" xr:uid="{00000000-0005-0000-0000-000080310000}"/>
    <cellStyle name="___PERSONAL_2_Levered Beech Ridge _102709_BeechR Pivot Table 12.2.09" xfId="17035" xr:uid="{00000000-0005-0000-0000-000081310000}"/>
    <cellStyle name="___PERSONAL_2_Levered Beech Ridge _102709_BeechR Pivot Table 12.2.09 2" xfId="17036" xr:uid="{00000000-0005-0000-0000-000082310000}"/>
    <cellStyle name="___PERSONAL_2_Levered Beech Ridge _110209" xfId="17037" xr:uid="{00000000-0005-0000-0000-000083310000}"/>
    <cellStyle name="___PERSONAL_2_Levered Beech Ridge _110209 2" xfId="17038" xr:uid="{00000000-0005-0000-0000-000084310000}"/>
    <cellStyle name="___PERSONAL_2_Levered Beech Ridge _110209_BeechR Pivot Table 12.2.09" xfId="17039" xr:uid="{00000000-0005-0000-0000-000085310000}"/>
    <cellStyle name="___PERSONAL_2_Levered Beech Ridge _110209_BeechR Pivot Table 12.2.09 2" xfId="17040" xr:uid="{00000000-0005-0000-0000-000086310000}"/>
    <cellStyle name="___PERSONAL_2_Levered Grand Ridge Exp 07082009_LIVE" xfId="17041" xr:uid="{00000000-0005-0000-0000-000087310000}"/>
    <cellStyle name="___PERSONAL_2_Levered Grand Ridge Exp 07082009_LIVE 2" xfId="17042" xr:uid="{00000000-0005-0000-0000-000088310000}"/>
    <cellStyle name="___PERSONAL_2_Levered Grand Ridge Exp 07082009_LIVE_BeechR Pivot Table 12.2.09" xfId="17043" xr:uid="{00000000-0005-0000-0000-000089310000}"/>
    <cellStyle name="___PERSONAL_2_Levered Grand Ridge Exp 07082009_LIVE_BeechR Pivot Table 12.2.09 2" xfId="17044" xr:uid="{00000000-0005-0000-0000-00008A310000}"/>
    <cellStyle name="___PERSONAL_2_Levered Grand Ridge Exp_05042009" xfId="17045" xr:uid="{00000000-0005-0000-0000-00008B310000}"/>
    <cellStyle name="___PERSONAL_2_Levered Grand Ridge Exp_05042009 2" xfId="17046" xr:uid="{00000000-0005-0000-0000-00008C310000}"/>
    <cellStyle name="___PERSONAL_2_Levered Grand Ridge Exp_05042009_BeechR Pivot Table 12.2.09" xfId="17047" xr:uid="{00000000-0005-0000-0000-00008D310000}"/>
    <cellStyle name="___PERSONAL_2_Levered Grand Ridge Exp_05042009_BeechR Pivot Table 12.2.09 2" xfId="17048" xr:uid="{00000000-0005-0000-0000-00008E310000}"/>
    <cellStyle name="___PERSONAL_2_Levered Grand Ridge II-III_20yr 130 MW PPA_10032008" xfId="17049" xr:uid="{00000000-0005-0000-0000-00008F310000}"/>
    <cellStyle name="___PERSONAL_2_Levered Grand Ridge II-III_20yr 130 MW PPA_10032008 2" xfId="17050" xr:uid="{00000000-0005-0000-0000-000090310000}"/>
    <cellStyle name="___PERSONAL_2_Levered Grand Ridge II-III_20yr 130 MW PPA_10032008_BeechR Pivot Table 12.2.09" xfId="17051" xr:uid="{00000000-0005-0000-0000-000091310000}"/>
    <cellStyle name="___PERSONAL_2_Levered Grand Ridge II-III_20yr 130 MW PPA_10032008_BeechR Pivot Table 12.2.09 2" xfId="17052" xr:uid="{00000000-0005-0000-0000-000092310000}"/>
    <cellStyle name="___PERSONAL_2_Levered White Oak 99 MW_shared reconductor with IP08_040308" xfId="17053" xr:uid="{00000000-0005-0000-0000-000093310000}"/>
    <cellStyle name="___PERSONAL_2_Levered White Oak 99 MW_shared reconductor with IP08_040308 2" xfId="17054" xr:uid="{00000000-0005-0000-0000-000094310000}"/>
    <cellStyle name="___PERSONAL_2_Levered White Oak 99 MW_shared reconductor with IP08_040308_BeechR Pivot Table 12.2.09" xfId="17055" xr:uid="{00000000-0005-0000-0000-000095310000}"/>
    <cellStyle name="___PERSONAL_2_Levered White Oak 99 MW_shared reconductor with IP08_040308_BeechR Pivot Table 12.2.09 2" xfId="17056" xr:uid="{00000000-0005-0000-0000-000096310000}"/>
    <cellStyle name="___PERSONAL_2_LeveredGrand_Ridge_II-III_020909_incl Grant NOL Bonus Dep" xfId="17057" xr:uid="{00000000-0005-0000-0000-000097310000}"/>
    <cellStyle name="___PERSONAL_2_LeveredGrand_Ridge_II-III_020909_incl Grant NOL Bonus Dep 2" xfId="17058" xr:uid="{00000000-0005-0000-0000-000098310000}"/>
    <cellStyle name="___PERSONAL_2_LeveredGrand_Ridge_II-III_020909_incl Grant NOL Bonus Dep_BeechR Pivot Table 12.2.09" xfId="17059" xr:uid="{00000000-0005-0000-0000-000099310000}"/>
    <cellStyle name="___PERSONAL_2_LeveredGrand_Ridge_II-III_020909_incl Grant NOL Bonus Dep_BeechR Pivot Table 12.2.09 2" xfId="17060" xr:uid="{00000000-0005-0000-0000-00009A310000}"/>
    <cellStyle name="___PERSONAL_2_Naturener Montana Portfolio_temp_Part2" xfId="17061" xr:uid="{00000000-0005-0000-0000-00009B310000}"/>
    <cellStyle name="___PERSONAL_2_Naturener Montana Portfolio_temp_Part2 2" xfId="17062" xr:uid="{00000000-0005-0000-0000-00009C310000}"/>
    <cellStyle name="___PERSONAL_2_NEW GRII_III Debt_032509 v1 (2)" xfId="17063" xr:uid="{00000000-0005-0000-0000-00009D310000}"/>
    <cellStyle name="___PERSONAL_2_NEW GRII_III Debt_032509 v1 (2) 2" xfId="17064" xr:uid="{00000000-0005-0000-0000-00009E310000}"/>
    <cellStyle name="___PERSONAL_2_NEW GRII_III Debt_032509 v1 (2)_BeechR Pivot Table 12.2.09" xfId="17065" xr:uid="{00000000-0005-0000-0000-00009F310000}"/>
    <cellStyle name="___PERSONAL_2_NEW GRII_III Debt_032509 v1 (2)_BeechR Pivot Table 12.2.09 2" xfId="17066" xr:uid="{00000000-0005-0000-0000-0000A0310000}"/>
    <cellStyle name="___PERSONAL_2_NEW Levered GRII&amp;III_04092009_MCF v1" xfId="17067" xr:uid="{00000000-0005-0000-0000-0000A1310000}"/>
    <cellStyle name="___PERSONAL_2_NEW Levered GRII&amp;III_04092009_MCF v1 2" xfId="17068" xr:uid="{00000000-0005-0000-0000-0000A2310000}"/>
    <cellStyle name="___PERSONAL_2_NEW Levered GRII&amp;III_04092009_MCF v1_BeechR Pivot Table 12.2.09" xfId="17069" xr:uid="{00000000-0005-0000-0000-0000A3310000}"/>
    <cellStyle name="___PERSONAL_2_NEW Levered GRII&amp;III_04092009_MCF v1_BeechR Pivot Table 12.2.09 2" xfId="17070" xr:uid="{00000000-0005-0000-0000-0000A4310000}"/>
    <cellStyle name="___PERSONAL_2_Oceana_142MW_Vesta1.8_101909" xfId="17071" xr:uid="{00000000-0005-0000-0000-0000A5310000}"/>
    <cellStyle name="___PERSONAL_2_Oceana_142MW_Vesta1.8_101909 2" xfId="17072" xr:uid="{00000000-0005-0000-0000-0000A6310000}"/>
    <cellStyle name="___PERSONAL_2_Ormat 6-7-2007  v19b accounting v4 12-19-07" xfId="17073" xr:uid="{00000000-0005-0000-0000-0000A7310000}"/>
    <cellStyle name="___PERSONAL_2_Ormat 6-7-2007  v19b accounting v4 12-19-07 2" xfId="17074" xr:uid="{00000000-0005-0000-0000-0000A8310000}"/>
    <cellStyle name="___PERSONAL_2_Prarie Breeze Developer Model_041409_v2" xfId="17075" xr:uid="{00000000-0005-0000-0000-0000A9310000}"/>
    <cellStyle name="___PERSONAL_2_Prarie Breeze Developer Model_041409_v2 2" xfId="17076" xr:uid="{00000000-0005-0000-0000-0000AA310000}"/>
    <cellStyle name="___PERSONAL_2_Pre-Tax GAAP" xfId="17077" xr:uid="{00000000-0005-0000-0000-0000AB310000}"/>
    <cellStyle name="___PERSONAL_2_Pre-Tax GAAP 2" xfId="17078" xr:uid="{00000000-0005-0000-0000-0000AC310000}"/>
    <cellStyle name="___PERSONAL_2_Raleigh Model (78MW) 09082009_V2" xfId="17079" xr:uid="{00000000-0005-0000-0000-0000AD310000}"/>
    <cellStyle name="___PERSONAL_2_Raleigh Model (78MW) 09082009_V2 2" xfId="17080" xr:uid="{00000000-0005-0000-0000-0000AE310000}"/>
    <cellStyle name="___PERSONAL_2_Raleigh Model (78MW) 09082009_V2_BeechR Pivot Table 12.2.09" xfId="17081" xr:uid="{00000000-0005-0000-0000-0000AF310000}"/>
    <cellStyle name="___PERSONAL_2_Raleigh Model (78MW) 09082009_V2_BeechR Pivot Table 12.2.09 2" xfId="17082" xr:uid="{00000000-0005-0000-0000-0000B0310000}"/>
    <cellStyle name="___PERSONAL_2_Sheet1" xfId="17083" xr:uid="{00000000-0005-0000-0000-0000B1310000}"/>
    <cellStyle name="___PERSONAL_2_Sheet1 2" xfId="17084" xr:uid="{00000000-0005-0000-0000-0000B2310000}"/>
    <cellStyle name="___PERSONAL_2_Sweden Hills 51MW_081809_AEP bid" xfId="17085" xr:uid="{00000000-0005-0000-0000-0000B3310000}"/>
    <cellStyle name="___PERSONAL_2_Sweden Hills 51MW_081809_AEP bid 2" xfId="17086" xr:uid="{00000000-0005-0000-0000-0000B4310000}"/>
    <cellStyle name="___PERSONAL_2_Tri-County Wind_042409_Grant and TE_as bid" xfId="17087" xr:uid="{00000000-0005-0000-0000-0000B5310000}"/>
    <cellStyle name="___PERSONAL_2_Tri-County Wind_042409_Grant and TE_as bid 2" xfId="17088" xr:uid="{00000000-0005-0000-0000-0000B6310000}"/>
    <cellStyle name="___PERSONAL_2_Tri-County Wind_101309_Grant and TE_200MW_1.6XLE" xfId="17089" xr:uid="{00000000-0005-0000-0000-0000B7310000}"/>
    <cellStyle name="___PERSONAL_2_Tri-County Wind_101309_Grant and TE_200MW_1.6XLE 2" xfId="17090" xr:uid="{00000000-0005-0000-0000-0000B8310000}"/>
    <cellStyle name="___PERSONAL_2_Tri-County Wind_101509_Grant and TE_200MW_1.6XLE" xfId="17091" xr:uid="{00000000-0005-0000-0000-0000B9310000}"/>
    <cellStyle name="___PERSONAL_2_Tri-County Wind_101509_Grant and TE_200MW_1.6XLE 2" xfId="17092" xr:uid="{00000000-0005-0000-0000-0000BA310000}"/>
    <cellStyle name="___PERSONAL_2_Turkey Track Completion Reserve Acct_11 10 08" xfId="17093" xr:uid="{00000000-0005-0000-0000-0000BB310000}"/>
    <cellStyle name="___PERSONAL_2_Turkey Track Completion Reserve Acct_11 10 08 2" xfId="17094" xr:uid="{00000000-0005-0000-0000-0000BC310000}"/>
    <cellStyle name="___PERSONAL_2_Turkey Track Completion Reserve Acct_11 10 08_IWNA 3-Pack ECCA Sheldon Funding 01302009" xfId="17095" xr:uid="{00000000-0005-0000-0000-0000BD310000}"/>
    <cellStyle name="___PERSONAL_2_Turkey Track Completion Reserve Acct_11 10 08_IWNA 3-Pack ECCA Sheldon Funding 01302009 2" xfId="17096" xr:uid="{00000000-0005-0000-0000-0000BE310000}"/>
    <cellStyle name="___PERSONAL_2_Unlev McAdoo &amp; GR Combined 022008- Final" xfId="17097" xr:uid="{00000000-0005-0000-0000-0000BF310000}"/>
    <cellStyle name="___PERSONAL_2_Unlev McAdoo &amp; GR Combined 022008- Final 2" xfId="17098" xr:uid="{00000000-0005-0000-0000-0000C0310000}"/>
    <cellStyle name="___PERSONAL_2_Unlev McAdoo &amp; GR Combined 022008- Final_BeechR Pivot Table 12.2.09" xfId="17099" xr:uid="{00000000-0005-0000-0000-0000C1310000}"/>
    <cellStyle name="___PERSONAL_2_Unlev McAdoo &amp; GR Combined 022008- Final_BeechR Pivot Table 12.2.09 2" xfId="17100" xr:uid="{00000000-0005-0000-0000-0000C2310000}"/>
    <cellStyle name="___PERSONAL_2_Unlev McAdoo &amp; GR Combined 10242008-funding v8" xfId="17101" xr:uid="{00000000-0005-0000-0000-0000C3310000}"/>
    <cellStyle name="___PERSONAL_2_Unlev McAdoo &amp; GR Combined 10242008-funding v8 2" xfId="17102" xr:uid="{00000000-0005-0000-0000-0000C4310000}"/>
    <cellStyle name="___PERSONAL_2_Unlev McAdoo &amp; GR Combined 10242008-funding v8_BeechR Pivot Table 12.2.09" xfId="17103" xr:uid="{00000000-0005-0000-0000-0000C5310000}"/>
    <cellStyle name="___PERSONAL_2_Unlev McAdoo &amp; GR Combined 10242008-funding v8_BeechR Pivot Table 12.2.09 2" xfId="17104" xr:uid="{00000000-0005-0000-0000-0000C6310000}"/>
    <cellStyle name="___PERSONAL_2_Unlev McAdoo &amp; GR Combined 10242008-funding v8_wake effect" xfId="17105" xr:uid="{00000000-0005-0000-0000-0000C7310000}"/>
    <cellStyle name="___PERSONAL_2_Unlev McAdoo &amp; GR Combined 10242008-funding v8_wake effect 2" xfId="17106" xr:uid="{00000000-0005-0000-0000-0000C8310000}"/>
    <cellStyle name="___PERSONAL_2_Unlev McAdoo &amp; GR Combined 10242008-funding v8_wake effect_BeechR Pivot Table 12.2.09" xfId="17107" xr:uid="{00000000-0005-0000-0000-0000C9310000}"/>
    <cellStyle name="___PERSONAL_2_Unlev McAdoo &amp; GR Combined 10242008-funding v8_wake effect_BeechR Pivot Table 12.2.09 2" xfId="17108" xr:uid="{00000000-0005-0000-0000-0000CA310000}"/>
    <cellStyle name="___PERSONAL_2_Unlevered Wildcat 04222008_Dep Update" xfId="17109" xr:uid="{00000000-0005-0000-0000-0000CB310000}"/>
    <cellStyle name="___PERSONAL_2_Unlevered Wildcat 04222008_Dep Update 2" xfId="17110" xr:uid="{00000000-0005-0000-0000-0000CC310000}"/>
    <cellStyle name="___PERSONAL_2_Unlevered Wildcat 04222008_Dep Update v2" xfId="17111" xr:uid="{00000000-0005-0000-0000-0000CD310000}"/>
    <cellStyle name="___PERSONAL_2_Unlevered Wildcat 04222008_Dep Update v2 2" xfId="17112" xr:uid="{00000000-0005-0000-0000-0000CE310000}"/>
    <cellStyle name="___PERSONAL_2_Unlevered Wildcat 04222008_Dep Update v2_BeechR Pivot Table 12.2.09" xfId="17113" xr:uid="{00000000-0005-0000-0000-0000CF310000}"/>
    <cellStyle name="___PERSONAL_2_Unlevered Wildcat 04222008_Dep Update v2_BeechR Pivot Table 12.2.09 2" xfId="17114" xr:uid="{00000000-0005-0000-0000-0000D0310000}"/>
    <cellStyle name="___PERSONAL_2_Unlevered Wildcat 04222008_Dep Update with 2008 stub year" xfId="17115" xr:uid="{00000000-0005-0000-0000-0000D1310000}"/>
    <cellStyle name="___PERSONAL_2_Unlevered Wildcat 04222008_Dep Update with 2008 stub year 2" xfId="17116" xr:uid="{00000000-0005-0000-0000-0000D2310000}"/>
    <cellStyle name="___PERSONAL_2_Unlevered Wildcat 04222008_Dep Update with 2008 stub year_BeechR Pivot Table 12.2.09" xfId="17117" xr:uid="{00000000-0005-0000-0000-0000D3310000}"/>
    <cellStyle name="___PERSONAL_2_Unlevered Wildcat 04222008_Dep Update with 2008 stub year_BeechR Pivot Table 12.2.09 2" xfId="17118" xr:uid="{00000000-0005-0000-0000-0000D4310000}"/>
    <cellStyle name="___PERSONAL_2_Unlevered Wildcat 04222008_Dep Update_BeechR Pivot Table 12.2.09" xfId="17119" xr:uid="{00000000-0005-0000-0000-0000D5310000}"/>
    <cellStyle name="___PERSONAL_2_Unlevered Wildcat 04222008_Dep Update_BeechR Pivot Table 12.2.09 2" xfId="17120" xr:uid="{00000000-0005-0000-0000-0000D6310000}"/>
    <cellStyle name="___PERSONAL_2_Unlevered Willow Creek 72MWs_111907" xfId="17121" xr:uid="{00000000-0005-0000-0000-0000D7310000}"/>
    <cellStyle name="___PERSONAL_2_Unlevered Willow Creek 72MWs_111907 2" xfId="17122" xr:uid="{00000000-0005-0000-0000-0000D8310000}"/>
    <cellStyle name="___PERSONAL_2_Unlevered Willow Creek 72MWs_111907_BeechR Pivot Table 12.2.09" xfId="17123" xr:uid="{00000000-0005-0000-0000-0000D9310000}"/>
    <cellStyle name="___PERSONAL_2_Unlevered Willow Creek 72MWs_111907_BeechR Pivot Table 12.2.09 2" xfId="17124" xr:uid="{00000000-0005-0000-0000-0000DA310000}"/>
    <cellStyle name="___PERSONAL_2_Unlevered_Beech_Ridge_100_5MW_021009_optimized NCF" xfId="17125" xr:uid="{00000000-0005-0000-0000-0000DB310000}"/>
    <cellStyle name="___PERSONAL_2_Unlevered_Beech_Ridge_100_5MW_021009_optimized NCF 2" xfId="17126" xr:uid="{00000000-0005-0000-0000-0000DC310000}"/>
    <cellStyle name="___PERSONAL_2_Unlevered_Grand Ridge_010809_v3" xfId="17127" xr:uid="{00000000-0005-0000-0000-0000DD310000}"/>
    <cellStyle name="___PERSONAL_2_Unlevered_Grand Ridge_010809_v3 2" xfId="17128" xr:uid="{00000000-0005-0000-0000-0000DE310000}"/>
    <cellStyle name="___PERSONAL_2_Unlevered_Grand Ridge_010809_v3_BeechR Pivot Table 12.2.09" xfId="17129" xr:uid="{00000000-0005-0000-0000-0000DF310000}"/>
    <cellStyle name="___PERSONAL_2_Unlevered_Grand Ridge_010809_v3_BeechR Pivot Table 12.2.09 2" xfId="17130" xr:uid="{00000000-0005-0000-0000-0000E0310000}"/>
    <cellStyle name="___PERSONAL_2_UPC New York Wind 1-8-08 v equity method FINAL" xfId="17131" xr:uid="{00000000-0005-0000-0000-0000E1310000}"/>
    <cellStyle name="___PERSONAL_2_UPC New York Wind 1-8-08 v equity method FINAL 2" xfId="17132" xr:uid="{00000000-0005-0000-0000-0000E2310000}"/>
    <cellStyle name="___PERSONAL_2_Vantage Cash FLow 100609" xfId="17133" xr:uid="{00000000-0005-0000-0000-0000E3310000}"/>
    <cellStyle name="___PERSONAL_2_Vantage Cash FLow 100609 2" xfId="17134" xr:uid="{00000000-0005-0000-0000-0000E4310000}"/>
    <cellStyle name="___PERSONAL_2_Vantage Model_PGE 15yr PPA_062409" xfId="17135" xr:uid="{00000000-0005-0000-0000-0000E5310000}"/>
    <cellStyle name="___PERSONAL_2_Vantage Model_PGE 15yr PPA_062409 2" xfId="17136" xr:uid="{00000000-0005-0000-0000-0000E6310000}"/>
    <cellStyle name="___PERSONAL_2_Vantage Model_PGE 15yr PPA_073009_JAR" xfId="17137" xr:uid="{00000000-0005-0000-0000-0000E7310000}"/>
    <cellStyle name="___PERSONAL_2_Vantage Model_PGE 15yr PPA_073009_JAR 2" xfId="17138" xr:uid="{00000000-0005-0000-0000-0000E8310000}"/>
    <cellStyle name="___PERSONAL_2_Vantage Model_PGE 15yr PPA_100909" xfId="17139" xr:uid="{00000000-0005-0000-0000-0000E9310000}"/>
    <cellStyle name="___PERSONAL_2_Vantage Model_PGE 15yr PPA_100909 2" xfId="17140" xr:uid="{00000000-0005-0000-0000-0000EA310000}"/>
    <cellStyle name="___PERSONAL_2_Vento III v17i (8.9% Haircut, 60% Tax)" xfId="17141" xr:uid="{00000000-0005-0000-0000-0000EB310000}"/>
    <cellStyle name="___PERSONAL_2_Vento III v22i (Haircut, 6Y CF, 76% tax)" xfId="17142" xr:uid="{00000000-0005-0000-0000-0000EC310000}"/>
    <cellStyle name="___PERSONAL_2_Vento III v28g Base" xfId="17143" xr:uid="{00000000-0005-0000-0000-0000ED310000}"/>
    <cellStyle name="___PERSONAL_2_Vento III v28k JPMyyy" xfId="17144" xr:uid="{00000000-0005-0000-0000-0000EE310000}"/>
    <cellStyle name="___PERSONAL_2_White Oak_67.5_150MW_110409_OUR CASE" xfId="17145" xr:uid="{00000000-0005-0000-0000-0000EF310000}"/>
    <cellStyle name="___PERSONAL_2_White Oak_67.5_150MW_110409_OUR CASE 2" xfId="17146" xr:uid="{00000000-0005-0000-0000-0000F0310000}"/>
    <cellStyle name="___PERSONAL_2_Wind farm - operation CF" xfId="17147" xr:uid="{00000000-0005-0000-0000-0000F1310000}"/>
    <cellStyle name="___PERSONAL_2_Wind farm - operation CF 2" xfId="17148" xr:uid="{00000000-0005-0000-0000-0000F2310000}"/>
    <cellStyle name="___PERSONAL_2_Wind farm - operation CF 2 2" xfId="17149" xr:uid="{00000000-0005-0000-0000-0000F3310000}"/>
    <cellStyle name="___PERSONAL_2_Wind farm - operation CF 3" xfId="17150" xr:uid="{00000000-0005-0000-0000-0000F4310000}"/>
    <cellStyle name="___PERSONAL_2_Wind farm - operation CF 3 2" xfId="17151" xr:uid="{00000000-0005-0000-0000-0000F5310000}"/>
    <cellStyle name="___PERSONAL_2_Wind farm - operation CF 4" xfId="17152" xr:uid="{00000000-0005-0000-0000-0000F6310000}"/>
    <cellStyle name="___PERSONAL_2_Wind farm - operation CF 4 2" xfId="17153" xr:uid="{00000000-0005-0000-0000-0000F7310000}"/>
    <cellStyle name="___PERSONAL_2_Wind farm - operation CF 5" xfId="17154" xr:uid="{00000000-0005-0000-0000-0000F8310000}"/>
    <cellStyle name="___PERSONAL_2_Wind farm - operation CF 5 2" xfId="17155" xr:uid="{00000000-0005-0000-0000-0000F9310000}"/>
    <cellStyle name="___PERSONAL_2_Wind farm - operation CF 6" xfId="17156" xr:uid="{00000000-0005-0000-0000-0000FA310000}"/>
    <cellStyle name="___PERSONAL_2_Wind farm - operation CF 6 2" xfId="17157" xr:uid="{00000000-0005-0000-0000-0000FB310000}"/>
    <cellStyle name="___PERSONAL_2_Wind farm - operation CF 7" xfId="17158" xr:uid="{00000000-0005-0000-0000-0000FC310000}"/>
    <cellStyle name="___PERSONAL_2_Wind farm - operation CF 7 2" xfId="17159" xr:uid="{00000000-0005-0000-0000-0000FD310000}"/>
    <cellStyle name="___PERSONAL_2_Wind farm - operation CF 8" xfId="17160" xr:uid="{00000000-0005-0000-0000-0000FE310000}"/>
    <cellStyle name="___PERSONAL_2_Wind farm - operation CF_071212 Unlevered McCormick Model - 2003 version" xfId="17161" xr:uid="{00000000-0005-0000-0000-0000FF310000}"/>
    <cellStyle name="___PERSONAL_2_Wind farm - operation CF_071212 Unlevered McCormick Model - 2003 version 2" xfId="17162" xr:uid="{00000000-0005-0000-0000-000000320000}"/>
    <cellStyle name="___PERSONAL_2_Wind farm - operation CF_1" xfId="17163" xr:uid="{00000000-0005-0000-0000-000001320000}"/>
    <cellStyle name="___PERSONAL_2_Wind farm - operation CF_1 2" xfId="17164" xr:uid="{00000000-0005-0000-0000-000002320000}"/>
    <cellStyle name="___PERSONAL_2_Wind farm - operation CF_1 2 2" xfId="17165" xr:uid="{00000000-0005-0000-0000-000003320000}"/>
    <cellStyle name="___PERSONAL_2_Wind farm - operation CF_1 2 2 2" xfId="17166" xr:uid="{00000000-0005-0000-0000-000004320000}"/>
    <cellStyle name="___PERSONAL_2_Wind farm - operation CF_1 2 3" xfId="17167" xr:uid="{00000000-0005-0000-0000-000005320000}"/>
    <cellStyle name="___PERSONAL_2_Wind farm - operation CF_1 2 3 2" xfId="17168" xr:uid="{00000000-0005-0000-0000-000006320000}"/>
    <cellStyle name="___PERSONAL_2_Wind farm - operation CF_1 2 4" xfId="17169" xr:uid="{00000000-0005-0000-0000-000007320000}"/>
    <cellStyle name="___PERSONAL_2_Wind farm - operation CF_1 2 4 2" xfId="17170" xr:uid="{00000000-0005-0000-0000-000008320000}"/>
    <cellStyle name="___PERSONAL_2_Wind farm - operation CF_1 2 5" xfId="17171" xr:uid="{00000000-0005-0000-0000-000009320000}"/>
    <cellStyle name="___PERSONAL_2_Wind farm - operation CF_1 2 5 2" xfId="17172" xr:uid="{00000000-0005-0000-0000-00000A320000}"/>
    <cellStyle name="___PERSONAL_2_Wind farm - operation CF_1 2 6" xfId="17173" xr:uid="{00000000-0005-0000-0000-00000B320000}"/>
    <cellStyle name="___PERSONAL_2_Wind farm - operation CF_1 3" xfId="17174" xr:uid="{00000000-0005-0000-0000-00000C320000}"/>
    <cellStyle name="___PERSONAL_2_Wind farm - operation CF_1 3 2" xfId="17175" xr:uid="{00000000-0005-0000-0000-00000D320000}"/>
    <cellStyle name="___PERSONAL_2_Wind farm - operation CF_1 3 2 2" xfId="17176" xr:uid="{00000000-0005-0000-0000-00000E320000}"/>
    <cellStyle name="___PERSONAL_2_Wind farm - operation CF_1 3 3" xfId="17177" xr:uid="{00000000-0005-0000-0000-00000F320000}"/>
    <cellStyle name="___PERSONAL_2_Wind farm - operation CF_1 3 3 2" xfId="17178" xr:uid="{00000000-0005-0000-0000-000010320000}"/>
    <cellStyle name="___PERSONAL_2_Wind farm - operation CF_1 3 4" xfId="17179" xr:uid="{00000000-0005-0000-0000-000011320000}"/>
    <cellStyle name="___PERSONAL_2_Wind farm - operation CF_1 3 4 2" xfId="17180" xr:uid="{00000000-0005-0000-0000-000012320000}"/>
    <cellStyle name="___PERSONAL_2_Wind farm - operation CF_1 3 5" xfId="17181" xr:uid="{00000000-0005-0000-0000-000013320000}"/>
    <cellStyle name="___PERSONAL_2_Wind farm - operation CF_1 3 5 2" xfId="17182" xr:uid="{00000000-0005-0000-0000-000014320000}"/>
    <cellStyle name="___PERSONAL_2_Wind farm - operation CF_1 3 6" xfId="17183" xr:uid="{00000000-0005-0000-0000-000015320000}"/>
    <cellStyle name="___PERSONAL_2_Wind farm - operation CF_1 4" xfId="17184" xr:uid="{00000000-0005-0000-0000-000016320000}"/>
    <cellStyle name="___PERSONAL_2_Wind farm - operation CF_1_CHECK - White Creek Final Closing Model_2007 11 16 vequity method FINAL" xfId="17185" xr:uid="{00000000-0005-0000-0000-000017320000}"/>
    <cellStyle name="___PERSONAL_2_Wind farm - operation CF_1_CHECK - White Creek Final Closing Model_2007 11 16 vequity method FINAL 2" xfId="17186" xr:uid="{00000000-0005-0000-0000-000018320000}"/>
    <cellStyle name="___PERSONAL_2_Wind farm - operation CF_1_CHECK - White Creek Final Closing Model_2007 11 16 vequity method FINAL 2 2" xfId="17187" xr:uid="{00000000-0005-0000-0000-000019320000}"/>
    <cellStyle name="___PERSONAL_2_Wind farm - operation CF_1_CHECK - White Creek Final Closing Model_2007 11 16 vequity method FINAL 3" xfId="17188" xr:uid="{00000000-0005-0000-0000-00001A320000}"/>
    <cellStyle name="___PERSONAL_2_Wind farm - operation CF_1_Horizon round 1 model vFINAL" xfId="17189" xr:uid="{00000000-0005-0000-0000-00001B320000}"/>
    <cellStyle name="___PERSONAL_2_Wind farm - operation CF_1_Horizon round 1 model vFINAL 2" xfId="17190" xr:uid="{00000000-0005-0000-0000-00001C320000}"/>
    <cellStyle name="___PERSONAL_2_Wind farm - operation CF_1_Horizon round 1 model vFINAL 2 2" xfId="17191" xr:uid="{00000000-0005-0000-0000-00001D320000}"/>
    <cellStyle name="___PERSONAL_2_Wind farm - operation CF_1_Horizon round 1 model vFINAL 3" xfId="17192" xr:uid="{00000000-0005-0000-0000-00001E320000}"/>
    <cellStyle name="___PERSONAL_2_Wind farm - operation CF_1_Horizon round 1 model vFINAL 3 2" xfId="17193" xr:uid="{00000000-0005-0000-0000-00001F320000}"/>
    <cellStyle name="___PERSONAL_2_Wind farm - operation CF_1_Horizon round 1 model vFINAL 4" xfId="17194" xr:uid="{00000000-0005-0000-0000-000020320000}"/>
    <cellStyle name="___PERSONAL_2_Wind farm - operation CF_1_Horizon round 1 model vFINAL_1" xfId="17195" xr:uid="{00000000-0005-0000-0000-000021320000}"/>
    <cellStyle name="___PERSONAL_2_Wind farm - operation CF_1_Horizon round 1 model vFINAL_1 2" xfId="17196" xr:uid="{00000000-0005-0000-0000-000022320000}"/>
    <cellStyle name="___PERSONAL_2_Wind farm - operation CF_1_Horizon round 1 model vFINAL_1 2 2" xfId="17197" xr:uid="{00000000-0005-0000-0000-000023320000}"/>
    <cellStyle name="___PERSONAL_2_Wind farm - operation CF_1_Horizon round 1 model vFINAL_1 3" xfId="17198" xr:uid="{00000000-0005-0000-0000-000024320000}"/>
    <cellStyle name="___PERSONAL_2_Wind farm - operation CF_1_Horizon round 1 model vFINAL_1 3 2" xfId="17199" xr:uid="{00000000-0005-0000-0000-000025320000}"/>
    <cellStyle name="___PERSONAL_2_Wind farm - operation CF_1_Horizon round 1 model vFINAL_1 4" xfId="17200" xr:uid="{00000000-0005-0000-0000-000026320000}"/>
    <cellStyle name="___PERSONAL_2_Wind farm - operation CF_1_Horizon round 1 model vFINAL_1_Project Farwest III Model 03-20-07 v135" xfId="17201" xr:uid="{00000000-0005-0000-0000-000027320000}"/>
    <cellStyle name="___PERSONAL_2_Wind farm - operation CF_1_Horizon round 1 model vFINAL_1_Project Farwest III Model 03-20-07 v135 2" xfId="17202" xr:uid="{00000000-0005-0000-0000-000028320000}"/>
    <cellStyle name="___PERSONAL_2_Wind farm - operation CF_1_Horizon round 1 model vFINAL_1_Project Farwest III Model 03-20-07 v135 2 2" xfId="17203" xr:uid="{00000000-0005-0000-0000-000029320000}"/>
    <cellStyle name="___PERSONAL_2_Wind farm - operation CF_1_Horizon round 1 model vFINAL_1_Project Farwest III Model 03-20-07 v135 3" xfId="17204" xr:uid="{00000000-0005-0000-0000-00002A320000}"/>
    <cellStyle name="___PERSONAL_2_Wind farm - operation CF_1_Horizon round 1 model vFINAL_1_Project Farwest III Model 03-20-07 v135 3 2" xfId="17205" xr:uid="{00000000-0005-0000-0000-00002B320000}"/>
    <cellStyle name="___PERSONAL_2_Wind farm - operation CF_1_Horizon round 1 model vFINAL_1_Project Farwest III Model 03-20-07 v135 4" xfId="17206" xr:uid="{00000000-0005-0000-0000-00002C320000}"/>
    <cellStyle name="___PERSONAL_2_Wind farm - operation CF_1_Horizon round 1 model vFINAL_1_Project Farwest III Model 03-20-07 v135_UPC G&amp;A (5-3-07)" xfId="17207" xr:uid="{00000000-0005-0000-0000-00002D320000}"/>
    <cellStyle name="___PERSONAL_2_Wind farm - operation CF_1_Horizon round 1 model vFINAL_1_Project Farwest III Model 03-20-07 v135_UPC G&amp;A (5-3-07) 2" xfId="17208" xr:uid="{00000000-0005-0000-0000-00002E320000}"/>
    <cellStyle name="___PERSONAL_2_Wind farm - operation CF_1_Horizon round 1 model vFINAL_1_Project Farwest III Model 03-20-07 v135_UPC G&amp;A (5-3-07) 2 2" xfId="17209" xr:uid="{00000000-0005-0000-0000-00002F320000}"/>
    <cellStyle name="___PERSONAL_2_Wind farm - operation CF_1_Horizon round 1 model vFINAL_1_Project Farwest III Model 03-20-07 v135_UPC G&amp;A (5-3-07) 3" xfId="17210" xr:uid="{00000000-0005-0000-0000-000030320000}"/>
    <cellStyle name="___PERSONAL_2_Wind farm - operation CF_1_Horizon round 1 model vFINAL_1_Project Farwest III Model 03-20-07 v135_UPC G&amp;A (5-3-07) 3 2" xfId="17211" xr:uid="{00000000-0005-0000-0000-000031320000}"/>
    <cellStyle name="___PERSONAL_2_Wind farm - operation CF_1_Horizon round 1 model vFINAL_1_Project Farwest III Model 03-20-07 v135_UPC G&amp;A (5-3-07) 4" xfId="17212" xr:uid="{00000000-0005-0000-0000-000032320000}"/>
    <cellStyle name="___PERSONAL_2_Wind farm - operation CF_1_Horizon round 1 model vFINAL_1_Project Makani Model 04-11-07 v6" xfId="17213" xr:uid="{00000000-0005-0000-0000-000033320000}"/>
    <cellStyle name="___PERSONAL_2_Wind farm - operation CF_1_Horizon round 1 model vFINAL_1_Project Makani Model 04-11-07 v6 2" xfId="17214" xr:uid="{00000000-0005-0000-0000-000034320000}"/>
    <cellStyle name="___PERSONAL_2_Wind farm - operation CF_1_Horizon round 1 model vFINAL_1_Project Makani Model 04-11-07 v6 2 2" xfId="17215" xr:uid="{00000000-0005-0000-0000-000035320000}"/>
    <cellStyle name="___PERSONAL_2_Wind farm - operation CF_1_Horizon round 1 model vFINAL_1_Project Makani Model 04-11-07 v6 3" xfId="17216" xr:uid="{00000000-0005-0000-0000-000036320000}"/>
    <cellStyle name="___PERSONAL_2_Wind farm - operation CF_1_Horizon round 1 model vFINAL_1_Project Makani Model 04-11-07 v6 3 2" xfId="17217" xr:uid="{00000000-0005-0000-0000-000037320000}"/>
    <cellStyle name="___PERSONAL_2_Wind farm - operation CF_1_Horizon round 1 model vFINAL_1_Project Makani Model 04-11-07 v6 4" xfId="17218" xr:uid="{00000000-0005-0000-0000-000038320000}"/>
    <cellStyle name="___PERSONAL_2_Wind farm - operation CF_1_Horizon round 1 model vFINAL_1_Project Makani Model 04-11-07 v6_UPC G&amp;A (5-3-07)" xfId="17219" xr:uid="{00000000-0005-0000-0000-000039320000}"/>
    <cellStyle name="___PERSONAL_2_Wind farm - operation CF_1_Horizon round 1 model vFINAL_1_Project Makani Model 04-11-07 v6_UPC G&amp;A (5-3-07) 2" xfId="17220" xr:uid="{00000000-0005-0000-0000-00003A320000}"/>
    <cellStyle name="___PERSONAL_2_Wind farm - operation CF_1_Horizon round 1 model vFINAL_1_Project Makani Model 04-11-07 v6_UPC G&amp;A (5-3-07) 2 2" xfId="17221" xr:uid="{00000000-0005-0000-0000-00003B320000}"/>
    <cellStyle name="___PERSONAL_2_Wind farm - operation CF_1_Horizon round 1 model vFINAL_1_Project Makani Model 04-11-07 v6_UPC G&amp;A (5-3-07) 3" xfId="17222" xr:uid="{00000000-0005-0000-0000-00003C320000}"/>
    <cellStyle name="___PERSONAL_2_Wind farm - operation CF_1_Horizon round 1 model vFINAL_1_Project Makani Model 04-11-07 v6_UPC G&amp;A (5-3-07) 3 2" xfId="17223" xr:uid="{00000000-0005-0000-0000-00003D320000}"/>
    <cellStyle name="___PERSONAL_2_Wind farm - operation CF_1_Horizon round 1 model vFINAL_1_Project Makani Model 04-11-07 v6_UPC G&amp;A (5-3-07) 4" xfId="17224" xr:uid="{00000000-0005-0000-0000-00003E320000}"/>
    <cellStyle name="___PERSONAL_2_Wind farm - operation CF_1_Pre-Tax GAAP" xfId="17225" xr:uid="{00000000-0005-0000-0000-00003F320000}"/>
    <cellStyle name="___PERSONAL_2_Wind farm - operation CF_1_Pre-Tax GAAP 2" xfId="17226" xr:uid="{00000000-0005-0000-0000-000040320000}"/>
    <cellStyle name="___PERSONAL_2_Wind farm - operation CF_1_Pre-Tax GAAP 2 2" xfId="17227" xr:uid="{00000000-0005-0000-0000-000041320000}"/>
    <cellStyle name="___PERSONAL_2_Wind farm - operation CF_1_Pre-Tax GAAP 3" xfId="17228" xr:uid="{00000000-0005-0000-0000-000042320000}"/>
    <cellStyle name="___PERSONAL_2_Wind farm - operation CF_1_WPP - Ormat 6-5-2007  v19i with internal accounting v3 eq method FINAL" xfId="17229" xr:uid="{00000000-0005-0000-0000-000043320000}"/>
    <cellStyle name="___PERSONAL_2_Wind farm - operation CF_1_WPP - Ormat 6-5-2007  v19i with internal accounting v3 eq method FINAL 2" xfId="17230" xr:uid="{00000000-0005-0000-0000-000044320000}"/>
    <cellStyle name="___PERSONAL_2_Wind farm - operation CF_1_WPP - Ormat 6-5-2007  v19i with internal accounting v3 eq method FINAL 2 2" xfId="17231" xr:uid="{00000000-0005-0000-0000-000045320000}"/>
    <cellStyle name="___PERSONAL_2_Wind farm - operation CF_1_WPP - Ormat 6-5-2007  v19i with internal accounting v3 eq method FINAL 3" xfId="17232" xr:uid="{00000000-0005-0000-0000-000046320000}"/>
    <cellStyle name="___PERSONAL_2_WPP - Ormat 6-5-2007  v19i with internal accounting v3 eq method FINAL" xfId="17233" xr:uid="{00000000-0005-0000-0000-000047320000}"/>
    <cellStyle name="___PERSONAL_2_WPP - Ormat 6-5-2007  v19i with internal accounting v3 eq method FINAL 2" xfId="17234" xr:uid="{00000000-0005-0000-0000-000048320000}"/>
    <cellStyle name="___PERSONAL_3" xfId="17235" xr:uid="{00000000-0005-0000-0000-000049320000}"/>
    <cellStyle name="___PERSONAL_3_071212 Unlevered McCormick Model - 2003 version" xfId="17236" xr:uid="{00000000-0005-0000-0000-00004A320000}"/>
    <cellStyle name="___PERSONAL_3_ClearSky_AEP_Min_04.04.02_Bank" xfId="17237" xr:uid="{00000000-0005-0000-0000-00004B320000}"/>
    <cellStyle name="___PERSONAL_3_ClearSky_AEP_Min_04.04.02_Bank 2" xfId="17238" xr:uid="{00000000-0005-0000-0000-00004C320000}"/>
    <cellStyle name="___PERSONAL_3_ClearSky_AEP_Min_04.04.02_Bank 2 2" xfId="17239" xr:uid="{00000000-0005-0000-0000-00004D320000}"/>
    <cellStyle name="___PERSONAL_3_ClearSky_AEP_Min_04.04.02_Bank 3" xfId="17240" xr:uid="{00000000-0005-0000-0000-00004E320000}"/>
    <cellStyle name="___PERSONAL_3_ClearSky_AEP_Min_04.04.02_Bank 3 2" xfId="17241" xr:uid="{00000000-0005-0000-0000-00004F320000}"/>
    <cellStyle name="___PERSONAL_3_ClearSky_AEP_Min_04.04.02_Bank 4" xfId="17242" xr:uid="{00000000-0005-0000-0000-000050320000}"/>
    <cellStyle name="___PERSONAL_3_ClearSky_AEP_Min_04.04.02_Bank 4 2" xfId="17243" xr:uid="{00000000-0005-0000-0000-000051320000}"/>
    <cellStyle name="___PERSONAL_3_ClearSky_AEP_Min_04.04.02_Bank 5" xfId="17244" xr:uid="{00000000-0005-0000-0000-000052320000}"/>
    <cellStyle name="___PERSONAL_3_ClearSky_AEP_Min_04.04.02_Bank 5 2" xfId="17245" xr:uid="{00000000-0005-0000-0000-000053320000}"/>
    <cellStyle name="___PERSONAL_3_ClearSky_AEP_Min_04.04.02_Bank 6" xfId="17246" xr:uid="{00000000-0005-0000-0000-000054320000}"/>
    <cellStyle name="___PERSONAL_3_Clearsky_internal_050301" xfId="17247" xr:uid="{00000000-0005-0000-0000-000055320000}"/>
    <cellStyle name="___PERSONAL_3_Clearsky_internal_070201" xfId="17248" xr:uid="{00000000-0005-0000-0000-000056320000}"/>
    <cellStyle name="___PERSONAL_3_Clearsky_internal_070201.xls Chart 2" xfId="17249" xr:uid="{00000000-0005-0000-0000-000057320000}"/>
    <cellStyle name="___PERSONAL_3_Clearsky_internal_070201.xls Chart 2 2" xfId="17250" xr:uid="{00000000-0005-0000-0000-000058320000}"/>
    <cellStyle name="___PERSONAL_3_Clearsky_internal_070201.xls Chart 2 2 2" xfId="17251" xr:uid="{00000000-0005-0000-0000-000059320000}"/>
    <cellStyle name="___PERSONAL_3_Clearsky_internal_070201.xls Chart 2 3" xfId="17252" xr:uid="{00000000-0005-0000-0000-00005A320000}"/>
    <cellStyle name="___PERSONAL_3_Clearsky_internal_070201.xls Chart 2 3 2" xfId="17253" xr:uid="{00000000-0005-0000-0000-00005B320000}"/>
    <cellStyle name="___PERSONAL_3_Clearsky_internal_070201.xls Chart 2 4" xfId="17254" xr:uid="{00000000-0005-0000-0000-00005C320000}"/>
    <cellStyle name="___PERSONAL_3_Clearsky_internal_070201.xls Chart 2 4 2" xfId="17255" xr:uid="{00000000-0005-0000-0000-00005D320000}"/>
    <cellStyle name="___PERSONAL_3_Clearsky_internal_070201.xls Chart 2 5" xfId="17256" xr:uid="{00000000-0005-0000-0000-00005E320000}"/>
    <cellStyle name="___PERSONAL_3_Clearsky_internal_070201.xls Chart 2 5 2" xfId="17257" xr:uid="{00000000-0005-0000-0000-00005F320000}"/>
    <cellStyle name="___PERSONAL_3_Clearsky_internal_070201.xls Chart 2 6" xfId="17258" xr:uid="{00000000-0005-0000-0000-000060320000}"/>
    <cellStyle name="___PERSONAL_3_Clearsky_internal_070201_1" xfId="17259" xr:uid="{00000000-0005-0000-0000-000061320000}"/>
    <cellStyle name="___PERSONAL_3_Clearsky_internal_070201_1 2" xfId="17260" xr:uid="{00000000-0005-0000-0000-000062320000}"/>
    <cellStyle name="___PERSONAL_3_Clearsky_internal_070201_1 2 2" xfId="17261" xr:uid="{00000000-0005-0000-0000-000063320000}"/>
    <cellStyle name="___PERSONAL_3_Clearsky_internal_070201_1 3" xfId="17262" xr:uid="{00000000-0005-0000-0000-000064320000}"/>
    <cellStyle name="___PERSONAL_3_Clearsky_internal_070201_1 3 2" xfId="17263" xr:uid="{00000000-0005-0000-0000-000065320000}"/>
    <cellStyle name="___PERSONAL_3_Clearsky_internal_070201_1 4" xfId="17264" xr:uid="{00000000-0005-0000-0000-000066320000}"/>
    <cellStyle name="___PERSONAL_3_Clearsky_internal_070201_1 4 2" xfId="17265" xr:uid="{00000000-0005-0000-0000-000067320000}"/>
    <cellStyle name="___PERSONAL_3_Clearsky_internal_070201_1 5" xfId="17266" xr:uid="{00000000-0005-0000-0000-000068320000}"/>
    <cellStyle name="___PERSONAL_3_Clearsky_internal_070201_1 5 2" xfId="17267" xr:uid="{00000000-0005-0000-0000-000069320000}"/>
    <cellStyle name="___PERSONAL_3_Clearsky_internal_070201_1 6" xfId="17268" xr:uid="{00000000-0005-0000-0000-00006A320000}"/>
    <cellStyle name="___PERSONAL_3_Clearsky_internal_070201_Clearsky_Outside_070201.xls Chart 2" xfId="17269" xr:uid="{00000000-0005-0000-0000-00006B320000}"/>
    <cellStyle name="___PERSONAL_3_Clearsky_internal_070201_Clearsky_Outside_070201.xls Chart 2 2" xfId="17270" xr:uid="{00000000-0005-0000-0000-00006C320000}"/>
    <cellStyle name="___PERSONAL_3_Clearsky_internal_070201_Clearsky_Outside_070201.xls Chart 2 2 2" xfId="17271" xr:uid="{00000000-0005-0000-0000-00006D320000}"/>
    <cellStyle name="___PERSONAL_3_Clearsky_internal_070201_Clearsky_Outside_070201.xls Chart 2 3" xfId="17272" xr:uid="{00000000-0005-0000-0000-00006E320000}"/>
    <cellStyle name="___PERSONAL_3_Clearsky_internal_070201_Clearsky_Outside_070201.xls Chart 2 3 2" xfId="17273" xr:uid="{00000000-0005-0000-0000-00006F320000}"/>
    <cellStyle name="___PERSONAL_3_Clearsky_internal_070201_Clearsky_Outside_070201.xls Chart 2 4" xfId="17274" xr:uid="{00000000-0005-0000-0000-000070320000}"/>
    <cellStyle name="___PERSONAL_3_Clearsky_internal_070201_Clearsky_Outside_070201.xls Chart 2 4 2" xfId="17275" xr:uid="{00000000-0005-0000-0000-000071320000}"/>
    <cellStyle name="___PERSONAL_3_Clearsky_internal_070201_Clearsky_Outside_070201.xls Chart 2 5" xfId="17276" xr:uid="{00000000-0005-0000-0000-000072320000}"/>
    <cellStyle name="___PERSONAL_3_Clearsky_internal_070201_Clearsky_Outside_070201.xls Chart 2 5 2" xfId="17277" xr:uid="{00000000-0005-0000-0000-000073320000}"/>
    <cellStyle name="___PERSONAL_3_Clearsky_internal_070201_Clearsky_Outside_070201.xls Chart 2 6" xfId="17278" xr:uid="{00000000-0005-0000-0000-000074320000}"/>
    <cellStyle name="___PERSONAL_3_Clearsky_Outside_070201.xls Chart 2" xfId="17279" xr:uid="{00000000-0005-0000-0000-000075320000}"/>
    <cellStyle name="___PERSONAL_3_EWC 43.5MW8oMtresc 3_25_021" xfId="17280" xr:uid="{00000000-0005-0000-0000-000076320000}"/>
    <cellStyle name="___PERSONAL_3_EWC 43.5MW8oMtresc 3_25_021_071212 Unlevered McCormick Model - 2003 version" xfId="17281" xr:uid="{00000000-0005-0000-0000-000077320000}"/>
    <cellStyle name="___PERSONAL_3_EWC 43.5MW8oMtresc 3_25_02v2" xfId="17282" xr:uid="{00000000-0005-0000-0000-000078320000}"/>
    <cellStyle name="___PERSONAL_3_EWC 43.5MW8oMtresc 3_25_02v2_071212 Unlevered McCormick Model - 2003 version" xfId="17283" xr:uid="{00000000-0005-0000-0000-000079320000}"/>
    <cellStyle name="___PERSONAL_3_EWC 43.5MW8oMtresc 3_25_02v2w_esc" xfId="17284" xr:uid="{00000000-0005-0000-0000-00007A320000}"/>
    <cellStyle name="___PERSONAL_3_EWC 43.5MW8oMtresc 3_25_02v2w_esc_071212 Unlevered McCormick Model - 2003 version" xfId="17285" xr:uid="{00000000-0005-0000-0000-00007B320000}"/>
    <cellStyle name="___PERSONAL_3_EWC 43.5MW8oMtresc 3_25_02v2w_esc_1" xfId="17286" xr:uid="{00000000-0005-0000-0000-00007C320000}"/>
    <cellStyle name="___PERSONAL_3_EWC 43.5MW8oMtresc 3_25_02v2w_esc_1 2" xfId="17287" xr:uid="{00000000-0005-0000-0000-00007D320000}"/>
    <cellStyle name="___PERSONAL_3_EWC 43.5MW8oMtresc 3_25_02v2w_esc_1 2 2" xfId="17288" xr:uid="{00000000-0005-0000-0000-00007E320000}"/>
    <cellStyle name="___PERSONAL_3_EWC 43.5MW8oMtresc 3_25_02v2w_esc_1 2 2 2" xfId="17289" xr:uid="{00000000-0005-0000-0000-00007F320000}"/>
    <cellStyle name="___PERSONAL_3_EWC 43.5MW8oMtresc 3_25_02v2w_esc_1 2 3" xfId="17290" xr:uid="{00000000-0005-0000-0000-000080320000}"/>
    <cellStyle name="___PERSONAL_3_EWC 43.5MW8oMtresc 3_25_02v2w_esc_1 2 3 2" xfId="17291" xr:uid="{00000000-0005-0000-0000-000081320000}"/>
    <cellStyle name="___PERSONAL_3_EWC 43.5MW8oMtresc 3_25_02v2w_esc_1 2 4" xfId="17292" xr:uid="{00000000-0005-0000-0000-000082320000}"/>
    <cellStyle name="___PERSONAL_3_EWC 43.5MW8oMtresc 3_25_02v2w_esc_1 2 4 2" xfId="17293" xr:uid="{00000000-0005-0000-0000-000083320000}"/>
    <cellStyle name="___PERSONAL_3_EWC 43.5MW8oMtresc 3_25_02v2w_esc_1 2 5" xfId="17294" xr:uid="{00000000-0005-0000-0000-000084320000}"/>
    <cellStyle name="___PERSONAL_3_EWC 43.5MW8oMtresc 3_25_02v2w_esc_1 2 5 2" xfId="17295" xr:uid="{00000000-0005-0000-0000-000085320000}"/>
    <cellStyle name="___PERSONAL_3_EWC 43.5MW8oMtresc 3_25_02v2w_esc_1 2 6" xfId="17296" xr:uid="{00000000-0005-0000-0000-000086320000}"/>
    <cellStyle name="___PERSONAL_3_EWC 43.5MW8oMtresc 3_25_02v2w_esc_1 3" xfId="17297" xr:uid="{00000000-0005-0000-0000-000087320000}"/>
    <cellStyle name="___PERSONAL_3_EWC 43.5MW8oMtresc 3_25_02v2w_esc_1 3 2" xfId="17298" xr:uid="{00000000-0005-0000-0000-000088320000}"/>
    <cellStyle name="___PERSONAL_3_EWC 43.5MW8oMtresc 3_25_02v2w_esc_1 3 2 2" xfId="17299" xr:uid="{00000000-0005-0000-0000-000089320000}"/>
    <cellStyle name="___PERSONAL_3_EWC 43.5MW8oMtresc 3_25_02v2w_esc_1 3 3" xfId="17300" xr:uid="{00000000-0005-0000-0000-00008A320000}"/>
    <cellStyle name="___PERSONAL_3_EWC 43.5MW8oMtresc 3_25_02v2w_esc_1 3 3 2" xfId="17301" xr:uid="{00000000-0005-0000-0000-00008B320000}"/>
    <cellStyle name="___PERSONAL_3_EWC 43.5MW8oMtresc 3_25_02v2w_esc_1 3 4" xfId="17302" xr:uid="{00000000-0005-0000-0000-00008C320000}"/>
    <cellStyle name="___PERSONAL_3_EWC 43.5MW8oMtresc 3_25_02v2w_esc_1 3 4 2" xfId="17303" xr:uid="{00000000-0005-0000-0000-00008D320000}"/>
    <cellStyle name="___PERSONAL_3_EWC 43.5MW8oMtresc 3_25_02v2w_esc_1 3 5" xfId="17304" xr:uid="{00000000-0005-0000-0000-00008E320000}"/>
    <cellStyle name="___PERSONAL_3_EWC 43.5MW8oMtresc 3_25_02v2w_esc_1 3 5 2" xfId="17305" xr:uid="{00000000-0005-0000-0000-00008F320000}"/>
    <cellStyle name="___PERSONAL_3_EWC 43.5MW8oMtresc 3_25_02v2w_esc_1 3 6" xfId="17306" xr:uid="{00000000-0005-0000-0000-000090320000}"/>
    <cellStyle name="___PERSONAL_3_EWC 43.5MW8oMtresc 3_25_02v2w_esc_1 4" xfId="17307" xr:uid="{00000000-0005-0000-0000-000091320000}"/>
    <cellStyle name="___PERSONAL_3_EWC 43.5MW8oMtresc 3_25_02v2w_esc_1_CHECK - White Creek Final Closing Model_2007 11 16 vequity method FINAL" xfId="17308" xr:uid="{00000000-0005-0000-0000-000092320000}"/>
    <cellStyle name="___PERSONAL_3_EWC 43.5MW8oMtresc 3_25_02v2w_esc_1_CHECK - White Creek Final Closing Model_2007 11 16 vequity method FINAL 2" xfId="17309" xr:uid="{00000000-0005-0000-0000-000093320000}"/>
    <cellStyle name="___PERSONAL_3_EWC 43.5MW8oMtresc 3_25_02v2w_esc_1_CHECK - White Creek Final Closing Model_2007 11 16 vequity method FINAL 2 2" xfId="17310" xr:uid="{00000000-0005-0000-0000-000094320000}"/>
    <cellStyle name="___PERSONAL_3_EWC 43.5MW8oMtresc 3_25_02v2w_esc_1_CHECK - White Creek Final Closing Model_2007 11 16 vequity method FINAL 3" xfId="17311" xr:uid="{00000000-0005-0000-0000-000095320000}"/>
    <cellStyle name="___PERSONAL_3_EWC 43.5MW8oMtresc 3_25_02v2w_esc_1_Horizon round 1 model vFINAL" xfId="17312" xr:uid="{00000000-0005-0000-0000-000096320000}"/>
    <cellStyle name="___PERSONAL_3_EWC 43.5MW8oMtresc 3_25_02v2w_esc_1_Horizon round 1 model vFINAL 2" xfId="17313" xr:uid="{00000000-0005-0000-0000-000097320000}"/>
    <cellStyle name="___PERSONAL_3_EWC 43.5MW8oMtresc 3_25_02v2w_esc_1_Horizon round 1 model vFINAL 2 2" xfId="17314" xr:uid="{00000000-0005-0000-0000-000098320000}"/>
    <cellStyle name="___PERSONAL_3_EWC 43.5MW8oMtresc 3_25_02v2w_esc_1_Horizon round 1 model vFINAL 3" xfId="17315" xr:uid="{00000000-0005-0000-0000-000099320000}"/>
    <cellStyle name="___PERSONAL_3_EWC 43.5MW8oMtresc 3_25_02v2w_esc_1_Horizon round 1 model vFINAL 3 2" xfId="17316" xr:uid="{00000000-0005-0000-0000-00009A320000}"/>
    <cellStyle name="___PERSONAL_3_EWC 43.5MW8oMtresc 3_25_02v2w_esc_1_Horizon round 1 model vFINAL 4" xfId="17317" xr:uid="{00000000-0005-0000-0000-00009B320000}"/>
    <cellStyle name="___PERSONAL_3_EWC 43.5MW8oMtresc 3_25_02v2w_esc_1_Horizon round 1 model vFINAL_1" xfId="17318" xr:uid="{00000000-0005-0000-0000-00009C320000}"/>
    <cellStyle name="___PERSONAL_3_EWC 43.5MW8oMtresc 3_25_02v2w_esc_1_Horizon round 1 model vFINAL_1 2" xfId="17319" xr:uid="{00000000-0005-0000-0000-00009D320000}"/>
    <cellStyle name="___PERSONAL_3_EWC 43.5MW8oMtresc 3_25_02v2w_esc_1_Horizon round 1 model vFINAL_1 2 2" xfId="17320" xr:uid="{00000000-0005-0000-0000-00009E320000}"/>
    <cellStyle name="___PERSONAL_3_EWC 43.5MW8oMtresc 3_25_02v2w_esc_1_Horizon round 1 model vFINAL_1 3" xfId="17321" xr:uid="{00000000-0005-0000-0000-00009F320000}"/>
    <cellStyle name="___PERSONAL_3_EWC 43.5MW8oMtresc 3_25_02v2w_esc_1_Horizon round 1 model vFINAL_1 3 2" xfId="17322" xr:uid="{00000000-0005-0000-0000-0000A0320000}"/>
    <cellStyle name="___PERSONAL_3_EWC 43.5MW8oMtresc 3_25_02v2w_esc_1_Horizon round 1 model vFINAL_1 4" xfId="17323" xr:uid="{00000000-0005-0000-0000-0000A1320000}"/>
    <cellStyle name="___PERSONAL_3_EWC 43.5MW8oMtresc 3_25_02v2w_esc_1_Horizon round 1 model vFINAL_1_Project Farwest III Model 03-20-07 v135" xfId="17324" xr:uid="{00000000-0005-0000-0000-0000A2320000}"/>
    <cellStyle name="___PERSONAL_3_EWC 43.5MW8oMtresc 3_25_02v2w_esc_1_Horizon round 1 model vFINAL_1_Project Farwest III Model 03-20-07 v135 2" xfId="17325" xr:uid="{00000000-0005-0000-0000-0000A3320000}"/>
    <cellStyle name="___PERSONAL_3_EWC 43.5MW8oMtresc 3_25_02v2w_esc_1_Horizon round 1 model vFINAL_1_Project Farwest III Model 03-20-07 v135 2 2" xfId="17326" xr:uid="{00000000-0005-0000-0000-0000A4320000}"/>
    <cellStyle name="___PERSONAL_3_EWC 43.5MW8oMtresc 3_25_02v2w_esc_1_Horizon round 1 model vFINAL_1_Project Farwest III Model 03-20-07 v135 3" xfId="17327" xr:uid="{00000000-0005-0000-0000-0000A5320000}"/>
    <cellStyle name="___PERSONAL_3_EWC 43.5MW8oMtresc 3_25_02v2w_esc_1_Horizon round 1 model vFINAL_1_Project Farwest III Model 03-20-07 v135 3 2" xfId="17328" xr:uid="{00000000-0005-0000-0000-0000A6320000}"/>
    <cellStyle name="___PERSONAL_3_EWC 43.5MW8oMtresc 3_25_02v2w_esc_1_Horizon round 1 model vFINAL_1_Project Farwest III Model 03-20-07 v135 4" xfId="17329" xr:uid="{00000000-0005-0000-0000-0000A7320000}"/>
    <cellStyle name="___PERSONAL_3_EWC 43.5MW8oMtresc 3_25_02v2w_esc_1_Horizon round 1 model vFINAL_1_Project Farwest III Model 03-20-07 v135_UPC G&amp;A (5-3-07)" xfId="17330" xr:uid="{00000000-0005-0000-0000-0000A8320000}"/>
    <cellStyle name="___PERSONAL_3_EWC 43.5MW8oMtresc 3_25_02v2w_esc_1_Horizon round 1 model vFINAL_1_Project Farwest III Model 03-20-07 v135_UPC G&amp;A (5-3-07) 2" xfId="17331" xr:uid="{00000000-0005-0000-0000-0000A9320000}"/>
    <cellStyle name="___PERSONAL_3_EWC 43.5MW8oMtresc 3_25_02v2w_esc_1_Horizon round 1 model vFINAL_1_Project Farwest III Model 03-20-07 v135_UPC G&amp;A (5-3-07) 2 2" xfId="17332" xr:uid="{00000000-0005-0000-0000-0000AA320000}"/>
    <cellStyle name="___PERSONAL_3_EWC 43.5MW8oMtresc 3_25_02v2w_esc_1_Horizon round 1 model vFINAL_1_Project Farwest III Model 03-20-07 v135_UPC G&amp;A (5-3-07) 3" xfId="17333" xr:uid="{00000000-0005-0000-0000-0000AB320000}"/>
    <cellStyle name="___PERSONAL_3_EWC 43.5MW8oMtresc 3_25_02v2w_esc_1_Horizon round 1 model vFINAL_1_Project Farwest III Model 03-20-07 v135_UPC G&amp;A (5-3-07) 3 2" xfId="17334" xr:uid="{00000000-0005-0000-0000-0000AC320000}"/>
    <cellStyle name="___PERSONAL_3_EWC 43.5MW8oMtresc 3_25_02v2w_esc_1_Horizon round 1 model vFINAL_1_Project Farwest III Model 03-20-07 v135_UPC G&amp;A (5-3-07) 4" xfId="17335" xr:uid="{00000000-0005-0000-0000-0000AD320000}"/>
    <cellStyle name="___PERSONAL_3_EWC 43.5MW8oMtresc 3_25_02v2w_esc_1_Horizon round 1 model vFINAL_1_Project Makani Model 04-11-07 v6" xfId="17336" xr:uid="{00000000-0005-0000-0000-0000AE320000}"/>
    <cellStyle name="___PERSONAL_3_EWC 43.5MW8oMtresc 3_25_02v2w_esc_1_Horizon round 1 model vFINAL_1_Project Makani Model 04-11-07 v6 2" xfId="17337" xr:uid="{00000000-0005-0000-0000-0000AF320000}"/>
    <cellStyle name="___PERSONAL_3_EWC 43.5MW8oMtresc 3_25_02v2w_esc_1_Horizon round 1 model vFINAL_1_Project Makani Model 04-11-07 v6 2 2" xfId="17338" xr:uid="{00000000-0005-0000-0000-0000B0320000}"/>
    <cellStyle name="___PERSONAL_3_EWC 43.5MW8oMtresc 3_25_02v2w_esc_1_Horizon round 1 model vFINAL_1_Project Makani Model 04-11-07 v6 3" xfId="17339" xr:uid="{00000000-0005-0000-0000-0000B1320000}"/>
    <cellStyle name="___PERSONAL_3_EWC 43.5MW8oMtresc 3_25_02v2w_esc_1_Horizon round 1 model vFINAL_1_Project Makani Model 04-11-07 v6 3 2" xfId="17340" xr:uid="{00000000-0005-0000-0000-0000B2320000}"/>
    <cellStyle name="___PERSONAL_3_EWC 43.5MW8oMtresc 3_25_02v2w_esc_1_Horizon round 1 model vFINAL_1_Project Makani Model 04-11-07 v6 4" xfId="17341" xr:uid="{00000000-0005-0000-0000-0000B3320000}"/>
    <cellStyle name="___PERSONAL_3_EWC 43.5MW8oMtresc 3_25_02v2w_esc_1_Horizon round 1 model vFINAL_1_Project Makani Model 04-11-07 v6_UPC G&amp;A (5-3-07)" xfId="17342" xr:uid="{00000000-0005-0000-0000-0000B4320000}"/>
    <cellStyle name="___PERSONAL_3_EWC 43.5MW8oMtresc 3_25_02v2w_esc_1_Horizon round 1 model vFINAL_1_Project Makani Model 04-11-07 v6_UPC G&amp;A (5-3-07) 2" xfId="17343" xr:uid="{00000000-0005-0000-0000-0000B5320000}"/>
    <cellStyle name="___PERSONAL_3_EWC 43.5MW8oMtresc 3_25_02v2w_esc_1_Horizon round 1 model vFINAL_1_Project Makani Model 04-11-07 v6_UPC G&amp;A (5-3-07) 2 2" xfId="17344" xr:uid="{00000000-0005-0000-0000-0000B6320000}"/>
    <cellStyle name="___PERSONAL_3_EWC 43.5MW8oMtresc 3_25_02v2w_esc_1_Horizon round 1 model vFINAL_1_Project Makani Model 04-11-07 v6_UPC G&amp;A (5-3-07) 3" xfId="17345" xr:uid="{00000000-0005-0000-0000-0000B7320000}"/>
    <cellStyle name="___PERSONAL_3_EWC 43.5MW8oMtresc 3_25_02v2w_esc_1_Horizon round 1 model vFINAL_1_Project Makani Model 04-11-07 v6_UPC G&amp;A (5-3-07) 3 2" xfId="17346" xr:uid="{00000000-0005-0000-0000-0000B8320000}"/>
    <cellStyle name="___PERSONAL_3_EWC 43.5MW8oMtresc 3_25_02v2w_esc_1_Horizon round 1 model vFINAL_1_Project Makani Model 04-11-07 v6_UPC G&amp;A (5-3-07) 4" xfId="17347" xr:uid="{00000000-0005-0000-0000-0000B9320000}"/>
    <cellStyle name="___PERSONAL_3_EWC 43.5MW8oMtresc 3_25_02v2w_esc_1_Pre-Tax GAAP" xfId="17348" xr:uid="{00000000-0005-0000-0000-0000BA320000}"/>
    <cellStyle name="___PERSONAL_3_EWC 43.5MW8oMtresc 3_25_02v2w_esc_1_Pre-Tax GAAP 2" xfId="17349" xr:uid="{00000000-0005-0000-0000-0000BB320000}"/>
    <cellStyle name="___PERSONAL_3_EWC 43.5MW8oMtresc 3_25_02v2w_esc_1_Pre-Tax GAAP 2 2" xfId="17350" xr:uid="{00000000-0005-0000-0000-0000BC320000}"/>
    <cellStyle name="___PERSONAL_3_EWC 43.5MW8oMtresc 3_25_02v2w_esc_1_Pre-Tax GAAP 3" xfId="17351" xr:uid="{00000000-0005-0000-0000-0000BD320000}"/>
    <cellStyle name="___PERSONAL_3_EWC 43.5MW8oMtresc 3_25_02v2w_esc_1_WPP - Ormat 6-5-2007  v19i with internal accounting v3 eq method FINAL" xfId="17352" xr:uid="{00000000-0005-0000-0000-0000BE320000}"/>
    <cellStyle name="___PERSONAL_3_EWC 43.5MW8oMtresc 3_25_02v2w_esc_1_WPP - Ormat 6-5-2007  v19i with internal accounting v3 eq method FINAL 2" xfId="17353" xr:uid="{00000000-0005-0000-0000-0000BF320000}"/>
    <cellStyle name="___PERSONAL_3_EWC 43.5MW8oMtresc 3_25_02v2w_esc_1_WPP - Ormat 6-5-2007  v19i with internal accounting v3 eq method FINAL 2 2" xfId="17354" xr:uid="{00000000-0005-0000-0000-0000C0320000}"/>
    <cellStyle name="___PERSONAL_3_EWC 43.5MW8oMtresc 3_25_02v2w_esc_1_WPP - Ormat 6-5-2007  v19i with internal accounting v3 eq method FINAL 3" xfId="17355" xr:uid="{00000000-0005-0000-0000-0000C1320000}"/>
    <cellStyle name="___PERSONAL_3_Wind farm - operation CF" xfId="17356" xr:uid="{00000000-0005-0000-0000-0000C2320000}"/>
    <cellStyle name="___PERSONAL_3_Wind farm - operation CF 2" xfId="17357" xr:uid="{00000000-0005-0000-0000-0000C3320000}"/>
    <cellStyle name="___PERSONAL_3_Wind farm - operation CF 2 2" xfId="17358" xr:uid="{00000000-0005-0000-0000-0000C4320000}"/>
    <cellStyle name="___PERSONAL_3_Wind farm - operation CF 2 2 2" xfId="17359" xr:uid="{00000000-0005-0000-0000-0000C5320000}"/>
    <cellStyle name="___PERSONAL_3_Wind farm - operation CF 2 3" xfId="17360" xr:uid="{00000000-0005-0000-0000-0000C6320000}"/>
    <cellStyle name="___PERSONAL_3_Wind farm - operation CF 2 3 2" xfId="17361" xr:uid="{00000000-0005-0000-0000-0000C7320000}"/>
    <cellStyle name="___PERSONAL_3_Wind farm - operation CF 2 4" xfId="17362" xr:uid="{00000000-0005-0000-0000-0000C8320000}"/>
    <cellStyle name="___PERSONAL_3_Wind farm - operation CF 2 4 2" xfId="17363" xr:uid="{00000000-0005-0000-0000-0000C9320000}"/>
    <cellStyle name="___PERSONAL_3_Wind farm - operation CF 2 5" xfId="17364" xr:uid="{00000000-0005-0000-0000-0000CA320000}"/>
    <cellStyle name="___PERSONAL_3_Wind farm - operation CF 2 5 2" xfId="17365" xr:uid="{00000000-0005-0000-0000-0000CB320000}"/>
    <cellStyle name="___PERSONAL_3_Wind farm - operation CF 2 6" xfId="17366" xr:uid="{00000000-0005-0000-0000-0000CC320000}"/>
    <cellStyle name="___PERSONAL_3_Wind farm - operation CF 3" xfId="17367" xr:uid="{00000000-0005-0000-0000-0000CD320000}"/>
    <cellStyle name="___PERSONAL_3_Wind farm - operation CF 3 2" xfId="17368" xr:uid="{00000000-0005-0000-0000-0000CE320000}"/>
    <cellStyle name="___PERSONAL_3_Wind farm - operation CF 3 2 2" xfId="17369" xr:uid="{00000000-0005-0000-0000-0000CF320000}"/>
    <cellStyle name="___PERSONAL_3_Wind farm - operation CF 3 3" xfId="17370" xr:uid="{00000000-0005-0000-0000-0000D0320000}"/>
    <cellStyle name="___PERSONAL_3_Wind farm - operation CF 3 3 2" xfId="17371" xr:uid="{00000000-0005-0000-0000-0000D1320000}"/>
    <cellStyle name="___PERSONAL_3_Wind farm - operation CF 3 4" xfId="17372" xr:uid="{00000000-0005-0000-0000-0000D2320000}"/>
    <cellStyle name="___PERSONAL_3_Wind farm - operation CF 3 4 2" xfId="17373" xr:uid="{00000000-0005-0000-0000-0000D3320000}"/>
    <cellStyle name="___PERSONAL_3_Wind farm - operation CF 3 5" xfId="17374" xr:uid="{00000000-0005-0000-0000-0000D4320000}"/>
    <cellStyle name="___PERSONAL_3_Wind farm - operation CF 3 5 2" xfId="17375" xr:uid="{00000000-0005-0000-0000-0000D5320000}"/>
    <cellStyle name="___PERSONAL_3_Wind farm - operation CF 3 6" xfId="17376" xr:uid="{00000000-0005-0000-0000-0000D6320000}"/>
    <cellStyle name="___PERSONAL_3_Wind farm - operation CF 4" xfId="17377" xr:uid="{00000000-0005-0000-0000-0000D7320000}"/>
    <cellStyle name="___PERSONAL_3_Wind farm - operation CF_CHECK - White Creek Final Closing Model_2007 11 16 vequity method FINAL" xfId="17378" xr:uid="{00000000-0005-0000-0000-0000D8320000}"/>
    <cellStyle name="___PERSONAL_3_Wind farm - operation CF_CHECK - White Creek Final Closing Model_2007 11 16 vequity method FINAL 2" xfId="17379" xr:uid="{00000000-0005-0000-0000-0000D9320000}"/>
    <cellStyle name="___PERSONAL_3_Wind farm - operation CF_CHECK - White Creek Final Closing Model_2007 11 16 vequity method FINAL 2 2" xfId="17380" xr:uid="{00000000-0005-0000-0000-0000DA320000}"/>
    <cellStyle name="___PERSONAL_3_Wind farm - operation CF_CHECK - White Creek Final Closing Model_2007 11 16 vequity method FINAL 3" xfId="17381" xr:uid="{00000000-0005-0000-0000-0000DB320000}"/>
    <cellStyle name="___PERSONAL_3_Wind farm - operation CF_Horizon round 1 model vFINAL" xfId="17382" xr:uid="{00000000-0005-0000-0000-0000DC320000}"/>
    <cellStyle name="___PERSONAL_3_Wind farm - operation CF_Horizon round 1 model vFINAL 2" xfId="17383" xr:uid="{00000000-0005-0000-0000-0000DD320000}"/>
    <cellStyle name="___PERSONAL_3_Wind farm - operation CF_Horizon round 1 model vFINAL 2 2" xfId="17384" xr:uid="{00000000-0005-0000-0000-0000DE320000}"/>
    <cellStyle name="___PERSONAL_3_Wind farm - operation CF_Horizon round 1 model vFINAL 3" xfId="17385" xr:uid="{00000000-0005-0000-0000-0000DF320000}"/>
    <cellStyle name="___PERSONAL_3_Wind farm - operation CF_Horizon round 1 model vFINAL 3 2" xfId="17386" xr:uid="{00000000-0005-0000-0000-0000E0320000}"/>
    <cellStyle name="___PERSONAL_3_Wind farm - operation CF_Horizon round 1 model vFINAL 4" xfId="17387" xr:uid="{00000000-0005-0000-0000-0000E1320000}"/>
    <cellStyle name="___PERSONAL_3_Wind farm - operation CF_Horizon round 1 model vFINAL_1" xfId="17388" xr:uid="{00000000-0005-0000-0000-0000E2320000}"/>
    <cellStyle name="___PERSONAL_3_Wind farm - operation CF_Horizon round 1 model vFINAL_1 2" xfId="17389" xr:uid="{00000000-0005-0000-0000-0000E3320000}"/>
    <cellStyle name="___PERSONAL_3_Wind farm - operation CF_Horizon round 1 model vFINAL_1 2 2" xfId="17390" xr:uid="{00000000-0005-0000-0000-0000E4320000}"/>
    <cellStyle name="___PERSONAL_3_Wind farm - operation CF_Horizon round 1 model vFINAL_1 3" xfId="17391" xr:uid="{00000000-0005-0000-0000-0000E5320000}"/>
    <cellStyle name="___PERSONAL_3_Wind farm - operation CF_Horizon round 1 model vFINAL_1 3 2" xfId="17392" xr:uid="{00000000-0005-0000-0000-0000E6320000}"/>
    <cellStyle name="___PERSONAL_3_Wind farm - operation CF_Horizon round 1 model vFINAL_1 4" xfId="17393" xr:uid="{00000000-0005-0000-0000-0000E7320000}"/>
    <cellStyle name="___PERSONAL_3_Wind farm - operation CF_Horizon round 1 model vFINAL_1_Project Farwest III Model 03-20-07 v135" xfId="17394" xr:uid="{00000000-0005-0000-0000-0000E8320000}"/>
    <cellStyle name="___PERSONAL_3_Wind farm - operation CF_Horizon round 1 model vFINAL_1_Project Farwest III Model 03-20-07 v135 2" xfId="17395" xr:uid="{00000000-0005-0000-0000-0000E9320000}"/>
    <cellStyle name="___PERSONAL_3_Wind farm - operation CF_Horizon round 1 model vFINAL_1_Project Farwest III Model 03-20-07 v135 2 2" xfId="17396" xr:uid="{00000000-0005-0000-0000-0000EA320000}"/>
    <cellStyle name="___PERSONAL_3_Wind farm - operation CF_Horizon round 1 model vFINAL_1_Project Farwest III Model 03-20-07 v135 3" xfId="17397" xr:uid="{00000000-0005-0000-0000-0000EB320000}"/>
    <cellStyle name="___PERSONAL_3_Wind farm - operation CF_Horizon round 1 model vFINAL_1_Project Farwest III Model 03-20-07 v135 3 2" xfId="17398" xr:uid="{00000000-0005-0000-0000-0000EC320000}"/>
    <cellStyle name="___PERSONAL_3_Wind farm - operation CF_Horizon round 1 model vFINAL_1_Project Farwest III Model 03-20-07 v135 4" xfId="17399" xr:uid="{00000000-0005-0000-0000-0000ED320000}"/>
    <cellStyle name="___PERSONAL_3_Wind farm - operation CF_Horizon round 1 model vFINAL_1_Project Farwest III Model 03-20-07 v135_UPC G&amp;A (5-3-07)" xfId="17400" xr:uid="{00000000-0005-0000-0000-0000EE320000}"/>
    <cellStyle name="___PERSONAL_3_Wind farm - operation CF_Horizon round 1 model vFINAL_1_Project Farwest III Model 03-20-07 v135_UPC G&amp;A (5-3-07) 2" xfId="17401" xr:uid="{00000000-0005-0000-0000-0000EF320000}"/>
    <cellStyle name="___PERSONAL_3_Wind farm - operation CF_Horizon round 1 model vFINAL_1_Project Farwest III Model 03-20-07 v135_UPC G&amp;A (5-3-07) 2 2" xfId="17402" xr:uid="{00000000-0005-0000-0000-0000F0320000}"/>
    <cellStyle name="___PERSONAL_3_Wind farm - operation CF_Horizon round 1 model vFINAL_1_Project Farwest III Model 03-20-07 v135_UPC G&amp;A (5-3-07) 3" xfId="17403" xr:uid="{00000000-0005-0000-0000-0000F1320000}"/>
    <cellStyle name="___PERSONAL_3_Wind farm - operation CF_Horizon round 1 model vFINAL_1_Project Farwest III Model 03-20-07 v135_UPC G&amp;A (5-3-07) 3 2" xfId="17404" xr:uid="{00000000-0005-0000-0000-0000F2320000}"/>
    <cellStyle name="___PERSONAL_3_Wind farm - operation CF_Horizon round 1 model vFINAL_1_Project Farwest III Model 03-20-07 v135_UPC G&amp;A (5-3-07) 4" xfId="17405" xr:uid="{00000000-0005-0000-0000-0000F3320000}"/>
    <cellStyle name="___PERSONAL_3_Wind farm - operation CF_Horizon round 1 model vFINAL_1_Project Makani Model 04-11-07 v6" xfId="17406" xr:uid="{00000000-0005-0000-0000-0000F4320000}"/>
    <cellStyle name="___PERSONAL_3_Wind farm - operation CF_Horizon round 1 model vFINAL_1_Project Makani Model 04-11-07 v6 2" xfId="17407" xr:uid="{00000000-0005-0000-0000-0000F5320000}"/>
    <cellStyle name="___PERSONAL_3_Wind farm - operation CF_Horizon round 1 model vFINAL_1_Project Makani Model 04-11-07 v6 2 2" xfId="17408" xr:uid="{00000000-0005-0000-0000-0000F6320000}"/>
    <cellStyle name="___PERSONAL_3_Wind farm - operation CF_Horizon round 1 model vFINAL_1_Project Makani Model 04-11-07 v6 3" xfId="17409" xr:uid="{00000000-0005-0000-0000-0000F7320000}"/>
    <cellStyle name="___PERSONAL_3_Wind farm - operation CF_Horizon round 1 model vFINAL_1_Project Makani Model 04-11-07 v6 3 2" xfId="17410" xr:uid="{00000000-0005-0000-0000-0000F8320000}"/>
    <cellStyle name="___PERSONAL_3_Wind farm - operation CF_Horizon round 1 model vFINAL_1_Project Makani Model 04-11-07 v6 4" xfId="17411" xr:uid="{00000000-0005-0000-0000-0000F9320000}"/>
    <cellStyle name="___PERSONAL_3_Wind farm - operation CF_Horizon round 1 model vFINAL_1_Project Makani Model 04-11-07 v6_UPC G&amp;A (5-3-07)" xfId="17412" xr:uid="{00000000-0005-0000-0000-0000FA320000}"/>
    <cellStyle name="___PERSONAL_3_Wind farm - operation CF_Horizon round 1 model vFINAL_1_Project Makani Model 04-11-07 v6_UPC G&amp;A (5-3-07) 2" xfId="17413" xr:uid="{00000000-0005-0000-0000-0000FB320000}"/>
    <cellStyle name="___PERSONAL_3_Wind farm - operation CF_Horizon round 1 model vFINAL_1_Project Makani Model 04-11-07 v6_UPC G&amp;A (5-3-07) 2 2" xfId="17414" xr:uid="{00000000-0005-0000-0000-0000FC320000}"/>
    <cellStyle name="___PERSONAL_3_Wind farm - operation CF_Horizon round 1 model vFINAL_1_Project Makani Model 04-11-07 v6_UPC G&amp;A (5-3-07) 3" xfId="17415" xr:uid="{00000000-0005-0000-0000-0000FD320000}"/>
    <cellStyle name="___PERSONAL_3_Wind farm - operation CF_Horizon round 1 model vFINAL_1_Project Makani Model 04-11-07 v6_UPC G&amp;A (5-3-07) 3 2" xfId="17416" xr:uid="{00000000-0005-0000-0000-0000FE320000}"/>
    <cellStyle name="___PERSONAL_3_Wind farm - operation CF_Horizon round 1 model vFINAL_1_Project Makani Model 04-11-07 v6_UPC G&amp;A (5-3-07) 4" xfId="17417" xr:uid="{00000000-0005-0000-0000-0000FF320000}"/>
    <cellStyle name="___PERSONAL_3_Wind farm - operation CF_Pre-Tax GAAP" xfId="17418" xr:uid="{00000000-0005-0000-0000-000000330000}"/>
    <cellStyle name="___PERSONAL_3_Wind farm - operation CF_Pre-Tax GAAP 2" xfId="17419" xr:uid="{00000000-0005-0000-0000-000001330000}"/>
    <cellStyle name="___PERSONAL_3_Wind farm - operation CF_Pre-Tax GAAP 2 2" xfId="17420" xr:uid="{00000000-0005-0000-0000-000002330000}"/>
    <cellStyle name="___PERSONAL_3_Wind farm - operation CF_Pre-Tax GAAP 3" xfId="17421" xr:uid="{00000000-0005-0000-0000-000003330000}"/>
    <cellStyle name="___PERSONAL_3_Wind farm - operation CF_WPP - Ormat 6-5-2007  v19i with internal accounting v3 eq method FINAL" xfId="17422" xr:uid="{00000000-0005-0000-0000-000004330000}"/>
    <cellStyle name="___PERSONAL_3_Wind farm - operation CF_WPP - Ormat 6-5-2007  v19i with internal accounting v3 eq method FINAL 2" xfId="17423" xr:uid="{00000000-0005-0000-0000-000005330000}"/>
    <cellStyle name="___PERSONAL_3_Wind farm - operation CF_WPP - Ormat 6-5-2007  v19i with internal accounting v3 eq method FINAL 2 2" xfId="17424" xr:uid="{00000000-0005-0000-0000-000006330000}"/>
    <cellStyle name="___PERSONAL_3_Wind farm - operation CF_WPP - Ormat 6-5-2007  v19i with internal accounting v3 eq method FINAL 3" xfId="17425" xr:uid="{00000000-0005-0000-0000-000007330000}"/>
    <cellStyle name="___PERSONAL_4" xfId="17426" xr:uid="{00000000-0005-0000-0000-000008330000}"/>
    <cellStyle name="___PERSONAL_4_071212 Unlevered McCormick Model - 2003 version" xfId="17427" xr:uid="{00000000-0005-0000-0000-000009330000}"/>
    <cellStyle name="___PERSONAL_CHECK - White Creek Final Closing Model_2007 11 16 vequity method FINAL" xfId="17428" xr:uid="{00000000-0005-0000-0000-00000A330000}"/>
    <cellStyle name="___PERSONAL_ClearSky_AEP_Min_04.04.02_Bank" xfId="17429" xr:uid="{00000000-0005-0000-0000-00000B330000}"/>
    <cellStyle name="___PERSONAL_ClearSky_AEP_Min_04.04.02_Bank 2" xfId="17430" xr:uid="{00000000-0005-0000-0000-00000C330000}"/>
    <cellStyle name="___PERSONAL_ClearSky_AEP_Min_04.04.02_Bank_1" xfId="17431" xr:uid="{00000000-0005-0000-0000-00000D330000}"/>
    <cellStyle name="___PERSONAL_ClearSky_AEP_Min_04.04.02_Bank_1 2" xfId="17432" xr:uid="{00000000-0005-0000-0000-00000E330000}"/>
    <cellStyle name="___PERSONAL_ClearSky_AEP_Min_04.04.02_Bank_1 2 2" xfId="17433" xr:uid="{00000000-0005-0000-0000-00000F330000}"/>
    <cellStyle name="___PERSONAL_ClearSky_AEP_Min_04.04.02_Bank_1 3" xfId="17434" xr:uid="{00000000-0005-0000-0000-000010330000}"/>
    <cellStyle name="___PERSONAL_ClearSky_AEP_Min_04.04.02_Bank_1 3 2" xfId="17435" xr:uid="{00000000-0005-0000-0000-000011330000}"/>
    <cellStyle name="___PERSONAL_ClearSky_AEP_Min_04.04.02_Bank_1 4" xfId="17436" xr:uid="{00000000-0005-0000-0000-000012330000}"/>
    <cellStyle name="___PERSONAL_ClearSky_AEP_Min_04.04.02_Bank_1 4 2" xfId="17437" xr:uid="{00000000-0005-0000-0000-000013330000}"/>
    <cellStyle name="___PERSONAL_ClearSky_AEP_Min_04.04.02_Bank_1 5" xfId="17438" xr:uid="{00000000-0005-0000-0000-000014330000}"/>
    <cellStyle name="___PERSONAL_ClearSky_AEP_Min_04.04.02_Bank_1 5 2" xfId="17439" xr:uid="{00000000-0005-0000-0000-000015330000}"/>
    <cellStyle name="___PERSONAL_ClearSky_AEP_Min_04.04.02_Bank_1 6" xfId="17440" xr:uid="{00000000-0005-0000-0000-000016330000}"/>
    <cellStyle name="___PERSONAL_Clearsky_internal_050301" xfId="17441" xr:uid="{00000000-0005-0000-0000-000017330000}"/>
    <cellStyle name="___PERSONAL_Clearsky_internal_050301 2" xfId="17442" xr:uid="{00000000-0005-0000-0000-000018330000}"/>
    <cellStyle name="___PERSONAL_Clearsky_internal_050301_1" xfId="17443" xr:uid="{00000000-0005-0000-0000-000019330000}"/>
    <cellStyle name="___PERSONAL_Clearsky_internal_050301_1 2" xfId="17444" xr:uid="{00000000-0005-0000-0000-00001A330000}"/>
    <cellStyle name="___PERSONAL_Clearsky_internal_050301_1 2 2" xfId="17445" xr:uid="{00000000-0005-0000-0000-00001B330000}"/>
    <cellStyle name="___PERSONAL_Clearsky_internal_050301_1 3" xfId="17446" xr:uid="{00000000-0005-0000-0000-00001C330000}"/>
    <cellStyle name="___PERSONAL_Clearsky_internal_050301_1 3 2" xfId="17447" xr:uid="{00000000-0005-0000-0000-00001D330000}"/>
    <cellStyle name="___PERSONAL_Clearsky_internal_050301_1 4" xfId="17448" xr:uid="{00000000-0005-0000-0000-00001E330000}"/>
    <cellStyle name="___PERSONAL_Clearsky_internal_050301_1 4 2" xfId="17449" xr:uid="{00000000-0005-0000-0000-00001F330000}"/>
    <cellStyle name="___PERSONAL_Clearsky_internal_050301_1 5" xfId="17450" xr:uid="{00000000-0005-0000-0000-000020330000}"/>
    <cellStyle name="___PERSONAL_Clearsky_internal_050301_1 5 2" xfId="17451" xr:uid="{00000000-0005-0000-0000-000021330000}"/>
    <cellStyle name="___PERSONAL_Clearsky_internal_050301_1 6" xfId="17452" xr:uid="{00000000-0005-0000-0000-000022330000}"/>
    <cellStyle name="___PERSONAL_Clearsky_internal_070201" xfId="17453" xr:uid="{00000000-0005-0000-0000-000023330000}"/>
    <cellStyle name="___PERSONAL_Clearsky_internal_070201 2" xfId="17454" xr:uid="{00000000-0005-0000-0000-000024330000}"/>
    <cellStyle name="___PERSONAL_Clearsky_internal_070201.xls Chart 2" xfId="17455" xr:uid="{00000000-0005-0000-0000-000025330000}"/>
    <cellStyle name="___PERSONAL_Clearsky_internal_070201.xls Chart 2 2" xfId="17456" xr:uid="{00000000-0005-0000-0000-000026330000}"/>
    <cellStyle name="___PERSONAL_Clearsky_internal_070201.xls Chart 2_1" xfId="17457" xr:uid="{00000000-0005-0000-0000-000027330000}"/>
    <cellStyle name="___PERSONAL_Clearsky_internal_070201.xls Chart 2_1 2" xfId="17458" xr:uid="{00000000-0005-0000-0000-000028330000}"/>
    <cellStyle name="___PERSONAL_Clearsky_internal_070201.xls Chart 2_1 2 2" xfId="17459" xr:uid="{00000000-0005-0000-0000-000029330000}"/>
    <cellStyle name="___PERSONAL_Clearsky_internal_070201.xls Chart 2_1 3" xfId="17460" xr:uid="{00000000-0005-0000-0000-00002A330000}"/>
    <cellStyle name="___PERSONAL_Clearsky_internal_070201.xls Chart 2_1 3 2" xfId="17461" xr:uid="{00000000-0005-0000-0000-00002B330000}"/>
    <cellStyle name="___PERSONAL_Clearsky_internal_070201.xls Chart 2_1 4" xfId="17462" xr:uid="{00000000-0005-0000-0000-00002C330000}"/>
    <cellStyle name="___PERSONAL_Clearsky_internal_070201.xls Chart 2_1 4 2" xfId="17463" xr:uid="{00000000-0005-0000-0000-00002D330000}"/>
    <cellStyle name="___PERSONAL_Clearsky_internal_070201.xls Chart 2_1 5" xfId="17464" xr:uid="{00000000-0005-0000-0000-00002E330000}"/>
    <cellStyle name="___PERSONAL_Clearsky_internal_070201.xls Chart 2_1 5 2" xfId="17465" xr:uid="{00000000-0005-0000-0000-00002F330000}"/>
    <cellStyle name="___PERSONAL_Clearsky_internal_070201.xls Chart 2_1 6" xfId="17466" xr:uid="{00000000-0005-0000-0000-000030330000}"/>
    <cellStyle name="___PERSONAL_Clearsky_internal_070201_1" xfId="17467" xr:uid="{00000000-0005-0000-0000-000031330000}"/>
    <cellStyle name="___PERSONAL_Clearsky_internal_070201_1 2" xfId="17468" xr:uid="{00000000-0005-0000-0000-000032330000}"/>
    <cellStyle name="___PERSONAL_Clearsky_internal_070201_1 2 2" xfId="17469" xr:uid="{00000000-0005-0000-0000-000033330000}"/>
    <cellStyle name="___PERSONAL_Clearsky_internal_070201_1 3" xfId="17470" xr:uid="{00000000-0005-0000-0000-000034330000}"/>
    <cellStyle name="___PERSONAL_Clearsky_internal_070201_1 3 2" xfId="17471" xr:uid="{00000000-0005-0000-0000-000035330000}"/>
    <cellStyle name="___PERSONAL_Clearsky_internal_070201_1 4" xfId="17472" xr:uid="{00000000-0005-0000-0000-000036330000}"/>
    <cellStyle name="___PERSONAL_Clearsky_internal_070201_1 4 2" xfId="17473" xr:uid="{00000000-0005-0000-0000-000037330000}"/>
    <cellStyle name="___PERSONAL_Clearsky_internal_070201_1 5" xfId="17474" xr:uid="{00000000-0005-0000-0000-000038330000}"/>
    <cellStyle name="___PERSONAL_Clearsky_internal_070201_1 5 2" xfId="17475" xr:uid="{00000000-0005-0000-0000-000039330000}"/>
    <cellStyle name="___PERSONAL_Clearsky_internal_070201_1 6" xfId="17476" xr:uid="{00000000-0005-0000-0000-00003A330000}"/>
    <cellStyle name="___PERSONAL_Clearsky_internal_070201_1_Clearsky_internal_070201" xfId="17477" xr:uid="{00000000-0005-0000-0000-00003B330000}"/>
    <cellStyle name="___PERSONAL_Clearsky_internal_070201_1_Clearsky_internal_070201 2" xfId="17478" xr:uid="{00000000-0005-0000-0000-00003C330000}"/>
    <cellStyle name="___PERSONAL_Clearsky_internal_070201_1_Clearsky_Outside_070201.xls Chart 2" xfId="17479" xr:uid="{00000000-0005-0000-0000-00003D330000}"/>
    <cellStyle name="___PERSONAL_Clearsky_internal_070201_1_Clearsky_Outside_070201.xls Chart 2 2" xfId="17480" xr:uid="{00000000-0005-0000-0000-00003E330000}"/>
    <cellStyle name="___PERSONAL_Clearsky_internal_070201_2" xfId="17481" xr:uid="{00000000-0005-0000-0000-00003F330000}"/>
    <cellStyle name="___PERSONAL_Clearsky_internal_070201_2 2" xfId="17482" xr:uid="{00000000-0005-0000-0000-000040330000}"/>
    <cellStyle name="___PERSONAL_Clearsky_internal_070201_2 2 2" xfId="17483" xr:uid="{00000000-0005-0000-0000-000041330000}"/>
    <cellStyle name="___PERSONAL_Clearsky_internal_070201_2 3" xfId="17484" xr:uid="{00000000-0005-0000-0000-000042330000}"/>
    <cellStyle name="___PERSONAL_Clearsky_internal_070201_2 3 2" xfId="17485" xr:uid="{00000000-0005-0000-0000-000043330000}"/>
    <cellStyle name="___PERSONAL_Clearsky_internal_070201_2 4" xfId="17486" xr:uid="{00000000-0005-0000-0000-000044330000}"/>
    <cellStyle name="___PERSONAL_Clearsky_internal_070201_2 4 2" xfId="17487" xr:uid="{00000000-0005-0000-0000-000045330000}"/>
    <cellStyle name="___PERSONAL_Clearsky_internal_070201_2 5" xfId="17488" xr:uid="{00000000-0005-0000-0000-000046330000}"/>
    <cellStyle name="___PERSONAL_Clearsky_internal_070201_2 5 2" xfId="17489" xr:uid="{00000000-0005-0000-0000-000047330000}"/>
    <cellStyle name="___PERSONAL_Clearsky_internal_070201_2 6" xfId="17490" xr:uid="{00000000-0005-0000-0000-000048330000}"/>
    <cellStyle name="___PERSONAL_Clearsky_internal_070201_Clearsky_Outside_070201.xls Chart 2" xfId="17491" xr:uid="{00000000-0005-0000-0000-000049330000}"/>
    <cellStyle name="___PERSONAL_Clearsky_internal_070201_Clearsky_Outside_070201.xls Chart 2 2" xfId="17492" xr:uid="{00000000-0005-0000-0000-00004A330000}"/>
    <cellStyle name="___PERSONAL_Clearsky_internal_070201_Clearsky_Outside_070201.xls Chart 2 2 2" xfId="17493" xr:uid="{00000000-0005-0000-0000-00004B330000}"/>
    <cellStyle name="___PERSONAL_Clearsky_internal_070201_Clearsky_Outside_070201.xls Chart 2 3" xfId="17494" xr:uid="{00000000-0005-0000-0000-00004C330000}"/>
    <cellStyle name="___PERSONAL_Clearsky_internal_070201_Clearsky_Outside_070201.xls Chart 2 3 2" xfId="17495" xr:uid="{00000000-0005-0000-0000-00004D330000}"/>
    <cellStyle name="___PERSONAL_Clearsky_internal_070201_Clearsky_Outside_070201.xls Chart 2 4" xfId="17496" xr:uid="{00000000-0005-0000-0000-00004E330000}"/>
    <cellStyle name="___PERSONAL_Clearsky_internal_070201_Clearsky_Outside_070201.xls Chart 2 4 2" xfId="17497" xr:uid="{00000000-0005-0000-0000-00004F330000}"/>
    <cellStyle name="___PERSONAL_Clearsky_internal_070201_Clearsky_Outside_070201.xls Chart 2 5" xfId="17498" xr:uid="{00000000-0005-0000-0000-000050330000}"/>
    <cellStyle name="___PERSONAL_Clearsky_internal_070201_Clearsky_Outside_070201.xls Chart 2 5 2" xfId="17499" xr:uid="{00000000-0005-0000-0000-000051330000}"/>
    <cellStyle name="___PERSONAL_Clearsky_internal_070201_Clearsky_Outside_070201.xls Chart 2 6" xfId="17500" xr:uid="{00000000-0005-0000-0000-000052330000}"/>
    <cellStyle name="___PERSONAL_Clearsky_Outside_070201.xls Chart 2" xfId="17501" xr:uid="{00000000-0005-0000-0000-000053330000}"/>
    <cellStyle name="___PERSONAL_Clearsky_Outside_070201.xls Chart 2 2" xfId="17502" xr:uid="{00000000-0005-0000-0000-000054330000}"/>
    <cellStyle name="___PERSONAL_Clearsky_Outside_070201.xls Chart 2_1" xfId="17503" xr:uid="{00000000-0005-0000-0000-000055330000}"/>
    <cellStyle name="___PERSONAL_Clearsky_Outside_070201.xls Chart 2_1 2" xfId="17504" xr:uid="{00000000-0005-0000-0000-000056330000}"/>
    <cellStyle name="___PERSONAL_Clearsky_Outside_070201.xls Chart 2_1 2 2" xfId="17505" xr:uid="{00000000-0005-0000-0000-000057330000}"/>
    <cellStyle name="___PERSONAL_Clearsky_Outside_070201.xls Chart 2_1 3" xfId="17506" xr:uid="{00000000-0005-0000-0000-000058330000}"/>
    <cellStyle name="___PERSONAL_Clearsky_Outside_070201.xls Chart 2_1 3 2" xfId="17507" xr:uid="{00000000-0005-0000-0000-000059330000}"/>
    <cellStyle name="___PERSONAL_Clearsky_Outside_070201.xls Chart 2_1 4" xfId="17508" xr:uid="{00000000-0005-0000-0000-00005A330000}"/>
    <cellStyle name="___PERSONAL_Clearsky_Outside_070201.xls Chart 2_1 4 2" xfId="17509" xr:uid="{00000000-0005-0000-0000-00005B330000}"/>
    <cellStyle name="___PERSONAL_Clearsky_Outside_070201.xls Chart 2_1 5" xfId="17510" xr:uid="{00000000-0005-0000-0000-00005C330000}"/>
    <cellStyle name="___PERSONAL_Clearsky_Outside_070201.xls Chart 2_1 5 2" xfId="17511" xr:uid="{00000000-0005-0000-0000-00005D330000}"/>
    <cellStyle name="___PERSONAL_Clearsky_Outside_070201.xls Chart 2_1 6" xfId="17512" xr:uid="{00000000-0005-0000-0000-00005E330000}"/>
    <cellStyle name="___PERSONAL_EWC 43.5MW8oMtresc 3_25_021" xfId="17513" xr:uid="{00000000-0005-0000-0000-00005F330000}"/>
    <cellStyle name="___PERSONAL_EWC 43.5MW8oMtresc 3_25_021 2" xfId="17514" xr:uid="{00000000-0005-0000-0000-000060330000}"/>
    <cellStyle name="___PERSONAL_EWC 43.5MW8oMtresc 3_25_021 2 2" xfId="17515" xr:uid="{00000000-0005-0000-0000-000061330000}"/>
    <cellStyle name="___PERSONAL_EWC 43.5MW8oMtresc 3_25_021 2 2 2" xfId="17516" xr:uid="{00000000-0005-0000-0000-000062330000}"/>
    <cellStyle name="___PERSONAL_EWC 43.5MW8oMtresc 3_25_021 2 3" xfId="17517" xr:uid="{00000000-0005-0000-0000-000063330000}"/>
    <cellStyle name="___PERSONAL_EWC 43.5MW8oMtresc 3_25_021 2 3 2" xfId="17518" xr:uid="{00000000-0005-0000-0000-000064330000}"/>
    <cellStyle name="___PERSONAL_EWC 43.5MW8oMtresc 3_25_021 2 4" xfId="17519" xr:uid="{00000000-0005-0000-0000-000065330000}"/>
    <cellStyle name="___PERSONAL_EWC 43.5MW8oMtresc 3_25_021 2 4 2" xfId="17520" xr:uid="{00000000-0005-0000-0000-000066330000}"/>
    <cellStyle name="___PERSONAL_EWC 43.5MW8oMtresc 3_25_021 2 5" xfId="17521" xr:uid="{00000000-0005-0000-0000-000067330000}"/>
    <cellStyle name="___PERSONAL_EWC 43.5MW8oMtresc 3_25_021 2 5 2" xfId="17522" xr:uid="{00000000-0005-0000-0000-000068330000}"/>
    <cellStyle name="___PERSONAL_EWC 43.5MW8oMtresc 3_25_021 2 6" xfId="17523" xr:uid="{00000000-0005-0000-0000-000069330000}"/>
    <cellStyle name="___PERSONAL_EWC 43.5MW8oMtresc 3_25_021 3" xfId="17524" xr:uid="{00000000-0005-0000-0000-00006A330000}"/>
    <cellStyle name="___PERSONAL_EWC 43.5MW8oMtresc 3_25_021 3 2" xfId="17525" xr:uid="{00000000-0005-0000-0000-00006B330000}"/>
    <cellStyle name="___PERSONAL_EWC 43.5MW8oMtresc 3_25_021 3 2 2" xfId="17526" xr:uid="{00000000-0005-0000-0000-00006C330000}"/>
    <cellStyle name="___PERSONAL_EWC 43.5MW8oMtresc 3_25_021 3 3" xfId="17527" xr:uid="{00000000-0005-0000-0000-00006D330000}"/>
    <cellStyle name="___PERSONAL_EWC 43.5MW8oMtresc 3_25_021 3 3 2" xfId="17528" xr:uid="{00000000-0005-0000-0000-00006E330000}"/>
    <cellStyle name="___PERSONAL_EWC 43.5MW8oMtresc 3_25_021 3 4" xfId="17529" xr:uid="{00000000-0005-0000-0000-00006F330000}"/>
    <cellStyle name="___PERSONAL_EWC 43.5MW8oMtresc 3_25_021 3 4 2" xfId="17530" xr:uid="{00000000-0005-0000-0000-000070330000}"/>
    <cellStyle name="___PERSONAL_EWC 43.5MW8oMtresc 3_25_021 3 5" xfId="17531" xr:uid="{00000000-0005-0000-0000-000071330000}"/>
    <cellStyle name="___PERSONAL_EWC 43.5MW8oMtresc 3_25_021 3 5 2" xfId="17532" xr:uid="{00000000-0005-0000-0000-000072330000}"/>
    <cellStyle name="___PERSONAL_EWC 43.5MW8oMtresc 3_25_021 3 6" xfId="17533" xr:uid="{00000000-0005-0000-0000-000073330000}"/>
    <cellStyle name="___PERSONAL_EWC 43.5MW8oMtresc 3_25_021 4" xfId="17534" xr:uid="{00000000-0005-0000-0000-000074330000}"/>
    <cellStyle name="___PERSONAL_EWC 43.5MW8oMtresc 3_25_021_CHECK - White Creek Final Closing Model_2007 11 16 vequity method FINAL" xfId="17535" xr:uid="{00000000-0005-0000-0000-000075330000}"/>
    <cellStyle name="___PERSONAL_EWC 43.5MW8oMtresc 3_25_021_CHECK - White Creek Final Closing Model_2007 11 16 vequity method FINAL 2" xfId="17536" xr:uid="{00000000-0005-0000-0000-000076330000}"/>
    <cellStyle name="___PERSONAL_EWC 43.5MW8oMtresc 3_25_021_CHECK - White Creek Final Closing Model_2007 11 16 vequity method FINAL 2 2" xfId="17537" xr:uid="{00000000-0005-0000-0000-000077330000}"/>
    <cellStyle name="___PERSONAL_EWC 43.5MW8oMtresc 3_25_021_CHECK - White Creek Final Closing Model_2007 11 16 vequity method FINAL 3" xfId="17538" xr:uid="{00000000-0005-0000-0000-000078330000}"/>
    <cellStyle name="___PERSONAL_EWC 43.5MW8oMtresc 3_25_021_Horizon round 1 model vFINAL" xfId="17539" xr:uid="{00000000-0005-0000-0000-000079330000}"/>
    <cellStyle name="___PERSONAL_EWC 43.5MW8oMtresc 3_25_021_Horizon round 1 model vFINAL 2" xfId="17540" xr:uid="{00000000-0005-0000-0000-00007A330000}"/>
    <cellStyle name="___PERSONAL_EWC 43.5MW8oMtresc 3_25_021_Horizon round 1 model vFINAL 2 2" xfId="17541" xr:uid="{00000000-0005-0000-0000-00007B330000}"/>
    <cellStyle name="___PERSONAL_EWC 43.5MW8oMtresc 3_25_021_Horizon round 1 model vFINAL 3" xfId="17542" xr:uid="{00000000-0005-0000-0000-00007C330000}"/>
    <cellStyle name="___PERSONAL_EWC 43.5MW8oMtresc 3_25_021_Horizon round 1 model vFINAL 3 2" xfId="17543" xr:uid="{00000000-0005-0000-0000-00007D330000}"/>
    <cellStyle name="___PERSONAL_EWC 43.5MW8oMtresc 3_25_021_Horizon round 1 model vFINAL 4" xfId="17544" xr:uid="{00000000-0005-0000-0000-00007E330000}"/>
    <cellStyle name="___PERSONAL_EWC 43.5MW8oMtresc 3_25_021_Horizon round 1 model vFINAL_1" xfId="17545" xr:uid="{00000000-0005-0000-0000-00007F330000}"/>
    <cellStyle name="___PERSONAL_EWC 43.5MW8oMtresc 3_25_021_Horizon round 1 model vFINAL_1 2" xfId="17546" xr:uid="{00000000-0005-0000-0000-000080330000}"/>
    <cellStyle name="___PERSONAL_EWC 43.5MW8oMtresc 3_25_021_Horizon round 1 model vFINAL_1 2 2" xfId="17547" xr:uid="{00000000-0005-0000-0000-000081330000}"/>
    <cellStyle name="___PERSONAL_EWC 43.5MW8oMtresc 3_25_021_Horizon round 1 model vFINAL_1 3" xfId="17548" xr:uid="{00000000-0005-0000-0000-000082330000}"/>
    <cellStyle name="___PERSONAL_EWC 43.5MW8oMtresc 3_25_021_Horizon round 1 model vFINAL_1 3 2" xfId="17549" xr:uid="{00000000-0005-0000-0000-000083330000}"/>
    <cellStyle name="___PERSONAL_EWC 43.5MW8oMtresc 3_25_021_Horizon round 1 model vFINAL_1 4" xfId="17550" xr:uid="{00000000-0005-0000-0000-000084330000}"/>
    <cellStyle name="___PERSONAL_EWC 43.5MW8oMtresc 3_25_021_Horizon round 1 model vFINAL_1_Project Farwest III Model 03-20-07 v135" xfId="17551" xr:uid="{00000000-0005-0000-0000-000085330000}"/>
    <cellStyle name="___PERSONAL_EWC 43.5MW8oMtresc 3_25_021_Horizon round 1 model vFINAL_1_Project Farwest III Model 03-20-07 v135 2" xfId="17552" xr:uid="{00000000-0005-0000-0000-000086330000}"/>
    <cellStyle name="___PERSONAL_EWC 43.5MW8oMtresc 3_25_021_Horizon round 1 model vFINAL_1_Project Farwest III Model 03-20-07 v135 2 2" xfId="17553" xr:uid="{00000000-0005-0000-0000-000087330000}"/>
    <cellStyle name="___PERSONAL_EWC 43.5MW8oMtresc 3_25_021_Horizon round 1 model vFINAL_1_Project Farwest III Model 03-20-07 v135 3" xfId="17554" xr:uid="{00000000-0005-0000-0000-000088330000}"/>
    <cellStyle name="___PERSONAL_EWC 43.5MW8oMtresc 3_25_021_Horizon round 1 model vFINAL_1_Project Farwest III Model 03-20-07 v135 3 2" xfId="17555" xr:uid="{00000000-0005-0000-0000-000089330000}"/>
    <cellStyle name="___PERSONAL_EWC 43.5MW8oMtresc 3_25_021_Horizon round 1 model vFINAL_1_Project Farwest III Model 03-20-07 v135 4" xfId="17556" xr:uid="{00000000-0005-0000-0000-00008A330000}"/>
    <cellStyle name="___PERSONAL_EWC 43.5MW8oMtresc 3_25_021_Horizon round 1 model vFINAL_1_Project Farwest III Model 03-20-07 v135_UPC G&amp;A (5-3-07)" xfId="17557" xr:uid="{00000000-0005-0000-0000-00008B330000}"/>
    <cellStyle name="___PERSONAL_EWC 43.5MW8oMtresc 3_25_021_Horizon round 1 model vFINAL_1_Project Farwest III Model 03-20-07 v135_UPC G&amp;A (5-3-07) 2" xfId="17558" xr:uid="{00000000-0005-0000-0000-00008C330000}"/>
    <cellStyle name="___PERSONAL_EWC 43.5MW8oMtresc 3_25_021_Horizon round 1 model vFINAL_1_Project Farwest III Model 03-20-07 v135_UPC G&amp;A (5-3-07) 2 2" xfId="17559" xr:uid="{00000000-0005-0000-0000-00008D330000}"/>
    <cellStyle name="___PERSONAL_EWC 43.5MW8oMtresc 3_25_021_Horizon round 1 model vFINAL_1_Project Farwest III Model 03-20-07 v135_UPC G&amp;A (5-3-07) 3" xfId="17560" xr:uid="{00000000-0005-0000-0000-00008E330000}"/>
    <cellStyle name="___PERSONAL_EWC 43.5MW8oMtresc 3_25_021_Horizon round 1 model vFINAL_1_Project Farwest III Model 03-20-07 v135_UPC G&amp;A (5-3-07) 3 2" xfId="17561" xr:uid="{00000000-0005-0000-0000-00008F330000}"/>
    <cellStyle name="___PERSONAL_EWC 43.5MW8oMtresc 3_25_021_Horizon round 1 model vFINAL_1_Project Farwest III Model 03-20-07 v135_UPC G&amp;A (5-3-07) 4" xfId="17562" xr:uid="{00000000-0005-0000-0000-000090330000}"/>
    <cellStyle name="___PERSONAL_EWC 43.5MW8oMtresc 3_25_021_Horizon round 1 model vFINAL_1_Project Makani Model 04-11-07 v6" xfId="17563" xr:uid="{00000000-0005-0000-0000-000091330000}"/>
    <cellStyle name="___PERSONAL_EWC 43.5MW8oMtresc 3_25_021_Horizon round 1 model vFINAL_1_Project Makani Model 04-11-07 v6 2" xfId="17564" xr:uid="{00000000-0005-0000-0000-000092330000}"/>
    <cellStyle name="___PERSONAL_EWC 43.5MW8oMtresc 3_25_021_Horizon round 1 model vFINAL_1_Project Makani Model 04-11-07 v6 2 2" xfId="17565" xr:uid="{00000000-0005-0000-0000-000093330000}"/>
    <cellStyle name="___PERSONAL_EWC 43.5MW8oMtresc 3_25_021_Horizon round 1 model vFINAL_1_Project Makani Model 04-11-07 v6 3" xfId="17566" xr:uid="{00000000-0005-0000-0000-000094330000}"/>
    <cellStyle name="___PERSONAL_EWC 43.5MW8oMtresc 3_25_021_Horizon round 1 model vFINAL_1_Project Makani Model 04-11-07 v6 3 2" xfId="17567" xr:uid="{00000000-0005-0000-0000-000095330000}"/>
    <cellStyle name="___PERSONAL_EWC 43.5MW8oMtresc 3_25_021_Horizon round 1 model vFINAL_1_Project Makani Model 04-11-07 v6 4" xfId="17568" xr:uid="{00000000-0005-0000-0000-000096330000}"/>
    <cellStyle name="___PERSONAL_EWC 43.5MW8oMtresc 3_25_021_Horizon round 1 model vFINAL_1_Project Makani Model 04-11-07 v6_UPC G&amp;A (5-3-07)" xfId="17569" xr:uid="{00000000-0005-0000-0000-000097330000}"/>
    <cellStyle name="___PERSONAL_EWC 43.5MW8oMtresc 3_25_021_Horizon round 1 model vFINAL_1_Project Makani Model 04-11-07 v6_UPC G&amp;A (5-3-07) 2" xfId="17570" xr:uid="{00000000-0005-0000-0000-000098330000}"/>
    <cellStyle name="___PERSONAL_EWC 43.5MW8oMtresc 3_25_021_Horizon round 1 model vFINAL_1_Project Makani Model 04-11-07 v6_UPC G&amp;A (5-3-07) 2 2" xfId="17571" xr:uid="{00000000-0005-0000-0000-000099330000}"/>
    <cellStyle name="___PERSONAL_EWC 43.5MW8oMtresc 3_25_021_Horizon round 1 model vFINAL_1_Project Makani Model 04-11-07 v6_UPC G&amp;A (5-3-07) 3" xfId="17572" xr:uid="{00000000-0005-0000-0000-00009A330000}"/>
    <cellStyle name="___PERSONAL_EWC 43.5MW8oMtresc 3_25_021_Horizon round 1 model vFINAL_1_Project Makani Model 04-11-07 v6_UPC G&amp;A (5-3-07) 3 2" xfId="17573" xr:uid="{00000000-0005-0000-0000-00009B330000}"/>
    <cellStyle name="___PERSONAL_EWC 43.5MW8oMtresc 3_25_021_Horizon round 1 model vFINAL_1_Project Makani Model 04-11-07 v6_UPC G&amp;A (5-3-07) 4" xfId="17574" xr:uid="{00000000-0005-0000-0000-00009C330000}"/>
    <cellStyle name="___PERSONAL_EWC 43.5MW8oMtresc 3_25_021_Pre-Tax GAAP" xfId="17575" xr:uid="{00000000-0005-0000-0000-00009D330000}"/>
    <cellStyle name="___PERSONAL_EWC 43.5MW8oMtresc 3_25_021_Pre-Tax GAAP 2" xfId="17576" xr:uid="{00000000-0005-0000-0000-00009E330000}"/>
    <cellStyle name="___PERSONAL_EWC 43.5MW8oMtresc 3_25_021_Pre-Tax GAAP 2 2" xfId="17577" xr:uid="{00000000-0005-0000-0000-00009F330000}"/>
    <cellStyle name="___PERSONAL_EWC 43.5MW8oMtresc 3_25_021_Pre-Tax GAAP 3" xfId="17578" xr:uid="{00000000-0005-0000-0000-0000A0330000}"/>
    <cellStyle name="___PERSONAL_EWC 43.5MW8oMtresc 3_25_021_WPP - Ormat 6-5-2007  v19i with internal accounting v3 eq method FINAL" xfId="17579" xr:uid="{00000000-0005-0000-0000-0000A1330000}"/>
    <cellStyle name="___PERSONAL_EWC 43.5MW8oMtresc 3_25_021_WPP - Ormat 6-5-2007  v19i with internal accounting v3 eq method FINAL 2" xfId="17580" xr:uid="{00000000-0005-0000-0000-0000A2330000}"/>
    <cellStyle name="___PERSONAL_EWC 43.5MW8oMtresc 3_25_021_WPP - Ormat 6-5-2007  v19i with internal accounting v3 eq method FINAL 2 2" xfId="17581" xr:uid="{00000000-0005-0000-0000-0000A3330000}"/>
    <cellStyle name="___PERSONAL_EWC 43.5MW8oMtresc 3_25_021_WPP - Ormat 6-5-2007  v19i with internal accounting v3 eq method FINAL 3" xfId="17582" xr:uid="{00000000-0005-0000-0000-0000A4330000}"/>
    <cellStyle name="___PERSONAL_EWC 43.5MW8oMtresc 3_25_02v2" xfId="17583" xr:uid="{00000000-0005-0000-0000-0000A5330000}"/>
    <cellStyle name="___PERSONAL_EWC 43.5MW8oMtresc 3_25_02v2 2" xfId="17584" xr:uid="{00000000-0005-0000-0000-0000A6330000}"/>
    <cellStyle name="___PERSONAL_EWC 43.5MW8oMtresc 3_25_02v2 2 2" xfId="17585" xr:uid="{00000000-0005-0000-0000-0000A7330000}"/>
    <cellStyle name="___PERSONAL_EWC 43.5MW8oMtresc 3_25_02v2 2 2 2" xfId="17586" xr:uid="{00000000-0005-0000-0000-0000A8330000}"/>
    <cellStyle name="___PERSONAL_EWC 43.5MW8oMtresc 3_25_02v2 2 3" xfId="17587" xr:uid="{00000000-0005-0000-0000-0000A9330000}"/>
    <cellStyle name="___PERSONAL_EWC 43.5MW8oMtresc 3_25_02v2 2 3 2" xfId="17588" xr:uid="{00000000-0005-0000-0000-0000AA330000}"/>
    <cellStyle name="___PERSONAL_EWC 43.5MW8oMtresc 3_25_02v2 2 4" xfId="17589" xr:uid="{00000000-0005-0000-0000-0000AB330000}"/>
    <cellStyle name="___PERSONAL_EWC 43.5MW8oMtresc 3_25_02v2 2 4 2" xfId="17590" xr:uid="{00000000-0005-0000-0000-0000AC330000}"/>
    <cellStyle name="___PERSONAL_EWC 43.5MW8oMtresc 3_25_02v2 2 5" xfId="17591" xr:uid="{00000000-0005-0000-0000-0000AD330000}"/>
    <cellStyle name="___PERSONAL_EWC 43.5MW8oMtresc 3_25_02v2 2 5 2" xfId="17592" xr:uid="{00000000-0005-0000-0000-0000AE330000}"/>
    <cellStyle name="___PERSONAL_EWC 43.5MW8oMtresc 3_25_02v2 2 6" xfId="17593" xr:uid="{00000000-0005-0000-0000-0000AF330000}"/>
    <cellStyle name="___PERSONAL_EWC 43.5MW8oMtresc 3_25_02v2 3" xfId="17594" xr:uid="{00000000-0005-0000-0000-0000B0330000}"/>
    <cellStyle name="___PERSONAL_EWC 43.5MW8oMtresc 3_25_02v2 3 2" xfId="17595" xr:uid="{00000000-0005-0000-0000-0000B1330000}"/>
    <cellStyle name="___PERSONAL_EWC 43.5MW8oMtresc 3_25_02v2 3 2 2" xfId="17596" xr:uid="{00000000-0005-0000-0000-0000B2330000}"/>
    <cellStyle name="___PERSONAL_EWC 43.5MW8oMtresc 3_25_02v2 3 3" xfId="17597" xr:uid="{00000000-0005-0000-0000-0000B3330000}"/>
    <cellStyle name="___PERSONAL_EWC 43.5MW8oMtresc 3_25_02v2 3 3 2" xfId="17598" xr:uid="{00000000-0005-0000-0000-0000B4330000}"/>
    <cellStyle name="___PERSONAL_EWC 43.5MW8oMtresc 3_25_02v2 3 4" xfId="17599" xr:uid="{00000000-0005-0000-0000-0000B5330000}"/>
    <cellStyle name="___PERSONAL_EWC 43.5MW8oMtresc 3_25_02v2 3 4 2" xfId="17600" xr:uid="{00000000-0005-0000-0000-0000B6330000}"/>
    <cellStyle name="___PERSONAL_EWC 43.5MW8oMtresc 3_25_02v2 3 5" xfId="17601" xr:uid="{00000000-0005-0000-0000-0000B7330000}"/>
    <cellStyle name="___PERSONAL_EWC 43.5MW8oMtresc 3_25_02v2 3 5 2" xfId="17602" xr:uid="{00000000-0005-0000-0000-0000B8330000}"/>
    <cellStyle name="___PERSONAL_EWC 43.5MW8oMtresc 3_25_02v2 3 6" xfId="17603" xr:uid="{00000000-0005-0000-0000-0000B9330000}"/>
    <cellStyle name="___PERSONAL_EWC 43.5MW8oMtresc 3_25_02v2 4" xfId="17604" xr:uid="{00000000-0005-0000-0000-0000BA330000}"/>
    <cellStyle name="___PERSONAL_EWC 43.5MW8oMtresc 3_25_02v2_1" xfId="17605" xr:uid="{00000000-0005-0000-0000-0000BB330000}"/>
    <cellStyle name="___PERSONAL_EWC 43.5MW8oMtresc 3_25_02v2_1 2" xfId="17606" xr:uid="{00000000-0005-0000-0000-0000BC330000}"/>
    <cellStyle name="___PERSONAL_EWC 43.5MW8oMtresc 3_25_02v2_1 3" xfId="17607" xr:uid="{00000000-0005-0000-0000-0000BD330000}"/>
    <cellStyle name="___PERSONAL_EWC 43.5MW8oMtresc 3_25_02v2_1_071212 Unlevered McCormick Model - 2003 version" xfId="17608" xr:uid="{00000000-0005-0000-0000-0000BE330000}"/>
    <cellStyle name="___PERSONAL_EWC 43.5MW8oMtresc 3_25_02v2_1_CHECK - White Creek Final Closing Model_2007 11 16 vequity method FINAL" xfId="17609" xr:uid="{00000000-0005-0000-0000-0000BF330000}"/>
    <cellStyle name="___PERSONAL_EWC 43.5MW8oMtresc 3_25_02v2_1_Final Internal Accounting UPC toggle Stetson v2 equity method FINAL v55" xfId="17610" xr:uid="{00000000-0005-0000-0000-0000C0330000}"/>
    <cellStyle name="___PERSONAL_EWC 43.5MW8oMtresc 3_25_02v2_1_Final Internal Accounting UPC toggle Stetson v2 equity method FINAL v57" xfId="17611" xr:uid="{00000000-0005-0000-0000-0000C1330000}"/>
    <cellStyle name="___PERSONAL_EWC 43.5MW8oMtresc 3_25_02v2_1_NY Wind Hedge Analysis" xfId="17612" xr:uid="{00000000-0005-0000-0000-0000C2330000}"/>
    <cellStyle name="___PERSONAL_EWC 43.5MW8oMtresc 3_25_02v2_1_Pre-Tax GAAP" xfId="17613" xr:uid="{00000000-0005-0000-0000-0000C3330000}"/>
    <cellStyle name="___PERSONAL_EWC 43.5MW8oMtresc 3_25_02v2_1_UPC HoldCo Financial Model (09-07-07) - Working Version" xfId="17614" xr:uid="{00000000-0005-0000-0000-0000C4330000}"/>
    <cellStyle name="___PERSONAL_EWC 43.5MW8oMtresc 3_25_02v2_1_UPC New York Wind 1-8-08 v equity method FINAL" xfId="17615" xr:uid="{00000000-0005-0000-0000-0000C5330000}"/>
    <cellStyle name="___PERSONAL_EWC 43.5MW8oMtresc 3_25_02v2_1_UPC_Northeast_Wind_-_08-20-07" xfId="17616" xr:uid="{00000000-0005-0000-0000-0000C6330000}"/>
    <cellStyle name="___PERSONAL_EWC 43.5MW8oMtresc 3_25_02v2_1_WPP - Ormat 6-5-2007  v19i with internal accounting v3 eq method FINAL" xfId="17617" xr:uid="{00000000-0005-0000-0000-0000C7330000}"/>
    <cellStyle name="___PERSONAL_EWC 43.5MW8oMtresc 3_25_02v2_CHECK - White Creek Final Closing Model_2007 11 16 vequity method FINAL" xfId="17618" xr:uid="{00000000-0005-0000-0000-0000C8330000}"/>
    <cellStyle name="___PERSONAL_EWC 43.5MW8oMtresc 3_25_02v2_CHECK - White Creek Final Closing Model_2007 11 16 vequity method FINAL 2" xfId="17619" xr:uid="{00000000-0005-0000-0000-0000C9330000}"/>
    <cellStyle name="___PERSONAL_EWC 43.5MW8oMtresc 3_25_02v2_CHECK - White Creek Final Closing Model_2007 11 16 vequity method FINAL 2 2" xfId="17620" xr:uid="{00000000-0005-0000-0000-0000CA330000}"/>
    <cellStyle name="___PERSONAL_EWC 43.5MW8oMtresc 3_25_02v2_CHECK - White Creek Final Closing Model_2007 11 16 vequity method FINAL 3" xfId="17621" xr:uid="{00000000-0005-0000-0000-0000CB330000}"/>
    <cellStyle name="___PERSONAL_EWC 43.5MW8oMtresc 3_25_02v2_Horizon round 1 model vFINAL" xfId="17622" xr:uid="{00000000-0005-0000-0000-0000CC330000}"/>
    <cellStyle name="___PERSONAL_EWC 43.5MW8oMtresc 3_25_02v2_Horizon round 1 model vFINAL 2" xfId="17623" xr:uid="{00000000-0005-0000-0000-0000CD330000}"/>
    <cellStyle name="___PERSONAL_EWC 43.5MW8oMtresc 3_25_02v2_Horizon round 1 model vFINAL 2 2" xfId="17624" xr:uid="{00000000-0005-0000-0000-0000CE330000}"/>
    <cellStyle name="___PERSONAL_EWC 43.5MW8oMtresc 3_25_02v2_Horizon round 1 model vFINAL 3" xfId="17625" xr:uid="{00000000-0005-0000-0000-0000CF330000}"/>
    <cellStyle name="___PERSONAL_EWC 43.5MW8oMtresc 3_25_02v2_Horizon round 1 model vFINAL 3 2" xfId="17626" xr:uid="{00000000-0005-0000-0000-0000D0330000}"/>
    <cellStyle name="___PERSONAL_EWC 43.5MW8oMtresc 3_25_02v2_Horizon round 1 model vFINAL 4" xfId="17627" xr:uid="{00000000-0005-0000-0000-0000D1330000}"/>
    <cellStyle name="___PERSONAL_EWC 43.5MW8oMtresc 3_25_02v2_Horizon round 1 model vFINAL_1" xfId="17628" xr:uid="{00000000-0005-0000-0000-0000D2330000}"/>
    <cellStyle name="___PERSONAL_EWC 43.5MW8oMtresc 3_25_02v2_Horizon round 1 model vFINAL_1 2" xfId="17629" xr:uid="{00000000-0005-0000-0000-0000D3330000}"/>
    <cellStyle name="___PERSONAL_EWC 43.5MW8oMtresc 3_25_02v2_Horizon round 1 model vFINAL_1 2 2" xfId="17630" xr:uid="{00000000-0005-0000-0000-0000D4330000}"/>
    <cellStyle name="___PERSONAL_EWC 43.5MW8oMtresc 3_25_02v2_Horizon round 1 model vFINAL_1 3" xfId="17631" xr:uid="{00000000-0005-0000-0000-0000D5330000}"/>
    <cellStyle name="___PERSONAL_EWC 43.5MW8oMtresc 3_25_02v2_Horizon round 1 model vFINAL_1 3 2" xfId="17632" xr:uid="{00000000-0005-0000-0000-0000D6330000}"/>
    <cellStyle name="___PERSONAL_EWC 43.5MW8oMtresc 3_25_02v2_Horizon round 1 model vFINAL_1 4" xfId="17633" xr:uid="{00000000-0005-0000-0000-0000D7330000}"/>
    <cellStyle name="___PERSONAL_EWC 43.5MW8oMtresc 3_25_02v2_Horizon round 1 model vFINAL_1_Project Farwest III Model 03-20-07 v135" xfId="17634" xr:uid="{00000000-0005-0000-0000-0000D8330000}"/>
    <cellStyle name="___PERSONAL_EWC 43.5MW8oMtresc 3_25_02v2_Horizon round 1 model vFINAL_1_Project Farwest III Model 03-20-07 v135 2" xfId="17635" xr:uid="{00000000-0005-0000-0000-0000D9330000}"/>
    <cellStyle name="___PERSONAL_EWC 43.5MW8oMtresc 3_25_02v2_Horizon round 1 model vFINAL_1_Project Farwest III Model 03-20-07 v135 2 2" xfId="17636" xr:uid="{00000000-0005-0000-0000-0000DA330000}"/>
    <cellStyle name="___PERSONAL_EWC 43.5MW8oMtresc 3_25_02v2_Horizon round 1 model vFINAL_1_Project Farwest III Model 03-20-07 v135 3" xfId="17637" xr:uid="{00000000-0005-0000-0000-0000DB330000}"/>
    <cellStyle name="___PERSONAL_EWC 43.5MW8oMtresc 3_25_02v2_Horizon round 1 model vFINAL_1_Project Farwest III Model 03-20-07 v135 3 2" xfId="17638" xr:uid="{00000000-0005-0000-0000-0000DC330000}"/>
    <cellStyle name="___PERSONAL_EWC 43.5MW8oMtresc 3_25_02v2_Horizon round 1 model vFINAL_1_Project Farwest III Model 03-20-07 v135 4" xfId="17639" xr:uid="{00000000-0005-0000-0000-0000DD330000}"/>
    <cellStyle name="___PERSONAL_EWC 43.5MW8oMtresc 3_25_02v2_Horizon round 1 model vFINAL_1_Project Farwest III Model 03-20-07 v135_UPC G&amp;A (5-3-07)" xfId="17640" xr:uid="{00000000-0005-0000-0000-0000DE330000}"/>
    <cellStyle name="___PERSONAL_EWC 43.5MW8oMtresc 3_25_02v2_Horizon round 1 model vFINAL_1_Project Farwest III Model 03-20-07 v135_UPC G&amp;A (5-3-07) 2" xfId="17641" xr:uid="{00000000-0005-0000-0000-0000DF330000}"/>
    <cellStyle name="___PERSONAL_EWC 43.5MW8oMtresc 3_25_02v2_Horizon round 1 model vFINAL_1_Project Farwest III Model 03-20-07 v135_UPC G&amp;A (5-3-07) 2 2" xfId="17642" xr:uid="{00000000-0005-0000-0000-0000E0330000}"/>
    <cellStyle name="___PERSONAL_EWC 43.5MW8oMtresc 3_25_02v2_Horizon round 1 model vFINAL_1_Project Farwest III Model 03-20-07 v135_UPC G&amp;A (5-3-07) 3" xfId="17643" xr:uid="{00000000-0005-0000-0000-0000E1330000}"/>
    <cellStyle name="___PERSONAL_EWC 43.5MW8oMtresc 3_25_02v2_Horizon round 1 model vFINAL_1_Project Farwest III Model 03-20-07 v135_UPC G&amp;A (5-3-07) 3 2" xfId="17644" xr:uid="{00000000-0005-0000-0000-0000E2330000}"/>
    <cellStyle name="___PERSONAL_EWC 43.5MW8oMtresc 3_25_02v2_Horizon round 1 model vFINAL_1_Project Farwest III Model 03-20-07 v135_UPC G&amp;A (5-3-07) 4" xfId="17645" xr:uid="{00000000-0005-0000-0000-0000E3330000}"/>
    <cellStyle name="___PERSONAL_EWC 43.5MW8oMtresc 3_25_02v2_Horizon round 1 model vFINAL_1_Project Makani Model 04-11-07 v6" xfId="17646" xr:uid="{00000000-0005-0000-0000-0000E4330000}"/>
    <cellStyle name="___PERSONAL_EWC 43.5MW8oMtresc 3_25_02v2_Horizon round 1 model vFINAL_1_Project Makani Model 04-11-07 v6 2" xfId="17647" xr:uid="{00000000-0005-0000-0000-0000E5330000}"/>
    <cellStyle name="___PERSONAL_EWC 43.5MW8oMtresc 3_25_02v2_Horizon round 1 model vFINAL_1_Project Makani Model 04-11-07 v6 2 2" xfId="17648" xr:uid="{00000000-0005-0000-0000-0000E6330000}"/>
    <cellStyle name="___PERSONAL_EWC 43.5MW8oMtresc 3_25_02v2_Horizon round 1 model vFINAL_1_Project Makani Model 04-11-07 v6 3" xfId="17649" xr:uid="{00000000-0005-0000-0000-0000E7330000}"/>
    <cellStyle name="___PERSONAL_EWC 43.5MW8oMtresc 3_25_02v2_Horizon round 1 model vFINAL_1_Project Makani Model 04-11-07 v6 3 2" xfId="17650" xr:uid="{00000000-0005-0000-0000-0000E8330000}"/>
    <cellStyle name="___PERSONAL_EWC 43.5MW8oMtresc 3_25_02v2_Horizon round 1 model vFINAL_1_Project Makani Model 04-11-07 v6 4" xfId="17651" xr:uid="{00000000-0005-0000-0000-0000E9330000}"/>
    <cellStyle name="___PERSONAL_EWC 43.5MW8oMtresc 3_25_02v2_Horizon round 1 model vFINAL_1_Project Makani Model 04-11-07 v6_UPC G&amp;A (5-3-07)" xfId="17652" xr:uid="{00000000-0005-0000-0000-0000EA330000}"/>
    <cellStyle name="___PERSONAL_EWC 43.5MW8oMtresc 3_25_02v2_Horizon round 1 model vFINAL_1_Project Makani Model 04-11-07 v6_UPC G&amp;A (5-3-07) 2" xfId="17653" xr:uid="{00000000-0005-0000-0000-0000EB330000}"/>
    <cellStyle name="___PERSONAL_EWC 43.5MW8oMtresc 3_25_02v2_Horizon round 1 model vFINAL_1_Project Makani Model 04-11-07 v6_UPC G&amp;A (5-3-07) 2 2" xfId="17654" xr:uid="{00000000-0005-0000-0000-0000EC330000}"/>
    <cellStyle name="___PERSONAL_EWC 43.5MW8oMtresc 3_25_02v2_Horizon round 1 model vFINAL_1_Project Makani Model 04-11-07 v6_UPC G&amp;A (5-3-07) 3" xfId="17655" xr:uid="{00000000-0005-0000-0000-0000ED330000}"/>
    <cellStyle name="___PERSONAL_EWC 43.5MW8oMtresc 3_25_02v2_Horizon round 1 model vFINAL_1_Project Makani Model 04-11-07 v6_UPC G&amp;A (5-3-07) 3 2" xfId="17656" xr:uid="{00000000-0005-0000-0000-0000EE330000}"/>
    <cellStyle name="___PERSONAL_EWC 43.5MW8oMtresc 3_25_02v2_Horizon round 1 model vFINAL_1_Project Makani Model 04-11-07 v6_UPC G&amp;A (5-3-07) 4" xfId="17657" xr:uid="{00000000-0005-0000-0000-0000EF330000}"/>
    <cellStyle name="___PERSONAL_EWC 43.5MW8oMtresc 3_25_02v2_Pre-Tax GAAP" xfId="17658" xr:uid="{00000000-0005-0000-0000-0000F0330000}"/>
    <cellStyle name="___PERSONAL_EWC 43.5MW8oMtresc 3_25_02v2_Pre-Tax GAAP 2" xfId="17659" xr:uid="{00000000-0005-0000-0000-0000F1330000}"/>
    <cellStyle name="___PERSONAL_EWC 43.5MW8oMtresc 3_25_02v2_Pre-Tax GAAP 2 2" xfId="17660" xr:uid="{00000000-0005-0000-0000-0000F2330000}"/>
    <cellStyle name="___PERSONAL_EWC 43.5MW8oMtresc 3_25_02v2_Pre-Tax GAAP 3" xfId="17661" xr:uid="{00000000-0005-0000-0000-0000F3330000}"/>
    <cellStyle name="___PERSONAL_EWC 43.5MW8oMtresc 3_25_02v2_WPP - Ormat 6-5-2007  v19i with internal accounting v3 eq method FINAL" xfId="17662" xr:uid="{00000000-0005-0000-0000-0000F4330000}"/>
    <cellStyle name="___PERSONAL_EWC 43.5MW8oMtresc 3_25_02v2_WPP - Ormat 6-5-2007  v19i with internal accounting v3 eq method FINAL 2" xfId="17663" xr:uid="{00000000-0005-0000-0000-0000F5330000}"/>
    <cellStyle name="___PERSONAL_EWC 43.5MW8oMtresc 3_25_02v2_WPP - Ormat 6-5-2007  v19i with internal accounting v3 eq method FINAL 2 2" xfId="17664" xr:uid="{00000000-0005-0000-0000-0000F6330000}"/>
    <cellStyle name="___PERSONAL_EWC 43.5MW8oMtresc 3_25_02v2_WPP - Ormat 6-5-2007  v19i with internal accounting v3 eq method FINAL 3" xfId="17665" xr:uid="{00000000-0005-0000-0000-0000F7330000}"/>
    <cellStyle name="___PERSONAL_EWC 43.5MW8oMtresc 3_25_02v2w_esc" xfId="17666" xr:uid="{00000000-0005-0000-0000-0000F8330000}"/>
    <cellStyle name="___PERSONAL_EWC 43.5MW8oMtresc 3_25_02v2w_esc 2" xfId="17667" xr:uid="{00000000-0005-0000-0000-0000F9330000}"/>
    <cellStyle name="___PERSONAL_EWC 43.5MW8oMtresc 3_25_02v2w_esc 2 2" xfId="17668" xr:uid="{00000000-0005-0000-0000-0000FA330000}"/>
    <cellStyle name="___PERSONAL_EWC 43.5MW8oMtresc 3_25_02v2w_esc 2 2 2" xfId="17669" xr:uid="{00000000-0005-0000-0000-0000FB330000}"/>
    <cellStyle name="___PERSONAL_EWC 43.5MW8oMtresc 3_25_02v2w_esc 2 3" xfId="17670" xr:uid="{00000000-0005-0000-0000-0000FC330000}"/>
    <cellStyle name="___PERSONAL_EWC 43.5MW8oMtresc 3_25_02v2w_esc 2 3 2" xfId="17671" xr:uid="{00000000-0005-0000-0000-0000FD330000}"/>
    <cellStyle name="___PERSONAL_EWC 43.5MW8oMtresc 3_25_02v2w_esc 2 4" xfId="17672" xr:uid="{00000000-0005-0000-0000-0000FE330000}"/>
    <cellStyle name="___PERSONAL_EWC 43.5MW8oMtresc 3_25_02v2w_esc 2 4 2" xfId="17673" xr:uid="{00000000-0005-0000-0000-0000FF330000}"/>
    <cellStyle name="___PERSONAL_EWC 43.5MW8oMtresc 3_25_02v2w_esc 2 5" xfId="17674" xr:uid="{00000000-0005-0000-0000-000000340000}"/>
    <cellStyle name="___PERSONAL_EWC 43.5MW8oMtresc 3_25_02v2w_esc 2 5 2" xfId="17675" xr:uid="{00000000-0005-0000-0000-000001340000}"/>
    <cellStyle name="___PERSONAL_EWC 43.5MW8oMtresc 3_25_02v2w_esc 2 6" xfId="17676" xr:uid="{00000000-0005-0000-0000-000002340000}"/>
    <cellStyle name="___PERSONAL_EWC 43.5MW8oMtresc 3_25_02v2w_esc 3" xfId="17677" xr:uid="{00000000-0005-0000-0000-000003340000}"/>
    <cellStyle name="___PERSONAL_EWC 43.5MW8oMtresc 3_25_02v2w_esc 3 2" xfId="17678" xr:uid="{00000000-0005-0000-0000-000004340000}"/>
    <cellStyle name="___PERSONAL_EWC 43.5MW8oMtresc 3_25_02v2w_esc 3 2 2" xfId="17679" xr:uid="{00000000-0005-0000-0000-000005340000}"/>
    <cellStyle name="___PERSONAL_EWC 43.5MW8oMtresc 3_25_02v2w_esc 3 3" xfId="17680" xr:uid="{00000000-0005-0000-0000-000006340000}"/>
    <cellStyle name="___PERSONAL_EWC 43.5MW8oMtresc 3_25_02v2w_esc 3 3 2" xfId="17681" xr:uid="{00000000-0005-0000-0000-000007340000}"/>
    <cellStyle name="___PERSONAL_EWC 43.5MW8oMtresc 3_25_02v2w_esc 3 4" xfId="17682" xr:uid="{00000000-0005-0000-0000-000008340000}"/>
    <cellStyle name="___PERSONAL_EWC 43.5MW8oMtresc 3_25_02v2w_esc 3 4 2" xfId="17683" xr:uid="{00000000-0005-0000-0000-000009340000}"/>
    <cellStyle name="___PERSONAL_EWC 43.5MW8oMtresc 3_25_02v2w_esc 3 5" xfId="17684" xr:uid="{00000000-0005-0000-0000-00000A340000}"/>
    <cellStyle name="___PERSONAL_EWC 43.5MW8oMtresc 3_25_02v2w_esc 3 5 2" xfId="17685" xr:uid="{00000000-0005-0000-0000-00000B340000}"/>
    <cellStyle name="___PERSONAL_EWC 43.5MW8oMtresc 3_25_02v2w_esc 3 6" xfId="17686" xr:uid="{00000000-0005-0000-0000-00000C340000}"/>
    <cellStyle name="___PERSONAL_EWC 43.5MW8oMtresc 3_25_02v2w_esc 4" xfId="17687" xr:uid="{00000000-0005-0000-0000-00000D340000}"/>
    <cellStyle name="___PERSONAL_EWC 43.5MW8oMtresc 3_25_02v2w_esc_1" xfId="17688" xr:uid="{00000000-0005-0000-0000-00000E340000}"/>
    <cellStyle name="___PERSONAL_EWC 43.5MW8oMtresc 3_25_02v2w_esc_1 2" xfId="17689" xr:uid="{00000000-0005-0000-0000-00000F340000}"/>
    <cellStyle name="___PERSONAL_EWC 43.5MW8oMtresc 3_25_02v2w_esc_1 2 2" xfId="17690" xr:uid="{00000000-0005-0000-0000-000010340000}"/>
    <cellStyle name="___PERSONAL_EWC 43.5MW8oMtresc 3_25_02v2w_esc_1 2 2 2" xfId="17691" xr:uid="{00000000-0005-0000-0000-000011340000}"/>
    <cellStyle name="___PERSONAL_EWC 43.5MW8oMtresc 3_25_02v2w_esc_1 2 3" xfId="17692" xr:uid="{00000000-0005-0000-0000-000012340000}"/>
    <cellStyle name="___PERSONAL_EWC 43.5MW8oMtresc 3_25_02v2w_esc_1 2 3 2" xfId="17693" xr:uid="{00000000-0005-0000-0000-000013340000}"/>
    <cellStyle name="___PERSONAL_EWC 43.5MW8oMtresc 3_25_02v2w_esc_1 2 4" xfId="17694" xr:uid="{00000000-0005-0000-0000-000014340000}"/>
    <cellStyle name="___PERSONAL_EWC 43.5MW8oMtresc 3_25_02v2w_esc_1 2 4 2" xfId="17695" xr:uid="{00000000-0005-0000-0000-000015340000}"/>
    <cellStyle name="___PERSONAL_EWC 43.5MW8oMtresc 3_25_02v2w_esc_1 2 5" xfId="17696" xr:uid="{00000000-0005-0000-0000-000016340000}"/>
    <cellStyle name="___PERSONAL_EWC 43.5MW8oMtresc 3_25_02v2w_esc_1 2 5 2" xfId="17697" xr:uid="{00000000-0005-0000-0000-000017340000}"/>
    <cellStyle name="___PERSONAL_EWC 43.5MW8oMtresc 3_25_02v2w_esc_1 2 6" xfId="17698" xr:uid="{00000000-0005-0000-0000-000018340000}"/>
    <cellStyle name="___PERSONAL_EWC 43.5MW8oMtresc 3_25_02v2w_esc_1 3" xfId="17699" xr:uid="{00000000-0005-0000-0000-000019340000}"/>
    <cellStyle name="___PERSONAL_EWC 43.5MW8oMtresc 3_25_02v2w_esc_1 3 2" xfId="17700" xr:uid="{00000000-0005-0000-0000-00001A340000}"/>
    <cellStyle name="___PERSONAL_EWC 43.5MW8oMtresc 3_25_02v2w_esc_1 3 2 2" xfId="17701" xr:uid="{00000000-0005-0000-0000-00001B340000}"/>
    <cellStyle name="___PERSONAL_EWC 43.5MW8oMtresc 3_25_02v2w_esc_1 3 3" xfId="17702" xr:uid="{00000000-0005-0000-0000-00001C340000}"/>
    <cellStyle name="___PERSONAL_EWC 43.5MW8oMtresc 3_25_02v2w_esc_1 3 3 2" xfId="17703" xr:uid="{00000000-0005-0000-0000-00001D340000}"/>
    <cellStyle name="___PERSONAL_EWC 43.5MW8oMtresc 3_25_02v2w_esc_1 3 4" xfId="17704" xr:uid="{00000000-0005-0000-0000-00001E340000}"/>
    <cellStyle name="___PERSONAL_EWC 43.5MW8oMtresc 3_25_02v2w_esc_1 3 4 2" xfId="17705" xr:uid="{00000000-0005-0000-0000-00001F340000}"/>
    <cellStyle name="___PERSONAL_EWC 43.5MW8oMtresc 3_25_02v2w_esc_1 3 5" xfId="17706" xr:uid="{00000000-0005-0000-0000-000020340000}"/>
    <cellStyle name="___PERSONAL_EWC 43.5MW8oMtresc 3_25_02v2w_esc_1 3 5 2" xfId="17707" xr:uid="{00000000-0005-0000-0000-000021340000}"/>
    <cellStyle name="___PERSONAL_EWC 43.5MW8oMtresc 3_25_02v2w_esc_1 3 6" xfId="17708" xr:uid="{00000000-0005-0000-0000-000022340000}"/>
    <cellStyle name="___PERSONAL_EWC 43.5MW8oMtresc 3_25_02v2w_esc_1 4" xfId="17709" xr:uid="{00000000-0005-0000-0000-000023340000}"/>
    <cellStyle name="___PERSONAL_EWC 43.5MW8oMtresc 3_25_02v2w_esc_1_CHECK - White Creek Final Closing Model_2007 11 16 vequity method FINAL" xfId="17710" xr:uid="{00000000-0005-0000-0000-000024340000}"/>
    <cellStyle name="___PERSONAL_EWC 43.5MW8oMtresc 3_25_02v2w_esc_1_CHECK - White Creek Final Closing Model_2007 11 16 vequity method FINAL 2" xfId="17711" xr:uid="{00000000-0005-0000-0000-000025340000}"/>
    <cellStyle name="___PERSONAL_EWC 43.5MW8oMtresc 3_25_02v2w_esc_1_CHECK - White Creek Final Closing Model_2007 11 16 vequity method FINAL 2 2" xfId="17712" xr:uid="{00000000-0005-0000-0000-000026340000}"/>
    <cellStyle name="___PERSONAL_EWC 43.5MW8oMtresc 3_25_02v2w_esc_1_CHECK - White Creek Final Closing Model_2007 11 16 vequity method FINAL 3" xfId="17713" xr:uid="{00000000-0005-0000-0000-000027340000}"/>
    <cellStyle name="___PERSONAL_EWC 43.5MW8oMtresc 3_25_02v2w_esc_1_Horizon round 1 model vFINAL" xfId="17714" xr:uid="{00000000-0005-0000-0000-000028340000}"/>
    <cellStyle name="___PERSONAL_EWC 43.5MW8oMtresc 3_25_02v2w_esc_1_Horizon round 1 model vFINAL 2" xfId="17715" xr:uid="{00000000-0005-0000-0000-000029340000}"/>
    <cellStyle name="___PERSONAL_EWC 43.5MW8oMtresc 3_25_02v2w_esc_1_Horizon round 1 model vFINAL 2 2" xfId="17716" xr:uid="{00000000-0005-0000-0000-00002A340000}"/>
    <cellStyle name="___PERSONAL_EWC 43.5MW8oMtresc 3_25_02v2w_esc_1_Horizon round 1 model vFINAL 3" xfId="17717" xr:uid="{00000000-0005-0000-0000-00002B340000}"/>
    <cellStyle name="___PERSONAL_EWC 43.5MW8oMtresc 3_25_02v2w_esc_1_Horizon round 1 model vFINAL 3 2" xfId="17718" xr:uid="{00000000-0005-0000-0000-00002C340000}"/>
    <cellStyle name="___PERSONAL_EWC 43.5MW8oMtresc 3_25_02v2w_esc_1_Horizon round 1 model vFINAL 4" xfId="17719" xr:uid="{00000000-0005-0000-0000-00002D340000}"/>
    <cellStyle name="___PERSONAL_EWC 43.5MW8oMtresc 3_25_02v2w_esc_1_Horizon round 1 model vFINAL_1" xfId="17720" xr:uid="{00000000-0005-0000-0000-00002E340000}"/>
    <cellStyle name="___PERSONAL_EWC 43.5MW8oMtresc 3_25_02v2w_esc_1_Horizon round 1 model vFINAL_1 2" xfId="17721" xr:uid="{00000000-0005-0000-0000-00002F340000}"/>
    <cellStyle name="___PERSONAL_EWC 43.5MW8oMtresc 3_25_02v2w_esc_1_Horizon round 1 model vFINAL_1 2 2" xfId="17722" xr:uid="{00000000-0005-0000-0000-000030340000}"/>
    <cellStyle name="___PERSONAL_EWC 43.5MW8oMtresc 3_25_02v2w_esc_1_Horizon round 1 model vFINAL_1 3" xfId="17723" xr:uid="{00000000-0005-0000-0000-000031340000}"/>
    <cellStyle name="___PERSONAL_EWC 43.5MW8oMtresc 3_25_02v2w_esc_1_Horizon round 1 model vFINAL_1 3 2" xfId="17724" xr:uid="{00000000-0005-0000-0000-000032340000}"/>
    <cellStyle name="___PERSONAL_EWC 43.5MW8oMtresc 3_25_02v2w_esc_1_Horizon round 1 model vFINAL_1 4" xfId="17725" xr:uid="{00000000-0005-0000-0000-000033340000}"/>
    <cellStyle name="___PERSONAL_EWC 43.5MW8oMtresc 3_25_02v2w_esc_1_Horizon round 1 model vFINAL_1_Project Farwest III Model 03-20-07 v135" xfId="17726" xr:uid="{00000000-0005-0000-0000-000034340000}"/>
    <cellStyle name="___PERSONAL_EWC 43.5MW8oMtresc 3_25_02v2w_esc_1_Horizon round 1 model vFINAL_1_Project Farwest III Model 03-20-07 v135 2" xfId="17727" xr:uid="{00000000-0005-0000-0000-000035340000}"/>
    <cellStyle name="___PERSONAL_EWC 43.5MW8oMtresc 3_25_02v2w_esc_1_Horizon round 1 model vFINAL_1_Project Farwest III Model 03-20-07 v135 2 2" xfId="17728" xr:uid="{00000000-0005-0000-0000-000036340000}"/>
    <cellStyle name="___PERSONAL_EWC 43.5MW8oMtresc 3_25_02v2w_esc_1_Horizon round 1 model vFINAL_1_Project Farwest III Model 03-20-07 v135 3" xfId="17729" xr:uid="{00000000-0005-0000-0000-000037340000}"/>
    <cellStyle name="___PERSONAL_EWC 43.5MW8oMtresc 3_25_02v2w_esc_1_Horizon round 1 model vFINAL_1_Project Farwest III Model 03-20-07 v135 3 2" xfId="17730" xr:uid="{00000000-0005-0000-0000-000038340000}"/>
    <cellStyle name="___PERSONAL_EWC 43.5MW8oMtresc 3_25_02v2w_esc_1_Horizon round 1 model vFINAL_1_Project Farwest III Model 03-20-07 v135 4" xfId="17731" xr:uid="{00000000-0005-0000-0000-000039340000}"/>
    <cellStyle name="___PERSONAL_EWC 43.5MW8oMtresc 3_25_02v2w_esc_1_Horizon round 1 model vFINAL_1_Project Farwest III Model 03-20-07 v135_UPC G&amp;A (5-3-07)" xfId="17732" xr:uid="{00000000-0005-0000-0000-00003A340000}"/>
    <cellStyle name="___PERSONAL_EWC 43.5MW8oMtresc 3_25_02v2w_esc_1_Horizon round 1 model vFINAL_1_Project Farwest III Model 03-20-07 v135_UPC G&amp;A (5-3-07) 2" xfId="17733" xr:uid="{00000000-0005-0000-0000-00003B340000}"/>
    <cellStyle name="___PERSONAL_EWC 43.5MW8oMtresc 3_25_02v2w_esc_1_Horizon round 1 model vFINAL_1_Project Farwest III Model 03-20-07 v135_UPC G&amp;A (5-3-07) 2 2" xfId="17734" xr:uid="{00000000-0005-0000-0000-00003C340000}"/>
    <cellStyle name="___PERSONAL_EWC 43.5MW8oMtresc 3_25_02v2w_esc_1_Horizon round 1 model vFINAL_1_Project Farwest III Model 03-20-07 v135_UPC G&amp;A (5-3-07) 3" xfId="17735" xr:uid="{00000000-0005-0000-0000-00003D340000}"/>
    <cellStyle name="___PERSONAL_EWC 43.5MW8oMtresc 3_25_02v2w_esc_1_Horizon round 1 model vFINAL_1_Project Farwest III Model 03-20-07 v135_UPC G&amp;A (5-3-07) 3 2" xfId="17736" xr:uid="{00000000-0005-0000-0000-00003E340000}"/>
    <cellStyle name="___PERSONAL_EWC 43.5MW8oMtresc 3_25_02v2w_esc_1_Horizon round 1 model vFINAL_1_Project Farwest III Model 03-20-07 v135_UPC G&amp;A (5-3-07) 4" xfId="17737" xr:uid="{00000000-0005-0000-0000-00003F340000}"/>
    <cellStyle name="___PERSONAL_EWC 43.5MW8oMtresc 3_25_02v2w_esc_1_Horizon round 1 model vFINAL_1_Project Makani Model 04-11-07 v6" xfId="17738" xr:uid="{00000000-0005-0000-0000-000040340000}"/>
    <cellStyle name="___PERSONAL_EWC 43.5MW8oMtresc 3_25_02v2w_esc_1_Horizon round 1 model vFINAL_1_Project Makani Model 04-11-07 v6 2" xfId="17739" xr:uid="{00000000-0005-0000-0000-000041340000}"/>
    <cellStyle name="___PERSONAL_EWC 43.5MW8oMtresc 3_25_02v2w_esc_1_Horizon round 1 model vFINAL_1_Project Makani Model 04-11-07 v6 2 2" xfId="17740" xr:uid="{00000000-0005-0000-0000-000042340000}"/>
    <cellStyle name="___PERSONAL_EWC 43.5MW8oMtresc 3_25_02v2w_esc_1_Horizon round 1 model vFINAL_1_Project Makani Model 04-11-07 v6 3" xfId="17741" xr:uid="{00000000-0005-0000-0000-000043340000}"/>
    <cellStyle name="___PERSONAL_EWC 43.5MW8oMtresc 3_25_02v2w_esc_1_Horizon round 1 model vFINAL_1_Project Makani Model 04-11-07 v6 3 2" xfId="17742" xr:uid="{00000000-0005-0000-0000-000044340000}"/>
    <cellStyle name="___PERSONAL_EWC 43.5MW8oMtresc 3_25_02v2w_esc_1_Horizon round 1 model vFINAL_1_Project Makani Model 04-11-07 v6 4" xfId="17743" xr:uid="{00000000-0005-0000-0000-000045340000}"/>
    <cellStyle name="___PERSONAL_EWC 43.5MW8oMtresc 3_25_02v2w_esc_1_Horizon round 1 model vFINAL_1_Project Makani Model 04-11-07 v6_UPC G&amp;A (5-3-07)" xfId="17744" xr:uid="{00000000-0005-0000-0000-000046340000}"/>
    <cellStyle name="___PERSONAL_EWC 43.5MW8oMtresc 3_25_02v2w_esc_1_Horizon round 1 model vFINAL_1_Project Makani Model 04-11-07 v6_UPC G&amp;A (5-3-07) 2" xfId="17745" xr:uid="{00000000-0005-0000-0000-000047340000}"/>
    <cellStyle name="___PERSONAL_EWC 43.5MW8oMtresc 3_25_02v2w_esc_1_Horizon round 1 model vFINAL_1_Project Makani Model 04-11-07 v6_UPC G&amp;A (5-3-07) 2 2" xfId="17746" xr:uid="{00000000-0005-0000-0000-000048340000}"/>
    <cellStyle name="___PERSONAL_EWC 43.5MW8oMtresc 3_25_02v2w_esc_1_Horizon round 1 model vFINAL_1_Project Makani Model 04-11-07 v6_UPC G&amp;A (5-3-07) 3" xfId="17747" xr:uid="{00000000-0005-0000-0000-000049340000}"/>
    <cellStyle name="___PERSONAL_EWC 43.5MW8oMtresc 3_25_02v2w_esc_1_Horizon round 1 model vFINAL_1_Project Makani Model 04-11-07 v6_UPC G&amp;A (5-3-07) 3 2" xfId="17748" xr:uid="{00000000-0005-0000-0000-00004A340000}"/>
    <cellStyle name="___PERSONAL_EWC 43.5MW8oMtresc 3_25_02v2w_esc_1_Horizon round 1 model vFINAL_1_Project Makani Model 04-11-07 v6_UPC G&amp;A (5-3-07) 4" xfId="17749" xr:uid="{00000000-0005-0000-0000-00004B340000}"/>
    <cellStyle name="___PERSONAL_EWC 43.5MW8oMtresc 3_25_02v2w_esc_1_Pre-Tax GAAP" xfId="17750" xr:uid="{00000000-0005-0000-0000-00004C340000}"/>
    <cellStyle name="___PERSONAL_EWC 43.5MW8oMtresc 3_25_02v2w_esc_1_Pre-Tax GAAP 2" xfId="17751" xr:uid="{00000000-0005-0000-0000-00004D340000}"/>
    <cellStyle name="___PERSONAL_EWC 43.5MW8oMtresc 3_25_02v2w_esc_1_Pre-Tax GAAP 2 2" xfId="17752" xr:uid="{00000000-0005-0000-0000-00004E340000}"/>
    <cellStyle name="___PERSONAL_EWC 43.5MW8oMtresc 3_25_02v2w_esc_1_Pre-Tax GAAP 3" xfId="17753" xr:uid="{00000000-0005-0000-0000-00004F340000}"/>
    <cellStyle name="___PERSONAL_EWC 43.5MW8oMtresc 3_25_02v2w_esc_1_WPP - Ormat 6-5-2007  v19i with internal accounting v3 eq method FINAL" xfId="17754" xr:uid="{00000000-0005-0000-0000-000050340000}"/>
    <cellStyle name="___PERSONAL_EWC 43.5MW8oMtresc 3_25_02v2w_esc_1_WPP - Ormat 6-5-2007  v19i with internal accounting v3 eq method FINAL 2" xfId="17755" xr:uid="{00000000-0005-0000-0000-000051340000}"/>
    <cellStyle name="___PERSONAL_EWC 43.5MW8oMtresc 3_25_02v2w_esc_1_WPP - Ormat 6-5-2007  v19i with internal accounting v3 eq method FINAL 2 2" xfId="17756" xr:uid="{00000000-0005-0000-0000-000052340000}"/>
    <cellStyle name="___PERSONAL_EWC 43.5MW8oMtresc 3_25_02v2w_esc_1_WPP - Ormat 6-5-2007  v19i with internal accounting v3 eq method FINAL 3" xfId="17757" xr:uid="{00000000-0005-0000-0000-000053340000}"/>
    <cellStyle name="___PERSONAL_EWC 43.5MW8oMtresc 3_25_02v2w_esc_CHECK - White Creek Final Closing Model_2007 11 16 vequity method FINAL" xfId="17758" xr:uid="{00000000-0005-0000-0000-000054340000}"/>
    <cellStyle name="___PERSONAL_EWC 43.5MW8oMtresc 3_25_02v2w_esc_CHECK - White Creek Final Closing Model_2007 11 16 vequity method FINAL 2" xfId="17759" xr:uid="{00000000-0005-0000-0000-000055340000}"/>
    <cellStyle name="___PERSONAL_EWC 43.5MW8oMtresc 3_25_02v2w_esc_CHECK - White Creek Final Closing Model_2007 11 16 vequity method FINAL 2 2" xfId="17760" xr:uid="{00000000-0005-0000-0000-000056340000}"/>
    <cellStyle name="___PERSONAL_EWC 43.5MW8oMtresc 3_25_02v2w_esc_CHECK - White Creek Final Closing Model_2007 11 16 vequity method FINAL 3" xfId="17761" xr:uid="{00000000-0005-0000-0000-000057340000}"/>
    <cellStyle name="___PERSONAL_EWC 43.5MW8oMtresc 3_25_02v2w_esc_Horizon round 1 model vFINAL" xfId="17762" xr:uid="{00000000-0005-0000-0000-000058340000}"/>
    <cellStyle name="___PERSONAL_EWC 43.5MW8oMtresc 3_25_02v2w_esc_Horizon round 1 model vFINAL 2" xfId="17763" xr:uid="{00000000-0005-0000-0000-000059340000}"/>
    <cellStyle name="___PERSONAL_EWC 43.5MW8oMtresc 3_25_02v2w_esc_Horizon round 1 model vFINAL 2 2" xfId="17764" xr:uid="{00000000-0005-0000-0000-00005A340000}"/>
    <cellStyle name="___PERSONAL_EWC 43.5MW8oMtresc 3_25_02v2w_esc_Horizon round 1 model vFINAL 3" xfId="17765" xr:uid="{00000000-0005-0000-0000-00005B340000}"/>
    <cellStyle name="___PERSONAL_EWC 43.5MW8oMtresc 3_25_02v2w_esc_Horizon round 1 model vFINAL 3 2" xfId="17766" xr:uid="{00000000-0005-0000-0000-00005C340000}"/>
    <cellStyle name="___PERSONAL_EWC 43.5MW8oMtresc 3_25_02v2w_esc_Horizon round 1 model vFINAL 4" xfId="17767" xr:uid="{00000000-0005-0000-0000-00005D340000}"/>
    <cellStyle name="___PERSONAL_EWC 43.5MW8oMtresc 3_25_02v2w_esc_Horizon round 1 model vFINAL_1" xfId="17768" xr:uid="{00000000-0005-0000-0000-00005E340000}"/>
    <cellStyle name="___PERSONAL_EWC 43.5MW8oMtresc 3_25_02v2w_esc_Horizon round 1 model vFINAL_1 2" xfId="17769" xr:uid="{00000000-0005-0000-0000-00005F340000}"/>
    <cellStyle name="___PERSONAL_EWC 43.5MW8oMtresc 3_25_02v2w_esc_Horizon round 1 model vFINAL_1 2 2" xfId="17770" xr:uid="{00000000-0005-0000-0000-000060340000}"/>
    <cellStyle name="___PERSONAL_EWC 43.5MW8oMtresc 3_25_02v2w_esc_Horizon round 1 model vFINAL_1 3" xfId="17771" xr:uid="{00000000-0005-0000-0000-000061340000}"/>
    <cellStyle name="___PERSONAL_EWC 43.5MW8oMtresc 3_25_02v2w_esc_Horizon round 1 model vFINAL_1 3 2" xfId="17772" xr:uid="{00000000-0005-0000-0000-000062340000}"/>
    <cellStyle name="___PERSONAL_EWC 43.5MW8oMtresc 3_25_02v2w_esc_Horizon round 1 model vFINAL_1 4" xfId="17773" xr:uid="{00000000-0005-0000-0000-000063340000}"/>
    <cellStyle name="___PERSONAL_EWC 43.5MW8oMtresc 3_25_02v2w_esc_Horizon round 1 model vFINAL_1_Project Farwest III Model 03-20-07 v135" xfId="17774" xr:uid="{00000000-0005-0000-0000-000064340000}"/>
    <cellStyle name="___PERSONAL_EWC 43.5MW8oMtresc 3_25_02v2w_esc_Horizon round 1 model vFINAL_1_Project Farwest III Model 03-20-07 v135 2" xfId="17775" xr:uid="{00000000-0005-0000-0000-000065340000}"/>
    <cellStyle name="___PERSONAL_EWC 43.5MW8oMtresc 3_25_02v2w_esc_Horizon round 1 model vFINAL_1_Project Farwest III Model 03-20-07 v135 2 2" xfId="17776" xr:uid="{00000000-0005-0000-0000-000066340000}"/>
    <cellStyle name="___PERSONAL_EWC 43.5MW8oMtresc 3_25_02v2w_esc_Horizon round 1 model vFINAL_1_Project Farwest III Model 03-20-07 v135 3" xfId="17777" xr:uid="{00000000-0005-0000-0000-000067340000}"/>
    <cellStyle name="___PERSONAL_EWC 43.5MW8oMtresc 3_25_02v2w_esc_Horizon round 1 model vFINAL_1_Project Farwest III Model 03-20-07 v135 3 2" xfId="17778" xr:uid="{00000000-0005-0000-0000-000068340000}"/>
    <cellStyle name="___PERSONAL_EWC 43.5MW8oMtresc 3_25_02v2w_esc_Horizon round 1 model vFINAL_1_Project Farwest III Model 03-20-07 v135 4" xfId="17779" xr:uid="{00000000-0005-0000-0000-000069340000}"/>
    <cellStyle name="___PERSONAL_EWC 43.5MW8oMtresc 3_25_02v2w_esc_Horizon round 1 model vFINAL_1_Project Farwest III Model 03-20-07 v135_UPC G&amp;A (5-3-07)" xfId="17780" xr:uid="{00000000-0005-0000-0000-00006A340000}"/>
    <cellStyle name="___PERSONAL_EWC 43.5MW8oMtresc 3_25_02v2w_esc_Horizon round 1 model vFINAL_1_Project Farwest III Model 03-20-07 v135_UPC G&amp;A (5-3-07) 2" xfId="17781" xr:uid="{00000000-0005-0000-0000-00006B340000}"/>
    <cellStyle name="___PERSONAL_EWC 43.5MW8oMtresc 3_25_02v2w_esc_Horizon round 1 model vFINAL_1_Project Farwest III Model 03-20-07 v135_UPC G&amp;A (5-3-07) 2 2" xfId="17782" xr:uid="{00000000-0005-0000-0000-00006C340000}"/>
    <cellStyle name="___PERSONAL_EWC 43.5MW8oMtresc 3_25_02v2w_esc_Horizon round 1 model vFINAL_1_Project Farwest III Model 03-20-07 v135_UPC G&amp;A (5-3-07) 3" xfId="17783" xr:uid="{00000000-0005-0000-0000-00006D340000}"/>
    <cellStyle name="___PERSONAL_EWC 43.5MW8oMtresc 3_25_02v2w_esc_Horizon round 1 model vFINAL_1_Project Farwest III Model 03-20-07 v135_UPC G&amp;A (5-3-07) 3 2" xfId="17784" xr:uid="{00000000-0005-0000-0000-00006E340000}"/>
    <cellStyle name="___PERSONAL_EWC 43.5MW8oMtresc 3_25_02v2w_esc_Horizon round 1 model vFINAL_1_Project Farwest III Model 03-20-07 v135_UPC G&amp;A (5-3-07) 4" xfId="17785" xr:uid="{00000000-0005-0000-0000-00006F340000}"/>
    <cellStyle name="___PERSONAL_EWC 43.5MW8oMtresc 3_25_02v2w_esc_Horizon round 1 model vFINAL_1_Project Makani Model 04-11-07 v6" xfId="17786" xr:uid="{00000000-0005-0000-0000-000070340000}"/>
    <cellStyle name="___PERSONAL_EWC 43.5MW8oMtresc 3_25_02v2w_esc_Horizon round 1 model vFINAL_1_Project Makani Model 04-11-07 v6 2" xfId="17787" xr:uid="{00000000-0005-0000-0000-000071340000}"/>
    <cellStyle name="___PERSONAL_EWC 43.5MW8oMtresc 3_25_02v2w_esc_Horizon round 1 model vFINAL_1_Project Makani Model 04-11-07 v6 2 2" xfId="17788" xr:uid="{00000000-0005-0000-0000-000072340000}"/>
    <cellStyle name="___PERSONAL_EWC 43.5MW8oMtresc 3_25_02v2w_esc_Horizon round 1 model vFINAL_1_Project Makani Model 04-11-07 v6 3" xfId="17789" xr:uid="{00000000-0005-0000-0000-000073340000}"/>
    <cellStyle name="___PERSONAL_EWC 43.5MW8oMtresc 3_25_02v2w_esc_Horizon round 1 model vFINAL_1_Project Makani Model 04-11-07 v6 3 2" xfId="17790" xr:uid="{00000000-0005-0000-0000-000074340000}"/>
    <cellStyle name="___PERSONAL_EWC 43.5MW8oMtresc 3_25_02v2w_esc_Horizon round 1 model vFINAL_1_Project Makani Model 04-11-07 v6 4" xfId="17791" xr:uid="{00000000-0005-0000-0000-000075340000}"/>
    <cellStyle name="___PERSONAL_EWC 43.5MW8oMtresc 3_25_02v2w_esc_Horizon round 1 model vFINAL_1_Project Makani Model 04-11-07 v6_UPC G&amp;A (5-3-07)" xfId="17792" xr:uid="{00000000-0005-0000-0000-000076340000}"/>
    <cellStyle name="___PERSONAL_EWC 43.5MW8oMtresc 3_25_02v2w_esc_Horizon round 1 model vFINAL_1_Project Makani Model 04-11-07 v6_UPC G&amp;A (5-3-07) 2" xfId="17793" xr:uid="{00000000-0005-0000-0000-000077340000}"/>
    <cellStyle name="___PERSONAL_EWC 43.5MW8oMtresc 3_25_02v2w_esc_Horizon round 1 model vFINAL_1_Project Makani Model 04-11-07 v6_UPC G&amp;A (5-3-07) 2 2" xfId="17794" xr:uid="{00000000-0005-0000-0000-000078340000}"/>
    <cellStyle name="___PERSONAL_EWC 43.5MW8oMtresc 3_25_02v2w_esc_Horizon round 1 model vFINAL_1_Project Makani Model 04-11-07 v6_UPC G&amp;A (5-3-07) 3" xfId="17795" xr:uid="{00000000-0005-0000-0000-000079340000}"/>
    <cellStyle name="___PERSONAL_EWC 43.5MW8oMtresc 3_25_02v2w_esc_Horizon round 1 model vFINAL_1_Project Makani Model 04-11-07 v6_UPC G&amp;A (5-3-07) 3 2" xfId="17796" xr:uid="{00000000-0005-0000-0000-00007A340000}"/>
    <cellStyle name="___PERSONAL_EWC 43.5MW8oMtresc 3_25_02v2w_esc_Horizon round 1 model vFINAL_1_Project Makani Model 04-11-07 v6_UPC G&amp;A (5-3-07) 4" xfId="17797" xr:uid="{00000000-0005-0000-0000-00007B340000}"/>
    <cellStyle name="___PERSONAL_EWC 43.5MW8oMtresc 3_25_02v2w_esc_Pre-Tax GAAP" xfId="17798" xr:uid="{00000000-0005-0000-0000-00007C340000}"/>
    <cellStyle name="___PERSONAL_EWC 43.5MW8oMtresc 3_25_02v2w_esc_Pre-Tax GAAP 2" xfId="17799" xr:uid="{00000000-0005-0000-0000-00007D340000}"/>
    <cellStyle name="___PERSONAL_EWC 43.5MW8oMtresc 3_25_02v2w_esc_Pre-Tax GAAP 2 2" xfId="17800" xr:uid="{00000000-0005-0000-0000-00007E340000}"/>
    <cellStyle name="___PERSONAL_EWC 43.5MW8oMtresc 3_25_02v2w_esc_Pre-Tax GAAP 3" xfId="17801" xr:uid="{00000000-0005-0000-0000-00007F340000}"/>
    <cellStyle name="___PERSONAL_EWC 43.5MW8oMtresc 3_25_02v2w_esc_WPP - Ormat 6-5-2007  v19i with internal accounting v3 eq method FINAL" xfId="17802" xr:uid="{00000000-0005-0000-0000-000080340000}"/>
    <cellStyle name="___PERSONAL_EWC 43.5MW8oMtresc 3_25_02v2w_esc_WPP - Ormat 6-5-2007  v19i with internal accounting v3 eq method FINAL 2" xfId="17803" xr:uid="{00000000-0005-0000-0000-000081340000}"/>
    <cellStyle name="___PERSONAL_EWC 43.5MW8oMtresc 3_25_02v2w_esc_WPP - Ormat 6-5-2007  v19i with internal accounting v3 eq method FINAL 2 2" xfId="17804" xr:uid="{00000000-0005-0000-0000-000082340000}"/>
    <cellStyle name="___PERSONAL_EWC 43.5MW8oMtresc 3_25_02v2w_esc_WPP - Ormat 6-5-2007  v19i with internal accounting v3 eq method FINAL 3" xfId="17805" xr:uid="{00000000-0005-0000-0000-000083340000}"/>
    <cellStyle name="___PERSONAL_Final Internal Accounting UPC toggle Stetson v2 equity method FINAL v55" xfId="17806" xr:uid="{00000000-0005-0000-0000-000084340000}"/>
    <cellStyle name="___PERSONAL_Final Internal Accounting UPC toggle Stetson v2 equity method FINAL v57" xfId="17807" xr:uid="{00000000-0005-0000-0000-000085340000}"/>
    <cellStyle name="___PERSONAL_NY Wind Hedge Analysis" xfId="17808" xr:uid="{00000000-0005-0000-0000-000086340000}"/>
    <cellStyle name="___PERSONAL_Pre-Tax GAAP" xfId="17809" xr:uid="{00000000-0005-0000-0000-000087340000}"/>
    <cellStyle name="___PERSONAL_UPC HoldCo Financial Model (09-07-07) - Working Version" xfId="17810" xr:uid="{00000000-0005-0000-0000-000088340000}"/>
    <cellStyle name="___PERSONAL_UPC New York Wind 1-8-08 v equity method FINAL" xfId="17811" xr:uid="{00000000-0005-0000-0000-000089340000}"/>
    <cellStyle name="___PERSONAL_UPC_Northeast_Wind_-_08-20-07" xfId="17812" xr:uid="{00000000-0005-0000-0000-00008A340000}"/>
    <cellStyle name="___PERSONAL_Wind farm - operation CF" xfId="17813" xr:uid="{00000000-0005-0000-0000-00008B340000}"/>
    <cellStyle name="___PERSONAL_Wind farm - operation CF 2" xfId="17814" xr:uid="{00000000-0005-0000-0000-00008C340000}"/>
    <cellStyle name="___PERSONAL_Wind farm - operation CF 2 2" xfId="17815" xr:uid="{00000000-0005-0000-0000-00008D340000}"/>
    <cellStyle name="___PERSONAL_Wind farm - operation CF 2 2 2" xfId="17816" xr:uid="{00000000-0005-0000-0000-00008E340000}"/>
    <cellStyle name="___PERSONAL_Wind farm - operation CF 2 3" xfId="17817" xr:uid="{00000000-0005-0000-0000-00008F340000}"/>
    <cellStyle name="___PERSONAL_Wind farm - operation CF 2 3 2" xfId="17818" xr:uid="{00000000-0005-0000-0000-000090340000}"/>
    <cellStyle name="___PERSONAL_Wind farm - operation CF 2 4" xfId="17819" xr:uid="{00000000-0005-0000-0000-000091340000}"/>
    <cellStyle name="___PERSONAL_Wind farm - operation CF 2 4 2" xfId="17820" xr:uid="{00000000-0005-0000-0000-000092340000}"/>
    <cellStyle name="___PERSONAL_Wind farm - operation CF 2 5" xfId="17821" xr:uid="{00000000-0005-0000-0000-000093340000}"/>
    <cellStyle name="___PERSONAL_Wind farm - operation CF 2 5 2" xfId="17822" xr:uid="{00000000-0005-0000-0000-000094340000}"/>
    <cellStyle name="___PERSONAL_Wind farm - operation CF 2 6" xfId="17823" xr:uid="{00000000-0005-0000-0000-000095340000}"/>
    <cellStyle name="___PERSONAL_Wind farm - operation CF 3" xfId="17824" xr:uid="{00000000-0005-0000-0000-000096340000}"/>
    <cellStyle name="___PERSONAL_Wind farm - operation CF 3 2" xfId="17825" xr:uid="{00000000-0005-0000-0000-000097340000}"/>
    <cellStyle name="___PERSONAL_Wind farm - operation CF 3 2 2" xfId="17826" xr:uid="{00000000-0005-0000-0000-000098340000}"/>
    <cellStyle name="___PERSONAL_Wind farm - operation CF 3 3" xfId="17827" xr:uid="{00000000-0005-0000-0000-000099340000}"/>
    <cellStyle name="___PERSONAL_Wind farm - operation CF 3 3 2" xfId="17828" xr:uid="{00000000-0005-0000-0000-00009A340000}"/>
    <cellStyle name="___PERSONAL_Wind farm - operation CF 3 4" xfId="17829" xr:uid="{00000000-0005-0000-0000-00009B340000}"/>
    <cellStyle name="___PERSONAL_Wind farm - operation CF 3 4 2" xfId="17830" xr:uid="{00000000-0005-0000-0000-00009C340000}"/>
    <cellStyle name="___PERSONAL_Wind farm - operation CF 3 5" xfId="17831" xr:uid="{00000000-0005-0000-0000-00009D340000}"/>
    <cellStyle name="___PERSONAL_Wind farm - operation CF 3 5 2" xfId="17832" xr:uid="{00000000-0005-0000-0000-00009E340000}"/>
    <cellStyle name="___PERSONAL_Wind farm - operation CF 3 6" xfId="17833" xr:uid="{00000000-0005-0000-0000-00009F340000}"/>
    <cellStyle name="___PERSONAL_Wind farm - operation CF 4" xfId="17834" xr:uid="{00000000-0005-0000-0000-0000A0340000}"/>
    <cellStyle name="___PERSONAL_Wind farm - operation CF_1" xfId="17835" xr:uid="{00000000-0005-0000-0000-0000A1340000}"/>
    <cellStyle name="___PERSONAL_Wind farm - operation CF_1 2" xfId="17836" xr:uid="{00000000-0005-0000-0000-0000A2340000}"/>
    <cellStyle name="___PERSONAL_Wind farm - operation CF_1 2 2" xfId="17837" xr:uid="{00000000-0005-0000-0000-0000A3340000}"/>
    <cellStyle name="___PERSONAL_Wind farm - operation CF_1 2 2 2" xfId="17838" xr:uid="{00000000-0005-0000-0000-0000A4340000}"/>
    <cellStyle name="___PERSONAL_Wind farm - operation CF_1 2 3" xfId="17839" xr:uid="{00000000-0005-0000-0000-0000A5340000}"/>
    <cellStyle name="___PERSONAL_Wind farm - operation CF_1 2 3 2" xfId="17840" xr:uid="{00000000-0005-0000-0000-0000A6340000}"/>
    <cellStyle name="___PERSONAL_Wind farm - operation CF_1 2 4" xfId="17841" xr:uid="{00000000-0005-0000-0000-0000A7340000}"/>
    <cellStyle name="___PERSONAL_Wind farm - operation CF_1 2 4 2" xfId="17842" xr:uid="{00000000-0005-0000-0000-0000A8340000}"/>
    <cellStyle name="___PERSONAL_Wind farm - operation CF_1 2 5" xfId="17843" xr:uid="{00000000-0005-0000-0000-0000A9340000}"/>
    <cellStyle name="___PERSONAL_Wind farm - operation CF_1 2 5 2" xfId="17844" xr:uid="{00000000-0005-0000-0000-0000AA340000}"/>
    <cellStyle name="___PERSONAL_Wind farm - operation CF_1 2 6" xfId="17845" xr:uid="{00000000-0005-0000-0000-0000AB340000}"/>
    <cellStyle name="___PERSONAL_Wind farm - operation CF_1 3" xfId="17846" xr:uid="{00000000-0005-0000-0000-0000AC340000}"/>
    <cellStyle name="___PERSONAL_Wind farm - operation CF_1 3 2" xfId="17847" xr:uid="{00000000-0005-0000-0000-0000AD340000}"/>
    <cellStyle name="___PERSONAL_Wind farm - operation CF_1 3 2 2" xfId="17848" xr:uid="{00000000-0005-0000-0000-0000AE340000}"/>
    <cellStyle name="___PERSONAL_Wind farm - operation CF_1 3 3" xfId="17849" xr:uid="{00000000-0005-0000-0000-0000AF340000}"/>
    <cellStyle name="___PERSONAL_Wind farm - operation CF_1 3 3 2" xfId="17850" xr:uid="{00000000-0005-0000-0000-0000B0340000}"/>
    <cellStyle name="___PERSONAL_Wind farm - operation CF_1 3 4" xfId="17851" xr:uid="{00000000-0005-0000-0000-0000B1340000}"/>
    <cellStyle name="___PERSONAL_Wind farm - operation CF_1 3 4 2" xfId="17852" xr:uid="{00000000-0005-0000-0000-0000B2340000}"/>
    <cellStyle name="___PERSONAL_Wind farm - operation CF_1 3 5" xfId="17853" xr:uid="{00000000-0005-0000-0000-0000B3340000}"/>
    <cellStyle name="___PERSONAL_Wind farm - operation CF_1 3 5 2" xfId="17854" xr:uid="{00000000-0005-0000-0000-0000B4340000}"/>
    <cellStyle name="___PERSONAL_Wind farm - operation CF_1 3 6" xfId="17855" xr:uid="{00000000-0005-0000-0000-0000B5340000}"/>
    <cellStyle name="___PERSONAL_Wind farm - operation CF_1 4" xfId="17856" xr:uid="{00000000-0005-0000-0000-0000B6340000}"/>
    <cellStyle name="___PERSONAL_Wind farm - operation CF_1_CHECK - White Creek Final Closing Model_2007 11 16 vequity method FINAL" xfId="17857" xr:uid="{00000000-0005-0000-0000-0000B7340000}"/>
    <cellStyle name="___PERSONAL_Wind farm - operation CF_1_CHECK - White Creek Final Closing Model_2007 11 16 vequity method FINAL 2" xfId="17858" xr:uid="{00000000-0005-0000-0000-0000B8340000}"/>
    <cellStyle name="___PERSONAL_Wind farm - operation CF_1_CHECK - White Creek Final Closing Model_2007 11 16 vequity method FINAL 2 2" xfId="17859" xr:uid="{00000000-0005-0000-0000-0000B9340000}"/>
    <cellStyle name="___PERSONAL_Wind farm - operation CF_1_CHECK - White Creek Final Closing Model_2007 11 16 vequity method FINAL 3" xfId="17860" xr:uid="{00000000-0005-0000-0000-0000BA340000}"/>
    <cellStyle name="___PERSONAL_Wind farm - operation CF_1_Horizon round 1 model vFINAL" xfId="17861" xr:uid="{00000000-0005-0000-0000-0000BB340000}"/>
    <cellStyle name="___PERSONAL_Wind farm - operation CF_1_Horizon round 1 model vFINAL 2" xfId="17862" xr:uid="{00000000-0005-0000-0000-0000BC340000}"/>
    <cellStyle name="___PERSONAL_Wind farm - operation CF_1_Horizon round 1 model vFINAL 2 2" xfId="17863" xr:uid="{00000000-0005-0000-0000-0000BD340000}"/>
    <cellStyle name="___PERSONAL_Wind farm - operation CF_1_Horizon round 1 model vFINAL 3" xfId="17864" xr:uid="{00000000-0005-0000-0000-0000BE340000}"/>
    <cellStyle name="___PERSONAL_Wind farm - operation CF_1_Horizon round 1 model vFINAL 3 2" xfId="17865" xr:uid="{00000000-0005-0000-0000-0000BF340000}"/>
    <cellStyle name="___PERSONAL_Wind farm - operation CF_1_Horizon round 1 model vFINAL 4" xfId="17866" xr:uid="{00000000-0005-0000-0000-0000C0340000}"/>
    <cellStyle name="___PERSONAL_Wind farm - operation CF_1_Horizon round 1 model vFINAL_1" xfId="17867" xr:uid="{00000000-0005-0000-0000-0000C1340000}"/>
    <cellStyle name="___PERSONAL_Wind farm - operation CF_1_Horizon round 1 model vFINAL_1 2" xfId="17868" xr:uid="{00000000-0005-0000-0000-0000C2340000}"/>
    <cellStyle name="___PERSONAL_Wind farm - operation CF_1_Horizon round 1 model vFINAL_1 2 2" xfId="17869" xr:uid="{00000000-0005-0000-0000-0000C3340000}"/>
    <cellStyle name="___PERSONAL_Wind farm - operation CF_1_Horizon round 1 model vFINAL_1 3" xfId="17870" xr:uid="{00000000-0005-0000-0000-0000C4340000}"/>
    <cellStyle name="___PERSONAL_Wind farm - operation CF_1_Horizon round 1 model vFINAL_1 3 2" xfId="17871" xr:uid="{00000000-0005-0000-0000-0000C5340000}"/>
    <cellStyle name="___PERSONAL_Wind farm - operation CF_1_Horizon round 1 model vFINAL_1 4" xfId="17872" xr:uid="{00000000-0005-0000-0000-0000C6340000}"/>
    <cellStyle name="___PERSONAL_Wind farm - operation CF_1_Horizon round 1 model vFINAL_1_Project Farwest III Model 03-20-07 v135" xfId="17873" xr:uid="{00000000-0005-0000-0000-0000C7340000}"/>
    <cellStyle name="___PERSONAL_Wind farm - operation CF_1_Horizon round 1 model vFINAL_1_Project Farwest III Model 03-20-07 v135 2" xfId="17874" xr:uid="{00000000-0005-0000-0000-0000C8340000}"/>
    <cellStyle name="___PERSONAL_Wind farm - operation CF_1_Horizon round 1 model vFINAL_1_Project Farwest III Model 03-20-07 v135 2 2" xfId="17875" xr:uid="{00000000-0005-0000-0000-0000C9340000}"/>
    <cellStyle name="___PERSONAL_Wind farm - operation CF_1_Horizon round 1 model vFINAL_1_Project Farwest III Model 03-20-07 v135 3" xfId="17876" xr:uid="{00000000-0005-0000-0000-0000CA340000}"/>
    <cellStyle name="___PERSONAL_Wind farm - operation CF_1_Horizon round 1 model vFINAL_1_Project Farwest III Model 03-20-07 v135 3 2" xfId="17877" xr:uid="{00000000-0005-0000-0000-0000CB340000}"/>
    <cellStyle name="___PERSONAL_Wind farm - operation CF_1_Horizon round 1 model vFINAL_1_Project Farwest III Model 03-20-07 v135 4" xfId="17878" xr:uid="{00000000-0005-0000-0000-0000CC340000}"/>
    <cellStyle name="___PERSONAL_Wind farm - operation CF_1_Horizon round 1 model vFINAL_1_Project Farwest III Model 03-20-07 v135_UPC G&amp;A (5-3-07)" xfId="17879" xr:uid="{00000000-0005-0000-0000-0000CD340000}"/>
    <cellStyle name="___PERSONAL_Wind farm - operation CF_1_Horizon round 1 model vFINAL_1_Project Farwest III Model 03-20-07 v135_UPC G&amp;A (5-3-07) 2" xfId="17880" xr:uid="{00000000-0005-0000-0000-0000CE340000}"/>
    <cellStyle name="___PERSONAL_Wind farm - operation CF_1_Horizon round 1 model vFINAL_1_Project Farwest III Model 03-20-07 v135_UPC G&amp;A (5-3-07) 2 2" xfId="17881" xr:uid="{00000000-0005-0000-0000-0000CF340000}"/>
    <cellStyle name="___PERSONAL_Wind farm - operation CF_1_Horizon round 1 model vFINAL_1_Project Farwest III Model 03-20-07 v135_UPC G&amp;A (5-3-07) 3" xfId="17882" xr:uid="{00000000-0005-0000-0000-0000D0340000}"/>
    <cellStyle name="___PERSONAL_Wind farm - operation CF_1_Horizon round 1 model vFINAL_1_Project Farwest III Model 03-20-07 v135_UPC G&amp;A (5-3-07) 3 2" xfId="17883" xr:uid="{00000000-0005-0000-0000-0000D1340000}"/>
    <cellStyle name="___PERSONAL_Wind farm - operation CF_1_Horizon round 1 model vFINAL_1_Project Farwest III Model 03-20-07 v135_UPC G&amp;A (5-3-07) 4" xfId="17884" xr:uid="{00000000-0005-0000-0000-0000D2340000}"/>
    <cellStyle name="___PERSONAL_Wind farm - operation CF_1_Horizon round 1 model vFINAL_1_Project Makani Model 04-11-07 v6" xfId="17885" xr:uid="{00000000-0005-0000-0000-0000D3340000}"/>
    <cellStyle name="___PERSONAL_Wind farm - operation CF_1_Horizon round 1 model vFINAL_1_Project Makani Model 04-11-07 v6 2" xfId="17886" xr:uid="{00000000-0005-0000-0000-0000D4340000}"/>
    <cellStyle name="___PERSONAL_Wind farm - operation CF_1_Horizon round 1 model vFINAL_1_Project Makani Model 04-11-07 v6 2 2" xfId="17887" xr:uid="{00000000-0005-0000-0000-0000D5340000}"/>
    <cellStyle name="___PERSONAL_Wind farm - operation CF_1_Horizon round 1 model vFINAL_1_Project Makani Model 04-11-07 v6 3" xfId="17888" xr:uid="{00000000-0005-0000-0000-0000D6340000}"/>
    <cellStyle name="___PERSONAL_Wind farm - operation CF_1_Horizon round 1 model vFINAL_1_Project Makani Model 04-11-07 v6 3 2" xfId="17889" xr:uid="{00000000-0005-0000-0000-0000D7340000}"/>
    <cellStyle name="___PERSONAL_Wind farm - operation CF_1_Horizon round 1 model vFINAL_1_Project Makani Model 04-11-07 v6 4" xfId="17890" xr:uid="{00000000-0005-0000-0000-0000D8340000}"/>
    <cellStyle name="___PERSONAL_Wind farm - operation CF_1_Horizon round 1 model vFINAL_1_Project Makani Model 04-11-07 v6_UPC G&amp;A (5-3-07)" xfId="17891" xr:uid="{00000000-0005-0000-0000-0000D9340000}"/>
    <cellStyle name="___PERSONAL_Wind farm - operation CF_1_Horizon round 1 model vFINAL_1_Project Makani Model 04-11-07 v6_UPC G&amp;A (5-3-07) 2" xfId="17892" xr:uid="{00000000-0005-0000-0000-0000DA340000}"/>
    <cellStyle name="___PERSONAL_Wind farm - operation CF_1_Horizon round 1 model vFINAL_1_Project Makani Model 04-11-07 v6_UPC G&amp;A (5-3-07) 2 2" xfId="17893" xr:uid="{00000000-0005-0000-0000-0000DB340000}"/>
    <cellStyle name="___PERSONAL_Wind farm - operation CF_1_Horizon round 1 model vFINAL_1_Project Makani Model 04-11-07 v6_UPC G&amp;A (5-3-07) 3" xfId="17894" xr:uid="{00000000-0005-0000-0000-0000DC340000}"/>
    <cellStyle name="___PERSONAL_Wind farm - operation CF_1_Horizon round 1 model vFINAL_1_Project Makani Model 04-11-07 v6_UPC G&amp;A (5-3-07) 3 2" xfId="17895" xr:uid="{00000000-0005-0000-0000-0000DD340000}"/>
    <cellStyle name="___PERSONAL_Wind farm - operation CF_1_Horizon round 1 model vFINAL_1_Project Makani Model 04-11-07 v6_UPC G&amp;A (5-3-07) 4" xfId="17896" xr:uid="{00000000-0005-0000-0000-0000DE340000}"/>
    <cellStyle name="___PERSONAL_Wind farm - operation CF_1_Pre-Tax GAAP" xfId="17897" xr:uid="{00000000-0005-0000-0000-0000DF340000}"/>
    <cellStyle name="___PERSONAL_Wind farm - operation CF_1_Pre-Tax GAAP 2" xfId="17898" xr:uid="{00000000-0005-0000-0000-0000E0340000}"/>
    <cellStyle name="___PERSONAL_Wind farm - operation CF_1_Pre-Tax GAAP 2 2" xfId="17899" xr:uid="{00000000-0005-0000-0000-0000E1340000}"/>
    <cellStyle name="___PERSONAL_Wind farm - operation CF_1_Pre-Tax GAAP 3" xfId="17900" xr:uid="{00000000-0005-0000-0000-0000E2340000}"/>
    <cellStyle name="___PERSONAL_Wind farm - operation CF_1_WPP - Ormat 6-5-2007  v19i with internal accounting v3 eq method FINAL" xfId="17901" xr:uid="{00000000-0005-0000-0000-0000E3340000}"/>
    <cellStyle name="___PERSONAL_Wind farm - operation CF_1_WPP - Ormat 6-5-2007  v19i with internal accounting v3 eq method FINAL 2" xfId="17902" xr:uid="{00000000-0005-0000-0000-0000E4340000}"/>
    <cellStyle name="___PERSONAL_Wind farm - operation CF_1_WPP - Ormat 6-5-2007  v19i with internal accounting v3 eq method FINAL 2 2" xfId="17903" xr:uid="{00000000-0005-0000-0000-0000E5340000}"/>
    <cellStyle name="___PERSONAL_Wind farm - operation CF_1_WPP - Ormat 6-5-2007  v19i with internal accounting v3 eq method FINAL 3" xfId="17904" xr:uid="{00000000-0005-0000-0000-0000E6340000}"/>
    <cellStyle name="___PERSONAL_Wind farm - operation CF_CHECK - White Creek Final Closing Model_2007 11 16 vequity method FINAL" xfId="17905" xr:uid="{00000000-0005-0000-0000-0000E7340000}"/>
    <cellStyle name="___PERSONAL_Wind farm - operation CF_CHECK - White Creek Final Closing Model_2007 11 16 vequity method FINAL 2" xfId="17906" xr:uid="{00000000-0005-0000-0000-0000E8340000}"/>
    <cellStyle name="___PERSONAL_Wind farm - operation CF_CHECK - White Creek Final Closing Model_2007 11 16 vequity method FINAL 2 2" xfId="17907" xr:uid="{00000000-0005-0000-0000-0000E9340000}"/>
    <cellStyle name="___PERSONAL_Wind farm - operation CF_CHECK - White Creek Final Closing Model_2007 11 16 vequity method FINAL 3" xfId="17908" xr:uid="{00000000-0005-0000-0000-0000EA340000}"/>
    <cellStyle name="___PERSONAL_Wind farm - operation CF_Horizon round 1 model vFINAL" xfId="17909" xr:uid="{00000000-0005-0000-0000-0000EB340000}"/>
    <cellStyle name="___PERSONAL_Wind farm - operation CF_Horizon round 1 model vFINAL 2" xfId="17910" xr:uid="{00000000-0005-0000-0000-0000EC340000}"/>
    <cellStyle name="___PERSONAL_Wind farm - operation CF_Horizon round 1 model vFINAL 2 2" xfId="17911" xr:uid="{00000000-0005-0000-0000-0000ED340000}"/>
    <cellStyle name="___PERSONAL_Wind farm - operation CF_Horizon round 1 model vFINAL 3" xfId="17912" xr:uid="{00000000-0005-0000-0000-0000EE340000}"/>
    <cellStyle name="___PERSONAL_Wind farm - operation CF_Horizon round 1 model vFINAL 3 2" xfId="17913" xr:uid="{00000000-0005-0000-0000-0000EF340000}"/>
    <cellStyle name="___PERSONAL_Wind farm - operation CF_Horizon round 1 model vFINAL 4" xfId="17914" xr:uid="{00000000-0005-0000-0000-0000F0340000}"/>
    <cellStyle name="___PERSONAL_Wind farm - operation CF_Horizon round 1 model vFINAL_1" xfId="17915" xr:uid="{00000000-0005-0000-0000-0000F1340000}"/>
    <cellStyle name="___PERSONAL_Wind farm - operation CF_Horizon round 1 model vFINAL_1 2" xfId="17916" xr:uid="{00000000-0005-0000-0000-0000F2340000}"/>
    <cellStyle name="___PERSONAL_Wind farm - operation CF_Horizon round 1 model vFINAL_1 2 2" xfId="17917" xr:uid="{00000000-0005-0000-0000-0000F3340000}"/>
    <cellStyle name="___PERSONAL_Wind farm - operation CF_Horizon round 1 model vFINAL_1 3" xfId="17918" xr:uid="{00000000-0005-0000-0000-0000F4340000}"/>
    <cellStyle name="___PERSONAL_Wind farm - operation CF_Horizon round 1 model vFINAL_1 3 2" xfId="17919" xr:uid="{00000000-0005-0000-0000-0000F5340000}"/>
    <cellStyle name="___PERSONAL_Wind farm - operation CF_Horizon round 1 model vFINAL_1 4" xfId="17920" xr:uid="{00000000-0005-0000-0000-0000F6340000}"/>
    <cellStyle name="___PERSONAL_Wind farm - operation CF_Horizon round 1 model vFINAL_1_Project Farwest III Model 03-20-07 v135" xfId="17921" xr:uid="{00000000-0005-0000-0000-0000F7340000}"/>
    <cellStyle name="___PERSONAL_Wind farm - operation CF_Horizon round 1 model vFINAL_1_Project Farwest III Model 03-20-07 v135 2" xfId="17922" xr:uid="{00000000-0005-0000-0000-0000F8340000}"/>
    <cellStyle name="___PERSONAL_Wind farm - operation CF_Horizon round 1 model vFINAL_1_Project Farwest III Model 03-20-07 v135 2 2" xfId="17923" xr:uid="{00000000-0005-0000-0000-0000F9340000}"/>
    <cellStyle name="___PERSONAL_Wind farm - operation CF_Horizon round 1 model vFINAL_1_Project Farwest III Model 03-20-07 v135 3" xfId="17924" xr:uid="{00000000-0005-0000-0000-0000FA340000}"/>
    <cellStyle name="___PERSONAL_Wind farm - operation CF_Horizon round 1 model vFINAL_1_Project Farwest III Model 03-20-07 v135 3 2" xfId="17925" xr:uid="{00000000-0005-0000-0000-0000FB340000}"/>
    <cellStyle name="___PERSONAL_Wind farm - operation CF_Horizon round 1 model vFINAL_1_Project Farwest III Model 03-20-07 v135 4" xfId="17926" xr:uid="{00000000-0005-0000-0000-0000FC340000}"/>
    <cellStyle name="___PERSONAL_Wind farm - operation CF_Horizon round 1 model vFINAL_1_Project Farwest III Model 03-20-07 v135_UPC G&amp;A (5-3-07)" xfId="17927" xr:uid="{00000000-0005-0000-0000-0000FD340000}"/>
    <cellStyle name="___PERSONAL_Wind farm - operation CF_Horizon round 1 model vFINAL_1_Project Farwest III Model 03-20-07 v135_UPC G&amp;A (5-3-07) 2" xfId="17928" xr:uid="{00000000-0005-0000-0000-0000FE340000}"/>
    <cellStyle name="___PERSONAL_Wind farm - operation CF_Horizon round 1 model vFINAL_1_Project Farwest III Model 03-20-07 v135_UPC G&amp;A (5-3-07) 2 2" xfId="17929" xr:uid="{00000000-0005-0000-0000-0000FF340000}"/>
    <cellStyle name="___PERSONAL_Wind farm - operation CF_Horizon round 1 model vFINAL_1_Project Farwest III Model 03-20-07 v135_UPC G&amp;A (5-3-07) 3" xfId="17930" xr:uid="{00000000-0005-0000-0000-000000350000}"/>
    <cellStyle name="___PERSONAL_Wind farm - operation CF_Horizon round 1 model vFINAL_1_Project Farwest III Model 03-20-07 v135_UPC G&amp;A (5-3-07) 3 2" xfId="17931" xr:uid="{00000000-0005-0000-0000-000001350000}"/>
    <cellStyle name="___PERSONAL_Wind farm - operation CF_Horizon round 1 model vFINAL_1_Project Farwest III Model 03-20-07 v135_UPC G&amp;A (5-3-07) 4" xfId="17932" xr:uid="{00000000-0005-0000-0000-000002350000}"/>
    <cellStyle name="___PERSONAL_Wind farm - operation CF_Horizon round 1 model vFINAL_1_Project Makani Model 04-11-07 v6" xfId="17933" xr:uid="{00000000-0005-0000-0000-000003350000}"/>
    <cellStyle name="___PERSONAL_Wind farm - operation CF_Horizon round 1 model vFINAL_1_Project Makani Model 04-11-07 v6 2" xfId="17934" xr:uid="{00000000-0005-0000-0000-000004350000}"/>
    <cellStyle name="___PERSONAL_Wind farm - operation CF_Horizon round 1 model vFINAL_1_Project Makani Model 04-11-07 v6 2 2" xfId="17935" xr:uid="{00000000-0005-0000-0000-000005350000}"/>
    <cellStyle name="___PERSONAL_Wind farm - operation CF_Horizon round 1 model vFINAL_1_Project Makani Model 04-11-07 v6 3" xfId="17936" xr:uid="{00000000-0005-0000-0000-000006350000}"/>
    <cellStyle name="___PERSONAL_Wind farm - operation CF_Horizon round 1 model vFINAL_1_Project Makani Model 04-11-07 v6 3 2" xfId="17937" xr:uid="{00000000-0005-0000-0000-000007350000}"/>
    <cellStyle name="___PERSONAL_Wind farm - operation CF_Horizon round 1 model vFINAL_1_Project Makani Model 04-11-07 v6 4" xfId="17938" xr:uid="{00000000-0005-0000-0000-000008350000}"/>
    <cellStyle name="___PERSONAL_Wind farm - operation CF_Horizon round 1 model vFINAL_1_Project Makani Model 04-11-07 v6_UPC G&amp;A (5-3-07)" xfId="17939" xr:uid="{00000000-0005-0000-0000-000009350000}"/>
    <cellStyle name="___PERSONAL_Wind farm - operation CF_Horizon round 1 model vFINAL_1_Project Makani Model 04-11-07 v6_UPC G&amp;A (5-3-07) 2" xfId="17940" xr:uid="{00000000-0005-0000-0000-00000A350000}"/>
    <cellStyle name="___PERSONAL_Wind farm - operation CF_Horizon round 1 model vFINAL_1_Project Makani Model 04-11-07 v6_UPC G&amp;A (5-3-07) 2 2" xfId="17941" xr:uid="{00000000-0005-0000-0000-00000B350000}"/>
    <cellStyle name="___PERSONAL_Wind farm - operation CF_Horizon round 1 model vFINAL_1_Project Makani Model 04-11-07 v6_UPC G&amp;A (5-3-07) 3" xfId="17942" xr:uid="{00000000-0005-0000-0000-00000C350000}"/>
    <cellStyle name="___PERSONAL_Wind farm - operation CF_Horizon round 1 model vFINAL_1_Project Makani Model 04-11-07 v6_UPC G&amp;A (5-3-07) 3 2" xfId="17943" xr:uid="{00000000-0005-0000-0000-00000D350000}"/>
    <cellStyle name="___PERSONAL_Wind farm - operation CF_Horizon round 1 model vFINAL_1_Project Makani Model 04-11-07 v6_UPC G&amp;A (5-3-07) 4" xfId="17944" xr:uid="{00000000-0005-0000-0000-00000E350000}"/>
    <cellStyle name="___PERSONAL_Wind farm - operation CF_Pre-Tax GAAP" xfId="17945" xr:uid="{00000000-0005-0000-0000-00000F350000}"/>
    <cellStyle name="___PERSONAL_Wind farm - operation CF_Pre-Tax GAAP 2" xfId="17946" xr:uid="{00000000-0005-0000-0000-000010350000}"/>
    <cellStyle name="___PERSONAL_Wind farm - operation CF_Pre-Tax GAAP 2 2" xfId="17947" xr:uid="{00000000-0005-0000-0000-000011350000}"/>
    <cellStyle name="___PERSONAL_Wind farm - operation CF_Pre-Tax GAAP 3" xfId="17948" xr:uid="{00000000-0005-0000-0000-000012350000}"/>
    <cellStyle name="___PERSONAL_Wind farm - operation CF_WPP - Ormat 6-5-2007  v19i with internal accounting v3 eq method FINAL" xfId="17949" xr:uid="{00000000-0005-0000-0000-000013350000}"/>
    <cellStyle name="___PERSONAL_Wind farm - operation CF_WPP - Ormat 6-5-2007  v19i with internal accounting v3 eq method FINAL 2" xfId="17950" xr:uid="{00000000-0005-0000-0000-000014350000}"/>
    <cellStyle name="___PERSONAL_Wind farm - operation CF_WPP - Ormat 6-5-2007  v19i with internal accounting v3 eq method FINAL 2 2" xfId="17951" xr:uid="{00000000-0005-0000-0000-000015350000}"/>
    <cellStyle name="___PERSONAL_Wind farm - operation CF_WPP - Ormat 6-5-2007  v19i with internal accounting v3 eq method FINAL 3" xfId="17952" xr:uid="{00000000-0005-0000-0000-000016350000}"/>
    <cellStyle name="___PERSONAL_WPP - Ormat 6-5-2007  v19i with internal accounting v3 eq method FINAL" xfId="17953" xr:uid="{00000000-0005-0000-0000-000017350000}"/>
    <cellStyle name="___Query11" xfId="17954" xr:uid="{00000000-0005-0000-0000-000018350000}"/>
    <cellStyle name="___Query11 2" xfId="17955" xr:uid="{00000000-0005-0000-0000-000019350000}"/>
    <cellStyle name="___Query11 2 2" xfId="17956" xr:uid="{00000000-0005-0000-0000-00001A350000}"/>
    <cellStyle name="___Query11 2_Accounting" xfId="17957" xr:uid="{00000000-0005-0000-0000-00001B350000}"/>
    <cellStyle name="___Query11 2_Accounting 2" xfId="17958" xr:uid="{00000000-0005-0000-0000-00001C350000}"/>
    <cellStyle name="___Query11 2_Book3" xfId="17959" xr:uid="{00000000-0005-0000-0000-00001D350000}"/>
    <cellStyle name="___Query11 2_Book3 2" xfId="17960" xr:uid="{00000000-0005-0000-0000-00001E350000}"/>
    <cellStyle name="___Query11 2_Naturener Montana Portfolio_temp_Part2" xfId="17961" xr:uid="{00000000-0005-0000-0000-00001F350000}"/>
    <cellStyle name="___Query11 2_Naturener Montana Portfolio_temp_Part2 2" xfId="17962" xr:uid="{00000000-0005-0000-0000-000020350000}"/>
    <cellStyle name="___Query11 3" xfId="17963" xr:uid="{00000000-0005-0000-0000-000021350000}"/>
    <cellStyle name="___Query11 3 2" xfId="17964" xr:uid="{00000000-0005-0000-0000-000022350000}"/>
    <cellStyle name="___Query11 4" xfId="17965" xr:uid="{00000000-0005-0000-0000-000023350000}"/>
    <cellStyle name="___Query11 4 2" xfId="17966" xr:uid="{00000000-0005-0000-0000-000024350000}"/>
    <cellStyle name="___Query11 5" xfId="17967" xr:uid="{00000000-0005-0000-0000-000025350000}"/>
    <cellStyle name="___Query11 5 2" xfId="17968" xr:uid="{00000000-0005-0000-0000-000026350000}"/>
    <cellStyle name="___Query11 6" xfId="17969" xr:uid="{00000000-0005-0000-0000-000027350000}"/>
    <cellStyle name="___Query11 6 2" xfId="17970" xr:uid="{00000000-0005-0000-0000-000028350000}"/>
    <cellStyle name="___Query11 7" xfId="17971" xr:uid="{00000000-0005-0000-0000-000029350000}"/>
    <cellStyle name="___Query11 7 2" xfId="17972" xr:uid="{00000000-0005-0000-0000-00002A350000}"/>
    <cellStyle name="___Query11 8" xfId="17973" xr:uid="{00000000-0005-0000-0000-00002B350000}"/>
    <cellStyle name="___Query11_#1 Levered Beech Ridge_021109_Grant,Bonus,No PTCs,MACRs,Term Debt NOL" xfId="17974" xr:uid="{00000000-0005-0000-0000-00002C350000}"/>
    <cellStyle name="___Query11_#1 Levered Beech Ridge_021109_Grant,Bonus,No PTCs,MACRs,Term Debt NOL 2" xfId="17975" xr:uid="{00000000-0005-0000-0000-00002D350000}"/>
    <cellStyle name="___Query11_#1 LeveredGrand_Ridge_II-III_021009_Grant,Bonus,No PTCs,MACRs,Term Debt, NOL" xfId="17976" xr:uid="{00000000-0005-0000-0000-00002E350000}"/>
    <cellStyle name="___Query11_#1 LeveredGrand_Ridge_II-III_021009_Grant,Bonus,No PTCs,MACRs,Term Debt, NOL 2" xfId="17977" xr:uid="{00000000-0005-0000-0000-00002F350000}"/>
    <cellStyle name="___Query11_#1 LeveredGrand_Ridge_II-III_021009_Grant,Bonus,No PTCs,MACRs,Term Debt, NOL_BeechR Pivot Table 12.2.09" xfId="17978" xr:uid="{00000000-0005-0000-0000-000030350000}"/>
    <cellStyle name="___Query11_#1 LeveredGrand_Ridge_II-III_021009_Grant,Bonus,No PTCs,MACRs,Term Debt, NOL_BeechR Pivot Table 12.2.09 2" xfId="17979" xr:uid="{00000000-0005-0000-0000-000031350000}"/>
    <cellStyle name="___Query11_071212 Unlevered McCormick Model - 2003 version" xfId="17980" xr:uid="{00000000-0005-0000-0000-000032350000}"/>
    <cellStyle name="___Query11_071212 Unlevered McCormick Model - 2003 version 2" xfId="17981" xr:uid="{00000000-0005-0000-0000-000033350000}"/>
    <cellStyle name="___Query11_071212 Unlevered McCormick Model - 2003 version_Accounting" xfId="17982" xr:uid="{00000000-0005-0000-0000-000034350000}"/>
    <cellStyle name="___Query11_071212 Unlevered McCormick Model - 2003 version_Accounting 2" xfId="17983" xr:uid="{00000000-0005-0000-0000-000035350000}"/>
    <cellStyle name="___Query11_071212 Unlevered McCormick Model - 2003 version_Book3" xfId="17984" xr:uid="{00000000-0005-0000-0000-000036350000}"/>
    <cellStyle name="___Query11_071212 Unlevered McCormick Model - 2003 version_Book3 2" xfId="17985" xr:uid="{00000000-0005-0000-0000-000037350000}"/>
    <cellStyle name="___Query11_071212 Unlevered McCormick Model - 2003 version_Naturener Montana Portfolio_temp_Part2" xfId="17986" xr:uid="{00000000-0005-0000-0000-000038350000}"/>
    <cellStyle name="___Query11_071212 Unlevered McCormick Model - 2003 version_Naturener Montana Portfolio_temp_Part2 2" xfId="17987" xr:uid="{00000000-0005-0000-0000-000039350000}"/>
    <cellStyle name="___Query11_1.Inputs" xfId="17988" xr:uid="{00000000-0005-0000-0000-00003A350000}"/>
    <cellStyle name="___Query11_2008 IWNA 7.75% 53% ERISA P50 (Invnergy)_FROM JPM" xfId="17989" xr:uid="{00000000-0005-0000-0000-00003B350000}"/>
    <cellStyle name="___Query11_2008 IWNA 7.75% 53% ERISA P50 (Invnergy)_FROM JPM 2" xfId="17990" xr:uid="{00000000-0005-0000-0000-00003C350000}"/>
    <cellStyle name="___Query11_2008 IWNA Portfolio 06182008 v2 (WC Hedge)_JPM BL sizing" xfId="17991" xr:uid="{00000000-0005-0000-0000-00003D350000}"/>
    <cellStyle name="___Query11_2008 IWNA Portfolio 06182008 v2 (WC Hedge)_JPM BL sizing 2" xfId="17992" xr:uid="{00000000-0005-0000-0000-00003E350000}"/>
    <cellStyle name="___Query11_2008 IWNA Portfolio 06182008 v2 (WC Hedge)_JPM BL sizing_BeechR Pivot Table 12.2.09" xfId="17993" xr:uid="{00000000-0005-0000-0000-00003F350000}"/>
    <cellStyle name="___Query11_2008 IWNA Portfolio 06182008 v2 (WC Hedge)_JPM BL sizing_BeechR Pivot Table 12.2.09 2" xfId="17994" xr:uid="{00000000-0005-0000-0000-000040350000}"/>
    <cellStyle name="___Query11_2008 IWNA Portfolio 06232008 (JPM)_BL Sizing" xfId="17995" xr:uid="{00000000-0005-0000-0000-000041350000}"/>
    <cellStyle name="___Query11_2008 IWNA Portfolio 06232008 (JPM)_BL Sizing 2" xfId="17996" xr:uid="{00000000-0005-0000-0000-000042350000}"/>
    <cellStyle name="___Query11_2008 IWNA Portfolio 06232008 (JPM)_BL Sizing_BeechR Pivot Table 12.2.09" xfId="17997" xr:uid="{00000000-0005-0000-0000-000043350000}"/>
    <cellStyle name="___Query11_2008 IWNA Portfolio 06232008 (JPM)_BL Sizing_BeechR Pivot Table 12.2.09 2" xfId="17998" xr:uid="{00000000-0005-0000-0000-000044350000}"/>
    <cellStyle name="___Query11_2008 IWNA Portfolio 08022008 (JPM TE) updated for WC vol" xfId="17999" xr:uid="{00000000-0005-0000-0000-000045350000}"/>
    <cellStyle name="___Query11_2008 IWNA Portfolio 08022008 (JPM TE) updated for WC vol 2" xfId="18000" xr:uid="{00000000-0005-0000-0000-000046350000}"/>
    <cellStyle name="___Query11_2008 IWNA Portfolio 08022008 (JPM TE) updated for WC vol_BeechR Pivot Table 12.2.09" xfId="18001" xr:uid="{00000000-0005-0000-0000-000047350000}"/>
    <cellStyle name="___Query11_2008 IWNA Portfolio 08022008 (JPM TE) updated for WC vol_BeechR Pivot Table 12.2.09 2" xfId="18002" xr:uid="{00000000-0005-0000-0000-000048350000}"/>
    <cellStyle name="___Query11_2008 IWNA Portfolio 09262008 (JPM TE &amp; CE)__TE Assumps" xfId="18003" xr:uid="{00000000-0005-0000-0000-000049350000}"/>
    <cellStyle name="___Query11_2008 IWNA Portfolio 09262008 (JPM TE &amp; CE)__TE Assumps 2" xfId="18004" xr:uid="{00000000-0005-0000-0000-00004A350000}"/>
    <cellStyle name="___Query11_2008 IWNA v12 7.75% 53% TaxEx P50 (Invenergy)_10242008" xfId="18005" xr:uid="{00000000-0005-0000-0000-00004B350000}"/>
    <cellStyle name="___Query11_2008 IWNA v12 7.75% 53% TaxEx P50 (Invenergy)_10242008 2" xfId="18006" xr:uid="{00000000-0005-0000-0000-00004C350000}"/>
    <cellStyle name="___Query11_2008 IWNA v12 7.75% 53% TaxEx P50 (Invenergy)_NO HAIRCUTS" xfId="18007" xr:uid="{00000000-0005-0000-0000-00004D350000}"/>
    <cellStyle name="___Query11_2008 IWNA v12 7.75% 53% TaxEx P50 (Invenergy)_NO HAIRCUTS 2" xfId="18008" xr:uid="{00000000-0005-0000-0000-00004E350000}"/>
    <cellStyle name="___Query11_Accounting" xfId="18009" xr:uid="{00000000-0005-0000-0000-00004F350000}"/>
    <cellStyle name="___Query11_Accounting 2" xfId="18010" xr:uid="{00000000-0005-0000-0000-000050350000}"/>
    <cellStyle name="___Query11_Alta Mesa v3 10yr 6.75% $10m no Bonus P50" xfId="18011" xr:uid="{00000000-0005-0000-0000-000051350000}"/>
    <cellStyle name="___Query11_Alta Mesa v3 10yr 6.75% $10m no Bonus P50 2" xfId="18012" xr:uid="{00000000-0005-0000-0000-000052350000}"/>
    <cellStyle name="___Query11_Alta Mesa v3 10yr 6.75% $10m no Bonus P50_BeechR Pivot Table 12.2.09" xfId="18013" xr:uid="{00000000-0005-0000-0000-000053350000}"/>
    <cellStyle name="___Query11_Alta Mesa v3 10yr 6.75% $10m no Bonus P50_BeechR Pivot Table 12.2.09 2" xfId="18014" xr:uid="{00000000-0005-0000-0000-000054350000}"/>
    <cellStyle name="___Query11_Alta Mesa v3 10yr 7.25% $10m Bonus P50" xfId="18015" xr:uid="{00000000-0005-0000-0000-000055350000}"/>
    <cellStyle name="___Query11_Alta Mesa v3 10yr 7.25% $10m Bonus P50 2" xfId="18016" xr:uid="{00000000-0005-0000-0000-000056350000}"/>
    <cellStyle name="___Query11_Alta Mesa v3 10yr 7.25% $10m Bonus P50_BeechR Pivot Table 12.2.09" xfId="18017" xr:uid="{00000000-0005-0000-0000-000057350000}"/>
    <cellStyle name="___Query11_Alta Mesa v3 10yr 7.25% $10m Bonus P50_BeechR Pivot Table 12.2.09 2" xfId="18018" xr:uid="{00000000-0005-0000-0000-000058350000}"/>
    <cellStyle name="___Query11_BeechR Pivot Table 12.2.09" xfId="18019" xr:uid="{00000000-0005-0000-0000-000059350000}"/>
    <cellStyle name="___Query11_BeechR Pivot Table 12.2.09 2" xfId="18020" xr:uid="{00000000-0005-0000-0000-00005A350000}"/>
    <cellStyle name="___Query11_Big Otter 101209 Grant and TE 100.5MW_20mileT" xfId="18021" xr:uid="{00000000-0005-0000-0000-00005B350000}"/>
    <cellStyle name="___Query11_Big Otter 101209 Grant and TE 100.5MW_20mileT 2" xfId="18022" xr:uid="{00000000-0005-0000-0000-00005C350000}"/>
    <cellStyle name="___Query11_Bish Hill_$77.5_lowncf_ Bundled Price_Lenders_092909" xfId="18023" xr:uid="{00000000-0005-0000-0000-00005D350000}"/>
    <cellStyle name="___Query11_Bish Hill_$77.5_lowncf_ Bundled Price_Lenders_092909 2" xfId="18024" xr:uid="{00000000-0005-0000-0000-00005E350000}"/>
    <cellStyle name="___Query11_BishHilll_1.25M per WTG with $72 bundled price_200MWs_BF" xfId="18025" xr:uid="{00000000-0005-0000-0000-00005F350000}"/>
    <cellStyle name="___Query11_BishHilll_1.25M per WTG with $72 bundled price_200MWs_BF 2" xfId="18026" xr:uid="{00000000-0005-0000-0000-000060350000}"/>
    <cellStyle name="___Query11_Bishop Hill_Grant_082409_200MW" xfId="18027" xr:uid="{00000000-0005-0000-0000-000061350000}"/>
    <cellStyle name="___Query11_Bishop Hill_Grant_082409_200MW 2" xfId="18028" xr:uid="{00000000-0005-0000-0000-000062350000}"/>
    <cellStyle name="___Query11_Book3" xfId="18029" xr:uid="{00000000-0005-0000-0000-000063350000}"/>
    <cellStyle name="___Query11_Book3 2" xfId="18030" xr:uid="{00000000-0005-0000-0000-000064350000}"/>
    <cellStyle name="___Query11_Buzzard Creek_250MW_PTC_010610" xfId="18031" xr:uid="{00000000-0005-0000-0000-000065350000}"/>
    <cellStyle name="___Query11_Buzzard Creek_250MW_PTC_010610 2" xfId="18032" xr:uid="{00000000-0005-0000-0000-000066350000}"/>
    <cellStyle name="___Query11_California Ridge 120109 and 200MW" xfId="18033" xr:uid="{00000000-0005-0000-0000-000067350000}"/>
    <cellStyle name="___Query11_California Ridge 120109 and 200MW 2" xfId="18034" xr:uid="{00000000-0005-0000-0000-000068350000}"/>
    <cellStyle name="___Query11_California Ridge_042909_Grant and TE_99M_as bid" xfId="18035" xr:uid="{00000000-0005-0000-0000-000069350000}"/>
    <cellStyle name="___Query11_California Ridge_042909_Grant and TE_99M_as bid 2" xfId="18036" xr:uid="{00000000-0005-0000-0000-00006A350000}"/>
    <cellStyle name="___Query11_California Ridge_042909_Grant and TE_99Mw" xfId="18037" xr:uid="{00000000-0005-0000-0000-00006B350000}"/>
    <cellStyle name="___Query11_California Ridge_042909_Grant and TE_99Mw 2" xfId="18038" xr:uid="{00000000-0005-0000-0000-00006C350000}"/>
    <cellStyle name="___Query11_CHECK - White Creek Final Closing Model_2007 11 16 vequity method FINAL" xfId="18039" xr:uid="{00000000-0005-0000-0000-00006D350000}"/>
    <cellStyle name="___Query11_CHECK - White Creek Final Closing Model_2007 11 16 vequity method FINAL 2" xfId="18040" xr:uid="{00000000-0005-0000-0000-00006E350000}"/>
    <cellStyle name="___Query11_Copy of G&amp;A_reports_v4" xfId="18041" xr:uid="{00000000-0005-0000-0000-00006F350000}"/>
    <cellStyle name="___Query11_Copy of NEW Levered GRIIIII_03312009_MCF v2" xfId="18042" xr:uid="{00000000-0005-0000-0000-000070350000}"/>
    <cellStyle name="___Query11_Copy of NEW Levered GRIIIII_03312009_MCF v2 2" xfId="18043" xr:uid="{00000000-0005-0000-0000-000071350000}"/>
    <cellStyle name="___Query11_Copy of NEW Levered GRIIIII_03312009_MCF v2_BeechR Pivot Table 12.2.09" xfId="18044" xr:uid="{00000000-0005-0000-0000-000072350000}"/>
    <cellStyle name="___Query11_Copy of NEW Levered GRIIIII_03312009_MCF v2_BeechR Pivot Table 12.2.09 2" xfId="18045" xr:uid="{00000000-0005-0000-0000-000073350000}"/>
    <cellStyle name="___Query11_Copy of Vento III v27i P50 1st" xfId="18046" xr:uid="{00000000-0005-0000-0000-000074350000}"/>
    <cellStyle name="___Query11_Distribution Break Out" xfId="18047" xr:uid="{00000000-0005-0000-0000-000075350000}"/>
    <cellStyle name="___Query11_Distribution Break Out 2" xfId="18048" xr:uid="{00000000-0005-0000-0000-000076350000}"/>
    <cellStyle name="___Query11_Distribution Break Out_BeechR Pivot Table 12.2.09" xfId="18049" xr:uid="{00000000-0005-0000-0000-000077350000}"/>
    <cellStyle name="___Query11_Distribution Break Out_BeechR Pivot Table 12.2.09 2" xfId="18050" xr:uid="{00000000-0005-0000-0000-000078350000}"/>
    <cellStyle name="___Query11_Final Internal Accounting UPC toggle Stetson v2 equity method FINAL v55" xfId="18051" xr:uid="{00000000-0005-0000-0000-000079350000}"/>
    <cellStyle name="___Query11_Final Internal Accounting UPC toggle Stetson v2 equity method FINAL v55 2" xfId="18052" xr:uid="{00000000-0005-0000-0000-00007A350000}"/>
    <cellStyle name="___Query11_Final Internal Accounting UPC toggle Stetson v2 equity method FINAL v57" xfId="18053" xr:uid="{00000000-0005-0000-0000-00007B350000}"/>
    <cellStyle name="___Query11_Final Internal Accounting UPC toggle Stetson v2 equity method FINAL v57 2" xfId="18054" xr:uid="{00000000-0005-0000-0000-00007C350000}"/>
    <cellStyle name="___Query11_FVO" xfId="18055" xr:uid="{00000000-0005-0000-0000-00007D350000}"/>
    <cellStyle name="___Query11_FVO 2" xfId="18056" xr:uid="{00000000-0005-0000-0000-00007E350000}"/>
    <cellStyle name="___Query11_GRE 03252009_tpm_tables" xfId="18057" xr:uid="{00000000-0005-0000-0000-00007F350000}"/>
    <cellStyle name="___Query11_GRE 03252009_tpm_tables 2" xfId="18058" xr:uid="{00000000-0005-0000-0000-000080350000}"/>
    <cellStyle name="___Query11_GRE 03252009_tpm_tables_BeechR Pivot Table 12.2.09" xfId="18059" xr:uid="{00000000-0005-0000-0000-000081350000}"/>
    <cellStyle name="___Query11_GRE 03252009_tpm_tables_BeechR Pivot Table 12.2.09 2" xfId="18060" xr:uid="{00000000-0005-0000-0000-000082350000}"/>
    <cellStyle name="___Query11_Hardin Grant 08312009_300MW" xfId="18061" xr:uid="{00000000-0005-0000-0000-000083350000}"/>
    <cellStyle name="___Query11_Hardin Grant 08312009_300MW 2" xfId="18062" xr:uid="{00000000-0005-0000-0000-000084350000}"/>
    <cellStyle name="___Query11_HoldCo Cap Accounts" xfId="18063" xr:uid="{00000000-0005-0000-0000-000085350000}"/>
    <cellStyle name="___Query11_HoldCo Cap Accounts 2" xfId="18064" xr:uid="{00000000-0005-0000-0000-000086350000}"/>
    <cellStyle name="___Query11_HoldCo Cap Accounts_BeechR Pivot Table 12.2.09" xfId="18065" xr:uid="{00000000-0005-0000-0000-000087350000}"/>
    <cellStyle name="___Query11_HoldCo Cap Accounts_BeechR Pivot Table 12.2.09 2" xfId="18066" xr:uid="{00000000-0005-0000-0000-000088350000}"/>
    <cellStyle name="___Query11_Inputs-General" xfId="18067" xr:uid="{00000000-0005-0000-0000-000089350000}"/>
    <cellStyle name="___Query11_Inputs-General 2" xfId="18068" xr:uid="{00000000-0005-0000-0000-00008A350000}"/>
    <cellStyle name="___Query11_Inven Model V 15" xfId="18069" xr:uid="{00000000-0005-0000-0000-00008B350000}"/>
    <cellStyle name="___Query11_Inven Model V 15 2" xfId="18070" xr:uid="{00000000-0005-0000-0000-00008C350000}"/>
    <cellStyle name="___Query11_Invenergy Model -- 9-5-08 base" xfId="18071" xr:uid="{00000000-0005-0000-0000-00008D350000}"/>
    <cellStyle name="___Query11_Invenergy Model -- 9-5-08 base 2" xfId="18072" xr:uid="{00000000-0005-0000-0000-00008E350000}"/>
    <cellStyle name="___Query11_Invenergy Model -- IIF 6-24-08rs" xfId="18073" xr:uid="{00000000-0005-0000-0000-00008F350000}"/>
    <cellStyle name="___Query11_Invenergy Model -- IIF 6-24-08rs 2" xfId="18074" xr:uid="{00000000-0005-0000-0000-000090350000}"/>
    <cellStyle name="___Query11_Invenergy Model -- IIF 6-24-08rs_BeechR Pivot Table 12.2.09" xfId="18075" xr:uid="{00000000-0005-0000-0000-000091350000}"/>
    <cellStyle name="___Query11_Invenergy Model -- IIF 6-24-08rs_BeechR Pivot Table 12.2.09 2" xfId="18076" xr:uid="{00000000-0005-0000-0000-000092350000}"/>
    <cellStyle name="___Query11_Invenergy Model -- IIF 7-16-08" xfId="18077" xr:uid="{00000000-0005-0000-0000-000093350000}"/>
    <cellStyle name="___Query11_Invenergy Model -- IIF 7-16-08 2" xfId="18078" xr:uid="{00000000-0005-0000-0000-000094350000}"/>
    <cellStyle name="___Query11_Invenergy Model -- IIF 7-16-08_BeechR Pivot Table 12.2.09" xfId="18079" xr:uid="{00000000-0005-0000-0000-000095350000}"/>
    <cellStyle name="___Query11_Invenergy Model -- IIF 7-16-08_BeechR Pivot Table 12.2.09 2" xfId="18080" xr:uid="{00000000-0005-0000-0000-000096350000}"/>
    <cellStyle name="___Query11_Invenergy Model -- IIF 7-28-08" xfId="18081" xr:uid="{00000000-0005-0000-0000-000097350000}"/>
    <cellStyle name="___Query11_Invenergy Model -- IIF 7-28-08 2" xfId="18082" xr:uid="{00000000-0005-0000-0000-000098350000}"/>
    <cellStyle name="___Query11_Invenergy Model -- IIF 7-28-08_BeechR Pivot Table 12.2.09" xfId="18083" xr:uid="{00000000-0005-0000-0000-000099350000}"/>
    <cellStyle name="___Query11_Invenergy Model -- IIF 7-28-08_BeechR Pivot Table 12.2.09 2" xfId="18084" xr:uid="{00000000-0005-0000-0000-00009A350000}"/>
    <cellStyle name="___Query11_Invenergy Model -- IIF 7-30-08" xfId="18085" xr:uid="{00000000-0005-0000-0000-00009B350000}"/>
    <cellStyle name="___Query11_Invenergy Model -- IIF 7-30-08 2" xfId="18086" xr:uid="{00000000-0005-0000-0000-00009C350000}"/>
    <cellStyle name="___Query11_Invenergy Model -- IIF 7-30-08_BeechR Pivot Table 12.2.09" xfId="18087" xr:uid="{00000000-0005-0000-0000-00009D350000}"/>
    <cellStyle name="___Query11_Invenergy Model -- IIF 7-30-08_BeechR Pivot Table 12.2.09 2" xfId="18088" xr:uid="{00000000-0005-0000-0000-00009E350000}"/>
    <cellStyle name="___Query11_Invenergy Model -- IIF 8-26-08" xfId="18089" xr:uid="{00000000-0005-0000-0000-00009F350000}"/>
    <cellStyle name="___Query11_Invenergy Model -- IIF 8-26-08 2" xfId="18090" xr:uid="{00000000-0005-0000-0000-0000A0350000}"/>
    <cellStyle name="___Query11_Invenergy Model -- IIF 8-8-08" xfId="18091" xr:uid="{00000000-0005-0000-0000-0000A1350000}"/>
    <cellStyle name="___Query11_Invenergy Model -- IIF 8-8-08 2" xfId="18092" xr:uid="{00000000-0005-0000-0000-0000A2350000}"/>
    <cellStyle name="___Query11_Invenergy Model -- IIF 8-8-08_BeechR Pivot Table 12.2.09" xfId="18093" xr:uid="{00000000-0005-0000-0000-0000A3350000}"/>
    <cellStyle name="___Query11_Invenergy Model -- IIF 8-8-08_BeechR Pivot Table 12.2.09 2" xfId="18094" xr:uid="{00000000-0005-0000-0000-0000A4350000}"/>
    <cellStyle name="___Query11_Invenergy Turkey Track Property Tax Estimate Working 05282008" xfId="18095" xr:uid="{00000000-0005-0000-0000-0000A5350000}"/>
    <cellStyle name="___Query11_Invenergy Turkey Track Property Tax Estimate Working 05282008 2" xfId="18096" xr:uid="{00000000-0005-0000-0000-0000A6350000}"/>
    <cellStyle name="___Query11_Invenergy Turkey Track Property Tax Estimate Working 05282008_BeechR Pivot Table 12.2.09" xfId="18097" xr:uid="{00000000-0005-0000-0000-0000A7350000}"/>
    <cellStyle name="___Query11_Invenergy Turkey Track Property Tax Estimate Working 05282008_BeechR Pivot Table 12.2.09 2" xfId="18098" xr:uid="{00000000-0005-0000-0000-0000A8350000}"/>
    <cellStyle name="___Query11_Invrg v0 10.5yr 7.25% 5.25yr cash cut 10% DRO P50" xfId="18099" xr:uid="{00000000-0005-0000-0000-0000A9350000}"/>
    <cellStyle name="___Query11_Invrg v0 10.5yr 7.25% 5.25yr cash cut 10% DRO P50 2" xfId="18100" xr:uid="{00000000-0005-0000-0000-0000AA350000}"/>
    <cellStyle name="___Query11_Invrg v0 10.5yr 7.25% 5.25yr cash cut P50" xfId="18101" xr:uid="{00000000-0005-0000-0000-0000AB350000}"/>
    <cellStyle name="___Query11_Invrg v0 10.5yr 7.25% 5.25yr cash cut P50 2" xfId="18102" xr:uid="{00000000-0005-0000-0000-0000AC350000}"/>
    <cellStyle name="___Query11_Invrg v0 10.5yr 7.25% 5.25yr cash cut P50 OLD" xfId="18103" xr:uid="{00000000-0005-0000-0000-0000AD350000}"/>
    <cellStyle name="___Query11_Invrg v0 10.5yr 7.25% 5.25yr cash cut P50 OLD 2" xfId="18104" xr:uid="{00000000-0005-0000-0000-0000AE350000}"/>
    <cellStyle name="___Query11_Invrg v0 10.5yr 7.25% 5.25yr cash cut P50 OLD_BeechR Pivot Table 12.2.09" xfId="18105" xr:uid="{00000000-0005-0000-0000-0000AF350000}"/>
    <cellStyle name="___Query11_Invrg v0 10.5yr 7.25% 5.25yr cash cut P50 OLD_BeechR Pivot Table 12.2.09 2" xfId="18106" xr:uid="{00000000-0005-0000-0000-0000B0350000}"/>
    <cellStyle name="___Query11_Invrg v0 10.5yr 7.25% 5.25yr cash cut P50_BeechR Pivot Table 12.2.09" xfId="18107" xr:uid="{00000000-0005-0000-0000-0000B1350000}"/>
    <cellStyle name="___Query11_Invrg v0 10.5yr 7.25% 5.25yr cash cut P50_BeechR Pivot Table 12.2.09 2" xfId="18108" xr:uid="{00000000-0005-0000-0000-0000B2350000}"/>
    <cellStyle name="___Query11_Invrg v2 10.5yr 7.25% 5.25yr cash cut P50 (Invenergy)_REVIEW" xfId="18109" xr:uid="{00000000-0005-0000-0000-0000B3350000}"/>
    <cellStyle name="___Query11_Invrg v2 10.5yr 7.25% 5.25yr cash cut P50 (Invenergy)_REVIEW 2" xfId="18110" xr:uid="{00000000-0005-0000-0000-0000B4350000}"/>
    <cellStyle name="___Query11_Invrg v2 10.5yr 7.25% 5.25yr cash cut P50 (Invenergy)_REVIEW_BeechR Pivot Table 12.2.09" xfId="18111" xr:uid="{00000000-0005-0000-0000-0000B5350000}"/>
    <cellStyle name="___Query11_Invrg v2 10.5yr 7.25% 5.25yr cash cut P50 (Invenergy)_REVIEW_BeechR Pivot Table 12.2.09 2" xfId="18112" xr:uid="{00000000-0005-0000-0000-0000B6350000}"/>
    <cellStyle name="___Query11_Invrg v3 10.5yr 7.25% 5.25yr cash cut P50" xfId="18113" xr:uid="{00000000-0005-0000-0000-0000B7350000}"/>
    <cellStyle name="___Query11_Invrg v3 10.5yr 7.25% 5.25yr cash cut P50 2" xfId="18114" xr:uid="{00000000-0005-0000-0000-0000B8350000}"/>
    <cellStyle name="___Query11_Invrg v3 10.5yr 7.25% 5.25yr cash cut P50_BeechR Pivot Table 12.2.09" xfId="18115" xr:uid="{00000000-0005-0000-0000-0000B9350000}"/>
    <cellStyle name="___Query11_Invrg v3 10.5yr 7.25% 5.25yr cash cut P50_BeechR Pivot Table 12.2.09 2" xfId="18116" xr:uid="{00000000-0005-0000-0000-0000BA350000}"/>
    <cellStyle name="___Query11_Invrg v3 pwr hedges no track accts 10.5yr 7.25% 4yr cash cut $51.73 P50" xfId="18117" xr:uid="{00000000-0005-0000-0000-0000BB350000}"/>
    <cellStyle name="___Query11_Invrg v3 pwr hedges no track accts 10.5yr 7.25% 4yr cash cut $51.73 P50 2" xfId="18118" xr:uid="{00000000-0005-0000-0000-0000BC350000}"/>
    <cellStyle name="___Query11_Invrg v3 pwr hedges no track accts 10.5yr 7.25% 4yr cash cut $51.73 P50_BeechR Pivot Table 12.2.09" xfId="18119" xr:uid="{00000000-0005-0000-0000-0000BD350000}"/>
    <cellStyle name="___Query11_Invrg v3 pwr hedges no track accts 10.5yr 7.25% 4yr cash cut $51.73 P50_BeechR Pivot Table 12.2.09 2" xfId="18120" xr:uid="{00000000-0005-0000-0000-0000BE350000}"/>
    <cellStyle name="___Query11_IWNA 3-Pack ECCA Sheldon Funding 03202009" xfId="18121" xr:uid="{00000000-0005-0000-0000-0000BF350000}"/>
    <cellStyle name="___Query11_IWNA 3-Pack ECCA Sheldon Funding 03202009 2" xfId="18122" xr:uid="{00000000-0005-0000-0000-0000C0350000}"/>
    <cellStyle name="___Query11_IWNA Ptfl v2 10yr 7.25% $320 upfront 99% hedge loss P50" xfId="18123" xr:uid="{00000000-0005-0000-0000-0000C1350000}"/>
    <cellStyle name="___Query11_IWNA Ptfl v2 10yr 7.25% $320 upfront 99% hedge loss P50 2" xfId="18124" xr:uid="{00000000-0005-0000-0000-0000C2350000}"/>
    <cellStyle name="___Query11_IWNA Ptfl v2 11yr 7.50% $320 upfront P50 with FVO" xfId="18125" xr:uid="{00000000-0005-0000-0000-0000C3350000}"/>
    <cellStyle name="___Query11_IWNA Ptfl v2 11yr 7.50% $320 upfront P50 with FVO 2" xfId="18126" xr:uid="{00000000-0005-0000-0000-0000C4350000}"/>
    <cellStyle name="___Query11_IWNA v1 10yr 7.25% $290 upfront no bonus 42% 2009 tax realloc P50" xfId="18127" xr:uid="{00000000-0005-0000-0000-0000C5350000}"/>
    <cellStyle name="___Query11_IWNA v1 10yr 7.25% $290 upfront no bonus 42% 2009 tax realloc P50 2" xfId="18128" xr:uid="{00000000-0005-0000-0000-0000C6350000}"/>
    <cellStyle name="___Query11_Key Results" xfId="18129" xr:uid="{00000000-0005-0000-0000-0000C7350000}"/>
    <cellStyle name="___Query11_Key Results 2" xfId="18130" xr:uid="{00000000-0005-0000-0000-0000C8350000}"/>
    <cellStyle name="___Query11_Key Results_BeechR Pivot Table 12.2.09" xfId="18131" xr:uid="{00000000-0005-0000-0000-0000C9350000}"/>
    <cellStyle name="___Query11_Key Results_BeechR Pivot Table 12.2.09 2" xfId="18132" xr:uid="{00000000-0005-0000-0000-0000CA350000}"/>
    <cellStyle name="___Query11_Ledge_0416_Grant and TE" xfId="18133" xr:uid="{00000000-0005-0000-0000-0000CB350000}"/>
    <cellStyle name="___Query11_Ledge_0416_Grant and TE 2" xfId="18134" xr:uid="{00000000-0005-0000-0000-0000CC350000}"/>
    <cellStyle name="___Query11_Levered Beech Ridge _100709" xfId="18135" xr:uid="{00000000-0005-0000-0000-0000CD350000}"/>
    <cellStyle name="___Query11_Levered Beech Ridge _100709 2" xfId="18136" xr:uid="{00000000-0005-0000-0000-0000CE350000}"/>
    <cellStyle name="___Query11_Levered Beech Ridge _100709_BeechR Pivot Table 12.2.09" xfId="18137" xr:uid="{00000000-0005-0000-0000-0000CF350000}"/>
    <cellStyle name="___Query11_Levered Beech Ridge _100709_BeechR Pivot Table 12.2.09 2" xfId="18138" xr:uid="{00000000-0005-0000-0000-0000D0350000}"/>
    <cellStyle name="___Query11_Levered Beech Ridge _102709" xfId="18139" xr:uid="{00000000-0005-0000-0000-0000D1350000}"/>
    <cellStyle name="___Query11_Levered Beech Ridge _102709 2" xfId="18140" xr:uid="{00000000-0005-0000-0000-0000D2350000}"/>
    <cellStyle name="___Query11_Levered Beech Ridge _102709_BeechR Pivot Table 12.2.09" xfId="18141" xr:uid="{00000000-0005-0000-0000-0000D3350000}"/>
    <cellStyle name="___Query11_Levered Beech Ridge _102709_BeechR Pivot Table 12.2.09 2" xfId="18142" xr:uid="{00000000-0005-0000-0000-0000D4350000}"/>
    <cellStyle name="___Query11_Levered Beech Ridge _110209" xfId="18143" xr:uid="{00000000-0005-0000-0000-0000D5350000}"/>
    <cellStyle name="___Query11_Levered Beech Ridge _110209 2" xfId="18144" xr:uid="{00000000-0005-0000-0000-0000D6350000}"/>
    <cellStyle name="___Query11_Levered Beech Ridge _110209_BeechR Pivot Table 12.2.09" xfId="18145" xr:uid="{00000000-0005-0000-0000-0000D7350000}"/>
    <cellStyle name="___Query11_Levered Beech Ridge _110209_BeechR Pivot Table 12.2.09 2" xfId="18146" xr:uid="{00000000-0005-0000-0000-0000D8350000}"/>
    <cellStyle name="___Query11_Levered Grand Ridge Exp 07082009_LIVE" xfId="18147" xr:uid="{00000000-0005-0000-0000-0000D9350000}"/>
    <cellStyle name="___Query11_Levered Grand Ridge Exp 07082009_LIVE 2" xfId="18148" xr:uid="{00000000-0005-0000-0000-0000DA350000}"/>
    <cellStyle name="___Query11_Levered Grand Ridge Exp 07082009_LIVE_BeechR Pivot Table 12.2.09" xfId="18149" xr:uid="{00000000-0005-0000-0000-0000DB350000}"/>
    <cellStyle name="___Query11_Levered Grand Ridge Exp 07082009_LIVE_BeechR Pivot Table 12.2.09 2" xfId="18150" xr:uid="{00000000-0005-0000-0000-0000DC350000}"/>
    <cellStyle name="___Query11_Levered Grand Ridge Exp_05042009" xfId="18151" xr:uid="{00000000-0005-0000-0000-0000DD350000}"/>
    <cellStyle name="___Query11_Levered Grand Ridge Exp_05042009 2" xfId="18152" xr:uid="{00000000-0005-0000-0000-0000DE350000}"/>
    <cellStyle name="___Query11_Levered Grand Ridge Exp_05042009_BeechR Pivot Table 12.2.09" xfId="18153" xr:uid="{00000000-0005-0000-0000-0000DF350000}"/>
    <cellStyle name="___Query11_Levered Grand Ridge Exp_05042009_BeechR Pivot Table 12.2.09 2" xfId="18154" xr:uid="{00000000-0005-0000-0000-0000E0350000}"/>
    <cellStyle name="___Query11_Levered Grand Ridge II-III_20yr 130 MW PPA_10032008" xfId="18155" xr:uid="{00000000-0005-0000-0000-0000E1350000}"/>
    <cellStyle name="___Query11_Levered Grand Ridge II-III_20yr 130 MW PPA_10032008 2" xfId="18156" xr:uid="{00000000-0005-0000-0000-0000E2350000}"/>
    <cellStyle name="___Query11_Levered Grand Ridge II-III_20yr 130 MW PPA_10032008_BeechR Pivot Table 12.2.09" xfId="18157" xr:uid="{00000000-0005-0000-0000-0000E3350000}"/>
    <cellStyle name="___Query11_Levered Grand Ridge II-III_20yr 130 MW PPA_10032008_BeechR Pivot Table 12.2.09 2" xfId="18158" xr:uid="{00000000-0005-0000-0000-0000E4350000}"/>
    <cellStyle name="___Query11_Levered White Oak 99 MW_shared reconductor with IP08_040308" xfId="18159" xr:uid="{00000000-0005-0000-0000-0000E5350000}"/>
    <cellStyle name="___Query11_Levered White Oak 99 MW_shared reconductor with IP08_040308 2" xfId="18160" xr:uid="{00000000-0005-0000-0000-0000E6350000}"/>
    <cellStyle name="___Query11_Levered White Oak 99 MW_shared reconductor with IP08_040308_BeechR Pivot Table 12.2.09" xfId="18161" xr:uid="{00000000-0005-0000-0000-0000E7350000}"/>
    <cellStyle name="___Query11_Levered White Oak 99 MW_shared reconductor with IP08_040308_BeechR Pivot Table 12.2.09 2" xfId="18162" xr:uid="{00000000-0005-0000-0000-0000E8350000}"/>
    <cellStyle name="___Query11_LeveredGrand_Ridge_II-III_020909_incl Grant NOL Bonus Dep" xfId="18163" xr:uid="{00000000-0005-0000-0000-0000E9350000}"/>
    <cellStyle name="___Query11_LeveredGrand_Ridge_II-III_020909_incl Grant NOL Bonus Dep 2" xfId="18164" xr:uid="{00000000-0005-0000-0000-0000EA350000}"/>
    <cellStyle name="___Query11_LeveredGrand_Ridge_II-III_020909_incl Grant NOL Bonus Dep_BeechR Pivot Table 12.2.09" xfId="18165" xr:uid="{00000000-0005-0000-0000-0000EB350000}"/>
    <cellStyle name="___Query11_LeveredGrand_Ridge_II-III_020909_incl Grant NOL Bonus Dep_BeechR Pivot Table 12.2.09 2" xfId="18166" xr:uid="{00000000-0005-0000-0000-0000EC350000}"/>
    <cellStyle name="___Query11_Naturener Montana Portfolio_temp_Part2" xfId="18167" xr:uid="{00000000-0005-0000-0000-0000ED350000}"/>
    <cellStyle name="___Query11_Naturener Montana Portfolio_temp_Part2 2" xfId="18168" xr:uid="{00000000-0005-0000-0000-0000EE350000}"/>
    <cellStyle name="___Query11_NEW GRII_III Debt_032509 v1 (2)" xfId="18169" xr:uid="{00000000-0005-0000-0000-0000EF350000}"/>
    <cellStyle name="___Query11_NEW GRII_III Debt_032509 v1 (2) 2" xfId="18170" xr:uid="{00000000-0005-0000-0000-0000F0350000}"/>
    <cellStyle name="___Query11_NEW GRII_III Debt_032509 v1 (2)_BeechR Pivot Table 12.2.09" xfId="18171" xr:uid="{00000000-0005-0000-0000-0000F1350000}"/>
    <cellStyle name="___Query11_NEW GRII_III Debt_032509 v1 (2)_BeechR Pivot Table 12.2.09 2" xfId="18172" xr:uid="{00000000-0005-0000-0000-0000F2350000}"/>
    <cellStyle name="___Query11_NEW Levered GRII&amp;III_04092009_MCF v1" xfId="18173" xr:uid="{00000000-0005-0000-0000-0000F3350000}"/>
    <cellStyle name="___Query11_NEW Levered GRII&amp;III_04092009_MCF v1 2" xfId="18174" xr:uid="{00000000-0005-0000-0000-0000F4350000}"/>
    <cellStyle name="___Query11_NEW Levered GRII&amp;III_04092009_MCF v1_BeechR Pivot Table 12.2.09" xfId="18175" xr:uid="{00000000-0005-0000-0000-0000F5350000}"/>
    <cellStyle name="___Query11_NEW Levered GRII&amp;III_04092009_MCF v1_BeechR Pivot Table 12.2.09 2" xfId="18176" xr:uid="{00000000-0005-0000-0000-0000F6350000}"/>
    <cellStyle name="___Query11_Oceana_142MW_Vesta1.8_101909" xfId="18177" xr:uid="{00000000-0005-0000-0000-0000F7350000}"/>
    <cellStyle name="___Query11_Oceana_142MW_Vesta1.8_101909 2" xfId="18178" xr:uid="{00000000-0005-0000-0000-0000F8350000}"/>
    <cellStyle name="___Query11_Ormat 6-7-2007  v19b accounting v4 12-19-07" xfId="18179" xr:uid="{00000000-0005-0000-0000-0000F9350000}"/>
    <cellStyle name="___Query11_Ormat 6-7-2007  v19b accounting v4 12-19-07 2" xfId="18180" xr:uid="{00000000-0005-0000-0000-0000FA350000}"/>
    <cellStyle name="___Query11_Prarie Breeze Developer Model_041409_v2" xfId="18181" xr:uid="{00000000-0005-0000-0000-0000FB350000}"/>
    <cellStyle name="___Query11_Prarie Breeze Developer Model_041409_v2 2" xfId="18182" xr:uid="{00000000-0005-0000-0000-0000FC350000}"/>
    <cellStyle name="___Query11_Pre-Tax GAAP" xfId="18183" xr:uid="{00000000-0005-0000-0000-0000FD350000}"/>
    <cellStyle name="___Query11_Pre-Tax GAAP 2" xfId="18184" xr:uid="{00000000-0005-0000-0000-0000FE350000}"/>
    <cellStyle name="___Query11_Raleigh Model (78MW) 09082009_V2" xfId="18185" xr:uid="{00000000-0005-0000-0000-0000FF350000}"/>
    <cellStyle name="___Query11_Raleigh Model (78MW) 09082009_V2 2" xfId="18186" xr:uid="{00000000-0005-0000-0000-000000360000}"/>
    <cellStyle name="___Query11_Raleigh Model (78MW) 09082009_V2_BeechR Pivot Table 12.2.09" xfId="18187" xr:uid="{00000000-0005-0000-0000-000001360000}"/>
    <cellStyle name="___Query11_Raleigh Model (78MW) 09082009_V2_BeechR Pivot Table 12.2.09 2" xfId="18188" xr:uid="{00000000-0005-0000-0000-000002360000}"/>
    <cellStyle name="___Query11_Sheet1" xfId="18189" xr:uid="{00000000-0005-0000-0000-000003360000}"/>
    <cellStyle name="___Query11_Sheet1 2" xfId="18190" xr:uid="{00000000-0005-0000-0000-000004360000}"/>
    <cellStyle name="___Query11_Sweden Hills 51MW_081809_AEP bid" xfId="18191" xr:uid="{00000000-0005-0000-0000-000005360000}"/>
    <cellStyle name="___Query11_Sweden Hills 51MW_081809_AEP bid 2" xfId="18192" xr:uid="{00000000-0005-0000-0000-000006360000}"/>
    <cellStyle name="___Query11_Tri-County Wind_042409_Grant and TE_as bid" xfId="18193" xr:uid="{00000000-0005-0000-0000-000007360000}"/>
    <cellStyle name="___Query11_Tri-County Wind_042409_Grant and TE_as bid 2" xfId="18194" xr:uid="{00000000-0005-0000-0000-000008360000}"/>
    <cellStyle name="___Query11_Tri-County Wind_101309_Grant and TE_200MW_1.6XLE" xfId="18195" xr:uid="{00000000-0005-0000-0000-000009360000}"/>
    <cellStyle name="___Query11_Tri-County Wind_101309_Grant and TE_200MW_1.6XLE 2" xfId="18196" xr:uid="{00000000-0005-0000-0000-00000A360000}"/>
    <cellStyle name="___Query11_Tri-County Wind_101509_Grant and TE_200MW_1.6XLE" xfId="18197" xr:uid="{00000000-0005-0000-0000-00000B360000}"/>
    <cellStyle name="___Query11_Tri-County Wind_101509_Grant and TE_200MW_1.6XLE 2" xfId="18198" xr:uid="{00000000-0005-0000-0000-00000C360000}"/>
    <cellStyle name="___Query11_Turkey Track Completion Reserve Acct_11 10 08" xfId="18199" xr:uid="{00000000-0005-0000-0000-00000D360000}"/>
    <cellStyle name="___Query11_Turkey Track Completion Reserve Acct_11 10 08 2" xfId="18200" xr:uid="{00000000-0005-0000-0000-00000E360000}"/>
    <cellStyle name="___Query11_Unlev McAdoo &amp; GR Combined 022008- Final" xfId="18201" xr:uid="{00000000-0005-0000-0000-00000F360000}"/>
    <cellStyle name="___Query11_Unlev McAdoo &amp; GR Combined 022008- Final 2" xfId="18202" xr:uid="{00000000-0005-0000-0000-000010360000}"/>
    <cellStyle name="___Query11_Unlev McAdoo &amp; GR Combined 022008- Final_BeechR Pivot Table 12.2.09" xfId="18203" xr:uid="{00000000-0005-0000-0000-000011360000}"/>
    <cellStyle name="___Query11_Unlev McAdoo &amp; GR Combined 022008- Final_BeechR Pivot Table 12.2.09 2" xfId="18204" xr:uid="{00000000-0005-0000-0000-000012360000}"/>
    <cellStyle name="___Query11_Unlev McAdoo &amp; GR Combined 10242008-funding v8" xfId="18205" xr:uid="{00000000-0005-0000-0000-000013360000}"/>
    <cellStyle name="___Query11_Unlev McAdoo &amp; GR Combined 10242008-funding v8 2" xfId="18206" xr:uid="{00000000-0005-0000-0000-000014360000}"/>
    <cellStyle name="___Query11_Unlev McAdoo &amp; GR Combined 10242008-funding v8_BeechR Pivot Table 12.2.09" xfId="18207" xr:uid="{00000000-0005-0000-0000-000015360000}"/>
    <cellStyle name="___Query11_Unlev McAdoo &amp; GR Combined 10242008-funding v8_BeechR Pivot Table 12.2.09 2" xfId="18208" xr:uid="{00000000-0005-0000-0000-000016360000}"/>
    <cellStyle name="___Query11_Unlev McAdoo &amp; GR Combined 10242008-funding v8_wake effect" xfId="18209" xr:uid="{00000000-0005-0000-0000-000017360000}"/>
    <cellStyle name="___Query11_Unlev McAdoo &amp; GR Combined 10242008-funding v8_wake effect 2" xfId="18210" xr:uid="{00000000-0005-0000-0000-000018360000}"/>
    <cellStyle name="___Query11_Unlev McAdoo &amp; GR Combined 10242008-funding v8_wake effect_BeechR Pivot Table 12.2.09" xfId="18211" xr:uid="{00000000-0005-0000-0000-000019360000}"/>
    <cellStyle name="___Query11_Unlev McAdoo &amp; GR Combined 10242008-funding v8_wake effect_BeechR Pivot Table 12.2.09 2" xfId="18212" xr:uid="{00000000-0005-0000-0000-00001A360000}"/>
    <cellStyle name="___Query11_Unlevered Wildcat 04222008_Dep Update" xfId="18213" xr:uid="{00000000-0005-0000-0000-00001B360000}"/>
    <cellStyle name="___Query11_Unlevered Wildcat 04222008_Dep Update 2" xfId="18214" xr:uid="{00000000-0005-0000-0000-00001C360000}"/>
    <cellStyle name="___Query11_Unlevered Wildcat 04222008_Dep Update v2" xfId="18215" xr:uid="{00000000-0005-0000-0000-00001D360000}"/>
    <cellStyle name="___Query11_Unlevered Wildcat 04222008_Dep Update v2 2" xfId="18216" xr:uid="{00000000-0005-0000-0000-00001E360000}"/>
    <cellStyle name="___Query11_Unlevered Wildcat 04222008_Dep Update v2_BeechR Pivot Table 12.2.09" xfId="18217" xr:uid="{00000000-0005-0000-0000-00001F360000}"/>
    <cellStyle name="___Query11_Unlevered Wildcat 04222008_Dep Update v2_BeechR Pivot Table 12.2.09 2" xfId="18218" xr:uid="{00000000-0005-0000-0000-000020360000}"/>
    <cellStyle name="___Query11_Unlevered Wildcat 04222008_Dep Update with 2008 stub year" xfId="18219" xr:uid="{00000000-0005-0000-0000-000021360000}"/>
    <cellStyle name="___Query11_Unlevered Wildcat 04222008_Dep Update with 2008 stub year 2" xfId="18220" xr:uid="{00000000-0005-0000-0000-000022360000}"/>
    <cellStyle name="___Query11_Unlevered Wildcat 04222008_Dep Update with 2008 stub year_BeechR Pivot Table 12.2.09" xfId="18221" xr:uid="{00000000-0005-0000-0000-000023360000}"/>
    <cellStyle name="___Query11_Unlevered Wildcat 04222008_Dep Update with 2008 stub year_BeechR Pivot Table 12.2.09 2" xfId="18222" xr:uid="{00000000-0005-0000-0000-000024360000}"/>
    <cellStyle name="___Query11_Unlevered Wildcat 04222008_Dep Update_BeechR Pivot Table 12.2.09" xfId="18223" xr:uid="{00000000-0005-0000-0000-000025360000}"/>
    <cellStyle name="___Query11_Unlevered Wildcat 04222008_Dep Update_BeechR Pivot Table 12.2.09 2" xfId="18224" xr:uid="{00000000-0005-0000-0000-000026360000}"/>
    <cellStyle name="___Query11_Unlevered Willow Creek 72MWs_111907" xfId="18225" xr:uid="{00000000-0005-0000-0000-000027360000}"/>
    <cellStyle name="___Query11_Unlevered Willow Creek 72MWs_111907 2" xfId="18226" xr:uid="{00000000-0005-0000-0000-000028360000}"/>
    <cellStyle name="___Query11_Unlevered Willow Creek 72MWs_111907_BeechR Pivot Table 12.2.09" xfId="18227" xr:uid="{00000000-0005-0000-0000-000029360000}"/>
    <cellStyle name="___Query11_Unlevered Willow Creek 72MWs_111907_BeechR Pivot Table 12.2.09 2" xfId="18228" xr:uid="{00000000-0005-0000-0000-00002A360000}"/>
    <cellStyle name="___Query11_Unlevered_Beech_Ridge_100_5MW_021009_optimized NCF" xfId="18229" xr:uid="{00000000-0005-0000-0000-00002B360000}"/>
    <cellStyle name="___Query11_Unlevered_Beech_Ridge_100_5MW_021009_optimized NCF 2" xfId="18230" xr:uid="{00000000-0005-0000-0000-00002C360000}"/>
    <cellStyle name="___Query11_Unlevered_Grand Ridge_010809_v3" xfId="18231" xr:uid="{00000000-0005-0000-0000-00002D360000}"/>
    <cellStyle name="___Query11_Unlevered_Grand Ridge_010809_v3 2" xfId="18232" xr:uid="{00000000-0005-0000-0000-00002E360000}"/>
    <cellStyle name="___Query11_Unlevered_Grand Ridge_010809_v3_BeechR Pivot Table 12.2.09" xfId="18233" xr:uid="{00000000-0005-0000-0000-00002F360000}"/>
    <cellStyle name="___Query11_Unlevered_Grand Ridge_010809_v3_BeechR Pivot Table 12.2.09 2" xfId="18234" xr:uid="{00000000-0005-0000-0000-000030360000}"/>
    <cellStyle name="___Query11_UPC New York Wind 1-8-08 v equity method FINAL" xfId="18235" xr:uid="{00000000-0005-0000-0000-000031360000}"/>
    <cellStyle name="___Query11_UPC New York Wind 1-8-08 v equity method FINAL 2" xfId="18236" xr:uid="{00000000-0005-0000-0000-000032360000}"/>
    <cellStyle name="___Query11_Vantage Cash FLow 100609" xfId="18237" xr:uid="{00000000-0005-0000-0000-000033360000}"/>
    <cellStyle name="___Query11_Vantage Cash FLow 100609 2" xfId="18238" xr:uid="{00000000-0005-0000-0000-000034360000}"/>
    <cellStyle name="___Query11_Vantage Model_PGE 15yr PPA_062409" xfId="18239" xr:uid="{00000000-0005-0000-0000-000035360000}"/>
    <cellStyle name="___Query11_Vantage Model_PGE 15yr PPA_062409 2" xfId="18240" xr:uid="{00000000-0005-0000-0000-000036360000}"/>
    <cellStyle name="___Query11_Vantage Model_PGE 15yr PPA_073009_JAR" xfId="18241" xr:uid="{00000000-0005-0000-0000-000037360000}"/>
    <cellStyle name="___Query11_Vantage Model_PGE 15yr PPA_073009_JAR 2" xfId="18242" xr:uid="{00000000-0005-0000-0000-000038360000}"/>
    <cellStyle name="___Query11_Vantage Model_PGE 15yr PPA_100909" xfId="18243" xr:uid="{00000000-0005-0000-0000-000039360000}"/>
    <cellStyle name="___Query11_Vantage Model_PGE 15yr PPA_100909 2" xfId="18244" xr:uid="{00000000-0005-0000-0000-00003A360000}"/>
    <cellStyle name="___Query11_Vento III v17i (8.9% Haircut, 60% Tax)" xfId="18245" xr:uid="{00000000-0005-0000-0000-00003B360000}"/>
    <cellStyle name="___Query11_Vento III v22i (Haircut, 6Y CF, 76% tax)" xfId="18246" xr:uid="{00000000-0005-0000-0000-00003C360000}"/>
    <cellStyle name="___Query11_Vento III v28g Base" xfId="18247" xr:uid="{00000000-0005-0000-0000-00003D360000}"/>
    <cellStyle name="___Query11_Vento III v28k JPMyyy" xfId="18248" xr:uid="{00000000-0005-0000-0000-00003E360000}"/>
    <cellStyle name="___Query11_White Oak_67.5_150MW_110409_OUR CASE" xfId="18249" xr:uid="{00000000-0005-0000-0000-00003F360000}"/>
    <cellStyle name="___Query11_White Oak_67.5_150MW_110409_OUR CASE 2" xfId="18250" xr:uid="{00000000-0005-0000-0000-000040360000}"/>
    <cellStyle name="___Query11_WPP - Ormat 6-5-2007  v19i with internal accounting v3 eq method FINAL" xfId="18251" xr:uid="{00000000-0005-0000-0000-000041360000}"/>
    <cellStyle name="___Query11_WPP - Ormat 6-5-2007  v19i with internal accounting v3 eq method FINAL 2" xfId="18252" xr:uid="{00000000-0005-0000-0000-000042360000}"/>
    <cellStyle name="___Sheet1" xfId="18253" xr:uid="{00000000-0005-0000-0000-000043360000}"/>
    <cellStyle name="___Sheet1 (2)" xfId="18254" xr:uid="{00000000-0005-0000-0000-000044360000}"/>
    <cellStyle name="___Sheet1 (2)_071212 Unlevered McCormick Model - 2003 version" xfId="18255" xr:uid="{00000000-0005-0000-0000-000045360000}"/>
    <cellStyle name="___Sheet1_071212 Unlevered McCormick Model - 2003 version" xfId="18256" xr:uid="{00000000-0005-0000-0000-000046360000}"/>
    <cellStyle name="___Sheet2" xfId="18257" xr:uid="{00000000-0005-0000-0000-000047360000}"/>
    <cellStyle name="___Sheet2_071212 Unlevered McCormick Model - 2003 version" xfId="18258" xr:uid="{00000000-0005-0000-0000-000048360000}"/>
    <cellStyle name="___Sheet2_ClearSky_AEP_Min_04.04.02_Bank" xfId="18259" xr:uid="{00000000-0005-0000-0000-000049360000}"/>
    <cellStyle name="___Sheet2_ClearSky_AEP_Min_04.04.02_Bank 2" xfId="18260" xr:uid="{00000000-0005-0000-0000-00004A360000}"/>
    <cellStyle name="___Sheet2_ClearSky_AEP_Min_04.04.02_Bank 2 2" xfId="18261" xr:uid="{00000000-0005-0000-0000-00004B360000}"/>
    <cellStyle name="___Sheet2_ClearSky_AEP_Min_04.04.02_Bank 3" xfId="18262" xr:uid="{00000000-0005-0000-0000-00004C360000}"/>
    <cellStyle name="___Sheet2_ClearSky_AEP_Min_04.04.02_Bank 3 2" xfId="18263" xr:uid="{00000000-0005-0000-0000-00004D360000}"/>
    <cellStyle name="___Sheet2_ClearSky_AEP_Min_04.04.02_Bank 4" xfId="18264" xr:uid="{00000000-0005-0000-0000-00004E360000}"/>
    <cellStyle name="___Sheet2_ClearSky_AEP_Min_04.04.02_Bank 4 2" xfId="18265" xr:uid="{00000000-0005-0000-0000-00004F360000}"/>
    <cellStyle name="___Sheet2_ClearSky_AEP_Min_04.04.02_Bank 5" xfId="18266" xr:uid="{00000000-0005-0000-0000-000050360000}"/>
    <cellStyle name="___Sheet2_ClearSky_AEP_Min_04.04.02_Bank 5 2" xfId="18267" xr:uid="{00000000-0005-0000-0000-000051360000}"/>
    <cellStyle name="___Sheet2_ClearSky_AEP_Min_04.04.02_Bank 6" xfId="18268" xr:uid="{00000000-0005-0000-0000-000052360000}"/>
    <cellStyle name="___Sheet2_Clearsky_internal_050301" xfId="18269" xr:uid="{00000000-0005-0000-0000-000053360000}"/>
    <cellStyle name="___Sheet2_Clearsky_internal_070201" xfId="18270" xr:uid="{00000000-0005-0000-0000-000054360000}"/>
    <cellStyle name="___Sheet2_Clearsky_internal_070201 2" xfId="18271" xr:uid="{00000000-0005-0000-0000-000055360000}"/>
    <cellStyle name="___Sheet2_Clearsky_internal_070201 2 2" xfId="18272" xr:uid="{00000000-0005-0000-0000-000056360000}"/>
    <cellStyle name="___Sheet2_Clearsky_internal_070201 3" xfId="18273" xr:uid="{00000000-0005-0000-0000-000057360000}"/>
    <cellStyle name="___Sheet2_Clearsky_internal_070201 3 2" xfId="18274" xr:uid="{00000000-0005-0000-0000-000058360000}"/>
    <cellStyle name="___Sheet2_Clearsky_internal_070201 4" xfId="18275" xr:uid="{00000000-0005-0000-0000-000059360000}"/>
    <cellStyle name="___Sheet2_Clearsky_internal_070201 4 2" xfId="18276" xr:uid="{00000000-0005-0000-0000-00005A360000}"/>
    <cellStyle name="___Sheet2_Clearsky_internal_070201 5" xfId="18277" xr:uid="{00000000-0005-0000-0000-00005B360000}"/>
    <cellStyle name="___Sheet2_Clearsky_internal_070201 5 2" xfId="18278" xr:uid="{00000000-0005-0000-0000-00005C360000}"/>
    <cellStyle name="___Sheet2_Clearsky_internal_070201 6" xfId="18279" xr:uid="{00000000-0005-0000-0000-00005D360000}"/>
    <cellStyle name="___Sheet2_Clearsky_internal_070201.xls Chart 2" xfId="18280" xr:uid="{00000000-0005-0000-0000-00005E360000}"/>
    <cellStyle name="___Sheet2_Clearsky_internal_070201.xls Chart 2 2" xfId="18281" xr:uid="{00000000-0005-0000-0000-00005F360000}"/>
    <cellStyle name="___Sheet2_Clearsky_internal_070201.xls Chart 2 2 2" xfId="18282" xr:uid="{00000000-0005-0000-0000-000060360000}"/>
    <cellStyle name="___Sheet2_Clearsky_internal_070201.xls Chart 2 3" xfId="18283" xr:uid="{00000000-0005-0000-0000-000061360000}"/>
    <cellStyle name="___Sheet2_Clearsky_internal_070201.xls Chart 2 3 2" xfId="18284" xr:uid="{00000000-0005-0000-0000-000062360000}"/>
    <cellStyle name="___Sheet2_Clearsky_internal_070201.xls Chart 2 4" xfId="18285" xr:uid="{00000000-0005-0000-0000-000063360000}"/>
    <cellStyle name="___Sheet2_Clearsky_internal_070201.xls Chart 2 4 2" xfId="18286" xr:uid="{00000000-0005-0000-0000-000064360000}"/>
    <cellStyle name="___Sheet2_Clearsky_internal_070201.xls Chart 2 5" xfId="18287" xr:uid="{00000000-0005-0000-0000-000065360000}"/>
    <cellStyle name="___Sheet2_Clearsky_internal_070201.xls Chart 2 5 2" xfId="18288" xr:uid="{00000000-0005-0000-0000-000066360000}"/>
    <cellStyle name="___Sheet2_Clearsky_internal_070201.xls Chart 2 6" xfId="18289" xr:uid="{00000000-0005-0000-0000-000067360000}"/>
    <cellStyle name="___Sheet2_Clearsky_internal_070201_1" xfId="18290" xr:uid="{00000000-0005-0000-0000-000068360000}"/>
    <cellStyle name="___Sheet2_Clearsky_internal_070201_Clearsky_Outside_070201.xls Chart 2" xfId="18291" xr:uid="{00000000-0005-0000-0000-000069360000}"/>
    <cellStyle name="___Sheet2_Clearsky_Outside_070201.xls Chart 2" xfId="18292" xr:uid="{00000000-0005-0000-0000-00006A360000}"/>
    <cellStyle name="___Sheet2_EWC 43.5MW8oMtresc 3_25_021" xfId="18293" xr:uid="{00000000-0005-0000-0000-00006B360000}"/>
    <cellStyle name="___Sheet2_EWC 43.5MW8oMtresc 3_25_021 2" xfId="18294" xr:uid="{00000000-0005-0000-0000-00006C360000}"/>
    <cellStyle name="___Sheet2_EWC 43.5MW8oMtresc 3_25_021 2 2" xfId="18295" xr:uid="{00000000-0005-0000-0000-00006D360000}"/>
    <cellStyle name="___Sheet2_EWC 43.5MW8oMtresc 3_25_021 2 2 2" xfId="18296" xr:uid="{00000000-0005-0000-0000-00006E360000}"/>
    <cellStyle name="___Sheet2_EWC 43.5MW8oMtresc 3_25_021 2 3" xfId="18297" xr:uid="{00000000-0005-0000-0000-00006F360000}"/>
    <cellStyle name="___Sheet2_EWC 43.5MW8oMtresc 3_25_021 2 3 2" xfId="18298" xr:uid="{00000000-0005-0000-0000-000070360000}"/>
    <cellStyle name="___Sheet2_EWC 43.5MW8oMtresc 3_25_021 2 4" xfId="18299" xr:uid="{00000000-0005-0000-0000-000071360000}"/>
    <cellStyle name="___Sheet2_EWC 43.5MW8oMtresc 3_25_021 2 4 2" xfId="18300" xr:uid="{00000000-0005-0000-0000-000072360000}"/>
    <cellStyle name="___Sheet2_EWC 43.5MW8oMtresc 3_25_021 2 5" xfId="18301" xr:uid="{00000000-0005-0000-0000-000073360000}"/>
    <cellStyle name="___Sheet2_EWC 43.5MW8oMtresc 3_25_021 2 5 2" xfId="18302" xr:uid="{00000000-0005-0000-0000-000074360000}"/>
    <cellStyle name="___Sheet2_EWC 43.5MW8oMtresc 3_25_021 2 6" xfId="18303" xr:uid="{00000000-0005-0000-0000-000075360000}"/>
    <cellStyle name="___Sheet2_EWC 43.5MW8oMtresc 3_25_021 3" xfId="18304" xr:uid="{00000000-0005-0000-0000-000076360000}"/>
    <cellStyle name="___Sheet2_EWC 43.5MW8oMtresc 3_25_021 3 2" xfId="18305" xr:uid="{00000000-0005-0000-0000-000077360000}"/>
    <cellStyle name="___Sheet2_EWC 43.5MW8oMtresc 3_25_021 3 2 2" xfId="18306" xr:uid="{00000000-0005-0000-0000-000078360000}"/>
    <cellStyle name="___Sheet2_EWC 43.5MW8oMtresc 3_25_021 3 3" xfId="18307" xr:uid="{00000000-0005-0000-0000-000079360000}"/>
    <cellStyle name="___Sheet2_EWC 43.5MW8oMtresc 3_25_021 3 3 2" xfId="18308" xr:uid="{00000000-0005-0000-0000-00007A360000}"/>
    <cellStyle name="___Sheet2_EWC 43.5MW8oMtresc 3_25_021 3 4" xfId="18309" xr:uid="{00000000-0005-0000-0000-00007B360000}"/>
    <cellStyle name="___Sheet2_EWC 43.5MW8oMtresc 3_25_021 3 4 2" xfId="18310" xr:uid="{00000000-0005-0000-0000-00007C360000}"/>
    <cellStyle name="___Sheet2_EWC 43.5MW8oMtresc 3_25_021 3 5" xfId="18311" xr:uid="{00000000-0005-0000-0000-00007D360000}"/>
    <cellStyle name="___Sheet2_EWC 43.5MW8oMtresc 3_25_021 3 5 2" xfId="18312" xr:uid="{00000000-0005-0000-0000-00007E360000}"/>
    <cellStyle name="___Sheet2_EWC 43.5MW8oMtresc 3_25_021 3 6" xfId="18313" xr:uid="{00000000-0005-0000-0000-00007F360000}"/>
    <cellStyle name="___Sheet2_EWC 43.5MW8oMtresc 3_25_021 4" xfId="18314" xr:uid="{00000000-0005-0000-0000-000080360000}"/>
    <cellStyle name="___Sheet2_EWC 43.5MW8oMtresc 3_25_021_1" xfId="18315" xr:uid="{00000000-0005-0000-0000-000081360000}"/>
    <cellStyle name="___Sheet2_EWC 43.5MW8oMtresc 3_25_021_1_071212 Unlevered McCormick Model - 2003 version" xfId="18316" xr:uid="{00000000-0005-0000-0000-000082360000}"/>
    <cellStyle name="___Sheet2_EWC 43.5MW8oMtresc 3_25_021_Book5" xfId="18317" xr:uid="{00000000-0005-0000-0000-000083360000}"/>
    <cellStyle name="___Sheet2_EWC 43.5MW8oMtresc 3_25_021_CHECK - White Creek Final Closing Model_2007 11 16 vequity method FINAL" xfId="18318" xr:uid="{00000000-0005-0000-0000-000084360000}"/>
    <cellStyle name="___Sheet2_EWC 43.5MW8oMtresc 3_25_021_CHECK - White Creek Final Closing Model_2007 11 16 vequity method FINAL 2" xfId="18319" xr:uid="{00000000-0005-0000-0000-000085360000}"/>
    <cellStyle name="___Sheet2_EWC 43.5MW8oMtresc 3_25_021_CHECK - White Creek Final Closing Model_2007 11 16 vequity method FINAL 2 2" xfId="18320" xr:uid="{00000000-0005-0000-0000-000086360000}"/>
    <cellStyle name="___Sheet2_EWC 43.5MW8oMtresc 3_25_021_CHECK - White Creek Final Closing Model_2007 11 16 vequity method FINAL 3" xfId="18321" xr:uid="{00000000-0005-0000-0000-000087360000}"/>
    <cellStyle name="___Sheet2_EWC 43.5MW8oMtresc 3_25_021_Horizon round 1 model vFINAL" xfId="18322" xr:uid="{00000000-0005-0000-0000-000088360000}"/>
    <cellStyle name="___Sheet2_EWC 43.5MW8oMtresc 3_25_021_Horizon round 1 model vFINAL 2" xfId="18323" xr:uid="{00000000-0005-0000-0000-000089360000}"/>
    <cellStyle name="___Sheet2_EWC 43.5MW8oMtresc 3_25_021_Horizon round 1 model vFINAL 2 2" xfId="18324" xr:uid="{00000000-0005-0000-0000-00008A360000}"/>
    <cellStyle name="___Sheet2_EWC 43.5MW8oMtresc 3_25_021_Horizon round 1 model vFINAL 3" xfId="18325" xr:uid="{00000000-0005-0000-0000-00008B360000}"/>
    <cellStyle name="___Sheet2_EWC 43.5MW8oMtresc 3_25_021_Horizon round 1 model vFINAL 3 2" xfId="18326" xr:uid="{00000000-0005-0000-0000-00008C360000}"/>
    <cellStyle name="___Sheet2_EWC 43.5MW8oMtresc 3_25_021_Horizon round 1 model vFINAL 4" xfId="18327" xr:uid="{00000000-0005-0000-0000-00008D360000}"/>
    <cellStyle name="___Sheet2_EWC 43.5MW8oMtresc 3_25_021_Horizon round 1 model vFINAL_1" xfId="18328" xr:uid="{00000000-0005-0000-0000-00008E360000}"/>
    <cellStyle name="___Sheet2_EWC 43.5MW8oMtresc 3_25_021_Horizon round 1 model vFINAL_1 2" xfId="18329" xr:uid="{00000000-0005-0000-0000-00008F360000}"/>
    <cellStyle name="___Sheet2_EWC 43.5MW8oMtresc 3_25_021_Horizon round 1 model vFINAL_1 2 2" xfId="18330" xr:uid="{00000000-0005-0000-0000-000090360000}"/>
    <cellStyle name="___Sheet2_EWC 43.5MW8oMtresc 3_25_021_Horizon round 1 model vFINAL_1 3" xfId="18331" xr:uid="{00000000-0005-0000-0000-000091360000}"/>
    <cellStyle name="___Sheet2_EWC 43.5MW8oMtresc 3_25_021_Horizon round 1 model vFINAL_1 3 2" xfId="18332" xr:uid="{00000000-0005-0000-0000-000092360000}"/>
    <cellStyle name="___Sheet2_EWC 43.5MW8oMtresc 3_25_021_Horizon round 1 model vFINAL_1 4" xfId="18333" xr:uid="{00000000-0005-0000-0000-000093360000}"/>
    <cellStyle name="___Sheet2_EWC 43.5MW8oMtresc 3_25_021_Horizon round 1 model vFINAL_1_Project Farwest III Model 03-20-07 v135" xfId="18334" xr:uid="{00000000-0005-0000-0000-000094360000}"/>
    <cellStyle name="___Sheet2_EWC 43.5MW8oMtresc 3_25_021_Horizon round 1 model vFINAL_1_Project Farwest III Model 03-20-07 v135 2" xfId="18335" xr:uid="{00000000-0005-0000-0000-000095360000}"/>
    <cellStyle name="___Sheet2_EWC 43.5MW8oMtresc 3_25_021_Horizon round 1 model vFINAL_1_Project Farwest III Model 03-20-07 v135 2 2" xfId="18336" xr:uid="{00000000-0005-0000-0000-000096360000}"/>
    <cellStyle name="___Sheet2_EWC 43.5MW8oMtresc 3_25_021_Horizon round 1 model vFINAL_1_Project Farwest III Model 03-20-07 v135 3" xfId="18337" xr:uid="{00000000-0005-0000-0000-000097360000}"/>
    <cellStyle name="___Sheet2_EWC 43.5MW8oMtresc 3_25_021_Horizon round 1 model vFINAL_1_Project Farwest III Model 03-20-07 v135 3 2" xfId="18338" xr:uid="{00000000-0005-0000-0000-000098360000}"/>
    <cellStyle name="___Sheet2_EWC 43.5MW8oMtresc 3_25_021_Horizon round 1 model vFINAL_1_Project Farwest III Model 03-20-07 v135 4" xfId="18339" xr:uid="{00000000-0005-0000-0000-000099360000}"/>
    <cellStyle name="___Sheet2_EWC 43.5MW8oMtresc 3_25_021_Horizon round 1 model vFINAL_1_Project Farwest III Model 03-20-07 v135_UPC G&amp;A (5-3-07)" xfId="18340" xr:uid="{00000000-0005-0000-0000-00009A360000}"/>
    <cellStyle name="___Sheet2_EWC 43.5MW8oMtresc 3_25_021_Horizon round 1 model vFINAL_1_Project Farwest III Model 03-20-07 v135_UPC G&amp;A (5-3-07) 2" xfId="18341" xr:uid="{00000000-0005-0000-0000-00009B360000}"/>
    <cellStyle name="___Sheet2_EWC 43.5MW8oMtresc 3_25_021_Horizon round 1 model vFINAL_1_Project Farwest III Model 03-20-07 v135_UPC G&amp;A (5-3-07) 2 2" xfId="18342" xr:uid="{00000000-0005-0000-0000-00009C360000}"/>
    <cellStyle name="___Sheet2_EWC 43.5MW8oMtresc 3_25_021_Horizon round 1 model vFINAL_1_Project Farwest III Model 03-20-07 v135_UPC G&amp;A (5-3-07) 3" xfId="18343" xr:uid="{00000000-0005-0000-0000-00009D360000}"/>
    <cellStyle name="___Sheet2_EWC 43.5MW8oMtresc 3_25_021_Horizon round 1 model vFINAL_1_Project Farwest III Model 03-20-07 v135_UPC G&amp;A (5-3-07) 3 2" xfId="18344" xr:uid="{00000000-0005-0000-0000-00009E360000}"/>
    <cellStyle name="___Sheet2_EWC 43.5MW8oMtresc 3_25_021_Horizon round 1 model vFINAL_1_Project Farwest III Model 03-20-07 v135_UPC G&amp;A (5-3-07) 4" xfId="18345" xr:uid="{00000000-0005-0000-0000-00009F360000}"/>
    <cellStyle name="___Sheet2_EWC 43.5MW8oMtresc 3_25_021_Horizon round 1 model vFINAL_1_Project Makani Model 04-11-07 v6" xfId="18346" xr:uid="{00000000-0005-0000-0000-0000A0360000}"/>
    <cellStyle name="___Sheet2_EWC 43.5MW8oMtresc 3_25_021_Horizon round 1 model vFINAL_1_Project Makani Model 04-11-07 v6 2" xfId="18347" xr:uid="{00000000-0005-0000-0000-0000A1360000}"/>
    <cellStyle name="___Sheet2_EWC 43.5MW8oMtresc 3_25_021_Horizon round 1 model vFINAL_1_Project Makani Model 04-11-07 v6 2 2" xfId="18348" xr:uid="{00000000-0005-0000-0000-0000A2360000}"/>
    <cellStyle name="___Sheet2_EWC 43.5MW8oMtresc 3_25_021_Horizon round 1 model vFINAL_1_Project Makani Model 04-11-07 v6 3" xfId="18349" xr:uid="{00000000-0005-0000-0000-0000A3360000}"/>
    <cellStyle name="___Sheet2_EWC 43.5MW8oMtresc 3_25_021_Horizon round 1 model vFINAL_1_Project Makani Model 04-11-07 v6 3 2" xfId="18350" xr:uid="{00000000-0005-0000-0000-0000A4360000}"/>
    <cellStyle name="___Sheet2_EWC 43.5MW8oMtresc 3_25_021_Horizon round 1 model vFINAL_1_Project Makani Model 04-11-07 v6 4" xfId="18351" xr:uid="{00000000-0005-0000-0000-0000A5360000}"/>
    <cellStyle name="___Sheet2_EWC 43.5MW8oMtresc 3_25_021_Horizon round 1 model vFINAL_1_Project Makani Model 04-11-07 v6_UPC G&amp;A (5-3-07)" xfId="18352" xr:uid="{00000000-0005-0000-0000-0000A6360000}"/>
    <cellStyle name="___Sheet2_EWC 43.5MW8oMtresc 3_25_021_Horizon round 1 model vFINAL_1_Project Makani Model 04-11-07 v6_UPC G&amp;A (5-3-07) 2" xfId="18353" xr:uid="{00000000-0005-0000-0000-0000A7360000}"/>
    <cellStyle name="___Sheet2_EWC 43.5MW8oMtresc 3_25_021_Horizon round 1 model vFINAL_1_Project Makani Model 04-11-07 v6_UPC G&amp;A (5-3-07) 2 2" xfId="18354" xr:uid="{00000000-0005-0000-0000-0000A8360000}"/>
    <cellStyle name="___Sheet2_EWC 43.5MW8oMtresc 3_25_021_Horizon round 1 model vFINAL_1_Project Makani Model 04-11-07 v6_UPC G&amp;A (5-3-07) 3" xfId="18355" xr:uid="{00000000-0005-0000-0000-0000A9360000}"/>
    <cellStyle name="___Sheet2_EWC 43.5MW8oMtresc 3_25_021_Horizon round 1 model vFINAL_1_Project Makani Model 04-11-07 v6_UPC G&amp;A (5-3-07) 3 2" xfId="18356" xr:uid="{00000000-0005-0000-0000-0000AA360000}"/>
    <cellStyle name="___Sheet2_EWC 43.5MW8oMtresc 3_25_021_Horizon round 1 model vFINAL_1_Project Makani Model 04-11-07 v6_UPC G&amp;A (5-3-07) 4" xfId="18357" xr:uid="{00000000-0005-0000-0000-0000AB360000}"/>
    <cellStyle name="___Sheet2_EWC 43.5MW8oMtresc 3_25_021_Pre-Tax GAAP" xfId="18358" xr:uid="{00000000-0005-0000-0000-0000AC360000}"/>
    <cellStyle name="___Sheet2_EWC 43.5MW8oMtresc 3_25_021_Pre-Tax GAAP 2" xfId="18359" xr:uid="{00000000-0005-0000-0000-0000AD360000}"/>
    <cellStyle name="___Sheet2_EWC 43.5MW8oMtresc 3_25_021_Pre-Tax GAAP 2 2" xfId="18360" xr:uid="{00000000-0005-0000-0000-0000AE360000}"/>
    <cellStyle name="___Sheet2_EWC 43.5MW8oMtresc 3_25_021_Pre-Tax GAAP 3" xfId="18361" xr:uid="{00000000-0005-0000-0000-0000AF360000}"/>
    <cellStyle name="___Sheet2_EWC 43.5MW8oMtresc 3_25_021_Pro Forma - Ravenswood - 2.28.08 - tax change" xfId="18362" xr:uid="{00000000-0005-0000-0000-0000B0360000}"/>
    <cellStyle name="___Sheet2_EWC 43.5MW8oMtresc 3_25_021_WPP - Ormat 6-5-2007  v19i with internal accounting v3 eq method FINAL" xfId="18363" xr:uid="{00000000-0005-0000-0000-0000B1360000}"/>
    <cellStyle name="___Sheet2_EWC 43.5MW8oMtresc 3_25_021_WPP - Ormat 6-5-2007  v19i with internal accounting v3 eq method FINAL 2" xfId="18364" xr:uid="{00000000-0005-0000-0000-0000B2360000}"/>
    <cellStyle name="___Sheet2_EWC 43.5MW8oMtresc 3_25_021_WPP - Ormat 6-5-2007  v19i with internal accounting v3 eq method FINAL 2 2" xfId="18365" xr:uid="{00000000-0005-0000-0000-0000B3360000}"/>
    <cellStyle name="___Sheet2_EWC 43.5MW8oMtresc 3_25_021_WPP - Ormat 6-5-2007  v19i with internal accounting v3 eq method FINAL 3" xfId="18366" xr:uid="{00000000-0005-0000-0000-0000B4360000}"/>
    <cellStyle name="___Sheet2_EWC 43.5MW8oMtresc 3_25_02v2" xfId="18367" xr:uid="{00000000-0005-0000-0000-0000B5360000}"/>
    <cellStyle name="___Sheet2_EWC 43.5MW8oMtresc 3_25_02v2 2" xfId="18368" xr:uid="{00000000-0005-0000-0000-0000B6360000}"/>
    <cellStyle name="___Sheet2_EWC 43.5MW8oMtresc 3_25_02v2 2 2" xfId="18369" xr:uid="{00000000-0005-0000-0000-0000B7360000}"/>
    <cellStyle name="___Sheet2_EWC 43.5MW8oMtresc 3_25_02v2 2 2 2" xfId="18370" xr:uid="{00000000-0005-0000-0000-0000B8360000}"/>
    <cellStyle name="___Sheet2_EWC 43.5MW8oMtresc 3_25_02v2 2 3" xfId="18371" xr:uid="{00000000-0005-0000-0000-0000B9360000}"/>
    <cellStyle name="___Sheet2_EWC 43.5MW8oMtresc 3_25_02v2 2 3 2" xfId="18372" xr:uid="{00000000-0005-0000-0000-0000BA360000}"/>
    <cellStyle name="___Sheet2_EWC 43.5MW8oMtresc 3_25_02v2 2 4" xfId="18373" xr:uid="{00000000-0005-0000-0000-0000BB360000}"/>
    <cellStyle name="___Sheet2_EWC 43.5MW8oMtresc 3_25_02v2 2 4 2" xfId="18374" xr:uid="{00000000-0005-0000-0000-0000BC360000}"/>
    <cellStyle name="___Sheet2_EWC 43.5MW8oMtresc 3_25_02v2 2 5" xfId="18375" xr:uid="{00000000-0005-0000-0000-0000BD360000}"/>
    <cellStyle name="___Sheet2_EWC 43.5MW8oMtresc 3_25_02v2 2 5 2" xfId="18376" xr:uid="{00000000-0005-0000-0000-0000BE360000}"/>
    <cellStyle name="___Sheet2_EWC 43.5MW8oMtresc 3_25_02v2 2 6" xfId="18377" xr:uid="{00000000-0005-0000-0000-0000BF360000}"/>
    <cellStyle name="___Sheet2_EWC 43.5MW8oMtresc 3_25_02v2 3" xfId="18378" xr:uid="{00000000-0005-0000-0000-0000C0360000}"/>
    <cellStyle name="___Sheet2_EWC 43.5MW8oMtresc 3_25_02v2 3 2" xfId="18379" xr:uid="{00000000-0005-0000-0000-0000C1360000}"/>
    <cellStyle name="___Sheet2_EWC 43.5MW8oMtresc 3_25_02v2 3 2 2" xfId="18380" xr:uid="{00000000-0005-0000-0000-0000C2360000}"/>
    <cellStyle name="___Sheet2_EWC 43.5MW8oMtresc 3_25_02v2 3 3" xfId="18381" xr:uid="{00000000-0005-0000-0000-0000C3360000}"/>
    <cellStyle name="___Sheet2_EWC 43.5MW8oMtresc 3_25_02v2 3 3 2" xfId="18382" xr:uid="{00000000-0005-0000-0000-0000C4360000}"/>
    <cellStyle name="___Sheet2_EWC 43.5MW8oMtresc 3_25_02v2 3 4" xfId="18383" xr:uid="{00000000-0005-0000-0000-0000C5360000}"/>
    <cellStyle name="___Sheet2_EWC 43.5MW8oMtresc 3_25_02v2 3 4 2" xfId="18384" xr:uid="{00000000-0005-0000-0000-0000C6360000}"/>
    <cellStyle name="___Sheet2_EWC 43.5MW8oMtresc 3_25_02v2 3 5" xfId="18385" xr:uid="{00000000-0005-0000-0000-0000C7360000}"/>
    <cellStyle name="___Sheet2_EWC 43.5MW8oMtresc 3_25_02v2 3 5 2" xfId="18386" xr:uid="{00000000-0005-0000-0000-0000C8360000}"/>
    <cellStyle name="___Sheet2_EWC 43.5MW8oMtresc 3_25_02v2 3 6" xfId="18387" xr:uid="{00000000-0005-0000-0000-0000C9360000}"/>
    <cellStyle name="___Sheet2_EWC 43.5MW8oMtresc 3_25_02v2 4" xfId="18388" xr:uid="{00000000-0005-0000-0000-0000CA360000}"/>
    <cellStyle name="___Sheet2_EWC 43.5MW8oMtresc 3_25_02v2_1" xfId="18389" xr:uid="{00000000-0005-0000-0000-0000CB360000}"/>
    <cellStyle name="___Sheet2_EWC 43.5MW8oMtresc 3_25_02v2_1_071212 Unlevered McCormick Model - 2003 version" xfId="18390" xr:uid="{00000000-0005-0000-0000-0000CC360000}"/>
    <cellStyle name="___Sheet2_EWC 43.5MW8oMtresc 3_25_02v2_CHECK - White Creek Final Closing Model_2007 11 16 vequity method FINAL" xfId="18391" xr:uid="{00000000-0005-0000-0000-0000CD360000}"/>
    <cellStyle name="___Sheet2_EWC 43.5MW8oMtresc 3_25_02v2_CHECK - White Creek Final Closing Model_2007 11 16 vequity method FINAL 2" xfId="18392" xr:uid="{00000000-0005-0000-0000-0000CE360000}"/>
    <cellStyle name="___Sheet2_EWC 43.5MW8oMtresc 3_25_02v2_CHECK - White Creek Final Closing Model_2007 11 16 vequity method FINAL 2 2" xfId="18393" xr:uid="{00000000-0005-0000-0000-0000CF360000}"/>
    <cellStyle name="___Sheet2_EWC 43.5MW8oMtresc 3_25_02v2_CHECK - White Creek Final Closing Model_2007 11 16 vequity method FINAL 3" xfId="18394" xr:uid="{00000000-0005-0000-0000-0000D0360000}"/>
    <cellStyle name="___Sheet2_EWC 43.5MW8oMtresc 3_25_02v2_Horizon round 1 model vFINAL" xfId="18395" xr:uid="{00000000-0005-0000-0000-0000D1360000}"/>
    <cellStyle name="___Sheet2_EWC 43.5MW8oMtresc 3_25_02v2_Horizon round 1 model vFINAL 2" xfId="18396" xr:uid="{00000000-0005-0000-0000-0000D2360000}"/>
    <cellStyle name="___Sheet2_EWC 43.5MW8oMtresc 3_25_02v2_Horizon round 1 model vFINAL 2 2" xfId="18397" xr:uid="{00000000-0005-0000-0000-0000D3360000}"/>
    <cellStyle name="___Sheet2_EWC 43.5MW8oMtresc 3_25_02v2_Horizon round 1 model vFINAL 3" xfId="18398" xr:uid="{00000000-0005-0000-0000-0000D4360000}"/>
    <cellStyle name="___Sheet2_EWC 43.5MW8oMtresc 3_25_02v2_Horizon round 1 model vFINAL 3 2" xfId="18399" xr:uid="{00000000-0005-0000-0000-0000D5360000}"/>
    <cellStyle name="___Sheet2_EWC 43.5MW8oMtresc 3_25_02v2_Horizon round 1 model vFINAL 4" xfId="18400" xr:uid="{00000000-0005-0000-0000-0000D6360000}"/>
    <cellStyle name="___Sheet2_EWC 43.5MW8oMtresc 3_25_02v2_Horizon round 1 model vFINAL_1" xfId="18401" xr:uid="{00000000-0005-0000-0000-0000D7360000}"/>
    <cellStyle name="___Sheet2_EWC 43.5MW8oMtresc 3_25_02v2_Horizon round 1 model vFINAL_1 2" xfId="18402" xr:uid="{00000000-0005-0000-0000-0000D8360000}"/>
    <cellStyle name="___Sheet2_EWC 43.5MW8oMtresc 3_25_02v2_Horizon round 1 model vFINAL_1 2 2" xfId="18403" xr:uid="{00000000-0005-0000-0000-0000D9360000}"/>
    <cellStyle name="___Sheet2_EWC 43.5MW8oMtresc 3_25_02v2_Horizon round 1 model vFINAL_1 3" xfId="18404" xr:uid="{00000000-0005-0000-0000-0000DA360000}"/>
    <cellStyle name="___Sheet2_EWC 43.5MW8oMtresc 3_25_02v2_Horizon round 1 model vFINAL_1 3 2" xfId="18405" xr:uid="{00000000-0005-0000-0000-0000DB360000}"/>
    <cellStyle name="___Sheet2_EWC 43.5MW8oMtresc 3_25_02v2_Horizon round 1 model vFINAL_1 4" xfId="18406" xr:uid="{00000000-0005-0000-0000-0000DC360000}"/>
    <cellStyle name="___Sheet2_EWC 43.5MW8oMtresc 3_25_02v2_Horizon round 1 model vFINAL_1_Project Farwest III Model 03-20-07 v135" xfId="18407" xr:uid="{00000000-0005-0000-0000-0000DD360000}"/>
    <cellStyle name="___Sheet2_EWC 43.5MW8oMtresc 3_25_02v2_Horizon round 1 model vFINAL_1_Project Farwest III Model 03-20-07 v135 2" xfId="18408" xr:uid="{00000000-0005-0000-0000-0000DE360000}"/>
    <cellStyle name="___Sheet2_EWC 43.5MW8oMtresc 3_25_02v2_Horizon round 1 model vFINAL_1_Project Farwest III Model 03-20-07 v135 2 2" xfId="18409" xr:uid="{00000000-0005-0000-0000-0000DF360000}"/>
    <cellStyle name="___Sheet2_EWC 43.5MW8oMtresc 3_25_02v2_Horizon round 1 model vFINAL_1_Project Farwest III Model 03-20-07 v135 3" xfId="18410" xr:uid="{00000000-0005-0000-0000-0000E0360000}"/>
    <cellStyle name="___Sheet2_EWC 43.5MW8oMtresc 3_25_02v2_Horizon round 1 model vFINAL_1_Project Farwest III Model 03-20-07 v135 3 2" xfId="18411" xr:uid="{00000000-0005-0000-0000-0000E1360000}"/>
    <cellStyle name="___Sheet2_EWC 43.5MW8oMtresc 3_25_02v2_Horizon round 1 model vFINAL_1_Project Farwest III Model 03-20-07 v135 4" xfId="18412" xr:uid="{00000000-0005-0000-0000-0000E2360000}"/>
    <cellStyle name="___Sheet2_EWC 43.5MW8oMtresc 3_25_02v2_Horizon round 1 model vFINAL_1_Project Farwest III Model 03-20-07 v135_UPC G&amp;A (5-3-07)" xfId="18413" xr:uid="{00000000-0005-0000-0000-0000E3360000}"/>
    <cellStyle name="___Sheet2_EWC 43.5MW8oMtresc 3_25_02v2_Horizon round 1 model vFINAL_1_Project Farwest III Model 03-20-07 v135_UPC G&amp;A (5-3-07) 2" xfId="18414" xr:uid="{00000000-0005-0000-0000-0000E4360000}"/>
    <cellStyle name="___Sheet2_EWC 43.5MW8oMtresc 3_25_02v2_Horizon round 1 model vFINAL_1_Project Farwest III Model 03-20-07 v135_UPC G&amp;A (5-3-07) 2 2" xfId="18415" xr:uid="{00000000-0005-0000-0000-0000E5360000}"/>
    <cellStyle name="___Sheet2_EWC 43.5MW8oMtresc 3_25_02v2_Horizon round 1 model vFINAL_1_Project Farwest III Model 03-20-07 v135_UPC G&amp;A (5-3-07) 3" xfId="18416" xr:uid="{00000000-0005-0000-0000-0000E6360000}"/>
    <cellStyle name="___Sheet2_EWC 43.5MW8oMtresc 3_25_02v2_Horizon round 1 model vFINAL_1_Project Farwest III Model 03-20-07 v135_UPC G&amp;A (5-3-07) 3 2" xfId="18417" xr:uid="{00000000-0005-0000-0000-0000E7360000}"/>
    <cellStyle name="___Sheet2_EWC 43.5MW8oMtresc 3_25_02v2_Horizon round 1 model vFINAL_1_Project Farwest III Model 03-20-07 v135_UPC G&amp;A (5-3-07) 4" xfId="18418" xr:uid="{00000000-0005-0000-0000-0000E8360000}"/>
    <cellStyle name="___Sheet2_EWC 43.5MW8oMtresc 3_25_02v2_Horizon round 1 model vFINAL_1_Project Makani Model 04-11-07 v6" xfId="18419" xr:uid="{00000000-0005-0000-0000-0000E9360000}"/>
    <cellStyle name="___Sheet2_EWC 43.5MW8oMtresc 3_25_02v2_Horizon round 1 model vFINAL_1_Project Makani Model 04-11-07 v6 2" xfId="18420" xr:uid="{00000000-0005-0000-0000-0000EA360000}"/>
    <cellStyle name="___Sheet2_EWC 43.5MW8oMtresc 3_25_02v2_Horizon round 1 model vFINAL_1_Project Makani Model 04-11-07 v6 2 2" xfId="18421" xr:uid="{00000000-0005-0000-0000-0000EB360000}"/>
    <cellStyle name="___Sheet2_EWC 43.5MW8oMtresc 3_25_02v2_Horizon round 1 model vFINAL_1_Project Makani Model 04-11-07 v6 3" xfId="18422" xr:uid="{00000000-0005-0000-0000-0000EC360000}"/>
    <cellStyle name="___Sheet2_EWC 43.5MW8oMtresc 3_25_02v2_Horizon round 1 model vFINAL_1_Project Makani Model 04-11-07 v6 3 2" xfId="18423" xr:uid="{00000000-0005-0000-0000-0000ED360000}"/>
    <cellStyle name="___Sheet2_EWC 43.5MW8oMtresc 3_25_02v2_Horizon round 1 model vFINAL_1_Project Makani Model 04-11-07 v6 4" xfId="18424" xr:uid="{00000000-0005-0000-0000-0000EE360000}"/>
    <cellStyle name="___Sheet2_EWC 43.5MW8oMtresc 3_25_02v2_Horizon round 1 model vFINAL_1_Project Makani Model 04-11-07 v6_UPC G&amp;A (5-3-07)" xfId="18425" xr:uid="{00000000-0005-0000-0000-0000EF360000}"/>
    <cellStyle name="___Sheet2_EWC 43.5MW8oMtresc 3_25_02v2_Horizon round 1 model vFINAL_1_Project Makani Model 04-11-07 v6_UPC G&amp;A (5-3-07) 2" xfId="18426" xr:uid="{00000000-0005-0000-0000-0000F0360000}"/>
    <cellStyle name="___Sheet2_EWC 43.5MW8oMtresc 3_25_02v2_Horizon round 1 model vFINAL_1_Project Makani Model 04-11-07 v6_UPC G&amp;A (5-3-07) 2 2" xfId="18427" xr:uid="{00000000-0005-0000-0000-0000F1360000}"/>
    <cellStyle name="___Sheet2_EWC 43.5MW8oMtresc 3_25_02v2_Horizon round 1 model vFINAL_1_Project Makani Model 04-11-07 v6_UPC G&amp;A (5-3-07) 3" xfId="18428" xr:uid="{00000000-0005-0000-0000-0000F2360000}"/>
    <cellStyle name="___Sheet2_EWC 43.5MW8oMtresc 3_25_02v2_Horizon round 1 model vFINAL_1_Project Makani Model 04-11-07 v6_UPC G&amp;A (5-3-07) 3 2" xfId="18429" xr:uid="{00000000-0005-0000-0000-0000F3360000}"/>
    <cellStyle name="___Sheet2_EWC 43.5MW8oMtresc 3_25_02v2_Horizon round 1 model vFINAL_1_Project Makani Model 04-11-07 v6_UPC G&amp;A (5-3-07) 4" xfId="18430" xr:uid="{00000000-0005-0000-0000-0000F4360000}"/>
    <cellStyle name="___Sheet2_EWC 43.5MW8oMtresc 3_25_02v2_Pre-Tax GAAP" xfId="18431" xr:uid="{00000000-0005-0000-0000-0000F5360000}"/>
    <cellStyle name="___Sheet2_EWC 43.5MW8oMtresc 3_25_02v2_Pre-Tax GAAP 2" xfId="18432" xr:uid="{00000000-0005-0000-0000-0000F6360000}"/>
    <cellStyle name="___Sheet2_EWC 43.5MW8oMtresc 3_25_02v2_Pre-Tax GAAP 2 2" xfId="18433" xr:uid="{00000000-0005-0000-0000-0000F7360000}"/>
    <cellStyle name="___Sheet2_EWC 43.5MW8oMtresc 3_25_02v2_Pre-Tax GAAP 3" xfId="18434" xr:uid="{00000000-0005-0000-0000-0000F8360000}"/>
    <cellStyle name="___Sheet2_EWC 43.5MW8oMtresc 3_25_02v2_WPP - Ormat 6-5-2007  v19i with internal accounting v3 eq method FINAL" xfId="18435" xr:uid="{00000000-0005-0000-0000-0000F9360000}"/>
    <cellStyle name="___Sheet2_EWC 43.5MW8oMtresc 3_25_02v2_WPP - Ormat 6-5-2007  v19i with internal accounting v3 eq method FINAL 2" xfId="18436" xr:uid="{00000000-0005-0000-0000-0000FA360000}"/>
    <cellStyle name="___Sheet2_EWC 43.5MW8oMtresc 3_25_02v2_WPP - Ormat 6-5-2007  v19i with internal accounting v3 eq method FINAL 2 2" xfId="18437" xr:uid="{00000000-0005-0000-0000-0000FB360000}"/>
    <cellStyle name="___Sheet2_EWC 43.5MW8oMtresc 3_25_02v2_WPP - Ormat 6-5-2007  v19i with internal accounting v3 eq method FINAL 3" xfId="18438" xr:uid="{00000000-0005-0000-0000-0000FC360000}"/>
    <cellStyle name="___Sheet2_EWC 43.5MW8oMtresc 3_25_02v2w_esc" xfId="18439" xr:uid="{00000000-0005-0000-0000-0000FD360000}"/>
    <cellStyle name="___Sheet2_EWC 43.5MW8oMtresc 3_25_02v2w_esc 2" xfId="18440" xr:uid="{00000000-0005-0000-0000-0000FE360000}"/>
    <cellStyle name="___Sheet2_EWC 43.5MW8oMtresc 3_25_02v2w_esc 2 2" xfId="18441" xr:uid="{00000000-0005-0000-0000-0000FF360000}"/>
    <cellStyle name="___Sheet2_EWC 43.5MW8oMtresc 3_25_02v2w_esc 2 2 2" xfId="18442" xr:uid="{00000000-0005-0000-0000-000000370000}"/>
    <cellStyle name="___Sheet2_EWC 43.5MW8oMtresc 3_25_02v2w_esc 2 3" xfId="18443" xr:uid="{00000000-0005-0000-0000-000001370000}"/>
    <cellStyle name="___Sheet2_EWC 43.5MW8oMtresc 3_25_02v2w_esc 2 3 2" xfId="18444" xr:uid="{00000000-0005-0000-0000-000002370000}"/>
    <cellStyle name="___Sheet2_EWC 43.5MW8oMtresc 3_25_02v2w_esc 2 4" xfId="18445" xr:uid="{00000000-0005-0000-0000-000003370000}"/>
    <cellStyle name="___Sheet2_EWC 43.5MW8oMtresc 3_25_02v2w_esc 2 4 2" xfId="18446" xr:uid="{00000000-0005-0000-0000-000004370000}"/>
    <cellStyle name="___Sheet2_EWC 43.5MW8oMtresc 3_25_02v2w_esc 2 5" xfId="18447" xr:uid="{00000000-0005-0000-0000-000005370000}"/>
    <cellStyle name="___Sheet2_EWC 43.5MW8oMtresc 3_25_02v2w_esc 2 5 2" xfId="18448" xr:uid="{00000000-0005-0000-0000-000006370000}"/>
    <cellStyle name="___Sheet2_EWC 43.5MW8oMtresc 3_25_02v2w_esc 2 6" xfId="18449" xr:uid="{00000000-0005-0000-0000-000007370000}"/>
    <cellStyle name="___Sheet2_EWC 43.5MW8oMtresc 3_25_02v2w_esc 3" xfId="18450" xr:uid="{00000000-0005-0000-0000-000008370000}"/>
    <cellStyle name="___Sheet2_EWC 43.5MW8oMtresc 3_25_02v2w_esc 3 2" xfId="18451" xr:uid="{00000000-0005-0000-0000-000009370000}"/>
    <cellStyle name="___Sheet2_EWC 43.5MW8oMtresc 3_25_02v2w_esc 3 2 2" xfId="18452" xr:uid="{00000000-0005-0000-0000-00000A370000}"/>
    <cellStyle name="___Sheet2_EWC 43.5MW8oMtresc 3_25_02v2w_esc 3 3" xfId="18453" xr:uid="{00000000-0005-0000-0000-00000B370000}"/>
    <cellStyle name="___Sheet2_EWC 43.5MW8oMtresc 3_25_02v2w_esc 3 3 2" xfId="18454" xr:uid="{00000000-0005-0000-0000-00000C370000}"/>
    <cellStyle name="___Sheet2_EWC 43.5MW8oMtresc 3_25_02v2w_esc 3 4" xfId="18455" xr:uid="{00000000-0005-0000-0000-00000D370000}"/>
    <cellStyle name="___Sheet2_EWC 43.5MW8oMtresc 3_25_02v2w_esc 3 4 2" xfId="18456" xr:uid="{00000000-0005-0000-0000-00000E370000}"/>
    <cellStyle name="___Sheet2_EWC 43.5MW8oMtresc 3_25_02v2w_esc 3 5" xfId="18457" xr:uid="{00000000-0005-0000-0000-00000F370000}"/>
    <cellStyle name="___Sheet2_EWC 43.5MW8oMtresc 3_25_02v2w_esc 3 5 2" xfId="18458" xr:uid="{00000000-0005-0000-0000-000010370000}"/>
    <cellStyle name="___Sheet2_EWC 43.5MW8oMtresc 3_25_02v2w_esc 3 6" xfId="18459" xr:uid="{00000000-0005-0000-0000-000011370000}"/>
    <cellStyle name="___Sheet2_EWC 43.5MW8oMtresc 3_25_02v2w_esc 4" xfId="18460" xr:uid="{00000000-0005-0000-0000-000012370000}"/>
    <cellStyle name="___Sheet2_EWC 43.5MW8oMtresc 3_25_02v2w_esc_CHECK - White Creek Final Closing Model_2007 11 16 vequity method FINAL" xfId="18461" xr:uid="{00000000-0005-0000-0000-000013370000}"/>
    <cellStyle name="___Sheet2_EWC 43.5MW8oMtresc 3_25_02v2w_esc_CHECK - White Creek Final Closing Model_2007 11 16 vequity method FINAL 2" xfId="18462" xr:uid="{00000000-0005-0000-0000-000014370000}"/>
    <cellStyle name="___Sheet2_EWC 43.5MW8oMtresc 3_25_02v2w_esc_CHECK - White Creek Final Closing Model_2007 11 16 vequity method FINAL 2 2" xfId="18463" xr:uid="{00000000-0005-0000-0000-000015370000}"/>
    <cellStyle name="___Sheet2_EWC 43.5MW8oMtresc 3_25_02v2w_esc_CHECK - White Creek Final Closing Model_2007 11 16 vequity method FINAL 3" xfId="18464" xr:uid="{00000000-0005-0000-0000-000016370000}"/>
    <cellStyle name="___Sheet2_EWC 43.5MW8oMtresc 3_25_02v2w_esc_Horizon round 1 model vFINAL" xfId="18465" xr:uid="{00000000-0005-0000-0000-000017370000}"/>
    <cellStyle name="___Sheet2_EWC 43.5MW8oMtresc 3_25_02v2w_esc_Horizon round 1 model vFINAL 2" xfId="18466" xr:uid="{00000000-0005-0000-0000-000018370000}"/>
    <cellStyle name="___Sheet2_EWC 43.5MW8oMtresc 3_25_02v2w_esc_Horizon round 1 model vFINAL 2 2" xfId="18467" xr:uid="{00000000-0005-0000-0000-000019370000}"/>
    <cellStyle name="___Sheet2_EWC 43.5MW8oMtresc 3_25_02v2w_esc_Horizon round 1 model vFINAL 3" xfId="18468" xr:uid="{00000000-0005-0000-0000-00001A370000}"/>
    <cellStyle name="___Sheet2_EWC 43.5MW8oMtresc 3_25_02v2w_esc_Horizon round 1 model vFINAL 3 2" xfId="18469" xr:uid="{00000000-0005-0000-0000-00001B370000}"/>
    <cellStyle name="___Sheet2_EWC 43.5MW8oMtresc 3_25_02v2w_esc_Horizon round 1 model vFINAL 4" xfId="18470" xr:uid="{00000000-0005-0000-0000-00001C370000}"/>
    <cellStyle name="___Sheet2_EWC 43.5MW8oMtresc 3_25_02v2w_esc_Horizon round 1 model vFINAL_1" xfId="18471" xr:uid="{00000000-0005-0000-0000-00001D370000}"/>
    <cellStyle name="___Sheet2_EWC 43.5MW8oMtresc 3_25_02v2w_esc_Horizon round 1 model vFINAL_1 2" xfId="18472" xr:uid="{00000000-0005-0000-0000-00001E370000}"/>
    <cellStyle name="___Sheet2_EWC 43.5MW8oMtresc 3_25_02v2w_esc_Horizon round 1 model vFINAL_1 2 2" xfId="18473" xr:uid="{00000000-0005-0000-0000-00001F370000}"/>
    <cellStyle name="___Sheet2_EWC 43.5MW8oMtresc 3_25_02v2w_esc_Horizon round 1 model vFINAL_1 3" xfId="18474" xr:uid="{00000000-0005-0000-0000-000020370000}"/>
    <cellStyle name="___Sheet2_EWC 43.5MW8oMtresc 3_25_02v2w_esc_Horizon round 1 model vFINAL_1 3 2" xfId="18475" xr:uid="{00000000-0005-0000-0000-000021370000}"/>
    <cellStyle name="___Sheet2_EWC 43.5MW8oMtresc 3_25_02v2w_esc_Horizon round 1 model vFINAL_1 4" xfId="18476" xr:uid="{00000000-0005-0000-0000-000022370000}"/>
    <cellStyle name="___Sheet2_EWC 43.5MW8oMtresc 3_25_02v2w_esc_Horizon round 1 model vFINAL_1_Project Farwest III Model 03-20-07 v135" xfId="18477" xr:uid="{00000000-0005-0000-0000-000023370000}"/>
    <cellStyle name="___Sheet2_EWC 43.5MW8oMtresc 3_25_02v2w_esc_Horizon round 1 model vFINAL_1_Project Farwest III Model 03-20-07 v135 2" xfId="18478" xr:uid="{00000000-0005-0000-0000-000024370000}"/>
    <cellStyle name="___Sheet2_EWC 43.5MW8oMtresc 3_25_02v2w_esc_Horizon round 1 model vFINAL_1_Project Farwest III Model 03-20-07 v135 2 2" xfId="18479" xr:uid="{00000000-0005-0000-0000-000025370000}"/>
    <cellStyle name="___Sheet2_EWC 43.5MW8oMtresc 3_25_02v2w_esc_Horizon round 1 model vFINAL_1_Project Farwest III Model 03-20-07 v135 3" xfId="18480" xr:uid="{00000000-0005-0000-0000-000026370000}"/>
    <cellStyle name="___Sheet2_EWC 43.5MW8oMtresc 3_25_02v2w_esc_Horizon round 1 model vFINAL_1_Project Farwest III Model 03-20-07 v135 3 2" xfId="18481" xr:uid="{00000000-0005-0000-0000-000027370000}"/>
    <cellStyle name="___Sheet2_EWC 43.5MW8oMtresc 3_25_02v2w_esc_Horizon round 1 model vFINAL_1_Project Farwest III Model 03-20-07 v135 4" xfId="18482" xr:uid="{00000000-0005-0000-0000-000028370000}"/>
    <cellStyle name="___Sheet2_EWC 43.5MW8oMtresc 3_25_02v2w_esc_Horizon round 1 model vFINAL_1_Project Farwest III Model 03-20-07 v135_UPC G&amp;A (5-3-07)" xfId="18483" xr:uid="{00000000-0005-0000-0000-000029370000}"/>
    <cellStyle name="___Sheet2_EWC 43.5MW8oMtresc 3_25_02v2w_esc_Horizon round 1 model vFINAL_1_Project Farwest III Model 03-20-07 v135_UPC G&amp;A (5-3-07) 2" xfId="18484" xr:uid="{00000000-0005-0000-0000-00002A370000}"/>
    <cellStyle name="___Sheet2_EWC 43.5MW8oMtresc 3_25_02v2w_esc_Horizon round 1 model vFINAL_1_Project Farwest III Model 03-20-07 v135_UPC G&amp;A (5-3-07) 2 2" xfId="18485" xr:uid="{00000000-0005-0000-0000-00002B370000}"/>
    <cellStyle name="___Sheet2_EWC 43.5MW8oMtresc 3_25_02v2w_esc_Horizon round 1 model vFINAL_1_Project Farwest III Model 03-20-07 v135_UPC G&amp;A (5-3-07) 3" xfId="18486" xr:uid="{00000000-0005-0000-0000-00002C370000}"/>
    <cellStyle name="___Sheet2_EWC 43.5MW8oMtresc 3_25_02v2w_esc_Horizon round 1 model vFINAL_1_Project Farwest III Model 03-20-07 v135_UPC G&amp;A (5-3-07) 3 2" xfId="18487" xr:uid="{00000000-0005-0000-0000-00002D370000}"/>
    <cellStyle name="___Sheet2_EWC 43.5MW8oMtresc 3_25_02v2w_esc_Horizon round 1 model vFINAL_1_Project Farwest III Model 03-20-07 v135_UPC G&amp;A (5-3-07) 4" xfId="18488" xr:uid="{00000000-0005-0000-0000-00002E370000}"/>
    <cellStyle name="___Sheet2_EWC 43.5MW8oMtresc 3_25_02v2w_esc_Horizon round 1 model vFINAL_1_Project Makani Model 04-11-07 v6" xfId="18489" xr:uid="{00000000-0005-0000-0000-00002F370000}"/>
    <cellStyle name="___Sheet2_EWC 43.5MW8oMtresc 3_25_02v2w_esc_Horizon round 1 model vFINAL_1_Project Makani Model 04-11-07 v6 2" xfId="18490" xr:uid="{00000000-0005-0000-0000-000030370000}"/>
    <cellStyle name="___Sheet2_EWC 43.5MW8oMtresc 3_25_02v2w_esc_Horizon round 1 model vFINAL_1_Project Makani Model 04-11-07 v6 2 2" xfId="18491" xr:uid="{00000000-0005-0000-0000-000031370000}"/>
    <cellStyle name="___Sheet2_EWC 43.5MW8oMtresc 3_25_02v2w_esc_Horizon round 1 model vFINAL_1_Project Makani Model 04-11-07 v6 3" xfId="18492" xr:uid="{00000000-0005-0000-0000-000032370000}"/>
    <cellStyle name="___Sheet2_EWC 43.5MW8oMtresc 3_25_02v2w_esc_Horizon round 1 model vFINAL_1_Project Makani Model 04-11-07 v6 3 2" xfId="18493" xr:uid="{00000000-0005-0000-0000-000033370000}"/>
    <cellStyle name="___Sheet2_EWC 43.5MW8oMtresc 3_25_02v2w_esc_Horizon round 1 model vFINAL_1_Project Makani Model 04-11-07 v6 4" xfId="18494" xr:uid="{00000000-0005-0000-0000-000034370000}"/>
    <cellStyle name="___Sheet2_EWC 43.5MW8oMtresc 3_25_02v2w_esc_Horizon round 1 model vFINAL_1_Project Makani Model 04-11-07 v6_UPC G&amp;A (5-3-07)" xfId="18495" xr:uid="{00000000-0005-0000-0000-000035370000}"/>
    <cellStyle name="___Sheet2_EWC 43.5MW8oMtresc 3_25_02v2w_esc_Horizon round 1 model vFINAL_1_Project Makani Model 04-11-07 v6_UPC G&amp;A (5-3-07) 2" xfId="18496" xr:uid="{00000000-0005-0000-0000-000036370000}"/>
    <cellStyle name="___Sheet2_EWC 43.5MW8oMtresc 3_25_02v2w_esc_Horizon round 1 model vFINAL_1_Project Makani Model 04-11-07 v6_UPC G&amp;A (5-3-07) 2 2" xfId="18497" xr:uid="{00000000-0005-0000-0000-000037370000}"/>
    <cellStyle name="___Sheet2_EWC 43.5MW8oMtresc 3_25_02v2w_esc_Horizon round 1 model vFINAL_1_Project Makani Model 04-11-07 v6_UPC G&amp;A (5-3-07) 3" xfId="18498" xr:uid="{00000000-0005-0000-0000-000038370000}"/>
    <cellStyle name="___Sheet2_EWC 43.5MW8oMtresc 3_25_02v2w_esc_Horizon round 1 model vFINAL_1_Project Makani Model 04-11-07 v6_UPC G&amp;A (5-3-07) 3 2" xfId="18499" xr:uid="{00000000-0005-0000-0000-000039370000}"/>
    <cellStyle name="___Sheet2_EWC 43.5MW8oMtresc 3_25_02v2w_esc_Horizon round 1 model vFINAL_1_Project Makani Model 04-11-07 v6_UPC G&amp;A (5-3-07) 4" xfId="18500" xr:uid="{00000000-0005-0000-0000-00003A370000}"/>
    <cellStyle name="___Sheet2_EWC 43.5MW8oMtresc 3_25_02v2w_esc_Pre-Tax GAAP" xfId="18501" xr:uid="{00000000-0005-0000-0000-00003B370000}"/>
    <cellStyle name="___Sheet2_EWC 43.5MW8oMtresc 3_25_02v2w_esc_Pre-Tax GAAP 2" xfId="18502" xr:uid="{00000000-0005-0000-0000-00003C370000}"/>
    <cellStyle name="___Sheet2_EWC 43.5MW8oMtresc 3_25_02v2w_esc_Pre-Tax GAAP 2 2" xfId="18503" xr:uid="{00000000-0005-0000-0000-00003D370000}"/>
    <cellStyle name="___Sheet2_EWC 43.5MW8oMtresc 3_25_02v2w_esc_Pre-Tax GAAP 3" xfId="18504" xr:uid="{00000000-0005-0000-0000-00003E370000}"/>
    <cellStyle name="___Sheet2_EWC 43.5MW8oMtresc 3_25_02v2w_esc_WPP - Ormat 6-5-2007  v19i with internal accounting v3 eq method FINAL" xfId="18505" xr:uid="{00000000-0005-0000-0000-00003F370000}"/>
    <cellStyle name="___Sheet2_EWC 43.5MW8oMtresc 3_25_02v2w_esc_WPP - Ormat 6-5-2007  v19i with internal accounting v3 eq method FINAL 2" xfId="18506" xr:uid="{00000000-0005-0000-0000-000040370000}"/>
    <cellStyle name="___Sheet2_EWC 43.5MW8oMtresc 3_25_02v2w_esc_WPP - Ormat 6-5-2007  v19i with internal accounting v3 eq method FINAL 2 2" xfId="18507" xr:uid="{00000000-0005-0000-0000-000041370000}"/>
    <cellStyle name="___Sheet2_EWC 43.5MW8oMtresc 3_25_02v2w_esc_WPP - Ormat 6-5-2007  v19i with internal accounting v3 eq method FINAL 3" xfId="18508" xr:uid="{00000000-0005-0000-0000-000042370000}"/>
    <cellStyle name="___Sheet2_Wind farm - operation CF" xfId="18509" xr:uid="{00000000-0005-0000-0000-000043370000}"/>
    <cellStyle name="___Sheet2_Wind farm - operation CF 2" xfId="18510" xr:uid="{00000000-0005-0000-0000-000044370000}"/>
    <cellStyle name="___Sheet2_Wind farm - operation CF 2 2" xfId="18511" xr:uid="{00000000-0005-0000-0000-000045370000}"/>
    <cellStyle name="___Sheet2_Wind farm - operation CF 2 2 2" xfId="18512" xr:uid="{00000000-0005-0000-0000-000046370000}"/>
    <cellStyle name="___Sheet2_Wind farm - operation CF 2 3" xfId="18513" xr:uid="{00000000-0005-0000-0000-000047370000}"/>
    <cellStyle name="___Sheet2_Wind farm - operation CF 2 3 2" xfId="18514" xr:uid="{00000000-0005-0000-0000-000048370000}"/>
    <cellStyle name="___Sheet2_Wind farm - operation CF 2 4" xfId="18515" xr:uid="{00000000-0005-0000-0000-000049370000}"/>
    <cellStyle name="___Sheet2_Wind farm - operation CF 2 4 2" xfId="18516" xr:uid="{00000000-0005-0000-0000-00004A370000}"/>
    <cellStyle name="___Sheet2_Wind farm - operation CF 2 5" xfId="18517" xr:uid="{00000000-0005-0000-0000-00004B370000}"/>
    <cellStyle name="___Sheet2_Wind farm - operation CF 2 5 2" xfId="18518" xr:uid="{00000000-0005-0000-0000-00004C370000}"/>
    <cellStyle name="___Sheet2_Wind farm - operation CF 2 6" xfId="18519" xr:uid="{00000000-0005-0000-0000-00004D370000}"/>
    <cellStyle name="___Sheet2_Wind farm - operation CF 3" xfId="18520" xr:uid="{00000000-0005-0000-0000-00004E370000}"/>
    <cellStyle name="___Sheet2_Wind farm - operation CF 3 2" xfId="18521" xr:uid="{00000000-0005-0000-0000-00004F370000}"/>
    <cellStyle name="___Sheet2_Wind farm - operation CF 3 2 2" xfId="18522" xr:uid="{00000000-0005-0000-0000-000050370000}"/>
    <cellStyle name="___Sheet2_Wind farm - operation CF 3 3" xfId="18523" xr:uid="{00000000-0005-0000-0000-000051370000}"/>
    <cellStyle name="___Sheet2_Wind farm - operation CF 3 3 2" xfId="18524" xr:uid="{00000000-0005-0000-0000-000052370000}"/>
    <cellStyle name="___Sheet2_Wind farm - operation CF 3 4" xfId="18525" xr:uid="{00000000-0005-0000-0000-000053370000}"/>
    <cellStyle name="___Sheet2_Wind farm - operation CF 3 4 2" xfId="18526" xr:uid="{00000000-0005-0000-0000-000054370000}"/>
    <cellStyle name="___Sheet2_Wind farm - operation CF 3 5" xfId="18527" xr:uid="{00000000-0005-0000-0000-000055370000}"/>
    <cellStyle name="___Sheet2_Wind farm - operation CF 3 5 2" xfId="18528" xr:uid="{00000000-0005-0000-0000-000056370000}"/>
    <cellStyle name="___Sheet2_Wind farm - operation CF 3 6" xfId="18529" xr:uid="{00000000-0005-0000-0000-000057370000}"/>
    <cellStyle name="___Sheet2_Wind farm - operation CF 4" xfId="18530" xr:uid="{00000000-0005-0000-0000-000058370000}"/>
    <cellStyle name="___Sheet2_Wind farm - operation CF_CHECK - White Creek Final Closing Model_2007 11 16 vequity method FINAL" xfId="18531" xr:uid="{00000000-0005-0000-0000-000059370000}"/>
    <cellStyle name="___Sheet2_Wind farm - operation CF_CHECK - White Creek Final Closing Model_2007 11 16 vequity method FINAL 2" xfId="18532" xr:uid="{00000000-0005-0000-0000-00005A370000}"/>
    <cellStyle name="___Sheet2_Wind farm - operation CF_CHECK - White Creek Final Closing Model_2007 11 16 vequity method FINAL 2 2" xfId="18533" xr:uid="{00000000-0005-0000-0000-00005B370000}"/>
    <cellStyle name="___Sheet2_Wind farm - operation CF_CHECK - White Creek Final Closing Model_2007 11 16 vequity method FINAL 3" xfId="18534" xr:uid="{00000000-0005-0000-0000-00005C370000}"/>
    <cellStyle name="___Sheet2_Wind farm - operation CF_Horizon round 1 model vFINAL" xfId="18535" xr:uid="{00000000-0005-0000-0000-00005D370000}"/>
    <cellStyle name="___Sheet2_Wind farm - operation CF_Horizon round 1 model vFINAL 2" xfId="18536" xr:uid="{00000000-0005-0000-0000-00005E370000}"/>
    <cellStyle name="___Sheet2_Wind farm - operation CF_Horizon round 1 model vFINAL 2 2" xfId="18537" xr:uid="{00000000-0005-0000-0000-00005F370000}"/>
    <cellStyle name="___Sheet2_Wind farm - operation CF_Horizon round 1 model vFINAL 3" xfId="18538" xr:uid="{00000000-0005-0000-0000-000060370000}"/>
    <cellStyle name="___Sheet2_Wind farm - operation CF_Horizon round 1 model vFINAL 3 2" xfId="18539" xr:uid="{00000000-0005-0000-0000-000061370000}"/>
    <cellStyle name="___Sheet2_Wind farm - operation CF_Horizon round 1 model vFINAL 4" xfId="18540" xr:uid="{00000000-0005-0000-0000-000062370000}"/>
    <cellStyle name="___Sheet2_Wind farm - operation CF_Horizon round 1 model vFINAL_1" xfId="18541" xr:uid="{00000000-0005-0000-0000-000063370000}"/>
    <cellStyle name="___Sheet2_Wind farm - operation CF_Horizon round 1 model vFINAL_1 2" xfId="18542" xr:uid="{00000000-0005-0000-0000-000064370000}"/>
    <cellStyle name="___Sheet2_Wind farm - operation CF_Horizon round 1 model vFINAL_1 2 2" xfId="18543" xr:uid="{00000000-0005-0000-0000-000065370000}"/>
    <cellStyle name="___Sheet2_Wind farm - operation CF_Horizon round 1 model vFINAL_1 3" xfId="18544" xr:uid="{00000000-0005-0000-0000-000066370000}"/>
    <cellStyle name="___Sheet2_Wind farm - operation CF_Horizon round 1 model vFINAL_1 3 2" xfId="18545" xr:uid="{00000000-0005-0000-0000-000067370000}"/>
    <cellStyle name="___Sheet2_Wind farm - operation CF_Horizon round 1 model vFINAL_1 4" xfId="18546" xr:uid="{00000000-0005-0000-0000-000068370000}"/>
    <cellStyle name="___Sheet2_Wind farm - operation CF_Horizon round 1 model vFINAL_1_Project Farwest III Model 03-20-07 v135" xfId="18547" xr:uid="{00000000-0005-0000-0000-000069370000}"/>
    <cellStyle name="___Sheet2_Wind farm - operation CF_Horizon round 1 model vFINAL_1_Project Farwest III Model 03-20-07 v135 2" xfId="18548" xr:uid="{00000000-0005-0000-0000-00006A370000}"/>
    <cellStyle name="___Sheet2_Wind farm - operation CF_Horizon round 1 model vFINAL_1_Project Farwest III Model 03-20-07 v135 2 2" xfId="18549" xr:uid="{00000000-0005-0000-0000-00006B370000}"/>
    <cellStyle name="___Sheet2_Wind farm - operation CF_Horizon round 1 model vFINAL_1_Project Farwest III Model 03-20-07 v135 3" xfId="18550" xr:uid="{00000000-0005-0000-0000-00006C370000}"/>
    <cellStyle name="___Sheet2_Wind farm - operation CF_Horizon round 1 model vFINAL_1_Project Farwest III Model 03-20-07 v135 3 2" xfId="18551" xr:uid="{00000000-0005-0000-0000-00006D370000}"/>
    <cellStyle name="___Sheet2_Wind farm - operation CF_Horizon round 1 model vFINAL_1_Project Farwest III Model 03-20-07 v135 4" xfId="18552" xr:uid="{00000000-0005-0000-0000-00006E370000}"/>
    <cellStyle name="___Sheet2_Wind farm - operation CF_Horizon round 1 model vFINAL_1_Project Farwest III Model 03-20-07 v135_UPC G&amp;A (5-3-07)" xfId="18553" xr:uid="{00000000-0005-0000-0000-00006F370000}"/>
    <cellStyle name="___Sheet2_Wind farm - operation CF_Horizon round 1 model vFINAL_1_Project Farwest III Model 03-20-07 v135_UPC G&amp;A (5-3-07) 2" xfId="18554" xr:uid="{00000000-0005-0000-0000-000070370000}"/>
    <cellStyle name="___Sheet2_Wind farm - operation CF_Horizon round 1 model vFINAL_1_Project Farwest III Model 03-20-07 v135_UPC G&amp;A (5-3-07) 2 2" xfId="18555" xr:uid="{00000000-0005-0000-0000-000071370000}"/>
    <cellStyle name="___Sheet2_Wind farm - operation CF_Horizon round 1 model vFINAL_1_Project Farwest III Model 03-20-07 v135_UPC G&amp;A (5-3-07) 3" xfId="18556" xr:uid="{00000000-0005-0000-0000-000072370000}"/>
    <cellStyle name="___Sheet2_Wind farm - operation CF_Horizon round 1 model vFINAL_1_Project Farwest III Model 03-20-07 v135_UPC G&amp;A (5-3-07) 3 2" xfId="18557" xr:uid="{00000000-0005-0000-0000-000073370000}"/>
    <cellStyle name="___Sheet2_Wind farm - operation CF_Horizon round 1 model vFINAL_1_Project Farwest III Model 03-20-07 v135_UPC G&amp;A (5-3-07) 4" xfId="18558" xr:uid="{00000000-0005-0000-0000-000074370000}"/>
    <cellStyle name="___Sheet2_Wind farm - operation CF_Horizon round 1 model vFINAL_1_Project Makani Model 04-11-07 v6" xfId="18559" xr:uid="{00000000-0005-0000-0000-000075370000}"/>
    <cellStyle name="___Sheet2_Wind farm - operation CF_Horizon round 1 model vFINAL_1_Project Makani Model 04-11-07 v6 2" xfId="18560" xr:uid="{00000000-0005-0000-0000-000076370000}"/>
    <cellStyle name="___Sheet2_Wind farm - operation CF_Horizon round 1 model vFINAL_1_Project Makani Model 04-11-07 v6 2 2" xfId="18561" xr:uid="{00000000-0005-0000-0000-000077370000}"/>
    <cellStyle name="___Sheet2_Wind farm - operation CF_Horizon round 1 model vFINAL_1_Project Makani Model 04-11-07 v6 3" xfId="18562" xr:uid="{00000000-0005-0000-0000-000078370000}"/>
    <cellStyle name="___Sheet2_Wind farm - operation CF_Horizon round 1 model vFINAL_1_Project Makani Model 04-11-07 v6 3 2" xfId="18563" xr:uid="{00000000-0005-0000-0000-000079370000}"/>
    <cellStyle name="___Sheet2_Wind farm - operation CF_Horizon round 1 model vFINAL_1_Project Makani Model 04-11-07 v6 4" xfId="18564" xr:uid="{00000000-0005-0000-0000-00007A370000}"/>
    <cellStyle name="___Sheet2_Wind farm - operation CF_Horizon round 1 model vFINAL_1_Project Makani Model 04-11-07 v6_UPC G&amp;A (5-3-07)" xfId="18565" xr:uid="{00000000-0005-0000-0000-00007B370000}"/>
    <cellStyle name="___Sheet2_Wind farm - operation CF_Horizon round 1 model vFINAL_1_Project Makani Model 04-11-07 v6_UPC G&amp;A (5-3-07) 2" xfId="18566" xr:uid="{00000000-0005-0000-0000-00007C370000}"/>
    <cellStyle name="___Sheet2_Wind farm - operation CF_Horizon round 1 model vFINAL_1_Project Makani Model 04-11-07 v6_UPC G&amp;A (5-3-07) 2 2" xfId="18567" xr:uid="{00000000-0005-0000-0000-00007D370000}"/>
    <cellStyle name="___Sheet2_Wind farm - operation CF_Horizon round 1 model vFINAL_1_Project Makani Model 04-11-07 v6_UPC G&amp;A (5-3-07) 3" xfId="18568" xr:uid="{00000000-0005-0000-0000-00007E370000}"/>
    <cellStyle name="___Sheet2_Wind farm - operation CF_Horizon round 1 model vFINAL_1_Project Makani Model 04-11-07 v6_UPC G&amp;A (5-3-07) 3 2" xfId="18569" xr:uid="{00000000-0005-0000-0000-00007F370000}"/>
    <cellStyle name="___Sheet2_Wind farm - operation CF_Horizon round 1 model vFINAL_1_Project Makani Model 04-11-07 v6_UPC G&amp;A (5-3-07) 4" xfId="18570" xr:uid="{00000000-0005-0000-0000-000080370000}"/>
    <cellStyle name="___Sheet2_Wind farm - operation CF_Pre-Tax GAAP" xfId="18571" xr:uid="{00000000-0005-0000-0000-000081370000}"/>
    <cellStyle name="___Sheet2_Wind farm - operation CF_Pre-Tax GAAP 2" xfId="18572" xr:uid="{00000000-0005-0000-0000-000082370000}"/>
    <cellStyle name="___Sheet2_Wind farm - operation CF_Pre-Tax GAAP 2 2" xfId="18573" xr:uid="{00000000-0005-0000-0000-000083370000}"/>
    <cellStyle name="___Sheet2_Wind farm - operation CF_Pre-Tax GAAP 3" xfId="18574" xr:uid="{00000000-0005-0000-0000-000084370000}"/>
    <cellStyle name="___Sheet2_Wind farm - operation CF_WPP - Ormat 6-5-2007  v19i with internal accounting v3 eq method FINAL" xfId="18575" xr:uid="{00000000-0005-0000-0000-000085370000}"/>
    <cellStyle name="___Sheet2_Wind farm - operation CF_WPP - Ormat 6-5-2007  v19i with internal accounting v3 eq method FINAL 2" xfId="18576" xr:uid="{00000000-0005-0000-0000-000086370000}"/>
    <cellStyle name="___Sheet2_Wind farm - operation CF_WPP - Ormat 6-5-2007  v19i with internal accounting v3 eq method FINAL 2 2" xfId="18577" xr:uid="{00000000-0005-0000-0000-000087370000}"/>
    <cellStyle name="___Sheet2_Wind farm - operation CF_WPP - Ormat 6-5-2007  v19i with internal accounting v3 eq method FINAL 3" xfId="18578" xr:uid="{00000000-0005-0000-0000-000088370000}"/>
    <cellStyle name="_x0013___50_50" xfId="18579" xr:uid="{00000000-0005-0000-0000-000089370000}"/>
    <cellStyle name="__Setup_" xfId="18580" xr:uid="{00000000-0005-0000-0000-00008A370000}"/>
    <cellStyle name="__Setup_ 2" xfId="18581" xr:uid="{00000000-0005-0000-0000-00008B370000}"/>
    <cellStyle name="__Setup_ 2 2" xfId="18582" xr:uid="{00000000-0005-0000-0000-00008C370000}"/>
    <cellStyle name="__Setup_ 3" xfId="18583" xr:uid="{00000000-0005-0000-0000-00008D370000}"/>
    <cellStyle name="__Setup_ 3 2" xfId="18584" xr:uid="{00000000-0005-0000-0000-00008E370000}"/>
    <cellStyle name="__Setup_ 4" xfId="18585" xr:uid="{00000000-0005-0000-0000-00008F370000}"/>
    <cellStyle name="__Setup_ 4 2" xfId="18586" xr:uid="{00000000-0005-0000-0000-000090370000}"/>
    <cellStyle name="__Setup_ 4 3" xfId="18587" xr:uid="{00000000-0005-0000-0000-000091370000}"/>
    <cellStyle name="__Setup_ 5" xfId="18588" xr:uid="{00000000-0005-0000-0000-000092370000}"/>
    <cellStyle name="__Setup_ 5 2" xfId="18589" xr:uid="{00000000-0005-0000-0000-000093370000}"/>
    <cellStyle name="__Setup_ 6" xfId="18590" xr:uid="{00000000-0005-0000-0000-000094370000}"/>
    <cellStyle name="__Setup__AEP_PV_20100112" xfId="18591" xr:uid="{00000000-0005-0000-0000-000095370000}"/>
    <cellStyle name="__Setup__Ashtabula II 120 MW (Standard Model) 3-23-09" xfId="18592" xr:uid="{00000000-0005-0000-0000-000096370000}"/>
    <cellStyle name="__Setup__August 2010 CWIP curves_NextEra" xfId="18593" xr:uid="{00000000-0005-0000-0000-000097370000}"/>
    <cellStyle name="__Setup__August 2010 CWIP curves_NextEra 2" xfId="18594" xr:uid="{00000000-0005-0000-0000-000098370000}"/>
    <cellStyle name="__Setup__August 2010 CWIP curves_NextEra_November 2010 Termosol CWIP Curves NEER Final" xfId="18595" xr:uid="{00000000-0005-0000-0000-000099370000}"/>
    <cellStyle name="__Setup__August 2010 CWIP curves_NextEra_November 2010 Termosol CWIP Curves NEER Final 2" xfId="18596" xr:uid="{00000000-0005-0000-0000-00009A370000}"/>
    <cellStyle name="__Setup__Bridge" xfId="18597" xr:uid="{00000000-0005-0000-0000-00009B370000}"/>
    <cellStyle name="__Setup__Budget Support 2012-09 2013-15 Benefit Programs v5 with NEER Barg Update" xfId="18598" xr:uid="{00000000-0005-0000-0000-00009C370000}"/>
    <cellStyle name="__Setup__Butler Ridge (54MW GE XLE)O&amp;M Budget Tabs 4-15-2009 " xfId="18599" xr:uid="{00000000-0005-0000-0000-00009D370000}"/>
    <cellStyle name="__Setup__Butler Ridge (54MW GE XLE)O&amp;M Budget Tabs 4-7-2009 " xfId="18600" xr:uid="{00000000-0005-0000-0000-00009E370000}"/>
    <cellStyle name="__Setup__Butler Ridge (54MW GE XLE)O&amp;M Budget Tabs 5-6-2009 " xfId="18601" xr:uid="{00000000-0005-0000-0000-00009F370000}"/>
    <cellStyle name="__Setup__Capital Prov 1Q10" xfId="18602" xr:uid="{00000000-0005-0000-0000-0000A0370000}"/>
    <cellStyle name="__Setup__Capital Prov 1Q10 2" xfId="18603" xr:uid="{00000000-0005-0000-0000-0000A1370000}"/>
    <cellStyle name="__Setup__Capital Prov 1Q10_March_LTD_Premium" xfId="18604" xr:uid="{00000000-0005-0000-0000-0000A2370000}"/>
    <cellStyle name="__Setup__Capital Prov 1Q10_Nov Self Admin LTD Income Premium - CIGNA" xfId="18605" xr:uid="{00000000-0005-0000-0000-0000A3370000}"/>
    <cellStyle name="__Setup__Capital Prov 1Q10_Summary Unrounded" xfId="18606" xr:uid="{00000000-0005-0000-0000-0000A4370000}"/>
    <cellStyle name="__Setup__Cherokee 2010 - 2014 Budget Forecast" xfId="18607" xr:uid="{00000000-0005-0000-0000-0000A5370000}"/>
    <cellStyle name="__Setup__Cimarron O&amp;M_05-24-2012" xfId="18608" xr:uid="{00000000-0005-0000-0000-0000A6370000}"/>
    <cellStyle name="__Setup__Consolidated Summary Living ProForma_2011_DRAFT" xfId="18609" xr:uid="{00000000-0005-0000-0000-0000A7370000}"/>
    <cellStyle name="__Setup__Consolidated Summary Living ProForma_2011_Paste Special" xfId="18610" xr:uid="{00000000-0005-0000-0000-0000A8370000}"/>
    <cellStyle name="__Setup__Copy of South TX GenTie  0.8x Sale12-31-09 COD BASE CASEvBOD" xfId="18611" xr:uid="{00000000-0005-0000-0000-0000A9370000}"/>
    <cellStyle name="__Setup__Copy of Wilton Expansion_Opcom_XLE_49.5MW_2-23-08_(Stimulus)" xfId="18612" xr:uid="{00000000-0005-0000-0000-0000AA370000}"/>
    <cellStyle name="__Setup__CWIP Termosol 1" xfId="18613" xr:uid="{00000000-0005-0000-0000-0000AB370000}"/>
    <cellStyle name="__Setup__CWIP Termosol 1 2" xfId="18614" xr:uid="{00000000-0005-0000-0000-0000AC370000}"/>
    <cellStyle name="__Setup__CWIP Termosol 2" xfId="18615" xr:uid="{00000000-0005-0000-0000-0000AD370000}"/>
    <cellStyle name="__Setup__CWIP Termosol 2 2" xfId="18616" xr:uid="{00000000-0005-0000-0000-0000AE370000}"/>
    <cellStyle name="__Setup__Day County" xfId="18617" xr:uid="{00000000-0005-0000-0000-0000AF370000}"/>
    <cellStyle name="__Setup__Distribution Date Calc" xfId="18618" xr:uid="{00000000-0005-0000-0000-0000B0370000}"/>
    <cellStyle name="__Setup__Expenses" xfId="18619" xr:uid="{00000000-0005-0000-0000-0000B1370000}"/>
    <cellStyle name="__Setup__FAS 106 subsidy 2010" xfId="18620" xr:uid="{00000000-0005-0000-0000-0000B2370000}"/>
    <cellStyle name="__Setup__FAS 106 subsidy 2010 2" xfId="18621" xr:uid="{00000000-0005-0000-0000-0000B3370000}"/>
    <cellStyle name="__Setup__FAS 106 subsidy 2010_March_LTD_Premium" xfId="18622" xr:uid="{00000000-0005-0000-0000-0000B4370000}"/>
    <cellStyle name="__Setup__FAS 106 subsidy 2010_Nov Self Admin LTD Income Premium - CIGNA" xfId="18623" xr:uid="{00000000-0005-0000-0000-0000B5370000}"/>
    <cellStyle name="__Setup__FAS 106 subsidy 2010_Summary Unrounded" xfId="18624" xr:uid="{00000000-0005-0000-0000-0000B6370000}"/>
    <cellStyle name="__Setup__FinSum" xfId="18625" xr:uid="{00000000-0005-0000-0000-0000B7370000}"/>
    <cellStyle name="__Setup__FinSum 2" xfId="18626" xr:uid="{00000000-0005-0000-0000-0000B8370000}"/>
    <cellStyle name="__Setup__FinSum 2 2" xfId="18627" xr:uid="{00000000-0005-0000-0000-0000B9370000}"/>
    <cellStyle name="__Setup__FinSum 3" xfId="18628" xr:uid="{00000000-0005-0000-0000-0000BA370000}"/>
    <cellStyle name="__Setup__FinSum 4" xfId="18629" xr:uid="{00000000-0005-0000-0000-0000BB370000}"/>
    <cellStyle name="__Setup__FinSum 4 2" xfId="18630" xr:uid="{00000000-0005-0000-0000-0000BC370000}"/>
    <cellStyle name="__Setup__FinSum 4 3" xfId="18631" xr:uid="{00000000-0005-0000-0000-0000BD370000}"/>
    <cellStyle name="__Setup__FinSum_Genesis_Bridge_Tab" xfId="18632" xr:uid="{00000000-0005-0000-0000-0000BE370000}"/>
    <cellStyle name="__Setup__FinSum_ToD" xfId="18633" xr:uid="{00000000-0005-0000-0000-0000BF370000}"/>
    <cellStyle name="__Setup__FinSum_ToD 2" xfId="18634" xr:uid="{00000000-0005-0000-0000-0000C0370000}"/>
    <cellStyle name="__Setup__FinSum_ToD 3" xfId="18635" xr:uid="{00000000-0005-0000-0000-0000C1370000}"/>
    <cellStyle name="__Setup__Genesis PGE 250MW_20081119A" xfId="18636" xr:uid="{00000000-0005-0000-0000-0000C2370000}"/>
    <cellStyle name="__Setup__Genesis_Bridge_Tab" xfId="18637" xr:uid="{00000000-0005-0000-0000-0000C3370000}"/>
    <cellStyle name="__Setup__Gulf Winds (283MW MHI 2.4) O&amp;M Budgets Tabs 4-13-09" xfId="18638" xr:uid="{00000000-0005-0000-0000-0000C4370000}"/>
    <cellStyle name="__Setup__Gulf Winds (283MW MHI 2.4) O&amp;M Budgets Tabs 5-6-09" xfId="18639" xr:uid="{00000000-0005-0000-0000-0000C5370000}"/>
    <cellStyle name="__Setup__HWBA UM NPV  IRR Analysis finance at cost share may 2011" xfId="18640" xr:uid="{00000000-0005-0000-0000-0000C6370000}"/>
    <cellStyle name="__Setup__Input" xfId="18641" xr:uid="{00000000-0005-0000-0000-0000C7370000}"/>
    <cellStyle name="__Setup__Input 2" xfId="18642" xr:uid="{00000000-0005-0000-0000-0000C8370000}"/>
    <cellStyle name="__Setup__Inputs" xfId="18643" xr:uid="{00000000-0005-0000-0000-0000C9370000}"/>
    <cellStyle name="__Setup__Inputs 2" xfId="18644" xr:uid="{00000000-0005-0000-0000-0000CA370000}"/>
    <cellStyle name="__Setup__Lee Dekalb - FPL Group Financials (2)" xfId="18645" xr:uid="{00000000-0005-0000-0000-0000CB370000}"/>
    <cellStyle name="__Setup__LPF 2011 Update - Contracted Thermal Assets - rev 09 27 2011" xfId="18646" xr:uid="{00000000-0005-0000-0000-0000CC370000}"/>
    <cellStyle name="__Setup__LPF 2011 Update - Contracted Thermal Assets - rev 09 27 2011 (2)" xfId="18647" xr:uid="{00000000-0005-0000-0000-0000CD370000}"/>
    <cellStyle name="__Setup__LPF 2011 Update - Merchant Thermal Assets - rev 09 27 2011 (2)" xfId="18648" xr:uid="{00000000-0005-0000-0000-0000CE370000}"/>
    <cellStyle name="__Setup__LTD-FAS 112 Summary" xfId="18649" xr:uid="{00000000-0005-0000-0000-0000CF370000}"/>
    <cellStyle name="__Setup__Majestic (79.5 MW GE SLE) O&amp;M Budget Tabs 4-7-2009 " xfId="18650" xr:uid="{00000000-0005-0000-0000-0000D0370000}"/>
    <cellStyle name="__Setup__Majestic (79.5 MW GE SLE)O&amp;M Budget Tabs 4-14-2009 " xfId="18651" xr:uid="{00000000-0005-0000-0000-0000D1370000}"/>
    <cellStyle name="__Setup__Majestic (79.5 MW GE SLE)O&amp;M Budget Tabs 5-6-2009 " xfId="18652" xr:uid="{00000000-0005-0000-0000-0000D2370000}"/>
    <cellStyle name="__Setup__Majestic II 2013 - 2042 Property Tax Forecast est" xfId="18653" xr:uid="{00000000-0005-0000-0000-0000D3370000}"/>
    <cellStyle name="__Setup__McCoy 250 MW Yingli 280W T-0 NextEra PVO&amp;M Budget (NEW RAMP)_2010-12-10" xfId="18654" xr:uid="{00000000-0005-0000-0000-0000D4370000}"/>
    <cellStyle name="__Setup__McCoy 250 MW Yingli 280W T-0 NextEra PVO&amp;M Budget (NEW RAMP)_2010-12-6" xfId="18655" xr:uid="{00000000-0005-0000-0000-0000D5370000}"/>
    <cellStyle name="__Setup__November 2010 CWIP Curves Genesis Final" xfId="18656" xr:uid="{00000000-0005-0000-0000-0000D6370000}"/>
    <cellStyle name="__Setup__November 2010 CWIP Curves Genesis Final 2" xfId="18657" xr:uid="{00000000-0005-0000-0000-0000D7370000}"/>
    <cellStyle name="__Setup__November 2010 CWIP Curves NEER Final" xfId="18658" xr:uid="{00000000-0005-0000-0000-0000D8370000}"/>
    <cellStyle name="__Setup__November 2010 CWIP Curves NEER Final 2" xfId="18659" xr:uid="{00000000-0005-0000-0000-0000D9370000}"/>
    <cellStyle name="__Setup__November 2010 Termosol CWIP Curves NEER Final" xfId="18660" xr:uid="{00000000-0005-0000-0000-0000DA370000}"/>
    <cellStyle name="__Setup__November 2010 Termosol CWIP Curves NEER Final 2" xfId="18661" xr:uid="{00000000-0005-0000-0000-0000DB370000}"/>
    <cellStyle name="__Setup__Paradise_PV_20100212" xfId="18662" xr:uid="{00000000-0005-0000-0000-0000DC370000}"/>
    <cellStyle name="__Setup__Pro Forma - Alamosa 100MW - rev 03.13.09" xfId="18663" xr:uid="{00000000-0005-0000-0000-0000DD370000}"/>
    <cellStyle name="__Setup__Pro Forma - Alamosa 100MW - rev 03.13.09 2" xfId="18664" xr:uid="{00000000-0005-0000-0000-0000DE370000}"/>
    <cellStyle name="__Setup__Pro Forma - Alamosa 100MW - rev 03.13.09 2 2" xfId="18665" xr:uid="{00000000-0005-0000-0000-0000DF370000}"/>
    <cellStyle name="__Setup__Pro Forma - Alamosa 100MW - rev 03.13.09 3" xfId="18666" xr:uid="{00000000-0005-0000-0000-0000E0370000}"/>
    <cellStyle name="__Setup__Pro Forma - Alamosa 100MW - rev 03.13.09 4" xfId="18667" xr:uid="{00000000-0005-0000-0000-0000E1370000}"/>
    <cellStyle name="__Setup__Pro Forma - Alamosa 100MW - rev 03.13.09 4 2" xfId="18668" xr:uid="{00000000-0005-0000-0000-0000E2370000}"/>
    <cellStyle name="__Setup__Pro Forma - Alamosa 100MW - rev 03.13.09 4 3" xfId="18669" xr:uid="{00000000-0005-0000-0000-0000E3370000}"/>
    <cellStyle name="__Setup__Pro Forma - Alamosa 100MW - rev 03.13.09_Genesis_Bridge_Tab" xfId="18670" xr:uid="{00000000-0005-0000-0000-0000E4370000}"/>
    <cellStyle name="__Setup__Pro Forma - Alamosa 100MW - rev 03.13.09_ToD" xfId="18671" xr:uid="{00000000-0005-0000-0000-0000E5370000}"/>
    <cellStyle name="__Setup__Pro Forma - Alamosa 100MW - rev 03.13.09_ToD 2" xfId="18672" xr:uid="{00000000-0005-0000-0000-0000E6370000}"/>
    <cellStyle name="__Setup__Pro Forma - Alamosa 100MW - rev 03.13.09_ToD 3" xfId="18673" xr:uid="{00000000-0005-0000-0000-0000E7370000}"/>
    <cellStyle name="__Setup__Project Finance Wilton Expansion" xfId="18674" xr:uid="{00000000-0005-0000-0000-0000E8370000}"/>
    <cellStyle name="__Setup__Project Monitoring Paradise Solar revised_October 2010" xfId="18675" xr:uid="{00000000-0005-0000-0000-0000E9370000}"/>
    <cellStyle name="__Setup__Project Monitoring Paradise Solar revised_October 2010 2" xfId="18676" xr:uid="{00000000-0005-0000-0000-0000EA370000}"/>
    <cellStyle name="__Setup__Project Monitoring Paradise Solar revised_October 2010_November 2010 Termosol CWIP Curves NEER Final" xfId="18677" xr:uid="{00000000-0005-0000-0000-0000EB370000}"/>
    <cellStyle name="__Setup__Project Monitoring Paradise Solar revised_October 2010_November 2010 Termosol CWIP Curves NEER Final 2" xfId="18678" xr:uid="{00000000-0005-0000-0000-0000EC370000}"/>
    <cellStyle name="__Setup__Scen" xfId="18679" xr:uid="{00000000-0005-0000-0000-0000ED370000}"/>
    <cellStyle name="__Setup__Scen 2" xfId="18680" xr:uid="{00000000-0005-0000-0000-0000EE370000}"/>
    <cellStyle name="__Setup__Scen 2 2" xfId="18681" xr:uid="{00000000-0005-0000-0000-0000EF370000}"/>
    <cellStyle name="__Setup__Scen 3" xfId="18682" xr:uid="{00000000-0005-0000-0000-0000F0370000}"/>
    <cellStyle name="__Setup__Scen 4" xfId="18683" xr:uid="{00000000-0005-0000-0000-0000F1370000}"/>
    <cellStyle name="__Setup__Scen 4 2" xfId="18684" xr:uid="{00000000-0005-0000-0000-0000F2370000}"/>
    <cellStyle name="__Setup__Scen 4 3" xfId="18685" xr:uid="{00000000-0005-0000-0000-0000F3370000}"/>
    <cellStyle name="__Setup__Scen_Genesis_Bridge_Tab" xfId="18686" xr:uid="{00000000-0005-0000-0000-0000F4370000}"/>
    <cellStyle name="__Setup__Scen_ToD" xfId="18687" xr:uid="{00000000-0005-0000-0000-0000F5370000}"/>
    <cellStyle name="__Setup__Scen_ToD 2" xfId="18688" xr:uid="{00000000-0005-0000-0000-0000F6370000}"/>
    <cellStyle name="__Setup__Scen_ToD 3" xfId="18689" xr:uid="{00000000-0005-0000-0000-0000F7370000}"/>
    <cellStyle name="__Setup__September 2010 CWIP curves_NextEra" xfId="18690" xr:uid="{00000000-0005-0000-0000-0000F8370000}"/>
    <cellStyle name="__Setup__September 2010 CWIP curves_NextEra 2" xfId="18691" xr:uid="{00000000-0005-0000-0000-0000F9370000}"/>
    <cellStyle name="__Setup__September 2010 CWIP curves_NextEra_November 2010 Termosol CWIP Curves NEER Final" xfId="18692" xr:uid="{00000000-0005-0000-0000-0000FA370000}"/>
    <cellStyle name="__Setup__September 2010 CWIP curves_NextEra_November 2010 Termosol CWIP Curves NEER Final 2" xfId="18693" xr:uid="{00000000-0005-0000-0000-0000FB370000}"/>
    <cellStyle name="__Setup__Solar - TOD Calculation Model - rev 04.16.09" xfId="18694" xr:uid="{00000000-0005-0000-0000-0000FC370000}"/>
    <cellStyle name="__Setup__Solar - TOD Calculation Model - rev 04.16.09 2" xfId="18695" xr:uid="{00000000-0005-0000-0000-0000FD370000}"/>
    <cellStyle name="__Setup__Solar - TOD Calculation Model - rev 04.16.09 2 2" xfId="18696" xr:uid="{00000000-0005-0000-0000-0000FE370000}"/>
    <cellStyle name="__Setup__Solar - TOD Calculation Model - rev 04.16.09 3" xfId="18697" xr:uid="{00000000-0005-0000-0000-0000FF370000}"/>
    <cellStyle name="__Setup__Solar - TOD Calculation Model - rev 04.16.09 4" xfId="18698" xr:uid="{00000000-0005-0000-0000-000000380000}"/>
    <cellStyle name="__Setup__Solar - TOD Calculation Model - rev 04.16.09 4 2" xfId="18699" xr:uid="{00000000-0005-0000-0000-000001380000}"/>
    <cellStyle name="__Setup__Solar - TOD Calculation Model - rev 04.16.09 4 3" xfId="18700" xr:uid="{00000000-0005-0000-0000-000002380000}"/>
    <cellStyle name="__Setup__Solar - TOD Calculation Model - rev 04.16.09_Genesis_Bridge_Tab" xfId="18701" xr:uid="{00000000-0005-0000-0000-000003380000}"/>
    <cellStyle name="__Setup__Solar - TOD Calculation Model - rev 04.16.09_ToD" xfId="18702" xr:uid="{00000000-0005-0000-0000-000004380000}"/>
    <cellStyle name="__Setup__Solar - TOD Calculation Model - rev 04.16.09_ToD 2" xfId="18703" xr:uid="{00000000-0005-0000-0000-000005380000}"/>
    <cellStyle name="__Setup__Solar - TOD Calculation Model - rev 04.16.09_ToD 3" xfId="18704" xr:uid="{00000000-0005-0000-0000-000006380000}"/>
    <cellStyle name="__Setup__Solar_Model_ab" xfId="18705" xr:uid="{00000000-0005-0000-0000-000007380000}"/>
    <cellStyle name="__Setup__Solar_Model_ab 2" xfId="18706" xr:uid="{00000000-0005-0000-0000-000008380000}"/>
    <cellStyle name="__Setup__Solar_Model_ab 2 2" xfId="18707" xr:uid="{00000000-0005-0000-0000-000009380000}"/>
    <cellStyle name="__Setup__Solar_Model_ab 3" xfId="18708" xr:uid="{00000000-0005-0000-0000-00000A380000}"/>
    <cellStyle name="__Setup__Solar_Model_ab 4" xfId="18709" xr:uid="{00000000-0005-0000-0000-00000B380000}"/>
    <cellStyle name="__Setup__Solar_Model_ab 4 2" xfId="18710" xr:uid="{00000000-0005-0000-0000-00000C380000}"/>
    <cellStyle name="__Setup__Solar_Model_ab 4 3" xfId="18711" xr:uid="{00000000-0005-0000-0000-00000D380000}"/>
    <cellStyle name="__Setup__Solar_Model_ab_Genesis_Bridge_Tab" xfId="18712" xr:uid="{00000000-0005-0000-0000-00000E380000}"/>
    <cellStyle name="__Setup__Solar_Model_ab_ToD" xfId="18713" xr:uid="{00000000-0005-0000-0000-00000F380000}"/>
    <cellStyle name="__Setup__Solar_Model_ab_ToD 2" xfId="18714" xr:uid="{00000000-0005-0000-0000-000010380000}"/>
    <cellStyle name="__Setup__Solar_Model_ab_ToD 3" xfId="18715" xr:uid="{00000000-0005-0000-0000-000011380000}"/>
    <cellStyle name="__Setup__South Trent (101.2MW Siemens) O&amp;M Budget Tabs 4-15-2009" xfId="18716" xr:uid="{00000000-0005-0000-0000-000012380000}"/>
    <cellStyle name="__Setup__South Trent (101.2MW Siemens) O&amp;M Budget Tabs 4-7-2009" xfId="18717" xr:uid="{00000000-0005-0000-0000-000013380000}"/>
    <cellStyle name="__Setup__South Trent (101.2MW Siemens) O&amp;M Budget Tabs 5-6-2009" xfId="18718" xr:uid="{00000000-0005-0000-0000-000014380000}"/>
    <cellStyle name="__Setup__Stetson (GE 57 MW) O&amp;M Budget Tabs 3-25-2009" xfId="18719" xr:uid="{00000000-0005-0000-0000-000015380000}"/>
    <cellStyle name="__Setup__Story II_OpCom_6-26-09" xfId="18720" xr:uid="{00000000-0005-0000-0000-000016380000}"/>
    <cellStyle name="__Setup__Summerhaven CWIP curve Oct_2010" xfId="18721" xr:uid="{00000000-0005-0000-0000-000017380000}"/>
    <cellStyle name="__Setup__Summerhaven CWIP curve Oct_2010 2" xfId="18722" xr:uid="{00000000-0005-0000-0000-000018380000}"/>
    <cellStyle name="__Setup__Summerhaven CWIP curve Oct_2010_November 2010 Termosol CWIP Curves NEER Final" xfId="18723" xr:uid="{00000000-0005-0000-0000-000019380000}"/>
    <cellStyle name="__Setup__Summerhaven CWIP curve Oct_2010_November 2010 Termosol CWIP Curves NEER Final 2" xfId="18724" xr:uid="{00000000-0005-0000-0000-00001A380000}"/>
    <cellStyle name="__Setup__Tax" xfId="18725" xr:uid="{00000000-0005-0000-0000-00001B380000}"/>
    <cellStyle name="__Setup__ToD" xfId="18726" xr:uid="{00000000-0005-0000-0000-00001C380000}"/>
    <cellStyle name="__Setup__ToD 2" xfId="18727" xr:uid="{00000000-0005-0000-0000-00001D380000}"/>
    <cellStyle name="__Setup__ToD 3" xfId="18728" xr:uid="{00000000-0005-0000-0000-00001E380000}"/>
    <cellStyle name="__Setup__WACC_Calc_Sheet" xfId="18729" xr:uid="{00000000-0005-0000-0000-00001F380000}"/>
    <cellStyle name="__Setup__WACC_Calc_Sheet 2" xfId="18730" xr:uid="{00000000-0005-0000-0000-000020380000}"/>
    <cellStyle name="__Setup__WACC_Calc_Sheet 2 2" xfId="18731" xr:uid="{00000000-0005-0000-0000-000021380000}"/>
    <cellStyle name="__Setup__WACC_Calc_Sheet 3" xfId="18732" xr:uid="{00000000-0005-0000-0000-000022380000}"/>
    <cellStyle name="__Setup__WACC_Calc_Sheet 4" xfId="18733" xr:uid="{00000000-0005-0000-0000-000023380000}"/>
    <cellStyle name="__Setup__WACC_Calc_Sheet 4 2" xfId="18734" xr:uid="{00000000-0005-0000-0000-000024380000}"/>
    <cellStyle name="__Setup__WACC_Calc_Sheet 4 3" xfId="18735" xr:uid="{00000000-0005-0000-0000-000025380000}"/>
    <cellStyle name="__Setup__WACC_Calc_Sheet_Genesis_Bridge_Tab" xfId="18736" xr:uid="{00000000-0005-0000-0000-000026380000}"/>
    <cellStyle name="__Setup__WACC_Calc_Sheet_ToD" xfId="18737" xr:uid="{00000000-0005-0000-0000-000027380000}"/>
    <cellStyle name="__Setup__WACC_Calc_Sheet_ToD 2" xfId="18738" xr:uid="{00000000-0005-0000-0000-000028380000}"/>
    <cellStyle name="__Setup__WACC_Calc_Sheet_ToD 3" xfId="18739" xr:uid="{00000000-0005-0000-0000-000029380000}"/>
    <cellStyle name="__Setup__Wessington Springs (51MW GE SLE) O&amp;M Budget Tabs 4-7-2009 " xfId="18740" xr:uid="{00000000-0005-0000-0000-00002A380000}"/>
    <cellStyle name="__Setup__Wessington Springs (51MW GE SLE)O&amp;M Budget Tabs 4-15-2009 " xfId="18741" xr:uid="{00000000-0005-0000-0000-00002B380000}"/>
    <cellStyle name="__Setup__Wessington Springs (51MW GE SLE)O&amp;M Budget Tabs 5-6-2009 " xfId="18742" xr:uid="{00000000-0005-0000-0000-00002C380000}"/>
    <cellStyle name="__Setup__Word_Outputs_2009_09_12" xfId="18743" xr:uid="{00000000-0005-0000-0000-00002D380000}"/>
    <cellStyle name="_~0399854" xfId="18744" xr:uid="{00000000-0005-0000-0000-00002E380000}"/>
    <cellStyle name="_~0664123" xfId="18745" xr:uid="{00000000-0005-0000-0000-00002F380000}"/>
    <cellStyle name="_~0664123 2" xfId="18746" xr:uid="{00000000-0005-0000-0000-000030380000}"/>
    <cellStyle name="_~2826132" xfId="18747" xr:uid="{00000000-0005-0000-0000-000031380000}"/>
    <cellStyle name="_~4335405" xfId="18748" xr:uid="{00000000-0005-0000-0000-000032380000}"/>
    <cellStyle name="_~5054843" xfId="18749" xr:uid="{00000000-0005-0000-0000-000033380000}"/>
    <cellStyle name="_~5662898" xfId="18750" xr:uid="{00000000-0005-0000-0000-000034380000}"/>
    <cellStyle name="_~5662898 2" xfId="18751" xr:uid="{00000000-0005-0000-0000-000035380000}"/>
    <cellStyle name="_~9658152" xfId="17" xr:uid="{00000000-0005-0000-0000-000036380000}"/>
    <cellStyle name="_~9658152 2" xfId="18" xr:uid="{00000000-0005-0000-0000-000037380000}"/>
    <cellStyle name="_~9658152 2 2" xfId="19" xr:uid="{00000000-0005-0000-0000-000038380000}"/>
    <cellStyle name="_~9658152 3" xfId="20" xr:uid="{00000000-0005-0000-0000-000039380000}"/>
    <cellStyle name="_~9658152 3 2" xfId="18752" xr:uid="{00000000-0005-0000-0000-00003A380000}"/>
    <cellStyle name="_~9658152 4" xfId="21" xr:uid="{00000000-0005-0000-0000-00003B380000}"/>
    <cellStyle name="_~9658152 4 2" xfId="18753" xr:uid="{00000000-0005-0000-0000-00003C380000}"/>
    <cellStyle name="_~9658152 5" xfId="18754" xr:uid="{00000000-0005-0000-0000-00003D380000}"/>
    <cellStyle name="_~9658152 5 2" xfId="18755" xr:uid="{00000000-0005-0000-0000-00003E380000}"/>
    <cellStyle name="_~9658152 6" xfId="18756" xr:uid="{00000000-0005-0000-0000-00003F380000}"/>
    <cellStyle name="_~9658152_2008 FPL Group Tax Workpapers" xfId="18757" xr:uid="{00000000-0005-0000-0000-000040380000}"/>
    <cellStyle name="_~9658152_2008 FPL Group Tax Workpapers_Budget Support 2012-09 2013-15 Benefit Programs v5 with NEER Barg Update" xfId="18758" xr:uid="{00000000-0005-0000-0000-000041380000}"/>
    <cellStyle name="_~9658152_2008 FPL Group Tax Workpapers_LTD-FAS 112 Summary" xfId="18759" xr:uid="{00000000-0005-0000-0000-000042380000}"/>
    <cellStyle name="_~9658152_BASIS ADJ" xfId="18760" xr:uid="{00000000-0005-0000-0000-000043380000}"/>
    <cellStyle name="_~9658152_BM Adjustments" xfId="18761" xr:uid="{00000000-0005-0000-0000-000044380000}"/>
    <cellStyle name="_~9658152_Callahan" xfId="18762" xr:uid="{00000000-0005-0000-0000-000045380000}"/>
    <cellStyle name="_~9658152_Callahan " xfId="18763" xr:uid="{00000000-0005-0000-0000-000046380000}"/>
    <cellStyle name="_~9658152_Callahan _1" xfId="18764" xr:uid="{00000000-0005-0000-0000-000047380000}"/>
    <cellStyle name="_~9658152_Callahan 090813 GM 0 Report" xfId="18765" xr:uid="{00000000-0005-0000-0000-000048380000}"/>
    <cellStyle name="_~9658152_Callahan 091106 GM 0 Report" xfId="18766" xr:uid="{00000000-0005-0000-0000-000049380000}"/>
    <cellStyle name="_~9658152_CapRidge_WindBoost_Analysis_090709" xfId="18767" xr:uid="{00000000-0005-0000-0000-00004A380000}"/>
    <cellStyle name="_~9658152_Cherokee 2010 - 2014 Budget Forecast" xfId="18768" xr:uid="{00000000-0005-0000-0000-00004B380000}"/>
    <cellStyle name="_~9658152_Copy of Texas Wind Debt Amortization 11-08" xfId="18769" xr:uid="{00000000-0005-0000-0000-00004C380000}"/>
    <cellStyle name="_~9658152_Debt Service Coverage Ratio-TEXAS WIND Historical  Forecast" xfId="18770" xr:uid="{00000000-0005-0000-0000-00004D380000}"/>
    <cellStyle name="_~9658152_Fees" xfId="18771" xr:uid="{00000000-0005-0000-0000-00004E380000}"/>
    <cellStyle name="_~9658152_FPL Georgia Tax As of October 2010" xfId="18772" xr:uid="{00000000-0005-0000-0000-00004F380000}"/>
    <cellStyle name="_~9658152_FPL Georgia Tax As of October 2010_Summary of 2010 Errors Resolutions with Responses" xfId="18773" xr:uid="{00000000-0005-0000-0000-000050380000}"/>
    <cellStyle name="_~9658152_Group Prov M11 09" xfId="18774" xr:uid="{00000000-0005-0000-0000-000051380000}"/>
    <cellStyle name="_~9658152_Group Prov M11 09 2" xfId="18775" xr:uid="{00000000-0005-0000-0000-000052380000}"/>
    <cellStyle name="_~9658152_Group Prov M11 09_March_LTD_Premium" xfId="18776" xr:uid="{00000000-0005-0000-0000-000053380000}"/>
    <cellStyle name="_~9658152_Group Prov M11 09_Nov Self Admin LTD Income Premium - CIGNA" xfId="18777" xr:uid="{00000000-0005-0000-0000-000054380000}"/>
    <cellStyle name="_~9658152_Group Prov M11 09_Summary Unrounded" xfId="18778" xr:uid="{00000000-0005-0000-0000-000055380000}"/>
    <cellStyle name="_~9658152_HH3 WindBoost Analysis (with PTC and REC)" xfId="18779" xr:uid="{00000000-0005-0000-0000-000056380000}"/>
    <cellStyle name="_~9658152_Horse Hollow 1 090813 GM 0 Report" xfId="18780" xr:uid="{00000000-0005-0000-0000-000057380000}"/>
    <cellStyle name="_~9658152_Horse Hollow 1 090911 GM 0 Report" xfId="18781" xr:uid="{00000000-0005-0000-0000-000058380000}"/>
    <cellStyle name="_~9658152_Inputs" xfId="18782" xr:uid="{00000000-0005-0000-0000-000059380000}"/>
    <cellStyle name="_~9658152_Inputs 2" xfId="18783" xr:uid="{00000000-0005-0000-0000-00005A380000}"/>
    <cellStyle name="_~9658152_Majestic II 2013 - 2042 Property Tax Forecast est" xfId="18784" xr:uid="{00000000-0005-0000-0000-00005B380000}"/>
    <cellStyle name="_~9658152_March_LTD_Premium" xfId="18785" xr:uid="{00000000-0005-0000-0000-00005C380000}"/>
    <cellStyle name="_~9658152_Nov Self Admin LTD Income Premium - CIGNA" xfId="18786" xr:uid="{00000000-0005-0000-0000-00005D380000}"/>
    <cellStyle name="_~9658152_Summary Unrounded" xfId="18787" xr:uid="{00000000-0005-0000-0000-00005E380000}"/>
    <cellStyle name="_~9658152_Tax" xfId="18788" xr:uid="{00000000-0005-0000-0000-00005F380000}"/>
    <cellStyle name="_~9658152_Wind Adj_091106" xfId="18789" xr:uid="{00000000-0005-0000-0000-000060380000}"/>
    <cellStyle name="_01 Horizon Wind Energy Analytics" xfId="18790" xr:uid="{00000000-0005-0000-0000-000061380000}"/>
    <cellStyle name="_010713 FPLE FOSSIL FUEL 2002-2006 BUDGET FORECASTS" xfId="18791" xr:uid="{00000000-0005-0000-0000-000062380000}"/>
    <cellStyle name="_010713 FPLE FOSSIL FUEL 2002-2006 BUDGET FORECASTS 2" xfId="18792" xr:uid="{00000000-0005-0000-0000-000063380000}"/>
    <cellStyle name="_010713 FPLE FOSSIL FUEL 2002-2006 BUDGET FORECASTS 2 2" xfId="18793" xr:uid="{00000000-0005-0000-0000-000064380000}"/>
    <cellStyle name="_010713 FPLE FOSSIL FUEL 2002-2006 BUDGET FORECASTS 3" xfId="18794" xr:uid="{00000000-0005-0000-0000-000065380000}"/>
    <cellStyle name="_010713 FPLE FOSSIL FUEL 2002-2006 BUDGET FORECASTS 3 2" xfId="18795" xr:uid="{00000000-0005-0000-0000-000066380000}"/>
    <cellStyle name="_010713 FPLE FOSSIL FUEL 2002-2006 BUDGET FORECASTS 4" xfId="18796" xr:uid="{00000000-0005-0000-0000-000067380000}"/>
    <cellStyle name="_010713 FPLE FOSSIL FUEL 2002-2006 BUDGET FORECASTS 4 2" xfId="18797" xr:uid="{00000000-0005-0000-0000-000068380000}"/>
    <cellStyle name="_010713 FPLE FOSSIL FUEL 2002-2006 BUDGET FORECASTS 4 3" xfId="18798" xr:uid="{00000000-0005-0000-0000-000069380000}"/>
    <cellStyle name="_010713 FPLE FOSSIL FUEL 2002-2006 BUDGET FORECASTS 5" xfId="18799" xr:uid="{00000000-0005-0000-0000-00006A380000}"/>
    <cellStyle name="_010713 FPLE FOSSIL FUEL 2002-2006 BUDGET FORECASTS 5 2" xfId="18800" xr:uid="{00000000-0005-0000-0000-00006B380000}"/>
    <cellStyle name="_010713 FPLE FOSSIL FUEL 2002-2006 BUDGET FORECASTS 6" xfId="18801" xr:uid="{00000000-0005-0000-0000-00006C380000}"/>
    <cellStyle name="_010713 FPLE FOSSIL FUEL 2002-2006 BUDGET FORECASTS_August 2010 CWIP curves_NextEra" xfId="18802" xr:uid="{00000000-0005-0000-0000-00006D380000}"/>
    <cellStyle name="_010713 FPLE FOSSIL FUEL 2002-2006 BUDGET FORECASTS_August 2010 CWIP curves_NextEra 2" xfId="18803" xr:uid="{00000000-0005-0000-0000-00006E380000}"/>
    <cellStyle name="_010713 FPLE FOSSIL FUEL 2002-2006 BUDGET FORECASTS_August 2010 CWIP curves_NextEra_November 2010 Termosol CWIP Curves NEER Final" xfId="18804" xr:uid="{00000000-0005-0000-0000-00006F380000}"/>
    <cellStyle name="_010713 FPLE FOSSIL FUEL 2002-2006 BUDGET FORECASTS_August 2010 CWIP curves_NextEra_November 2010 Termosol CWIP Curves NEER Final 2" xfId="18805" xr:uid="{00000000-0005-0000-0000-000070380000}"/>
    <cellStyle name="_010713 FPLE FOSSIL FUEL 2002-2006 BUDGET FORECASTS_BASIS ADJ" xfId="18806" xr:uid="{00000000-0005-0000-0000-000071380000}"/>
    <cellStyle name="_010713 FPLE FOSSIL FUEL 2002-2006 BUDGET FORECASTS_BM Adjustments" xfId="18807" xr:uid="{00000000-0005-0000-0000-000072380000}"/>
    <cellStyle name="_010713 FPLE FOSSIL FUEL 2002-2006 BUDGET FORECASTS_Capacity_Factor_Monthly_Forecast_Through_2024 " xfId="18808" xr:uid="{00000000-0005-0000-0000-000073380000}"/>
    <cellStyle name="_010713 FPLE FOSSIL FUEL 2002-2006 BUDGET FORECASTS_Consolidated Summary Living ProForma_2011_DRAFT" xfId="18809" xr:uid="{00000000-0005-0000-0000-000074380000}"/>
    <cellStyle name="_010713 FPLE FOSSIL FUEL 2002-2006 BUDGET FORECASTS_Consolidated Summary Living ProForma_2011_Paste Special" xfId="18810" xr:uid="{00000000-0005-0000-0000-000075380000}"/>
    <cellStyle name="_010713 FPLE FOSSIL FUEL 2002-2006 BUDGET FORECASTS_Copy of South TX GenTie  0.8x Sale12-31-09 COD BASE CASEvBOD" xfId="18811" xr:uid="{00000000-0005-0000-0000-000076380000}"/>
    <cellStyle name="_010713 FPLE FOSSIL FUEL 2002-2006 BUDGET FORECASTS_CWIP Termosol 1" xfId="18812" xr:uid="{00000000-0005-0000-0000-000077380000}"/>
    <cellStyle name="_010713 FPLE FOSSIL FUEL 2002-2006 BUDGET FORECASTS_CWIP Termosol 1 2" xfId="18813" xr:uid="{00000000-0005-0000-0000-000078380000}"/>
    <cellStyle name="_010713 FPLE FOSSIL FUEL 2002-2006 BUDGET FORECASTS_CWIP Termosol 2" xfId="18814" xr:uid="{00000000-0005-0000-0000-000079380000}"/>
    <cellStyle name="_010713 FPLE FOSSIL FUEL 2002-2006 BUDGET FORECASTS_CWIP Termosol 2 2" xfId="18815" xr:uid="{00000000-0005-0000-0000-00007A380000}"/>
    <cellStyle name="_010713 FPLE FOSSIL FUEL 2002-2006 BUDGET FORECASTS_Fees" xfId="18816" xr:uid="{00000000-0005-0000-0000-00007B380000}"/>
    <cellStyle name="_010713 FPLE FOSSIL FUEL 2002-2006 BUDGET FORECASTS_Genesis_Bridge_Tab" xfId="18817" xr:uid="{00000000-0005-0000-0000-00007C380000}"/>
    <cellStyle name="_010713 FPLE FOSSIL FUEL 2002-2006 BUDGET FORECASTS_HWBA UM NPV  IRR Analysis finance at cost share may 2011" xfId="18818" xr:uid="{00000000-0005-0000-0000-00007D380000}"/>
    <cellStyle name="_010713 FPLE FOSSIL FUEL 2002-2006 BUDGET FORECASTS_Inputs" xfId="18819" xr:uid="{00000000-0005-0000-0000-00007E380000}"/>
    <cellStyle name="_010713 FPLE FOSSIL FUEL 2002-2006 BUDGET FORECASTS_Inputs 2" xfId="18820" xr:uid="{00000000-0005-0000-0000-00007F380000}"/>
    <cellStyle name="_010713 FPLE FOSSIL FUEL 2002-2006 BUDGET FORECASTS_Locked in Gross Margin" xfId="18821" xr:uid="{00000000-0005-0000-0000-000080380000}"/>
    <cellStyle name="_010713 FPLE FOSSIL FUEL 2002-2006 BUDGET FORECASTS_November 2010 CWIP Curves Genesis Final" xfId="18822" xr:uid="{00000000-0005-0000-0000-000081380000}"/>
    <cellStyle name="_010713 FPLE FOSSIL FUEL 2002-2006 BUDGET FORECASTS_November 2010 CWIP Curves Genesis Final 2" xfId="18823" xr:uid="{00000000-0005-0000-0000-000082380000}"/>
    <cellStyle name="_010713 FPLE FOSSIL FUEL 2002-2006 BUDGET FORECASTS_November 2010 CWIP Curves NEER Final" xfId="18824" xr:uid="{00000000-0005-0000-0000-000083380000}"/>
    <cellStyle name="_010713 FPLE FOSSIL FUEL 2002-2006 BUDGET FORECASTS_November 2010 CWIP Curves NEER Final 2" xfId="18825" xr:uid="{00000000-0005-0000-0000-000084380000}"/>
    <cellStyle name="_010713 FPLE FOSSIL FUEL 2002-2006 BUDGET FORECASTS_November 2010 Termosol CWIP Curves NEER Final" xfId="18826" xr:uid="{00000000-0005-0000-0000-000085380000}"/>
    <cellStyle name="_010713 FPLE FOSSIL FUEL 2002-2006 BUDGET FORECASTS_November 2010 Termosol CWIP Curves NEER Final 2" xfId="18827" xr:uid="{00000000-0005-0000-0000-000086380000}"/>
    <cellStyle name="_010713 FPLE FOSSIL FUEL 2002-2006 BUDGET FORECASTS_Project Monitoring Paradise Solar revised_October 2010" xfId="18828" xr:uid="{00000000-0005-0000-0000-000087380000}"/>
    <cellStyle name="_010713 FPLE FOSSIL FUEL 2002-2006 BUDGET FORECASTS_Project Monitoring Paradise Solar revised_October 2010 2" xfId="18829" xr:uid="{00000000-0005-0000-0000-000088380000}"/>
    <cellStyle name="_010713 FPLE FOSSIL FUEL 2002-2006 BUDGET FORECASTS_Project Monitoring Paradise Solar revised_October 2010_November 2010 Termosol CWIP Curves NEER Final" xfId="18830" xr:uid="{00000000-0005-0000-0000-000089380000}"/>
    <cellStyle name="_010713 FPLE FOSSIL FUEL 2002-2006 BUDGET FORECASTS_Project Monitoring Paradise Solar revised_October 2010_November 2010 Termosol CWIP Curves NEER Final 2" xfId="18831" xr:uid="{00000000-0005-0000-0000-00008A380000}"/>
    <cellStyle name="_010713 FPLE FOSSIL FUEL 2002-2006 BUDGET FORECASTS_September 2010 CWIP curves_NextEra" xfId="18832" xr:uid="{00000000-0005-0000-0000-00008B380000}"/>
    <cellStyle name="_010713 FPLE FOSSIL FUEL 2002-2006 BUDGET FORECASTS_September 2010 CWIP curves_NextEra 2" xfId="18833" xr:uid="{00000000-0005-0000-0000-00008C380000}"/>
    <cellStyle name="_010713 FPLE FOSSIL FUEL 2002-2006 BUDGET FORECASTS_September 2010 CWIP curves_NextEra_November 2010 Termosol CWIP Curves NEER Final" xfId="18834" xr:uid="{00000000-0005-0000-0000-00008D380000}"/>
    <cellStyle name="_010713 FPLE FOSSIL FUEL 2002-2006 BUDGET FORECASTS_September 2010 CWIP curves_NextEra_November 2010 Termosol CWIP Curves NEER Final 2" xfId="18835" xr:uid="{00000000-0005-0000-0000-00008E380000}"/>
    <cellStyle name="_010713 FPLE FOSSIL FUEL 2002-2006 BUDGET FORECASTS_Summerhaven CWIP curve Oct_2010" xfId="18836" xr:uid="{00000000-0005-0000-0000-00008F380000}"/>
    <cellStyle name="_010713 FPLE FOSSIL FUEL 2002-2006 BUDGET FORECASTS_Summerhaven CWIP curve Oct_2010 2" xfId="18837" xr:uid="{00000000-0005-0000-0000-000090380000}"/>
    <cellStyle name="_010713 FPLE FOSSIL FUEL 2002-2006 BUDGET FORECASTS_Summerhaven CWIP curve Oct_2010_November 2010 Termosol CWIP Curves NEER Final" xfId="18838" xr:uid="{00000000-0005-0000-0000-000091380000}"/>
    <cellStyle name="_010713 FPLE FOSSIL FUEL 2002-2006 BUDGET FORECASTS_Summerhaven CWIP curve Oct_2010_November 2010 Termosol CWIP Curves NEER Final 2" xfId="18839" xr:uid="{00000000-0005-0000-0000-000092380000}"/>
    <cellStyle name="_010713 FPLE FOSSIL FUEL 2002-2006 BUDGET FORECASTS_ToD" xfId="18840" xr:uid="{00000000-0005-0000-0000-000093380000}"/>
    <cellStyle name="_010713 FPLE FOSSIL FUEL 2002-2006 BUDGET FORECASTS_ToD 2" xfId="18841" xr:uid="{00000000-0005-0000-0000-000094380000}"/>
    <cellStyle name="_010713 FPLE FOSSIL FUEL 2002-2006 BUDGET FORECASTS_ToD 3" xfId="18842" xr:uid="{00000000-0005-0000-0000-000095380000}"/>
    <cellStyle name="_010713 FPLE FOSSIL FUEL 2002-2006 BUDGET FORECASTS_tx financing revs" xfId="18843" xr:uid="{00000000-0005-0000-0000-000096380000}"/>
    <cellStyle name="_010831 FPLE FOSSIL FUEL 2002-2006 BUDGET FORWARDS &amp; FORECASTS" xfId="18844" xr:uid="{00000000-0005-0000-0000-000097380000}"/>
    <cellStyle name="_010831 FPLE FOSSIL FUEL 2002-2006 BUDGET FORWARDS &amp; FORECASTS 2" xfId="18845" xr:uid="{00000000-0005-0000-0000-000098380000}"/>
    <cellStyle name="_010831 FPLE FOSSIL FUEL 2002-2006 BUDGET FORWARDS &amp; FORECASTS 2 2" xfId="18846" xr:uid="{00000000-0005-0000-0000-000099380000}"/>
    <cellStyle name="_010831 FPLE FOSSIL FUEL 2002-2006 BUDGET FORWARDS &amp; FORECASTS 3" xfId="18847" xr:uid="{00000000-0005-0000-0000-00009A380000}"/>
    <cellStyle name="_010831 FPLE FOSSIL FUEL 2002-2006 BUDGET FORWARDS &amp; FORECASTS 3 2" xfId="18848" xr:uid="{00000000-0005-0000-0000-00009B380000}"/>
    <cellStyle name="_010831 FPLE FOSSIL FUEL 2002-2006 BUDGET FORWARDS &amp; FORECASTS 4" xfId="18849" xr:uid="{00000000-0005-0000-0000-00009C380000}"/>
    <cellStyle name="_010831 FPLE FOSSIL FUEL 2002-2006 BUDGET FORWARDS &amp; FORECASTS 4 2" xfId="18850" xr:uid="{00000000-0005-0000-0000-00009D380000}"/>
    <cellStyle name="_010831 FPLE FOSSIL FUEL 2002-2006 BUDGET FORWARDS &amp; FORECASTS 4 3" xfId="18851" xr:uid="{00000000-0005-0000-0000-00009E380000}"/>
    <cellStyle name="_010831 FPLE FOSSIL FUEL 2002-2006 BUDGET FORWARDS &amp; FORECASTS 5" xfId="18852" xr:uid="{00000000-0005-0000-0000-00009F380000}"/>
    <cellStyle name="_010831 FPLE FOSSIL FUEL 2002-2006 BUDGET FORWARDS &amp; FORECASTS 5 2" xfId="18853" xr:uid="{00000000-0005-0000-0000-0000A0380000}"/>
    <cellStyle name="_010831 FPLE FOSSIL FUEL 2002-2006 BUDGET FORWARDS &amp; FORECASTS 6" xfId="18854" xr:uid="{00000000-0005-0000-0000-0000A1380000}"/>
    <cellStyle name="_010831 FPLE FOSSIL FUEL 2002-2006 BUDGET FORWARDS &amp; FORECASTS_August 2010 CWIP curves_NextEra" xfId="18855" xr:uid="{00000000-0005-0000-0000-0000A2380000}"/>
    <cellStyle name="_010831 FPLE FOSSIL FUEL 2002-2006 BUDGET FORWARDS &amp; FORECASTS_August 2010 CWIP curves_NextEra 2" xfId="18856" xr:uid="{00000000-0005-0000-0000-0000A3380000}"/>
    <cellStyle name="_010831 FPLE FOSSIL FUEL 2002-2006 BUDGET FORWARDS &amp; FORECASTS_August 2010 CWIP curves_NextEra_November 2010 Termosol CWIP Curves NEER Final" xfId="18857" xr:uid="{00000000-0005-0000-0000-0000A4380000}"/>
    <cellStyle name="_010831 FPLE FOSSIL FUEL 2002-2006 BUDGET FORWARDS &amp; FORECASTS_August 2010 CWIP curves_NextEra_November 2010 Termosol CWIP Curves NEER Final 2" xfId="18858" xr:uid="{00000000-0005-0000-0000-0000A5380000}"/>
    <cellStyle name="_010831 FPLE FOSSIL FUEL 2002-2006 BUDGET FORWARDS &amp; FORECASTS_BASIS ADJ" xfId="18859" xr:uid="{00000000-0005-0000-0000-0000A6380000}"/>
    <cellStyle name="_010831 FPLE FOSSIL FUEL 2002-2006 BUDGET FORWARDS &amp; FORECASTS_BM Adjustments" xfId="18860" xr:uid="{00000000-0005-0000-0000-0000A7380000}"/>
    <cellStyle name="_010831 FPLE FOSSIL FUEL 2002-2006 BUDGET FORWARDS &amp; FORECASTS_Capacity_Factor_Monthly_Forecast_Through_2024 " xfId="18861" xr:uid="{00000000-0005-0000-0000-0000A8380000}"/>
    <cellStyle name="_010831 FPLE FOSSIL FUEL 2002-2006 BUDGET FORWARDS &amp; FORECASTS_Consolidated Summary Living ProForma_2011_DRAFT" xfId="18862" xr:uid="{00000000-0005-0000-0000-0000A9380000}"/>
    <cellStyle name="_010831 FPLE FOSSIL FUEL 2002-2006 BUDGET FORWARDS &amp; FORECASTS_Consolidated Summary Living ProForma_2011_Paste Special" xfId="18863" xr:uid="{00000000-0005-0000-0000-0000AA380000}"/>
    <cellStyle name="_010831 FPLE FOSSIL FUEL 2002-2006 BUDGET FORWARDS &amp; FORECASTS_Copy of South TX GenTie  0.8x Sale12-31-09 COD BASE CASEvBOD" xfId="18864" xr:uid="{00000000-0005-0000-0000-0000AB380000}"/>
    <cellStyle name="_010831 FPLE FOSSIL FUEL 2002-2006 BUDGET FORWARDS &amp; FORECASTS_CWIP Termosol 1" xfId="18865" xr:uid="{00000000-0005-0000-0000-0000AC380000}"/>
    <cellStyle name="_010831 FPLE FOSSIL FUEL 2002-2006 BUDGET FORWARDS &amp; FORECASTS_CWIP Termosol 1 2" xfId="18866" xr:uid="{00000000-0005-0000-0000-0000AD380000}"/>
    <cellStyle name="_010831 FPLE FOSSIL FUEL 2002-2006 BUDGET FORWARDS &amp; FORECASTS_CWIP Termosol 2" xfId="18867" xr:uid="{00000000-0005-0000-0000-0000AE380000}"/>
    <cellStyle name="_010831 FPLE FOSSIL FUEL 2002-2006 BUDGET FORWARDS &amp; FORECASTS_CWIP Termosol 2 2" xfId="18868" xr:uid="{00000000-0005-0000-0000-0000AF380000}"/>
    <cellStyle name="_010831 FPLE FOSSIL FUEL 2002-2006 BUDGET FORWARDS &amp; FORECASTS_Fees" xfId="18869" xr:uid="{00000000-0005-0000-0000-0000B0380000}"/>
    <cellStyle name="_010831 FPLE FOSSIL FUEL 2002-2006 BUDGET FORWARDS &amp; FORECASTS_Genesis_Bridge_Tab" xfId="18870" xr:uid="{00000000-0005-0000-0000-0000B1380000}"/>
    <cellStyle name="_010831 FPLE FOSSIL FUEL 2002-2006 BUDGET FORWARDS &amp; FORECASTS_HWBA UM NPV  IRR Analysis finance at cost share may 2011" xfId="18871" xr:uid="{00000000-0005-0000-0000-0000B2380000}"/>
    <cellStyle name="_010831 FPLE FOSSIL FUEL 2002-2006 BUDGET FORWARDS &amp; FORECASTS_Inputs" xfId="18872" xr:uid="{00000000-0005-0000-0000-0000B3380000}"/>
    <cellStyle name="_010831 FPLE FOSSIL FUEL 2002-2006 BUDGET FORWARDS &amp; FORECASTS_Inputs 2" xfId="18873" xr:uid="{00000000-0005-0000-0000-0000B4380000}"/>
    <cellStyle name="_010831 FPLE FOSSIL FUEL 2002-2006 BUDGET FORWARDS &amp; FORECASTS_Locked in Gross Margin" xfId="18874" xr:uid="{00000000-0005-0000-0000-0000B5380000}"/>
    <cellStyle name="_010831 FPLE FOSSIL FUEL 2002-2006 BUDGET FORWARDS &amp; FORECASTS_November 2010 CWIP Curves Genesis Final" xfId="18875" xr:uid="{00000000-0005-0000-0000-0000B6380000}"/>
    <cellStyle name="_010831 FPLE FOSSIL FUEL 2002-2006 BUDGET FORWARDS &amp; FORECASTS_November 2010 CWIP Curves Genesis Final 2" xfId="18876" xr:uid="{00000000-0005-0000-0000-0000B7380000}"/>
    <cellStyle name="_010831 FPLE FOSSIL FUEL 2002-2006 BUDGET FORWARDS &amp; FORECASTS_November 2010 CWIP Curves NEER Final" xfId="18877" xr:uid="{00000000-0005-0000-0000-0000B8380000}"/>
    <cellStyle name="_010831 FPLE FOSSIL FUEL 2002-2006 BUDGET FORWARDS &amp; FORECASTS_November 2010 CWIP Curves NEER Final 2" xfId="18878" xr:uid="{00000000-0005-0000-0000-0000B9380000}"/>
    <cellStyle name="_010831 FPLE FOSSIL FUEL 2002-2006 BUDGET FORWARDS &amp; FORECASTS_November 2010 Termosol CWIP Curves NEER Final" xfId="18879" xr:uid="{00000000-0005-0000-0000-0000BA380000}"/>
    <cellStyle name="_010831 FPLE FOSSIL FUEL 2002-2006 BUDGET FORWARDS &amp; FORECASTS_November 2010 Termosol CWIP Curves NEER Final 2" xfId="18880" xr:uid="{00000000-0005-0000-0000-0000BB380000}"/>
    <cellStyle name="_010831 FPLE FOSSIL FUEL 2002-2006 BUDGET FORWARDS &amp; FORECASTS_Project Monitoring Paradise Solar revised_October 2010" xfId="18881" xr:uid="{00000000-0005-0000-0000-0000BC380000}"/>
    <cellStyle name="_010831 FPLE FOSSIL FUEL 2002-2006 BUDGET FORWARDS &amp; FORECASTS_Project Monitoring Paradise Solar revised_October 2010 2" xfId="18882" xr:uid="{00000000-0005-0000-0000-0000BD380000}"/>
    <cellStyle name="_010831 FPLE FOSSIL FUEL 2002-2006 BUDGET FORWARDS &amp; FORECASTS_Project Monitoring Paradise Solar revised_October 2010_November 2010 Termosol CWIP Curves NEER Final" xfId="18883" xr:uid="{00000000-0005-0000-0000-0000BE380000}"/>
    <cellStyle name="_010831 FPLE FOSSIL FUEL 2002-2006 BUDGET FORWARDS &amp; FORECASTS_Project Monitoring Paradise Solar revised_October 2010_November 2010 Termosol CWIP Curves NEER Final 2" xfId="18884" xr:uid="{00000000-0005-0000-0000-0000BF380000}"/>
    <cellStyle name="_010831 FPLE FOSSIL FUEL 2002-2006 BUDGET FORWARDS &amp; FORECASTS_September 2010 CWIP curves_NextEra" xfId="18885" xr:uid="{00000000-0005-0000-0000-0000C0380000}"/>
    <cellStyle name="_010831 FPLE FOSSIL FUEL 2002-2006 BUDGET FORWARDS &amp; FORECASTS_September 2010 CWIP curves_NextEra 2" xfId="18886" xr:uid="{00000000-0005-0000-0000-0000C1380000}"/>
    <cellStyle name="_010831 FPLE FOSSIL FUEL 2002-2006 BUDGET FORWARDS &amp; FORECASTS_September 2010 CWIP curves_NextEra_November 2010 Termosol CWIP Curves NEER Final" xfId="18887" xr:uid="{00000000-0005-0000-0000-0000C2380000}"/>
    <cellStyle name="_010831 FPLE FOSSIL FUEL 2002-2006 BUDGET FORWARDS &amp; FORECASTS_September 2010 CWIP curves_NextEra_November 2010 Termosol CWIP Curves NEER Final 2" xfId="18888" xr:uid="{00000000-0005-0000-0000-0000C3380000}"/>
    <cellStyle name="_010831 FPLE FOSSIL FUEL 2002-2006 BUDGET FORWARDS &amp; FORECASTS_Summerhaven CWIP curve Oct_2010" xfId="18889" xr:uid="{00000000-0005-0000-0000-0000C4380000}"/>
    <cellStyle name="_010831 FPLE FOSSIL FUEL 2002-2006 BUDGET FORWARDS &amp; FORECASTS_Summerhaven CWIP curve Oct_2010 2" xfId="18890" xr:uid="{00000000-0005-0000-0000-0000C5380000}"/>
    <cellStyle name="_010831 FPLE FOSSIL FUEL 2002-2006 BUDGET FORWARDS &amp; FORECASTS_Summerhaven CWIP curve Oct_2010_November 2010 Termosol CWIP Curves NEER Final" xfId="18891" xr:uid="{00000000-0005-0000-0000-0000C6380000}"/>
    <cellStyle name="_010831 FPLE FOSSIL FUEL 2002-2006 BUDGET FORWARDS &amp; FORECASTS_Summerhaven CWIP curve Oct_2010_November 2010 Termosol CWIP Curves NEER Final 2" xfId="18892" xr:uid="{00000000-0005-0000-0000-0000C7380000}"/>
    <cellStyle name="_010831 FPLE FOSSIL FUEL 2002-2006 BUDGET FORWARDS &amp; FORECASTS_ToD" xfId="18893" xr:uid="{00000000-0005-0000-0000-0000C8380000}"/>
    <cellStyle name="_010831 FPLE FOSSIL FUEL 2002-2006 BUDGET FORWARDS &amp; FORECASTS_ToD 2" xfId="18894" xr:uid="{00000000-0005-0000-0000-0000C9380000}"/>
    <cellStyle name="_010831 FPLE FOSSIL FUEL 2002-2006 BUDGET FORWARDS &amp; FORECASTS_ToD 3" xfId="18895" xr:uid="{00000000-0005-0000-0000-0000CA380000}"/>
    <cellStyle name="_010831 FPLE FOSSIL FUEL 2002-2006 BUDGET FORWARDS &amp; FORECASTS_tx financing revs" xfId="18896" xr:uid="{00000000-0005-0000-0000-0000CB380000}"/>
    <cellStyle name="_020122 TIM MITCHELL" xfId="18897" xr:uid="{00000000-0005-0000-0000-0000CC380000}"/>
    <cellStyle name="_020122 TIM MITCHELL 2" xfId="18898" xr:uid="{00000000-0005-0000-0000-0000CD380000}"/>
    <cellStyle name="_020122 TIM MITCHELL 2 2" xfId="18899" xr:uid="{00000000-0005-0000-0000-0000CE380000}"/>
    <cellStyle name="_020122 TIM MITCHELL 3" xfId="18900" xr:uid="{00000000-0005-0000-0000-0000CF380000}"/>
    <cellStyle name="_020122 TIM MITCHELL 3 2" xfId="18901" xr:uid="{00000000-0005-0000-0000-0000D0380000}"/>
    <cellStyle name="_020122 TIM MITCHELL 4" xfId="18902" xr:uid="{00000000-0005-0000-0000-0000D1380000}"/>
    <cellStyle name="_020122 TIM MITCHELL 4 2" xfId="18903" xr:uid="{00000000-0005-0000-0000-0000D2380000}"/>
    <cellStyle name="_020122 TIM MITCHELL 5" xfId="18904" xr:uid="{00000000-0005-0000-0000-0000D3380000}"/>
    <cellStyle name="_020122 TIM MITCHELL 5 2" xfId="18905" xr:uid="{00000000-0005-0000-0000-0000D4380000}"/>
    <cellStyle name="_020122 TIM MITCHELL 6" xfId="18906" xr:uid="{00000000-0005-0000-0000-0000D5380000}"/>
    <cellStyle name="_020122 TIM MITCHELL_Inputs" xfId="18907" xr:uid="{00000000-0005-0000-0000-0000D6380000}"/>
    <cellStyle name="_020122 TIM MITCHELL_Inputs 2" xfId="18908" xr:uid="{00000000-0005-0000-0000-0000D7380000}"/>
    <cellStyle name="_020205 AEP Mitchell v2.3" xfId="18909" xr:uid="{00000000-0005-0000-0000-0000D8380000}"/>
    <cellStyle name="_020205 AEP Mitchell v2.3 2" xfId="18910" xr:uid="{00000000-0005-0000-0000-0000D9380000}"/>
    <cellStyle name="_020205 AEP Mitchell v2.3 3" xfId="18911" xr:uid="{00000000-0005-0000-0000-0000DA380000}"/>
    <cellStyle name="_020205 AEP Mitchell v2.3 4" xfId="18912" xr:uid="{00000000-0005-0000-0000-0000DB380000}"/>
    <cellStyle name="_020205 AEP Mitchell v2.3 5" xfId="18913" xr:uid="{00000000-0005-0000-0000-0000DC380000}"/>
    <cellStyle name="_03 CA SRAC $" xfId="18914" xr:uid="{00000000-0005-0000-0000-0000DD380000}"/>
    <cellStyle name="_03 CA SRAC $ 2" xfId="18915" xr:uid="{00000000-0005-0000-0000-0000DE380000}"/>
    <cellStyle name="_03 CA SRAC $ 2 2" xfId="18916" xr:uid="{00000000-0005-0000-0000-0000DF380000}"/>
    <cellStyle name="_03 CA SRAC $ 3" xfId="18917" xr:uid="{00000000-0005-0000-0000-0000E0380000}"/>
    <cellStyle name="_03 CA SRAC $ 3 2" xfId="18918" xr:uid="{00000000-0005-0000-0000-0000E1380000}"/>
    <cellStyle name="_03 CA SRAC $ 4" xfId="18919" xr:uid="{00000000-0005-0000-0000-0000E2380000}"/>
    <cellStyle name="_03 CA SRAC $ 4 2" xfId="18920" xr:uid="{00000000-0005-0000-0000-0000E3380000}"/>
    <cellStyle name="_03 CA SRAC $ 4 3" xfId="18921" xr:uid="{00000000-0005-0000-0000-0000E4380000}"/>
    <cellStyle name="_03 CA SRAC $ 5" xfId="18922" xr:uid="{00000000-0005-0000-0000-0000E5380000}"/>
    <cellStyle name="_03 CA SRAC $ 5 2" xfId="18923" xr:uid="{00000000-0005-0000-0000-0000E6380000}"/>
    <cellStyle name="_03 CA SRAC $ 6" xfId="18924" xr:uid="{00000000-0005-0000-0000-0000E7380000}"/>
    <cellStyle name="_03 CA SRAC $_August 2010 CWIP curves_NextEra" xfId="18925" xr:uid="{00000000-0005-0000-0000-0000E8380000}"/>
    <cellStyle name="_03 CA SRAC $_August 2010 CWIP curves_NextEra 2" xfId="18926" xr:uid="{00000000-0005-0000-0000-0000E9380000}"/>
    <cellStyle name="_03 CA SRAC $_August 2010 CWIP curves_NextEra_November 2010 Termosol CWIP Curves NEER Final" xfId="18927" xr:uid="{00000000-0005-0000-0000-0000EA380000}"/>
    <cellStyle name="_03 CA SRAC $_August 2010 CWIP curves_NextEra_November 2010 Termosol CWIP Curves NEER Final 2" xfId="18928" xr:uid="{00000000-0005-0000-0000-0000EB380000}"/>
    <cellStyle name="_03 CA SRAC $_BASIS ADJ" xfId="18929" xr:uid="{00000000-0005-0000-0000-0000EC380000}"/>
    <cellStyle name="_03 CA SRAC $_BM Adjustments" xfId="18930" xr:uid="{00000000-0005-0000-0000-0000ED380000}"/>
    <cellStyle name="_03 CA SRAC $_Capacity_Factor_Monthly_Forecast_Through_2024 " xfId="18931" xr:uid="{00000000-0005-0000-0000-0000EE380000}"/>
    <cellStyle name="_03 CA SRAC $_Consolidated Summary Living ProForma_2011_DRAFT" xfId="18932" xr:uid="{00000000-0005-0000-0000-0000EF380000}"/>
    <cellStyle name="_03 CA SRAC $_Consolidated Summary Living ProForma_2011_Paste Special" xfId="18933" xr:uid="{00000000-0005-0000-0000-0000F0380000}"/>
    <cellStyle name="_03 CA SRAC $_Copy of South TX GenTie  0.8x Sale12-31-09 COD BASE CASEvBOD" xfId="18934" xr:uid="{00000000-0005-0000-0000-0000F1380000}"/>
    <cellStyle name="_03 CA SRAC $_CWIP Termosol 1" xfId="18935" xr:uid="{00000000-0005-0000-0000-0000F2380000}"/>
    <cellStyle name="_03 CA SRAC $_CWIP Termosol 1 2" xfId="18936" xr:uid="{00000000-0005-0000-0000-0000F3380000}"/>
    <cellStyle name="_03 CA SRAC $_CWIP Termosol 2" xfId="18937" xr:uid="{00000000-0005-0000-0000-0000F4380000}"/>
    <cellStyle name="_03 CA SRAC $_CWIP Termosol 2 2" xfId="18938" xr:uid="{00000000-0005-0000-0000-0000F5380000}"/>
    <cellStyle name="_03 CA SRAC $_Fees" xfId="18939" xr:uid="{00000000-0005-0000-0000-0000F6380000}"/>
    <cellStyle name="_03 CA SRAC $_Genesis_Bridge_Tab" xfId="18940" xr:uid="{00000000-0005-0000-0000-0000F7380000}"/>
    <cellStyle name="_03 CA SRAC $_HWBA UM NPV  IRR Analysis finance at cost share may 2011" xfId="18941" xr:uid="{00000000-0005-0000-0000-0000F8380000}"/>
    <cellStyle name="_03 CA SRAC $_Inputs" xfId="18942" xr:uid="{00000000-0005-0000-0000-0000F9380000}"/>
    <cellStyle name="_03 CA SRAC $_Inputs 2" xfId="18943" xr:uid="{00000000-0005-0000-0000-0000FA380000}"/>
    <cellStyle name="_03 CA SRAC $_Locked in Gross Margin" xfId="18944" xr:uid="{00000000-0005-0000-0000-0000FB380000}"/>
    <cellStyle name="_03 CA SRAC $_November 2010 CWIP Curves Genesis Final" xfId="18945" xr:uid="{00000000-0005-0000-0000-0000FC380000}"/>
    <cellStyle name="_03 CA SRAC $_November 2010 CWIP Curves Genesis Final 2" xfId="18946" xr:uid="{00000000-0005-0000-0000-0000FD380000}"/>
    <cellStyle name="_03 CA SRAC $_November 2010 CWIP Curves NEER Final" xfId="18947" xr:uid="{00000000-0005-0000-0000-0000FE380000}"/>
    <cellStyle name="_03 CA SRAC $_November 2010 CWIP Curves NEER Final 2" xfId="18948" xr:uid="{00000000-0005-0000-0000-0000FF380000}"/>
    <cellStyle name="_03 CA SRAC $_November 2010 Termosol CWIP Curves NEER Final" xfId="18949" xr:uid="{00000000-0005-0000-0000-000000390000}"/>
    <cellStyle name="_03 CA SRAC $_November 2010 Termosol CWIP Curves NEER Final 2" xfId="18950" xr:uid="{00000000-0005-0000-0000-000001390000}"/>
    <cellStyle name="_03 CA SRAC $_Project Monitoring Paradise Solar revised_October 2010" xfId="18951" xr:uid="{00000000-0005-0000-0000-000002390000}"/>
    <cellStyle name="_03 CA SRAC $_Project Monitoring Paradise Solar revised_October 2010 2" xfId="18952" xr:uid="{00000000-0005-0000-0000-000003390000}"/>
    <cellStyle name="_03 CA SRAC $_Project Monitoring Paradise Solar revised_October 2010_November 2010 Termosol CWIP Curves NEER Final" xfId="18953" xr:uid="{00000000-0005-0000-0000-000004390000}"/>
    <cellStyle name="_03 CA SRAC $_Project Monitoring Paradise Solar revised_October 2010_November 2010 Termosol CWIP Curves NEER Final 2" xfId="18954" xr:uid="{00000000-0005-0000-0000-000005390000}"/>
    <cellStyle name="_03 CA SRAC $_September 2010 CWIP curves_NextEra" xfId="18955" xr:uid="{00000000-0005-0000-0000-000006390000}"/>
    <cellStyle name="_03 CA SRAC $_September 2010 CWIP curves_NextEra 2" xfId="18956" xr:uid="{00000000-0005-0000-0000-000007390000}"/>
    <cellStyle name="_03 CA SRAC $_September 2010 CWIP curves_NextEra_November 2010 Termosol CWIP Curves NEER Final" xfId="18957" xr:uid="{00000000-0005-0000-0000-000008390000}"/>
    <cellStyle name="_03 CA SRAC $_September 2010 CWIP curves_NextEra_November 2010 Termosol CWIP Curves NEER Final 2" xfId="18958" xr:uid="{00000000-0005-0000-0000-000009390000}"/>
    <cellStyle name="_03 CA SRAC $_Summerhaven CWIP curve Oct_2010" xfId="18959" xr:uid="{00000000-0005-0000-0000-00000A390000}"/>
    <cellStyle name="_03 CA SRAC $_Summerhaven CWIP curve Oct_2010 2" xfId="18960" xr:uid="{00000000-0005-0000-0000-00000B390000}"/>
    <cellStyle name="_03 CA SRAC $_Summerhaven CWIP curve Oct_2010_November 2010 Termosol CWIP Curves NEER Final" xfId="18961" xr:uid="{00000000-0005-0000-0000-00000C390000}"/>
    <cellStyle name="_03 CA SRAC $_Summerhaven CWIP curve Oct_2010_November 2010 Termosol CWIP Curves NEER Final 2" xfId="18962" xr:uid="{00000000-0005-0000-0000-00000D390000}"/>
    <cellStyle name="_03 CA SRAC $_ToD" xfId="18963" xr:uid="{00000000-0005-0000-0000-00000E390000}"/>
    <cellStyle name="_03 CA SRAC $_ToD 2" xfId="18964" xr:uid="{00000000-0005-0000-0000-00000F390000}"/>
    <cellStyle name="_03 CA SRAC $_ToD 3" xfId="18965" xr:uid="{00000000-0005-0000-0000-000010390000}"/>
    <cellStyle name="_03 CA SRAC $_tx financing revs" xfId="18966" xr:uid="{00000000-0005-0000-0000-000011390000}"/>
    <cellStyle name="_030101 FPLE MOST LIKELY, &amp; LOW &amp; HIGH AVERAGE CONSULTANT OIL PRICE FORECASTS" xfId="18967" xr:uid="{00000000-0005-0000-0000-000012390000}"/>
    <cellStyle name="_030101 FPLE MOST LIKELY, &amp; LOW &amp; HIGH AVERAGE CONSULTANT OIL PRICE FORECASTS 2" xfId="18968" xr:uid="{00000000-0005-0000-0000-000013390000}"/>
    <cellStyle name="_030101 FPLE MOST LIKELY, &amp; LOW &amp; HIGH AVERAGE CONSULTANT OIL PRICE FORECASTS 2 2" xfId="18969" xr:uid="{00000000-0005-0000-0000-000014390000}"/>
    <cellStyle name="_030101 FPLE MOST LIKELY, &amp; LOW &amp; HIGH AVERAGE CONSULTANT OIL PRICE FORECASTS 3" xfId="18970" xr:uid="{00000000-0005-0000-0000-000015390000}"/>
    <cellStyle name="_030101 FPLE MOST LIKELY, &amp; LOW &amp; HIGH AVERAGE CONSULTANT OIL PRICE FORECASTS 3 2" xfId="18971" xr:uid="{00000000-0005-0000-0000-000016390000}"/>
    <cellStyle name="_030101 FPLE MOST LIKELY, &amp; LOW &amp; HIGH AVERAGE CONSULTANT OIL PRICE FORECASTS 4" xfId="18972" xr:uid="{00000000-0005-0000-0000-000017390000}"/>
    <cellStyle name="_030101 FPLE MOST LIKELY, &amp; LOW &amp; HIGH AVERAGE CONSULTANT OIL PRICE FORECASTS 4 2" xfId="18973" xr:uid="{00000000-0005-0000-0000-000018390000}"/>
    <cellStyle name="_030101 FPLE MOST LIKELY, &amp; LOW &amp; HIGH AVERAGE CONSULTANT OIL PRICE FORECASTS 4 3" xfId="18974" xr:uid="{00000000-0005-0000-0000-000019390000}"/>
    <cellStyle name="_030101 FPLE MOST LIKELY, &amp; LOW &amp; HIGH AVERAGE CONSULTANT OIL PRICE FORECASTS 5" xfId="18975" xr:uid="{00000000-0005-0000-0000-00001A390000}"/>
    <cellStyle name="_030101 FPLE MOST LIKELY, &amp; LOW &amp; HIGH AVERAGE CONSULTANT OIL PRICE FORECASTS 5 2" xfId="18976" xr:uid="{00000000-0005-0000-0000-00001B390000}"/>
    <cellStyle name="_030101 FPLE MOST LIKELY, &amp; LOW &amp; HIGH AVERAGE CONSULTANT OIL PRICE FORECASTS 6" xfId="18977" xr:uid="{00000000-0005-0000-0000-00001C390000}"/>
    <cellStyle name="_030101 FPLE MOST LIKELY, &amp; LOW &amp; HIGH AVERAGE CONSULTANT OIL PRICE FORECASTS_August 2010 CWIP curves_NextEra" xfId="18978" xr:uid="{00000000-0005-0000-0000-00001D390000}"/>
    <cellStyle name="_030101 FPLE MOST LIKELY, &amp; LOW &amp; HIGH AVERAGE CONSULTANT OIL PRICE FORECASTS_August 2010 CWIP curves_NextEra 2" xfId="18979" xr:uid="{00000000-0005-0000-0000-00001E390000}"/>
    <cellStyle name="_030101 FPLE MOST LIKELY, &amp; LOW &amp; HIGH AVERAGE CONSULTANT OIL PRICE FORECASTS_August 2010 CWIP curves_NextEra_November 2010 Termosol CWIP Curves NEER Final" xfId="18980" xr:uid="{00000000-0005-0000-0000-00001F390000}"/>
    <cellStyle name="_030101 FPLE MOST LIKELY, &amp; LOW &amp; HIGH AVERAGE CONSULTANT OIL PRICE FORECASTS_August 2010 CWIP curves_NextEra_November 2010 Termosol CWIP Curves NEER Final 2" xfId="18981" xr:uid="{00000000-0005-0000-0000-000020390000}"/>
    <cellStyle name="_030101 FPLE MOST LIKELY, &amp; LOW &amp; HIGH AVERAGE CONSULTANT OIL PRICE FORECASTS_BASIS ADJ" xfId="18982" xr:uid="{00000000-0005-0000-0000-000021390000}"/>
    <cellStyle name="_030101 FPLE MOST LIKELY, &amp; LOW &amp; HIGH AVERAGE CONSULTANT OIL PRICE FORECASTS_BM Adjustments" xfId="18983" xr:uid="{00000000-0005-0000-0000-000022390000}"/>
    <cellStyle name="_030101 FPLE MOST LIKELY, &amp; LOW &amp; HIGH AVERAGE CONSULTANT OIL PRICE FORECASTS_Budget Support 2012-09 2013-15 Benefit Programs v5 with NEER Barg Update" xfId="18984" xr:uid="{00000000-0005-0000-0000-000023390000}"/>
    <cellStyle name="_030101 FPLE MOST LIKELY, &amp; LOW &amp; HIGH AVERAGE CONSULTANT OIL PRICE FORECASTS_Capacity_Factor_Monthly_Forecast_Through_2024 " xfId="18985" xr:uid="{00000000-0005-0000-0000-000024390000}"/>
    <cellStyle name="_030101 FPLE MOST LIKELY, &amp; LOW &amp; HIGH AVERAGE CONSULTANT OIL PRICE FORECASTS_Capital Prov 1Q10" xfId="18986" xr:uid="{00000000-0005-0000-0000-000025390000}"/>
    <cellStyle name="_030101 FPLE MOST LIKELY, &amp; LOW &amp; HIGH AVERAGE CONSULTANT OIL PRICE FORECASTS_Capital Prov 1Q10 2" xfId="18987" xr:uid="{00000000-0005-0000-0000-000026390000}"/>
    <cellStyle name="_030101 FPLE MOST LIKELY, &amp; LOW &amp; HIGH AVERAGE CONSULTANT OIL PRICE FORECASTS_Capital Prov 1Q10_March_LTD_Premium" xfId="18988" xr:uid="{00000000-0005-0000-0000-000027390000}"/>
    <cellStyle name="_030101 FPLE MOST LIKELY, &amp; LOW &amp; HIGH AVERAGE CONSULTANT OIL PRICE FORECASTS_Capital Prov 1Q10_Nov Self Admin LTD Income Premium - CIGNA" xfId="18989" xr:uid="{00000000-0005-0000-0000-000028390000}"/>
    <cellStyle name="_030101 FPLE MOST LIKELY, &amp; LOW &amp; HIGH AVERAGE CONSULTANT OIL PRICE FORECASTS_Capital Prov 1Q10_Summary Unrounded" xfId="18990" xr:uid="{00000000-0005-0000-0000-000029390000}"/>
    <cellStyle name="_030101 FPLE MOST LIKELY, &amp; LOW &amp; HIGH AVERAGE CONSULTANT OIL PRICE FORECASTS_Consolidated Summary Living ProForma_2011_DRAFT" xfId="18991" xr:uid="{00000000-0005-0000-0000-00002A390000}"/>
    <cellStyle name="_030101 FPLE MOST LIKELY, &amp; LOW &amp; HIGH AVERAGE CONSULTANT OIL PRICE FORECASTS_Consolidated Summary Living ProForma_2011_Paste Special" xfId="18992" xr:uid="{00000000-0005-0000-0000-00002B390000}"/>
    <cellStyle name="_030101 FPLE MOST LIKELY, &amp; LOW &amp; HIGH AVERAGE CONSULTANT OIL PRICE FORECASTS_Copy of South TX GenTie  0.8x Sale12-31-09 COD BASE CASEvBOD" xfId="18993" xr:uid="{00000000-0005-0000-0000-00002C390000}"/>
    <cellStyle name="_030101 FPLE MOST LIKELY, &amp; LOW &amp; HIGH AVERAGE CONSULTANT OIL PRICE FORECASTS_CWIP Termosol 1" xfId="18994" xr:uid="{00000000-0005-0000-0000-00002D390000}"/>
    <cellStyle name="_030101 FPLE MOST LIKELY, &amp; LOW &amp; HIGH AVERAGE CONSULTANT OIL PRICE FORECASTS_CWIP Termosol 1 2" xfId="18995" xr:uid="{00000000-0005-0000-0000-00002E390000}"/>
    <cellStyle name="_030101 FPLE MOST LIKELY, &amp; LOW &amp; HIGH AVERAGE CONSULTANT OIL PRICE FORECASTS_CWIP Termosol 2" xfId="18996" xr:uid="{00000000-0005-0000-0000-00002F390000}"/>
    <cellStyle name="_030101 FPLE MOST LIKELY, &amp; LOW &amp; HIGH AVERAGE CONSULTANT OIL PRICE FORECASTS_CWIP Termosol 2 2" xfId="18997" xr:uid="{00000000-0005-0000-0000-000030390000}"/>
    <cellStyle name="_030101 FPLE MOST LIKELY, &amp; LOW &amp; HIGH AVERAGE CONSULTANT OIL PRICE FORECASTS_Fees" xfId="18998" xr:uid="{00000000-0005-0000-0000-000031390000}"/>
    <cellStyle name="_030101 FPLE MOST LIKELY, &amp; LOW &amp; HIGH AVERAGE CONSULTANT OIL PRICE FORECASTS_Genesis_Bridge_Tab" xfId="18999" xr:uid="{00000000-0005-0000-0000-000032390000}"/>
    <cellStyle name="_030101 FPLE MOST LIKELY, &amp; LOW &amp; HIGH AVERAGE CONSULTANT OIL PRICE FORECASTS_HWBA UM NPV  IRR Analysis finance at cost share may 2011" xfId="19000" xr:uid="{00000000-0005-0000-0000-000033390000}"/>
    <cellStyle name="_030101 FPLE MOST LIKELY, &amp; LOW &amp; HIGH AVERAGE CONSULTANT OIL PRICE FORECASTS_Inputs" xfId="19001" xr:uid="{00000000-0005-0000-0000-000034390000}"/>
    <cellStyle name="_030101 FPLE MOST LIKELY, &amp; LOW &amp; HIGH AVERAGE CONSULTANT OIL PRICE FORECASTS_Inputs 2" xfId="19002" xr:uid="{00000000-0005-0000-0000-000035390000}"/>
    <cellStyle name="_030101 FPLE MOST LIKELY, &amp; LOW &amp; HIGH AVERAGE CONSULTANT OIL PRICE FORECASTS_Locked in Gross Margin" xfId="19003" xr:uid="{00000000-0005-0000-0000-000036390000}"/>
    <cellStyle name="_030101 FPLE MOST LIKELY, &amp; LOW &amp; HIGH AVERAGE CONSULTANT OIL PRICE FORECASTS_LTD-FAS 112 Summary" xfId="19004" xr:uid="{00000000-0005-0000-0000-000037390000}"/>
    <cellStyle name="_030101 FPLE MOST LIKELY, &amp; LOW &amp; HIGH AVERAGE CONSULTANT OIL PRICE FORECASTS_November 2010 CWIP Curves Genesis Final" xfId="19005" xr:uid="{00000000-0005-0000-0000-000038390000}"/>
    <cellStyle name="_030101 FPLE MOST LIKELY, &amp; LOW &amp; HIGH AVERAGE CONSULTANT OIL PRICE FORECASTS_November 2010 CWIP Curves Genesis Final 2" xfId="19006" xr:uid="{00000000-0005-0000-0000-000039390000}"/>
    <cellStyle name="_030101 FPLE MOST LIKELY, &amp; LOW &amp; HIGH AVERAGE CONSULTANT OIL PRICE FORECASTS_November 2010 CWIP Curves NEER Final" xfId="19007" xr:uid="{00000000-0005-0000-0000-00003A390000}"/>
    <cellStyle name="_030101 FPLE MOST LIKELY, &amp; LOW &amp; HIGH AVERAGE CONSULTANT OIL PRICE FORECASTS_November 2010 CWIP Curves NEER Final 2" xfId="19008" xr:uid="{00000000-0005-0000-0000-00003B390000}"/>
    <cellStyle name="_030101 FPLE MOST LIKELY, &amp; LOW &amp; HIGH AVERAGE CONSULTANT OIL PRICE FORECASTS_November 2010 Termosol CWIP Curves NEER Final" xfId="19009" xr:uid="{00000000-0005-0000-0000-00003C390000}"/>
    <cellStyle name="_030101 FPLE MOST LIKELY, &amp; LOW &amp; HIGH AVERAGE CONSULTANT OIL PRICE FORECASTS_November 2010 Termosol CWIP Curves NEER Final 2" xfId="19010" xr:uid="{00000000-0005-0000-0000-00003D390000}"/>
    <cellStyle name="_030101 FPLE MOST LIKELY, &amp; LOW &amp; HIGH AVERAGE CONSULTANT OIL PRICE FORECASTS_Project Monitoring Paradise Solar revised_October 2010" xfId="19011" xr:uid="{00000000-0005-0000-0000-00003E390000}"/>
    <cellStyle name="_030101 FPLE MOST LIKELY, &amp; LOW &amp; HIGH AVERAGE CONSULTANT OIL PRICE FORECASTS_Project Monitoring Paradise Solar revised_October 2010 2" xfId="19012" xr:uid="{00000000-0005-0000-0000-00003F390000}"/>
    <cellStyle name="_030101 FPLE MOST LIKELY, &amp; LOW &amp; HIGH AVERAGE CONSULTANT OIL PRICE FORECASTS_Project Monitoring Paradise Solar revised_October 2010_November 2010 Termosol CWIP Curves NEER Final" xfId="19013" xr:uid="{00000000-0005-0000-0000-000040390000}"/>
    <cellStyle name="_030101 FPLE MOST LIKELY, &amp; LOW &amp; HIGH AVERAGE CONSULTANT OIL PRICE FORECASTS_Project Monitoring Paradise Solar revised_October 2010_November 2010 Termosol CWIP Curves NEER Final 2" xfId="19014" xr:uid="{00000000-0005-0000-0000-000041390000}"/>
    <cellStyle name="_030101 FPLE MOST LIKELY, &amp; LOW &amp; HIGH AVERAGE CONSULTANT OIL PRICE FORECASTS_September 2010 CWIP curves_NextEra" xfId="19015" xr:uid="{00000000-0005-0000-0000-000042390000}"/>
    <cellStyle name="_030101 FPLE MOST LIKELY, &amp; LOW &amp; HIGH AVERAGE CONSULTANT OIL PRICE FORECASTS_September 2010 CWIP curves_NextEra 2" xfId="19016" xr:uid="{00000000-0005-0000-0000-000043390000}"/>
    <cellStyle name="_030101 FPLE MOST LIKELY, &amp; LOW &amp; HIGH AVERAGE CONSULTANT OIL PRICE FORECASTS_September 2010 CWIP curves_NextEra_November 2010 Termosol CWIP Curves NEER Final" xfId="19017" xr:uid="{00000000-0005-0000-0000-000044390000}"/>
    <cellStyle name="_030101 FPLE MOST LIKELY, &amp; LOW &amp; HIGH AVERAGE CONSULTANT OIL PRICE FORECASTS_September 2010 CWIP curves_NextEra_November 2010 Termosol CWIP Curves NEER Final 2" xfId="19018" xr:uid="{00000000-0005-0000-0000-000045390000}"/>
    <cellStyle name="_030101 FPLE MOST LIKELY, &amp; LOW &amp; HIGH AVERAGE CONSULTANT OIL PRICE FORECASTS_Summerhaven CWIP curve Oct_2010" xfId="19019" xr:uid="{00000000-0005-0000-0000-000046390000}"/>
    <cellStyle name="_030101 FPLE MOST LIKELY, &amp; LOW &amp; HIGH AVERAGE CONSULTANT OIL PRICE FORECASTS_Summerhaven CWIP curve Oct_2010 2" xfId="19020" xr:uid="{00000000-0005-0000-0000-000047390000}"/>
    <cellStyle name="_030101 FPLE MOST LIKELY, &amp; LOW &amp; HIGH AVERAGE CONSULTANT OIL PRICE FORECASTS_Summerhaven CWIP curve Oct_2010_November 2010 Termosol CWIP Curves NEER Final" xfId="19021" xr:uid="{00000000-0005-0000-0000-000048390000}"/>
    <cellStyle name="_030101 FPLE MOST LIKELY, &amp; LOW &amp; HIGH AVERAGE CONSULTANT OIL PRICE FORECASTS_Summerhaven CWIP curve Oct_2010_November 2010 Termosol CWIP Curves NEER Final 2" xfId="19022" xr:uid="{00000000-0005-0000-0000-000049390000}"/>
    <cellStyle name="_030101 FPLE MOST LIKELY, &amp; LOW &amp; HIGH AVERAGE CONSULTANT OIL PRICE FORECASTS_ToD" xfId="19023" xr:uid="{00000000-0005-0000-0000-00004A390000}"/>
    <cellStyle name="_030101 FPLE MOST LIKELY, &amp; LOW &amp; HIGH AVERAGE CONSULTANT OIL PRICE FORECASTS_ToD 2" xfId="19024" xr:uid="{00000000-0005-0000-0000-00004B390000}"/>
    <cellStyle name="_030101 FPLE MOST LIKELY, &amp; LOW &amp; HIGH AVERAGE CONSULTANT OIL PRICE FORECASTS_ToD 3" xfId="19025" xr:uid="{00000000-0005-0000-0000-00004C390000}"/>
    <cellStyle name="_030101 FPLE MOST LIKELY, &amp; LOW &amp; HIGH AVERAGE CONSULTANT OIL PRICE FORECASTS_tx financing revs" xfId="19026" xr:uid="{00000000-0005-0000-0000-00004D390000}"/>
    <cellStyle name="_030401 FPLE MOST LIKELY AVERAGE CONSULTANT NATURAL GAS PRICE FORECAST" xfId="19027" xr:uid="{00000000-0005-0000-0000-00004E390000}"/>
    <cellStyle name="_030401 FPLE MOST LIKELY AVERAGE CONSULTANT NATURAL GAS PRICE FORECAST 2" xfId="19028" xr:uid="{00000000-0005-0000-0000-00004F390000}"/>
    <cellStyle name="_030401 FPLE MOST LIKELY AVERAGE CONSULTANT NATURAL GAS PRICE FORECAST 2 2" xfId="19029" xr:uid="{00000000-0005-0000-0000-000050390000}"/>
    <cellStyle name="_030401 FPLE MOST LIKELY AVERAGE CONSULTANT NATURAL GAS PRICE FORECAST 3" xfId="19030" xr:uid="{00000000-0005-0000-0000-000051390000}"/>
    <cellStyle name="_030401 FPLE MOST LIKELY AVERAGE CONSULTANT NATURAL GAS PRICE FORECAST 3 2" xfId="19031" xr:uid="{00000000-0005-0000-0000-000052390000}"/>
    <cellStyle name="_030401 FPLE MOST LIKELY AVERAGE CONSULTANT NATURAL GAS PRICE FORECAST 4" xfId="19032" xr:uid="{00000000-0005-0000-0000-000053390000}"/>
    <cellStyle name="_030401 FPLE MOST LIKELY AVERAGE CONSULTANT NATURAL GAS PRICE FORECAST 4 2" xfId="19033" xr:uid="{00000000-0005-0000-0000-000054390000}"/>
    <cellStyle name="_030401 FPLE MOST LIKELY AVERAGE CONSULTANT NATURAL GAS PRICE FORECAST 4 3" xfId="19034" xr:uid="{00000000-0005-0000-0000-000055390000}"/>
    <cellStyle name="_030401 FPLE MOST LIKELY AVERAGE CONSULTANT NATURAL GAS PRICE FORECAST 5" xfId="19035" xr:uid="{00000000-0005-0000-0000-000056390000}"/>
    <cellStyle name="_030401 FPLE MOST LIKELY AVERAGE CONSULTANT NATURAL GAS PRICE FORECAST 5 2" xfId="19036" xr:uid="{00000000-0005-0000-0000-000057390000}"/>
    <cellStyle name="_030401 FPLE MOST LIKELY AVERAGE CONSULTANT NATURAL GAS PRICE FORECAST 6" xfId="19037" xr:uid="{00000000-0005-0000-0000-000058390000}"/>
    <cellStyle name="_030401 FPLE MOST LIKELY AVERAGE CONSULTANT NATURAL GAS PRICE FORECAST_August 2010 CWIP curves_NextEra" xfId="19038" xr:uid="{00000000-0005-0000-0000-000059390000}"/>
    <cellStyle name="_030401 FPLE MOST LIKELY AVERAGE CONSULTANT NATURAL GAS PRICE FORECAST_August 2010 CWIP curves_NextEra 2" xfId="19039" xr:uid="{00000000-0005-0000-0000-00005A390000}"/>
    <cellStyle name="_030401 FPLE MOST LIKELY AVERAGE CONSULTANT NATURAL GAS PRICE FORECAST_August 2010 CWIP curves_NextEra_November 2010 Termosol CWIP Curves NEER Final" xfId="19040" xr:uid="{00000000-0005-0000-0000-00005B390000}"/>
    <cellStyle name="_030401 FPLE MOST LIKELY AVERAGE CONSULTANT NATURAL GAS PRICE FORECAST_August 2010 CWIP curves_NextEra_November 2010 Termosol CWIP Curves NEER Final 2" xfId="19041" xr:uid="{00000000-0005-0000-0000-00005C390000}"/>
    <cellStyle name="_030401 FPLE MOST LIKELY AVERAGE CONSULTANT NATURAL GAS PRICE FORECAST_BASIS ADJ" xfId="19042" xr:uid="{00000000-0005-0000-0000-00005D390000}"/>
    <cellStyle name="_030401 FPLE MOST LIKELY AVERAGE CONSULTANT NATURAL GAS PRICE FORECAST_BM Adjustments" xfId="19043" xr:uid="{00000000-0005-0000-0000-00005E390000}"/>
    <cellStyle name="_030401 FPLE MOST LIKELY AVERAGE CONSULTANT NATURAL GAS PRICE FORECAST_Budget Support 2012-09 2013-15 Benefit Programs v5 with NEER Barg Update" xfId="19044" xr:uid="{00000000-0005-0000-0000-00005F390000}"/>
    <cellStyle name="_030401 FPLE MOST LIKELY AVERAGE CONSULTANT NATURAL GAS PRICE FORECAST_Capacity_Factor_Monthly_Forecast_Through_2024 " xfId="19045" xr:uid="{00000000-0005-0000-0000-000060390000}"/>
    <cellStyle name="_030401 FPLE MOST LIKELY AVERAGE CONSULTANT NATURAL GAS PRICE FORECAST_Capital Prov 1Q10" xfId="19046" xr:uid="{00000000-0005-0000-0000-000061390000}"/>
    <cellStyle name="_030401 FPLE MOST LIKELY AVERAGE CONSULTANT NATURAL GAS PRICE FORECAST_Capital Prov 1Q10 2" xfId="19047" xr:uid="{00000000-0005-0000-0000-000062390000}"/>
    <cellStyle name="_030401 FPLE MOST LIKELY AVERAGE CONSULTANT NATURAL GAS PRICE FORECAST_Capital Prov 1Q10_March_LTD_Premium" xfId="19048" xr:uid="{00000000-0005-0000-0000-000063390000}"/>
    <cellStyle name="_030401 FPLE MOST LIKELY AVERAGE CONSULTANT NATURAL GAS PRICE FORECAST_Capital Prov 1Q10_Nov Self Admin LTD Income Premium - CIGNA" xfId="19049" xr:uid="{00000000-0005-0000-0000-000064390000}"/>
    <cellStyle name="_030401 FPLE MOST LIKELY AVERAGE CONSULTANT NATURAL GAS PRICE FORECAST_Capital Prov 1Q10_Summary Unrounded" xfId="19050" xr:uid="{00000000-0005-0000-0000-000065390000}"/>
    <cellStyle name="_030401 FPLE MOST LIKELY AVERAGE CONSULTANT NATURAL GAS PRICE FORECAST_Consolidated Summary Living ProForma_2011_DRAFT" xfId="19051" xr:uid="{00000000-0005-0000-0000-000066390000}"/>
    <cellStyle name="_030401 FPLE MOST LIKELY AVERAGE CONSULTANT NATURAL GAS PRICE FORECAST_Consolidated Summary Living ProForma_2011_Paste Special" xfId="19052" xr:uid="{00000000-0005-0000-0000-000067390000}"/>
    <cellStyle name="_030401 FPLE MOST LIKELY AVERAGE CONSULTANT NATURAL GAS PRICE FORECAST_Copy of South TX GenTie  0.8x Sale12-31-09 COD BASE CASEvBOD" xfId="19053" xr:uid="{00000000-0005-0000-0000-000068390000}"/>
    <cellStyle name="_030401 FPLE MOST LIKELY AVERAGE CONSULTANT NATURAL GAS PRICE FORECAST_CWIP Termosol 1" xfId="19054" xr:uid="{00000000-0005-0000-0000-000069390000}"/>
    <cellStyle name="_030401 FPLE MOST LIKELY AVERAGE CONSULTANT NATURAL GAS PRICE FORECAST_CWIP Termosol 1 2" xfId="19055" xr:uid="{00000000-0005-0000-0000-00006A390000}"/>
    <cellStyle name="_030401 FPLE MOST LIKELY AVERAGE CONSULTANT NATURAL GAS PRICE FORECAST_CWIP Termosol 2" xfId="19056" xr:uid="{00000000-0005-0000-0000-00006B390000}"/>
    <cellStyle name="_030401 FPLE MOST LIKELY AVERAGE CONSULTANT NATURAL GAS PRICE FORECAST_CWIP Termosol 2 2" xfId="19057" xr:uid="{00000000-0005-0000-0000-00006C390000}"/>
    <cellStyle name="_030401 FPLE MOST LIKELY AVERAGE CONSULTANT NATURAL GAS PRICE FORECAST_Fees" xfId="19058" xr:uid="{00000000-0005-0000-0000-00006D390000}"/>
    <cellStyle name="_030401 FPLE MOST LIKELY AVERAGE CONSULTANT NATURAL GAS PRICE FORECAST_Genesis_Bridge_Tab" xfId="19059" xr:uid="{00000000-0005-0000-0000-00006E390000}"/>
    <cellStyle name="_030401 FPLE MOST LIKELY AVERAGE CONSULTANT NATURAL GAS PRICE FORECAST_HWBA UM NPV  IRR Analysis finance at cost share may 2011" xfId="19060" xr:uid="{00000000-0005-0000-0000-00006F390000}"/>
    <cellStyle name="_030401 FPLE MOST LIKELY AVERAGE CONSULTANT NATURAL GAS PRICE FORECAST_Inputs" xfId="19061" xr:uid="{00000000-0005-0000-0000-000070390000}"/>
    <cellStyle name="_030401 FPLE MOST LIKELY AVERAGE CONSULTANT NATURAL GAS PRICE FORECAST_Inputs 2" xfId="19062" xr:uid="{00000000-0005-0000-0000-000071390000}"/>
    <cellStyle name="_030401 FPLE MOST LIKELY AVERAGE CONSULTANT NATURAL GAS PRICE FORECAST_Locked in Gross Margin" xfId="19063" xr:uid="{00000000-0005-0000-0000-000072390000}"/>
    <cellStyle name="_030401 FPLE MOST LIKELY AVERAGE CONSULTANT NATURAL GAS PRICE FORECAST_LTD-FAS 112 Summary" xfId="19064" xr:uid="{00000000-0005-0000-0000-000073390000}"/>
    <cellStyle name="_030401 FPLE MOST LIKELY AVERAGE CONSULTANT NATURAL GAS PRICE FORECAST_November 2010 CWIP Curves Genesis Final" xfId="19065" xr:uid="{00000000-0005-0000-0000-000074390000}"/>
    <cellStyle name="_030401 FPLE MOST LIKELY AVERAGE CONSULTANT NATURAL GAS PRICE FORECAST_November 2010 CWIP Curves Genesis Final 2" xfId="19066" xr:uid="{00000000-0005-0000-0000-000075390000}"/>
    <cellStyle name="_030401 FPLE MOST LIKELY AVERAGE CONSULTANT NATURAL GAS PRICE FORECAST_November 2010 CWIP Curves NEER Final" xfId="19067" xr:uid="{00000000-0005-0000-0000-000076390000}"/>
    <cellStyle name="_030401 FPLE MOST LIKELY AVERAGE CONSULTANT NATURAL GAS PRICE FORECAST_November 2010 CWIP Curves NEER Final 2" xfId="19068" xr:uid="{00000000-0005-0000-0000-000077390000}"/>
    <cellStyle name="_030401 FPLE MOST LIKELY AVERAGE CONSULTANT NATURAL GAS PRICE FORECAST_November 2010 Termosol CWIP Curves NEER Final" xfId="19069" xr:uid="{00000000-0005-0000-0000-000078390000}"/>
    <cellStyle name="_030401 FPLE MOST LIKELY AVERAGE CONSULTANT NATURAL GAS PRICE FORECAST_November 2010 Termosol CWIP Curves NEER Final 2" xfId="19070" xr:uid="{00000000-0005-0000-0000-000079390000}"/>
    <cellStyle name="_030401 FPLE MOST LIKELY AVERAGE CONSULTANT NATURAL GAS PRICE FORECAST_Project Monitoring Paradise Solar revised_October 2010" xfId="19071" xr:uid="{00000000-0005-0000-0000-00007A390000}"/>
    <cellStyle name="_030401 FPLE MOST LIKELY AVERAGE CONSULTANT NATURAL GAS PRICE FORECAST_Project Monitoring Paradise Solar revised_October 2010 2" xfId="19072" xr:uid="{00000000-0005-0000-0000-00007B390000}"/>
    <cellStyle name="_030401 FPLE MOST LIKELY AVERAGE CONSULTANT NATURAL GAS PRICE FORECAST_Project Monitoring Paradise Solar revised_October 2010_November 2010 Termosol CWIP Curves NEER Final" xfId="19073" xr:uid="{00000000-0005-0000-0000-00007C390000}"/>
    <cellStyle name="_030401 FPLE MOST LIKELY AVERAGE CONSULTANT NATURAL GAS PRICE FORECAST_Project Monitoring Paradise Solar revised_October 2010_November 2010 Termosol CWIP Curves NEER Final 2" xfId="19074" xr:uid="{00000000-0005-0000-0000-00007D390000}"/>
    <cellStyle name="_030401 FPLE MOST LIKELY AVERAGE CONSULTANT NATURAL GAS PRICE FORECAST_September 2010 CWIP curves_NextEra" xfId="19075" xr:uid="{00000000-0005-0000-0000-00007E390000}"/>
    <cellStyle name="_030401 FPLE MOST LIKELY AVERAGE CONSULTANT NATURAL GAS PRICE FORECAST_September 2010 CWIP curves_NextEra 2" xfId="19076" xr:uid="{00000000-0005-0000-0000-00007F390000}"/>
    <cellStyle name="_030401 FPLE MOST LIKELY AVERAGE CONSULTANT NATURAL GAS PRICE FORECAST_September 2010 CWIP curves_NextEra_November 2010 Termosol CWIP Curves NEER Final" xfId="19077" xr:uid="{00000000-0005-0000-0000-000080390000}"/>
    <cellStyle name="_030401 FPLE MOST LIKELY AVERAGE CONSULTANT NATURAL GAS PRICE FORECAST_September 2010 CWIP curves_NextEra_November 2010 Termosol CWIP Curves NEER Final 2" xfId="19078" xr:uid="{00000000-0005-0000-0000-000081390000}"/>
    <cellStyle name="_030401 FPLE MOST LIKELY AVERAGE CONSULTANT NATURAL GAS PRICE FORECAST_Summerhaven CWIP curve Oct_2010" xfId="19079" xr:uid="{00000000-0005-0000-0000-000082390000}"/>
    <cellStyle name="_030401 FPLE MOST LIKELY AVERAGE CONSULTANT NATURAL GAS PRICE FORECAST_Summerhaven CWIP curve Oct_2010 2" xfId="19080" xr:uid="{00000000-0005-0000-0000-000083390000}"/>
    <cellStyle name="_030401 FPLE MOST LIKELY AVERAGE CONSULTANT NATURAL GAS PRICE FORECAST_Summerhaven CWIP curve Oct_2010_November 2010 Termosol CWIP Curves NEER Final" xfId="19081" xr:uid="{00000000-0005-0000-0000-000084390000}"/>
    <cellStyle name="_030401 FPLE MOST LIKELY AVERAGE CONSULTANT NATURAL GAS PRICE FORECAST_Summerhaven CWIP curve Oct_2010_November 2010 Termosol CWIP Curves NEER Final 2" xfId="19082" xr:uid="{00000000-0005-0000-0000-000085390000}"/>
    <cellStyle name="_030401 FPLE MOST LIKELY AVERAGE CONSULTANT NATURAL GAS PRICE FORECAST_ToD" xfId="19083" xr:uid="{00000000-0005-0000-0000-000086390000}"/>
    <cellStyle name="_030401 FPLE MOST LIKELY AVERAGE CONSULTANT NATURAL GAS PRICE FORECAST_ToD 2" xfId="19084" xr:uid="{00000000-0005-0000-0000-000087390000}"/>
    <cellStyle name="_030401 FPLE MOST LIKELY AVERAGE CONSULTANT NATURAL GAS PRICE FORECAST_ToD 3" xfId="19085" xr:uid="{00000000-0005-0000-0000-000088390000}"/>
    <cellStyle name="_030401 FPLE MOST LIKELY AVERAGE CONSULTANT NATURAL GAS PRICE FORECAST_tx financing revs" xfId="19086" xr:uid="{00000000-0005-0000-0000-000089390000}"/>
    <cellStyle name="_030716 BCP_CSFB" xfId="19087" xr:uid="{00000000-0005-0000-0000-00008A390000}"/>
    <cellStyle name="_030716 BCP_CSFB 2" xfId="19088" xr:uid="{00000000-0005-0000-0000-00008B390000}"/>
    <cellStyle name="_030716 BCP_CSFB 2 2" xfId="19089" xr:uid="{00000000-0005-0000-0000-00008C390000}"/>
    <cellStyle name="_030716 BCP_CSFB 3" xfId="19090" xr:uid="{00000000-0005-0000-0000-00008D390000}"/>
    <cellStyle name="_030716 BCP_CSFB 3 2" xfId="19091" xr:uid="{00000000-0005-0000-0000-00008E390000}"/>
    <cellStyle name="_030716 BCP_CSFB 4" xfId="19092" xr:uid="{00000000-0005-0000-0000-00008F390000}"/>
    <cellStyle name="_030716 BCP_CSFB 4 2" xfId="19093" xr:uid="{00000000-0005-0000-0000-000090390000}"/>
    <cellStyle name="_030716 BCP_CSFB 5" xfId="19094" xr:uid="{00000000-0005-0000-0000-000091390000}"/>
    <cellStyle name="_030716 BCP_CSFB 5 2" xfId="19095" xr:uid="{00000000-0005-0000-0000-000092390000}"/>
    <cellStyle name="_030716 BCP_CSFB 6" xfId="19096" xr:uid="{00000000-0005-0000-0000-000093390000}"/>
    <cellStyle name="_030716 BCP_CSFB_Inputs" xfId="19097" xr:uid="{00000000-0005-0000-0000-000094390000}"/>
    <cellStyle name="_030716 BCP_CSFB_Inputs 2" xfId="19098" xr:uid="{00000000-0005-0000-0000-000095390000}"/>
    <cellStyle name="_07TQ02" xfId="22" xr:uid="{00000000-0005-0000-0000-000096390000}"/>
    <cellStyle name="_07TQ02 2" xfId="23" xr:uid="{00000000-0005-0000-0000-000097390000}"/>
    <cellStyle name="_08 Updated Horizon Corporate DCF" xfId="19099" xr:uid="{00000000-0005-0000-0000-000098390000}"/>
    <cellStyle name="_08 Updated Horizon Corporate DCF_1.Inputs" xfId="19100" xr:uid="{00000000-0005-0000-0000-000099390000}"/>
    <cellStyle name="_08 Updated Horizon Corporate DCF_Copy of Vento III v27i P50 1st" xfId="19101" xr:uid="{00000000-0005-0000-0000-00009A390000}"/>
    <cellStyle name="_08 Updated Horizon Corporate DCF_G&amp;A_reports" xfId="19102" xr:uid="{00000000-0005-0000-0000-00009B390000}"/>
    <cellStyle name="_08 Updated Horizon Corporate DCF_Vento III v17i (8.9% Haircut, 60% Tax)" xfId="19103" xr:uid="{00000000-0005-0000-0000-00009C390000}"/>
    <cellStyle name="_08 Updated Horizon Corporate DCF_Vento III v22i (Haircut, 6Y CF, 76% tax)" xfId="19104" xr:uid="{00000000-0005-0000-0000-00009D390000}"/>
    <cellStyle name="_08 Updated Horizon Corporate DCF_Vento III v28g Base" xfId="19105" xr:uid="{00000000-0005-0000-0000-00009E390000}"/>
    <cellStyle name="_08 Updated Horizon Corporate DCF_Vento III v28k JPMyyy" xfId="19106" xr:uid="{00000000-0005-0000-0000-00009F390000}"/>
    <cellStyle name="_09 Horizon DCF" xfId="19107" xr:uid="{00000000-0005-0000-0000-0000A0390000}"/>
    <cellStyle name="_1.0 NCM Output 080430-W-NEPOOL" xfId="19108" xr:uid="{00000000-0005-0000-0000-0000A1390000}"/>
    <cellStyle name="_10.10.01 Project Hurricane Indiantown" xfId="19109" xr:uid="{00000000-0005-0000-0000-0000A2390000}"/>
    <cellStyle name="_10.10.01 Project Hurricane Indiantown_higherfuel" xfId="19110" xr:uid="{00000000-0005-0000-0000-0000A3390000}"/>
    <cellStyle name="_10.14.09" xfId="19111" xr:uid="{00000000-0005-0000-0000-0000A4390000}"/>
    <cellStyle name="_x0013__10_26_08_Base Case with DCF" xfId="19112" xr:uid="{00000000-0005-0000-0000-0000A5390000}"/>
    <cellStyle name="_x0013__10_26_08_Base Case with DCF 2" xfId="19113" xr:uid="{00000000-0005-0000-0000-0000A6390000}"/>
    <cellStyle name="_12-8 Revised Fundamental Update - 1-9-06a Curve w. Curtailment Update" xfId="19114" xr:uid="{00000000-0005-0000-0000-0000A7390000}"/>
    <cellStyle name="_12-8 Revised Fundamental Update - 1-9-06a Curve w. Curtailment Update 2" xfId="19115" xr:uid="{00000000-0005-0000-0000-0000A8390000}"/>
    <cellStyle name="_12-8 Revised Fundamental Update - 1-9-06a Curve w. Curtailment Update 2 2" xfId="19116" xr:uid="{00000000-0005-0000-0000-0000A9390000}"/>
    <cellStyle name="_12-8 Revised Fundamental Update - 1-9-06a Curve w. Curtailment Update 3" xfId="19117" xr:uid="{00000000-0005-0000-0000-0000AA390000}"/>
    <cellStyle name="_12-8 Revised Fundamental Update - 1-9-06a Curve w. Curtailment Update 3 2" xfId="19118" xr:uid="{00000000-0005-0000-0000-0000AB390000}"/>
    <cellStyle name="_12-8 Revised Fundamental Update - 1-9-06a Curve w. Curtailment Update 4" xfId="19119" xr:uid="{00000000-0005-0000-0000-0000AC390000}"/>
    <cellStyle name="_12-8 Revised Fundamental Update - 1-9-06a Curve w. Curtailment Update 4 2" xfId="19120" xr:uid="{00000000-0005-0000-0000-0000AD390000}"/>
    <cellStyle name="_12-8 Revised Fundamental Update - 1-9-06a Curve w. Curtailment Update 4 3" xfId="19121" xr:uid="{00000000-0005-0000-0000-0000AE390000}"/>
    <cellStyle name="_12-8 Revised Fundamental Update - 1-9-06a Curve w. Curtailment Update 5" xfId="19122" xr:uid="{00000000-0005-0000-0000-0000AF390000}"/>
    <cellStyle name="_12-8 Revised Fundamental Update - 1-9-06a Curve w. Curtailment Update 5 2" xfId="19123" xr:uid="{00000000-0005-0000-0000-0000B0390000}"/>
    <cellStyle name="_12-8 Revised Fundamental Update - 1-9-06a Curve w. Curtailment Update 6" xfId="19124" xr:uid="{00000000-0005-0000-0000-0000B1390000}"/>
    <cellStyle name="_12-8 Revised Fundamental Update - 1-9-06a Curve w. Curtailment Update_Consolidated Summary Living ProForma_2011_DRAFT" xfId="19125" xr:uid="{00000000-0005-0000-0000-0000B2390000}"/>
    <cellStyle name="_12-8 Revised Fundamental Update - 1-9-06a Curve w. Curtailment Update_Consolidated Summary Living ProForma_2011_Paste Special" xfId="19126" xr:uid="{00000000-0005-0000-0000-0000B3390000}"/>
    <cellStyle name="_12-8 Revised Fundamental Update - 1-9-06a Curve w. Curtailment Update_Genesis_Bridge_Tab" xfId="19127" xr:uid="{00000000-0005-0000-0000-0000B4390000}"/>
    <cellStyle name="_12-8 Revised Fundamental Update - 1-9-06a Curve w. Curtailment Update_HWBA UM NPV  IRR Analysis finance at cost share may 2011" xfId="19128" xr:uid="{00000000-0005-0000-0000-0000B5390000}"/>
    <cellStyle name="_12-8 Revised Fundamental Update - 1-9-06a Curve w. Curtailment Update_Inputs" xfId="19129" xr:uid="{00000000-0005-0000-0000-0000B6390000}"/>
    <cellStyle name="_12-8 Revised Fundamental Update - 1-9-06a Curve w. Curtailment Update_Inputs 2" xfId="19130" xr:uid="{00000000-0005-0000-0000-0000B7390000}"/>
    <cellStyle name="_12-8 Revised Fundamental Update - 1-9-06a Curve w. Curtailment Update_ToD" xfId="19131" xr:uid="{00000000-0005-0000-0000-0000B8390000}"/>
    <cellStyle name="_12-8 Revised Fundamental Update - 1-9-06a Curve w. Curtailment Update_ToD 2" xfId="19132" xr:uid="{00000000-0005-0000-0000-0000B9390000}"/>
    <cellStyle name="_12-8 Revised Fundamental Update - 1-9-06a Curve w. Curtailment Update_ToD 3" xfId="19133" xr:uid="{00000000-0005-0000-0000-0000BA390000}"/>
    <cellStyle name="_144A debt-stated rate" xfId="19134" xr:uid="{00000000-0005-0000-0000-0000BB390000}"/>
    <cellStyle name="_165000 General Prepayment-v1" xfId="24" xr:uid="{00000000-0005-0000-0000-0000BC390000}"/>
    <cellStyle name="_165000 General Prepayment-v1 2" xfId="25" xr:uid="{00000000-0005-0000-0000-0000BD390000}"/>
    <cellStyle name="_165000 General Prepayment-v1_(D) Dep Summary" xfId="26" xr:uid="{00000000-0005-0000-0000-0000BE390000}"/>
    <cellStyle name="_165000 General Prepayment-v1_(D) Dep Summary_TQ 04" xfId="19135" xr:uid="{00000000-0005-0000-0000-0000BF390000}"/>
    <cellStyle name="_165000 General Prepayment-v1_(D) Dep Summary_TQ 26" xfId="19136" xr:uid="{00000000-0005-0000-0000-0000C0390000}"/>
    <cellStyle name="_165000 General Prepayment-v1_2006 Fibernet Workpapers" xfId="27" xr:uid="{00000000-0005-0000-0000-0000C1390000}"/>
    <cellStyle name="_165000 General Prepayment-v1_2006 Fibernet Workpapers_TQ 04" xfId="19137" xr:uid="{00000000-0005-0000-0000-0000C2390000}"/>
    <cellStyle name="_165000 General Prepayment-v1_2006 Fibernet Workpapers_TQ 26" xfId="19138" xr:uid="{00000000-0005-0000-0000-0000C3390000}"/>
    <cellStyle name="_165000 General Prepayment-v1_FPL Georgia Tax As of October 2010" xfId="19139" xr:uid="{00000000-0005-0000-0000-0000C4390000}"/>
    <cellStyle name="_165000 General Prepayment-v1_FPL Georgia Tax As of October 2010_Summary of 2010 Errors Resolutions with Responses" xfId="19140" xr:uid="{00000000-0005-0000-0000-0000C5390000}"/>
    <cellStyle name="_165000 General Prepayment-v1_TQ 04" xfId="19141" xr:uid="{00000000-0005-0000-0000-0000C6390000}"/>
    <cellStyle name="_165000 General Prepayment-v1_TQ 26" xfId="19142" xr:uid="{00000000-0005-0000-0000-0000C7390000}"/>
    <cellStyle name="_165000- Prepayments -Dec 05" xfId="28" xr:uid="{00000000-0005-0000-0000-0000C8390000}"/>
    <cellStyle name="_165000- Prepayments -Dec 05 2" xfId="29" xr:uid="{00000000-0005-0000-0000-0000C9390000}"/>
    <cellStyle name="_165000- Prepayments -Dec 05 v3 updated" xfId="30" xr:uid="{00000000-0005-0000-0000-0000CA390000}"/>
    <cellStyle name="_165000- Prepayments -Dec 05 v3 updated 2" xfId="31" xr:uid="{00000000-0005-0000-0000-0000CB390000}"/>
    <cellStyle name="_165000- Prepayments -Dec 05 v3 updated_(D) Dep Summary" xfId="32" xr:uid="{00000000-0005-0000-0000-0000CC390000}"/>
    <cellStyle name="_165000- Prepayments -Dec 05 v3 updated_(D) Dep Summary_TQ 04" xfId="19143" xr:uid="{00000000-0005-0000-0000-0000CD390000}"/>
    <cellStyle name="_165000- Prepayments -Dec 05 v3 updated_(D) Dep Summary_TQ 26" xfId="19144" xr:uid="{00000000-0005-0000-0000-0000CE390000}"/>
    <cellStyle name="_165000- Prepayments -Dec 05 v3 updated_2006 Fibernet Workpapers" xfId="33" xr:uid="{00000000-0005-0000-0000-0000CF390000}"/>
    <cellStyle name="_165000- Prepayments -Dec 05 v3 updated_2006 Fibernet Workpapers_TQ 04" xfId="19145" xr:uid="{00000000-0005-0000-0000-0000D0390000}"/>
    <cellStyle name="_165000- Prepayments -Dec 05 v3 updated_2006 Fibernet Workpapers_TQ 26" xfId="19146" xr:uid="{00000000-0005-0000-0000-0000D1390000}"/>
    <cellStyle name="_165000- Prepayments -Dec 05 v3 updated_2007 NED Fixed Asset Recon - REVISED" xfId="34" xr:uid="{00000000-0005-0000-0000-0000D2390000}"/>
    <cellStyle name="_165000- Prepayments -Dec 05 v3 updated_2007 NED Fixed Asset Recon - REVISED_Summary of 2010 Errors Resolutions with Responses" xfId="19147" xr:uid="{00000000-0005-0000-0000-0000D3390000}"/>
    <cellStyle name="_165000- Prepayments -Dec 05 v3 updated_2008 FPL New England Division Tax Workpapers" xfId="35" xr:uid="{00000000-0005-0000-0000-0000D4390000}"/>
    <cellStyle name="_165000- Prepayments -Dec 05 v3 updated_FPL Georgia Tax As of October 2010" xfId="19148" xr:uid="{00000000-0005-0000-0000-0000D5390000}"/>
    <cellStyle name="_165000- Prepayments -Dec 05 v3 updated_FPL Georgia Tax As of October 2010_Summary of 2010 Errors Resolutions with Responses" xfId="19149" xr:uid="{00000000-0005-0000-0000-0000D6390000}"/>
    <cellStyle name="_165000- Prepayments -Dec 05 v3 updated_TQ 04" xfId="19150" xr:uid="{00000000-0005-0000-0000-0000D7390000}"/>
    <cellStyle name="_165000- Prepayments -Dec 05 v3 updated_TQ 26" xfId="19151" xr:uid="{00000000-0005-0000-0000-0000D8390000}"/>
    <cellStyle name="_165000- Prepayments -Dec 05_(D) Dep Summary" xfId="36" xr:uid="{00000000-0005-0000-0000-0000D9390000}"/>
    <cellStyle name="_165000- Prepayments -Dec 05_(D) Dep Summary_TQ 04" xfId="19152" xr:uid="{00000000-0005-0000-0000-0000DA390000}"/>
    <cellStyle name="_165000- Prepayments -Dec 05_(D) Dep Summary_TQ 26" xfId="19153" xr:uid="{00000000-0005-0000-0000-0000DB390000}"/>
    <cellStyle name="_165000- Prepayments -Dec 05_2006 Fibernet Workpapers" xfId="37" xr:uid="{00000000-0005-0000-0000-0000DC390000}"/>
    <cellStyle name="_165000- Prepayments -Dec 05_2006 Fibernet Workpapers_TQ 04" xfId="19154" xr:uid="{00000000-0005-0000-0000-0000DD390000}"/>
    <cellStyle name="_165000- Prepayments -Dec 05_2006 Fibernet Workpapers_TQ 26" xfId="19155" xr:uid="{00000000-0005-0000-0000-0000DE390000}"/>
    <cellStyle name="_165000- Prepayments -Dec 05_2007 NED Fixed Asset Recon - REVISED" xfId="38" xr:uid="{00000000-0005-0000-0000-0000DF390000}"/>
    <cellStyle name="_165000- Prepayments -Dec 05_2007 NED Fixed Asset Recon - REVISED_Summary of 2010 Errors Resolutions with Responses" xfId="19156" xr:uid="{00000000-0005-0000-0000-0000E0390000}"/>
    <cellStyle name="_165000- Prepayments -Dec 05_2008 FPL New England Division Tax Workpapers" xfId="39" xr:uid="{00000000-0005-0000-0000-0000E1390000}"/>
    <cellStyle name="_165000- Prepayments -Dec 05_FPL Georgia Tax As of October 2010" xfId="19157" xr:uid="{00000000-0005-0000-0000-0000E2390000}"/>
    <cellStyle name="_165000- Prepayments -Dec 05_FPL Georgia Tax As of October 2010_Summary of 2010 Errors Resolutions with Responses" xfId="19158" xr:uid="{00000000-0005-0000-0000-0000E3390000}"/>
    <cellStyle name="_165000- Prepayments -Dec 05_TQ 04" xfId="19159" xr:uid="{00000000-0005-0000-0000-0000E4390000}"/>
    <cellStyle name="_165000- Prepayments -Dec 05_TQ 26" xfId="19160" xr:uid="{00000000-0005-0000-0000-0000E5390000}"/>
    <cellStyle name="_2002 Doswell cash model" xfId="40" xr:uid="{00000000-0005-0000-0000-0000E6390000}"/>
    <cellStyle name="_2002 Doswell cash model 2" xfId="41" xr:uid="{00000000-0005-0000-0000-0000E7390000}"/>
    <cellStyle name="_2002 Doswell cash model 2 2" xfId="42" xr:uid="{00000000-0005-0000-0000-0000E8390000}"/>
    <cellStyle name="_2002 Doswell cash model 3" xfId="43" xr:uid="{00000000-0005-0000-0000-0000E9390000}"/>
    <cellStyle name="_2002 Doswell cash model 3 2" xfId="19161" xr:uid="{00000000-0005-0000-0000-0000EA390000}"/>
    <cellStyle name="_2002 Doswell cash model 4" xfId="44" xr:uid="{00000000-0005-0000-0000-0000EB390000}"/>
    <cellStyle name="_2002 Doswell cash model 4 2" xfId="19162" xr:uid="{00000000-0005-0000-0000-0000EC390000}"/>
    <cellStyle name="_2002 Doswell cash model 5" xfId="19163" xr:uid="{00000000-0005-0000-0000-0000ED390000}"/>
    <cellStyle name="_2002 Doswell cash model 5 2" xfId="19164" xr:uid="{00000000-0005-0000-0000-0000EE390000}"/>
    <cellStyle name="_2002 Doswell cash model 6" xfId="19165" xr:uid="{00000000-0005-0000-0000-0000EF390000}"/>
    <cellStyle name="_2002 Doswell cash model_2008 FPL Group Tax Workpapers" xfId="19166" xr:uid="{00000000-0005-0000-0000-0000F0390000}"/>
    <cellStyle name="_2002 Doswell cash model_2008 FPL Group Tax Workpapers_Budget Support 2012-09 2013-15 Benefit Programs v5 with NEER Barg Update" xfId="19167" xr:uid="{00000000-0005-0000-0000-0000F1390000}"/>
    <cellStyle name="_2002 Doswell cash model_2008 FPL Group Tax Workpapers_LTD-FAS 112 Summary" xfId="19168" xr:uid="{00000000-0005-0000-0000-0000F2390000}"/>
    <cellStyle name="_2002 Doswell cash model_BASIS ADJ" xfId="19169" xr:uid="{00000000-0005-0000-0000-0000F3390000}"/>
    <cellStyle name="_2002 Doswell cash model_BM Adjustments" xfId="19170" xr:uid="{00000000-0005-0000-0000-0000F4390000}"/>
    <cellStyle name="_2002 Doswell cash model_Callahan" xfId="19171" xr:uid="{00000000-0005-0000-0000-0000F5390000}"/>
    <cellStyle name="_2002 Doswell cash model_Callahan " xfId="19172" xr:uid="{00000000-0005-0000-0000-0000F6390000}"/>
    <cellStyle name="_2002 Doswell cash model_Callahan _1" xfId="19173" xr:uid="{00000000-0005-0000-0000-0000F7390000}"/>
    <cellStyle name="_2002 Doswell cash model_Callahan 090813 GM 0 Report" xfId="19174" xr:uid="{00000000-0005-0000-0000-0000F8390000}"/>
    <cellStyle name="_2002 Doswell cash model_Callahan 091106 GM 0 Report" xfId="19175" xr:uid="{00000000-0005-0000-0000-0000F9390000}"/>
    <cellStyle name="_2002 Doswell cash model_CapRidge_WindBoost_Analysis_090709" xfId="19176" xr:uid="{00000000-0005-0000-0000-0000FA390000}"/>
    <cellStyle name="_2002 Doswell cash model_Cherokee 2010 - 2014 Budget Forecast" xfId="19177" xr:uid="{00000000-0005-0000-0000-0000FB390000}"/>
    <cellStyle name="_2002 Doswell cash model_Copy of Texas Wind Debt Amortization 11-08" xfId="19178" xr:uid="{00000000-0005-0000-0000-0000FC390000}"/>
    <cellStyle name="_2002 Doswell cash model_Debt Service Coverage Ratio-TEXAS WIND Historical  Forecast" xfId="19179" xr:uid="{00000000-0005-0000-0000-0000FD390000}"/>
    <cellStyle name="_2002 Doswell cash model_Fees" xfId="19180" xr:uid="{00000000-0005-0000-0000-0000FE390000}"/>
    <cellStyle name="_2002 Doswell cash model_FPL Georgia Tax As of October 2010" xfId="19181" xr:uid="{00000000-0005-0000-0000-0000FF390000}"/>
    <cellStyle name="_2002 Doswell cash model_FPL Georgia Tax As of October 2010_Summary of 2010 Errors Resolutions with Responses" xfId="19182" xr:uid="{00000000-0005-0000-0000-0000003A0000}"/>
    <cellStyle name="_2002 Doswell cash model_Group Prov M11 09" xfId="19183" xr:uid="{00000000-0005-0000-0000-0000013A0000}"/>
    <cellStyle name="_2002 Doswell cash model_Group Prov M11 09 2" xfId="19184" xr:uid="{00000000-0005-0000-0000-0000023A0000}"/>
    <cellStyle name="_2002 Doswell cash model_Group Prov M11 09_March_LTD_Premium" xfId="19185" xr:uid="{00000000-0005-0000-0000-0000033A0000}"/>
    <cellStyle name="_2002 Doswell cash model_Group Prov M11 09_Nov Self Admin LTD Income Premium - CIGNA" xfId="19186" xr:uid="{00000000-0005-0000-0000-0000043A0000}"/>
    <cellStyle name="_2002 Doswell cash model_Group Prov M11 09_Summary Unrounded" xfId="19187" xr:uid="{00000000-0005-0000-0000-0000053A0000}"/>
    <cellStyle name="_2002 Doswell cash model_HH3 WindBoost Analysis (with PTC and REC)" xfId="19188" xr:uid="{00000000-0005-0000-0000-0000063A0000}"/>
    <cellStyle name="_2002 Doswell cash model_Horse Hollow 1 090813 GM 0 Report" xfId="19189" xr:uid="{00000000-0005-0000-0000-0000073A0000}"/>
    <cellStyle name="_2002 Doswell cash model_Horse Hollow 1 090911 GM 0 Report" xfId="19190" xr:uid="{00000000-0005-0000-0000-0000083A0000}"/>
    <cellStyle name="_2002 Doswell cash model_Inputs" xfId="19191" xr:uid="{00000000-0005-0000-0000-0000093A0000}"/>
    <cellStyle name="_2002 Doswell cash model_Inputs 2" xfId="19192" xr:uid="{00000000-0005-0000-0000-00000A3A0000}"/>
    <cellStyle name="_2002 Doswell cash model_Majestic II 2013 - 2042 Property Tax Forecast est" xfId="19193" xr:uid="{00000000-0005-0000-0000-00000B3A0000}"/>
    <cellStyle name="_2002 Doswell cash model_March_LTD_Premium" xfId="19194" xr:uid="{00000000-0005-0000-0000-00000C3A0000}"/>
    <cellStyle name="_2002 Doswell cash model_Nov Self Admin LTD Income Premium - CIGNA" xfId="19195" xr:uid="{00000000-0005-0000-0000-00000D3A0000}"/>
    <cellStyle name="_2002 Doswell cash model_Summary Unrounded" xfId="19196" xr:uid="{00000000-0005-0000-0000-00000E3A0000}"/>
    <cellStyle name="_2002 Doswell cash model_Tax" xfId="19197" xr:uid="{00000000-0005-0000-0000-00000F3A0000}"/>
    <cellStyle name="_2002 Doswell cash model_Wind Adj_091106" xfId="19198" xr:uid="{00000000-0005-0000-0000-0000103A0000}"/>
    <cellStyle name="_2003.06.03 MGC Pro Forma " xfId="19199" xr:uid="{00000000-0005-0000-0000-0000113A0000}"/>
    <cellStyle name="_2003.06.03 MGC Pro Forma  2" xfId="19200" xr:uid="{00000000-0005-0000-0000-0000123A0000}"/>
    <cellStyle name="_20030202 Mulberry_Financial Model v2" xfId="19201" xr:uid="{00000000-0005-0000-0000-0000133A0000}"/>
    <cellStyle name="_20030202 Mulberry_Financial Model v2 2" xfId="19202" xr:uid="{00000000-0005-0000-0000-0000143A0000}"/>
    <cellStyle name="_20030202 Mulberry_Financial Model v2 3" xfId="19203" xr:uid="{00000000-0005-0000-0000-0000153A0000}"/>
    <cellStyle name="_20030202 Mulberry_Financial Model v2 4" xfId="19204" xr:uid="{00000000-0005-0000-0000-0000163A0000}"/>
    <cellStyle name="_20030202 Mulberry_Financial Model v2 5" xfId="19205" xr:uid="{00000000-0005-0000-0000-0000173A0000}"/>
    <cellStyle name="_20030203 Mulberry_Financial Model v1" xfId="19206" xr:uid="{00000000-0005-0000-0000-0000183A0000}"/>
    <cellStyle name="_20030203 Mulberry_Financial Model v1 2" xfId="19207" xr:uid="{00000000-0005-0000-0000-0000193A0000}"/>
    <cellStyle name="_20030203 Mulberry_Financial Model v1 3" xfId="19208" xr:uid="{00000000-0005-0000-0000-00001A3A0000}"/>
    <cellStyle name="_20030203 Mulberry_Financial Model v1 4" xfId="19209" xr:uid="{00000000-0005-0000-0000-00001B3A0000}"/>
    <cellStyle name="_20030203 Mulberry_Financial Model v1 5" xfId="19210" xr:uid="{00000000-0005-0000-0000-00001C3A0000}"/>
    <cellStyle name="_20030204 Mulberry_Financial Model v3" xfId="19211" xr:uid="{00000000-0005-0000-0000-00001D3A0000}"/>
    <cellStyle name="_20030204 Mulberry_Financial Model v3 2" xfId="19212" xr:uid="{00000000-0005-0000-0000-00001E3A0000}"/>
    <cellStyle name="_20030204 Mulberry_Financial Model v3 3" xfId="19213" xr:uid="{00000000-0005-0000-0000-00001F3A0000}"/>
    <cellStyle name="_20030204 Mulberry_Financial Model v3 4" xfId="19214" xr:uid="{00000000-0005-0000-0000-0000203A0000}"/>
    <cellStyle name="_20030204 Mulberry_Financial Model v3 5" xfId="19215" xr:uid="{00000000-0005-0000-0000-0000213A0000}"/>
    <cellStyle name="_20030214 Orange_Financial Model v1" xfId="19216" xr:uid="{00000000-0005-0000-0000-0000223A0000}"/>
    <cellStyle name="_20030214 Orange_Financial Model v1 2" xfId="19217" xr:uid="{00000000-0005-0000-0000-0000233A0000}"/>
    <cellStyle name="_20030214 Orange_Financial Model v1 3" xfId="19218" xr:uid="{00000000-0005-0000-0000-0000243A0000}"/>
    <cellStyle name="_20030214 Orange_Financial Model v1 4" xfId="19219" xr:uid="{00000000-0005-0000-0000-0000253A0000}"/>
    <cellStyle name="_20030214 Orange_Financial Model v1 5" xfId="19220" xr:uid="{00000000-0005-0000-0000-0000263A0000}"/>
    <cellStyle name="_20030710 Mulberry_CSFB" xfId="19221" xr:uid="{00000000-0005-0000-0000-0000273A0000}"/>
    <cellStyle name="_20030710 Mulberry_CSFB 2" xfId="19222" xr:uid="{00000000-0005-0000-0000-0000283A0000}"/>
    <cellStyle name="_20030710 Mulberry_CSFB 3" xfId="19223" xr:uid="{00000000-0005-0000-0000-0000293A0000}"/>
    <cellStyle name="_20030710 Mulberry_CSFB 4" xfId="19224" xr:uid="{00000000-0005-0000-0000-00002A3A0000}"/>
    <cellStyle name="_20030710 Mulberry_CSFB 5" xfId="19225" xr:uid="{00000000-0005-0000-0000-00002B3A0000}"/>
    <cellStyle name="_2004 Amended KS distribution" xfId="19226" xr:uid="{00000000-0005-0000-0000-00002C3A0000}"/>
    <cellStyle name="_2004 Amended KS distribution 2" xfId="19227" xr:uid="{00000000-0005-0000-0000-00002D3A0000}"/>
    <cellStyle name="_2004 Amended KS distribution_March_LTD_Premium" xfId="19228" xr:uid="{00000000-0005-0000-0000-00002E3A0000}"/>
    <cellStyle name="_2004 Amended KS distribution_Nov Self Admin LTD Income Premium - CIGNA" xfId="19229" xr:uid="{00000000-0005-0000-0000-00002F3A0000}"/>
    <cellStyle name="_2004 Amended KS distribution_Summary Unrounded" xfId="19230" xr:uid="{00000000-0005-0000-0000-0000303A0000}"/>
    <cellStyle name="_2004 NFOM Budget Summary" xfId="19231" xr:uid="{00000000-0005-0000-0000-0000313A0000}"/>
    <cellStyle name="_2004 NFOM Budget Summary 2" xfId="19232" xr:uid="{00000000-0005-0000-0000-0000323A0000}"/>
    <cellStyle name="_2005" xfId="19233" xr:uid="{00000000-0005-0000-0000-0000333A0000}"/>
    <cellStyle name="_2005 2" xfId="19234" xr:uid="{00000000-0005-0000-0000-0000343A0000}"/>
    <cellStyle name="_2005 2 2" xfId="19235" xr:uid="{00000000-0005-0000-0000-0000353A0000}"/>
    <cellStyle name="_2005 3" xfId="19236" xr:uid="{00000000-0005-0000-0000-0000363A0000}"/>
    <cellStyle name="_2005 3 2" xfId="19237" xr:uid="{00000000-0005-0000-0000-0000373A0000}"/>
    <cellStyle name="_2005 4" xfId="19238" xr:uid="{00000000-0005-0000-0000-0000383A0000}"/>
    <cellStyle name="_2005 4 2" xfId="19239" xr:uid="{00000000-0005-0000-0000-0000393A0000}"/>
    <cellStyle name="_2005 4 3" xfId="19240" xr:uid="{00000000-0005-0000-0000-00003A3A0000}"/>
    <cellStyle name="_2005 5" xfId="19241" xr:uid="{00000000-0005-0000-0000-00003B3A0000}"/>
    <cellStyle name="_2005 5 2" xfId="19242" xr:uid="{00000000-0005-0000-0000-00003C3A0000}"/>
    <cellStyle name="_2005 6" xfId="19243" xr:uid="{00000000-0005-0000-0000-00003D3A0000}"/>
    <cellStyle name="_2005 Budget Template Rev 1-Doswell CC 08-06-04" xfId="19244" xr:uid="{00000000-0005-0000-0000-00003E3A0000}"/>
    <cellStyle name="_2005 Budget Template Rev 1-Doswell SC 08-06-04" xfId="19245" xr:uid="{00000000-0005-0000-0000-00003F3A0000}"/>
    <cellStyle name="_2005 Budget Template-Doswell CC 07-11-05" xfId="19246" xr:uid="{00000000-0005-0000-0000-0000403A0000}"/>
    <cellStyle name="_2005 Budget Template-Doswell SC 07-11-05" xfId="19247" xr:uid="{00000000-0005-0000-0000-0000413A0000}"/>
    <cellStyle name="_2005 Calhoun Budget Template rev1" xfId="19248" xr:uid="{00000000-0005-0000-0000-0000423A0000}"/>
    <cellStyle name="_2005 FPLE Power Marketing Tax Workpapers1" xfId="19249" xr:uid="{00000000-0005-0000-0000-0000433A0000}"/>
    <cellStyle name="_2005 FPLE Power Marketing Tax Workpapers1 2" xfId="19250" xr:uid="{00000000-0005-0000-0000-0000443A0000}"/>
    <cellStyle name="_2005 FPLE Power Marketing Tax Workpapers1_March_LTD_Premium" xfId="19251" xr:uid="{00000000-0005-0000-0000-0000453A0000}"/>
    <cellStyle name="_2005 FPLE Power Marketing Tax Workpapers1_Nov Self Admin LTD Income Premium - CIGNA" xfId="19252" xr:uid="{00000000-0005-0000-0000-0000463A0000}"/>
    <cellStyle name="_2005 FPLE Power Marketing Tax Workpapers1_Summary Unrounded" xfId="19253" xr:uid="{00000000-0005-0000-0000-0000473A0000}"/>
    <cellStyle name="_2005 LBII BusMgt Budget Model - (REVISED NCF working draft AWE) - v2" xfId="19254" xr:uid="{00000000-0005-0000-0000-0000483A0000}"/>
    <cellStyle name="_2005 LBII BusMgt Budget Model - (REVISED NCF working draft AWE) - v2 2" xfId="19255" xr:uid="{00000000-0005-0000-0000-0000493A0000}"/>
    <cellStyle name="_2005 Project Mgmt Tax Workpapers" xfId="19256" xr:uid="{00000000-0005-0000-0000-00004A3A0000}"/>
    <cellStyle name="_2005 Project Mgmt Tax Workpapers 2" xfId="19257" xr:uid="{00000000-0005-0000-0000-00004B3A0000}"/>
    <cellStyle name="_2005 Project Mgmt Tax Workpapers_March_LTD_Premium" xfId="19258" xr:uid="{00000000-0005-0000-0000-00004C3A0000}"/>
    <cellStyle name="_2005 Project Mgmt Tax Workpapers_Nov Self Admin LTD Income Premium - CIGNA" xfId="19259" xr:uid="{00000000-0005-0000-0000-00004D3A0000}"/>
    <cellStyle name="_2005 Project Mgmt Tax Workpapers_Summary Unrounded" xfId="19260" xr:uid="{00000000-0005-0000-0000-00004E3A0000}"/>
    <cellStyle name="_2005_Cherokee 2010 - 2014 Budget Forecast" xfId="19261" xr:uid="{00000000-0005-0000-0000-00004F3A0000}"/>
    <cellStyle name="_2005_Cimarron O&amp;M_05-24-2012" xfId="19262" xr:uid="{00000000-0005-0000-0000-0000503A0000}"/>
    <cellStyle name="_2005_Copy of South TX GenTie  0.8x Sale12-31-09 COD BASE CASEvBOD" xfId="19263" xr:uid="{00000000-0005-0000-0000-0000513A0000}"/>
    <cellStyle name="_2005_Genesis_Bridge_Tab" xfId="19264" xr:uid="{00000000-0005-0000-0000-0000523A0000}"/>
    <cellStyle name="_2005_Input" xfId="19265" xr:uid="{00000000-0005-0000-0000-0000533A0000}"/>
    <cellStyle name="_2005_Input 2" xfId="19266" xr:uid="{00000000-0005-0000-0000-0000543A0000}"/>
    <cellStyle name="_2005_Inputs" xfId="19267" xr:uid="{00000000-0005-0000-0000-0000553A0000}"/>
    <cellStyle name="_2005_Inputs 2" xfId="19268" xr:uid="{00000000-0005-0000-0000-0000563A0000}"/>
    <cellStyle name="_2005_Majestic II 2013 - 2042 Property Tax Forecast est" xfId="19269" xr:uid="{00000000-0005-0000-0000-0000573A0000}"/>
    <cellStyle name="_2005_McCoy 250 MW Yingli 280W T-0 NextEra PVO&amp;M Budget (NEW RAMP)_2010-12-10" xfId="19270" xr:uid="{00000000-0005-0000-0000-0000583A0000}"/>
    <cellStyle name="_2005_McCoy 250 MW Yingli 280W T-0 NextEra PVO&amp;M Budget (NEW RAMP)_2010-12-6" xfId="19271" xr:uid="{00000000-0005-0000-0000-0000593A0000}"/>
    <cellStyle name="_2005_Tax" xfId="19272" xr:uid="{00000000-0005-0000-0000-00005A3A0000}"/>
    <cellStyle name="_2005_ToD" xfId="19273" xr:uid="{00000000-0005-0000-0000-00005B3A0000}"/>
    <cellStyle name="_2005_ToD 2" xfId="19274" xr:uid="{00000000-0005-0000-0000-00005C3A0000}"/>
    <cellStyle name="_2005_ToD 3" xfId="19275" xr:uid="{00000000-0005-0000-0000-00005D3A0000}"/>
    <cellStyle name="_2006" xfId="19276" xr:uid="{00000000-0005-0000-0000-00005E3A0000}"/>
    <cellStyle name="_2006 2" xfId="19277" xr:uid="{00000000-0005-0000-0000-00005F3A0000}"/>
    <cellStyle name="_2006 2 2" xfId="19278" xr:uid="{00000000-0005-0000-0000-0000603A0000}"/>
    <cellStyle name="_2006 3" xfId="19279" xr:uid="{00000000-0005-0000-0000-0000613A0000}"/>
    <cellStyle name="_2006 3 2" xfId="19280" xr:uid="{00000000-0005-0000-0000-0000623A0000}"/>
    <cellStyle name="_2006 4" xfId="19281" xr:uid="{00000000-0005-0000-0000-0000633A0000}"/>
    <cellStyle name="_2006 4 2" xfId="19282" xr:uid="{00000000-0005-0000-0000-0000643A0000}"/>
    <cellStyle name="_2006 4 3" xfId="19283" xr:uid="{00000000-0005-0000-0000-0000653A0000}"/>
    <cellStyle name="_2006 5" xfId="19284" xr:uid="{00000000-0005-0000-0000-0000663A0000}"/>
    <cellStyle name="_2006 5 2" xfId="19285" xr:uid="{00000000-0005-0000-0000-0000673A0000}"/>
    <cellStyle name="_2006 6" xfId="19286" xr:uid="{00000000-0005-0000-0000-0000683A0000}"/>
    <cellStyle name="_2006 Budget Template Calhoun" xfId="19287" xr:uid="{00000000-0005-0000-0000-0000693A0000}"/>
    <cellStyle name="_2006 Budget Template Doswell CC" xfId="19288" xr:uid="{00000000-0005-0000-0000-00006A3A0000}"/>
    <cellStyle name="_2006 Budget Template Doswell SC" xfId="19289" xr:uid="{00000000-0005-0000-0000-00006B3A0000}"/>
    <cellStyle name="_2006 Detail" xfId="19290" xr:uid="{00000000-0005-0000-0000-00006C3A0000}"/>
    <cellStyle name="_2006 Detail 2" xfId="19291" xr:uid="{00000000-0005-0000-0000-00006D3A0000}"/>
    <cellStyle name="_2006 Detail 2 2" xfId="19292" xr:uid="{00000000-0005-0000-0000-00006E3A0000}"/>
    <cellStyle name="_2006 Detail 3" xfId="19293" xr:uid="{00000000-0005-0000-0000-00006F3A0000}"/>
    <cellStyle name="_2006 Detail 3 2" xfId="19294" xr:uid="{00000000-0005-0000-0000-0000703A0000}"/>
    <cellStyle name="_2006 Detail 4" xfId="19295" xr:uid="{00000000-0005-0000-0000-0000713A0000}"/>
    <cellStyle name="_2006 Detail 4 2" xfId="19296" xr:uid="{00000000-0005-0000-0000-0000723A0000}"/>
    <cellStyle name="_2006 Detail 4 3" xfId="19297" xr:uid="{00000000-0005-0000-0000-0000733A0000}"/>
    <cellStyle name="_2006 Detail 5" xfId="19298" xr:uid="{00000000-0005-0000-0000-0000743A0000}"/>
    <cellStyle name="_2006 Detail 5 2" xfId="19299" xr:uid="{00000000-0005-0000-0000-0000753A0000}"/>
    <cellStyle name="_2006 Detail 6" xfId="19300" xr:uid="{00000000-0005-0000-0000-0000763A0000}"/>
    <cellStyle name="_2006 Detail_Cherokee Budget  Forecast  -  December 09 (3)" xfId="19301" xr:uid="{00000000-0005-0000-0000-0000773A0000}"/>
    <cellStyle name="_2006 Detail_Cherokee -Depr 6149 R07 update" xfId="19302" xr:uid="{00000000-0005-0000-0000-0000783A0000}"/>
    <cellStyle name="_2006 Detail_Cimarron O&amp;M_05-24-2012" xfId="19303" xr:uid="{00000000-0005-0000-0000-0000793A0000}"/>
    <cellStyle name="_2006 Detail_Copy of South TX GenTie  0.8x Sale12-31-09 COD BASE CASEvBOD" xfId="19304" xr:uid="{00000000-0005-0000-0000-00007A3A0000}"/>
    <cellStyle name="_2006 Detail_Genesis_Bridge_Tab" xfId="19305" xr:uid="{00000000-0005-0000-0000-00007B3A0000}"/>
    <cellStyle name="_2006 Detail_Input" xfId="19306" xr:uid="{00000000-0005-0000-0000-00007C3A0000}"/>
    <cellStyle name="_2006 Detail_Input 2" xfId="19307" xr:uid="{00000000-0005-0000-0000-00007D3A0000}"/>
    <cellStyle name="_2006 Detail_Inputs" xfId="19308" xr:uid="{00000000-0005-0000-0000-00007E3A0000}"/>
    <cellStyle name="_2006 Detail_Inputs 2" xfId="19309" xr:uid="{00000000-0005-0000-0000-00007F3A0000}"/>
    <cellStyle name="_2006 Detail_Majestic II 2013 - 2042 Property Tax Forecast est" xfId="19310" xr:uid="{00000000-0005-0000-0000-0000803A0000}"/>
    <cellStyle name="_2006 Detail_McCoy 250 MW Yingli 280W T-0 NextEra PVO&amp;M Budget (NEW RAMP)_2010-12-10" xfId="19311" xr:uid="{00000000-0005-0000-0000-0000813A0000}"/>
    <cellStyle name="_2006 Detail_McCoy 250 MW Yingli 280W T-0 NextEra PVO&amp;M Budget (NEW RAMP)_2010-12-6" xfId="19312" xr:uid="{00000000-0005-0000-0000-0000823A0000}"/>
    <cellStyle name="_2006 Detail_Tax" xfId="19313" xr:uid="{00000000-0005-0000-0000-0000833A0000}"/>
    <cellStyle name="_2006 Detail_ToD" xfId="19314" xr:uid="{00000000-0005-0000-0000-0000843A0000}"/>
    <cellStyle name="_2006 Detail_ToD 2" xfId="19315" xr:uid="{00000000-0005-0000-0000-0000853A0000}"/>
    <cellStyle name="_2006 Detail_ToD 3" xfId="19316" xr:uid="{00000000-0005-0000-0000-0000863A0000}"/>
    <cellStyle name="_2006 Fibernet Workpapers" xfId="45" xr:uid="{00000000-0005-0000-0000-0000873A0000}"/>
    <cellStyle name="_2006 Fibernet Workpapers 2" xfId="46" xr:uid="{00000000-0005-0000-0000-0000883A0000}"/>
    <cellStyle name="_2006 FPL Group Capital Tax Workpapers1" xfId="19317" xr:uid="{00000000-0005-0000-0000-0000893A0000}"/>
    <cellStyle name="_2006 FPL Group Capital Tax Workpapers1 2" xfId="19318" xr:uid="{00000000-0005-0000-0000-00008A3A0000}"/>
    <cellStyle name="_2006 FPL Group Capital Tax Workpapers1_March_LTD_Premium" xfId="19319" xr:uid="{00000000-0005-0000-0000-00008B3A0000}"/>
    <cellStyle name="_2006 FPL Group Capital Tax Workpapers1_Nov Self Admin LTD Income Premium - CIGNA" xfId="19320" xr:uid="{00000000-0005-0000-0000-00008C3A0000}"/>
    <cellStyle name="_2006 FPL Group Capital Tax Workpapers1_Summary Unrounded" xfId="19321" xr:uid="{00000000-0005-0000-0000-00008D3A0000}"/>
    <cellStyle name="_2006 Tax Liability by Categoryv3_042307" xfId="19322" xr:uid="{00000000-0005-0000-0000-00008E3A0000}"/>
    <cellStyle name="_2006 Tax Liability by Categoryv3_042307 2" xfId="19323" xr:uid="{00000000-0005-0000-0000-00008F3A0000}"/>
    <cellStyle name="_2006 Tax Liability by Categoryv3_042307_March_LTD_Premium" xfId="19324" xr:uid="{00000000-0005-0000-0000-0000903A0000}"/>
    <cellStyle name="_2006 Tax Liability by Categoryv3_042307_Nov Self Admin LTD Income Premium - CIGNA" xfId="19325" xr:uid="{00000000-0005-0000-0000-0000913A0000}"/>
    <cellStyle name="_2006 Tax Liability by Categoryv3_042307_Summary Unrounded" xfId="19326" xr:uid="{00000000-0005-0000-0000-0000923A0000}"/>
    <cellStyle name="_2006.10.03 TAX PROV FRCST COMPARISION" xfId="19327" xr:uid="{00000000-0005-0000-0000-0000933A0000}"/>
    <cellStyle name="_2006.10.03 TAX PROV FRCST COMPARISION_1212 LTD (ASC 715) Cost Pushout Final True up" xfId="19328" xr:uid="{00000000-0005-0000-0000-0000943A0000}"/>
    <cellStyle name="_2006.10.03 TAX PROV FRCST COMPARISION_Summary Unrounded" xfId="19329" xr:uid="{00000000-0005-0000-0000-0000953A0000}"/>
    <cellStyle name="_2006_Cherokee 2010 - 2014 Budget Forecast" xfId="19330" xr:uid="{00000000-0005-0000-0000-0000963A0000}"/>
    <cellStyle name="_2006_Cimarron O&amp;M_05-24-2012" xfId="19331" xr:uid="{00000000-0005-0000-0000-0000973A0000}"/>
    <cellStyle name="_2006_Copy of South TX GenTie  0.8x Sale12-31-09 COD BASE CASEvBOD" xfId="19332" xr:uid="{00000000-0005-0000-0000-0000983A0000}"/>
    <cellStyle name="_2006_Genesis_Bridge_Tab" xfId="19333" xr:uid="{00000000-0005-0000-0000-0000993A0000}"/>
    <cellStyle name="_2006_Input" xfId="19334" xr:uid="{00000000-0005-0000-0000-00009A3A0000}"/>
    <cellStyle name="_2006_Input 2" xfId="19335" xr:uid="{00000000-0005-0000-0000-00009B3A0000}"/>
    <cellStyle name="_2006_Inputs" xfId="19336" xr:uid="{00000000-0005-0000-0000-00009C3A0000}"/>
    <cellStyle name="_2006_Inputs 2" xfId="19337" xr:uid="{00000000-0005-0000-0000-00009D3A0000}"/>
    <cellStyle name="_2006_Majestic II 2013 - 2042 Property Tax Forecast est" xfId="19338" xr:uid="{00000000-0005-0000-0000-00009E3A0000}"/>
    <cellStyle name="_2006_McCoy 250 MW Yingli 280W T-0 NextEra PVO&amp;M Budget (NEW RAMP)_2010-12-10" xfId="19339" xr:uid="{00000000-0005-0000-0000-00009F3A0000}"/>
    <cellStyle name="_2006_McCoy 250 MW Yingli 280W T-0 NextEra PVO&amp;M Budget (NEW RAMP)_2010-12-6" xfId="19340" xr:uid="{00000000-0005-0000-0000-0000A03A0000}"/>
    <cellStyle name="_2006_Tax" xfId="19341" xr:uid="{00000000-0005-0000-0000-0000A13A0000}"/>
    <cellStyle name="_2006_ToD" xfId="19342" xr:uid="{00000000-0005-0000-0000-0000A23A0000}"/>
    <cellStyle name="_2006_ToD 2" xfId="19343" xr:uid="{00000000-0005-0000-0000-0000A33A0000}"/>
    <cellStyle name="_2006_ToD 3" xfId="19344" xr:uid="{00000000-0005-0000-0000-0000A43A0000}"/>
    <cellStyle name="_2007" xfId="19345" xr:uid="{00000000-0005-0000-0000-0000A53A0000}"/>
    <cellStyle name="_2007 2" xfId="19346" xr:uid="{00000000-0005-0000-0000-0000A63A0000}"/>
    <cellStyle name="_2007 2 2" xfId="19347" xr:uid="{00000000-0005-0000-0000-0000A73A0000}"/>
    <cellStyle name="_2007 3" xfId="19348" xr:uid="{00000000-0005-0000-0000-0000A83A0000}"/>
    <cellStyle name="_2007 3 2" xfId="19349" xr:uid="{00000000-0005-0000-0000-0000A93A0000}"/>
    <cellStyle name="_2007 4" xfId="19350" xr:uid="{00000000-0005-0000-0000-0000AA3A0000}"/>
    <cellStyle name="_2007 4 2" xfId="19351" xr:uid="{00000000-0005-0000-0000-0000AB3A0000}"/>
    <cellStyle name="_2007 4 3" xfId="19352" xr:uid="{00000000-0005-0000-0000-0000AC3A0000}"/>
    <cellStyle name="_2007 5" xfId="19353" xr:uid="{00000000-0005-0000-0000-0000AD3A0000}"/>
    <cellStyle name="_2007 5 2" xfId="19354" xr:uid="{00000000-0005-0000-0000-0000AE3A0000}"/>
    <cellStyle name="_2007 6" xfId="19355" xr:uid="{00000000-0005-0000-0000-0000AF3A0000}"/>
    <cellStyle name="_2007 Budget 2-22-2007" xfId="19356" xr:uid="{00000000-0005-0000-0000-0000B03A0000}"/>
    <cellStyle name="_2007 Budget 2-22-2007_bSum" xfId="19357" xr:uid="{00000000-0005-0000-0000-0000B13A0000}"/>
    <cellStyle name="_2007 Cash Budget" xfId="19358" xr:uid="{00000000-0005-0000-0000-0000B23A0000}"/>
    <cellStyle name="_2007 Cash Budget_1.Inputs" xfId="19359" xr:uid="{00000000-0005-0000-0000-0000B33A0000}"/>
    <cellStyle name="_2007 Cash Budget_Copy of Vento III v27i P50 1st" xfId="19360" xr:uid="{00000000-0005-0000-0000-0000B43A0000}"/>
    <cellStyle name="_2007 Cash Budget_G&amp;A_reports" xfId="19361" xr:uid="{00000000-0005-0000-0000-0000B53A0000}"/>
    <cellStyle name="_2007 Cash Budget_Vento III v17i (8.9% Haircut, 60% Tax)" xfId="19362" xr:uid="{00000000-0005-0000-0000-0000B63A0000}"/>
    <cellStyle name="_2007 Cash Budget_Vento III v22i (Haircut, 6Y CF, 76% tax)" xfId="19363" xr:uid="{00000000-0005-0000-0000-0000B73A0000}"/>
    <cellStyle name="_2007 Cash Budget_Vento III v28g Base" xfId="19364" xr:uid="{00000000-0005-0000-0000-0000B83A0000}"/>
    <cellStyle name="_2007 Cash Budget_Vento III v28k JPMyyy" xfId="19365" xr:uid="{00000000-0005-0000-0000-0000B93A0000}"/>
    <cellStyle name="_2007 OOPAs" xfId="19366" xr:uid="{00000000-0005-0000-0000-0000BA3A0000}"/>
    <cellStyle name="_2007 OOPAs_Budget Support 2012-09 2013-15 Benefit Programs v5 with NEER Barg Update" xfId="19367" xr:uid="{00000000-0005-0000-0000-0000BB3A0000}"/>
    <cellStyle name="_2007 OOPAs_Capital Prov 1Q10" xfId="19368" xr:uid="{00000000-0005-0000-0000-0000BC3A0000}"/>
    <cellStyle name="_2007 OOPAs_Capital Prov 1Q10 2" xfId="19369" xr:uid="{00000000-0005-0000-0000-0000BD3A0000}"/>
    <cellStyle name="_2007 OOPAs_Capital Prov 1Q10_March_LTD_Premium" xfId="19370" xr:uid="{00000000-0005-0000-0000-0000BE3A0000}"/>
    <cellStyle name="_2007 OOPAs_Capital Prov 1Q10_Nov Self Admin LTD Income Premium - CIGNA" xfId="19371" xr:uid="{00000000-0005-0000-0000-0000BF3A0000}"/>
    <cellStyle name="_2007 OOPAs_Capital Prov 1Q10_Summary Unrounded" xfId="19372" xr:uid="{00000000-0005-0000-0000-0000C03A0000}"/>
    <cellStyle name="_2007 OOPAs_LTD-FAS 112 Summary" xfId="19373" xr:uid="{00000000-0005-0000-0000-0000C13A0000}"/>
    <cellStyle name="_2007 Projects 073106" xfId="19374" xr:uid="{00000000-0005-0000-0000-0000C23A0000}"/>
    <cellStyle name="_2007 Projects 073106_1.Inputs" xfId="19375" xr:uid="{00000000-0005-0000-0000-0000C33A0000}"/>
    <cellStyle name="_2007 Projects 073106_Copy of Vento III v27i P50 1st" xfId="19376" xr:uid="{00000000-0005-0000-0000-0000C43A0000}"/>
    <cellStyle name="_2007 Projects 073106_G&amp;A_reports" xfId="19377" xr:uid="{00000000-0005-0000-0000-0000C53A0000}"/>
    <cellStyle name="_2007 Projects 073106_Vento III v17i (8.9% Haircut, 60% Tax)" xfId="19378" xr:uid="{00000000-0005-0000-0000-0000C63A0000}"/>
    <cellStyle name="_2007 Projects 073106_Vento III v22i (Haircut, 6Y CF, 76% tax)" xfId="19379" xr:uid="{00000000-0005-0000-0000-0000C73A0000}"/>
    <cellStyle name="_2007 Projects 073106_Vento III v28g Base" xfId="19380" xr:uid="{00000000-0005-0000-0000-0000C83A0000}"/>
    <cellStyle name="_2007 Projects 073106_Vento III v28k JPMyyy" xfId="19381" xr:uid="{00000000-0005-0000-0000-0000C93A0000}"/>
    <cellStyle name="_2007_Cherokee 2010 - 2014 Budget Forecast" xfId="19382" xr:uid="{00000000-0005-0000-0000-0000CA3A0000}"/>
    <cellStyle name="_2007_Cimarron O&amp;M_05-24-2012" xfId="19383" xr:uid="{00000000-0005-0000-0000-0000CB3A0000}"/>
    <cellStyle name="_2007_Copy of South TX GenTie  0.8x Sale12-31-09 COD BASE CASEvBOD" xfId="19384" xr:uid="{00000000-0005-0000-0000-0000CC3A0000}"/>
    <cellStyle name="_2007_Genesis_Bridge_Tab" xfId="19385" xr:uid="{00000000-0005-0000-0000-0000CD3A0000}"/>
    <cellStyle name="_2007_Input" xfId="19386" xr:uid="{00000000-0005-0000-0000-0000CE3A0000}"/>
    <cellStyle name="_2007_Input 2" xfId="19387" xr:uid="{00000000-0005-0000-0000-0000CF3A0000}"/>
    <cellStyle name="_2007_Inputs" xfId="19388" xr:uid="{00000000-0005-0000-0000-0000D03A0000}"/>
    <cellStyle name="_2007_Inputs 2" xfId="19389" xr:uid="{00000000-0005-0000-0000-0000D13A0000}"/>
    <cellStyle name="_2007_Majestic II 2013 - 2042 Property Tax Forecast est" xfId="19390" xr:uid="{00000000-0005-0000-0000-0000D23A0000}"/>
    <cellStyle name="_2007_McCoy 250 MW Yingli 280W T-0 NextEra PVO&amp;M Budget (NEW RAMP)_2010-12-10" xfId="19391" xr:uid="{00000000-0005-0000-0000-0000D33A0000}"/>
    <cellStyle name="_2007_McCoy 250 MW Yingli 280W T-0 NextEra PVO&amp;M Budget (NEW RAMP)_2010-12-6" xfId="19392" xr:uid="{00000000-0005-0000-0000-0000D43A0000}"/>
    <cellStyle name="_2007_Tax" xfId="19393" xr:uid="{00000000-0005-0000-0000-0000D53A0000}"/>
    <cellStyle name="_2007_ToD" xfId="19394" xr:uid="{00000000-0005-0000-0000-0000D63A0000}"/>
    <cellStyle name="_2007_ToD 2" xfId="19395" xr:uid="{00000000-0005-0000-0000-0000D73A0000}"/>
    <cellStyle name="_2007_ToD 3" xfId="19396" xr:uid="{00000000-0005-0000-0000-0000D83A0000}"/>
    <cellStyle name="_2007-2010 Detail" xfId="19397" xr:uid="{00000000-0005-0000-0000-0000D93A0000}"/>
    <cellStyle name="_2007-2010 Detail 2" xfId="19398" xr:uid="{00000000-0005-0000-0000-0000DA3A0000}"/>
    <cellStyle name="_2007-2010 Detail 2 2" xfId="19399" xr:uid="{00000000-0005-0000-0000-0000DB3A0000}"/>
    <cellStyle name="_2007-2010 Detail 3" xfId="19400" xr:uid="{00000000-0005-0000-0000-0000DC3A0000}"/>
    <cellStyle name="_2007-2010 Detail 3 2" xfId="19401" xr:uid="{00000000-0005-0000-0000-0000DD3A0000}"/>
    <cellStyle name="_2007-2010 Detail 4" xfId="19402" xr:uid="{00000000-0005-0000-0000-0000DE3A0000}"/>
    <cellStyle name="_2007-2010 Detail 4 2" xfId="19403" xr:uid="{00000000-0005-0000-0000-0000DF3A0000}"/>
    <cellStyle name="_2007-2010 Detail 4 3" xfId="19404" xr:uid="{00000000-0005-0000-0000-0000E03A0000}"/>
    <cellStyle name="_2007-2010 Detail 5" xfId="19405" xr:uid="{00000000-0005-0000-0000-0000E13A0000}"/>
    <cellStyle name="_2007-2010 Detail 5 2" xfId="19406" xr:uid="{00000000-0005-0000-0000-0000E23A0000}"/>
    <cellStyle name="_2007-2010 Detail 6" xfId="19407" xr:uid="{00000000-0005-0000-0000-0000E33A0000}"/>
    <cellStyle name="_2007-2010 Detail_Cherokee Budget  Forecast  -  December 09 (3)" xfId="19408" xr:uid="{00000000-0005-0000-0000-0000E43A0000}"/>
    <cellStyle name="_2007-2010 Detail_Cherokee -Depr 6149 R07 update" xfId="19409" xr:uid="{00000000-0005-0000-0000-0000E53A0000}"/>
    <cellStyle name="_2007-2010 Detail_Cimarron O&amp;M_05-24-2012" xfId="19410" xr:uid="{00000000-0005-0000-0000-0000E63A0000}"/>
    <cellStyle name="_2007-2010 Detail_Copy of South TX GenTie  0.8x Sale12-31-09 COD BASE CASEvBOD" xfId="19411" xr:uid="{00000000-0005-0000-0000-0000E73A0000}"/>
    <cellStyle name="_2007-2010 Detail_Genesis_Bridge_Tab" xfId="19412" xr:uid="{00000000-0005-0000-0000-0000E83A0000}"/>
    <cellStyle name="_2007-2010 Detail_Input" xfId="19413" xr:uid="{00000000-0005-0000-0000-0000E93A0000}"/>
    <cellStyle name="_2007-2010 Detail_Input 2" xfId="19414" xr:uid="{00000000-0005-0000-0000-0000EA3A0000}"/>
    <cellStyle name="_2007-2010 Detail_Inputs" xfId="19415" xr:uid="{00000000-0005-0000-0000-0000EB3A0000}"/>
    <cellStyle name="_2007-2010 Detail_Inputs 2" xfId="19416" xr:uid="{00000000-0005-0000-0000-0000EC3A0000}"/>
    <cellStyle name="_2007-2010 Detail_Majestic II 2013 - 2042 Property Tax Forecast est" xfId="19417" xr:uid="{00000000-0005-0000-0000-0000ED3A0000}"/>
    <cellStyle name="_2007-2010 Detail_McCoy 250 MW Yingli 280W T-0 NextEra PVO&amp;M Budget (NEW RAMP)_2010-12-10" xfId="19418" xr:uid="{00000000-0005-0000-0000-0000EE3A0000}"/>
    <cellStyle name="_2007-2010 Detail_McCoy 250 MW Yingli 280W T-0 NextEra PVO&amp;M Budget (NEW RAMP)_2010-12-6" xfId="19419" xr:uid="{00000000-0005-0000-0000-0000EF3A0000}"/>
    <cellStyle name="_2007-2010 Detail_Tax" xfId="19420" xr:uid="{00000000-0005-0000-0000-0000F03A0000}"/>
    <cellStyle name="_2007-2010 Detail_ToD" xfId="19421" xr:uid="{00000000-0005-0000-0000-0000F13A0000}"/>
    <cellStyle name="_2007-2010 Detail_ToD 2" xfId="19422" xr:uid="{00000000-0005-0000-0000-0000F23A0000}"/>
    <cellStyle name="_2007-2010 Detail_ToD 3" xfId="19423" xr:uid="{00000000-0005-0000-0000-0000F33A0000}"/>
    <cellStyle name="_2008" xfId="19424" xr:uid="{00000000-0005-0000-0000-0000F43A0000}"/>
    <cellStyle name="_2008 2" xfId="19425" xr:uid="{00000000-0005-0000-0000-0000F53A0000}"/>
    <cellStyle name="_2008 2 2" xfId="19426" xr:uid="{00000000-0005-0000-0000-0000F63A0000}"/>
    <cellStyle name="_2008 3" xfId="19427" xr:uid="{00000000-0005-0000-0000-0000F73A0000}"/>
    <cellStyle name="_2008 3 2" xfId="19428" xr:uid="{00000000-0005-0000-0000-0000F83A0000}"/>
    <cellStyle name="_2008 4" xfId="19429" xr:uid="{00000000-0005-0000-0000-0000F93A0000}"/>
    <cellStyle name="_2008 4 2" xfId="19430" xr:uid="{00000000-0005-0000-0000-0000FA3A0000}"/>
    <cellStyle name="_2008 4 3" xfId="19431" xr:uid="{00000000-0005-0000-0000-0000FB3A0000}"/>
    <cellStyle name="_2008 5" xfId="19432" xr:uid="{00000000-0005-0000-0000-0000FC3A0000}"/>
    <cellStyle name="_2008 5 2" xfId="19433" xr:uid="{00000000-0005-0000-0000-0000FD3A0000}"/>
    <cellStyle name="_2008 6" xfId="19434" xr:uid="{00000000-0005-0000-0000-0000FE3A0000}"/>
    <cellStyle name="_2008 Guarantees Majestic v2" xfId="19435" xr:uid="{00000000-0005-0000-0000-0000FF3A0000}"/>
    <cellStyle name="_x0013__2008 IWNA 7.75% 53% ERISA P50 (Invnergy)_FROM JPM" xfId="19436" xr:uid="{00000000-0005-0000-0000-0000003B0000}"/>
    <cellStyle name="_x0013__2008 IWNA 7.75% 53% ERISA P50 (Invnergy)_FROM JPM 2" xfId="19437" xr:uid="{00000000-0005-0000-0000-0000013B0000}"/>
    <cellStyle name="_x0013__2008 IWNA Portfolio 06182008 v2 (WC Hedge)_JPM BL sizing" xfId="19438" xr:uid="{00000000-0005-0000-0000-0000023B0000}"/>
    <cellStyle name="_x0013__2008 IWNA Portfolio 06182008 v2 (WC Hedge)_JPM BL sizing 2" xfId="19439" xr:uid="{00000000-0005-0000-0000-0000033B0000}"/>
    <cellStyle name="_x0013__2008 IWNA Portfolio 06182008 v2 (WC Hedge)_JPM BL sizing_BeechR Pivot Table 12.2.09" xfId="19440" xr:uid="{00000000-0005-0000-0000-0000043B0000}"/>
    <cellStyle name="_x0013__2008 IWNA Portfolio 06182008 v2 (WC Hedge)_JPM BL sizing_BeechR Pivot Table 12.2.09 2" xfId="19441" xr:uid="{00000000-0005-0000-0000-0000053B0000}"/>
    <cellStyle name="_x0013__2008 IWNA Portfolio 08022008 (JPM TE) updated for WC vol" xfId="19442" xr:uid="{00000000-0005-0000-0000-0000063B0000}"/>
    <cellStyle name="_x0013__2008 IWNA Portfolio 08022008 (JPM TE) updated for WC vol 2" xfId="19443" xr:uid="{00000000-0005-0000-0000-0000073B0000}"/>
    <cellStyle name="_x0013__2008 IWNA Portfolio 08022008 (JPM TE) updated for WC vol_BeechR Pivot Table 12.2.09" xfId="19444" xr:uid="{00000000-0005-0000-0000-0000083B0000}"/>
    <cellStyle name="_x0013__2008 IWNA Portfolio 08022008 (JPM TE) updated for WC vol_BeechR Pivot Table 12.2.09 2" xfId="19445" xr:uid="{00000000-0005-0000-0000-0000093B0000}"/>
    <cellStyle name="_2008 IWNA Portfolio 09102008 (JPM TE &amp; CE)__IWNA PPA_TE Assumps (Neg prices)" xfId="19446" xr:uid="{00000000-0005-0000-0000-00000A3B0000}"/>
    <cellStyle name="_x0013__2008 IWNA Portfolio 09102008 (JPM TE &amp; CE)__IWNA PPA_TE Assumps (Neg prices)" xfId="19447" xr:uid="{00000000-0005-0000-0000-00000B3B0000}"/>
    <cellStyle name="_2008 IWNA Portfolio 09102008 (JPM TE &amp; CE)__IWNA PPA_TE Assumps (Neg prices) 2" xfId="19448" xr:uid="{00000000-0005-0000-0000-00000C3B0000}"/>
    <cellStyle name="_x0013__2008 IWNA Portfolio 09102008 (JPM TE &amp; CE)__IWNA PPA_TE Assumps (Neg prices) 2" xfId="19449" xr:uid="{00000000-0005-0000-0000-00000D3B0000}"/>
    <cellStyle name="_2008 IWNA Portfolio 09102008 (JPM TE &amp; CE)__IWNA PPA_TE Assumps (Neg prices)_#1 LeveredGrand_Ridge_II-III_021009_Grant,Bonus,No PTCs,MACRs,Term Debt, NOL" xfId="19450" xr:uid="{00000000-0005-0000-0000-00000E3B0000}"/>
    <cellStyle name="_x0013__2008 IWNA Portfolio 09102008 (JPM TE &amp; CE)__IWNA PPA_TE Assumps (Neg prices)_#1 LeveredGrand_Ridge_II-III_021009_Grant,Bonus,No PTCs,MACRs,Term Debt, NOL" xfId="19451" xr:uid="{00000000-0005-0000-0000-00000F3B0000}"/>
    <cellStyle name="_2008 IWNA Portfolio 09102008 (JPM TE &amp; CE)__IWNA PPA_TE Assumps (Neg prices)_#1 LeveredGrand_Ridge_II-III_021009_Grant,Bonus,No PTCs,MACRs,Term Debt, NOL 2" xfId="19452" xr:uid="{00000000-0005-0000-0000-0000103B0000}"/>
    <cellStyle name="_x0013__2008 IWNA Portfolio 09102008 (JPM TE &amp; CE)__IWNA PPA_TE Assumps (Neg prices)_#1 LeveredGrand_Ridge_II-III_021009_Grant,Bonus,No PTCs,MACRs,Term Debt, NOL 2" xfId="19453" xr:uid="{00000000-0005-0000-0000-0000113B0000}"/>
    <cellStyle name="_2008 IWNA Portfolio 09102008 (JPM TE &amp; CE)__IWNA PPA_TE Assumps (Neg prices)_#1 LeveredGrand_Ridge_II-III_021009_Grant,Bonus,No PTCs,MACRs,Term Debt, NOL_BeechR Pivot Table 12.2.09" xfId="19454" xr:uid="{00000000-0005-0000-0000-0000123B0000}"/>
    <cellStyle name="_x0013__2008 IWNA Portfolio 09102008 (JPM TE &amp; CE)__IWNA PPA_TE Assumps (Neg prices)_#1 LeveredGrand_Ridge_II-III_021009_Grant,Bonus,No PTCs,MACRs,Term Debt, NOL_BeechR Pivot Table 12.2.09" xfId="19455" xr:uid="{00000000-0005-0000-0000-0000133B0000}"/>
    <cellStyle name="_2008 IWNA Portfolio 09102008 (JPM TE &amp; CE)__IWNA PPA_TE Assumps (Neg prices)_#1 LeveredGrand_Ridge_II-III_021009_Grant,Bonus,No PTCs,MACRs,Term Debt, NOL_BeechR Pivot Table 12.2.09 2" xfId="19456" xr:uid="{00000000-0005-0000-0000-0000143B0000}"/>
    <cellStyle name="_x0013__2008 IWNA Portfolio 09102008 (JPM TE &amp; CE)__IWNA PPA_TE Assumps (Neg prices)_#1 LeveredGrand_Ridge_II-III_021009_Grant,Bonus,No PTCs,MACRs,Term Debt, NOL_BeechR Pivot Table 12.2.09 2" xfId="19457" xr:uid="{00000000-0005-0000-0000-0000153B0000}"/>
    <cellStyle name="_2008 IWNA Portfolio 09102008 (JPM TE &amp; CE)__IWNA PPA_TE Assumps (Neg prices)_BeechR Pivot Table 12.2.09" xfId="19458" xr:uid="{00000000-0005-0000-0000-0000163B0000}"/>
    <cellStyle name="_x0013__2008 IWNA Portfolio 09102008 (JPM TE &amp; CE)__IWNA PPA_TE Assumps (Neg prices)_BeechR Pivot Table 12.2.09" xfId="19459" xr:uid="{00000000-0005-0000-0000-0000173B0000}"/>
    <cellStyle name="_2008 IWNA Portfolio 09102008 (JPM TE &amp; CE)__IWNA PPA_TE Assumps (Neg prices)_BeechR Pivot Table 12.2.09 2" xfId="19460" xr:uid="{00000000-0005-0000-0000-0000183B0000}"/>
    <cellStyle name="_x0013__2008 IWNA Portfolio 09102008 (JPM TE &amp; CE)__IWNA PPA_TE Assumps (Neg prices)_BeechR Pivot Table 12.2.09 2" xfId="19461" xr:uid="{00000000-0005-0000-0000-0000193B0000}"/>
    <cellStyle name="_2008 IWNA Portfolio 09102008 (JPM TE &amp; CE)__IWNA PPA_TE Assumps (Neg prices)_Big Otter 101209 Grant and TE 100.5MW_20mileT" xfId="19462" xr:uid="{00000000-0005-0000-0000-00001A3B0000}"/>
    <cellStyle name="_x0013__2008 IWNA Portfolio 09102008 (JPM TE &amp; CE)__IWNA PPA_TE Assumps (Neg prices)_Big Otter 101209 Grant and TE 100.5MW_20mileT" xfId="19463" xr:uid="{00000000-0005-0000-0000-00001B3B0000}"/>
    <cellStyle name="_2008 IWNA Portfolio 09102008 (JPM TE &amp; CE)__IWNA PPA_TE Assumps (Neg prices)_Big Otter 101209 Grant and TE 100.5MW_20mileT 2" xfId="19464" xr:uid="{00000000-0005-0000-0000-00001C3B0000}"/>
    <cellStyle name="_x0013__2008 IWNA Portfolio 09102008 (JPM TE &amp; CE)__IWNA PPA_TE Assumps (Neg prices)_Big Otter 101209 Grant and TE 100.5MW_20mileT 2" xfId="19465" xr:uid="{00000000-0005-0000-0000-00001D3B0000}"/>
    <cellStyle name="_2008 IWNA Portfolio 09102008 (JPM TE &amp; CE)__IWNA PPA_TE Assumps (Neg prices)_Bish Hill_$77.5_lowncf_ Bundled Price_Lenders_092909" xfId="19466" xr:uid="{00000000-0005-0000-0000-00001E3B0000}"/>
    <cellStyle name="_x0013__2008 IWNA Portfolio 09102008 (JPM TE &amp; CE)__IWNA PPA_TE Assumps (Neg prices)_Bish Hill_$77.5_lowncf_ Bundled Price_Lenders_092909" xfId="19467" xr:uid="{00000000-0005-0000-0000-00001F3B0000}"/>
    <cellStyle name="_2008 IWNA Portfolio 09102008 (JPM TE &amp; CE)__IWNA PPA_TE Assumps (Neg prices)_Bish Hill_$77.5_lowncf_ Bundled Price_Lenders_092909 2" xfId="19468" xr:uid="{00000000-0005-0000-0000-0000203B0000}"/>
    <cellStyle name="_x0013__2008 IWNA Portfolio 09102008 (JPM TE &amp; CE)__IWNA PPA_TE Assumps (Neg prices)_Bish Hill_$77.5_lowncf_ Bundled Price_Lenders_092909 2" xfId="19469" xr:uid="{00000000-0005-0000-0000-0000213B0000}"/>
    <cellStyle name="_2008 IWNA Portfolio 09102008 (JPM TE &amp; CE)__IWNA PPA_TE Assumps (Neg prices)_BishHilll_1.25M per WTG with $72 bundled price_200MWs_BF" xfId="19470" xr:uid="{00000000-0005-0000-0000-0000223B0000}"/>
    <cellStyle name="_x0013__2008 IWNA Portfolio 09102008 (JPM TE &amp; CE)__IWNA PPA_TE Assumps (Neg prices)_BishHilll_1.25M per WTG with $72 bundled price_200MWs_BF" xfId="19471" xr:uid="{00000000-0005-0000-0000-0000233B0000}"/>
    <cellStyle name="_2008 IWNA Portfolio 09102008 (JPM TE &amp; CE)__IWNA PPA_TE Assumps (Neg prices)_BishHilll_1.25M per WTG with $72 bundled price_200MWs_BF 2" xfId="19472" xr:uid="{00000000-0005-0000-0000-0000243B0000}"/>
    <cellStyle name="_x0013__2008 IWNA Portfolio 09102008 (JPM TE &amp; CE)__IWNA PPA_TE Assumps (Neg prices)_BishHilll_1.25M per WTG with $72 bundled price_200MWs_BF 2" xfId="19473" xr:uid="{00000000-0005-0000-0000-0000253B0000}"/>
    <cellStyle name="_2008 IWNA Portfolio 09102008 (JPM TE &amp; CE)__IWNA PPA_TE Assumps (Neg prices)_Bishop Hill_Grant_082409_200MW" xfId="19474" xr:uid="{00000000-0005-0000-0000-0000263B0000}"/>
    <cellStyle name="_x0013__2008 IWNA Portfolio 09102008 (JPM TE &amp; CE)__IWNA PPA_TE Assumps (Neg prices)_Bishop Hill_Grant_082409_200MW" xfId="19475" xr:uid="{00000000-0005-0000-0000-0000273B0000}"/>
    <cellStyle name="_2008 IWNA Portfolio 09102008 (JPM TE &amp; CE)__IWNA PPA_TE Assumps (Neg prices)_Bishop Hill_Grant_082409_200MW 2" xfId="19476" xr:uid="{00000000-0005-0000-0000-0000283B0000}"/>
    <cellStyle name="_x0013__2008 IWNA Portfolio 09102008 (JPM TE &amp; CE)__IWNA PPA_TE Assumps (Neg prices)_Bishop Hill_Grant_082409_200MW 2" xfId="19477" xr:uid="{00000000-0005-0000-0000-0000293B0000}"/>
    <cellStyle name="_2008 IWNA Portfolio 09102008 (JPM TE &amp; CE)__IWNA PPA_TE Assumps (Neg prices)_Buzzard Creek_250MW_PTC_010610" xfId="19478" xr:uid="{00000000-0005-0000-0000-00002A3B0000}"/>
    <cellStyle name="_x0013__2008 IWNA Portfolio 09102008 (JPM TE &amp; CE)__IWNA PPA_TE Assumps (Neg prices)_Buzzard Creek_250MW_PTC_010610" xfId="19479" xr:uid="{00000000-0005-0000-0000-00002B3B0000}"/>
    <cellStyle name="_2008 IWNA Portfolio 09102008 (JPM TE &amp; CE)__IWNA PPA_TE Assumps (Neg prices)_Buzzard Creek_250MW_PTC_010610 2" xfId="19480" xr:uid="{00000000-0005-0000-0000-00002C3B0000}"/>
    <cellStyle name="_x0013__2008 IWNA Portfolio 09102008 (JPM TE &amp; CE)__IWNA PPA_TE Assumps (Neg prices)_Buzzard Creek_250MW_PTC_010610 2" xfId="19481" xr:uid="{00000000-0005-0000-0000-00002D3B0000}"/>
    <cellStyle name="_2008 IWNA Portfolio 09102008 (JPM TE &amp; CE)__IWNA PPA_TE Assumps (Neg prices)_California Ridge 120109 and 200MW" xfId="19482" xr:uid="{00000000-0005-0000-0000-00002E3B0000}"/>
    <cellStyle name="_x0013__2008 IWNA Portfolio 09102008 (JPM TE &amp; CE)__IWNA PPA_TE Assumps (Neg prices)_California Ridge 120109 and 200MW" xfId="19483" xr:uid="{00000000-0005-0000-0000-00002F3B0000}"/>
    <cellStyle name="_2008 IWNA Portfolio 09102008 (JPM TE &amp; CE)__IWNA PPA_TE Assumps (Neg prices)_California Ridge 120109 and 200MW 2" xfId="19484" xr:uid="{00000000-0005-0000-0000-0000303B0000}"/>
    <cellStyle name="_x0013__2008 IWNA Portfolio 09102008 (JPM TE &amp; CE)__IWNA PPA_TE Assumps (Neg prices)_California Ridge 120109 and 200MW 2" xfId="19485" xr:uid="{00000000-0005-0000-0000-0000313B0000}"/>
    <cellStyle name="_2008 IWNA Portfolio 09102008 (JPM TE &amp; CE)__IWNA PPA_TE Assumps (Neg prices)_California Ridge_042909_Grant and TE_99M_as bid" xfId="19486" xr:uid="{00000000-0005-0000-0000-0000323B0000}"/>
    <cellStyle name="_x0013__2008 IWNA Portfolio 09102008 (JPM TE &amp; CE)__IWNA PPA_TE Assumps (Neg prices)_California Ridge_042909_Grant and TE_99M_as bid" xfId="19487" xr:uid="{00000000-0005-0000-0000-0000333B0000}"/>
    <cellStyle name="_2008 IWNA Portfolio 09102008 (JPM TE &amp; CE)__IWNA PPA_TE Assumps (Neg prices)_California Ridge_042909_Grant and TE_99M_as bid 2" xfId="19488" xr:uid="{00000000-0005-0000-0000-0000343B0000}"/>
    <cellStyle name="_x0013__2008 IWNA Portfolio 09102008 (JPM TE &amp; CE)__IWNA PPA_TE Assumps (Neg prices)_California Ridge_042909_Grant and TE_99M_as bid 2" xfId="19489" xr:uid="{00000000-0005-0000-0000-0000353B0000}"/>
    <cellStyle name="_2008 IWNA Portfolio 09102008 (JPM TE &amp; CE)__IWNA PPA_TE Assumps (Neg prices)_California Ridge_042909_Grant and TE_99Mw" xfId="19490" xr:uid="{00000000-0005-0000-0000-0000363B0000}"/>
    <cellStyle name="_x0013__2008 IWNA Portfolio 09102008 (JPM TE &amp; CE)__IWNA PPA_TE Assumps (Neg prices)_California Ridge_042909_Grant and TE_99Mw" xfId="19491" xr:uid="{00000000-0005-0000-0000-0000373B0000}"/>
    <cellStyle name="_2008 IWNA Portfolio 09102008 (JPM TE &amp; CE)__IWNA PPA_TE Assumps (Neg prices)_California Ridge_042909_Grant and TE_99Mw 2" xfId="19492" xr:uid="{00000000-0005-0000-0000-0000383B0000}"/>
    <cellStyle name="_x0013__2008 IWNA Portfolio 09102008 (JPM TE &amp; CE)__IWNA PPA_TE Assumps (Neg prices)_California Ridge_042909_Grant and TE_99Mw 2" xfId="19493" xr:uid="{00000000-0005-0000-0000-0000393B0000}"/>
    <cellStyle name="_2008 IWNA Portfolio 09102008 (JPM TE &amp; CE)__IWNA PPA_TE Assumps (Neg prices)_Copy of NEW Levered GRIIIII_03312009_MCF v2" xfId="19494" xr:uid="{00000000-0005-0000-0000-00003A3B0000}"/>
    <cellStyle name="_x0013__2008 IWNA Portfolio 09102008 (JPM TE &amp; CE)__IWNA PPA_TE Assumps (Neg prices)_Copy of NEW Levered GRIIIII_03312009_MCF v2" xfId="19495" xr:uid="{00000000-0005-0000-0000-00003B3B0000}"/>
    <cellStyle name="_2008 IWNA Portfolio 09102008 (JPM TE &amp; CE)__IWNA PPA_TE Assumps (Neg prices)_Copy of NEW Levered GRIIIII_03312009_MCF v2 2" xfId="19496" xr:uid="{00000000-0005-0000-0000-00003C3B0000}"/>
    <cellStyle name="_x0013__2008 IWNA Portfolio 09102008 (JPM TE &amp; CE)__IWNA PPA_TE Assumps (Neg prices)_Copy of NEW Levered GRIIIII_03312009_MCF v2 2" xfId="19497" xr:uid="{00000000-0005-0000-0000-00003D3B0000}"/>
    <cellStyle name="_2008 IWNA Portfolio 09102008 (JPM TE &amp; CE)__IWNA PPA_TE Assumps (Neg prices)_Copy of NEW Levered GRIIIII_03312009_MCF v2_BeechR Pivot Table 12.2.09" xfId="19498" xr:uid="{00000000-0005-0000-0000-00003E3B0000}"/>
    <cellStyle name="_x0013__2008 IWNA Portfolio 09102008 (JPM TE &amp; CE)__IWNA PPA_TE Assumps (Neg prices)_Copy of NEW Levered GRIIIII_03312009_MCF v2_BeechR Pivot Table 12.2.09" xfId="19499" xr:uid="{00000000-0005-0000-0000-00003F3B0000}"/>
    <cellStyle name="_2008 IWNA Portfolio 09102008 (JPM TE &amp; CE)__IWNA PPA_TE Assumps (Neg prices)_Copy of NEW Levered GRIIIII_03312009_MCF v2_BeechR Pivot Table 12.2.09 2" xfId="19500" xr:uid="{00000000-0005-0000-0000-0000403B0000}"/>
    <cellStyle name="_x0013__2008 IWNA Portfolio 09102008 (JPM TE &amp; CE)__IWNA PPA_TE Assumps (Neg prices)_Copy of NEW Levered GRIIIII_03312009_MCF v2_BeechR Pivot Table 12.2.09 2" xfId="19501" xr:uid="{00000000-0005-0000-0000-0000413B0000}"/>
    <cellStyle name="_2008 IWNA Portfolio 09102008 (JPM TE &amp; CE)__IWNA PPA_TE Assumps (Neg prices)_GRE 03252009_tpm_tables" xfId="19502" xr:uid="{00000000-0005-0000-0000-0000423B0000}"/>
    <cellStyle name="_x0013__2008 IWNA Portfolio 09102008 (JPM TE &amp; CE)__IWNA PPA_TE Assumps (Neg prices)_GRE 03252009_tpm_tables" xfId="19503" xr:uid="{00000000-0005-0000-0000-0000433B0000}"/>
    <cellStyle name="_2008 IWNA Portfolio 09102008 (JPM TE &amp; CE)__IWNA PPA_TE Assumps (Neg prices)_GRE 03252009_tpm_tables 2" xfId="19504" xr:uid="{00000000-0005-0000-0000-0000443B0000}"/>
    <cellStyle name="_x0013__2008 IWNA Portfolio 09102008 (JPM TE &amp; CE)__IWNA PPA_TE Assumps (Neg prices)_GRE 03252009_tpm_tables 2" xfId="19505" xr:uid="{00000000-0005-0000-0000-0000453B0000}"/>
    <cellStyle name="_2008 IWNA Portfolio 09102008 (JPM TE &amp; CE)__IWNA PPA_TE Assumps (Neg prices)_GRE 03252009_tpm_tables_BeechR Pivot Table 12.2.09" xfId="19506" xr:uid="{00000000-0005-0000-0000-0000463B0000}"/>
    <cellStyle name="_x0013__2008 IWNA Portfolio 09102008 (JPM TE &amp; CE)__IWNA PPA_TE Assumps (Neg prices)_GRE 03252009_tpm_tables_BeechR Pivot Table 12.2.09" xfId="19507" xr:uid="{00000000-0005-0000-0000-0000473B0000}"/>
    <cellStyle name="_2008 IWNA Portfolio 09102008 (JPM TE &amp; CE)__IWNA PPA_TE Assumps (Neg prices)_GRE 03252009_tpm_tables_BeechR Pivot Table 12.2.09 2" xfId="19508" xr:uid="{00000000-0005-0000-0000-0000483B0000}"/>
    <cellStyle name="_x0013__2008 IWNA Portfolio 09102008 (JPM TE &amp; CE)__IWNA PPA_TE Assumps (Neg prices)_GRE 03252009_tpm_tables_BeechR Pivot Table 12.2.09 2" xfId="19509" xr:uid="{00000000-0005-0000-0000-0000493B0000}"/>
    <cellStyle name="_2008 IWNA Portfolio 09102008 (JPM TE &amp; CE)__IWNA PPA_TE Assumps (Neg prices)_Hardin Grant 08312009_300MW" xfId="19510" xr:uid="{00000000-0005-0000-0000-00004A3B0000}"/>
    <cellStyle name="_x0013__2008 IWNA Portfolio 09102008 (JPM TE &amp; CE)__IWNA PPA_TE Assumps (Neg prices)_Hardin Grant 08312009_300MW" xfId="19511" xr:uid="{00000000-0005-0000-0000-00004B3B0000}"/>
    <cellStyle name="_2008 IWNA Portfolio 09102008 (JPM TE &amp; CE)__IWNA PPA_TE Assumps (Neg prices)_Hardin Grant 08312009_300MW 2" xfId="19512" xr:uid="{00000000-0005-0000-0000-00004C3B0000}"/>
    <cellStyle name="_x0013__2008 IWNA Portfolio 09102008 (JPM TE &amp; CE)__IWNA PPA_TE Assumps (Neg prices)_Hardin Grant 08312009_300MW 2" xfId="19513" xr:uid="{00000000-0005-0000-0000-00004D3B0000}"/>
    <cellStyle name="_2008 IWNA Portfolio 09102008 (JPM TE &amp; CE)__IWNA PPA_TE Assumps (Neg prices)_Inputs-General" xfId="19514" xr:uid="{00000000-0005-0000-0000-00004E3B0000}"/>
    <cellStyle name="_x0013__2008 IWNA Portfolio 09102008 (JPM TE &amp; CE)__IWNA PPA_TE Assumps (Neg prices)_Inputs-General" xfId="19515" xr:uid="{00000000-0005-0000-0000-00004F3B0000}"/>
    <cellStyle name="_2008 IWNA Portfolio 09102008 (JPM TE &amp; CE)__IWNA PPA_TE Assumps (Neg prices)_Inputs-General 2" xfId="19516" xr:uid="{00000000-0005-0000-0000-0000503B0000}"/>
    <cellStyle name="_x0013__2008 IWNA Portfolio 09102008 (JPM TE &amp; CE)__IWNA PPA_TE Assumps (Neg prices)_Inputs-General 2" xfId="19517" xr:uid="{00000000-0005-0000-0000-0000513B0000}"/>
    <cellStyle name="_2008 IWNA Portfolio 09102008 (JPM TE &amp; CE)__IWNA PPA_TE Assumps (Neg prices)_IWNA 3-Pack ECCA Sheldon Funding 03202009" xfId="19518" xr:uid="{00000000-0005-0000-0000-0000523B0000}"/>
    <cellStyle name="_x0013__2008 IWNA Portfolio 09102008 (JPM TE &amp; CE)__IWNA PPA_TE Assumps (Neg prices)_IWNA 3-Pack ECCA Sheldon Funding 03202009" xfId="19519" xr:uid="{00000000-0005-0000-0000-0000533B0000}"/>
    <cellStyle name="_2008 IWNA Portfolio 09102008 (JPM TE &amp; CE)__IWNA PPA_TE Assumps (Neg prices)_IWNA 3-Pack ECCA Sheldon Funding 03202009 2" xfId="19520" xr:uid="{00000000-0005-0000-0000-0000543B0000}"/>
    <cellStyle name="_x0013__2008 IWNA Portfolio 09102008 (JPM TE &amp; CE)__IWNA PPA_TE Assumps (Neg prices)_IWNA 3-Pack ECCA Sheldon Funding 03202009 2" xfId="19521" xr:uid="{00000000-0005-0000-0000-0000553B0000}"/>
    <cellStyle name="_2008 IWNA Portfolio 09102008 (JPM TE &amp; CE)__IWNA PPA_TE Assumps (Neg prices)_Ledge_0416_Grant and TE" xfId="19522" xr:uid="{00000000-0005-0000-0000-0000563B0000}"/>
    <cellStyle name="_x0013__2008 IWNA Portfolio 09102008 (JPM TE &amp; CE)__IWNA PPA_TE Assumps (Neg prices)_Ledge_0416_Grant and TE" xfId="19523" xr:uid="{00000000-0005-0000-0000-0000573B0000}"/>
    <cellStyle name="_2008 IWNA Portfolio 09102008 (JPM TE &amp; CE)__IWNA PPA_TE Assumps (Neg prices)_Ledge_0416_Grant and TE 2" xfId="19524" xr:uid="{00000000-0005-0000-0000-0000583B0000}"/>
    <cellStyle name="_x0013__2008 IWNA Portfolio 09102008 (JPM TE &amp; CE)__IWNA PPA_TE Assumps (Neg prices)_Ledge_0416_Grant and TE 2" xfId="19525" xr:uid="{00000000-0005-0000-0000-0000593B0000}"/>
    <cellStyle name="_2008 IWNA Portfolio 09102008 (JPM TE &amp; CE)__IWNA PPA_TE Assumps (Neg prices)_Levered Beech Ridge _100709" xfId="19526" xr:uid="{00000000-0005-0000-0000-00005A3B0000}"/>
    <cellStyle name="_x0013__2008 IWNA Portfolio 09102008 (JPM TE &amp; CE)__IWNA PPA_TE Assumps (Neg prices)_Levered Beech Ridge _100709" xfId="19527" xr:uid="{00000000-0005-0000-0000-00005B3B0000}"/>
    <cellStyle name="_2008 IWNA Portfolio 09102008 (JPM TE &amp; CE)__IWNA PPA_TE Assumps (Neg prices)_Levered Beech Ridge _100709 2" xfId="19528" xr:uid="{00000000-0005-0000-0000-00005C3B0000}"/>
    <cellStyle name="_x0013__2008 IWNA Portfolio 09102008 (JPM TE &amp; CE)__IWNA PPA_TE Assumps (Neg prices)_Levered Beech Ridge _100709 2" xfId="19529" xr:uid="{00000000-0005-0000-0000-00005D3B0000}"/>
    <cellStyle name="_2008 IWNA Portfolio 09102008 (JPM TE &amp; CE)__IWNA PPA_TE Assumps (Neg prices)_Levered Beech Ridge _100709_BeechR Pivot Table 12.2.09" xfId="19530" xr:uid="{00000000-0005-0000-0000-00005E3B0000}"/>
    <cellStyle name="_x0013__2008 IWNA Portfolio 09102008 (JPM TE &amp; CE)__IWNA PPA_TE Assumps (Neg prices)_Levered Beech Ridge _100709_BeechR Pivot Table 12.2.09" xfId="19531" xr:uid="{00000000-0005-0000-0000-00005F3B0000}"/>
    <cellStyle name="_2008 IWNA Portfolio 09102008 (JPM TE &amp; CE)__IWNA PPA_TE Assumps (Neg prices)_Levered Beech Ridge _100709_BeechR Pivot Table 12.2.09 2" xfId="19532" xr:uid="{00000000-0005-0000-0000-0000603B0000}"/>
    <cellStyle name="_x0013__2008 IWNA Portfolio 09102008 (JPM TE &amp; CE)__IWNA PPA_TE Assumps (Neg prices)_Levered Beech Ridge _100709_BeechR Pivot Table 12.2.09 2" xfId="19533" xr:uid="{00000000-0005-0000-0000-0000613B0000}"/>
    <cellStyle name="_2008 IWNA Portfolio 09102008 (JPM TE &amp; CE)__IWNA PPA_TE Assumps (Neg prices)_Levered Beech Ridge _102709" xfId="19534" xr:uid="{00000000-0005-0000-0000-0000623B0000}"/>
    <cellStyle name="_x0013__2008 IWNA Portfolio 09102008 (JPM TE &amp; CE)__IWNA PPA_TE Assumps (Neg prices)_Levered Beech Ridge _102709" xfId="19535" xr:uid="{00000000-0005-0000-0000-0000633B0000}"/>
    <cellStyle name="_2008 IWNA Portfolio 09102008 (JPM TE &amp; CE)__IWNA PPA_TE Assumps (Neg prices)_Levered Beech Ridge _102709 2" xfId="19536" xr:uid="{00000000-0005-0000-0000-0000643B0000}"/>
    <cellStyle name="_x0013__2008 IWNA Portfolio 09102008 (JPM TE &amp; CE)__IWNA PPA_TE Assumps (Neg prices)_Levered Beech Ridge _102709 2" xfId="19537" xr:uid="{00000000-0005-0000-0000-0000653B0000}"/>
    <cellStyle name="_2008 IWNA Portfolio 09102008 (JPM TE &amp; CE)__IWNA PPA_TE Assumps (Neg prices)_Levered Beech Ridge _102709_BeechR Pivot Table 12.2.09" xfId="19538" xr:uid="{00000000-0005-0000-0000-0000663B0000}"/>
    <cellStyle name="_x0013__2008 IWNA Portfolio 09102008 (JPM TE &amp; CE)__IWNA PPA_TE Assumps (Neg prices)_Levered Beech Ridge _102709_BeechR Pivot Table 12.2.09" xfId="19539" xr:uid="{00000000-0005-0000-0000-0000673B0000}"/>
    <cellStyle name="_2008 IWNA Portfolio 09102008 (JPM TE &amp; CE)__IWNA PPA_TE Assumps (Neg prices)_Levered Beech Ridge _102709_BeechR Pivot Table 12.2.09 2" xfId="19540" xr:uid="{00000000-0005-0000-0000-0000683B0000}"/>
    <cellStyle name="_x0013__2008 IWNA Portfolio 09102008 (JPM TE &amp; CE)__IWNA PPA_TE Assumps (Neg prices)_Levered Beech Ridge _102709_BeechR Pivot Table 12.2.09 2" xfId="19541" xr:uid="{00000000-0005-0000-0000-0000693B0000}"/>
    <cellStyle name="_2008 IWNA Portfolio 09102008 (JPM TE &amp; CE)__IWNA PPA_TE Assumps (Neg prices)_Levered Beech Ridge _110209" xfId="19542" xr:uid="{00000000-0005-0000-0000-00006A3B0000}"/>
    <cellStyle name="_x0013__2008 IWNA Portfolio 09102008 (JPM TE &amp; CE)__IWNA PPA_TE Assumps (Neg prices)_Levered Beech Ridge _110209" xfId="19543" xr:uid="{00000000-0005-0000-0000-00006B3B0000}"/>
    <cellStyle name="_2008 IWNA Portfolio 09102008 (JPM TE &amp; CE)__IWNA PPA_TE Assumps (Neg prices)_Levered Beech Ridge _110209 2" xfId="19544" xr:uid="{00000000-0005-0000-0000-00006C3B0000}"/>
    <cellStyle name="_x0013__2008 IWNA Portfolio 09102008 (JPM TE &amp; CE)__IWNA PPA_TE Assumps (Neg prices)_Levered Beech Ridge _110209 2" xfId="19545" xr:uid="{00000000-0005-0000-0000-00006D3B0000}"/>
    <cellStyle name="_2008 IWNA Portfolio 09102008 (JPM TE &amp; CE)__IWNA PPA_TE Assumps (Neg prices)_Levered Beech Ridge _110209_BeechR Pivot Table 12.2.09" xfId="19546" xr:uid="{00000000-0005-0000-0000-00006E3B0000}"/>
    <cellStyle name="_x0013__2008 IWNA Portfolio 09102008 (JPM TE &amp; CE)__IWNA PPA_TE Assumps (Neg prices)_Levered Beech Ridge _110209_BeechR Pivot Table 12.2.09" xfId="19547" xr:uid="{00000000-0005-0000-0000-00006F3B0000}"/>
    <cellStyle name="_2008 IWNA Portfolio 09102008 (JPM TE &amp; CE)__IWNA PPA_TE Assumps (Neg prices)_Levered Beech Ridge _110209_BeechR Pivot Table 12.2.09 2" xfId="19548" xr:uid="{00000000-0005-0000-0000-0000703B0000}"/>
    <cellStyle name="_x0013__2008 IWNA Portfolio 09102008 (JPM TE &amp; CE)__IWNA PPA_TE Assumps (Neg prices)_Levered Beech Ridge _110209_BeechR Pivot Table 12.2.09 2" xfId="19549" xr:uid="{00000000-0005-0000-0000-0000713B0000}"/>
    <cellStyle name="_2008 IWNA Portfolio 09102008 (JPM TE &amp; CE)__IWNA PPA_TE Assumps (Neg prices)_Levered Grand Ridge Exp 07082009_LIVE" xfId="19550" xr:uid="{00000000-0005-0000-0000-0000723B0000}"/>
    <cellStyle name="_x0013__2008 IWNA Portfolio 09102008 (JPM TE &amp; CE)__IWNA PPA_TE Assumps (Neg prices)_Levered Grand Ridge Exp 07082009_LIVE" xfId="19551" xr:uid="{00000000-0005-0000-0000-0000733B0000}"/>
    <cellStyle name="_2008 IWNA Portfolio 09102008 (JPM TE &amp; CE)__IWNA PPA_TE Assumps (Neg prices)_Levered Grand Ridge Exp 07082009_LIVE 2" xfId="19552" xr:uid="{00000000-0005-0000-0000-0000743B0000}"/>
    <cellStyle name="_x0013__2008 IWNA Portfolio 09102008 (JPM TE &amp; CE)__IWNA PPA_TE Assumps (Neg prices)_Levered Grand Ridge Exp 07082009_LIVE 2" xfId="19553" xr:uid="{00000000-0005-0000-0000-0000753B0000}"/>
    <cellStyle name="_2008 IWNA Portfolio 09102008 (JPM TE &amp; CE)__IWNA PPA_TE Assumps (Neg prices)_Levered Grand Ridge Exp 07082009_LIVE_BeechR Pivot Table 12.2.09" xfId="19554" xr:uid="{00000000-0005-0000-0000-0000763B0000}"/>
    <cellStyle name="_x0013__2008 IWNA Portfolio 09102008 (JPM TE &amp; CE)__IWNA PPA_TE Assumps (Neg prices)_Levered Grand Ridge Exp 07082009_LIVE_BeechR Pivot Table 12.2.09" xfId="19555" xr:uid="{00000000-0005-0000-0000-0000773B0000}"/>
    <cellStyle name="_2008 IWNA Portfolio 09102008 (JPM TE &amp; CE)__IWNA PPA_TE Assumps (Neg prices)_Levered Grand Ridge Exp 07082009_LIVE_BeechR Pivot Table 12.2.09 2" xfId="19556" xr:uid="{00000000-0005-0000-0000-0000783B0000}"/>
    <cellStyle name="_x0013__2008 IWNA Portfolio 09102008 (JPM TE &amp; CE)__IWNA PPA_TE Assumps (Neg prices)_Levered Grand Ridge Exp 07082009_LIVE_BeechR Pivot Table 12.2.09 2" xfId="19557" xr:uid="{00000000-0005-0000-0000-0000793B0000}"/>
    <cellStyle name="_2008 IWNA Portfolio 09102008 (JPM TE &amp; CE)__IWNA PPA_TE Assumps (Neg prices)_Levered Grand Ridge Exp_05042009" xfId="19558" xr:uid="{00000000-0005-0000-0000-00007A3B0000}"/>
    <cellStyle name="_x0013__2008 IWNA Portfolio 09102008 (JPM TE &amp; CE)__IWNA PPA_TE Assumps (Neg prices)_Levered Grand Ridge Exp_05042009" xfId="19559" xr:uid="{00000000-0005-0000-0000-00007B3B0000}"/>
    <cellStyle name="_2008 IWNA Portfolio 09102008 (JPM TE &amp; CE)__IWNA PPA_TE Assumps (Neg prices)_Levered Grand Ridge Exp_05042009 2" xfId="19560" xr:uid="{00000000-0005-0000-0000-00007C3B0000}"/>
    <cellStyle name="_x0013__2008 IWNA Portfolio 09102008 (JPM TE &amp; CE)__IWNA PPA_TE Assumps (Neg prices)_Levered Grand Ridge Exp_05042009 2" xfId="19561" xr:uid="{00000000-0005-0000-0000-00007D3B0000}"/>
    <cellStyle name="_2008 IWNA Portfolio 09102008 (JPM TE &amp; CE)__IWNA PPA_TE Assumps (Neg prices)_Levered Grand Ridge Exp_05042009_BeechR Pivot Table 12.2.09" xfId="19562" xr:uid="{00000000-0005-0000-0000-00007E3B0000}"/>
    <cellStyle name="_x0013__2008 IWNA Portfolio 09102008 (JPM TE &amp; CE)__IWNA PPA_TE Assumps (Neg prices)_Levered Grand Ridge Exp_05042009_BeechR Pivot Table 12.2.09" xfId="19563" xr:uid="{00000000-0005-0000-0000-00007F3B0000}"/>
    <cellStyle name="_2008 IWNA Portfolio 09102008 (JPM TE &amp; CE)__IWNA PPA_TE Assumps (Neg prices)_Levered Grand Ridge Exp_05042009_BeechR Pivot Table 12.2.09 2" xfId="19564" xr:uid="{00000000-0005-0000-0000-0000803B0000}"/>
    <cellStyle name="_x0013__2008 IWNA Portfolio 09102008 (JPM TE &amp; CE)__IWNA PPA_TE Assumps (Neg prices)_Levered Grand Ridge Exp_05042009_BeechR Pivot Table 12.2.09 2" xfId="19565" xr:uid="{00000000-0005-0000-0000-0000813B0000}"/>
    <cellStyle name="_2008 IWNA Portfolio 09102008 (JPM TE &amp; CE)__IWNA PPA_TE Assumps (Neg prices)_NEW GRII_III Debt_032509 v1 (2)" xfId="19566" xr:uid="{00000000-0005-0000-0000-0000823B0000}"/>
    <cellStyle name="_x0013__2008 IWNA Portfolio 09102008 (JPM TE &amp; CE)__IWNA PPA_TE Assumps (Neg prices)_NEW GRII_III Debt_032509 v1 (2)" xfId="19567" xr:uid="{00000000-0005-0000-0000-0000833B0000}"/>
    <cellStyle name="_2008 IWNA Portfolio 09102008 (JPM TE &amp; CE)__IWNA PPA_TE Assumps (Neg prices)_NEW GRII_III Debt_032509 v1 (2) 2" xfId="19568" xr:uid="{00000000-0005-0000-0000-0000843B0000}"/>
    <cellStyle name="_x0013__2008 IWNA Portfolio 09102008 (JPM TE &amp; CE)__IWNA PPA_TE Assumps (Neg prices)_NEW GRII_III Debt_032509 v1 (2) 2" xfId="19569" xr:uid="{00000000-0005-0000-0000-0000853B0000}"/>
    <cellStyle name="_2008 IWNA Portfolio 09102008 (JPM TE &amp; CE)__IWNA PPA_TE Assumps (Neg prices)_NEW GRII_III Debt_032509 v1 (2)_BeechR Pivot Table 12.2.09" xfId="19570" xr:uid="{00000000-0005-0000-0000-0000863B0000}"/>
    <cellStyle name="_x0013__2008 IWNA Portfolio 09102008 (JPM TE &amp; CE)__IWNA PPA_TE Assumps (Neg prices)_NEW GRII_III Debt_032509 v1 (2)_BeechR Pivot Table 12.2.09" xfId="19571" xr:uid="{00000000-0005-0000-0000-0000873B0000}"/>
    <cellStyle name="_2008 IWNA Portfolio 09102008 (JPM TE &amp; CE)__IWNA PPA_TE Assumps (Neg prices)_NEW GRII_III Debt_032509 v1 (2)_BeechR Pivot Table 12.2.09 2" xfId="19572" xr:uid="{00000000-0005-0000-0000-0000883B0000}"/>
    <cellStyle name="_x0013__2008 IWNA Portfolio 09102008 (JPM TE &amp; CE)__IWNA PPA_TE Assumps (Neg prices)_NEW GRII_III Debt_032509 v1 (2)_BeechR Pivot Table 12.2.09 2" xfId="19573" xr:uid="{00000000-0005-0000-0000-0000893B0000}"/>
    <cellStyle name="_2008 IWNA Portfolio 09102008 (JPM TE &amp; CE)__IWNA PPA_TE Assumps (Neg prices)_NEW Levered GRII&amp;III_04092009_MCF v1" xfId="19574" xr:uid="{00000000-0005-0000-0000-00008A3B0000}"/>
    <cellStyle name="_x0013__2008 IWNA Portfolio 09102008 (JPM TE &amp; CE)__IWNA PPA_TE Assumps (Neg prices)_NEW Levered GRII&amp;III_04092009_MCF v1" xfId="19575" xr:uid="{00000000-0005-0000-0000-00008B3B0000}"/>
    <cellStyle name="_2008 IWNA Portfolio 09102008 (JPM TE &amp; CE)__IWNA PPA_TE Assumps (Neg prices)_NEW Levered GRII&amp;III_04092009_MCF v1 2" xfId="19576" xr:uid="{00000000-0005-0000-0000-00008C3B0000}"/>
    <cellStyle name="_x0013__2008 IWNA Portfolio 09102008 (JPM TE &amp; CE)__IWNA PPA_TE Assumps (Neg prices)_NEW Levered GRII&amp;III_04092009_MCF v1 2" xfId="19577" xr:uid="{00000000-0005-0000-0000-00008D3B0000}"/>
    <cellStyle name="_2008 IWNA Portfolio 09102008 (JPM TE &amp; CE)__IWNA PPA_TE Assumps (Neg prices)_NEW Levered GRII&amp;III_04092009_MCF v1_BeechR Pivot Table 12.2.09" xfId="19578" xr:uid="{00000000-0005-0000-0000-00008E3B0000}"/>
    <cellStyle name="_x0013__2008 IWNA Portfolio 09102008 (JPM TE &amp; CE)__IWNA PPA_TE Assumps (Neg prices)_NEW Levered GRII&amp;III_04092009_MCF v1_BeechR Pivot Table 12.2.09" xfId="19579" xr:uid="{00000000-0005-0000-0000-00008F3B0000}"/>
    <cellStyle name="_2008 IWNA Portfolio 09102008 (JPM TE &amp; CE)__IWNA PPA_TE Assumps (Neg prices)_NEW Levered GRII&amp;III_04092009_MCF v1_BeechR Pivot Table 12.2.09 2" xfId="19580" xr:uid="{00000000-0005-0000-0000-0000903B0000}"/>
    <cellStyle name="_x0013__2008 IWNA Portfolio 09102008 (JPM TE &amp; CE)__IWNA PPA_TE Assumps (Neg prices)_NEW Levered GRII&amp;III_04092009_MCF v1_BeechR Pivot Table 12.2.09 2" xfId="19581" xr:uid="{00000000-0005-0000-0000-0000913B0000}"/>
    <cellStyle name="_2008 IWNA Portfolio 09102008 (JPM TE &amp; CE)__IWNA PPA_TE Assumps (Neg prices)_Oceana_142MW_Vesta1.8_101909" xfId="19582" xr:uid="{00000000-0005-0000-0000-0000923B0000}"/>
    <cellStyle name="_x0013__2008 IWNA Portfolio 09102008 (JPM TE &amp; CE)__IWNA PPA_TE Assumps (Neg prices)_Oceana_142MW_Vesta1.8_101909" xfId="19583" xr:uid="{00000000-0005-0000-0000-0000933B0000}"/>
    <cellStyle name="_2008 IWNA Portfolio 09102008 (JPM TE &amp; CE)__IWNA PPA_TE Assumps (Neg prices)_Oceana_142MW_Vesta1.8_101909 2" xfId="19584" xr:uid="{00000000-0005-0000-0000-0000943B0000}"/>
    <cellStyle name="_x0013__2008 IWNA Portfolio 09102008 (JPM TE &amp; CE)__IWNA PPA_TE Assumps (Neg prices)_Oceana_142MW_Vesta1.8_101909 2" xfId="19585" xr:uid="{00000000-0005-0000-0000-0000953B0000}"/>
    <cellStyle name="_2008 IWNA Portfolio 09102008 (JPM TE &amp; CE)__IWNA PPA_TE Assumps (Neg prices)_Raleigh Model (78MW) 09082009_V2" xfId="19586" xr:uid="{00000000-0005-0000-0000-0000963B0000}"/>
    <cellStyle name="_x0013__2008 IWNA Portfolio 09102008 (JPM TE &amp; CE)__IWNA PPA_TE Assumps (Neg prices)_Raleigh Model (78MW) 09082009_V2" xfId="19587" xr:uid="{00000000-0005-0000-0000-0000973B0000}"/>
    <cellStyle name="_2008 IWNA Portfolio 09102008 (JPM TE &amp; CE)__IWNA PPA_TE Assumps (Neg prices)_Raleigh Model (78MW) 09082009_V2 2" xfId="19588" xr:uid="{00000000-0005-0000-0000-0000983B0000}"/>
    <cellStyle name="_x0013__2008 IWNA Portfolio 09102008 (JPM TE &amp; CE)__IWNA PPA_TE Assumps (Neg prices)_Raleigh Model (78MW) 09082009_V2 2" xfId="19589" xr:uid="{00000000-0005-0000-0000-0000993B0000}"/>
    <cellStyle name="_2008 IWNA Portfolio 09102008 (JPM TE &amp; CE)__IWNA PPA_TE Assumps (Neg prices)_Raleigh Model (78MW) 09082009_V2_BeechR Pivot Table 12.2.09" xfId="19590" xr:uid="{00000000-0005-0000-0000-00009A3B0000}"/>
    <cellStyle name="_x0013__2008 IWNA Portfolio 09102008 (JPM TE &amp; CE)__IWNA PPA_TE Assumps (Neg prices)_Raleigh Model (78MW) 09082009_V2_BeechR Pivot Table 12.2.09" xfId="19591" xr:uid="{00000000-0005-0000-0000-00009B3B0000}"/>
    <cellStyle name="_2008 IWNA Portfolio 09102008 (JPM TE &amp; CE)__IWNA PPA_TE Assumps (Neg prices)_Raleigh Model (78MW) 09082009_V2_BeechR Pivot Table 12.2.09 2" xfId="19592" xr:uid="{00000000-0005-0000-0000-00009C3B0000}"/>
    <cellStyle name="_x0013__2008 IWNA Portfolio 09102008 (JPM TE &amp; CE)__IWNA PPA_TE Assumps (Neg prices)_Raleigh Model (78MW) 09082009_V2_BeechR Pivot Table 12.2.09 2" xfId="19593" xr:uid="{00000000-0005-0000-0000-00009D3B0000}"/>
    <cellStyle name="_2008 IWNA Portfolio 09102008 (JPM TE &amp; CE)__IWNA PPA_TE Assumps (Neg prices)_Sheet1" xfId="19594" xr:uid="{00000000-0005-0000-0000-00009E3B0000}"/>
    <cellStyle name="_x0013__2008 IWNA Portfolio 09102008 (JPM TE &amp; CE)__IWNA PPA_TE Assumps (Neg prices)_Sheet1" xfId="19595" xr:uid="{00000000-0005-0000-0000-00009F3B0000}"/>
    <cellStyle name="_2008 IWNA Portfolio 09102008 (JPM TE &amp; CE)__IWNA PPA_TE Assumps (Neg prices)_Sheet1 2" xfId="19596" xr:uid="{00000000-0005-0000-0000-0000A03B0000}"/>
    <cellStyle name="_x0013__2008 IWNA Portfolio 09102008 (JPM TE &amp; CE)__IWNA PPA_TE Assumps (Neg prices)_Sheet1 2" xfId="19597" xr:uid="{00000000-0005-0000-0000-0000A13B0000}"/>
    <cellStyle name="_2008 IWNA Portfolio 09102008 (JPM TE &amp; CE)__IWNA PPA_TE Assumps (Neg prices)_Sweden Hills 51MW_081809_AEP bid" xfId="19598" xr:uid="{00000000-0005-0000-0000-0000A23B0000}"/>
    <cellStyle name="_x0013__2008 IWNA Portfolio 09102008 (JPM TE &amp; CE)__IWNA PPA_TE Assumps (Neg prices)_Sweden Hills 51MW_081809_AEP bid" xfId="19599" xr:uid="{00000000-0005-0000-0000-0000A33B0000}"/>
    <cellStyle name="_2008 IWNA Portfolio 09102008 (JPM TE &amp; CE)__IWNA PPA_TE Assumps (Neg prices)_Sweden Hills 51MW_081809_AEP bid 2" xfId="19600" xr:uid="{00000000-0005-0000-0000-0000A43B0000}"/>
    <cellStyle name="_x0013__2008 IWNA Portfolio 09102008 (JPM TE &amp; CE)__IWNA PPA_TE Assumps (Neg prices)_Sweden Hills 51MW_081809_AEP bid 2" xfId="19601" xr:uid="{00000000-0005-0000-0000-0000A53B0000}"/>
    <cellStyle name="_2008 IWNA Portfolio 09102008 (JPM TE &amp; CE)__IWNA PPA_TE Assumps (Neg prices)_Tri-County Wind_042409_Grant and TE_as bid" xfId="19602" xr:uid="{00000000-0005-0000-0000-0000A63B0000}"/>
    <cellStyle name="_x0013__2008 IWNA Portfolio 09102008 (JPM TE &amp; CE)__IWNA PPA_TE Assumps (Neg prices)_Tri-County Wind_042409_Grant and TE_as bid" xfId="19603" xr:uid="{00000000-0005-0000-0000-0000A73B0000}"/>
    <cellStyle name="_2008 IWNA Portfolio 09102008 (JPM TE &amp; CE)__IWNA PPA_TE Assumps (Neg prices)_Tri-County Wind_042409_Grant and TE_as bid 2" xfId="19604" xr:uid="{00000000-0005-0000-0000-0000A83B0000}"/>
    <cellStyle name="_x0013__2008 IWNA Portfolio 09102008 (JPM TE &amp; CE)__IWNA PPA_TE Assumps (Neg prices)_Tri-County Wind_042409_Grant and TE_as bid 2" xfId="19605" xr:uid="{00000000-0005-0000-0000-0000A93B0000}"/>
    <cellStyle name="_2008 IWNA Portfolio 09102008 (JPM TE &amp; CE)__IWNA PPA_TE Assumps (Neg prices)_Tri-County Wind_101309_Grant and TE_200MW_1.6XLE" xfId="19606" xr:uid="{00000000-0005-0000-0000-0000AA3B0000}"/>
    <cellStyle name="_x0013__2008 IWNA Portfolio 09102008 (JPM TE &amp; CE)__IWNA PPA_TE Assumps (Neg prices)_Tri-County Wind_101309_Grant and TE_200MW_1.6XLE" xfId="19607" xr:uid="{00000000-0005-0000-0000-0000AB3B0000}"/>
    <cellStyle name="_2008 IWNA Portfolio 09102008 (JPM TE &amp; CE)__IWNA PPA_TE Assumps (Neg prices)_Tri-County Wind_101309_Grant and TE_200MW_1.6XLE 2" xfId="19608" xr:uid="{00000000-0005-0000-0000-0000AC3B0000}"/>
    <cellStyle name="_x0013__2008 IWNA Portfolio 09102008 (JPM TE &amp; CE)__IWNA PPA_TE Assumps (Neg prices)_Tri-County Wind_101309_Grant and TE_200MW_1.6XLE 2" xfId="19609" xr:uid="{00000000-0005-0000-0000-0000AD3B0000}"/>
    <cellStyle name="_2008 IWNA Portfolio 09102008 (JPM TE &amp; CE)__IWNA PPA_TE Assumps (Neg prices)_Tri-County Wind_101509_Grant and TE_200MW_1.6XLE" xfId="19610" xr:uid="{00000000-0005-0000-0000-0000AE3B0000}"/>
    <cellStyle name="_x0013__2008 IWNA Portfolio 09102008 (JPM TE &amp; CE)__IWNA PPA_TE Assumps (Neg prices)_Tri-County Wind_101509_Grant and TE_200MW_1.6XLE" xfId="19611" xr:uid="{00000000-0005-0000-0000-0000AF3B0000}"/>
    <cellStyle name="_2008 IWNA Portfolio 09102008 (JPM TE &amp; CE)__IWNA PPA_TE Assumps (Neg prices)_Tri-County Wind_101509_Grant and TE_200MW_1.6XLE 2" xfId="19612" xr:uid="{00000000-0005-0000-0000-0000B03B0000}"/>
    <cellStyle name="_x0013__2008 IWNA Portfolio 09102008 (JPM TE &amp; CE)__IWNA PPA_TE Assumps (Neg prices)_Tri-County Wind_101509_Grant and TE_200MW_1.6XLE 2" xfId="19613" xr:uid="{00000000-0005-0000-0000-0000B13B0000}"/>
    <cellStyle name="_2008 IWNA Portfolio 09102008 (JPM TE &amp; CE)__IWNA PPA_TE Assumps (Neg prices)_Unlev McAdoo &amp; GR Combined 10242008-funding v8" xfId="19614" xr:uid="{00000000-0005-0000-0000-0000B23B0000}"/>
    <cellStyle name="_x0013__2008 IWNA Portfolio 09102008 (JPM TE &amp; CE)__IWNA PPA_TE Assumps (Neg prices)_Unlev McAdoo &amp; GR Combined 10242008-funding v8" xfId="19615" xr:uid="{00000000-0005-0000-0000-0000B33B0000}"/>
    <cellStyle name="_2008 IWNA Portfolio 09102008 (JPM TE &amp; CE)__IWNA PPA_TE Assumps (Neg prices)_Unlev McAdoo &amp; GR Combined 10242008-funding v8 2" xfId="19616" xr:uid="{00000000-0005-0000-0000-0000B43B0000}"/>
    <cellStyle name="_x0013__2008 IWNA Portfolio 09102008 (JPM TE &amp; CE)__IWNA PPA_TE Assumps (Neg prices)_Unlev McAdoo &amp; GR Combined 10242008-funding v8 2" xfId="19617" xr:uid="{00000000-0005-0000-0000-0000B53B0000}"/>
    <cellStyle name="_2008 IWNA Portfolio 09102008 (JPM TE &amp; CE)__IWNA PPA_TE Assumps (Neg prices)_Unlev McAdoo &amp; GR Combined 10242008-funding v8_BeechR Pivot Table 12.2.09" xfId="19618" xr:uid="{00000000-0005-0000-0000-0000B63B0000}"/>
    <cellStyle name="_x0013__2008 IWNA Portfolio 09102008 (JPM TE &amp; CE)__IWNA PPA_TE Assumps (Neg prices)_Unlev McAdoo &amp; GR Combined 10242008-funding v8_BeechR Pivot Table 12.2.09" xfId="19619" xr:uid="{00000000-0005-0000-0000-0000B73B0000}"/>
    <cellStyle name="_2008 IWNA Portfolio 09102008 (JPM TE &amp; CE)__IWNA PPA_TE Assumps (Neg prices)_Unlev McAdoo &amp; GR Combined 10242008-funding v8_BeechR Pivot Table 12.2.09 2" xfId="19620" xr:uid="{00000000-0005-0000-0000-0000B83B0000}"/>
    <cellStyle name="_x0013__2008 IWNA Portfolio 09102008 (JPM TE &amp; CE)__IWNA PPA_TE Assumps (Neg prices)_Unlev McAdoo &amp; GR Combined 10242008-funding v8_BeechR Pivot Table 12.2.09 2" xfId="19621" xr:uid="{00000000-0005-0000-0000-0000B93B0000}"/>
    <cellStyle name="_2008 IWNA Portfolio 09102008 (JPM TE &amp; CE)__IWNA PPA_TE Assumps (Neg prices)_Unlev McAdoo &amp; GR Combined 10242008-funding v8_Sheet1" xfId="19622" xr:uid="{00000000-0005-0000-0000-0000BA3B0000}"/>
    <cellStyle name="_x0013__2008 IWNA Portfolio 09102008 (JPM TE &amp; CE)__IWNA PPA_TE Assumps (Neg prices)_Unlev McAdoo &amp; GR Combined 10242008-funding v8_Sheet1" xfId="19623" xr:uid="{00000000-0005-0000-0000-0000BB3B0000}"/>
    <cellStyle name="_2008 IWNA Portfolio 09102008 (JPM TE &amp; CE)__IWNA PPA_TE Assumps (Neg prices)_Unlev McAdoo &amp; GR Combined 10242008-funding v8_Sheet1 2" xfId="19624" xr:uid="{00000000-0005-0000-0000-0000BC3B0000}"/>
    <cellStyle name="_x0013__2008 IWNA Portfolio 09102008 (JPM TE &amp; CE)__IWNA PPA_TE Assumps (Neg prices)_Unlev McAdoo &amp; GR Combined 10242008-funding v8_Sheet1 2" xfId="19625" xr:uid="{00000000-0005-0000-0000-0000BD3B0000}"/>
    <cellStyle name="_2008 IWNA Portfolio 09102008 (JPM TE &amp; CE)__IWNA PPA_TE Assumps (Neg prices)_Unlevered_Beech_Ridge_100_5MW_021009_optimized NCF" xfId="19626" xr:uid="{00000000-0005-0000-0000-0000BE3B0000}"/>
    <cellStyle name="_x0013__2008 IWNA Portfolio 09102008 (JPM TE &amp; CE)__IWNA PPA_TE Assumps (Neg prices)_Unlevered_Beech_Ridge_100_5MW_021009_optimized NCF" xfId="19627" xr:uid="{00000000-0005-0000-0000-0000BF3B0000}"/>
    <cellStyle name="_2008 IWNA Portfolio 09102008 (JPM TE &amp; CE)__IWNA PPA_TE Assumps (Neg prices)_Unlevered_Beech_Ridge_100_5MW_021009_optimized NCF 2" xfId="19628" xr:uid="{00000000-0005-0000-0000-0000C03B0000}"/>
    <cellStyle name="_x0013__2008 IWNA Portfolio 09102008 (JPM TE &amp; CE)__IWNA PPA_TE Assumps (Neg prices)_Unlevered_Beech_Ridge_100_5MW_021009_optimized NCF 2" xfId="19629" xr:uid="{00000000-0005-0000-0000-0000C13B0000}"/>
    <cellStyle name="_2008 IWNA Portfolio 09102008 (JPM TE &amp; CE)__IWNA PPA_TE Assumps (Neg prices)_Vantage Cash FLow 100609" xfId="19630" xr:uid="{00000000-0005-0000-0000-0000C23B0000}"/>
    <cellStyle name="_x0013__2008 IWNA Portfolio 09102008 (JPM TE &amp; CE)__IWNA PPA_TE Assumps (Neg prices)_Vantage Cash FLow 100609" xfId="19631" xr:uid="{00000000-0005-0000-0000-0000C33B0000}"/>
    <cellStyle name="_2008 IWNA Portfolio 09102008 (JPM TE &amp; CE)__IWNA PPA_TE Assumps (Neg prices)_Vantage Cash FLow 100609 2" xfId="19632" xr:uid="{00000000-0005-0000-0000-0000C43B0000}"/>
    <cellStyle name="_x0013__2008 IWNA Portfolio 09102008 (JPM TE &amp; CE)__IWNA PPA_TE Assumps (Neg prices)_Vantage Cash FLow 100609 2" xfId="19633" xr:uid="{00000000-0005-0000-0000-0000C53B0000}"/>
    <cellStyle name="_2008 IWNA Portfolio 09102008 (JPM TE &amp; CE)__IWNA PPA_TE Assumps (Neg prices)_Vantage Model_PGE 15yr PPA_062409" xfId="19634" xr:uid="{00000000-0005-0000-0000-0000C63B0000}"/>
    <cellStyle name="_x0013__2008 IWNA Portfolio 09102008 (JPM TE &amp; CE)__IWNA PPA_TE Assumps (Neg prices)_Vantage Model_PGE 15yr PPA_062409" xfId="19635" xr:uid="{00000000-0005-0000-0000-0000C73B0000}"/>
    <cellStyle name="_2008 IWNA Portfolio 09102008 (JPM TE &amp; CE)__IWNA PPA_TE Assumps (Neg prices)_Vantage Model_PGE 15yr PPA_062409 2" xfId="19636" xr:uid="{00000000-0005-0000-0000-0000C83B0000}"/>
    <cellStyle name="_x0013__2008 IWNA Portfolio 09102008 (JPM TE &amp; CE)__IWNA PPA_TE Assumps (Neg prices)_Vantage Model_PGE 15yr PPA_062409 2" xfId="19637" xr:uid="{00000000-0005-0000-0000-0000C93B0000}"/>
    <cellStyle name="_2008 IWNA Portfolio 09102008 (JPM TE &amp; CE)__IWNA PPA_TE Assumps (Neg prices)_Vantage Model_PGE 15yr PPA_073009_JAR" xfId="19638" xr:uid="{00000000-0005-0000-0000-0000CA3B0000}"/>
    <cellStyle name="_x0013__2008 IWNA Portfolio 09102008 (JPM TE &amp; CE)__IWNA PPA_TE Assumps (Neg prices)_Vantage Model_PGE 15yr PPA_073009_JAR" xfId="19639" xr:uid="{00000000-0005-0000-0000-0000CB3B0000}"/>
    <cellStyle name="_2008 IWNA Portfolio 09102008 (JPM TE &amp; CE)__IWNA PPA_TE Assumps (Neg prices)_Vantage Model_PGE 15yr PPA_073009_JAR 2" xfId="19640" xr:uid="{00000000-0005-0000-0000-0000CC3B0000}"/>
    <cellStyle name="_x0013__2008 IWNA Portfolio 09102008 (JPM TE &amp; CE)__IWNA PPA_TE Assumps (Neg prices)_Vantage Model_PGE 15yr PPA_073009_JAR 2" xfId="19641" xr:uid="{00000000-0005-0000-0000-0000CD3B0000}"/>
    <cellStyle name="_2008 IWNA Portfolio 09102008 (JPM TE &amp; CE)__IWNA PPA_TE Assumps (Neg prices)_Vantage Model_PGE 15yr PPA_100909" xfId="19642" xr:uid="{00000000-0005-0000-0000-0000CE3B0000}"/>
    <cellStyle name="_x0013__2008 IWNA Portfolio 09102008 (JPM TE &amp; CE)__IWNA PPA_TE Assumps (Neg prices)_Vantage Model_PGE 15yr PPA_100909" xfId="19643" xr:uid="{00000000-0005-0000-0000-0000CF3B0000}"/>
    <cellStyle name="_2008 IWNA Portfolio 09102008 (JPM TE &amp; CE)__IWNA PPA_TE Assumps (Neg prices)_Vantage Model_PGE 15yr PPA_100909 2" xfId="19644" xr:uid="{00000000-0005-0000-0000-0000D03B0000}"/>
    <cellStyle name="_x0013__2008 IWNA Portfolio 09102008 (JPM TE &amp; CE)__IWNA PPA_TE Assumps (Neg prices)_Vantage Model_PGE 15yr PPA_100909 2" xfId="19645" xr:uid="{00000000-0005-0000-0000-0000D13B0000}"/>
    <cellStyle name="_2008 IWNA Portfolio 09102008 (JPM TE &amp; CE)__IWNA PPA_TE Assumps (Neg prices)_White Oak_67.5_150MW_110409_OUR CASE" xfId="19646" xr:uid="{00000000-0005-0000-0000-0000D23B0000}"/>
    <cellStyle name="_x0013__2008 IWNA Portfolio 09102008 (JPM TE &amp; CE)__IWNA PPA_TE Assumps (Neg prices)_White Oak_67.5_150MW_110409_OUR CASE" xfId="19647" xr:uid="{00000000-0005-0000-0000-0000D33B0000}"/>
    <cellStyle name="_2008 IWNA Portfolio 09102008 (JPM TE &amp; CE)__IWNA PPA_TE Assumps (Neg prices)_White Oak_67.5_150MW_110409_OUR CASE 2" xfId="19648" xr:uid="{00000000-0005-0000-0000-0000D43B0000}"/>
    <cellStyle name="_x0013__2008 IWNA Portfolio 09102008 (JPM TE &amp; CE)__IWNA PPA_TE Assumps (Neg prices)_White Oak_67.5_150MW_110409_OUR CASE 2" xfId="19649" xr:uid="{00000000-0005-0000-0000-0000D53B0000}"/>
    <cellStyle name="_x0013__2008 IWNA Portfolio 09262008 (JPM TE &amp; CE)__TE Assumps" xfId="19650" xr:uid="{00000000-0005-0000-0000-0000D63B0000}"/>
    <cellStyle name="_x0013__2008 IWNA Portfolio 09262008 (JPM TE &amp; CE)__TE Assumps 2" xfId="19651" xr:uid="{00000000-0005-0000-0000-0000D73B0000}"/>
    <cellStyle name="_x0013__2008 IWNA Portfolio 09262008 (JPM TE &amp; CE)__TE Assumps_2008 IWNA v12 7.75% 53% TaxEx P50 (Invenergy)_10242008" xfId="19652" xr:uid="{00000000-0005-0000-0000-0000D83B0000}"/>
    <cellStyle name="_x0013__2008 IWNA Portfolio 09262008 (JPM TE &amp; CE)__TE Assumps_2008 IWNA v12 7.75% 53% TaxEx P50 (Invenergy)_10242008 2" xfId="19653" xr:uid="{00000000-0005-0000-0000-0000D93B0000}"/>
    <cellStyle name="_x0013__2008 IWNA v12 7.75% 53% TaxEx P50 (Invenergy)_10242008" xfId="19654" xr:uid="{00000000-0005-0000-0000-0000DA3B0000}"/>
    <cellStyle name="_x0013__2008 IWNA v12 7.75% 53% TaxEx P50 (Invenergy)_10242008 2" xfId="19655" xr:uid="{00000000-0005-0000-0000-0000DB3B0000}"/>
    <cellStyle name="_x0013__2008 IWNA v12 7.75% 53% TaxEx P50 (Invenergy)_NO HAIRCUTS" xfId="19656" xr:uid="{00000000-0005-0000-0000-0000DC3B0000}"/>
    <cellStyle name="_x0013__2008 IWNA v12 7.75% 53% TaxEx P50 (Invenergy)_NO HAIRCUTS 2" xfId="19657" xr:uid="{00000000-0005-0000-0000-0000DD3B0000}"/>
    <cellStyle name="_2008 Mar Upload v1" xfId="19658" xr:uid="{00000000-0005-0000-0000-0000DE3B0000}"/>
    <cellStyle name="_2008_Cherokee 2010 - 2014 Budget Forecast" xfId="19659" xr:uid="{00000000-0005-0000-0000-0000DF3B0000}"/>
    <cellStyle name="_2008_Cimarron O&amp;M_05-24-2012" xfId="19660" xr:uid="{00000000-0005-0000-0000-0000E03B0000}"/>
    <cellStyle name="_2008_Copy of South TX GenTie  0.8x Sale12-31-09 COD BASE CASEvBOD" xfId="19661" xr:uid="{00000000-0005-0000-0000-0000E13B0000}"/>
    <cellStyle name="_2008_Genesis_Bridge_Tab" xfId="19662" xr:uid="{00000000-0005-0000-0000-0000E23B0000}"/>
    <cellStyle name="_2008_Input" xfId="19663" xr:uid="{00000000-0005-0000-0000-0000E33B0000}"/>
    <cellStyle name="_2008_Input 2" xfId="19664" xr:uid="{00000000-0005-0000-0000-0000E43B0000}"/>
    <cellStyle name="_2008_Inputs" xfId="19665" xr:uid="{00000000-0005-0000-0000-0000E53B0000}"/>
    <cellStyle name="_2008_Inputs 2" xfId="19666" xr:uid="{00000000-0005-0000-0000-0000E63B0000}"/>
    <cellStyle name="_2008_Majestic II 2013 - 2042 Property Tax Forecast est" xfId="19667" xr:uid="{00000000-0005-0000-0000-0000E73B0000}"/>
    <cellStyle name="_2008_McCoy 250 MW Yingli 280W T-0 NextEra PVO&amp;M Budget (NEW RAMP)_2010-12-10" xfId="19668" xr:uid="{00000000-0005-0000-0000-0000E83B0000}"/>
    <cellStyle name="_2008_McCoy 250 MW Yingli 280W T-0 NextEra PVO&amp;M Budget (NEW RAMP)_2010-12-6" xfId="19669" xr:uid="{00000000-0005-0000-0000-0000E93B0000}"/>
    <cellStyle name="_2008_Tax" xfId="19670" xr:uid="{00000000-0005-0000-0000-0000EA3B0000}"/>
    <cellStyle name="_2008_ToD" xfId="19671" xr:uid="{00000000-0005-0000-0000-0000EB3B0000}"/>
    <cellStyle name="_2008_ToD 2" xfId="19672" xr:uid="{00000000-0005-0000-0000-0000EC3B0000}"/>
    <cellStyle name="_2008_ToD 3" xfId="19673" xr:uid="{00000000-0005-0000-0000-0000ED3B0000}"/>
    <cellStyle name="_2009" xfId="19674" xr:uid="{00000000-0005-0000-0000-0000EE3B0000}"/>
    <cellStyle name="_2009 2" xfId="19675" xr:uid="{00000000-0005-0000-0000-0000EF3B0000}"/>
    <cellStyle name="_2009 2 2" xfId="19676" xr:uid="{00000000-0005-0000-0000-0000F03B0000}"/>
    <cellStyle name="_2009 3" xfId="19677" xr:uid="{00000000-0005-0000-0000-0000F13B0000}"/>
    <cellStyle name="_2009 3 2" xfId="19678" xr:uid="{00000000-0005-0000-0000-0000F23B0000}"/>
    <cellStyle name="_2009 4" xfId="19679" xr:uid="{00000000-0005-0000-0000-0000F33B0000}"/>
    <cellStyle name="_2009 4 2" xfId="19680" xr:uid="{00000000-0005-0000-0000-0000F43B0000}"/>
    <cellStyle name="_2009 4 3" xfId="19681" xr:uid="{00000000-0005-0000-0000-0000F53B0000}"/>
    <cellStyle name="_2009 5" xfId="19682" xr:uid="{00000000-0005-0000-0000-0000F63B0000}"/>
    <cellStyle name="_2009 5 2" xfId="19683" xr:uid="{00000000-0005-0000-0000-0000F73B0000}"/>
    <cellStyle name="_2009 6" xfId="19684" xr:uid="{00000000-0005-0000-0000-0000F83B0000}"/>
    <cellStyle name="_2009 Asset Opti Forecast-Final 11-12-08" xfId="19685" xr:uid="{00000000-0005-0000-0000-0000F93B0000}"/>
    <cellStyle name="_2009_Cherokee 2010 - 2014 Budget Forecast" xfId="19686" xr:uid="{00000000-0005-0000-0000-0000FA3B0000}"/>
    <cellStyle name="_2009_Cimarron O&amp;M_05-24-2012" xfId="19687" xr:uid="{00000000-0005-0000-0000-0000FB3B0000}"/>
    <cellStyle name="_2009_Copy of South TX GenTie  0.8x Sale12-31-09 COD BASE CASEvBOD" xfId="19688" xr:uid="{00000000-0005-0000-0000-0000FC3B0000}"/>
    <cellStyle name="_2009_Genesis_Bridge_Tab" xfId="19689" xr:uid="{00000000-0005-0000-0000-0000FD3B0000}"/>
    <cellStyle name="_2009_Input" xfId="19690" xr:uid="{00000000-0005-0000-0000-0000FE3B0000}"/>
    <cellStyle name="_2009_Input 2" xfId="19691" xr:uid="{00000000-0005-0000-0000-0000FF3B0000}"/>
    <cellStyle name="_2009_Inputs" xfId="19692" xr:uid="{00000000-0005-0000-0000-0000003C0000}"/>
    <cellStyle name="_2009_Inputs 2" xfId="19693" xr:uid="{00000000-0005-0000-0000-0000013C0000}"/>
    <cellStyle name="_2009_Majestic II 2013 - 2042 Property Tax Forecast est" xfId="19694" xr:uid="{00000000-0005-0000-0000-0000023C0000}"/>
    <cellStyle name="_2009_McCoy 250 MW Yingli 280W T-0 NextEra PVO&amp;M Budget (NEW RAMP)_2010-12-10" xfId="19695" xr:uid="{00000000-0005-0000-0000-0000033C0000}"/>
    <cellStyle name="_2009_McCoy 250 MW Yingli 280W T-0 NextEra PVO&amp;M Budget (NEW RAMP)_2010-12-6" xfId="19696" xr:uid="{00000000-0005-0000-0000-0000043C0000}"/>
    <cellStyle name="_2009_Tax" xfId="19697" xr:uid="{00000000-0005-0000-0000-0000053C0000}"/>
    <cellStyle name="_2009_ToD" xfId="19698" xr:uid="{00000000-0005-0000-0000-0000063C0000}"/>
    <cellStyle name="_2009_ToD 2" xfId="19699" xr:uid="{00000000-0005-0000-0000-0000073C0000}"/>
    <cellStyle name="_2009_ToD 3" xfId="19700" xr:uid="{00000000-0005-0000-0000-0000083C0000}"/>
    <cellStyle name="_20090313 R03 DSUM Upload" xfId="19701" xr:uid="{00000000-0005-0000-0000-0000093C0000}"/>
    <cellStyle name="_20090313_R03_DSUM_Upload_FINAL" xfId="19702" xr:uid="{00000000-0005-0000-0000-00000A3C0000}"/>
    <cellStyle name="_20090409_R04_DSUM_Upload" xfId="19703" xr:uid="{00000000-0005-0000-0000-00000B3C0000}"/>
    <cellStyle name="_20091109_Daily_Seabrook_Outage Profile and value" xfId="19704" xr:uid="{00000000-0005-0000-0000-00000C3C0000}"/>
    <cellStyle name="_2009-2010" xfId="19705" xr:uid="{00000000-0005-0000-0000-00000D3C0000}"/>
    <cellStyle name="_2009-2010 2" xfId="19706" xr:uid="{00000000-0005-0000-0000-00000E3C0000}"/>
    <cellStyle name="_2009-2010_Cherokee 2010 - 2014 Budget Forecast" xfId="19707" xr:uid="{00000000-0005-0000-0000-00000F3C0000}"/>
    <cellStyle name="_2010 Asset Opti Forecastrev 070909" xfId="19708" xr:uid="{00000000-0005-0000-0000-0000103C0000}"/>
    <cellStyle name="_3. 2007 GT Plant Assumptions - used in 070817 forecast" xfId="19709" xr:uid="{00000000-0005-0000-0000-0000113C0000}"/>
    <cellStyle name="_3. 2007 GT Plant Assumptions - used in 070817 forecast 2" xfId="19710" xr:uid="{00000000-0005-0000-0000-0000123C0000}"/>
    <cellStyle name="_3. 2008 GT Plant Assumptions - used in 080515 forecast" xfId="19711" xr:uid="{00000000-0005-0000-0000-0000133C0000}"/>
    <cellStyle name="_3. 2008 GT Plant Assumptions - used in 080515 forecast 2" xfId="19712" xr:uid="{00000000-0005-0000-0000-0000143C0000}"/>
    <cellStyle name="_3. 2008 GT Plant Assumptions - used in 080911 Forecast" xfId="19713" xr:uid="{00000000-0005-0000-0000-0000153C0000}"/>
    <cellStyle name="_3. 2009 GT Plant Assumptions - used in 090204 Forecast" xfId="19714" xr:uid="{00000000-0005-0000-0000-0000163C0000}"/>
    <cellStyle name="_3X1 MH750 MW Predictor Rev 1 with HR Curves" xfId="19715" xr:uid="{00000000-0005-0000-0000-0000173C0000}"/>
    <cellStyle name="_4. UCAP 070718" xfId="19716" xr:uid="{00000000-0005-0000-0000-0000183C0000}"/>
    <cellStyle name="_4. UCAP 070718 2" xfId="19717" xr:uid="{00000000-0005-0000-0000-0000193C0000}"/>
    <cellStyle name="_4. UCAP 070817" xfId="19718" xr:uid="{00000000-0005-0000-0000-00001A3C0000}"/>
    <cellStyle name="_4. UCAP 070817 2" xfId="19719" xr:uid="{00000000-0005-0000-0000-00001B3C0000}"/>
    <cellStyle name="_4. UCAP 080215" xfId="19720" xr:uid="{00000000-0005-0000-0000-00001C3C0000}"/>
    <cellStyle name="_4. UCAP 080215 2" xfId="19721" xr:uid="{00000000-0005-0000-0000-00001D3C0000}"/>
    <cellStyle name="_4. UCAP 080215 2 2" xfId="19722" xr:uid="{00000000-0005-0000-0000-00001E3C0000}"/>
    <cellStyle name="_4. UCAP 080215 3" xfId="19723" xr:uid="{00000000-0005-0000-0000-00001F3C0000}"/>
    <cellStyle name="_4. UCAP 080515" xfId="19724" xr:uid="{00000000-0005-0000-0000-0000203C0000}"/>
    <cellStyle name="_4. UCAP 080515 2" xfId="19725" xr:uid="{00000000-0005-0000-0000-0000213C0000}"/>
    <cellStyle name="_4. UCAP 080618" xfId="19726" xr:uid="{00000000-0005-0000-0000-0000223C0000}"/>
    <cellStyle name="_4. UCAP 080618 2" xfId="19727" xr:uid="{00000000-0005-0000-0000-0000233C0000}"/>
    <cellStyle name="_4. UCAP 080716" xfId="19728" xr:uid="{00000000-0005-0000-0000-0000243C0000}"/>
    <cellStyle name="_4. UCAP 080716 2" xfId="19729" xr:uid="{00000000-0005-0000-0000-0000253C0000}"/>
    <cellStyle name="_4. UCAP 080819" xfId="19730" xr:uid="{00000000-0005-0000-0000-0000263C0000}"/>
    <cellStyle name="_4. UCAP 080819 2" xfId="19731" xr:uid="{00000000-0005-0000-0000-0000273C0000}"/>
    <cellStyle name="_5. GT Curves 070718" xfId="19732" xr:uid="{00000000-0005-0000-0000-0000283C0000}"/>
    <cellStyle name="_5. GT Curves 070718 2" xfId="19733" xr:uid="{00000000-0005-0000-0000-0000293C0000}"/>
    <cellStyle name="_5. GT Curves 071210" xfId="19734" xr:uid="{00000000-0005-0000-0000-00002A3C0000}"/>
    <cellStyle name="_5. GT Curves 071210 2" xfId="19735" xr:uid="{00000000-0005-0000-0000-00002B3C0000}"/>
    <cellStyle name="_5.Opti dollars - 2010 Budget" xfId="19736" xr:uid="{00000000-0005-0000-0000-00002C3C0000}"/>
    <cellStyle name="_5009" xfId="47" xr:uid="{00000000-0005-0000-0000-00002D3C0000}"/>
    <cellStyle name="_5009 2" xfId="48" xr:uid="{00000000-0005-0000-0000-00002E3C0000}"/>
    <cellStyle name="_5009 2 2" xfId="49" xr:uid="{00000000-0005-0000-0000-00002F3C0000}"/>
    <cellStyle name="_5009 3" xfId="50" xr:uid="{00000000-0005-0000-0000-0000303C0000}"/>
    <cellStyle name="_5009 3 2" xfId="19737" xr:uid="{00000000-0005-0000-0000-0000313C0000}"/>
    <cellStyle name="_5009 4" xfId="51" xr:uid="{00000000-0005-0000-0000-0000323C0000}"/>
    <cellStyle name="_5009 4 2" xfId="19738" xr:uid="{00000000-0005-0000-0000-0000333C0000}"/>
    <cellStyle name="_5009 5" xfId="19739" xr:uid="{00000000-0005-0000-0000-0000343C0000}"/>
    <cellStyle name="_5009 5 2" xfId="19740" xr:uid="{00000000-0005-0000-0000-0000353C0000}"/>
    <cellStyle name="_5009 6" xfId="19741" xr:uid="{00000000-0005-0000-0000-0000363C0000}"/>
    <cellStyle name="_5009_2008 FPL Group Tax Workpapers" xfId="19742" xr:uid="{00000000-0005-0000-0000-0000373C0000}"/>
    <cellStyle name="_5009_2008 FPL Group Tax Workpapers_Budget Support 2012-09 2013-15 Benefit Programs v5 with NEER Barg Update" xfId="19743" xr:uid="{00000000-0005-0000-0000-0000383C0000}"/>
    <cellStyle name="_5009_2008 FPL Group Tax Workpapers_LTD-FAS 112 Summary" xfId="19744" xr:uid="{00000000-0005-0000-0000-0000393C0000}"/>
    <cellStyle name="_5009_BASIS ADJ" xfId="19745" xr:uid="{00000000-0005-0000-0000-00003A3C0000}"/>
    <cellStyle name="_5009_BM Adjustments" xfId="19746" xr:uid="{00000000-0005-0000-0000-00003B3C0000}"/>
    <cellStyle name="_5009_Callahan" xfId="19747" xr:uid="{00000000-0005-0000-0000-00003C3C0000}"/>
    <cellStyle name="_5009_Callahan " xfId="19748" xr:uid="{00000000-0005-0000-0000-00003D3C0000}"/>
    <cellStyle name="_5009_Callahan _1" xfId="19749" xr:uid="{00000000-0005-0000-0000-00003E3C0000}"/>
    <cellStyle name="_5009_Callahan 090813 GM 0 Report" xfId="19750" xr:uid="{00000000-0005-0000-0000-00003F3C0000}"/>
    <cellStyle name="_5009_Callahan 091106 GM 0 Report" xfId="19751" xr:uid="{00000000-0005-0000-0000-0000403C0000}"/>
    <cellStyle name="_5009_CapRidge_WindBoost_Analysis_090709" xfId="19752" xr:uid="{00000000-0005-0000-0000-0000413C0000}"/>
    <cellStyle name="_5009_Cherokee 2010 - 2014 Budget Forecast" xfId="19753" xr:uid="{00000000-0005-0000-0000-0000423C0000}"/>
    <cellStyle name="_5009_Copy of Texas Wind Debt Amortization 11-08" xfId="19754" xr:uid="{00000000-0005-0000-0000-0000433C0000}"/>
    <cellStyle name="_5009_Debt Service Coverage Ratio-TEXAS WIND Historical  Forecast" xfId="19755" xr:uid="{00000000-0005-0000-0000-0000443C0000}"/>
    <cellStyle name="_5009_Fees" xfId="19756" xr:uid="{00000000-0005-0000-0000-0000453C0000}"/>
    <cellStyle name="_5009_FPL Georgia Tax As of October 2010" xfId="19757" xr:uid="{00000000-0005-0000-0000-0000463C0000}"/>
    <cellStyle name="_5009_FPL Georgia Tax As of October 2010_Summary of 2010 Errors Resolutions with Responses" xfId="19758" xr:uid="{00000000-0005-0000-0000-0000473C0000}"/>
    <cellStyle name="_5009_Group Prov M11 09" xfId="19759" xr:uid="{00000000-0005-0000-0000-0000483C0000}"/>
    <cellStyle name="_5009_Group Prov M11 09 2" xfId="19760" xr:uid="{00000000-0005-0000-0000-0000493C0000}"/>
    <cellStyle name="_5009_Group Prov M11 09_March_LTD_Premium" xfId="19761" xr:uid="{00000000-0005-0000-0000-00004A3C0000}"/>
    <cellStyle name="_5009_Group Prov M11 09_Nov Self Admin LTD Income Premium - CIGNA" xfId="19762" xr:uid="{00000000-0005-0000-0000-00004B3C0000}"/>
    <cellStyle name="_5009_Group Prov M11 09_Summary Unrounded" xfId="19763" xr:uid="{00000000-0005-0000-0000-00004C3C0000}"/>
    <cellStyle name="_5009_HH3 WindBoost Analysis (with PTC and REC)" xfId="19764" xr:uid="{00000000-0005-0000-0000-00004D3C0000}"/>
    <cellStyle name="_5009_Horse Hollow 1 090813 GM 0 Report" xfId="19765" xr:uid="{00000000-0005-0000-0000-00004E3C0000}"/>
    <cellStyle name="_5009_Horse Hollow 1 090911 GM 0 Report" xfId="19766" xr:uid="{00000000-0005-0000-0000-00004F3C0000}"/>
    <cellStyle name="_5009_Inputs" xfId="19767" xr:uid="{00000000-0005-0000-0000-0000503C0000}"/>
    <cellStyle name="_5009_Inputs 2" xfId="19768" xr:uid="{00000000-0005-0000-0000-0000513C0000}"/>
    <cellStyle name="_5009_Majestic II 2013 - 2042 Property Tax Forecast est" xfId="19769" xr:uid="{00000000-0005-0000-0000-0000523C0000}"/>
    <cellStyle name="_5009_March_LTD_Premium" xfId="19770" xr:uid="{00000000-0005-0000-0000-0000533C0000}"/>
    <cellStyle name="_5009_Nov Self Admin LTD Income Premium - CIGNA" xfId="19771" xr:uid="{00000000-0005-0000-0000-0000543C0000}"/>
    <cellStyle name="_5009_Summary Unrounded" xfId="19772" xr:uid="{00000000-0005-0000-0000-0000553C0000}"/>
    <cellStyle name="_5009_Tax" xfId="19773" xr:uid="{00000000-0005-0000-0000-0000563C0000}"/>
    <cellStyle name="_5009_Wind Adj_091106" xfId="19774" xr:uid="{00000000-0005-0000-0000-0000573C0000}"/>
    <cellStyle name="_5010" xfId="52" xr:uid="{00000000-0005-0000-0000-0000583C0000}"/>
    <cellStyle name="_5010 2" xfId="53" xr:uid="{00000000-0005-0000-0000-0000593C0000}"/>
    <cellStyle name="_5010 2 2" xfId="54" xr:uid="{00000000-0005-0000-0000-00005A3C0000}"/>
    <cellStyle name="_5010 3" xfId="55" xr:uid="{00000000-0005-0000-0000-00005B3C0000}"/>
    <cellStyle name="_5010 3 2" xfId="19775" xr:uid="{00000000-0005-0000-0000-00005C3C0000}"/>
    <cellStyle name="_5010 4" xfId="56" xr:uid="{00000000-0005-0000-0000-00005D3C0000}"/>
    <cellStyle name="_5010 4 2" xfId="19776" xr:uid="{00000000-0005-0000-0000-00005E3C0000}"/>
    <cellStyle name="_5010 5" xfId="19777" xr:uid="{00000000-0005-0000-0000-00005F3C0000}"/>
    <cellStyle name="_5010 5 2" xfId="19778" xr:uid="{00000000-0005-0000-0000-0000603C0000}"/>
    <cellStyle name="_5010 6" xfId="19779" xr:uid="{00000000-0005-0000-0000-0000613C0000}"/>
    <cellStyle name="_5010_2008 FPL Group Tax Workpapers" xfId="19780" xr:uid="{00000000-0005-0000-0000-0000623C0000}"/>
    <cellStyle name="_5010_2008 FPL Group Tax Workpapers_Budget Support 2012-09 2013-15 Benefit Programs v5 with NEER Barg Update" xfId="19781" xr:uid="{00000000-0005-0000-0000-0000633C0000}"/>
    <cellStyle name="_5010_2008 FPL Group Tax Workpapers_LTD-FAS 112 Summary" xfId="19782" xr:uid="{00000000-0005-0000-0000-0000643C0000}"/>
    <cellStyle name="_5010_BASIS ADJ" xfId="19783" xr:uid="{00000000-0005-0000-0000-0000653C0000}"/>
    <cellStyle name="_5010_BM Adjustments" xfId="19784" xr:uid="{00000000-0005-0000-0000-0000663C0000}"/>
    <cellStyle name="_5010_Callahan" xfId="19785" xr:uid="{00000000-0005-0000-0000-0000673C0000}"/>
    <cellStyle name="_5010_Callahan " xfId="19786" xr:uid="{00000000-0005-0000-0000-0000683C0000}"/>
    <cellStyle name="_5010_Callahan _1" xfId="19787" xr:uid="{00000000-0005-0000-0000-0000693C0000}"/>
    <cellStyle name="_5010_Callahan 090813 GM 0 Report" xfId="19788" xr:uid="{00000000-0005-0000-0000-00006A3C0000}"/>
    <cellStyle name="_5010_Callahan 091106 GM 0 Report" xfId="19789" xr:uid="{00000000-0005-0000-0000-00006B3C0000}"/>
    <cellStyle name="_5010_CapRidge_WindBoost_Analysis_090709" xfId="19790" xr:uid="{00000000-0005-0000-0000-00006C3C0000}"/>
    <cellStyle name="_5010_Cherokee 2010 - 2014 Budget Forecast" xfId="19791" xr:uid="{00000000-0005-0000-0000-00006D3C0000}"/>
    <cellStyle name="_5010_Copy of Texas Wind Debt Amortization 11-08" xfId="19792" xr:uid="{00000000-0005-0000-0000-00006E3C0000}"/>
    <cellStyle name="_5010_Debt Service Coverage Ratio-TEXAS WIND Historical  Forecast" xfId="19793" xr:uid="{00000000-0005-0000-0000-00006F3C0000}"/>
    <cellStyle name="_5010_Fees" xfId="19794" xr:uid="{00000000-0005-0000-0000-0000703C0000}"/>
    <cellStyle name="_5010_FPL Georgia Tax As of October 2010" xfId="19795" xr:uid="{00000000-0005-0000-0000-0000713C0000}"/>
    <cellStyle name="_5010_FPL Georgia Tax As of October 2010_Summary of 2010 Errors Resolutions with Responses" xfId="19796" xr:uid="{00000000-0005-0000-0000-0000723C0000}"/>
    <cellStyle name="_5010_Group Prov M11 09" xfId="19797" xr:uid="{00000000-0005-0000-0000-0000733C0000}"/>
    <cellStyle name="_5010_Group Prov M11 09 2" xfId="19798" xr:uid="{00000000-0005-0000-0000-0000743C0000}"/>
    <cellStyle name="_5010_Group Prov M11 09_March_LTD_Premium" xfId="19799" xr:uid="{00000000-0005-0000-0000-0000753C0000}"/>
    <cellStyle name="_5010_Group Prov M11 09_Nov Self Admin LTD Income Premium - CIGNA" xfId="19800" xr:uid="{00000000-0005-0000-0000-0000763C0000}"/>
    <cellStyle name="_5010_Group Prov M11 09_Summary Unrounded" xfId="19801" xr:uid="{00000000-0005-0000-0000-0000773C0000}"/>
    <cellStyle name="_5010_HH3 WindBoost Analysis (with PTC and REC)" xfId="19802" xr:uid="{00000000-0005-0000-0000-0000783C0000}"/>
    <cellStyle name="_5010_Horse Hollow 1 090813 GM 0 Report" xfId="19803" xr:uid="{00000000-0005-0000-0000-0000793C0000}"/>
    <cellStyle name="_5010_Horse Hollow 1 090911 GM 0 Report" xfId="19804" xr:uid="{00000000-0005-0000-0000-00007A3C0000}"/>
    <cellStyle name="_5010_Inputs" xfId="19805" xr:uid="{00000000-0005-0000-0000-00007B3C0000}"/>
    <cellStyle name="_5010_Inputs 2" xfId="19806" xr:uid="{00000000-0005-0000-0000-00007C3C0000}"/>
    <cellStyle name="_5010_Majestic II 2013 - 2042 Property Tax Forecast est" xfId="19807" xr:uid="{00000000-0005-0000-0000-00007D3C0000}"/>
    <cellStyle name="_5010_March_LTD_Premium" xfId="19808" xr:uid="{00000000-0005-0000-0000-00007E3C0000}"/>
    <cellStyle name="_5010_Nov Self Admin LTD Income Premium - CIGNA" xfId="19809" xr:uid="{00000000-0005-0000-0000-00007F3C0000}"/>
    <cellStyle name="_5010_Summary Unrounded" xfId="19810" xr:uid="{00000000-0005-0000-0000-0000803C0000}"/>
    <cellStyle name="_5010_Tax" xfId="19811" xr:uid="{00000000-0005-0000-0000-0000813C0000}"/>
    <cellStyle name="_5010_Wind Adj_091106" xfId="19812" xr:uid="{00000000-0005-0000-0000-0000823C0000}"/>
    <cellStyle name="_5-yr Pre-tax Inc011702" xfId="19813" xr:uid="{00000000-0005-0000-0000-0000833C0000}"/>
    <cellStyle name="_5-yr Pre-tax Inc011702 2" xfId="19814" xr:uid="{00000000-0005-0000-0000-0000843C0000}"/>
    <cellStyle name="_5-yr Pre-tax Inc011702_#1 Levered Beech Ridge_021109_Grant,Bonus,No PTCs,MACRs,Term Debt NOL" xfId="19815" xr:uid="{00000000-0005-0000-0000-0000853C0000}"/>
    <cellStyle name="_5-yr Pre-tax Inc011702_#1 Levered Beech Ridge_021109_Grant,Bonus,No PTCs,MACRs,Term Debt NOL 2" xfId="19816" xr:uid="{00000000-0005-0000-0000-0000863C0000}"/>
    <cellStyle name="_5-yr Pre-tax Inc011702_#1 LeveredGrand_Ridge_II-III_021009_Grant,Bonus,No PTCs,MACRs,Term Debt, NOL" xfId="19817" xr:uid="{00000000-0005-0000-0000-0000873C0000}"/>
    <cellStyle name="_5-yr Pre-tax Inc011702_#1 LeveredGrand_Ridge_II-III_021009_Grant,Bonus,No PTCs,MACRs,Term Debt, NOL 2" xfId="19818" xr:uid="{00000000-0005-0000-0000-0000883C0000}"/>
    <cellStyle name="_5-yr Pre-tax Inc011702_#1 LeveredGrand_Ridge_II-III_021009_Grant,Bonus,No PTCs,MACRs,Term Debt, NOL_BeechR Pivot Table 12.2.09" xfId="19819" xr:uid="{00000000-0005-0000-0000-0000893C0000}"/>
    <cellStyle name="_5-yr Pre-tax Inc011702_#1 LeveredGrand_Ridge_II-III_021009_Grant,Bonus,No PTCs,MACRs,Term Debt, NOL_BeechR Pivot Table 12.2.09 2" xfId="19820" xr:uid="{00000000-0005-0000-0000-00008A3C0000}"/>
    <cellStyle name="_5-yr Pre-tax Inc011702_1.Inputs" xfId="19821" xr:uid="{00000000-0005-0000-0000-00008B3C0000}"/>
    <cellStyle name="_5-yr Pre-tax Inc011702_2008 IWNA 7.75% 53% ERISA P50 (Invnergy)_FROM JPM" xfId="19822" xr:uid="{00000000-0005-0000-0000-00008C3C0000}"/>
    <cellStyle name="_5-yr Pre-tax Inc011702_2008 IWNA 7.75% 53% ERISA P50 (Invnergy)_FROM JPM 2" xfId="19823" xr:uid="{00000000-0005-0000-0000-00008D3C0000}"/>
    <cellStyle name="_5-yr Pre-tax Inc011702_2008 IWNA Portfolio 09262008 (JPM TE &amp; CE)__TE Assumps" xfId="19824" xr:uid="{00000000-0005-0000-0000-00008E3C0000}"/>
    <cellStyle name="_5-yr Pre-tax Inc011702_2008 IWNA Portfolio 09262008 (JPM TE &amp; CE)__TE Assumps 2" xfId="19825" xr:uid="{00000000-0005-0000-0000-00008F3C0000}"/>
    <cellStyle name="_5-yr Pre-tax Inc011702_2008 IWNA Portfolio 09262008 (JPM TE &amp; CE)__TE Assumps_2008 IWNA v12 7.75% 53% TaxEx P50 (Invenergy)_10242008" xfId="19826" xr:uid="{00000000-0005-0000-0000-0000903C0000}"/>
    <cellStyle name="_5-yr Pre-tax Inc011702_2008 IWNA Portfolio 09262008 (JPM TE &amp; CE)__TE Assumps_2008 IWNA v12 7.75% 53% TaxEx P50 (Invenergy)_10242008 2" xfId="19827" xr:uid="{00000000-0005-0000-0000-0000913C0000}"/>
    <cellStyle name="_5-yr Pre-tax Inc011702_2008 IWNA v12 7.75% 53% TaxEx P50 (Invenergy)_10242008" xfId="19828" xr:uid="{00000000-0005-0000-0000-0000923C0000}"/>
    <cellStyle name="_5-yr Pre-tax Inc011702_2008 IWNA v12 7.75% 53% TaxEx P50 (Invenergy)_10242008 2" xfId="19829" xr:uid="{00000000-0005-0000-0000-0000933C0000}"/>
    <cellStyle name="_5-yr Pre-tax Inc011702_2008 IWNA v12 7.75% 53% TaxEx P50 (Invenergy)_NO HAIRCUTS" xfId="19830" xr:uid="{00000000-0005-0000-0000-0000943C0000}"/>
    <cellStyle name="_5-yr Pre-tax Inc011702_2008 IWNA v12 7.75% 53% TaxEx P50 (Invenergy)_NO HAIRCUTS 2" xfId="19831" xr:uid="{00000000-0005-0000-0000-0000953C0000}"/>
    <cellStyle name="_5-yr Pre-tax Inc011702_AM 03-22-2009 - Citi Cash Grant - 1st qtr cash grant" xfId="19832" xr:uid="{00000000-0005-0000-0000-0000963C0000}"/>
    <cellStyle name="_5-yr Pre-tax Inc011702_Bali_Biomass_Fin_Model_082107" xfId="19833" xr:uid="{00000000-0005-0000-0000-0000973C0000}"/>
    <cellStyle name="_5-yr Pre-tax Inc011702_BeechR Pivot Table 12.2.09" xfId="19834" xr:uid="{00000000-0005-0000-0000-0000983C0000}"/>
    <cellStyle name="_5-yr Pre-tax Inc011702_BeechR Pivot Table 12.2.09 2" xfId="19835" xr:uid="{00000000-0005-0000-0000-0000993C0000}"/>
    <cellStyle name="_5-yr Pre-tax Inc011702_Big Otter 101209 Grant and TE 100.5MW_20mileT" xfId="19836" xr:uid="{00000000-0005-0000-0000-00009A3C0000}"/>
    <cellStyle name="_5-yr Pre-tax Inc011702_Big Otter 101209 Grant and TE 100.5MW_20mileT 2" xfId="19837" xr:uid="{00000000-0005-0000-0000-00009B3C0000}"/>
    <cellStyle name="_5-yr Pre-tax Inc011702_Bish Hill_$77.5_lowncf_ Bundled Price_Lenders_092909" xfId="19838" xr:uid="{00000000-0005-0000-0000-00009C3C0000}"/>
    <cellStyle name="_5-yr Pre-tax Inc011702_Bish Hill_$77.5_lowncf_ Bundled Price_Lenders_092909 2" xfId="19839" xr:uid="{00000000-0005-0000-0000-00009D3C0000}"/>
    <cellStyle name="_5-yr Pre-tax Inc011702_BishHilll_1.25M per WTG with $72 bundled price_200MWs_BF" xfId="19840" xr:uid="{00000000-0005-0000-0000-00009E3C0000}"/>
    <cellStyle name="_5-yr Pre-tax Inc011702_BishHilll_1.25M per WTG with $72 bundled price_200MWs_BF 2" xfId="19841" xr:uid="{00000000-0005-0000-0000-00009F3C0000}"/>
    <cellStyle name="_5-yr Pre-tax Inc011702_Bishop Hill_Grant_082409_200MW" xfId="19842" xr:uid="{00000000-0005-0000-0000-0000A03C0000}"/>
    <cellStyle name="_5-yr Pre-tax Inc011702_Bishop Hill_Grant_082409_200MW 2" xfId="19843" xr:uid="{00000000-0005-0000-0000-0000A13C0000}"/>
    <cellStyle name="_5-yr Pre-tax Inc011702_Buzzard Creek_250MW_PTC_010610" xfId="19844" xr:uid="{00000000-0005-0000-0000-0000A23C0000}"/>
    <cellStyle name="_5-yr Pre-tax Inc011702_Buzzard Creek_250MW_PTC_010610 2" xfId="19845" xr:uid="{00000000-0005-0000-0000-0000A33C0000}"/>
    <cellStyle name="_5-yr Pre-tax Inc011702_California Ridge 120109 and 200MW" xfId="19846" xr:uid="{00000000-0005-0000-0000-0000A43C0000}"/>
    <cellStyle name="_5-yr Pre-tax Inc011702_California Ridge 120109 and 200MW 2" xfId="19847" xr:uid="{00000000-0005-0000-0000-0000A53C0000}"/>
    <cellStyle name="_5-yr Pre-tax Inc011702_California Ridge_042909_Grant and TE_99M_as bid" xfId="19848" xr:uid="{00000000-0005-0000-0000-0000A63C0000}"/>
    <cellStyle name="_5-yr Pre-tax Inc011702_California Ridge_042909_Grant and TE_99M_as bid 2" xfId="19849" xr:uid="{00000000-0005-0000-0000-0000A73C0000}"/>
    <cellStyle name="_5-yr Pre-tax Inc011702_California Ridge_042909_Grant and TE_99Mw" xfId="19850" xr:uid="{00000000-0005-0000-0000-0000A83C0000}"/>
    <cellStyle name="_5-yr Pre-tax Inc011702_California Ridge_042909_Grant and TE_99Mw 2" xfId="19851" xr:uid="{00000000-0005-0000-0000-0000A93C0000}"/>
    <cellStyle name="_5-yr Pre-tax Inc011702_Copy of NEW Levered GRIIIII_03312009_MCF v2" xfId="19852" xr:uid="{00000000-0005-0000-0000-0000AA3C0000}"/>
    <cellStyle name="_5-yr Pre-tax Inc011702_Copy of NEW Levered GRIIIII_03312009_MCF v2 2" xfId="19853" xr:uid="{00000000-0005-0000-0000-0000AB3C0000}"/>
    <cellStyle name="_5-yr Pre-tax Inc011702_Copy of NEW Levered GRIIIII_03312009_MCF v2_BeechR Pivot Table 12.2.09" xfId="19854" xr:uid="{00000000-0005-0000-0000-0000AC3C0000}"/>
    <cellStyle name="_5-yr Pre-tax Inc011702_Copy of NEW Levered GRIIIII_03312009_MCF v2_BeechR Pivot Table 12.2.09 2" xfId="19855" xr:uid="{00000000-0005-0000-0000-0000AD3C0000}"/>
    <cellStyle name="_5-yr Pre-tax Inc011702_Copy of Vento III v27i P50 1st" xfId="19856" xr:uid="{00000000-0005-0000-0000-0000AE3C0000}"/>
    <cellStyle name="_5-yr Pre-tax Inc011702_G&amp;A_reports" xfId="19857" xr:uid="{00000000-0005-0000-0000-0000AF3C0000}"/>
    <cellStyle name="_5-yr Pre-tax Inc011702_GRE 03252009_tpm_tables" xfId="19858" xr:uid="{00000000-0005-0000-0000-0000B03C0000}"/>
    <cellStyle name="_5-yr Pre-tax Inc011702_GRE 03252009_tpm_tables 2" xfId="19859" xr:uid="{00000000-0005-0000-0000-0000B13C0000}"/>
    <cellStyle name="_5-yr Pre-tax Inc011702_GRE 03252009_tpm_tables_BeechR Pivot Table 12.2.09" xfId="19860" xr:uid="{00000000-0005-0000-0000-0000B23C0000}"/>
    <cellStyle name="_5-yr Pre-tax Inc011702_GRE 03252009_tpm_tables_BeechR Pivot Table 12.2.09 2" xfId="19861" xr:uid="{00000000-0005-0000-0000-0000B33C0000}"/>
    <cellStyle name="_5-yr Pre-tax Inc011702_Hardin Grant 08312009_300MW" xfId="19862" xr:uid="{00000000-0005-0000-0000-0000B43C0000}"/>
    <cellStyle name="_5-yr Pre-tax Inc011702_Hardin Grant 08312009_300MW 2" xfId="19863" xr:uid="{00000000-0005-0000-0000-0000B53C0000}"/>
    <cellStyle name="_5-yr Pre-tax Inc011702_Inputs-General" xfId="19864" xr:uid="{00000000-0005-0000-0000-0000B63C0000}"/>
    <cellStyle name="_5-yr Pre-tax Inc011702_Inputs-General 2" xfId="19865" xr:uid="{00000000-0005-0000-0000-0000B73C0000}"/>
    <cellStyle name="_5-yr Pre-tax Inc011702_Invenergy Model -- 9-5-08 base" xfId="19866" xr:uid="{00000000-0005-0000-0000-0000B83C0000}"/>
    <cellStyle name="_5-yr Pre-tax Inc011702_Invenergy Model -- 9-5-08 base 2" xfId="19867" xr:uid="{00000000-0005-0000-0000-0000B93C0000}"/>
    <cellStyle name="_5-yr Pre-tax Inc011702_IWNA 3-Pack ECCA Sheldon Funding 03202009" xfId="19868" xr:uid="{00000000-0005-0000-0000-0000BA3C0000}"/>
    <cellStyle name="_5-yr Pre-tax Inc011702_IWNA 3-Pack ECCA Sheldon Funding 03202009 2" xfId="19869" xr:uid="{00000000-0005-0000-0000-0000BB3C0000}"/>
    <cellStyle name="_5-yr Pre-tax Inc011702_IWNA Ptfl v2 10yr 7.25% $320 upfront 99% hedge loss P50" xfId="19870" xr:uid="{00000000-0005-0000-0000-0000BC3C0000}"/>
    <cellStyle name="_5-yr Pre-tax Inc011702_IWNA Ptfl v2 10yr 7.25% $320 upfront 99% hedge loss P50 2" xfId="19871" xr:uid="{00000000-0005-0000-0000-0000BD3C0000}"/>
    <cellStyle name="_5-yr Pre-tax Inc011702_IWNA v1 10yr 7.25% $290 upfront no bonus 42% 2009 tax realloc P50" xfId="19872" xr:uid="{00000000-0005-0000-0000-0000BE3C0000}"/>
    <cellStyle name="_5-yr Pre-tax Inc011702_IWNA v1 10yr 7.25% $290 upfront no bonus 42% 2009 tax realloc P50 2" xfId="19873" xr:uid="{00000000-0005-0000-0000-0000BF3C0000}"/>
    <cellStyle name="_5-yr Pre-tax Inc011702_IWNA v1 10yr 7.25% $290 upfront no bonus 42% 2009 tax realloc P50_2008 IWNA JPM TE Model 11032008 (ERISA Dep &amp; Full Haircuts)_275M" xfId="19874" xr:uid="{00000000-0005-0000-0000-0000C03C0000}"/>
    <cellStyle name="_5-yr Pre-tax Inc011702_IWNA v1 10yr 7.25% $290 upfront no bonus 42% 2009 tax realloc P50_2008 IWNA JPM TE Model 11032008 (ERISA Dep &amp; Full Haircuts)_275M 2" xfId="19875" xr:uid="{00000000-0005-0000-0000-0000C13C0000}"/>
    <cellStyle name="_5-yr Pre-tax Inc011702_IWNA v1 10yr 7.25% $290 upfront no bonus 42% 2009 tax realloc P50_2008 IWNA v12 7.75% 53% TaxEx P50 (Invenergy)_10242008" xfId="19876" xr:uid="{00000000-0005-0000-0000-0000C23C0000}"/>
    <cellStyle name="_5-yr Pre-tax Inc011702_IWNA v1 10yr 7.25% $290 upfront no bonus 42% 2009 tax realloc P50_2008 IWNA v12 7.75% 53% TaxEx P50 (Invenergy)_10242008 2" xfId="19877" xr:uid="{00000000-0005-0000-0000-0000C33C0000}"/>
    <cellStyle name="_5-yr Pre-tax Inc011702_Ledge_0416_Grant and TE" xfId="19878" xr:uid="{00000000-0005-0000-0000-0000C43C0000}"/>
    <cellStyle name="_5-yr Pre-tax Inc011702_Ledge_0416_Grant and TE 2" xfId="19879" xr:uid="{00000000-0005-0000-0000-0000C53C0000}"/>
    <cellStyle name="_5-yr Pre-tax Inc011702_Levered Beech Ridge _100709" xfId="19880" xr:uid="{00000000-0005-0000-0000-0000C63C0000}"/>
    <cellStyle name="_5-yr Pre-tax Inc011702_Levered Beech Ridge _100709 2" xfId="19881" xr:uid="{00000000-0005-0000-0000-0000C73C0000}"/>
    <cellStyle name="_5-yr Pre-tax Inc011702_Levered Beech Ridge _100709_BeechR Pivot Table 12.2.09" xfId="19882" xr:uid="{00000000-0005-0000-0000-0000C83C0000}"/>
    <cellStyle name="_5-yr Pre-tax Inc011702_Levered Beech Ridge _100709_BeechR Pivot Table 12.2.09 2" xfId="19883" xr:uid="{00000000-0005-0000-0000-0000C93C0000}"/>
    <cellStyle name="_5-yr Pre-tax Inc011702_Levered Beech Ridge _102709" xfId="19884" xr:uid="{00000000-0005-0000-0000-0000CA3C0000}"/>
    <cellStyle name="_5-yr Pre-tax Inc011702_Levered Beech Ridge _102709 2" xfId="19885" xr:uid="{00000000-0005-0000-0000-0000CB3C0000}"/>
    <cellStyle name="_5-yr Pre-tax Inc011702_Levered Beech Ridge _102709_BeechR Pivot Table 12.2.09" xfId="19886" xr:uid="{00000000-0005-0000-0000-0000CC3C0000}"/>
    <cellStyle name="_5-yr Pre-tax Inc011702_Levered Beech Ridge _102709_BeechR Pivot Table 12.2.09 2" xfId="19887" xr:uid="{00000000-0005-0000-0000-0000CD3C0000}"/>
    <cellStyle name="_5-yr Pre-tax Inc011702_Levered Beech Ridge _110209" xfId="19888" xr:uid="{00000000-0005-0000-0000-0000CE3C0000}"/>
    <cellStyle name="_5-yr Pre-tax Inc011702_Levered Beech Ridge _110209 2" xfId="19889" xr:uid="{00000000-0005-0000-0000-0000CF3C0000}"/>
    <cellStyle name="_5-yr Pre-tax Inc011702_Levered Beech Ridge _110209_BeechR Pivot Table 12.2.09" xfId="19890" xr:uid="{00000000-0005-0000-0000-0000D03C0000}"/>
    <cellStyle name="_5-yr Pre-tax Inc011702_Levered Beech Ridge _110209_BeechR Pivot Table 12.2.09 2" xfId="19891" xr:uid="{00000000-0005-0000-0000-0000D13C0000}"/>
    <cellStyle name="_5-yr Pre-tax Inc011702_Levered Grand Ridge Exp 07082009_LIVE" xfId="19892" xr:uid="{00000000-0005-0000-0000-0000D23C0000}"/>
    <cellStyle name="_5-yr Pre-tax Inc011702_Levered Grand Ridge Exp 07082009_LIVE 2" xfId="19893" xr:uid="{00000000-0005-0000-0000-0000D33C0000}"/>
    <cellStyle name="_5-yr Pre-tax Inc011702_Levered Grand Ridge Exp 07082009_LIVE_BeechR Pivot Table 12.2.09" xfId="19894" xr:uid="{00000000-0005-0000-0000-0000D43C0000}"/>
    <cellStyle name="_5-yr Pre-tax Inc011702_Levered Grand Ridge Exp 07082009_LIVE_BeechR Pivot Table 12.2.09 2" xfId="19895" xr:uid="{00000000-0005-0000-0000-0000D53C0000}"/>
    <cellStyle name="_5-yr Pre-tax Inc011702_Levered Grand Ridge Exp_05042009" xfId="19896" xr:uid="{00000000-0005-0000-0000-0000D63C0000}"/>
    <cellStyle name="_5-yr Pre-tax Inc011702_Levered Grand Ridge Exp_05042009 2" xfId="19897" xr:uid="{00000000-0005-0000-0000-0000D73C0000}"/>
    <cellStyle name="_5-yr Pre-tax Inc011702_Levered Grand Ridge Exp_05042009_BeechR Pivot Table 12.2.09" xfId="19898" xr:uid="{00000000-0005-0000-0000-0000D83C0000}"/>
    <cellStyle name="_5-yr Pre-tax Inc011702_Levered Grand Ridge Exp_05042009_BeechR Pivot Table 12.2.09 2" xfId="19899" xr:uid="{00000000-0005-0000-0000-0000D93C0000}"/>
    <cellStyle name="_5-yr Pre-tax Inc011702_NEW GRII_III Debt_032509 v1 (2)" xfId="19900" xr:uid="{00000000-0005-0000-0000-0000DA3C0000}"/>
    <cellStyle name="_5-yr Pre-tax Inc011702_NEW GRII_III Debt_032509 v1 (2) 2" xfId="19901" xr:uid="{00000000-0005-0000-0000-0000DB3C0000}"/>
    <cellStyle name="_5-yr Pre-tax Inc011702_NEW GRII_III Debt_032509 v1 (2)_BeechR Pivot Table 12.2.09" xfId="19902" xr:uid="{00000000-0005-0000-0000-0000DC3C0000}"/>
    <cellStyle name="_5-yr Pre-tax Inc011702_NEW GRII_III Debt_032509 v1 (2)_BeechR Pivot Table 12.2.09 2" xfId="19903" xr:uid="{00000000-0005-0000-0000-0000DD3C0000}"/>
    <cellStyle name="_5-yr Pre-tax Inc011702_NEW Levered GRII&amp;III_04092009_MCF v1" xfId="19904" xr:uid="{00000000-0005-0000-0000-0000DE3C0000}"/>
    <cellStyle name="_5-yr Pre-tax Inc011702_NEW Levered GRII&amp;III_04092009_MCF v1 2" xfId="19905" xr:uid="{00000000-0005-0000-0000-0000DF3C0000}"/>
    <cellStyle name="_5-yr Pre-tax Inc011702_NEW Levered GRII&amp;III_04092009_MCF v1_BeechR Pivot Table 12.2.09" xfId="19906" xr:uid="{00000000-0005-0000-0000-0000E03C0000}"/>
    <cellStyle name="_5-yr Pre-tax Inc011702_NEW Levered GRII&amp;III_04092009_MCF v1_BeechR Pivot Table 12.2.09 2" xfId="19907" xr:uid="{00000000-0005-0000-0000-0000E13C0000}"/>
    <cellStyle name="_5-yr Pre-tax Inc011702_Oceana_142MW_Vesta1.8_101909" xfId="19908" xr:uid="{00000000-0005-0000-0000-0000E23C0000}"/>
    <cellStyle name="_5-yr Pre-tax Inc011702_Oceana_142MW_Vesta1.8_101909 2" xfId="19909" xr:uid="{00000000-0005-0000-0000-0000E33C0000}"/>
    <cellStyle name="_5-yr Pre-tax Inc011702_Raleigh Model (78MW) 09082009_V2" xfId="19910" xr:uid="{00000000-0005-0000-0000-0000E43C0000}"/>
    <cellStyle name="_5-yr Pre-tax Inc011702_Raleigh Model (78MW) 09082009_V2 2" xfId="19911" xr:uid="{00000000-0005-0000-0000-0000E53C0000}"/>
    <cellStyle name="_5-yr Pre-tax Inc011702_Raleigh Model (78MW) 09082009_V2_BeechR Pivot Table 12.2.09" xfId="19912" xr:uid="{00000000-0005-0000-0000-0000E63C0000}"/>
    <cellStyle name="_5-yr Pre-tax Inc011702_Raleigh Model (78MW) 09082009_V2_BeechR Pivot Table 12.2.09 2" xfId="19913" xr:uid="{00000000-0005-0000-0000-0000E73C0000}"/>
    <cellStyle name="_5-yr Pre-tax Inc011702_Sheet1" xfId="19914" xr:uid="{00000000-0005-0000-0000-0000E83C0000}"/>
    <cellStyle name="_5-yr Pre-tax Inc011702_Sheet1 2" xfId="19915" xr:uid="{00000000-0005-0000-0000-0000E93C0000}"/>
    <cellStyle name="_5-yr Pre-tax Inc011702_Sweden Hills 51MW_081809_AEP bid" xfId="19916" xr:uid="{00000000-0005-0000-0000-0000EA3C0000}"/>
    <cellStyle name="_5-yr Pre-tax Inc011702_Sweden Hills 51MW_081809_AEP bid 2" xfId="19917" xr:uid="{00000000-0005-0000-0000-0000EB3C0000}"/>
    <cellStyle name="_5-yr Pre-tax Inc011702_Tri-County Wind_042409_Grant and TE_as bid" xfId="19918" xr:uid="{00000000-0005-0000-0000-0000EC3C0000}"/>
    <cellStyle name="_5-yr Pre-tax Inc011702_Tri-County Wind_042409_Grant and TE_as bid 2" xfId="19919" xr:uid="{00000000-0005-0000-0000-0000ED3C0000}"/>
    <cellStyle name="_5-yr Pre-tax Inc011702_Tri-County Wind_101309_Grant and TE_200MW_1.6XLE" xfId="19920" xr:uid="{00000000-0005-0000-0000-0000EE3C0000}"/>
    <cellStyle name="_5-yr Pre-tax Inc011702_Tri-County Wind_101309_Grant and TE_200MW_1.6XLE 2" xfId="19921" xr:uid="{00000000-0005-0000-0000-0000EF3C0000}"/>
    <cellStyle name="_5-yr Pre-tax Inc011702_Tri-County Wind_101509_Grant and TE_200MW_1.6XLE" xfId="19922" xr:uid="{00000000-0005-0000-0000-0000F03C0000}"/>
    <cellStyle name="_5-yr Pre-tax Inc011702_Tri-County Wind_101509_Grant and TE_200MW_1.6XLE 2" xfId="19923" xr:uid="{00000000-0005-0000-0000-0000F13C0000}"/>
    <cellStyle name="_5-yr Pre-tax Inc011702_Turkey Track Completion Reserve Acct_11 10 08" xfId="19924" xr:uid="{00000000-0005-0000-0000-0000F23C0000}"/>
    <cellStyle name="_5-yr Pre-tax Inc011702_Turkey Track Completion Reserve Acct_11 10 08 2" xfId="19925" xr:uid="{00000000-0005-0000-0000-0000F33C0000}"/>
    <cellStyle name="_5-yr Pre-tax Inc011702_Unlev McAdoo &amp; GR Combined 10242008-funding v8" xfId="19926" xr:uid="{00000000-0005-0000-0000-0000F43C0000}"/>
    <cellStyle name="_5-yr Pre-tax Inc011702_Unlev McAdoo &amp; GR Combined 10242008-funding v8 2" xfId="19927" xr:uid="{00000000-0005-0000-0000-0000F53C0000}"/>
    <cellStyle name="_5-yr Pre-tax Inc011702_Unlev McAdoo &amp; GR Combined 10242008-funding v8_BeechR Pivot Table 12.2.09" xfId="19928" xr:uid="{00000000-0005-0000-0000-0000F63C0000}"/>
    <cellStyle name="_5-yr Pre-tax Inc011702_Unlev McAdoo &amp; GR Combined 10242008-funding v8_BeechR Pivot Table 12.2.09 2" xfId="19929" xr:uid="{00000000-0005-0000-0000-0000F73C0000}"/>
    <cellStyle name="_5-yr Pre-tax Inc011702_Unlev McAdoo &amp; GR Combined 10242008-funding v8_Sheet1" xfId="19930" xr:uid="{00000000-0005-0000-0000-0000F83C0000}"/>
    <cellStyle name="_5-yr Pre-tax Inc011702_Unlev McAdoo &amp; GR Combined 10242008-funding v8_Sheet1 2" xfId="19931" xr:uid="{00000000-0005-0000-0000-0000F93C0000}"/>
    <cellStyle name="_5-yr Pre-tax Inc011702_Unlevered_Beech_Ridge_100_5MW_021009_optimized NCF" xfId="19932" xr:uid="{00000000-0005-0000-0000-0000FA3C0000}"/>
    <cellStyle name="_5-yr Pre-tax Inc011702_Unlevered_Beech_Ridge_100_5MW_021009_optimized NCF 2" xfId="19933" xr:uid="{00000000-0005-0000-0000-0000FB3C0000}"/>
    <cellStyle name="_5-yr Pre-tax Inc011702_Vantage Cash FLow 100609" xfId="19934" xr:uid="{00000000-0005-0000-0000-0000FC3C0000}"/>
    <cellStyle name="_5-yr Pre-tax Inc011702_Vantage Cash FLow 100609 2" xfId="19935" xr:uid="{00000000-0005-0000-0000-0000FD3C0000}"/>
    <cellStyle name="_5-yr Pre-tax Inc011702_Vantage Model_PGE 15yr PPA_062409" xfId="19936" xr:uid="{00000000-0005-0000-0000-0000FE3C0000}"/>
    <cellStyle name="_5-yr Pre-tax Inc011702_Vantage Model_PGE 15yr PPA_062409 2" xfId="19937" xr:uid="{00000000-0005-0000-0000-0000FF3C0000}"/>
    <cellStyle name="_5-yr Pre-tax Inc011702_Vantage Model_PGE 15yr PPA_073009_JAR" xfId="19938" xr:uid="{00000000-0005-0000-0000-0000003D0000}"/>
    <cellStyle name="_5-yr Pre-tax Inc011702_Vantage Model_PGE 15yr PPA_073009_JAR 2" xfId="19939" xr:uid="{00000000-0005-0000-0000-0000013D0000}"/>
    <cellStyle name="_5-yr Pre-tax Inc011702_Vantage Model_PGE 15yr PPA_100909" xfId="19940" xr:uid="{00000000-0005-0000-0000-0000023D0000}"/>
    <cellStyle name="_5-yr Pre-tax Inc011702_Vantage Model_PGE 15yr PPA_100909 2" xfId="19941" xr:uid="{00000000-0005-0000-0000-0000033D0000}"/>
    <cellStyle name="_5-yr Pre-tax Inc011702_Vento III v17i (8.9% Haircut, 60% Tax)" xfId="19942" xr:uid="{00000000-0005-0000-0000-0000043D0000}"/>
    <cellStyle name="_5-yr Pre-tax Inc011702_Vento III v22i (Haircut, 6Y CF, 76% tax)" xfId="19943" xr:uid="{00000000-0005-0000-0000-0000053D0000}"/>
    <cellStyle name="_5-yr Pre-tax Inc011702_Vento III v28g Base" xfId="19944" xr:uid="{00000000-0005-0000-0000-0000063D0000}"/>
    <cellStyle name="_5-yr Pre-tax Inc011702_Vento III v28k JPMyyy" xfId="19945" xr:uid="{00000000-0005-0000-0000-0000073D0000}"/>
    <cellStyle name="_5-yr Pre-tax Inc011702_White Oak_67.5_150MW_110409_OUR CASE" xfId="19946" xr:uid="{00000000-0005-0000-0000-0000083D0000}"/>
    <cellStyle name="_5-yr Pre-tax Inc011702_White Oak_67.5_150MW_110409_OUR CASE 2" xfId="19947" xr:uid="{00000000-0005-0000-0000-0000093D0000}"/>
    <cellStyle name="_6006" xfId="57" xr:uid="{00000000-0005-0000-0000-00000A3D0000}"/>
    <cellStyle name="_6006 2" xfId="58" xr:uid="{00000000-0005-0000-0000-00000B3D0000}"/>
    <cellStyle name="_6006 2 2" xfId="59" xr:uid="{00000000-0005-0000-0000-00000C3D0000}"/>
    <cellStyle name="_6006 3" xfId="60" xr:uid="{00000000-0005-0000-0000-00000D3D0000}"/>
    <cellStyle name="_6006 3 2" xfId="19948" xr:uid="{00000000-0005-0000-0000-00000E3D0000}"/>
    <cellStyle name="_6006 4" xfId="61" xr:uid="{00000000-0005-0000-0000-00000F3D0000}"/>
    <cellStyle name="_6006 4 2" xfId="19949" xr:uid="{00000000-0005-0000-0000-0000103D0000}"/>
    <cellStyle name="_6006 5" xfId="19950" xr:uid="{00000000-0005-0000-0000-0000113D0000}"/>
    <cellStyle name="_6006 5 2" xfId="19951" xr:uid="{00000000-0005-0000-0000-0000123D0000}"/>
    <cellStyle name="_6006 6" xfId="19952" xr:uid="{00000000-0005-0000-0000-0000133D0000}"/>
    <cellStyle name="_6006_2008 FPL Group Tax Workpapers" xfId="19953" xr:uid="{00000000-0005-0000-0000-0000143D0000}"/>
    <cellStyle name="_6006_2008 FPL Group Tax Workpapers_Budget Support 2012-09 2013-15 Benefit Programs v5 with NEER Barg Update" xfId="19954" xr:uid="{00000000-0005-0000-0000-0000153D0000}"/>
    <cellStyle name="_6006_2008 FPL Group Tax Workpapers_LTD-FAS 112 Summary" xfId="19955" xr:uid="{00000000-0005-0000-0000-0000163D0000}"/>
    <cellStyle name="_6006_BASIS ADJ" xfId="19956" xr:uid="{00000000-0005-0000-0000-0000173D0000}"/>
    <cellStyle name="_6006_BM Adjustments" xfId="19957" xr:uid="{00000000-0005-0000-0000-0000183D0000}"/>
    <cellStyle name="_6006_Callahan" xfId="19958" xr:uid="{00000000-0005-0000-0000-0000193D0000}"/>
    <cellStyle name="_6006_Callahan " xfId="19959" xr:uid="{00000000-0005-0000-0000-00001A3D0000}"/>
    <cellStyle name="_6006_Callahan _1" xfId="19960" xr:uid="{00000000-0005-0000-0000-00001B3D0000}"/>
    <cellStyle name="_6006_Callahan 090813 GM 0 Report" xfId="19961" xr:uid="{00000000-0005-0000-0000-00001C3D0000}"/>
    <cellStyle name="_6006_Callahan 091106 GM 0 Report" xfId="19962" xr:uid="{00000000-0005-0000-0000-00001D3D0000}"/>
    <cellStyle name="_6006_CapRidge_WindBoost_Analysis_090709" xfId="19963" xr:uid="{00000000-0005-0000-0000-00001E3D0000}"/>
    <cellStyle name="_6006_Cherokee 2010 - 2014 Budget Forecast" xfId="19964" xr:uid="{00000000-0005-0000-0000-00001F3D0000}"/>
    <cellStyle name="_6006_Copy of Texas Wind Debt Amortization 11-08" xfId="19965" xr:uid="{00000000-0005-0000-0000-0000203D0000}"/>
    <cellStyle name="_6006_Debt Service Coverage Ratio-TEXAS WIND Historical  Forecast" xfId="19966" xr:uid="{00000000-0005-0000-0000-0000213D0000}"/>
    <cellStyle name="_6006_Fees" xfId="19967" xr:uid="{00000000-0005-0000-0000-0000223D0000}"/>
    <cellStyle name="_6006_FPL Georgia Tax As of October 2010" xfId="19968" xr:uid="{00000000-0005-0000-0000-0000233D0000}"/>
    <cellStyle name="_6006_FPL Georgia Tax As of October 2010_Summary of 2010 Errors Resolutions with Responses" xfId="19969" xr:uid="{00000000-0005-0000-0000-0000243D0000}"/>
    <cellStyle name="_6006_Group Prov M11 09" xfId="19970" xr:uid="{00000000-0005-0000-0000-0000253D0000}"/>
    <cellStyle name="_6006_Group Prov M11 09 2" xfId="19971" xr:uid="{00000000-0005-0000-0000-0000263D0000}"/>
    <cellStyle name="_6006_Group Prov M11 09_March_LTD_Premium" xfId="19972" xr:uid="{00000000-0005-0000-0000-0000273D0000}"/>
    <cellStyle name="_6006_Group Prov M11 09_Nov Self Admin LTD Income Premium - CIGNA" xfId="19973" xr:uid="{00000000-0005-0000-0000-0000283D0000}"/>
    <cellStyle name="_6006_Group Prov M11 09_Summary Unrounded" xfId="19974" xr:uid="{00000000-0005-0000-0000-0000293D0000}"/>
    <cellStyle name="_6006_HH3 WindBoost Analysis (with PTC and REC)" xfId="19975" xr:uid="{00000000-0005-0000-0000-00002A3D0000}"/>
    <cellStyle name="_6006_Horse Hollow 1 090813 GM 0 Report" xfId="19976" xr:uid="{00000000-0005-0000-0000-00002B3D0000}"/>
    <cellStyle name="_6006_Horse Hollow 1 090911 GM 0 Report" xfId="19977" xr:uid="{00000000-0005-0000-0000-00002C3D0000}"/>
    <cellStyle name="_6006_Inputs" xfId="19978" xr:uid="{00000000-0005-0000-0000-00002D3D0000}"/>
    <cellStyle name="_6006_Inputs 2" xfId="19979" xr:uid="{00000000-0005-0000-0000-00002E3D0000}"/>
    <cellStyle name="_6006_Majestic II 2013 - 2042 Property Tax Forecast est" xfId="19980" xr:uid="{00000000-0005-0000-0000-00002F3D0000}"/>
    <cellStyle name="_6006_March_LTD_Premium" xfId="19981" xr:uid="{00000000-0005-0000-0000-0000303D0000}"/>
    <cellStyle name="_6006_Nov Self Admin LTD Income Premium - CIGNA" xfId="19982" xr:uid="{00000000-0005-0000-0000-0000313D0000}"/>
    <cellStyle name="_6006_Summary Unrounded" xfId="19983" xr:uid="{00000000-0005-0000-0000-0000323D0000}"/>
    <cellStyle name="_6006_Tax" xfId="19984" xr:uid="{00000000-0005-0000-0000-0000333D0000}"/>
    <cellStyle name="_6006_Wind Adj_091106" xfId="19985" xr:uid="{00000000-0005-0000-0000-0000343D0000}"/>
    <cellStyle name="_6008" xfId="62" xr:uid="{00000000-0005-0000-0000-0000353D0000}"/>
    <cellStyle name="_6008 2" xfId="63" xr:uid="{00000000-0005-0000-0000-0000363D0000}"/>
    <cellStyle name="_6008 2 2" xfId="64" xr:uid="{00000000-0005-0000-0000-0000373D0000}"/>
    <cellStyle name="_6008 3" xfId="65" xr:uid="{00000000-0005-0000-0000-0000383D0000}"/>
    <cellStyle name="_6008 3 2" xfId="19986" xr:uid="{00000000-0005-0000-0000-0000393D0000}"/>
    <cellStyle name="_6008 4" xfId="66" xr:uid="{00000000-0005-0000-0000-00003A3D0000}"/>
    <cellStyle name="_6008 4 2" xfId="19987" xr:uid="{00000000-0005-0000-0000-00003B3D0000}"/>
    <cellStyle name="_6008 5" xfId="19988" xr:uid="{00000000-0005-0000-0000-00003C3D0000}"/>
    <cellStyle name="_6008 5 2" xfId="19989" xr:uid="{00000000-0005-0000-0000-00003D3D0000}"/>
    <cellStyle name="_6008 6" xfId="19990" xr:uid="{00000000-0005-0000-0000-00003E3D0000}"/>
    <cellStyle name="_6008_2008 FPL Group Tax Workpapers" xfId="19991" xr:uid="{00000000-0005-0000-0000-00003F3D0000}"/>
    <cellStyle name="_6008_2008 FPL Group Tax Workpapers_Budget Support 2012-09 2013-15 Benefit Programs v5 with NEER Barg Update" xfId="19992" xr:uid="{00000000-0005-0000-0000-0000403D0000}"/>
    <cellStyle name="_6008_2008 FPL Group Tax Workpapers_LTD-FAS 112 Summary" xfId="19993" xr:uid="{00000000-0005-0000-0000-0000413D0000}"/>
    <cellStyle name="_6008_BASIS ADJ" xfId="19994" xr:uid="{00000000-0005-0000-0000-0000423D0000}"/>
    <cellStyle name="_6008_BM Adjustments" xfId="19995" xr:uid="{00000000-0005-0000-0000-0000433D0000}"/>
    <cellStyle name="_6008_Callahan" xfId="19996" xr:uid="{00000000-0005-0000-0000-0000443D0000}"/>
    <cellStyle name="_6008_Callahan " xfId="19997" xr:uid="{00000000-0005-0000-0000-0000453D0000}"/>
    <cellStyle name="_6008_Callahan _1" xfId="19998" xr:uid="{00000000-0005-0000-0000-0000463D0000}"/>
    <cellStyle name="_6008_Callahan 090813 GM 0 Report" xfId="19999" xr:uid="{00000000-0005-0000-0000-0000473D0000}"/>
    <cellStyle name="_6008_Callahan 091106 GM 0 Report" xfId="20000" xr:uid="{00000000-0005-0000-0000-0000483D0000}"/>
    <cellStyle name="_6008_CapRidge_WindBoost_Analysis_090709" xfId="20001" xr:uid="{00000000-0005-0000-0000-0000493D0000}"/>
    <cellStyle name="_6008_Cherokee 2010 - 2014 Budget Forecast" xfId="20002" xr:uid="{00000000-0005-0000-0000-00004A3D0000}"/>
    <cellStyle name="_6008_Copy of Texas Wind Debt Amortization 11-08" xfId="20003" xr:uid="{00000000-0005-0000-0000-00004B3D0000}"/>
    <cellStyle name="_6008_Debt Service Coverage Ratio-TEXAS WIND Historical  Forecast" xfId="20004" xr:uid="{00000000-0005-0000-0000-00004C3D0000}"/>
    <cellStyle name="_6008_Fees" xfId="20005" xr:uid="{00000000-0005-0000-0000-00004D3D0000}"/>
    <cellStyle name="_6008_FPL Georgia Tax As of October 2010" xfId="20006" xr:uid="{00000000-0005-0000-0000-00004E3D0000}"/>
    <cellStyle name="_6008_FPL Georgia Tax As of October 2010_Summary of 2010 Errors Resolutions with Responses" xfId="20007" xr:uid="{00000000-0005-0000-0000-00004F3D0000}"/>
    <cellStyle name="_6008_Group Prov M11 09" xfId="20008" xr:uid="{00000000-0005-0000-0000-0000503D0000}"/>
    <cellStyle name="_6008_Group Prov M11 09 2" xfId="20009" xr:uid="{00000000-0005-0000-0000-0000513D0000}"/>
    <cellStyle name="_6008_Group Prov M11 09_March_LTD_Premium" xfId="20010" xr:uid="{00000000-0005-0000-0000-0000523D0000}"/>
    <cellStyle name="_6008_Group Prov M11 09_Nov Self Admin LTD Income Premium - CIGNA" xfId="20011" xr:uid="{00000000-0005-0000-0000-0000533D0000}"/>
    <cellStyle name="_6008_Group Prov M11 09_Summary Unrounded" xfId="20012" xr:uid="{00000000-0005-0000-0000-0000543D0000}"/>
    <cellStyle name="_6008_HH3 WindBoost Analysis (with PTC and REC)" xfId="20013" xr:uid="{00000000-0005-0000-0000-0000553D0000}"/>
    <cellStyle name="_6008_Horse Hollow 1 090813 GM 0 Report" xfId="20014" xr:uid="{00000000-0005-0000-0000-0000563D0000}"/>
    <cellStyle name="_6008_Horse Hollow 1 090911 GM 0 Report" xfId="20015" xr:uid="{00000000-0005-0000-0000-0000573D0000}"/>
    <cellStyle name="_6008_Inputs" xfId="20016" xr:uid="{00000000-0005-0000-0000-0000583D0000}"/>
    <cellStyle name="_6008_Inputs 2" xfId="20017" xr:uid="{00000000-0005-0000-0000-0000593D0000}"/>
    <cellStyle name="_6008_Majestic II 2013 - 2042 Property Tax Forecast est" xfId="20018" xr:uid="{00000000-0005-0000-0000-00005A3D0000}"/>
    <cellStyle name="_6008_March_LTD_Premium" xfId="20019" xr:uid="{00000000-0005-0000-0000-00005B3D0000}"/>
    <cellStyle name="_6008_Nov Self Admin LTD Income Premium - CIGNA" xfId="20020" xr:uid="{00000000-0005-0000-0000-00005C3D0000}"/>
    <cellStyle name="_6008_Summary Unrounded" xfId="20021" xr:uid="{00000000-0005-0000-0000-00005D3D0000}"/>
    <cellStyle name="_6008_Tax" xfId="20022" xr:uid="{00000000-0005-0000-0000-00005E3D0000}"/>
    <cellStyle name="_6008_Wind Adj_091106" xfId="20023" xr:uid="{00000000-0005-0000-0000-00005F3D0000}"/>
    <cellStyle name="_6009" xfId="67" xr:uid="{00000000-0005-0000-0000-0000603D0000}"/>
    <cellStyle name="_6009 2" xfId="68" xr:uid="{00000000-0005-0000-0000-0000613D0000}"/>
    <cellStyle name="_6009 2 2" xfId="69" xr:uid="{00000000-0005-0000-0000-0000623D0000}"/>
    <cellStyle name="_6009 3" xfId="70" xr:uid="{00000000-0005-0000-0000-0000633D0000}"/>
    <cellStyle name="_6009 3 2" xfId="20024" xr:uid="{00000000-0005-0000-0000-0000643D0000}"/>
    <cellStyle name="_6009 4" xfId="71" xr:uid="{00000000-0005-0000-0000-0000653D0000}"/>
    <cellStyle name="_6009 4 2" xfId="20025" xr:uid="{00000000-0005-0000-0000-0000663D0000}"/>
    <cellStyle name="_6009 5" xfId="20026" xr:uid="{00000000-0005-0000-0000-0000673D0000}"/>
    <cellStyle name="_6009 5 2" xfId="20027" xr:uid="{00000000-0005-0000-0000-0000683D0000}"/>
    <cellStyle name="_6009 6" xfId="20028" xr:uid="{00000000-0005-0000-0000-0000693D0000}"/>
    <cellStyle name="_6009_2008 FPL Group Tax Workpapers" xfId="20029" xr:uid="{00000000-0005-0000-0000-00006A3D0000}"/>
    <cellStyle name="_6009_2008 FPL Group Tax Workpapers_Budget Support 2012-09 2013-15 Benefit Programs v5 with NEER Barg Update" xfId="20030" xr:uid="{00000000-0005-0000-0000-00006B3D0000}"/>
    <cellStyle name="_6009_2008 FPL Group Tax Workpapers_LTD-FAS 112 Summary" xfId="20031" xr:uid="{00000000-0005-0000-0000-00006C3D0000}"/>
    <cellStyle name="_6009_BASIS ADJ" xfId="20032" xr:uid="{00000000-0005-0000-0000-00006D3D0000}"/>
    <cellStyle name="_6009_BM Adjustments" xfId="20033" xr:uid="{00000000-0005-0000-0000-00006E3D0000}"/>
    <cellStyle name="_6009_Callahan" xfId="20034" xr:uid="{00000000-0005-0000-0000-00006F3D0000}"/>
    <cellStyle name="_6009_Callahan " xfId="20035" xr:uid="{00000000-0005-0000-0000-0000703D0000}"/>
    <cellStyle name="_6009_Callahan _1" xfId="20036" xr:uid="{00000000-0005-0000-0000-0000713D0000}"/>
    <cellStyle name="_6009_Callahan 090813 GM 0 Report" xfId="20037" xr:uid="{00000000-0005-0000-0000-0000723D0000}"/>
    <cellStyle name="_6009_Callahan 091106 GM 0 Report" xfId="20038" xr:uid="{00000000-0005-0000-0000-0000733D0000}"/>
    <cellStyle name="_6009_CapRidge_WindBoost_Analysis_090709" xfId="20039" xr:uid="{00000000-0005-0000-0000-0000743D0000}"/>
    <cellStyle name="_6009_Cherokee 2010 - 2014 Budget Forecast" xfId="20040" xr:uid="{00000000-0005-0000-0000-0000753D0000}"/>
    <cellStyle name="_6009_Copy of Texas Wind Debt Amortization 11-08" xfId="20041" xr:uid="{00000000-0005-0000-0000-0000763D0000}"/>
    <cellStyle name="_6009_Debt Service Coverage Ratio-TEXAS WIND Historical  Forecast" xfId="20042" xr:uid="{00000000-0005-0000-0000-0000773D0000}"/>
    <cellStyle name="_6009_Fees" xfId="20043" xr:uid="{00000000-0005-0000-0000-0000783D0000}"/>
    <cellStyle name="_6009_FPL Georgia Tax As of October 2010" xfId="20044" xr:uid="{00000000-0005-0000-0000-0000793D0000}"/>
    <cellStyle name="_6009_FPL Georgia Tax As of October 2010_Summary of 2010 Errors Resolutions with Responses" xfId="20045" xr:uid="{00000000-0005-0000-0000-00007A3D0000}"/>
    <cellStyle name="_6009_Group Prov M11 09" xfId="20046" xr:uid="{00000000-0005-0000-0000-00007B3D0000}"/>
    <cellStyle name="_6009_Group Prov M11 09 2" xfId="20047" xr:uid="{00000000-0005-0000-0000-00007C3D0000}"/>
    <cellStyle name="_6009_Group Prov M11 09_March_LTD_Premium" xfId="20048" xr:uid="{00000000-0005-0000-0000-00007D3D0000}"/>
    <cellStyle name="_6009_Group Prov M11 09_Nov Self Admin LTD Income Premium - CIGNA" xfId="20049" xr:uid="{00000000-0005-0000-0000-00007E3D0000}"/>
    <cellStyle name="_6009_Group Prov M11 09_Summary Unrounded" xfId="20050" xr:uid="{00000000-0005-0000-0000-00007F3D0000}"/>
    <cellStyle name="_6009_HH3 WindBoost Analysis (with PTC and REC)" xfId="20051" xr:uid="{00000000-0005-0000-0000-0000803D0000}"/>
    <cellStyle name="_6009_Horse Hollow 1 090813 GM 0 Report" xfId="20052" xr:uid="{00000000-0005-0000-0000-0000813D0000}"/>
    <cellStyle name="_6009_Horse Hollow 1 090911 GM 0 Report" xfId="20053" xr:uid="{00000000-0005-0000-0000-0000823D0000}"/>
    <cellStyle name="_6009_Inputs" xfId="20054" xr:uid="{00000000-0005-0000-0000-0000833D0000}"/>
    <cellStyle name="_6009_Inputs 2" xfId="20055" xr:uid="{00000000-0005-0000-0000-0000843D0000}"/>
    <cellStyle name="_6009_Majestic II 2013 - 2042 Property Tax Forecast est" xfId="20056" xr:uid="{00000000-0005-0000-0000-0000853D0000}"/>
    <cellStyle name="_6009_March_LTD_Premium" xfId="20057" xr:uid="{00000000-0005-0000-0000-0000863D0000}"/>
    <cellStyle name="_6009_Nov Self Admin LTD Income Premium - CIGNA" xfId="20058" xr:uid="{00000000-0005-0000-0000-0000873D0000}"/>
    <cellStyle name="_6009_Summary Unrounded" xfId="20059" xr:uid="{00000000-0005-0000-0000-0000883D0000}"/>
    <cellStyle name="_6009_Tax" xfId="20060" xr:uid="{00000000-0005-0000-0000-0000893D0000}"/>
    <cellStyle name="_6009_Wind Adj_091106" xfId="20061" xr:uid="{00000000-0005-0000-0000-00008A3D0000}"/>
    <cellStyle name="_6010" xfId="72" xr:uid="{00000000-0005-0000-0000-00008B3D0000}"/>
    <cellStyle name="_6010 2" xfId="73" xr:uid="{00000000-0005-0000-0000-00008C3D0000}"/>
    <cellStyle name="_6010 2 2" xfId="74" xr:uid="{00000000-0005-0000-0000-00008D3D0000}"/>
    <cellStyle name="_6010 3" xfId="75" xr:uid="{00000000-0005-0000-0000-00008E3D0000}"/>
    <cellStyle name="_6010 3 2" xfId="20062" xr:uid="{00000000-0005-0000-0000-00008F3D0000}"/>
    <cellStyle name="_6010 4" xfId="76" xr:uid="{00000000-0005-0000-0000-0000903D0000}"/>
    <cellStyle name="_6010 4 2" xfId="20063" xr:uid="{00000000-0005-0000-0000-0000913D0000}"/>
    <cellStyle name="_6010 5" xfId="20064" xr:uid="{00000000-0005-0000-0000-0000923D0000}"/>
    <cellStyle name="_6010 5 2" xfId="20065" xr:uid="{00000000-0005-0000-0000-0000933D0000}"/>
    <cellStyle name="_6010 6" xfId="20066" xr:uid="{00000000-0005-0000-0000-0000943D0000}"/>
    <cellStyle name="_6010_2008 FPL Group Tax Workpapers" xfId="20067" xr:uid="{00000000-0005-0000-0000-0000953D0000}"/>
    <cellStyle name="_6010_2008 FPL Group Tax Workpapers_Budget Support 2012-09 2013-15 Benefit Programs v5 with NEER Barg Update" xfId="20068" xr:uid="{00000000-0005-0000-0000-0000963D0000}"/>
    <cellStyle name="_6010_2008 FPL Group Tax Workpapers_LTD-FAS 112 Summary" xfId="20069" xr:uid="{00000000-0005-0000-0000-0000973D0000}"/>
    <cellStyle name="_6010_BASIS ADJ" xfId="20070" xr:uid="{00000000-0005-0000-0000-0000983D0000}"/>
    <cellStyle name="_6010_BM Adjustments" xfId="20071" xr:uid="{00000000-0005-0000-0000-0000993D0000}"/>
    <cellStyle name="_6010_Callahan" xfId="20072" xr:uid="{00000000-0005-0000-0000-00009A3D0000}"/>
    <cellStyle name="_6010_Callahan " xfId="20073" xr:uid="{00000000-0005-0000-0000-00009B3D0000}"/>
    <cellStyle name="_6010_Callahan _1" xfId="20074" xr:uid="{00000000-0005-0000-0000-00009C3D0000}"/>
    <cellStyle name="_6010_Callahan 090813 GM 0 Report" xfId="20075" xr:uid="{00000000-0005-0000-0000-00009D3D0000}"/>
    <cellStyle name="_6010_Callahan 091106 GM 0 Report" xfId="20076" xr:uid="{00000000-0005-0000-0000-00009E3D0000}"/>
    <cellStyle name="_6010_CapRidge_WindBoost_Analysis_090709" xfId="20077" xr:uid="{00000000-0005-0000-0000-00009F3D0000}"/>
    <cellStyle name="_6010_Cherokee 2010 - 2014 Budget Forecast" xfId="20078" xr:uid="{00000000-0005-0000-0000-0000A03D0000}"/>
    <cellStyle name="_6010_Copy of Texas Wind Debt Amortization 11-08" xfId="20079" xr:uid="{00000000-0005-0000-0000-0000A13D0000}"/>
    <cellStyle name="_6010_Debt Service Coverage Ratio-TEXAS WIND Historical  Forecast" xfId="20080" xr:uid="{00000000-0005-0000-0000-0000A23D0000}"/>
    <cellStyle name="_6010_Fees" xfId="20081" xr:uid="{00000000-0005-0000-0000-0000A33D0000}"/>
    <cellStyle name="_6010_FPL Georgia Tax As of October 2010" xfId="20082" xr:uid="{00000000-0005-0000-0000-0000A43D0000}"/>
    <cellStyle name="_6010_FPL Georgia Tax As of October 2010_Summary of 2010 Errors Resolutions with Responses" xfId="20083" xr:uid="{00000000-0005-0000-0000-0000A53D0000}"/>
    <cellStyle name="_6010_Group Prov M11 09" xfId="20084" xr:uid="{00000000-0005-0000-0000-0000A63D0000}"/>
    <cellStyle name="_6010_Group Prov M11 09 2" xfId="20085" xr:uid="{00000000-0005-0000-0000-0000A73D0000}"/>
    <cellStyle name="_6010_Group Prov M11 09_March_LTD_Premium" xfId="20086" xr:uid="{00000000-0005-0000-0000-0000A83D0000}"/>
    <cellStyle name="_6010_Group Prov M11 09_Nov Self Admin LTD Income Premium - CIGNA" xfId="20087" xr:uid="{00000000-0005-0000-0000-0000A93D0000}"/>
    <cellStyle name="_6010_Group Prov M11 09_Summary Unrounded" xfId="20088" xr:uid="{00000000-0005-0000-0000-0000AA3D0000}"/>
    <cellStyle name="_6010_HH3 WindBoost Analysis (with PTC and REC)" xfId="20089" xr:uid="{00000000-0005-0000-0000-0000AB3D0000}"/>
    <cellStyle name="_6010_Horse Hollow 1 090813 GM 0 Report" xfId="20090" xr:uid="{00000000-0005-0000-0000-0000AC3D0000}"/>
    <cellStyle name="_6010_Horse Hollow 1 090911 GM 0 Report" xfId="20091" xr:uid="{00000000-0005-0000-0000-0000AD3D0000}"/>
    <cellStyle name="_6010_Inputs" xfId="20092" xr:uid="{00000000-0005-0000-0000-0000AE3D0000}"/>
    <cellStyle name="_6010_Inputs 2" xfId="20093" xr:uid="{00000000-0005-0000-0000-0000AF3D0000}"/>
    <cellStyle name="_6010_Majestic II 2013 - 2042 Property Tax Forecast est" xfId="20094" xr:uid="{00000000-0005-0000-0000-0000B03D0000}"/>
    <cellStyle name="_6010_March_LTD_Premium" xfId="20095" xr:uid="{00000000-0005-0000-0000-0000B13D0000}"/>
    <cellStyle name="_6010_Nov Self Admin LTD Income Premium - CIGNA" xfId="20096" xr:uid="{00000000-0005-0000-0000-0000B23D0000}"/>
    <cellStyle name="_6010_Summary Unrounded" xfId="20097" xr:uid="{00000000-0005-0000-0000-0000B33D0000}"/>
    <cellStyle name="_6010_Tax" xfId="20098" xr:uid="{00000000-0005-0000-0000-0000B43D0000}"/>
    <cellStyle name="_6010_Wind Adj_091106" xfId="20099" xr:uid="{00000000-0005-0000-0000-0000B53D0000}"/>
    <cellStyle name="_6011" xfId="77" xr:uid="{00000000-0005-0000-0000-0000B63D0000}"/>
    <cellStyle name="_6011 2" xfId="78" xr:uid="{00000000-0005-0000-0000-0000B73D0000}"/>
    <cellStyle name="_6011 2 2" xfId="79" xr:uid="{00000000-0005-0000-0000-0000B83D0000}"/>
    <cellStyle name="_6011 3" xfId="80" xr:uid="{00000000-0005-0000-0000-0000B93D0000}"/>
    <cellStyle name="_6011 3 2" xfId="20100" xr:uid="{00000000-0005-0000-0000-0000BA3D0000}"/>
    <cellStyle name="_6011 4" xfId="81" xr:uid="{00000000-0005-0000-0000-0000BB3D0000}"/>
    <cellStyle name="_6011 4 2" xfId="20101" xr:uid="{00000000-0005-0000-0000-0000BC3D0000}"/>
    <cellStyle name="_6011 5" xfId="20102" xr:uid="{00000000-0005-0000-0000-0000BD3D0000}"/>
    <cellStyle name="_6011 5 2" xfId="20103" xr:uid="{00000000-0005-0000-0000-0000BE3D0000}"/>
    <cellStyle name="_6011 6" xfId="20104" xr:uid="{00000000-0005-0000-0000-0000BF3D0000}"/>
    <cellStyle name="_6011_2008 FPL Group Tax Workpapers" xfId="20105" xr:uid="{00000000-0005-0000-0000-0000C03D0000}"/>
    <cellStyle name="_6011_2008 FPL Group Tax Workpapers_Budget Support 2012-09 2013-15 Benefit Programs v5 with NEER Barg Update" xfId="20106" xr:uid="{00000000-0005-0000-0000-0000C13D0000}"/>
    <cellStyle name="_6011_2008 FPL Group Tax Workpapers_LTD-FAS 112 Summary" xfId="20107" xr:uid="{00000000-0005-0000-0000-0000C23D0000}"/>
    <cellStyle name="_6011_BASIS ADJ" xfId="20108" xr:uid="{00000000-0005-0000-0000-0000C33D0000}"/>
    <cellStyle name="_6011_BM Adjustments" xfId="20109" xr:uid="{00000000-0005-0000-0000-0000C43D0000}"/>
    <cellStyle name="_6011_Callahan" xfId="20110" xr:uid="{00000000-0005-0000-0000-0000C53D0000}"/>
    <cellStyle name="_6011_Callahan " xfId="20111" xr:uid="{00000000-0005-0000-0000-0000C63D0000}"/>
    <cellStyle name="_6011_Callahan _1" xfId="20112" xr:uid="{00000000-0005-0000-0000-0000C73D0000}"/>
    <cellStyle name="_6011_Callahan 090813 GM 0 Report" xfId="20113" xr:uid="{00000000-0005-0000-0000-0000C83D0000}"/>
    <cellStyle name="_6011_Callahan 091106 GM 0 Report" xfId="20114" xr:uid="{00000000-0005-0000-0000-0000C93D0000}"/>
    <cellStyle name="_6011_CapRidge_WindBoost_Analysis_090709" xfId="20115" xr:uid="{00000000-0005-0000-0000-0000CA3D0000}"/>
    <cellStyle name="_6011_Cherokee 2010 - 2014 Budget Forecast" xfId="20116" xr:uid="{00000000-0005-0000-0000-0000CB3D0000}"/>
    <cellStyle name="_6011_Copy of Texas Wind Debt Amortization 11-08" xfId="20117" xr:uid="{00000000-0005-0000-0000-0000CC3D0000}"/>
    <cellStyle name="_6011_Debt Service Coverage Ratio-TEXAS WIND Historical  Forecast" xfId="20118" xr:uid="{00000000-0005-0000-0000-0000CD3D0000}"/>
    <cellStyle name="_6011_Fees" xfId="20119" xr:uid="{00000000-0005-0000-0000-0000CE3D0000}"/>
    <cellStyle name="_6011_FPL Georgia Tax As of October 2010" xfId="20120" xr:uid="{00000000-0005-0000-0000-0000CF3D0000}"/>
    <cellStyle name="_6011_FPL Georgia Tax As of October 2010_Summary of 2010 Errors Resolutions with Responses" xfId="20121" xr:uid="{00000000-0005-0000-0000-0000D03D0000}"/>
    <cellStyle name="_6011_Group Prov M11 09" xfId="20122" xr:uid="{00000000-0005-0000-0000-0000D13D0000}"/>
    <cellStyle name="_6011_Group Prov M11 09 2" xfId="20123" xr:uid="{00000000-0005-0000-0000-0000D23D0000}"/>
    <cellStyle name="_6011_Group Prov M11 09_March_LTD_Premium" xfId="20124" xr:uid="{00000000-0005-0000-0000-0000D33D0000}"/>
    <cellStyle name="_6011_Group Prov M11 09_Nov Self Admin LTD Income Premium - CIGNA" xfId="20125" xr:uid="{00000000-0005-0000-0000-0000D43D0000}"/>
    <cellStyle name="_6011_Group Prov M11 09_Summary Unrounded" xfId="20126" xr:uid="{00000000-0005-0000-0000-0000D53D0000}"/>
    <cellStyle name="_6011_HH3 WindBoost Analysis (with PTC and REC)" xfId="20127" xr:uid="{00000000-0005-0000-0000-0000D63D0000}"/>
    <cellStyle name="_6011_Horse Hollow 1 090813 GM 0 Report" xfId="20128" xr:uid="{00000000-0005-0000-0000-0000D73D0000}"/>
    <cellStyle name="_6011_Horse Hollow 1 090911 GM 0 Report" xfId="20129" xr:uid="{00000000-0005-0000-0000-0000D83D0000}"/>
    <cellStyle name="_6011_Inputs" xfId="20130" xr:uid="{00000000-0005-0000-0000-0000D93D0000}"/>
    <cellStyle name="_6011_Inputs 2" xfId="20131" xr:uid="{00000000-0005-0000-0000-0000DA3D0000}"/>
    <cellStyle name="_6011_Majestic II 2013 - 2042 Property Tax Forecast est" xfId="20132" xr:uid="{00000000-0005-0000-0000-0000DB3D0000}"/>
    <cellStyle name="_6011_March_LTD_Premium" xfId="20133" xr:uid="{00000000-0005-0000-0000-0000DC3D0000}"/>
    <cellStyle name="_6011_Nov Self Admin LTD Income Premium - CIGNA" xfId="20134" xr:uid="{00000000-0005-0000-0000-0000DD3D0000}"/>
    <cellStyle name="_6011_Summary Unrounded" xfId="20135" xr:uid="{00000000-0005-0000-0000-0000DE3D0000}"/>
    <cellStyle name="_6011_Tax" xfId="20136" xr:uid="{00000000-0005-0000-0000-0000DF3D0000}"/>
    <cellStyle name="_6011_Wind Adj_091106" xfId="20137" xr:uid="{00000000-0005-0000-0000-0000E03D0000}"/>
    <cellStyle name="_6013" xfId="82" xr:uid="{00000000-0005-0000-0000-0000E13D0000}"/>
    <cellStyle name="_6013 2" xfId="83" xr:uid="{00000000-0005-0000-0000-0000E23D0000}"/>
    <cellStyle name="_6013 2 2" xfId="84" xr:uid="{00000000-0005-0000-0000-0000E33D0000}"/>
    <cellStyle name="_6013 3" xfId="85" xr:uid="{00000000-0005-0000-0000-0000E43D0000}"/>
    <cellStyle name="_6013 3 2" xfId="20138" xr:uid="{00000000-0005-0000-0000-0000E53D0000}"/>
    <cellStyle name="_6013 4" xfId="86" xr:uid="{00000000-0005-0000-0000-0000E63D0000}"/>
    <cellStyle name="_6013 4 2" xfId="20139" xr:uid="{00000000-0005-0000-0000-0000E73D0000}"/>
    <cellStyle name="_6013 5" xfId="20140" xr:uid="{00000000-0005-0000-0000-0000E83D0000}"/>
    <cellStyle name="_6013 5 2" xfId="20141" xr:uid="{00000000-0005-0000-0000-0000E93D0000}"/>
    <cellStyle name="_6013 6" xfId="20142" xr:uid="{00000000-0005-0000-0000-0000EA3D0000}"/>
    <cellStyle name="_6013_2008 FPL Group Tax Workpapers" xfId="20143" xr:uid="{00000000-0005-0000-0000-0000EB3D0000}"/>
    <cellStyle name="_6013_2008 FPL Group Tax Workpapers_Budget Support 2012-09 2013-15 Benefit Programs v5 with NEER Barg Update" xfId="20144" xr:uid="{00000000-0005-0000-0000-0000EC3D0000}"/>
    <cellStyle name="_6013_2008 FPL Group Tax Workpapers_LTD-FAS 112 Summary" xfId="20145" xr:uid="{00000000-0005-0000-0000-0000ED3D0000}"/>
    <cellStyle name="_6013_BASIS ADJ" xfId="20146" xr:uid="{00000000-0005-0000-0000-0000EE3D0000}"/>
    <cellStyle name="_6013_BM Adjustments" xfId="20147" xr:uid="{00000000-0005-0000-0000-0000EF3D0000}"/>
    <cellStyle name="_6013_Callahan" xfId="20148" xr:uid="{00000000-0005-0000-0000-0000F03D0000}"/>
    <cellStyle name="_6013_Callahan " xfId="20149" xr:uid="{00000000-0005-0000-0000-0000F13D0000}"/>
    <cellStyle name="_6013_Callahan _1" xfId="20150" xr:uid="{00000000-0005-0000-0000-0000F23D0000}"/>
    <cellStyle name="_6013_Callahan 090813 GM 0 Report" xfId="20151" xr:uid="{00000000-0005-0000-0000-0000F33D0000}"/>
    <cellStyle name="_6013_Callahan 091106 GM 0 Report" xfId="20152" xr:uid="{00000000-0005-0000-0000-0000F43D0000}"/>
    <cellStyle name="_6013_CapRidge_WindBoost_Analysis_090709" xfId="20153" xr:uid="{00000000-0005-0000-0000-0000F53D0000}"/>
    <cellStyle name="_6013_Cherokee 2010 - 2014 Budget Forecast" xfId="20154" xr:uid="{00000000-0005-0000-0000-0000F63D0000}"/>
    <cellStyle name="_6013_Copy of Texas Wind Debt Amortization 11-08" xfId="20155" xr:uid="{00000000-0005-0000-0000-0000F73D0000}"/>
    <cellStyle name="_6013_Debt Service Coverage Ratio-TEXAS WIND Historical  Forecast" xfId="20156" xr:uid="{00000000-0005-0000-0000-0000F83D0000}"/>
    <cellStyle name="_6013_Fees" xfId="20157" xr:uid="{00000000-0005-0000-0000-0000F93D0000}"/>
    <cellStyle name="_6013_FPL Georgia Tax As of October 2010" xfId="20158" xr:uid="{00000000-0005-0000-0000-0000FA3D0000}"/>
    <cellStyle name="_6013_FPL Georgia Tax As of October 2010_Summary of 2010 Errors Resolutions with Responses" xfId="20159" xr:uid="{00000000-0005-0000-0000-0000FB3D0000}"/>
    <cellStyle name="_6013_Group Prov M11 09" xfId="20160" xr:uid="{00000000-0005-0000-0000-0000FC3D0000}"/>
    <cellStyle name="_6013_Group Prov M11 09 2" xfId="20161" xr:uid="{00000000-0005-0000-0000-0000FD3D0000}"/>
    <cellStyle name="_6013_Group Prov M11 09_March_LTD_Premium" xfId="20162" xr:uid="{00000000-0005-0000-0000-0000FE3D0000}"/>
    <cellStyle name="_6013_Group Prov M11 09_Nov Self Admin LTD Income Premium - CIGNA" xfId="20163" xr:uid="{00000000-0005-0000-0000-0000FF3D0000}"/>
    <cellStyle name="_6013_Group Prov M11 09_Summary Unrounded" xfId="20164" xr:uid="{00000000-0005-0000-0000-0000003E0000}"/>
    <cellStyle name="_6013_HH3 WindBoost Analysis (with PTC and REC)" xfId="20165" xr:uid="{00000000-0005-0000-0000-0000013E0000}"/>
    <cellStyle name="_6013_Horse Hollow 1 090813 GM 0 Report" xfId="20166" xr:uid="{00000000-0005-0000-0000-0000023E0000}"/>
    <cellStyle name="_6013_Horse Hollow 1 090911 GM 0 Report" xfId="20167" xr:uid="{00000000-0005-0000-0000-0000033E0000}"/>
    <cellStyle name="_6013_Inputs" xfId="20168" xr:uid="{00000000-0005-0000-0000-0000043E0000}"/>
    <cellStyle name="_6013_Inputs 2" xfId="20169" xr:uid="{00000000-0005-0000-0000-0000053E0000}"/>
    <cellStyle name="_6013_Majestic II 2013 - 2042 Property Tax Forecast est" xfId="20170" xr:uid="{00000000-0005-0000-0000-0000063E0000}"/>
    <cellStyle name="_6013_March_LTD_Premium" xfId="20171" xr:uid="{00000000-0005-0000-0000-0000073E0000}"/>
    <cellStyle name="_6013_Nov Self Admin LTD Income Premium - CIGNA" xfId="20172" xr:uid="{00000000-0005-0000-0000-0000083E0000}"/>
    <cellStyle name="_6013_Summary Unrounded" xfId="20173" xr:uid="{00000000-0005-0000-0000-0000093E0000}"/>
    <cellStyle name="_6013_Tax" xfId="20174" xr:uid="{00000000-0005-0000-0000-00000A3E0000}"/>
    <cellStyle name="_6013_Wind Adj_091106" xfId="20175" xr:uid="{00000000-0005-0000-0000-00000B3E0000}"/>
    <cellStyle name="_6014" xfId="87" xr:uid="{00000000-0005-0000-0000-00000C3E0000}"/>
    <cellStyle name="_6014 2" xfId="88" xr:uid="{00000000-0005-0000-0000-00000D3E0000}"/>
    <cellStyle name="_6014 2 2" xfId="89" xr:uid="{00000000-0005-0000-0000-00000E3E0000}"/>
    <cellStyle name="_6014 3" xfId="90" xr:uid="{00000000-0005-0000-0000-00000F3E0000}"/>
    <cellStyle name="_6014 3 2" xfId="20176" xr:uid="{00000000-0005-0000-0000-0000103E0000}"/>
    <cellStyle name="_6014 4" xfId="91" xr:uid="{00000000-0005-0000-0000-0000113E0000}"/>
    <cellStyle name="_6014 4 2" xfId="20177" xr:uid="{00000000-0005-0000-0000-0000123E0000}"/>
    <cellStyle name="_6014 5" xfId="20178" xr:uid="{00000000-0005-0000-0000-0000133E0000}"/>
    <cellStyle name="_6014 5 2" xfId="20179" xr:uid="{00000000-0005-0000-0000-0000143E0000}"/>
    <cellStyle name="_6014 6" xfId="20180" xr:uid="{00000000-0005-0000-0000-0000153E0000}"/>
    <cellStyle name="_6014_2008 FPL Group Tax Workpapers" xfId="20181" xr:uid="{00000000-0005-0000-0000-0000163E0000}"/>
    <cellStyle name="_6014_2008 FPL Group Tax Workpapers_Budget Support 2012-09 2013-15 Benefit Programs v5 with NEER Barg Update" xfId="20182" xr:uid="{00000000-0005-0000-0000-0000173E0000}"/>
    <cellStyle name="_6014_2008 FPL Group Tax Workpapers_LTD-FAS 112 Summary" xfId="20183" xr:uid="{00000000-0005-0000-0000-0000183E0000}"/>
    <cellStyle name="_6014_BASIS ADJ" xfId="20184" xr:uid="{00000000-0005-0000-0000-0000193E0000}"/>
    <cellStyle name="_6014_BM Adjustments" xfId="20185" xr:uid="{00000000-0005-0000-0000-00001A3E0000}"/>
    <cellStyle name="_6014_Callahan" xfId="20186" xr:uid="{00000000-0005-0000-0000-00001B3E0000}"/>
    <cellStyle name="_6014_Callahan " xfId="20187" xr:uid="{00000000-0005-0000-0000-00001C3E0000}"/>
    <cellStyle name="_6014_Callahan _1" xfId="20188" xr:uid="{00000000-0005-0000-0000-00001D3E0000}"/>
    <cellStyle name="_6014_Callahan 090813 GM 0 Report" xfId="20189" xr:uid="{00000000-0005-0000-0000-00001E3E0000}"/>
    <cellStyle name="_6014_Callahan 091106 GM 0 Report" xfId="20190" xr:uid="{00000000-0005-0000-0000-00001F3E0000}"/>
    <cellStyle name="_6014_CapRidge_WindBoost_Analysis_090709" xfId="20191" xr:uid="{00000000-0005-0000-0000-0000203E0000}"/>
    <cellStyle name="_6014_Cherokee 2010 - 2014 Budget Forecast" xfId="20192" xr:uid="{00000000-0005-0000-0000-0000213E0000}"/>
    <cellStyle name="_6014_Copy of Texas Wind Debt Amortization 11-08" xfId="20193" xr:uid="{00000000-0005-0000-0000-0000223E0000}"/>
    <cellStyle name="_6014_Debt Service Coverage Ratio-TEXAS WIND Historical  Forecast" xfId="20194" xr:uid="{00000000-0005-0000-0000-0000233E0000}"/>
    <cellStyle name="_6014_Fees" xfId="20195" xr:uid="{00000000-0005-0000-0000-0000243E0000}"/>
    <cellStyle name="_6014_FPL Georgia Tax As of October 2010" xfId="20196" xr:uid="{00000000-0005-0000-0000-0000253E0000}"/>
    <cellStyle name="_6014_FPL Georgia Tax As of October 2010_Summary of 2010 Errors Resolutions with Responses" xfId="20197" xr:uid="{00000000-0005-0000-0000-0000263E0000}"/>
    <cellStyle name="_6014_Group Prov M11 09" xfId="20198" xr:uid="{00000000-0005-0000-0000-0000273E0000}"/>
    <cellStyle name="_6014_Group Prov M11 09 2" xfId="20199" xr:uid="{00000000-0005-0000-0000-0000283E0000}"/>
    <cellStyle name="_6014_Group Prov M11 09_March_LTD_Premium" xfId="20200" xr:uid="{00000000-0005-0000-0000-0000293E0000}"/>
    <cellStyle name="_6014_Group Prov M11 09_Nov Self Admin LTD Income Premium - CIGNA" xfId="20201" xr:uid="{00000000-0005-0000-0000-00002A3E0000}"/>
    <cellStyle name="_6014_Group Prov M11 09_Summary Unrounded" xfId="20202" xr:uid="{00000000-0005-0000-0000-00002B3E0000}"/>
    <cellStyle name="_6014_HH3 WindBoost Analysis (with PTC and REC)" xfId="20203" xr:uid="{00000000-0005-0000-0000-00002C3E0000}"/>
    <cellStyle name="_6014_Horse Hollow 1 090813 GM 0 Report" xfId="20204" xr:uid="{00000000-0005-0000-0000-00002D3E0000}"/>
    <cellStyle name="_6014_Horse Hollow 1 090911 GM 0 Report" xfId="20205" xr:uid="{00000000-0005-0000-0000-00002E3E0000}"/>
    <cellStyle name="_6014_Inputs" xfId="20206" xr:uid="{00000000-0005-0000-0000-00002F3E0000}"/>
    <cellStyle name="_6014_Inputs 2" xfId="20207" xr:uid="{00000000-0005-0000-0000-0000303E0000}"/>
    <cellStyle name="_6014_Majestic II 2013 - 2042 Property Tax Forecast est" xfId="20208" xr:uid="{00000000-0005-0000-0000-0000313E0000}"/>
    <cellStyle name="_6014_March_LTD_Premium" xfId="20209" xr:uid="{00000000-0005-0000-0000-0000323E0000}"/>
    <cellStyle name="_6014_Nov Self Admin LTD Income Premium - CIGNA" xfId="20210" xr:uid="{00000000-0005-0000-0000-0000333E0000}"/>
    <cellStyle name="_6014_Summary Unrounded" xfId="20211" xr:uid="{00000000-0005-0000-0000-0000343E0000}"/>
    <cellStyle name="_6014_Tax" xfId="20212" xr:uid="{00000000-0005-0000-0000-0000353E0000}"/>
    <cellStyle name="_6014_Wind Adj_091106" xfId="20213" xr:uid="{00000000-0005-0000-0000-0000363E0000}"/>
    <cellStyle name="_6015" xfId="92" xr:uid="{00000000-0005-0000-0000-0000373E0000}"/>
    <cellStyle name="_6015 2" xfId="93" xr:uid="{00000000-0005-0000-0000-0000383E0000}"/>
    <cellStyle name="_6015 2 2" xfId="94" xr:uid="{00000000-0005-0000-0000-0000393E0000}"/>
    <cellStyle name="_6015 3" xfId="95" xr:uid="{00000000-0005-0000-0000-00003A3E0000}"/>
    <cellStyle name="_6015 3 2" xfId="20214" xr:uid="{00000000-0005-0000-0000-00003B3E0000}"/>
    <cellStyle name="_6015 4" xfId="96" xr:uid="{00000000-0005-0000-0000-00003C3E0000}"/>
    <cellStyle name="_6015 4 2" xfId="20215" xr:uid="{00000000-0005-0000-0000-00003D3E0000}"/>
    <cellStyle name="_6015 5" xfId="20216" xr:uid="{00000000-0005-0000-0000-00003E3E0000}"/>
    <cellStyle name="_6015 5 2" xfId="20217" xr:uid="{00000000-0005-0000-0000-00003F3E0000}"/>
    <cellStyle name="_6015 6" xfId="20218" xr:uid="{00000000-0005-0000-0000-0000403E0000}"/>
    <cellStyle name="_6015_2008 FPL Group Tax Workpapers" xfId="20219" xr:uid="{00000000-0005-0000-0000-0000413E0000}"/>
    <cellStyle name="_6015_2008 FPL Group Tax Workpapers_Budget Support 2012-09 2013-15 Benefit Programs v5 with NEER Barg Update" xfId="20220" xr:uid="{00000000-0005-0000-0000-0000423E0000}"/>
    <cellStyle name="_6015_2008 FPL Group Tax Workpapers_LTD-FAS 112 Summary" xfId="20221" xr:uid="{00000000-0005-0000-0000-0000433E0000}"/>
    <cellStyle name="_6015_BASIS ADJ" xfId="20222" xr:uid="{00000000-0005-0000-0000-0000443E0000}"/>
    <cellStyle name="_6015_BM Adjustments" xfId="20223" xr:uid="{00000000-0005-0000-0000-0000453E0000}"/>
    <cellStyle name="_6015_Callahan" xfId="20224" xr:uid="{00000000-0005-0000-0000-0000463E0000}"/>
    <cellStyle name="_6015_Callahan " xfId="20225" xr:uid="{00000000-0005-0000-0000-0000473E0000}"/>
    <cellStyle name="_6015_Callahan _1" xfId="20226" xr:uid="{00000000-0005-0000-0000-0000483E0000}"/>
    <cellStyle name="_6015_Callahan 090813 GM 0 Report" xfId="20227" xr:uid="{00000000-0005-0000-0000-0000493E0000}"/>
    <cellStyle name="_6015_Callahan 091106 GM 0 Report" xfId="20228" xr:uid="{00000000-0005-0000-0000-00004A3E0000}"/>
    <cellStyle name="_6015_CapRidge_WindBoost_Analysis_090709" xfId="20229" xr:uid="{00000000-0005-0000-0000-00004B3E0000}"/>
    <cellStyle name="_6015_Cherokee 2010 - 2014 Budget Forecast" xfId="20230" xr:uid="{00000000-0005-0000-0000-00004C3E0000}"/>
    <cellStyle name="_6015_Copy of Texas Wind Debt Amortization 11-08" xfId="20231" xr:uid="{00000000-0005-0000-0000-00004D3E0000}"/>
    <cellStyle name="_6015_Debt Service Coverage Ratio-TEXAS WIND Historical  Forecast" xfId="20232" xr:uid="{00000000-0005-0000-0000-00004E3E0000}"/>
    <cellStyle name="_6015_Fees" xfId="20233" xr:uid="{00000000-0005-0000-0000-00004F3E0000}"/>
    <cellStyle name="_6015_FPL Georgia Tax As of October 2010" xfId="20234" xr:uid="{00000000-0005-0000-0000-0000503E0000}"/>
    <cellStyle name="_6015_FPL Georgia Tax As of October 2010_Summary of 2010 Errors Resolutions with Responses" xfId="20235" xr:uid="{00000000-0005-0000-0000-0000513E0000}"/>
    <cellStyle name="_6015_Group Prov M11 09" xfId="20236" xr:uid="{00000000-0005-0000-0000-0000523E0000}"/>
    <cellStyle name="_6015_Group Prov M11 09 2" xfId="20237" xr:uid="{00000000-0005-0000-0000-0000533E0000}"/>
    <cellStyle name="_6015_Group Prov M11 09_March_LTD_Premium" xfId="20238" xr:uid="{00000000-0005-0000-0000-0000543E0000}"/>
    <cellStyle name="_6015_Group Prov M11 09_Nov Self Admin LTD Income Premium - CIGNA" xfId="20239" xr:uid="{00000000-0005-0000-0000-0000553E0000}"/>
    <cellStyle name="_6015_Group Prov M11 09_Summary Unrounded" xfId="20240" xr:uid="{00000000-0005-0000-0000-0000563E0000}"/>
    <cellStyle name="_6015_HH3 WindBoost Analysis (with PTC and REC)" xfId="20241" xr:uid="{00000000-0005-0000-0000-0000573E0000}"/>
    <cellStyle name="_6015_Horse Hollow 1 090813 GM 0 Report" xfId="20242" xr:uid="{00000000-0005-0000-0000-0000583E0000}"/>
    <cellStyle name="_6015_Horse Hollow 1 090911 GM 0 Report" xfId="20243" xr:uid="{00000000-0005-0000-0000-0000593E0000}"/>
    <cellStyle name="_6015_Inputs" xfId="20244" xr:uid="{00000000-0005-0000-0000-00005A3E0000}"/>
    <cellStyle name="_6015_Inputs 2" xfId="20245" xr:uid="{00000000-0005-0000-0000-00005B3E0000}"/>
    <cellStyle name="_6015_Majestic II 2013 - 2042 Property Tax Forecast est" xfId="20246" xr:uid="{00000000-0005-0000-0000-00005C3E0000}"/>
    <cellStyle name="_6015_March_LTD_Premium" xfId="20247" xr:uid="{00000000-0005-0000-0000-00005D3E0000}"/>
    <cellStyle name="_6015_Nov Self Admin LTD Income Premium - CIGNA" xfId="20248" xr:uid="{00000000-0005-0000-0000-00005E3E0000}"/>
    <cellStyle name="_6015_Summary Unrounded" xfId="20249" xr:uid="{00000000-0005-0000-0000-00005F3E0000}"/>
    <cellStyle name="_6015_Tax" xfId="20250" xr:uid="{00000000-0005-0000-0000-0000603E0000}"/>
    <cellStyle name="_6015_Wind Adj_091106" xfId="20251" xr:uid="{00000000-0005-0000-0000-0000613E0000}"/>
    <cellStyle name="_6016" xfId="97" xr:uid="{00000000-0005-0000-0000-0000623E0000}"/>
    <cellStyle name="_6016 2" xfId="98" xr:uid="{00000000-0005-0000-0000-0000633E0000}"/>
    <cellStyle name="_6016 2 2" xfId="99" xr:uid="{00000000-0005-0000-0000-0000643E0000}"/>
    <cellStyle name="_6016 3" xfId="100" xr:uid="{00000000-0005-0000-0000-0000653E0000}"/>
    <cellStyle name="_6016 3 2" xfId="20252" xr:uid="{00000000-0005-0000-0000-0000663E0000}"/>
    <cellStyle name="_6016 4" xfId="101" xr:uid="{00000000-0005-0000-0000-0000673E0000}"/>
    <cellStyle name="_6016 4 2" xfId="20253" xr:uid="{00000000-0005-0000-0000-0000683E0000}"/>
    <cellStyle name="_6016 5" xfId="20254" xr:uid="{00000000-0005-0000-0000-0000693E0000}"/>
    <cellStyle name="_6016 5 2" xfId="20255" xr:uid="{00000000-0005-0000-0000-00006A3E0000}"/>
    <cellStyle name="_6016 6" xfId="20256" xr:uid="{00000000-0005-0000-0000-00006B3E0000}"/>
    <cellStyle name="_6016_2008 FPL Group Tax Workpapers" xfId="20257" xr:uid="{00000000-0005-0000-0000-00006C3E0000}"/>
    <cellStyle name="_6016_2008 FPL Group Tax Workpapers_Budget Support 2012-09 2013-15 Benefit Programs v5 with NEER Barg Update" xfId="20258" xr:uid="{00000000-0005-0000-0000-00006D3E0000}"/>
    <cellStyle name="_6016_2008 FPL Group Tax Workpapers_LTD-FAS 112 Summary" xfId="20259" xr:uid="{00000000-0005-0000-0000-00006E3E0000}"/>
    <cellStyle name="_6016_BASIS ADJ" xfId="20260" xr:uid="{00000000-0005-0000-0000-00006F3E0000}"/>
    <cellStyle name="_6016_BM Adjustments" xfId="20261" xr:uid="{00000000-0005-0000-0000-0000703E0000}"/>
    <cellStyle name="_6016_Callahan" xfId="20262" xr:uid="{00000000-0005-0000-0000-0000713E0000}"/>
    <cellStyle name="_6016_Callahan " xfId="20263" xr:uid="{00000000-0005-0000-0000-0000723E0000}"/>
    <cellStyle name="_6016_Callahan _1" xfId="20264" xr:uid="{00000000-0005-0000-0000-0000733E0000}"/>
    <cellStyle name="_6016_Callahan 090813 GM 0 Report" xfId="20265" xr:uid="{00000000-0005-0000-0000-0000743E0000}"/>
    <cellStyle name="_6016_Callahan 091106 GM 0 Report" xfId="20266" xr:uid="{00000000-0005-0000-0000-0000753E0000}"/>
    <cellStyle name="_6016_CapRidge_WindBoost_Analysis_090709" xfId="20267" xr:uid="{00000000-0005-0000-0000-0000763E0000}"/>
    <cellStyle name="_6016_Cherokee 2010 - 2014 Budget Forecast" xfId="20268" xr:uid="{00000000-0005-0000-0000-0000773E0000}"/>
    <cellStyle name="_6016_Copy of Texas Wind Debt Amortization 11-08" xfId="20269" xr:uid="{00000000-0005-0000-0000-0000783E0000}"/>
    <cellStyle name="_6016_Debt Service Coverage Ratio-TEXAS WIND Historical  Forecast" xfId="20270" xr:uid="{00000000-0005-0000-0000-0000793E0000}"/>
    <cellStyle name="_6016_Fees" xfId="20271" xr:uid="{00000000-0005-0000-0000-00007A3E0000}"/>
    <cellStyle name="_6016_FPL Georgia Tax As of October 2010" xfId="20272" xr:uid="{00000000-0005-0000-0000-00007B3E0000}"/>
    <cellStyle name="_6016_FPL Georgia Tax As of October 2010_Summary of 2010 Errors Resolutions with Responses" xfId="20273" xr:uid="{00000000-0005-0000-0000-00007C3E0000}"/>
    <cellStyle name="_6016_Group Prov M11 09" xfId="20274" xr:uid="{00000000-0005-0000-0000-00007D3E0000}"/>
    <cellStyle name="_6016_Group Prov M11 09 2" xfId="20275" xr:uid="{00000000-0005-0000-0000-00007E3E0000}"/>
    <cellStyle name="_6016_Group Prov M11 09_March_LTD_Premium" xfId="20276" xr:uid="{00000000-0005-0000-0000-00007F3E0000}"/>
    <cellStyle name="_6016_Group Prov M11 09_Nov Self Admin LTD Income Premium - CIGNA" xfId="20277" xr:uid="{00000000-0005-0000-0000-0000803E0000}"/>
    <cellStyle name="_6016_Group Prov M11 09_Summary Unrounded" xfId="20278" xr:uid="{00000000-0005-0000-0000-0000813E0000}"/>
    <cellStyle name="_6016_HH3 WindBoost Analysis (with PTC and REC)" xfId="20279" xr:uid="{00000000-0005-0000-0000-0000823E0000}"/>
    <cellStyle name="_6016_Horse Hollow 1 090813 GM 0 Report" xfId="20280" xr:uid="{00000000-0005-0000-0000-0000833E0000}"/>
    <cellStyle name="_6016_Horse Hollow 1 090911 GM 0 Report" xfId="20281" xr:uid="{00000000-0005-0000-0000-0000843E0000}"/>
    <cellStyle name="_6016_Inputs" xfId="20282" xr:uid="{00000000-0005-0000-0000-0000853E0000}"/>
    <cellStyle name="_6016_Inputs 2" xfId="20283" xr:uid="{00000000-0005-0000-0000-0000863E0000}"/>
    <cellStyle name="_6016_Majestic II 2013 - 2042 Property Tax Forecast est" xfId="20284" xr:uid="{00000000-0005-0000-0000-0000873E0000}"/>
    <cellStyle name="_6016_March_LTD_Premium" xfId="20285" xr:uid="{00000000-0005-0000-0000-0000883E0000}"/>
    <cellStyle name="_6016_Nov Self Admin LTD Income Premium - CIGNA" xfId="20286" xr:uid="{00000000-0005-0000-0000-0000893E0000}"/>
    <cellStyle name="_6016_Summary Unrounded" xfId="20287" xr:uid="{00000000-0005-0000-0000-00008A3E0000}"/>
    <cellStyle name="_6016_Tax" xfId="20288" xr:uid="{00000000-0005-0000-0000-00008B3E0000}"/>
    <cellStyle name="_6016_Wind Adj_091106" xfId="20289" xr:uid="{00000000-0005-0000-0000-00008C3E0000}"/>
    <cellStyle name="_6017" xfId="102" xr:uid="{00000000-0005-0000-0000-00008D3E0000}"/>
    <cellStyle name="_6017 2" xfId="103" xr:uid="{00000000-0005-0000-0000-00008E3E0000}"/>
    <cellStyle name="_6017 2 2" xfId="104" xr:uid="{00000000-0005-0000-0000-00008F3E0000}"/>
    <cellStyle name="_6017 3" xfId="105" xr:uid="{00000000-0005-0000-0000-0000903E0000}"/>
    <cellStyle name="_6017 3 2" xfId="20290" xr:uid="{00000000-0005-0000-0000-0000913E0000}"/>
    <cellStyle name="_6017 4" xfId="106" xr:uid="{00000000-0005-0000-0000-0000923E0000}"/>
    <cellStyle name="_6017 4 2" xfId="20291" xr:uid="{00000000-0005-0000-0000-0000933E0000}"/>
    <cellStyle name="_6017 5" xfId="20292" xr:uid="{00000000-0005-0000-0000-0000943E0000}"/>
    <cellStyle name="_6017 5 2" xfId="20293" xr:uid="{00000000-0005-0000-0000-0000953E0000}"/>
    <cellStyle name="_6017 6" xfId="20294" xr:uid="{00000000-0005-0000-0000-0000963E0000}"/>
    <cellStyle name="_6017_2008 FPL Group Tax Workpapers" xfId="20295" xr:uid="{00000000-0005-0000-0000-0000973E0000}"/>
    <cellStyle name="_6017_2008 FPL Group Tax Workpapers_Budget Support 2012-09 2013-15 Benefit Programs v5 with NEER Barg Update" xfId="20296" xr:uid="{00000000-0005-0000-0000-0000983E0000}"/>
    <cellStyle name="_6017_2008 FPL Group Tax Workpapers_LTD-FAS 112 Summary" xfId="20297" xr:uid="{00000000-0005-0000-0000-0000993E0000}"/>
    <cellStyle name="_6017_BASIS ADJ" xfId="20298" xr:uid="{00000000-0005-0000-0000-00009A3E0000}"/>
    <cellStyle name="_6017_BM Adjustments" xfId="20299" xr:uid="{00000000-0005-0000-0000-00009B3E0000}"/>
    <cellStyle name="_6017_Callahan" xfId="20300" xr:uid="{00000000-0005-0000-0000-00009C3E0000}"/>
    <cellStyle name="_6017_Callahan " xfId="20301" xr:uid="{00000000-0005-0000-0000-00009D3E0000}"/>
    <cellStyle name="_6017_Callahan _1" xfId="20302" xr:uid="{00000000-0005-0000-0000-00009E3E0000}"/>
    <cellStyle name="_6017_Callahan 090813 GM 0 Report" xfId="20303" xr:uid="{00000000-0005-0000-0000-00009F3E0000}"/>
    <cellStyle name="_6017_Callahan 091106 GM 0 Report" xfId="20304" xr:uid="{00000000-0005-0000-0000-0000A03E0000}"/>
    <cellStyle name="_6017_CapRidge_WindBoost_Analysis_090709" xfId="20305" xr:uid="{00000000-0005-0000-0000-0000A13E0000}"/>
    <cellStyle name="_6017_Cherokee 2010 - 2014 Budget Forecast" xfId="20306" xr:uid="{00000000-0005-0000-0000-0000A23E0000}"/>
    <cellStyle name="_6017_Copy of Texas Wind Debt Amortization 11-08" xfId="20307" xr:uid="{00000000-0005-0000-0000-0000A33E0000}"/>
    <cellStyle name="_6017_Debt Service Coverage Ratio-TEXAS WIND Historical  Forecast" xfId="20308" xr:uid="{00000000-0005-0000-0000-0000A43E0000}"/>
    <cellStyle name="_6017_Fees" xfId="20309" xr:uid="{00000000-0005-0000-0000-0000A53E0000}"/>
    <cellStyle name="_6017_FPL Georgia Tax As of October 2010" xfId="20310" xr:uid="{00000000-0005-0000-0000-0000A63E0000}"/>
    <cellStyle name="_6017_FPL Georgia Tax As of October 2010_Summary of 2010 Errors Resolutions with Responses" xfId="20311" xr:uid="{00000000-0005-0000-0000-0000A73E0000}"/>
    <cellStyle name="_6017_Group Prov M11 09" xfId="20312" xr:uid="{00000000-0005-0000-0000-0000A83E0000}"/>
    <cellStyle name="_6017_Group Prov M11 09 2" xfId="20313" xr:uid="{00000000-0005-0000-0000-0000A93E0000}"/>
    <cellStyle name="_6017_Group Prov M11 09_March_LTD_Premium" xfId="20314" xr:uid="{00000000-0005-0000-0000-0000AA3E0000}"/>
    <cellStyle name="_6017_Group Prov M11 09_Nov Self Admin LTD Income Premium - CIGNA" xfId="20315" xr:uid="{00000000-0005-0000-0000-0000AB3E0000}"/>
    <cellStyle name="_6017_Group Prov M11 09_Summary Unrounded" xfId="20316" xr:uid="{00000000-0005-0000-0000-0000AC3E0000}"/>
    <cellStyle name="_6017_HH3 WindBoost Analysis (with PTC and REC)" xfId="20317" xr:uid="{00000000-0005-0000-0000-0000AD3E0000}"/>
    <cellStyle name="_6017_Horse Hollow 1 090813 GM 0 Report" xfId="20318" xr:uid="{00000000-0005-0000-0000-0000AE3E0000}"/>
    <cellStyle name="_6017_Horse Hollow 1 090911 GM 0 Report" xfId="20319" xr:uid="{00000000-0005-0000-0000-0000AF3E0000}"/>
    <cellStyle name="_6017_Inputs" xfId="20320" xr:uid="{00000000-0005-0000-0000-0000B03E0000}"/>
    <cellStyle name="_6017_Inputs 2" xfId="20321" xr:uid="{00000000-0005-0000-0000-0000B13E0000}"/>
    <cellStyle name="_6017_Majestic II 2013 - 2042 Property Tax Forecast est" xfId="20322" xr:uid="{00000000-0005-0000-0000-0000B23E0000}"/>
    <cellStyle name="_6017_March_LTD_Premium" xfId="20323" xr:uid="{00000000-0005-0000-0000-0000B33E0000}"/>
    <cellStyle name="_6017_Nov Self Admin LTD Income Premium - CIGNA" xfId="20324" xr:uid="{00000000-0005-0000-0000-0000B43E0000}"/>
    <cellStyle name="_6017_Summary Unrounded" xfId="20325" xr:uid="{00000000-0005-0000-0000-0000B53E0000}"/>
    <cellStyle name="_6017_Tax" xfId="20326" xr:uid="{00000000-0005-0000-0000-0000B63E0000}"/>
    <cellStyle name="_6017_Wind Adj_091106" xfId="20327" xr:uid="{00000000-0005-0000-0000-0000B73E0000}"/>
    <cellStyle name="_6018" xfId="107" xr:uid="{00000000-0005-0000-0000-0000B83E0000}"/>
    <cellStyle name="_6018 2" xfId="108" xr:uid="{00000000-0005-0000-0000-0000B93E0000}"/>
    <cellStyle name="_6018 2 2" xfId="109" xr:uid="{00000000-0005-0000-0000-0000BA3E0000}"/>
    <cellStyle name="_6018 3" xfId="110" xr:uid="{00000000-0005-0000-0000-0000BB3E0000}"/>
    <cellStyle name="_6018 3 2" xfId="20328" xr:uid="{00000000-0005-0000-0000-0000BC3E0000}"/>
    <cellStyle name="_6018 4" xfId="111" xr:uid="{00000000-0005-0000-0000-0000BD3E0000}"/>
    <cellStyle name="_6018 4 2" xfId="20329" xr:uid="{00000000-0005-0000-0000-0000BE3E0000}"/>
    <cellStyle name="_6018 5" xfId="20330" xr:uid="{00000000-0005-0000-0000-0000BF3E0000}"/>
    <cellStyle name="_6018 5 2" xfId="20331" xr:uid="{00000000-0005-0000-0000-0000C03E0000}"/>
    <cellStyle name="_6018 6" xfId="20332" xr:uid="{00000000-0005-0000-0000-0000C13E0000}"/>
    <cellStyle name="_6018_2008 FPL Group Tax Workpapers" xfId="20333" xr:uid="{00000000-0005-0000-0000-0000C23E0000}"/>
    <cellStyle name="_6018_2008 FPL Group Tax Workpapers_Budget Support 2012-09 2013-15 Benefit Programs v5 with NEER Barg Update" xfId="20334" xr:uid="{00000000-0005-0000-0000-0000C33E0000}"/>
    <cellStyle name="_6018_2008 FPL Group Tax Workpapers_LTD-FAS 112 Summary" xfId="20335" xr:uid="{00000000-0005-0000-0000-0000C43E0000}"/>
    <cellStyle name="_6018_BASIS ADJ" xfId="20336" xr:uid="{00000000-0005-0000-0000-0000C53E0000}"/>
    <cellStyle name="_6018_BM Adjustments" xfId="20337" xr:uid="{00000000-0005-0000-0000-0000C63E0000}"/>
    <cellStyle name="_6018_Callahan" xfId="20338" xr:uid="{00000000-0005-0000-0000-0000C73E0000}"/>
    <cellStyle name="_6018_Callahan " xfId="20339" xr:uid="{00000000-0005-0000-0000-0000C83E0000}"/>
    <cellStyle name="_6018_Callahan _1" xfId="20340" xr:uid="{00000000-0005-0000-0000-0000C93E0000}"/>
    <cellStyle name="_6018_Callahan 090813 GM 0 Report" xfId="20341" xr:uid="{00000000-0005-0000-0000-0000CA3E0000}"/>
    <cellStyle name="_6018_Callahan 091106 GM 0 Report" xfId="20342" xr:uid="{00000000-0005-0000-0000-0000CB3E0000}"/>
    <cellStyle name="_6018_CapRidge_WindBoost_Analysis_090709" xfId="20343" xr:uid="{00000000-0005-0000-0000-0000CC3E0000}"/>
    <cellStyle name="_6018_Cherokee 2010 - 2014 Budget Forecast" xfId="20344" xr:uid="{00000000-0005-0000-0000-0000CD3E0000}"/>
    <cellStyle name="_6018_Copy of Texas Wind Debt Amortization 11-08" xfId="20345" xr:uid="{00000000-0005-0000-0000-0000CE3E0000}"/>
    <cellStyle name="_6018_Debt Service Coverage Ratio-TEXAS WIND Historical  Forecast" xfId="20346" xr:uid="{00000000-0005-0000-0000-0000CF3E0000}"/>
    <cellStyle name="_6018_Fees" xfId="20347" xr:uid="{00000000-0005-0000-0000-0000D03E0000}"/>
    <cellStyle name="_6018_FPL Georgia Tax As of October 2010" xfId="20348" xr:uid="{00000000-0005-0000-0000-0000D13E0000}"/>
    <cellStyle name="_6018_FPL Georgia Tax As of October 2010_Summary of 2010 Errors Resolutions with Responses" xfId="20349" xr:uid="{00000000-0005-0000-0000-0000D23E0000}"/>
    <cellStyle name="_6018_Group Prov M11 09" xfId="20350" xr:uid="{00000000-0005-0000-0000-0000D33E0000}"/>
    <cellStyle name="_6018_Group Prov M11 09 2" xfId="20351" xr:uid="{00000000-0005-0000-0000-0000D43E0000}"/>
    <cellStyle name="_6018_Group Prov M11 09_March_LTD_Premium" xfId="20352" xr:uid="{00000000-0005-0000-0000-0000D53E0000}"/>
    <cellStyle name="_6018_Group Prov M11 09_Nov Self Admin LTD Income Premium - CIGNA" xfId="20353" xr:uid="{00000000-0005-0000-0000-0000D63E0000}"/>
    <cellStyle name="_6018_Group Prov M11 09_Summary Unrounded" xfId="20354" xr:uid="{00000000-0005-0000-0000-0000D73E0000}"/>
    <cellStyle name="_6018_HH3 WindBoost Analysis (with PTC and REC)" xfId="20355" xr:uid="{00000000-0005-0000-0000-0000D83E0000}"/>
    <cellStyle name="_6018_Horse Hollow 1 090813 GM 0 Report" xfId="20356" xr:uid="{00000000-0005-0000-0000-0000D93E0000}"/>
    <cellStyle name="_6018_Horse Hollow 1 090911 GM 0 Report" xfId="20357" xr:uid="{00000000-0005-0000-0000-0000DA3E0000}"/>
    <cellStyle name="_6018_Inputs" xfId="20358" xr:uid="{00000000-0005-0000-0000-0000DB3E0000}"/>
    <cellStyle name="_6018_Inputs 2" xfId="20359" xr:uid="{00000000-0005-0000-0000-0000DC3E0000}"/>
    <cellStyle name="_6018_Majestic II 2013 - 2042 Property Tax Forecast est" xfId="20360" xr:uid="{00000000-0005-0000-0000-0000DD3E0000}"/>
    <cellStyle name="_6018_March_LTD_Premium" xfId="20361" xr:uid="{00000000-0005-0000-0000-0000DE3E0000}"/>
    <cellStyle name="_6018_Nov Self Admin LTD Income Premium - CIGNA" xfId="20362" xr:uid="{00000000-0005-0000-0000-0000DF3E0000}"/>
    <cellStyle name="_6018_Summary Unrounded" xfId="20363" xr:uid="{00000000-0005-0000-0000-0000E03E0000}"/>
    <cellStyle name="_6018_Tax" xfId="20364" xr:uid="{00000000-0005-0000-0000-0000E13E0000}"/>
    <cellStyle name="_6018_Wind Adj_091106" xfId="20365" xr:uid="{00000000-0005-0000-0000-0000E23E0000}"/>
    <cellStyle name="_6020" xfId="112" xr:uid="{00000000-0005-0000-0000-0000E33E0000}"/>
    <cellStyle name="_6020 2" xfId="113" xr:uid="{00000000-0005-0000-0000-0000E43E0000}"/>
    <cellStyle name="_6020 2 2" xfId="114" xr:uid="{00000000-0005-0000-0000-0000E53E0000}"/>
    <cellStyle name="_6020 3" xfId="115" xr:uid="{00000000-0005-0000-0000-0000E63E0000}"/>
    <cellStyle name="_6020 3 2" xfId="20366" xr:uid="{00000000-0005-0000-0000-0000E73E0000}"/>
    <cellStyle name="_6020 4" xfId="116" xr:uid="{00000000-0005-0000-0000-0000E83E0000}"/>
    <cellStyle name="_6020 4 2" xfId="20367" xr:uid="{00000000-0005-0000-0000-0000E93E0000}"/>
    <cellStyle name="_6020 5" xfId="20368" xr:uid="{00000000-0005-0000-0000-0000EA3E0000}"/>
    <cellStyle name="_6020 5 2" xfId="20369" xr:uid="{00000000-0005-0000-0000-0000EB3E0000}"/>
    <cellStyle name="_6020 6" xfId="20370" xr:uid="{00000000-0005-0000-0000-0000EC3E0000}"/>
    <cellStyle name="_6020_2008 FPL Group Tax Workpapers" xfId="20371" xr:uid="{00000000-0005-0000-0000-0000ED3E0000}"/>
    <cellStyle name="_6020_2008 FPL Group Tax Workpapers_Budget Support 2012-09 2013-15 Benefit Programs v5 with NEER Barg Update" xfId="20372" xr:uid="{00000000-0005-0000-0000-0000EE3E0000}"/>
    <cellStyle name="_6020_2008 FPL Group Tax Workpapers_LTD-FAS 112 Summary" xfId="20373" xr:uid="{00000000-0005-0000-0000-0000EF3E0000}"/>
    <cellStyle name="_6020_BASIS ADJ" xfId="20374" xr:uid="{00000000-0005-0000-0000-0000F03E0000}"/>
    <cellStyle name="_6020_BM Adjustments" xfId="20375" xr:uid="{00000000-0005-0000-0000-0000F13E0000}"/>
    <cellStyle name="_6020_Callahan" xfId="20376" xr:uid="{00000000-0005-0000-0000-0000F23E0000}"/>
    <cellStyle name="_6020_Callahan " xfId="20377" xr:uid="{00000000-0005-0000-0000-0000F33E0000}"/>
    <cellStyle name="_6020_Callahan _1" xfId="20378" xr:uid="{00000000-0005-0000-0000-0000F43E0000}"/>
    <cellStyle name="_6020_Callahan 090813 GM 0 Report" xfId="20379" xr:uid="{00000000-0005-0000-0000-0000F53E0000}"/>
    <cellStyle name="_6020_Callahan 091106 GM 0 Report" xfId="20380" xr:uid="{00000000-0005-0000-0000-0000F63E0000}"/>
    <cellStyle name="_6020_CapRidge_WindBoost_Analysis_090709" xfId="20381" xr:uid="{00000000-0005-0000-0000-0000F73E0000}"/>
    <cellStyle name="_6020_Cherokee 2010 - 2014 Budget Forecast" xfId="20382" xr:uid="{00000000-0005-0000-0000-0000F83E0000}"/>
    <cellStyle name="_6020_Copy of Texas Wind Debt Amortization 11-08" xfId="20383" xr:uid="{00000000-0005-0000-0000-0000F93E0000}"/>
    <cellStyle name="_6020_Debt Service Coverage Ratio-TEXAS WIND Historical  Forecast" xfId="20384" xr:uid="{00000000-0005-0000-0000-0000FA3E0000}"/>
    <cellStyle name="_6020_Fees" xfId="20385" xr:uid="{00000000-0005-0000-0000-0000FB3E0000}"/>
    <cellStyle name="_6020_FPL Georgia Tax As of October 2010" xfId="20386" xr:uid="{00000000-0005-0000-0000-0000FC3E0000}"/>
    <cellStyle name="_6020_FPL Georgia Tax As of October 2010_Summary of 2010 Errors Resolutions with Responses" xfId="20387" xr:uid="{00000000-0005-0000-0000-0000FD3E0000}"/>
    <cellStyle name="_6020_Group Prov M11 09" xfId="20388" xr:uid="{00000000-0005-0000-0000-0000FE3E0000}"/>
    <cellStyle name="_6020_Group Prov M11 09 2" xfId="20389" xr:uid="{00000000-0005-0000-0000-0000FF3E0000}"/>
    <cellStyle name="_6020_Group Prov M11 09_March_LTD_Premium" xfId="20390" xr:uid="{00000000-0005-0000-0000-0000003F0000}"/>
    <cellStyle name="_6020_Group Prov M11 09_Nov Self Admin LTD Income Premium - CIGNA" xfId="20391" xr:uid="{00000000-0005-0000-0000-0000013F0000}"/>
    <cellStyle name="_6020_Group Prov M11 09_Summary Unrounded" xfId="20392" xr:uid="{00000000-0005-0000-0000-0000023F0000}"/>
    <cellStyle name="_6020_HH3 WindBoost Analysis (with PTC and REC)" xfId="20393" xr:uid="{00000000-0005-0000-0000-0000033F0000}"/>
    <cellStyle name="_6020_Horse Hollow 1 090813 GM 0 Report" xfId="20394" xr:uid="{00000000-0005-0000-0000-0000043F0000}"/>
    <cellStyle name="_6020_Horse Hollow 1 090911 GM 0 Report" xfId="20395" xr:uid="{00000000-0005-0000-0000-0000053F0000}"/>
    <cellStyle name="_6020_Inputs" xfId="20396" xr:uid="{00000000-0005-0000-0000-0000063F0000}"/>
    <cellStyle name="_6020_Inputs 2" xfId="20397" xr:uid="{00000000-0005-0000-0000-0000073F0000}"/>
    <cellStyle name="_6020_Majestic II 2013 - 2042 Property Tax Forecast est" xfId="20398" xr:uid="{00000000-0005-0000-0000-0000083F0000}"/>
    <cellStyle name="_6020_March_LTD_Premium" xfId="20399" xr:uid="{00000000-0005-0000-0000-0000093F0000}"/>
    <cellStyle name="_6020_Nov Self Admin LTD Income Premium - CIGNA" xfId="20400" xr:uid="{00000000-0005-0000-0000-00000A3F0000}"/>
    <cellStyle name="_6020_Summary Unrounded" xfId="20401" xr:uid="{00000000-0005-0000-0000-00000B3F0000}"/>
    <cellStyle name="_6020_Tax" xfId="20402" xr:uid="{00000000-0005-0000-0000-00000C3F0000}"/>
    <cellStyle name="_6020_Wind Adj_091106" xfId="20403" xr:uid="{00000000-0005-0000-0000-00000D3F0000}"/>
    <cellStyle name="_6021" xfId="117" xr:uid="{00000000-0005-0000-0000-00000E3F0000}"/>
    <cellStyle name="_6021 2" xfId="118" xr:uid="{00000000-0005-0000-0000-00000F3F0000}"/>
    <cellStyle name="_6021 2 2" xfId="119" xr:uid="{00000000-0005-0000-0000-0000103F0000}"/>
    <cellStyle name="_6021 3" xfId="120" xr:uid="{00000000-0005-0000-0000-0000113F0000}"/>
    <cellStyle name="_6021 3 2" xfId="20404" xr:uid="{00000000-0005-0000-0000-0000123F0000}"/>
    <cellStyle name="_6021 4" xfId="121" xr:uid="{00000000-0005-0000-0000-0000133F0000}"/>
    <cellStyle name="_6021 4 2" xfId="20405" xr:uid="{00000000-0005-0000-0000-0000143F0000}"/>
    <cellStyle name="_6021 5" xfId="20406" xr:uid="{00000000-0005-0000-0000-0000153F0000}"/>
    <cellStyle name="_6021 5 2" xfId="20407" xr:uid="{00000000-0005-0000-0000-0000163F0000}"/>
    <cellStyle name="_6021 6" xfId="20408" xr:uid="{00000000-0005-0000-0000-0000173F0000}"/>
    <cellStyle name="_6021_2008 FPL Group Tax Workpapers" xfId="20409" xr:uid="{00000000-0005-0000-0000-0000183F0000}"/>
    <cellStyle name="_6021_2008 FPL Group Tax Workpapers_Budget Support 2012-09 2013-15 Benefit Programs v5 with NEER Barg Update" xfId="20410" xr:uid="{00000000-0005-0000-0000-0000193F0000}"/>
    <cellStyle name="_6021_2008 FPL Group Tax Workpapers_LTD-FAS 112 Summary" xfId="20411" xr:uid="{00000000-0005-0000-0000-00001A3F0000}"/>
    <cellStyle name="_6021_BASIS ADJ" xfId="20412" xr:uid="{00000000-0005-0000-0000-00001B3F0000}"/>
    <cellStyle name="_6021_BM Adjustments" xfId="20413" xr:uid="{00000000-0005-0000-0000-00001C3F0000}"/>
    <cellStyle name="_6021_Callahan" xfId="20414" xr:uid="{00000000-0005-0000-0000-00001D3F0000}"/>
    <cellStyle name="_6021_Callahan " xfId="20415" xr:uid="{00000000-0005-0000-0000-00001E3F0000}"/>
    <cellStyle name="_6021_Callahan _1" xfId="20416" xr:uid="{00000000-0005-0000-0000-00001F3F0000}"/>
    <cellStyle name="_6021_Callahan 090813 GM 0 Report" xfId="20417" xr:uid="{00000000-0005-0000-0000-0000203F0000}"/>
    <cellStyle name="_6021_Callahan 091106 GM 0 Report" xfId="20418" xr:uid="{00000000-0005-0000-0000-0000213F0000}"/>
    <cellStyle name="_6021_CapRidge_WindBoost_Analysis_090709" xfId="20419" xr:uid="{00000000-0005-0000-0000-0000223F0000}"/>
    <cellStyle name="_6021_Cherokee 2010 - 2014 Budget Forecast" xfId="20420" xr:uid="{00000000-0005-0000-0000-0000233F0000}"/>
    <cellStyle name="_6021_Copy of Texas Wind Debt Amortization 11-08" xfId="20421" xr:uid="{00000000-0005-0000-0000-0000243F0000}"/>
    <cellStyle name="_6021_Debt Service Coverage Ratio-TEXAS WIND Historical  Forecast" xfId="20422" xr:uid="{00000000-0005-0000-0000-0000253F0000}"/>
    <cellStyle name="_6021_Fees" xfId="20423" xr:uid="{00000000-0005-0000-0000-0000263F0000}"/>
    <cellStyle name="_6021_FPL Georgia Tax As of October 2010" xfId="20424" xr:uid="{00000000-0005-0000-0000-0000273F0000}"/>
    <cellStyle name="_6021_FPL Georgia Tax As of October 2010_Summary of 2010 Errors Resolutions with Responses" xfId="20425" xr:uid="{00000000-0005-0000-0000-0000283F0000}"/>
    <cellStyle name="_6021_Group Prov M11 09" xfId="20426" xr:uid="{00000000-0005-0000-0000-0000293F0000}"/>
    <cellStyle name="_6021_Group Prov M11 09 2" xfId="20427" xr:uid="{00000000-0005-0000-0000-00002A3F0000}"/>
    <cellStyle name="_6021_Group Prov M11 09_March_LTD_Premium" xfId="20428" xr:uid="{00000000-0005-0000-0000-00002B3F0000}"/>
    <cellStyle name="_6021_Group Prov M11 09_Nov Self Admin LTD Income Premium - CIGNA" xfId="20429" xr:uid="{00000000-0005-0000-0000-00002C3F0000}"/>
    <cellStyle name="_6021_Group Prov M11 09_Summary Unrounded" xfId="20430" xr:uid="{00000000-0005-0000-0000-00002D3F0000}"/>
    <cellStyle name="_6021_HH3 WindBoost Analysis (with PTC and REC)" xfId="20431" xr:uid="{00000000-0005-0000-0000-00002E3F0000}"/>
    <cellStyle name="_6021_Horse Hollow 1 090813 GM 0 Report" xfId="20432" xr:uid="{00000000-0005-0000-0000-00002F3F0000}"/>
    <cellStyle name="_6021_Horse Hollow 1 090911 GM 0 Report" xfId="20433" xr:uid="{00000000-0005-0000-0000-0000303F0000}"/>
    <cellStyle name="_6021_Inputs" xfId="20434" xr:uid="{00000000-0005-0000-0000-0000313F0000}"/>
    <cellStyle name="_6021_Inputs 2" xfId="20435" xr:uid="{00000000-0005-0000-0000-0000323F0000}"/>
    <cellStyle name="_6021_Majestic II 2013 - 2042 Property Tax Forecast est" xfId="20436" xr:uid="{00000000-0005-0000-0000-0000333F0000}"/>
    <cellStyle name="_6021_March_LTD_Premium" xfId="20437" xr:uid="{00000000-0005-0000-0000-0000343F0000}"/>
    <cellStyle name="_6021_Nov Self Admin LTD Income Premium - CIGNA" xfId="20438" xr:uid="{00000000-0005-0000-0000-0000353F0000}"/>
    <cellStyle name="_6021_Summary Unrounded" xfId="20439" xr:uid="{00000000-0005-0000-0000-0000363F0000}"/>
    <cellStyle name="_6021_Tax" xfId="20440" xr:uid="{00000000-0005-0000-0000-0000373F0000}"/>
    <cellStyle name="_6021_Wind Adj_091106" xfId="20441" xr:uid="{00000000-0005-0000-0000-0000383F0000}"/>
    <cellStyle name="_6023" xfId="122" xr:uid="{00000000-0005-0000-0000-0000393F0000}"/>
    <cellStyle name="_6023 2" xfId="123" xr:uid="{00000000-0005-0000-0000-00003A3F0000}"/>
    <cellStyle name="_6023 2 2" xfId="124" xr:uid="{00000000-0005-0000-0000-00003B3F0000}"/>
    <cellStyle name="_6023 3" xfId="125" xr:uid="{00000000-0005-0000-0000-00003C3F0000}"/>
    <cellStyle name="_6023 3 2" xfId="20442" xr:uid="{00000000-0005-0000-0000-00003D3F0000}"/>
    <cellStyle name="_6023 4" xfId="126" xr:uid="{00000000-0005-0000-0000-00003E3F0000}"/>
    <cellStyle name="_6023 4 2" xfId="20443" xr:uid="{00000000-0005-0000-0000-00003F3F0000}"/>
    <cellStyle name="_6023 5" xfId="20444" xr:uid="{00000000-0005-0000-0000-0000403F0000}"/>
    <cellStyle name="_6023 5 2" xfId="20445" xr:uid="{00000000-0005-0000-0000-0000413F0000}"/>
    <cellStyle name="_6023 6" xfId="20446" xr:uid="{00000000-0005-0000-0000-0000423F0000}"/>
    <cellStyle name="_6023_2008 FPL Group Tax Workpapers" xfId="20447" xr:uid="{00000000-0005-0000-0000-0000433F0000}"/>
    <cellStyle name="_6023_2008 FPL Group Tax Workpapers_Budget Support 2012-09 2013-15 Benefit Programs v5 with NEER Barg Update" xfId="20448" xr:uid="{00000000-0005-0000-0000-0000443F0000}"/>
    <cellStyle name="_6023_2008 FPL Group Tax Workpapers_LTD-FAS 112 Summary" xfId="20449" xr:uid="{00000000-0005-0000-0000-0000453F0000}"/>
    <cellStyle name="_6023_BASIS ADJ" xfId="20450" xr:uid="{00000000-0005-0000-0000-0000463F0000}"/>
    <cellStyle name="_6023_BM Adjustments" xfId="20451" xr:uid="{00000000-0005-0000-0000-0000473F0000}"/>
    <cellStyle name="_6023_Callahan" xfId="20452" xr:uid="{00000000-0005-0000-0000-0000483F0000}"/>
    <cellStyle name="_6023_Callahan " xfId="20453" xr:uid="{00000000-0005-0000-0000-0000493F0000}"/>
    <cellStyle name="_6023_Callahan _1" xfId="20454" xr:uid="{00000000-0005-0000-0000-00004A3F0000}"/>
    <cellStyle name="_6023_Callahan 090813 GM 0 Report" xfId="20455" xr:uid="{00000000-0005-0000-0000-00004B3F0000}"/>
    <cellStyle name="_6023_Callahan 091106 GM 0 Report" xfId="20456" xr:uid="{00000000-0005-0000-0000-00004C3F0000}"/>
    <cellStyle name="_6023_CapRidge_WindBoost_Analysis_090709" xfId="20457" xr:uid="{00000000-0005-0000-0000-00004D3F0000}"/>
    <cellStyle name="_6023_Cherokee 2010 - 2014 Budget Forecast" xfId="20458" xr:uid="{00000000-0005-0000-0000-00004E3F0000}"/>
    <cellStyle name="_6023_Copy of Texas Wind Debt Amortization 11-08" xfId="20459" xr:uid="{00000000-0005-0000-0000-00004F3F0000}"/>
    <cellStyle name="_6023_Debt Service Coverage Ratio-TEXAS WIND Historical  Forecast" xfId="20460" xr:uid="{00000000-0005-0000-0000-0000503F0000}"/>
    <cellStyle name="_6023_Fees" xfId="20461" xr:uid="{00000000-0005-0000-0000-0000513F0000}"/>
    <cellStyle name="_6023_FPL Georgia Tax As of October 2010" xfId="20462" xr:uid="{00000000-0005-0000-0000-0000523F0000}"/>
    <cellStyle name="_6023_FPL Georgia Tax As of October 2010_Summary of 2010 Errors Resolutions with Responses" xfId="20463" xr:uid="{00000000-0005-0000-0000-0000533F0000}"/>
    <cellStyle name="_6023_Group Prov M11 09" xfId="20464" xr:uid="{00000000-0005-0000-0000-0000543F0000}"/>
    <cellStyle name="_6023_Group Prov M11 09 2" xfId="20465" xr:uid="{00000000-0005-0000-0000-0000553F0000}"/>
    <cellStyle name="_6023_Group Prov M11 09_March_LTD_Premium" xfId="20466" xr:uid="{00000000-0005-0000-0000-0000563F0000}"/>
    <cellStyle name="_6023_Group Prov M11 09_Nov Self Admin LTD Income Premium - CIGNA" xfId="20467" xr:uid="{00000000-0005-0000-0000-0000573F0000}"/>
    <cellStyle name="_6023_Group Prov M11 09_Summary Unrounded" xfId="20468" xr:uid="{00000000-0005-0000-0000-0000583F0000}"/>
    <cellStyle name="_6023_HH3 WindBoost Analysis (with PTC and REC)" xfId="20469" xr:uid="{00000000-0005-0000-0000-0000593F0000}"/>
    <cellStyle name="_6023_Horse Hollow 1 090813 GM 0 Report" xfId="20470" xr:uid="{00000000-0005-0000-0000-00005A3F0000}"/>
    <cellStyle name="_6023_Horse Hollow 1 090911 GM 0 Report" xfId="20471" xr:uid="{00000000-0005-0000-0000-00005B3F0000}"/>
    <cellStyle name="_6023_Inputs" xfId="20472" xr:uid="{00000000-0005-0000-0000-00005C3F0000}"/>
    <cellStyle name="_6023_Inputs 2" xfId="20473" xr:uid="{00000000-0005-0000-0000-00005D3F0000}"/>
    <cellStyle name="_6023_Majestic II 2013 - 2042 Property Tax Forecast est" xfId="20474" xr:uid="{00000000-0005-0000-0000-00005E3F0000}"/>
    <cellStyle name="_6023_March_LTD_Premium" xfId="20475" xr:uid="{00000000-0005-0000-0000-00005F3F0000}"/>
    <cellStyle name="_6023_Nov Self Admin LTD Income Premium - CIGNA" xfId="20476" xr:uid="{00000000-0005-0000-0000-0000603F0000}"/>
    <cellStyle name="_6023_Summary Unrounded" xfId="20477" xr:uid="{00000000-0005-0000-0000-0000613F0000}"/>
    <cellStyle name="_6023_Tax" xfId="20478" xr:uid="{00000000-0005-0000-0000-0000623F0000}"/>
    <cellStyle name="_6023_Wind Adj_091106" xfId="20479" xr:uid="{00000000-0005-0000-0000-0000633F0000}"/>
    <cellStyle name="_6025" xfId="127" xr:uid="{00000000-0005-0000-0000-0000643F0000}"/>
    <cellStyle name="_6025 2" xfId="128" xr:uid="{00000000-0005-0000-0000-0000653F0000}"/>
    <cellStyle name="_6025 2 2" xfId="129" xr:uid="{00000000-0005-0000-0000-0000663F0000}"/>
    <cellStyle name="_6025 3" xfId="130" xr:uid="{00000000-0005-0000-0000-0000673F0000}"/>
    <cellStyle name="_6025 3 2" xfId="20480" xr:uid="{00000000-0005-0000-0000-0000683F0000}"/>
    <cellStyle name="_6025 4" xfId="131" xr:uid="{00000000-0005-0000-0000-0000693F0000}"/>
    <cellStyle name="_6025 4 2" xfId="20481" xr:uid="{00000000-0005-0000-0000-00006A3F0000}"/>
    <cellStyle name="_6025 5" xfId="20482" xr:uid="{00000000-0005-0000-0000-00006B3F0000}"/>
    <cellStyle name="_6025 5 2" xfId="20483" xr:uid="{00000000-0005-0000-0000-00006C3F0000}"/>
    <cellStyle name="_6025 6" xfId="20484" xr:uid="{00000000-0005-0000-0000-00006D3F0000}"/>
    <cellStyle name="_6025_2008 FPL Group Tax Workpapers" xfId="20485" xr:uid="{00000000-0005-0000-0000-00006E3F0000}"/>
    <cellStyle name="_6025_2008 FPL Group Tax Workpapers_Budget Support 2012-09 2013-15 Benefit Programs v5 with NEER Barg Update" xfId="20486" xr:uid="{00000000-0005-0000-0000-00006F3F0000}"/>
    <cellStyle name="_6025_2008 FPL Group Tax Workpapers_LTD-FAS 112 Summary" xfId="20487" xr:uid="{00000000-0005-0000-0000-0000703F0000}"/>
    <cellStyle name="_6025_BASIS ADJ" xfId="20488" xr:uid="{00000000-0005-0000-0000-0000713F0000}"/>
    <cellStyle name="_6025_BM Adjustments" xfId="20489" xr:uid="{00000000-0005-0000-0000-0000723F0000}"/>
    <cellStyle name="_6025_Callahan" xfId="20490" xr:uid="{00000000-0005-0000-0000-0000733F0000}"/>
    <cellStyle name="_6025_Callahan " xfId="20491" xr:uid="{00000000-0005-0000-0000-0000743F0000}"/>
    <cellStyle name="_6025_Callahan _1" xfId="20492" xr:uid="{00000000-0005-0000-0000-0000753F0000}"/>
    <cellStyle name="_6025_Callahan 090813 GM 0 Report" xfId="20493" xr:uid="{00000000-0005-0000-0000-0000763F0000}"/>
    <cellStyle name="_6025_Callahan 091106 GM 0 Report" xfId="20494" xr:uid="{00000000-0005-0000-0000-0000773F0000}"/>
    <cellStyle name="_6025_CapRidge_WindBoost_Analysis_090709" xfId="20495" xr:uid="{00000000-0005-0000-0000-0000783F0000}"/>
    <cellStyle name="_6025_Cherokee 2010 - 2014 Budget Forecast" xfId="20496" xr:uid="{00000000-0005-0000-0000-0000793F0000}"/>
    <cellStyle name="_6025_Copy of Texas Wind Debt Amortization 11-08" xfId="20497" xr:uid="{00000000-0005-0000-0000-00007A3F0000}"/>
    <cellStyle name="_6025_Debt Service Coverage Ratio-TEXAS WIND Historical  Forecast" xfId="20498" xr:uid="{00000000-0005-0000-0000-00007B3F0000}"/>
    <cellStyle name="_6025_Fees" xfId="20499" xr:uid="{00000000-0005-0000-0000-00007C3F0000}"/>
    <cellStyle name="_6025_FPL Georgia Tax As of October 2010" xfId="20500" xr:uid="{00000000-0005-0000-0000-00007D3F0000}"/>
    <cellStyle name="_6025_FPL Georgia Tax As of October 2010_Summary of 2010 Errors Resolutions with Responses" xfId="20501" xr:uid="{00000000-0005-0000-0000-00007E3F0000}"/>
    <cellStyle name="_6025_Group Prov M11 09" xfId="20502" xr:uid="{00000000-0005-0000-0000-00007F3F0000}"/>
    <cellStyle name="_6025_Group Prov M11 09 2" xfId="20503" xr:uid="{00000000-0005-0000-0000-0000803F0000}"/>
    <cellStyle name="_6025_Group Prov M11 09_March_LTD_Premium" xfId="20504" xr:uid="{00000000-0005-0000-0000-0000813F0000}"/>
    <cellStyle name="_6025_Group Prov M11 09_Nov Self Admin LTD Income Premium - CIGNA" xfId="20505" xr:uid="{00000000-0005-0000-0000-0000823F0000}"/>
    <cellStyle name="_6025_Group Prov M11 09_Summary Unrounded" xfId="20506" xr:uid="{00000000-0005-0000-0000-0000833F0000}"/>
    <cellStyle name="_6025_HH3 WindBoost Analysis (with PTC and REC)" xfId="20507" xr:uid="{00000000-0005-0000-0000-0000843F0000}"/>
    <cellStyle name="_6025_Horse Hollow 1 090813 GM 0 Report" xfId="20508" xr:uid="{00000000-0005-0000-0000-0000853F0000}"/>
    <cellStyle name="_6025_Horse Hollow 1 090911 GM 0 Report" xfId="20509" xr:uid="{00000000-0005-0000-0000-0000863F0000}"/>
    <cellStyle name="_6025_Inputs" xfId="20510" xr:uid="{00000000-0005-0000-0000-0000873F0000}"/>
    <cellStyle name="_6025_Inputs 2" xfId="20511" xr:uid="{00000000-0005-0000-0000-0000883F0000}"/>
    <cellStyle name="_6025_Majestic II 2013 - 2042 Property Tax Forecast est" xfId="20512" xr:uid="{00000000-0005-0000-0000-0000893F0000}"/>
    <cellStyle name="_6025_March_LTD_Premium" xfId="20513" xr:uid="{00000000-0005-0000-0000-00008A3F0000}"/>
    <cellStyle name="_6025_Nov Self Admin LTD Income Premium - CIGNA" xfId="20514" xr:uid="{00000000-0005-0000-0000-00008B3F0000}"/>
    <cellStyle name="_6025_Summary Unrounded" xfId="20515" xr:uid="{00000000-0005-0000-0000-00008C3F0000}"/>
    <cellStyle name="_6025_Tax" xfId="20516" xr:uid="{00000000-0005-0000-0000-00008D3F0000}"/>
    <cellStyle name="_6025_Wind Adj_091106" xfId="20517" xr:uid="{00000000-0005-0000-0000-00008E3F0000}"/>
    <cellStyle name="_6028" xfId="132" xr:uid="{00000000-0005-0000-0000-00008F3F0000}"/>
    <cellStyle name="_6028 2" xfId="133" xr:uid="{00000000-0005-0000-0000-0000903F0000}"/>
    <cellStyle name="_6028 2 2" xfId="134" xr:uid="{00000000-0005-0000-0000-0000913F0000}"/>
    <cellStyle name="_6028 3" xfId="135" xr:uid="{00000000-0005-0000-0000-0000923F0000}"/>
    <cellStyle name="_6028 3 2" xfId="20518" xr:uid="{00000000-0005-0000-0000-0000933F0000}"/>
    <cellStyle name="_6028 4" xfId="136" xr:uid="{00000000-0005-0000-0000-0000943F0000}"/>
    <cellStyle name="_6028 4 2" xfId="20519" xr:uid="{00000000-0005-0000-0000-0000953F0000}"/>
    <cellStyle name="_6028 5" xfId="20520" xr:uid="{00000000-0005-0000-0000-0000963F0000}"/>
    <cellStyle name="_6028 5 2" xfId="20521" xr:uid="{00000000-0005-0000-0000-0000973F0000}"/>
    <cellStyle name="_6028 6" xfId="20522" xr:uid="{00000000-0005-0000-0000-0000983F0000}"/>
    <cellStyle name="_6028_2008 FPL Group Tax Workpapers" xfId="20523" xr:uid="{00000000-0005-0000-0000-0000993F0000}"/>
    <cellStyle name="_6028_2008 FPL Group Tax Workpapers_Budget Support 2012-09 2013-15 Benefit Programs v5 with NEER Barg Update" xfId="20524" xr:uid="{00000000-0005-0000-0000-00009A3F0000}"/>
    <cellStyle name="_6028_2008 FPL Group Tax Workpapers_LTD-FAS 112 Summary" xfId="20525" xr:uid="{00000000-0005-0000-0000-00009B3F0000}"/>
    <cellStyle name="_6028_BASIS ADJ" xfId="20526" xr:uid="{00000000-0005-0000-0000-00009C3F0000}"/>
    <cellStyle name="_6028_BM Adjustments" xfId="20527" xr:uid="{00000000-0005-0000-0000-00009D3F0000}"/>
    <cellStyle name="_6028_Callahan" xfId="20528" xr:uid="{00000000-0005-0000-0000-00009E3F0000}"/>
    <cellStyle name="_6028_Callahan " xfId="20529" xr:uid="{00000000-0005-0000-0000-00009F3F0000}"/>
    <cellStyle name="_6028_Callahan _1" xfId="20530" xr:uid="{00000000-0005-0000-0000-0000A03F0000}"/>
    <cellStyle name="_6028_Callahan 090813 GM 0 Report" xfId="20531" xr:uid="{00000000-0005-0000-0000-0000A13F0000}"/>
    <cellStyle name="_6028_Callahan 091106 GM 0 Report" xfId="20532" xr:uid="{00000000-0005-0000-0000-0000A23F0000}"/>
    <cellStyle name="_6028_CapRidge_WindBoost_Analysis_090709" xfId="20533" xr:uid="{00000000-0005-0000-0000-0000A33F0000}"/>
    <cellStyle name="_6028_Cherokee 2010 - 2014 Budget Forecast" xfId="20534" xr:uid="{00000000-0005-0000-0000-0000A43F0000}"/>
    <cellStyle name="_6028_Copy of Texas Wind Debt Amortization 11-08" xfId="20535" xr:uid="{00000000-0005-0000-0000-0000A53F0000}"/>
    <cellStyle name="_6028_Debt Service Coverage Ratio-TEXAS WIND Historical  Forecast" xfId="20536" xr:uid="{00000000-0005-0000-0000-0000A63F0000}"/>
    <cellStyle name="_6028_Fees" xfId="20537" xr:uid="{00000000-0005-0000-0000-0000A73F0000}"/>
    <cellStyle name="_6028_FPL Georgia Tax As of October 2010" xfId="20538" xr:uid="{00000000-0005-0000-0000-0000A83F0000}"/>
    <cellStyle name="_6028_FPL Georgia Tax As of October 2010_Summary of 2010 Errors Resolutions with Responses" xfId="20539" xr:uid="{00000000-0005-0000-0000-0000A93F0000}"/>
    <cellStyle name="_6028_Group Prov M11 09" xfId="20540" xr:uid="{00000000-0005-0000-0000-0000AA3F0000}"/>
    <cellStyle name="_6028_Group Prov M11 09 2" xfId="20541" xr:uid="{00000000-0005-0000-0000-0000AB3F0000}"/>
    <cellStyle name="_6028_Group Prov M11 09_March_LTD_Premium" xfId="20542" xr:uid="{00000000-0005-0000-0000-0000AC3F0000}"/>
    <cellStyle name="_6028_Group Prov M11 09_Nov Self Admin LTD Income Premium - CIGNA" xfId="20543" xr:uid="{00000000-0005-0000-0000-0000AD3F0000}"/>
    <cellStyle name="_6028_Group Prov M11 09_Summary Unrounded" xfId="20544" xr:uid="{00000000-0005-0000-0000-0000AE3F0000}"/>
    <cellStyle name="_6028_HH3 WindBoost Analysis (with PTC and REC)" xfId="20545" xr:uid="{00000000-0005-0000-0000-0000AF3F0000}"/>
    <cellStyle name="_6028_Horse Hollow 1 090813 GM 0 Report" xfId="20546" xr:uid="{00000000-0005-0000-0000-0000B03F0000}"/>
    <cellStyle name="_6028_Horse Hollow 1 090911 GM 0 Report" xfId="20547" xr:uid="{00000000-0005-0000-0000-0000B13F0000}"/>
    <cellStyle name="_6028_Inputs" xfId="20548" xr:uid="{00000000-0005-0000-0000-0000B23F0000}"/>
    <cellStyle name="_6028_Inputs 2" xfId="20549" xr:uid="{00000000-0005-0000-0000-0000B33F0000}"/>
    <cellStyle name="_6028_Majestic II 2013 - 2042 Property Tax Forecast est" xfId="20550" xr:uid="{00000000-0005-0000-0000-0000B43F0000}"/>
    <cellStyle name="_6028_March_LTD_Premium" xfId="20551" xr:uid="{00000000-0005-0000-0000-0000B53F0000}"/>
    <cellStyle name="_6028_Nov Self Admin LTD Income Premium - CIGNA" xfId="20552" xr:uid="{00000000-0005-0000-0000-0000B63F0000}"/>
    <cellStyle name="_6028_Summary Unrounded" xfId="20553" xr:uid="{00000000-0005-0000-0000-0000B73F0000}"/>
    <cellStyle name="_6028_Tax" xfId="20554" xr:uid="{00000000-0005-0000-0000-0000B83F0000}"/>
    <cellStyle name="_6028_Wind Adj_091106" xfId="20555" xr:uid="{00000000-0005-0000-0000-0000B93F0000}"/>
    <cellStyle name="_6029" xfId="137" xr:uid="{00000000-0005-0000-0000-0000BA3F0000}"/>
    <cellStyle name="_6029 2" xfId="138" xr:uid="{00000000-0005-0000-0000-0000BB3F0000}"/>
    <cellStyle name="_6029 2 2" xfId="139" xr:uid="{00000000-0005-0000-0000-0000BC3F0000}"/>
    <cellStyle name="_6029 3" xfId="140" xr:uid="{00000000-0005-0000-0000-0000BD3F0000}"/>
    <cellStyle name="_6029 3 2" xfId="20556" xr:uid="{00000000-0005-0000-0000-0000BE3F0000}"/>
    <cellStyle name="_6029 4" xfId="141" xr:uid="{00000000-0005-0000-0000-0000BF3F0000}"/>
    <cellStyle name="_6029 4 2" xfId="20557" xr:uid="{00000000-0005-0000-0000-0000C03F0000}"/>
    <cellStyle name="_6029 5" xfId="20558" xr:uid="{00000000-0005-0000-0000-0000C13F0000}"/>
    <cellStyle name="_6029 5 2" xfId="20559" xr:uid="{00000000-0005-0000-0000-0000C23F0000}"/>
    <cellStyle name="_6029 6" xfId="20560" xr:uid="{00000000-0005-0000-0000-0000C33F0000}"/>
    <cellStyle name="_6029_2008 FPL Group Tax Workpapers" xfId="20561" xr:uid="{00000000-0005-0000-0000-0000C43F0000}"/>
    <cellStyle name="_6029_2008 FPL Group Tax Workpapers_Budget Support 2012-09 2013-15 Benefit Programs v5 with NEER Barg Update" xfId="20562" xr:uid="{00000000-0005-0000-0000-0000C53F0000}"/>
    <cellStyle name="_6029_2008 FPL Group Tax Workpapers_LTD-FAS 112 Summary" xfId="20563" xr:uid="{00000000-0005-0000-0000-0000C63F0000}"/>
    <cellStyle name="_6029_BASIS ADJ" xfId="20564" xr:uid="{00000000-0005-0000-0000-0000C73F0000}"/>
    <cellStyle name="_6029_BM Adjustments" xfId="20565" xr:uid="{00000000-0005-0000-0000-0000C83F0000}"/>
    <cellStyle name="_6029_Callahan" xfId="20566" xr:uid="{00000000-0005-0000-0000-0000C93F0000}"/>
    <cellStyle name="_6029_Callahan " xfId="20567" xr:uid="{00000000-0005-0000-0000-0000CA3F0000}"/>
    <cellStyle name="_6029_Callahan _1" xfId="20568" xr:uid="{00000000-0005-0000-0000-0000CB3F0000}"/>
    <cellStyle name="_6029_Callahan 090813 GM 0 Report" xfId="20569" xr:uid="{00000000-0005-0000-0000-0000CC3F0000}"/>
    <cellStyle name="_6029_Callahan 091106 GM 0 Report" xfId="20570" xr:uid="{00000000-0005-0000-0000-0000CD3F0000}"/>
    <cellStyle name="_6029_CapRidge_WindBoost_Analysis_090709" xfId="20571" xr:uid="{00000000-0005-0000-0000-0000CE3F0000}"/>
    <cellStyle name="_6029_Cherokee 2010 - 2014 Budget Forecast" xfId="20572" xr:uid="{00000000-0005-0000-0000-0000CF3F0000}"/>
    <cellStyle name="_6029_Copy of Texas Wind Debt Amortization 11-08" xfId="20573" xr:uid="{00000000-0005-0000-0000-0000D03F0000}"/>
    <cellStyle name="_6029_Debt Service Coverage Ratio-TEXAS WIND Historical  Forecast" xfId="20574" xr:uid="{00000000-0005-0000-0000-0000D13F0000}"/>
    <cellStyle name="_6029_Fees" xfId="20575" xr:uid="{00000000-0005-0000-0000-0000D23F0000}"/>
    <cellStyle name="_6029_FPL Georgia Tax As of October 2010" xfId="20576" xr:uid="{00000000-0005-0000-0000-0000D33F0000}"/>
    <cellStyle name="_6029_FPL Georgia Tax As of October 2010_Summary of 2010 Errors Resolutions with Responses" xfId="20577" xr:uid="{00000000-0005-0000-0000-0000D43F0000}"/>
    <cellStyle name="_6029_Group Prov M11 09" xfId="20578" xr:uid="{00000000-0005-0000-0000-0000D53F0000}"/>
    <cellStyle name="_6029_Group Prov M11 09 2" xfId="20579" xr:uid="{00000000-0005-0000-0000-0000D63F0000}"/>
    <cellStyle name="_6029_Group Prov M11 09_March_LTD_Premium" xfId="20580" xr:uid="{00000000-0005-0000-0000-0000D73F0000}"/>
    <cellStyle name="_6029_Group Prov M11 09_Nov Self Admin LTD Income Premium - CIGNA" xfId="20581" xr:uid="{00000000-0005-0000-0000-0000D83F0000}"/>
    <cellStyle name="_6029_Group Prov M11 09_Summary Unrounded" xfId="20582" xr:uid="{00000000-0005-0000-0000-0000D93F0000}"/>
    <cellStyle name="_6029_HH3 WindBoost Analysis (with PTC and REC)" xfId="20583" xr:uid="{00000000-0005-0000-0000-0000DA3F0000}"/>
    <cellStyle name="_6029_Horse Hollow 1 090813 GM 0 Report" xfId="20584" xr:uid="{00000000-0005-0000-0000-0000DB3F0000}"/>
    <cellStyle name="_6029_Horse Hollow 1 090911 GM 0 Report" xfId="20585" xr:uid="{00000000-0005-0000-0000-0000DC3F0000}"/>
    <cellStyle name="_6029_Inputs" xfId="20586" xr:uid="{00000000-0005-0000-0000-0000DD3F0000}"/>
    <cellStyle name="_6029_Inputs 2" xfId="20587" xr:uid="{00000000-0005-0000-0000-0000DE3F0000}"/>
    <cellStyle name="_6029_Majestic II 2013 - 2042 Property Tax Forecast est" xfId="20588" xr:uid="{00000000-0005-0000-0000-0000DF3F0000}"/>
    <cellStyle name="_6029_March_LTD_Premium" xfId="20589" xr:uid="{00000000-0005-0000-0000-0000E03F0000}"/>
    <cellStyle name="_6029_Nov Self Admin LTD Income Premium - CIGNA" xfId="20590" xr:uid="{00000000-0005-0000-0000-0000E13F0000}"/>
    <cellStyle name="_6029_Summary Unrounded" xfId="20591" xr:uid="{00000000-0005-0000-0000-0000E23F0000}"/>
    <cellStyle name="_6029_Tax" xfId="20592" xr:uid="{00000000-0005-0000-0000-0000E33F0000}"/>
    <cellStyle name="_6029_Wind Adj_091106" xfId="20593" xr:uid="{00000000-0005-0000-0000-0000E43F0000}"/>
    <cellStyle name="_6030" xfId="142" xr:uid="{00000000-0005-0000-0000-0000E53F0000}"/>
    <cellStyle name="_6030 2" xfId="143" xr:uid="{00000000-0005-0000-0000-0000E63F0000}"/>
    <cellStyle name="_6030 2 2" xfId="144" xr:uid="{00000000-0005-0000-0000-0000E73F0000}"/>
    <cellStyle name="_6030 3" xfId="145" xr:uid="{00000000-0005-0000-0000-0000E83F0000}"/>
    <cellStyle name="_6030 3 2" xfId="20594" xr:uid="{00000000-0005-0000-0000-0000E93F0000}"/>
    <cellStyle name="_6030 4" xfId="146" xr:uid="{00000000-0005-0000-0000-0000EA3F0000}"/>
    <cellStyle name="_6030 4 2" xfId="20595" xr:uid="{00000000-0005-0000-0000-0000EB3F0000}"/>
    <cellStyle name="_6030 5" xfId="20596" xr:uid="{00000000-0005-0000-0000-0000EC3F0000}"/>
    <cellStyle name="_6030 5 2" xfId="20597" xr:uid="{00000000-0005-0000-0000-0000ED3F0000}"/>
    <cellStyle name="_6030 6" xfId="20598" xr:uid="{00000000-0005-0000-0000-0000EE3F0000}"/>
    <cellStyle name="_6030_2008 FPL Group Tax Workpapers" xfId="20599" xr:uid="{00000000-0005-0000-0000-0000EF3F0000}"/>
    <cellStyle name="_6030_2008 FPL Group Tax Workpapers_Budget Support 2012-09 2013-15 Benefit Programs v5 with NEER Barg Update" xfId="20600" xr:uid="{00000000-0005-0000-0000-0000F03F0000}"/>
    <cellStyle name="_6030_2008 FPL Group Tax Workpapers_LTD-FAS 112 Summary" xfId="20601" xr:uid="{00000000-0005-0000-0000-0000F13F0000}"/>
    <cellStyle name="_6030_BASIS ADJ" xfId="20602" xr:uid="{00000000-0005-0000-0000-0000F23F0000}"/>
    <cellStyle name="_6030_BM Adjustments" xfId="20603" xr:uid="{00000000-0005-0000-0000-0000F33F0000}"/>
    <cellStyle name="_6030_Callahan" xfId="20604" xr:uid="{00000000-0005-0000-0000-0000F43F0000}"/>
    <cellStyle name="_6030_Callahan " xfId="20605" xr:uid="{00000000-0005-0000-0000-0000F53F0000}"/>
    <cellStyle name="_6030_Callahan _1" xfId="20606" xr:uid="{00000000-0005-0000-0000-0000F63F0000}"/>
    <cellStyle name="_6030_Callahan 090813 GM 0 Report" xfId="20607" xr:uid="{00000000-0005-0000-0000-0000F73F0000}"/>
    <cellStyle name="_6030_Callahan 091106 GM 0 Report" xfId="20608" xr:uid="{00000000-0005-0000-0000-0000F83F0000}"/>
    <cellStyle name="_6030_CapRidge_WindBoost_Analysis_090709" xfId="20609" xr:uid="{00000000-0005-0000-0000-0000F93F0000}"/>
    <cellStyle name="_6030_Cherokee 2010 - 2014 Budget Forecast" xfId="20610" xr:uid="{00000000-0005-0000-0000-0000FA3F0000}"/>
    <cellStyle name="_6030_Copy of Texas Wind Debt Amortization 11-08" xfId="20611" xr:uid="{00000000-0005-0000-0000-0000FB3F0000}"/>
    <cellStyle name="_6030_Debt Service Coverage Ratio-TEXAS WIND Historical  Forecast" xfId="20612" xr:uid="{00000000-0005-0000-0000-0000FC3F0000}"/>
    <cellStyle name="_6030_Fees" xfId="20613" xr:uid="{00000000-0005-0000-0000-0000FD3F0000}"/>
    <cellStyle name="_6030_FPL Georgia Tax As of October 2010" xfId="20614" xr:uid="{00000000-0005-0000-0000-0000FE3F0000}"/>
    <cellStyle name="_6030_FPL Georgia Tax As of October 2010_Summary of 2010 Errors Resolutions with Responses" xfId="20615" xr:uid="{00000000-0005-0000-0000-0000FF3F0000}"/>
    <cellStyle name="_6030_Group Prov M11 09" xfId="20616" xr:uid="{00000000-0005-0000-0000-000000400000}"/>
    <cellStyle name="_6030_Group Prov M11 09 2" xfId="20617" xr:uid="{00000000-0005-0000-0000-000001400000}"/>
    <cellStyle name="_6030_Group Prov M11 09_March_LTD_Premium" xfId="20618" xr:uid="{00000000-0005-0000-0000-000002400000}"/>
    <cellStyle name="_6030_Group Prov M11 09_Nov Self Admin LTD Income Premium - CIGNA" xfId="20619" xr:uid="{00000000-0005-0000-0000-000003400000}"/>
    <cellStyle name="_6030_Group Prov M11 09_Summary Unrounded" xfId="20620" xr:uid="{00000000-0005-0000-0000-000004400000}"/>
    <cellStyle name="_6030_HH3 WindBoost Analysis (with PTC and REC)" xfId="20621" xr:uid="{00000000-0005-0000-0000-000005400000}"/>
    <cellStyle name="_6030_Horse Hollow 1 090813 GM 0 Report" xfId="20622" xr:uid="{00000000-0005-0000-0000-000006400000}"/>
    <cellStyle name="_6030_Horse Hollow 1 090911 GM 0 Report" xfId="20623" xr:uid="{00000000-0005-0000-0000-000007400000}"/>
    <cellStyle name="_6030_Inputs" xfId="20624" xr:uid="{00000000-0005-0000-0000-000008400000}"/>
    <cellStyle name="_6030_Inputs 2" xfId="20625" xr:uid="{00000000-0005-0000-0000-000009400000}"/>
    <cellStyle name="_6030_Majestic II 2013 - 2042 Property Tax Forecast est" xfId="20626" xr:uid="{00000000-0005-0000-0000-00000A400000}"/>
    <cellStyle name="_6030_March_LTD_Premium" xfId="20627" xr:uid="{00000000-0005-0000-0000-00000B400000}"/>
    <cellStyle name="_6030_Nov Self Admin LTD Income Premium - CIGNA" xfId="20628" xr:uid="{00000000-0005-0000-0000-00000C400000}"/>
    <cellStyle name="_6030_Summary Unrounded" xfId="20629" xr:uid="{00000000-0005-0000-0000-00000D400000}"/>
    <cellStyle name="_6030_Tax" xfId="20630" xr:uid="{00000000-0005-0000-0000-00000E400000}"/>
    <cellStyle name="_6030_Wind Adj_091106" xfId="20631" xr:uid="{00000000-0005-0000-0000-00000F400000}"/>
    <cellStyle name="_6031" xfId="147" xr:uid="{00000000-0005-0000-0000-000010400000}"/>
    <cellStyle name="_6031 2" xfId="148" xr:uid="{00000000-0005-0000-0000-000011400000}"/>
    <cellStyle name="_6031 2 2" xfId="149" xr:uid="{00000000-0005-0000-0000-000012400000}"/>
    <cellStyle name="_6031 3" xfId="150" xr:uid="{00000000-0005-0000-0000-000013400000}"/>
    <cellStyle name="_6031 3 2" xfId="20632" xr:uid="{00000000-0005-0000-0000-000014400000}"/>
    <cellStyle name="_6031 4" xfId="151" xr:uid="{00000000-0005-0000-0000-000015400000}"/>
    <cellStyle name="_6031 4 2" xfId="20633" xr:uid="{00000000-0005-0000-0000-000016400000}"/>
    <cellStyle name="_6031 5" xfId="20634" xr:uid="{00000000-0005-0000-0000-000017400000}"/>
    <cellStyle name="_6031 5 2" xfId="20635" xr:uid="{00000000-0005-0000-0000-000018400000}"/>
    <cellStyle name="_6031 6" xfId="20636" xr:uid="{00000000-0005-0000-0000-000019400000}"/>
    <cellStyle name="_6031_2008 FPL Group Tax Workpapers" xfId="20637" xr:uid="{00000000-0005-0000-0000-00001A400000}"/>
    <cellStyle name="_6031_2008 FPL Group Tax Workpapers_Budget Support 2012-09 2013-15 Benefit Programs v5 with NEER Barg Update" xfId="20638" xr:uid="{00000000-0005-0000-0000-00001B400000}"/>
    <cellStyle name="_6031_2008 FPL Group Tax Workpapers_LTD-FAS 112 Summary" xfId="20639" xr:uid="{00000000-0005-0000-0000-00001C400000}"/>
    <cellStyle name="_6031_BASIS ADJ" xfId="20640" xr:uid="{00000000-0005-0000-0000-00001D400000}"/>
    <cellStyle name="_6031_BM Adjustments" xfId="20641" xr:uid="{00000000-0005-0000-0000-00001E400000}"/>
    <cellStyle name="_6031_Callahan" xfId="20642" xr:uid="{00000000-0005-0000-0000-00001F400000}"/>
    <cellStyle name="_6031_Callahan " xfId="20643" xr:uid="{00000000-0005-0000-0000-000020400000}"/>
    <cellStyle name="_6031_Callahan _1" xfId="20644" xr:uid="{00000000-0005-0000-0000-000021400000}"/>
    <cellStyle name="_6031_Callahan 090813 GM 0 Report" xfId="20645" xr:uid="{00000000-0005-0000-0000-000022400000}"/>
    <cellStyle name="_6031_Callahan 091106 GM 0 Report" xfId="20646" xr:uid="{00000000-0005-0000-0000-000023400000}"/>
    <cellStyle name="_6031_CapRidge_WindBoost_Analysis_090709" xfId="20647" xr:uid="{00000000-0005-0000-0000-000024400000}"/>
    <cellStyle name="_6031_Cherokee 2010 - 2014 Budget Forecast" xfId="20648" xr:uid="{00000000-0005-0000-0000-000025400000}"/>
    <cellStyle name="_6031_Copy of Texas Wind Debt Amortization 11-08" xfId="20649" xr:uid="{00000000-0005-0000-0000-000026400000}"/>
    <cellStyle name="_6031_Debt Service Coverage Ratio-TEXAS WIND Historical  Forecast" xfId="20650" xr:uid="{00000000-0005-0000-0000-000027400000}"/>
    <cellStyle name="_6031_Fees" xfId="20651" xr:uid="{00000000-0005-0000-0000-000028400000}"/>
    <cellStyle name="_6031_FPL Georgia Tax As of October 2010" xfId="20652" xr:uid="{00000000-0005-0000-0000-000029400000}"/>
    <cellStyle name="_6031_FPL Georgia Tax As of October 2010_Summary of 2010 Errors Resolutions with Responses" xfId="20653" xr:uid="{00000000-0005-0000-0000-00002A400000}"/>
    <cellStyle name="_6031_Group Prov M11 09" xfId="20654" xr:uid="{00000000-0005-0000-0000-00002B400000}"/>
    <cellStyle name="_6031_Group Prov M11 09 2" xfId="20655" xr:uid="{00000000-0005-0000-0000-00002C400000}"/>
    <cellStyle name="_6031_Group Prov M11 09_March_LTD_Premium" xfId="20656" xr:uid="{00000000-0005-0000-0000-00002D400000}"/>
    <cellStyle name="_6031_Group Prov M11 09_Nov Self Admin LTD Income Premium - CIGNA" xfId="20657" xr:uid="{00000000-0005-0000-0000-00002E400000}"/>
    <cellStyle name="_6031_Group Prov M11 09_Summary Unrounded" xfId="20658" xr:uid="{00000000-0005-0000-0000-00002F400000}"/>
    <cellStyle name="_6031_HH3 WindBoost Analysis (with PTC and REC)" xfId="20659" xr:uid="{00000000-0005-0000-0000-000030400000}"/>
    <cellStyle name="_6031_Horse Hollow 1 090813 GM 0 Report" xfId="20660" xr:uid="{00000000-0005-0000-0000-000031400000}"/>
    <cellStyle name="_6031_Horse Hollow 1 090911 GM 0 Report" xfId="20661" xr:uid="{00000000-0005-0000-0000-000032400000}"/>
    <cellStyle name="_6031_Inputs" xfId="20662" xr:uid="{00000000-0005-0000-0000-000033400000}"/>
    <cellStyle name="_6031_Inputs 2" xfId="20663" xr:uid="{00000000-0005-0000-0000-000034400000}"/>
    <cellStyle name="_6031_Majestic II 2013 - 2042 Property Tax Forecast est" xfId="20664" xr:uid="{00000000-0005-0000-0000-000035400000}"/>
    <cellStyle name="_6031_March_LTD_Premium" xfId="20665" xr:uid="{00000000-0005-0000-0000-000036400000}"/>
    <cellStyle name="_6031_Nov Self Admin LTD Income Premium - CIGNA" xfId="20666" xr:uid="{00000000-0005-0000-0000-000037400000}"/>
    <cellStyle name="_6031_Summary Unrounded" xfId="20667" xr:uid="{00000000-0005-0000-0000-000038400000}"/>
    <cellStyle name="_6031_Tax" xfId="20668" xr:uid="{00000000-0005-0000-0000-000039400000}"/>
    <cellStyle name="_6031_Wind Adj_091106" xfId="20669" xr:uid="{00000000-0005-0000-0000-00003A400000}"/>
    <cellStyle name="_6034" xfId="152" xr:uid="{00000000-0005-0000-0000-00003B400000}"/>
    <cellStyle name="_6034 2" xfId="153" xr:uid="{00000000-0005-0000-0000-00003C400000}"/>
    <cellStyle name="_6034 2 2" xfId="154" xr:uid="{00000000-0005-0000-0000-00003D400000}"/>
    <cellStyle name="_6034 3" xfId="155" xr:uid="{00000000-0005-0000-0000-00003E400000}"/>
    <cellStyle name="_6034 3 2" xfId="20670" xr:uid="{00000000-0005-0000-0000-00003F400000}"/>
    <cellStyle name="_6034 4" xfId="156" xr:uid="{00000000-0005-0000-0000-000040400000}"/>
    <cellStyle name="_6034 4 2" xfId="20671" xr:uid="{00000000-0005-0000-0000-000041400000}"/>
    <cellStyle name="_6034 5" xfId="20672" xr:uid="{00000000-0005-0000-0000-000042400000}"/>
    <cellStyle name="_6034 5 2" xfId="20673" xr:uid="{00000000-0005-0000-0000-000043400000}"/>
    <cellStyle name="_6034 6" xfId="20674" xr:uid="{00000000-0005-0000-0000-000044400000}"/>
    <cellStyle name="_6034_2008 FPL Group Tax Workpapers" xfId="20675" xr:uid="{00000000-0005-0000-0000-000045400000}"/>
    <cellStyle name="_6034_2008 FPL Group Tax Workpapers_Budget Support 2012-09 2013-15 Benefit Programs v5 with NEER Barg Update" xfId="20676" xr:uid="{00000000-0005-0000-0000-000046400000}"/>
    <cellStyle name="_6034_2008 FPL Group Tax Workpapers_LTD-FAS 112 Summary" xfId="20677" xr:uid="{00000000-0005-0000-0000-000047400000}"/>
    <cellStyle name="_6034_BASIS ADJ" xfId="20678" xr:uid="{00000000-0005-0000-0000-000048400000}"/>
    <cellStyle name="_6034_BM Adjustments" xfId="20679" xr:uid="{00000000-0005-0000-0000-000049400000}"/>
    <cellStyle name="_6034_Callahan" xfId="20680" xr:uid="{00000000-0005-0000-0000-00004A400000}"/>
    <cellStyle name="_6034_Callahan " xfId="20681" xr:uid="{00000000-0005-0000-0000-00004B400000}"/>
    <cellStyle name="_6034_Callahan _1" xfId="20682" xr:uid="{00000000-0005-0000-0000-00004C400000}"/>
    <cellStyle name="_6034_Callahan 090813 GM 0 Report" xfId="20683" xr:uid="{00000000-0005-0000-0000-00004D400000}"/>
    <cellStyle name="_6034_Callahan 091106 GM 0 Report" xfId="20684" xr:uid="{00000000-0005-0000-0000-00004E400000}"/>
    <cellStyle name="_6034_CapRidge_WindBoost_Analysis_090709" xfId="20685" xr:uid="{00000000-0005-0000-0000-00004F400000}"/>
    <cellStyle name="_6034_Cherokee 2010 - 2014 Budget Forecast" xfId="20686" xr:uid="{00000000-0005-0000-0000-000050400000}"/>
    <cellStyle name="_6034_Copy of Texas Wind Debt Amortization 11-08" xfId="20687" xr:uid="{00000000-0005-0000-0000-000051400000}"/>
    <cellStyle name="_6034_Debt Service Coverage Ratio-TEXAS WIND Historical  Forecast" xfId="20688" xr:uid="{00000000-0005-0000-0000-000052400000}"/>
    <cellStyle name="_6034_Fees" xfId="20689" xr:uid="{00000000-0005-0000-0000-000053400000}"/>
    <cellStyle name="_6034_FPL Georgia Tax As of October 2010" xfId="20690" xr:uid="{00000000-0005-0000-0000-000054400000}"/>
    <cellStyle name="_6034_FPL Georgia Tax As of October 2010_Summary of 2010 Errors Resolutions with Responses" xfId="20691" xr:uid="{00000000-0005-0000-0000-000055400000}"/>
    <cellStyle name="_6034_Group Prov M11 09" xfId="20692" xr:uid="{00000000-0005-0000-0000-000056400000}"/>
    <cellStyle name="_6034_Group Prov M11 09 2" xfId="20693" xr:uid="{00000000-0005-0000-0000-000057400000}"/>
    <cellStyle name="_6034_Group Prov M11 09_March_LTD_Premium" xfId="20694" xr:uid="{00000000-0005-0000-0000-000058400000}"/>
    <cellStyle name="_6034_Group Prov M11 09_Nov Self Admin LTD Income Premium - CIGNA" xfId="20695" xr:uid="{00000000-0005-0000-0000-000059400000}"/>
    <cellStyle name="_6034_Group Prov M11 09_Summary Unrounded" xfId="20696" xr:uid="{00000000-0005-0000-0000-00005A400000}"/>
    <cellStyle name="_6034_HH3 WindBoost Analysis (with PTC and REC)" xfId="20697" xr:uid="{00000000-0005-0000-0000-00005B400000}"/>
    <cellStyle name="_6034_Horse Hollow 1 090813 GM 0 Report" xfId="20698" xr:uid="{00000000-0005-0000-0000-00005C400000}"/>
    <cellStyle name="_6034_Horse Hollow 1 090911 GM 0 Report" xfId="20699" xr:uid="{00000000-0005-0000-0000-00005D400000}"/>
    <cellStyle name="_6034_Inputs" xfId="20700" xr:uid="{00000000-0005-0000-0000-00005E400000}"/>
    <cellStyle name="_6034_Inputs 2" xfId="20701" xr:uid="{00000000-0005-0000-0000-00005F400000}"/>
    <cellStyle name="_6034_Majestic II 2013 - 2042 Property Tax Forecast est" xfId="20702" xr:uid="{00000000-0005-0000-0000-000060400000}"/>
    <cellStyle name="_6034_March_LTD_Premium" xfId="20703" xr:uid="{00000000-0005-0000-0000-000061400000}"/>
    <cellStyle name="_6034_Nov Self Admin LTD Income Premium - CIGNA" xfId="20704" xr:uid="{00000000-0005-0000-0000-000062400000}"/>
    <cellStyle name="_6034_Summary Unrounded" xfId="20705" xr:uid="{00000000-0005-0000-0000-000063400000}"/>
    <cellStyle name="_6034_Tax" xfId="20706" xr:uid="{00000000-0005-0000-0000-000064400000}"/>
    <cellStyle name="_6034_Wind Adj_091106" xfId="20707" xr:uid="{00000000-0005-0000-0000-000065400000}"/>
    <cellStyle name="_6037" xfId="157" xr:uid="{00000000-0005-0000-0000-000066400000}"/>
    <cellStyle name="_6037 2" xfId="158" xr:uid="{00000000-0005-0000-0000-000067400000}"/>
    <cellStyle name="_6037 2 2" xfId="159" xr:uid="{00000000-0005-0000-0000-000068400000}"/>
    <cellStyle name="_6037 3" xfId="160" xr:uid="{00000000-0005-0000-0000-000069400000}"/>
    <cellStyle name="_6037 3 2" xfId="20708" xr:uid="{00000000-0005-0000-0000-00006A400000}"/>
    <cellStyle name="_6037 4" xfId="161" xr:uid="{00000000-0005-0000-0000-00006B400000}"/>
    <cellStyle name="_6037 4 2" xfId="20709" xr:uid="{00000000-0005-0000-0000-00006C400000}"/>
    <cellStyle name="_6037 5" xfId="20710" xr:uid="{00000000-0005-0000-0000-00006D400000}"/>
    <cellStyle name="_6037 5 2" xfId="20711" xr:uid="{00000000-0005-0000-0000-00006E400000}"/>
    <cellStyle name="_6037 6" xfId="20712" xr:uid="{00000000-0005-0000-0000-00006F400000}"/>
    <cellStyle name="_6037_2008 FPL Group Tax Workpapers" xfId="20713" xr:uid="{00000000-0005-0000-0000-000070400000}"/>
    <cellStyle name="_6037_2008 FPL Group Tax Workpapers_Budget Support 2012-09 2013-15 Benefit Programs v5 with NEER Barg Update" xfId="20714" xr:uid="{00000000-0005-0000-0000-000071400000}"/>
    <cellStyle name="_6037_2008 FPL Group Tax Workpapers_LTD-FAS 112 Summary" xfId="20715" xr:uid="{00000000-0005-0000-0000-000072400000}"/>
    <cellStyle name="_6037_BASIS ADJ" xfId="20716" xr:uid="{00000000-0005-0000-0000-000073400000}"/>
    <cellStyle name="_6037_BM Adjustments" xfId="20717" xr:uid="{00000000-0005-0000-0000-000074400000}"/>
    <cellStyle name="_6037_Callahan" xfId="20718" xr:uid="{00000000-0005-0000-0000-000075400000}"/>
    <cellStyle name="_6037_Callahan " xfId="20719" xr:uid="{00000000-0005-0000-0000-000076400000}"/>
    <cellStyle name="_6037_Callahan _1" xfId="20720" xr:uid="{00000000-0005-0000-0000-000077400000}"/>
    <cellStyle name="_6037_Callahan 090813 GM 0 Report" xfId="20721" xr:uid="{00000000-0005-0000-0000-000078400000}"/>
    <cellStyle name="_6037_Callahan 091106 GM 0 Report" xfId="20722" xr:uid="{00000000-0005-0000-0000-000079400000}"/>
    <cellStyle name="_6037_CapRidge_WindBoost_Analysis_090709" xfId="20723" xr:uid="{00000000-0005-0000-0000-00007A400000}"/>
    <cellStyle name="_6037_Cherokee 2010 - 2014 Budget Forecast" xfId="20724" xr:uid="{00000000-0005-0000-0000-00007B400000}"/>
    <cellStyle name="_6037_Copy of Texas Wind Debt Amortization 11-08" xfId="20725" xr:uid="{00000000-0005-0000-0000-00007C400000}"/>
    <cellStyle name="_6037_Debt Service Coverage Ratio-TEXAS WIND Historical  Forecast" xfId="20726" xr:uid="{00000000-0005-0000-0000-00007D400000}"/>
    <cellStyle name="_6037_Fees" xfId="20727" xr:uid="{00000000-0005-0000-0000-00007E400000}"/>
    <cellStyle name="_6037_FPL Georgia Tax As of October 2010" xfId="20728" xr:uid="{00000000-0005-0000-0000-00007F400000}"/>
    <cellStyle name="_6037_FPL Georgia Tax As of October 2010_Summary of 2010 Errors Resolutions with Responses" xfId="20729" xr:uid="{00000000-0005-0000-0000-000080400000}"/>
    <cellStyle name="_6037_Group Prov M11 09" xfId="20730" xr:uid="{00000000-0005-0000-0000-000081400000}"/>
    <cellStyle name="_6037_Group Prov M11 09 2" xfId="20731" xr:uid="{00000000-0005-0000-0000-000082400000}"/>
    <cellStyle name="_6037_Group Prov M11 09_March_LTD_Premium" xfId="20732" xr:uid="{00000000-0005-0000-0000-000083400000}"/>
    <cellStyle name="_6037_Group Prov M11 09_Nov Self Admin LTD Income Premium - CIGNA" xfId="20733" xr:uid="{00000000-0005-0000-0000-000084400000}"/>
    <cellStyle name="_6037_Group Prov M11 09_Summary Unrounded" xfId="20734" xr:uid="{00000000-0005-0000-0000-000085400000}"/>
    <cellStyle name="_6037_HH3 WindBoost Analysis (with PTC and REC)" xfId="20735" xr:uid="{00000000-0005-0000-0000-000086400000}"/>
    <cellStyle name="_6037_Horse Hollow 1 090813 GM 0 Report" xfId="20736" xr:uid="{00000000-0005-0000-0000-000087400000}"/>
    <cellStyle name="_6037_Horse Hollow 1 090911 GM 0 Report" xfId="20737" xr:uid="{00000000-0005-0000-0000-000088400000}"/>
    <cellStyle name="_6037_Inputs" xfId="20738" xr:uid="{00000000-0005-0000-0000-000089400000}"/>
    <cellStyle name="_6037_Inputs 2" xfId="20739" xr:uid="{00000000-0005-0000-0000-00008A400000}"/>
    <cellStyle name="_6037_Majestic II 2013 - 2042 Property Tax Forecast est" xfId="20740" xr:uid="{00000000-0005-0000-0000-00008B400000}"/>
    <cellStyle name="_6037_March_LTD_Premium" xfId="20741" xr:uid="{00000000-0005-0000-0000-00008C400000}"/>
    <cellStyle name="_6037_Nov Self Admin LTD Income Premium - CIGNA" xfId="20742" xr:uid="{00000000-0005-0000-0000-00008D400000}"/>
    <cellStyle name="_6037_Summary Unrounded" xfId="20743" xr:uid="{00000000-0005-0000-0000-00008E400000}"/>
    <cellStyle name="_6037_Tax" xfId="20744" xr:uid="{00000000-0005-0000-0000-00008F400000}"/>
    <cellStyle name="_6037_Wind Adj_091106" xfId="20745" xr:uid="{00000000-0005-0000-0000-000090400000}"/>
    <cellStyle name="_6038" xfId="162" xr:uid="{00000000-0005-0000-0000-000091400000}"/>
    <cellStyle name="_6038 2" xfId="163" xr:uid="{00000000-0005-0000-0000-000092400000}"/>
    <cellStyle name="_6038 2 2" xfId="164" xr:uid="{00000000-0005-0000-0000-000093400000}"/>
    <cellStyle name="_6038 3" xfId="165" xr:uid="{00000000-0005-0000-0000-000094400000}"/>
    <cellStyle name="_6038 3 2" xfId="20746" xr:uid="{00000000-0005-0000-0000-000095400000}"/>
    <cellStyle name="_6038 4" xfId="166" xr:uid="{00000000-0005-0000-0000-000096400000}"/>
    <cellStyle name="_6038 4 2" xfId="20747" xr:uid="{00000000-0005-0000-0000-000097400000}"/>
    <cellStyle name="_6038 5" xfId="20748" xr:uid="{00000000-0005-0000-0000-000098400000}"/>
    <cellStyle name="_6038 5 2" xfId="20749" xr:uid="{00000000-0005-0000-0000-000099400000}"/>
    <cellStyle name="_6038 6" xfId="20750" xr:uid="{00000000-0005-0000-0000-00009A400000}"/>
    <cellStyle name="_6038_2008 FPL Group Tax Workpapers" xfId="20751" xr:uid="{00000000-0005-0000-0000-00009B400000}"/>
    <cellStyle name="_6038_2008 FPL Group Tax Workpapers_Budget Support 2012-09 2013-15 Benefit Programs v5 with NEER Barg Update" xfId="20752" xr:uid="{00000000-0005-0000-0000-00009C400000}"/>
    <cellStyle name="_6038_2008 FPL Group Tax Workpapers_LTD-FAS 112 Summary" xfId="20753" xr:uid="{00000000-0005-0000-0000-00009D400000}"/>
    <cellStyle name="_6038_BASIS ADJ" xfId="20754" xr:uid="{00000000-0005-0000-0000-00009E400000}"/>
    <cellStyle name="_6038_BM Adjustments" xfId="20755" xr:uid="{00000000-0005-0000-0000-00009F400000}"/>
    <cellStyle name="_6038_Callahan" xfId="20756" xr:uid="{00000000-0005-0000-0000-0000A0400000}"/>
    <cellStyle name="_6038_Callahan " xfId="20757" xr:uid="{00000000-0005-0000-0000-0000A1400000}"/>
    <cellStyle name="_6038_Callahan _1" xfId="20758" xr:uid="{00000000-0005-0000-0000-0000A2400000}"/>
    <cellStyle name="_6038_Callahan 090813 GM 0 Report" xfId="20759" xr:uid="{00000000-0005-0000-0000-0000A3400000}"/>
    <cellStyle name="_6038_Callahan 091106 GM 0 Report" xfId="20760" xr:uid="{00000000-0005-0000-0000-0000A4400000}"/>
    <cellStyle name="_6038_CapRidge_WindBoost_Analysis_090709" xfId="20761" xr:uid="{00000000-0005-0000-0000-0000A5400000}"/>
    <cellStyle name="_6038_Cherokee 2010 - 2014 Budget Forecast" xfId="20762" xr:uid="{00000000-0005-0000-0000-0000A6400000}"/>
    <cellStyle name="_6038_Copy of Texas Wind Debt Amortization 11-08" xfId="20763" xr:uid="{00000000-0005-0000-0000-0000A7400000}"/>
    <cellStyle name="_6038_Debt Service Coverage Ratio-TEXAS WIND Historical  Forecast" xfId="20764" xr:uid="{00000000-0005-0000-0000-0000A8400000}"/>
    <cellStyle name="_6038_Fees" xfId="20765" xr:uid="{00000000-0005-0000-0000-0000A9400000}"/>
    <cellStyle name="_6038_FPL Georgia Tax As of October 2010" xfId="20766" xr:uid="{00000000-0005-0000-0000-0000AA400000}"/>
    <cellStyle name="_6038_FPL Georgia Tax As of October 2010_Summary of 2010 Errors Resolutions with Responses" xfId="20767" xr:uid="{00000000-0005-0000-0000-0000AB400000}"/>
    <cellStyle name="_6038_Group Prov M11 09" xfId="20768" xr:uid="{00000000-0005-0000-0000-0000AC400000}"/>
    <cellStyle name="_6038_Group Prov M11 09 2" xfId="20769" xr:uid="{00000000-0005-0000-0000-0000AD400000}"/>
    <cellStyle name="_6038_Group Prov M11 09_March_LTD_Premium" xfId="20770" xr:uid="{00000000-0005-0000-0000-0000AE400000}"/>
    <cellStyle name="_6038_Group Prov M11 09_Nov Self Admin LTD Income Premium - CIGNA" xfId="20771" xr:uid="{00000000-0005-0000-0000-0000AF400000}"/>
    <cellStyle name="_6038_Group Prov M11 09_Summary Unrounded" xfId="20772" xr:uid="{00000000-0005-0000-0000-0000B0400000}"/>
    <cellStyle name="_6038_HH3 WindBoost Analysis (with PTC and REC)" xfId="20773" xr:uid="{00000000-0005-0000-0000-0000B1400000}"/>
    <cellStyle name="_6038_Horse Hollow 1 090813 GM 0 Report" xfId="20774" xr:uid="{00000000-0005-0000-0000-0000B2400000}"/>
    <cellStyle name="_6038_Horse Hollow 1 090911 GM 0 Report" xfId="20775" xr:uid="{00000000-0005-0000-0000-0000B3400000}"/>
    <cellStyle name="_6038_Inputs" xfId="20776" xr:uid="{00000000-0005-0000-0000-0000B4400000}"/>
    <cellStyle name="_6038_Inputs 2" xfId="20777" xr:uid="{00000000-0005-0000-0000-0000B5400000}"/>
    <cellStyle name="_6038_Majestic II 2013 - 2042 Property Tax Forecast est" xfId="20778" xr:uid="{00000000-0005-0000-0000-0000B6400000}"/>
    <cellStyle name="_6038_March_LTD_Premium" xfId="20779" xr:uid="{00000000-0005-0000-0000-0000B7400000}"/>
    <cellStyle name="_6038_Nov Self Admin LTD Income Premium - CIGNA" xfId="20780" xr:uid="{00000000-0005-0000-0000-0000B8400000}"/>
    <cellStyle name="_6038_Summary Unrounded" xfId="20781" xr:uid="{00000000-0005-0000-0000-0000B9400000}"/>
    <cellStyle name="_6038_Tax" xfId="20782" xr:uid="{00000000-0005-0000-0000-0000BA400000}"/>
    <cellStyle name="_6038_Wind Adj_091106" xfId="20783" xr:uid="{00000000-0005-0000-0000-0000BB400000}"/>
    <cellStyle name="_6040" xfId="167" xr:uid="{00000000-0005-0000-0000-0000BC400000}"/>
    <cellStyle name="_6040 2" xfId="168" xr:uid="{00000000-0005-0000-0000-0000BD400000}"/>
    <cellStyle name="_6040 2 2" xfId="169" xr:uid="{00000000-0005-0000-0000-0000BE400000}"/>
    <cellStyle name="_6040 3" xfId="170" xr:uid="{00000000-0005-0000-0000-0000BF400000}"/>
    <cellStyle name="_6040 3 2" xfId="20784" xr:uid="{00000000-0005-0000-0000-0000C0400000}"/>
    <cellStyle name="_6040 4" xfId="171" xr:uid="{00000000-0005-0000-0000-0000C1400000}"/>
    <cellStyle name="_6040 4 2" xfId="20785" xr:uid="{00000000-0005-0000-0000-0000C2400000}"/>
    <cellStyle name="_6040 5" xfId="20786" xr:uid="{00000000-0005-0000-0000-0000C3400000}"/>
    <cellStyle name="_6040 5 2" xfId="20787" xr:uid="{00000000-0005-0000-0000-0000C4400000}"/>
    <cellStyle name="_6040 6" xfId="20788" xr:uid="{00000000-0005-0000-0000-0000C5400000}"/>
    <cellStyle name="_6040_2008 FPL Group Tax Workpapers" xfId="20789" xr:uid="{00000000-0005-0000-0000-0000C6400000}"/>
    <cellStyle name="_6040_2008 FPL Group Tax Workpapers_Budget Support 2012-09 2013-15 Benefit Programs v5 with NEER Barg Update" xfId="20790" xr:uid="{00000000-0005-0000-0000-0000C7400000}"/>
    <cellStyle name="_6040_2008 FPL Group Tax Workpapers_LTD-FAS 112 Summary" xfId="20791" xr:uid="{00000000-0005-0000-0000-0000C8400000}"/>
    <cellStyle name="_6040_BASIS ADJ" xfId="20792" xr:uid="{00000000-0005-0000-0000-0000C9400000}"/>
    <cellStyle name="_6040_BM Adjustments" xfId="20793" xr:uid="{00000000-0005-0000-0000-0000CA400000}"/>
    <cellStyle name="_6040_Callahan" xfId="20794" xr:uid="{00000000-0005-0000-0000-0000CB400000}"/>
    <cellStyle name="_6040_Callahan " xfId="20795" xr:uid="{00000000-0005-0000-0000-0000CC400000}"/>
    <cellStyle name="_6040_Callahan _1" xfId="20796" xr:uid="{00000000-0005-0000-0000-0000CD400000}"/>
    <cellStyle name="_6040_Callahan 090813 GM 0 Report" xfId="20797" xr:uid="{00000000-0005-0000-0000-0000CE400000}"/>
    <cellStyle name="_6040_Callahan 091106 GM 0 Report" xfId="20798" xr:uid="{00000000-0005-0000-0000-0000CF400000}"/>
    <cellStyle name="_6040_CapRidge_WindBoost_Analysis_090709" xfId="20799" xr:uid="{00000000-0005-0000-0000-0000D0400000}"/>
    <cellStyle name="_6040_Cherokee 2010 - 2014 Budget Forecast" xfId="20800" xr:uid="{00000000-0005-0000-0000-0000D1400000}"/>
    <cellStyle name="_6040_Copy of Texas Wind Debt Amortization 11-08" xfId="20801" xr:uid="{00000000-0005-0000-0000-0000D2400000}"/>
    <cellStyle name="_6040_Debt Service Coverage Ratio-TEXAS WIND Historical  Forecast" xfId="20802" xr:uid="{00000000-0005-0000-0000-0000D3400000}"/>
    <cellStyle name="_6040_Fees" xfId="20803" xr:uid="{00000000-0005-0000-0000-0000D4400000}"/>
    <cellStyle name="_6040_FPL Georgia Tax As of October 2010" xfId="20804" xr:uid="{00000000-0005-0000-0000-0000D5400000}"/>
    <cellStyle name="_6040_FPL Georgia Tax As of October 2010_Summary of 2010 Errors Resolutions with Responses" xfId="20805" xr:uid="{00000000-0005-0000-0000-0000D6400000}"/>
    <cellStyle name="_6040_Group Prov M11 09" xfId="20806" xr:uid="{00000000-0005-0000-0000-0000D7400000}"/>
    <cellStyle name="_6040_Group Prov M11 09 2" xfId="20807" xr:uid="{00000000-0005-0000-0000-0000D8400000}"/>
    <cellStyle name="_6040_Group Prov M11 09_March_LTD_Premium" xfId="20808" xr:uid="{00000000-0005-0000-0000-0000D9400000}"/>
    <cellStyle name="_6040_Group Prov M11 09_Nov Self Admin LTD Income Premium - CIGNA" xfId="20809" xr:uid="{00000000-0005-0000-0000-0000DA400000}"/>
    <cellStyle name="_6040_Group Prov M11 09_Summary Unrounded" xfId="20810" xr:uid="{00000000-0005-0000-0000-0000DB400000}"/>
    <cellStyle name="_6040_HH3 WindBoost Analysis (with PTC and REC)" xfId="20811" xr:uid="{00000000-0005-0000-0000-0000DC400000}"/>
    <cellStyle name="_6040_Horse Hollow 1 090813 GM 0 Report" xfId="20812" xr:uid="{00000000-0005-0000-0000-0000DD400000}"/>
    <cellStyle name="_6040_Horse Hollow 1 090911 GM 0 Report" xfId="20813" xr:uid="{00000000-0005-0000-0000-0000DE400000}"/>
    <cellStyle name="_6040_Inputs" xfId="20814" xr:uid="{00000000-0005-0000-0000-0000DF400000}"/>
    <cellStyle name="_6040_Inputs 2" xfId="20815" xr:uid="{00000000-0005-0000-0000-0000E0400000}"/>
    <cellStyle name="_6040_Majestic II 2013 - 2042 Property Tax Forecast est" xfId="20816" xr:uid="{00000000-0005-0000-0000-0000E1400000}"/>
    <cellStyle name="_6040_March_LTD_Premium" xfId="20817" xr:uid="{00000000-0005-0000-0000-0000E2400000}"/>
    <cellStyle name="_6040_Nov Self Admin LTD Income Premium - CIGNA" xfId="20818" xr:uid="{00000000-0005-0000-0000-0000E3400000}"/>
    <cellStyle name="_6040_Summary Unrounded" xfId="20819" xr:uid="{00000000-0005-0000-0000-0000E4400000}"/>
    <cellStyle name="_6040_Tax" xfId="20820" xr:uid="{00000000-0005-0000-0000-0000E5400000}"/>
    <cellStyle name="_6040_Wind Adj_091106" xfId="20821" xr:uid="{00000000-0005-0000-0000-0000E6400000}"/>
    <cellStyle name="_6041" xfId="172" xr:uid="{00000000-0005-0000-0000-0000E7400000}"/>
    <cellStyle name="_6041 2" xfId="173" xr:uid="{00000000-0005-0000-0000-0000E8400000}"/>
    <cellStyle name="_6041 2 2" xfId="174" xr:uid="{00000000-0005-0000-0000-0000E9400000}"/>
    <cellStyle name="_6041 3" xfId="175" xr:uid="{00000000-0005-0000-0000-0000EA400000}"/>
    <cellStyle name="_6041 3 2" xfId="20822" xr:uid="{00000000-0005-0000-0000-0000EB400000}"/>
    <cellStyle name="_6041 4" xfId="176" xr:uid="{00000000-0005-0000-0000-0000EC400000}"/>
    <cellStyle name="_6041 4 2" xfId="20823" xr:uid="{00000000-0005-0000-0000-0000ED400000}"/>
    <cellStyle name="_6041 5" xfId="20824" xr:uid="{00000000-0005-0000-0000-0000EE400000}"/>
    <cellStyle name="_6041 5 2" xfId="20825" xr:uid="{00000000-0005-0000-0000-0000EF400000}"/>
    <cellStyle name="_6041 6" xfId="20826" xr:uid="{00000000-0005-0000-0000-0000F0400000}"/>
    <cellStyle name="_6041_2008 FPL Group Tax Workpapers" xfId="20827" xr:uid="{00000000-0005-0000-0000-0000F1400000}"/>
    <cellStyle name="_6041_2008 FPL Group Tax Workpapers_Budget Support 2012-09 2013-15 Benefit Programs v5 with NEER Barg Update" xfId="20828" xr:uid="{00000000-0005-0000-0000-0000F2400000}"/>
    <cellStyle name="_6041_2008 FPL Group Tax Workpapers_LTD-FAS 112 Summary" xfId="20829" xr:uid="{00000000-0005-0000-0000-0000F3400000}"/>
    <cellStyle name="_6041_BASIS ADJ" xfId="20830" xr:uid="{00000000-0005-0000-0000-0000F4400000}"/>
    <cellStyle name="_6041_BM Adjustments" xfId="20831" xr:uid="{00000000-0005-0000-0000-0000F5400000}"/>
    <cellStyle name="_6041_Callahan" xfId="20832" xr:uid="{00000000-0005-0000-0000-0000F6400000}"/>
    <cellStyle name="_6041_Callahan " xfId="20833" xr:uid="{00000000-0005-0000-0000-0000F7400000}"/>
    <cellStyle name="_6041_Callahan _1" xfId="20834" xr:uid="{00000000-0005-0000-0000-0000F8400000}"/>
    <cellStyle name="_6041_Callahan 090813 GM 0 Report" xfId="20835" xr:uid="{00000000-0005-0000-0000-0000F9400000}"/>
    <cellStyle name="_6041_Callahan 091106 GM 0 Report" xfId="20836" xr:uid="{00000000-0005-0000-0000-0000FA400000}"/>
    <cellStyle name="_6041_CapRidge_WindBoost_Analysis_090709" xfId="20837" xr:uid="{00000000-0005-0000-0000-0000FB400000}"/>
    <cellStyle name="_6041_Cherokee 2010 - 2014 Budget Forecast" xfId="20838" xr:uid="{00000000-0005-0000-0000-0000FC400000}"/>
    <cellStyle name="_6041_Copy of Texas Wind Debt Amortization 11-08" xfId="20839" xr:uid="{00000000-0005-0000-0000-0000FD400000}"/>
    <cellStyle name="_6041_Debt Service Coverage Ratio-TEXAS WIND Historical  Forecast" xfId="20840" xr:uid="{00000000-0005-0000-0000-0000FE400000}"/>
    <cellStyle name="_6041_Fees" xfId="20841" xr:uid="{00000000-0005-0000-0000-0000FF400000}"/>
    <cellStyle name="_6041_FPL Georgia Tax As of October 2010" xfId="20842" xr:uid="{00000000-0005-0000-0000-000000410000}"/>
    <cellStyle name="_6041_FPL Georgia Tax As of October 2010_Summary of 2010 Errors Resolutions with Responses" xfId="20843" xr:uid="{00000000-0005-0000-0000-000001410000}"/>
    <cellStyle name="_6041_Group Prov M11 09" xfId="20844" xr:uid="{00000000-0005-0000-0000-000002410000}"/>
    <cellStyle name="_6041_Group Prov M11 09 2" xfId="20845" xr:uid="{00000000-0005-0000-0000-000003410000}"/>
    <cellStyle name="_6041_Group Prov M11 09_March_LTD_Premium" xfId="20846" xr:uid="{00000000-0005-0000-0000-000004410000}"/>
    <cellStyle name="_6041_Group Prov M11 09_Nov Self Admin LTD Income Premium - CIGNA" xfId="20847" xr:uid="{00000000-0005-0000-0000-000005410000}"/>
    <cellStyle name="_6041_Group Prov M11 09_Summary Unrounded" xfId="20848" xr:uid="{00000000-0005-0000-0000-000006410000}"/>
    <cellStyle name="_6041_HH3 WindBoost Analysis (with PTC and REC)" xfId="20849" xr:uid="{00000000-0005-0000-0000-000007410000}"/>
    <cellStyle name="_6041_Horse Hollow 1 090813 GM 0 Report" xfId="20850" xr:uid="{00000000-0005-0000-0000-000008410000}"/>
    <cellStyle name="_6041_Horse Hollow 1 090911 GM 0 Report" xfId="20851" xr:uid="{00000000-0005-0000-0000-000009410000}"/>
    <cellStyle name="_6041_Inputs" xfId="20852" xr:uid="{00000000-0005-0000-0000-00000A410000}"/>
    <cellStyle name="_6041_Inputs 2" xfId="20853" xr:uid="{00000000-0005-0000-0000-00000B410000}"/>
    <cellStyle name="_6041_Majestic II 2013 - 2042 Property Tax Forecast est" xfId="20854" xr:uid="{00000000-0005-0000-0000-00000C410000}"/>
    <cellStyle name="_6041_March_LTD_Premium" xfId="20855" xr:uid="{00000000-0005-0000-0000-00000D410000}"/>
    <cellStyle name="_6041_Nov Self Admin LTD Income Premium - CIGNA" xfId="20856" xr:uid="{00000000-0005-0000-0000-00000E410000}"/>
    <cellStyle name="_6041_Summary Unrounded" xfId="20857" xr:uid="{00000000-0005-0000-0000-00000F410000}"/>
    <cellStyle name="_6041_Tax" xfId="20858" xr:uid="{00000000-0005-0000-0000-000010410000}"/>
    <cellStyle name="_6041_Wind Adj_091106" xfId="20859" xr:uid="{00000000-0005-0000-0000-000011410000}"/>
    <cellStyle name="_6042" xfId="177" xr:uid="{00000000-0005-0000-0000-000012410000}"/>
    <cellStyle name="_6042 2" xfId="178" xr:uid="{00000000-0005-0000-0000-000013410000}"/>
    <cellStyle name="_6042 2 2" xfId="179" xr:uid="{00000000-0005-0000-0000-000014410000}"/>
    <cellStyle name="_6042 3" xfId="180" xr:uid="{00000000-0005-0000-0000-000015410000}"/>
    <cellStyle name="_6042 3 2" xfId="20860" xr:uid="{00000000-0005-0000-0000-000016410000}"/>
    <cellStyle name="_6042 4" xfId="181" xr:uid="{00000000-0005-0000-0000-000017410000}"/>
    <cellStyle name="_6042 4 2" xfId="20861" xr:uid="{00000000-0005-0000-0000-000018410000}"/>
    <cellStyle name="_6042 5" xfId="20862" xr:uid="{00000000-0005-0000-0000-000019410000}"/>
    <cellStyle name="_6042 5 2" xfId="20863" xr:uid="{00000000-0005-0000-0000-00001A410000}"/>
    <cellStyle name="_6042 6" xfId="20864" xr:uid="{00000000-0005-0000-0000-00001B410000}"/>
    <cellStyle name="_6042_2008 FPL Group Tax Workpapers" xfId="20865" xr:uid="{00000000-0005-0000-0000-00001C410000}"/>
    <cellStyle name="_6042_2008 FPL Group Tax Workpapers_Budget Support 2012-09 2013-15 Benefit Programs v5 with NEER Barg Update" xfId="20866" xr:uid="{00000000-0005-0000-0000-00001D410000}"/>
    <cellStyle name="_6042_2008 FPL Group Tax Workpapers_LTD-FAS 112 Summary" xfId="20867" xr:uid="{00000000-0005-0000-0000-00001E410000}"/>
    <cellStyle name="_6042_BASIS ADJ" xfId="20868" xr:uid="{00000000-0005-0000-0000-00001F410000}"/>
    <cellStyle name="_6042_BM Adjustments" xfId="20869" xr:uid="{00000000-0005-0000-0000-000020410000}"/>
    <cellStyle name="_6042_Callahan" xfId="20870" xr:uid="{00000000-0005-0000-0000-000021410000}"/>
    <cellStyle name="_6042_Callahan " xfId="20871" xr:uid="{00000000-0005-0000-0000-000022410000}"/>
    <cellStyle name="_6042_Callahan _1" xfId="20872" xr:uid="{00000000-0005-0000-0000-000023410000}"/>
    <cellStyle name="_6042_Callahan 090813 GM 0 Report" xfId="20873" xr:uid="{00000000-0005-0000-0000-000024410000}"/>
    <cellStyle name="_6042_Callahan 091106 GM 0 Report" xfId="20874" xr:uid="{00000000-0005-0000-0000-000025410000}"/>
    <cellStyle name="_6042_CapRidge_WindBoost_Analysis_090709" xfId="20875" xr:uid="{00000000-0005-0000-0000-000026410000}"/>
    <cellStyle name="_6042_Cherokee 2010 - 2014 Budget Forecast" xfId="20876" xr:uid="{00000000-0005-0000-0000-000027410000}"/>
    <cellStyle name="_6042_Copy of Texas Wind Debt Amortization 11-08" xfId="20877" xr:uid="{00000000-0005-0000-0000-000028410000}"/>
    <cellStyle name="_6042_Debt Service Coverage Ratio-TEXAS WIND Historical  Forecast" xfId="20878" xr:uid="{00000000-0005-0000-0000-000029410000}"/>
    <cellStyle name="_6042_Fees" xfId="20879" xr:uid="{00000000-0005-0000-0000-00002A410000}"/>
    <cellStyle name="_6042_FPL Georgia Tax As of October 2010" xfId="20880" xr:uid="{00000000-0005-0000-0000-00002B410000}"/>
    <cellStyle name="_6042_FPL Georgia Tax As of October 2010_Summary of 2010 Errors Resolutions with Responses" xfId="20881" xr:uid="{00000000-0005-0000-0000-00002C410000}"/>
    <cellStyle name="_6042_Group Prov M11 09" xfId="20882" xr:uid="{00000000-0005-0000-0000-00002D410000}"/>
    <cellStyle name="_6042_Group Prov M11 09 2" xfId="20883" xr:uid="{00000000-0005-0000-0000-00002E410000}"/>
    <cellStyle name="_6042_Group Prov M11 09_March_LTD_Premium" xfId="20884" xr:uid="{00000000-0005-0000-0000-00002F410000}"/>
    <cellStyle name="_6042_Group Prov M11 09_Nov Self Admin LTD Income Premium - CIGNA" xfId="20885" xr:uid="{00000000-0005-0000-0000-000030410000}"/>
    <cellStyle name="_6042_Group Prov M11 09_Summary Unrounded" xfId="20886" xr:uid="{00000000-0005-0000-0000-000031410000}"/>
    <cellStyle name="_6042_HH3 WindBoost Analysis (with PTC and REC)" xfId="20887" xr:uid="{00000000-0005-0000-0000-000032410000}"/>
    <cellStyle name="_6042_Horse Hollow 1 090813 GM 0 Report" xfId="20888" xr:uid="{00000000-0005-0000-0000-000033410000}"/>
    <cellStyle name="_6042_Horse Hollow 1 090911 GM 0 Report" xfId="20889" xr:uid="{00000000-0005-0000-0000-000034410000}"/>
    <cellStyle name="_6042_Inputs" xfId="20890" xr:uid="{00000000-0005-0000-0000-000035410000}"/>
    <cellStyle name="_6042_Inputs 2" xfId="20891" xr:uid="{00000000-0005-0000-0000-000036410000}"/>
    <cellStyle name="_6042_Majestic II 2013 - 2042 Property Tax Forecast est" xfId="20892" xr:uid="{00000000-0005-0000-0000-000037410000}"/>
    <cellStyle name="_6042_March_LTD_Premium" xfId="20893" xr:uid="{00000000-0005-0000-0000-000038410000}"/>
    <cellStyle name="_6042_Nov Self Admin LTD Income Premium - CIGNA" xfId="20894" xr:uid="{00000000-0005-0000-0000-000039410000}"/>
    <cellStyle name="_6042_Summary Unrounded" xfId="20895" xr:uid="{00000000-0005-0000-0000-00003A410000}"/>
    <cellStyle name="_6042_Tax" xfId="20896" xr:uid="{00000000-0005-0000-0000-00003B410000}"/>
    <cellStyle name="_6042_Wind Adj_091106" xfId="20897" xr:uid="{00000000-0005-0000-0000-00003C410000}"/>
    <cellStyle name="_6043" xfId="182" xr:uid="{00000000-0005-0000-0000-00003D410000}"/>
    <cellStyle name="_6043 2" xfId="183" xr:uid="{00000000-0005-0000-0000-00003E410000}"/>
    <cellStyle name="_6043 2 2" xfId="184" xr:uid="{00000000-0005-0000-0000-00003F410000}"/>
    <cellStyle name="_6043 3" xfId="185" xr:uid="{00000000-0005-0000-0000-000040410000}"/>
    <cellStyle name="_6043 3 2" xfId="20898" xr:uid="{00000000-0005-0000-0000-000041410000}"/>
    <cellStyle name="_6043 4" xfId="186" xr:uid="{00000000-0005-0000-0000-000042410000}"/>
    <cellStyle name="_6043 4 2" xfId="20899" xr:uid="{00000000-0005-0000-0000-000043410000}"/>
    <cellStyle name="_6043 5" xfId="20900" xr:uid="{00000000-0005-0000-0000-000044410000}"/>
    <cellStyle name="_6043 5 2" xfId="20901" xr:uid="{00000000-0005-0000-0000-000045410000}"/>
    <cellStyle name="_6043 6" xfId="20902" xr:uid="{00000000-0005-0000-0000-000046410000}"/>
    <cellStyle name="_6043_2008 FPL Group Tax Workpapers" xfId="20903" xr:uid="{00000000-0005-0000-0000-000047410000}"/>
    <cellStyle name="_6043_2008 FPL Group Tax Workpapers_Budget Support 2012-09 2013-15 Benefit Programs v5 with NEER Barg Update" xfId="20904" xr:uid="{00000000-0005-0000-0000-000048410000}"/>
    <cellStyle name="_6043_2008 FPL Group Tax Workpapers_LTD-FAS 112 Summary" xfId="20905" xr:uid="{00000000-0005-0000-0000-000049410000}"/>
    <cellStyle name="_6043_BASIS ADJ" xfId="20906" xr:uid="{00000000-0005-0000-0000-00004A410000}"/>
    <cellStyle name="_6043_BM Adjustments" xfId="20907" xr:uid="{00000000-0005-0000-0000-00004B410000}"/>
    <cellStyle name="_6043_Callahan" xfId="20908" xr:uid="{00000000-0005-0000-0000-00004C410000}"/>
    <cellStyle name="_6043_Callahan " xfId="20909" xr:uid="{00000000-0005-0000-0000-00004D410000}"/>
    <cellStyle name="_6043_Callahan _1" xfId="20910" xr:uid="{00000000-0005-0000-0000-00004E410000}"/>
    <cellStyle name="_6043_Callahan 090813 GM 0 Report" xfId="20911" xr:uid="{00000000-0005-0000-0000-00004F410000}"/>
    <cellStyle name="_6043_Callahan 091106 GM 0 Report" xfId="20912" xr:uid="{00000000-0005-0000-0000-000050410000}"/>
    <cellStyle name="_6043_CapRidge_WindBoost_Analysis_090709" xfId="20913" xr:uid="{00000000-0005-0000-0000-000051410000}"/>
    <cellStyle name="_6043_Cherokee 2010 - 2014 Budget Forecast" xfId="20914" xr:uid="{00000000-0005-0000-0000-000052410000}"/>
    <cellStyle name="_6043_Copy of Texas Wind Debt Amortization 11-08" xfId="20915" xr:uid="{00000000-0005-0000-0000-000053410000}"/>
    <cellStyle name="_6043_Debt Service Coverage Ratio-TEXAS WIND Historical  Forecast" xfId="20916" xr:uid="{00000000-0005-0000-0000-000054410000}"/>
    <cellStyle name="_6043_Fees" xfId="20917" xr:uid="{00000000-0005-0000-0000-000055410000}"/>
    <cellStyle name="_6043_FPL Georgia Tax As of October 2010" xfId="20918" xr:uid="{00000000-0005-0000-0000-000056410000}"/>
    <cellStyle name="_6043_FPL Georgia Tax As of October 2010_Summary of 2010 Errors Resolutions with Responses" xfId="20919" xr:uid="{00000000-0005-0000-0000-000057410000}"/>
    <cellStyle name="_6043_Group Prov M11 09" xfId="20920" xr:uid="{00000000-0005-0000-0000-000058410000}"/>
    <cellStyle name="_6043_Group Prov M11 09 2" xfId="20921" xr:uid="{00000000-0005-0000-0000-000059410000}"/>
    <cellStyle name="_6043_Group Prov M11 09_March_LTD_Premium" xfId="20922" xr:uid="{00000000-0005-0000-0000-00005A410000}"/>
    <cellStyle name="_6043_Group Prov M11 09_Nov Self Admin LTD Income Premium - CIGNA" xfId="20923" xr:uid="{00000000-0005-0000-0000-00005B410000}"/>
    <cellStyle name="_6043_Group Prov M11 09_Summary Unrounded" xfId="20924" xr:uid="{00000000-0005-0000-0000-00005C410000}"/>
    <cellStyle name="_6043_HH3 WindBoost Analysis (with PTC and REC)" xfId="20925" xr:uid="{00000000-0005-0000-0000-00005D410000}"/>
    <cellStyle name="_6043_Horse Hollow 1 090813 GM 0 Report" xfId="20926" xr:uid="{00000000-0005-0000-0000-00005E410000}"/>
    <cellStyle name="_6043_Horse Hollow 1 090911 GM 0 Report" xfId="20927" xr:uid="{00000000-0005-0000-0000-00005F410000}"/>
    <cellStyle name="_6043_Inputs" xfId="20928" xr:uid="{00000000-0005-0000-0000-000060410000}"/>
    <cellStyle name="_6043_Inputs 2" xfId="20929" xr:uid="{00000000-0005-0000-0000-000061410000}"/>
    <cellStyle name="_6043_Majestic II 2013 - 2042 Property Tax Forecast est" xfId="20930" xr:uid="{00000000-0005-0000-0000-000062410000}"/>
    <cellStyle name="_6043_March_LTD_Premium" xfId="20931" xr:uid="{00000000-0005-0000-0000-000063410000}"/>
    <cellStyle name="_6043_Nov Self Admin LTD Income Premium - CIGNA" xfId="20932" xr:uid="{00000000-0005-0000-0000-000064410000}"/>
    <cellStyle name="_6043_Summary Unrounded" xfId="20933" xr:uid="{00000000-0005-0000-0000-000065410000}"/>
    <cellStyle name="_6043_Tax" xfId="20934" xr:uid="{00000000-0005-0000-0000-000066410000}"/>
    <cellStyle name="_6043_Wind Adj_091106" xfId="20935" xr:uid="{00000000-0005-0000-0000-000067410000}"/>
    <cellStyle name="_6044" xfId="187" xr:uid="{00000000-0005-0000-0000-000068410000}"/>
    <cellStyle name="_6044 2" xfId="188" xr:uid="{00000000-0005-0000-0000-000069410000}"/>
    <cellStyle name="_6044 2 2" xfId="189" xr:uid="{00000000-0005-0000-0000-00006A410000}"/>
    <cellStyle name="_6044 3" xfId="190" xr:uid="{00000000-0005-0000-0000-00006B410000}"/>
    <cellStyle name="_6044 3 2" xfId="20936" xr:uid="{00000000-0005-0000-0000-00006C410000}"/>
    <cellStyle name="_6044 4" xfId="191" xr:uid="{00000000-0005-0000-0000-00006D410000}"/>
    <cellStyle name="_6044 4 2" xfId="20937" xr:uid="{00000000-0005-0000-0000-00006E410000}"/>
    <cellStyle name="_6044 5" xfId="20938" xr:uid="{00000000-0005-0000-0000-00006F410000}"/>
    <cellStyle name="_6044 5 2" xfId="20939" xr:uid="{00000000-0005-0000-0000-000070410000}"/>
    <cellStyle name="_6044 6" xfId="20940" xr:uid="{00000000-0005-0000-0000-000071410000}"/>
    <cellStyle name="_6044_2008 FPL Group Tax Workpapers" xfId="20941" xr:uid="{00000000-0005-0000-0000-000072410000}"/>
    <cellStyle name="_6044_2008 FPL Group Tax Workpapers_Budget Support 2012-09 2013-15 Benefit Programs v5 with NEER Barg Update" xfId="20942" xr:uid="{00000000-0005-0000-0000-000073410000}"/>
    <cellStyle name="_6044_2008 FPL Group Tax Workpapers_LTD-FAS 112 Summary" xfId="20943" xr:uid="{00000000-0005-0000-0000-000074410000}"/>
    <cellStyle name="_6044_BASIS ADJ" xfId="20944" xr:uid="{00000000-0005-0000-0000-000075410000}"/>
    <cellStyle name="_6044_BM Adjustments" xfId="20945" xr:uid="{00000000-0005-0000-0000-000076410000}"/>
    <cellStyle name="_6044_Callahan" xfId="20946" xr:uid="{00000000-0005-0000-0000-000077410000}"/>
    <cellStyle name="_6044_Callahan " xfId="20947" xr:uid="{00000000-0005-0000-0000-000078410000}"/>
    <cellStyle name="_6044_Callahan _1" xfId="20948" xr:uid="{00000000-0005-0000-0000-000079410000}"/>
    <cellStyle name="_6044_Callahan 090813 GM 0 Report" xfId="20949" xr:uid="{00000000-0005-0000-0000-00007A410000}"/>
    <cellStyle name="_6044_Callahan 091106 GM 0 Report" xfId="20950" xr:uid="{00000000-0005-0000-0000-00007B410000}"/>
    <cellStyle name="_6044_CapRidge_WindBoost_Analysis_090709" xfId="20951" xr:uid="{00000000-0005-0000-0000-00007C410000}"/>
    <cellStyle name="_6044_Cherokee 2010 - 2014 Budget Forecast" xfId="20952" xr:uid="{00000000-0005-0000-0000-00007D410000}"/>
    <cellStyle name="_6044_Copy of Texas Wind Debt Amortization 11-08" xfId="20953" xr:uid="{00000000-0005-0000-0000-00007E410000}"/>
    <cellStyle name="_6044_Debt Service Coverage Ratio-TEXAS WIND Historical  Forecast" xfId="20954" xr:uid="{00000000-0005-0000-0000-00007F410000}"/>
    <cellStyle name="_6044_Fees" xfId="20955" xr:uid="{00000000-0005-0000-0000-000080410000}"/>
    <cellStyle name="_6044_FPL Georgia Tax As of October 2010" xfId="20956" xr:uid="{00000000-0005-0000-0000-000081410000}"/>
    <cellStyle name="_6044_FPL Georgia Tax As of October 2010_Summary of 2010 Errors Resolutions with Responses" xfId="20957" xr:uid="{00000000-0005-0000-0000-000082410000}"/>
    <cellStyle name="_6044_Group Prov M11 09" xfId="20958" xr:uid="{00000000-0005-0000-0000-000083410000}"/>
    <cellStyle name="_6044_Group Prov M11 09 2" xfId="20959" xr:uid="{00000000-0005-0000-0000-000084410000}"/>
    <cellStyle name="_6044_Group Prov M11 09_March_LTD_Premium" xfId="20960" xr:uid="{00000000-0005-0000-0000-000085410000}"/>
    <cellStyle name="_6044_Group Prov M11 09_Nov Self Admin LTD Income Premium - CIGNA" xfId="20961" xr:uid="{00000000-0005-0000-0000-000086410000}"/>
    <cellStyle name="_6044_Group Prov M11 09_Summary Unrounded" xfId="20962" xr:uid="{00000000-0005-0000-0000-000087410000}"/>
    <cellStyle name="_6044_HH3 WindBoost Analysis (with PTC and REC)" xfId="20963" xr:uid="{00000000-0005-0000-0000-000088410000}"/>
    <cellStyle name="_6044_Horse Hollow 1 090813 GM 0 Report" xfId="20964" xr:uid="{00000000-0005-0000-0000-000089410000}"/>
    <cellStyle name="_6044_Horse Hollow 1 090911 GM 0 Report" xfId="20965" xr:uid="{00000000-0005-0000-0000-00008A410000}"/>
    <cellStyle name="_6044_Inputs" xfId="20966" xr:uid="{00000000-0005-0000-0000-00008B410000}"/>
    <cellStyle name="_6044_Inputs 2" xfId="20967" xr:uid="{00000000-0005-0000-0000-00008C410000}"/>
    <cellStyle name="_6044_Majestic II 2013 - 2042 Property Tax Forecast est" xfId="20968" xr:uid="{00000000-0005-0000-0000-00008D410000}"/>
    <cellStyle name="_6044_March_LTD_Premium" xfId="20969" xr:uid="{00000000-0005-0000-0000-00008E410000}"/>
    <cellStyle name="_6044_Nov Self Admin LTD Income Premium - CIGNA" xfId="20970" xr:uid="{00000000-0005-0000-0000-00008F410000}"/>
    <cellStyle name="_6044_Summary Unrounded" xfId="20971" xr:uid="{00000000-0005-0000-0000-000090410000}"/>
    <cellStyle name="_6044_Tax" xfId="20972" xr:uid="{00000000-0005-0000-0000-000091410000}"/>
    <cellStyle name="_6044_Wind Adj_091106" xfId="20973" xr:uid="{00000000-0005-0000-0000-000092410000}"/>
    <cellStyle name="_6045" xfId="192" xr:uid="{00000000-0005-0000-0000-000093410000}"/>
    <cellStyle name="_6045 2" xfId="193" xr:uid="{00000000-0005-0000-0000-000094410000}"/>
    <cellStyle name="_6045 2 2" xfId="194" xr:uid="{00000000-0005-0000-0000-000095410000}"/>
    <cellStyle name="_6045 3" xfId="195" xr:uid="{00000000-0005-0000-0000-000096410000}"/>
    <cellStyle name="_6045 3 2" xfId="20974" xr:uid="{00000000-0005-0000-0000-000097410000}"/>
    <cellStyle name="_6045 4" xfId="196" xr:uid="{00000000-0005-0000-0000-000098410000}"/>
    <cellStyle name="_6045 4 2" xfId="20975" xr:uid="{00000000-0005-0000-0000-000099410000}"/>
    <cellStyle name="_6045 5" xfId="20976" xr:uid="{00000000-0005-0000-0000-00009A410000}"/>
    <cellStyle name="_6045 5 2" xfId="20977" xr:uid="{00000000-0005-0000-0000-00009B410000}"/>
    <cellStyle name="_6045 6" xfId="20978" xr:uid="{00000000-0005-0000-0000-00009C410000}"/>
    <cellStyle name="_6045_2008 FPL Group Tax Workpapers" xfId="20979" xr:uid="{00000000-0005-0000-0000-00009D410000}"/>
    <cellStyle name="_6045_2008 FPL Group Tax Workpapers_Budget Support 2012-09 2013-15 Benefit Programs v5 with NEER Barg Update" xfId="20980" xr:uid="{00000000-0005-0000-0000-00009E410000}"/>
    <cellStyle name="_6045_2008 FPL Group Tax Workpapers_LTD-FAS 112 Summary" xfId="20981" xr:uid="{00000000-0005-0000-0000-00009F410000}"/>
    <cellStyle name="_6045_BASIS ADJ" xfId="20982" xr:uid="{00000000-0005-0000-0000-0000A0410000}"/>
    <cellStyle name="_6045_BM Adjustments" xfId="20983" xr:uid="{00000000-0005-0000-0000-0000A1410000}"/>
    <cellStyle name="_6045_Callahan" xfId="20984" xr:uid="{00000000-0005-0000-0000-0000A2410000}"/>
    <cellStyle name="_6045_Callahan " xfId="20985" xr:uid="{00000000-0005-0000-0000-0000A3410000}"/>
    <cellStyle name="_6045_Callahan _1" xfId="20986" xr:uid="{00000000-0005-0000-0000-0000A4410000}"/>
    <cellStyle name="_6045_Callahan 090813 GM 0 Report" xfId="20987" xr:uid="{00000000-0005-0000-0000-0000A5410000}"/>
    <cellStyle name="_6045_Callahan 091106 GM 0 Report" xfId="20988" xr:uid="{00000000-0005-0000-0000-0000A6410000}"/>
    <cellStyle name="_6045_CapRidge_WindBoost_Analysis_090709" xfId="20989" xr:uid="{00000000-0005-0000-0000-0000A7410000}"/>
    <cellStyle name="_6045_Cherokee 2010 - 2014 Budget Forecast" xfId="20990" xr:uid="{00000000-0005-0000-0000-0000A8410000}"/>
    <cellStyle name="_6045_Copy of Texas Wind Debt Amortization 11-08" xfId="20991" xr:uid="{00000000-0005-0000-0000-0000A9410000}"/>
    <cellStyle name="_6045_Debt Service Coverage Ratio-TEXAS WIND Historical  Forecast" xfId="20992" xr:uid="{00000000-0005-0000-0000-0000AA410000}"/>
    <cellStyle name="_6045_Fees" xfId="20993" xr:uid="{00000000-0005-0000-0000-0000AB410000}"/>
    <cellStyle name="_6045_FPL Georgia Tax As of October 2010" xfId="20994" xr:uid="{00000000-0005-0000-0000-0000AC410000}"/>
    <cellStyle name="_6045_FPL Georgia Tax As of October 2010_Summary of 2010 Errors Resolutions with Responses" xfId="20995" xr:uid="{00000000-0005-0000-0000-0000AD410000}"/>
    <cellStyle name="_6045_Group Prov M11 09" xfId="20996" xr:uid="{00000000-0005-0000-0000-0000AE410000}"/>
    <cellStyle name="_6045_Group Prov M11 09 2" xfId="20997" xr:uid="{00000000-0005-0000-0000-0000AF410000}"/>
    <cellStyle name="_6045_Group Prov M11 09_March_LTD_Premium" xfId="20998" xr:uid="{00000000-0005-0000-0000-0000B0410000}"/>
    <cellStyle name="_6045_Group Prov M11 09_Nov Self Admin LTD Income Premium - CIGNA" xfId="20999" xr:uid="{00000000-0005-0000-0000-0000B1410000}"/>
    <cellStyle name="_6045_Group Prov M11 09_Summary Unrounded" xfId="21000" xr:uid="{00000000-0005-0000-0000-0000B2410000}"/>
    <cellStyle name="_6045_HH3 WindBoost Analysis (with PTC and REC)" xfId="21001" xr:uid="{00000000-0005-0000-0000-0000B3410000}"/>
    <cellStyle name="_6045_Horse Hollow 1 090813 GM 0 Report" xfId="21002" xr:uid="{00000000-0005-0000-0000-0000B4410000}"/>
    <cellStyle name="_6045_Horse Hollow 1 090911 GM 0 Report" xfId="21003" xr:uid="{00000000-0005-0000-0000-0000B5410000}"/>
    <cellStyle name="_6045_Inputs" xfId="21004" xr:uid="{00000000-0005-0000-0000-0000B6410000}"/>
    <cellStyle name="_6045_Inputs 2" xfId="21005" xr:uid="{00000000-0005-0000-0000-0000B7410000}"/>
    <cellStyle name="_6045_Majestic II 2013 - 2042 Property Tax Forecast est" xfId="21006" xr:uid="{00000000-0005-0000-0000-0000B8410000}"/>
    <cellStyle name="_6045_March_LTD_Premium" xfId="21007" xr:uid="{00000000-0005-0000-0000-0000B9410000}"/>
    <cellStyle name="_6045_Nov Self Admin LTD Income Premium - CIGNA" xfId="21008" xr:uid="{00000000-0005-0000-0000-0000BA410000}"/>
    <cellStyle name="_6045_Summary Unrounded" xfId="21009" xr:uid="{00000000-0005-0000-0000-0000BB410000}"/>
    <cellStyle name="_6045_Tax" xfId="21010" xr:uid="{00000000-0005-0000-0000-0000BC410000}"/>
    <cellStyle name="_6045_Wind Adj_091106" xfId="21011" xr:uid="{00000000-0005-0000-0000-0000BD410000}"/>
    <cellStyle name="_6047" xfId="197" xr:uid="{00000000-0005-0000-0000-0000BE410000}"/>
    <cellStyle name="_6047 2" xfId="198" xr:uid="{00000000-0005-0000-0000-0000BF410000}"/>
    <cellStyle name="_6047 2 2" xfId="199" xr:uid="{00000000-0005-0000-0000-0000C0410000}"/>
    <cellStyle name="_6047 3" xfId="200" xr:uid="{00000000-0005-0000-0000-0000C1410000}"/>
    <cellStyle name="_6047 3 2" xfId="21012" xr:uid="{00000000-0005-0000-0000-0000C2410000}"/>
    <cellStyle name="_6047 4" xfId="201" xr:uid="{00000000-0005-0000-0000-0000C3410000}"/>
    <cellStyle name="_6047 4 2" xfId="21013" xr:uid="{00000000-0005-0000-0000-0000C4410000}"/>
    <cellStyle name="_6047 5" xfId="21014" xr:uid="{00000000-0005-0000-0000-0000C5410000}"/>
    <cellStyle name="_6047 5 2" xfId="21015" xr:uid="{00000000-0005-0000-0000-0000C6410000}"/>
    <cellStyle name="_6047 6" xfId="21016" xr:uid="{00000000-0005-0000-0000-0000C7410000}"/>
    <cellStyle name="_6047_2008 FPL Group Tax Workpapers" xfId="21017" xr:uid="{00000000-0005-0000-0000-0000C8410000}"/>
    <cellStyle name="_6047_2008 FPL Group Tax Workpapers_Budget Support 2012-09 2013-15 Benefit Programs v5 with NEER Barg Update" xfId="21018" xr:uid="{00000000-0005-0000-0000-0000C9410000}"/>
    <cellStyle name="_6047_2008 FPL Group Tax Workpapers_LTD-FAS 112 Summary" xfId="21019" xr:uid="{00000000-0005-0000-0000-0000CA410000}"/>
    <cellStyle name="_6047_BASIS ADJ" xfId="21020" xr:uid="{00000000-0005-0000-0000-0000CB410000}"/>
    <cellStyle name="_6047_BM Adjustments" xfId="21021" xr:uid="{00000000-0005-0000-0000-0000CC410000}"/>
    <cellStyle name="_6047_Callahan" xfId="21022" xr:uid="{00000000-0005-0000-0000-0000CD410000}"/>
    <cellStyle name="_6047_Callahan " xfId="21023" xr:uid="{00000000-0005-0000-0000-0000CE410000}"/>
    <cellStyle name="_6047_Callahan _1" xfId="21024" xr:uid="{00000000-0005-0000-0000-0000CF410000}"/>
    <cellStyle name="_6047_Callahan 090813 GM 0 Report" xfId="21025" xr:uid="{00000000-0005-0000-0000-0000D0410000}"/>
    <cellStyle name="_6047_Callahan 091106 GM 0 Report" xfId="21026" xr:uid="{00000000-0005-0000-0000-0000D1410000}"/>
    <cellStyle name="_6047_CapRidge_WindBoost_Analysis_090709" xfId="21027" xr:uid="{00000000-0005-0000-0000-0000D2410000}"/>
    <cellStyle name="_6047_Cherokee 2010 - 2014 Budget Forecast" xfId="21028" xr:uid="{00000000-0005-0000-0000-0000D3410000}"/>
    <cellStyle name="_6047_Copy of Texas Wind Debt Amortization 11-08" xfId="21029" xr:uid="{00000000-0005-0000-0000-0000D4410000}"/>
    <cellStyle name="_6047_Debt Service Coverage Ratio-TEXAS WIND Historical  Forecast" xfId="21030" xr:uid="{00000000-0005-0000-0000-0000D5410000}"/>
    <cellStyle name="_6047_Fees" xfId="21031" xr:uid="{00000000-0005-0000-0000-0000D6410000}"/>
    <cellStyle name="_6047_FPL Georgia Tax As of October 2010" xfId="21032" xr:uid="{00000000-0005-0000-0000-0000D7410000}"/>
    <cellStyle name="_6047_FPL Georgia Tax As of October 2010_Summary of 2010 Errors Resolutions with Responses" xfId="21033" xr:uid="{00000000-0005-0000-0000-0000D8410000}"/>
    <cellStyle name="_6047_Group Prov M11 09" xfId="21034" xr:uid="{00000000-0005-0000-0000-0000D9410000}"/>
    <cellStyle name="_6047_Group Prov M11 09 2" xfId="21035" xr:uid="{00000000-0005-0000-0000-0000DA410000}"/>
    <cellStyle name="_6047_Group Prov M11 09_March_LTD_Premium" xfId="21036" xr:uid="{00000000-0005-0000-0000-0000DB410000}"/>
    <cellStyle name="_6047_Group Prov M11 09_Nov Self Admin LTD Income Premium - CIGNA" xfId="21037" xr:uid="{00000000-0005-0000-0000-0000DC410000}"/>
    <cellStyle name="_6047_Group Prov M11 09_Summary Unrounded" xfId="21038" xr:uid="{00000000-0005-0000-0000-0000DD410000}"/>
    <cellStyle name="_6047_HH3 WindBoost Analysis (with PTC and REC)" xfId="21039" xr:uid="{00000000-0005-0000-0000-0000DE410000}"/>
    <cellStyle name="_6047_Horse Hollow 1 090813 GM 0 Report" xfId="21040" xr:uid="{00000000-0005-0000-0000-0000DF410000}"/>
    <cellStyle name="_6047_Horse Hollow 1 090911 GM 0 Report" xfId="21041" xr:uid="{00000000-0005-0000-0000-0000E0410000}"/>
    <cellStyle name="_6047_Inputs" xfId="21042" xr:uid="{00000000-0005-0000-0000-0000E1410000}"/>
    <cellStyle name="_6047_Inputs 2" xfId="21043" xr:uid="{00000000-0005-0000-0000-0000E2410000}"/>
    <cellStyle name="_6047_Majestic II 2013 - 2042 Property Tax Forecast est" xfId="21044" xr:uid="{00000000-0005-0000-0000-0000E3410000}"/>
    <cellStyle name="_6047_March_LTD_Premium" xfId="21045" xr:uid="{00000000-0005-0000-0000-0000E4410000}"/>
    <cellStyle name="_6047_Nov Self Admin LTD Income Premium - CIGNA" xfId="21046" xr:uid="{00000000-0005-0000-0000-0000E5410000}"/>
    <cellStyle name="_6047_Summary Unrounded" xfId="21047" xr:uid="{00000000-0005-0000-0000-0000E6410000}"/>
    <cellStyle name="_6047_Tax" xfId="21048" xr:uid="{00000000-0005-0000-0000-0000E7410000}"/>
    <cellStyle name="_6047_Wind Adj_091106" xfId="21049" xr:uid="{00000000-0005-0000-0000-0000E8410000}"/>
    <cellStyle name="_6052" xfId="202" xr:uid="{00000000-0005-0000-0000-0000E9410000}"/>
    <cellStyle name="_6052 2" xfId="203" xr:uid="{00000000-0005-0000-0000-0000EA410000}"/>
    <cellStyle name="_6052 2 2" xfId="204" xr:uid="{00000000-0005-0000-0000-0000EB410000}"/>
    <cellStyle name="_6052 3" xfId="205" xr:uid="{00000000-0005-0000-0000-0000EC410000}"/>
    <cellStyle name="_6052 3 2" xfId="21050" xr:uid="{00000000-0005-0000-0000-0000ED410000}"/>
    <cellStyle name="_6052 4" xfId="206" xr:uid="{00000000-0005-0000-0000-0000EE410000}"/>
    <cellStyle name="_6052 4 2" xfId="21051" xr:uid="{00000000-0005-0000-0000-0000EF410000}"/>
    <cellStyle name="_6052 5" xfId="21052" xr:uid="{00000000-0005-0000-0000-0000F0410000}"/>
    <cellStyle name="_6052 5 2" xfId="21053" xr:uid="{00000000-0005-0000-0000-0000F1410000}"/>
    <cellStyle name="_6052 6" xfId="21054" xr:uid="{00000000-0005-0000-0000-0000F2410000}"/>
    <cellStyle name="_6052_2008 FPL Group Tax Workpapers" xfId="21055" xr:uid="{00000000-0005-0000-0000-0000F3410000}"/>
    <cellStyle name="_6052_2008 FPL Group Tax Workpapers_Budget Support 2012-09 2013-15 Benefit Programs v5 with NEER Barg Update" xfId="21056" xr:uid="{00000000-0005-0000-0000-0000F4410000}"/>
    <cellStyle name="_6052_2008 FPL Group Tax Workpapers_LTD-FAS 112 Summary" xfId="21057" xr:uid="{00000000-0005-0000-0000-0000F5410000}"/>
    <cellStyle name="_6052_BASIS ADJ" xfId="21058" xr:uid="{00000000-0005-0000-0000-0000F6410000}"/>
    <cellStyle name="_6052_BM Adjustments" xfId="21059" xr:uid="{00000000-0005-0000-0000-0000F7410000}"/>
    <cellStyle name="_6052_Callahan" xfId="21060" xr:uid="{00000000-0005-0000-0000-0000F8410000}"/>
    <cellStyle name="_6052_Callahan " xfId="21061" xr:uid="{00000000-0005-0000-0000-0000F9410000}"/>
    <cellStyle name="_6052_Callahan _1" xfId="21062" xr:uid="{00000000-0005-0000-0000-0000FA410000}"/>
    <cellStyle name="_6052_Callahan 090813 GM 0 Report" xfId="21063" xr:uid="{00000000-0005-0000-0000-0000FB410000}"/>
    <cellStyle name="_6052_Callahan 091106 GM 0 Report" xfId="21064" xr:uid="{00000000-0005-0000-0000-0000FC410000}"/>
    <cellStyle name="_6052_CapRidge_WindBoost_Analysis_090709" xfId="21065" xr:uid="{00000000-0005-0000-0000-0000FD410000}"/>
    <cellStyle name="_6052_Cherokee 2010 - 2014 Budget Forecast" xfId="21066" xr:uid="{00000000-0005-0000-0000-0000FE410000}"/>
    <cellStyle name="_6052_Copy of Texas Wind Debt Amortization 11-08" xfId="21067" xr:uid="{00000000-0005-0000-0000-0000FF410000}"/>
    <cellStyle name="_6052_Debt Service Coverage Ratio-TEXAS WIND Historical  Forecast" xfId="21068" xr:uid="{00000000-0005-0000-0000-000000420000}"/>
    <cellStyle name="_6052_Fees" xfId="21069" xr:uid="{00000000-0005-0000-0000-000001420000}"/>
    <cellStyle name="_6052_FPL Georgia Tax As of October 2010" xfId="21070" xr:uid="{00000000-0005-0000-0000-000002420000}"/>
    <cellStyle name="_6052_FPL Georgia Tax As of October 2010_Summary of 2010 Errors Resolutions with Responses" xfId="21071" xr:uid="{00000000-0005-0000-0000-000003420000}"/>
    <cellStyle name="_6052_Group Prov M11 09" xfId="21072" xr:uid="{00000000-0005-0000-0000-000004420000}"/>
    <cellStyle name="_6052_Group Prov M11 09 2" xfId="21073" xr:uid="{00000000-0005-0000-0000-000005420000}"/>
    <cellStyle name="_6052_Group Prov M11 09_March_LTD_Premium" xfId="21074" xr:uid="{00000000-0005-0000-0000-000006420000}"/>
    <cellStyle name="_6052_Group Prov M11 09_Nov Self Admin LTD Income Premium - CIGNA" xfId="21075" xr:uid="{00000000-0005-0000-0000-000007420000}"/>
    <cellStyle name="_6052_Group Prov M11 09_Summary Unrounded" xfId="21076" xr:uid="{00000000-0005-0000-0000-000008420000}"/>
    <cellStyle name="_6052_HH3 WindBoost Analysis (with PTC and REC)" xfId="21077" xr:uid="{00000000-0005-0000-0000-000009420000}"/>
    <cellStyle name="_6052_Horse Hollow 1 090813 GM 0 Report" xfId="21078" xr:uid="{00000000-0005-0000-0000-00000A420000}"/>
    <cellStyle name="_6052_Horse Hollow 1 090911 GM 0 Report" xfId="21079" xr:uid="{00000000-0005-0000-0000-00000B420000}"/>
    <cellStyle name="_6052_Inputs" xfId="21080" xr:uid="{00000000-0005-0000-0000-00000C420000}"/>
    <cellStyle name="_6052_Inputs 2" xfId="21081" xr:uid="{00000000-0005-0000-0000-00000D420000}"/>
    <cellStyle name="_6052_Majestic II 2013 - 2042 Property Tax Forecast est" xfId="21082" xr:uid="{00000000-0005-0000-0000-00000E420000}"/>
    <cellStyle name="_6052_March_LTD_Premium" xfId="21083" xr:uid="{00000000-0005-0000-0000-00000F420000}"/>
    <cellStyle name="_6052_Nov Self Admin LTD Income Premium - CIGNA" xfId="21084" xr:uid="{00000000-0005-0000-0000-000010420000}"/>
    <cellStyle name="_6052_Summary Unrounded" xfId="21085" xr:uid="{00000000-0005-0000-0000-000011420000}"/>
    <cellStyle name="_6052_Tax" xfId="21086" xr:uid="{00000000-0005-0000-0000-000012420000}"/>
    <cellStyle name="_6052_Wind Adj_091106" xfId="21087" xr:uid="{00000000-0005-0000-0000-000013420000}"/>
    <cellStyle name="_6053" xfId="207" xr:uid="{00000000-0005-0000-0000-000014420000}"/>
    <cellStyle name="_6053 2" xfId="208" xr:uid="{00000000-0005-0000-0000-000015420000}"/>
    <cellStyle name="_6053 2 2" xfId="209" xr:uid="{00000000-0005-0000-0000-000016420000}"/>
    <cellStyle name="_6053 3" xfId="210" xr:uid="{00000000-0005-0000-0000-000017420000}"/>
    <cellStyle name="_6053 3 2" xfId="21088" xr:uid="{00000000-0005-0000-0000-000018420000}"/>
    <cellStyle name="_6053 4" xfId="211" xr:uid="{00000000-0005-0000-0000-000019420000}"/>
    <cellStyle name="_6053 4 2" xfId="21089" xr:uid="{00000000-0005-0000-0000-00001A420000}"/>
    <cellStyle name="_6053 5" xfId="21090" xr:uid="{00000000-0005-0000-0000-00001B420000}"/>
    <cellStyle name="_6053 5 2" xfId="21091" xr:uid="{00000000-0005-0000-0000-00001C420000}"/>
    <cellStyle name="_6053 6" xfId="21092" xr:uid="{00000000-0005-0000-0000-00001D420000}"/>
    <cellStyle name="_6053_2008 FPL Group Tax Workpapers" xfId="21093" xr:uid="{00000000-0005-0000-0000-00001E420000}"/>
    <cellStyle name="_6053_2008 FPL Group Tax Workpapers_Budget Support 2012-09 2013-15 Benefit Programs v5 with NEER Barg Update" xfId="21094" xr:uid="{00000000-0005-0000-0000-00001F420000}"/>
    <cellStyle name="_6053_2008 FPL Group Tax Workpapers_LTD-FAS 112 Summary" xfId="21095" xr:uid="{00000000-0005-0000-0000-000020420000}"/>
    <cellStyle name="_6053_BASIS ADJ" xfId="21096" xr:uid="{00000000-0005-0000-0000-000021420000}"/>
    <cellStyle name="_6053_BM Adjustments" xfId="21097" xr:uid="{00000000-0005-0000-0000-000022420000}"/>
    <cellStyle name="_6053_Callahan" xfId="21098" xr:uid="{00000000-0005-0000-0000-000023420000}"/>
    <cellStyle name="_6053_Callahan " xfId="21099" xr:uid="{00000000-0005-0000-0000-000024420000}"/>
    <cellStyle name="_6053_Callahan _1" xfId="21100" xr:uid="{00000000-0005-0000-0000-000025420000}"/>
    <cellStyle name="_6053_Callahan 090813 GM 0 Report" xfId="21101" xr:uid="{00000000-0005-0000-0000-000026420000}"/>
    <cellStyle name="_6053_Callahan 091106 GM 0 Report" xfId="21102" xr:uid="{00000000-0005-0000-0000-000027420000}"/>
    <cellStyle name="_6053_CapRidge_WindBoost_Analysis_090709" xfId="21103" xr:uid="{00000000-0005-0000-0000-000028420000}"/>
    <cellStyle name="_6053_Cherokee 2010 - 2014 Budget Forecast" xfId="21104" xr:uid="{00000000-0005-0000-0000-000029420000}"/>
    <cellStyle name="_6053_Copy of Texas Wind Debt Amortization 11-08" xfId="21105" xr:uid="{00000000-0005-0000-0000-00002A420000}"/>
    <cellStyle name="_6053_Debt Service Coverage Ratio-TEXAS WIND Historical  Forecast" xfId="21106" xr:uid="{00000000-0005-0000-0000-00002B420000}"/>
    <cellStyle name="_6053_Fees" xfId="21107" xr:uid="{00000000-0005-0000-0000-00002C420000}"/>
    <cellStyle name="_6053_FPL Georgia Tax As of October 2010" xfId="21108" xr:uid="{00000000-0005-0000-0000-00002D420000}"/>
    <cellStyle name="_6053_FPL Georgia Tax As of October 2010_Summary of 2010 Errors Resolutions with Responses" xfId="21109" xr:uid="{00000000-0005-0000-0000-00002E420000}"/>
    <cellStyle name="_6053_Group Prov M11 09" xfId="21110" xr:uid="{00000000-0005-0000-0000-00002F420000}"/>
    <cellStyle name="_6053_Group Prov M11 09 2" xfId="21111" xr:uid="{00000000-0005-0000-0000-000030420000}"/>
    <cellStyle name="_6053_Group Prov M11 09_March_LTD_Premium" xfId="21112" xr:uid="{00000000-0005-0000-0000-000031420000}"/>
    <cellStyle name="_6053_Group Prov M11 09_Nov Self Admin LTD Income Premium - CIGNA" xfId="21113" xr:uid="{00000000-0005-0000-0000-000032420000}"/>
    <cellStyle name="_6053_Group Prov M11 09_Summary Unrounded" xfId="21114" xr:uid="{00000000-0005-0000-0000-000033420000}"/>
    <cellStyle name="_6053_HH3 WindBoost Analysis (with PTC and REC)" xfId="21115" xr:uid="{00000000-0005-0000-0000-000034420000}"/>
    <cellStyle name="_6053_Horse Hollow 1 090813 GM 0 Report" xfId="21116" xr:uid="{00000000-0005-0000-0000-000035420000}"/>
    <cellStyle name="_6053_Horse Hollow 1 090911 GM 0 Report" xfId="21117" xr:uid="{00000000-0005-0000-0000-000036420000}"/>
    <cellStyle name="_6053_Inputs" xfId="21118" xr:uid="{00000000-0005-0000-0000-000037420000}"/>
    <cellStyle name="_6053_Inputs 2" xfId="21119" xr:uid="{00000000-0005-0000-0000-000038420000}"/>
    <cellStyle name="_6053_Majestic II 2013 - 2042 Property Tax Forecast est" xfId="21120" xr:uid="{00000000-0005-0000-0000-000039420000}"/>
    <cellStyle name="_6053_March_LTD_Premium" xfId="21121" xr:uid="{00000000-0005-0000-0000-00003A420000}"/>
    <cellStyle name="_6053_Nov Self Admin LTD Income Premium - CIGNA" xfId="21122" xr:uid="{00000000-0005-0000-0000-00003B420000}"/>
    <cellStyle name="_6053_Summary Unrounded" xfId="21123" xr:uid="{00000000-0005-0000-0000-00003C420000}"/>
    <cellStyle name="_6053_Tax" xfId="21124" xr:uid="{00000000-0005-0000-0000-00003D420000}"/>
    <cellStyle name="_6053_Wind Adj_091106" xfId="21125" xr:uid="{00000000-0005-0000-0000-00003E420000}"/>
    <cellStyle name="_6054" xfId="212" xr:uid="{00000000-0005-0000-0000-00003F420000}"/>
    <cellStyle name="_6054 2" xfId="213" xr:uid="{00000000-0005-0000-0000-000040420000}"/>
    <cellStyle name="_6054 2 2" xfId="214" xr:uid="{00000000-0005-0000-0000-000041420000}"/>
    <cellStyle name="_6054 3" xfId="215" xr:uid="{00000000-0005-0000-0000-000042420000}"/>
    <cellStyle name="_6054 3 2" xfId="21126" xr:uid="{00000000-0005-0000-0000-000043420000}"/>
    <cellStyle name="_6054 4" xfId="216" xr:uid="{00000000-0005-0000-0000-000044420000}"/>
    <cellStyle name="_6054 4 2" xfId="21127" xr:uid="{00000000-0005-0000-0000-000045420000}"/>
    <cellStyle name="_6054 5" xfId="21128" xr:uid="{00000000-0005-0000-0000-000046420000}"/>
    <cellStyle name="_6054 5 2" xfId="21129" xr:uid="{00000000-0005-0000-0000-000047420000}"/>
    <cellStyle name="_6054 6" xfId="21130" xr:uid="{00000000-0005-0000-0000-000048420000}"/>
    <cellStyle name="_6054_2008 FPL Group Tax Workpapers" xfId="21131" xr:uid="{00000000-0005-0000-0000-000049420000}"/>
    <cellStyle name="_6054_2008 FPL Group Tax Workpapers_Budget Support 2012-09 2013-15 Benefit Programs v5 with NEER Barg Update" xfId="21132" xr:uid="{00000000-0005-0000-0000-00004A420000}"/>
    <cellStyle name="_6054_2008 FPL Group Tax Workpapers_LTD-FAS 112 Summary" xfId="21133" xr:uid="{00000000-0005-0000-0000-00004B420000}"/>
    <cellStyle name="_6054_BASIS ADJ" xfId="21134" xr:uid="{00000000-0005-0000-0000-00004C420000}"/>
    <cellStyle name="_6054_BM Adjustments" xfId="21135" xr:uid="{00000000-0005-0000-0000-00004D420000}"/>
    <cellStyle name="_6054_Callahan" xfId="21136" xr:uid="{00000000-0005-0000-0000-00004E420000}"/>
    <cellStyle name="_6054_Callahan " xfId="21137" xr:uid="{00000000-0005-0000-0000-00004F420000}"/>
    <cellStyle name="_6054_Callahan _1" xfId="21138" xr:uid="{00000000-0005-0000-0000-000050420000}"/>
    <cellStyle name="_6054_Callahan 090813 GM 0 Report" xfId="21139" xr:uid="{00000000-0005-0000-0000-000051420000}"/>
    <cellStyle name="_6054_Callahan 091106 GM 0 Report" xfId="21140" xr:uid="{00000000-0005-0000-0000-000052420000}"/>
    <cellStyle name="_6054_CapRidge_WindBoost_Analysis_090709" xfId="21141" xr:uid="{00000000-0005-0000-0000-000053420000}"/>
    <cellStyle name="_6054_Cherokee 2010 - 2014 Budget Forecast" xfId="21142" xr:uid="{00000000-0005-0000-0000-000054420000}"/>
    <cellStyle name="_6054_Copy of Texas Wind Debt Amortization 11-08" xfId="21143" xr:uid="{00000000-0005-0000-0000-000055420000}"/>
    <cellStyle name="_6054_Debt Service Coverage Ratio-TEXAS WIND Historical  Forecast" xfId="21144" xr:uid="{00000000-0005-0000-0000-000056420000}"/>
    <cellStyle name="_6054_Fees" xfId="21145" xr:uid="{00000000-0005-0000-0000-000057420000}"/>
    <cellStyle name="_6054_FPL Georgia Tax As of October 2010" xfId="21146" xr:uid="{00000000-0005-0000-0000-000058420000}"/>
    <cellStyle name="_6054_FPL Georgia Tax As of October 2010_Summary of 2010 Errors Resolutions with Responses" xfId="21147" xr:uid="{00000000-0005-0000-0000-000059420000}"/>
    <cellStyle name="_6054_Group Prov M11 09" xfId="21148" xr:uid="{00000000-0005-0000-0000-00005A420000}"/>
    <cellStyle name="_6054_Group Prov M11 09 2" xfId="21149" xr:uid="{00000000-0005-0000-0000-00005B420000}"/>
    <cellStyle name="_6054_Group Prov M11 09_March_LTD_Premium" xfId="21150" xr:uid="{00000000-0005-0000-0000-00005C420000}"/>
    <cellStyle name="_6054_Group Prov M11 09_Nov Self Admin LTD Income Premium - CIGNA" xfId="21151" xr:uid="{00000000-0005-0000-0000-00005D420000}"/>
    <cellStyle name="_6054_Group Prov M11 09_Summary Unrounded" xfId="21152" xr:uid="{00000000-0005-0000-0000-00005E420000}"/>
    <cellStyle name="_6054_HH3 WindBoost Analysis (with PTC and REC)" xfId="21153" xr:uid="{00000000-0005-0000-0000-00005F420000}"/>
    <cellStyle name="_6054_Horse Hollow 1 090813 GM 0 Report" xfId="21154" xr:uid="{00000000-0005-0000-0000-000060420000}"/>
    <cellStyle name="_6054_Horse Hollow 1 090911 GM 0 Report" xfId="21155" xr:uid="{00000000-0005-0000-0000-000061420000}"/>
    <cellStyle name="_6054_Inputs" xfId="21156" xr:uid="{00000000-0005-0000-0000-000062420000}"/>
    <cellStyle name="_6054_Inputs 2" xfId="21157" xr:uid="{00000000-0005-0000-0000-000063420000}"/>
    <cellStyle name="_6054_Majestic II 2013 - 2042 Property Tax Forecast est" xfId="21158" xr:uid="{00000000-0005-0000-0000-000064420000}"/>
    <cellStyle name="_6054_March_LTD_Premium" xfId="21159" xr:uid="{00000000-0005-0000-0000-000065420000}"/>
    <cellStyle name="_6054_Nov Self Admin LTD Income Premium - CIGNA" xfId="21160" xr:uid="{00000000-0005-0000-0000-000066420000}"/>
    <cellStyle name="_6054_Summary Unrounded" xfId="21161" xr:uid="{00000000-0005-0000-0000-000067420000}"/>
    <cellStyle name="_6054_Tax" xfId="21162" xr:uid="{00000000-0005-0000-0000-000068420000}"/>
    <cellStyle name="_6054_Wind Adj_091106" xfId="21163" xr:uid="{00000000-0005-0000-0000-000069420000}"/>
    <cellStyle name="_6056" xfId="217" xr:uid="{00000000-0005-0000-0000-00006A420000}"/>
    <cellStyle name="_6056 2" xfId="218" xr:uid="{00000000-0005-0000-0000-00006B420000}"/>
    <cellStyle name="_6056 2 2" xfId="219" xr:uid="{00000000-0005-0000-0000-00006C420000}"/>
    <cellStyle name="_6056 3" xfId="220" xr:uid="{00000000-0005-0000-0000-00006D420000}"/>
    <cellStyle name="_6056 3 2" xfId="21164" xr:uid="{00000000-0005-0000-0000-00006E420000}"/>
    <cellStyle name="_6056 4" xfId="221" xr:uid="{00000000-0005-0000-0000-00006F420000}"/>
    <cellStyle name="_6056 4 2" xfId="21165" xr:uid="{00000000-0005-0000-0000-000070420000}"/>
    <cellStyle name="_6056 5" xfId="21166" xr:uid="{00000000-0005-0000-0000-000071420000}"/>
    <cellStyle name="_6056 5 2" xfId="21167" xr:uid="{00000000-0005-0000-0000-000072420000}"/>
    <cellStyle name="_6056 6" xfId="21168" xr:uid="{00000000-0005-0000-0000-000073420000}"/>
    <cellStyle name="_6056_2008 FPL Group Tax Workpapers" xfId="21169" xr:uid="{00000000-0005-0000-0000-000074420000}"/>
    <cellStyle name="_6056_2008 FPL Group Tax Workpapers_Budget Support 2012-09 2013-15 Benefit Programs v5 with NEER Barg Update" xfId="21170" xr:uid="{00000000-0005-0000-0000-000075420000}"/>
    <cellStyle name="_6056_2008 FPL Group Tax Workpapers_LTD-FAS 112 Summary" xfId="21171" xr:uid="{00000000-0005-0000-0000-000076420000}"/>
    <cellStyle name="_6056_BASIS ADJ" xfId="21172" xr:uid="{00000000-0005-0000-0000-000077420000}"/>
    <cellStyle name="_6056_BM Adjustments" xfId="21173" xr:uid="{00000000-0005-0000-0000-000078420000}"/>
    <cellStyle name="_6056_Callahan" xfId="21174" xr:uid="{00000000-0005-0000-0000-000079420000}"/>
    <cellStyle name="_6056_Callahan " xfId="21175" xr:uid="{00000000-0005-0000-0000-00007A420000}"/>
    <cellStyle name="_6056_Callahan _1" xfId="21176" xr:uid="{00000000-0005-0000-0000-00007B420000}"/>
    <cellStyle name="_6056_Callahan 090813 GM 0 Report" xfId="21177" xr:uid="{00000000-0005-0000-0000-00007C420000}"/>
    <cellStyle name="_6056_Callahan 091106 GM 0 Report" xfId="21178" xr:uid="{00000000-0005-0000-0000-00007D420000}"/>
    <cellStyle name="_6056_CapRidge_WindBoost_Analysis_090709" xfId="21179" xr:uid="{00000000-0005-0000-0000-00007E420000}"/>
    <cellStyle name="_6056_Cherokee 2010 - 2014 Budget Forecast" xfId="21180" xr:uid="{00000000-0005-0000-0000-00007F420000}"/>
    <cellStyle name="_6056_Copy of Texas Wind Debt Amortization 11-08" xfId="21181" xr:uid="{00000000-0005-0000-0000-000080420000}"/>
    <cellStyle name="_6056_Debt Service Coverage Ratio-TEXAS WIND Historical  Forecast" xfId="21182" xr:uid="{00000000-0005-0000-0000-000081420000}"/>
    <cellStyle name="_6056_Fees" xfId="21183" xr:uid="{00000000-0005-0000-0000-000082420000}"/>
    <cellStyle name="_6056_FPL Georgia Tax As of October 2010" xfId="21184" xr:uid="{00000000-0005-0000-0000-000083420000}"/>
    <cellStyle name="_6056_FPL Georgia Tax As of October 2010_Summary of 2010 Errors Resolutions with Responses" xfId="21185" xr:uid="{00000000-0005-0000-0000-000084420000}"/>
    <cellStyle name="_6056_Group Prov M11 09" xfId="21186" xr:uid="{00000000-0005-0000-0000-000085420000}"/>
    <cellStyle name="_6056_Group Prov M11 09 2" xfId="21187" xr:uid="{00000000-0005-0000-0000-000086420000}"/>
    <cellStyle name="_6056_Group Prov M11 09_March_LTD_Premium" xfId="21188" xr:uid="{00000000-0005-0000-0000-000087420000}"/>
    <cellStyle name="_6056_Group Prov M11 09_Nov Self Admin LTD Income Premium - CIGNA" xfId="21189" xr:uid="{00000000-0005-0000-0000-000088420000}"/>
    <cellStyle name="_6056_Group Prov M11 09_Summary Unrounded" xfId="21190" xr:uid="{00000000-0005-0000-0000-000089420000}"/>
    <cellStyle name="_6056_HH3 WindBoost Analysis (with PTC and REC)" xfId="21191" xr:uid="{00000000-0005-0000-0000-00008A420000}"/>
    <cellStyle name="_6056_Horse Hollow 1 090813 GM 0 Report" xfId="21192" xr:uid="{00000000-0005-0000-0000-00008B420000}"/>
    <cellStyle name="_6056_Horse Hollow 1 090911 GM 0 Report" xfId="21193" xr:uid="{00000000-0005-0000-0000-00008C420000}"/>
    <cellStyle name="_6056_Inputs" xfId="21194" xr:uid="{00000000-0005-0000-0000-00008D420000}"/>
    <cellStyle name="_6056_Inputs 2" xfId="21195" xr:uid="{00000000-0005-0000-0000-00008E420000}"/>
    <cellStyle name="_6056_Majestic II 2013 - 2042 Property Tax Forecast est" xfId="21196" xr:uid="{00000000-0005-0000-0000-00008F420000}"/>
    <cellStyle name="_6056_March_LTD_Premium" xfId="21197" xr:uid="{00000000-0005-0000-0000-000090420000}"/>
    <cellStyle name="_6056_Nov Self Admin LTD Income Premium - CIGNA" xfId="21198" xr:uid="{00000000-0005-0000-0000-000091420000}"/>
    <cellStyle name="_6056_Summary Unrounded" xfId="21199" xr:uid="{00000000-0005-0000-0000-000092420000}"/>
    <cellStyle name="_6056_Tax" xfId="21200" xr:uid="{00000000-0005-0000-0000-000093420000}"/>
    <cellStyle name="_6056_Wind Adj_091106" xfId="21201" xr:uid="{00000000-0005-0000-0000-000094420000}"/>
    <cellStyle name="_6057" xfId="222" xr:uid="{00000000-0005-0000-0000-000095420000}"/>
    <cellStyle name="_6057 2" xfId="223" xr:uid="{00000000-0005-0000-0000-000096420000}"/>
    <cellStyle name="_6057 2 2" xfId="224" xr:uid="{00000000-0005-0000-0000-000097420000}"/>
    <cellStyle name="_6057 3" xfId="225" xr:uid="{00000000-0005-0000-0000-000098420000}"/>
    <cellStyle name="_6057 3 2" xfId="21202" xr:uid="{00000000-0005-0000-0000-000099420000}"/>
    <cellStyle name="_6057 4" xfId="226" xr:uid="{00000000-0005-0000-0000-00009A420000}"/>
    <cellStyle name="_6057 4 2" xfId="21203" xr:uid="{00000000-0005-0000-0000-00009B420000}"/>
    <cellStyle name="_6057 5" xfId="21204" xr:uid="{00000000-0005-0000-0000-00009C420000}"/>
    <cellStyle name="_6057 5 2" xfId="21205" xr:uid="{00000000-0005-0000-0000-00009D420000}"/>
    <cellStyle name="_6057 6" xfId="21206" xr:uid="{00000000-0005-0000-0000-00009E420000}"/>
    <cellStyle name="_6057_2008 FPL Group Tax Workpapers" xfId="21207" xr:uid="{00000000-0005-0000-0000-00009F420000}"/>
    <cellStyle name="_6057_2008 FPL Group Tax Workpapers_Budget Support 2012-09 2013-15 Benefit Programs v5 with NEER Barg Update" xfId="21208" xr:uid="{00000000-0005-0000-0000-0000A0420000}"/>
    <cellStyle name="_6057_2008 FPL Group Tax Workpapers_LTD-FAS 112 Summary" xfId="21209" xr:uid="{00000000-0005-0000-0000-0000A1420000}"/>
    <cellStyle name="_6057_BASIS ADJ" xfId="21210" xr:uid="{00000000-0005-0000-0000-0000A2420000}"/>
    <cellStyle name="_6057_BM Adjustments" xfId="21211" xr:uid="{00000000-0005-0000-0000-0000A3420000}"/>
    <cellStyle name="_6057_Callahan" xfId="21212" xr:uid="{00000000-0005-0000-0000-0000A4420000}"/>
    <cellStyle name="_6057_Callahan " xfId="21213" xr:uid="{00000000-0005-0000-0000-0000A5420000}"/>
    <cellStyle name="_6057_Callahan _1" xfId="21214" xr:uid="{00000000-0005-0000-0000-0000A6420000}"/>
    <cellStyle name="_6057_Callahan 090813 GM 0 Report" xfId="21215" xr:uid="{00000000-0005-0000-0000-0000A7420000}"/>
    <cellStyle name="_6057_Callahan 091106 GM 0 Report" xfId="21216" xr:uid="{00000000-0005-0000-0000-0000A8420000}"/>
    <cellStyle name="_6057_CapRidge_WindBoost_Analysis_090709" xfId="21217" xr:uid="{00000000-0005-0000-0000-0000A9420000}"/>
    <cellStyle name="_6057_Cherokee 2010 - 2014 Budget Forecast" xfId="21218" xr:uid="{00000000-0005-0000-0000-0000AA420000}"/>
    <cellStyle name="_6057_Copy of Texas Wind Debt Amortization 11-08" xfId="21219" xr:uid="{00000000-0005-0000-0000-0000AB420000}"/>
    <cellStyle name="_6057_Debt Service Coverage Ratio-TEXAS WIND Historical  Forecast" xfId="21220" xr:uid="{00000000-0005-0000-0000-0000AC420000}"/>
    <cellStyle name="_6057_Fees" xfId="21221" xr:uid="{00000000-0005-0000-0000-0000AD420000}"/>
    <cellStyle name="_6057_FPL Georgia Tax As of October 2010" xfId="21222" xr:uid="{00000000-0005-0000-0000-0000AE420000}"/>
    <cellStyle name="_6057_FPL Georgia Tax As of October 2010_Summary of 2010 Errors Resolutions with Responses" xfId="21223" xr:uid="{00000000-0005-0000-0000-0000AF420000}"/>
    <cellStyle name="_6057_Group Prov M11 09" xfId="21224" xr:uid="{00000000-0005-0000-0000-0000B0420000}"/>
    <cellStyle name="_6057_Group Prov M11 09 2" xfId="21225" xr:uid="{00000000-0005-0000-0000-0000B1420000}"/>
    <cellStyle name="_6057_Group Prov M11 09_March_LTD_Premium" xfId="21226" xr:uid="{00000000-0005-0000-0000-0000B2420000}"/>
    <cellStyle name="_6057_Group Prov M11 09_Nov Self Admin LTD Income Premium - CIGNA" xfId="21227" xr:uid="{00000000-0005-0000-0000-0000B3420000}"/>
    <cellStyle name="_6057_Group Prov M11 09_Summary Unrounded" xfId="21228" xr:uid="{00000000-0005-0000-0000-0000B4420000}"/>
    <cellStyle name="_6057_HH3 WindBoost Analysis (with PTC and REC)" xfId="21229" xr:uid="{00000000-0005-0000-0000-0000B5420000}"/>
    <cellStyle name="_6057_Horse Hollow 1 090813 GM 0 Report" xfId="21230" xr:uid="{00000000-0005-0000-0000-0000B6420000}"/>
    <cellStyle name="_6057_Horse Hollow 1 090911 GM 0 Report" xfId="21231" xr:uid="{00000000-0005-0000-0000-0000B7420000}"/>
    <cellStyle name="_6057_Inputs" xfId="21232" xr:uid="{00000000-0005-0000-0000-0000B8420000}"/>
    <cellStyle name="_6057_Inputs 2" xfId="21233" xr:uid="{00000000-0005-0000-0000-0000B9420000}"/>
    <cellStyle name="_6057_Majestic II 2013 - 2042 Property Tax Forecast est" xfId="21234" xr:uid="{00000000-0005-0000-0000-0000BA420000}"/>
    <cellStyle name="_6057_March_LTD_Premium" xfId="21235" xr:uid="{00000000-0005-0000-0000-0000BB420000}"/>
    <cellStyle name="_6057_Nov Self Admin LTD Income Premium - CIGNA" xfId="21236" xr:uid="{00000000-0005-0000-0000-0000BC420000}"/>
    <cellStyle name="_6057_Summary Unrounded" xfId="21237" xr:uid="{00000000-0005-0000-0000-0000BD420000}"/>
    <cellStyle name="_6057_Tax" xfId="21238" xr:uid="{00000000-0005-0000-0000-0000BE420000}"/>
    <cellStyle name="_6057_Wind Adj_091106" xfId="21239" xr:uid="{00000000-0005-0000-0000-0000BF420000}"/>
    <cellStyle name="_6058" xfId="227" xr:uid="{00000000-0005-0000-0000-0000C0420000}"/>
    <cellStyle name="_6058 2" xfId="228" xr:uid="{00000000-0005-0000-0000-0000C1420000}"/>
    <cellStyle name="_6058 2 2" xfId="229" xr:uid="{00000000-0005-0000-0000-0000C2420000}"/>
    <cellStyle name="_6058 3" xfId="230" xr:uid="{00000000-0005-0000-0000-0000C3420000}"/>
    <cellStyle name="_6058 3 2" xfId="21240" xr:uid="{00000000-0005-0000-0000-0000C4420000}"/>
    <cellStyle name="_6058 4" xfId="231" xr:uid="{00000000-0005-0000-0000-0000C5420000}"/>
    <cellStyle name="_6058 4 2" xfId="21241" xr:uid="{00000000-0005-0000-0000-0000C6420000}"/>
    <cellStyle name="_6058 5" xfId="21242" xr:uid="{00000000-0005-0000-0000-0000C7420000}"/>
    <cellStyle name="_6058 5 2" xfId="21243" xr:uid="{00000000-0005-0000-0000-0000C8420000}"/>
    <cellStyle name="_6058 6" xfId="21244" xr:uid="{00000000-0005-0000-0000-0000C9420000}"/>
    <cellStyle name="_6058_2008 FPL Group Tax Workpapers" xfId="21245" xr:uid="{00000000-0005-0000-0000-0000CA420000}"/>
    <cellStyle name="_6058_2008 FPL Group Tax Workpapers_Budget Support 2012-09 2013-15 Benefit Programs v5 with NEER Barg Update" xfId="21246" xr:uid="{00000000-0005-0000-0000-0000CB420000}"/>
    <cellStyle name="_6058_2008 FPL Group Tax Workpapers_LTD-FAS 112 Summary" xfId="21247" xr:uid="{00000000-0005-0000-0000-0000CC420000}"/>
    <cellStyle name="_6058_BASIS ADJ" xfId="21248" xr:uid="{00000000-0005-0000-0000-0000CD420000}"/>
    <cellStyle name="_6058_BM Adjustments" xfId="21249" xr:uid="{00000000-0005-0000-0000-0000CE420000}"/>
    <cellStyle name="_6058_Callahan" xfId="21250" xr:uid="{00000000-0005-0000-0000-0000CF420000}"/>
    <cellStyle name="_6058_Callahan " xfId="21251" xr:uid="{00000000-0005-0000-0000-0000D0420000}"/>
    <cellStyle name="_6058_Callahan _1" xfId="21252" xr:uid="{00000000-0005-0000-0000-0000D1420000}"/>
    <cellStyle name="_6058_Callahan 090813 GM 0 Report" xfId="21253" xr:uid="{00000000-0005-0000-0000-0000D2420000}"/>
    <cellStyle name="_6058_Callahan 091106 GM 0 Report" xfId="21254" xr:uid="{00000000-0005-0000-0000-0000D3420000}"/>
    <cellStyle name="_6058_CapRidge_WindBoost_Analysis_090709" xfId="21255" xr:uid="{00000000-0005-0000-0000-0000D4420000}"/>
    <cellStyle name="_6058_Cherokee 2010 - 2014 Budget Forecast" xfId="21256" xr:uid="{00000000-0005-0000-0000-0000D5420000}"/>
    <cellStyle name="_6058_Copy of Texas Wind Debt Amortization 11-08" xfId="21257" xr:uid="{00000000-0005-0000-0000-0000D6420000}"/>
    <cellStyle name="_6058_Debt Service Coverage Ratio-TEXAS WIND Historical  Forecast" xfId="21258" xr:uid="{00000000-0005-0000-0000-0000D7420000}"/>
    <cellStyle name="_6058_Fees" xfId="21259" xr:uid="{00000000-0005-0000-0000-0000D8420000}"/>
    <cellStyle name="_6058_FPL Georgia Tax As of October 2010" xfId="21260" xr:uid="{00000000-0005-0000-0000-0000D9420000}"/>
    <cellStyle name="_6058_FPL Georgia Tax As of October 2010_Summary of 2010 Errors Resolutions with Responses" xfId="21261" xr:uid="{00000000-0005-0000-0000-0000DA420000}"/>
    <cellStyle name="_6058_Group Prov M11 09" xfId="21262" xr:uid="{00000000-0005-0000-0000-0000DB420000}"/>
    <cellStyle name="_6058_Group Prov M11 09 2" xfId="21263" xr:uid="{00000000-0005-0000-0000-0000DC420000}"/>
    <cellStyle name="_6058_Group Prov M11 09_March_LTD_Premium" xfId="21264" xr:uid="{00000000-0005-0000-0000-0000DD420000}"/>
    <cellStyle name="_6058_Group Prov M11 09_Nov Self Admin LTD Income Premium - CIGNA" xfId="21265" xr:uid="{00000000-0005-0000-0000-0000DE420000}"/>
    <cellStyle name="_6058_Group Prov M11 09_Summary Unrounded" xfId="21266" xr:uid="{00000000-0005-0000-0000-0000DF420000}"/>
    <cellStyle name="_6058_HH3 WindBoost Analysis (with PTC and REC)" xfId="21267" xr:uid="{00000000-0005-0000-0000-0000E0420000}"/>
    <cellStyle name="_6058_Horse Hollow 1 090813 GM 0 Report" xfId="21268" xr:uid="{00000000-0005-0000-0000-0000E1420000}"/>
    <cellStyle name="_6058_Horse Hollow 1 090911 GM 0 Report" xfId="21269" xr:uid="{00000000-0005-0000-0000-0000E2420000}"/>
    <cellStyle name="_6058_Inputs" xfId="21270" xr:uid="{00000000-0005-0000-0000-0000E3420000}"/>
    <cellStyle name="_6058_Inputs 2" xfId="21271" xr:uid="{00000000-0005-0000-0000-0000E4420000}"/>
    <cellStyle name="_6058_Majestic II 2013 - 2042 Property Tax Forecast est" xfId="21272" xr:uid="{00000000-0005-0000-0000-0000E5420000}"/>
    <cellStyle name="_6058_March_LTD_Premium" xfId="21273" xr:uid="{00000000-0005-0000-0000-0000E6420000}"/>
    <cellStyle name="_6058_Nov Self Admin LTD Income Premium - CIGNA" xfId="21274" xr:uid="{00000000-0005-0000-0000-0000E7420000}"/>
    <cellStyle name="_6058_Summary Unrounded" xfId="21275" xr:uid="{00000000-0005-0000-0000-0000E8420000}"/>
    <cellStyle name="_6058_Tax" xfId="21276" xr:uid="{00000000-0005-0000-0000-0000E9420000}"/>
    <cellStyle name="_6058_Wind Adj_091106" xfId="21277" xr:uid="{00000000-0005-0000-0000-0000EA420000}"/>
    <cellStyle name="_6060" xfId="232" xr:uid="{00000000-0005-0000-0000-0000EB420000}"/>
    <cellStyle name="_6060 2" xfId="233" xr:uid="{00000000-0005-0000-0000-0000EC420000}"/>
    <cellStyle name="_6060 2 2" xfId="234" xr:uid="{00000000-0005-0000-0000-0000ED420000}"/>
    <cellStyle name="_6060 3" xfId="235" xr:uid="{00000000-0005-0000-0000-0000EE420000}"/>
    <cellStyle name="_6060 3 2" xfId="21278" xr:uid="{00000000-0005-0000-0000-0000EF420000}"/>
    <cellStyle name="_6060 4" xfId="236" xr:uid="{00000000-0005-0000-0000-0000F0420000}"/>
    <cellStyle name="_6060 4 2" xfId="21279" xr:uid="{00000000-0005-0000-0000-0000F1420000}"/>
    <cellStyle name="_6060 5" xfId="21280" xr:uid="{00000000-0005-0000-0000-0000F2420000}"/>
    <cellStyle name="_6060 5 2" xfId="21281" xr:uid="{00000000-0005-0000-0000-0000F3420000}"/>
    <cellStyle name="_6060 6" xfId="21282" xr:uid="{00000000-0005-0000-0000-0000F4420000}"/>
    <cellStyle name="_6060_2008 FPL Group Tax Workpapers" xfId="21283" xr:uid="{00000000-0005-0000-0000-0000F5420000}"/>
    <cellStyle name="_6060_2008 FPL Group Tax Workpapers_Budget Support 2012-09 2013-15 Benefit Programs v5 with NEER Barg Update" xfId="21284" xr:uid="{00000000-0005-0000-0000-0000F6420000}"/>
    <cellStyle name="_6060_2008 FPL Group Tax Workpapers_LTD-FAS 112 Summary" xfId="21285" xr:uid="{00000000-0005-0000-0000-0000F7420000}"/>
    <cellStyle name="_6060_BASIS ADJ" xfId="21286" xr:uid="{00000000-0005-0000-0000-0000F8420000}"/>
    <cellStyle name="_6060_BM Adjustments" xfId="21287" xr:uid="{00000000-0005-0000-0000-0000F9420000}"/>
    <cellStyle name="_6060_Callahan" xfId="21288" xr:uid="{00000000-0005-0000-0000-0000FA420000}"/>
    <cellStyle name="_6060_Callahan " xfId="21289" xr:uid="{00000000-0005-0000-0000-0000FB420000}"/>
    <cellStyle name="_6060_Callahan _1" xfId="21290" xr:uid="{00000000-0005-0000-0000-0000FC420000}"/>
    <cellStyle name="_6060_Callahan 090813 GM 0 Report" xfId="21291" xr:uid="{00000000-0005-0000-0000-0000FD420000}"/>
    <cellStyle name="_6060_Callahan 091106 GM 0 Report" xfId="21292" xr:uid="{00000000-0005-0000-0000-0000FE420000}"/>
    <cellStyle name="_6060_CapRidge_WindBoost_Analysis_090709" xfId="21293" xr:uid="{00000000-0005-0000-0000-0000FF420000}"/>
    <cellStyle name="_6060_Cherokee 2010 - 2014 Budget Forecast" xfId="21294" xr:uid="{00000000-0005-0000-0000-000000430000}"/>
    <cellStyle name="_6060_Copy of Texas Wind Debt Amortization 11-08" xfId="21295" xr:uid="{00000000-0005-0000-0000-000001430000}"/>
    <cellStyle name="_6060_Debt Service Coverage Ratio-TEXAS WIND Historical  Forecast" xfId="21296" xr:uid="{00000000-0005-0000-0000-000002430000}"/>
    <cellStyle name="_6060_Fees" xfId="21297" xr:uid="{00000000-0005-0000-0000-000003430000}"/>
    <cellStyle name="_6060_FPL Georgia Tax As of October 2010" xfId="21298" xr:uid="{00000000-0005-0000-0000-000004430000}"/>
    <cellStyle name="_6060_FPL Georgia Tax As of October 2010_Summary of 2010 Errors Resolutions with Responses" xfId="21299" xr:uid="{00000000-0005-0000-0000-000005430000}"/>
    <cellStyle name="_6060_Group Prov M11 09" xfId="21300" xr:uid="{00000000-0005-0000-0000-000006430000}"/>
    <cellStyle name="_6060_Group Prov M11 09 2" xfId="21301" xr:uid="{00000000-0005-0000-0000-000007430000}"/>
    <cellStyle name="_6060_Group Prov M11 09_March_LTD_Premium" xfId="21302" xr:uid="{00000000-0005-0000-0000-000008430000}"/>
    <cellStyle name="_6060_Group Prov M11 09_Nov Self Admin LTD Income Premium - CIGNA" xfId="21303" xr:uid="{00000000-0005-0000-0000-000009430000}"/>
    <cellStyle name="_6060_Group Prov M11 09_Summary Unrounded" xfId="21304" xr:uid="{00000000-0005-0000-0000-00000A430000}"/>
    <cellStyle name="_6060_HH3 WindBoost Analysis (with PTC and REC)" xfId="21305" xr:uid="{00000000-0005-0000-0000-00000B430000}"/>
    <cellStyle name="_6060_Horse Hollow 1 090813 GM 0 Report" xfId="21306" xr:uid="{00000000-0005-0000-0000-00000C430000}"/>
    <cellStyle name="_6060_Horse Hollow 1 090911 GM 0 Report" xfId="21307" xr:uid="{00000000-0005-0000-0000-00000D430000}"/>
    <cellStyle name="_6060_Inputs" xfId="21308" xr:uid="{00000000-0005-0000-0000-00000E430000}"/>
    <cellStyle name="_6060_Inputs 2" xfId="21309" xr:uid="{00000000-0005-0000-0000-00000F430000}"/>
    <cellStyle name="_6060_Majestic II 2013 - 2042 Property Tax Forecast est" xfId="21310" xr:uid="{00000000-0005-0000-0000-000010430000}"/>
    <cellStyle name="_6060_March_LTD_Premium" xfId="21311" xr:uid="{00000000-0005-0000-0000-000011430000}"/>
    <cellStyle name="_6060_Nov Self Admin LTD Income Premium - CIGNA" xfId="21312" xr:uid="{00000000-0005-0000-0000-000012430000}"/>
    <cellStyle name="_6060_Summary Unrounded" xfId="21313" xr:uid="{00000000-0005-0000-0000-000013430000}"/>
    <cellStyle name="_6060_Tax" xfId="21314" xr:uid="{00000000-0005-0000-0000-000014430000}"/>
    <cellStyle name="_6060_Wind Adj_091106" xfId="21315" xr:uid="{00000000-0005-0000-0000-000015430000}"/>
    <cellStyle name="_7001" xfId="237" xr:uid="{00000000-0005-0000-0000-000016430000}"/>
    <cellStyle name="_7001 2" xfId="238" xr:uid="{00000000-0005-0000-0000-000017430000}"/>
    <cellStyle name="_7001 2 2" xfId="239" xr:uid="{00000000-0005-0000-0000-000018430000}"/>
    <cellStyle name="_7001 3" xfId="240" xr:uid="{00000000-0005-0000-0000-000019430000}"/>
    <cellStyle name="_7001 3 2" xfId="21316" xr:uid="{00000000-0005-0000-0000-00001A430000}"/>
    <cellStyle name="_7001 4" xfId="241" xr:uid="{00000000-0005-0000-0000-00001B430000}"/>
    <cellStyle name="_7001 4 2" xfId="21317" xr:uid="{00000000-0005-0000-0000-00001C430000}"/>
    <cellStyle name="_7001 5" xfId="21318" xr:uid="{00000000-0005-0000-0000-00001D430000}"/>
    <cellStyle name="_7001 5 2" xfId="21319" xr:uid="{00000000-0005-0000-0000-00001E430000}"/>
    <cellStyle name="_7001 6" xfId="21320" xr:uid="{00000000-0005-0000-0000-00001F430000}"/>
    <cellStyle name="_7001_2008 FPL Group Tax Workpapers" xfId="21321" xr:uid="{00000000-0005-0000-0000-000020430000}"/>
    <cellStyle name="_7001_2008 FPL Group Tax Workpapers_Budget Support 2012-09 2013-15 Benefit Programs v5 with NEER Barg Update" xfId="21322" xr:uid="{00000000-0005-0000-0000-000021430000}"/>
    <cellStyle name="_7001_2008 FPL Group Tax Workpapers_LTD-FAS 112 Summary" xfId="21323" xr:uid="{00000000-0005-0000-0000-000022430000}"/>
    <cellStyle name="_7001_BASIS ADJ" xfId="21324" xr:uid="{00000000-0005-0000-0000-000023430000}"/>
    <cellStyle name="_7001_BM Adjustments" xfId="21325" xr:uid="{00000000-0005-0000-0000-000024430000}"/>
    <cellStyle name="_7001_Callahan" xfId="21326" xr:uid="{00000000-0005-0000-0000-000025430000}"/>
    <cellStyle name="_7001_Callahan " xfId="21327" xr:uid="{00000000-0005-0000-0000-000026430000}"/>
    <cellStyle name="_7001_Callahan _1" xfId="21328" xr:uid="{00000000-0005-0000-0000-000027430000}"/>
    <cellStyle name="_7001_Callahan 090813 GM 0 Report" xfId="21329" xr:uid="{00000000-0005-0000-0000-000028430000}"/>
    <cellStyle name="_7001_Callahan 091106 GM 0 Report" xfId="21330" xr:uid="{00000000-0005-0000-0000-000029430000}"/>
    <cellStyle name="_7001_CapRidge_WindBoost_Analysis_090709" xfId="21331" xr:uid="{00000000-0005-0000-0000-00002A430000}"/>
    <cellStyle name="_7001_Cherokee 2010 - 2014 Budget Forecast" xfId="21332" xr:uid="{00000000-0005-0000-0000-00002B430000}"/>
    <cellStyle name="_7001_Copy of Texas Wind Debt Amortization 11-08" xfId="21333" xr:uid="{00000000-0005-0000-0000-00002C430000}"/>
    <cellStyle name="_7001_Debt Service Coverage Ratio-TEXAS WIND Historical  Forecast" xfId="21334" xr:uid="{00000000-0005-0000-0000-00002D430000}"/>
    <cellStyle name="_7001_Fees" xfId="21335" xr:uid="{00000000-0005-0000-0000-00002E430000}"/>
    <cellStyle name="_7001_FPL Georgia Tax As of October 2010" xfId="21336" xr:uid="{00000000-0005-0000-0000-00002F430000}"/>
    <cellStyle name="_7001_FPL Georgia Tax As of October 2010_Summary of 2010 Errors Resolutions with Responses" xfId="21337" xr:uid="{00000000-0005-0000-0000-000030430000}"/>
    <cellStyle name="_7001_Group Prov M11 09" xfId="21338" xr:uid="{00000000-0005-0000-0000-000031430000}"/>
    <cellStyle name="_7001_Group Prov M11 09 2" xfId="21339" xr:uid="{00000000-0005-0000-0000-000032430000}"/>
    <cellStyle name="_7001_Group Prov M11 09_March_LTD_Premium" xfId="21340" xr:uid="{00000000-0005-0000-0000-000033430000}"/>
    <cellStyle name="_7001_Group Prov M11 09_Nov Self Admin LTD Income Premium - CIGNA" xfId="21341" xr:uid="{00000000-0005-0000-0000-000034430000}"/>
    <cellStyle name="_7001_Group Prov M11 09_Summary Unrounded" xfId="21342" xr:uid="{00000000-0005-0000-0000-000035430000}"/>
    <cellStyle name="_7001_HH3 WindBoost Analysis (with PTC and REC)" xfId="21343" xr:uid="{00000000-0005-0000-0000-000036430000}"/>
    <cellStyle name="_7001_Horse Hollow 1 090813 GM 0 Report" xfId="21344" xr:uid="{00000000-0005-0000-0000-000037430000}"/>
    <cellStyle name="_7001_Horse Hollow 1 090911 GM 0 Report" xfId="21345" xr:uid="{00000000-0005-0000-0000-000038430000}"/>
    <cellStyle name="_7001_Inputs" xfId="21346" xr:uid="{00000000-0005-0000-0000-000039430000}"/>
    <cellStyle name="_7001_Inputs 2" xfId="21347" xr:uid="{00000000-0005-0000-0000-00003A430000}"/>
    <cellStyle name="_7001_Majestic II 2013 - 2042 Property Tax Forecast est" xfId="21348" xr:uid="{00000000-0005-0000-0000-00003B430000}"/>
    <cellStyle name="_7001_March_LTD_Premium" xfId="21349" xr:uid="{00000000-0005-0000-0000-00003C430000}"/>
    <cellStyle name="_7001_Nov Self Admin LTD Income Premium - CIGNA" xfId="21350" xr:uid="{00000000-0005-0000-0000-00003D430000}"/>
    <cellStyle name="_7001_Summary Unrounded" xfId="21351" xr:uid="{00000000-0005-0000-0000-00003E430000}"/>
    <cellStyle name="_7001_Tax" xfId="21352" xr:uid="{00000000-0005-0000-0000-00003F430000}"/>
    <cellStyle name="_7001_Wind Adj_091106" xfId="21353" xr:uid="{00000000-0005-0000-0000-000040430000}"/>
    <cellStyle name="_7002" xfId="242" xr:uid="{00000000-0005-0000-0000-000041430000}"/>
    <cellStyle name="_7002 2" xfId="243" xr:uid="{00000000-0005-0000-0000-000042430000}"/>
    <cellStyle name="_7002 2 2" xfId="244" xr:uid="{00000000-0005-0000-0000-000043430000}"/>
    <cellStyle name="_7002 3" xfId="245" xr:uid="{00000000-0005-0000-0000-000044430000}"/>
    <cellStyle name="_7002 3 2" xfId="21354" xr:uid="{00000000-0005-0000-0000-000045430000}"/>
    <cellStyle name="_7002 4" xfId="246" xr:uid="{00000000-0005-0000-0000-000046430000}"/>
    <cellStyle name="_7002 4 2" xfId="21355" xr:uid="{00000000-0005-0000-0000-000047430000}"/>
    <cellStyle name="_7002 5" xfId="21356" xr:uid="{00000000-0005-0000-0000-000048430000}"/>
    <cellStyle name="_7002 5 2" xfId="21357" xr:uid="{00000000-0005-0000-0000-000049430000}"/>
    <cellStyle name="_7002 6" xfId="21358" xr:uid="{00000000-0005-0000-0000-00004A430000}"/>
    <cellStyle name="_7002_2008 FPL Group Tax Workpapers" xfId="21359" xr:uid="{00000000-0005-0000-0000-00004B430000}"/>
    <cellStyle name="_7002_2008 FPL Group Tax Workpapers_Budget Support 2012-09 2013-15 Benefit Programs v5 with NEER Barg Update" xfId="21360" xr:uid="{00000000-0005-0000-0000-00004C430000}"/>
    <cellStyle name="_7002_2008 FPL Group Tax Workpapers_LTD-FAS 112 Summary" xfId="21361" xr:uid="{00000000-0005-0000-0000-00004D430000}"/>
    <cellStyle name="_7002_BASIS ADJ" xfId="21362" xr:uid="{00000000-0005-0000-0000-00004E430000}"/>
    <cellStyle name="_7002_BM Adjustments" xfId="21363" xr:uid="{00000000-0005-0000-0000-00004F430000}"/>
    <cellStyle name="_7002_Callahan" xfId="21364" xr:uid="{00000000-0005-0000-0000-000050430000}"/>
    <cellStyle name="_7002_Callahan " xfId="21365" xr:uid="{00000000-0005-0000-0000-000051430000}"/>
    <cellStyle name="_7002_Callahan _1" xfId="21366" xr:uid="{00000000-0005-0000-0000-000052430000}"/>
    <cellStyle name="_7002_Callahan 090813 GM 0 Report" xfId="21367" xr:uid="{00000000-0005-0000-0000-000053430000}"/>
    <cellStyle name="_7002_Callahan 091106 GM 0 Report" xfId="21368" xr:uid="{00000000-0005-0000-0000-000054430000}"/>
    <cellStyle name="_7002_CapRidge_WindBoost_Analysis_090709" xfId="21369" xr:uid="{00000000-0005-0000-0000-000055430000}"/>
    <cellStyle name="_7002_Cherokee 2010 - 2014 Budget Forecast" xfId="21370" xr:uid="{00000000-0005-0000-0000-000056430000}"/>
    <cellStyle name="_7002_Copy of Texas Wind Debt Amortization 11-08" xfId="21371" xr:uid="{00000000-0005-0000-0000-000057430000}"/>
    <cellStyle name="_7002_Debt Service Coverage Ratio-TEXAS WIND Historical  Forecast" xfId="21372" xr:uid="{00000000-0005-0000-0000-000058430000}"/>
    <cellStyle name="_7002_Fees" xfId="21373" xr:uid="{00000000-0005-0000-0000-000059430000}"/>
    <cellStyle name="_7002_FPL Georgia Tax As of October 2010" xfId="21374" xr:uid="{00000000-0005-0000-0000-00005A430000}"/>
    <cellStyle name="_7002_FPL Georgia Tax As of October 2010_Summary of 2010 Errors Resolutions with Responses" xfId="21375" xr:uid="{00000000-0005-0000-0000-00005B430000}"/>
    <cellStyle name="_7002_Group Prov M11 09" xfId="21376" xr:uid="{00000000-0005-0000-0000-00005C430000}"/>
    <cellStyle name="_7002_Group Prov M11 09 2" xfId="21377" xr:uid="{00000000-0005-0000-0000-00005D430000}"/>
    <cellStyle name="_7002_Group Prov M11 09_March_LTD_Premium" xfId="21378" xr:uid="{00000000-0005-0000-0000-00005E430000}"/>
    <cellStyle name="_7002_Group Prov M11 09_Nov Self Admin LTD Income Premium - CIGNA" xfId="21379" xr:uid="{00000000-0005-0000-0000-00005F430000}"/>
    <cellStyle name="_7002_Group Prov M11 09_Summary Unrounded" xfId="21380" xr:uid="{00000000-0005-0000-0000-000060430000}"/>
    <cellStyle name="_7002_HH3 WindBoost Analysis (with PTC and REC)" xfId="21381" xr:uid="{00000000-0005-0000-0000-000061430000}"/>
    <cellStyle name="_7002_Horse Hollow 1 090813 GM 0 Report" xfId="21382" xr:uid="{00000000-0005-0000-0000-000062430000}"/>
    <cellStyle name="_7002_Horse Hollow 1 090911 GM 0 Report" xfId="21383" xr:uid="{00000000-0005-0000-0000-000063430000}"/>
    <cellStyle name="_7002_Inputs" xfId="21384" xr:uid="{00000000-0005-0000-0000-000064430000}"/>
    <cellStyle name="_7002_Inputs 2" xfId="21385" xr:uid="{00000000-0005-0000-0000-000065430000}"/>
    <cellStyle name="_7002_Majestic II 2013 - 2042 Property Tax Forecast est" xfId="21386" xr:uid="{00000000-0005-0000-0000-000066430000}"/>
    <cellStyle name="_7002_March_LTD_Premium" xfId="21387" xr:uid="{00000000-0005-0000-0000-000067430000}"/>
    <cellStyle name="_7002_Nov Self Admin LTD Income Premium - CIGNA" xfId="21388" xr:uid="{00000000-0005-0000-0000-000068430000}"/>
    <cellStyle name="_7002_Summary Unrounded" xfId="21389" xr:uid="{00000000-0005-0000-0000-000069430000}"/>
    <cellStyle name="_7002_Tax" xfId="21390" xr:uid="{00000000-0005-0000-0000-00006A430000}"/>
    <cellStyle name="_7002_Wind Adj_091106" xfId="21391" xr:uid="{00000000-0005-0000-0000-00006B430000}"/>
    <cellStyle name="_7003" xfId="247" xr:uid="{00000000-0005-0000-0000-00006C430000}"/>
    <cellStyle name="_7003 2" xfId="248" xr:uid="{00000000-0005-0000-0000-00006D430000}"/>
    <cellStyle name="_7003 2 2" xfId="249" xr:uid="{00000000-0005-0000-0000-00006E430000}"/>
    <cellStyle name="_7003 3" xfId="250" xr:uid="{00000000-0005-0000-0000-00006F430000}"/>
    <cellStyle name="_7003 3 2" xfId="21392" xr:uid="{00000000-0005-0000-0000-000070430000}"/>
    <cellStyle name="_7003 4" xfId="251" xr:uid="{00000000-0005-0000-0000-000071430000}"/>
    <cellStyle name="_7003 4 2" xfId="21393" xr:uid="{00000000-0005-0000-0000-000072430000}"/>
    <cellStyle name="_7003 5" xfId="21394" xr:uid="{00000000-0005-0000-0000-000073430000}"/>
    <cellStyle name="_7003 5 2" xfId="21395" xr:uid="{00000000-0005-0000-0000-000074430000}"/>
    <cellStyle name="_7003 6" xfId="21396" xr:uid="{00000000-0005-0000-0000-000075430000}"/>
    <cellStyle name="_7003_2008 FPL Group Tax Workpapers" xfId="21397" xr:uid="{00000000-0005-0000-0000-000076430000}"/>
    <cellStyle name="_7003_2008 FPL Group Tax Workpapers_Budget Support 2012-09 2013-15 Benefit Programs v5 with NEER Barg Update" xfId="21398" xr:uid="{00000000-0005-0000-0000-000077430000}"/>
    <cellStyle name="_7003_2008 FPL Group Tax Workpapers_LTD-FAS 112 Summary" xfId="21399" xr:uid="{00000000-0005-0000-0000-000078430000}"/>
    <cellStyle name="_7003_BASIS ADJ" xfId="21400" xr:uid="{00000000-0005-0000-0000-000079430000}"/>
    <cellStyle name="_7003_BM Adjustments" xfId="21401" xr:uid="{00000000-0005-0000-0000-00007A430000}"/>
    <cellStyle name="_7003_Callahan" xfId="21402" xr:uid="{00000000-0005-0000-0000-00007B430000}"/>
    <cellStyle name="_7003_Callahan " xfId="21403" xr:uid="{00000000-0005-0000-0000-00007C430000}"/>
    <cellStyle name="_7003_Callahan _1" xfId="21404" xr:uid="{00000000-0005-0000-0000-00007D430000}"/>
    <cellStyle name="_7003_Callahan 090813 GM 0 Report" xfId="21405" xr:uid="{00000000-0005-0000-0000-00007E430000}"/>
    <cellStyle name="_7003_Callahan 091106 GM 0 Report" xfId="21406" xr:uid="{00000000-0005-0000-0000-00007F430000}"/>
    <cellStyle name="_7003_CapRidge_WindBoost_Analysis_090709" xfId="21407" xr:uid="{00000000-0005-0000-0000-000080430000}"/>
    <cellStyle name="_7003_Cherokee 2010 - 2014 Budget Forecast" xfId="21408" xr:uid="{00000000-0005-0000-0000-000081430000}"/>
    <cellStyle name="_7003_Copy of Texas Wind Debt Amortization 11-08" xfId="21409" xr:uid="{00000000-0005-0000-0000-000082430000}"/>
    <cellStyle name="_7003_Debt Service Coverage Ratio-TEXAS WIND Historical  Forecast" xfId="21410" xr:uid="{00000000-0005-0000-0000-000083430000}"/>
    <cellStyle name="_7003_Fees" xfId="21411" xr:uid="{00000000-0005-0000-0000-000084430000}"/>
    <cellStyle name="_7003_FPL Georgia Tax As of October 2010" xfId="21412" xr:uid="{00000000-0005-0000-0000-000085430000}"/>
    <cellStyle name="_7003_FPL Georgia Tax As of October 2010_Summary of 2010 Errors Resolutions with Responses" xfId="21413" xr:uid="{00000000-0005-0000-0000-000086430000}"/>
    <cellStyle name="_7003_Group Prov M11 09" xfId="21414" xr:uid="{00000000-0005-0000-0000-000087430000}"/>
    <cellStyle name="_7003_Group Prov M11 09 2" xfId="21415" xr:uid="{00000000-0005-0000-0000-000088430000}"/>
    <cellStyle name="_7003_Group Prov M11 09_March_LTD_Premium" xfId="21416" xr:uid="{00000000-0005-0000-0000-000089430000}"/>
    <cellStyle name="_7003_Group Prov M11 09_Nov Self Admin LTD Income Premium - CIGNA" xfId="21417" xr:uid="{00000000-0005-0000-0000-00008A430000}"/>
    <cellStyle name="_7003_Group Prov M11 09_Summary Unrounded" xfId="21418" xr:uid="{00000000-0005-0000-0000-00008B430000}"/>
    <cellStyle name="_7003_HH3 WindBoost Analysis (with PTC and REC)" xfId="21419" xr:uid="{00000000-0005-0000-0000-00008C430000}"/>
    <cellStyle name="_7003_Horse Hollow 1 090813 GM 0 Report" xfId="21420" xr:uid="{00000000-0005-0000-0000-00008D430000}"/>
    <cellStyle name="_7003_Horse Hollow 1 090911 GM 0 Report" xfId="21421" xr:uid="{00000000-0005-0000-0000-00008E430000}"/>
    <cellStyle name="_7003_Inputs" xfId="21422" xr:uid="{00000000-0005-0000-0000-00008F430000}"/>
    <cellStyle name="_7003_Inputs 2" xfId="21423" xr:uid="{00000000-0005-0000-0000-000090430000}"/>
    <cellStyle name="_7003_Majestic II 2013 - 2042 Property Tax Forecast est" xfId="21424" xr:uid="{00000000-0005-0000-0000-000091430000}"/>
    <cellStyle name="_7003_March_LTD_Premium" xfId="21425" xr:uid="{00000000-0005-0000-0000-000092430000}"/>
    <cellStyle name="_7003_Nov Self Admin LTD Income Premium - CIGNA" xfId="21426" xr:uid="{00000000-0005-0000-0000-000093430000}"/>
    <cellStyle name="_7003_Summary Unrounded" xfId="21427" xr:uid="{00000000-0005-0000-0000-000094430000}"/>
    <cellStyle name="_7003_Tax" xfId="21428" xr:uid="{00000000-0005-0000-0000-000095430000}"/>
    <cellStyle name="_7003_Wind Adj_091106" xfId="21429" xr:uid="{00000000-0005-0000-0000-000096430000}"/>
    <cellStyle name="_7004" xfId="252" xr:uid="{00000000-0005-0000-0000-000097430000}"/>
    <cellStyle name="_7004 2" xfId="253" xr:uid="{00000000-0005-0000-0000-000098430000}"/>
    <cellStyle name="_7004 2 2" xfId="254" xr:uid="{00000000-0005-0000-0000-000099430000}"/>
    <cellStyle name="_7004 3" xfId="255" xr:uid="{00000000-0005-0000-0000-00009A430000}"/>
    <cellStyle name="_7004 3 2" xfId="21430" xr:uid="{00000000-0005-0000-0000-00009B430000}"/>
    <cellStyle name="_7004 4" xfId="256" xr:uid="{00000000-0005-0000-0000-00009C430000}"/>
    <cellStyle name="_7004 4 2" xfId="21431" xr:uid="{00000000-0005-0000-0000-00009D430000}"/>
    <cellStyle name="_7004 5" xfId="21432" xr:uid="{00000000-0005-0000-0000-00009E430000}"/>
    <cellStyle name="_7004 5 2" xfId="21433" xr:uid="{00000000-0005-0000-0000-00009F430000}"/>
    <cellStyle name="_7004 6" xfId="21434" xr:uid="{00000000-0005-0000-0000-0000A0430000}"/>
    <cellStyle name="_7004_2008 FPL Group Tax Workpapers" xfId="21435" xr:uid="{00000000-0005-0000-0000-0000A1430000}"/>
    <cellStyle name="_7004_2008 FPL Group Tax Workpapers_Budget Support 2012-09 2013-15 Benefit Programs v5 with NEER Barg Update" xfId="21436" xr:uid="{00000000-0005-0000-0000-0000A2430000}"/>
    <cellStyle name="_7004_2008 FPL Group Tax Workpapers_LTD-FAS 112 Summary" xfId="21437" xr:uid="{00000000-0005-0000-0000-0000A3430000}"/>
    <cellStyle name="_7004_BASIS ADJ" xfId="21438" xr:uid="{00000000-0005-0000-0000-0000A4430000}"/>
    <cellStyle name="_7004_BM Adjustments" xfId="21439" xr:uid="{00000000-0005-0000-0000-0000A5430000}"/>
    <cellStyle name="_7004_Callahan" xfId="21440" xr:uid="{00000000-0005-0000-0000-0000A6430000}"/>
    <cellStyle name="_7004_Callahan " xfId="21441" xr:uid="{00000000-0005-0000-0000-0000A7430000}"/>
    <cellStyle name="_7004_Callahan _1" xfId="21442" xr:uid="{00000000-0005-0000-0000-0000A8430000}"/>
    <cellStyle name="_7004_Callahan 090813 GM 0 Report" xfId="21443" xr:uid="{00000000-0005-0000-0000-0000A9430000}"/>
    <cellStyle name="_7004_Callahan 091106 GM 0 Report" xfId="21444" xr:uid="{00000000-0005-0000-0000-0000AA430000}"/>
    <cellStyle name="_7004_CapRidge_WindBoost_Analysis_090709" xfId="21445" xr:uid="{00000000-0005-0000-0000-0000AB430000}"/>
    <cellStyle name="_7004_Cherokee 2010 - 2014 Budget Forecast" xfId="21446" xr:uid="{00000000-0005-0000-0000-0000AC430000}"/>
    <cellStyle name="_7004_Copy of Texas Wind Debt Amortization 11-08" xfId="21447" xr:uid="{00000000-0005-0000-0000-0000AD430000}"/>
    <cellStyle name="_7004_Debt Service Coverage Ratio-TEXAS WIND Historical  Forecast" xfId="21448" xr:uid="{00000000-0005-0000-0000-0000AE430000}"/>
    <cellStyle name="_7004_Fees" xfId="21449" xr:uid="{00000000-0005-0000-0000-0000AF430000}"/>
    <cellStyle name="_7004_FPL Georgia Tax As of October 2010" xfId="21450" xr:uid="{00000000-0005-0000-0000-0000B0430000}"/>
    <cellStyle name="_7004_FPL Georgia Tax As of October 2010_Summary of 2010 Errors Resolutions with Responses" xfId="21451" xr:uid="{00000000-0005-0000-0000-0000B1430000}"/>
    <cellStyle name="_7004_Group Prov M11 09" xfId="21452" xr:uid="{00000000-0005-0000-0000-0000B2430000}"/>
    <cellStyle name="_7004_Group Prov M11 09 2" xfId="21453" xr:uid="{00000000-0005-0000-0000-0000B3430000}"/>
    <cellStyle name="_7004_Group Prov M11 09_March_LTD_Premium" xfId="21454" xr:uid="{00000000-0005-0000-0000-0000B4430000}"/>
    <cellStyle name="_7004_Group Prov M11 09_Nov Self Admin LTD Income Premium - CIGNA" xfId="21455" xr:uid="{00000000-0005-0000-0000-0000B5430000}"/>
    <cellStyle name="_7004_Group Prov M11 09_Summary Unrounded" xfId="21456" xr:uid="{00000000-0005-0000-0000-0000B6430000}"/>
    <cellStyle name="_7004_HH3 WindBoost Analysis (with PTC and REC)" xfId="21457" xr:uid="{00000000-0005-0000-0000-0000B7430000}"/>
    <cellStyle name="_7004_Horse Hollow 1 090813 GM 0 Report" xfId="21458" xr:uid="{00000000-0005-0000-0000-0000B8430000}"/>
    <cellStyle name="_7004_Horse Hollow 1 090911 GM 0 Report" xfId="21459" xr:uid="{00000000-0005-0000-0000-0000B9430000}"/>
    <cellStyle name="_7004_Inputs" xfId="21460" xr:uid="{00000000-0005-0000-0000-0000BA430000}"/>
    <cellStyle name="_7004_Inputs 2" xfId="21461" xr:uid="{00000000-0005-0000-0000-0000BB430000}"/>
    <cellStyle name="_7004_Majestic II 2013 - 2042 Property Tax Forecast est" xfId="21462" xr:uid="{00000000-0005-0000-0000-0000BC430000}"/>
    <cellStyle name="_7004_March_LTD_Premium" xfId="21463" xr:uid="{00000000-0005-0000-0000-0000BD430000}"/>
    <cellStyle name="_7004_Nov Self Admin LTD Income Premium - CIGNA" xfId="21464" xr:uid="{00000000-0005-0000-0000-0000BE430000}"/>
    <cellStyle name="_7004_Summary Unrounded" xfId="21465" xr:uid="{00000000-0005-0000-0000-0000BF430000}"/>
    <cellStyle name="_7004_Tax" xfId="21466" xr:uid="{00000000-0005-0000-0000-0000C0430000}"/>
    <cellStyle name="_7004_Wind Adj_091106" xfId="21467" xr:uid="{00000000-0005-0000-0000-0000C1430000}"/>
    <cellStyle name="_7005" xfId="257" xr:uid="{00000000-0005-0000-0000-0000C2430000}"/>
    <cellStyle name="_7005 2" xfId="258" xr:uid="{00000000-0005-0000-0000-0000C3430000}"/>
    <cellStyle name="_7005 2 2" xfId="259" xr:uid="{00000000-0005-0000-0000-0000C4430000}"/>
    <cellStyle name="_7005 3" xfId="260" xr:uid="{00000000-0005-0000-0000-0000C5430000}"/>
    <cellStyle name="_7005 3 2" xfId="21468" xr:uid="{00000000-0005-0000-0000-0000C6430000}"/>
    <cellStyle name="_7005 4" xfId="261" xr:uid="{00000000-0005-0000-0000-0000C7430000}"/>
    <cellStyle name="_7005 4 2" xfId="21469" xr:uid="{00000000-0005-0000-0000-0000C8430000}"/>
    <cellStyle name="_7005 5" xfId="21470" xr:uid="{00000000-0005-0000-0000-0000C9430000}"/>
    <cellStyle name="_7005 5 2" xfId="21471" xr:uid="{00000000-0005-0000-0000-0000CA430000}"/>
    <cellStyle name="_7005 6" xfId="21472" xr:uid="{00000000-0005-0000-0000-0000CB430000}"/>
    <cellStyle name="_7005_2008 FPL Group Tax Workpapers" xfId="21473" xr:uid="{00000000-0005-0000-0000-0000CC430000}"/>
    <cellStyle name="_7005_2008 FPL Group Tax Workpapers_Budget Support 2012-09 2013-15 Benefit Programs v5 with NEER Barg Update" xfId="21474" xr:uid="{00000000-0005-0000-0000-0000CD430000}"/>
    <cellStyle name="_7005_2008 FPL Group Tax Workpapers_LTD-FAS 112 Summary" xfId="21475" xr:uid="{00000000-0005-0000-0000-0000CE430000}"/>
    <cellStyle name="_7005_BASIS ADJ" xfId="21476" xr:uid="{00000000-0005-0000-0000-0000CF430000}"/>
    <cellStyle name="_7005_BM Adjustments" xfId="21477" xr:uid="{00000000-0005-0000-0000-0000D0430000}"/>
    <cellStyle name="_7005_Callahan" xfId="21478" xr:uid="{00000000-0005-0000-0000-0000D1430000}"/>
    <cellStyle name="_7005_Callahan " xfId="21479" xr:uid="{00000000-0005-0000-0000-0000D2430000}"/>
    <cellStyle name="_7005_Callahan _1" xfId="21480" xr:uid="{00000000-0005-0000-0000-0000D3430000}"/>
    <cellStyle name="_7005_Callahan 090813 GM 0 Report" xfId="21481" xr:uid="{00000000-0005-0000-0000-0000D4430000}"/>
    <cellStyle name="_7005_Callahan 091106 GM 0 Report" xfId="21482" xr:uid="{00000000-0005-0000-0000-0000D5430000}"/>
    <cellStyle name="_7005_CapRidge_WindBoost_Analysis_090709" xfId="21483" xr:uid="{00000000-0005-0000-0000-0000D6430000}"/>
    <cellStyle name="_7005_Cherokee 2010 - 2014 Budget Forecast" xfId="21484" xr:uid="{00000000-0005-0000-0000-0000D7430000}"/>
    <cellStyle name="_7005_Copy of Texas Wind Debt Amortization 11-08" xfId="21485" xr:uid="{00000000-0005-0000-0000-0000D8430000}"/>
    <cellStyle name="_7005_Debt Service Coverage Ratio-TEXAS WIND Historical  Forecast" xfId="21486" xr:uid="{00000000-0005-0000-0000-0000D9430000}"/>
    <cellStyle name="_7005_Fees" xfId="21487" xr:uid="{00000000-0005-0000-0000-0000DA430000}"/>
    <cellStyle name="_7005_FPL Georgia Tax As of October 2010" xfId="21488" xr:uid="{00000000-0005-0000-0000-0000DB430000}"/>
    <cellStyle name="_7005_FPL Georgia Tax As of October 2010_Summary of 2010 Errors Resolutions with Responses" xfId="21489" xr:uid="{00000000-0005-0000-0000-0000DC430000}"/>
    <cellStyle name="_7005_Group Prov M11 09" xfId="21490" xr:uid="{00000000-0005-0000-0000-0000DD430000}"/>
    <cellStyle name="_7005_Group Prov M11 09 2" xfId="21491" xr:uid="{00000000-0005-0000-0000-0000DE430000}"/>
    <cellStyle name="_7005_Group Prov M11 09_March_LTD_Premium" xfId="21492" xr:uid="{00000000-0005-0000-0000-0000DF430000}"/>
    <cellStyle name="_7005_Group Prov M11 09_Nov Self Admin LTD Income Premium - CIGNA" xfId="21493" xr:uid="{00000000-0005-0000-0000-0000E0430000}"/>
    <cellStyle name="_7005_Group Prov M11 09_Summary Unrounded" xfId="21494" xr:uid="{00000000-0005-0000-0000-0000E1430000}"/>
    <cellStyle name="_7005_HH3 WindBoost Analysis (with PTC and REC)" xfId="21495" xr:uid="{00000000-0005-0000-0000-0000E2430000}"/>
    <cellStyle name="_7005_Horse Hollow 1 090813 GM 0 Report" xfId="21496" xr:uid="{00000000-0005-0000-0000-0000E3430000}"/>
    <cellStyle name="_7005_Horse Hollow 1 090911 GM 0 Report" xfId="21497" xr:uid="{00000000-0005-0000-0000-0000E4430000}"/>
    <cellStyle name="_7005_Inputs" xfId="21498" xr:uid="{00000000-0005-0000-0000-0000E5430000}"/>
    <cellStyle name="_7005_Inputs 2" xfId="21499" xr:uid="{00000000-0005-0000-0000-0000E6430000}"/>
    <cellStyle name="_7005_Majestic II 2013 - 2042 Property Tax Forecast est" xfId="21500" xr:uid="{00000000-0005-0000-0000-0000E7430000}"/>
    <cellStyle name="_7005_March_LTD_Premium" xfId="21501" xr:uid="{00000000-0005-0000-0000-0000E8430000}"/>
    <cellStyle name="_7005_Nov Self Admin LTD Income Premium - CIGNA" xfId="21502" xr:uid="{00000000-0005-0000-0000-0000E9430000}"/>
    <cellStyle name="_7005_Summary Unrounded" xfId="21503" xr:uid="{00000000-0005-0000-0000-0000EA430000}"/>
    <cellStyle name="_7005_Tax" xfId="21504" xr:uid="{00000000-0005-0000-0000-0000EB430000}"/>
    <cellStyle name="_7005_Wind Adj_091106" xfId="21505" xr:uid="{00000000-0005-0000-0000-0000EC430000}"/>
    <cellStyle name="_7006" xfId="262" xr:uid="{00000000-0005-0000-0000-0000ED430000}"/>
    <cellStyle name="_7006 2" xfId="263" xr:uid="{00000000-0005-0000-0000-0000EE430000}"/>
    <cellStyle name="_7006 2 2" xfId="264" xr:uid="{00000000-0005-0000-0000-0000EF430000}"/>
    <cellStyle name="_7006 3" xfId="265" xr:uid="{00000000-0005-0000-0000-0000F0430000}"/>
    <cellStyle name="_7006 3 2" xfId="21506" xr:uid="{00000000-0005-0000-0000-0000F1430000}"/>
    <cellStyle name="_7006 4" xfId="266" xr:uid="{00000000-0005-0000-0000-0000F2430000}"/>
    <cellStyle name="_7006 4 2" xfId="21507" xr:uid="{00000000-0005-0000-0000-0000F3430000}"/>
    <cellStyle name="_7006 5" xfId="21508" xr:uid="{00000000-0005-0000-0000-0000F4430000}"/>
    <cellStyle name="_7006 5 2" xfId="21509" xr:uid="{00000000-0005-0000-0000-0000F5430000}"/>
    <cellStyle name="_7006 6" xfId="21510" xr:uid="{00000000-0005-0000-0000-0000F6430000}"/>
    <cellStyle name="_7006_2008 FPL Group Tax Workpapers" xfId="21511" xr:uid="{00000000-0005-0000-0000-0000F7430000}"/>
    <cellStyle name="_7006_2008 FPL Group Tax Workpapers_Budget Support 2012-09 2013-15 Benefit Programs v5 with NEER Barg Update" xfId="21512" xr:uid="{00000000-0005-0000-0000-0000F8430000}"/>
    <cellStyle name="_7006_2008 FPL Group Tax Workpapers_LTD-FAS 112 Summary" xfId="21513" xr:uid="{00000000-0005-0000-0000-0000F9430000}"/>
    <cellStyle name="_7006_BASIS ADJ" xfId="21514" xr:uid="{00000000-0005-0000-0000-0000FA430000}"/>
    <cellStyle name="_7006_BM Adjustments" xfId="21515" xr:uid="{00000000-0005-0000-0000-0000FB430000}"/>
    <cellStyle name="_7006_Callahan" xfId="21516" xr:uid="{00000000-0005-0000-0000-0000FC430000}"/>
    <cellStyle name="_7006_Callahan " xfId="21517" xr:uid="{00000000-0005-0000-0000-0000FD430000}"/>
    <cellStyle name="_7006_Callahan _1" xfId="21518" xr:uid="{00000000-0005-0000-0000-0000FE430000}"/>
    <cellStyle name="_7006_Callahan 090813 GM 0 Report" xfId="21519" xr:uid="{00000000-0005-0000-0000-0000FF430000}"/>
    <cellStyle name="_7006_Callahan 091106 GM 0 Report" xfId="21520" xr:uid="{00000000-0005-0000-0000-000000440000}"/>
    <cellStyle name="_7006_CapRidge_WindBoost_Analysis_090709" xfId="21521" xr:uid="{00000000-0005-0000-0000-000001440000}"/>
    <cellStyle name="_7006_Cherokee 2010 - 2014 Budget Forecast" xfId="21522" xr:uid="{00000000-0005-0000-0000-000002440000}"/>
    <cellStyle name="_7006_Copy of Texas Wind Debt Amortization 11-08" xfId="21523" xr:uid="{00000000-0005-0000-0000-000003440000}"/>
    <cellStyle name="_7006_Debt Service Coverage Ratio-TEXAS WIND Historical  Forecast" xfId="21524" xr:uid="{00000000-0005-0000-0000-000004440000}"/>
    <cellStyle name="_7006_Fees" xfId="21525" xr:uid="{00000000-0005-0000-0000-000005440000}"/>
    <cellStyle name="_7006_FPL Georgia Tax As of October 2010" xfId="21526" xr:uid="{00000000-0005-0000-0000-000006440000}"/>
    <cellStyle name="_7006_FPL Georgia Tax As of October 2010_Summary of 2010 Errors Resolutions with Responses" xfId="21527" xr:uid="{00000000-0005-0000-0000-000007440000}"/>
    <cellStyle name="_7006_Group Prov M11 09" xfId="21528" xr:uid="{00000000-0005-0000-0000-000008440000}"/>
    <cellStyle name="_7006_Group Prov M11 09 2" xfId="21529" xr:uid="{00000000-0005-0000-0000-000009440000}"/>
    <cellStyle name="_7006_Group Prov M11 09_March_LTD_Premium" xfId="21530" xr:uid="{00000000-0005-0000-0000-00000A440000}"/>
    <cellStyle name="_7006_Group Prov M11 09_Nov Self Admin LTD Income Premium - CIGNA" xfId="21531" xr:uid="{00000000-0005-0000-0000-00000B440000}"/>
    <cellStyle name="_7006_Group Prov M11 09_Summary Unrounded" xfId="21532" xr:uid="{00000000-0005-0000-0000-00000C440000}"/>
    <cellStyle name="_7006_HH3 WindBoost Analysis (with PTC and REC)" xfId="21533" xr:uid="{00000000-0005-0000-0000-00000D440000}"/>
    <cellStyle name="_7006_Horse Hollow 1 090813 GM 0 Report" xfId="21534" xr:uid="{00000000-0005-0000-0000-00000E440000}"/>
    <cellStyle name="_7006_Horse Hollow 1 090911 GM 0 Report" xfId="21535" xr:uid="{00000000-0005-0000-0000-00000F440000}"/>
    <cellStyle name="_7006_Inputs" xfId="21536" xr:uid="{00000000-0005-0000-0000-000010440000}"/>
    <cellStyle name="_7006_Inputs 2" xfId="21537" xr:uid="{00000000-0005-0000-0000-000011440000}"/>
    <cellStyle name="_7006_Majestic II 2013 - 2042 Property Tax Forecast est" xfId="21538" xr:uid="{00000000-0005-0000-0000-000012440000}"/>
    <cellStyle name="_7006_March_LTD_Premium" xfId="21539" xr:uid="{00000000-0005-0000-0000-000013440000}"/>
    <cellStyle name="_7006_Nov Self Admin LTD Income Premium - CIGNA" xfId="21540" xr:uid="{00000000-0005-0000-0000-000014440000}"/>
    <cellStyle name="_7006_Summary Unrounded" xfId="21541" xr:uid="{00000000-0005-0000-0000-000015440000}"/>
    <cellStyle name="_7006_Tax" xfId="21542" xr:uid="{00000000-0005-0000-0000-000016440000}"/>
    <cellStyle name="_7006_Wind Adj_091106" xfId="21543" xr:uid="{00000000-0005-0000-0000-000017440000}"/>
    <cellStyle name="_7007" xfId="267" xr:uid="{00000000-0005-0000-0000-000018440000}"/>
    <cellStyle name="_7007 2" xfId="268" xr:uid="{00000000-0005-0000-0000-000019440000}"/>
    <cellStyle name="_7007 2 2" xfId="269" xr:uid="{00000000-0005-0000-0000-00001A440000}"/>
    <cellStyle name="_7007 3" xfId="270" xr:uid="{00000000-0005-0000-0000-00001B440000}"/>
    <cellStyle name="_7007 3 2" xfId="21544" xr:uid="{00000000-0005-0000-0000-00001C440000}"/>
    <cellStyle name="_7007 4" xfId="271" xr:uid="{00000000-0005-0000-0000-00001D440000}"/>
    <cellStyle name="_7007 4 2" xfId="21545" xr:uid="{00000000-0005-0000-0000-00001E440000}"/>
    <cellStyle name="_7007 5" xfId="21546" xr:uid="{00000000-0005-0000-0000-00001F440000}"/>
    <cellStyle name="_7007 5 2" xfId="21547" xr:uid="{00000000-0005-0000-0000-000020440000}"/>
    <cellStyle name="_7007 6" xfId="21548" xr:uid="{00000000-0005-0000-0000-000021440000}"/>
    <cellStyle name="_7007_2008 FPL Group Tax Workpapers" xfId="21549" xr:uid="{00000000-0005-0000-0000-000022440000}"/>
    <cellStyle name="_7007_2008 FPL Group Tax Workpapers_Budget Support 2012-09 2013-15 Benefit Programs v5 with NEER Barg Update" xfId="21550" xr:uid="{00000000-0005-0000-0000-000023440000}"/>
    <cellStyle name="_7007_2008 FPL Group Tax Workpapers_LTD-FAS 112 Summary" xfId="21551" xr:uid="{00000000-0005-0000-0000-000024440000}"/>
    <cellStyle name="_7007_BASIS ADJ" xfId="21552" xr:uid="{00000000-0005-0000-0000-000025440000}"/>
    <cellStyle name="_7007_BM Adjustments" xfId="21553" xr:uid="{00000000-0005-0000-0000-000026440000}"/>
    <cellStyle name="_7007_Callahan" xfId="21554" xr:uid="{00000000-0005-0000-0000-000027440000}"/>
    <cellStyle name="_7007_Callahan " xfId="21555" xr:uid="{00000000-0005-0000-0000-000028440000}"/>
    <cellStyle name="_7007_Callahan _1" xfId="21556" xr:uid="{00000000-0005-0000-0000-000029440000}"/>
    <cellStyle name="_7007_Callahan 090813 GM 0 Report" xfId="21557" xr:uid="{00000000-0005-0000-0000-00002A440000}"/>
    <cellStyle name="_7007_Callahan 091106 GM 0 Report" xfId="21558" xr:uid="{00000000-0005-0000-0000-00002B440000}"/>
    <cellStyle name="_7007_CapRidge_WindBoost_Analysis_090709" xfId="21559" xr:uid="{00000000-0005-0000-0000-00002C440000}"/>
    <cellStyle name="_7007_Cherokee 2010 - 2014 Budget Forecast" xfId="21560" xr:uid="{00000000-0005-0000-0000-00002D440000}"/>
    <cellStyle name="_7007_Copy of Texas Wind Debt Amortization 11-08" xfId="21561" xr:uid="{00000000-0005-0000-0000-00002E440000}"/>
    <cellStyle name="_7007_Debt Service Coverage Ratio-TEXAS WIND Historical  Forecast" xfId="21562" xr:uid="{00000000-0005-0000-0000-00002F440000}"/>
    <cellStyle name="_7007_Fees" xfId="21563" xr:uid="{00000000-0005-0000-0000-000030440000}"/>
    <cellStyle name="_7007_FPL Georgia Tax As of October 2010" xfId="21564" xr:uid="{00000000-0005-0000-0000-000031440000}"/>
    <cellStyle name="_7007_FPL Georgia Tax As of October 2010_Summary of 2010 Errors Resolutions with Responses" xfId="21565" xr:uid="{00000000-0005-0000-0000-000032440000}"/>
    <cellStyle name="_7007_Group Prov M11 09" xfId="21566" xr:uid="{00000000-0005-0000-0000-000033440000}"/>
    <cellStyle name="_7007_Group Prov M11 09 2" xfId="21567" xr:uid="{00000000-0005-0000-0000-000034440000}"/>
    <cellStyle name="_7007_Group Prov M11 09_March_LTD_Premium" xfId="21568" xr:uid="{00000000-0005-0000-0000-000035440000}"/>
    <cellStyle name="_7007_Group Prov M11 09_Nov Self Admin LTD Income Premium - CIGNA" xfId="21569" xr:uid="{00000000-0005-0000-0000-000036440000}"/>
    <cellStyle name="_7007_Group Prov M11 09_Summary Unrounded" xfId="21570" xr:uid="{00000000-0005-0000-0000-000037440000}"/>
    <cellStyle name="_7007_HH3 WindBoost Analysis (with PTC and REC)" xfId="21571" xr:uid="{00000000-0005-0000-0000-000038440000}"/>
    <cellStyle name="_7007_Horse Hollow 1 090813 GM 0 Report" xfId="21572" xr:uid="{00000000-0005-0000-0000-000039440000}"/>
    <cellStyle name="_7007_Horse Hollow 1 090911 GM 0 Report" xfId="21573" xr:uid="{00000000-0005-0000-0000-00003A440000}"/>
    <cellStyle name="_7007_Inputs" xfId="21574" xr:uid="{00000000-0005-0000-0000-00003B440000}"/>
    <cellStyle name="_7007_Inputs 2" xfId="21575" xr:uid="{00000000-0005-0000-0000-00003C440000}"/>
    <cellStyle name="_7007_Majestic II 2013 - 2042 Property Tax Forecast est" xfId="21576" xr:uid="{00000000-0005-0000-0000-00003D440000}"/>
    <cellStyle name="_7007_March_LTD_Premium" xfId="21577" xr:uid="{00000000-0005-0000-0000-00003E440000}"/>
    <cellStyle name="_7007_Nov Self Admin LTD Income Premium - CIGNA" xfId="21578" xr:uid="{00000000-0005-0000-0000-00003F440000}"/>
    <cellStyle name="_7007_Summary Unrounded" xfId="21579" xr:uid="{00000000-0005-0000-0000-000040440000}"/>
    <cellStyle name="_7007_Tax" xfId="21580" xr:uid="{00000000-0005-0000-0000-000041440000}"/>
    <cellStyle name="_7007_Wind Adj_091106" xfId="21581" xr:uid="{00000000-0005-0000-0000-000042440000}"/>
    <cellStyle name="_7008" xfId="272" xr:uid="{00000000-0005-0000-0000-000043440000}"/>
    <cellStyle name="_7008 2" xfId="273" xr:uid="{00000000-0005-0000-0000-000044440000}"/>
    <cellStyle name="_7008 2 2" xfId="274" xr:uid="{00000000-0005-0000-0000-000045440000}"/>
    <cellStyle name="_7008 3" xfId="275" xr:uid="{00000000-0005-0000-0000-000046440000}"/>
    <cellStyle name="_7008 3 2" xfId="21582" xr:uid="{00000000-0005-0000-0000-000047440000}"/>
    <cellStyle name="_7008 4" xfId="276" xr:uid="{00000000-0005-0000-0000-000048440000}"/>
    <cellStyle name="_7008 4 2" xfId="21583" xr:uid="{00000000-0005-0000-0000-000049440000}"/>
    <cellStyle name="_7008 5" xfId="21584" xr:uid="{00000000-0005-0000-0000-00004A440000}"/>
    <cellStyle name="_7008 5 2" xfId="21585" xr:uid="{00000000-0005-0000-0000-00004B440000}"/>
    <cellStyle name="_7008 6" xfId="21586" xr:uid="{00000000-0005-0000-0000-00004C440000}"/>
    <cellStyle name="_7008_2008 FPL Group Tax Workpapers" xfId="21587" xr:uid="{00000000-0005-0000-0000-00004D440000}"/>
    <cellStyle name="_7008_2008 FPL Group Tax Workpapers_Budget Support 2012-09 2013-15 Benefit Programs v5 with NEER Barg Update" xfId="21588" xr:uid="{00000000-0005-0000-0000-00004E440000}"/>
    <cellStyle name="_7008_2008 FPL Group Tax Workpapers_LTD-FAS 112 Summary" xfId="21589" xr:uid="{00000000-0005-0000-0000-00004F440000}"/>
    <cellStyle name="_7008_BASIS ADJ" xfId="21590" xr:uid="{00000000-0005-0000-0000-000050440000}"/>
    <cellStyle name="_7008_BM Adjustments" xfId="21591" xr:uid="{00000000-0005-0000-0000-000051440000}"/>
    <cellStyle name="_7008_Callahan" xfId="21592" xr:uid="{00000000-0005-0000-0000-000052440000}"/>
    <cellStyle name="_7008_Callahan " xfId="21593" xr:uid="{00000000-0005-0000-0000-000053440000}"/>
    <cellStyle name="_7008_Callahan _1" xfId="21594" xr:uid="{00000000-0005-0000-0000-000054440000}"/>
    <cellStyle name="_7008_Callahan 090813 GM 0 Report" xfId="21595" xr:uid="{00000000-0005-0000-0000-000055440000}"/>
    <cellStyle name="_7008_Callahan 091106 GM 0 Report" xfId="21596" xr:uid="{00000000-0005-0000-0000-000056440000}"/>
    <cellStyle name="_7008_CapRidge_WindBoost_Analysis_090709" xfId="21597" xr:uid="{00000000-0005-0000-0000-000057440000}"/>
    <cellStyle name="_7008_Cherokee 2010 - 2014 Budget Forecast" xfId="21598" xr:uid="{00000000-0005-0000-0000-000058440000}"/>
    <cellStyle name="_7008_Copy of Texas Wind Debt Amortization 11-08" xfId="21599" xr:uid="{00000000-0005-0000-0000-000059440000}"/>
    <cellStyle name="_7008_Debt Service Coverage Ratio-TEXAS WIND Historical  Forecast" xfId="21600" xr:uid="{00000000-0005-0000-0000-00005A440000}"/>
    <cellStyle name="_7008_Fees" xfId="21601" xr:uid="{00000000-0005-0000-0000-00005B440000}"/>
    <cellStyle name="_7008_FPL Georgia Tax As of October 2010" xfId="21602" xr:uid="{00000000-0005-0000-0000-00005C440000}"/>
    <cellStyle name="_7008_FPL Georgia Tax As of October 2010_Summary of 2010 Errors Resolutions with Responses" xfId="21603" xr:uid="{00000000-0005-0000-0000-00005D440000}"/>
    <cellStyle name="_7008_Group Prov M11 09" xfId="21604" xr:uid="{00000000-0005-0000-0000-00005E440000}"/>
    <cellStyle name="_7008_Group Prov M11 09 2" xfId="21605" xr:uid="{00000000-0005-0000-0000-00005F440000}"/>
    <cellStyle name="_7008_Group Prov M11 09_March_LTD_Premium" xfId="21606" xr:uid="{00000000-0005-0000-0000-000060440000}"/>
    <cellStyle name="_7008_Group Prov M11 09_Nov Self Admin LTD Income Premium - CIGNA" xfId="21607" xr:uid="{00000000-0005-0000-0000-000061440000}"/>
    <cellStyle name="_7008_Group Prov M11 09_Summary Unrounded" xfId="21608" xr:uid="{00000000-0005-0000-0000-000062440000}"/>
    <cellStyle name="_7008_HH3 WindBoost Analysis (with PTC and REC)" xfId="21609" xr:uid="{00000000-0005-0000-0000-000063440000}"/>
    <cellStyle name="_7008_Horse Hollow 1 090813 GM 0 Report" xfId="21610" xr:uid="{00000000-0005-0000-0000-000064440000}"/>
    <cellStyle name="_7008_Horse Hollow 1 090911 GM 0 Report" xfId="21611" xr:uid="{00000000-0005-0000-0000-000065440000}"/>
    <cellStyle name="_7008_Inputs" xfId="21612" xr:uid="{00000000-0005-0000-0000-000066440000}"/>
    <cellStyle name="_7008_Inputs 2" xfId="21613" xr:uid="{00000000-0005-0000-0000-000067440000}"/>
    <cellStyle name="_7008_Majestic II 2013 - 2042 Property Tax Forecast est" xfId="21614" xr:uid="{00000000-0005-0000-0000-000068440000}"/>
    <cellStyle name="_7008_March_LTD_Premium" xfId="21615" xr:uid="{00000000-0005-0000-0000-000069440000}"/>
    <cellStyle name="_7008_Nov Self Admin LTD Income Premium - CIGNA" xfId="21616" xr:uid="{00000000-0005-0000-0000-00006A440000}"/>
    <cellStyle name="_7008_Summary Unrounded" xfId="21617" xr:uid="{00000000-0005-0000-0000-00006B440000}"/>
    <cellStyle name="_7008_Tax" xfId="21618" xr:uid="{00000000-0005-0000-0000-00006C440000}"/>
    <cellStyle name="_7008_Wind Adj_091106" xfId="21619" xr:uid="{00000000-0005-0000-0000-00006D440000}"/>
    <cellStyle name="_7009" xfId="277" xr:uid="{00000000-0005-0000-0000-00006E440000}"/>
    <cellStyle name="_7009 2" xfId="278" xr:uid="{00000000-0005-0000-0000-00006F440000}"/>
    <cellStyle name="_7009 2 2" xfId="279" xr:uid="{00000000-0005-0000-0000-000070440000}"/>
    <cellStyle name="_7009 3" xfId="280" xr:uid="{00000000-0005-0000-0000-000071440000}"/>
    <cellStyle name="_7009 3 2" xfId="21620" xr:uid="{00000000-0005-0000-0000-000072440000}"/>
    <cellStyle name="_7009 4" xfId="281" xr:uid="{00000000-0005-0000-0000-000073440000}"/>
    <cellStyle name="_7009 4 2" xfId="21621" xr:uid="{00000000-0005-0000-0000-000074440000}"/>
    <cellStyle name="_7009 5" xfId="21622" xr:uid="{00000000-0005-0000-0000-000075440000}"/>
    <cellStyle name="_7009 5 2" xfId="21623" xr:uid="{00000000-0005-0000-0000-000076440000}"/>
    <cellStyle name="_7009 6" xfId="21624" xr:uid="{00000000-0005-0000-0000-000077440000}"/>
    <cellStyle name="_7009_2008 FPL Group Tax Workpapers" xfId="21625" xr:uid="{00000000-0005-0000-0000-000078440000}"/>
    <cellStyle name="_7009_2008 FPL Group Tax Workpapers_Budget Support 2012-09 2013-15 Benefit Programs v5 with NEER Barg Update" xfId="21626" xr:uid="{00000000-0005-0000-0000-000079440000}"/>
    <cellStyle name="_7009_2008 FPL Group Tax Workpapers_LTD-FAS 112 Summary" xfId="21627" xr:uid="{00000000-0005-0000-0000-00007A440000}"/>
    <cellStyle name="_7009_BASIS ADJ" xfId="21628" xr:uid="{00000000-0005-0000-0000-00007B440000}"/>
    <cellStyle name="_7009_BM Adjustments" xfId="21629" xr:uid="{00000000-0005-0000-0000-00007C440000}"/>
    <cellStyle name="_7009_Callahan" xfId="21630" xr:uid="{00000000-0005-0000-0000-00007D440000}"/>
    <cellStyle name="_7009_Callahan " xfId="21631" xr:uid="{00000000-0005-0000-0000-00007E440000}"/>
    <cellStyle name="_7009_Callahan _1" xfId="21632" xr:uid="{00000000-0005-0000-0000-00007F440000}"/>
    <cellStyle name="_7009_Callahan 090813 GM 0 Report" xfId="21633" xr:uid="{00000000-0005-0000-0000-000080440000}"/>
    <cellStyle name="_7009_Callahan 091106 GM 0 Report" xfId="21634" xr:uid="{00000000-0005-0000-0000-000081440000}"/>
    <cellStyle name="_7009_CapRidge_WindBoost_Analysis_090709" xfId="21635" xr:uid="{00000000-0005-0000-0000-000082440000}"/>
    <cellStyle name="_7009_Cherokee 2010 - 2014 Budget Forecast" xfId="21636" xr:uid="{00000000-0005-0000-0000-000083440000}"/>
    <cellStyle name="_7009_Copy of Texas Wind Debt Amortization 11-08" xfId="21637" xr:uid="{00000000-0005-0000-0000-000084440000}"/>
    <cellStyle name="_7009_Debt Service Coverage Ratio-TEXAS WIND Historical  Forecast" xfId="21638" xr:uid="{00000000-0005-0000-0000-000085440000}"/>
    <cellStyle name="_7009_Fees" xfId="21639" xr:uid="{00000000-0005-0000-0000-000086440000}"/>
    <cellStyle name="_7009_FPL Georgia Tax As of October 2010" xfId="21640" xr:uid="{00000000-0005-0000-0000-000087440000}"/>
    <cellStyle name="_7009_FPL Georgia Tax As of October 2010_Summary of 2010 Errors Resolutions with Responses" xfId="21641" xr:uid="{00000000-0005-0000-0000-000088440000}"/>
    <cellStyle name="_7009_Group Prov M11 09" xfId="21642" xr:uid="{00000000-0005-0000-0000-000089440000}"/>
    <cellStyle name="_7009_Group Prov M11 09 2" xfId="21643" xr:uid="{00000000-0005-0000-0000-00008A440000}"/>
    <cellStyle name="_7009_Group Prov M11 09_March_LTD_Premium" xfId="21644" xr:uid="{00000000-0005-0000-0000-00008B440000}"/>
    <cellStyle name="_7009_Group Prov M11 09_Nov Self Admin LTD Income Premium - CIGNA" xfId="21645" xr:uid="{00000000-0005-0000-0000-00008C440000}"/>
    <cellStyle name="_7009_Group Prov M11 09_Summary Unrounded" xfId="21646" xr:uid="{00000000-0005-0000-0000-00008D440000}"/>
    <cellStyle name="_7009_HH3 WindBoost Analysis (with PTC and REC)" xfId="21647" xr:uid="{00000000-0005-0000-0000-00008E440000}"/>
    <cellStyle name="_7009_Horse Hollow 1 090813 GM 0 Report" xfId="21648" xr:uid="{00000000-0005-0000-0000-00008F440000}"/>
    <cellStyle name="_7009_Horse Hollow 1 090911 GM 0 Report" xfId="21649" xr:uid="{00000000-0005-0000-0000-000090440000}"/>
    <cellStyle name="_7009_Inputs" xfId="21650" xr:uid="{00000000-0005-0000-0000-000091440000}"/>
    <cellStyle name="_7009_Inputs 2" xfId="21651" xr:uid="{00000000-0005-0000-0000-000092440000}"/>
    <cellStyle name="_7009_Majestic II 2013 - 2042 Property Tax Forecast est" xfId="21652" xr:uid="{00000000-0005-0000-0000-000093440000}"/>
    <cellStyle name="_7009_March_LTD_Premium" xfId="21653" xr:uid="{00000000-0005-0000-0000-000094440000}"/>
    <cellStyle name="_7009_Nov Self Admin LTD Income Premium - CIGNA" xfId="21654" xr:uid="{00000000-0005-0000-0000-000095440000}"/>
    <cellStyle name="_7009_Summary Unrounded" xfId="21655" xr:uid="{00000000-0005-0000-0000-000096440000}"/>
    <cellStyle name="_7009_Tax" xfId="21656" xr:uid="{00000000-0005-0000-0000-000097440000}"/>
    <cellStyle name="_7009_Wind Adj_091106" xfId="21657" xr:uid="{00000000-0005-0000-0000-000098440000}"/>
    <cellStyle name="_7010" xfId="282" xr:uid="{00000000-0005-0000-0000-000099440000}"/>
    <cellStyle name="_7010 2" xfId="283" xr:uid="{00000000-0005-0000-0000-00009A440000}"/>
    <cellStyle name="_7010 2 2" xfId="284" xr:uid="{00000000-0005-0000-0000-00009B440000}"/>
    <cellStyle name="_7010 3" xfId="285" xr:uid="{00000000-0005-0000-0000-00009C440000}"/>
    <cellStyle name="_7010 3 2" xfId="21658" xr:uid="{00000000-0005-0000-0000-00009D440000}"/>
    <cellStyle name="_7010 4" xfId="286" xr:uid="{00000000-0005-0000-0000-00009E440000}"/>
    <cellStyle name="_7010 4 2" xfId="21659" xr:uid="{00000000-0005-0000-0000-00009F440000}"/>
    <cellStyle name="_7010 5" xfId="21660" xr:uid="{00000000-0005-0000-0000-0000A0440000}"/>
    <cellStyle name="_7010 5 2" xfId="21661" xr:uid="{00000000-0005-0000-0000-0000A1440000}"/>
    <cellStyle name="_7010 6" xfId="21662" xr:uid="{00000000-0005-0000-0000-0000A2440000}"/>
    <cellStyle name="_7010_2008 FPL Group Tax Workpapers" xfId="21663" xr:uid="{00000000-0005-0000-0000-0000A3440000}"/>
    <cellStyle name="_7010_2008 FPL Group Tax Workpapers_Budget Support 2012-09 2013-15 Benefit Programs v5 with NEER Barg Update" xfId="21664" xr:uid="{00000000-0005-0000-0000-0000A4440000}"/>
    <cellStyle name="_7010_2008 FPL Group Tax Workpapers_LTD-FAS 112 Summary" xfId="21665" xr:uid="{00000000-0005-0000-0000-0000A5440000}"/>
    <cellStyle name="_7010_BASIS ADJ" xfId="21666" xr:uid="{00000000-0005-0000-0000-0000A6440000}"/>
    <cellStyle name="_7010_BM Adjustments" xfId="21667" xr:uid="{00000000-0005-0000-0000-0000A7440000}"/>
    <cellStyle name="_7010_Callahan" xfId="21668" xr:uid="{00000000-0005-0000-0000-0000A8440000}"/>
    <cellStyle name="_7010_Callahan " xfId="21669" xr:uid="{00000000-0005-0000-0000-0000A9440000}"/>
    <cellStyle name="_7010_Callahan _1" xfId="21670" xr:uid="{00000000-0005-0000-0000-0000AA440000}"/>
    <cellStyle name="_7010_Callahan 090813 GM 0 Report" xfId="21671" xr:uid="{00000000-0005-0000-0000-0000AB440000}"/>
    <cellStyle name="_7010_Callahan 091106 GM 0 Report" xfId="21672" xr:uid="{00000000-0005-0000-0000-0000AC440000}"/>
    <cellStyle name="_7010_CapRidge_WindBoost_Analysis_090709" xfId="21673" xr:uid="{00000000-0005-0000-0000-0000AD440000}"/>
    <cellStyle name="_7010_Cherokee 2010 - 2014 Budget Forecast" xfId="21674" xr:uid="{00000000-0005-0000-0000-0000AE440000}"/>
    <cellStyle name="_7010_Copy of Texas Wind Debt Amortization 11-08" xfId="21675" xr:uid="{00000000-0005-0000-0000-0000AF440000}"/>
    <cellStyle name="_7010_Debt Service Coverage Ratio-TEXAS WIND Historical  Forecast" xfId="21676" xr:uid="{00000000-0005-0000-0000-0000B0440000}"/>
    <cellStyle name="_7010_Fees" xfId="21677" xr:uid="{00000000-0005-0000-0000-0000B1440000}"/>
    <cellStyle name="_7010_FPL Georgia Tax As of October 2010" xfId="21678" xr:uid="{00000000-0005-0000-0000-0000B2440000}"/>
    <cellStyle name="_7010_FPL Georgia Tax As of October 2010_Summary of 2010 Errors Resolutions with Responses" xfId="21679" xr:uid="{00000000-0005-0000-0000-0000B3440000}"/>
    <cellStyle name="_7010_Group Prov M11 09" xfId="21680" xr:uid="{00000000-0005-0000-0000-0000B4440000}"/>
    <cellStyle name="_7010_Group Prov M11 09 2" xfId="21681" xr:uid="{00000000-0005-0000-0000-0000B5440000}"/>
    <cellStyle name="_7010_Group Prov M11 09_March_LTD_Premium" xfId="21682" xr:uid="{00000000-0005-0000-0000-0000B6440000}"/>
    <cellStyle name="_7010_Group Prov M11 09_Nov Self Admin LTD Income Premium - CIGNA" xfId="21683" xr:uid="{00000000-0005-0000-0000-0000B7440000}"/>
    <cellStyle name="_7010_Group Prov M11 09_Summary Unrounded" xfId="21684" xr:uid="{00000000-0005-0000-0000-0000B8440000}"/>
    <cellStyle name="_7010_HH3 WindBoost Analysis (with PTC and REC)" xfId="21685" xr:uid="{00000000-0005-0000-0000-0000B9440000}"/>
    <cellStyle name="_7010_Horse Hollow 1 090813 GM 0 Report" xfId="21686" xr:uid="{00000000-0005-0000-0000-0000BA440000}"/>
    <cellStyle name="_7010_Horse Hollow 1 090911 GM 0 Report" xfId="21687" xr:uid="{00000000-0005-0000-0000-0000BB440000}"/>
    <cellStyle name="_7010_Inputs" xfId="21688" xr:uid="{00000000-0005-0000-0000-0000BC440000}"/>
    <cellStyle name="_7010_Inputs 2" xfId="21689" xr:uid="{00000000-0005-0000-0000-0000BD440000}"/>
    <cellStyle name="_7010_Majestic II 2013 - 2042 Property Tax Forecast est" xfId="21690" xr:uid="{00000000-0005-0000-0000-0000BE440000}"/>
    <cellStyle name="_7010_March_LTD_Premium" xfId="21691" xr:uid="{00000000-0005-0000-0000-0000BF440000}"/>
    <cellStyle name="_7010_Nov Self Admin LTD Income Premium - CIGNA" xfId="21692" xr:uid="{00000000-0005-0000-0000-0000C0440000}"/>
    <cellStyle name="_7010_Summary Unrounded" xfId="21693" xr:uid="{00000000-0005-0000-0000-0000C1440000}"/>
    <cellStyle name="_7010_Tax" xfId="21694" xr:uid="{00000000-0005-0000-0000-0000C2440000}"/>
    <cellStyle name="_7010_Wind Adj_091106" xfId="21695" xr:uid="{00000000-0005-0000-0000-0000C3440000}"/>
    <cellStyle name="_7011" xfId="287" xr:uid="{00000000-0005-0000-0000-0000C4440000}"/>
    <cellStyle name="_7011 2" xfId="288" xr:uid="{00000000-0005-0000-0000-0000C5440000}"/>
    <cellStyle name="_7011 2 2" xfId="289" xr:uid="{00000000-0005-0000-0000-0000C6440000}"/>
    <cellStyle name="_7011 3" xfId="290" xr:uid="{00000000-0005-0000-0000-0000C7440000}"/>
    <cellStyle name="_7011 3 2" xfId="21696" xr:uid="{00000000-0005-0000-0000-0000C8440000}"/>
    <cellStyle name="_7011 4" xfId="291" xr:uid="{00000000-0005-0000-0000-0000C9440000}"/>
    <cellStyle name="_7011 4 2" xfId="21697" xr:uid="{00000000-0005-0000-0000-0000CA440000}"/>
    <cellStyle name="_7011 5" xfId="21698" xr:uid="{00000000-0005-0000-0000-0000CB440000}"/>
    <cellStyle name="_7011 5 2" xfId="21699" xr:uid="{00000000-0005-0000-0000-0000CC440000}"/>
    <cellStyle name="_7011 6" xfId="21700" xr:uid="{00000000-0005-0000-0000-0000CD440000}"/>
    <cellStyle name="_7011_2008 FPL Group Tax Workpapers" xfId="21701" xr:uid="{00000000-0005-0000-0000-0000CE440000}"/>
    <cellStyle name="_7011_2008 FPL Group Tax Workpapers_Budget Support 2012-09 2013-15 Benefit Programs v5 with NEER Barg Update" xfId="21702" xr:uid="{00000000-0005-0000-0000-0000CF440000}"/>
    <cellStyle name="_7011_2008 FPL Group Tax Workpapers_LTD-FAS 112 Summary" xfId="21703" xr:uid="{00000000-0005-0000-0000-0000D0440000}"/>
    <cellStyle name="_7011_BASIS ADJ" xfId="21704" xr:uid="{00000000-0005-0000-0000-0000D1440000}"/>
    <cellStyle name="_7011_BM Adjustments" xfId="21705" xr:uid="{00000000-0005-0000-0000-0000D2440000}"/>
    <cellStyle name="_7011_Callahan" xfId="21706" xr:uid="{00000000-0005-0000-0000-0000D3440000}"/>
    <cellStyle name="_7011_Callahan " xfId="21707" xr:uid="{00000000-0005-0000-0000-0000D4440000}"/>
    <cellStyle name="_7011_Callahan _1" xfId="21708" xr:uid="{00000000-0005-0000-0000-0000D5440000}"/>
    <cellStyle name="_7011_Callahan 090813 GM 0 Report" xfId="21709" xr:uid="{00000000-0005-0000-0000-0000D6440000}"/>
    <cellStyle name="_7011_Callahan 091106 GM 0 Report" xfId="21710" xr:uid="{00000000-0005-0000-0000-0000D7440000}"/>
    <cellStyle name="_7011_CapRidge_WindBoost_Analysis_090709" xfId="21711" xr:uid="{00000000-0005-0000-0000-0000D8440000}"/>
    <cellStyle name="_7011_Cherokee 2010 - 2014 Budget Forecast" xfId="21712" xr:uid="{00000000-0005-0000-0000-0000D9440000}"/>
    <cellStyle name="_7011_Copy of Texas Wind Debt Amortization 11-08" xfId="21713" xr:uid="{00000000-0005-0000-0000-0000DA440000}"/>
    <cellStyle name="_7011_Debt Service Coverage Ratio-TEXAS WIND Historical  Forecast" xfId="21714" xr:uid="{00000000-0005-0000-0000-0000DB440000}"/>
    <cellStyle name="_7011_Fees" xfId="21715" xr:uid="{00000000-0005-0000-0000-0000DC440000}"/>
    <cellStyle name="_7011_FPL Georgia Tax As of October 2010" xfId="21716" xr:uid="{00000000-0005-0000-0000-0000DD440000}"/>
    <cellStyle name="_7011_FPL Georgia Tax As of October 2010_Summary of 2010 Errors Resolutions with Responses" xfId="21717" xr:uid="{00000000-0005-0000-0000-0000DE440000}"/>
    <cellStyle name="_7011_Group Prov M11 09" xfId="21718" xr:uid="{00000000-0005-0000-0000-0000DF440000}"/>
    <cellStyle name="_7011_Group Prov M11 09 2" xfId="21719" xr:uid="{00000000-0005-0000-0000-0000E0440000}"/>
    <cellStyle name="_7011_Group Prov M11 09_March_LTD_Premium" xfId="21720" xr:uid="{00000000-0005-0000-0000-0000E1440000}"/>
    <cellStyle name="_7011_Group Prov M11 09_Nov Self Admin LTD Income Premium - CIGNA" xfId="21721" xr:uid="{00000000-0005-0000-0000-0000E2440000}"/>
    <cellStyle name="_7011_Group Prov M11 09_Summary Unrounded" xfId="21722" xr:uid="{00000000-0005-0000-0000-0000E3440000}"/>
    <cellStyle name="_7011_HH3 WindBoost Analysis (with PTC and REC)" xfId="21723" xr:uid="{00000000-0005-0000-0000-0000E4440000}"/>
    <cellStyle name="_7011_Horse Hollow 1 090813 GM 0 Report" xfId="21724" xr:uid="{00000000-0005-0000-0000-0000E5440000}"/>
    <cellStyle name="_7011_Horse Hollow 1 090911 GM 0 Report" xfId="21725" xr:uid="{00000000-0005-0000-0000-0000E6440000}"/>
    <cellStyle name="_7011_Inputs" xfId="21726" xr:uid="{00000000-0005-0000-0000-0000E7440000}"/>
    <cellStyle name="_7011_Inputs 2" xfId="21727" xr:uid="{00000000-0005-0000-0000-0000E8440000}"/>
    <cellStyle name="_7011_Majestic II 2013 - 2042 Property Tax Forecast est" xfId="21728" xr:uid="{00000000-0005-0000-0000-0000E9440000}"/>
    <cellStyle name="_7011_March_LTD_Premium" xfId="21729" xr:uid="{00000000-0005-0000-0000-0000EA440000}"/>
    <cellStyle name="_7011_Nov Self Admin LTD Income Premium - CIGNA" xfId="21730" xr:uid="{00000000-0005-0000-0000-0000EB440000}"/>
    <cellStyle name="_7011_Summary Unrounded" xfId="21731" xr:uid="{00000000-0005-0000-0000-0000EC440000}"/>
    <cellStyle name="_7011_Tax" xfId="21732" xr:uid="{00000000-0005-0000-0000-0000ED440000}"/>
    <cellStyle name="_7011_Wind Adj_091106" xfId="21733" xr:uid="{00000000-0005-0000-0000-0000EE440000}"/>
    <cellStyle name="_7013" xfId="292" xr:uid="{00000000-0005-0000-0000-0000EF440000}"/>
    <cellStyle name="_7013 2" xfId="293" xr:uid="{00000000-0005-0000-0000-0000F0440000}"/>
    <cellStyle name="_7013 2 2" xfId="294" xr:uid="{00000000-0005-0000-0000-0000F1440000}"/>
    <cellStyle name="_7013 3" xfId="295" xr:uid="{00000000-0005-0000-0000-0000F2440000}"/>
    <cellStyle name="_7013 3 2" xfId="21734" xr:uid="{00000000-0005-0000-0000-0000F3440000}"/>
    <cellStyle name="_7013 4" xfId="296" xr:uid="{00000000-0005-0000-0000-0000F4440000}"/>
    <cellStyle name="_7013 4 2" xfId="21735" xr:uid="{00000000-0005-0000-0000-0000F5440000}"/>
    <cellStyle name="_7013 5" xfId="21736" xr:uid="{00000000-0005-0000-0000-0000F6440000}"/>
    <cellStyle name="_7013 5 2" xfId="21737" xr:uid="{00000000-0005-0000-0000-0000F7440000}"/>
    <cellStyle name="_7013 6" xfId="21738" xr:uid="{00000000-0005-0000-0000-0000F8440000}"/>
    <cellStyle name="_7013_2008 FPL Group Tax Workpapers" xfId="21739" xr:uid="{00000000-0005-0000-0000-0000F9440000}"/>
    <cellStyle name="_7013_2008 FPL Group Tax Workpapers_Budget Support 2012-09 2013-15 Benefit Programs v5 with NEER Barg Update" xfId="21740" xr:uid="{00000000-0005-0000-0000-0000FA440000}"/>
    <cellStyle name="_7013_2008 FPL Group Tax Workpapers_LTD-FAS 112 Summary" xfId="21741" xr:uid="{00000000-0005-0000-0000-0000FB440000}"/>
    <cellStyle name="_7013_BASIS ADJ" xfId="21742" xr:uid="{00000000-0005-0000-0000-0000FC440000}"/>
    <cellStyle name="_7013_BM Adjustments" xfId="21743" xr:uid="{00000000-0005-0000-0000-0000FD440000}"/>
    <cellStyle name="_7013_Callahan" xfId="21744" xr:uid="{00000000-0005-0000-0000-0000FE440000}"/>
    <cellStyle name="_7013_Callahan " xfId="21745" xr:uid="{00000000-0005-0000-0000-0000FF440000}"/>
    <cellStyle name="_7013_Callahan _1" xfId="21746" xr:uid="{00000000-0005-0000-0000-000000450000}"/>
    <cellStyle name="_7013_Callahan 090813 GM 0 Report" xfId="21747" xr:uid="{00000000-0005-0000-0000-000001450000}"/>
    <cellStyle name="_7013_Callahan 091106 GM 0 Report" xfId="21748" xr:uid="{00000000-0005-0000-0000-000002450000}"/>
    <cellStyle name="_7013_CapRidge_WindBoost_Analysis_090709" xfId="21749" xr:uid="{00000000-0005-0000-0000-000003450000}"/>
    <cellStyle name="_7013_Cherokee 2010 - 2014 Budget Forecast" xfId="21750" xr:uid="{00000000-0005-0000-0000-000004450000}"/>
    <cellStyle name="_7013_Copy of Texas Wind Debt Amortization 11-08" xfId="21751" xr:uid="{00000000-0005-0000-0000-000005450000}"/>
    <cellStyle name="_7013_Debt Service Coverage Ratio-TEXAS WIND Historical  Forecast" xfId="21752" xr:uid="{00000000-0005-0000-0000-000006450000}"/>
    <cellStyle name="_7013_Fees" xfId="21753" xr:uid="{00000000-0005-0000-0000-000007450000}"/>
    <cellStyle name="_7013_FPL Georgia Tax As of October 2010" xfId="21754" xr:uid="{00000000-0005-0000-0000-000008450000}"/>
    <cellStyle name="_7013_FPL Georgia Tax As of October 2010_Summary of 2010 Errors Resolutions with Responses" xfId="21755" xr:uid="{00000000-0005-0000-0000-000009450000}"/>
    <cellStyle name="_7013_Group Prov M11 09" xfId="21756" xr:uid="{00000000-0005-0000-0000-00000A450000}"/>
    <cellStyle name="_7013_Group Prov M11 09 2" xfId="21757" xr:uid="{00000000-0005-0000-0000-00000B450000}"/>
    <cellStyle name="_7013_Group Prov M11 09_March_LTD_Premium" xfId="21758" xr:uid="{00000000-0005-0000-0000-00000C450000}"/>
    <cellStyle name="_7013_Group Prov M11 09_Nov Self Admin LTD Income Premium - CIGNA" xfId="21759" xr:uid="{00000000-0005-0000-0000-00000D450000}"/>
    <cellStyle name="_7013_Group Prov M11 09_Summary Unrounded" xfId="21760" xr:uid="{00000000-0005-0000-0000-00000E450000}"/>
    <cellStyle name="_7013_HH3 WindBoost Analysis (with PTC and REC)" xfId="21761" xr:uid="{00000000-0005-0000-0000-00000F450000}"/>
    <cellStyle name="_7013_Horse Hollow 1 090813 GM 0 Report" xfId="21762" xr:uid="{00000000-0005-0000-0000-000010450000}"/>
    <cellStyle name="_7013_Horse Hollow 1 090911 GM 0 Report" xfId="21763" xr:uid="{00000000-0005-0000-0000-000011450000}"/>
    <cellStyle name="_7013_Inputs" xfId="21764" xr:uid="{00000000-0005-0000-0000-000012450000}"/>
    <cellStyle name="_7013_Inputs 2" xfId="21765" xr:uid="{00000000-0005-0000-0000-000013450000}"/>
    <cellStyle name="_7013_Majestic II 2013 - 2042 Property Tax Forecast est" xfId="21766" xr:uid="{00000000-0005-0000-0000-000014450000}"/>
    <cellStyle name="_7013_March_LTD_Premium" xfId="21767" xr:uid="{00000000-0005-0000-0000-000015450000}"/>
    <cellStyle name="_7013_Nov Self Admin LTD Income Premium - CIGNA" xfId="21768" xr:uid="{00000000-0005-0000-0000-000016450000}"/>
    <cellStyle name="_7013_Summary Unrounded" xfId="21769" xr:uid="{00000000-0005-0000-0000-000017450000}"/>
    <cellStyle name="_7013_Tax" xfId="21770" xr:uid="{00000000-0005-0000-0000-000018450000}"/>
    <cellStyle name="_7013_Wind Adj_091106" xfId="21771" xr:uid="{00000000-0005-0000-0000-000019450000}"/>
    <cellStyle name="_7014" xfId="297" xr:uid="{00000000-0005-0000-0000-00001A450000}"/>
    <cellStyle name="_7014 2" xfId="298" xr:uid="{00000000-0005-0000-0000-00001B450000}"/>
    <cellStyle name="_7014 2 2" xfId="299" xr:uid="{00000000-0005-0000-0000-00001C450000}"/>
    <cellStyle name="_7014 3" xfId="300" xr:uid="{00000000-0005-0000-0000-00001D450000}"/>
    <cellStyle name="_7014 3 2" xfId="21772" xr:uid="{00000000-0005-0000-0000-00001E450000}"/>
    <cellStyle name="_7014 4" xfId="301" xr:uid="{00000000-0005-0000-0000-00001F450000}"/>
    <cellStyle name="_7014 4 2" xfId="21773" xr:uid="{00000000-0005-0000-0000-000020450000}"/>
    <cellStyle name="_7014 5" xfId="21774" xr:uid="{00000000-0005-0000-0000-000021450000}"/>
    <cellStyle name="_7014 5 2" xfId="21775" xr:uid="{00000000-0005-0000-0000-000022450000}"/>
    <cellStyle name="_7014 6" xfId="21776" xr:uid="{00000000-0005-0000-0000-000023450000}"/>
    <cellStyle name="_7014_2008 FPL Group Tax Workpapers" xfId="21777" xr:uid="{00000000-0005-0000-0000-000024450000}"/>
    <cellStyle name="_7014_2008 FPL Group Tax Workpapers_Budget Support 2012-09 2013-15 Benefit Programs v5 with NEER Barg Update" xfId="21778" xr:uid="{00000000-0005-0000-0000-000025450000}"/>
    <cellStyle name="_7014_2008 FPL Group Tax Workpapers_LTD-FAS 112 Summary" xfId="21779" xr:uid="{00000000-0005-0000-0000-000026450000}"/>
    <cellStyle name="_7014_BASIS ADJ" xfId="21780" xr:uid="{00000000-0005-0000-0000-000027450000}"/>
    <cellStyle name="_7014_BM Adjustments" xfId="21781" xr:uid="{00000000-0005-0000-0000-000028450000}"/>
    <cellStyle name="_7014_Callahan" xfId="21782" xr:uid="{00000000-0005-0000-0000-000029450000}"/>
    <cellStyle name="_7014_Callahan " xfId="21783" xr:uid="{00000000-0005-0000-0000-00002A450000}"/>
    <cellStyle name="_7014_Callahan _1" xfId="21784" xr:uid="{00000000-0005-0000-0000-00002B450000}"/>
    <cellStyle name="_7014_Callahan 090813 GM 0 Report" xfId="21785" xr:uid="{00000000-0005-0000-0000-00002C450000}"/>
    <cellStyle name="_7014_Callahan 091106 GM 0 Report" xfId="21786" xr:uid="{00000000-0005-0000-0000-00002D450000}"/>
    <cellStyle name="_7014_CapRidge_WindBoost_Analysis_090709" xfId="21787" xr:uid="{00000000-0005-0000-0000-00002E450000}"/>
    <cellStyle name="_7014_Cherokee 2010 - 2014 Budget Forecast" xfId="21788" xr:uid="{00000000-0005-0000-0000-00002F450000}"/>
    <cellStyle name="_7014_Copy of Texas Wind Debt Amortization 11-08" xfId="21789" xr:uid="{00000000-0005-0000-0000-000030450000}"/>
    <cellStyle name="_7014_Debt Service Coverage Ratio-TEXAS WIND Historical  Forecast" xfId="21790" xr:uid="{00000000-0005-0000-0000-000031450000}"/>
    <cellStyle name="_7014_Fees" xfId="21791" xr:uid="{00000000-0005-0000-0000-000032450000}"/>
    <cellStyle name="_7014_FPL Georgia Tax As of October 2010" xfId="21792" xr:uid="{00000000-0005-0000-0000-000033450000}"/>
    <cellStyle name="_7014_FPL Georgia Tax As of October 2010_Summary of 2010 Errors Resolutions with Responses" xfId="21793" xr:uid="{00000000-0005-0000-0000-000034450000}"/>
    <cellStyle name="_7014_Group Prov M11 09" xfId="21794" xr:uid="{00000000-0005-0000-0000-000035450000}"/>
    <cellStyle name="_7014_Group Prov M11 09 2" xfId="21795" xr:uid="{00000000-0005-0000-0000-000036450000}"/>
    <cellStyle name="_7014_Group Prov M11 09_March_LTD_Premium" xfId="21796" xr:uid="{00000000-0005-0000-0000-000037450000}"/>
    <cellStyle name="_7014_Group Prov M11 09_Nov Self Admin LTD Income Premium - CIGNA" xfId="21797" xr:uid="{00000000-0005-0000-0000-000038450000}"/>
    <cellStyle name="_7014_Group Prov M11 09_Summary Unrounded" xfId="21798" xr:uid="{00000000-0005-0000-0000-000039450000}"/>
    <cellStyle name="_7014_HH3 WindBoost Analysis (with PTC and REC)" xfId="21799" xr:uid="{00000000-0005-0000-0000-00003A450000}"/>
    <cellStyle name="_7014_Horse Hollow 1 090813 GM 0 Report" xfId="21800" xr:uid="{00000000-0005-0000-0000-00003B450000}"/>
    <cellStyle name="_7014_Horse Hollow 1 090911 GM 0 Report" xfId="21801" xr:uid="{00000000-0005-0000-0000-00003C450000}"/>
    <cellStyle name="_7014_Inputs" xfId="21802" xr:uid="{00000000-0005-0000-0000-00003D450000}"/>
    <cellStyle name="_7014_Inputs 2" xfId="21803" xr:uid="{00000000-0005-0000-0000-00003E450000}"/>
    <cellStyle name="_7014_Majestic II 2013 - 2042 Property Tax Forecast est" xfId="21804" xr:uid="{00000000-0005-0000-0000-00003F450000}"/>
    <cellStyle name="_7014_March_LTD_Premium" xfId="21805" xr:uid="{00000000-0005-0000-0000-000040450000}"/>
    <cellStyle name="_7014_Nov Self Admin LTD Income Premium - CIGNA" xfId="21806" xr:uid="{00000000-0005-0000-0000-000041450000}"/>
    <cellStyle name="_7014_Summary Unrounded" xfId="21807" xr:uid="{00000000-0005-0000-0000-000042450000}"/>
    <cellStyle name="_7014_Tax" xfId="21808" xr:uid="{00000000-0005-0000-0000-000043450000}"/>
    <cellStyle name="_7014_Wind Adj_091106" xfId="21809" xr:uid="{00000000-0005-0000-0000-000044450000}"/>
    <cellStyle name="_750 Infro to Nate" xfId="21810" xr:uid="{00000000-0005-0000-0000-000045450000}"/>
    <cellStyle name="_750 Infro to Nate 2" xfId="21811" xr:uid="{00000000-0005-0000-0000-000046450000}"/>
    <cellStyle name="_750 Infro to Nate 2 2" xfId="21812" xr:uid="{00000000-0005-0000-0000-000047450000}"/>
    <cellStyle name="_750 Infro to Nate 3" xfId="21813" xr:uid="{00000000-0005-0000-0000-000048450000}"/>
    <cellStyle name="_750 Infro to Nate 3 2" xfId="21814" xr:uid="{00000000-0005-0000-0000-000049450000}"/>
    <cellStyle name="_750 Infro to Nate 4" xfId="21815" xr:uid="{00000000-0005-0000-0000-00004A450000}"/>
    <cellStyle name="_750 Infro to Nate 4 2" xfId="21816" xr:uid="{00000000-0005-0000-0000-00004B450000}"/>
    <cellStyle name="_750 Infro to Nate 4 3" xfId="21817" xr:uid="{00000000-0005-0000-0000-00004C450000}"/>
    <cellStyle name="_750 Infro to Nate 5" xfId="21818" xr:uid="{00000000-0005-0000-0000-00004D450000}"/>
    <cellStyle name="_750 Infro to Nate 5 2" xfId="21819" xr:uid="{00000000-0005-0000-0000-00004E450000}"/>
    <cellStyle name="_750 Infro to Nate 6" xfId="21820" xr:uid="{00000000-0005-0000-0000-00004F450000}"/>
    <cellStyle name="_750 Infro to Nate_AEP_PV_20100112" xfId="21821" xr:uid="{00000000-0005-0000-0000-000050450000}"/>
    <cellStyle name="_750 Infro to Nate_August 2010 CWIP curves_NextEra" xfId="21822" xr:uid="{00000000-0005-0000-0000-000051450000}"/>
    <cellStyle name="_750 Infro to Nate_August 2010 CWIP curves_NextEra 2" xfId="21823" xr:uid="{00000000-0005-0000-0000-000052450000}"/>
    <cellStyle name="_750 Infro to Nate_August 2010 CWIP curves_NextEra_November 2010 Termosol CWIP Curves NEER Final" xfId="21824" xr:uid="{00000000-0005-0000-0000-000053450000}"/>
    <cellStyle name="_750 Infro to Nate_August 2010 CWIP curves_NextEra_November 2010 Termosol CWIP Curves NEER Final 2" xfId="21825" xr:uid="{00000000-0005-0000-0000-000054450000}"/>
    <cellStyle name="_750 Infro to Nate_Budget Support 2012-09 2013-15 Benefit Programs v5 with NEER Barg Update" xfId="21826" xr:uid="{00000000-0005-0000-0000-000055450000}"/>
    <cellStyle name="_750 Infro to Nate_Capital Prov 1Q10" xfId="21827" xr:uid="{00000000-0005-0000-0000-000056450000}"/>
    <cellStyle name="_750 Infro to Nate_Capital Prov 1Q10 2" xfId="21828" xr:uid="{00000000-0005-0000-0000-000057450000}"/>
    <cellStyle name="_750 Infro to Nate_Capital Prov 1Q10_March_LTD_Premium" xfId="21829" xr:uid="{00000000-0005-0000-0000-000058450000}"/>
    <cellStyle name="_750 Infro to Nate_Capital Prov 1Q10_Nov Self Admin LTD Income Premium - CIGNA" xfId="21830" xr:uid="{00000000-0005-0000-0000-000059450000}"/>
    <cellStyle name="_750 Infro to Nate_Capital Prov 1Q10_Summary Unrounded" xfId="21831" xr:uid="{00000000-0005-0000-0000-00005A450000}"/>
    <cellStyle name="_750 Infro to Nate_Cherokee 2010 - 2014 Budget Forecast" xfId="21832" xr:uid="{00000000-0005-0000-0000-00005B450000}"/>
    <cellStyle name="_750 Infro to Nate_Cimarron O&amp;M_05-24-2012" xfId="21833" xr:uid="{00000000-0005-0000-0000-00005C450000}"/>
    <cellStyle name="_750 Infro to Nate_Consolidated Summary Living ProForma_2011_DRAFT" xfId="21834" xr:uid="{00000000-0005-0000-0000-00005D450000}"/>
    <cellStyle name="_750 Infro to Nate_Consolidated Summary Living ProForma_2011_Paste Special" xfId="21835" xr:uid="{00000000-0005-0000-0000-00005E450000}"/>
    <cellStyle name="_750 Infro to Nate_Copy of South TX GenTie  0.8x Sale12-31-09 COD BASE CASEvBOD" xfId="21836" xr:uid="{00000000-0005-0000-0000-00005F450000}"/>
    <cellStyle name="_750 Infro to Nate_Copy of Wilton Expansion_Opcom_XLE_49.5MW_2-23-08_(Stimulus)" xfId="21837" xr:uid="{00000000-0005-0000-0000-000060450000}"/>
    <cellStyle name="_750 Infro to Nate_CWIP Termosol 1" xfId="21838" xr:uid="{00000000-0005-0000-0000-000061450000}"/>
    <cellStyle name="_750 Infro to Nate_CWIP Termosol 1 2" xfId="21839" xr:uid="{00000000-0005-0000-0000-000062450000}"/>
    <cellStyle name="_750 Infro to Nate_CWIP Termosol 2" xfId="21840" xr:uid="{00000000-0005-0000-0000-000063450000}"/>
    <cellStyle name="_750 Infro to Nate_CWIP Termosol 2 2" xfId="21841" xr:uid="{00000000-0005-0000-0000-000064450000}"/>
    <cellStyle name="_750 Infro to Nate_Day County" xfId="21842" xr:uid="{00000000-0005-0000-0000-000065450000}"/>
    <cellStyle name="_750 Infro to Nate_Distribution Date Calc" xfId="21843" xr:uid="{00000000-0005-0000-0000-000066450000}"/>
    <cellStyle name="_750 Infro to Nate_Expenses" xfId="21844" xr:uid="{00000000-0005-0000-0000-000067450000}"/>
    <cellStyle name="_750 Infro to Nate_FAS 106 subsidy 2010" xfId="21845" xr:uid="{00000000-0005-0000-0000-000068450000}"/>
    <cellStyle name="_750 Infro to Nate_FAS 106 subsidy 2010 2" xfId="21846" xr:uid="{00000000-0005-0000-0000-000069450000}"/>
    <cellStyle name="_750 Infro to Nate_FAS 106 subsidy 2010_March_LTD_Premium" xfId="21847" xr:uid="{00000000-0005-0000-0000-00006A450000}"/>
    <cellStyle name="_750 Infro to Nate_FAS 106 subsidy 2010_Nov Self Admin LTD Income Premium - CIGNA" xfId="21848" xr:uid="{00000000-0005-0000-0000-00006B450000}"/>
    <cellStyle name="_750 Infro to Nate_FAS 106 subsidy 2010_Summary Unrounded" xfId="21849" xr:uid="{00000000-0005-0000-0000-00006C450000}"/>
    <cellStyle name="_750 Infro to Nate_FinSum" xfId="21850" xr:uid="{00000000-0005-0000-0000-00006D450000}"/>
    <cellStyle name="_750 Infro to Nate_FinSum 2" xfId="21851" xr:uid="{00000000-0005-0000-0000-00006E450000}"/>
    <cellStyle name="_750 Infro to Nate_FinSum 2 2" xfId="21852" xr:uid="{00000000-0005-0000-0000-00006F450000}"/>
    <cellStyle name="_750 Infro to Nate_FinSum 3" xfId="21853" xr:uid="{00000000-0005-0000-0000-000070450000}"/>
    <cellStyle name="_750 Infro to Nate_FinSum 4" xfId="21854" xr:uid="{00000000-0005-0000-0000-000071450000}"/>
    <cellStyle name="_750 Infro to Nate_FinSum 4 2" xfId="21855" xr:uid="{00000000-0005-0000-0000-000072450000}"/>
    <cellStyle name="_750 Infro to Nate_FinSum 4 3" xfId="21856" xr:uid="{00000000-0005-0000-0000-000073450000}"/>
    <cellStyle name="_750 Infro to Nate_FinSum_Genesis_Bridge_Tab" xfId="21857" xr:uid="{00000000-0005-0000-0000-000074450000}"/>
    <cellStyle name="_750 Infro to Nate_FinSum_ToD" xfId="21858" xr:uid="{00000000-0005-0000-0000-000075450000}"/>
    <cellStyle name="_750 Infro to Nate_FinSum_ToD 2" xfId="21859" xr:uid="{00000000-0005-0000-0000-000076450000}"/>
    <cellStyle name="_750 Infro to Nate_FinSum_ToD 3" xfId="21860" xr:uid="{00000000-0005-0000-0000-000077450000}"/>
    <cellStyle name="_750 Infro to Nate_Genesis PGE 250MW_20081119A" xfId="21861" xr:uid="{00000000-0005-0000-0000-000078450000}"/>
    <cellStyle name="_750 Infro to Nate_Genesis_Bridge_Tab" xfId="21862" xr:uid="{00000000-0005-0000-0000-000079450000}"/>
    <cellStyle name="_750 Infro to Nate_HWBA UM NPV  IRR Analysis finance at cost share may 2011" xfId="21863" xr:uid="{00000000-0005-0000-0000-00007A450000}"/>
    <cellStyle name="_750 Infro to Nate_Input" xfId="21864" xr:uid="{00000000-0005-0000-0000-00007B450000}"/>
    <cellStyle name="_750 Infro to Nate_Input 2" xfId="21865" xr:uid="{00000000-0005-0000-0000-00007C450000}"/>
    <cellStyle name="_750 Infro to Nate_Inputs" xfId="21866" xr:uid="{00000000-0005-0000-0000-00007D450000}"/>
    <cellStyle name="_750 Infro to Nate_Inputs 2" xfId="21867" xr:uid="{00000000-0005-0000-0000-00007E450000}"/>
    <cellStyle name="_750 Infro to Nate_LPF 2011 Update - Contracted Thermal Assets - rev 09 27 2011" xfId="21868" xr:uid="{00000000-0005-0000-0000-00007F450000}"/>
    <cellStyle name="_750 Infro to Nate_LPF 2011 Update - Contracted Thermal Assets - rev 09 27 2011 (2)" xfId="21869" xr:uid="{00000000-0005-0000-0000-000080450000}"/>
    <cellStyle name="_750 Infro to Nate_LPF 2011 Update - Merchant Thermal Assets - rev 09 27 2011 (2)" xfId="21870" xr:uid="{00000000-0005-0000-0000-000081450000}"/>
    <cellStyle name="_750 Infro to Nate_LTD-FAS 112 Summary" xfId="21871" xr:uid="{00000000-0005-0000-0000-000082450000}"/>
    <cellStyle name="_750 Infro to Nate_Majestic II 2013 - 2042 Property Tax Forecast est" xfId="21872" xr:uid="{00000000-0005-0000-0000-000083450000}"/>
    <cellStyle name="_750 Infro to Nate_McCoy 250 MW Yingli 280W T-0 NextEra PVO&amp;M Budget (NEW RAMP)_2010-12-10" xfId="21873" xr:uid="{00000000-0005-0000-0000-000084450000}"/>
    <cellStyle name="_750 Infro to Nate_McCoy 250 MW Yingli 280W T-0 NextEra PVO&amp;M Budget (NEW RAMP)_2010-12-6" xfId="21874" xr:uid="{00000000-0005-0000-0000-000085450000}"/>
    <cellStyle name="_750 Infro to Nate_November 2010 CWIP Curves Genesis Final" xfId="21875" xr:uid="{00000000-0005-0000-0000-000086450000}"/>
    <cellStyle name="_750 Infro to Nate_November 2010 CWIP Curves Genesis Final 2" xfId="21876" xr:uid="{00000000-0005-0000-0000-000087450000}"/>
    <cellStyle name="_750 Infro to Nate_November 2010 CWIP Curves NEER Final" xfId="21877" xr:uid="{00000000-0005-0000-0000-000088450000}"/>
    <cellStyle name="_750 Infro to Nate_November 2010 CWIP Curves NEER Final 2" xfId="21878" xr:uid="{00000000-0005-0000-0000-000089450000}"/>
    <cellStyle name="_750 Infro to Nate_November 2010 Termosol CWIP Curves NEER Final" xfId="21879" xr:uid="{00000000-0005-0000-0000-00008A450000}"/>
    <cellStyle name="_750 Infro to Nate_November 2010 Termosol CWIP Curves NEER Final 2" xfId="21880" xr:uid="{00000000-0005-0000-0000-00008B450000}"/>
    <cellStyle name="_750 Infro to Nate_Paradise_PV_20100212" xfId="21881" xr:uid="{00000000-0005-0000-0000-00008C450000}"/>
    <cellStyle name="_750 Infro to Nate_Pro Forma - Alamosa 100MW - rev 03.13.09" xfId="21882" xr:uid="{00000000-0005-0000-0000-00008D450000}"/>
    <cellStyle name="_750 Infro to Nate_Pro Forma - Alamosa 100MW - rev 03.13.09 2" xfId="21883" xr:uid="{00000000-0005-0000-0000-00008E450000}"/>
    <cellStyle name="_750 Infro to Nate_Pro Forma - Alamosa 100MW - rev 03.13.09 2 2" xfId="21884" xr:uid="{00000000-0005-0000-0000-00008F450000}"/>
    <cellStyle name="_750 Infro to Nate_Pro Forma - Alamosa 100MW - rev 03.13.09 3" xfId="21885" xr:uid="{00000000-0005-0000-0000-000090450000}"/>
    <cellStyle name="_750 Infro to Nate_Pro Forma - Alamosa 100MW - rev 03.13.09 4" xfId="21886" xr:uid="{00000000-0005-0000-0000-000091450000}"/>
    <cellStyle name="_750 Infro to Nate_Pro Forma - Alamosa 100MW - rev 03.13.09 4 2" xfId="21887" xr:uid="{00000000-0005-0000-0000-000092450000}"/>
    <cellStyle name="_750 Infro to Nate_Pro Forma - Alamosa 100MW - rev 03.13.09 4 3" xfId="21888" xr:uid="{00000000-0005-0000-0000-000093450000}"/>
    <cellStyle name="_750 Infro to Nate_Pro Forma - Alamosa 100MW - rev 03.13.09_Genesis_Bridge_Tab" xfId="21889" xr:uid="{00000000-0005-0000-0000-000094450000}"/>
    <cellStyle name="_750 Infro to Nate_Pro Forma - Alamosa 100MW - rev 03.13.09_ToD" xfId="21890" xr:uid="{00000000-0005-0000-0000-000095450000}"/>
    <cellStyle name="_750 Infro to Nate_Pro Forma - Alamosa 100MW - rev 03.13.09_ToD 2" xfId="21891" xr:uid="{00000000-0005-0000-0000-000096450000}"/>
    <cellStyle name="_750 Infro to Nate_Pro Forma - Alamosa 100MW - rev 03.13.09_ToD 3" xfId="21892" xr:uid="{00000000-0005-0000-0000-000097450000}"/>
    <cellStyle name="_750 Infro to Nate_Project Finance Wilton Expansion" xfId="21893" xr:uid="{00000000-0005-0000-0000-000098450000}"/>
    <cellStyle name="_750 Infro to Nate_Project Monitoring Paradise Solar revised_October 2010" xfId="21894" xr:uid="{00000000-0005-0000-0000-000099450000}"/>
    <cellStyle name="_750 Infro to Nate_Project Monitoring Paradise Solar revised_October 2010 2" xfId="21895" xr:uid="{00000000-0005-0000-0000-00009A450000}"/>
    <cellStyle name="_750 Infro to Nate_Project Monitoring Paradise Solar revised_October 2010_November 2010 Termosol CWIP Curves NEER Final" xfId="21896" xr:uid="{00000000-0005-0000-0000-00009B450000}"/>
    <cellStyle name="_750 Infro to Nate_Project Monitoring Paradise Solar revised_October 2010_November 2010 Termosol CWIP Curves NEER Final 2" xfId="21897" xr:uid="{00000000-0005-0000-0000-00009C450000}"/>
    <cellStyle name="_750 Infro to Nate_Scen" xfId="21898" xr:uid="{00000000-0005-0000-0000-00009D450000}"/>
    <cellStyle name="_750 Infro to Nate_Scen 2" xfId="21899" xr:uid="{00000000-0005-0000-0000-00009E450000}"/>
    <cellStyle name="_750 Infro to Nate_Scen 2 2" xfId="21900" xr:uid="{00000000-0005-0000-0000-00009F450000}"/>
    <cellStyle name="_750 Infro to Nate_Scen 3" xfId="21901" xr:uid="{00000000-0005-0000-0000-0000A0450000}"/>
    <cellStyle name="_750 Infro to Nate_Scen 4" xfId="21902" xr:uid="{00000000-0005-0000-0000-0000A1450000}"/>
    <cellStyle name="_750 Infro to Nate_Scen 4 2" xfId="21903" xr:uid="{00000000-0005-0000-0000-0000A2450000}"/>
    <cellStyle name="_750 Infro to Nate_Scen 4 3" xfId="21904" xr:uid="{00000000-0005-0000-0000-0000A3450000}"/>
    <cellStyle name="_750 Infro to Nate_Scen_Genesis_Bridge_Tab" xfId="21905" xr:uid="{00000000-0005-0000-0000-0000A4450000}"/>
    <cellStyle name="_750 Infro to Nate_Scen_ToD" xfId="21906" xr:uid="{00000000-0005-0000-0000-0000A5450000}"/>
    <cellStyle name="_750 Infro to Nate_Scen_ToD 2" xfId="21907" xr:uid="{00000000-0005-0000-0000-0000A6450000}"/>
    <cellStyle name="_750 Infro to Nate_Scen_ToD 3" xfId="21908" xr:uid="{00000000-0005-0000-0000-0000A7450000}"/>
    <cellStyle name="_750 Infro to Nate_September 2010 CWIP curves_NextEra" xfId="21909" xr:uid="{00000000-0005-0000-0000-0000A8450000}"/>
    <cellStyle name="_750 Infro to Nate_September 2010 CWIP curves_NextEra 2" xfId="21910" xr:uid="{00000000-0005-0000-0000-0000A9450000}"/>
    <cellStyle name="_750 Infro to Nate_September 2010 CWIP curves_NextEra_November 2010 Termosol CWIP Curves NEER Final" xfId="21911" xr:uid="{00000000-0005-0000-0000-0000AA450000}"/>
    <cellStyle name="_750 Infro to Nate_September 2010 CWIP curves_NextEra_November 2010 Termosol CWIP Curves NEER Final 2" xfId="21912" xr:uid="{00000000-0005-0000-0000-0000AB450000}"/>
    <cellStyle name="_750 Infro to Nate_Solar - TOD Calculation Model - rev 04.16.09" xfId="21913" xr:uid="{00000000-0005-0000-0000-0000AC450000}"/>
    <cellStyle name="_750 Infro to Nate_Solar - TOD Calculation Model - rev 04.16.09 2" xfId="21914" xr:uid="{00000000-0005-0000-0000-0000AD450000}"/>
    <cellStyle name="_750 Infro to Nate_Solar - TOD Calculation Model - rev 04.16.09 2 2" xfId="21915" xr:uid="{00000000-0005-0000-0000-0000AE450000}"/>
    <cellStyle name="_750 Infro to Nate_Solar - TOD Calculation Model - rev 04.16.09 3" xfId="21916" xr:uid="{00000000-0005-0000-0000-0000AF450000}"/>
    <cellStyle name="_750 Infro to Nate_Solar - TOD Calculation Model - rev 04.16.09 4" xfId="21917" xr:uid="{00000000-0005-0000-0000-0000B0450000}"/>
    <cellStyle name="_750 Infro to Nate_Solar - TOD Calculation Model - rev 04.16.09 4 2" xfId="21918" xr:uid="{00000000-0005-0000-0000-0000B1450000}"/>
    <cellStyle name="_750 Infro to Nate_Solar - TOD Calculation Model - rev 04.16.09 4 3" xfId="21919" xr:uid="{00000000-0005-0000-0000-0000B2450000}"/>
    <cellStyle name="_750 Infro to Nate_Solar - TOD Calculation Model - rev 04.16.09_Genesis_Bridge_Tab" xfId="21920" xr:uid="{00000000-0005-0000-0000-0000B3450000}"/>
    <cellStyle name="_750 Infro to Nate_Solar - TOD Calculation Model - rev 04.16.09_ToD" xfId="21921" xr:uid="{00000000-0005-0000-0000-0000B4450000}"/>
    <cellStyle name="_750 Infro to Nate_Solar - TOD Calculation Model - rev 04.16.09_ToD 2" xfId="21922" xr:uid="{00000000-0005-0000-0000-0000B5450000}"/>
    <cellStyle name="_750 Infro to Nate_Solar - TOD Calculation Model - rev 04.16.09_ToD 3" xfId="21923" xr:uid="{00000000-0005-0000-0000-0000B6450000}"/>
    <cellStyle name="_750 Infro to Nate_Solar_Model_ab" xfId="21924" xr:uid="{00000000-0005-0000-0000-0000B7450000}"/>
    <cellStyle name="_750 Infro to Nate_Solar_Model_ab 2" xfId="21925" xr:uid="{00000000-0005-0000-0000-0000B8450000}"/>
    <cellStyle name="_750 Infro to Nate_Solar_Model_ab 2 2" xfId="21926" xr:uid="{00000000-0005-0000-0000-0000B9450000}"/>
    <cellStyle name="_750 Infro to Nate_Solar_Model_ab 3" xfId="21927" xr:uid="{00000000-0005-0000-0000-0000BA450000}"/>
    <cellStyle name="_750 Infro to Nate_Solar_Model_ab 4" xfId="21928" xr:uid="{00000000-0005-0000-0000-0000BB450000}"/>
    <cellStyle name="_750 Infro to Nate_Solar_Model_ab 4 2" xfId="21929" xr:uid="{00000000-0005-0000-0000-0000BC450000}"/>
    <cellStyle name="_750 Infro to Nate_Solar_Model_ab 4 3" xfId="21930" xr:uid="{00000000-0005-0000-0000-0000BD450000}"/>
    <cellStyle name="_750 Infro to Nate_Solar_Model_ab_Genesis_Bridge_Tab" xfId="21931" xr:uid="{00000000-0005-0000-0000-0000BE450000}"/>
    <cellStyle name="_750 Infro to Nate_Solar_Model_ab_ToD" xfId="21932" xr:uid="{00000000-0005-0000-0000-0000BF450000}"/>
    <cellStyle name="_750 Infro to Nate_Solar_Model_ab_ToD 2" xfId="21933" xr:uid="{00000000-0005-0000-0000-0000C0450000}"/>
    <cellStyle name="_750 Infro to Nate_Solar_Model_ab_ToD 3" xfId="21934" xr:uid="{00000000-0005-0000-0000-0000C1450000}"/>
    <cellStyle name="_750 Infro to Nate_Summerhaven CWIP curve Oct_2010" xfId="21935" xr:uid="{00000000-0005-0000-0000-0000C2450000}"/>
    <cellStyle name="_750 Infro to Nate_Summerhaven CWIP curve Oct_2010 2" xfId="21936" xr:uid="{00000000-0005-0000-0000-0000C3450000}"/>
    <cellStyle name="_750 Infro to Nate_Summerhaven CWIP curve Oct_2010_November 2010 Termosol CWIP Curves NEER Final" xfId="21937" xr:uid="{00000000-0005-0000-0000-0000C4450000}"/>
    <cellStyle name="_750 Infro to Nate_Summerhaven CWIP curve Oct_2010_November 2010 Termosol CWIP Curves NEER Final 2" xfId="21938" xr:uid="{00000000-0005-0000-0000-0000C5450000}"/>
    <cellStyle name="_750 Infro to Nate_Tax" xfId="21939" xr:uid="{00000000-0005-0000-0000-0000C6450000}"/>
    <cellStyle name="_750 Infro to Nate_ToD" xfId="21940" xr:uid="{00000000-0005-0000-0000-0000C7450000}"/>
    <cellStyle name="_750 Infro to Nate_ToD 2" xfId="21941" xr:uid="{00000000-0005-0000-0000-0000C8450000}"/>
    <cellStyle name="_750 Infro to Nate_ToD 3" xfId="21942" xr:uid="{00000000-0005-0000-0000-0000C9450000}"/>
    <cellStyle name="_750 Infro to Nate_WACC_Calc_Sheet" xfId="21943" xr:uid="{00000000-0005-0000-0000-0000CA450000}"/>
    <cellStyle name="_750 Infro to Nate_WACC_Calc_Sheet 2" xfId="21944" xr:uid="{00000000-0005-0000-0000-0000CB450000}"/>
    <cellStyle name="_750 Infro to Nate_WACC_Calc_Sheet 2 2" xfId="21945" xr:uid="{00000000-0005-0000-0000-0000CC450000}"/>
    <cellStyle name="_750 Infro to Nate_WACC_Calc_Sheet 3" xfId="21946" xr:uid="{00000000-0005-0000-0000-0000CD450000}"/>
    <cellStyle name="_750 Infro to Nate_WACC_Calc_Sheet 4" xfId="21947" xr:uid="{00000000-0005-0000-0000-0000CE450000}"/>
    <cellStyle name="_750 Infro to Nate_WACC_Calc_Sheet 4 2" xfId="21948" xr:uid="{00000000-0005-0000-0000-0000CF450000}"/>
    <cellStyle name="_750 Infro to Nate_WACC_Calc_Sheet 4 3" xfId="21949" xr:uid="{00000000-0005-0000-0000-0000D0450000}"/>
    <cellStyle name="_750 Infro to Nate_WACC_Calc_Sheet_Genesis_Bridge_Tab" xfId="21950" xr:uid="{00000000-0005-0000-0000-0000D1450000}"/>
    <cellStyle name="_750 Infro to Nate_WACC_Calc_Sheet_ToD" xfId="21951" xr:uid="{00000000-0005-0000-0000-0000D2450000}"/>
    <cellStyle name="_750 Infro to Nate_WACC_Calc_Sheet_ToD 2" xfId="21952" xr:uid="{00000000-0005-0000-0000-0000D3450000}"/>
    <cellStyle name="_750 Infro to Nate_WACC_Calc_Sheet_ToD 3" xfId="21953" xr:uid="{00000000-0005-0000-0000-0000D4450000}"/>
    <cellStyle name="_750 Infro to Nate_Word_Outputs_2009_09_12" xfId="21954" xr:uid="{00000000-0005-0000-0000-0000D5450000}"/>
    <cellStyle name="_Aarons_Escal_of_CAPEX" xfId="21955" xr:uid="{00000000-0005-0000-0000-0000D6450000}"/>
    <cellStyle name="_Aarons_Escal_of_CAPEX 2" xfId="21956" xr:uid="{00000000-0005-0000-0000-0000D7450000}"/>
    <cellStyle name="_Aarons_Escal_of_CAPEX 2 2" xfId="21957" xr:uid="{00000000-0005-0000-0000-0000D8450000}"/>
    <cellStyle name="_Aarons_Escal_of_CAPEX 3" xfId="21958" xr:uid="{00000000-0005-0000-0000-0000D9450000}"/>
    <cellStyle name="_Aarons_Escal_of_CAPEX 4" xfId="21959" xr:uid="{00000000-0005-0000-0000-0000DA450000}"/>
    <cellStyle name="_Aarons_Escal_of_CAPEX 4 2" xfId="21960" xr:uid="{00000000-0005-0000-0000-0000DB450000}"/>
    <cellStyle name="_Aarons_Escal_of_CAPEX 4 3" xfId="21961" xr:uid="{00000000-0005-0000-0000-0000DC450000}"/>
    <cellStyle name="_Aarons_Escal_of_CAPEX_Genesis_Bridge_Tab" xfId="21962" xr:uid="{00000000-0005-0000-0000-0000DD450000}"/>
    <cellStyle name="_Aarons_Escal_of_CAPEX_HWBA UM NPV  IRR Analysis finance at cost share may 2011" xfId="21963" xr:uid="{00000000-0005-0000-0000-0000DE450000}"/>
    <cellStyle name="_Aarons_Escal_of_CAPEX_ToD" xfId="21964" xr:uid="{00000000-0005-0000-0000-0000DF450000}"/>
    <cellStyle name="_Aarons_Escal_of_CAPEX_ToD 2" xfId="21965" xr:uid="{00000000-0005-0000-0000-0000E0450000}"/>
    <cellStyle name="_Aarons_Escal_of_CAPEX_ToD 3" xfId="21966" xr:uid="{00000000-0005-0000-0000-0000E1450000}"/>
    <cellStyle name="_ABtoolbox" xfId="21967" xr:uid="{00000000-0005-0000-0000-0000E2450000}"/>
    <cellStyle name="_ABtoolbox_HWBA UM NPV  IRR Analysis finance at cost share may 2011" xfId="21968" xr:uid="{00000000-0005-0000-0000-0000E3450000}"/>
    <cellStyle name="_accounting" xfId="21969" xr:uid="{00000000-0005-0000-0000-0000E4450000}"/>
    <cellStyle name="_accounting_monet_final_w_output" xfId="21970" xr:uid="{00000000-0005-0000-0000-0000E5450000}"/>
    <cellStyle name="_Aeolus II 5-10-06 v27" xfId="21971" xr:uid="{00000000-0005-0000-0000-0000E6450000}"/>
    <cellStyle name="_Aeolus II 5-10-06 v27 2" xfId="21972" xr:uid="{00000000-0005-0000-0000-0000E7450000}"/>
    <cellStyle name="_Aeolus II 5-10-06 v27 2 2" xfId="21973" xr:uid="{00000000-0005-0000-0000-0000E8450000}"/>
    <cellStyle name="_Aeolus II 5-10-06 v27 3" xfId="21974" xr:uid="{00000000-0005-0000-0000-0000E9450000}"/>
    <cellStyle name="_Aeolus II 5-10-06 v27_071212 Unlevered McCormick Model - 2003 version" xfId="21975" xr:uid="{00000000-0005-0000-0000-0000EA450000}"/>
    <cellStyle name="_Aeolus II 5-10-06 v27_071212 Unlevered McCormick Model - 2003 version 2" xfId="21976" xr:uid="{00000000-0005-0000-0000-0000EB450000}"/>
    <cellStyle name="_Aeolus II 5-10-06 v27_071212 Unlevered McCormick Model - 2003 version_Accounting" xfId="21977" xr:uid="{00000000-0005-0000-0000-0000EC450000}"/>
    <cellStyle name="_Aeolus II 5-10-06 v27_071212 Unlevered McCormick Model - 2003 version_Accounting 2" xfId="21978" xr:uid="{00000000-0005-0000-0000-0000ED450000}"/>
    <cellStyle name="_Aeolus II 5-10-06 v27_071212 Unlevered McCormick Model - 2003 version_Book3" xfId="21979" xr:uid="{00000000-0005-0000-0000-0000EE450000}"/>
    <cellStyle name="_Aeolus II 5-10-06 v27_071212 Unlevered McCormick Model - 2003 version_Book3 2" xfId="21980" xr:uid="{00000000-0005-0000-0000-0000EF450000}"/>
    <cellStyle name="_Aeolus II 5-10-06 v27_071212 Unlevered McCormick Model - 2003 version_Naturener Montana Portfolio_temp_Part2" xfId="21981" xr:uid="{00000000-0005-0000-0000-0000F0450000}"/>
    <cellStyle name="_Aeolus II 5-10-06 v27_071212 Unlevered McCormick Model - 2003 version_Naturener Montana Portfolio_temp_Part2 2" xfId="21982" xr:uid="{00000000-0005-0000-0000-0000F1450000}"/>
    <cellStyle name="_Aeolus II 5-10-06 v27_Ormat 6-7-2007  v19b accounting v4 12-19-07" xfId="21983" xr:uid="{00000000-0005-0000-0000-0000F2450000}"/>
    <cellStyle name="_Aeolus II 5-10-06 v27_Ormat 6-7-2007  v19b accounting v4 12-19-07 2" xfId="21984" xr:uid="{00000000-0005-0000-0000-0000F3450000}"/>
    <cellStyle name="_AIG IRR Analysis_Rolling IRR base case with new numbers3" xfId="21985" xr:uid="{00000000-0005-0000-0000-0000F4450000}"/>
    <cellStyle name="_AIG IRR Analysis_Rolling IRR base case with new numbers4c" xfId="21986" xr:uid="{00000000-0005-0000-0000-0000F5450000}"/>
    <cellStyle name="_AIG IRR Analysis_Rolling IRR base case with new numbers5" xfId="21987" xr:uid="{00000000-0005-0000-0000-0000F6450000}"/>
    <cellStyle name="_All Summary" xfId="21988" xr:uid="{00000000-0005-0000-0000-0000F7450000}"/>
    <cellStyle name="_All Summary 2" xfId="21989" xr:uid="{00000000-0005-0000-0000-0000F8450000}"/>
    <cellStyle name="_All Summary_Cherokee 2010 - 2014 Budget Forecast" xfId="21990" xr:uid="{00000000-0005-0000-0000-0000F9450000}"/>
    <cellStyle name="_Allocations" xfId="21991" xr:uid="{00000000-0005-0000-0000-0000FA450000}"/>
    <cellStyle name="_Allocations - Combined" xfId="21992" xr:uid="{00000000-0005-0000-0000-0000FB450000}"/>
    <cellStyle name="_Allocations - Combined 2" xfId="21993" xr:uid="{00000000-0005-0000-0000-0000FC450000}"/>
    <cellStyle name="_Allocations 2" xfId="21994" xr:uid="{00000000-0005-0000-0000-0000FD450000}"/>
    <cellStyle name="_Allocations 3" xfId="21995" xr:uid="{00000000-0005-0000-0000-0000FE450000}"/>
    <cellStyle name="_Alta Mesa v3 10yr 6.75% $10m no Bonus P50" xfId="21996" xr:uid="{00000000-0005-0000-0000-0000FF450000}"/>
    <cellStyle name="_Alta Mesa v3 10yr 6.75% $10m no Bonus P50 2" xfId="21997" xr:uid="{00000000-0005-0000-0000-000000460000}"/>
    <cellStyle name="_Alta Mesa v3 10yr 6.75% $10m no Bonus P50_#1 Levered Beech Ridge_021109_Grant,Bonus,No PTCs,MACRs,Term Debt NOL" xfId="21998" xr:uid="{00000000-0005-0000-0000-000001460000}"/>
    <cellStyle name="_Alta Mesa v3 10yr 6.75% $10m no Bonus P50_#1 Levered Beech Ridge_021109_Grant,Bonus,No PTCs,MACRs,Term Debt NOL 2" xfId="21999" xr:uid="{00000000-0005-0000-0000-000002460000}"/>
    <cellStyle name="_Alta Mesa v3 10yr 6.75% $10m no Bonus P50_#1 LeveredGrand_Ridge_II-III_021009_Grant,Bonus,No PTCs,MACRs,Term Debt, NOL" xfId="22000" xr:uid="{00000000-0005-0000-0000-000003460000}"/>
    <cellStyle name="_Alta Mesa v3 10yr 6.75% $10m no Bonus P50_#1 LeveredGrand_Ridge_II-III_021009_Grant,Bonus,No PTCs,MACRs,Term Debt, NOL 2" xfId="22001" xr:uid="{00000000-0005-0000-0000-000004460000}"/>
    <cellStyle name="_Alta Mesa v3 10yr 6.75% $10m no Bonus P50_#1 LeveredGrand_Ridge_II-III_021009_Grant,Bonus,No PTCs,MACRs,Term Debt, NOL_BeechR Pivot Table 12.2.09" xfId="22002" xr:uid="{00000000-0005-0000-0000-000005460000}"/>
    <cellStyle name="_Alta Mesa v3 10yr 6.75% $10m no Bonus P50_#1 LeveredGrand_Ridge_II-III_021009_Grant,Bonus,No PTCs,MACRs,Term Debt, NOL_BeechR Pivot Table 12.2.09 2" xfId="22003" xr:uid="{00000000-0005-0000-0000-000006460000}"/>
    <cellStyle name="_Alta Mesa v3 10yr 6.75% $10m no Bonus P50_2008 IWNA 7.75% 53% ERISA P50 (Invnergy)_FROM JPM" xfId="22004" xr:uid="{00000000-0005-0000-0000-000007460000}"/>
    <cellStyle name="_Alta Mesa v3 10yr 6.75% $10m no Bonus P50_2008 IWNA 7.75% 53% ERISA P50 (Invnergy)_FROM JPM 2" xfId="22005" xr:uid="{00000000-0005-0000-0000-000008460000}"/>
    <cellStyle name="_Alta Mesa v3 10yr 6.75% $10m no Bonus P50_2008 IWNA Portfolio 09262008 (JPM TE &amp; CE)__TE Assumps" xfId="22006" xr:uid="{00000000-0005-0000-0000-000009460000}"/>
    <cellStyle name="_Alta Mesa v3 10yr 6.75% $10m no Bonus P50_2008 IWNA Portfolio 09262008 (JPM TE &amp; CE)__TE Assumps 2" xfId="22007" xr:uid="{00000000-0005-0000-0000-00000A460000}"/>
    <cellStyle name="_Alta Mesa v3 10yr 6.75% $10m no Bonus P50_2008 IWNA Portfolio 09262008 (JPM TE &amp; CE)__TE Assumps_2008 IWNA v12 7.75% 53% TaxEx P50 (Invenergy)_10242008" xfId="22008" xr:uid="{00000000-0005-0000-0000-00000B460000}"/>
    <cellStyle name="_Alta Mesa v3 10yr 6.75% $10m no Bonus P50_2008 IWNA Portfolio 09262008 (JPM TE &amp; CE)__TE Assumps_2008 IWNA v12 7.75% 53% TaxEx P50 (Invenergy)_10242008 2" xfId="22009" xr:uid="{00000000-0005-0000-0000-00000C460000}"/>
    <cellStyle name="_Alta Mesa v3 10yr 6.75% $10m no Bonus P50_2008 IWNA v12 7.75% 53% TaxEx P50 (Invenergy)_10242008" xfId="22010" xr:uid="{00000000-0005-0000-0000-00000D460000}"/>
    <cellStyle name="_Alta Mesa v3 10yr 6.75% $10m no Bonus P50_2008 IWNA v12 7.75% 53% TaxEx P50 (Invenergy)_10242008 2" xfId="22011" xr:uid="{00000000-0005-0000-0000-00000E460000}"/>
    <cellStyle name="_Alta Mesa v3 10yr 6.75% $10m no Bonus P50_2008 IWNA v12 7.75% 53% TaxEx P50 (Invenergy)_NO HAIRCUTS" xfId="22012" xr:uid="{00000000-0005-0000-0000-00000F460000}"/>
    <cellStyle name="_Alta Mesa v3 10yr 6.75% $10m no Bonus P50_2008 IWNA v12 7.75% 53% TaxEx P50 (Invenergy)_NO HAIRCUTS 2" xfId="22013" xr:uid="{00000000-0005-0000-0000-000010460000}"/>
    <cellStyle name="_Alta Mesa v3 10yr 6.75% $10m no Bonus P50_BeechR Pivot Table 12.2.09" xfId="22014" xr:uid="{00000000-0005-0000-0000-000011460000}"/>
    <cellStyle name="_Alta Mesa v3 10yr 6.75% $10m no Bonus P50_BeechR Pivot Table 12.2.09 2" xfId="22015" xr:uid="{00000000-0005-0000-0000-000012460000}"/>
    <cellStyle name="_Alta Mesa v3 10yr 6.75% $10m no Bonus P50_Big Otter 101209 Grant and TE 100.5MW_20mileT" xfId="22016" xr:uid="{00000000-0005-0000-0000-000013460000}"/>
    <cellStyle name="_Alta Mesa v3 10yr 6.75% $10m no Bonus P50_Big Otter 101209 Grant and TE 100.5MW_20mileT 2" xfId="22017" xr:uid="{00000000-0005-0000-0000-000014460000}"/>
    <cellStyle name="_Alta Mesa v3 10yr 6.75% $10m no Bonus P50_Bish Hill_$77.5_lowncf_ Bundled Price_Lenders_092909" xfId="22018" xr:uid="{00000000-0005-0000-0000-000015460000}"/>
    <cellStyle name="_Alta Mesa v3 10yr 6.75% $10m no Bonus P50_Bish Hill_$77.5_lowncf_ Bundled Price_Lenders_092909 2" xfId="22019" xr:uid="{00000000-0005-0000-0000-000016460000}"/>
    <cellStyle name="_Alta Mesa v3 10yr 6.75% $10m no Bonus P50_BishHilll_1.25M per WTG with $72 bundled price_200MWs_BF" xfId="22020" xr:uid="{00000000-0005-0000-0000-000017460000}"/>
    <cellStyle name="_Alta Mesa v3 10yr 6.75% $10m no Bonus P50_BishHilll_1.25M per WTG with $72 bundled price_200MWs_BF 2" xfId="22021" xr:uid="{00000000-0005-0000-0000-000018460000}"/>
    <cellStyle name="_Alta Mesa v3 10yr 6.75% $10m no Bonus P50_Bishop Hill_Grant_082409_200MW" xfId="22022" xr:uid="{00000000-0005-0000-0000-000019460000}"/>
    <cellStyle name="_Alta Mesa v3 10yr 6.75% $10m no Bonus P50_Bishop Hill_Grant_082409_200MW 2" xfId="22023" xr:uid="{00000000-0005-0000-0000-00001A460000}"/>
    <cellStyle name="_Alta Mesa v3 10yr 6.75% $10m no Bonus P50_Buzzard Creek_250MW_PTC_010610" xfId="22024" xr:uid="{00000000-0005-0000-0000-00001B460000}"/>
    <cellStyle name="_Alta Mesa v3 10yr 6.75% $10m no Bonus P50_Buzzard Creek_250MW_PTC_010610 2" xfId="22025" xr:uid="{00000000-0005-0000-0000-00001C460000}"/>
    <cellStyle name="_Alta Mesa v3 10yr 6.75% $10m no Bonus P50_California Ridge 120109 and 200MW" xfId="22026" xr:uid="{00000000-0005-0000-0000-00001D460000}"/>
    <cellStyle name="_Alta Mesa v3 10yr 6.75% $10m no Bonus P50_California Ridge 120109 and 200MW 2" xfId="22027" xr:uid="{00000000-0005-0000-0000-00001E460000}"/>
    <cellStyle name="_Alta Mesa v3 10yr 6.75% $10m no Bonus P50_California Ridge_042909_Grant and TE_99M_as bid" xfId="22028" xr:uid="{00000000-0005-0000-0000-00001F460000}"/>
    <cellStyle name="_Alta Mesa v3 10yr 6.75% $10m no Bonus P50_California Ridge_042909_Grant and TE_99M_as bid 2" xfId="22029" xr:uid="{00000000-0005-0000-0000-000020460000}"/>
    <cellStyle name="_Alta Mesa v3 10yr 6.75% $10m no Bonus P50_California Ridge_042909_Grant and TE_99Mw" xfId="22030" xr:uid="{00000000-0005-0000-0000-000021460000}"/>
    <cellStyle name="_Alta Mesa v3 10yr 6.75% $10m no Bonus P50_California Ridge_042909_Grant and TE_99Mw 2" xfId="22031" xr:uid="{00000000-0005-0000-0000-000022460000}"/>
    <cellStyle name="_Alta Mesa v3 10yr 6.75% $10m no Bonus P50_Copy of NEW Levered GRIIIII_03312009_MCF v2" xfId="22032" xr:uid="{00000000-0005-0000-0000-000023460000}"/>
    <cellStyle name="_Alta Mesa v3 10yr 6.75% $10m no Bonus P50_Copy of NEW Levered GRIIIII_03312009_MCF v2 2" xfId="22033" xr:uid="{00000000-0005-0000-0000-000024460000}"/>
    <cellStyle name="_Alta Mesa v3 10yr 6.75% $10m no Bonus P50_Copy of NEW Levered GRIIIII_03312009_MCF v2_BeechR Pivot Table 12.2.09" xfId="22034" xr:uid="{00000000-0005-0000-0000-000025460000}"/>
    <cellStyle name="_Alta Mesa v3 10yr 6.75% $10m no Bonus P50_Copy of NEW Levered GRIIIII_03312009_MCF v2_BeechR Pivot Table 12.2.09 2" xfId="22035" xr:uid="{00000000-0005-0000-0000-000026460000}"/>
    <cellStyle name="_Alta Mesa v3 10yr 6.75% $10m no Bonus P50_GRE 03252009_tpm_tables" xfId="22036" xr:uid="{00000000-0005-0000-0000-000027460000}"/>
    <cellStyle name="_Alta Mesa v3 10yr 6.75% $10m no Bonus P50_GRE 03252009_tpm_tables 2" xfId="22037" xr:uid="{00000000-0005-0000-0000-000028460000}"/>
    <cellStyle name="_Alta Mesa v3 10yr 6.75% $10m no Bonus P50_GRE 03252009_tpm_tables_BeechR Pivot Table 12.2.09" xfId="22038" xr:uid="{00000000-0005-0000-0000-000029460000}"/>
    <cellStyle name="_Alta Mesa v3 10yr 6.75% $10m no Bonus P50_GRE 03252009_tpm_tables_BeechR Pivot Table 12.2.09 2" xfId="22039" xr:uid="{00000000-0005-0000-0000-00002A460000}"/>
    <cellStyle name="_Alta Mesa v3 10yr 6.75% $10m no Bonus P50_Hardin Grant 08312009_300MW" xfId="22040" xr:uid="{00000000-0005-0000-0000-00002B460000}"/>
    <cellStyle name="_Alta Mesa v3 10yr 6.75% $10m no Bonus P50_Hardin Grant 08312009_300MW 2" xfId="22041" xr:uid="{00000000-0005-0000-0000-00002C460000}"/>
    <cellStyle name="_Alta Mesa v3 10yr 6.75% $10m no Bonus P50_Inputs-General" xfId="22042" xr:uid="{00000000-0005-0000-0000-00002D460000}"/>
    <cellStyle name="_Alta Mesa v3 10yr 6.75% $10m no Bonus P50_Inputs-General 2" xfId="22043" xr:uid="{00000000-0005-0000-0000-00002E460000}"/>
    <cellStyle name="_Alta Mesa v3 10yr 6.75% $10m no Bonus P50_Invenergy Model -- 9-5-08 base" xfId="22044" xr:uid="{00000000-0005-0000-0000-00002F460000}"/>
    <cellStyle name="_Alta Mesa v3 10yr 6.75% $10m no Bonus P50_Invenergy Model -- 9-5-08 base 2" xfId="22045" xr:uid="{00000000-0005-0000-0000-000030460000}"/>
    <cellStyle name="_Alta Mesa v3 10yr 6.75% $10m no Bonus P50_IWNA 3-Pack ECCA Sheldon Funding 03202009" xfId="22046" xr:uid="{00000000-0005-0000-0000-000031460000}"/>
    <cellStyle name="_Alta Mesa v3 10yr 6.75% $10m no Bonus P50_IWNA 3-Pack ECCA Sheldon Funding 03202009 2" xfId="22047" xr:uid="{00000000-0005-0000-0000-000032460000}"/>
    <cellStyle name="_Alta Mesa v3 10yr 6.75% $10m no Bonus P50_IWNA Ptfl v2 10yr 7.25% $320 upfront 99% hedge loss P50" xfId="22048" xr:uid="{00000000-0005-0000-0000-000033460000}"/>
    <cellStyle name="_Alta Mesa v3 10yr 6.75% $10m no Bonus P50_IWNA Ptfl v2 10yr 7.25% $320 upfront 99% hedge loss P50 2" xfId="22049" xr:uid="{00000000-0005-0000-0000-000034460000}"/>
    <cellStyle name="_Alta Mesa v3 10yr 6.75% $10m no Bonus P50_IWNA v1 10yr 7.25% $290 upfront no bonus 42% 2009 tax realloc P50" xfId="22050" xr:uid="{00000000-0005-0000-0000-000035460000}"/>
    <cellStyle name="_Alta Mesa v3 10yr 6.75% $10m no Bonus P50_IWNA v1 10yr 7.25% $290 upfront no bonus 42% 2009 tax realloc P50 2" xfId="22051" xr:uid="{00000000-0005-0000-0000-000036460000}"/>
    <cellStyle name="_Alta Mesa v3 10yr 6.75% $10m no Bonus P50_IWNA v1 10yr 7.25% $290 upfront no bonus 42% 2009 tax realloc P50_2008 IWNA JPM TE Model 11032008 (ERISA Dep &amp; Full Haircuts)_275M" xfId="22052" xr:uid="{00000000-0005-0000-0000-000037460000}"/>
    <cellStyle name="_Alta Mesa v3 10yr 6.75% $10m no Bonus P50_IWNA v1 10yr 7.25% $290 upfront no bonus 42% 2009 tax realloc P50_2008 IWNA JPM TE Model 11032008 (ERISA Dep &amp; Full Haircuts)_275M 2" xfId="22053" xr:uid="{00000000-0005-0000-0000-000038460000}"/>
    <cellStyle name="_Alta Mesa v3 10yr 6.75% $10m no Bonus P50_IWNA v1 10yr 7.25% $290 upfront no bonus 42% 2009 tax realloc P50_2008 IWNA v12 7.75% 53% TaxEx P50 (Invenergy)_10242008" xfId="22054" xr:uid="{00000000-0005-0000-0000-000039460000}"/>
    <cellStyle name="_Alta Mesa v3 10yr 6.75% $10m no Bonus P50_IWNA v1 10yr 7.25% $290 upfront no bonus 42% 2009 tax realloc P50_2008 IWNA v12 7.75% 53% TaxEx P50 (Invenergy)_10242008 2" xfId="22055" xr:uid="{00000000-0005-0000-0000-00003A460000}"/>
    <cellStyle name="_Alta Mesa v3 10yr 6.75% $10m no Bonus P50_Ledge_0416_Grant and TE" xfId="22056" xr:uid="{00000000-0005-0000-0000-00003B460000}"/>
    <cellStyle name="_Alta Mesa v3 10yr 6.75% $10m no Bonus P50_Ledge_0416_Grant and TE 2" xfId="22057" xr:uid="{00000000-0005-0000-0000-00003C460000}"/>
    <cellStyle name="_Alta Mesa v3 10yr 6.75% $10m no Bonus P50_Levered Beech Ridge _100709" xfId="22058" xr:uid="{00000000-0005-0000-0000-00003D460000}"/>
    <cellStyle name="_Alta Mesa v3 10yr 6.75% $10m no Bonus P50_Levered Beech Ridge _100709 2" xfId="22059" xr:uid="{00000000-0005-0000-0000-00003E460000}"/>
    <cellStyle name="_Alta Mesa v3 10yr 6.75% $10m no Bonus P50_Levered Beech Ridge _100709_BeechR Pivot Table 12.2.09" xfId="22060" xr:uid="{00000000-0005-0000-0000-00003F460000}"/>
    <cellStyle name="_Alta Mesa v3 10yr 6.75% $10m no Bonus P50_Levered Beech Ridge _100709_BeechR Pivot Table 12.2.09 2" xfId="22061" xr:uid="{00000000-0005-0000-0000-000040460000}"/>
    <cellStyle name="_Alta Mesa v3 10yr 6.75% $10m no Bonus P50_Levered Beech Ridge _102709" xfId="22062" xr:uid="{00000000-0005-0000-0000-000041460000}"/>
    <cellStyle name="_Alta Mesa v3 10yr 6.75% $10m no Bonus P50_Levered Beech Ridge _102709 2" xfId="22063" xr:uid="{00000000-0005-0000-0000-000042460000}"/>
    <cellStyle name="_Alta Mesa v3 10yr 6.75% $10m no Bonus P50_Levered Beech Ridge _102709_BeechR Pivot Table 12.2.09" xfId="22064" xr:uid="{00000000-0005-0000-0000-000043460000}"/>
    <cellStyle name="_Alta Mesa v3 10yr 6.75% $10m no Bonus P50_Levered Beech Ridge _102709_BeechR Pivot Table 12.2.09 2" xfId="22065" xr:uid="{00000000-0005-0000-0000-000044460000}"/>
    <cellStyle name="_Alta Mesa v3 10yr 6.75% $10m no Bonus P50_Levered Beech Ridge _110209" xfId="22066" xr:uid="{00000000-0005-0000-0000-000045460000}"/>
    <cellStyle name="_Alta Mesa v3 10yr 6.75% $10m no Bonus P50_Levered Beech Ridge _110209 2" xfId="22067" xr:uid="{00000000-0005-0000-0000-000046460000}"/>
    <cellStyle name="_Alta Mesa v3 10yr 6.75% $10m no Bonus P50_Levered Beech Ridge _110209_BeechR Pivot Table 12.2.09" xfId="22068" xr:uid="{00000000-0005-0000-0000-000047460000}"/>
    <cellStyle name="_Alta Mesa v3 10yr 6.75% $10m no Bonus P50_Levered Beech Ridge _110209_BeechR Pivot Table 12.2.09 2" xfId="22069" xr:uid="{00000000-0005-0000-0000-000048460000}"/>
    <cellStyle name="_Alta Mesa v3 10yr 6.75% $10m no Bonus P50_Levered Grand Ridge Exp 07082009_LIVE" xfId="22070" xr:uid="{00000000-0005-0000-0000-000049460000}"/>
    <cellStyle name="_Alta Mesa v3 10yr 6.75% $10m no Bonus P50_Levered Grand Ridge Exp 07082009_LIVE 2" xfId="22071" xr:uid="{00000000-0005-0000-0000-00004A460000}"/>
    <cellStyle name="_Alta Mesa v3 10yr 6.75% $10m no Bonus P50_Levered Grand Ridge Exp 07082009_LIVE_BeechR Pivot Table 12.2.09" xfId="22072" xr:uid="{00000000-0005-0000-0000-00004B460000}"/>
    <cellStyle name="_Alta Mesa v3 10yr 6.75% $10m no Bonus P50_Levered Grand Ridge Exp 07082009_LIVE_BeechR Pivot Table 12.2.09 2" xfId="22073" xr:uid="{00000000-0005-0000-0000-00004C460000}"/>
    <cellStyle name="_Alta Mesa v3 10yr 6.75% $10m no Bonus P50_Levered Grand Ridge Exp_05042009" xfId="22074" xr:uid="{00000000-0005-0000-0000-00004D460000}"/>
    <cellStyle name="_Alta Mesa v3 10yr 6.75% $10m no Bonus P50_Levered Grand Ridge Exp_05042009 2" xfId="22075" xr:uid="{00000000-0005-0000-0000-00004E460000}"/>
    <cellStyle name="_Alta Mesa v3 10yr 6.75% $10m no Bonus P50_Levered Grand Ridge Exp_05042009_BeechR Pivot Table 12.2.09" xfId="22076" xr:uid="{00000000-0005-0000-0000-00004F460000}"/>
    <cellStyle name="_Alta Mesa v3 10yr 6.75% $10m no Bonus P50_Levered Grand Ridge Exp_05042009_BeechR Pivot Table 12.2.09 2" xfId="22077" xr:uid="{00000000-0005-0000-0000-000050460000}"/>
    <cellStyle name="_Alta Mesa v3 10yr 6.75% $10m no Bonus P50_NEW GRII_III Debt_032509 v1 (2)" xfId="22078" xr:uid="{00000000-0005-0000-0000-000051460000}"/>
    <cellStyle name="_Alta Mesa v3 10yr 6.75% $10m no Bonus P50_NEW GRII_III Debt_032509 v1 (2) 2" xfId="22079" xr:uid="{00000000-0005-0000-0000-000052460000}"/>
    <cellStyle name="_Alta Mesa v3 10yr 6.75% $10m no Bonus P50_NEW GRII_III Debt_032509 v1 (2)_BeechR Pivot Table 12.2.09" xfId="22080" xr:uid="{00000000-0005-0000-0000-000053460000}"/>
    <cellStyle name="_Alta Mesa v3 10yr 6.75% $10m no Bonus P50_NEW GRII_III Debt_032509 v1 (2)_BeechR Pivot Table 12.2.09 2" xfId="22081" xr:uid="{00000000-0005-0000-0000-000054460000}"/>
    <cellStyle name="_Alta Mesa v3 10yr 6.75% $10m no Bonus P50_NEW Levered GRII&amp;III_04092009_MCF v1" xfId="22082" xr:uid="{00000000-0005-0000-0000-000055460000}"/>
    <cellStyle name="_Alta Mesa v3 10yr 6.75% $10m no Bonus P50_NEW Levered GRII&amp;III_04092009_MCF v1 2" xfId="22083" xr:uid="{00000000-0005-0000-0000-000056460000}"/>
    <cellStyle name="_Alta Mesa v3 10yr 6.75% $10m no Bonus P50_NEW Levered GRII&amp;III_04092009_MCF v1_BeechR Pivot Table 12.2.09" xfId="22084" xr:uid="{00000000-0005-0000-0000-000057460000}"/>
    <cellStyle name="_Alta Mesa v3 10yr 6.75% $10m no Bonus P50_NEW Levered GRII&amp;III_04092009_MCF v1_BeechR Pivot Table 12.2.09 2" xfId="22085" xr:uid="{00000000-0005-0000-0000-000058460000}"/>
    <cellStyle name="_Alta Mesa v3 10yr 6.75% $10m no Bonus P50_Oceana_142MW_Vesta1.8_101909" xfId="22086" xr:uid="{00000000-0005-0000-0000-000059460000}"/>
    <cellStyle name="_Alta Mesa v3 10yr 6.75% $10m no Bonus P50_Oceana_142MW_Vesta1.8_101909 2" xfId="22087" xr:uid="{00000000-0005-0000-0000-00005A460000}"/>
    <cellStyle name="_Alta Mesa v3 10yr 6.75% $10m no Bonus P50_Raleigh Model (78MW) 09082009_V2" xfId="22088" xr:uid="{00000000-0005-0000-0000-00005B460000}"/>
    <cellStyle name="_Alta Mesa v3 10yr 6.75% $10m no Bonus P50_Raleigh Model (78MW) 09082009_V2 2" xfId="22089" xr:uid="{00000000-0005-0000-0000-00005C460000}"/>
    <cellStyle name="_Alta Mesa v3 10yr 6.75% $10m no Bonus P50_Raleigh Model (78MW) 09082009_V2_BeechR Pivot Table 12.2.09" xfId="22090" xr:uid="{00000000-0005-0000-0000-00005D460000}"/>
    <cellStyle name="_Alta Mesa v3 10yr 6.75% $10m no Bonus P50_Raleigh Model (78MW) 09082009_V2_BeechR Pivot Table 12.2.09 2" xfId="22091" xr:uid="{00000000-0005-0000-0000-00005E460000}"/>
    <cellStyle name="_Alta Mesa v3 10yr 6.75% $10m no Bonus P50_Sheet1" xfId="22092" xr:uid="{00000000-0005-0000-0000-00005F460000}"/>
    <cellStyle name="_Alta Mesa v3 10yr 6.75% $10m no Bonus P50_Sheet1 2" xfId="22093" xr:uid="{00000000-0005-0000-0000-000060460000}"/>
    <cellStyle name="_Alta Mesa v3 10yr 6.75% $10m no Bonus P50_Sweden Hills 51MW_081809_AEP bid" xfId="22094" xr:uid="{00000000-0005-0000-0000-000061460000}"/>
    <cellStyle name="_Alta Mesa v3 10yr 6.75% $10m no Bonus P50_Sweden Hills 51MW_081809_AEP bid 2" xfId="22095" xr:uid="{00000000-0005-0000-0000-000062460000}"/>
    <cellStyle name="_Alta Mesa v3 10yr 6.75% $10m no Bonus P50_Tri-County Wind_042409_Grant and TE_as bid" xfId="22096" xr:uid="{00000000-0005-0000-0000-000063460000}"/>
    <cellStyle name="_Alta Mesa v3 10yr 6.75% $10m no Bonus P50_Tri-County Wind_042409_Grant and TE_as bid 2" xfId="22097" xr:uid="{00000000-0005-0000-0000-000064460000}"/>
    <cellStyle name="_Alta Mesa v3 10yr 6.75% $10m no Bonus P50_Tri-County Wind_101309_Grant and TE_200MW_1.6XLE" xfId="22098" xr:uid="{00000000-0005-0000-0000-000065460000}"/>
    <cellStyle name="_Alta Mesa v3 10yr 6.75% $10m no Bonus P50_Tri-County Wind_101309_Grant and TE_200MW_1.6XLE 2" xfId="22099" xr:uid="{00000000-0005-0000-0000-000066460000}"/>
    <cellStyle name="_Alta Mesa v3 10yr 6.75% $10m no Bonus P50_Tri-County Wind_101509_Grant and TE_200MW_1.6XLE" xfId="22100" xr:uid="{00000000-0005-0000-0000-000067460000}"/>
    <cellStyle name="_Alta Mesa v3 10yr 6.75% $10m no Bonus P50_Tri-County Wind_101509_Grant and TE_200MW_1.6XLE 2" xfId="22101" xr:uid="{00000000-0005-0000-0000-000068460000}"/>
    <cellStyle name="_Alta Mesa v3 10yr 6.75% $10m no Bonus P50_Turkey Track Completion Reserve Acct_11 10 08" xfId="22102" xr:uid="{00000000-0005-0000-0000-000069460000}"/>
    <cellStyle name="_Alta Mesa v3 10yr 6.75% $10m no Bonus P50_Turkey Track Completion Reserve Acct_11 10 08 2" xfId="22103" xr:uid="{00000000-0005-0000-0000-00006A460000}"/>
    <cellStyle name="_Alta Mesa v3 10yr 6.75% $10m no Bonus P50_Unlev McAdoo &amp; GR Combined 10242008-funding v8" xfId="22104" xr:uid="{00000000-0005-0000-0000-00006B460000}"/>
    <cellStyle name="_Alta Mesa v3 10yr 6.75% $10m no Bonus P50_Unlev McAdoo &amp; GR Combined 10242008-funding v8 2" xfId="22105" xr:uid="{00000000-0005-0000-0000-00006C460000}"/>
    <cellStyle name="_Alta Mesa v3 10yr 6.75% $10m no Bonus P50_Unlev McAdoo &amp; GR Combined 10242008-funding v8_BeechR Pivot Table 12.2.09" xfId="22106" xr:uid="{00000000-0005-0000-0000-00006D460000}"/>
    <cellStyle name="_Alta Mesa v3 10yr 6.75% $10m no Bonus P50_Unlev McAdoo &amp; GR Combined 10242008-funding v8_BeechR Pivot Table 12.2.09 2" xfId="22107" xr:uid="{00000000-0005-0000-0000-00006E460000}"/>
    <cellStyle name="_Alta Mesa v3 10yr 6.75% $10m no Bonus P50_Unlev McAdoo &amp; GR Combined 10242008-funding v8_Sheet1" xfId="22108" xr:uid="{00000000-0005-0000-0000-00006F460000}"/>
    <cellStyle name="_Alta Mesa v3 10yr 6.75% $10m no Bonus P50_Unlev McAdoo &amp; GR Combined 10242008-funding v8_Sheet1 2" xfId="22109" xr:uid="{00000000-0005-0000-0000-000070460000}"/>
    <cellStyle name="_Alta Mesa v3 10yr 6.75% $10m no Bonus P50_Unlevered_Beech_Ridge_100_5MW_021009_optimized NCF" xfId="22110" xr:uid="{00000000-0005-0000-0000-000071460000}"/>
    <cellStyle name="_Alta Mesa v3 10yr 6.75% $10m no Bonus P50_Unlevered_Beech_Ridge_100_5MW_021009_optimized NCF 2" xfId="22111" xr:uid="{00000000-0005-0000-0000-000072460000}"/>
    <cellStyle name="_Alta Mesa v3 10yr 6.75% $10m no Bonus P50_Vantage Cash FLow 100609" xfId="22112" xr:uid="{00000000-0005-0000-0000-000073460000}"/>
    <cellStyle name="_Alta Mesa v3 10yr 6.75% $10m no Bonus P50_Vantage Cash FLow 100609 2" xfId="22113" xr:uid="{00000000-0005-0000-0000-000074460000}"/>
    <cellStyle name="_Alta Mesa v3 10yr 6.75% $10m no Bonus P50_Vantage Model_PGE 15yr PPA_062409" xfId="22114" xr:uid="{00000000-0005-0000-0000-000075460000}"/>
    <cellStyle name="_Alta Mesa v3 10yr 6.75% $10m no Bonus P50_Vantage Model_PGE 15yr PPA_062409 2" xfId="22115" xr:uid="{00000000-0005-0000-0000-000076460000}"/>
    <cellStyle name="_Alta Mesa v3 10yr 6.75% $10m no Bonus P50_Vantage Model_PGE 15yr PPA_073009_JAR" xfId="22116" xr:uid="{00000000-0005-0000-0000-000077460000}"/>
    <cellStyle name="_Alta Mesa v3 10yr 6.75% $10m no Bonus P50_Vantage Model_PGE 15yr PPA_073009_JAR 2" xfId="22117" xr:uid="{00000000-0005-0000-0000-000078460000}"/>
    <cellStyle name="_Alta Mesa v3 10yr 6.75% $10m no Bonus P50_Vantage Model_PGE 15yr PPA_100909" xfId="22118" xr:uid="{00000000-0005-0000-0000-000079460000}"/>
    <cellStyle name="_Alta Mesa v3 10yr 6.75% $10m no Bonus P50_Vantage Model_PGE 15yr PPA_100909 2" xfId="22119" xr:uid="{00000000-0005-0000-0000-00007A460000}"/>
    <cellStyle name="_Alta Mesa v3 10yr 6.75% $10m no Bonus P50_White Oak_67.5_150MW_110409_OUR CASE" xfId="22120" xr:uid="{00000000-0005-0000-0000-00007B460000}"/>
    <cellStyle name="_Alta Mesa v3 10yr 6.75% $10m no Bonus P50_White Oak_67.5_150MW_110409_OUR CASE 2" xfId="22121" xr:uid="{00000000-0005-0000-0000-00007C460000}"/>
    <cellStyle name="_Alta Mesa v3 10yr 7.25% $10m Bonus P50" xfId="22122" xr:uid="{00000000-0005-0000-0000-00007D460000}"/>
    <cellStyle name="_Alta Mesa v3 10yr 7.25% $10m Bonus P50 2" xfId="22123" xr:uid="{00000000-0005-0000-0000-00007E460000}"/>
    <cellStyle name="_Alta Mesa v3 10yr 7.25% $10m Bonus P50_#1 Levered Beech Ridge_021109_Grant,Bonus,No PTCs,MACRs,Term Debt NOL" xfId="22124" xr:uid="{00000000-0005-0000-0000-00007F460000}"/>
    <cellStyle name="_Alta Mesa v3 10yr 7.25% $10m Bonus P50_#1 Levered Beech Ridge_021109_Grant,Bonus,No PTCs,MACRs,Term Debt NOL 2" xfId="22125" xr:uid="{00000000-0005-0000-0000-000080460000}"/>
    <cellStyle name="_Alta Mesa v3 10yr 7.25% $10m Bonus P50_#1 LeveredGrand_Ridge_II-III_021009_Grant,Bonus,No PTCs,MACRs,Term Debt, NOL" xfId="22126" xr:uid="{00000000-0005-0000-0000-000081460000}"/>
    <cellStyle name="_Alta Mesa v3 10yr 7.25% $10m Bonus P50_#1 LeveredGrand_Ridge_II-III_021009_Grant,Bonus,No PTCs,MACRs,Term Debt, NOL 2" xfId="22127" xr:uid="{00000000-0005-0000-0000-000082460000}"/>
    <cellStyle name="_Alta Mesa v3 10yr 7.25% $10m Bonus P50_#1 LeveredGrand_Ridge_II-III_021009_Grant,Bonus,No PTCs,MACRs,Term Debt, NOL_BeechR Pivot Table 12.2.09" xfId="22128" xr:uid="{00000000-0005-0000-0000-000083460000}"/>
    <cellStyle name="_Alta Mesa v3 10yr 7.25% $10m Bonus P50_#1 LeveredGrand_Ridge_II-III_021009_Grant,Bonus,No PTCs,MACRs,Term Debt, NOL_BeechR Pivot Table 12.2.09 2" xfId="22129" xr:uid="{00000000-0005-0000-0000-000084460000}"/>
    <cellStyle name="_Alta Mesa v3 10yr 7.25% $10m Bonus P50_2008 IWNA 7.75% 53% ERISA P50 (Invnergy)_FROM JPM" xfId="22130" xr:uid="{00000000-0005-0000-0000-000085460000}"/>
    <cellStyle name="_Alta Mesa v3 10yr 7.25% $10m Bonus P50_2008 IWNA 7.75% 53% ERISA P50 (Invnergy)_FROM JPM 2" xfId="22131" xr:uid="{00000000-0005-0000-0000-000086460000}"/>
    <cellStyle name="_Alta Mesa v3 10yr 7.25% $10m Bonus P50_2008 IWNA Portfolio 09262008 (JPM TE &amp; CE)__TE Assumps" xfId="22132" xr:uid="{00000000-0005-0000-0000-000087460000}"/>
    <cellStyle name="_Alta Mesa v3 10yr 7.25% $10m Bonus P50_2008 IWNA Portfolio 09262008 (JPM TE &amp; CE)__TE Assumps 2" xfId="22133" xr:uid="{00000000-0005-0000-0000-000088460000}"/>
    <cellStyle name="_Alta Mesa v3 10yr 7.25% $10m Bonus P50_2008 IWNA Portfolio 09262008 (JPM TE &amp; CE)__TE Assumps_2008 IWNA v12 7.75% 53% TaxEx P50 (Invenergy)_10242008" xfId="22134" xr:uid="{00000000-0005-0000-0000-000089460000}"/>
    <cellStyle name="_Alta Mesa v3 10yr 7.25% $10m Bonus P50_2008 IWNA Portfolio 09262008 (JPM TE &amp; CE)__TE Assumps_2008 IWNA v12 7.75% 53% TaxEx P50 (Invenergy)_10242008 2" xfId="22135" xr:uid="{00000000-0005-0000-0000-00008A460000}"/>
    <cellStyle name="_Alta Mesa v3 10yr 7.25% $10m Bonus P50_2008 IWNA v12 7.75% 53% TaxEx P50 (Invenergy)_10242008" xfId="22136" xr:uid="{00000000-0005-0000-0000-00008B460000}"/>
    <cellStyle name="_Alta Mesa v3 10yr 7.25% $10m Bonus P50_2008 IWNA v12 7.75% 53% TaxEx P50 (Invenergy)_10242008 2" xfId="22137" xr:uid="{00000000-0005-0000-0000-00008C460000}"/>
    <cellStyle name="_Alta Mesa v3 10yr 7.25% $10m Bonus P50_2008 IWNA v12 7.75% 53% TaxEx P50 (Invenergy)_NO HAIRCUTS" xfId="22138" xr:uid="{00000000-0005-0000-0000-00008D460000}"/>
    <cellStyle name="_Alta Mesa v3 10yr 7.25% $10m Bonus P50_2008 IWNA v12 7.75% 53% TaxEx P50 (Invenergy)_NO HAIRCUTS 2" xfId="22139" xr:uid="{00000000-0005-0000-0000-00008E460000}"/>
    <cellStyle name="_Alta Mesa v3 10yr 7.25% $10m Bonus P50_BeechR Pivot Table 12.2.09" xfId="22140" xr:uid="{00000000-0005-0000-0000-00008F460000}"/>
    <cellStyle name="_Alta Mesa v3 10yr 7.25% $10m Bonus P50_BeechR Pivot Table 12.2.09 2" xfId="22141" xr:uid="{00000000-0005-0000-0000-000090460000}"/>
    <cellStyle name="_Alta Mesa v3 10yr 7.25% $10m Bonus P50_Big Otter 101209 Grant and TE 100.5MW_20mileT" xfId="22142" xr:uid="{00000000-0005-0000-0000-000091460000}"/>
    <cellStyle name="_Alta Mesa v3 10yr 7.25% $10m Bonus P50_Big Otter 101209 Grant and TE 100.5MW_20mileT 2" xfId="22143" xr:uid="{00000000-0005-0000-0000-000092460000}"/>
    <cellStyle name="_Alta Mesa v3 10yr 7.25% $10m Bonus P50_Bish Hill_$77.5_lowncf_ Bundled Price_Lenders_092909" xfId="22144" xr:uid="{00000000-0005-0000-0000-000093460000}"/>
    <cellStyle name="_Alta Mesa v3 10yr 7.25% $10m Bonus P50_Bish Hill_$77.5_lowncf_ Bundled Price_Lenders_092909 2" xfId="22145" xr:uid="{00000000-0005-0000-0000-000094460000}"/>
    <cellStyle name="_Alta Mesa v3 10yr 7.25% $10m Bonus P50_BishHilll_1.25M per WTG with $72 bundled price_200MWs_BF" xfId="22146" xr:uid="{00000000-0005-0000-0000-000095460000}"/>
    <cellStyle name="_Alta Mesa v3 10yr 7.25% $10m Bonus P50_BishHilll_1.25M per WTG with $72 bundled price_200MWs_BF 2" xfId="22147" xr:uid="{00000000-0005-0000-0000-000096460000}"/>
    <cellStyle name="_Alta Mesa v3 10yr 7.25% $10m Bonus P50_Bishop Hill_Grant_082409_200MW" xfId="22148" xr:uid="{00000000-0005-0000-0000-000097460000}"/>
    <cellStyle name="_Alta Mesa v3 10yr 7.25% $10m Bonus P50_Bishop Hill_Grant_082409_200MW 2" xfId="22149" xr:uid="{00000000-0005-0000-0000-000098460000}"/>
    <cellStyle name="_Alta Mesa v3 10yr 7.25% $10m Bonus P50_Buzzard Creek_250MW_PTC_010610" xfId="22150" xr:uid="{00000000-0005-0000-0000-000099460000}"/>
    <cellStyle name="_Alta Mesa v3 10yr 7.25% $10m Bonus P50_Buzzard Creek_250MW_PTC_010610 2" xfId="22151" xr:uid="{00000000-0005-0000-0000-00009A460000}"/>
    <cellStyle name="_Alta Mesa v3 10yr 7.25% $10m Bonus P50_California Ridge 120109 and 200MW" xfId="22152" xr:uid="{00000000-0005-0000-0000-00009B460000}"/>
    <cellStyle name="_Alta Mesa v3 10yr 7.25% $10m Bonus P50_California Ridge 120109 and 200MW 2" xfId="22153" xr:uid="{00000000-0005-0000-0000-00009C460000}"/>
    <cellStyle name="_Alta Mesa v3 10yr 7.25% $10m Bonus P50_California Ridge_042909_Grant and TE_99M_as bid" xfId="22154" xr:uid="{00000000-0005-0000-0000-00009D460000}"/>
    <cellStyle name="_Alta Mesa v3 10yr 7.25% $10m Bonus P50_California Ridge_042909_Grant and TE_99M_as bid 2" xfId="22155" xr:uid="{00000000-0005-0000-0000-00009E460000}"/>
    <cellStyle name="_Alta Mesa v3 10yr 7.25% $10m Bonus P50_California Ridge_042909_Grant and TE_99Mw" xfId="22156" xr:uid="{00000000-0005-0000-0000-00009F460000}"/>
    <cellStyle name="_Alta Mesa v3 10yr 7.25% $10m Bonus P50_California Ridge_042909_Grant and TE_99Mw 2" xfId="22157" xr:uid="{00000000-0005-0000-0000-0000A0460000}"/>
    <cellStyle name="_Alta Mesa v3 10yr 7.25% $10m Bonus P50_Copy of NEW Levered GRIIIII_03312009_MCF v2" xfId="22158" xr:uid="{00000000-0005-0000-0000-0000A1460000}"/>
    <cellStyle name="_Alta Mesa v3 10yr 7.25% $10m Bonus P50_Copy of NEW Levered GRIIIII_03312009_MCF v2 2" xfId="22159" xr:uid="{00000000-0005-0000-0000-0000A2460000}"/>
    <cellStyle name="_Alta Mesa v3 10yr 7.25% $10m Bonus P50_Copy of NEW Levered GRIIIII_03312009_MCF v2_BeechR Pivot Table 12.2.09" xfId="22160" xr:uid="{00000000-0005-0000-0000-0000A3460000}"/>
    <cellStyle name="_Alta Mesa v3 10yr 7.25% $10m Bonus P50_Copy of NEW Levered GRIIIII_03312009_MCF v2_BeechR Pivot Table 12.2.09 2" xfId="22161" xr:uid="{00000000-0005-0000-0000-0000A4460000}"/>
    <cellStyle name="_Alta Mesa v3 10yr 7.25% $10m Bonus P50_GRE 03252009_tpm_tables" xfId="22162" xr:uid="{00000000-0005-0000-0000-0000A5460000}"/>
    <cellStyle name="_Alta Mesa v3 10yr 7.25% $10m Bonus P50_GRE 03252009_tpm_tables 2" xfId="22163" xr:uid="{00000000-0005-0000-0000-0000A6460000}"/>
    <cellStyle name="_Alta Mesa v3 10yr 7.25% $10m Bonus P50_GRE 03252009_tpm_tables_BeechR Pivot Table 12.2.09" xfId="22164" xr:uid="{00000000-0005-0000-0000-0000A7460000}"/>
    <cellStyle name="_Alta Mesa v3 10yr 7.25% $10m Bonus P50_GRE 03252009_tpm_tables_BeechR Pivot Table 12.2.09 2" xfId="22165" xr:uid="{00000000-0005-0000-0000-0000A8460000}"/>
    <cellStyle name="_Alta Mesa v3 10yr 7.25% $10m Bonus P50_Hardin Grant 08312009_300MW" xfId="22166" xr:uid="{00000000-0005-0000-0000-0000A9460000}"/>
    <cellStyle name="_Alta Mesa v3 10yr 7.25% $10m Bonus P50_Hardin Grant 08312009_300MW 2" xfId="22167" xr:uid="{00000000-0005-0000-0000-0000AA460000}"/>
    <cellStyle name="_Alta Mesa v3 10yr 7.25% $10m Bonus P50_Inputs-General" xfId="22168" xr:uid="{00000000-0005-0000-0000-0000AB460000}"/>
    <cellStyle name="_Alta Mesa v3 10yr 7.25% $10m Bonus P50_Inputs-General 2" xfId="22169" xr:uid="{00000000-0005-0000-0000-0000AC460000}"/>
    <cellStyle name="_Alta Mesa v3 10yr 7.25% $10m Bonus P50_Invenergy Model -- 9-5-08 base" xfId="22170" xr:uid="{00000000-0005-0000-0000-0000AD460000}"/>
    <cellStyle name="_Alta Mesa v3 10yr 7.25% $10m Bonus P50_Invenergy Model -- 9-5-08 base 2" xfId="22171" xr:uid="{00000000-0005-0000-0000-0000AE460000}"/>
    <cellStyle name="_Alta Mesa v3 10yr 7.25% $10m Bonus P50_IWNA 3-Pack ECCA Sheldon Funding 03202009" xfId="22172" xr:uid="{00000000-0005-0000-0000-0000AF460000}"/>
    <cellStyle name="_Alta Mesa v3 10yr 7.25% $10m Bonus P50_IWNA 3-Pack ECCA Sheldon Funding 03202009 2" xfId="22173" xr:uid="{00000000-0005-0000-0000-0000B0460000}"/>
    <cellStyle name="_Alta Mesa v3 10yr 7.25% $10m Bonus P50_IWNA Ptfl v2 10yr 7.25% $320 upfront 99% hedge loss P50" xfId="22174" xr:uid="{00000000-0005-0000-0000-0000B1460000}"/>
    <cellStyle name="_Alta Mesa v3 10yr 7.25% $10m Bonus P50_IWNA Ptfl v2 10yr 7.25% $320 upfront 99% hedge loss P50 2" xfId="22175" xr:uid="{00000000-0005-0000-0000-0000B2460000}"/>
    <cellStyle name="_Alta Mesa v3 10yr 7.25% $10m Bonus P50_IWNA v1 10yr 7.25% $290 upfront no bonus 42% 2009 tax realloc P50" xfId="22176" xr:uid="{00000000-0005-0000-0000-0000B3460000}"/>
    <cellStyle name="_Alta Mesa v3 10yr 7.25% $10m Bonus P50_IWNA v1 10yr 7.25% $290 upfront no bonus 42% 2009 tax realloc P50 2" xfId="22177" xr:uid="{00000000-0005-0000-0000-0000B4460000}"/>
    <cellStyle name="_Alta Mesa v3 10yr 7.25% $10m Bonus P50_IWNA v1 10yr 7.25% $290 upfront no bonus 42% 2009 tax realloc P50_2008 IWNA JPM TE Model 11032008 (ERISA Dep &amp; Full Haircuts)_275M" xfId="22178" xr:uid="{00000000-0005-0000-0000-0000B5460000}"/>
    <cellStyle name="_Alta Mesa v3 10yr 7.25% $10m Bonus P50_IWNA v1 10yr 7.25% $290 upfront no bonus 42% 2009 tax realloc P50_2008 IWNA JPM TE Model 11032008 (ERISA Dep &amp; Full Haircuts)_275M 2" xfId="22179" xr:uid="{00000000-0005-0000-0000-0000B6460000}"/>
    <cellStyle name="_Alta Mesa v3 10yr 7.25% $10m Bonus P50_IWNA v1 10yr 7.25% $290 upfront no bonus 42% 2009 tax realloc P50_2008 IWNA v12 7.75% 53% TaxEx P50 (Invenergy)_10242008" xfId="22180" xr:uid="{00000000-0005-0000-0000-0000B7460000}"/>
    <cellStyle name="_Alta Mesa v3 10yr 7.25% $10m Bonus P50_IWNA v1 10yr 7.25% $290 upfront no bonus 42% 2009 tax realloc P50_2008 IWNA v12 7.75% 53% TaxEx P50 (Invenergy)_10242008 2" xfId="22181" xr:uid="{00000000-0005-0000-0000-0000B8460000}"/>
    <cellStyle name="_Alta Mesa v3 10yr 7.25% $10m Bonus P50_Ledge_0416_Grant and TE" xfId="22182" xr:uid="{00000000-0005-0000-0000-0000B9460000}"/>
    <cellStyle name="_Alta Mesa v3 10yr 7.25% $10m Bonus P50_Ledge_0416_Grant and TE 2" xfId="22183" xr:uid="{00000000-0005-0000-0000-0000BA460000}"/>
    <cellStyle name="_Alta Mesa v3 10yr 7.25% $10m Bonus P50_Levered Beech Ridge _100709" xfId="22184" xr:uid="{00000000-0005-0000-0000-0000BB460000}"/>
    <cellStyle name="_Alta Mesa v3 10yr 7.25% $10m Bonus P50_Levered Beech Ridge _100709 2" xfId="22185" xr:uid="{00000000-0005-0000-0000-0000BC460000}"/>
    <cellStyle name="_Alta Mesa v3 10yr 7.25% $10m Bonus P50_Levered Beech Ridge _100709_BeechR Pivot Table 12.2.09" xfId="22186" xr:uid="{00000000-0005-0000-0000-0000BD460000}"/>
    <cellStyle name="_Alta Mesa v3 10yr 7.25% $10m Bonus P50_Levered Beech Ridge _100709_BeechR Pivot Table 12.2.09 2" xfId="22187" xr:uid="{00000000-0005-0000-0000-0000BE460000}"/>
    <cellStyle name="_Alta Mesa v3 10yr 7.25% $10m Bonus P50_Levered Beech Ridge _102709" xfId="22188" xr:uid="{00000000-0005-0000-0000-0000BF460000}"/>
    <cellStyle name="_Alta Mesa v3 10yr 7.25% $10m Bonus P50_Levered Beech Ridge _102709 2" xfId="22189" xr:uid="{00000000-0005-0000-0000-0000C0460000}"/>
    <cellStyle name="_Alta Mesa v3 10yr 7.25% $10m Bonus P50_Levered Beech Ridge _102709_BeechR Pivot Table 12.2.09" xfId="22190" xr:uid="{00000000-0005-0000-0000-0000C1460000}"/>
    <cellStyle name="_Alta Mesa v3 10yr 7.25% $10m Bonus P50_Levered Beech Ridge _102709_BeechR Pivot Table 12.2.09 2" xfId="22191" xr:uid="{00000000-0005-0000-0000-0000C2460000}"/>
    <cellStyle name="_Alta Mesa v3 10yr 7.25% $10m Bonus P50_Levered Beech Ridge _110209" xfId="22192" xr:uid="{00000000-0005-0000-0000-0000C3460000}"/>
    <cellStyle name="_Alta Mesa v3 10yr 7.25% $10m Bonus P50_Levered Beech Ridge _110209 2" xfId="22193" xr:uid="{00000000-0005-0000-0000-0000C4460000}"/>
    <cellStyle name="_Alta Mesa v3 10yr 7.25% $10m Bonus P50_Levered Beech Ridge _110209_BeechR Pivot Table 12.2.09" xfId="22194" xr:uid="{00000000-0005-0000-0000-0000C5460000}"/>
    <cellStyle name="_Alta Mesa v3 10yr 7.25% $10m Bonus P50_Levered Beech Ridge _110209_BeechR Pivot Table 12.2.09 2" xfId="22195" xr:uid="{00000000-0005-0000-0000-0000C6460000}"/>
    <cellStyle name="_Alta Mesa v3 10yr 7.25% $10m Bonus P50_Levered Grand Ridge Exp 07082009_LIVE" xfId="22196" xr:uid="{00000000-0005-0000-0000-0000C7460000}"/>
    <cellStyle name="_Alta Mesa v3 10yr 7.25% $10m Bonus P50_Levered Grand Ridge Exp 07082009_LIVE 2" xfId="22197" xr:uid="{00000000-0005-0000-0000-0000C8460000}"/>
    <cellStyle name="_Alta Mesa v3 10yr 7.25% $10m Bonus P50_Levered Grand Ridge Exp 07082009_LIVE_BeechR Pivot Table 12.2.09" xfId="22198" xr:uid="{00000000-0005-0000-0000-0000C9460000}"/>
    <cellStyle name="_Alta Mesa v3 10yr 7.25% $10m Bonus P50_Levered Grand Ridge Exp 07082009_LIVE_BeechR Pivot Table 12.2.09 2" xfId="22199" xr:uid="{00000000-0005-0000-0000-0000CA460000}"/>
    <cellStyle name="_Alta Mesa v3 10yr 7.25% $10m Bonus P50_Levered Grand Ridge Exp_05042009" xfId="22200" xr:uid="{00000000-0005-0000-0000-0000CB460000}"/>
    <cellStyle name="_Alta Mesa v3 10yr 7.25% $10m Bonus P50_Levered Grand Ridge Exp_05042009 2" xfId="22201" xr:uid="{00000000-0005-0000-0000-0000CC460000}"/>
    <cellStyle name="_Alta Mesa v3 10yr 7.25% $10m Bonus P50_Levered Grand Ridge Exp_05042009_BeechR Pivot Table 12.2.09" xfId="22202" xr:uid="{00000000-0005-0000-0000-0000CD460000}"/>
    <cellStyle name="_Alta Mesa v3 10yr 7.25% $10m Bonus P50_Levered Grand Ridge Exp_05042009_BeechR Pivot Table 12.2.09 2" xfId="22203" xr:uid="{00000000-0005-0000-0000-0000CE460000}"/>
    <cellStyle name="_Alta Mesa v3 10yr 7.25% $10m Bonus P50_NEW GRII_III Debt_032509 v1 (2)" xfId="22204" xr:uid="{00000000-0005-0000-0000-0000CF460000}"/>
    <cellStyle name="_Alta Mesa v3 10yr 7.25% $10m Bonus P50_NEW GRII_III Debt_032509 v1 (2) 2" xfId="22205" xr:uid="{00000000-0005-0000-0000-0000D0460000}"/>
    <cellStyle name="_Alta Mesa v3 10yr 7.25% $10m Bonus P50_NEW GRII_III Debt_032509 v1 (2)_BeechR Pivot Table 12.2.09" xfId="22206" xr:uid="{00000000-0005-0000-0000-0000D1460000}"/>
    <cellStyle name="_Alta Mesa v3 10yr 7.25% $10m Bonus P50_NEW GRII_III Debt_032509 v1 (2)_BeechR Pivot Table 12.2.09 2" xfId="22207" xr:uid="{00000000-0005-0000-0000-0000D2460000}"/>
    <cellStyle name="_Alta Mesa v3 10yr 7.25% $10m Bonus P50_NEW Levered GRII&amp;III_04092009_MCF v1" xfId="22208" xr:uid="{00000000-0005-0000-0000-0000D3460000}"/>
    <cellStyle name="_Alta Mesa v3 10yr 7.25% $10m Bonus P50_NEW Levered GRII&amp;III_04092009_MCF v1 2" xfId="22209" xr:uid="{00000000-0005-0000-0000-0000D4460000}"/>
    <cellStyle name="_Alta Mesa v3 10yr 7.25% $10m Bonus P50_NEW Levered GRII&amp;III_04092009_MCF v1_BeechR Pivot Table 12.2.09" xfId="22210" xr:uid="{00000000-0005-0000-0000-0000D5460000}"/>
    <cellStyle name="_Alta Mesa v3 10yr 7.25% $10m Bonus P50_NEW Levered GRII&amp;III_04092009_MCF v1_BeechR Pivot Table 12.2.09 2" xfId="22211" xr:uid="{00000000-0005-0000-0000-0000D6460000}"/>
    <cellStyle name="_Alta Mesa v3 10yr 7.25% $10m Bonus P50_Oceana_142MW_Vesta1.8_101909" xfId="22212" xr:uid="{00000000-0005-0000-0000-0000D7460000}"/>
    <cellStyle name="_Alta Mesa v3 10yr 7.25% $10m Bonus P50_Oceana_142MW_Vesta1.8_101909 2" xfId="22213" xr:uid="{00000000-0005-0000-0000-0000D8460000}"/>
    <cellStyle name="_Alta Mesa v3 10yr 7.25% $10m Bonus P50_Raleigh Model (78MW) 09082009_V2" xfId="22214" xr:uid="{00000000-0005-0000-0000-0000D9460000}"/>
    <cellStyle name="_Alta Mesa v3 10yr 7.25% $10m Bonus P50_Raleigh Model (78MW) 09082009_V2 2" xfId="22215" xr:uid="{00000000-0005-0000-0000-0000DA460000}"/>
    <cellStyle name="_Alta Mesa v3 10yr 7.25% $10m Bonus P50_Raleigh Model (78MW) 09082009_V2_BeechR Pivot Table 12.2.09" xfId="22216" xr:uid="{00000000-0005-0000-0000-0000DB460000}"/>
    <cellStyle name="_Alta Mesa v3 10yr 7.25% $10m Bonus P50_Raleigh Model (78MW) 09082009_V2_BeechR Pivot Table 12.2.09 2" xfId="22217" xr:uid="{00000000-0005-0000-0000-0000DC460000}"/>
    <cellStyle name="_Alta Mesa v3 10yr 7.25% $10m Bonus P50_Sheet1" xfId="22218" xr:uid="{00000000-0005-0000-0000-0000DD460000}"/>
    <cellStyle name="_Alta Mesa v3 10yr 7.25% $10m Bonus P50_Sheet1 2" xfId="22219" xr:uid="{00000000-0005-0000-0000-0000DE460000}"/>
    <cellStyle name="_Alta Mesa v3 10yr 7.25% $10m Bonus P50_Sweden Hills 51MW_081809_AEP bid" xfId="22220" xr:uid="{00000000-0005-0000-0000-0000DF460000}"/>
    <cellStyle name="_Alta Mesa v3 10yr 7.25% $10m Bonus P50_Sweden Hills 51MW_081809_AEP bid 2" xfId="22221" xr:uid="{00000000-0005-0000-0000-0000E0460000}"/>
    <cellStyle name="_Alta Mesa v3 10yr 7.25% $10m Bonus P50_Tri-County Wind_042409_Grant and TE_as bid" xfId="22222" xr:uid="{00000000-0005-0000-0000-0000E1460000}"/>
    <cellStyle name="_Alta Mesa v3 10yr 7.25% $10m Bonus P50_Tri-County Wind_042409_Grant and TE_as bid 2" xfId="22223" xr:uid="{00000000-0005-0000-0000-0000E2460000}"/>
    <cellStyle name="_Alta Mesa v3 10yr 7.25% $10m Bonus P50_Tri-County Wind_101309_Grant and TE_200MW_1.6XLE" xfId="22224" xr:uid="{00000000-0005-0000-0000-0000E3460000}"/>
    <cellStyle name="_Alta Mesa v3 10yr 7.25% $10m Bonus P50_Tri-County Wind_101309_Grant and TE_200MW_1.6XLE 2" xfId="22225" xr:uid="{00000000-0005-0000-0000-0000E4460000}"/>
    <cellStyle name="_Alta Mesa v3 10yr 7.25% $10m Bonus P50_Tri-County Wind_101509_Grant and TE_200MW_1.6XLE" xfId="22226" xr:uid="{00000000-0005-0000-0000-0000E5460000}"/>
    <cellStyle name="_Alta Mesa v3 10yr 7.25% $10m Bonus P50_Tri-County Wind_101509_Grant and TE_200MW_1.6XLE 2" xfId="22227" xr:uid="{00000000-0005-0000-0000-0000E6460000}"/>
    <cellStyle name="_Alta Mesa v3 10yr 7.25% $10m Bonus P50_Turkey Track Completion Reserve Acct_11 10 08" xfId="22228" xr:uid="{00000000-0005-0000-0000-0000E7460000}"/>
    <cellStyle name="_Alta Mesa v3 10yr 7.25% $10m Bonus P50_Turkey Track Completion Reserve Acct_11 10 08 2" xfId="22229" xr:uid="{00000000-0005-0000-0000-0000E8460000}"/>
    <cellStyle name="_Alta Mesa v3 10yr 7.25% $10m Bonus P50_Unlev McAdoo &amp; GR Combined 10242008-funding v8" xfId="22230" xr:uid="{00000000-0005-0000-0000-0000E9460000}"/>
    <cellStyle name="_Alta Mesa v3 10yr 7.25% $10m Bonus P50_Unlev McAdoo &amp; GR Combined 10242008-funding v8 2" xfId="22231" xr:uid="{00000000-0005-0000-0000-0000EA460000}"/>
    <cellStyle name="_Alta Mesa v3 10yr 7.25% $10m Bonus P50_Unlev McAdoo &amp; GR Combined 10242008-funding v8_BeechR Pivot Table 12.2.09" xfId="22232" xr:uid="{00000000-0005-0000-0000-0000EB460000}"/>
    <cellStyle name="_Alta Mesa v3 10yr 7.25% $10m Bonus P50_Unlev McAdoo &amp; GR Combined 10242008-funding v8_BeechR Pivot Table 12.2.09 2" xfId="22233" xr:uid="{00000000-0005-0000-0000-0000EC460000}"/>
    <cellStyle name="_Alta Mesa v3 10yr 7.25% $10m Bonus P50_Unlev McAdoo &amp; GR Combined 10242008-funding v8_Sheet1" xfId="22234" xr:uid="{00000000-0005-0000-0000-0000ED460000}"/>
    <cellStyle name="_Alta Mesa v3 10yr 7.25% $10m Bonus P50_Unlev McAdoo &amp; GR Combined 10242008-funding v8_Sheet1 2" xfId="22235" xr:uid="{00000000-0005-0000-0000-0000EE460000}"/>
    <cellStyle name="_Alta Mesa v3 10yr 7.25% $10m Bonus P50_Unlevered_Beech_Ridge_100_5MW_021009_optimized NCF" xfId="22236" xr:uid="{00000000-0005-0000-0000-0000EF460000}"/>
    <cellStyle name="_Alta Mesa v3 10yr 7.25% $10m Bonus P50_Unlevered_Beech_Ridge_100_5MW_021009_optimized NCF 2" xfId="22237" xr:uid="{00000000-0005-0000-0000-0000F0460000}"/>
    <cellStyle name="_Alta Mesa v3 10yr 7.25% $10m Bonus P50_Vantage Cash FLow 100609" xfId="22238" xr:uid="{00000000-0005-0000-0000-0000F1460000}"/>
    <cellStyle name="_Alta Mesa v3 10yr 7.25% $10m Bonus P50_Vantage Cash FLow 100609 2" xfId="22239" xr:uid="{00000000-0005-0000-0000-0000F2460000}"/>
    <cellStyle name="_Alta Mesa v3 10yr 7.25% $10m Bonus P50_Vantage Model_PGE 15yr PPA_062409" xfId="22240" xr:uid="{00000000-0005-0000-0000-0000F3460000}"/>
    <cellStyle name="_Alta Mesa v3 10yr 7.25% $10m Bonus P50_Vantage Model_PGE 15yr PPA_062409 2" xfId="22241" xr:uid="{00000000-0005-0000-0000-0000F4460000}"/>
    <cellStyle name="_Alta Mesa v3 10yr 7.25% $10m Bonus P50_Vantage Model_PGE 15yr PPA_073009_JAR" xfId="22242" xr:uid="{00000000-0005-0000-0000-0000F5460000}"/>
    <cellStyle name="_Alta Mesa v3 10yr 7.25% $10m Bonus P50_Vantage Model_PGE 15yr PPA_073009_JAR 2" xfId="22243" xr:uid="{00000000-0005-0000-0000-0000F6460000}"/>
    <cellStyle name="_Alta Mesa v3 10yr 7.25% $10m Bonus P50_Vantage Model_PGE 15yr PPA_100909" xfId="22244" xr:uid="{00000000-0005-0000-0000-0000F7460000}"/>
    <cellStyle name="_Alta Mesa v3 10yr 7.25% $10m Bonus P50_Vantage Model_PGE 15yr PPA_100909 2" xfId="22245" xr:uid="{00000000-0005-0000-0000-0000F8460000}"/>
    <cellStyle name="_Alta Mesa v3 10yr 7.25% $10m Bonus P50_White Oak_67.5_150MW_110409_OUR CASE" xfId="22246" xr:uid="{00000000-0005-0000-0000-0000F9460000}"/>
    <cellStyle name="_Alta Mesa v3 10yr 7.25% $10m Bonus P50_White Oak_67.5_150MW_110409_OUR CASE 2" xfId="22247" xr:uid="{00000000-0005-0000-0000-0000FA460000}"/>
    <cellStyle name="_AltEnergy Aggregate" xfId="22248" xr:uid="{00000000-0005-0000-0000-0000FB460000}"/>
    <cellStyle name="_AltEnergy Aggregate_SEEC_XiNing_040507_loan_US&amp;PRC GAAP" xfId="22249" xr:uid="{00000000-0005-0000-0000-0000FC460000}"/>
    <cellStyle name="_AM 03-22-2009 - Citi Cash Grant - 1st qtr cash grant" xfId="22250" xr:uid="{00000000-0005-0000-0000-0000FD460000}"/>
    <cellStyle name="_AMBASE 10-21-08_JPMorgan" xfId="22251" xr:uid="{00000000-0005-0000-0000-0000FE460000}"/>
    <cellStyle name="_AMBASE 10-21-08_JPMorgan 2" xfId="22252" xr:uid="{00000000-0005-0000-0000-0000FF460000}"/>
    <cellStyle name="_Analysis Summary - Pacific Wind - rev 02.18.05" xfId="22253" xr:uid="{00000000-0005-0000-0000-000000470000}"/>
    <cellStyle name="_Analysis Summary - Pacific Wind - rev 02.18.05 2" xfId="22254" xr:uid="{00000000-0005-0000-0000-000001470000}"/>
    <cellStyle name="_Analysis Summary - Pacific Wind - rev 02.18.05 2 2" xfId="22255" xr:uid="{00000000-0005-0000-0000-000002470000}"/>
    <cellStyle name="_Analysis Summary - Pacific Wind - rev 02.18.05 3" xfId="22256" xr:uid="{00000000-0005-0000-0000-000003470000}"/>
    <cellStyle name="_Analysis Summary - Pacific Wind - rev 02.18.05 3 2" xfId="22257" xr:uid="{00000000-0005-0000-0000-000004470000}"/>
    <cellStyle name="_Analysis Summary - Pacific Wind - rev 02.18.05 4" xfId="22258" xr:uid="{00000000-0005-0000-0000-000005470000}"/>
    <cellStyle name="_Analysis Summary - Pacific Wind - rev 02.18.05 4 2" xfId="22259" xr:uid="{00000000-0005-0000-0000-000006470000}"/>
    <cellStyle name="_Analysis Summary - Pacific Wind - rev 02.18.05 4 3" xfId="22260" xr:uid="{00000000-0005-0000-0000-000007470000}"/>
    <cellStyle name="_Analysis Summary - Pacific Wind - rev 02.18.05 5" xfId="22261" xr:uid="{00000000-0005-0000-0000-000008470000}"/>
    <cellStyle name="_Analysis Summary - Pacific Wind - rev 02.18.05 5 2" xfId="22262" xr:uid="{00000000-0005-0000-0000-000009470000}"/>
    <cellStyle name="_Analysis Summary - Pacific Wind - rev 02.18.05 6" xfId="22263" xr:uid="{00000000-0005-0000-0000-00000A470000}"/>
    <cellStyle name="_Analysis Summary - Pacific Wind - rev 02.18.05_Consolidated Summary Living ProForma_2011_DRAFT" xfId="22264" xr:uid="{00000000-0005-0000-0000-00000B470000}"/>
    <cellStyle name="_Analysis Summary - Pacific Wind - rev 02.18.05_Consolidated Summary Living ProForma_2011_Paste Special" xfId="22265" xr:uid="{00000000-0005-0000-0000-00000C470000}"/>
    <cellStyle name="_Analysis Summary - Pacific Wind - rev 02.18.05_Copy of South TX GenTie  0.8x Sale12-31-09 COD BASE CASEvBOD" xfId="22266" xr:uid="{00000000-0005-0000-0000-00000D470000}"/>
    <cellStyle name="_Analysis Summary - Pacific Wind - rev 02.18.05_Genesis_Bridge_Tab" xfId="22267" xr:uid="{00000000-0005-0000-0000-00000E470000}"/>
    <cellStyle name="_Analysis Summary - Pacific Wind - rev 02.18.05_HWBA UM NPV  IRR Analysis finance at cost share may 2011" xfId="22268" xr:uid="{00000000-0005-0000-0000-00000F470000}"/>
    <cellStyle name="_Analysis Summary - Pacific Wind - rev 02.18.05_Inputs" xfId="22269" xr:uid="{00000000-0005-0000-0000-000010470000}"/>
    <cellStyle name="_Analysis Summary - Pacific Wind - rev 02.18.05_Inputs 2" xfId="22270" xr:uid="{00000000-0005-0000-0000-000011470000}"/>
    <cellStyle name="_Analysis Summary - Pacific Wind - rev 02.18.05_ToD" xfId="22271" xr:uid="{00000000-0005-0000-0000-000012470000}"/>
    <cellStyle name="_Analysis Summary - Pacific Wind - rev 02.18.05_ToD 2" xfId="22272" xr:uid="{00000000-0005-0000-0000-000013470000}"/>
    <cellStyle name="_Analysis Summary - Pacific Wind - rev 02.18.05_ToD 3" xfId="22273" xr:uid="{00000000-0005-0000-0000-000014470000}"/>
    <cellStyle name="_Anhydrous NH3 Costs JVP 9-23-05" xfId="22274" xr:uid="{00000000-0005-0000-0000-000015470000}"/>
    <cellStyle name="_Annual 07-12 Forecast" xfId="22275" xr:uid="{00000000-0005-0000-0000-000016470000}"/>
    <cellStyle name="_Annual Alpha Vectors1" xfId="22276" xr:uid="{00000000-0005-0000-0000-000017470000}"/>
    <cellStyle name="_Annual Alpha Vectors1 2" xfId="22277" xr:uid="{00000000-0005-0000-0000-000018470000}"/>
    <cellStyle name="_Annual Alpha Vectors1 2 2" xfId="22278" xr:uid="{00000000-0005-0000-0000-000019470000}"/>
    <cellStyle name="_Annual Alpha Vectors1 3" xfId="22279" xr:uid="{00000000-0005-0000-0000-00001A470000}"/>
    <cellStyle name="_Annual Alpha Vectors1 3 2" xfId="22280" xr:uid="{00000000-0005-0000-0000-00001B470000}"/>
    <cellStyle name="_Annual Alpha Vectors1 4" xfId="22281" xr:uid="{00000000-0005-0000-0000-00001C470000}"/>
    <cellStyle name="_Annual Alpha Vectors1 4 2" xfId="22282" xr:uid="{00000000-0005-0000-0000-00001D470000}"/>
    <cellStyle name="_Annual Alpha Vectors1 4 3" xfId="22283" xr:uid="{00000000-0005-0000-0000-00001E470000}"/>
    <cellStyle name="_Annual Alpha Vectors1 5" xfId="22284" xr:uid="{00000000-0005-0000-0000-00001F470000}"/>
    <cellStyle name="_Annual Alpha Vectors1 5 2" xfId="22285" xr:uid="{00000000-0005-0000-0000-000020470000}"/>
    <cellStyle name="_Annual Alpha Vectors1 6" xfId="22286" xr:uid="{00000000-0005-0000-0000-000021470000}"/>
    <cellStyle name="_Annual Alpha Vectors1_August 2010 CWIP curves_NextEra" xfId="22287" xr:uid="{00000000-0005-0000-0000-000022470000}"/>
    <cellStyle name="_Annual Alpha Vectors1_August 2010 CWIP curves_NextEra 2" xfId="22288" xr:uid="{00000000-0005-0000-0000-000023470000}"/>
    <cellStyle name="_Annual Alpha Vectors1_August 2010 CWIP curves_NextEra_November 2010 Termosol CWIP Curves NEER Final" xfId="22289" xr:uid="{00000000-0005-0000-0000-000024470000}"/>
    <cellStyle name="_Annual Alpha Vectors1_August 2010 CWIP curves_NextEra_November 2010 Termosol CWIP Curves NEER Final 2" xfId="22290" xr:uid="{00000000-0005-0000-0000-000025470000}"/>
    <cellStyle name="_Annual Alpha Vectors1_BASIS ADJ" xfId="22291" xr:uid="{00000000-0005-0000-0000-000026470000}"/>
    <cellStyle name="_Annual Alpha Vectors1_BM Adjustments" xfId="22292" xr:uid="{00000000-0005-0000-0000-000027470000}"/>
    <cellStyle name="_Annual Alpha Vectors1_Budget Support 2012-09 2013-15 Benefit Programs v5 with NEER Barg Update" xfId="22293" xr:uid="{00000000-0005-0000-0000-000028470000}"/>
    <cellStyle name="_Annual Alpha Vectors1_Capacity_Factor_Monthly_Forecast_Through_2024 " xfId="22294" xr:uid="{00000000-0005-0000-0000-000029470000}"/>
    <cellStyle name="_Annual Alpha Vectors1_Capital Prov 1Q10" xfId="22295" xr:uid="{00000000-0005-0000-0000-00002A470000}"/>
    <cellStyle name="_Annual Alpha Vectors1_Capital Prov 1Q10 2" xfId="22296" xr:uid="{00000000-0005-0000-0000-00002B470000}"/>
    <cellStyle name="_Annual Alpha Vectors1_Capital Prov 1Q10_March_LTD_Premium" xfId="22297" xr:uid="{00000000-0005-0000-0000-00002C470000}"/>
    <cellStyle name="_Annual Alpha Vectors1_Capital Prov 1Q10_Nov Self Admin LTD Income Premium - CIGNA" xfId="22298" xr:uid="{00000000-0005-0000-0000-00002D470000}"/>
    <cellStyle name="_Annual Alpha Vectors1_Capital Prov 1Q10_Summary Unrounded" xfId="22299" xr:uid="{00000000-0005-0000-0000-00002E470000}"/>
    <cellStyle name="_Annual Alpha Vectors1_Consolidated Summary Living ProForma_2011_DRAFT" xfId="22300" xr:uid="{00000000-0005-0000-0000-00002F470000}"/>
    <cellStyle name="_Annual Alpha Vectors1_Consolidated Summary Living ProForma_2011_Paste Special" xfId="22301" xr:uid="{00000000-0005-0000-0000-000030470000}"/>
    <cellStyle name="_Annual Alpha Vectors1_Copy of South TX GenTie  0.8x Sale12-31-09 COD BASE CASEvBOD" xfId="22302" xr:uid="{00000000-0005-0000-0000-000031470000}"/>
    <cellStyle name="_Annual Alpha Vectors1_CWIP Termosol 1" xfId="22303" xr:uid="{00000000-0005-0000-0000-000032470000}"/>
    <cellStyle name="_Annual Alpha Vectors1_CWIP Termosol 1 2" xfId="22304" xr:uid="{00000000-0005-0000-0000-000033470000}"/>
    <cellStyle name="_Annual Alpha Vectors1_CWIP Termosol 2" xfId="22305" xr:uid="{00000000-0005-0000-0000-000034470000}"/>
    <cellStyle name="_Annual Alpha Vectors1_CWIP Termosol 2 2" xfId="22306" xr:uid="{00000000-0005-0000-0000-000035470000}"/>
    <cellStyle name="_Annual Alpha Vectors1_Fees" xfId="22307" xr:uid="{00000000-0005-0000-0000-000036470000}"/>
    <cellStyle name="_Annual Alpha Vectors1_Genesis_Bridge_Tab" xfId="22308" xr:uid="{00000000-0005-0000-0000-000037470000}"/>
    <cellStyle name="_Annual Alpha Vectors1_HWBA UM NPV  IRR Analysis finance at cost share may 2011" xfId="22309" xr:uid="{00000000-0005-0000-0000-000038470000}"/>
    <cellStyle name="_Annual Alpha Vectors1_Inputs" xfId="22310" xr:uid="{00000000-0005-0000-0000-000039470000}"/>
    <cellStyle name="_Annual Alpha Vectors1_Inputs 2" xfId="22311" xr:uid="{00000000-0005-0000-0000-00003A470000}"/>
    <cellStyle name="_Annual Alpha Vectors1_Locked in Gross Margin" xfId="22312" xr:uid="{00000000-0005-0000-0000-00003B470000}"/>
    <cellStyle name="_Annual Alpha Vectors1_LTD-FAS 112 Summary" xfId="22313" xr:uid="{00000000-0005-0000-0000-00003C470000}"/>
    <cellStyle name="_Annual Alpha Vectors1_November 2010 CWIP Curves Genesis Final" xfId="22314" xr:uid="{00000000-0005-0000-0000-00003D470000}"/>
    <cellStyle name="_Annual Alpha Vectors1_November 2010 CWIP Curves Genesis Final 2" xfId="22315" xr:uid="{00000000-0005-0000-0000-00003E470000}"/>
    <cellStyle name="_Annual Alpha Vectors1_November 2010 CWIP Curves NEER Final" xfId="22316" xr:uid="{00000000-0005-0000-0000-00003F470000}"/>
    <cellStyle name="_Annual Alpha Vectors1_November 2010 CWIP Curves NEER Final 2" xfId="22317" xr:uid="{00000000-0005-0000-0000-000040470000}"/>
    <cellStyle name="_Annual Alpha Vectors1_November 2010 Termosol CWIP Curves NEER Final" xfId="22318" xr:uid="{00000000-0005-0000-0000-000041470000}"/>
    <cellStyle name="_Annual Alpha Vectors1_November 2010 Termosol CWIP Curves NEER Final 2" xfId="22319" xr:uid="{00000000-0005-0000-0000-000042470000}"/>
    <cellStyle name="_Annual Alpha Vectors1_Project Monitoring Paradise Solar revised_October 2010" xfId="22320" xr:uid="{00000000-0005-0000-0000-000043470000}"/>
    <cellStyle name="_Annual Alpha Vectors1_Project Monitoring Paradise Solar revised_October 2010 2" xfId="22321" xr:uid="{00000000-0005-0000-0000-000044470000}"/>
    <cellStyle name="_Annual Alpha Vectors1_Project Monitoring Paradise Solar revised_October 2010_November 2010 Termosol CWIP Curves NEER Final" xfId="22322" xr:uid="{00000000-0005-0000-0000-000045470000}"/>
    <cellStyle name="_Annual Alpha Vectors1_Project Monitoring Paradise Solar revised_October 2010_November 2010 Termosol CWIP Curves NEER Final 2" xfId="22323" xr:uid="{00000000-0005-0000-0000-000046470000}"/>
    <cellStyle name="_Annual Alpha Vectors1_September 2010 CWIP curves_NextEra" xfId="22324" xr:uid="{00000000-0005-0000-0000-000047470000}"/>
    <cellStyle name="_Annual Alpha Vectors1_September 2010 CWIP curves_NextEra 2" xfId="22325" xr:uid="{00000000-0005-0000-0000-000048470000}"/>
    <cellStyle name="_Annual Alpha Vectors1_September 2010 CWIP curves_NextEra_November 2010 Termosol CWIP Curves NEER Final" xfId="22326" xr:uid="{00000000-0005-0000-0000-000049470000}"/>
    <cellStyle name="_Annual Alpha Vectors1_September 2010 CWIP curves_NextEra_November 2010 Termosol CWIP Curves NEER Final 2" xfId="22327" xr:uid="{00000000-0005-0000-0000-00004A470000}"/>
    <cellStyle name="_Annual Alpha Vectors1_Summerhaven CWIP curve Oct_2010" xfId="22328" xr:uid="{00000000-0005-0000-0000-00004B470000}"/>
    <cellStyle name="_Annual Alpha Vectors1_Summerhaven CWIP curve Oct_2010 2" xfId="22329" xr:uid="{00000000-0005-0000-0000-00004C470000}"/>
    <cellStyle name="_Annual Alpha Vectors1_Summerhaven CWIP curve Oct_2010_November 2010 Termosol CWIP Curves NEER Final" xfId="22330" xr:uid="{00000000-0005-0000-0000-00004D470000}"/>
    <cellStyle name="_Annual Alpha Vectors1_Summerhaven CWIP curve Oct_2010_November 2010 Termosol CWIP Curves NEER Final 2" xfId="22331" xr:uid="{00000000-0005-0000-0000-00004E470000}"/>
    <cellStyle name="_Annual Alpha Vectors1_ToD" xfId="22332" xr:uid="{00000000-0005-0000-0000-00004F470000}"/>
    <cellStyle name="_Annual Alpha Vectors1_ToD 2" xfId="22333" xr:uid="{00000000-0005-0000-0000-000050470000}"/>
    <cellStyle name="_Annual Alpha Vectors1_ToD 3" xfId="22334" xr:uid="{00000000-0005-0000-0000-000051470000}"/>
    <cellStyle name="_Annual Alpha Vectors1_tx financing revs" xfId="22335" xr:uid="{00000000-0005-0000-0000-000052470000}"/>
    <cellStyle name="_Annual Alpha Vectors2" xfId="22336" xr:uid="{00000000-0005-0000-0000-000053470000}"/>
    <cellStyle name="_Annual Alpha Vectors2 2" xfId="22337" xr:uid="{00000000-0005-0000-0000-000054470000}"/>
    <cellStyle name="_Annual Alpha Vectors2 2 2" xfId="22338" xr:uid="{00000000-0005-0000-0000-000055470000}"/>
    <cellStyle name="_Annual Alpha Vectors2 3" xfId="22339" xr:uid="{00000000-0005-0000-0000-000056470000}"/>
    <cellStyle name="_Annual Alpha Vectors2 3 2" xfId="22340" xr:uid="{00000000-0005-0000-0000-000057470000}"/>
    <cellStyle name="_Annual Alpha Vectors2 4" xfId="22341" xr:uid="{00000000-0005-0000-0000-000058470000}"/>
    <cellStyle name="_Annual Alpha Vectors2 4 2" xfId="22342" xr:uid="{00000000-0005-0000-0000-000059470000}"/>
    <cellStyle name="_Annual Alpha Vectors2 4 3" xfId="22343" xr:uid="{00000000-0005-0000-0000-00005A470000}"/>
    <cellStyle name="_Annual Alpha Vectors2 5" xfId="22344" xr:uid="{00000000-0005-0000-0000-00005B470000}"/>
    <cellStyle name="_Annual Alpha Vectors2 5 2" xfId="22345" xr:uid="{00000000-0005-0000-0000-00005C470000}"/>
    <cellStyle name="_Annual Alpha Vectors2 6" xfId="22346" xr:uid="{00000000-0005-0000-0000-00005D470000}"/>
    <cellStyle name="_Annual Alpha Vectors2_August 2010 CWIP curves_NextEra" xfId="22347" xr:uid="{00000000-0005-0000-0000-00005E470000}"/>
    <cellStyle name="_Annual Alpha Vectors2_August 2010 CWIP curves_NextEra 2" xfId="22348" xr:uid="{00000000-0005-0000-0000-00005F470000}"/>
    <cellStyle name="_Annual Alpha Vectors2_August 2010 CWIP curves_NextEra_November 2010 Termosol CWIP Curves NEER Final" xfId="22349" xr:uid="{00000000-0005-0000-0000-000060470000}"/>
    <cellStyle name="_Annual Alpha Vectors2_August 2010 CWIP curves_NextEra_November 2010 Termosol CWIP Curves NEER Final 2" xfId="22350" xr:uid="{00000000-0005-0000-0000-000061470000}"/>
    <cellStyle name="_Annual Alpha Vectors2_BASIS ADJ" xfId="22351" xr:uid="{00000000-0005-0000-0000-000062470000}"/>
    <cellStyle name="_Annual Alpha Vectors2_BM Adjustments" xfId="22352" xr:uid="{00000000-0005-0000-0000-000063470000}"/>
    <cellStyle name="_Annual Alpha Vectors2_Budget Support 2012-09 2013-15 Benefit Programs v5 with NEER Barg Update" xfId="22353" xr:uid="{00000000-0005-0000-0000-000064470000}"/>
    <cellStyle name="_Annual Alpha Vectors2_Capacity_Factor_Monthly_Forecast_Through_2024 " xfId="22354" xr:uid="{00000000-0005-0000-0000-000065470000}"/>
    <cellStyle name="_Annual Alpha Vectors2_Capital Prov 1Q10" xfId="22355" xr:uid="{00000000-0005-0000-0000-000066470000}"/>
    <cellStyle name="_Annual Alpha Vectors2_Capital Prov 1Q10 2" xfId="22356" xr:uid="{00000000-0005-0000-0000-000067470000}"/>
    <cellStyle name="_Annual Alpha Vectors2_Capital Prov 1Q10_March_LTD_Premium" xfId="22357" xr:uid="{00000000-0005-0000-0000-000068470000}"/>
    <cellStyle name="_Annual Alpha Vectors2_Capital Prov 1Q10_Nov Self Admin LTD Income Premium - CIGNA" xfId="22358" xr:uid="{00000000-0005-0000-0000-000069470000}"/>
    <cellStyle name="_Annual Alpha Vectors2_Capital Prov 1Q10_Summary Unrounded" xfId="22359" xr:uid="{00000000-0005-0000-0000-00006A470000}"/>
    <cellStyle name="_Annual Alpha Vectors2_Consolidated Summary Living ProForma_2011_DRAFT" xfId="22360" xr:uid="{00000000-0005-0000-0000-00006B470000}"/>
    <cellStyle name="_Annual Alpha Vectors2_Consolidated Summary Living ProForma_2011_Paste Special" xfId="22361" xr:uid="{00000000-0005-0000-0000-00006C470000}"/>
    <cellStyle name="_Annual Alpha Vectors2_Copy of South TX GenTie  0.8x Sale12-31-09 COD BASE CASEvBOD" xfId="22362" xr:uid="{00000000-0005-0000-0000-00006D470000}"/>
    <cellStyle name="_Annual Alpha Vectors2_CWIP Termosol 1" xfId="22363" xr:uid="{00000000-0005-0000-0000-00006E470000}"/>
    <cellStyle name="_Annual Alpha Vectors2_CWIP Termosol 1 2" xfId="22364" xr:uid="{00000000-0005-0000-0000-00006F470000}"/>
    <cellStyle name="_Annual Alpha Vectors2_CWIP Termosol 2" xfId="22365" xr:uid="{00000000-0005-0000-0000-000070470000}"/>
    <cellStyle name="_Annual Alpha Vectors2_CWIP Termosol 2 2" xfId="22366" xr:uid="{00000000-0005-0000-0000-000071470000}"/>
    <cellStyle name="_Annual Alpha Vectors2_Fees" xfId="22367" xr:uid="{00000000-0005-0000-0000-000072470000}"/>
    <cellStyle name="_Annual Alpha Vectors2_Genesis_Bridge_Tab" xfId="22368" xr:uid="{00000000-0005-0000-0000-000073470000}"/>
    <cellStyle name="_Annual Alpha Vectors2_HWBA UM NPV  IRR Analysis finance at cost share may 2011" xfId="22369" xr:uid="{00000000-0005-0000-0000-000074470000}"/>
    <cellStyle name="_Annual Alpha Vectors2_Inputs" xfId="22370" xr:uid="{00000000-0005-0000-0000-000075470000}"/>
    <cellStyle name="_Annual Alpha Vectors2_Inputs 2" xfId="22371" xr:uid="{00000000-0005-0000-0000-000076470000}"/>
    <cellStyle name="_Annual Alpha Vectors2_Locked in Gross Margin" xfId="22372" xr:uid="{00000000-0005-0000-0000-000077470000}"/>
    <cellStyle name="_Annual Alpha Vectors2_LTD-FAS 112 Summary" xfId="22373" xr:uid="{00000000-0005-0000-0000-000078470000}"/>
    <cellStyle name="_Annual Alpha Vectors2_November 2010 CWIP Curves Genesis Final" xfId="22374" xr:uid="{00000000-0005-0000-0000-000079470000}"/>
    <cellStyle name="_Annual Alpha Vectors2_November 2010 CWIP Curves Genesis Final 2" xfId="22375" xr:uid="{00000000-0005-0000-0000-00007A470000}"/>
    <cellStyle name="_Annual Alpha Vectors2_November 2010 CWIP Curves NEER Final" xfId="22376" xr:uid="{00000000-0005-0000-0000-00007B470000}"/>
    <cellStyle name="_Annual Alpha Vectors2_November 2010 CWIP Curves NEER Final 2" xfId="22377" xr:uid="{00000000-0005-0000-0000-00007C470000}"/>
    <cellStyle name="_Annual Alpha Vectors2_November 2010 Termosol CWIP Curves NEER Final" xfId="22378" xr:uid="{00000000-0005-0000-0000-00007D470000}"/>
    <cellStyle name="_Annual Alpha Vectors2_November 2010 Termosol CWIP Curves NEER Final 2" xfId="22379" xr:uid="{00000000-0005-0000-0000-00007E470000}"/>
    <cellStyle name="_Annual Alpha Vectors2_Project Monitoring Paradise Solar revised_October 2010" xfId="22380" xr:uid="{00000000-0005-0000-0000-00007F470000}"/>
    <cellStyle name="_Annual Alpha Vectors2_Project Monitoring Paradise Solar revised_October 2010 2" xfId="22381" xr:uid="{00000000-0005-0000-0000-000080470000}"/>
    <cellStyle name="_Annual Alpha Vectors2_Project Monitoring Paradise Solar revised_October 2010_November 2010 Termosol CWIP Curves NEER Final" xfId="22382" xr:uid="{00000000-0005-0000-0000-000081470000}"/>
    <cellStyle name="_Annual Alpha Vectors2_Project Monitoring Paradise Solar revised_October 2010_November 2010 Termosol CWIP Curves NEER Final 2" xfId="22383" xr:uid="{00000000-0005-0000-0000-000082470000}"/>
    <cellStyle name="_Annual Alpha Vectors2_September 2010 CWIP curves_NextEra" xfId="22384" xr:uid="{00000000-0005-0000-0000-000083470000}"/>
    <cellStyle name="_Annual Alpha Vectors2_September 2010 CWIP curves_NextEra 2" xfId="22385" xr:uid="{00000000-0005-0000-0000-000084470000}"/>
    <cellStyle name="_Annual Alpha Vectors2_September 2010 CWIP curves_NextEra_November 2010 Termosol CWIP Curves NEER Final" xfId="22386" xr:uid="{00000000-0005-0000-0000-000085470000}"/>
    <cellStyle name="_Annual Alpha Vectors2_September 2010 CWIP curves_NextEra_November 2010 Termosol CWIP Curves NEER Final 2" xfId="22387" xr:uid="{00000000-0005-0000-0000-000086470000}"/>
    <cellStyle name="_Annual Alpha Vectors2_Summerhaven CWIP curve Oct_2010" xfId="22388" xr:uid="{00000000-0005-0000-0000-000087470000}"/>
    <cellStyle name="_Annual Alpha Vectors2_Summerhaven CWIP curve Oct_2010 2" xfId="22389" xr:uid="{00000000-0005-0000-0000-000088470000}"/>
    <cellStyle name="_Annual Alpha Vectors2_Summerhaven CWIP curve Oct_2010_November 2010 Termosol CWIP Curves NEER Final" xfId="22390" xr:uid="{00000000-0005-0000-0000-000089470000}"/>
    <cellStyle name="_Annual Alpha Vectors2_Summerhaven CWIP curve Oct_2010_November 2010 Termosol CWIP Curves NEER Final 2" xfId="22391" xr:uid="{00000000-0005-0000-0000-00008A470000}"/>
    <cellStyle name="_Annual Alpha Vectors2_ToD" xfId="22392" xr:uid="{00000000-0005-0000-0000-00008B470000}"/>
    <cellStyle name="_Annual Alpha Vectors2_ToD 2" xfId="22393" xr:uid="{00000000-0005-0000-0000-00008C470000}"/>
    <cellStyle name="_Annual Alpha Vectors2_ToD 3" xfId="22394" xr:uid="{00000000-0005-0000-0000-00008D470000}"/>
    <cellStyle name="_Annual Alpha Vectors2_tx financing revs" xfId="22395" xr:uid="{00000000-0005-0000-0000-00008E470000}"/>
    <cellStyle name="_Annual Alpha Vectors3" xfId="22396" xr:uid="{00000000-0005-0000-0000-00008F470000}"/>
    <cellStyle name="_Annual Alpha Vectors3 2" xfId="22397" xr:uid="{00000000-0005-0000-0000-000090470000}"/>
    <cellStyle name="_Annual Alpha Vectors3 2 2" xfId="22398" xr:uid="{00000000-0005-0000-0000-000091470000}"/>
    <cellStyle name="_Annual Alpha Vectors3 3" xfId="22399" xr:uid="{00000000-0005-0000-0000-000092470000}"/>
    <cellStyle name="_Annual Alpha Vectors3 3 2" xfId="22400" xr:uid="{00000000-0005-0000-0000-000093470000}"/>
    <cellStyle name="_Annual Alpha Vectors3 4" xfId="22401" xr:uid="{00000000-0005-0000-0000-000094470000}"/>
    <cellStyle name="_Annual Alpha Vectors3 4 2" xfId="22402" xr:uid="{00000000-0005-0000-0000-000095470000}"/>
    <cellStyle name="_Annual Alpha Vectors3 4 3" xfId="22403" xr:uid="{00000000-0005-0000-0000-000096470000}"/>
    <cellStyle name="_Annual Alpha Vectors3 5" xfId="22404" xr:uid="{00000000-0005-0000-0000-000097470000}"/>
    <cellStyle name="_Annual Alpha Vectors3 5 2" xfId="22405" xr:uid="{00000000-0005-0000-0000-000098470000}"/>
    <cellStyle name="_Annual Alpha Vectors3 6" xfId="22406" xr:uid="{00000000-0005-0000-0000-000099470000}"/>
    <cellStyle name="_Annual Alpha Vectors3_August 2010 CWIP curves_NextEra" xfId="22407" xr:uid="{00000000-0005-0000-0000-00009A470000}"/>
    <cellStyle name="_Annual Alpha Vectors3_August 2010 CWIP curves_NextEra 2" xfId="22408" xr:uid="{00000000-0005-0000-0000-00009B470000}"/>
    <cellStyle name="_Annual Alpha Vectors3_August 2010 CWIP curves_NextEra_November 2010 Termosol CWIP Curves NEER Final" xfId="22409" xr:uid="{00000000-0005-0000-0000-00009C470000}"/>
    <cellStyle name="_Annual Alpha Vectors3_August 2010 CWIP curves_NextEra_November 2010 Termosol CWIP Curves NEER Final 2" xfId="22410" xr:uid="{00000000-0005-0000-0000-00009D470000}"/>
    <cellStyle name="_Annual Alpha Vectors3_BASIS ADJ" xfId="22411" xr:uid="{00000000-0005-0000-0000-00009E470000}"/>
    <cellStyle name="_Annual Alpha Vectors3_BM Adjustments" xfId="22412" xr:uid="{00000000-0005-0000-0000-00009F470000}"/>
    <cellStyle name="_Annual Alpha Vectors3_Budget Support 2012-09 2013-15 Benefit Programs v5 with NEER Barg Update" xfId="22413" xr:uid="{00000000-0005-0000-0000-0000A0470000}"/>
    <cellStyle name="_Annual Alpha Vectors3_Capacity_Factor_Monthly_Forecast_Through_2024 " xfId="22414" xr:uid="{00000000-0005-0000-0000-0000A1470000}"/>
    <cellStyle name="_Annual Alpha Vectors3_Capital Prov 1Q10" xfId="22415" xr:uid="{00000000-0005-0000-0000-0000A2470000}"/>
    <cellStyle name="_Annual Alpha Vectors3_Capital Prov 1Q10 2" xfId="22416" xr:uid="{00000000-0005-0000-0000-0000A3470000}"/>
    <cellStyle name="_Annual Alpha Vectors3_Capital Prov 1Q10_March_LTD_Premium" xfId="22417" xr:uid="{00000000-0005-0000-0000-0000A4470000}"/>
    <cellStyle name="_Annual Alpha Vectors3_Capital Prov 1Q10_Nov Self Admin LTD Income Premium - CIGNA" xfId="22418" xr:uid="{00000000-0005-0000-0000-0000A5470000}"/>
    <cellStyle name="_Annual Alpha Vectors3_Capital Prov 1Q10_Summary Unrounded" xfId="22419" xr:uid="{00000000-0005-0000-0000-0000A6470000}"/>
    <cellStyle name="_Annual Alpha Vectors3_Consolidated Summary Living ProForma_2011_DRAFT" xfId="22420" xr:uid="{00000000-0005-0000-0000-0000A7470000}"/>
    <cellStyle name="_Annual Alpha Vectors3_Consolidated Summary Living ProForma_2011_Paste Special" xfId="22421" xr:uid="{00000000-0005-0000-0000-0000A8470000}"/>
    <cellStyle name="_Annual Alpha Vectors3_Copy of South TX GenTie  0.8x Sale12-31-09 COD BASE CASEvBOD" xfId="22422" xr:uid="{00000000-0005-0000-0000-0000A9470000}"/>
    <cellStyle name="_Annual Alpha Vectors3_CWIP Termosol 1" xfId="22423" xr:uid="{00000000-0005-0000-0000-0000AA470000}"/>
    <cellStyle name="_Annual Alpha Vectors3_CWIP Termosol 1 2" xfId="22424" xr:uid="{00000000-0005-0000-0000-0000AB470000}"/>
    <cellStyle name="_Annual Alpha Vectors3_CWIP Termosol 2" xfId="22425" xr:uid="{00000000-0005-0000-0000-0000AC470000}"/>
    <cellStyle name="_Annual Alpha Vectors3_CWIP Termosol 2 2" xfId="22426" xr:uid="{00000000-0005-0000-0000-0000AD470000}"/>
    <cellStyle name="_Annual Alpha Vectors3_Fees" xfId="22427" xr:uid="{00000000-0005-0000-0000-0000AE470000}"/>
    <cellStyle name="_Annual Alpha Vectors3_Genesis_Bridge_Tab" xfId="22428" xr:uid="{00000000-0005-0000-0000-0000AF470000}"/>
    <cellStyle name="_Annual Alpha Vectors3_HWBA UM NPV  IRR Analysis finance at cost share may 2011" xfId="22429" xr:uid="{00000000-0005-0000-0000-0000B0470000}"/>
    <cellStyle name="_Annual Alpha Vectors3_Inputs" xfId="22430" xr:uid="{00000000-0005-0000-0000-0000B1470000}"/>
    <cellStyle name="_Annual Alpha Vectors3_Inputs 2" xfId="22431" xr:uid="{00000000-0005-0000-0000-0000B2470000}"/>
    <cellStyle name="_Annual Alpha Vectors3_Locked in Gross Margin" xfId="22432" xr:uid="{00000000-0005-0000-0000-0000B3470000}"/>
    <cellStyle name="_Annual Alpha Vectors3_LTD-FAS 112 Summary" xfId="22433" xr:uid="{00000000-0005-0000-0000-0000B4470000}"/>
    <cellStyle name="_Annual Alpha Vectors3_November 2010 CWIP Curves Genesis Final" xfId="22434" xr:uid="{00000000-0005-0000-0000-0000B5470000}"/>
    <cellStyle name="_Annual Alpha Vectors3_November 2010 CWIP Curves Genesis Final 2" xfId="22435" xr:uid="{00000000-0005-0000-0000-0000B6470000}"/>
    <cellStyle name="_Annual Alpha Vectors3_November 2010 CWIP Curves NEER Final" xfId="22436" xr:uid="{00000000-0005-0000-0000-0000B7470000}"/>
    <cellStyle name="_Annual Alpha Vectors3_November 2010 CWIP Curves NEER Final 2" xfId="22437" xr:uid="{00000000-0005-0000-0000-0000B8470000}"/>
    <cellStyle name="_Annual Alpha Vectors3_November 2010 Termosol CWIP Curves NEER Final" xfId="22438" xr:uid="{00000000-0005-0000-0000-0000B9470000}"/>
    <cellStyle name="_Annual Alpha Vectors3_November 2010 Termosol CWIP Curves NEER Final 2" xfId="22439" xr:uid="{00000000-0005-0000-0000-0000BA470000}"/>
    <cellStyle name="_Annual Alpha Vectors3_Project Monitoring Paradise Solar revised_October 2010" xfId="22440" xr:uid="{00000000-0005-0000-0000-0000BB470000}"/>
    <cellStyle name="_Annual Alpha Vectors3_Project Monitoring Paradise Solar revised_October 2010 2" xfId="22441" xr:uid="{00000000-0005-0000-0000-0000BC470000}"/>
    <cellStyle name="_Annual Alpha Vectors3_Project Monitoring Paradise Solar revised_October 2010_November 2010 Termosol CWIP Curves NEER Final" xfId="22442" xr:uid="{00000000-0005-0000-0000-0000BD470000}"/>
    <cellStyle name="_Annual Alpha Vectors3_Project Monitoring Paradise Solar revised_October 2010_November 2010 Termosol CWIP Curves NEER Final 2" xfId="22443" xr:uid="{00000000-0005-0000-0000-0000BE470000}"/>
    <cellStyle name="_Annual Alpha Vectors3_September 2010 CWIP curves_NextEra" xfId="22444" xr:uid="{00000000-0005-0000-0000-0000BF470000}"/>
    <cellStyle name="_Annual Alpha Vectors3_September 2010 CWIP curves_NextEra 2" xfId="22445" xr:uid="{00000000-0005-0000-0000-0000C0470000}"/>
    <cellStyle name="_Annual Alpha Vectors3_September 2010 CWIP curves_NextEra_November 2010 Termosol CWIP Curves NEER Final" xfId="22446" xr:uid="{00000000-0005-0000-0000-0000C1470000}"/>
    <cellStyle name="_Annual Alpha Vectors3_September 2010 CWIP curves_NextEra_November 2010 Termosol CWIP Curves NEER Final 2" xfId="22447" xr:uid="{00000000-0005-0000-0000-0000C2470000}"/>
    <cellStyle name="_Annual Alpha Vectors3_Summerhaven CWIP curve Oct_2010" xfId="22448" xr:uid="{00000000-0005-0000-0000-0000C3470000}"/>
    <cellStyle name="_Annual Alpha Vectors3_Summerhaven CWIP curve Oct_2010 2" xfId="22449" xr:uid="{00000000-0005-0000-0000-0000C4470000}"/>
    <cellStyle name="_Annual Alpha Vectors3_Summerhaven CWIP curve Oct_2010_November 2010 Termosol CWIP Curves NEER Final" xfId="22450" xr:uid="{00000000-0005-0000-0000-0000C5470000}"/>
    <cellStyle name="_Annual Alpha Vectors3_Summerhaven CWIP curve Oct_2010_November 2010 Termosol CWIP Curves NEER Final 2" xfId="22451" xr:uid="{00000000-0005-0000-0000-0000C6470000}"/>
    <cellStyle name="_Annual Alpha Vectors3_ToD" xfId="22452" xr:uid="{00000000-0005-0000-0000-0000C7470000}"/>
    <cellStyle name="_Annual Alpha Vectors3_ToD 2" xfId="22453" xr:uid="{00000000-0005-0000-0000-0000C8470000}"/>
    <cellStyle name="_Annual Alpha Vectors3_ToD 3" xfId="22454" xr:uid="{00000000-0005-0000-0000-0000C9470000}"/>
    <cellStyle name="_Annual Alpha Vectors3_tx financing revs" xfId="22455" xr:uid="{00000000-0005-0000-0000-0000CA470000}"/>
    <cellStyle name="_Annual Vectors1" xfId="22456" xr:uid="{00000000-0005-0000-0000-0000CB470000}"/>
    <cellStyle name="_Annual Vectors1 2" xfId="22457" xr:uid="{00000000-0005-0000-0000-0000CC470000}"/>
    <cellStyle name="_Annual Vectors1 2 2" xfId="22458" xr:uid="{00000000-0005-0000-0000-0000CD470000}"/>
    <cellStyle name="_Annual Vectors1 3" xfId="22459" xr:uid="{00000000-0005-0000-0000-0000CE470000}"/>
    <cellStyle name="_Annual Vectors1 3 2" xfId="22460" xr:uid="{00000000-0005-0000-0000-0000CF470000}"/>
    <cellStyle name="_Annual Vectors1 4" xfId="22461" xr:uid="{00000000-0005-0000-0000-0000D0470000}"/>
    <cellStyle name="_Annual Vectors1 4 2" xfId="22462" xr:uid="{00000000-0005-0000-0000-0000D1470000}"/>
    <cellStyle name="_Annual Vectors1 4 3" xfId="22463" xr:uid="{00000000-0005-0000-0000-0000D2470000}"/>
    <cellStyle name="_Annual Vectors1 5" xfId="22464" xr:uid="{00000000-0005-0000-0000-0000D3470000}"/>
    <cellStyle name="_Annual Vectors1 5 2" xfId="22465" xr:uid="{00000000-0005-0000-0000-0000D4470000}"/>
    <cellStyle name="_Annual Vectors1 6" xfId="22466" xr:uid="{00000000-0005-0000-0000-0000D5470000}"/>
    <cellStyle name="_Annual Vectors1_August 2010 CWIP curves_NextEra" xfId="22467" xr:uid="{00000000-0005-0000-0000-0000D6470000}"/>
    <cellStyle name="_Annual Vectors1_August 2010 CWIP curves_NextEra 2" xfId="22468" xr:uid="{00000000-0005-0000-0000-0000D7470000}"/>
    <cellStyle name="_Annual Vectors1_August 2010 CWIP curves_NextEra_November 2010 Termosol CWIP Curves NEER Final" xfId="22469" xr:uid="{00000000-0005-0000-0000-0000D8470000}"/>
    <cellStyle name="_Annual Vectors1_August 2010 CWIP curves_NextEra_November 2010 Termosol CWIP Curves NEER Final 2" xfId="22470" xr:uid="{00000000-0005-0000-0000-0000D9470000}"/>
    <cellStyle name="_Annual Vectors1_BASIS ADJ" xfId="22471" xr:uid="{00000000-0005-0000-0000-0000DA470000}"/>
    <cellStyle name="_Annual Vectors1_BM Adjustments" xfId="22472" xr:uid="{00000000-0005-0000-0000-0000DB470000}"/>
    <cellStyle name="_Annual Vectors1_Budget Support 2012-09 2013-15 Benefit Programs v5 with NEER Barg Update" xfId="22473" xr:uid="{00000000-0005-0000-0000-0000DC470000}"/>
    <cellStyle name="_Annual Vectors1_Capacity_Factor_Monthly_Forecast_Through_2024 " xfId="22474" xr:uid="{00000000-0005-0000-0000-0000DD470000}"/>
    <cellStyle name="_Annual Vectors1_Capital Prov 1Q10" xfId="22475" xr:uid="{00000000-0005-0000-0000-0000DE470000}"/>
    <cellStyle name="_Annual Vectors1_Capital Prov 1Q10 2" xfId="22476" xr:uid="{00000000-0005-0000-0000-0000DF470000}"/>
    <cellStyle name="_Annual Vectors1_Capital Prov 1Q10_March_LTD_Premium" xfId="22477" xr:uid="{00000000-0005-0000-0000-0000E0470000}"/>
    <cellStyle name="_Annual Vectors1_Capital Prov 1Q10_Nov Self Admin LTD Income Premium - CIGNA" xfId="22478" xr:uid="{00000000-0005-0000-0000-0000E1470000}"/>
    <cellStyle name="_Annual Vectors1_Capital Prov 1Q10_Summary Unrounded" xfId="22479" xr:uid="{00000000-0005-0000-0000-0000E2470000}"/>
    <cellStyle name="_Annual Vectors1_Consolidated Summary Living ProForma_2011_DRAFT" xfId="22480" xr:uid="{00000000-0005-0000-0000-0000E3470000}"/>
    <cellStyle name="_Annual Vectors1_Consolidated Summary Living ProForma_2011_Paste Special" xfId="22481" xr:uid="{00000000-0005-0000-0000-0000E4470000}"/>
    <cellStyle name="_Annual Vectors1_Copy of South TX GenTie  0.8x Sale12-31-09 COD BASE CASEvBOD" xfId="22482" xr:uid="{00000000-0005-0000-0000-0000E5470000}"/>
    <cellStyle name="_Annual Vectors1_CWIP Termosol 1" xfId="22483" xr:uid="{00000000-0005-0000-0000-0000E6470000}"/>
    <cellStyle name="_Annual Vectors1_CWIP Termosol 1 2" xfId="22484" xr:uid="{00000000-0005-0000-0000-0000E7470000}"/>
    <cellStyle name="_Annual Vectors1_CWIP Termosol 2" xfId="22485" xr:uid="{00000000-0005-0000-0000-0000E8470000}"/>
    <cellStyle name="_Annual Vectors1_CWIP Termosol 2 2" xfId="22486" xr:uid="{00000000-0005-0000-0000-0000E9470000}"/>
    <cellStyle name="_Annual Vectors1_Fees" xfId="22487" xr:uid="{00000000-0005-0000-0000-0000EA470000}"/>
    <cellStyle name="_Annual Vectors1_Genesis_Bridge_Tab" xfId="22488" xr:uid="{00000000-0005-0000-0000-0000EB470000}"/>
    <cellStyle name="_Annual Vectors1_HWBA UM NPV  IRR Analysis finance at cost share may 2011" xfId="22489" xr:uid="{00000000-0005-0000-0000-0000EC470000}"/>
    <cellStyle name="_Annual Vectors1_Inputs" xfId="22490" xr:uid="{00000000-0005-0000-0000-0000ED470000}"/>
    <cellStyle name="_Annual Vectors1_Inputs 2" xfId="22491" xr:uid="{00000000-0005-0000-0000-0000EE470000}"/>
    <cellStyle name="_Annual Vectors1_Locked in Gross Margin" xfId="22492" xr:uid="{00000000-0005-0000-0000-0000EF470000}"/>
    <cellStyle name="_Annual Vectors1_LTD-FAS 112 Summary" xfId="22493" xr:uid="{00000000-0005-0000-0000-0000F0470000}"/>
    <cellStyle name="_Annual Vectors1_November 2010 CWIP Curves Genesis Final" xfId="22494" xr:uid="{00000000-0005-0000-0000-0000F1470000}"/>
    <cellStyle name="_Annual Vectors1_November 2010 CWIP Curves Genesis Final 2" xfId="22495" xr:uid="{00000000-0005-0000-0000-0000F2470000}"/>
    <cellStyle name="_Annual Vectors1_November 2010 CWIP Curves NEER Final" xfId="22496" xr:uid="{00000000-0005-0000-0000-0000F3470000}"/>
    <cellStyle name="_Annual Vectors1_November 2010 CWIP Curves NEER Final 2" xfId="22497" xr:uid="{00000000-0005-0000-0000-0000F4470000}"/>
    <cellStyle name="_Annual Vectors1_November 2010 Termosol CWIP Curves NEER Final" xfId="22498" xr:uid="{00000000-0005-0000-0000-0000F5470000}"/>
    <cellStyle name="_Annual Vectors1_November 2010 Termosol CWIP Curves NEER Final 2" xfId="22499" xr:uid="{00000000-0005-0000-0000-0000F6470000}"/>
    <cellStyle name="_Annual Vectors1_Project Monitoring Paradise Solar revised_October 2010" xfId="22500" xr:uid="{00000000-0005-0000-0000-0000F7470000}"/>
    <cellStyle name="_Annual Vectors1_Project Monitoring Paradise Solar revised_October 2010 2" xfId="22501" xr:uid="{00000000-0005-0000-0000-0000F8470000}"/>
    <cellStyle name="_Annual Vectors1_Project Monitoring Paradise Solar revised_October 2010_November 2010 Termosol CWIP Curves NEER Final" xfId="22502" xr:uid="{00000000-0005-0000-0000-0000F9470000}"/>
    <cellStyle name="_Annual Vectors1_Project Monitoring Paradise Solar revised_October 2010_November 2010 Termosol CWIP Curves NEER Final 2" xfId="22503" xr:uid="{00000000-0005-0000-0000-0000FA470000}"/>
    <cellStyle name="_Annual Vectors1_September 2010 CWIP curves_NextEra" xfId="22504" xr:uid="{00000000-0005-0000-0000-0000FB470000}"/>
    <cellStyle name="_Annual Vectors1_September 2010 CWIP curves_NextEra 2" xfId="22505" xr:uid="{00000000-0005-0000-0000-0000FC470000}"/>
    <cellStyle name="_Annual Vectors1_September 2010 CWIP curves_NextEra_November 2010 Termosol CWIP Curves NEER Final" xfId="22506" xr:uid="{00000000-0005-0000-0000-0000FD470000}"/>
    <cellStyle name="_Annual Vectors1_September 2010 CWIP curves_NextEra_November 2010 Termosol CWIP Curves NEER Final 2" xfId="22507" xr:uid="{00000000-0005-0000-0000-0000FE470000}"/>
    <cellStyle name="_Annual Vectors1_Summerhaven CWIP curve Oct_2010" xfId="22508" xr:uid="{00000000-0005-0000-0000-0000FF470000}"/>
    <cellStyle name="_Annual Vectors1_Summerhaven CWIP curve Oct_2010 2" xfId="22509" xr:uid="{00000000-0005-0000-0000-000000480000}"/>
    <cellStyle name="_Annual Vectors1_Summerhaven CWIP curve Oct_2010_November 2010 Termosol CWIP Curves NEER Final" xfId="22510" xr:uid="{00000000-0005-0000-0000-000001480000}"/>
    <cellStyle name="_Annual Vectors1_Summerhaven CWIP curve Oct_2010_November 2010 Termosol CWIP Curves NEER Final 2" xfId="22511" xr:uid="{00000000-0005-0000-0000-000002480000}"/>
    <cellStyle name="_Annual Vectors1_ToD" xfId="22512" xr:uid="{00000000-0005-0000-0000-000003480000}"/>
    <cellStyle name="_Annual Vectors1_ToD 2" xfId="22513" xr:uid="{00000000-0005-0000-0000-000004480000}"/>
    <cellStyle name="_Annual Vectors1_ToD 3" xfId="22514" xr:uid="{00000000-0005-0000-0000-000005480000}"/>
    <cellStyle name="_Annual Vectors1_tx financing revs" xfId="22515" xr:uid="{00000000-0005-0000-0000-000006480000}"/>
    <cellStyle name="_Annual Vectors2" xfId="22516" xr:uid="{00000000-0005-0000-0000-000007480000}"/>
    <cellStyle name="_Annual Vectors2 2" xfId="22517" xr:uid="{00000000-0005-0000-0000-000008480000}"/>
    <cellStyle name="_Annual Vectors2 2 2" xfId="22518" xr:uid="{00000000-0005-0000-0000-000009480000}"/>
    <cellStyle name="_Annual Vectors2 3" xfId="22519" xr:uid="{00000000-0005-0000-0000-00000A480000}"/>
    <cellStyle name="_Annual Vectors2 3 2" xfId="22520" xr:uid="{00000000-0005-0000-0000-00000B480000}"/>
    <cellStyle name="_Annual Vectors2 4" xfId="22521" xr:uid="{00000000-0005-0000-0000-00000C480000}"/>
    <cellStyle name="_Annual Vectors2 4 2" xfId="22522" xr:uid="{00000000-0005-0000-0000-00000D480000}"/>
    <cellStyle name="_Annual Vectors2 4 3" xfId="22523" xr:uid="{00000000-0005-0000-0000-00000E480000}"/>
    <cellStyle name="_Annual Vectors2 5" xfId="22524" xr:uid="{00000000-0005-0000-0000-00000F480000}"/>
    <cellStyle name="_Annual Vectors2 5 2" xfId="22525" xr:uid="{00000000-0005-0000-0000-000010480000}"/>
    <cellStyle name="_Annual Vectors2 6" xfId="22526" xr:uid="{00000000-0005-0000-0000-000011480000}"/>
    <cellStyle name="_Annual Vectors2_August 2010 CWIP curves_NextEra" xfId="22527" xr:uid="{00000000-0005-0000-0000-000012480000}"/>
    <cellStyle name="_Annual Vectors2_August 2010 CWIP curves_NextEra 2" xfId="22528" xr:uid="{00000000-0005-0000-0000-000013480000}"/>
    <cellStyle name="_Annual Vectors2_August 2010 CWIP curves_NextEra_November 2010 Termosol CWIP Curves NEER Final" xfId="22529" xr:uid="{00000000-0005-0000-0000-000014480000}"/>
    <cellStyle name="_Annual Vectors2_August 2010 CWIP curves_NextEra_November 2010 Termosol CWIP Curves NEER Final 2" xfId="22530" xr:uid="{00000000-0005-0000-0000-000015480000}"/>
    <cellStyle name="_Annual Vectors2_BASIS ADJ" xfId="22531" xr:uid="{00000000-0005-0000-0000-000016480000}"/>
    <cellStyle name="_Annual Vectors2_BM Adjustments" xfId="22532" xr:uid="{00000000-0005-0000-0000-000017480000}"/>
    <cellStyle name="_Annual Vectors2_Budget Support 2012-09 2013-15 Benefit Programs v5 with NEER Barg Update" xfId="22533" xr:uid="{00000000-0005-0000-0000-000018480000}"/>
    <cellStyle name="_Annual Vectors2_Capacity_Factor_Monthly_Forecast_Through_2024 " xfId="22534" xr:uid="{00000000-0005-0000-0000-000019480000}"/>
    <cellStyle name="_Annual Vectors2_Capital Prov 1Q10" xfId="22535" xr:uid="{00000000-0005-0000-0000-00001A480000}"/>
    <cellStyle name="_Annual Vectors2_Capital Prov 1Q10 2" xfId="22536" xr:uid="{00000000-0005-0000-0000-00001B480000}"/>
    <cellStyle name="_Annual Vectors2_Capital Prov 1Q10_March_LTD_Premium" xfId="22537" xr:uid="{00000000-0005-0000-0000-00001C480000}"/>
    <cellStyle name="_Annual Vectors2_Capital Prov 1Q10_Nov Self Admin LTD Income Premium - CIGNA" xfId="22538" xr:uid="{00000000-0005-0000-0000-00001D480000}"/>
    <cellStyle name="_Annual Vectors2_Capital Prov 1Q10_Summary Unrounded" xfId="22539" xr:uid="{00000000-0005-0000-0000-00001E480000}"/>
    <cellStyle name="_Annual Vectors2_Consolidated Summary Living ProForma_2011_DRAFT" xfId="22540" xr:uid="{00000000-0005-0000-0000-00001F480000}"/>
    <cellStyle name="_Annual Vectors2_Consolidated Summary Living ProForma_2011_Paste Special" xfId="22541" xr:uid="{00000000-0005-0000-0000-000020480000}"/>
    <cellStyle name="_Annual Vectors2_Copy of South TX GenTie  0.8x Sale12-31-09 COD BASE CASEvBOD" xfId="22542" xr:uid="{00000000-0005-0000-0000-000021480000}"/>
    <cellStyle name="_Annual Vectors2_CWIP Termosol 1" xfId="22543" xr:uid="{00000000-0005-0000-0000-000022480000}"/>
    <cellStyle name="_Annual Vectors2_CWIP Termosol 1 2" xfId="22544" xr:uid="{00000000-0005-0000-0000-000023480000}"/>
    <cellStyle name="_Annual Vectors2_CWIP Termosol 2" xfId="22545" xr:uid="{00000000-0005-0000-0000-000024480000}"/>
    <cellStyle name="_Annual Vectors2_CWIP Termosol 2 2" xfId="22546" xr:uid="{00000000-0005-0000-0000-000025480000}"/>
    <cellStyle name="_Annual Vectors2_Fees" xfId="22547" xr:uid="{00000000-0005-0000-0000-000026480000}"/>
    <cellStyle name="_Annual Vectors2_Genesis_Bridge_Tab" xfId="22548" xr:uid="{00000000-0005-0000-0000-000027480000}"/>
    <cellStyle name="_Annual Vectors2_HWBA UM NPV  IRR Analysis finance at cost share may 2011" xfId="22549" xr:uid="{00000000-0005-0000-0000-000028480000}"/>
    <cellStyle name="_Annual Vectors2_Inputs" xfId="22550" xr:uid="{00000000-0005-0000-0000-000029480000}"/>
    <cellStyle name="_Annual Vectors2_Inputs 2" xfId="22551" xr:uid="{00000000-0005-0000-0000-00002A480000}"/>
    <cellStyle name="_Annual Vectors2_Locked in Gross Margin" xfId="22552" xr:uid="{00000000-0005-0000-0000-00002B480000}"/>
    <cellStyle name="_Annual Vectors2_LTD-FAS 112 Summary" xfId="22553" xr:uid="{00000000-0005-0000-0000-00002C480000}"/>
    <cellStyle name="_Annual Vectors2_November 2010 CWIP Curves Genesis Final" xfId="22554" xr:uid="{00000000-0005-0000-0000-00002D480000}"/>
    <cellStyle name="_Annual Vectors2_November 2010 CWIP Curves Genesis Final 2" xfId="22555" xr:uid="{00000000-0005-0000-0000-00002E480000}"/>
    <cellStyle name="_Annual Vectors2_November 2010 CWIP Curves NEER Final" xfId="22556" xr:uid="{00000000-0005-0000-0000-00002F480000}"/>
    <cellStyle name="_Annual Vectors2_November 2010 CWIP Curves NEER Final 2" xfId="22557" xr:uid="{00000000-0005-0000-0000-000030480000}"/>
    <cellStyle name="_Annual Vectors2_November 2010 Termosol CWIP Curves NEER Final" xfId="22558" xr:uid="{00000000-0005-0000-0000-000031480000}"/>
    <cellStyle name="_Annual Vectors2_November 2010 Termosol CWIP Curves NEER Final 2" xfId="22559" xr:uid="{00000000-0005-0000-0000-000032480000}"/>
    <cellStyle name="_Annual Vectors2_Project Monitoring Paradise Solar revised_October 2010" xfId="22560" xr:uid="{00000000-0005-0000-0000-000033480000}"/>
    <cellStyle name="_Annual Vectors2_Project Monitoring Paradise Solar revised_October 2010 2" xfId="22561" xr:uid="{00000000-0005-0000-0000-000034480000}"/>
    <cellStyle name="_Annual Vectors2_Project Monitoring Paradise Solar revised_October 2010_November 2010 Termosol CWIP Curves NEER Final" xfId="22562" xr:uid="{00000000-0005-0000-0000-000035480000}"/>
    <cellStyle name="_Annual Vectors2_Project Monitoring Paradise Solar revised_October 2010_November 2010 Termosol CWIP Curves NEER Final 2" xfId="22563" xr:uid="{00000000-0005-0000-0000-000036480000}"/>
    <cellStyle name="_Annual Vectors2_September 2010 CWIP curves_NextEra" xfId="22564" xr:uid="{00000000-0005-0000-0000-000037480000}"/>
    <cellStyle name="_Annual Vectors2_September 2010 CWIP curves_NextEra 2" xfId="22565" xr:uid="{00000000-0005-0000-0000-000038480000}"/>
    <cellStyle name="_Annual Vectors2_September 2010 CWIP curves_NextEra_November 2010 Termosol CWIP Curves NEER Final" xfId="22566" xr:uid="{00000000-0005-0000-0000-000039480000}"/>
    <cellStyle name="_Annual Vectors2_September 2010 CWIP curves_NextEra_November 2010 Termosol CWIP Curves NEER Final 2" xfId="22567" xr:uid="{00000000-0005-0000-0000-00003A480000}"/>
    <cellStyle name="_Annual Vectors2_Summerhaven CWIP curve Oct_2010" xfId="22568" xr:uid="{00000000-0005-0000-0000-00003B480000}"/>
    <cellStyle name="_Annual Vectors2_Summerhaven CWIP curve Oct_2010 2" xfId="22569" xr:uid="{00000000-0005-0000-0000-00003C480000}"/>
    <cellStyle name="_Annual Vectors2_Summerhaven CWIP curve Oct_2010_November 2010 Termosol CWIP Curves NEER Final" xfId="22570" xr:uid="{00000000-0005-0000-0000-00003D480000}"/>
    <cellStyle name="_Annual Vectors2_Summerhaven CWIP curve Oct_2010_November 2010 Termosol CWIP Curves NEER Final 2" xfId="22571" xr:uid="{00000000-0005-0000-0000-00003E480000}"/>
    <cellStyle name="_Annual Vectors2_ToD" xfId="22572" xr:uid="{00000000-0005-0000-0000-00003F480000}"/>
    <cellStyle name="_Annual Vectors2_ToD 2" xfId="22573" xr:uid="{00000000-0005-0000-0000-000040480000}"/>
    <cellStyle name="_Annual Vectors2_ToD 3" xfId="22574" xr:uid="{00000000-0005-0000-0000-000041480000}"/>
    <cellStyle name="_Annual Vectors2_tx financing revs" xfId="22575" xr:uid="{00000000-0005-0000-0000-000042480000}"/>
    <cellStyle name="_Annual Vectors3" xfId="22576" xr:uid="{00000000-0005-0000-0000-000043480000}"/>
    <cellStyle name="_Annual Vectors3 2" xfId="22577" xr:uid="{00000000-0005-0000-0000-000044480000}"/>
    <cellStyle name="_Annual Vectors3 2 2" xfId="22578" xr:uid="{00000000-0005-0000-0000-000045480000}"/>
    <cellStyle name="_Annual Vectors3 3" xfId="22579" xr:uid="{00000000-0005-0000-0000-000046480000}"/>
    <cellStyle name="_Annual Vectors3 3 2" xfId="22580" xr:uid="{00000000-0005-0000-0000-000047480000}"/>
    <cellStyle name="_Annual Vectors3 4" xfId="22581" xr:uid="{00000000-0005-0000-0000-000048480000}"/>
    <cellStyle name="_Annual Vectors3 4 2" xfId="22582" xr:uid="{00000000-0005-0000-0000-000049480000}"/>
    <cellStyle name="_Annual Vectors3 4 3" xfId="22583" xr:uid="{00000000-0005-0000-0000-00004A480000}"/>
    <cellStyle name="_Annual Vectors3 5" xfId="22584" xr:uid="{00000000-0005-0000-0000-00004B480000}"/>
    <cellStyle name="_Annual Vectors3 5 2" xfId="22585" xr:uid="{00000000-0005-0000-0000-00004C480000}"/>
    <cellStyle name="_Annual Vectors3 6" xfId="22586" xr:uid="{00000000-0005-0000-0000-00004D480000}"/>
    <cellStyle name="_Annual Vectors3_August 2010 CWIP curves_NextEra" xfId="22587" xr:uid="{00000000-0005-0000-0000-00004E480000}"/>
    <cellStyle name="_Annual Vectors3_August 2010 CWIP curves_NextEra 2" xfId="22588" xr:uid="{00000000-0005-0000-0000-00004F480000}"/>
    <cellStyle name="_Annual Vectors3_August 2010 CWIP curves_NextEra_November 2010 Termosol CWIP Curves NEER Final" xfId="22589" xr:uid="{00000000-0005-0000-0000-000050480000}"/>
    <cellStyle name="_Annual Vectors3_August 2010 CWIP curves_NextEra_November 2010 Termosol CWIP Curves NEER Final 2" xfId="22590" xr:uid="{00000000-0005-0000-0000-000051480000}"/>
    <cellStyle name="_Annual Vectors3_BASIS ADJ" xfId="22591" xr:uid="{00000000-0005-0000-0000-000052480000}"/>
    <cellStyle name="_Annual Vectors3_BM Adjustments" xfId="22592" xr:uid="{00000000-0005-0000-0000-000053480000}"/>
    <cellStyle name="_Annual Vectors3_Budget Support 2012-09 2013-15 Benefit Programs v5 with NEER Barg Update" xfId="22593" xr:uid="{00000000-0005-0000-0000-000054480000}"/>
    <cellStyle name="_Annual Vectors3_Capacity_Factor_Monthly_Forecast_Through_2024 " xfId="22594" xr:uid="{00000000-0005-0000-0000-000055480000}"/>
    <cellStyle name="_Annual Vectors3_Capital Prov 1Q10" xfId="22595" xr:uid="{00000000-0005-0000-0000-000056480000}"/>
    <cellStyle name="_Annual Vectors3_Capital Prov 1Q10 2" xfId="22596" xr:uid="{00000000-0005-0000-0000-000057480000}"/>
    <cellStyle name="_Annual Vectors3_Capital Prov 1Q10_March_LTD_Premium" xfId="22597" xr:uid="{00000000-0005-0000-0000-000058480000}"/>
    <cellStyle name="_Annual Vectors3_Capital Prov 1Q10_Nov Self Admin LTD Income Premium - CIGNA" xfId="22598" xr:uid="{00000000-0005-0000-0000-000059480000}"/>
    <cellStyle name="_Annual Vectors3_Capital Prov 1Q10_Summary Unrounded" xfId="22599" xr:uid="{00000000-0005-0000-0000-00005A480000}"/>
    <cellStyle name="_Annual Vectors3_Consolidated Summary Living ProForma_2011_DRAFT" xfId="22600" xr:uid="{00000000-0005-0000-0000-00005B480000}"/>
    <cellStyle name="_Annual Vectors3_Consolidated Summary Living ProForma_2011_Paste Special" xfId="22601" xr:uid="{00000000-0005-0000-0000-00005C480000}"/>
    <cellStyle name="_Annual Vectors3_Copy of South TX GenTie  0.8x Sale12-31-09 COD BASE CASEvBOD" xfId="22602" xr:uid="{00000000-0005-0000-0000-00005D480000}"/>
    <cellStyle name="_Annual Vectors3_CWIP Termosol 1" xfId="22603" xr:uid="{00000000-0005-0000-0000-00005E480000}"/>
    <cellStyle name="_Annual Vectors3_CWIP Termosol 1 2" xfId="22604" xr:uid="{00000000-0005-0000-0000-00005F480000}"/>
    <cellStyle name="_Annual Vectors3_CWIP Termosol 2" xfId="22605" xr:uid="{00000000-0005-0000-0000-000060480000}"/>
    <cellStyle name="_Annual Vectors3_CWIP Termosol 2 2" xfId="22606" xr:uid="{00000000-0005-0000-0000-000061480000}"/>
    <cellStyle name="_Annual Vectors3_Fees" xfId="22607" xr:uid="{00000000-0005-0000-0000-000062480000}"/>
    <cellStyle name="_Annual Vectors3_Genesis_Bridge_Tab" xfId="22608" xr:uid="{00000000-0005-0000-0000-000063480000}"/>
    <cellStyle name="_Annual Vectors3_HWBA UM NPV  IRR Analysis finance at cost share may 2011" xfId="22609" xr:uid="{00000000-0005-0000-0000-000064480000}"/>
    <cellStyle name="_Annual Vectors3_Inputs" xfId="22610" xr:uid="{00000000-0005-0000-0000-000065480000}"/>
    <cellStyle name="_Annual Vectors3_Inputs 2" xfId="22611" xr:uid="{00000000-0005-0000-0000-000066480000}"/>
    <cellStyle name="_Annual Vectors3_Locked in Gross Margin" xfId="22612" xr:uid="{00000000-0005-0000-0000-000067480000}"/>
    <cellStyle name="_Annual Vectors3_LTD-FAS 112 Summary" xfId="22613" xr:uid="{00000000-0005-0000-0000-000068480000}"/>
    <cellStyle name="_Annual Vectors3_November 2010 CWIP Curves Genesis Final" xfId="22614" xr:uid="{00000000-0005-0000-0000-000069480000}"/>
    <cellStyle name="_Annual Vectors3_November 2010 CWIP Curves Genesis Final 2" xfId="22615" xr:uid="{00000000-0005-0000-0000-00006A480000}"/>
    <cellStyle name="_Annual Vectors3_November 2010 CWIP Curves NEER Final" xfId="22616" xr:uid="{00000000-0005-0000-0000-00006B480000}"/>
    <cellStyle name="_Annual Vectors3_November 2010 CWIP Curves NEER Final 2" xfId="22617" xr:uid="{00000000-0005-0000-0000-00006C480000}"/>
    <cellStyle name="_Annual Vectors3_November 2010 Termosol CWIP Curves NEER Final" xfId="22618" xr:uid="{00000000-0005-0000-0000-00006D480000}"/>
    <cellStyle name="_Annual Vectors3_November 2010 Termosol CWIP Curves NEER Final 2" xfId="22619" xr:uid="{00000000-0005-0000-0000-00006E480000}"/>
    <cellStyle name="_Annual Vectors3_Project Monitoring Paradise Solar revised_October 2010" xfId="22620" xr:uid="{00000000-0005-0000-0000-00006F480000}"/>
    <cellStyle name="_Annual Vectors3_Project Monitoring Paradise Solar revised_October 2010 2" xfId="22621" xr:uid="{00000000-0005-0000-0000-000070480000}"/>
    <cellStyle name="_Annual Vectors3_Project Monitoring Paradise Solar revised_October 2010_November 2010 Termosol CWIP Curves NEER Final" xfId="22622" xr:uid="{00000000-0005-0000-0000-000071480000}"/>
    <cellStyle name="_Annual Vectors3_Project Monitoring Paradise Solar revised_October 2010_November 2010 Termosol CWIP Curves NEER Final 2" xfId="22623" xr:uid="{00000000-0005-0000-0000-000072480000}"/>
    <cellStyle name="_Annual Vectors3_September 2010 CWIP curves_NextEra" xfId="22624" xr:uid="{00000000-0005-0000-0000-000073480000}"/>
    <cellStyle name="_Annual Vectors3_September 2010 CWIP curves_NextEra 2" xfId="22625" xr:uid="{00000000-0005-0000-0000-000074480000}"/>
    <cellStyle name="_Annual Vectors3_September 2010 CWIP curves_NextEra_November 2010 Termosol CWIP Curves NEER Final" xfId="22626" xr:uid="{00000000-0005-0000-0000-000075480000}"/>
    <cellStyle name="_Annual Vectors3_September 2010 CWIP curves_NextEra_November 2010 Termosol CWIP Curves NEER Final 2" xfId="22627" xr:uid="{00000000-0005-0000-0000-000076480000}"/>
    <cellStyle name="_Annual Vectors3_Summerhaven CWIP curve Oct_2010" xfId="22628" xr:uid="{00000000-0005-0000-0000-000077480000}"/>
    <cellStyle name="_Annual Vectors3_Summerhaven CWIP curve Oct_2010 2" xfId="22629" xr:uid="{00000000-0005-0000-0000-000078480000}"/>
    <cellStyle name="_Annual Vectors3_Summerhaven CWIP curve Oct_2010_November 2010 Termosol CWIP Curves NEER Final" xfId="22630" xr:uid="{00000000-0005-0000-0000-000079480000}"/>
    <cellStyle name="_Annual Vectors3_Summerhaven CWIP curve Oct_2010_November 2010 Termosol CWIP Curves NEER Final 2" xfId="22631" xr:uid="{00000000-0005-0000-0000-00007A480000}"/>
    <cellStyle name="_Annual Vectors3_ToD" xfId="22632" xr:uid="{00000000-0005-0000-0000-00007B480000}"/>
    <cellStyle name="_Annual Vectors3_ToD 2" xfId="22633" xr:uid="{00000000-0005-0000-0000-00007C480000}"/>
    <cellStyle name="_Annual Vectors3_ToD 3" xfId="22634" xr:uid="{00000000-0005-0000-0000-00007D480000}"/>
    <cellStyle name="_Annual Vectors3_tx financing revs" xfId="22635" xr:uid="{00000000-0005-0000-0000-00007E480000}"/>
    <cellStyle name="_Annual Vectors4" xfId="22636" xr:uid="{00000000-0005-0000-0000-00007F480000}"/>
    <cellStyle name="_Annual Vectors4 2" xfId="22637" xr:uid="{00000000-0005-0000-0000-000080480000}"/>
    <cellStyle name="_Annual Vectors4 2 2" xfId="22638" xr:uid="{00000000-0005-0000-0000-000081480000}"/>
    <cellStyle name="_Annual Vectors4 3" xfId="22639" xr:uid="{00000000-0005-0000-0000-000082480000}"/>
    <cellStyle name="_Annual Vectors4 3 2" xfId="22640" xr:uid="{00000000-0005-0000-0000-000083480000}"/>
    <cellStyle name="_Annual Vectors4 4" xfId="22641" xr:uid="{00000000-0005-0000-0000-000084480000}"/>
    <cellStyle name="_Annual Vectors4 4 2" xfId="22642" xr:uid="{00000000-0005-0000-0000-000085480000}"/>
    <cellStyle name="_Annual Vectors4 4 3" xfId="22643" xr:uid="{00000000-0005-0000-0000-000086480000}"/>
    <cellStyle name="_Annual Vectors4 5" xfId="22644" xr:uid="{00000000-0005-0000-0000-000087480000}"/>
    <cellStyle name="_Annual Vectors4 5 2" xfId="22645" xr:uid="{00000000-0005-0000-0000-000088480000}"/>
    <cellStyle name="_Annual Vectors4 6" xfId="22646" xr:uid="{00000000-0005-0000-0000-000089480000}"/>
    <cellStyle name="_Annual Vectors4_August 2010 CWIP curves_NextEra" xfId="22647" xr:uid="{00000000-0005-0000-0000-00008A480000}"/>
    <cellStyle name="_Annual Vectors4_August 2010 CWIP curves_NextEra 2" xfId="22648" xr:uid="{00000000-0005-0000-0000-00008B480000}"/>
    <cellStyle name="_Annual Vectors4_August 2010 CWIP curves_NextEra_November 2010 Termosol CWIP Curves NEER Final" xfId="22649" xr:uid="{00000000-0005-0000-0000-00008C480000}"/>
    <cellStyle name="_Annual Vectors4_August 2010 CWIP curves_NextEra_November 2010 Termosol CWIP Curves NEER Final 2" xfId="22650" xr:uid="{00000000-0005-0000-0000-00008D480000}"/>
    <cellStyle name="_Annual Vectors4_BASIS ADJ" xfId="22651" xr:uid="{00000000-0005-0000-0000-00008E480000}"/>
    <cellStyle name="_Annual Vectors4_BM Adjustments" xfId="22652" xr:uid="{00000000-0005-0000-0000-00008F480000}"/>
    <cellStyle name="_Annual Vectors4_Budget Support 2012-09 2013-15 Benefit Programs v5 with NEER Barg Update" xfId="22653" xr:uid="{00000000-0005-0000-0000-000090480000}"/>
    <cellStyle name="_Annual Vectors4_Capacity_Factor_Monthly_Forecast_Through_2024 " xfId="22654" xr:uid="{00000000-0005-0000-0000-000091480000}"/>
    <cellStyle name="_Annual Vectors4_Capital Prov 1Q10" xfId="22655" xr:uid="{00000000-0005-0000-0000-000092480000}"/>
    <cellStyle name="_Annual Vectors4_Capital Prov 1Q10 2" xfId="22656" xr:uid="{00000000-0005-0000-0000-000093480000}"/>
    <cellStyle name="_Annual Vectors4_Capital Prov 1Q10_March_LTD_Premium" xfId="22657" xr:uid="{00000000-0005-0000-0000-000094480000}"/>
    <cellStyle name="_Annual Vectors4_Capital Prov 1Q10_Nov Self Admin LTD Income Premium - CIGNA" xfId="22658" xr:uid="{00000000-0005-0000-0000-000095480000}"/>
    <cellStyle name="_Annual Vectors4_Capital Prov 1Q10_Summary Unrounded" xfId="22659" xr:uid="{00000000-0005-0000-0000-000096480000}"/>
    <cellStyle name="_Annual Vectors4_Consolidated Summary Living ProForma_2011_DRAFT" xfId="22660" xr:uid="{00000000-0005-0000-0000-000097480000}"/>
    <cellStyle name="_Annual Vectors4_Consolidated Summary Living ProForma_2011_Paste Special" xfId="22661" xr:uid="{00000000-0005-0000-0000-000098480000}"/>
    <cellStyle name="_Annual Vectors4_Copy of South TX GenTie  0.8x Sale12-31-09 COD BASE CASEvBOD" xfId="22662" xr:uid="{00000000-0005-0000-0000-000099480000}"/>
    <cellStyle name="_Annual Vectors4_CWIP Termosol 1" xfId="22663" xr:uid="{00000000-0005-0000-0000-00009A480000}"/>
    <cellStyle name="_Annual Vectors4_CWIP Termosol 1 2" xfId="22664" xr:uid="{00000000-0005-0000-0000-00009B480000}"/>
    <cellStyle name="_Annual Vectors4_CWIP Termosol 2" xfId="22665" xr:uid="{00000000-0005-0000-0000-00009C480000}"/>
    <cellStyle name="_Annual Vectors4_CWIP Termosol 2 2" xfId="22666" xr:uid="{00000000-0005-0000-0000-00009D480000}"/>
    <cellStyle name="_Annual Vectors4_Fees" xfId="22667" xr:uid="{00000000-0005-0000-0000-00009E480000}"/>
    <cellStyle name="_Annual Vectors4_Genesis_Bridge_Tab" xfId="22668" xr:uid="{00000000-0005-0000-0000-00009F480000}"/>
    <cellStyle name="_Annual Vectors4_HWBA UM NPV  IRR Analysis finance at cost share may 2011" xfId="22669" xr:uid="{00000000-0005-0000-0000-0000A0480000}"/>
    <cellStyle name="_Annual Vectors4_Inputs" xfId="22670" xr:uid="{00000000-0005-0000-0000-0000A1480000}"/>
    <cellStyle name="_Annual Vectors4_Inputs 2" xfId="22671" xr:uid="{00000000-0005-0000-0000-0000A2480000}"/>
    <cellStyle name="_Annual Vectors4_Locked in Gross Margin" xfId="22672" xr:uid="{00000000-0005-0000-0000-0000A3480000}"/>
    <cellStyle name="_Annual Vectors4_LTD-FAS 112 Summary" xfId="22673" xr:uid="{00000000-0005-0000-0000-0000A4480000}"/>
    <cellStyle name="_Annual Vectors4_November 2010 CWIP Curves Genesis Final" xfId="22674" xr:uid="{00000000-0005-0000-0000-0000A5480000}"/>
    <cellStyle name="_Annual Vectors4_November 2010 CWIP Curves Genesis Final 2" xfId="22675" xr:uid="{00000000-0005-0000-0000-0000A6480000}"/>
    <cellStyle name="_Annual Vectors4_November 2010 CWIP Curves NEER Final" xfId="22676" xr:uid="{00000000-0005-0000-0000-0000A7480000}"/>
    <cellStyle name="_Annual Vectors4_November 2010 CWIP Curves NEER Final 2" xfId="22677" xr:uid="{00000000-0005-0000-0000-0000A8480000}"/>
    <cellStyle name="_Annual Vectors4_November 2010 Termosol CWIP Curves NEER Final" xfId="22678" xr:uid="{00000000-0005-0000-0000-0000A9480000}"/>
    <cellStyle name="_Annual Vectors4_November 2010 Termosol CWIP Curves NEER Final 2" xfId="22679" xr:uid="{00000000-0005-0000-0000-0000AA480000}"/>
    <cellStyle name="_Annual Vectors4_Project Monitoring Paradise Solar revised_October 2010" xfId="22680" xr:uid="{00000000-0005-0000-0000-0000AB480000}"/>
    <cellStyle name="_Annual Vectors4_Project Monitoring Paradise Solar revised_October 2010 2" xfId="22681" xr:uid="{00000000-0005-0000-0000-0000AC480000}"/>
    <cellStyle name="_Annual Vectors4_Project Monitoring Paradise Solar revised_October 2010_November 2010 Termosol CWIP Curves NEER Final" xfId="22682" xr:uid="{00000000-0005-0000-0000-0000AD480000}"/>
    <cellStyle name="_Annual Vectors4_Project Monitoring Paradise Solar revised_October 2010_November 2010 Termosol CWIP Curves NEER Final 2" xfId="22683" xr:uid="{00000000-0005-0000-0000-0000AE480000}"/>
    <cellStyle name="_Annual Vectors4_September 2010 CWIP curves_NextEra" xfId="22684" xr:uid="{00000000-0005-0000-0000-0000AF480000}"/>
    <cellStyle name="_Annual Vectors4_September 2010 CWIP curves_NextEra 2" xfId="22685" xr:uid="{00000000-0005-0000-0000-0000B0480000}"/>
    <cellStyle name="_Annual Vectors4_September 2010 CWIP curves_NextEra_November 2010 Termosol CWIP Curves NEER Final" xfId="22686" xr:uid="{00000000-0005-0000-0000-0000B1480000}"/>
    <cellStyle name="_Annual Vectors4_September 2010 CWIP curves_NextEra_November 2010 Termosol CWIP Curves NEER Final 2" xfId="22687" xr:uid="{00000000-0005-0000-0000-0000B2480000}"/>
    <cellStyle name="_Annual Vectors4_Summerhaven CWIP curve Oct_2010" xfId="22688" xr:uid="{00000000-0005-0000-0000-0000B3480000}"/>
    <cellStyle name="_Annual Vectors4_Summerhaven CWIP curve Oct_2010 2" xfId="22689" xr:uid="{00000000-0005-0000-0000-0000B4480000}"/>
    <cellStyle name="_Annual Vectors4_Summerhaven CWIP curve Oct_2010_November 2010 Termosol CWIP Curves NEER Final" xfId="22690" xr:uid="{00000000-0005-0000-0000-0000B5480000}"/>
    <cellStyle name="_Annual Vectors4_Summerhaven CWIP curve Oct_2010_November 2010 Termosol CWIP Curves NEER Final 2" xfId="22691" xr:uid="{00000000-0005-0000-0000-0000B6480000}"/>
    <cellStyle name="_Annual Vectors4_ToD" xfId="22692" xr:uid="{00000000-0005-0000-0000-0000B7480000}"/>
    <cellStyle name="_Annual Vectors4_ToD 2" xfId="22693" xr:uid="{00000000-0005-0000-0000-0000B8480000}"/>
    <cellStyle name="_Annual Vectors4_ToD 3" xfId="22694" xr:uid="{00000000-0005-0000-0000-0000B9480000}"/>
    <cellStyle name="_Annual Vectors4_tx financing revs" xfId="22695" xr:uid="{00000000-0005-0000-0000-0000BA480000}"/>
    <cellStyle name="_Appr_Dec04" xfId="22696" xr:uid="{00000000-0005-0000-0000-0000BB480000}"/>
    <cellStyle name="_Approval_Dec05_SeaWest" xfId="22697" xr:uid="{00000000-0005-0000-0000-0000BC480000}"/>
    <cellStyle name="_Approval_Dec05_SeaWest 2" xfId="22698" xr:uid="{00000000-0005-0000-0000-0000BD480000}"/>
    <cellStyle name="_Approval_Dec05_SeaWest_1.Inputs" xfId="22699" xr:uid="{00000000-0005-0000-0000-0000BE480000}"/>
    <cellStyle name="_Approval_Dec05_SeaWest_BeechR Pivot Table 12.2.09" xfId="22700" xr:uid="{00000000-0005-0000-0000-0000BF480000}"/>
    <cellStyle name="_Approval_Dec05_SeaWest_BeechR Pivot Table 12.2.09 2" xfId="22701" xr:uid="{00000000-0005-0000-0000-0000C0480000}"/>
    <cellStyle name="_Approval_Dec05_SeaWest_Copy of G&amp;A_reports_v4" xfId="22702" xr:uid="{00000000-0005-0000-0000-0000C1480000}"/>
    <cellStyle name="_Approval_Dec05_SeaWest_Copy of Vento III v27i P50 1st" xfId="22703" xr:uid="{00000000-0005-0000-0000-0000C2480000}"/>
    <cellStyle name="_Approval_Dec05_SeaWest_Rev" xfId="22704" xr:uid="{00000000-0005-0000-0000-0000C3480000}"/>
    <cellStyle name="_Approval_Dec05_SeaWest_Rev 2" xfId="22705" xr:uid="{00000000-0005-0000-0000-0000C4480000}"/>
    <cellStyle name="_Approval_Dec05_SeaWest_Vento III v17i (8.9% Haircut, 60% Tax)" xfId="22706" xr:uid="{00000000-0005-0000-0000-0000C5480000}"/>
    <cellStyle name="_Approval_Dec05_SeaWest_Vento III v22i (Haircut, 6Y CF, 76% tax)" xfId="22707" xr:uid="{00000000-0005-0000-0000-0000C6480000}"/>
    <cellStyle name="_Approval_Dec05_SeaWest_Vento III v28g Base" xfId="22708" xr:uid="{00000000-0005-0000-0000-0000C7480000}"/>
    <cellStyle name="_Approval_Dec05_SeaWest_Vento III v28k JPMyyy" xfId="22709" xr:uid="{00000000-0005-0000-0000-0000C8480000}"/>
    <cellStyle name="_Approval_Dec06" xfId="22710" xr:uid="{00000000-0005-0000-0000-0000C9480000}"/>
    <cellStyle name="_Approval_Dec06 2" xfId="22711" xr:uid="{00000000-0005-0000-0000-0000CA480000}"/>
    <cellStyle name="_Apprvd Bdgt" xfId="22712" xr:uid="{00000000-0005-0000-0000-0000CB480000}"/>
    <cellStyle name="_Aqueous NH3 Costs 5-14-07" xfId="22713" xr:uid="{00000000-0005-0000-0000-0000CC480000}"/>
    <cellStyle name="_Aqueous NH3 Costs -7FA 08-06-06xls" xfId="22714" xr:uid="{00000000-0005-0000-0000-0000CD480000}"/>
    <cellStyle name="_Assumptions" xfId="22715" xr:uid="{00000000-0005-0000-0000-0000CE480000}"/>
    <cellStyle name="_Assumptions 2" xfId="22716" xr:uid="{00000000-0005-0000-0000-0000CF480000}"/>
    <cellStyle name="_Assumptions Used" xfId="22717" xr:uid="{00000000-0005-0000-0000-0000D0480000}"/>
    <cellStyle name="_Astral v26" xfId="22718" xr:uid="{00000000-0005-0000-0000-0000D1480000}"/>
    <cellStyle name="_ATCP Risk Matrix 1-11-07" xfId="22719" xr:uid="{00000000-0005-0000-0000-0000D2480000}"/>
    <cellStyle name="_ATCP Risk Matrix 1-11-07 2" xfId="22720" xr:uid="{00000000-0005-0000-0000-0000D3480000}"/>
    <cellStyle name="_ATCP Risk Matrix 1-11-07_August 2010 CWIP curves_NextEra" xfId="22721" xr:uid="{00000000-0005-0000-0000-0000D4480000}"/>
    <cellStyle name="_ATCP Risk Matrix 1-11-07_August 2010 CWIP curves_NextEra 2" xfId="22722" xr:uid="{00000000-0005-0000-0000-0000D5480000}"/>
    <cellStyle name="_ATCP Risk Matrix 1-11-07_August 2010 CWIP curves_NextEra_November 2010 Termosol CWIP Curves NEER Final" xfId="22723" xr:uid="{00000000-0005-0000-0000-0000D6480000}"/>
    <cellStyle name="_ATCP Risk Matrix 1-11-07_August 2010 CWIP curves_NextEra_November 2010 Termosol CWIP Curves NEER Final 2" xfId="22724" xr:uid="{00000000-0005-0000-0000-0000D7480000}"/>
    <cellStyle name="_ATCP Risk Matrix 1-11-07_CWIP Termosol 1" xfId="22725" xr:uid="{00000000-0005-0000-0000-0000D8480000}"/>
    <cellStyle name="_ATCP Risk Matrix 1-11-07_CWIP Termosol 1 2" xfId="22726" xr:uid="{00000000-0005-0000-0000-0000D9480000}"/>
    <cellStyle name="_ATCP Risk Matrix 1-11-07_CWIP Termosol 2" xfId="22727" xr:uid="{00000000-0005-0000-0000-0000DA480000}"/>
    <cellStyle name="_ATCP Risk Matrix 1-11-07_CWIP Termosol 2 2" xfId="22728" xr:uid="{00000000-0005-0000-0000-0000DB480000}"/>
    <cellStyle name="_ATCP Risk Matrix 1-11-07_November 2010 CWIP Curves Genesis Final" xfId="22729" xr:uid="{00000000-0005-0000-0000-0000DC480000}"/>
    <cellStyle name="_ATCP Risk Matrix 1-11-07_November 2010 CWIP Curves Genesis Final 2" xfId="22730" xr:uid="{00000000-0005-0000-0000-0000DD480000}"/>
    <cellStyle name="_ATCP Risk Matrix 1-11-07_November 2010 Termosol CWIP Curves NEER Final" xfId="22731" xr:uid="{00000000-0005-0000-0000-0000DE480000}"/>
    <cellStyle name="_ATCP Risk Matrix 1-11-07_November 2010 Termosol CWIP Curves NEER Final 2" xfId="22732" xr:uid="{00000000-0005-0000-0000-0000DF480000}"/>
    <cellStyle name="_ATCP Risk Matrix 1-11-07_September 2010 CWIP curves_NextEra" xfId="22733" xr:uid="{00000000-0005-0000-0000-0000E0480000}"/>
    <cellStyle name="_ATCP Risk Matrix 1-11-07_September 2010 CWIP curves_NextEra 2" xfId="22734" xr:uid="{00000000-0005-0000-0000-0000E1480000}"/>
    <cellStyle name="_ATCP Risk Matrix 1-11-07_September 2010 CWIP curves_NextEra_November 2010 Termosol CWIP Curves NEER Final" xfId="22735" xr:uid="{00000000-0005-0000-0000-0000E2480000}"/>
    <cellStyle name="_ATCP Risk Matrix 1-11-07_September 2010 CWIP curves_NextEra_November 2010 Termosol CWIP Curves NEER Final 2" xfId="22736" xr:uid="{00000000-0005-0000-0000-0000E3480000}"/>
    <cellStyle name="_ATCP Risk Matrix 1-11-07_Summerhaven CWIP curve Oct_2010" xfId="22737" xr:uid="{00000000-0005-0000-0000-0000E4480000}"/>
    <cellStyle name="_ATCP Risk Matrix 1-11-07_Summerhaven CWIP curve Oct_2010 2" xfId="22738" xr:uid="{00000000-0005-0000-0000-0000E5480000}"/>
    <cellStyle name="_ATCP Risk Matrix 1-11-07_Summerhaven CWIP curve Oct_2010_November 2010 Termosol CWIP Curves NEER Final" xfId="22739" xr:uid="{00000000-0005-0000-0000-0000E6480000}"/>
    <cellStyle name="_ATCP Risk Matrix 1-11-07_Summerhaven CWIP curve Oct_2010_November 2010 Termosol CWIP Curves NEER Final 2" xfId="22740" xr:uid="{00000000-0005-0000-0000-0000E7480000}"/>
    <cellStyle name="_BackOffice" xfId="22741" xr:uid="{00000000-0005-0000-0000-0000E8480000}"/>
    <cellStyle name="_BackOffice 2" xfId="22742" xr:uid="{00000000-0005-0000-0000-0000E9480000}"/>
    <cellStyle name="_BackOffice 2 2" xfId="22743" xr:uid="{00000000-0005-0000-0000-0000EA480000}"/>
    <cellStyle name="_BackOffice 3" xfId="22744" xr:uid="{00000000-0005-0000-0000-0000EB480000}"/>
    <cellStyle name="_BackOffice 3 2" xfId="22745" xr:uid="{00000000-0005-0000-0000-0000EC480000}"/>
    <cellStyle name="_BackOffice 4" xfId="22746" xr:uid="{00000000-0005-0000-0000-0000ED480000}"/>
    <cellStyle name="_BackOffice 4 2" xfId="22747" xr:uid="{00000000-0005-0000-0000-0000EE480000}"/>
    <cellStyle name="_BackOffice 4 3" xfId="22748" xr:uid="{00000000-0005-0000-0000-0000EF480000}"/>
    <cellStyle name="_BackOffice 5" xfId="22749" xr:uid="{00000000-0005-0000-0000-0000F0480000}"/>
    <cellStyle name="_BackOffice 5 2" xfId="22750" xr:uid="{00000000-0005-0000-0000-0000F1480000}"/>
    <cellStyle name="_BackOffice 6" xfId="22751" xr:uid="{00000000-0005-0000-0000-0000F2480000}"/>
    <cellStyle name="_BackOffice_August 2010 CWIP curves_NextEra" xfId="22752" xr:uid="{00000000-0005-0000-0000-0000F3480000}"/>
    <cellStyle name="_BackOffice_August 2010 CWIP curves_NextEra 2" xfId="22753" xr:uid="{00000000-0005-0000-0000-0000F4480000}"/>
    <cellStyle name="_BackOffice_August 2010 CWIP curves_NextEra_November 2010 Termosol CWIP Curves NEER Final" xfId="22754" xr:uid="{00000000-0005-0000-0000-0000F5480000}"/>
    <cellStyle name="_BackOffice_August 2010 CWIP curves_NextEra_November 2010 Termosol CWIP Curves NEER Final 2" xfId="22755" xr:uid="{00000000-0005-0000-0000-0000F6480000}"/>
    <cellStyle name="_BackOffice_BASIS ADJ" xfId="22756" xr:uid="{00000000-0005-0000-0000-0000F7480000}"/>
    <cellStyle name="_BackOffice_BM Adjustments" xfId="22757" xr:uid="{00000000-0005-0000-0000-0000F8480000}"/>
    <cellStyle name="_BackOffice_Budget Support 2012-09 2013-15 Benefit Programs v5 with NEER Barg Update" xfId="22758" xr:uid="{00000000-0005-0000-0000-0000F9480000}"/>
    <cellStyle name="_BackOffice_Capacity_Factor_Monthly_Forecast_Through_2024 " xfId="22759" xr:uid="{00000000-0005-0000-0000-0000FA480000}"/>
    <cellStyle name="_BackOffice_Capital Prov 1Q10" xfId="22760" xr:uid="{00000000-0005-0000-0000-0000FB480000}"/>
    <cellStyle name="_BackOffice_Capital Prov 1Q10 2" xfId="22761" xr:uid="{00000000-0005-0000-0000-0000FC480000}"/>
    <cellStyle name="_BackOffice_Capital Prov 1Q10_March_LTD_Premium" xfId="22762" xr:uid="{00000000-0005-0000-0000-0000FD480000}"/>
    <cellStyle name="_BackOffice_Capital Prov 1Q10_Nov Self Admin LTD Income Premium - CIGNA" xfId="22763" xr:uid="{00000000-0005-0000-0000-0000FE480000}"/>
    <cellStyle name="_BackOffice_Capital Prov 1Q10_Summary Unrounded" xfId="22764" xr:uid="{00000000-0005-0000-0000-0000FF480000}"/>
    <cellStyle name="_BackOffice_Consolidated Summary Living ProForma_2011_DRAFT" xfId="22765" xr:uid="{00000000-0005-0000-0000-000000490000}"/>
    <cellStyle name="_BackOffice_Consolidated Summary Living ProForma_2011_Paste Special" xfId="22766" xr:uid="{00000000-0005-0000-0000-000001490000}"/>
    <cellStyle name="_BackOffice_Copy of South TX GenTie  0.8x Sale12-31-09 COD BASE CASEvBOD" xfId="22767" xr:uid="{00000000-0005-0000-0000-000002490000}"/>
    <cellStyle name="_BackOffice_CWIP Termosol 1" xfId="22768" xr:uid="{00000000-0005-0000-0000-000003490000}"/>
    <cellStyle name="_BackOffice_CWIP Termosol 1 2" xfId="22769" xr:uid="{00000000-0005-0000-0000-000004490000}"/>
    <cellStyle name="_BackOffice_CWIP Termosol 2" xfId="22770" xr:uid="{00000000-0005-0000-0000-000005490000}"/>
    <cellStyle name="_BackOffice_CWIP Termosol 2 2" xfId="22771" xr:uid="{00000000-0005-0000-0000-000006490000}"/>
    <cellStyle name="_BackOffice_Fees" xfId="22772" xr:uid="{00000000-0005-0000-0000-000007490000}"/>
    <cellStyle name="_BackOffice_Genesis_Bridge_Tab" xfId="22773" xr:uid="{00000000-0005-0000-0000-000008490000}"/>
    <cellStyle name="_BackOffice_HWBA UM NPV  IRR Analysis finance at cost share may 2011" xfId="22774" xr:uid="{00000000-0005-0000-0000-000009490000}"/>
    <cellStyle name="_BackOffice_Inputs" xfId="22775" xr:uid="{00000000-0005-0000-0000-00000A490000}"/>
    <cellStyle name="_BackOffice_Inputs 2" xfId="22776" xr:uid="{00000000-0005-0000-0000-00000B490000}"/>
    <cellStyle name="_BackOffice_Locked in Gross Margin" xfId="22777" xr:uid="{00000000-0005-0000-0000-00000C490000}"/>
    <cellStyle name="_BackOffice_LTD-FAS 112 Summary" xfId="22778" xr:uid="{00000000-0005-0000-0000-00000D490000}"/>
    <cellStyle name="_BackOffice_November 2010 CWIP Curves Genesis Final" xfId="22779" xr:uid="{00000000-0005-0000-0000-00000E490000}"/>
    <cellStyle name="_BackOffice_November 2010 CWIP Curves Genesis Final 2" xfId="22780" xr:uid="{00000000-0005-0000-0000-00000F490000}"/>
    <cellStyle name="_BackOffice_November 2010 CWIP Curves NEER Final" xfId="22781" xr:uid="{00000000-0005-0000-0000-000010490000}"/>
    <cellStyle name="_BackOffice_November 2010 CWIP Curves NEER Final 2" xfId="22782" xr:uid="{00000000-0005-0000-0000-000011490000}"/>
    <cellStyle name="_BackOffice_November 2010 Termosol CWIP Curves NEER Final" xfId="22783" xr:uid="{00000000-0005-0000-0000-000012490000}"/>
    <cellStyle name="_BackOffice_November 2010 Termosol CWIP Curves NEER Final 2" xfId="22784" xr:uid="{00000000-0005-0000-0000-000013490000}"/>
    <cellStyle name="_BackOffice_Project Monitoring Paradise Solar revised_October 2010" xfId="22785" xr:uid="{00000000-0005-0000-0000-000014490000}"/>
    <cellStyle name="_BackOffice_Project Monitoring Paradise Solar revised_October 2010 2" xfId="22786" xr:uid="{00000000-0005-0000-0000-000015490000}"/>
    <cellStyle name="_BackOffice_Project Monitoring Paradise Solar revised_October 2010_November 2010 Termosol CWIP Curves NEER Final" xfId="22787" xr:uid="{00000000-0005-0000-0000-000016490000}"/>
    <cellStyle name="_BackOffice_Project Monitoring Paradise Solar revised_October 2010_November 2010 Termosol CWIP Curves NEER Final 2" xfId="22788" xr:uid="{00000000-0005-0000-0000-000017490000}"/>
    <cellStyle name="_BackOffice_September 2010 CWIP curves_NextEra" xfId="22789" xr:uid="{00000000-0005-0000-0000-000018490000}"/>
    <cellStyle name="_BackOffice_September 2010 CWIP curves_NextEra 2" xfId="22790" xr:uid="{00000000-0005-0000-0000-000019490000}"/>
    <cellStyle name="_BackOffice_September 2010 CWIP curves_NextEra_November 2010 Termosol CWIP Curves NEER Final" xfId="22791" xr:uid="{00000000-0005-0000-0000-00001A490000}"/>
    <cellStyle name="_BackOffice_September 2010 CWIP curves_NextEra_November 2010 Termosol CWIP Curves NEER Final 2" xfId="22792" xr:uid="{00000000-0005-0000-0000-00001B490000}"/>
    <cellStyle name="_BackOffice_Summerhaven CWIP curve Oct_2010" xfId="22793" xr:uid="{00000000-0005-0000-0000-00001C490000}"/>
    <cellStyle name="_BackOffice_Summerhaven CWIP curve Oct_2010 2" xfId="22794" xr:uid="{00000000-0005-0000-0000-00001D490000}"/>
    <cellStyle name="_BackOffice_Summerhaven CWIP curve Oct_2010_November 2010 Termosol CWIP Curves NEER Final" xfId="22795" xr:uid="{00000000-0005-0000-0000-00001E490000}"/>
    <cellStyle name="_BackOffice_Summerhaven CWIP curve Oct_2010_November 2010 Termosol CWIP Curves NEER Final 2" xfId="22796" xr:uid="{00000000-0005-0000-0000-00001F490000}"/>
    <cellStyle name="_BackOffice_ToD" xfId="22797" xr:uid="{00000000-0005-0000-0000-000020490000}"/>
    <cellStyle name="_BackOffice_ToD 2" xfId="22798" xr:uid="{00000000-0005-0000-0000-000021490000}"/>
    <cellStyle name="_BackOffice_ToD 3" xfId="22799" xr:uid="{00000000-0005-0000-0000-000022490000}"/>
    <cellStyle name="_BackOffice_tx financing revs" xfId="22800" xr:uid="{00000000-0005-0000-0000-000023490000}"/>
    <cellStyle name="_Bank Pro Forma - MH750 LIPA RFP - Re 10.22.07" xfId="22801" xr:uid="{00000000-0005-0000-0000-000024490000}"/>
    <cellStyle name="_Bank Pro Forma - MH750 LIPA RFP - Re 10.22.07 2" xfId="22802" xr:uid="{00000000-0005-0000-0000-000025490000}"/>
    <cellStyle name="_Bank Pro Forma - MH750 LIPA RFP - Re 11.15.07" xfId="22803" xr:uid="{00000000-0005-0000-0000-000026490000}"/>
    <cellStyle name="_Bank Pro Forma - MH750 LIPA RFP - Re 11.15.07 2" xfId="22804" xr:uid="{00000000-0005-0000-0000-000027490000}"/>
    <cellStyle name="_Bank Run NCM" xfId="22805" xr:uid="{00000000-0005-0000-0000-000028490000}"/>
    <cellStyle name="_Bank Run NCM 2" xfId="22806" xr:uid="{00000000-0005-0000-0000-000029490000}"/>
    <cellStyle name="_basic equity model (alliance)" xfId="22807" xr:uid="{00000000-0005-0000-0000-00002A490000}"/>
    <cellStyle name="_Basis" xfId="22808" xr:uid="{00000000-0005-0000-0000-00002B490000}"/>
    <cellStyle name="_Basis 11-11 vs 2-15" xfId="22809" xr:uid="{00000000-0005-0000-0000-00002C490000}"/>
    <cellStyle name="_Basis 11-11 vs 2-15 2" xfId="22810" xr:uid="{00000000-0005-0000-0000-00002D490000}"/>
    <cellStyle name="_Basis 11-11 vs 2-15_Cherokee 2010 - 2014 Budget Forecast" xfId="22811" xr:uid="{00000000-0005-0000-0000-00002E490000}"/>
    <cellStyle name="_Basis 12-15" xfId="22812" xr:uid="{00000000-0005-0000-0000-00002F490000}"/>
    <cellStyle name="_Basis 12-15 2" xfId="22813" xr:uid="{00000000-0005-0000-0000-000030490000}"/>
    <cellStyle name="_Basis 12-15 vs 11-11" xfId="22814" xr:uid="{00000000-0005-0000-0000-000031490000}"/>
    <cellStyle name="_Basis 12-15 vs 11-11 2" xfId="22815" xr:uid="{00000000-0005-0000-0000-000032490000}"/>
    <cellStyle name="_Basis 12-15 vs 11-11_Cherokee 2010 - 2014 Budget Forecast" xfId="22816" xr:uid="{00000000-0005-0000-0000-000033490000}"/>
    <cellStyle name="_Basis 12-15 vs 2-15" xfId="22817" xr:uid="{00000000-0005-0000-0000-000034490000}"/>
    <cellStyle name="_Basis 12-15 vs 2-15 2" xfId="22818" xr:uid="{00000000-0005-0000-0000-000035490000}"/>
    <cellStyle name="_Basis 12-15 vs 2-15_Cherokee 2010 - 2014 Budget Forecast" xfId="22819" xr:uid="{00000000-0005-0000-0000-000036490000}"/>
    <cellStyle name="_Basis 12-15_Cherokee 2010 - 2014 Budget Forecast" xfId="22820" xr:uid="{00000000-0005-0000-0000-000037490000}"/>
    <cellStyle name="_Basis 1-31" xfId="22821" xr:uid="{00000000-0005-0000-0000-000038490000}"/>
    <cellStyle name="_Basis 1-31 2" xfId="22822" xr:uid="{00000000-0005-0000-0000-000039490000}"/>
    <cellStyle name="_Basis 1-31_Cherokee 2010 - 2014 Budget Forecast" xfId="22823" xr:uid="{00000000-0005-0000-0000-00003A490000}"/>
    <cellStyle name="_Basis 2" xfId="22824" xr:uid="{00000000-0005-0000-0000-00003B490000}"/>
    <cellStyle name="_Basis 2 2" xfId="22825" xr:uid="{00000000-0005-0000-0000-00003C490000}"/>
    <cellStyle name="_Basis 3" xfId="22826" xr:uid="{00000000-0005-0000-0000-00003D490000}"/>
    <cellStyle name="_Basis 3 2" xfId="22827" xr:uid="{00000000-0005-0000-0000-00003E490000}"/>
    <cellStyle name="_Basis 3-17" xfId="22828" xr:uid="{00000000-0005-0000-0000-00003F490000}"/>
    <cellStyle name="_Basis 3-17 2" xfId="22829" xr:uid="{00000000-0005-0000-0000-000040490000}"/>
    <cellStyle name="_Basis 3-17_Cherokee 2010 - 2014 Budget Forecast" xfId="22830" xr:uid="{00000000-0005-0000-0000-000041490000}"/>
    <cellStyle name="_Basis 4" xfId="22831" xr:uid="{00000000-0005-0000-0000-000042490000}"/>
    <cellStyle name="_Basis 4 2" xfId="22832" xr:uid="{00000000-0005-0000-0000-000043490000}"/>
    <cellStyle name="_Basis 4 3" xfId="22833" xr:uid="{00000000-0005-0000-0000-000044490000}"/>
    <cellStyle name="_Basis 5" xfId="22834" xr:uid="{00000000-0005-0000-0000-000045490000}"/>
    <cellStyle name="_Basis 5 2" xfId="22835" xr:uid="{00000000-0005-0000-0000-000046490000}"/>
    <cellStyle name="_Basis 5-18" xfId="22836" xr:uid="{00000000-0005-0000-0000-000047490000}"/>
    <cellStyle name="_Basis 5-18 2" xfId="22837" xr:uid="{00000000-0005-0000-0000-000048490000}"/>
    <cellStyle name="_Basis 5-18 vs 6-19" xfId="22838" xr:uid="{00000000-0005-0000-0000-000049490000}"/>
    <cellStyle name="_Basis 5-18 vs 6-19 2" xfId="22839" xr:uid="{00000000-0005-0000-0000-00004A490000}"/>
    <cellStyle name="_Basis 5-18 vs 6-19_Cherokee 2010 - 2014 Budget Forecast" xfId="22840" xr:uid="{00000000-0005-0000-0000-00004B490000}"/>
    <cellStyle name="_Basis 5-18_Cherokee 2010 - 2014 Budget Forecast" xfId="22841" xr:uid="{00000000-0005-0000-0000-00004C490000}"/>
    <cellStyle name="_Basis 6" xfId="22842" xr:uid="{00000000-0005-0000-0000-00004D490000}"/>
    <cellStyle name="_Basis 6-19" xfId="22843" xr:uid="{00000000-0005-0000-0000-00004E490000}"/>
    <cellStyle name="_Basis 6-19 2" xfId="22844" xr:uid="{00000000-0005-0000-0000-00004F490000}"/>
    <cellStyle name="_Basis 6-19_Cherokee 2010 - 2014 Budget Forecast" xfId="22845" xr:uid="{00000000-0005-0000-0000-000050490000}"/>
    <cellStyle name="_Basis 7-12 vs 8-14" xfId="22846" xr:uid="{00000000-0005-0000-0000-000051490000}"/>
    <cellStyle name="_Basis 7-12 vs 8-14 2" xfId="22847" xr:uid="{00000000-0005-0000-0000-000052490000}"/>
    <cellStyle name="_Basis 7-12 vs 8-14_Cherokee 2010 - 2014 Budget Forecast" xfId="22848" xr:uid="{00000000-0005-0000-0000-000053490000}"/>
    <cellStyle name="_Basis 8-14" xfId="22849" xr:uid="{00000000-0005-0000-0000-000054490000}"/>
    <cellStyle name="_Basis 8-14 2" xfId="22850" xr:uid="{00000000-0005-0000-0000-000055490000}"/>
    <cellStyle name="_Basis 8-14_Cherokee 2010 - 2014 Budget Forecast" xfId="22851" xr:uid="{00000000-0005-0000-0000-000056490000}"/>
    <cellStyle name="_Basis 9-29" xfId="22852" xr:uid="{00000000-0005-0000-0000-000057490000}"/>
    <cellStyle name="_Basis 9-29 2" xfId="22853" xr:uid="{00000000-0005-0000-0000-000058490000}"/>
    <cellStyle name="_Basis 9-29_Cherokee 2010 - 2014 Budget Forecast" xfId="22854" xr:uid="{00000000-0005-0000-0000-000059490000}"/>
    <cellStyle name="_Basis 9-30" xfId="22855" xr:uid="{00000000-0005-0000-0000-00005A490000}"/>
    <cellStyle name="_Basis 9-30 2" xfId="22856" xr:uid="{00000000-0005-0000-0000-00005B490000}"/>
    <cellStyle name="_Basis 9-30_Cherokee 2010 - 2014 Budget Forecast" xfId="22857" xr:uid="{00000000-0005-0000-0000-00005C490000}"/>
    <cellStyle name="_Basis 9-7" xfId="22858" xr:uid="{00000000-0005-0000-0000-00005D490000}"/>
    <cellStyle name="_Basis 9-7 2" xfId="22859" xr:uid="{00000000-0005-0000-0000-00005E490000}"/>
    <cellStyle name="_Basis 9-7 vs 9-29" xfId="22860" xr:uid="{00000000-0005-0000-0000-00005F490000}"/>
    <cellStyle name="_Basis 9-7 vs 9-29 2" xfId="22861" xr:uid="{00000000-0005-0000-0000-000060490000}"/>
    <cellStyle name="_Basis 9-7 vs 9-29_Cherokee 2010 - 2014 Budget Forecast" xfId="22862" xr:uid="{00000000-0005-0000-0000-000061490000}"/>
    <cellStyle name="_Basis 9-7_Cherokee 2010 - 2014 Budget Forecast" xfId="22863" xr:uid="{00000000-0005-0000-0000-000062490000}"/>
    <cellStyle name="_Basis_Cherokee 2010 - 2014 Budget Forecast" xfId="22864" xr:uid="{00000000-0005-0000-0000-000063490000}"/>
    <cellStyle name="_Basis_Cimarron O&amp;M_05-24-2012" xfId="22865" xr:uid="{00000000-0005-0000-0000-000064490000}"/>
    <cellStyle name="_Basis_Copy of South TX GenTie  0.8x Sale12-31-09 COD BASE CASEvBOD" xfId="22866" xr:uid="{00000000-0005-0000-0000-000065490000}"/>
    <cellStyle name="_Basis_Genesis_Bridge_Tab" xfId="22867" xr:uid="{00000000-0005-0000-0000-000066490000}"/>
    <cellStyle name="_Basis_Input" xfId="22868" xr:uid="{00000000-0005-0000-0000-000067490000}"/>
    <cellStyle name="_Basis_Input 2" xfId="22869" xr:uid="{00000000-0005-0000-0000-000068490000}"/>
    <cellStyle name="_Basis_Inputs" xfId="22870" xr:uid="{00000000-0005-0000-0000-000069490000}"/>
    <cellStyle name="_Basis_Inputs 2" xfId="22871" xr:uid="{00000000-0005-0000-0000-00006A490000}"/>
    <cellStyle name="_Basis_Majestic II 2013 - 2042 Property Tax Forecast est" xfId="22872" xr:uid="{00000000-0005-0000-0000-00006B490000}"/>
    <cellStyle name="_Basis_McCoy 250 MW Yingli 280W T-0 NextEra PVO&amp;M Budget (NEW RAMP)_2010-12-10" xfId="22873" xr:uid="{00000000-0005-0000-0000-00006C490000}"/>
    <cellStyle name="_Basis_McCoy 250 MW Yingli 280W T-0 NextEra PVO&amp;M Budget (NEW RAMP)_2010-12-6" xfId="22874" xr:uid="{00000000-0005-0000-0000-00006D490000}"/>
    <cellStyle name="_Basis_Tax" xfId="22875" xr:uid="{00000000-0005-0000-0000-00006E490000}"/>
    <cellStyle name="_Basis_ToD" xfId="22876" xr:uid="{00000000-0005-0000-0000-00006F490000}"/>
    <cellStyle name="_Basis_ToD 2" xfId="22877" xr:uid="{00000000-0005-0000-0000-000070490000}"/>
    <cellStyle name="_Basis_ToD 3" xfId="22878" xr:uid="{00000000-0005-0000-0000-000071490000}"/>
    <cellStyle name="_BCII  Quarterly TE Input 062606" xfId="22879" xr:uid="{00000000-0005-0000-0000-000072490000}"/>
    <cellStyle name="_BCII  Quarterly TE Input 062606_1.Inputs" xfId="22880" xr:uid="{00000000-0005-0000-0000-000073490000}"/>
    <cellStyle name="_BCII  Quarterly TE Input 062606_Copy of Vento III v27i P50 1st" xfId="22881" xr:uid="{00000000-0005-0000-0000-000074490000}"/>
    <cellStyle name="_BCII  Quarterly TE Input 062606_G&amp;A_reports" xfId="22882" xr:uid="{00000000-0005-0000-0000-000075490000}"/>
    <cellStyle name="_BCII  Quarterly TE Input 062606_Other Projects" xfId="22883" xr:uid="{00000000-0005-0000-0000-000076490000}"/>
    <cellStyle name="_BCII  Quarterly TE Input 062606_Other Projects 2" xfId="22884" xr:uid="{00000000-0005-0000-0000-000077490000}"/>
    <cellStyle name="_BCII  Quarterly TE Input 062606_Other Projects_1.Inputs" xfId="22885" xr:uid="{00000000-0005-0000-0000-000078490000}"/>
    <cellStyle name="_BCII  Quarterly TE Input 062606_Other Projects_Copy of G&amp;A_reports_v4" xfId="22886" xr:uid="{00000000-0005-0000-0000-000079490000}"/>
    <cellStyle name="_BCII  Quarterly TE Input 062606_Other Projects_Copy of Vento III v27i P50 1st" xfId="22887" xr:uid="{00000000-0005-0000-0000-00007A490000}"/>
    <cellStyle name="_BCII  Quarterly TE Input 062606_Other Projects_Vento III v17i (8.9% Haircut, 60% Tax)" xfId="22888" xr:uid="{00000000-0005-0000-0000-00007B490000}"/>
    <cellStyle name="_BCII  Quarterly TE Input 062606_Other Projects_Vento III v22i (Haircut, 6Y CF, 76% tax)" xfId="22889" xr:uid="{00000000-0005-0000-0000-00007C490000}"/>
    <cellStyle name="_BCII  Quarterly TE Input 062606_Other Projects_Vento III v28g Base" xfId="22890" xr:uid="{00000000-0005-0000-0000-00007D490000}"/>
    <cellStyle name="_BCII  Quarterly TE Input 062606_Other Projects_Vento III v28k JPMyyy" xfId="22891" xr:uid="{00000000-0005-0000-0000-00007E490000}"/>
    <cellStyle name="_BCII  Quarterly TE Input 062606_Vento III v17i (8.9% Haircut, 60% Tax)" xfId="22892" xr:uid="{00000000-0005-0000-0000-00007F490000}"/>
    <cellStyle name="_BCII  Quarterly TE Input 062606_Vento III v22i (Haircut, 6Y CF, 76% tax)" xfId="22893" xr:uid="{00000000-0005-0000-0000-000080490000}"/>
    <cellStyle name="_BCII  Quarterly TE Input 062606_Vento III v28g Base" xfId="22894" xr:uid="{00000000-0005-0000-0000-000081490000}"/>
    <cellStyle name="_BCII  Quarterly TE Input 062606_Vento III v28k JPMyyy" xfId="22895" xr:uid="{00000000-0005-0000-0000-000082490000}"/>
    <cellStyle name="_BCII Model 110706" xfId="22896" xr:uid="{00000000-0005-0000-0000-000083490000}"/>
    <cellStyle name="_BCII Model 110706_1.Inputs" xfId="22897" xr:uid="{00000000-0005-0000-0000-000084490000}"/>
    <cellStyle name="_BCII Model 110706_Copy of Vento III v27i P50 1st" xfId="22898" xr:uid="{00000000-0005-0000-0000-000085490000}"/>
    <cellStyle name="_BCII Model 110706_G&amp;A_reports" xfId="22899" xr:uid="{00000000-0005-0000-0000-000086490000}"/>
    <cellStyle name="_BCII Model 110706_Vento III v17i (8.9% Haircut, 60% Tax)" xfId="22900" xr:uid="{00000000-0005-0000-0000-000087490000}"/>
    <cellStyle name="_BCII Model 110706_Vento III v22i (Haircut, 6Y CF, 76% tax)" xfId="22901" xr:uid="{00000000-0005-0000-0000-000088490000}"/>
    <cellStyle name="_BCII Model 110706_Vento III v28g Base" xfId="22902" xr:uid="{00000000-0005-0000-0000-000089490000}"/>
    <cellStyle name="_BCII Model 110706_Vento III v28k JPMyyy" xfId="22903" xr:uid="{00000000-0005-0000-0000-00008A490000}"/>
    <cellStyle name="_BCII Model Monthly IS 081506" xfId="22904" xr:uid="{00000000-0005-0000-0000-00008B490000}"/>
    <cellStyle name="_BCII Model Monthly IS 081506_1.Inputs" xfId="22905" xr:uid="{00000000-0005-0000-0000-00008C490000}"/>
    <cellStyle name="_BCII Model Monthly IS 081506_Copy of Vento III v27i P50 1st" xfId="22906" xr:uid="{00000000-0005-0000-0000-00008D490000}"/>
    <cellStyle name="_BCII Model Monthly IS 081506_G&amp;A_reports" xfId="22907" xr:uid="{00000000-0005-0000-0000-00008E490000}"/>
    <cellStyle name="_BCII Model Monthly IS 081506_Vento III v17i (8.9% Haircut, 60% Tax)" xfId="22908" xr:uid="{00000000-0005-0000-0000-00008F490000}"/>
    <cellStyle name="_BCII Model Monthly IS 081506_Vento III v22i (Haircut, 6Y CF, 76% tax)" xfId="22909" xr:uid="{00000000-0005-0000-0000-000090490000}"/>
    <cellStyle name="_BCII Model Monthly IS 081506_Vento III v28g Base" xfId="22910" xr:uid="{00000000-0005-0000-0000-000091490000}"/>
    <cellStyle name="_BCII Model Monthly IS 081506_Vento III v28k JPMyyy" xfId="22911" xr:uid="{00000000-0005-0000-0000-000092490000}"/>
    <cellStyle name="_x0013__BeechR Pivot Table 12.2.09" xfId="22912" xr:uid="{00000000-0005-0000-0000-000093490000}"/>
    <cellStyle name="_x0013__BeechR Pivot Table 12.2.09 2" xfId="22913" xr:uid="{00000000-0005-0000-0000-000094490000}"/>
    <cellStyle name="_Bellingham" xfId="22914" xr:uid="{00000000-0005-0000-0000-000095490000}"/>
    <cellStyle name="_Bellingham 2" xfId="22915" xr:uid="{00000000-0005-0000-0000-000096490000}"/>
    <cellStyle name="_Bellingham MW vs Temp Calculator w HR Curves" xfId="22916" xr:uid="{00000000-0005-0000-0000-000097490000}"/>
    <cellStyle name="_Bellingham Wet Compression Test 080215" xfId="22917" xr:uid="{00000000-0005-0000-0000-000098490000}"/>
    <cellStyle name="_Bellingham_RISE MW Regain - based on 070718 parameters" xfId="22918" xr:uid="{00000000-0005-0000-0000-000099490000}"/>
    <cellStyle name="_Bellingham_RISE MW Regain - based on 070718 parameters 2" xfId="22919" xr:uid="{00000000-0005-0000-0000-00009A490000}"/>
    <cellStyle name="_BG2 JPM 06-28-2006 LC-JPM" xfId="22920" xr:uid="{00000000-0005-0000-0000-00009B490000}"/>
    <cellStyle name="_BG2 JPM 06-28-2006 LC-JPM 2" xfId="22921" xr:uid="{00000000-0005-0000-0000-00009C490000}"/>
    <cellStyle name="_BG2 JPM 06-28-2006 LC-JPM_#1 Levered Beech Ridge_021109_Grant,Bonus,No PTCs,MACRs,Term Debt NOL" xfId="22922" xr:uid="{00000000-0005-0000-0000-00009D490000}"/>
    <cellStyle name="_BG2 JPM 06-28-2006 LC-JPM_#1 Levered Beech Ridge_021109_Grant,Bonus,No PTCs,MACRs,Term Debt NOL 2" xfId="22923" xr:uid="{00000000-0005-0000-0000-00009E490000}"/>
    <cellStyle name="_BG2 JPM 06-28-2006 LC-JPM_#1 LeveredGrand_Ridge_II-III_021009_Grant,Bonus,No PTCs,MACRs,Term Debt, NOL" xfId="22924" xr:uid="{00000000-0005-0000-0000-00009F490000}"/>
    <cellStyle name="_BG2 JPM 06-28-2006 LC-JPM_#1 LeveredGrand_Ridge_II-III_021009_Grant,Bonus,No PTCs,MACRs,Term Debt, NOL 2" xfId="22925" xr:uid="{00000000-0005-0000-0000-0000A0490000}"/>
    <cellStyle name="_BG2 JPM 06-28-2006 LC-JPM_#1 LeveredGrand_Ridge_II-III_021009_Grant,Bonus,No PTCs,MACRs,Term Debt, NOL_BeechR Pivot Table 12.2.09" xfId="22926" xr:uid="{00000000-0005-0000-0000-0000A1490000}"/>
    <cellStyle name="_BG2 JPM 06-28-2006 LC-JPM_#1 LeveredGrand_Ridge_II-III_021009_Grant,Bonus,No PTCs,MACRs,Term Debt, NOL_BeechR Pivot Table 12.2.09 2" xfId="22927" xr:uid="{00000000-0005-0000-0000-0000A2490000}"/>
    <cellStyle name="_BG2 JPM 06-28-2006 LC-JPM_2008 IWNA 7.75% 53% ERISA P50 (Invnergy)_FROM JPM" xfId="22928" xr:uid="{00000000-0005-0000-0000-0000A3490000}"/>
    <cellStyle name="_BG2 JPM 06-28-2006 LC-JPM_2008 IWNA 7.75% 53% ERISA P50 (Invnergy)_FROM JPM 2" xfId="22929" xr:uid="{00000000-0005-0000-0000-0000A4490000}"/>
    <cellStyle name="_BG2 JPM 06-28-2006 LC-JPM_2008 IWNA Portfolio 09262008 (JPM TE &amp; CE)__TE Assumps" xfId="22930" xr:uid="{00000000-0005-0000-0000-0000A5490000}"/>
    <cellStyle name="_BG2 JPM 06-28-2006 LC-JPM_2008 IWNA Portfolio 09262008 (JPM TE &amp; CE)__TE Assumps 2" xfId="22931" xr:uid="{00000000-0005-0000-0000-0000A6490000}"/>
    <cellStyle name="_BG2 JPM 06-28-2006 LC-JPM_2008 IWNA Portfolio 09262008 (JPM TE &amp; CE)__TE Assumps_2008 IWNA v12 7.75% 53% TaxEx P50 (Invenergy)_10242008" xfId="22932" xr:uid="{00000000-0005-0000-0000-0000A7490000}"/>
    <cellStyle name="_BG2 JPM 06-28-2006 LC-JPM_2008 IWNA Portfolio 09262008 (JPM TE &amp; CE)__TE Assumps_2008 IWNA v12 7.75% 53% TaxEx P50 (Invenergy)_10242008 2" xfId="22933" xr:uid="{00000000-0005-0000-0000-0000A8490000}"/>
    <cellStyle name="_BG2 JPM 06-28-2006 LC-JPM_2008 IWNA v12 7.75% 53% TaxEx P50 (Invenergy)_10242008" xfId="22934" xr:uid="{00000000-0005-0000-0000-0000A9490000}"/>
    <cellStyle name="_BG2 JPM 06-28-2006 LC-JPM_2008 IWNA v12 7.75% 53% TaxEx P50 (Invenergy)_10242008 2" xfId="22935" xr:uid="{00000000-0005-0000-0000-0000AA490000}"/>
    <cellStyle name="_BG2 JPM 06-28-2006 LC-JPM_2008 IWNA v12 7.75% 53% TaxEx P50 (Invenergy)_NO HAIRCUTS" xfId="22936" xr:uid="{00000000-0005-0000-0000-0000AB490000}"/>
    <cellStyle name="_BG2 JPM 06-28-2006 LC-JPM_2008 IWNA v12 7.75% 53% TaxEx P50 (Invenergy)_NO HAIRCUTS 2" xfId="22937" xr:uid="{00000000-0005-0000-0000-0000AC490000}"/>
    <cellStyle name="_BG2 JPM 06-28-2006 LC-JPM_BeechR Pivot Table 12.2.09" xfId="22938" xr:uid="{00000000-0005-0000-0000-0000AD490000}"/>
    <cellStyle name="_BG2 JPM 06-28-2006 LC-JPM_BeechR Pivot Table 12.2.09 2" xfId="22939" xr:uid="{00000000-0005-0000-0000-0000AE490000}"/>
    <cellStyle name="_BG2 JPM 06-28-2006 LC-JPM_Big Otter 101209 Grant and TE 100.5MW_20mileT" xfId="22940" xr:uid="{00000000-0005-0000-0000-0000AF490000}"/>
    <cellStyle name="_BG2 JPM 06-28-2006 LC-JPM_Big Otter 101209 Grant and TE 100.5MW_20mileT 2" xfId="22941" xr:uid="{00000000-0005-0000-0000-0000B0490000}"/>
    <cellStyle name="_BG2 JPM 06-28-2006 LC-JPM_Bish Hill_$77.5_lowncf_ Bundled Price_Lenders_092909" xfId="22942" xr:uid="{00000000-0005-0000-0000-0000B1490000}"/>
    <cellStyle name="_BG2 JPM 06-28-2006 LC-JPM_Bish Hill_$77.5_lowncf_ Bundled Price_Lenders_092909 2" xfId="22943" xr:uid="{00000000-0005-0000-0000-0000B2490000}"/>
    <cellStyle name="_BG2 JPM 06-28-2006 LC-JPM_BishHilll_1.25M per WTG with $72 bundled price_200MWs_BF" xfId="22944" xr:uid="{00000000-0005-0000-0000-0000B3490000}"/>
    <cellStyle name="_BG2 JPM 06-28-2006 LC-JPM_BishHilll_1.25M per WTG with $72 bundled price_200MWs_BF 2" xfId="22945" xr:uid="{00000000-0005-0000-0000-0000B4490000}"/>
    <cellStyle name="_BG2 JPM 06-28-2006 LC-JPM_Bishop Hill_Grant_082409_200MW" xfId="22946" xr:uid="{00000000-0005-0000-0000-0000B5490000}"/>
    <cellStyle name="_BG2 JPM 06-28-2006 LC-JPM_Bishop Hill_Grant_082409_200MW 2" xfId="22947" xr:uid="{00000000-0005-0000-0000-0000B6490000}"/>
    <cellStyle name="_BG2 JPM 06-28-2006 LC-JPM_Buzzard Creek_250MW_PTC_010610" xfId="22948" xr:uid="{00000000-0005-0000-0000-0000B7490000}"/>
    <cellStyle name="_BG2 JPM 06-28-2006 LC-JPM_Buzzard Creek_250MW_PTC_010610 2" xfId="22949" xr:uid="{00000000-0005-0000-0000-0000B8490000}"/>
    <cellStyle name="_BG2 JPM 06-28-2006 LC-JPM_California Ridge 120109 and 200MW" xfId="22950" xr:uid="{00000000-0005-0000-0000-0000B9490000}"/>
    <cellStyle name="_BG2 JPM 06-28-2006 LC-JPM_California Ridge 120109 and 200MW 2" xfId="22951" xr:uid="{00000000-0005-0000-0000-0000BA490000}"/>
    <cellStyle name="_BG2 JPM 06-28-2006 LC-JPM_California Ridge_042909_Grant and TE_99M_as bid" xfId="22952" xr:uid="{00000000-0005-0000-0000-0000BB490000}"/>
    <cellStyle name="_BG2 JPM 06-28-2006 LC-JPM_California Ridge_042909_Grant and TE_99M_as bid 2" xfId="22953" xr:uid="{00000000-0005-0000-0000-0000BC490000}"/>
    <cellStyle name="_BG2 JPM 06-28-2006 LC-JPM_California Ridge_042909_Grant and TE_99Mw" xfId="22954" xr:uid="{00000000-0005-0000-0000-0000BD490000}"/>
    <cellStyle name="_BG2 JPM 06-28-2006 LC-JPM_California Ridge_042909_Grant and TE_99Mw 2" xfId="22955" xr:uid="{00000000-0005-0000-0000-0000BE490000}"/>
    <cellStyle name="_BG2 JPM 06-28-2006 LC-JPM_Copy of NEW Levered GRIIIII_03312009_MCF v2" xfId="22956" xr:uid="{00000000-0005-0000-0000-0000BF490000}"/>
    <cellStyle name="_BG2 JPM 06-28-2006 LC-JPM_Copy of NEW Levered GRIIIII_03312009_MCF v2 2" xfId="22957" xr:uid="{00000000-0005-0000-0000-0000C0490000}"/>
    <cellStyle name="_BG2 JPM 06-28-2006 LC-JPM_Copy of NEW Levered GRIIIII_03312009_MCF v2_BeechR Pivot Table 12.2.09" xfId="22958" xr:uid="{00000000-0005-0000-0000-0000C1490000}"/>
    <cellStyle name="_BG2 JPM 06-28-2006 LC-JPM_Copy of NEW Levered GRIIIII_03312009_MCF v2_BeechR Pivot Table 12.2.09 2" xfId="22959" xr:uid="{00000000-0005-0000-0000-0000C2490000}"/>
    <cellStyle name="_BG2 JPM 06-28-2006 LC-JPM_GRE 03252009_tpm_tables" xfId="22960" xr:uid="{00000000-0005-0000-0000-0000C3490000}"/>
    <cellStyle name="_BG2 JPM 06-28-2006 LC-JPM_GRE 03252009_tpm_tables 2" xfId="22961" xr:uid="{00000000-0005-0000-0000-0000C4490000}"/>
    <cellStyle name="_BG2 JPM 06-28-2006 LC-JPM_GRE 03252009_tpm_tables_BeechR Pivot Table 12.2.09" xfId="22962" xr:uid="{00000000-0005-0000-0000-0000C5490000}"/>
    <cellStyle name="_BG2 JPM 06-28-2006 LC-JPM_GRE 03252009_tpm_tables_BeechR Pivot Table 12.2.09 2" xfId="22963" xr:uid="{00000000-0005-0000-0000-0000C6490000}"/>
    <cellStyle name="_BG2 JPM 06-28-2006 LC-JPM_Hardin Grant 08312009_300MW" xfId="22964" xr:uid="{00000000-0005-0000-0000-0000C7490000}"/>
    <cellStyle name="_BG2 JPM 06-28-2006 LC-JPM_Hardin Grant 08312009_300MW 2" xfId="22965" xr:uid="{00000000-0005-0000-0000-0000C8490000}"/>
    <cellStyle name="_BG2 JPM 06-28-2006 LC-JPM_Inputs-General" xfId="22966" xr:uid="{00000000-0005-0000-0000-0000C9490000}"/>
    <cellStyle name="_BG2 JPM 06-28-2006 LC-JPM_Inputs-General 2" xfId="22967" xr:uid="{00000000-0005-0000-0000-0000CA490000}"/>
    <cellStyle name="_BG2 JPM 06-28-2006 LC-JPM_Invenergy Model -- 9-5-08 base" xfId="22968" xr:uid="{00000000-0005-0000-0000-0000CB490000}"/>
    <cellStyle name="_BG2 JPM 06-28-2006 LC-JPM_Invenergy Model -- 9-5-08 base 2" xfId="22969" xr:uid="{00000000-0005-0000-0000-0000CC490000}"/>
    <cellStyle name="_BG2 JPM 06-28-2006 LC-JPM_IWNA 3-Pack ECCA Sheldon Funding 03202009" xfId="22970" xr:uid="{00000000-0005-0000-0000-0000CD490000}"/>
    <cellStyle name="_BG2 JPM 06-28-2006 LC-JPM_IWNA 3-Pack ECCA Sheldon Funding 03202009 2" xfId="22971" xr:uid="{00000000-0005-0000-0000-0000CE490000}"/>
    <cellStyle name="_BG2 JPM 06-28-2006 LC-JPM_IWNA Ptfl v2 10yr 7.25% $320 upfront 99% hedge loss P50" xfId="22972" xr:uid="{00000000-0005-0000-0000-0000CF490000}"/>
    <cellStyle name="_BG2 JPM 06-28-2006 LC-JPM_IWNA Ptfl v2 10yr 7.25% $320 upfront 99% hedge loss P50 2" xfId="22973" xr:uid="{00000000-0005-0000-0000-0000D0490000}"/>
    <cellStyle name="_BG2 JPM 06-28-2006 LC-JPM_IWNA v1 10yr 7.25% $290 upfront no bonus 42% 2009 tax realloc P50" xfId="22974" xr:uid="{00000000-0005-0000-0000-0000D1490000}"/>
    <cellStyle name="_BG2 JPM 06-28-2006 LC-JPM_IWNA v1 10yr 7.25% $290 upfront no bonus 42% 2009 tax realloc P50 2" xfId="22975" xr:uid="{00000000-0005-0000-0000-0000D2490000}"/>
    <cellStyle name="_BG2 JPM 06-28-2006 LC-JPM_IWNA v1 10yr 7.25% $290 upfront no bonus 42% 2009 tax realloc P50_2008 IWNA JPM TE Model 11032008 (ERISA Dep &amp; Full Haircuts)_275M" xfId="22976" xr:uid="{00000000-0005-0000-0000-0000D3490000}"/>
    <cellStyle name="_BG2 JPM 06-28-2006 LC-JPM_IWNA v1 10yr 7.25% $290 upfront no bonus 42% 2009 tax realloc P50_2008 IWNA JPM TE Model 11032008 (ERISA Dep &amp; Full Haircuts)_275M 2" xfId="22977" xr:uid="{00000000-0005-0000-0000-0000D4490000}"/>
    <cellStyle name="_BG2 JPM 06-28-2006 LC-JPM_IWNA v1 10yr 7.25% $290 upfront no bonus 42% 2009 tax realloc P50_2008 IWNA v12 7.75% 53% TaxEx P50 (Invenergy)_10242008" xfId="22978" xr:uid="{00000000-0005-0000-0000-0000D5490000}"/>
    <cellStyle name="_BG2 JPM 06-28-2006 LC-JPM_IWNA v1 10yr 7.25% $290 upfront no bonus 42% 2009 tax realloc P50_2008 IWNA v12 7.75% 53% TaxEx P50 (Invenergy)_10242008 2" xfId="22979" xr:uid="{00000000-0005-0000-0000-0000D6490000}"/>
    <cellStyle name="_BG2 JPM 06-28-2006 LC-JPM_Ledge_0416_Grant and TE" xfId="22980" xr:uid="{00000000-0005-0000-0000-0000D7490000}"/>
    <cellStyle name="_BG2 JPM 06-28-2006 LC-JPM_Ledge_0416_Grant and TE 2" xfId="22981" xr:uid="{00000000-0005-0000-0000-0000D8490000}"/>
    <cellStyle name="_BG2 JPM 06-28-2006 LC-JPM_Levered Beech Ridge _100709" xfId="22982" xr:uid="{00000000-0005-0000-0000-0000D9490000}"/>
    <cellStyle name="_BG2 JPM 06-28-2006 LC-JPM_Levered Beech Ridge _100709 2" xfId="22983" xr:uid="{00000000-0005-0000-0000-0000DA490000}"/>
    <cellStyle name="_BG2 JPM 06-28-2006 LC-JPM_Levered Beech Ridge _100709_BeechR Pivot Table 12.2.09" xfId="22984" xr:uid="{00000000-0005-0000-0000-0000DB490000}"/>
    <cellStyle name="_BG2 JPM 06-28-2006 LC-JPM_Levered Beech Ridge _100709_BeechR Pivot Table 12.2.09 2" xfId="22985" xr:uid="{00000000-0005-0000-0000-0000DC490000}"/>
    <cellStyle name="_BG2 JPM 06-28-2006 LC-JPM_Levered Beech Ridge _102709" xfId="22986" xr:uid="{00000000-0005-0000-0000-0000DD490000}"/>
    <cellStyle name="_BG2 JPM 06-28-2006 LC-JPM_Levered Beech Ridge _102709 2" xfId="22987" xr:uid="{00000000-0005-0000-0000-0000DE490000}"/>
    <cellStyle name="_BG2 JPM 06-28-2006 LC-JPM_Levered Beech Ridge _102709_BeechR Pivot Table 12.2.09" xfId="22988" xr:uid="{00000000-0005-0000-0000-0000DF490000}"/>
    <cellStyle name="_BG2 JPM 06-28-2006 LC-JPM_Levered Beech Ridge _102709_BeechR Pivot Table 12.2.09 2" xfId="22989" xr:uid="{00000000-0005-0000-0000-0000E0490000}"/>
    <cellStyle name="_BG2 JPM 06-28-2006 LC-JPM_Levered Beech Ridge _110209" xfId="22990" xr:uid="{00000000-0005-0000-0000-0000E1490000}"/>
    <cellStyle name="_BG2 JPM 06-28-2006 LC-JPM_Levered Beech Ridge _110209 2" xfId="22991" xr:uid="{00000000-0005-0000-0000-0000E2490000}"/>
    <cellStyle name="_BG2 JPM 06-28-2006 LC-JPM_Levered Beech Ridge _110209_BeechR Pivot Table 12.2.09" xfId="22992" xr:uid="{00000000-0005-0000-0000-0000E3490000}"/>
    <cellStyle name="_BG2 JPM 06-28-2006 LC-JPM_Levered Beech Ridge _110209_BeechR Pivot Table 12.2.09 2" xfId="22993" xr:uid="{00000000-0005-0000-0000-0000E4490000}"/>
    <cellStyle name="_BG2 JPM 06-28-2006 LC-JPM_Levered Grand Ridge Exp 07082009_LIVE" xfId="22994" xr:uid="{00000000-0005-0000-0000-0000E5490000}"/>
    <cellStyle name="_BG2 JPM 06-28-2006 LC-JPM_Levered Grand Ridge Exp 07082009_LIVE 2" xfId="22995" xr:uid="{00000000-0005-0000-0000-0000E6490000}"/>
    <cellStyle name="_BG2 JPM 06-28-2006 LC-JPM_Levered Grand Ridge Exp 07082009_LIVE_BeechR Pivot Table 12.2.09" xfId="22996" xr:uid="{00000000-0005-0000-0000-0000E7490000}"/>
    <cellStyle name="_BG2 JPM 06-28-2006 LC-JPM_Levered Grand Ridge Exp 07082009_LIVE_BeechR Pivot Table 12.2.09 2" xfId="22997" xr:uid="{00000000-0005-0000-0000-0000E8490000}"/>
    <cellStyle name="_BG2 JPM 06-28-2006 LC-JPM_Levered Grand Ridge Exp_05042009" xfId="22998" xr:uid="{00000000-0005-0000-0000-0000E9490000}"/>
    <cellStyle name="_BG2 JPM 06-28-2006 LC-JPM_Levered Grand Ridge Exp_05042009 2" xfId="22999" xr:uid="{00000000-0005-0000-0000-0000EA490000}"/>
    <cellStyle name="_BG2 JPM 06-28-2006 LC-JPM_Levered Grand Ridge Exp_05042009_BeechR Pivot Table 12.2.09" xfId="23000" xr:uid="{00000000-0005-0000-0000-0000EB490000}"/>
    <cellStyle name="_BG2 JPM 06-28-2006 LC-JPM_Levered Grand Ridge Exp_05042009_BeechR Pivot Table 12.2.09 2" xfId="23001" xr:uid="{00000000-0005-0000-0000-0000EC490000}"/>
    <cellStyle name="_BG2 JPM 06-28-2006 LC-JPM_NEW GRII_III Debt_032509 v1 (2)" xfId="23002" xr:uid="{00000000-0005-0000-0000-0000ED490000}"/>
    <cellStyle name="_BG2 JPM 06-28-2006 LC-JPM_NEW GRII_III Debt_032509 v1 (2) 2" xfId="23003" xr:uid="{00000000-0005-0000-0000-0000EE490000}"/>
    <cellStyle name="_BG2 JPM 06-28-2006 LC-JPM_NEW GRII_III Debt_032509 v1 (2)_BeechR Pivot Table 12.2.09" xfId="23004" xr:uid="{00000000-0005-0000-0000-0000EF490000}"/>
    <cellStyle name="_BG2 JPM 06-28-2006 LC-JPM_NEW GRII_III Debt_032509 v1 (2)_BeechR Pivot Table 12.2.09 2" xfId="23005" xr:uid="{00000000-0005-0000-0000-0000F0490000}"/>
    <cellStyle name="_BG2 JPM 06-28-2006 LC-JPM_NEW Levered GRII&amp;III_04092009_MCF v1" xfId="23006" xr:uid="{00000000-0005-0000-0000-0000F1490000}"/>
    <cellStyle name="_BG2 JPM 06-28-2006 LC-JPM_NEW Levered GRII&amp;III_04092009_MCF v1 2" xfId="23007" xr:uid="{00000000-0005-0000-0000-0000F2490000}"/>
    <cellStyle name="_BG2 JPM 06-28-2006 LC-JPM_NEW Levered GRII&amp;III_04092009_MCF v1_BeechR Pivot Table 12.2.09" xfId="23008" xr:uid="{00000000-0005-0000-0000-0000F3490000}"/>
    <cellStyle name="_BG2 JPM 06-28-2006 LC-JPM_NEW Levered GRII&amp;III_04092009_MCF v1_BeechR Pivot Table 12.2.09 2" xfId="23009" xr:uid="{00000000-0005-0000-0000-0000F4490000}"/>
    <cellStyle name="_BG2 JPM 06-28-2006 LC-JPM_Oceana_142MW_Vesta1.8_101909" xfId="23010" xr:uid="{00000000-0005-0000-0000-0000F5490000}"/>
    <cellStyle name="_BG2 JPM 06-28-2006 LC-JPM_Oceana_142MW_Vesta1.8_101909 2" xfId="23011" xr:uid="{00000000-0005-0000-0000-0000F6490000}"/>
    <cellStyle name="_BG2 JPM 06-28-2006 LC-JPM_Raleigh Model (78MW) 09082009_V2" xfId="23012" xr:uid="{00000000-0005-0000-0000-0000F7490000}"/>
    <cellStyle name="_BG2 JPM 06-28-2006 LC-JPM_Raleigh Model (78MW) 09082009_V2 2" xfId="23013" xr:uid="{00000000-0005-0000-0000-0000F8490000}"/>
    <cellStyle name="_BG2 JPM 06-28-2006 LC-JPM_Raleigh Model (78MW) 09082009_V2_BeechR Pivot Table 12.2.09" xfId="23014" xr:uid="{00000000-0005-0000-0000-0000F9490000}"/>
    <cellStyle name="_BG2 JPM 06-28-2006 LC-JPM_Raleigh Model (78MW) 09082009_V2_BeechR Pivot Table 12.2.09 2" xfId="23015" xr:uid="{00000000-0005-0000-0000-0000FA490000}"/>
    <cellStyle name="_BG2 JPM 06-28-2006 LC-JPM_Sheet1" xfId="23016" xr:uid="{00000000-0005-0000-0000-0000FB490000}"/>
    <cellStyle name="_BG2 JPM 06-28-2006 LC-JPM_Sheet1 2" xfId="23017" xr:uid="{00000000-0005-0000-0000-0000FC490000}"/>
    <cellStyle name="_BG2 JPM 06-28-2006 LC-JPM_Sweden Hills 51MW_081809_AEP bid" xfId="23018" xr:uid="{00000000-0005-0000-0000-0000FD490000}"/>
    <cellStyle name="_BG2 JPM 06-28-2006 LC-JPM_Sweden Hills 51MW_081809_AEP bid 2" xfId="23019" xr:uid="{00000000-0005-0000-0000-0000FE490000}"/>
    <cellStyle name="_BG2 JPM 06-28-2006 LC-JPM_Tri-County Wind_042409_Grant and TE_as bid" xfId="23020" xr:uid="{00000000-0005-0000-0000-0000FF490000}"/>
    <cellStyle name="_BG2 JPM 06-28-2006 LC-JPM_Tri-County Wind_042409_Grant and TE_as bid 2" xfId="23021" xr:uid="{00000000-0005-0000-0000-0000004A0000}"/>
    <cellStyle name="_BG2 JPM 06-28-2006 LC-JPM_Tri-County Wind_101309_Grant and TE_200MW_1.6XLE" xfId="23022" xr:uid="{00000000-0005-0000-0000-0000014A0000}"/>
    <cellStyle name="_BG2 JPM 06-28-2006 LC-JPM_Tri-County Wind_101309_Grant and TE_200MW_1.6XLE 2" xfId="23023" xr:uid="{00000000-0005-0000-0000-0000024A0000}"/>
    <cellStyle name="_BG2 JPM 06-28-2006 LC-JPM_Tri-County Wind_101509_Grant and TE_200MW_1.6XLE" xfId="23024" xr:uid="{00000000-0005-0000-0000-0000034A0000}"/>
    <cellStyle name="_BG2 JPM 06-28-2006 LC-JPM_Tri-County Wind_101509_Grant and TE_200MW_1.6XLE 2" xfId="23025" xr:uid="{00000000-0005-0000-0000-0000044A0000}"/>
    <cellStyle name="_BG2 JPM 06-28-2006 LC-JPM_Turkey Track Completion Reserve Acct_11 10 08" xfId="23026" xr:uid="{00000000-0005-0000-0000-0000054A0000}"/>
    <cellStyle name="_BG2 JPM 06-28-2006 LC-JPM_Turkey Track Completion Reserve Acct_11 10 08 2" xfId="23027" xr:uid="{00000000-0005-0000-0000-0000064A0000}"/>
    <cellStyle name="_BG2 JPM 06-28-2006 LC-JPM_Unlev McAdoo &amp; GR Combined 10242008-funding v8" xfId="23028" xr:uid="{00000000-0005-0000-0000-0000074A0000}"/>
    <cellStyle name="_BG2 JPM 06-28-2006 LC-JPM_Unlev McAdoo &amp; GR Combined 10242008-funding v8 2" xfId="23029" xr:uid="{00000000-0005-0000-0000-0000084A0000}"/>
    <cellStyle name="_BG2 JPM 06-28-2006 LC-JPM_Unlev McAdoo &amp; GR Combined 10242008-funding v8_BeechR Pivot Table 12.2.09" xfId="23030" xr:uid="{00000000-0005-0000-0000-0000094A0000}"/>
    <cellStyle name="_BG2 JPM 06-28-2006 LC-JPM_Unlev McAdoo &amp; GR Combined 10242008-funding v8_BeechR Pivot Table 12.2.09 2" xfId="23031" xr:uid="{00000000-0005-0000-0000-00000A4A0000}"/>
    <cellStyle name="_BG2 JPM 06-28-2006 LC-JPM_Unlev McAdoo &amp; GR Combined 10242008-funding v8_Sheet1" xfId="23032" xr:uid="{00000000-0005-0000-0000-00000B4A0000}"/>
    <cellStyle name="_BG2 JPM 06-28-2006 LC-JPM_Unlev McAdoo &amp; GR Combined 10242008-funding v8_Sheet1 2" xfId="23033" xr:uid="{00000000-0005-0000-0000-00000C4A0000}"/>
    <cellStyle name="_BG2 JPM 06-28-2006 LC-JPM_Unlevered_Beech_Ridge_100_5MW_021009_optimized NCF" xfId="23034" xr:uid="{00000000-0005-0000-0000-00000D4A0000}"/>
    <cellStyle name="_BG2 JPM 06-28-2006 LC-JPM_Unlevered_Beech_Ridge_100_5MW_021009_optimized NCF 2" xfId="23035" xr:uid="{00000000-0005-0000-0000-00000E4A0000}"/>
    <cellStyle name="_BG2 JPM 06-28-2006 LC-JPM_Vantage Cash FLow 100609" xfId="23036" xr:uid="{00000000-0005-0000-0000-00000F4A0000}"/>
    <cellStyle name="_BG2 JPM 06-28-2006 LC-JPM_Vantage Cash FLow 100609 2" xfId="23037" xr:uid="{00000000-0005-0000-0000-0000104A0000}"/>
    <cellStyle name="_BG2 JPM 06-28-2006 LC-JPM_Vantage Model_PGE 15yr PPA_062409" xfId="23038" xr:uid="{00000000-0005-0000-0000-0000114A0000}"/>
    <cellStyle name="_BG2 JPM 06-28-2006 LC-JPM_Vantage Model_PGE 15yr PPA_062409 2" xfId="23039" xr:uid="{00000000-0005-0000-0000-0000124A0000}"/>
    <cellStyle name="_BG2 JPM 06-28-2006 LC-JPM_Vantage Model_PGE 15yr PPA_073009_JAR" xfId="23040" xr:uid="{00000000-0005-0000-0000-0000134A0000}"/>
    <cellStyle name="_BG2 JPM 06-28-2006 LC-JPM_Vantage Model_PGE 15yr PPA_073009_JAR 2" xfId="23041" xr:uid="{00000000-0005-0000-0000-0000144A0000}"/>
    <cellStyle name="_BG2 JPM 06-28-2006 LC-JPM_Vantage Model_PGE 15yr PPA_100909" xfId="23042" xr:uid="{00000000-0005-0000-0000-0000154A0000}"/>
    <cellStyle name="_BG2 JPM 06-28-2006 LC-JPM_Vantage Model_PGE 15yr PPA_100909 2" xfId="23043" xr:uid="{00000000-0005-0000-0000-0000164A0000}"/>
    <cellStyle name="_BG2 JPM 06-28-2006 LC-JPM_White Oak_67.5_150MW_110409_OUR CASE" xfId="23044" xr:uid="{00000000-0005-0000-0000-0000174A0000}"/>
    <cellStyle name="_BG2 JPM 06-28-2006 LC-JPM_White Oak_67.5_150MW_110409_OUR CASE 2" xfId="23045" xr:uid="{00000000-0005-0000-0000-0000184A0000}"/>
    <cellStyle name="_BGI" xfId="23046" xr:uid="{00000000-0005-0000-0000-0000194A0000}"/>
    <cellStyle name="_BGI 2" xfId="23047" xr:uid="{00000000-0005-0000-0000-00001A4A0000}"/>
    <cellStyle name="_Big Horn" xfId="23048" xr:uid="{00000000-0005-0000-0000-00001B4A0000}"/>
    <cellStyle name="_Big Horn 2" xfId="23049" xr:uid="{00000000-0005-0000-0000-00001C4A0000}"/>
    <cellStyle name="_Big Horn 2 2" xfId="23050" xr:uid="{00000000-0005-0000-0000-00001D4A0000}"/>
    <cellStyle name="_Big Horn 3" xfId="23051" xr:uid="{00000000-0005-0000-0000-00001E4A0000}"/>
    <cellStyle name="_Big Horn_071212 Unlevered McCormick Model - 2003 version" xfId="23052" xr:uid="{00000000-0005-0000-0000-00001F4A0000}"/>
    <cellStyle name="_Big Horn_071212 Unlevered McCormick Model - 2003 version 2" xfId="23053" xr:uid="{00000000-0005-0000-0000-0000204A0000}"/>
    <cellStyle name="_Big Horn_071212 Unlevered McCormick Model - 2003 version_Accounting" xfId="23054" xr:uid="{00000000-0005-0000-0000-0000214A0000}"/>
    <cellStyle name="_Big Horn_071212 Unlevered McCormick Model - 2003 version_Accounting 2" xfId="23055" xr:uid="{00000000-0005-0000-0000-0000224A0000}"/>
    <cellStyle name="_Big Horn_071212 Unlevered McCormick Model - 2003 version_Book3" xfId="23056" xr:uid="{00000000-0005-0000-0000-0000234A0000}"/>
    <cellStyle name="_Big Horn_071212 Unlevered McCormick Model - 2003 version_Book3 2" xfId="23057" xr:uid="{00000000-0005-0000-0000-0000244A0000}"/>
    <cellStyle name="_Big Horn_071212 Unlevered McCormick Model - 2003 version_Naturener Montana Portfolio_temp_Part2" xfId="23058" xr:uid="{00000000-0005-0000-0000-0000254A0000}"/>
    <cellStyle name="_Big Horn_071212 Unlevered McCormick Model - 2003 version_Naturener Montana Portfolio_temp_Part2 2" xfId="23059" xr:uid="{00000000-0005-0000-0000-0000264A0000}"/>
    <cellStyle name="_Big Horn_Ormat 6-7-2007  v19b accounting v4 12-19-07" xfId="23060" xr:uid="{00000000-0005-0000-0000-0000274A0000}"/>
    <cellStyle name="_Big Horn_Ormat 6-7-2007  v19b accounting v4 12-19-07 2" xfId="23061" xr:uid="{00000000-0005-0000-0000-0000284A0000}"/>
    <cellStyle name="_x0013__Big Otter 101209 Grant and TE 100.5MW_20mileT" xfId="23062" xr:uid="{00000000-0005-0000-0000-0000294A0000}"/>
    <cellStyle name="_x0013__Big Otter 101209 Grant and TE 100.5MW_20mileT 2" xfId="23063" xr:uid="{00000000-0005-0000-0000-00002A4A0000}"/>
    <cellStyle name="_x0013__Bish Hill_$77.5_lowncf_ Bundled Price_Lenders_092909" xfId="23064" xr:uid="{00000000-0005-0000-0000-00002B4A0000}"/>
    <cellStyle name="_x0013__Bish Hill_$77.5_lowncf_ Bundled Price_Lenders_092909 2" xfId="23065" xr:uid="{00000000-0005-0000-0000-00002C4A0000}"/>
    <cellStyle name="_x0013__BishHilll_1.25M per WTG with $72 bundled price_200MWs_BF" xfId="23066" xr:uid="{00000000-0005-0000-0000-00002D4A0000}"/>
    <cellStyle name="_x0013__BishHilll_1.25M per WTG with $72 bundled price_200MWs_BF 2" xfId="23067" xr:uid="{00000000-0005-0000-0000-00002E4A0000}"/>
    <cellStyle name="_x0013__Bishop Hill_Grant_082409_200MW" xfId="23068" xr:uid="{00000000-0005-0000-0000-00002F4A0000}"/>
    <cellStyle name="_x0013__Bishop Hill_Grant_082409_200MW 2" xfId="23069" xr:uid="{00000000-0005-0000-0000-0000304A0000}"/>
    <cellStyle name="_Blended WACC curve (Elk and Stateline)" xfId="23070" xr:uid="{00000000-0005-0000-0000-0000314A0000}"/>
    <cellStyle name="_Blended WACC curve (Elk and Stateline) 2" xfId="23071" xr:uid="{00000000-0005-0000-0000-0000324A0000}"/>
    <cellStyle name="_Blended WACC curve (Elk and Stateline) 2 2" xfId="23072" xr:uid="{00000000-0005-0000-0000-0000334A0000}"/>
    <cellStyle name="_Blended WACC curve (Elk and Stateline) 3" xfId="23073" xr:uid="{00000000-0005-0000-0000-0000344A0000}"/>
    <cellStyle name="_Blended WACC curve (Elk and Stateline) 3 2" xfId="23074" xr:uid="{00000000-0005-0000-0000-0000354A0000}"/>
    <cellStyle name="_Blended WACC curve (Elk and Stateline) 4" xfId="23075" xr:uid="{00000000-0005-0000-0000-0000364A0000}"/>
    <cellStyle name="_Blended WACC curve (Elk and Stateline) 4 2" xfId="23076" xr:uid="{00000000-0005-0000-0000-0000374A0000}"/>
    <cellStyle name="_Blended WACC curve (Elk and Stateline) 5" xfId="23077" xr:uid="{00000000-0005-0000-0000-0000384A0000}"/>
    <cellStyle name="_Blended WACC curve (Elk and Stateline) 5 2" xfId="23078" xr:uid="{00000000-0005-0000-0000-0000394A0000}"/>
    <cellStyle name="_Blended WACC curve (Elk and Stateline) 6" xfId="23079" xr:uid="{00000000-0005-0000-0000-00003A4A0000}"/>
    <cellStyle name="_Blended WACC curve (Elk and Stateline)_Inputs" xfId="23080" xr:uid="{00000000-0005-0000-0000-00003B4A0000}"/>
    <cellStyle name="_Blended WACC curve (Elk and Stateline)_Inputs 2" xfId="23081" xr:uid="{00000000-0005-0000-0000-00003C4A0000}"/>
    <cellStyle name="_Blue Canyon II" xfId="23082" xr:uid="{00000000-0005-0000-0000-00003D4A0000}"/>
    <cellStyle name="_Blue Canyon II_1.Inputs" xfId="23083" xr:uid="{00000000-0005-0000-0000-00003E4A0000}"/>
    <cellStyle name="_Blue Canyon II_Copy of Vento III v27i P50 1st" xfId="23084" xr:uid="{00000000-0005-0000-0000-00003F4A0000}"/>
    <cellStyle name="_Blue Canyon II_G&amp;A_reports" xfId="23085" xr:uid="{00000000-0005-0000-0000-0000404A0000}"/>
    <cellStyle name="_Blue Canyon II_Vento III v17i (8.9% Haircut, 60% Tax)" xfId="23086" xr:uid="{00000000-0005-0000-0000-0000414A0000}"/>
    <cellStyle name="_Blue Canyon II_Vento III v22i (Haircut, 6Y CF, 76% tax)" xfId="23087" xr:uid="{00000000-0005-0000-0000-0000424A0000}"/>
    <cellStyle name="_Blue Canyon II_Vento III v28g Base" xfId="23088" xr:uid="{00000000-0005-0000-0000-0000434A0000}"/>
    <cellStyle name="_Blue Canyon II_Vento III v28k JPMyyy" xfId="23089" xr:uid="{00000000-0005-0000-0000-0000444A0000}"/>
    <cellStyle name="_Blue_Sky_20080926" xfId="23090" xr:uid="{00000000-0005-0000-0000-0000454A0000}"/>
    <cellStyle name="_Blue_Sky_20080926_HWBA UM NPV  IRR Analysis finance at cost share may 2011" xfId="23091" xr:uid="{00000000-0005-0000-0000-0000464A0000}"/>
    <cellStyle name="_Blue_Star_Decom_2006_05_09" xfId="23092" xr:uid="{00000000-0005-0000-0000-0000474A0000}"/>
    <cellStyle name="_Blue_Star_Decom_2006_05_09 2" xfId="23093" xr:uid="{00000000-0005-0000-0000-0000484A0000}"/>
    <cellStyle name="_Blue_Star_Decom_2006_05_09 2 2" xfId="23094" xr:uid="{00000000-0005-0000-0000-0000494A0000}"/>
    <cellStyle name="_Blue_Star_Decom_2006_05_09 3" xfId="23095" xr:uid="{00000000-0005-0000-0000-00004A4A0000}"/>
    <cellStyle name="_Blue_Star_Decom_2006_05_09 3 2" xfId="23096" xr:uid="{00000000-0005-0000-0000-00004B4A0000}"/>
    <cellStyle name="_Blue_Star_Decom_2006_05_09 4" xfId="23097" xr:uid="{00000000-0005-0000-0000-00004C4A0000}"/>
    <cellStyle name="_Blue_Star_Decom_2006_05_09 4 2" xfId="23098" xr:uid="{00000000-0005-0000-0000-00004D4A0000}"/>
    <cellStyle name="_Blue_Star_Decom_2006_05_09 4 3" xfId="23099" xr:uid="{00000000-0005-0000-0000-00004E4A0000}"/>
    <cellStyle name="_Blue_Star_Decom_2006_05_09 5" xfId="23100" xr:uid="{00000000-0005-0000-0000-00004F4A0000}"/>
    <cellStyle name="_Blue_Star_Decom_2006_05_09 5 2" xfId="23101" xr:uid="{00000000-0005-0000-0000-0000504A0000}"/>
    <cellStyle name="_Blue_Star_Decom_2006_05_09 6" xfId="23102" xr:uid="{00000000-0005-0000-0000-0000514A0000}"/>
    <cellStyle name="_Blue_Star_Decom_2006_05_09_Consolidated Summary Living ProForma_2011_DRAFT" xfId="23103" xr:uid="{00000000-0005-0000-0000-0000524A0000}"/>
    <cellStyle name="_Blue_Star_Decom_2006_05_09_Consolidated Summary Living ProForma_2011_Paste Special" xfId="23104" xr:uid="{00000000-0005-0000-0000-0000534A0000}"/>
    <cellStyle name="_Blue_Star_Decom_2006_05_09_Copy of South TX GenTie  0.8x Sale12-31-09 COD BASE CASEvBOD" xfId="23105" xr:uid="{00000000-0005-0000-0000-0000544A0000}"/>
    <cellStyle name="_Blue_Star_Decom_2006_05_09_Genesis_Bridge_Tab" xfId="23106" xr:uid="{00000000-0005-0000-0000-0000554A0000}"/>
    <cellStyle name="_Blue_Star_Decom_2006_05_09_HWBA UM NPV  IRR Analysis finance at cost share may 2011" xfId="23107" xr:uid="{00000000-0005-0000-0000-0000564A0000}"/>
    <cellStyle name="_Blue_Star_Decom_2006_05_09_Inputs" xfId="23108" xr:uid="{00000000-0005-0000-0000-0000574A0000}"/>
    <cellStyle name="_Blue_Star_Decom_2006_05_09_Inputs 2" xfId="23109" xr:uid="{00000000-0005-0000-0000-0000584A0000}"/>
    <cellStyle name="_Blue_Star_Decom_2006_05_09_ToD" xfId="23110" xr:uid="{00000000-0005-0000-0000-0000594A0000}"/>
    <cellStyle name="_Blue_Star_Decom_2006_05_09_ToD 2" xfId="23111" xr:uid="{00000000-0005-0000-0000-00005A4A0000}"/>
    <cellStyle name="_Blue_Star_Decom_2006_05_09_ToD 3" xfId="23112" xr:uid="{00000000-0005-0000-0000-00005B4A0000}"/>
    <cellStyle name="_BlueStar_R1.9a" xfId="23113" xr:uid="{00000000-0005-0000-0000-00005C4A0000}"/>
    <cellStyle name="_BlueStar_R1.9a 2" xfId="23114" xr:uid="{00000000-0005-0000-0000-00005D4A0000}"/>
    <cellStyle name="_BlueStar_R1.9a 2 2" xfId="23115" xr:uid="{00000000-0005-0000-0000-00005E4A0000}"/>
    <cellStyle name="_BlueStar_R1.9a 3" xfId="23116" xr:uid="{00000000-0005-0000-0000-00005F4A0000}"/>
    <cellStyle name="_BlueStar_R1.9a 3 2" xfId="23117" xr:uid="{00000000-0005-0000-0000-0000604A0000}"/>
    <cellStyle name="_BlueStar_R1.9a 4" xfId="23118" xr:uid="{00000000-0005-0000-0000-0000614A0000}"/>
    <cellStyle name="_BlueStar_R1.9a 4 2" xfId="23119" xr:uid="{00000000-0005-0000-0000-0000624A0000}"/>
    <cellStyle name="_BlueStar_R1.9a 4 3" xfId="23120" xr:uid="{00000000-0005-0000-0000-0000634A0000}"/>
    <cellStyle name="_BlueStar_R1.9a 5" xfId="23121" xr:uid="{00000000-0005-0000-0000-0000644A0000}"/>
    <cellStyle name="_BlueStar_R1.9a 5 2" xfId="23122" xr:uid="{00000000-0005-0000-0000-0000654A0000}"/>
    <cellStyle name="_BlueStar_R1.9a 6" xfId="23123" xr:uid="{00000000-0005-0000-0000-0000664A0000}"/>
    <cellStyle name="_BlueStar_R1.9a_Consolidated Summary Living ProForma_2011_DRAFT" xfId="23124" xr:uid="{00000000-0005-0000-0000-0000674A0000}"/>
    <cellStyle name="_BlueStar_R1.9a_Consolidated Summary Living ProForma_2011_Paste Special" xfId="23125" xr:uid="{00000000-0005-0000-0000-0000684A0000}"/>
    <cellStyle name="_BlueStar_R1.9a_Copy of South TX GenTie  0.8x Sale12-31-09 COD BASE CASEvBOD" xfId="23126" xr:uid="{00000000-0005-0000-0000-0000694A0000}"/>
    <cellStyle name="_BlueStar_R1.9a_Genesis_Bridge_Tab" xfId="23127" xr:uid="{00000000-0005-0000-0000-00006A4A0000}"/>
    <cellStyle name="_BlueStar_R1.9a_HWBA UM NPV  IRR Analysis finance at cost share may 2011" xfId="23128" xr:uid="{00000000-0005-0000-0000-00006B4A0000}"/>
    <cellStyle name="_BlueStar_R1.9a_Inputs" xfId="23129" xr:uid="{00000000-0005-0000-0000-00006C4A0000}"/>
    <cellStyle name="_BlueStar_R1.9a_Inputs 2" xfId="23130" xr:uid="{00000000-0005-0000-0000-00006D4A0000}"/>
    <cellStyle name="_BlueStar_R1.9a_ToD" xfId="23131" xr:uid="{00000000-0005-0000-0000-00006E4A0000}"/>
    <cellStyle name="_BlueStar_R1.9a_ToD 2" xfId="23132" xr:uid="{00000000-0005-0000-0000-00006F4A0000}"/>
    <cellStyle name="_BlueStar_R1.9a_ToD 3" xfId="23133" xr:uid="{00000000-0005-0000-0000-0000704A0000}"/>
    <cellStyle name="_Bluff Point Indiana_WTG Options_OOM Capex Rackup_2-11-11" xfId="23134" xr:uid="{00000000-0005-0000-0000-0000714A0000}"/>
    <cellStyle name="_Blythe" xfId="23135" xr:uid="{00000000-0005-0000-0000-0000724A0000}"/>
    <cellStyle name="_Blythe [S] BSWPS" xfId="23136" xr:uid="{00000000-0005-0000-0000-0000734A0000}"/>
    <cellStyle name="_Blythe [S] BSWPS 2" xfId="23137" xr:uid="{00000000-0005-0000-0000-0000744A0000}"/>
    <cellStyle name="_Blythe [S] BSWPS 2 2" xfId="23138" xr:uid="{00000000-0005-0000-0000-0000754A0000}"/>
    <cellStyle name="_Blythe [S] BSWPS 3" xfId="23139" xr:uid="{00000000-0005-0000-0000-0000764A0000}"/>
    <cellStyle name="_Blythe [S] BSWPS 3 2" xfId="23140" xr:uid="{00000000-0005-0000-0000-0000774A0000}"/>
    <cellStyle name="_Blythe [S] BSWPS 4" xfId="23141" xr:uid="{00000000-0005-0000-0000-0000784A0000}"/>
    <cellStyle name="_Blythe [S] BSWPS 4 2" xfId="23142" xr:uid="{00000000-0005-0000-0000-0000794A0000}"/>
    <cellStyle name="_Blythe [S] BSWPS 4 3" xfId="23143" xr:uid="{00000000-0005-0000-0000-00007A4A0000}"/>
    <cellStyle name="_Blythe [S] BSWPS 5" xfId="23144" xr:uid="{00000000-0005-0000-0000-00007B4A0000}"/>
    <cellStyle name="_Blythe [S] BSWPS 5 2" xfId="23145" xr:uid="{00000000-0005-0000-0000-00007C4A0000}"/>
    <cellStyle name="_Blythe [S] BSWPS 6" xfId="23146" xr:uid="{00000000-0005-0000-0000-00007D4A0000}"/>
    <cellStyle name="_Blythe [S] BSWPS_Cherokee 2010 - 2014 Budget Forecast" xfId="23147" xr:uid="{00000000-0005-0000-0000-00007E4A0000}"/>
    <cellStyle name="_Blythe [S] BSWPS_Cimarron O&amp;M_05-24-2012" xfId="23148" xr:uid="{00000000-0005-0000-0000-00007F4A0000}"/>
    <cellStyle name="_Blythe [S] BSWPS_Copy of South TX GenTie  0.8x Sale12-31-09 COD BASE CASEvBOD" xfId="23149" xr:uid="{00000000-0005-0000-0000-0000804A0000}"/>
    <cellStyle name="_Blythe [S] BSWPS_Genesis_Bridge_Tab" xfId="23150" xr:uid="{00000000-0005-0000-0000-0000814A0000}"/>
    <cellStyle name="_Blythe [S] BSWPS_Input" xfId="23151" xr:uid="{00000000-0005-0000-0000-0000824A0000}"/>
    <cellStyle name="_Blythe [S] BSWPS_Input 2" xfId="23152" xr:uid="{00000000-0005-0000-0000-0000834A0000}"/>
    <cellStyle name="_Blythe [S] BSWPS_Inputs" xfId="23153" xr:uid="{00000000-0005-0000-0000-0000844A0000}"/>
    <cellStyle name="_Blythe [S] BSWPS_Inputs 2" xfId="23154" xr:uid="{00000000-0005-0000-0000-0000854A0000}"/>
    <cellStyle name="_Blythe [S] BSWPS_Majestic II 2013 - 2042 Property Tax Forecast est" xfId="23155" xr:uid="{00000000-0005-0000-0000-0000864A0000}"/>
    <cellStyle name="_Blythe [S] BSWPS_McCoy 250 MW Yingli 280W T-0 NextEra PVO&amp;M Budget (NEW RAMP)_2010-12-10" xfId="23156" xr:uid="{00000000-0005-0000-0000-0000874A0000}"/>
    <cellStyle name="_Blythe [S] BSWPS_McCoy 250 MW Yingli 280W T-0 NextEra PVO&amp;M Budget (NEW RAMP)_2010-12-6" xfId="23157" xr:uid="{00000000-0005-0000-0000-0000884A0000}"/>
    <cellStyle name="_Blythe [S] BSWPS_Tax" xfId="23158" xr:uid="{00000000-0005-0000-0000-0000894A0000}"/>
    <cellStyle name="_Blythe [S] BSWPS_ToD" xfId="23159" xr:uid="{00000000-0005-0000-0000-00008A4A0000}"/>
    <cellStyle name="_Blythe [S] BSWPS_ToD 2" xfId="23160" xr:uid="{00000000-0005-0000-0000-00008B4A0000}"/>
    <cellStyle name="_Blythe [S] BSWPS_ToD 3" xfId="23161" xr:uid="{00000000-0005-0000-0000-00008C4A0000}"/>
    <cellStyle name="_Blythe 2" xfId="23162" xr:uid="{00000000-0005-0000-0000-00008D4A0000}"/>
    <cellStyle name="_Blythe 2 2" xfId="23163" xr:uid="{00000000-0005-0000-0000-00008E4A0000}"/>
    <cellStyle name="_Blythe 2x1 V84.3a GATE Rev 1   03-07-03.xls Chart 1" xfId="23164" xr:uid="{00000000-0005-0000-0000-00008F4A0000}"/>
    <cellStyle name="_Blythe 2x1 V84.3a GATE Rev 1   03-07-03.xls Chart 1 2" xfId="23165" xr:uid="{00000000-0005-0000-0000-0000904A0000}"/>
    <cellStyle name="_Blythe 2x1 V84.3a GATE Rev 1   03-07-03.xls Chart 1 2 2" xfId="23166" xr:uid="{00000000-0005-0000-0000-0000914A0000}"/>
    <cellStyle name="_Blythe 2x1 V84.3a GATE Rev 1   03-07-03.xls Chart 1 3" xfId="23167" xr:uid="{00000000-0005-0000-0000-0000924A0000}"/>
    <cellStyle name="_Blythe 2x1 V84.3a GATE Rev 1   03-07-03.xls Chart 2" xfId="23168" xr:uid="{00000000-0005-0000-0000-0000934A0000}"/>
    <cellStyle name="_Blythe 2x1 V84.3a GATE Rev 1   03-07-03.xls Chart 2 2" xfId="23169" xr:uid="{00000000-0005-0000-0000-0000944A0000}"/>
    <cellStyle name="_Blythe 2x1 V84.3a GATE Rev 1   03-07-03.xls Chart 2 2 2" xfId="23170" xr:uid="{00000000-0005-0000-0000-0000954A0000}"/>
    <cellStyle name="_Blythe 2x1 V84.3a GATE Rev 1   03-07-03.xls Chart 2 3" xfId="23171" xr:uid="{00000000-0005-0000-0000-0000964A0000}"/>
    <cellStyle name="_Blythe 3" xfId="23172" xr:uid="{00000000-0005-0000-0000-0000974A0000}"/>
    <cellStyle name="_Blythe 3 2" xfId="23173" xr:uid="{00000000-0005-0000-0000-0000984A0000}"/>
    <cellStyle name="_Blythe 4" xfId="23174" xr:uid="{00000000-0005-0000-0000-0000994A0000}"/>
    <cellStyle name="_Blythe 4 2" xfId="23175" xr:uid="{00000000-0005-0000-0000-00009A4A0000}"/>
    <cellStyle name="_Blythe 5" xfId="23176" xr:uid="{00000000-0005-0000-0000-00009B4A0000}"/>
    <cellStyle name="_Blythe 5 2" xfId="23177" xr:uid="{00000000-0005-0000-0000-00009C4A0000}"/>
    <cellStyle name="_Blythe 6" xfId="23178" xr:uid="{00000000-0005-0000-0000-00009D4A0000}"/>
    <cellStyle name="_Blythe 6 2" xfId="23179" xr:uid="{00000000-0005-0000-0000-00009E4A0000}"/>
    <cellStyle name="_Blythe 6 3" xfId="23180" xr:uid="{00000000-0005-0000-0000-00009F4A0000}"/>
    <cellStyle name="_Blythe Data 060814-fuel test" xfId="23181" xr:uid="{00000000-0005-0000-0000-0000A04A0000}"/>
    <cellStyle name="_Blythe Data 060814-fuel test 2" xfId="23182" xr:uid="{00000000-0005-0000-0000-0000A14A0000}"/>
    <cellStyle name="_Blythe Data 060814-fuel test_Cherokee 2010 - 2014 Budget Forecast" xfId="23183" xr:uid="{00000000-0005-0000-0000-0000A24A0000}"/>
    <cellStyle name="_Blythe Fuel test comparison 060814" xfId="23184" xr:uid="{00000000-0005-0000-0000-0000A34A0000}"/>
    <cellStyle name="_Blythe Fuel test comparison 060814 2" xfId="23185" xr:uid="{00000000-0005-0000-0000-0000A44A0000}"/>
    <cellStyle name="_Blythe Fuel test comparison 060814_Cherokee 2010 - 2014 Budget Forecast" xfId="23186" xr:uid="{00000000-0005-0000-0000-0000A54A0000}"/>
    <cellStyle name="_Blythe Plant Operational Capabilities Degraded 12-18-02 draft" xfId="23187" xr:uid="{00000000-0005-0000-0000-0000A64A0000}"/>
    <cellStyle name="_Blythe Plant Operational Capabilities Degraded 12-18-02 draft 2" xfId="23188" xr:uid="{00000000-0005-0000-0000-0000A74A0000}"/>
    <cellStyle name="_Blythe Plant Operational Capabilities Degraded 12-18-02 draft 2 2" xfId="23189" xr:uid="{00000000-0005-0000-0000-0000A84A0000}"/>
    <cellStyle name="_Blythe Plant Operational Capabilities Degraded 12-18-02 draft 3" xfId="23190" xr:uid="{00000000-0005-0000-0000-0000A94A0000}"/>
    <cellStyle name="_Blythe[S] BSWPS" xfId="23191" xr:uid="{00000000-0005-0000-0000-0000AA4A0000}"/>
    <cellStyle name="_Blythe[S] BSWPS 2" xfId="23192" xr:uid="{00000000-0005-0000-0000-0000AB4A0000}"/>
    <cellStyle name="_Blythe[S] BSWPS 2 2" xfId="23193" xr:uid="{00000000-0005-0000-0000-0000AC4A0000}"/>
    <cellStyle name="_Blythe[S] BSWPS 3" xfId="23194" xr:uid="{00000000-0005-0000-0000-0000AD4A0000}"/>
    <cellStyle name="_Blythe[S] BSWPS 3 2" xfId="23195" xr:uid="{00000000-0005-0000-0000-0000AE4A0000}"/>
    <cellStyle name="_Blythe[S] BSWPS 4" xfId="23196" xr:uid="{00000000-0005-0000-0000-0000AF4A0000}"/>
    <cellStyle name="_Blythe[S] BSWPS 4 2" xfId="23197" xr:uid="{00000000-0005-0000-0000-0000B04A0000}"/>
    <cellStyle name="_Blythe[S] BSWPS 4 3" xfId="23198" xr:uid="{00000000-0005-0000-0000-0000B14A0000}"/>
    <cellStyle name="_Blythe[S] BSWPS 5" xfId="23199" xr:uid="{00000000-0005-0000-0000-0000B24A0000}"/>
    <cellStyle name="_Blythe[S] BSWPS 5 2" xfId="23200" xr:uid="{00000000-0005-0000-0000-0000B34A0000}"/>
    <cellStyle name="_Blythe[S] BSWPS 6" xfId="23201" xr:uid="{00000000-0005-0000-0000-0000B44A0000}"/>
    <cellStyle name="_Blythe[S] BSWPS_Cherokee 2010 - 2014 Budget Forecast" xfId="23202" xr:uid="{00000000-0005-0000-0000-0000B54A0000}"/>
    <cellStyle name="_Blythe[S] BSWPS_Cimarron O&amp;M_05-24-2012" xfId="23203" xr:uid="{00000000-0005-0000-0000-0000B64A0000}"/>
    <cellStyle name="_Blythe[S] BSWPS_Copy of South TX GenTie  0.8x Sale12-31-09 COD BASE CASEvBOD" xfId="23204" xr:uid="{00000000-0005-0000-0000-0000B74A0000}"/>
    <cellStyle name="_Blythe[S] BSWPS_Genesis_Bridge_Tab" xfId="23205" xr:uid="{00000000-0005-0000-0000-0000B84A0000}"/>
    <cellStyle name="_Blythe[S] BSWPS_Input" xfId="23206" xr:uid="{00000000-0005-0000-0000-0000B94A0000}"/>
    <cellStyle name="_Blythe[S] BSWPS_Input 2" xfId="23207" xr:uid="{00000000-0005-0000-0000-0000BA4A0000}"/>
    <cellStyle name="_Blythe[S] BSWPS_Inputs" xfId="23208" xr:uid="{00000000-0005-0000-0000-0000BB4A0000}"/>
    <cellStyle name="_Blythe[S] BSWPS_Inputs 2" xfId="23209" xr:uid="{00000000-0005-0000-0000-0000BC4A0000}"/>
    <cellStyle name="_Blythe[S] BSWPS_Majestic II 2013 - 2042 Property Tax Forecast est" xfId="23210" xr:uid="{00000000-0005-0000-0000-0000BD4A0000}"/>
    <cellStyle name="_Blythe[S] BSWPS_McCoy 250 MW Yingli 280W T-0 NextEra PVO&amp;M Budget (NEW RAMP)_2010-12-10" xfId="23211" xr:uid="{00000000-0005-0000-0000-0000BE4A0000}"/>
    <cellStyle name="_Blythe[S] BSWPS_McCoy 250 MW Yingli 280W T-0 NextEra PVO&amp;M Budget (NEW RAMP)_2010-12-6" xfId="23212" xr:uid="{00000000-0005-0000-0000-0000BF4A0000}"/>
    <cellStyle name="_Blythe[S] BSWPS_Tax" xfId="23213" xr:uid="{00000000-0005-0000-0000-0000C04A0000}"/>
    <cellStyle name="_Blythe[S] BSWPS_ToD" xfId="23214" xr:uid="{00000000-0005-0000-0000-0000C14A0000}"/>
    <cellStyle name="_Blythe[S] BSWPS_ToD 2" xfId="23215" xr:uid="{00000000-0005-0000-0000-0000C24A0000}"/>
    <cellStyle name="_Blythe[S] BSWPS_ToD 3" xfId="23216" xr:uid="{00000000-0005-0000-0000-0000C34A0000}"/>
    <cellStyle name="_Blythe_20070110" xfId="23217" xr:uid="{00000000-0005-0000-0000-0000C44A0000}"/>
    <cellStyle name="_Blythe_20070110 2" xfId="23218" xr:uid="{00000000-0005-0000-0000-0000C54A0000}"/>
    <cellStyle name="_Blythe_Consolidated Summary Living ProForma_2011_DRAFT" xfId="23219" xr:uid="{00000000-0005-0000-0000-0000C64A0000}"/>
    <cellStyle name="_Blythe_Consolidated Summary Living ProForma_2011_Paste Special" xfId="23220" xr:uid="{00000000-0005-0000-0000-0000C74A0000}"/>
    <cellStyle name="_Blythe_Genesis_Bridge_Tab" xfId="23221" xr:uid="{00000000-0005-0000-0000-0000C84A0000}"/>
    <cellStyle name="_Blythe_HWBA UM NPV  IRR Analysis finance at cost share may 2011" xfId="23222" xr:uid="{00000000-0005-0000-0000-0000C94A0000}"/>
    <cellStyle name="_Blythe_Inputs" xfId="23223" xr:uid="{00000000-0005-0000-0000-0000CA4A0000}"/>
    <cellStyle name="_Blythe_Inputs 2" xfId="23224" xr:uid="{00000000-0005-0000-0000-0000CB4A0000}"/>
    <cellStyle name="_Blythe_ProformaUpdate_20070913" xfId="23225" xr:uid="{00000000-0005-0000-0000-0000CC4A0000}"/>
    <cellStyle name="_Blythe_ToD" xfId="23226" xr:uid="{00000000-0005-0000-0000-0000CD4A0000}"/>
    <cellStyle name="_Blythe_ToD 2" xfId="23227" xr:uid="{00000000-0005-0000-0000-0000CE4A0000}"/>
    <cellStyle name="_Blythe_ToD 3" xfId="23228" xr:uid="{00000000-0005-0000-0000-0000CF4A0000}"/>
    <cellStyle name="_Board Update 2007 - Gexa - rev 09.12.07" xfId="23229" xr:uid="{00000000-0005-0000-0000-0000D04A0000}"/>
    <cellStyle name="_Board Update 2007 - Nuclear Thermal - rev 09.12.07" xfId="23230" xr:uid="{00000000-0005-0000-0000-0000D14A0000}"/>
    <cellStyle name="_Book1" xfId="23231" xr:uid="{00000000-0005-0000-0000-0000D24A0000}"/>
    <cellStyle name="_x0013__Book1" xfId="23232" xr:uid="{00000000-0005-0000-0000-0000D34A0000}"/>
    <cellStyle name="_Book1 2" xfId="23233" xr:uid="{00000000-0005-0000-0000-0000D44A0000}"/>
    <cellStyle name="_Book1 2 2" xfId="23234" xr:uid="{00000000-0005-0000-0000-0000D54A0000}"/>
    <cellStyle name="_Book1 3" xfId="23235" xr:uid="{00000000-0005-0000-0000-0000D64A0000}"/>
    <cellStyle name="_Book1 3 2" xfId="23236" xr:uid="{00000000-0005-0000-0000-0000D74A0000}"/>
    <cellStyle name="_Book1 4" xfId="23237" xr:uid="{00000000-0005-0000-0000-0000D84A0000}"/>
    <cellStyle name="_Book1 4 2" xfId="23238" xr:uid="{00000000-0005-0000-0000-0000D94A0000}"/>
    <cellStyle name="_Book1 4 3" xfId="23239" xr:uid="{00000000-0005-0000-0000-0000DA4A0000}"/>
    <cellStyle name="_Book1 5" xfId="23240" xr:uid="{00000000-0005-0000-0000-0000DB4A0000}"/>
    <cellStyle name="_Book1 5 2" xfId="23241" xr:uid="{00000000-0005-0000-0000-0000DC4A0000}"/>
    <cellStyle name="_Book1 6" xfId="23242" xr:uid="{00000000-0005-0000-0000-0000DD4A0000}"/>
    <cellStyle name="_Book1_#1 Levered Beech Ridge_021109_Grant,Bonus,No PTCs,MACRs,Term Debt NOL" xfId="23243" xr:uid="{00000000-0005-0000-0000-0000DE4A0000}"/>
    <cellStyle name="_Book1_#1 Levered Beech Ridge_021109_Grant,Bonus,No PTCs,MACRs,Term Debt NOL 2" xfId="23244" xr:uid="{00000000-0005-0000-0000-0000DF4A0000}"/>
    <cellStyle name="_Book1_#1 LeveredGrand_Ridge_II-III_021009_Grant,Bonus,No PTCs,MACRs,Term Debt, NOL" xfId="23245" xr:uid="{00000000-0005-0000-0000-0000E04A0000}"/>
    <cellStyle name="_Book1_#1 LeveredGrand_Ridge_II-III_021009_Grant,Bonus,No PTCs,MACRs,Term Debt, NOL 2" xfId="23246" xr:uid="{00000000-0005-0000-0000-0000E14A0000}"/>
    <cellStyle name="_Book1_#1 LeveredGrand_Ridge_II-III_021009_Grant,Bonus,No PTCs,MACRs,Term Debt, NOL_BeechR Pivot Table 12.2.09" xfId="23247" xr:uid="{00000000-0005-0000-0000-0000E24A0000}"/>
    <cellStyle name="_Book1_#1 LeveredGrand_Ridge_II-III_021009_Grant,Bonus,No PTCs,MACRs,Term Debt, NOL_BeechR Pivot Table 12.2.09 2" xfId="23248" xr:uid="{00000000-0005-0000-0000-0000E34A0000}"/>
    <cellStyle name="_Book1_2008 IWNA 7.75% 53% ERISA P50 (Invnergy)_FROM JPM" xfId="23249" xr:uid="{00000000-0005-0000-0000-0000E44A0000}"/>
    <cellStyle name="_Book1_2008 IWNA 7.75% 53% ERISA P50 (Invnergy)_FROM JPM 2" xfId="23250" xr:uid="{00000000-0005-0000-0000-0000E54A0000}"/>
    <cellStyle name="_Book1_2008 IWNA Portfolio 09262008 (JPM TE &amp; CE)__TE Assumps" xfId="23251" xr:uid="{00000000-0005-0000-0000-0000E64A0000}"/>
    <cellStyle name="_Book1_2008 IWNA Portfolio 09262008 (JPM TE &amp; CE)__TE Assumps 2" xfId="23252" xr:uid="{00000000-0005-0000-0000-0000E74A0000}"/>
    <cellStyle name="_Book1_2008 IWNA Portfolio 09262008 (JPM TE &amp; CE)__TE Assumps_2008 IWNA v12 7.75% 53% TaxEx P50 (Invenergy)_10242008" xfId="23253" xr:uid="{00000000-0005-0000-0000-0000E84A0000}"/>
    <cellStyle name="_Book1_2008 IWNA Portfolio 09262008 (JPM TE &amp; CE)__TE Assumps_2008 IWNA v12 7.75% 53% TaxEx P50 (Invenergy)_10242008 2" xfId="23254" xr:uid="{00000000-0005-0000-0000-0000E94A0000}"/>
    <cellStyle name="_Book1_2008 IWNA v12 7.75% 53% TaxEx P50 (Invenergy)_10242008" xfId="23255" xr:uid="{00000000-0005-0000-0000-0000EA4A0000}"/>
    <cellStyle name="_Book1_2008 IWNA v12 7.75% 53% TaxEx P50 (Invenergy)_10242008 2" xfId="23256" xr:uid="{00000000-0005-0000-0000-0000EB4A0000}"/>
    <cellStyle name="_Book1_2008 IWNA v12 7.75% 53% TaxEx P50 (Invenergy)_NO HAIRCUTS" xfId="23257" xr:uid="{00000000-0005-0000-0000-0000EC4A0000}"/>
    <cellStyle name="_Book1_2008 IWNA v12 7.75% 53% TaxEx P50 (Invenergy)_NO HAIRCUTS 2" xfId="23258" xr:uid="{00000000-0005-0000-0000-0000ED4A0000}"/>
    <cellStyle name="_Book1_August 2010 CWIP curves_NextEra" xfId="23259" xr:uid="{00000000-0005-0000-0000-0000EE4A0000}"/>
    <cellStyle name="_Book1_August 2010 CWIP curves_NextEra 2" xfId="23260" xr:uid="{00000000-0005-0000-0000-0000EF4A0000}"/>
    <cellStyle name="_Book1_August 2010 CWIP curves_NextEra_November 2010 Termosol CWIP Curves NEER Final" xfId="23261" xr:uid="{00000000-0005-0000-0000-0000F04A0000}"/>
    <cellStyle name="_Book1_August 2010 CWIP curves_NextEra_November 2010 Termosol CWIP Curves NEER Final 2" xfId="23262" xr:uid="{00000000-0005-0000-0000-0000F14A0000}"/>
    <cellStyle name="_Book1_BASIS ADJ" xfId="23263" xr:uid="{00000000-0005-0000-0000-0000F24A0000}"/>
    <cellStyle name="_Book1_BeechR Pivot Table 12.2.09" xfId="23264" xr:uid="{00000000-0005-0000-0000-0000F34A0000}"/>
    <cellStyle name="_Book1_BeechR Pivot Table 12.2.09 2" xfId="23265" xr:uid="{00000000-0005-0000-0000-0000F44A0000}"/>
    <cellStyle name="_Book1_Big Otter 101209 Grant and TE 100.5MW_20mileT" xfId="23266" xr:uid="{00000000-0005-0000-0000-0000F54A0000}"/>
    <cellStyle name="_Book1_Big Otter 101209 Grant and TE 100.5MW_20mileT 2" xfId="23267" xr:uid="{00000000-0005-0000-0000-0000F64A0000}"/>
    <cellStyle name="_Book1_Bish Hill_$77.5_lowncf_ Bundled Price_Lenders_092909" xfId="23268" xr:uid="{00000000-0005-0000-0000-0000F74A0000}"/>
    <cellStyle name="_Book1_Bish Hill_$77.5_lowncf_ Bundled Price_Lenders_092909 2" xfId="23269" xr:uid="{00000000-0005-0000-0000-0000F84A0000}"/>
    <cellStyle name="_Book1_BishHilll_1.25M per WTG with $72 bundled price_200MWs_BF" xfId="23270" xr:uid="{00000000-0005-0000-0000-0000F94A0000}"/>
    <cellStyle name="_Book1_BishHilll_1.25M per WTG with $72 bundled price_200MWs_BF 2" xfId="23271" xr:uid="{00000000-0005-0000-0000-0000FA4A0000}"/>
    <cellStyle name="_Book1_Bishop Hill_Grant_082409_200MW" xfId="23272" xr:uid="{00000000-0005-0000-0000-0000FB4A0000}"/>
    <cellStyle name="_Book1_Bishop Hill_Grant_082409_200MW 2" xfId="23273" xr:uid="{00000000-0005-0000-0000-0000FC4A0000}"/>
    <cellStyle name="_Book1_BM Adjustments" xfId="23274" xr:uid="{00000000-0005-0000-0000-0000FD4A0000}"/>
    <cellStyle name="_Book1_Budget Support 2012-09 2013-15 Benefit Programs v5 with NEER Barg Update" xfId="23275" xr:uid="{00000000-0005-0000-0000-0000FE4A0000}"/>
    <cellStyle name="_Book1_Buzzard Creek_250MW_PTC_010610" xfId="23276" xr:uid="{00000000-0005-0000-0000-0000FF4A0000}"/>
    <cellStyle name="_Book1_Buzzard Creek_250MW_PTC_010610 2" xfId="23277" xr:uid="{00000000-0005-0000-0000-0000004B0000}"/>
    <cellStyle name="_Book1_California Ridge 120109 and 200MW" xfId="23278" xr:uid="{00000000-0005-0000-0000-0000014B0000}"/>
    <cellStyle name="_Book1_California Ridge 120109 and 200MW 2" xfId="23279" xr:uid="{00000000-0005-0000-0000-0000024B0000}"/>
    <cellStyle name="_Book1_California Ridge_042909_Grant and TE_99M_as bid" xfId="23280" xr:uid="{00000000-0005-0000-0000-0000034B0000}"/>
    <cellStyle name="_Book1_California Ridge_042909_Grant and TE_99M_as bid 2" xfId="23281" xr:uid="{00000000-0005-0000-0000-0000044B0000}"/>
    <cellStyle name="_Book1_California Ridge_042909_Grant and TE_99Mw" xfId="23282" xr:uid="{00000000-0005-0000-0000-0000054B0000}"/>
    <cellStyle name="_Book1_California Ridge_042909_Grant and TE_99Mw 2" xfId="23283" xr:uid="{00000000-0005-0000-0000-0000064B0000}"/>
    <cellStyle name="_Book1_Capacity_Factor_Monthly_Forecast_Through_2024 " xfId="23284" xr:uid="{00000000-0005-0000-0000-0000074B0000}"/>
    <cellStyle name="_Book1_Capital Prov 1Q10" xfId="23285" xr:uid="{00000000-0005-0000-0000-0000084B0000}"/>
    <cellStyle name="_Book1_Capital Prov 1Q10 2" xfId="23286" xr:uid="{00000000-0005-0000-0000-0000094B0000}"/>
    <cellStyle name="_Book1_Capital Prov 1Q10_March_LTD_Premium" xfId="23287" xr:uid="{00000000-0005-0000-0000-00000A4B0000}"/>
    <cellStyle name="_Book1_Capital Prov 1Q10_Nov Self Admin LTD Income Premium - CIGNA" xfId="23288" xr:uid="{00000000-0005-0000-0000-00000B4B0000}"/>
    <cellStyle name="_Book1_Capital Prov 1Q10_Summary Unrounded" xfId="23289" xr:uid="{00000000-0005-0000-0000-00000C4B0000}"/>
    <cellStyle name="_Book1_Consolidated Summary Living ProForma_2011_DRAFT" xfId="23290" xr:uid="{00000000-0005-0000-0000-00000D4B0000}"/>
    <cellStyle name="_Book1_Consolidated Summary Living ProForma_2011_Paste Special" xfId="23291" xr:uid="{00000000-0005-0000-0000-00000E4B0000}"/>
    <cellStyle name="_Book1_Copy of NEW Levered GRIIIII_03312009_MCF v2" xfId="23292" xr:uid="{00000000-0005-0000-0000-00000F4B0000}"/>
    <cellStyle name="_Book1_Copy of NEW Levered GRIIIII_03312009_MCF v2 2" xfId="23293" xr:uid="{00000000-0005-0000-0000-0000104B0000}"/>
    <cellStyle name="_Book1_Copy of NEW Levered GRIIIII_03312009_MCF v2_BeechR Pivot Table 12.2.09" xfId="23294" xr:uid="{00000000-0005-0000-0000-0000114B0000}"/>
    <cellStyle name="_Book1_Copy of NEW Levered GRIIIII_03312009_MCF v2_BeechR Pivot Table 12.2.09 2" xfId="23295" xr:uid="{00000000-0005-0000-0000-0000124B0000}"/>
    <cellStyle name="_Book1_Copy of South TX GenTie  0.8x Sale12-31-09 COD BASE CASEvBOD" xfId="23296" xr:uid="{00000000-0005-0000-0000-0000134B0000}"/>
    <cellStyle name="_Book1_CWIP Termosol 1" xfId="23297" xr:uid="{00000000-0005-0000-0000-0000144B0000}"/>
    <cellStyle name="_Book1_CWIP Termosol 1 2" xfId="23298" xr:uid="{00000000-0005-0000-0000-0000154B0000}"/>
    <cellStyle name="_Book1_CWIP Termosol 2" xfId="23299" xr:uid="{00000000-0005-0000-0000-0000164B0000}"/>
    <cellStyle name="_Book1_CWIP Termosol 2 2" xfId="23300" xr:uid="{00000000-0005-0000-0000-0000174B0000}"/>
    <cellStyle name="_Book1_Day County" xfId="23301" xr:uid="{00000000-0005-0000-0000-0000184B0000}"/>
    <cellStyle name="_Book1_Distribution Date Calc" xfId="23302" xr:uid="{00000000-0005-0000-0000-0000194B0000}"/>
    <cellStyle name="_Book1_FAS 106 subsidy 2010" xfId="23303" xr:uid="{00000000-0005-0000-0000-00001A4B0000}"/>
    <cellStyle name="_Book1_FAS 106 subsidy 2010 2" xfId="23304" xr:uid="{00000000-0005-0000-0000-00001B4B0000}"/>
    <cellStyle name="_Book1_FAS 106 subsidy 2010_March_LTD_Premium" xfId="23305" xr:uid="{00000000-0005-0000-0000-00001C4B0000}"/>
    <cellStyle name="_Book1_FAS 106 subsidy 2010_Nov Self Admin LTD Income Premium - CIGNA" xfId="23306" xr:uid="{00000000-0005-0000-0000-00001D4B0000}"/>
    <cellStyle name="_Book1_FAS 106 subsidy 2010_Summary Unrounded" xfId="23307" xr:uid="{00000000-0005-0000-0000-00001E4B0000}"/>
    <cellStyle name="_Book1_Fees" xfId="23308" xr:uid="{00000000-0005-0000-0000-00001F4B0000}"/>
    <cellStyle name="_Book1_Genesis_Bridge_Tab" xfId="23309" xr:uid="{00000000-0005-0000-0000-0000204B0000}"/>
    <cellStyle name="_Book1_GRE 03252009_tpm_tables" xfId="23310" xr:uid="{00000000-0005-0000-0000-0000214B0000}"/>
    <cellStyle name="_Book1_GRE 03252009_tpm_tables 2" xfId="23311" xr:uid="{00000000-0005-0000-0000-0000224B0000}"/>
    <cellStyle name="_Book1_GRE 03252009_tpm_tables_BeechR Pivot Table 12.2.09" xfId="23312" xr:uid="{00000000-0005-0000-0000-0000234B0000}"/>
    <cellStyle name="_Book1_GRE 03252009_tpm_tables_BeechR Pivot Table 12.2.09 2" xfId="23313" xr:uid="{00000000-0005-0000-0000-0000244B0000}"/>
    <cellStyle name="_Book1_Hardin Grant 08312009_300MW" xfId="23314" xr:uid="{00000000-0005-0000-0000-0000254B0000}"/>
    <cellStyle name="_Book1_Hardin Grant 08312009_300MW 2" xfId="23315" xr:uid="{00000000-0005-0000-0000-0000264B0000}"/>
    <cellStyle name="_Book1_HWBA UM NPV  IRR Analysis finance at cost share may 2011" xfId="23316" xr:uid="{00000000-0005-0000-0000-0000274B0000}"/>
    <cellStyle name="_Book1_Inputs" xfId="23317" xr:uid="{00000000-0005-0000-0000-0000284B0000}"/>
    <cellStyle name="_Book1_Inputs 2" xfId="23318" xr:uid="{00000000-0005-0000-0000-0000294B0000}"/>
    <cellStyle name="_Book1_Inputs-General" xfId="23319" xr:uid="{00000000-0005-0000-0000-00002A4B0000}"/>
    <cellStyle name="_Book1_Inputs-General 2" xfId="23320" xr:uid="{00000000-0005-0000-0000-00002B4B0000}"/>
    <cellStyle name="_Book1_Invenergy Model -- 9-5-08 base" xfId="23321" xr:uid="{00000000-0005-0000-0000-00002C4B0000}"/>
    <cellStyle name="_Book1_Invenergy Model -- 9-5-08 base 2" xfId="23322" xr:uid="{00000000-0005-0000-0000-00002D4B0000}"/>
    <cellStyle name="_Book1_IWNA 3-Pack ECCA Sheldon Funding 03202009" xfId="23323" xr:uid="{00000000-0005-0000-0000-00002E4B0000}"/>
    <cellStyle name="_Book1_IWNA 3-Pack ECCA Sheldon Funding 03202009 2" xfId="23324" xr:uid="{00000000-0005-0000-0000-00002F4B0000}"/>
    <cellStyle name="_Book1_IWNA Ptfl v2 10yr 7.25% $320 upfront 99% hedge loss P50" xfId="23325" xr:uid="{00000000-0005-0000-0000-0000304B0000}"/>
    <cellStyle name="_Book1_IWNA Ptfl v2 10yr 7.25% $320 upfront 99% hedge loss P50 2" xfId="23326" xr:uid="{00000000-0005-0000-0000-0000314B0000}"/>
    <cellStyle name="_Book1_IWNA v1 10yr 7.25% $290 upfront no bonus 42% 2009 tax realloc P50" xfId="23327" xr:uid="{00000000-0005-0000-0000-0000324B0000}"/>
    <cellStyle name="_Book1_IWNA v1 10yr 7.25% $290 upfront no bonus 42% 2009 tax realloc P50 2" xfId="23328" xr:uid="{00000000-0005-0000-0000-0000334B0000}"/>
    <cellStyle name="_Book1_IWNA v1 10yr 7.25% $290 upfront no bonus 42% 2009 tax realloc P50_2008 IWNA JPM TE Model 11032008 (ERISA Dep &amp; Full Haircuts)_275M" xfId="23329" xr:uid="{00000000-0005-0000-0000-0000344B0000}"/>
    <cellStyle name="_Book1_IWNA v1 10yr 7.25% $290 upfront no bonus 42% 2009 tax realloc P50_2008 IWNA JPM TE Model 11032008 (ERISA Dep &amp; Full Haircuts)_275M 2" xfId="23330" xr:uid="{00000000-0005-0000-0000-0000354B0000}"/>
    <cellStyle name="_Book1_IWNA v1 10yr 7.25% $290 upfront no bonus 42% 2009 tax realloc P50_2008 IWNA v12 7.75% 53% TaxEx P50 (Invenergy)_10242008" xfId="23331" xr:uid="{00000000-0005-0000-0000-0000364B0000}"/>
    <cellStyle name="_Book1_IWNA v1 10yr 7.25% $290 upfront no bonus 42% 2009 tax realloc P50_2008 IWNA v12 7.75% 53% TaxEx P50 (Invenergy)_10242008 2" xfId="23332" xr:uid="{00000000-0005-0000-0000-0000374B0000}"/>
    <cellStyle name="_Book1_Ledge_0416_Grant and TE" xfId="23333" xr:uid="{00000000-0005-0000-0000-0000384B0000}"/>
    <cellStyle name="_Book1_Ledge_0416_Grant and TE 2" xfId="23334" xr:uid="{00000000-0005-0000-0000-0000394B0000}"/>
    <cellStyle name="_Book1_Levered Beech Ridge _100709" xfId="23335" xr:uid="{00000000-0005-0000-0000-00003A4B0000}"/>
    <cellStyle name="_Book1_Levered Beech Ridge _100709 2" xfId="23336" xr:uid="{00000000-0005-0000-0000-00003B4B0000}"/>
    <cellStyle name="_Book1_Levered Beech Ridge _100709_BeechR Pivot Table 12.2.09" xfId="23337" xr:uid="{00000000-0005-0000-0000-00003C4B0000}"/>
    <cellStyle name="_Book1_Levered Beech Ridge _100709_BeechR Pivot Table 12.2.09 2" xfId="23338" xr:uid="{00000000-0005-0000-0000-00003D4B0000}"/>
    <cellStyle name="_Book1_Levered Beech Ridge _102709" xfId="23339" xr:uid="{00000000-0005-0000-0000-00003E4B0000}"/>
    <cellStyle name="_Book1_Levered Beech Ridge _102709 2" xfId="23340" xr:uid="{00000000-0005-0000-0000-00003F4B0000}"/>
    <cellStyle name="_Book1_Levered Beech Ridge _102709_BeechR Pivot Table 12.2.09" xfId="23341" xr:uid="{00000000-0005-0000-0000-0000404B0000}"/>
    <cellStyle name="_Book1_Levered Beech Ridge _102709_BeechR Pivot Table 12.2.09 2" xfId="23342" xr:uid="{00000000-0005-0000-0000-0000414B0000}"/>
    <cellStyle name="_Book1_Levered Beech Ridge _110209" xfId="23343" xr:uid="{00000000-0005-0000-0000-0000424B0000}"/>
    <cellStyle name="_Book1_Levered Beech Ridge _110209 2" xfId="23344" xr:uid="{00000000-0005-0000-0000-0000434B0000}"/>
    <cellStyle name="_Book1_Levered Beech Ridge _110209_BeechR Pivot Table 12.2.09" xfId="23345" xr:uid="{00000000-0005-0000-0000-0000444B0000}"/>
    <cellStyle name="_Book1_Levered Beech Ridge _110209_BeechR Pivot Table 12.2.09 2" xfId="23346" xr:uid="{00000000-0005-0000-0000-0000454B0000}"/>
    <cellStyle name="_Book1_Levered Grand Ridge Exp 07082009_LIVE" xfId="23347" xr:uid="{00000000-0005-0000-0000-0000464B0000}"/>
    <cellStyle name="_Book1_Levered Grand Ridge Exp 07082009_LIVE 2" xfId="23348" xr:uid="{00000000-0005-0000-0000-0000474B0000}"/>
    <cellStyle name="_Book1_Levered Grand Ridge Exp 07082009_LIVE_BeechR Pivot Table 12.2.09" xfId="23349" xr:uid="{00000000-0005-0000-0000-0000484B0000}"/>
    <cellStyle name="_Book1_Levered Grand Ridge Exp 07082009_LIVE_BeechR Pivot Table 12.2.09 2" xfId="23350" xr:uid="{00000000-0005-0000-0000-0000494B0000}"/>
    <cellStyle name="_Book1_Levered Grand Ridge Exp_05042009" xfId="23351" xr:uid="{00000000-0005-0000-0000-00004A4B0000}"/>
    <cellStyle name="_Book1_Levered Grand Ridge Exp_05042009 2" xfId="23352" xr:uid="{00000000-0005-0000-0000-00004B4B0000}"/>
    <cellStyle name="_Book1_Levered Grand Ridge Exp_05042009_BeechR Pivot Table 12.2.09" xfId="23353" xr:uid="{00000000-0005-0000-0000-00004C4B0000}"/>
    <cellStyle name="_Book1_Levered Grand Ridge Exp_05042009_BeechR Pivot Table 12.2.09 2" xfId="23354" xr:uid="{00000000-0005-0000-0000-00004D4B0000}"/>
    <cellStyle name="_Book1_Locked in Gross Margin" xfId="23355" xr:uid="{00000000-0005-0000-0000-00004E4B0000}"/>
    <cellStyle name="_Book1_LPF 2011 Update - Contracted Thermal Assets - rev 09 27 2011" xfId="23356" xr:uid="{00000000-0005-0000-0000-00004F4B0000}"/>
    <cellStyle name="_Book1_LPF 2011 Update - Contracted Thermal Assets - rev 09 27 2011 (2)" xfId="23357" xr:uid="{00000000-0005-0000-0000-0000504B0000}"/>
    <cellStyle name="_Book1_LPF 2011 Update - Merchant Thermal Assets - rev 09 27 2011 (2)" xfId="23358" xr:uid="{00000000-0005-0000-0000-0000514B0000}"/>
    <cellStyle name="_Book1_LTD-FAS 112 Summary" xfId="23359" xr:uid="{00000000-0005-0000-0000-0000524B0000}"/>
    <cellStyle name="_Book1_NEW GRII_III Debt_032509 v1 (2)" xfId="23360" xr:uid="{00000000-0005-0000-0000-0000534B0000}"/>
    <cellStyle name="_Book1_NEW GRII_III Debt_032509 v1 (2) 2" xfId="23361" xr:uid="{00000000-0005-0000-0000-0000544B0000}"/>
    <cellStyle name="_Book1_NEW GRII_III Debt_032509 v1 (2)_BeechR Pivot Table 12.2.09" xfId="23362" xr:uid="{00000000-0005-0000-0000-0000554B0000}"/>
    <cellStyle name="_Book1_NEW GRII_III Debt_032509 v1 (2)_BeechR Pivot Table 12.2.09 2" xfId="23363" xr:uid="{00000000-0005-0000-0000-0000564B0000}"/>
    <cellStyle name="_Book1_NEW Levered GRII&amp;III_04092009_MCF v1" xfId="23364" xr:uid="{00000000-0005-0000-0000-0000574B0000}"/>
    <cellStyle name="_Book1_NEW Levered GRII&amp;III_04092009_MCF v1 2" xfId="23365" xr:uid="{00000000-0005-0000-0000-0000584B0000}"/>
    <cellStyle name="_Book1_NEW Levered GRII&amp;III_04092009_MCF v1_BeechR Pivot Table 12.2.09" xfId="23366" xr:uid="{00000000-0005-0000-0000-0000594B0000}"/>
    <cellStyle name="_Book1_NEW Levered GRII&amp;III_04092009_MCF v1_BeechR Pivot Table 12.2.09 2" xfId="23367" xr:uid="{00000000-0005-0000-0000-00005A4B0000}"/>
    <cellStyle name="_Book1_November 2010 CWIP Curves Genesis Final" xfId="23368" xr:uid="{00000000-0005-0000-0000-00005B4B0000}"/>
    <cellStyle name="_Book1_November 2010 CWIP Curves Genesis Final 2" xfId="23369" xr:uid="{00000000-0005-0000-0000-00005C4B0000}"/>
    <cellStyle name="_Book1_November 2010 CWIP Curves NEER Final" xfId="23370" xr:uid="{00000000-0005-0000-0000-00005D4B0000}"/>
    <cellStyle name="_Book1_November 2010 CWIP Curves NEER Final 2" xfId="23371" xr:uid="{00000000-0005-0000-0000-00005E4B0000}"/>
    <cellStyle name="_Book1_November 2010 Termosol CWIP Curves NEER Final" xfId="23372" xr:uid="{00000000-0005-0000-0000-00005F4B0000}"/>
    <cellStyle name="_Book1_November 2010 Termosol CWIP Curves NEER Final 2" xfId="23373" xr:uid="{00000000-0005-0000-0000-0000604B0000}"/>
    <cellStyle name="_Book1_Oceana_142MW_Vesta1.8_101909" xfId="23374" xr:uid="{00000000-0005-0000-0000-0000614B0000}"/>
    <cellStyle name="_Book1_Oceana_142MW_Vesta1.8_101909 2" xfId="23375" xr:uid="{00000000-0005-0000-0000-0000624B0000}"/>
    <cellStyle name="_Book1_Project Monitoring Paradise Solar revised_October 2010" xfId="23376" xr:uid="{00000000-0005-0000-0000-0000634B0000}"/>
    <cellStyle name="_Book1_Project Monitoring Paradise Solar revised_October 2010 2" xfId="23377" xr:uid="{00000000-0005-0000-0000-0000644B0000}"/>
    <cellStyle name="_Book1_Project Monitoring Paradise Solar revised_October 2010_November 2010 Termosol CWIP Curves NEER Final" xfId="23378" xr:uid="{00000000-0005-0000-0000-0000654B0000}"/>
    <cellStyle name="_Book1_Project Monitoring Paradise Solar revised_October 2010_November 2010 Termosol CWIP Curves NEER Final 2" xfId="23379" xr:uid="{00000000-0005-0000-0000-0000664B0000}"/>
    <cellStyle name="_Book1_Raleigh Model (78MW) 09082009_V2" xfId="23380" xr:uid="{00000000-0005-0000-0000-0000674B0000}"/>
    <cellStyle name="_Book1_Raleigh Model (78MW) 09082009_V2 2" xfId="23381" xr:uid="{00000000-0005-0000-0000-0000684B0000}"/>
    <cellStyle name="_Book1_Raleigh Model (78MW) 09082009_V2_BeechR Pivot Table 12.2.09" xfId="23382" xr:uid="{00000000-0005-0000-0000-0000694B0000}"/>
    <cellStyle name="_Book1_Raleigh Model (78MW) 09082009_V2_BeechR Pivot Table 12.2.09 2" xfId="23383" xr:uid="{00000000-0005-0000-0000-00006A4B0000}"/>
    <cellStyle name="_Book1_September 2010 CWIP curves_NextEra" xfId="23384" xr:uid="{00000000-0005-0000-0000-00006B4B0000}"/>
    <cellStyle name="_Book1_September 2010 CWIP curves_NextEra 2" xfId="23385" xr:uid="{00000000-0005-0000-0000-00006C4B0000}"/>
    <cellStyle name="_Book1_September 2010 CWIP curves_NextEra_November 2010 Termosol CWIP Curves NEER Final" xfId="23386" xr:uid="{00000000-0005-0000-0000-00006D4B0000}"/>
    <cellStyle name="_Book1_September 2010 CWIP curves_NextEra_November 2010 Termosol CWIP Curves NEER Final 2" xfId="23387" xr:uid="{00000000-0005-0000-0000-00006E4B0000}"/>
    <cellStyle name="_Book1_Sheet1" xfId="23388" xr:uid="{00000000-0005-0000-0000-00006F4B0000}"/>
    <cellStyle name="_Book1_Sheet1 2" xfId="23389" xr:uid="{00000000-0005-0000-0000-0000704B0000}"/>
    <cellStyle name="_Book1_Summerhaven CWIP curve Oct_2010" xfId="23390" xr:uid="{00000000-0005-0000-0000-0000714B0000}"/>
    <cellStyle name="_Book1_Summerhaven CWIP curve Oct_2010 2" xfId="23391" xr:uid="{00000000-0005-0000-0000-0000724B0000}"/>
    <cellStyle name="_Book1_Summerhaven CWIP curve Oct_2010_November 2010 Termosol CWIP Curves NEER Final" xfId="23392" xr:uid="{00000000-0005-0000-0000-0000734B0000}"/>
    <cellStyle name="_Book1_Summerhaven CWIP curve Oct_2010_November 2010 Termosol CWIP Curves NEER Final 2" xfId="23393" xr:uid="{00000000-0005-0000-0000-0000744B0000}"/>
    <cellStyle name="_Book1_Sweden Hills 51MW_081809_AEP bid" xfId="23394" xr:uid="{00000000-0005-0000-0000-0000754B0000}"/>
    <cellStyle name="_Book1_Sweden Hills 51MW_081809_AEP bid 2" xfId="23395" xr:uid="{00000000-0005-0000-0000-0000764B0000}"/>
    <cellStyle name="_Book1_ToD" xfId="23396" xr:uid="{00000000-0005-0000-0000-0000774B0000}"/>
    <cellStyle name="_Book1_ToD 2" xfId="23397" xr:uid="{00000000-0005-0000-0000-0000784B0000}"/>
    <cellStyle name="_Book1_ToD 3" xfId="23398" xr:uid="{00000000-0005-0000-0000-0000794B0000}"/>
    <cellStyle name="_Book1_Tri-County Wind_042409_Grant and TE_as bid" xfId="23399" xr:uid="{00000000-0005-0000-0000-00007A4B0000}"/>
    <cellStyle name="_Book1_Tri-County Wind_042409_Grant and TE_as bid 2" xfId="23400" xr:uid="{00000000-0005-0000-0000-00007B4B0000}"/>
    <cellStyle name="_Book1_Tri-County Wind_101309_Grant and TE_200MW_1.6XLE" xfId="23401" xr:uid="{00000000-0005-0000-0000-00007C4B0000}"/>
    <cellStyle name="_Book1_Tri-County Wind_101309_Grant and TE_200MW_1.6XLE 2" xfId="23402" xr:uid="{00000000-0005-0000-0000-00007D4B0000}"/>
    <cellStyle name="_Book1_Tri-County Wind_101509_Grant and TE_200MW_1.6XLE" xfId="23403" xr:uid="{00000000-0005-0000-0000-00007E4B0000}"/>
    <cellStyle name="_Book1_Tri-County Wind_101509_Grant and TE_200MW_1.6XLE 2" xfId="23404" xr:uid="{00000000-0005-0000-0000-00007F4B0000}"/>
    <cellStyle name="_Book1_Turkey Track Completion Reserve Acct_11 10 08" xfId="23405" xr:uid="{00000000-0005-0000-0000-0000804B0000}"/>
    <cellStyle name="_Book1_Turkey Track Completion Reserve Acct_11 10 08 2" xfId="23406" xr:uid="{00000000-0005-0000-0000-0000814B0000}"/>
    <cellStyle name="_Book1_tx financing revs" xfId="23407" xr:uid="{00000000-0005-0000-0000-0000824B0000}"/>
    <cellStyle name="_Book1_Unlev McAdoo &amp; GR Combined 10242008-funding v8" xfId="23408" xr:uid="{00000000-0005-0000-0000-0000834B0000}"/>
    <cellStyle name="_Book1_Unlev McAdoo &amp; GR Combined 10242008-funding v8 2" xfId="23409" xr:uid="{00000000-0005-0000-0000-0000844B0000}"/>
    <cellStyle name="_Book1_Unlev McAdoo &amp; GR Combined 10242008-funding v8_BeechR Pivot Table 12.2.09" xfId="23410" xr:uid="{00000000-0005-0000-0000-0000854B0000}"/>
    <cellStyle name="_Book1_Unlev McAdoo &amp; GR Combined 10242008-funding v8_BeechR Pivot Table 12.2.09 2" xfId="23411" xr:uid="{00000000-0005-0000-0000-0000864B0000}"/>
    <cellStyle name="_Book1_Unlev McAdoo &amp; GR Combined 10242008-funding v8_Sheet1" xfId="23412" xr:uid="{00000000-0005-0000-0000-0000874B0000}"/>
    <cellStyle name="_Book1_Unlev McAdoo &amp; GR Combined 10242008-funding v8_Sheet1 2" xfId="23413" xr:uid="{00000000-0005-0000-0000-0000884B0000}"/>
    <cellStyle name="_Book1_Unlevered_Beech_Ridge_100_5MW_021009_optimized NCF" xfId="23414" xr:uid="{00000000-0005-0000-0000-0000894B0000}"/>
    <cellStyle name="_Book1_Unlevered_Beech_Ridge_100_5MW_021009_optimized NCF 2" xfId="23415" xr:uid="{00000000-0005-0000-0000-00008A4B0000}"/>
    <cellStyle name="_Book1_Vantage Cash FLow 100609" xfId="23416" xr:uid="{00000000-0005-0000-0000-00008B4B0000}"/>
    <cellStyle name="_Book1_Vantage Cash FLow 100609 2" xfId="23417" xr:uid="{00000000-0005-0000-0000-00008C4B0000}"/>
    <cellStyle name="_Book1_Vantage Model_PGE 15yr PPA_062409" xfId="23418" xr:uid="{00000000-0005-0000-0000-00008D4B0000}"/>
    <cellStyle name="_Book1_Vantage Model_PGE 15yr PPA_062409 2" xfId="23419" xr:uid="{00000000-0005-0000-0000-00008E4B0000}"/>
    <cellStyle name="_Book1_Vantage Model_PGE 15yr PPA_073009_JAR" xfId="23420" xr:uid="{00000000-0005-0000-0000-00008F4B0000}"/>
    <cellStyle name="_Book1_Vantage Model_PGE 15yr PPA_073009_JAR 2" xfId="23421" xr:uid="{00000000-0005-0000-0000-0000904B0000}"/>
    <cellStyle name="_Book1_Vantage Model_PGE 15yr PPA_100909" xfId="23422" xr:uid="{00000000-0005-0000-0000-0000914B0000}"/>
    <cellStyle name="_Book1_Vantage Model_PGE 15yr PPA_100909 2" xfId="23423" xr:uid="{00000000-0005-0000-0000-0000924B0000}"/>
    <cellStyle name="_Book1_White Oak_67.5_150MW_110409_OUR CASE" xfId="23424" xr:uid="{00000000-0005-0000-0000-0000934B0000}"/>
    <cellStyle name="_Book1_White Oak_67.5_150MW_110409_OUR CASE 2" xfId="23425" xr:uid="{00000000-0005-0000-0000-0000944B0000}"/>
    <cellStyle name="_Book2" xfId="23426" xr:uid="{00000000-0005-0000-0000-0000954B0000}"/>
    <cellStyle name="_Book2 2" xfId="23427" xr:uid="{00000000-0005-0000-0000-0000964B0000}"/>
    <cellStyle name="_Book2 2 2" xfId="23428" xr:uid="{00000000-0005-0000-0000-0000974B0000}"/>
    <cellStyle name="_Book2 3" xfId="23429" xr:uid="{00000000-0005-0000-0000-0000984B0000}"/>
    <cellStyle name="_Book2 3 2" xfId="23430" xr:uid="{00000000-0005-0000-0000-0000994B0000}"/>
    <cellStyle name="_Book2 4" xfId="23431" xr:uid="{00000000-0005-0000-0000-00009A4B0000}"/>
    <cellStyle name="_Book2 4 2" xfId="23432" xr:uid="{00000000-0005-0000-0000-00009B4B0000}"/>
    <cellStyle name="_Book2 4 3" xfId="23433" xr:uid="{00000000-0005-0000-0000-00009C4B0000}"/>
    <cellStyle name="_Book2 5" xfId="23434" xr:uid="{00000000-0005-0000-0000-00009D4B0000}"/>
    <cellStyle name="_Book2 5 2" xfId="23435" xr:uid="{00000000-0005-0000-0000-00009E4B0000}"/>
    <cellStyle name="_Book2 6" xfId="23436" xr:uid="{00000000-0005-0000-0000-00009F4B0000}"/>
    <cellStyle name="_Book2_#1 Levered Beech Ridge_021109_Grant,Bonus,No PTCs,MACRs,Term Debt NOL" xfId="23437" xr:uid="{00000000-0005-0000-0000-0000A04B0000}"/>
    <cellStyle name="_Book2_#1 Levered Beech Ridge_021109_Grant,Bonus,No PTCs,MACRs,Term Debt NOL 2" xfId="23438" xr:uid="{00000000-0005-0000-0000-0000A14B0000}"/>
    <cellStyle name="_Book2_#1 LeveredGrand_Ridge_II-III_021009_Grant,Bonus,No PTCs,MACRs,Term Debt, NOL" xfId="23439" xr:uid="{00000000-0005-0000-0000-0000A24B0000}"/>
    <cellStyle name="_Book2_#1 LeveredGrand_Ridge_II-III_021009_Grant,Bonus,No PTCs,MACRs,Term Debt, NOL 2" xfId="23440" xr:uid="{00000000-0005-0000-0000-0000A34B0000}"/>
    <cellStyle name="_Book2_#1 LeveredGrand_Ridge_II-III_021009_Grant,Bonus,No PTCs,MACRs,Term Debt, NOL_BeechR Pivot Table 12.2.09" xfId="23441" xr:uid="{00000000-0005-0000-0000-0000A44B0000}"/>
    <cellStyle name="_Book2_#1 LeveredGrand_Ridge_II-III_021009_Grant,Bonus,No PTCs,MACRs,Term Debt, NOL_BeechR Pivot Table 12.2.09 2" xfId="23442" xr:uid="{00000000-0005-0000-0000-0000A54B0000}"/>
    <cellStyle name="_Book2_1" xfId="23443" xr:uid="{00000000-0005-0000-0000-0000A64B0000}"/>
    <cellStyle name="_Book2_1 2" xfId="23444" xr:uid="{00000000-0005-0000-0000-0000A74B0000}"/>
    <cellStyle name="_Book2_1 2 2" xfId="23445" xr:uid="{00000000-0005-0000-0000-0000A84B0000}"/>
    <cellStyle name="_Book2_1 3" xfId="23446" xr:uid="{00000000-0005-0000-0000-0000A94B0000}"/>
    <cellStyle name="_Book2_1 3 2" xfId="23447" xr:uid="{00000000-0005-0000-0000-0000AA4B0000}"/>
    <cellStyle name="_Book2_1 4" xfId="23448" xr:uid="{00000000-0005-0000-0000-0000AB4B0000}"/>
    <cellStyle name="_Book2_1 4 2" xfId="23449" xr:uid="{00000000-0005-0000-0000-0000AC4B0000}"/>
    <cellStyle name="_Book2_1 4 3" xfId="23450" xr:uid="{00000000-0005-0000-0000-0000AD4B0000}"/>
    <cellStyle name="_Book2_1 5" xfId="23451" xr:uid="{00000000-0005-0000-0000-0000AE4B0000}"/>
    <cellStyle name="_Book2_1 5 2" xfId="23452" xr:uid="{00000000-0005-0000-0000-0000AF4B0000}"/>
    <cellStyle name="_Book2_1 6" xfId="23453" xr:uid="{00000000-0005-0000-0000-0000B04B0000}"/>
    <cellStyle name="_Book2_1_Consolidated Summary Living ProForma_2011_DRAFT" xfId="23454" xr:uid="{00000000-0005-0000-0000-0000B14B0000}"/>
    <cellStyle name="_Book2_1_Consolidated Summary Living ProForma_2011_Paste Special" xfId="23455" xr:uid="{00000000-0005-0000-0000-0000B24B0000}"/>
    <cellStyle name="_Book2_1_Copy of South TX GenTie  0.8x Sale12-31-09 COD BASE CASEvBOD" xfId="23456" xr:uid="{00000000-0005-0000-0000-0000B34B0000}"/>
    <cellStyle name="_Book2_1_Genesis_Bridge_Tab" xfId="23457" xr:uid="{00000000-0005-0000-0000-0000B44B0000}"/>
    <cellStyle name="_Book2_1_HWBA UM NPV  IRR Analysis finance at cost share may 2011" xfId="23458" xr:uid="{00000000-0005-0000-0000-0000B54B0000}"/>
    <cellStyle name="_Book2_1_Inputs" xfId="23459" xr:uid="{00000000-0005-0000-0000-0000B64B0000}"/>
    <cellStyle name="_Book2_1_Inputs 2" xfId="23460" xr:uid="{00000000-0005-0000-0000-0000B74B0000}"/>
    <cellStyle name="_Book2_1_ToD" xfId="23461" xr:uid="{00000000-0005-0000-0000-0000B84B0000}"/>
    <cellStyle name="_Book2_1_ToD 2" xfId="23462" xr:uid="{00000000-0005-0000-0000-0000B94B0000}"/>
    <cellStyle name="_Book2_1_ToD 3" xfId="23463" xr:uid="{00000000-0005-0000-0000-0000BA4B0000}"/>
    <cellStyle name="_Book2_2" xfId="23464" xr:uid="{00000000-0005-0000-0000-0000BB4B0000}"/>
    <cellStyle name="_Book2_2 2" xfId="23465" xr:uid="{00000000-0005-0000-0000-0000BC4B0000}"/>
    <cellStyle name="_Book2_2 2 2" xfId="23466" xr:uid="{00000000-0005-0000-0000-0000BD4B0000}"/>
    <cellStyle name="_Book2_2 3" xfId="23467" xr:uid="{00000000-0005-0000-0000-0000BE4B0000}"/>
    <cellStyle name="_Book2_2 3 2" xfId="23468" xr:uid="{00000000-0005-0000-0000-0000BF4B0000}"/>
    <cellStyle name="_Book2_2 4" xfId="23469" xr:uid="{00000000-0005-0000-0000-0000C04B0000}"/>
    <cellStyle name="_Book2_2 4 2" xfId="23470" xr:uid="{00000000-0005-0000-0000-0000C14B0000}"/>
    <cellStyle name="_Book2_2 4 3" xfId="23471" xr:uid="{00000000-0005-0000-0000-0000C24B0000}"/>
    <cellStyle name="_Book2_2 5" xfId="23472" xr:uid="{00000000-0005-0000-0000-0000C34B0000}"/>
    <cellStyle name="_Book2_2 5 2" xfId="23473" xr:uid="{00000000-0005-0000-0000-0000C44B0000}"/>
    <cellStyle name="_Book2_2 6" xfId="23474" xr:uid="{00000000-0005-0000-0000-0000C54B0000}"/>
    <cellStyle name="_Book2_2_Consolidated Summary Living ProForma_2011_DRAFT" xfId="23475" xr:uid="{00000000-0005-0000-0000-0000C64B0000}"/>
    <cellStyle name="_Book2_2_Consolidated Summary Living ProForma_2011_Paste Special" xfId="23476" xr:uid="{00000000-0005-0000-0000-0000C74B0000}"/>
    <cellStyle name="_Book2_2_Copy of South TX GenTie  0.8x Sale12-31-09 COD BASE CASEvBOD" xfId="23477" xr:uid="{00000000-0005-0000-0000-0000C84B0000}"/>
    <cellStyle name="_Book2_2_Genesis_Bridge_Tab" xfId="23478" xr:uid="{00000000-0005-0000-0000-0000C94B0000}"/>
    <cellStyle name="_Book2_2_HWBA UM NPV  IRR Analysis finance at cost share may 2011" xfId="23479" xr:uid="{00000000-0005-0000-0000-0000CA4B0000}"/>
    <cellStyle name="_Book2_2_Inputs" xfId="23480" xr:uid="{00000000-0005-0000-0000-0000CB4B0000}"/>
    <cellStyle name="_Book2_2_Inputs 2" xfId="23481" xr:uid="{00000000-0005-0000-0000-0000CC4B0000}"/>
    <cellStyle name="_Book2_2_ToD" xfId="23482" xr:uid="{00000000-0005-0000-0000-0000CD4B0000}"/>
    <cellStyle name="_Book2_2_ToD 2" xfId="23483" xr:uid="{00000000-0005-0000-0000-0000CE4B0000}"/>
    <cellStyle name="_Book2_2_ToD 3" xfId="23484" xr:uid="{00000000-0005-0000-0000-0000CF4B0000}"/>
    <cellStyle name="_Book2_2008 IWNA 7.75% 53% ERISA P50 (Invnergy)_FROM JPM" xfId="23485" xr:uid="{00000000-0005-0000-0000-0000D04B0000}"/>
    <cellStyle name="_Book2_2008 IWNA 7.75% 53% ERISA P50 (Invnergy)_FROM JPM 2" xfId="23486" xr:uid="{00000000-0005-0000-0000-0000D14B0000}"/>
    <cellStyle name="_Book2_2008 IWNA Portfolio 09262008 (JPM TE &amp; CE)__TE Assumps" xfId="23487" xr:uid="{00000000-0005-0000-0000-0000D24B0000}"/>
    <cellStyle name="_Book2_2008 IWNA Portfolio 09262008 (JPM TE &amp; CE)__TE Assumps 2" xfId="23488" xr:uid="{00000000-0005-0000-0000-0000D34B0000}"/>
    <cellStyle name="_Book2_2008 IWNA Portfolio 09262008 (JPM TE &amp; CE)__TE Assumps_2008 IWNA v12 7.75% 53% TaxEx P50 (Invenergy)_10242008" xfId="23489" xr:uid="{00000000-0005-0000-0000-0000D44B0000}"/>
    <cellStyle name="_Book2_2008 IWNA Portfolio 09262008 (JPM TE &amp; CE)__TE Assumps_2008 IWNA v12 7.75% 53% TaxEx P50 (Invenergy)_10242008 2" xfId="23490" xr:uid="{00000000-0005-0000-0000-0000D54B0000}"/>
    <cellStyle name="_Book2_2008 IWNA v12 7.75% 53% TaxEx P50 (Invenergy)_10242008" xfId="23491" xr:uid="{00000000-0005-0000-0000-0000D64B0000}"/>
    <cellStyle name="_Book2_2008 IWNA v12 7.75% 53% TaxEx P50 (Invenergy)_10242008 2" xfId="23492" xr:uid="{00000000-0005-0000-0000-0000D74B0000}"/>
    <cellStyle name="_Book2_2008 IWNA v12 7.75% 53% TaxEx P50 (Invenergy)_NO HAIRCUTS" xfId="23493" xr:uid="{00000000-0005-0000-0000-0000D84B0000}"/>
    <cellStyle name="_Book2_2008 IWNA v12 7.75% 53% TaxEx P50 (Invenergy)_NO HAIRCUTS 2" xfId="23494" xr:uid="{00000000-0005-0000-0000-0000D94B0000}"/>
    <cellStyle name="_Book2_2009 Asset Opti Forecast" xfId="23495" xr:uid="{00000000-0005-0000-0000-0000DA4B0000}"/>
    <cellStyle name="_Book2_2009 Asset Opti Forecast 2" xfId="23496" xr:uid="{00000000-0005-0000-0000-0000DB4B0000}"/>
    <cellStyle name="_Book2_2011-2015 approved run profiles_submitted" xfId="23497" xr:uid="{00000000-0005-0000-0000-0000DC4B0000}"/>
    <cellStyle name="_Book2_2011-2015 approved run profiles_submitted 2" xfId="23498" xr:uid="{00000000-0005-0000-0000-0000DD4B0000}"/>
    <cellStyle name="_Book2_Assumptions" xfId="23499" xr:uid="{00000000-0005-0000-0000-0000DE4B0000}"/>
    <cellStyle name="_Book2_Assumptions 2" xfId="23500" xr:uid="{00000000-0005-0000-0000-0000DF4B0000}"/>
    <cellStyle name="_Book2_August 2010 CWIP curves_NextEra" xfId="23501" xr:uid="{00000000-0005-0000-0000-0000E04B0000}"/>
    <cellStyle name="_Book2_August 2010 CWIP curves_NextEra 2" xfId="23502" xr:uid="{00000000-0005-0000-0000-0000E14B0000}"/>
    <cellStyle name="_Book2_August 2010 CWIP curves_NextEra_November 2010 Termosol CWIP Curves NEER Final" xfId="23503" xr:uid="{00000000-0005-0000-0000-0000E24B0000}"/>
    <cellStyle name="_Book2_August 2010 CWIP curves_NextEra_November 2010 Termosol CWIP Curves NEER Final 2" xfId="23504" xr:uid="{00000000-0005-0000-0000-0000E34B0000}"/>
    <cellStyle name="_Book2_BASIS ADJ" xfId="23505" xr:uid="{00000000-0005-0000-0000-0000E44B0000}"/>
    <cellStyle name="_Book2_BeechR Pivot Table 12.2.09" xfId="23506" xr:uid="{00000000-0005-0000-0000-0000E54B0000}"/>
    <cellStyle name="_Book2_BeechR Pivot Table 12.2.09 2" xfId="23507" xr:uid="{00000000-0005-0000-0000-0000E64B0000}"/>
    <cellStyle name="_Book2_Big Otter 101209 Grant and TE 100.5MW_20mileT" xfId="23508" xr:uid="{00000000-0005-0000-0000-0000E74B0000}"/>
    <cellStyle name="_Book2_Big Otter 101209 Grant and TE 100.5MW_20mileT 2" xfId="23509" xr:uid="{00000000-0005-0000-0000-0000E84B0000}"/>
    <cellStyle name="_Book2_Bish Hill_$77.5_lowncf_ Bundled Price_Lenders_092909" xfId="23510" xr:uid="{00000000-0005-0000-0000-0000E94B0000}"/>
    <cellStyle name="_Book2_Bish Hill_$77.5_lowncf_ Bundled Price_Lenders_092909 2" xfId="23511" xr:uid="{00000000-0005-0000-0000-0000EA4B0000}"/>
    <cellStyle name="_Book2_BishHilll_1.25M per WTG with $72 bundled price_200MWs_BF" xfId="23512" xr:uid="{00000000-0005-0000-0000-0000EB4B0000}"/>
    <cellStyle name="_Book2_BishHilll_1.25M per WTG with $72 bundled price_200MWs_BF 2" xfId="23513" xr:uid="{00000000-0005-0000-0000-0000EC4B0000}"/>
    <cellStyle name="_Book2_Bishop Hill_Grant_082409_200MW" xfId="23514" xr:uid="{00000000-0005-0000-0000-0000ED4B0000}"/>
    <cellStyle name="_Book2_Bishop Hill_Grant_082409_200MW 2" xfId="23515" xr:uid="{00000000-0005-0000-0000-0000EE4B0000}"/>
    <cellStyle name="_Book2_Blade_Icing_Analysis_3-31-09" xfId="23516" xr:uid="{00000000-0005-0000-0000-0000EF4B0000}"/>
    <cellStyle name="_Book2_Blended WACC curve (Elk and Stateline)" xfId="23517" xr:uid="{00000000-0005-0000-0000-0000F04B0000}"/>
    <cellStyle name="_Book2_Blended WACC curve (Elk and Stateline) 2" xfId="23518" xr:uid="{00000000-0005-0000-0000-0000F14B0000}"/>
    <cellStyle name="_Book2_Blended WACC curve (Elk and Stateline) 2 2" xfId="23519" xr:uid="{00000000-0005-0000-0000-0000F24B0000}"/>
    <cellStyle name="_Book2_Blended WACC curve (Elk and Stateline) 3" xfId="23520" xr:uid="{00000000-0005-0000-0000-0000F34B0000}"/>
    <cellStyle name="_Book2_Blended WACC curve (Elk and Stateline) 3 2" xfId="23521" xr:uid="{00000000-0005-0000-0000-0000F44B0000}"/>
    <cellStyle name="_Book2_Blended WACC curve (Elk and Stateline) 4" xfId="23522" xr:uid="{00000000-0005-0000-0000-0000F54B0000}"/>
    <cellStyle name="_Book2_Blended WACC curve (Elk and Stateline) 4 2" xfId="23523" xr:uid="{00000000-0005-0000-0000-0000F64B0000}"/>
    <cellStyle name="_Book2_Blended WACC curve (Elk and Stateline) 5" xfId="23524" xr:uid="{00000000-0005-0000-0000-0000F74B0000}"/>
    <cellStyle name="_Book2_Blended WACC curve (Elk and Stateline) 5 2" xfId="23525" xr:uid="{00000000-0005-0000-0000-0000F84B0000}"/>
    <cellStyle name="_Book2_Blended WACC curve (Elk and Stateline) 6" xfId="23526" xr:uid="{00000000-0005-0000-0000-0000F94B0000}"/>
    <cellStyle name="_Book2_Blended WACC curve (Elk and Stateline)_Inputs" xfId="23527" xr:uid="{00000000-0005-0000-0000-0000FA4B0000}"/>
    <cellStyle name="_Book2_Blended WACC curve (Elk and Stateline)_Inputs 2" xfId="23528" xr:uid="{00000000-0005-0000-0000-0000FB4B0000}"/>
    <cellStyle name="_Book2_Blythe" xfId="23529" xr:uid="{00000000-0005-0000-0000-0000FC4B0000}"/>
    <cellStyle name="_Book2_Blythe 2" xfId="23530" xr:uid="{00000000-0005-0000-0000-0000FD4B0000}"/>
    <cellStyle name="_Book2_Blythe 2 2" xfId="23531" xr:uid="{00000000-0005-0000-0000-0000FE4B0000}"/>
    <cellStyle name="_Book2_Blythe 3" xfId="23532" xr:uid="{00000000-0005-0000-0000-0000FF4B0000}"/>
    <cellStyle name="_Book2_Blythe 3 2" xfId="23533" xr:uid="{00000000-0005-0000-0000-0000004C0000}"/>
    <cellStyle name="_Book2_Blythe 4" xfId="23534" xr:uid="{00000000-0005-0000-0000-0000014C0000}"/>
    <cellStyle name="_Book2_Blythe 4 2" xfId="23535" xr:uid="{00000000-0005-0000-0000-0000024C0000}"/>
    <cellStyle name="_Book2_Blythe 4 3" xfId="23536" xr:uid="{00000000-0005-0000-0000-0000034C0000}"/>
    <cellStyle name="_Book2_Blythe 5" xfId="23537" xr:uid="{00000000-0005-0000-0000-0000044C0000}"/>
    <cellStyle name="_Book2_Blythe 5 2" xfId="23538" xr:uid="{00000000-0005-0000-0000-0000054C0000}"/>
    <cellStyle name="_Book2_Blythe 6" xfId="23539" xr:uid="{00000000-0005-0000-0000-0000064C0000}"/>
    <cellStyle name="_Book2_Blythe_Consolidated Summary Living ProForma_2011_DRAFT" xfId="23540" xr:uid="{00000000-0005-0000-0000-0000074C0000}"/>
    <cellStyle name="_Book2_Blythe_Consolidated Summary Living ProForma_2011_Paste Special" xfId="23541" xr:uid="{00000000-0005-0000-0000-0000084C0000}"/>
    <cellStyle name="_Book2_Blythe_Genesis_Bridge_Tab" xfId="23542" xr:uid="{00000000-0005-0000-0000-0000094C0000}"/>
    <cellStyle name="_Book2_Blythe_HWBA UM NPV  IRR Analysis finance at cost share may 2011" xfId="23543" xr:uid="{00000000-0005-0000-0000-00000A4C0000}"/>
    <cellStyle name="_Book2_Blythe_Inputs" xfId="23544" xr:uid="{00000000-0005-0000-0000-00000B4C0000}"/>
    <cellStyle name="_Book2_Blythe_Inputs 2" xfId="23545" xr:uid="{00000000-0005-0000-0000-00000C4C0000}"/>
    <cellStyle name="_Book2_Blythe_ProformaUpdate_20070913" xfId="23546" xr:uid="{00000000-0005-0000-0000-00000D4C0000}"/>
    <cellStyle name="_Book2_Blythe_ToD" xfId="23547" xr:uid="{00000000-0005-0000-0000-00000E4C0000}"/>
    <cellStyle name="_Book2_Blythe_ToD 2" xfId="23548" xr:uid="{00000000-0005-0000-0000-00000F4C0000}"/>
    <cellStyle name="_Book2_Blythe_ToD 3" xfId="23549" xr:uid="{00000000-0005-0000-0000-0000104C0000}"/>
    <cellStyle name="_Book2_BM Adjustments" xfId="23550" xr:uid="{00000000-0005-0000-0000-0000114C0000}"/>
    <cellStyle name="_Book2_Board Update 2007 - Merchant Thermal - rev 09.12.07" xfId="23551" xr:uid="{00000000-0005-0000-0000-0000124C0000}"/>
    <cellStyle name="_Book2_Book3" xfId="23552" xr:uid="{00000000-0005-0000-0000-0000134C0000}"/>
    <cellStyle name="_Book2_Book3 2" xfId="23553" xr:uid="{00000000-0005-0000-0000-0000144C0000}"/>
    <cellStyle name="_Book2_Book3 2 2" xfId="23554" xr:uid="{00000000-0005-0000-0000-0000154C0000}"/>
    <cellStyle name="_Book2_Book3 3" xfId="23555" xr:uid="{00000000-0005-0000-0000-0000164C0000}"/>
    <cellStyle name="_Book2_Book3 3 2" xfId="23556" xr:uid="{00000000-0005-0000-0000-0000174C0000}"/>
    <cellStyle name="_Book2_Book3 4" xfId="23557" xr:uid="{00000000-0005-0000-0000-0000184C0000}"/>
    <cellStyle name="_Book2_Book3 4 2" xfId="23558" xr:uid="{00000000-0005-0000-0000-0000194C0000}"/>
    <cellStyle name="_Book2_Book3 4 3" xfId="23559" xr:uid="{00000000-0005-0000-0000-00001A4C0000}"/>
    <cellStyle name="_Book2_Book3 5" xfId="23560" xr:uid="{00000000-0005-0000-0000-00001B4C0000}"/>
    <cellStyle name="_Book2_Book3 5 2" xfId="23561" xr:uid="{00000000-0005-0000-0000-00001C4C0000}"/>
    <cellStyle name="_Book2_Book3 6" xfId="23562" xr:uid="{00000000-0005-0000-0000-00001D4C0000}"/>
    <cellStyle name="_Book2_Book3_Consolidated Summary Living ProForma_2011_DRAFT" xfId="23563" xr:uid="{00000000-0005-0000-0000-00001E4C0000}"/>
    <cellStyle name="_Book2_Book3_Consolidated Summary Living ProForma_2011_Paste Special" xfId="23564" xr:uid="{00000000-0005-0000-0000-00001F4C0000}"/>
    <cellStyle name="_Book2_Book3_Genesis_Bridge_Tab" xfId="23565" xr:uid="{00000000-0005-0000-0000-0000204C0000}"/>
    <cellStyle name="_Book2_Book3_HWBA UM NPV  IRR Analysis finance at cost share may 2011" xfId="23566" xr:uid="{00000000-0005-0000-0000-0000214C0000}"/>
    <cellStyle name="_Book2_Book3_Inputs" xfId="23567" xr:uid="{00000000-0005-0000-0000-0000224C0000}"/>
    <cellStyle name="_Book2_Book3_Inputs 2" xfId="23568" xr:uid="{00000000-0005-0000-0000-0000234C0000}"/>
    <cellStyle name="_Book2_Book3_ToD" xfId="23569" xr:uid="{00000000-0005-0000-0000-0000244C0000}"/>
    <cellStyle name="_Book2_Book3_ToD 2" xfId="23570" xr:uid="{00000000-0005-0000-0000-0000254C0000}"/>
    <cellStyle name="_Book2_Book3_ToD 3" xfId="23571" xr:uid="{00000000-0005-0000-0000-0000264C0000}"/>
    <cellStyle name="_Book2_Budget Support 2012-09 2013-15 Benefit Programs v5 with NEER Barg Update" xfId="23572" xr:uid="{00000000-0005-0000-0000-0000274C0000}"/>
    <cellStyle name="_Book2_Buzzard Creek_250MW_PTC_010610" xfId="23573" xr:uid="{00000000-0005-0000-0000-0000284C0000}"/>
    <cellStyle name="_Book2_Buzzard Creek_250MW_PTC_010610 2" xfId="23574" xr:uid="{00000000-0005-0000-0000-0000294C0000}"/>
    <cellStyle name="_Book2_California Ridge 120109 and 200MW" xfId="23575" xr:uid="{00000000-0005-0000-0000-00002A4C0000}"/>
    <cellStyle name="_Book2_California Ridge 120109 and 200MW 2" xfId="23576" xr:uid="{00000000-0005-0000-0000-00002B4C0000}"/>
    <cellStyle name="_Book2_California Ridge_042909_Grant and TE_99M_as bid" xfId="23577" xr:uid="{00000000-0005-0000-0000-00002C4C0000}"/>
    <cellStyle name="_Book2_California Ridge_042909_Grant and TE_99M_as bid 2" xfId="23578" xr:uid="{00000000-0005-0000-0000-00002D4C0000}"/>
    <cellStyle name="_Book2_California Ridge_042909_Grant and TE_99Mw" xfId="23579" xr:uid="{00000000-0005-0000-0000-00002E4C0000}"/>
    <cellStyle name="_Book2_California Ridge_042909_Grant and TE_99Mw 2" xfId="23580" xr:uid="{00000000-0005-0000-0000-00002F4C0000}"/>
    <cellStyle name="_Book2_CAP REV" xfId="23581" xr:uid="{00000000-0005-0000-0000-0000304C0000}"/>
    <cellStyle name="_Book2_Capacity_Factor_Monthly_Forecast_Through_2024 " xfId="23582" xr:uid="{00000000-0005-0000-0000-0000314C0000}"/>
    <cellStyle name="_Book2_Capital Prov 1Q10" xfId="23583" xr:uid="{00000000-0005-0000-0000-0000324C0000}"/>
    <cellStyle name="_Book2_Capital Prov 1Q10 2" xfId="23584" xr:uid="{00000000-0005-0000-0000-0000334C0000}"/>
    <cellStyle name="_Book2_Capital Prov 1Q10_March_LTD_Premium" xfId="23585" xr:uid="{00000000-0005-0000-0000-0000344C0000}"/>
    <cellStyle name="_Book2_Capital Prov 1Q10_Nov Self Admin LTD Income Premium - CIGNA" xfId="23586" xr:uid="{00000000-0005-0000-0000-0000354C0000}"/>
    <cellStyle name="_Book2_Capital Prov 1Q10_Summary Unrounded" xfId="23587" xr:uid="{00000000-0005-0000-0000-0000364C0000}"/>
    <cellStyle name="_Book2_Consolidated Summary Living ProForma_2011_DRAFT" xfId="23588" xr:uid="{00000000-0005-0000-0000-0000374C0000}"/>
    <cellStyle name="_Book2_Consolidated Summary Living ProForma_2011_Paste Special" xfId="23589" xr:uid="{00000000-0005-0000-0000-0000384C0000}"/>
    <cellStyle name="_Book2_Copy of NEW Levered GRIIIII_03312009_MCF v2" xfId="23590" xr:uid="{00000000-0005-0000-0000-0000394C0000}"/>
    <cellStyle name="_Book2_Copy of NEW Levered GRIIIII_03312009_MCF v2 2" xfId="23591" xr:uid="{00000000-0005-0000-0000-00003A4C0000}"/>
    <cellStyle name="_Book2_Copy of NEW Levered GRIIIII_03312009_MCF v2_BeechR Pivot Table 12.2.09" xfId="23592" xr:uid="{00000000-0005-0000-0000-00003B4C0000}"/>
    <cellStyle name="_Book2_Copy of NEW Levered GRIIIII_03312009_MCF v2_BeechR Pivot Table 12.2.09 2" xfId="23593" xr:uid="{00000000-0005-0000-0000-00003C4C0000}"/>
    <cellStyle name="_Book2_Copy of South TX GenTie  0.8x Sale12-31-09 COD BASE CASEvBOD" xfId="23594" xr:uid="{00000000-0005-0000-0000-00003D4C0000}"/>
    <cellStyle name="_Book2_CWIP Termosol 1" xfId="23595" xr:uid="{00000000-0005-0000-0000-00003E4C0000}"/>
    <cellStyle name="_Book2_CWIP Termosol 1 2" xfId="23596" xr:uid="{00000000-0005-0000-0000-00003F4C0000}"/>
    <cellStyle name="_Book2_CWIP Termosol 2" xfId="23597" xr:uid="{00000000-0005-0000-0000-0000404C0000}"/>
    <cellStyle name="_Book2_CWIP Termosol 2 2" xfId="23598" xr:uid="{00000000-0005-0000-0000-0000414C0000}"/>
    <cellStyle name="_Book2_Data" xfId="23599" xr:uid="{00000000-0005-0000-0000-0000424C0000}"/>
    <cellStyle name="_Book2_Day County" xfId="23600" xr:uid="{00000000-0005-0000-0000-0000434C0000}"/>
    <cellStyle name="_Book2_Distribution Date Calc" xfId="23601" xr:uid="{00000000-0005-0000-0000-0000444C0000}"/>
    <cellStyle name="_Book2_Example - Ashtabula" xfId="23602" xr:uid="{00000000-0005-0000-0000-0000454C0000}"/>
    <cellStyle name="_Book2_Example - Ashtabula 2" xfId="23603" xr:uid="{00000000-0005-0000-0000-0000464C0000}"/>
    <cellStyle name="_Book2_Example - Ashtabula 2 2" xfId="23604" xr:uid="{00000000-0005-0000-0000-0000474C0000}"/>
    <cellStyle name="_Book2_Example - Ashtabula 3" xfId="23605" xr:uid="{00000000-0005-0000-0000-0000484C0000}"/>
    <cellStyle name="_Book2_Example - Ashtabula 3 2" xfId="23606" xr:uid="{00000000-0005-0000-0000-0000494C0000}"/>
    <cellStyle name="_Book2_Example - Ashtabula 4" xfId="23607" xr:uid="{00000000-0005-0000-0000-00004A4C0000}"/>
    <cellStyle name="_Book2_Example - Ashtabula 4 2" xfId="23608" xr:uid="{00000000-0005-0000-0000-00004B4C0000}"/>
    <cellStyle name="_Book2_Example - Ashtabula 5" xfId="23609" xr:uid="{00000000-0005-0000-0000-00004C4C0000}"/>
    <cellStyle name="_Book2_Example - Ashtabula 5 2" xfId="23610" xr:uid="{00000000-0005-0000-0000-00004D4C0000}"/>
    <cellStyle name="_Book2_Example - Ashtabula 6" xfId="23611" xr:uid="{00000000-0005-0000-0000-00004E4C0000}"/>
    <cellStyle name="_Book2_Example - Ashtabula_Inputs" xfId="23612" xr:uid="{00000000-0005-0000-0000-00004F4C0000}"/>
    <cellStyle name="_Book2_Example - Ashtabula_Inputs 2" xfId="23613" xr:uid="{00000000-0005-0000-0000-0000504C0000}"/>
    <cellStyle name="_Book2_Example - Horse Hollow V (2)" xfId="23614" xr:uid="{00000000-0005-0000-0000-0000514C0000}"/>
    <cellStyle name="_Book2_Example - Horse Hollow V (2) 2" xfId="23615" xr:uid="{00000000-0005-0000-0000-0000524C0000}"/>
    <cellStyle name="_Book2_Example - Horse Hollow V (2) 2 2" xfId="23616" xr:uid="{00000000-0005-0000-0000-0000534C0000}"/>
    <cellStyle name="_Book2_Example - Horse Hollow V (2) 3" xfId="23617" xr:uid="{00000000-0005-0000-0000-0000544C0000}"/>
    <cellStyle name="_Book2_Example - Horse Hollow V (2) 3 2" xfId="23618" xr:uid="{00000000-0005-0000-0000-0000554C0000}"/>
    <cellStyle name="_Book2_Example - Horse Hollow V (2) 4" xfId="23619" xr:uid="{00000000-0005-0000-0000-0000564C0000}"/>
    <cellStyle name="_Book2_Example - Horse Hollow V (2) 4 2" xfId="23620" xr:uid="{00000000-0005-0000-0000-0000574C0000}"/>
    <cellStyle name="_Book2_Example - Horse Hollow V (2) 5" xfId="23621" xr:uid="{00000000-0005-0000-0000-0000584C0000}"/>
    <cellStyle name="_Book2_Example - Horse Hollow V (2) 5 2" xfId="23622" xr:uid="{00000000-0005-0000-0000-0000594C0000}"/>
    <cellStyle name="_Book2_Example - Horse Hollow V (2) 6" xfId="23623" xr:uid="{00000000-0005-0000-0000-00005A4C0000}"/>
    <cellStyle name="_Book2_Example - Horse Hollow V (2)_Inputs" xfId="23624" xr:uid="{00000000-0005-0000-0000-00005B4C0000}"/>
    <cellStyle name="_Book2_Example - Horse Hollow V (2)_Inputs 2" xfId="23625" xr:uid="{00000000-0005-0000-0000-00005C4C0000}"/>
    <cellStyle name="_Book2_FAS 106 subsidy 2010" xfId="23626" xr:uid="{00000000-0005-0000-0000-00005D4C0000}"/>
    <cellStyle name="_Book2_FAS 106 subsidy 2010 2" xfId="23627" xr:uid="{00000000-0005-0000-0000-00005E4C0000}"/>
    <cellStyle name="_Book2_FAS 106 subsidy 2010_March_LTD_Premium" xfId="23628" xr:uid="{00000000-0005-0000-0000-00005F4C0000}"/>
    <cellStyle name="_Book2_FAS 106 subsidy 2010_Nov Self Admin LTD Income Premium - CIGNA" xfId="23629" xr:uid="{00000000-0005-0000-0000-0000604C0000}"/>
    <cellStyle name="_Book2_FAS 106 subsidy 2010_Summary Unrounded" xfId="23630" xr:uid="{00000000-0005-0000-0000-0000614C0000}"/>
    <cellStyle name="_Book2_Fees" xfId="23631" xr:uid="{00000000-0005-0000-0000-0000624C0000}"/>
    <cellStyle name="_Book2_Gas_WACC" xfId="23632" xr:uid="{00000000-0005-0000-0000-0000634C0000}"/>
    <cellStyle name="_Book2_Gas_WACC 2" xfId="23633" xr:uid="{00000000-0005-0000-0000-0000644C0000}"/>
    <cellStyle name="_Book2_Gas_WACC 2 2" xfId="23634" xr:uid="{00000000-0005-0000-0000-0000654C0000}"/>
    <cellStyle name="_Book2_Gas_WACC 3" xfId="23635" xr:uid="{00000000-0005-0000-0000-0000664C0000}"/>
    <cellStyle name="_Book2_Gas_WACC 4" xfId="23636" xr:uid="{00000000-0005-0000-0000-0000674C0000}"/>
    <cellStyle name="_Book2_Gas_WACC 4 2" xfId="23637" xr:uid="{00000000-0005-0000-0000-0000684C0000}"/>
    <cellStyle name="_Book2_Gas_WACC 4 3" xfId="23638" xr:uid="{00000000-0005-0000-0000-0000694C0000}"/>
    <cellStyle name="_Book2_Gas_WACC_Genesis_Bridge_Tab" xfId="23639" xr:uid="{00000000-0005-0000-0000-00006A4C0000}"/>
    <cellStyle name="_Book2_Gas_WACC_HWBA UM NPV  IRR Analysis finance at cost share may 2011" xfId="23640" xr:uid="{00000000-0005-0000-0000-00006B4C0000}"/>
    <cellStyle name="_Book2_Gas_WACC_ToD" xfId="23641" xr:uid="{00000000-0005-0000-0000-00006C4C0000}"/>
    <cellStyle name="_Book2_Gas_WACC_ToD 2" xfId="23642" xr:uid="{00000000-0005-0000-0000-00006D4C0000}"/>
    <cellStyle name="_Book2_Gas_WACC_ToD 3" xfId="23643" xr:uid="{00000000-0005-0000-0000-00006E4C0000}"/>
    <cellStyle name="_Book2_GE 1 5 Portable Crane NPV" xfId="23644" xr:uid="{00000000-0005-0000-0000-00006F4C0000}"/>
    <cellStyle name="_Book2_GE 1 5 Portable Crane NPV 2" xfId="23645" xr:uid="{00000000-0005-0000-0000-0000704C0000}"/>
    <cellStyle name="_Book2_Genesis_Bridge_Tab" xfId="23646" xr:uid="{00000000-0005-0000-0000-0000714C0000}"/>
    <cellStyle name="_Book2_GE-Siem 350MW_BOD" xfId="23647" xr:uid="{00000000-0005-0000-0000-0000724C0000}"/>
    <cellStyle name="_Book2_GE-Siem 350MW_BOD 2" xfId="23648" xr:uid="{00000000-0005-0000-0000-0000734C0000}"/>
    <cellStyle name="_Book2_GE-Siem 350MW_BOD 2 2" xfId="23649" xr:uid="{00000000-0005-0000-0000-0000744C0000}"/>
    <cellStyle name="_Book2_GE-Siem 350MW_BOD 3" xfId="23650" xr:uid="{00000000-0005-0000-0000-0000754C0000}"/>
    <cellStyle name="_Book2_GE-Siem 350MW_BOD 3 2" xfId="23651" xr:uid="{00000000-0005-0000-0000-0000764C0000}"/>
    <cellStyle name="_Book2_GE-Siem 350MW_BOD 4" xfId="23652" xr:uid="{00000000-0005-0000-0000-0000774C0000}"/>
    <cellStyle name="_Book2_GE-Siem 350MW_BOD 4 2" xfId="23653" xr:uid="{00000000-0005-0000-0000-0000784C0000}"/>
    <cellStyle name="_Book2_GE-Siem 350MW_BOD 4 3" xfId="23654" xr:uid="{00000000-0005-0000-0000-0000794C0000}"/>
    <cellStyle name="_Book2_GE-Siem 350MW_BOD 5" xfId="23655" xr:uid="{00000000-0005-0000-0000-00007A4C0000}"/>
    <cellStyle name="_Book2_GE-Siem 350MW_BOD 5 2" xfId="23656" xr:uid="{00000000-0005-0000-0000-00007B4C0000}"/>
    <cellStyle name="_Book2_GE-Siem 350MW_BOD 6" xfId="23657" xr:uid="{00000000-0005-0000-0000-00007C4C0000}"/>
    <cellStyle name="_Book2_GE-Siem 350MW_BOD_Consolidated Summary Living ProForma_2011_DRAFT" xfId="23658" xr:uid="{00000000-0005-0000-0000-00007D4C0000}"/>
    <cellStyle name="_Book2_GE-Siem 350MW_BOD_Consolidated Summary Living ProForma_2011_Paste Special" xfId="23659" xr:uid="{00000000-0005-0000-0000-00007E4C0000}"/>
    <cellStyle name="_Book2_GE-Siem 350MW_BOD_Genesis_Bridge_Tab" xfId="23660" xr:uid="{00000000-0005-0000-0000-00007F4C0000}"/>
    <cellStyle name="_Book2_GE-Siem 350MW_BOD_HWBA UM NPV  IRR Analysis finance at cost share may 2011" xfId="23661" xr:uid="{00000000-0005-0000-0000-0000804C0000}"/>
    <cellStyle name="_Book2_GE-Siem 350MW_BOD_Inputs" xfId="23662" xr:uid="{00000000-0005-0000-0000-0000814C0000}"/>
    <cellStyle name="_Book2_GE-Siem 350MW_BOD_Inputs 2" xfId="23663" xr:uid="{00000000-0005-0000-0000-0000824C0000}"/>
    <cellStyle name="_Book2_GE-Siem 350MW_BOD_ToD" xfId="23664" xr:uid="{00000000-0005-0000-0000-0000834C0000}"/>
    <cellStyle name="_Book2_GE-Siem 350MW_BOD_ToD 2" xfId="23665" xr:uid="{00000000-0005-0000-0000-0000844C0000}"/>
    <cellStyle name="_Book2_GE-Siem 350MW_BOD_ToD 3" xfId="23666" xr:uid="{00000000-0005-0000-0000-0000854C0000}"/>
    <cellStyle name="_Book2_GRE 03252009_tpm_tables" xfId="23667" xr:uid="{00000000-0005-0000-0000-0000864C0000}"/>
    <cellStyle name="_Book2_GRE 03252009_tpm_tables 2" xfId="23668" xr:uid="{00000000-0005-0000-0000-0000874C0000}"/>
    <cellStyle name="_Book2_GRE 03252009_tpm_tables_BeechR Pivot Table 12.2.09" xfId="23669" xr:uid="{00000000-0005-0000-0000-0000884C0000}"/>
    <cellStyle name="_Book2_GRE 03252009_tpm_tables_BeechR Pivot Table 12.2.09 2" xfId="23670" xr:uid="{00000000-0005-0000-0000-0000894C0000}"/>
    <cellStyle name="_Book2_Hardin Grant 08312009_300MW" xfId="23671" xr:uid="{00000000-0005-0000-0000-00008A4C0000}"/>
    <cellStyle name="_Book2_Hardin Grant 08312009_300MW 2" xfId="23672" xr:uid="{00000000-0005-0000-0000-00008B4C0000}"/>
    <cellStyle name="_Book2_HWBA UM NPV  IRR Analysis finance at cost share may 2011" xfId="23673" xr:uid="{00000000-0005-0000-0000-00008C4C0000}"/>
    <cellStyle name="_Book2_Inputs" xfId="23674" xr:uid="{00000000-0005-0000-0000-00008D4C0000}"/>
    <cellStyle name="_Book2_Inputs 2" xfId="23675" xr:uid="{00000000-0005-0000-0000-00008E4C0000}"/>
    <cellStyle name="_Book2_Inputs-General" xfId="23676" xr:uid="{00000000-0005-0000-0000-00008F4C0000}"/>
    <cellStyle name="_Book2_Inputs-General 2" xfId="23677" xr:uid="{00000000-0005-0000-0000-0000904C0000}"/>
    <cellStyle name="_Book2_Invenergy Model -- 9-5-08 base" xfId="23678" xr:uid="{00000000-0005-0000-0000-0000914C0000}"/>
    <cellStyle name="_Book2_Invenergy Model -- 9-5-08 base 2" xfId="23679" xr:uid="{00000000-0005-0000-0000-0000924C0000}"/>
    <cellStyle name="_Book2_IWNA 3-Pack ECCA Sheldon Funding 03202009" xfId="23680" xr:uid="{00000000-0005-0000-0000-0000934C0000}"/>
    <cellStyle name="_Book2_IWNA 3-Pack ECCA Sheldon Funding 03202009 2" xfId="23681" xr:uid="{00000000-0005-0000-0000-0000944C0000}"/>
    <cellStyle name="_Book2_IWNA Ptfl v2 10yr 7.25% $320 upfront 99% hedge loss P50" xfId="23682" xr:uid="{00000000-0005-0000-0000-0000954C0000}"/>
    <cellStyle name="_Book2_IWNA Ptfl v2 10yr 7.25% $320 upfront 99% hedge loss P50 2" xfId="23683" xr:uid="{00000000-0005-0000-0000-0000964C0000}"/>
    <cellStyle name="_Book2_IWNA v1 10yr 7.25% $290 upfront no bonus 42% 2009 tax realloc P50" xfId="23684" xr:uid="{00000000-0005-0000-0000-0000974C0000}"/>
    <cellStyle name="_Book2_IWNA v1 10yr 7.25% $290 upfront no bonus 42% 2009 tax realloc P50 2" xfId="23685" xr:uid="{00000000-0005-0000-0000-0000984C0000}"/>
    <cellStyle name="_Book2_IWNA v1 10yr 7.25% $290 upfront no bonus 42% 2009 tax realloc P50_2008 IWNA JPM TE Model 11032008 (ERISA Dep &amp; Full Haircuts)_275M" xfId="23686" xr:uid="{00000000-0005-0000-0000-0000994C0000}"/>
    <cellStyle name="_Book2_IWNA v1 10yr 7.25% $290 upfront no bonus 42% 2009 tax realloc P50_2008 IWNA JPM TE Model 11032008 (ERISA Dep &amp; Full Haircuts)_275M 2" xfId="23687" xr:uid="{00000000-0005-0000-0000-00009A4C0000}"/>
    <cellStyle name="_Book2_IWNA v1 10yr 7.25% $290 upfront no bonus 42% 2009 tax realloc P50_2008 IWNA v12 7.75% 53% TaxEx P50 (Invenergy)_10242008" xfId="23688" xr:uid="{00000000-0005-0000-0000-00009B4C0000}"/>
    <cellStyle name="_Book2_IWNA v1 10yr 7.25% $290 upfront no bonus 42% 2009 tax realloc P50_2008 IWNA v12 7.75% 53% TaxEx P50 (Invenergy)_10242008 2" xfId="23689" xr:uid="{00000000-0005-0000-0000-00009C4C0000}"/>
    <cellStyle name="_Book2_Ledge_0416_Grant and TE" xfId="23690" xr:uid="{00000000-0005-0000-0000-00009D4C0000}"/>
    <cellStyle name="_Book2_Ledge_0416_Grant and TE 2" xfId="23691" xr:uid="{00000000-0005-0000-0000-00009E4C0000}"/>
    <cellStyle name="_Book2_Levered Beech Ridge _100709" xfId="23692" xr:uid="{00000000-0005-0000-0000-00009F4C0000}"/>
    <cellStyle name="_Book2_Levered Beech Ridge _100709 2" xfId="23693" xr:uid="{00000000-0005-0000-0000-0000A04C0000}"/>
    <cellStyle name="_Book2_Levered Beech Ridge _100709_BeechR Pivot Table 12.2.09" xfId="23694" xr:uid="{00000000-0005-0000-0000-0000A14C0000}"/>
    <cellStyle name="_Book2_Levered Beech Ridge _100709_BeechR Pivot Table 12.2.09 2" xfId="23695" xr:uid="{00000000-0005-0000-0000-0000A24C0000}"/>
    <cellStyle name="_Book2_Levered Beech Ridge _102709" xfId="23696" xr:uid="{00000000-0005-0000-0000-0000A34C0000}"/>
    <cellStyle name="_Book2_Levered Beech Ridge _102709 2" xfId="23697" xr:uid="{00000000-0005-0000-0000-0000A44C0000}"/>
    <cellStyle name="_Book2_Levered Beech Ridge _102709_BeechR Pivot Table 12.2.09" xfId="23698" xr:uid="{00000000-0005-0000-0000-0000A54C0000}"/>
    <cellStyle name="_Book2_Levered Beech Ridge _102709_BeechR Pivot Table 12.2.09 2" xfId="23699" xr:uid="{00000000-0005-0000-0000-0000A64C0000}"/>
    <cellStyle name="_Book2_Levered Beech Ridge _110209" xfId="23700" xr:uid="{00000000-0005-0000-0000-0000A74C0000}"/>
    <cellStyle name="_Book2_Levered Beech Ridge _110209 2" xfId="23701" xr:uid="{00000000-0005-0000-0000-0000A84C0000}"/>
    <cellStyle name="_Book2_Levered Beech Ridge _110209_BeechR Pivot Table 12.2.09" xfId="23702" xr:uid="{00000000-0005-0000-0000-0000A94C0000}"/>
    <cellStyle name="_Book2_Levered Beech Ridge _110209_BeechR Pivot Table 12.2.09 2" xfId="23703" xr:uid="{00000000-0005-0000-0000-0000AA4C0000}"/>
    <cellStyle name="_Book2_Levered Grand Ridge Exp 07082009_LIVE" xfId="23704" xr:uid="{00000000-0005-0000-0000-0000AB4C0000}"/>
    <cellStyle name="_Book2_Levered Grand Ridge Exp 07082009_LIVE 2" xfId="23705" xr:uid="{00000000-0005-0000-0000-0000AC4C0000}"/>
    <cellStyle name="_Book2_Levered Grand Ridge Exp 07082009_LIVE_BeechR Pivot Table 12.2.09" xfId="23706" xr:uid="{00000000-0005-0000-0000-0000AD4C0000}"/>
    <cellStyle name="_Book2_Levered Grand Ridge Exp 07082009_LIVE_BeechR Pivot Table 12.2.09 2" xfId="23707" xr:uid="{00000000-0005-0000-0000-0000AE4C0000}"/>
    <cellStyle name="_Book2_Levered Grand Ridge Exp_05042009" xfId="23708" xr:uid="{00000000-0005-0000-0000-0000AF4C0000}"/>
    <cellStyle name="_Book2_Levered Grand Ridge Exp_05042009 2" xfId="23709" xr:uid="{00000000-0005-0000-0000-0000B04C0000}"/>
    <cellStyle name="_Book2_Levered Grand Ridge Exp_05042009_BeechR Pivot Table 12.2.09" xfId="23710" xr:uid="{00000000-0005-0000-0000-0000B14C0000}"/>
    <cellStyle name="_Book2_Levered Grand Ridge Exp_05042009_BeechR Pivot Table 12.2.09 2" xfId="23711" xr:uid="{00000000-0005-0000-0000-0000B24C0000}"/>
    <cellStyle name="_Book2_Locked in Gross Margin" xfId="23712" xr:uid="{00000000-0005-0000-0000-0000B34C0000}"/>
    <cellStyle name="_Book2_LPF 2011 Update - Contracted Thermal Assets - rev 09 27 2011" xfId="23713" xr:uid="{00000000-0005-0000-0000-0000B44C0000}"/>
    <cellStyle name="_Book2_LPF 2011 Update - Contracted Thermal Assets - rev 09 27 2011 (2)" xfId="23714" xr:uid="{00000000-0005-0000-0000-0000B54C0000}"/>
    <cellStyle name="_Book2_LPF 2011 Update - Merchant Thermal Assets - rev 09 27 2011 (2)" xfId="23715" xr:uid="{00000000-0005-0000-0000-0000B64C0000}"/>
    <cellStyle name="_Book2_LTD-FAS 112 Summary" xfId="23716" xr:uid="{00000000-0005-0000-0000-0000B74C0000}"/>
    <cellStyle name="_Book2_MH 750" xfId="23717" xr:uid="{00000000-0005-0000-0000-0000B84C0000}"/>
    <cellStyle name="_Book2_MH750 100210 GM 0 Report" xfId="23718" xr:uid="{00000000-0005-0000-0000-0000B94C0000}"/>
    <cellStyle name="_Book2_NELP_20061108" xfId="23719" xr:uid="{00000000-0005-0000-0000-0000BA4C0000}"/>
    <cellStyle name="_Book2_NELP_20061108 2" xfId="23720" xr:uid="{00000000-0005-0000-0000-0000BB4C0000}"/>
    <cellStyle name="_Book2_NELP_20061108 2 2" xfId="23721" xr:uid="{00000000-0005-0000-0000-0000BC4C0000}"/>
    <cellStyle name="_Book2_NELP_20061108 3" xfId="23722" xr:uid="{00000000-0005-0000-0000-0000BD4C0000}"/>
    <cellStyle name="_Book2_NELP_20061108 3 2" xfId="23723" xr:uid="{00000000-0005-0000-0000-0000BE4C0000}"/>
    <cellStyle name="_Book2_NELP_20061108 4" xfId="23724" xr:uid="{00000000-0005-0000-0000-0000BF4C0000}"/>
    <cellStyle name="_Book2_NELP_20061108 4 2" xfId="23725" xr:uid="{00000000-0005-0000-0000-0000C04C0000}"/>
    <cellStyle name="_Book2_NELP_20061108 4 3" xfId="23726" xr:uid="{00000000-0005-0000-0000-0000C14C0000}"/>
    <cellStyle name="_Book2_NELP_20061108 5" xfId="23727" xr:uid="{00000000-0005-0000-0000-0000C24C0000}"/>
    <cellStyle name="_Book2_NELP_20061108 5 2" xfId="23728" xr:uid="{00000000-0005-0000-0000-0000C34C0000}"/>
    <cellStyle name="_Book2_NELP_20061108 6" xfId="23729" xr:uid="{00000000-0005-0000-0000-0000C44C0000}"/>
    <cellStyle name="_Book2_NELP_20061108_Consolidated Summary Living ProForma_2011_DRAFT" xfId="23730" xr:uid="{00000000-0005-0000-0000-0000C54C0000}"/>
    <cellStyle name="_Book2_NELP_20061108_Consolidated Summary Living ProForma_2011_Paste Special" xfId="23731" xr:uid="{00000000-0005-0000-0000-0000C64C0000}"/>
    <cellStyle name="_Book2_NELP_20061108_Genesis_Bridge_Tab" xfId="23732" xr:uid="{00000000-0005-0000-0000-0000C74C0000}"/>
    <cellStyle name="_Book2_NELP_20061108_HWBA UM NPV  IRR Analysis finance at cost share may 2011" xfId="23733" xr:uid="{00000000-0005-0000-0000-0000C84C0000}"/>
    <cellStyle name="_Book2_NELP_20061108_Inputs" xfId="23734" xr:uid="{00000000-0005-0000-0000-0000C94C0000}"/>
    <cellStyle name="_Book2_NELP_20061108_Inputs 2" xfId="23735" xr:uid="{00000000-0005-0000-0000-0000CA4C0000}"/>
    <cellStyle name="_Book2_NELP_20061108_ToD" xfId="23736" xr:uid="{00000000-0005-0000-0000-0000CB4C0000}"/>
    <cellStyle name="_Book2_NELP_20061108_ToD 2" xfId="23737" xr:uid="{00000000-0005-0000-0000-0000CC4C0000}"/>
    <cellStyle name="_Book2_NELP_20061108_ToD 3" xfId="23738" xr:uid="{00000000-0005-0000-0000-0000CD4C0000}"/>
    <cellStyle name="_Book2_NEW GRII_III Debt_032509 v1 (2)" xfId="23739" xr:uid="{00000000-0005-0000-0000-0000CE4C0000}"/>
    <cellStyle name="_Book2_NEW GRII_III Debt_032509 v1 (2) 2" xfId="23740" xr:uid="{00000000-0005-0000-0000-0000CF4C0000}"/>
    <cellStyle name="_Book2_NEW GRII_III Debt_032509 v1 (2)_BeechR Pivot Table 12.2.09" xfId="23741" xr:uid="{00000000-0005-0000-0000-0000D04C0000}"/>
    <cellStyle name="_Book2_NEW GRII_III Debt_032509 v1 (2)_BeechR Pivot Table 12.2.09 2" xfId="23742" xr:uid="{00000000-0005-0000-0000-0000D14C0000}"/>
    <cellStyle name="_Book2_NEW Levered GRII&amp;III_04092009_MCF v1" xfId="23743" xr:uid="{00000000-0005-0000-0000-0000D24C0000}"/>
    <cellStyle name="_Book2_NEW Levered GRII&amp;III_04092009_MCF v1 2" xfId="23744" xr:uid="{00000000-0005-0000-0000-0000D34C0000}"/>
    <cellStyle name="_Book2_NEW Levered GRII&amp;III_04092009_MCF v1_BeechR Pivot Table 12.2.09" xfId="23745" xr:uid="{00000000-0005-0000-0000-0000D44C0000}"/>
    <cellStyle name="_Book2_NEW Levered GRII&amp;III_04092009_MCF v1_BeechR Pivot Table 12.2.09 2" xfId="23746" xr:uid="{00000000-0005-0000-0000-0000D54C0000}"/>
    <cellStyle name="_Book2_November 2010 CWIP Curves Genesis Final" xfId="23747" xr:uid="{00000000-0005-0000-0000-0000D64C0000}"/>
    <cellStyle name="_Book2_November 2010 CWIP Curves Genesis Final 2" xfId="23748" xr:uid="{00000000-0005-0000-0000-0000D74C0000}"/>
    <cellStyle name="_Book2_November 2010 CWIP Curves NEER Final" xfId="23749" xr:uid="{00000000-0005-0000-0000-0000D84C0000}"/>
    <cellStyle name="_Book2_November 2010 CWIP Curves NEER Final 2" xfId="23750" xr:uid="{00000000-0005-0000-0000-0000D94C0000}"/>
    <cellStyle name="_Book2_November 2010 Termosol CWIP Curves NEER Final" xfId="23751" xr:uid="{00000000-0005-0000-0000-0000DA4C0000}"/>
    <cellStyle name="_Book2_November 2010 Termosol CWIP Curves NEER Final 2" xfId="23752" xr:uid="{00000000-0005-0000-0000-0000DB4C0000}"/>
    <cellStyle name="_Book2_Oceana_142MW_Vesta1.8_101909" xfId="23753" xr:uid="{00000000-0005-0000-0000-0000DC4C0000}"/>
    <cellStyle name="_Book2_Oceana_142MW_Vesta1.8_101909 2" xfId="23754" xr:uid="{00000000-0005-0000-0000-0000DD4C0000}"/>
    <cellStyle name="_Book2_Pro Forma - Forney - rev 12.02.05" xfId="23755" xr:uid="{00000000-0005-0000-0000-0000DE4C0000}"/>
    <cellStyle name="_Book2_Pro Forma - Forney - rev 12.02.05 2" xfId="23756" xr:uid="{00000000-0005-0000-0000-0000DF4C0000}"/>
    <cellStyle name="_Book2_Pro Forma - Forney - rev 12.02.05 2 2" xfId="23757" xr:uid="{00000000-0005-0000-0000-0000E04C0000}"/>
    <cellStyle name="_Book2_Pro Forma - Forney - rev 12.02.05 3" xfId="23758" xr:uid="{00000000-0005-0000-0000-0000E14C0000}"/>
    <cellStyle name="_Book2_Pro Forma - Forney - rev 12.02.05 3 2" xfId="23759" xr:uid="{00000000-0005-0000-0000-0000E24C0000}"/>
    <cellStyle name="_Book2_Pro Forma - Forney - rev 12.02.05 4" xfId="23760" xr:uid="{00000000-0005-0000-0000-0000E34C0000}"/>
    <cellStyle name="_Book2_Pro Forma - Forney - rev 12.02.05 4 2" xfId="23761" xr:uid="{00000000-0005-0000-0000-0000E44C0000}"/>
    <cellStyle name="_Book2_Pro Forma - Forney - rev 12.02.05 4 3" xfId="23762" xr:uid="{00000000-0005-0000-0000-0000E54C0000}"/>
    <cellStyle name="_Book2_Pro Forma - Forney - rev 12.02.05 5" xfId="23763" xr:uid="{00000000-0005-0000-0000-0000E64C0000}"/>
    <cellStyle name="_Book2_Pro Forma - Forney - rev 12.02.05 5 2" xfId="23764" xr:uid="{00000000-0005-0000-0000-0000E74C0000}"/>
    <cellStyle name="_Book2_Pro Forma - Forney - rev 12.02.05 6" xfId="23765" xr:uid="{00000000-0005-0000-0000-0000E84C0000}"/>
    <cellStyle name="_Book2_Pro Forma - Forney - rev 12.02.05_Consolidated Summary Living ProForma_2011_DRAFT" xfId="23766" xr:uid="{00000000-0005-0000-0000-0000E94C0000}"/>
    <cellStyle name="_Book2_Pro Forma - Forney - rev 12.02.05_Consolidated Summary Living ProForma_2011_Paste Special" xfId="23767" xr:uid="{00000000-0005-0000-0000-0000EA4C0000}"/>
    <cellStyle name="_Book2_Pro Forma - Forney - rev 12.02.05_Copy of South TX GenTie  0.8x Sale12-31-09 COD BASE CASEvBOD" xfId="23768" xr:uid="{00000000-0005-0000-0000-0000EB4C0000}"/>
    <cellStyle name="_Book2_Pro Forma - Forney - rev 12.02.05_Day County" xfId="23769" xr:uid="{00000000-0005-0000-0000-0000EC4C0000}"/>
    <cellStyle name="_Book2_Pro Forma - Forney - rev 12.02.05_Genesis_Bridge_Tab" xfId="23770" xr:uid="{00000000-0005-0000-0000-0000ED4C0000}"/>
    <cellStyle name="_Book2_Pro Forma - Forney - rev 12.02.05_HWBA UM NPV  IRR Analysis finance at cost share may 2011" xfId="23771" xr:uid="{00000000-0005-0000-0000-0000EE4C0000}"/>
    <cellStyle name="_Book2_Pro Forma - Forney - rev 12.02.05_Inputs" xfId="23772" xr:uid="{00000000-0005-0000-0000-0000EF4C0000}"/>
    <cellStyle name="_Book2_Pro Forma - Forney - rev 12.02.05_Inputs 2" xfId="23773" xr:uid="{00000000-0005-0000-0000-0000F04C0000}"/>
    <cellStyle name="_Book2_Pro Forma - Forney - rev 12.02.05_LPF 2011 Update - Contracted Thermal Assets - rev 09 27 2011" xfId="23774" xr:uid="{00000000-0005-0000-0000-0000F14C0000}"/>
    <cellStyle name="_Book2_Pro Forma - Forney - rev 12.02.05_LPF 2011 Update - Contracted Thermal Assets - rev 09 27 2011 (2)" xfId="23775" xr:uid="{00000000-0005-0000-0000-0000F24C0000}"/>
    <cellStyle name="_Book2_Pro Forma - Forney - rev 12.02.05_LPF 2011 Update - Merchant Thermal Assets - rev 09 27 2011 (2)" xfId="23776" xr:uid="{00000000-0005-0000-0000-0000F34C0000}"/>
    <cellStyle name="_Book2_Pro Forma - Forney - rev 12.02.05_ToD" xfId="23777" xr:uid="{00000000-0005-0000-0000-0000F44C0000}"/>
    <cellStyle name="_Book2_Pro Forma - Forney - rev 12.02.05_ToD 2" xfId="23778" xr:uid="{00000000-0005-0000-0000-0000F54C0000}"/>
    <cellStyle name="_Book2_Pro Forma - Forney - rev 12.02.05_ToD 3" xfId="23779" xr:uid="{00000000-0005-0000-0000-0000F64C0000}"/>
    <cellStyle name="_Book2_ProForma BLYTHE 20070907" xfId="23780" xr:uid="{00000000-0005-0000-0000-0000F74C0000}"/>
    <cellStyle name="_Book2_Project Monitoring Paradise Solar revised_October 2010" xfId="23781" xr:uid="{00000000-0005-0000-0000-0000F84C0000}"/>
    <cellStyle name="_Book2_Project Monitoring Paradise Solar revised_October 2010 2" xfId="23782" xr:uid="{00000000-0005-0000-0000-0000F94C0000}"/>
    <cellStyle name="_Book2_Project Monitoring Paradise Solar revised_October 2010_November 2010 Termosol CWIP Curves NEER Final" xfId="23783" xr:uid="{00000000-0005-0000-0000-0000FA4C0000}"/>
    <cellStyle name="_Book2_Project Monitoring Paradise Solar revised_October 2010_November 2010 Termosol CWIP Curves NEER Final 2" xfId="23784" xr:uid="{00000000-0005-0000-0000-0000FB4C0000}"/>
    <cellStyle name="_Book2_Raleigh Model (78MW) 09082009_V2" xfId="23785" xr:uid="{00000000-0005-0000-0000-0000FC4C0000}"/>
    <cellStyle name="_Book2_Raleigh Model (78MW) 09082009_V2 2" xfId="23786" xr:uid="{00000000-0005-0000-0000-0000FD4C0000}"/>
    <cellStyle name="_Book2_Raleigh Model (78MW) 09082009_V2_BeechR Pivot Table 12.2.09" xfId="23787" xr:uid="{00000000-0005-0000-0000-0000FE4C0000}"/>
    <cellStyle name="_Book2_Raleigh Model (78MW) 09082009_V2_BeechR Pivot Table 12.2.09 2" xfId="23788" xr:uid="{00000000-0005-0000-0000-0000FF4C0000}"/>
    <cellStyle name="_Book2_RISE - Steam Augmentation Analysis 080515" xfId="23789" xr:uid="{00000000-0005-0000-0000-0000004D0000}"/>
    <cellStyle name="_Book2_RISE - Steam Augmentation Analysis 080515 2" xfId="23790" xr:uid="{00000000-0005-0000-0000-0000014D0000}"/>
    <cellStyle name="_Book2_Rise 091106 GM 0 Report" xfId="23791" xr:uid="{00000000-0005-0000-0000-0000024D0000}"/>
    <cellStyle name="_Book2_RISE_Exhuast_Uprate_Study_(080819 Forecast)" xfId="23792" xr:uid="{00000000-0005-0000-0000-0000034D0000}"/>
    <cellStyle name="_Book2_RISE_Exhuast_Uprate_Study_(080819 Forecast) 2" xfId="23793" xr:uid="{00000000-0005-0000-0000-0000044D0000}"/>
    <cellStyle name="_Book2_September 2010 CWIP curves_NextEra" xfId="23794" xr:uid="{00000000-0005-0000-0000-0000054D0000}"/>
    <cellStyle name="_Book2_September 2010 CWIP curves_NextEra 2" xfId="23795" xr:uid="{00000000-0005-0000-0000-0000064D0000}"/>
    <cellStyle name="_Book2_September 2010 CWIP curves_NextEra_November 2010 Termosol CWIP Curves NEER Final" xfId="23796" xr:uid="{00000000-0005-0000-0000-0000074D0000}"/>
    <cellStyle name="_Book2_September 2010 CWIP curves_NextEra_November 2010 Termosol CWIP Curves NEER Final 2" xfId="23797" xr:uid="{00000000-0005-0000-0000-0000084D0000}"/>
    <cellStyle name="_Book2_Sheet1" xfId="23798" xr:uid="{00000000-0005-0000-0000-0000094D0000}"/>
    <cellStyle name="_Book2_Sheet1 2" xfId="23799" xr:uid="{00000000-0005-0000-0000-00000A4D0000}"/>
    <cellStyle name="_Book2_SparkSprds and Output Validations 100203 - MAB" xfId="23800" xr:uid="{00000000-0005-0000-0000-00000B4D0000}"/>
    <cellStyle name="_Book2_Summerhaven CWIP curve Oct_2010" xfId="23801" xr:uid="{00000000-0005-0000-0000-00000C4D0000}"/>
    <cellStyle name="_Book2_Summerhaven CWIP curve Oct_2010 2" xfId="23802" xr:uid="{00000000-0005-0000-0000-00000D4D0000}"/>
    <cellStyle name="_Book2_Summerhaven CWIP curve Oct_2010_November 2010 Termosol CWIP Curves NEER Final" xfId="23803" xr:uid="{00000000-0005-0000-0000-00000E4D0000}"/>
    <cellStyle name="_Book2_Summerhaven CWIP curve Oct_2010_November 2010 Termosol CWIP Curves NEER Final 2" xfId="23804" xr:uid="{00000000-0005-0000-0000-00000F4D0000}"/>
    <cellStyle name="_Book2_Sweden Hills 51MW_081809_AEP bid" xfId="23805" xr:uid="{00000000-0005-0000-0000-0000104D0000}"/>
    <cellStyle name="_Book2_Sweden Hills 51MW_081809_AEP bid 2" xfId="23806" xr:uid="{00000000-0005-0000-0000-0000114D0000}"/>
    <cellStyle name="_Book2_ToD" xfId="23807" xr:uid="{00000000-0005-0000-0000-0000124D0000}"/>
    <cellStyle name="_Book2_ToD 2" xfId="23808" xr:uid="{00000000-0005-0000-0000-0000134D0000}"/>
    <cellStyle name="_Book2_ToD 3" xfId="23809" xr:uid="{00000000-0005-0000-0000-0000144D0000}"/>
    <cellStyle name="_Book2_Tri-County Wind_042409_Grant and TE_as bid" xfId="23810" xr:uid="{00000000-0005-0000-0000-0000154D0000}"/>
    <cellStyle name="_Book2_Tri-County Wind_042409_Grant and TE_as bid 2" xfId="23811" xr:uid="{00000000-0005-0000-0000-0000164D0000}"/>
    <cellStyle name="_Book2_Tri-County Wind_101309_Grant and TE_200MW_1.6XLE" xfId="23812" xr:uid="{00000000-0005-0000-0000-0000174D0000}"/>
    <cellStyle name="_Book2_Tri-County Wind_101309_Grant and TE_200MW_1.6XLE 2" xfId="23813" xr:uid="{00000000-0005-0000-0000-0000184D0000}"/>
    <cellStyle name="_Book2_Tri-County Wind_101509_Grant and TE_200MW_1.6XLE" xfId="23814" xr:uid="{00000000-0005-0000-0000-0000194D0000}"/>
    <cellStyle name="_Book2_Tri-County Wind_101509_Grant and TE_200MW_1.6XLE 2" xfId="23815" xr:uid="{00000000-0005-0000-0000-00001A4D0000}"/>
    <cellStyle name="_Book2_Turkey Track Completion Reserve Acct_11 10 08" xfId="23816" xr:uid="{00000000-0005-0000-0000-00001B4D0000}"/>
    <cellStyle name="_Book2_Turkey Track Completion Reserve Acct_11 10 08 2" xfId="23817" xr:uid="{00000000-0005-0000-0000-00001C4D0000}"/>
    <cellStyle name="_Book2_tx financing revs" xfId="23818" xr:uid="{00000000-0005-0000-0000-00001D4D0000}"/>
    <cellStyle name="_Book2_Unlev McAdoo &amp; GR Combined 10242008-funding v8" xfId="23819" xr:uid="{00000000-0005-0000-0000-00001E4D0000}"/>
    <cellStyle name="_Book2_Unlev McAdoo &amp; GR Combined 10242008-funding v8 2" xfId="23820" xr:uid="{00000000-0005-0000-0000-00001F4D0000}"/>
    <cellStyle name="_Book2_Unlev McAdoo &amp; GR Combined 10242008-funding v8_BeechR Pivot Table 12.2.09" xfId="23821" xr:uid="{00000000-0005-0000-0000-0000204D0000}"/>
    <cellStyle name="_Book2_Unlev McAdoo &amp; GR Combined 10242008-funding v8_BeechR Pivot Table 12.2.09 2" xfId="23822" xr:uid="{00000000-0005-0000-0000-0000214D0000}"/>
    <cellStyle name="_Book2_Unlev McAdoo &amp; GR Combined 10242008-funding v8_Sheet1" xfId="23823" xr:uid="{00000000-0005-0000-0000-0000224D0000}"/>
    <cellStyle name="_Book2_Unlev McAdoo &amp; GR Combined 10242008-funding v8_Sheet1 2" xfId="23824" xr:uid="{00000000-0005-0000-0000-0000234D0000}"/>
    <cellStyle name="_Book2_Unlevered_Beech_Ridge_100_5MW_021009_optimized NCF" xfId="23825" xr:uid="{00000000-0005-0000-0000-0000244D0000}"/>
    <cellStyle name="_Book2_Unlevered_Beech_Ridge_100_5MW_021009_optimized NCF 2" xfId="23826" xr:uid="{00000000-0005-0000-0000-0000254D0000}"/>
    <cellStyle name="_Book2_Vantage Cash FLow 100609" xfId="23827" xr:uid="{00000000-0005-0000-0000-0000264D0000}"/>
    <cellStyle name="_Book2_Vantage Cash FLow 100609 2" xfId="23828" xr:uid="{00000000-0005-0000-0000-0000274D0000}"/>
    <cellStyle name="_Book2_Vantage Model_PGE 15yr PPA_062409" xfId="23829" xr:uid="{00000000-0005-0000-0000-0000284D0000}"/>
    <cellStyle name="_Book2_Vantage Model_PGE 15yr PPA_062409 2" xfId="23830" xr:uid="{00000000-0005-0000-0000-0000294D0000}"/>
    <cellStyle name="_Book2_Vantage Model_PGE 15yr PPA_073009_JAR" xfId="23831" xr:uid="{00000000-0005-0000-0000-00002A4D0000}"/>
    <cellStyle name="_Book2_Vantage Model_PGE 15yr PPA_073009_JAR 2" xfId="23832" xr:uid="{00000000-0005-0000-0000-00002B4D0000}"/>
    <cellStyle name="_Book2_Vantage Model_PGE 15yr PPA_100909" xfId="23833" xr:uid="{00000000-0005-0000-0000-00002C4D0000}"/>
    <cellStyle name="_Book2_Vantage Model_PGE 15yr PPA_100909 2" xfId="23834" xr:uid="{00000000-0005-0000-0000-00002D4D0000}"/>
    <cellStyle name="_Book2_WACC_2007_2008_Backup" xfId="23835" xr:uid="{00000000-0005-0000-0000-00002E4D0000}"/>
    <cellStyle name="_Book2_WACC_2007_2008_Backup 2" xfId="23836" xr:uid="{00000000-0005-0000-0000-00002F4D0000}"/>
    <cellStyle name="_Book2_WACC_2007_2008_Backup 2 2" xfId="23837" xr:uid="{00000000-0005-0000-0000-0000304D0000}"/>
    <cellStyle name="_Book2_WACC_2007_2008_Backup 3" xfId="23838" xr:uid="{00000000-0005-0000-0000-0000314D0000}"/>
    <cellStyle name="_Book2_WACC_2007_2008_Backup 4" xfId="23839" xr:uid="{00000000-0005-0000-0000-0000324D0000}"/>
    <cellStyle name="_Book2_WACC_2007_2008_Backup 4 2" xfId="23840" xr:uid="{00000000-0005-0000-0000-0000334D0000}"/>
    <cellStyle name="_Book2_WACC_2007_2008_Backup 4 3" xfId="23841" xr:uid="{00000000-0005-0000-0000-0000344D0000}"/>
    <cellStyle name="_Book2_WACC_2007_2008_Backup_Genesis_Bridge_Tab" xfId="23842" xr:uid="{00000000-0005-0000-0000-0000354D0000}"/>
    <cellStyle name="_Book2_WACC_2007_2008_Backup_HWBA UM NPV  IRR Analysis finance at cost share may 2011" xfId="23843" xr:uid="{00000000-0005-0000-0000-0000364D0000}"/>
    <cellStyle name="_Book2_WACC_2007_2008_Backup_ToD" xfId="23844" xr:uid="{00000000-0005-0000-0000-0000374D0000}"/>
    <cellStyle name="_Book2_WACC_2007_2008_Backup_ToD 2" xfId="23845" xr:uid="{00000000-0005-0000-0000-0000384D0000}"/>
    <cellStyle name="_Book2_WACC_2007_2008_Backup_ToD 3" xfId="23846" xr:uid="{00000000-0005-0000-0000-0000394D0000}"/>
    <cellStyle name="_Book2_White Oak_67.5_150MW_110409_OUR CASE" xfId="23847" xr:uid="{00000000-0005-0000-0000-00003A4D0000}"/>
    <cellStyle name="_Book2_White Oak_67.5_150MW_110409_OUR CASE 2" xfId="23848" xr:uid="{00000000-0005-0000-0000-00003B4D0000}"/>
    <cellStyle name="_Book2_wind" xfId="23849" xr:uid="{00000000-0005-0000-0000-00003C4D0000}"/>
    <cellStyle name="_Book3" xfId="302" xr:uid="{00000000-0005-0000-0000-00003D4D0000}"/>
    <cellStyle name="_Book3 2" xfId="303" xr:uid="{00000000-0005-0000-0000-00003E4D0000}"/>
    <cellStyle name="_Book3 2 2" xfId="304" xr:uid="{00000000-0005-0000-0000-00003F4D0000}"/>
    <cellStyle name="_Book3 3" xfId="305" xr:uid="{00000000-0005-0000-0000-0000404D0000}"/>
    <cellStyle name="_Book3 3 2" xfId="23850" xr:uid="{00000000-0005-0000-0000-0000414D0000}"/>
    <cellStyle name="_Book3 4" xfId="306" xr:uid="{00000000-0005-0000-0000-0000424D0000}"/>
    <cellStyle name="_Book3 4 2" xfId="23851" xr:uid="{00000000-0005-0000-0000-0000434D0000}"/>
    <cellStyle name="_Book3 4 3" xfId="23852" xr:uid="{00000000-0005-0000-0000-0000444D0000}"/>
    <cellStyle name="_Book3 5" xfId="23853" xr:uid="{00000000-0005-0000-0000-0000454D0000}"/>
    <cellStyle name="_Book3 5 2" xfId="23854" xr:uid="{00000000-0005-0000-0000-0000464D0000}"/>
    <cellStyle name="_Book3 6" xfId="23855" xr:uid="{00000000-0005-0000-0000-0000474D0000}"/>
    <cellStyle name="_Book3 Chart 2" xfId="23856" xr:uid="{00000000-0005-0000-0000-0000484D0000}"/>
    <cellStyle name="_Book3 Chart 2 2" xfId="23857" xr:uid="{00000000-0005-0000-0000-0000494D0000}"/>
    <cellStyle name="_Book3 Chart 3" xfId="23858" xr:uid="{00000000-0005-0000-0000-00004A4D0000}"/>
    <cellStyle name="_Book3 Chart 3 2" xfId="23859" xr:uid="{00000000-0005-0000-0000-00004B4D0000}"/>
    <cellStyle name="_Book3 Chart 4" xfId="23860" xr:uid="{00000000-0005-0000-0000-00004C4D0000}"/>
    <cellStyle name="_Book3 Chart 4 2" xfId="23861" xr:uid="{00000000-0005-0000-0000-00004D4D0000}"/>
    <cellStyle name="_Book3__50_50" xfId="23862" xr:uid="{00000000-0005-0000-0000-00004E4D0000}"/>
    <cellStyle name="_Book3_05-09 Cherokee JE check off list" xfId="23863" xr:uid="{00000000-0005-0000-0000-00004F4D0000}"/>
    <cellStyle name="_Book3_2008 FPL Group Tax Workpapers" xfId="23864" xr:uid="{00000000-0005-0000-0000-0000504D0000}"/>
    <cellStyle name="_Book3_2008 FPL Group Tax Workpapers_Budget Support 2012-09 2013-15 Benefit Programs v5 with NEER Barg Update" xfId="23865" xr:uid="{00000000-0005-0000-0000-0000514D0000}"/>
    <cellStyle name="_Book3_2008 FPL Group Tax Workpapers_LTD-FAS 112 Summary" xfId="23866" xr:uid="{00000000-0005-0000-0000-0000524D0000}"/>
    <cellStyle name="_Book3_BASIS ADJ" xfId="23867" xr:uid="{00000000-0005-0000-0000-0000534D0000}"/>
    <cellStyle name="_Book3_Blended WACC curve (Elk and Stateline)" xfId="23868" xr:uid="{00000000-0005-0000-0000-0000544D0000}"/>
    <cellStyle name="_Book3_Blended WACC curve (Elk and Stateline) 2" xfId="23869" xr:uid="{00000000-0005-0000-0000-0000554D0000}"/>
    <cellStyle name="_Book3_Blended WACC curve (Elk and Stateline) 2 2" xfId="23870" xr:uid="{00000000-0005-0000-0000-0000564D0000}"/>
    <cellStyle name="_Book3_Blended WACC curve (Elk and Stateline) 3" xfId="23871" xr:uid="{00000000-0005-0000-0000-0000574D0000}"/>
    <cellStyle name="_Book3_Blended WACC curve (Elk and Stateline) 3 2" xfId="23872" xr:uid="{00000000-0005-0000-0000-0000584D0000}"/>
    <cellStyle name="_Book3_Blended WACC curve (Elk and Stateline) 4" xfId="23873" xr:uid="{00000000-0005-0000-0000-0000594D0000}"/>
    <cellStyle name="_Book3_Blended WACC curve (Elk and Stateline) 4 2" xfId="23874" xr:uid="{00000000-0005-0000-0000-00005A4D0000}"/>
    <cellStyle name="_Book3_Blended WACC curve (Elk and Stateline) 5" xfId="23875" xr:uid="{00000000-0005-0000-0000-00005B4D0000}"/>
    <cellStyle name="_Book3_Blended WACC curve (Elk and Stateline) 5 2" xfId="23876" xr:uid="{00000000-0005-0000-0000-00005C4D0000}"/>
    <cellStyle name="_Book3_Blended WACC curve (Elk and Stateline) 6" xfId="23877" xr:uid="{00000000-0005-0000-0000-00005D4D0000}"/>
    <cellStyle name="_Book3_Blended WACC curve (Elk and Stateline)_Inputs" xfId="23878" xr:uid="{00000000-0005-0000-0000-00005E4D0000}"/>
    <cellStyle name="_Book3_Blended WACC curve (Elk and Stateline)_Inputs 2" xfId="23879" xr:uid="{00000000-0005-0000-0000-00005F4D0000}"/>
    <cellStyle name="_Book3_BM Adjustments" xfId="23880" xr:uid="{00000000-0005-0000-0000-0000604D0000}"/>
    <cellStyle name="_Book3_Calhoun Budget &amp; Forecast  -  August 08" xfId="23881" xr:uid="{00000000-0005-0000-0000-0000614D0000}"/>
    <cellStyle name="_Book3_Callahan" xfId="23882" xr:uid="{00000000-0005-0000-0000-0000624D0000}"/>
    <cellStyle name="_Book3_Callahan " xfId="23883" xr:uid="{00000000-0005-0000-0000-0000634D0000}"/>
    <cellStyle name="_Book3_Callahan _1" xfId="23884" xr:uid="{00000000-0005-0000-0000-0000644D0000}"/>
    <cellStyle name="_Book3_Callahan 090813 GM 0 Report" xfId="23885" xr:uid="{00000000-0005-0000-0000-0000654D0000}"/>
    <cellStyle name="_Book3_Callahan 091106 GM 0 Report" xfId="23886" xr:uid="{00000000-0005-0000-0000-0000664D0000}"/>
    <cellStyle name="_Book3_CapRidge_WindBoost_Analysis_090709" xfId="23887" xr:uid="{00000000-0005-0000-0000-0000674D0000}"/>
    <cellStyle name="_Book3_Cherokee 2010 - 2014 Budget Forecast" xfId="23888" xr:uid="{00000000-0005-0000-0000-0000684D0000}"/>
    <cellStyle name="_Book3_Cherokee Budget &amp; Forecast - August 08 NEW BUILD" xfId="23889" xr:uid="{00000000-0005-0000-0000-0000694D0000}"/>
    <cellStyle name="_Book3_Cherokee Budget Forecast File 1 August 2008 NEW BUILD" xfId="23890" xr:uid="{00000000-0005-0000-0000-00006A4D0000}"/>
    <cellStyle name="_Book3_Cimarron O&amp;M_05-24-2012" xfId="23891" xr:uid="{00000000-0005-0000-0000-00006B4D0000}"/>
    <cellStyle name="_Book3_Consolidated Summary Living ProForma_2011_DRAFT" xfId="23892" xr:uid="{00000000-0005-0000-0000-00006C4D0000}"/>
    <cellStyle name="_Book3_Consolidated Summary Living ProForma_2011_Paste Special" xfId="23893" xr:uid="{00000000-0005-0000-0000-00006D4D0000}"/>
    <cellStyle name="_Book3_Copy of Mount Miller 20101018 (opcom final in USD)" xfId="23894" xr:uid="{00000000-0005-0000-0000-00006E4D0000}"/>
    <cellStyle name="_Book3_Copy of Texas Wind Debt Amortization 11-08" xfId="23895" xr:uid="{00000000-0005-0000-0000-00006F4D0000}"/>
    <cellStyle name="_Book3_Copy of Wilton Expansion_Opcom_XLE_49.5MW_2-23-08_(Stimulus)" xfId="23896" xr:uid="{00000000-0005-0000-0000-0000704D0000}"/>
    <cellStyle name="_Book3_Debt Service Coverage Ratio-TEXAS WIND Historical  Forecast" xfId="23897" xr:uid="{00000000-0005-0000-0000-0000714D0000}"/>
    <cellStyle name="_Book3_Def Debt Schedule" xfId="23898" xr:uid="{00000000-0005-0000-0000-0000724D0000}"/>
    <cellStyle name="_Book3_Fees" xfId="23899" xr:uid="{00000000-0005-0000-0000-0000734D0000}"/>
    <cellStyle name="_Book3_FPL Georgia Tax As of October 2010" xfId="23900" xr:uid="{00000000-0005-0000-0000-0000744D0000}"/>
    <cellStyle name="_Book3_FPL Georgia Tax As of October 2010_Summary of 2010 Errors Resolutions with Responses" xfId="23901" xr:uid="{00000000-0005-0000-0000-0000754D0000}"/>
    <cellStyle name="_Book3_Genesis_Bridge_Tab" xfId="23902" xr:uid="{00000000-0005-0000-0000-0000764D0000}"/>
    <cellStyle name="_Book3_Group Prov M11 09" xfId="23903" xr:uid="{00000000-0005-0000-0000-0000774D0000}"/>
    <cellStyle name="_Book3_Group Prov M11 09 2" xfId="23904" xr:uid="{00000000-0005-0000-0000-0000784D0000}"/>
    <cellStyle name="_Book3_Group Prov M11 09_March_LTD_Premium" xfId="23905" xr:uid="{00000000-0005-0000-0000-0000794D0000}"/>
    <cellStyle name="_Book3_Group Prov M11 09_Nov Self Admin LTD Income Premium - CIGNA" xfId="23906" xr:uid="{00000000-0005-0000-0000-00007A4D0000}"/>
    <cellStyle name="_Book3_Group Prov M11 09_Summary Unrounded" xfId="23907" xr:uid="{00000000-0005-0000-0000-00007B4D0000}"/>
    <cellStyle name="_Book3_HH3 WindBoost Analysis (with PTC and REC)" xfId="23908" xr:uid="{00000000-0005-0000-0000-00007C4D0000}"/>
    <cellStyle name="_Book3_Horse Hollow 1 090813 GM 0 Report" xfId="23909" xr:uid="{00000000-0005-0000-0000-00007D4D0000}"/>
    <cellStyle name="_Book3_Horse Hollow 1 090911 GM 0 Report" xfId="23910" xr:uid="{00000000-0005-0000-0000-00007E4D0000}"/>
    <cellStyle name="_Book3_HWBA UM NPV  IRR Analysis finance at cost share may 2011" xfId="23911" xr:uid="{00000000-0005-0000-0000-00007F4D0000}"/>
    <cellStyle name="_Book3_Input" xfId="23912" xr:uid="{00000000-0005-0000-0000-0000804D0000}"/>
    <cellStyle name="_Book3_Inputs" xfId="23913" xr:uid="{00000000-0005-0000-0000-0000814D0000}"/>
    <cellStyle name="_Book3_Inputs 2" xfId="23914" xr:uid="{00000000-0005-0000-0000-0000824D0000}"/>
    <cellStyle name="_Book3_Majestic II 2013 - 2042 Property Tax Forecast est" xfId="23915" xr:uid="{00000000-0005-0000-0000-0000834D0000}"/>
    <cellStyle name="_Book3_March_LTD_Premium" xfId="23916" xr:uid="{00000000-0005-0000-0000-0000844D0000}"/>
    <cellStyle name="_Book3_Mt.Miller Debt Amort" xfId="23917" xr:uid="{00000000-0005-0000-0000-0000854D0000}"/>
    <cellStyle name="_Book3_Nov Self Admin LTD Income Premium - CIGNA" xfId="23918" xr:uid="{00000000-0005-0000-0000-0000864D0000}"/>
    <cellStyle name="_Book3_Preliminary Purchase Accounting_2_7_2012 Updated2_27_2012" xfId="23919" xr:uid="{00000000-0005-0000-0000-0000874D0000}"/>
    <cellStyle name="_Book3_Project Finance Wilton Expansion" xfId="23920" xr:uid="{00000000-0005-0000-0000-0000884D0000}"/>
    <cellStyle name="_Book3_Summary Unrounded" xfId="23921" xr:uid="{00000000-0005-0000-0000-0000894D0000}"/>
    <cellStyle name="_Book3_Tax" xfId="23922" xr:uid="{00000000-0005-0000-0000-00008A4D0000}"/>
    <cellStyle name="_Book3_Template Tables" xfId="23923" xr:uid="{00000000-0005-0000-0000-00008B4D0000}"/>
    <cellStyle name="_Book3_ToD" xfId="23924" xr:uid="{00000000-0005-0000-0000-00008C4D0000}"/>
    <cellStyle name="_Book3_ToD 2" xfId="23925" xr:uid="{00000000-0005-0000-0000-00008D4D0000}"/>
    <cellStyle name="_Book3_ToD 3" xfId="23926" xr:uid="{00000000-0005-0000-0000-00008E4D0000}"/>
    <cellStyle name="_Book3_Wind Adj_091106" xfId="23927" xr:uid="{00000000-0005-0000-0000-00008F4D0000}"/>
    <cellStyle name="_Book3_Word_Outputs_2009_09_12" xfId="23928" xr:uid="{00000000-0005-0000-0000-0000904D0000}"/>
    <cellStyle name="_Book4" xfId="23929" xr:uid="{00000000-0005-0000-0000-0000914D0000}"/>
    <cellStyle name="_BOP-Overhaul Master 10-22-07" xfId="23930" xr:uid="{00000000-0005-0000-0000-0000924D0000}"/>
    <cellStyle name="_BOP-Overhaul Master 10-24-07" xfId="23931" xr:uid="{00000000-0005-0000-0000-0000934D0000}"/>
    <cellStyle name="_Brady" xfId="23932" xr:uid="{00000000-0005-0000-0000-0000944D0000}"/>
    <cellStyle name="_Brady 2" xfId="23933" xr:uid="{00000000-0005-0000-0000-0000954D0000}"/>
    <cellStyle name="_BSC NEO - IFRS" xfId="23934" xr:uid="{00000000-0005-0000-0000-0000964D0000}"/>
    <cellStyle name="_BSC NEO - IFRS 2" xfId="23935" xr:uid="{00000000-0005-0000-0000-0000974D0000}"/>
    <cellStyle name="_BSC NEO - IFRS_Copy of G&amp;A_reports_v4" xfId="23936" xr:uid="{00000000-0005-0000-0000-0000984D0000}"/>
    <cellStyle name="_BSWPS[P]" xfId="23937" xr:uid="{00000000-0005-0000-0000-0000994D0000}"/>
    <cellStyle name="_BSWPS[P] 2" xfId="23938" xr:uid="{00000000-0005-0000-0000-00009A4D0000}"/>
    <cellStyle name="_BSWPS[P] 2 2" xfId="23939" xr:uid="{00000000-0005-0000-0000-00009B4D0000}"/>
    <cellStyle name="_BSWPS[P] 3" xfId="23940" xr:uid="{00000000-0005-0000-0000-00009C4D0000}"/>
    <cellStyle name="_BSWPS[P] 3 2" xfId="23941" xr:uid="{00000000-0005-0000-0000-00009D4D0000}"/>
    <cellStyle name="_BSWPS[P] 4" xfId="23942" xr:uid="{00000000-0005-0000-0000-00009E4D0000}"/>
    <cellStyle name="_BSWPS[P] 4 2" xfId="23943" xr:uid="{00000000-0005-0000-0000-00009F4D0000}"/>
    <cellStyle name="_BSWPS[P] 4 3" xfId="23944" xr:uid="{00000000-0005-0000-0000-0000A04D0000}"/>
    <cellStyle name="_BSWPS[P] 5" xfId="23945" xr:uid="{00000000-0005-0000-0000-0000A14D0000}"/>
    <cellStyle name="_BSWPS[P] 5 2" xfId="23946" xr:uid="{00000000-0005-0000-0000-0000A24D0000}"/>
    <cellStyle name="_BSWPS[P] 6" xfId="23947" xr:uid="{00000000-0005-0000-0000-0000A34D0000}"/>
    <cellStyle name="_BSWPS[P]_Cherokee 2010 - 2014 Budget Forecast" xfId="23948" xr:uid="{00000000-0005-0000-0000-0000A44D0000}"/>
    <cellStyle name="_BSWPS[P]_Cimarron O&amp;M_05-24-2012" xfId="23949" xr:uid="{00000000-0005-0000-0000-0000A54D0000}"/>
    <cellStyle name="_BSWPS[P]_Copy of South TX GenTie  0.8x Sale12-31-09 COD BASE CASEvBOD" xfId="23950" xr:uid="{00000000-0005-0000-0000-0000A64D0000}"/>
    <cellStyle name="_BSWPS[P]_Genesis_Bridge_Tab" xfId="23951" xr:uid="{00000000-0005-0000-0000-0000A74D0000}"/>
    <cellStyle name="_BSWPS[P]_Input" xfId="23952" xr:uid="{00000000-0005-0000-0000-0000A84D0000}"/>
    <cellStyle name="_BSWPS[P]_Input 2" xfId="23953" xr:uid="{00000000-0005-0000-0000-0000A94D0000}"/>
    <cellStyle name="_BSWPS[P]_Inputs" xfId="23954" xr:uid="{00000000-0005-0000-0000-0000AA4D0000}"/>
    <cellStyle name="_BSWPS[P]_Inputs 2" xfId="23955" xr:uid="{00000000-0005-0000-0000-0000AB4D0000}"/>
    <cellStyle name="_BSWPS[P]_Majestic II 2013 - 2042 Property Tax Forecast est" xfId="23956" xr:uid="{00000000-0005-0000-0000-0000AC4D0000}"/>
    <cellStyle name="_BSWPS[P]_McCoy 250 MW Yingli 280W T-0 NextEra PVO&amp;M Budget (NEW RAMP)_2010-12-10" xfId="23957" xr:uid="{00000000-0005-0000-0000-0000AD4D0000}"/>
    <cellStyle name="_BSWPS[P]_McCoy 250 MW Yingli 280W T-0 NextEra PVO&amp;M Budget (NEW RAMP)_2010-12-6" xfId="23958" xr:uid="{00000000-0005-0000-0000-0000AE4D0000}"/>
    <cellStyle name="_BSWPS[P]_Tax" xfId="23959" xr:uid="{00000000-0005-0000-0000-0000AF4D0000}"/>
    <cellStyle name="_BSWPS[P]_ToD" xfId="23960" xr:uid="{00000000-0005-0000-0000-0000B04D0000}"/>
    <cellStyle name="_BSWPS[P]_ToD 2" xfId="23961" xr:uid="{00000000-0005-0000-0000-0000B14D0000}"/>
    <cellStyle name="_BSWPS[P]_ToD 3" xfId="23962" xr:uid="{00000000-0005-0000-0000-0000B24D0000}"/>
    <cellStyle name="_BSWPSPMI[P]TM3" xfId="23963" xr:uid="{00000000-0005-0000-0000-0000B34D0000}"/>
    <cellStyle name="_BSWPSPMI[P]TM3 2" xfId="23964" xr:uid="{00000000-0005-0000-0000-0000B44D0000}"/>
    <cellStyle name="_x0013__Buzzard Creek_250MW_PTC_010610" xfId="23965" xr:uid="{00000000-0005-0000-0000-0000B54D0000}"/>
    <cellStyle name="_x0013__Buzzard Creek_250MW_PTC_010610 2" xfId="23966" xr:uid="{00000000-0005-0000-0000-0000B64D0000}"/>
    <cellStyle name="_Cabazon Budget Model (2008) rev2" xfId="23967" xr:uid="{00000000-0005-0000-0000-0000B74D0000}"/>
    <cellStyle name="_Cabernet Valuation Backup" xfId="23968" xr:uid="{00000000-0005-0000-0000-0000B84D0000}"/>
    <cellStyle name="_Cable model 11.18.2006 v3" xfId="23969" xr:uid="{00000000-0005-0000-0000-0000B94D0000}"/>
    <cellStyle name="_Cable model 11.18.2006 v3 2" xfId="23970" xr:uid="{00000000-0005-0000-0000-0000BA4D0000}"/>
    <cellStyle name="_Cable model 11.18.2006 v3 2 2" xfId="23971" xr:uid="{00000000-0005-0000-0000-0000BB4D0000}"/>
    <cellStyle name="_Cable model 11.18.2006 v3 3" xfId="23972" xr:uid="{00000000-0005-0000-0000-0000BC4D0000}"/>
    <cellStyle name="_Cable model 11.18.2006 v3 3 2" xfId="23973" xr:uid="{00000000-0005-0000-0000-0000BD4D0000}"/>
    <cellStyle name="_Cable model 11.18.2006 v3 4" xfId="23974" xr:uid="{00000000-0005-0000-0000-0000BE4D0000}"/>
    <cellStyle name="_Cable model 11.18.2006 v3_Horizon round 1 model vFINAL" xfId="23975" xr:uid="{00000000-0005-0000-0000-0000BF4D0000}"/>
    <cellStyle name="_Cable model 11.18.2006 v3_Horizon round 1 model vFINAL 2" xfId="23976" xr:uid="{00000000-0005-0000-0000-0000C04D0000}"/>
    <cellStyle name="_Cable model 11.18.2006 v3_Horizon round 1 model vFINAL 2 2" xfId="23977" xr:uid="{00000000-0005-0000-0000-0000C14D0000}"/>
    <cellStyle name="_Cable model 11.18.2006 v3_Horizon round 1 model vFINAL 3" xfId="23978" xr:uid="{00000000-0005-0000-0000-0000C24D0000}"/>
    <cellStyle name="_Cable model 11.18.2006 v3_Horizon round 1 model vFINAL 3 2" xfId="23979" xr:uid="{00000000-0005-0000-0000-0000C34D0000}"/>
    <cellStyle name="_Cable model 11.18.2006 v3_Horizon round 1 model vFINAL 4" xfId="23980" xr:uid="{00000000-0005-0000-0000-0000C44D0000}"/>
    <cellStyle name="_Cable model 11.18.2006 v3_Horizon round 1 model vFINAL_1" xfId="23981" xr:uid="{00000000-0005-0000-0000-0000C54D0000}"/>
    <cellStyle name="_Cable model 11.18.2006 v3_Horizon round 1 model vFINAL_1 2" xfId="23982" xr:uid="{00000000-0005-0000-0000-0000C64D0000}"/>
    <cellStyle name="_Cable model 11.18.2006 v3_Horizon round 1 model vFINAL_1 2 2" xfId="23983" xr:uid="{00000000-0005-0000-0000-0000C74D0000}"/>
    <cellStyle name="_Cable model 11.18.2006 v3_Horizon round 1 model vFINAL_1 3" xfId="23984" xr:uid="{00000000-0005-0000-0000-0000C84D0000}"/>
    <cellStyle name="_Cable model 11.18.2006 v3_Horizon round 1 model vFINAL_1 3 2" xfId="23985" xr:uid="{00000000-0005-0000-0000-0000C94D0000}"/>
    <cellStyle name="_Cable model 11.18.2006 v3_Horizon round 1 model vFINAL_1 4" xfId="23986" xr:uid="{00000000-0005-0000-0000-0000CA4D0000}"/>
    <cellStyle name="_Cable model 11.18.2006 v3_Horizon round 1 model vFINAL_1_Project Farwest III Model 03-20-07 v135" xfId="23987" xr:uid="{00000000-0005-0000-0000-0000CB4D0000}"/>
    <cellStyle name="_Cable model 11.18.2006 v3_Horizon round 1 model vFINAL_1_Project Farwest III Model 03-20-07 v135 2" xfId="23988" xr:uid="{00000000-0005-0000-0000-0000CC4D0000}"/>
    <cellStyle name="_Cable model 11.18.2006 v3_Horizon round 1 model vFINAL_1_Project Farwest III Model 03-20-07 v135 2 2" xfId="23989" xr:uid="{00000000-0005-0000-0000-0000CD4D0000}"/>
    <cellStyle name="_Cable model 11.18.2006 v3_Horizon round 1 model vFINAL_1_Project Farwest III Model 03-20-07 v135 3" xfId="23990" xr:uid="{00000000-0005-0000-0000-0000CE4D0000}"/>
    <cellStyle name="_Cable model 11.18.2006 v3_Horizon round 1 model vFINAL_1_Project Farwest III Model 03-20-07 v135 3 2" xfId="23991" xr:uid="{00000000-0005-0000-0000-0000CF4D0000}"/>
    <cellStyle name="_Cable model 11.18.2006 v3_Horizon round 1 model vFINAL_1_Project Farwest III Model 03-20-07 v135 4" xfId="23992" xr:uid="{00000000-0005-0000-0000-0000D04D0000}"/>
    <cellStyle name="_Cable model 11.18.2006 v3_Horizon round 1 model vFINAL_1_Project Makani Model 04-11-07 v6" xfId="23993" xr:uid="{00000000-0005-0000-0000-0000D14D0000}"/>
    <cellStyle name="_Cable model 11.18.2006 v3_Horizon round 1 model vFINAL_1_Project Makani Model 04-11-07 v6 2" xfId="23994" xr:uid="{00000000-0005-0000-0000-0000D24D0000}"/>
    <cellStyle name="_Cable model 11.18.2006 v3_Horizon round 1 model vFINAL_1_Project Makani Model 04-11-07 v6 2 2" xfId="23995" xr:uid="{00000000-0005-0000-0000-0000D34D0000}"/>
    <cellStyle name="_Cable model 11.18.2006 v3_Horizon round 1 model vFINAL_1_Project Makani Model 04-11-07 v6 3" xfId="23996" xr:uid="{00000000-0005-0000-0000-0000D44D0000}"/>
    <cellStyle name="_Cable model 11.18.2006 v3_Horizon round 1 model vFINAL_1_Project Makani Model 04-11-07 v6 3 2" xfId="23997" xr:uid="{00000000-0005-0000-0000-0000D54D0000}"/>
    <cellStyle name="_Cable model 11.18.2006 v3_Horizon round 1 model vFINAL_1_Project Makani Model 04-11-07 v6 4" xfId="23998" xr:uid="{00000000-0005-0000-0000-0000D64D0000}"/>
    <cellStyle name="_Caithness - FinSlides - Rev 05.26.05" xfId="23999" xr:uid="{00000000-0005-0000-0000-0000D74D0000}"/>
    <cellStyle name="_Caithness - FinSlides - Rev 05.26.05 2" xfId="24000" xr:uid="{00000000-0005-0000-0000-0000D84D0000}"/>
    <cellStyle name="_Caithness - FinSlides - Rev 05.26.05 2 2" xfId="24001" xr:uid="{00000000-0005-0000-0000-0000D94D0000}"/>
    <cellStyle name="_Caithness - FinSlides - Rev 05.26.05 3" xfId="24002" xr:uid="{00000000-0005-0000-0000-0000DA4D0000}"/>
    <cellStyle name="_Caithness - FinSlides - Rev 05.26.05 3 2" xfId="24003" xr:uid="{00000000-0005-0000-0000-0000DB4D0000}"/>
    <cellStyle name="_Caithness - FinSlides - Rev 05.26.05 4" xfId="24004" xr:uid="{00000000-0005-0000-0000-0000DC4D0000}"/>
    <cellStyle name="_Caithness - FinSlides - Rev 05.26.05 4 2" xfId="24005" xr:uid="{00000000-0005-0000-0000-0000DD4D0000}"/>
    <cellStyle name="_Caithness - FinSlides - Rev 05.26.05 4 3" xfId="24006" xr:uid="{00000000-0005-0000-0000-0000DE4D0000}"/>
    <cellStyle name="_Caithness - FinSlides - Rev 05.26.05 5" xfId="24007" xr:uid="{00000000-0005-0000-0000-0000DF4D0000}"/>
    <cellStyle name="_Caithness - FinSlides - Rev 05.26.05 5 2" xfId="24008" xr:uid="{00000000-0005-0000-0000-0000E04D0000}"/>
    <cellStyle name="_Caithness - FinSlides - Rev 05.26.05 6" xfId="24009" xr:uid="{00000000-0005-0000-0000-0000E14D0000}"/>
    <cellStyle name="_Caithness - FinSlides - Rev 05.26.05_August 2010 CWIP curves_NextEra" xfId="24010" xr:uid="{00000000-0005-0000-0000-0000E24D0000}"/>
    <cellStyle name="_Caithness - FinSlides - Rev 05.26.05_August 2010 CWIP curves_NextEra 2" xfId="24011" xr:uid="{00000000-0005-0000-0000-0000E34D0000}"/>
    <cellStyle name="_Caithness - FinSlides - Rev 05.26.05_August 2010 CWIP curves_NextEra_November 2010 Termosol CWIP Curves NEER Final" xfId="24012" xr:uid="{00000000-0005-0000-0000-0000E44D0000}"/>
    <cellStyle name="_Caithness - FinSlides - Rev 05.26.05_August 2010 CWIP curves_NextEra_November 2010 Termosol CWIP Curves NEER Final 2" xfId="24013" xr:uid="{00000000-0005-0000-0000-0000E54D0000}"/>
    <cellStyle name="_Caithness - FinSlides - Rev 05.26.05_BASIS ADJ" xfId="24014" xr:uid="{00000000-0005-0000-0000-0000E64D0000}"/>
    <cellStyle name="_Caithness - FinSlides - Rev 05.26.05_BM Adjustments" xfId="24015" xr:uid="{00000000-0005-0000-0000-0000E74D0000}"/>
    <cellStyle name="_Caithness - FinSlides - Rev 05.26.05_Capacity_Factor_Monthly_Forecast_Through_2024 " xfId="24016" xr:uid="{00000000-0005-0000-0000-0000E84D0000}"/>
    <cellStyle name="_Caithness - FinSlides - Rev 05.26.05_Consolidated Summary Living ProForma_2011_DRAFT" xfId="24017" xr:uid="{00000000-0005-0000-0000-0000E94D0000}"/>
    <cellStyle name="_Caithness - FinSlides - Rev 05.26.05_Consolidated Summary Living ProForma_2011_Paste Special" xfId="24018" xr:uid="{00000000-0005-0000-0000-0000EA4D0000}"/>
    <cellStyle name="_Caithness - FinSlides - Rev 05.26.05_Copy of South TX GenTie  0.8x Sale12-31-09 COD BASE CASEvBOD" xfId="24019" xr:uid="{00000000-0005-0000-0000-0000EB4D0000}"/>
    <cellStyle name="_Caithness - FinSlides - Rev 05.26.05_CWIP Termosol 1" xfId="24020" xr:uid="{00000000-0005-0000-0000-0000EC4D0000}"/>
    <cellStyle name="_Caithness - FinSlides - Rev 05.26.05_CWIP Termosol 1 2" xfId="24021" xr:uid="{00000000-0005-0000-0000-0000ED4D0000}"/>
    <cellStyle name="_Caithness - FinSlides - Rev 05.26.05_CWIP Termosol 2" xfId="24022" xr:uid="{00000000-0005-0000-0000-0000EE4D0000}"/>
    <cellStyle name="_Caithness - FinSlides - Rev 05.26.05_CWIP Termosol 2 2" xfId="24023" xr:uid="{00000000-0005-0000-0000-0000EF4D0000}"/>
    <cellStyle name="_Caithness - FinSlides - Rev 05.26.05_Fees" xfId="24024" xr:uid="{00000000-0005-0000-0000-0000F04D0000}"/>
    <cellStyle name="_Caithness - FinSlides - Rev 05.26.05_Genesis_Bridge_Tab" xfId="24025" xr:uid="{00000000-0005-0000-0000-0000F14D0000}"/>
    <cellStyle name="_Caithness - FinSlides - Rev 05.26.05_HWBA UM NPV  IRR Analysis finance at cost share may 2011" xfId="24026" xr:uid="{00000000-0005-0000-0000-0000F24D0000}"/>
    <cellStyle name="_Caithness - FinSlides - Rev 05.26.05_Inputs" xfId="24027" xr:uid="{00000000-0005-0000-0000-0000F34D0000}"/>
    <cellStyle name="_Caithness - FinSlides - Rev 05.26.05_Inputs 2" xfId="24028" xr:uid="{00000000-0005-0000-0000-0000F44D0000}"/>
    <cellStyle name="_Caithness - FinSlides - Rev 05.26.05_Locked in Gross Margin" xfId="24029" xr:uid="{00000000-0005-0000-0000-0000F54D0000}"/>
    <cellStyle name="_Caithness - FinSlides - Rev 05.26.05_November 2010 CWIP Curves Genesis Final" xfId="24030" xr:uid="{00000000-0005-0000-0000-0000F64D0000}"/>
    <cellStyle name="_Caithness - FinSlides - Rev 05.26.05_November 2010 CWIP Curves Genesis Final 2" xfId="24031" xr:uid="{00000000-0005-0000-0000-0000F74D0000}"/>
    <cellStyle name="_Caithness - FinSlides - Rev 05.26.05_November 2010 CWIP Curves NEER Final" xfId="24032" xr:uid="{00000000-0005-0000-0000-0000F84D0000}"/>
    <cellStyle name="_Caithness - FinSlides - Rev 05.26.05_November 2010 CWIP Curves NEER Final 2" xfId="24033" xr:uid="{00000000-0005-0000-0000-0000F94D0000}"/>
    <cellStyle name="_Caithness - FinSlides - Rev 05.26.05_November 2010 Termosol CWIP Curves NEER Final" xfId="24034" xr:uid="{00000000-0005-0000-0000-0000FA4D0000}"/>
    <cellStyle name="_Caithness - FinSlides - Rev 05.26.05_November 2010 Termosol CWIP Curves NEER Final 2" xfId="24035" xr:uid="{00000000-0005-0000-0000-0000FB4D0000}"/>
    <cellStyle name="_Caithness - FinSlides - Rev 05.26.05_Project Monitoring Paradise Solar revised_October 2010" xfId="24036" xr:uid="{00000000-0005-0000-0000-0000FC4D0000}"/>
    <cellStyle name="_Caithness - FinSlides - Rev 05.26.05_Project Monitoring Paradise Solar revised_October 2010 2" xfId="24037" xr:uid="{00000000-0005-0000-0000-0000FD4D0000}"/>
    <cellStyle name="_Caithness - FinSlides - Rev 05.26.05_Project Monitoring Paradise Solar revised_October 2010_November 2010 Termosol CWIP Curves NEER Final" xfId="24038" xr:uid="{00000000-0005-0000-0000-0000FE4D0000}"/>
    <cellStyle name="_Caithness - FinSlides - Rev 05.26.05_Project Monitoring Paradise Solar revised_October 2010_November 2010 Termosol CWIP Curves NEER Final 2" xfId="24039" xr:uid="{00000000-0005-0000-0000-0000FF4D0000}"/>
    <cellStyle name="_Caithness - FinSlides - Rev 05.26.05_September 2010 CWIP curves_NextEra" xfId="24040" xr:uid="{00000000-0005-0000-0000-0000004E0000}"/>
    <cellStyle name="_Caithness - FinSlides - Rev 05.26.05_September 2010 CWIP curves_NextEra 2" xfId="24041" xr:uid="{00000000-0005-0000-0000-0000014E0000}"/>
    <cellStyle name="_Caithness - FinSlides - Rev 05.26.05_September 2010 CWIP curves_NextEra_November 2010 Termosol CWIP Curves NEER Final" xfId="24042" xr:uid="{00000000-0005-0000-0000-0000024E0000}"/>
    <cellStyle name="_Caithness - FinSlides - Rev 05.26.05_September 2010 CWIP curves_NextEra_November 2010 Termosol CWIP Curves NEER Final 2" xfId="24043" xr:uid="{00000000-0005-0000-0000-0000034E0000}"/>
    <cellStyle name="_Caithness - FinSlides - Rev 05.26.05_Summerhaven CWIP curve Oct_2010" xfId="24044" xr:uid="{00000000-0005-0000-0000-0000044E0000}"/>
    <cellStyle name="_Caithness - FinSlides - Rev 05.26.05_Summerhaven CWIP curve Oct_2010 2" xfId="24045" xr:uid="{00000000-0005-0000-0000-0000054E0000}"/>
    <cellStyle name="_Caithness - FinSlides - Rev 05.26.05_Summerhaven CWIP curve Oct_2010_November 2010 Termosol CWIP Curves NEER Final" xfId="24046" xr:uid="{00000000-0005-0000-0000-0000064E0000}"/>
    <cellStyle name="_Caithness - FinSlides - Rev 05.26.05_Summerhaven CWIP curve Oct_2010_November 2010 Termosol CWIP Curves NEER Final 2" xfId="24047" xr:uid="{00000000-0005-0000-0000-0000074E0000}"/>
    <cellStyle name="_Caithness - FinSlides - Rev 05.26.05_ToD" xfId="24048" xr:uid="{00000000-0005-0000-0000-0000084E0000}"/>
    <cellStyle name="_Caithness - FinSlides - Rev 05.26.05_ToD 2" xfId="24049" xr:uid="{00000000-0005-0000-0000-0000094E0000}"/>
    <cellStyle name="_Caithness - FinSlides - Rev 05.26.05_ToD 3" xfId="24050" xr:uid="{00000000-0005-0000-0000-00000A4E0000}"/>
    <cellStyle name="_Caithness - FinSlides - Rev 05.26.05_tx financing revs" xfId="24051" xr:uid="{00000000-0005-0000-0000-00000B4E0000}"/>
    <cellStyle name="_Cajun II CSFB Model v20_3-12 Term Sheet kb3" xfId="24052" xr:uid="{00000000-0005-0000-0000-00000C4E0000}"/>
    <cellStyle name="_Cajun II CSFB Model v20_GESF_Revised Redemption_UW-07 march-Paddy" xfId="24053" xr:uid="{00000000-0005-0000-0000-00000D4E0000}"/>
    <cellStyle name="_Calhoun - 2004 Budget Model - 10-30-03" xfId="24054" xr:uid="{00000000-0005-0000-0000-00000E4E0000}"/>
    <cellStyle name="_Calhoun - 2004 Budget Model - Bank Cash Model - based on 10-30 model- analysis for Robo-rev. 4" xfId="24055" xr:uid="{00000000-0005-0000-0000-00000F4E0000}"/>
    <cellStyle name="_Calhoun - 2005 Budget Model - 10-18-04 - Final Budget" xfId="24056" xr:uid="{00000000-0005-0000-0000-0000104E0000}"/>
    <cellStyle name="_Calhoun - 2005 Budget Model - 10-18-04 - Final Budget- 2-7-05 Bank Budget Final" xfId="24057" xr:uid="{00000000-0005-0000-0000-0000114E0000}"/>
    <cellStyle name="_Calhoun - 2006 budget interest" xfId="24058" xr:uid="{00000000-0005-0000-0000-0000124E0000}"/>
    <cellStyle name="_Calhoun 2004 Annual Bank Budget - Op Plan 02-27-04 - rev4 - Final to Bank 3-31-04" xfId="24059" xr:uid="{00000000-0005-0000-0000-0000134E0000}"/>
    <cellStyle name="_Calhoun 2004 Annual Operating Plan - v03" xfId="24060" xr:uid="{00000000-0005-0000-0000-0000144E0000}"/>
    <cellStyle name="_Calhoun Amort Sch 8-8-05" xfId="24061" xr:uid="{00000000-0005-0000-0000-0000154E0000}"/>
    <cellStyle name="_Calhoun Budget &amp; Forecast  -  August 08" xfId="24062" xr:uid="{00000000-0005-0000-0000-0000164E0000}"/>
    <cellStyle name="_Calhoun Interest Term Amort" xfId="24063" xr:uid="{00000000-0005-0000-0000-0000174E0000}"/>
    <cellStyle name="_Calhoun PPA_2008_12_08" xfId="24064" xr:uid="{00000000-0005-0000-0000-0000184E0000}"/>
    <cellStyle name="_Calhoun PPA_2008_12_08_HWBA UM NPV  IRR Analysis finance at cost share may 2011" xfId="24065" xr:uid="{00000000-0005-0000-0000-0000194E0000}"/>
    <cellStyle name="_x0013__California Ridge 120109 and 200MW" xfId="24066" xr:uid="{00000000-0005-0000-0000-00001A4E0000}"/>
    <cellStyle name="_x0013__California Ridge 120109 and 200MW 2" xfId="24067" xr:uid="{00000000-0005-0000-0000-00001B4E0000}"/>
    <cellStyle name="_x0013__California Ridge_042909_Grant and TE_99M_as bid" xfId="24068" xr:uid="{00000000-0005-0000-0000-00001C4E0000}"/>
    <cellStyle name="_x0013__California Ridge_042909_Grant and TE_99M_as bid 2" xfId="24069" xr:uid="{00000000-0005-0000-0000-00001D4E0000}"/>
    <cellStyle name="_x0013__California Ridge_042909_Grant and TE_99Mw" xfId="24070" xr:uid="{00000000-0005-0000-0000-00001E4E0000}"/>
    <cellStyle name="_x0013__California Ridge_042909_Grant and TE_99Mw 2" xfId="24071" xr:uid="{00000000-0005-0000-0000-00001F4E0000}"/>
    <cellStyle name="_CAP REV" xfId="24072" xr:uid="{00000000-0005-0000-0000-0000204E0000}"/>
    <cellStyle name="_Capacity Revenue from PPA by month" xfId="24073" xr:uid="{00000000-0005-0000-0000-0000214E0000}"/>
    <cellStyle name="_Capacity Revenue from PPA by month 2" xfId="24074" xr:uid="{00000000-0005-0000-0000-0000224E0000}"/>
    <cellStyle name="_Capacity Revenue from PPA by month 2 2" xfId="24075" xr:uid="{00000000-0005-0000-0000-0000234E0000}"/>
    <cellStyle name="_Capacity Revenue from PPA by month 3" xfId="24076" xr:uid="{00000000-0005-0000-0000-0000244E0000}"/>
    <cellStyle name="_CAPP" xfId="24077" xr:uid="{00000000-0005-0000-0000-0000254E0000}"/>
    <cellStyle name="_CAPP 2" xfId="24078" xr:uid="{00000000-0005-0000-0000-0000264E0000}"/>
    <cellStyle name="_CAPP 2 2" xfId="24079" xr:uid="{00000000-0005-0000-0000-0000274E0000}"/>
    <cellStyle name="_CAPP 3" xfId="24080" xr:uid="{00000000-0005-0000-0000-0000284E0000}"/>
    <cellStyle name="_CAPP 3 2" xfId="24081" xr:uid="{00000000-0005-0000-0000-0000294E0000}"/>
    <cellStyle name="_CAPP 4" xfId="24082" xr:uid="{00000000-0005-0000-0000-00002A4E0000}"/>
    <cellStyle name="_CAPP 4 2" xfId="24083" xr:uid="{00000000-0005-0000-0000-00002B4E0000}"/>
    <cellStyle name="_CAPP 4 3" xfId="24084" xr:uid="{00000000-0005-0000-0000-00002C4E0000}"/>
    <cellStyle name="_CAPP 5" xfId="24085" xr:uid="{00000000-0005-0000-0000-00002D4E0000}"/>
    <cellStyle name="_CAPP 5 2" xfId="24086" xr:uid="{00000000-0005-0000-0000-00002E4E0000}"/>
    <cellStyle name="_CAPP 6" xfId="24087" xr:uid="{00000000-0005-0000-0000-00002F4E0000}"/>
    <cellStyle name="_CAPP_Cherokee 2010 - 2014 Budget Forecast" xfId="24088" xr:uid="{00000000-0005-0000-0000-0000304E0000}"/>
    <cellStyle name="_CAPP_Cimarron O&amp;M_05-24-2012" xfId="24089" xr:uid="{00000000-0005-0000-0000-0000314E0000}"/>
    <cellStyle name="_CAPP_Copy of South TX GenTie  0.8x Sale12-31-09 COD BASE CASEvBOD" xfId="24090" xr:uid="{00000000-0005-0000-0000-0000324E0000}"/>
    <cellStyle name="_CAPP_Genesis_Bridge_Tab" xfId="24091" xr:uid="{00000000-0005-0000-0000-0000334E0000}"/>
    <cellStyle name="_CAPP_Input" xfId="24092" xr:uid="{00000000-0005-0000-0000-0000344E0000}"/>
    <cellStyle name="_CAPP_Input 2" xfId="24093" xr:uid="{00000000-0005-0000-0000-0000354E0000}"/>
    <cellStyle name="_CAPP_Inputs" xfId="24094" xr:uid="{00000000-0005-0000-0000-0000364E0000}"/>
    <cellStyle name="_CAPP_Inputs 2" xfId="24095" xr:uid="{00000000-0005-0000-0000-0000374E0000}"/>
    <cellStyle name="_CAPP_Majestic II 2013 - 2042 Property Tax Forecast est" xfId="24096" xr:uid="{00000000-0005-0000-0000-0000384E0000}"/>
    <cellStyle name="_CAPP_McCoy 250 MW Yingli 280W T-0 NextEra PVO&amp;M Budget (NEW RAMP)_2010-12-10" xfId="24097" xr:uid="{00000000-0005-0000-0000-0000394E0000}"/>
    <cellStyle name="_CAPP_McCoy 250 MW Yingli 280W T-0 NextEra PVO&amp;M Budget (NEW RAMP)_2010-12-6" xfId="24098" xr:uid="{00000000-0005-0000-0000-00003A4E0000}"/>
    <cellStyle name="_CAPP_Tax" xfId="24099" xr:uid="{00000000-0005-0000-0000-00003B4E0000}"/>
    <cellStyle name="_CAPP_ToD" xfId="24100" xr:uid="{00000000-0005-0000-0000-00003C4E0000}"/>
    <cellStyle name="_CAPP_ToD 2" xfId="24101" xr:uid="{00000000-0005-0000-0000-00003D4E0000}"/>
    <cellStyle name="_CAPP_ToD 3" xfId="24102" xr:uid="{00000000-0005-0000-0000-00003E4E0000}"/>
    <cellStyle name="_CAPP2005" xfId="24103" xr:uid="{00000000-0005-0000-0000-00003F4E0000}"/>
    <cellStyle name="_CAPP2005 2" xfId="24104" xr:uid="{00000000-0005-0000-0000-0000404E0000}"/>
    <cellStyle name="_CAPP2005_Cherokee 2010 - 2014 Budget Forecast" xfId="24105" xr:uid="{00000000-0005-0000-0000-0000414E0000}"/>
    <cellStyle name="_Cardinal-Idaho-Oxnard-Naval 9.22.03 Updated" xfId="24106" xr:uid="{00000000-0005-0000-0000-0000424E0000}"/>
    <cellStyle name="_Cardinal-Idaho-Oxnard-Naval 9.22.03 Updated_1.Inputs" xfId="24107" xr:uid="{00000000-0005-0000-0000-0000434E0000}"/>
    <cellStyle name="_Cardinal-Idaho-Oxnard-Naval 9.22.03 Updated_Copy of Vento III v27i P50 1st" xfId="24108" xr:uid="{00000000-0005-0000-0000-0000444E0000}"/>
    <cellStyle name="_Cardinal-Idaho-Oxnard-Naval 9.22.03 Updated_G&amp;A_reports" xfId="24109" xr:uid="{00000000-0005-0000-0000-0000454E0000}"/>
    <cellStyle name="_Cardinal-Idaho-Oxnard-Naval 9.22.03 Updated_Other Projects" xfId="24110" xr:uid="{00000000-0005-0000-0000-0000464E0000}"/>
    <cellStyle name="_Cardinal-Idaho-Oxnard-Naval 9.22.03 Updated_Other Projects 2" xfId="24111" xr:uid="{00000000-0005-0000-0000-0000474E0000}"/>
    <cellStyle name="_Cardinal-Idaho-Oxnard-Naval 9.22.03 Updated_Other Projects_1.Inputs" xfId="24112" xr:uid="{00000000-0005-0000-0000-0000484E0000}"/>
    <cellStyle name="_Cardinal-Idaho-Oxnard-Naval 9.22.03 Updated_Other Projects_Copy of G&amp;A_reports_v4" xfId="24113" xr:uid="{00000000-0005-0000-0000-0000494E0000}"/>
    <cellStyle name="_Cardinal-Idaho-Oxnard-Naval 9.22.03 Updated_Other Projects_Copy of Vento III v27i P50 1st" xfId="24114" xr:uid="{00000000-0005-0000-0000-00004A4E0000}"/>
    <cellStyle name="_Cardinal-Idaho-Oxnard-Naval 9.22.03 Updated_Other Projects_Vento III v17i (8.9% Haircut, 60% Tax)" xfId="24115" xr:uid="{00000000-0005-0000-0000-00004B4E0000}"/>
    <cellStyle name="_Cardinal-Idaho-Oxnard-Naval 9.22.03 Updated_Other Projects_Vento III v22i (Haircut, 6Y CF, 76% tax)" xfId="24116" xr:uid="{00000000-0005-0000-0000-00004C4E0000}"/>
    <cellStyle name="_Cardinal-Idaho-Oxnard-Naval 9.22.03 Updated_Other Projects_Vento III v28g Base" xfId="24117" xr:uid="{00000000-0005-0000-0000-00004D4E0000}"/>
    <cellStyle name="_Cardinal-Idaho-Oxnard-Naval 9.22.03 Updated_Other Projects_Vento III v28k JPMyyy" xfId="24118" xr:uid="{00000000-0005-0000-0000-00004E4E0000}"/>
    <cellStyle name="_Cardinal-Idaho-Oxnard-Naval 9.22.03 Updated_Vento III v17i (8.9% Haircut, 60% Tax)" xfId="24119" xr:uid="{00000000-0005-0000-0000-00004F4E0000}"/>
    <cellStyle name="_Cardinal-Idaho-Oxnard-Naval 9.22.03 Updated_Vento III v22i (Haircut, 6Y CF, 76% tax)" xfId="24120" xr:uid="{00000000-0005-0000-0000-0000504E0000}"/>
    <cellStyle name="_Cardinal-Idaho-Oxnard-Naval 9.22.03 Updated_Vento III v28g Base" xfId="24121" xr:uid="{00000000-0005-0000-0000-0000514E0000}"/>
    <cellStyle name="_Cardinal-Idaho-Oxnard-Naval 9.22.03 Updated_Vento III v28k JPMyyy" xfId="24122" xr:uid="{00000000-0005-0000-0000-0000524E0000}"/>
    <cellStyle name="_CASH - Detail" xfId="307" xr:uid="{00000000-0005-0000-0000-0000534E0000}"/>
    <cellStyle name="_CASH - Detail 2" xfId="308" xr:uid="{00000000-0005-0000-0000-0000544E0000}"/>
    <cellStyle name="_CASH - Detail 2 2" xfId="309" xr:uid="{00000000-0005-0000-0000-0000554E0000}"/>
    <cellStyle name="_CASH - Detail 3" xfId="310" xr:uid="{00000000-0005-0000-0000-0000564E0000}"/>
    <cellStyle name="_CASH - Detail 3 2" xfId="24123" xr:uid="{00000000-0005-0000-0000-0000574E0000}"/>
    <cellStyle name="_CASH - Detail 4" xfId="311" xr:uid="{00000000-0005-0000-0000-0000584E0000}"/>
    <cellStyle name="_CASH - Detail 4 2" xfId="24124" xr:uid="{00000000-0005-0000-0000-0000594E0000}"/>
    <cellStyle name="_CASH - Detail 5" xfId="24125" xr:uid="{00000000-0005-0000-0000-00005A4E0000}"/>
    <cellStyle name="_CASH - Detail 5 2" xfId="24126" xr:uid="{00000000-0005-0000-0000-00005B4E0000}"/>
    <cellStyle name="_CASH - Detail 6" xfId="24127" xr:uid="{00000000-0005-0000-0000-00005C4E0000}"/>
    <cellStyle name="_CASH - Detail_2008 FPL Group Tax Workpapers" xfId="24128" xr:uid="{00000000-0005-0000-0000-00005D4E0000}"/>
    <cellStyle name="_CASH - Detail_2008 FPL Group Tax Workpapers_Budget Support 2012-09 2013-15 Benefit Programs v5 with NEER Barg Update" xfId="24129" xr:uid="{00000000-0005-0000-0000-00005E4E0000}"/>
    <cellStyle name="_CASH - Detail_2008 FPL Group Tax Workpapers_LTD-FAS 112 Summary" xfId="24130" xr:uid="{00000000-0005-0000-0000-00005F4E0000}"/>
    <cellStyle name="_CASH - Detail_BASIS ADJ" xfId="24131" xr:uid="{00000000-0005-0000-0000-0000604E0000}"/>
    <cellStyle name="_CASH - Detail_BM Adjustments" xfId="24132" xr:uid="{00000000-0005-0000-0000-0000614E0000}"/>
    <cellStyle name="_CASH - Detail_Callahan" xfId="24133" xr:uid="{00000000-0005-0000-0000-0000624E0000}"/>
    <cellStyle name="_CASH - Detail_Callahan " xfId="24134" xr:uid="{00000000-0005-0000-0000-0000634E0000}"/>
    <cellStyle name="_CASH - Detail_Callahan _1" xfId="24135" xr:uid="{00000000-0005-0000-0000-0000644E0000}"/>
    <cellStyle name="_CASH - Detail_Callahan 090813 GM 0 Report" xfId="24136" xr:uid="{00000000-0005-0000-0000-0000654E0000}"/>
    <cellStyle name="_CASH - Detail_Callahan 091106 GM 0 Report" xfId="24137" xr:uid="{00000000-0005-0000-0000-0000664E0000}"/>
    <cellStyle name="_CASH - Detail_CapRidge_WindBoost_Analysis_090709" xfId="24138" xr:uid="{00000000-0005-0000-0000-0000674E0000}"/>
    <cellStyle name="_CASH - Detail_Cherokee 2010 - 2014 Budget Forecast" xfId="24139" xr:uid="{00000000-0005-0000-0000-0000684E0000}"/>
    <cellStyle name="_CASH - Detail_Copy of Texas Wind Debt Amortization 11-08" xfId="24140" xr:uid="{00000000-0005-0000-0000-0000694E0000}"/>
    <cellStyle name="_CASH - Detail_Debt Service Coverage Ratio-TEXAS WIND Historical  Forecast" xfId="24141" xr:uid="{00000000-0005-0000-0000-00006A4E0000}"/>
    <cellStyle name="_CASH - Detail_Fees" xfId="24142" xr:uid="{00000000-0005-0000-0000-00006B4E0000}"/>
    <cellStyle name="_CASH - Detail_FPL Georgia Tax As of October 2010" xfId="24143" xr:uid="{00000000-0005-0000-0000-00006C4E0000}"/>
    <cellStyle name="_CASH - Detail_FPL Georgia Tax As of October 2010_Summary of 2010 Errors Resolutions with Responses" xfId="24144" xr:uid="{00000000-0005-0000-0000-00006D4E0000}"/>
    <cellStyle name="_CASH - Detail_Group Prov M11 09" xfId="24145" xr:uid="{00000000-0005-0000-0000-00006E4E0000}"/>
    <cellStyle name="_CASH - Detail_Group Prov M11 09 2" xfId="24146" xr:uid="{00000000-0005-0000-0000-00006F4E0000}"/>
    <cellStyle name="_CASH - Detail_Group Prov M11 09_March_LTD_Premium" xfId="24147" xr:uid="{00000000-0005-0000-0000-0000704E0000}"/>
    <cellStyle name="_CASH - Detail_Group Prov M11 09_Nov Self Admin LTD Income Premium - CIGNA" xfId="24148" xr:uid="{00000000-0005-0000-0000-0000714E0000}"/>
    <cellStyle name="_CASH - Detail_Group Prov M11 09_Summary Unrounded" xfId="24149" xr:uid="{00000000-0005-0000-0000-0000724E0000}"/>
    <cellStyle name="_CASH - Detail_HH3 WindBoost Analysis (with PTC and REC)" xfId="24150" xr:uid="{00000000-0005-0000-0000-0000734E0000}"/>
    <cellStyle name="_CASH - Detail_Horse Hollow 1 090813 GM 0 Report" xfId="24151" xr:uid="{00000000-0005-0000-0000-0000744E0000}"/>
    <cellStyle name="_CASH - Detail_Horse Hollow 1 090911 GM 0 Report" xfId="24152" xr:uid="{00000000-0005-0000-0000-0000754E0000}"/>
    <cellStyle name="_CASH - Detail_Inputs" xfId="24153" xr:uid="{00000000-0005-0000-0000-0000764E0000}"/>
    <cellStyle name="_CASH - Detail_Inputs 2" xfId="24154" xr:uid="{00000000-0005-0000-0000-0000774E0000}"/>
    <cellStyle name="_CASH - Detail_Majestic II 2013 - 2042 Property Tax Forecast est" xfId="24155" xr:uid="{00000000-0005-0000-0000-0000784E0000}"/>
    <cellStyle name="_CASH - Detail_March_LTD_Premium" xfId="24156" xr:uid="{00000000-0005-0000-0000-0000794E0000}"/>
    <cellStyle name="_CASH - Detail_Nov Self Admin LTD Income Premium - CIGNA" xfId="24157" xr:uid="{00000000-0005-0000-0000-00007A4E0000}"/>
    <cellStyle name="_CASH - Detail_Summary Unrounded" xfId="24158" xr:uid="{00000000-0005-0000-0000-00007B4E0000}"/>
    <cellStyle name="_CASH - Detail_Tax" xfId="24159" xr:uid="{00000000-0005-0000-0000-00007C4E0000}"/>
    <cellStyle name="_CASH - Detail_Wind Adj_091106" xfId="24160" xr:uid="{00000000-0005-0000-0000-00007D4E0000}"/>
    <cellStyle name="_Cash August 2004" xfId="24161" xr:uid="{00000000-0005-0000-0000-00007E4E0000}"/>
    <cellStyle name="_Cash Budget 2005 " xfId="24162" xr:uid="{00000000-0005-0000-0000-00007F4E0000}"/>
    <cellStyle name="_Cash forecast 2005-06 WPP94" xfId="24163" xr:uid="{00000000-0005-0000-0000-0000804E0000}"/>
    <cellStyle name="_Cash forecast 2005-06 WPP94 2" xfId="24164" xr:uid="{00000000-0005-0000-0000-0000814E0000}"/>
    <cellStyle name="_Cash Model" xfId="24165" xr:uid="{00000000-0005-0000-0000-0000824E0000}"/>
    <cellStyle name="_Cash Project (2)" xfId="24166" xr:uid="{00000000-0005-0000-0000-0000834E0000}"/>
    <cellStyle name="_Cash Project (2)_1.Inputs" xfId="24167" xr:uid="{00000000-0005-0000-0000-0000844E0000}"/>
    <cellStyle name="_Cash Project (2)_Copy of Vento III v27i P50 1st" xfId="24168" xr:uid="{00000000-0005-0000-0000-0000854E0000}"/>
    <cellStyle name="_Cash Project (2)_G&amp;A_reports" xfId="24169" xr:uid="{00000000-0005-0000-0000-0000864E0000}"/>
    <cellStyle name="_Cash Project (2)_Vento III v17i (8.9% Haircut, 60% Tax)" xfId="24170" xr:uid="{00000000-0005-0000-0000-0000874E0000}"/>
    <cellStyle name="_Cash Project (2)_Vento III v22i (Haircut, 6Y CF, 76% tax)" xfId="24171" xr:uid="{00000000-0005-0000-0000-0000884E0000}"/>
    <cellStyle name="_Cash Project (2)_Vento III v28g Base" xfId="24172" xr:uid="{00000000-0005-0000-0000-0000894E0000}"/>
    <cellStyle name="_Cash Project (2)_Vento III v28k JPMyyy" xfId="24173" xr:uid="{00000000-0005-0000-0000-00008A4E0000}"/>
    <cellStyle name="_Cash September 2004" xfId="24174" xr:uid="{00000000-0005-0000-0000-00008B4E0000}"/>
    <cellStyle name="_Cash1002Modelres" xfId="24175" xr:uid="{00000000-0005-0000-0000-00008C4E0000}"/>
    <cellStyle name="_Cash1002Modelres 2" xfId="24176" xr:uid="{00000000-0005-0000-0000-00008D4E0000}"/>
    <cellStyle name="_Cash1002Modelres 2 2" xfId="24177" xr:uid="{00000000-0005-0000-0000-00008E4E0000}"/>
    <cellStyle name="_Cash1002Modelres 3" xfId="24178" xr:uid="{00000000-0005-0000-0000-00008F4E0000}"/>
    <cellStyle name="_Cash1002Modelres 3 2" xfId="24179" xr:uid="{00000000-0005-0000-0000-0000904E0000}"/>
    <cellStyle name="_Cash1002Modelres 4" xfId="24180" xr:uid="{00000000-0005-0000-0000-0000914E0000}"/>
    <cellStyle name="_Cash1002Modelres 4 2" xfId="24181" xr:uid="{00000000-0005-0000-0000-0000924E0000}"/>
    <cellStyle name="_Cash1002Modelres 4 3" xfId="24182" xr:uid="{00000000-0005-0000-0000-0000934E0000}"/>
    <cellStyle name="_Cash1002Modelres 5" xfId="24183" xr:uid="{00000000-0005-0000-0000-0000944E0000}"/>
    <cellStyle name="_Cash1002Modelres 5 2" xfId="24184" xr:uid="{00000000-0005-0000-0000-0000954E0000}"/>
    <cellStyle name="_Cash1002Modelres 6" xfId="24185" xr:uid="{00000000-0005-0000-0000-0000964E0000}"/>
    <cellStyle name="_Cash1002Modelres_Consolidated Summary Living ProForma_2011_DRAFT" xfId="24186" xr:uid="{00000000-0005-0000-0000-0000974E0000}"/>
    <cellStyle name="_Cash1002Modelres_Consolidated Summary Living ProForma_2011_Paste Special" xfId="24187" xr:uid="{00000000-0005-0000-0000-0000984E0000}"/>
    <cellStyle name="_Cash1002Modelres_Copy of South TX GenTie  0.8x Sale12-31-09 COD BASE CASEvBOD" xfId="24188" xr:uid="{00000000-0005-0000-0000-0000994E0000}"/>
    <cellStyle name="_Cash1002Modelres_Genesis_Bridge_Tab" xfId="24189" xr:uid="{00000000-0005-0000-0000-00009A4E0000}"/>
    <cellStyle name="_Cash1002Modelres_HWBA UM NPV  IRR Analysis finance at cost share may 2011" xfId="24190" xr:uid="{00000000-0005-0000-0000-00009B4E0000}"/>
    <cellStyle name="_Cash1002Modelres_Inputs" xfId="24191" xr:uid="{00000000-0005-0000-0000-00009C4E0000}"/>
    <cellStyle name="_Cash1002Modelres_Inputs 2" xfId="24192" xr:uid="{00000000-0005-0000-0000-00009D4E0000}"/>
    <cellStyle name="_Cash1002Modelres_ToD" xfId="24193" xr:uid="{00000000-0005-0000-0000-00009E4E0000}"/>
    <cellStyle name="_Cash1002Modelres_ToD 2" xfId="24194" xr:uid="{00000000-0005-0000-0000-00009F4E0000}"/>
    <cellStyle name="_Cash1002Modelres_ToD 3" xfId="24195" xr:uid="{00000000-0005-0000-0000-0000A04E0000}"/>
    <cellStyle name="_CC - SEM BM INPUT" xfId="24196" xr:uid="{00000000-0005-0000-0000-0000A14E0000}"/>
    <cellStyle name="_CC Oil" xfId="24197" xr:uid="{00000000-0005-0000-0000-0000A24E0000}"/>
    <cellStyle name="_CC Oil_130204 2013 - 2061 LONG-TERM FORECAST FPL METHODOLOGY Clean Copy" xfId="24198" xr:uid="{00000000-0005-0000-0000-0000A34E0000}"/>
    <cellStyle name="_CE Gen Pref Model" xfId="24199" xr:uid="{00000000-0005-0000-0000-0000A44E0000}"/>
    <cellStyle name="_CEG-Upstate" xfId="24200" xr:uid="{00000000-0005-0000-0000-0000A54E0000}"/>
    <cellStyle name="_CEG-Upstate 2" xfId="24201" xr:uid="{00000000-0005-0000-0000-0000A64E0000}"/>
    <cellStyle name="_CEG-Upstate 2 2" xfId="24202" xr:uid="{00000000-0005-0000-0000-0000A74E0000}"/>
    <cellStyle name="_CEG-Upstate 3" xfId="24203" xr:uid="{00000000-0005-0000-0000-0000A84E0000}"/>
    <cellStyle name="_CEG-Upstate 3 2" xfId="24204" xr:uid="{00000000-0005-0000-0000-0000A94E0000}"/>
    <cellStyle name="_CEG-Upstate 4" xfId="24205" xr:uid="{00000000-0005-0000-0000-0000AA4E0000}"/>
    <cellStyle name="_CEG-Upstate 4 2" xfId="24206" xr:uid="{00000000-0005-0000-0000-0000AB4E0000}"/>
    <cellStyle name="_CEG-Upstate 4 3" xfId="24207" xr:uid="{00000000-0005-0000-0000-0000AC4E0000}"/>
    <cellStyle name="_CEG-Upstate 5" xfId="24208" xr:uid="{00000000-0005-0000-0000-0000AD4E0000}"/>
    <cellStyle name="_CEG-Upstate 5 2" xfId="24209" xr:uid="{00000000-0005-0000-0000-0000AE4E0000}"/>
    <cellStyle name="_CEG-Upstate 6" xfId="24210" xr:uid="{00000000-0005-0000-0000-0000AF4E0000}"/>
    <cellStyle name="_CEG-Upstate_AEP_PV_20100112" xfId="24211" xr:uid="{00000000-0005-0000-0000-0000B04E0000}"/>
    <cellStyle name="_CEG-Upstate_August 2010 CWIP curves_NextEra" xfId="24212" xr:uid="{00000000-0005-0000-0000-0000B14E0000}"/>
    <cellStyle name="_CEG-Upstate_August 2010 CWIP curves_NextEra 2" xfId="24213" xr:uid="{00000000-0005-0000-0000-0000B24E0000}"/>
    <cellStyle name="_CEG-Upstate_August 2010 CWIP curves_NextEra_November 2010 Termosol CWIP Curves NEER Final" xfId="24214" xr:uid="{00000000-0005-0000-0000-0000B34E0000}"/>
    <cellStyle name="_CEG-Upstate_August 2010 CWIP curves_NextEra_November 2010 Termosol CWIP Curves NEER Final 2" xfId="24215" xr:uid="{00000000-0005-0000-0000-0000B44E0000}"/>
    <cellStyle name="_CEG-Upstate_BASIS ADJ" xfId="24216" xr:uid="{00000000-0005-0000-0000-0000B54E0000}"/>
    <cellStyle name="_CEG-Upstate_BM Adjustments" xfId="24217" xr:uid="{00000000-0005-0000-0000-0000B64E0000}"/>
    <cellStyle name="_CEG-Upstate_Budget Support 2012-09 2013-15 Benefit Programs v5 with NEER Barg Update" xfId="24218" xr:uid="{00000000-0005-0000-0000-0000B74E0000}"/>
    <cellStyle name="_CEG-Upstate_Capacity_Factor_Monthly_Forecast_Through_2024 " xfId="24219" xr:uid="{00000000-0005-0000-0000-0000B84E0000}"/>
    <cellStyle name="_CEG-Upstate_Capital Prov 1Q10" xfId="24220" xr:uid="{00000000-0005-0000-0000-0000B94E0000}"/>
    <cellStyle name="_CEG-Upstate_Capital Prov 1Q10 2" xfId="24221" xr:uid="{00000000-0005-0000-0000-0000BA4E0000}"/>
    <cellStyle name="_CEG-Upstate_Capital Prov 1Q10_March_LTD_Premium" xfId="24222" xr:uid="{00000000-0005-0000-0000-0000BB4E0000}"/>
    <cellStyle name="_CEG-Upstate_Capital Prov 1Q10_Nov Self Admin LTD Income Premium - CIGNA" xfId="24223" xr:uid="{00000000-0005-0000-0000-0000BC4E0000}"/>
    <cellStyle name="_CEG-Upstate_Capital Prov 1Q10_Summary Unrounded" xfId="24224" xr:uid="{00000000-0005-0000-0000-0000BD4E0000}"/>
    <cellStyle name="_CEG-Upstate_Consolidated Summary Living ProForma_2011_DRAFT" xfId="24225" xr:uid="{00000000-0005-0000-0000-0000BE4E0000}"/>
    <cellStyle name="_CEG-Upstate_Consolidated Summary Living ProForma_2011_Paste Special" xfId="24226" xr:uid="{00000000-0005-0000-0000-0000BF4E0000}"/>
    <cellStyle name="_CEG-Upstate_Copy of South TX GenTie  0.8x Sale12-31-09 COD BASE CASEvBOD" xfId="24227" xr:uid="{00000000-0005-0000-0000-0000C04E0000}"/>
    <cellStyle name="_CEG-Upstate_Copy of Wilton Expansion_Opcom_XLE_49.5MW_2-23-08_(Stimulus)" xfId="24228" xr:uid="{00000000-0005-0000-0000-0000C14E0000}"/>
    <cellStyle name="_CEG-Upstate_CWIP Termosol 1" xfId="24229" xr:uid="{00000000-0005-0000-0000-0000C24E0000}"/>
    <cellStyle name="_CEG-Upstate_CWIP Termosol 1 2" xfId="24230" xr:uid="{00000000-0005-0000-0000-0000C34E0000}"/>
    <cellStyle name="_CEG-Upstate_CWIP Termosol 2" xfId="24231" xr:uid="{00000000-0005-0000-0000-0000C44E0000}"/>
    <cellStyle name="_CEG-Upstate_CWIP Termosol 2 2" xfId="24232" xr:uid="{00000000-0005-0000-0000-0000C54E0000}"/>
    <cellStyle name="_CEG-Upstate_Day County" xfId="24233" xr:uid="{00000000-0005-0000-0000-0000C64E0000}"/>
    <cellStyle name="_CEG-Upstate_Distribution Date Calc" xfId="24234" xr:uid="{00000000-0005-0000-0000-0000C74E0000}"/>
    <cellStyle name="_CEG-Upstate_FAS 106 subsidy 2010" xfId="24235" xr:uid="{00000000-0005-0000-0000-0000C84E0000}"/>
    <cellStyle name="_CEG-Upstate_FAS 106 subsidy 2010 2" xfId="24236" xr:uid="{00000000-0005-0000-0000-0000C94E0000}"/>
    <cellStyle name="_CEG-Upstate_FAS 106 subsidy 2010_March_LTD_Premium" xfId="24237" xr:uid="{00000000-0005-0000-0000-0000CA4E0000}"/>
    <cellStyle name="_CEG-Upstate_FAS 106 subsidy 2010_Nov Self Admin LTD Income Premium - CIGNA" xfId="24238" xr:uid="{00000000-0005-0000-0000-0000CB4E0000}"/>
    <cellStyle name="_CEG-Upstate_FAS 106 subsidy 2010_Summary Unrounded" xfId="24239" xr:uid="{00000000-0005-0000-0000-0000CC4E0000}"/>
    <cellStyle name="_CEG-Upstate_Fees" xfId="24240" xr:uid="{00000000-0005-0000-0000-0000CD4E0000}"/>
    <cellStyle name="_CEG-Upstate_FinSum" xfId="24241" xr:uid="{00000000-0005-0000-0000-0000CE4E0000}"/>
    <cellStyle name="_CEG-Upstate_FinSum 2" xfId="24242" xr:uid="{00000000-0005-0000-0000-0000CF4E0000}"/>
    <cellStyle name="_CEG-Upstate_FinSum 2 2" xfId="24243" xr:uid="{00000000-0005-0000-0000-0000D04E0000}"/>
    <cellStyle name="_CEG-Upstate_FinSum 3" xfId="24244" xr:uid="{00000000-0005-0000-0000-0000D14E0000}"/>
    <cellStyle name="_CEG-Upstate_FinSum 4" xfId="24245" xr:uid="{00000000-0005-0000-0000-0000D24E0000}"/>
    <cellStyle name="_CEG-Upstate_FinSum 4 2" xfId="24246" xr:uid="{00000000-0005-0000-0000-0000D34E0000}"/>
    <cellStyle name="_CEG-Upstate_FinSum 4 3" xfId="24247" xr:uid="{00000000-0005-0000-0000-0000D44E0000}"/>
    <cellStyle name="_CEG-Upstate_FinSum_Genesis_Bridge_Tab" xfId="24248" xr:uid="{00000000-0005-0000-0000-0000D54E0000}"/>
    <cellStyle name="_CEG-Upstate_FinSum_ToD" xfId="24249" xr:uid="{00000000-0005-0000-0000-0000D64E0000}"/>
    <cellStyle name="_CEG-Upstate_FinSum_ToD 2" xfId="24250" xr:uid="{00000000-0005-0000-0000-0000D74E0000}"/>
    <cellStyle name="_CEG-Upstate_FinSum_ToD 3" xfId="24251" xr:uid="{00000000-0005-0000-0000-0000D84E0000}"/>
    <cellStyle name="_CEG-Upstate_Genesis PGE 250MW_20081119A" xfId="24252" xr:uid="{00000000-0005-0000-0000-0000D94E0000}"/>
    <cellStyle name="_CEG-Upstate_Genesis_Bridge_Tab" xfId="24253" xr:uid="{00000000-0005-0000-0000-0000DA4E0000}"/>
    <cellStyle name="_CEG-Upstate_HWBA UM NPV  IRR Analysis finance at cost share may 2011" xfId="24254" xr:uid="{00000000-0005-0000-0000-0000DB4E0000}"/>
    <cellStyle name="_CEG-Upstate_Inputs" xfId="24255" xr:uid="{00000000-0005-0000-0000-0000DC4E0000}"/>
    <cellStyle name="_CEG-Upstate_Inputs 2" xfId="24256" xr:uid="{00000000-0005-0000-0000-0000DD4E0000}"/>
    <cellStyle name="_CEG-Upstate_Locked in Gross Margin" xfId="24257" xr:uid="{00000000-0005-0000-0000-0000DE4E0000}"/>
    <cellStyle name="_CEG-Upstate_LPF 2011 Update - Contracted Thermal Assets - rev 09 27 2011" xfId="24258" xr:uid="{00000000-0005-0000-0000-0000DF4E0000}"/>
    <cellStyle name="_CEG-Upstate_LPF 2011 Update - Contracted Thermal Assets - rev 09 27 2011 (2)" xfId="24259" xr:uid="{00000000-0005-0000-0000-0000E04E0000}"/>
    <cellStyle name="_CEG-Upstate_LPF 2011 Update - Merchant Thermal Assets - rev 09 27 2011 (2)" xfId="24260" xr:uid="{00000000-0005-0000-0000-0000E14E0000}"/>
    <cellStyle name="_CEG-Upstate_LTD-FAS 112 Summary" xfId="24261" xr:uid="{00000000-0005-0000-0000-0000E24E0000}"/>
    <cellStyle name="_CEG-Upstate_November 2010 CWIP Curves Genesis Final" xfId="24262" xr:uid="{00000000-0005-0000-0000-0000E34E0000}"/>
    <cellStyle name="_CEG-Upstate_November 2010 CWIP Curves Genesis Final 2" xfId="24263" xr:uid="{00000000-0005-0000-0000-0000E44E0000}"/>
    <cellStyle name="_CEG-Upstate_November 2010 CWIP Curves NEER Final" xfId="24264" xr:uid="{00000000-0005-0000-0000-0000E54E0000}"/>
    <cellStyle name="_CEG-Upstate_November 2010 CWIP Curves NEER Final 2" xfId="24265" xr:uid="{00000000-0005-0000-0000-0000E64E0000}"/>
    <cellStyle name="_CEG-Upstate_November 2010 Termosol CWIP Curves NEER Final" xfId="24266" xr:uid="{00000000-0005-0000-0000-0000E74E0000}"/>
    <cellStyle name="_CEG-Upstate_November 2010 Termosol CWIP Curves NEER Final 2" xfId="24267" xr:uid="{00000000-0005-0000-0000-0000E84E0000}"/>
    <cellStyle name="_CEG-Upstate_Paradise_PV_20100212" xfId="24268" xr:uid="{00000000-0005-0000-0000-0000E94E0000}"/>
    <cellStyle name="_CEG-Upstate_Pro Forma - Alamosa 100MW - rev 03.13.09" xfId="24269" xr:uid="{00000000-0005-0000-0000-0000EA4E0000}"/>
    <cellStyle name="_CEG-Upstate_Pro Forma - Alamosa 100MW - rev 03.13.09 2" xfId="24270" xr:uid="{00000000-0005-0000-0000-0000EB4E0000}"/>
    <cellStyle name="_CEG-Upstate_Pro Forma - Alamosa 100MW - rev 03.13.09 2 2" xfId="24271" xr:uid="{00000000-0005-0000-0000-0000EC4E0000}"/>
    <cellStyle name="_CEG-Upstate_Pro Forma - Alamosa 100MW - rev 03.13.09 3" xfId="24272" xr:uid="{00000000-0005-0000-0000-0000ED4E0000}"/>
    <cellStyle name="_CEG-Upstate_Pro Forma - Alamosa 100MW - rev 03.13.09 4" xfId="24273" xr:uid="{00000000-0005-0000-0000-0000EE4E0000}"/>
    <cellStyle name="_CEG-Upstate_Pro Forma - Alamosa 100MW - rev 03.13.09 4 2" xfId="24274" xr:uid="{00000000-0005-0000-0000-0000EF4E0000}"/>
    <cellStyle name="_CEG-Upstate_Pro Forma - Alamosa 100MW - rev 03.13.09 4 3" xfId="24275" xr:uid="{00000000-0005-0000-0000-0000F04E0000}"/>
    <cellStyle name="_CEG-Upstate_Pro Forma - Alamosa 100MW - rev 03.13.09_Genesis_Bridge_Tab" xfId="24276" xr:uid="{00000000-0005-0000-0000-0000F14E0000}"/>
    <cellStyle name="_CEG-Upstate_Pro Forma - Alamosa 100MW - rev 03.13.09_ToD" xfId="24277" xr:uid="{00000000-0005-0000-0000-0000F24E0000}"/>
    <cellStyle name="_CEG-Upstate_Pro Forma - Alamosa 100MW - rev 03.13.09_ToD 2" xfId="24278" xr:uid="{00000000-0005-0000-0000-0000F34E0000}"/>
    <cellStyle name="_CEG-Upstate_Pro Forma - Alamosa 100MW - rev 03.13.09_ToD 3" xfId="24279" xr:uid="{00000000-0005-0000-0000-0000F44E0000}"/>
    <cellStyle name="_CEG-Upstate_Project Finance Wilton Expansion" xfId="24280" xr:uid="{00000000-0005-0000-0000-0000F54E0000}"/>
    <cellStyle name="_CEG-Upstate_Project Monitoring Paradise Solar revised_October 2010" xfId="24281" xr:uid="{00000000-0005-0000-0000-0000F64E0000}"/>
    <cellStyle name="_CEG-Upstate_Project Monitoring Paradise Solar revised_October 2010 2" xfId="24282" xr:uid="{00000000-0005-0000-0000-0000F74E0000}"/>
    <cellStyle name="_CEG-Upstate_Project Monitoring Paradise Solar revised_October 2010_November 2010 Termosol CWIP Curves NEER Final" xfId="24283" xr:uid="{00000000-0005-0000-0000-0000F84E0000}"/>
    <cellStyle name="_CEG-Upstate_Project Monitoring Paradise Solar revised_October 2010_November 2010 Termosol CWIP Curves NEER Final 2" xfId="24284" xr:uid="{00000000-0005-0000-0000-0000F94E0000}"/>
    <cellStyle name="_CEG-Upstate_Scen" xfId="24285" xr:uid="{00000000-0005-0000-0000-0000FA4E0000}"/>
    <cellStyle name="_CEG-Upstate_Scen 2" xfId="24286" xr:uid="{00000000-0005-0000-0000-0000FB4E0000}"/>
    <cellStyle name="_CEG-Upstate_Scen 2 2" xfId="24287" xr:uid="{00000000-0005-0000-0000-0000FC4E0000}"/>
    <cellStyle name="_CEG-Upstate_Scen 3" xfId="24288" xr:uid="{00000000-0005-0000-0000-0000FD4E0000}"/>
    <cellStyle name="_CEG-Upstate_Scen 4" xfId="24289" xr:uid="{00000000-0005-0000-0000-0000FE4E0000}"/>
    <cellStyle name="_CEG-Upstate_Scen 4 2" xfId="24290" xr:uid="{00000000-0005-0000-0000-0000FF4E0000}"/>
    <cellStyle name="_CEG-Upstate_Scen 4 3" xfId="24291" xr:uid="{00000000-0005-0000-0000-0000004F0000}"/>
    <cellStyle name="_CEG-Upstate_Scen_Genesis_Bridge_Tab" xfId="24292" xr:uid="{00000000-0005-0000-0000-0000014F0000}"/>
    <cellStyle name="_CEG-Upstate_Scen_ToD" xfId="24293" xr:uid="{00000000-0005-0000-0000-0000024F0000}"/>
    <cellStyle name="_CEG-Upstate_Scen_ToD 2" xfId="24294" xr:uid="{00000000-0005-0000-0000-0000034F0000}"/>
    <cellStyle name="_CEG-Upstate_Scen_ToD 3" xfId="24295" xr:uid="{00000000-0005-0000-0000-0000044F0000}"/>
    <cellStyle name="_CEG-Upstate_September 2010 CWIP curves_NextEra" xfId="24296" xr:uid="{00000000-0005-0000-0000-0000054F0000}"/>
    <cellStyle name="_CEG-Upstate_September 2010 CWIP curves_NextEra 2" xfId="24297" xr:uid="{00000000-0005-0000-0000-0000064F0000}"/>
    <cellStyle name="_CEG-Upstate_September 2010 CWIP curves_NextEra_November 2010 Termosol CWIP Curves NEER Final" xfId="24298" xr:uid="{00000000-0005-0000-0000-0000074F0000}"/>
    <cellStyle name="_CEG-Upstate_September 2010 CWIP curves_NextEra_November 2010 Termosol CWIP Curves NEER Final 2" xfId="24299" xr:uid="{00000000-0005-0000-0000-0000084F0000}"/>
    <cellStyle name="_CEG-Upstate_Solar - TOD Calculation Model - rev 04.16.09" xfId="24300" xr:uid="{00000000-0005-0000-0000-0000094F0000}"/>
    <cellStyle name="_CEG-Upstate_Solar - TOD Calculation Model - rev 04.16.09 2" xfId="24301" xr:uid="{00000000-0005-0000-0000-00000A4F0000}"/>
    <cellStyle name="_CEG-Upstate_Solar - TOD Calculation Model - rev 04.16.09 2 2" xfId="24302" xr:uid="{00000000-0005-0000-0000-00000B4F0000}"/>
    <cellStyle name="_CEG-Upstate_Solar - TOD Calculation Model - rev 04.16.09 3" xfId="24303" xr:uid="{00000000-0005-0000-0000-00000C4F0000}"/>
    <cellStyle name="_CEG-Upstate_Solar - TOD Calculation Model - rev 04.16.09 4" xfId="24304" xr:uid="{00000000-0005-0000-0000-00000D4F0000}"/>
    <cellStyle name="_CEG-Upstate_Solar - TOD Calculation Model - rev 04.16.09 4 2" xfId="24305" xr:uid="{00000000-0005-0000-0000-00000E4F0000}"/>
    <cellStyle name="_CEG-Upstate_Solar - TOD Calculation Model - rev 04.16.09 4 3" xfId="24306" xr:uid="{00000000-0005-0000-0000-00000F4F0000}"/>
    <cellStyle name="_CEG-Upstate_Solar - TOD Calculation Model - rev 04.16.09_Genesis_Bridge_Tab" xfId="24307" xr:uid="{00000000-0005-0000-0000-0000104F0000}"/>
    <cellStyle name="_CEG-Upstate_Solar - TOD Calculation Model - rev 04.16.09_ToD" xfId="24308" xr:uid="{00000000-0005-0000-0000-0000114F0000}"/>
    <cellStyle name="_CEG-Upstate_Solar - TOD Calculation Model - rev 04.16.09_ToD 2" xfId="24309" xr:uid="{00000000-0005-0000-0000-0000124F0000}"/>
    <cellStyle name="_CEG-Upstate_Solar - TOD Calculation Model - rev 04.16.09_ToD 3" xfId="24310" xr:uid="{00000000-0005-0000-0000-0000134F0000}"/>
    <cellStyle name="_CEG-Upstate_Solar_Model_ab" xfId="24311" xr:uid="{00000000-0005-0000-0000-0000144F0000}"/>
    <cellStyle name="_CEG-Upstate_Solar_Model_ab 2" xfId="24312" xr:uid="{00000000-0005-0000-0000-0000154F0000}"/>
    <cellStyle name="_CEG-Upstate_Solar_Model_ab 2 2" xfId="24313" xr:uid="{00000000-0005-0000-0000-0000164F0000}"/>
    <cellStyle name="_CEG-Upstate_Solar_Model_ab 3" xfId="24314" xr:uid="{00000000-0005-0000-0000-0000174F0000}"/>
    <cellStyle name="_CEG-Upstate_Solar_Model_ab 4" xfId="24315" xr:uid="{00000000-0005-0000-0000-0000184F0000}"/>
    <cellStyle name="_CEG-Upstate_Solar_Model_ab 4 2" xfId="24316" xr:uid="{00000000-0005-0000-0000-0000194F0000}"/>
    <cellStyle name="_CEG-Upstate_Solar_Model_ab 4 3" xfId="24317" xr:uid="{00000000-0005-0000-0000-00001A4F0000}"/>
    <cellStyle name="_CEG-Upstate_Solar_Model_ab_Genesis_Bridge_Tab" xfId="24318" xr:uid="{00000000-0005-0000-0000-00001B4F0000}"/>
    <cellStyle name="_CEG-Upstate_Solar_Model_ab_ToD" xfId="24319" xr:uid="{00000000-0005-0000-0000-00001C4F0000}"/>
    <cellStyle name="_CEG-Upstate_Solar_Model_ab_ToD 2" xfId="24320" xr:uid="{00000000-0005-0000-0000-00001D4F0000}"/>
    <cellStyle name="_CEG-Upstate_Solar_Model_ab_ToD 3" xfId="24321" xr:uid="{00000000-0005-0000-0000-00001E4F0000}"/>
    <cellStyle name="_CEG-Upstate_Summerhaven CWIP curve Oct_2010" xfId="24322" xr:uid="{00000000-0005-0000-0000-00001F4F0000}"/>
    <cellStyle name="_CEG-Upstate_Summerhaven CWIP curve Oct_2010 2" xfId="24323" xr:uid="{00000000-0005-0000-0000-0000204F0000}"/>
    <cellStyle name="_CEG-Upstate_Summerhaven CWIP curve Oct_2010_November 2010 Termosol CWIP Curves NEER Final" xfId="24324" xr:uid="{00000000-0005-0000-0000-0000214F0000}"/>
    <cellStyle name="_CEG-Upstate_Summerhaven CWIP curve Oct_2010_November 2010 Termosol CWIP Curves NEER Final 2" xfId="24325" xr:uid="{00000000-0005-0000-0000-0000224F0000}"/>
    <cellStyle name="_CEG-Upstate_Tax" xfId="24326" xr:uid="{00000000-0005-0000-0000-0000234F0000}"/>
    <cellStyle name="_CEG-Upstate_ToD" xfId="24327" xr:uid="{00000000-0005-0000-0000-0000244F0000}"/>
    <cellStyle name="_CEG-Upstate_ToD 2" xfId="24328" xr:uid="{00000000-0005-0000-0000-0000254F0000}"/>
    <cellStyle name="_CEG-Upstate_ToD 3" xfId="24329" xr:uid="{00000000-0005-0000-0000-0000264F0000}"/>
    <cellStyle name="_CEG-Upstate_tx financing revs" xfId="24330" xr:uid="{00000000-0005-0000-0000-0000274F0000}"/>
    <cellStyle name="_CEG-Upstate_WACC_Calc_Sheet" xfId="24331" xr:uid="{00000000-0005-0000-0000-0000284F0000}"/>
    <cellStyle name="_CEG-Upstate_WACC_Calc_Sheet 2" xfId="24332" xr:uid="{00000000-0005-0000-0000-0000294F0000}"/>
    <cellStyle name="_CEG-Upstate_WACC_Calc_Sheet 2 2" xfId="24333" xr:uid="{00000000-0005-0000-0000-00002A4F0000}"/>
    <cellStyle name="_CEG-Upstate_WACC_Calc_Sheet 3" xfId="24334" xr:uid="{00000000-0005-0000-0000-00002B4F0000}"/>
    <cellStyle name="_CEG-Upstate_WACC_Calc_Sheet 4" xfId="24335" xr:uid="{00000000-0005-0000-0000-00002C4F0000}"/>
    <cellStyle name="_CEG-Upstate_WACC_Calc_Sheet 4 2" xfId="24336" xr:uid="{00000000-0005-0000-0000-00002D4F0000}"/>
    <cellStyle name="_CEG-Upstate_WACC_Calc_Sheet 4 3" xfId="24337" xr:uid="{00000000-0005-0000-0000-00002E4F0000}"/>
    <cellStyle name="_CEG-Upstate_WACC_Calc_Sheet_Genesis_Bridge_Tab" xfId="24338" xr:uid="{00000000-0005-0000-0000-00002F4F0000}"/>
    <cellStyle name="_CEG-Upstate_WACC_Calc_Sheet_ToD" xfId="24339" xr:uid="{00000000-0005-0000-0000-0000304F0000}"/>
    <cellStyle name="_CEG-Upstate_WACC_Calc_Sheet_ToD 2" xfId="24340" xr:uid="{00000000-0005-0000-0000-0000314F0000}"/>
    <cellStyle name="_CEG-Upstate_WACC_Calc_Sheet_ToD 3" xfId="24341" xr:uid="{00000000-0005-0000-0000-0000324F0000}"/>
    <cellStyle name="_CEG-Upstate_Word_Outputs_2009_09_12" xfId="24342" xr:uid="{00000000-0005-0000-0000-0000334F0000}"/>
    <cellStyle name="_x0013__Central States Wind Model 02-06-2010" xfId="24343" xr:uid="{00000000-0005-0000-0000-0000344F0000}"/>
    <cellStyle name="_x0013__Central States Wind Model 02-06-2010 2" xfId="24344" xr:uid="{00000000-0005-0000-0000-0000354F0000}"/>
    <cellStyle name="_x0013__Central States Wind Model 02-08-2010" xfId="24345" xr:uid="{00000000-0005-0000-0000-0000364F0000}"/>
    <cellStyle name="_x0013__Central States Wind Model 02-08-2010 2" xfId="24346" xr:uid="{00000000-0005-0000-0000-0000374F0000}"/>
    <cellStyle name="_x0013__Central States Wind Model 02-09-2010 v2" xfId="24347" xr:uid="{00000000-0005-0000-0000-0000384F0000}"/>
    <cellStyle name="_x0013__Central States Wind Model 02-09-2010 v2 2" xfId="24348" xr:uid="{00000000-0005-0000-0000-0000394F0000}"/>
    <cellStyle name="_CFO Package - Blue Star - rev 05.23.06" xfId="24349" xr:uid="{00000000-0005-0000-0000-00003A4F0000}"/>
    <cellStyle name="_CFO Package - Blue Star - rev 05.23.06 2" xfId="24350" xr:uid="{00000000-0005-0000-0000-00003B4F0000}"/>
    <cellStyle name="_CFO Package - Blue Star - rev 05.23.06 2 2" xfId="24351" xr:uid="{00000000-0005-0000-0000-00003C4F0000}"/>
    <cellStyle name="_CFO Package - Blue Star - rev 05.23.06 3" xfId="24352" xr:uid="{00000000-0005-0000-0000-00003D4F0000}"/>
    <cellStyle name="_CFO Package - Blue Star - rev 05.23.06 3 2" xfId="24353" xr:uid="{00000000-0005-0000-0000-00003E4F0000}"/>
    <cellStyle name="_CFO Package - Blue Star - rev 05.23.06 4" xfId="24354" xr:uid="{00000000-0005-0000-0000-00003F4F0000}"/>
    <cellStyle name="_CFO Package - Blue Star - rev 05.23.06 4 2" xfId="24355" xr:uid="{00000000-0005-0000-0000-0000404F0000}"/>
    <cellStyle name="_CFO Package - Blue Star - rev 05.23.06 4 3" xfId="24356" xr:uid="{00000000-0005-0000-0000-0000414F0000}"/>
    <cellStyle name="_CFO Package - Blue Star - rev 05.23.06 5" xfId="24357" xr:uid="{00000000-0005-0000-0000-0000424F0000}"/>
    <cellStyle name="_CFO Package - Blue Star - rev 05.23.06 5 2" xfId="24358" xr:uid="{00000000-0005-0000-0000-0000434F0000}"/>
    <cellStyle name="_CFO Package - Blue Star - rev 05.23.06 6" xfId="24359" xr:uid="{00000000-0005-0000-0000-0000444F0000}"/>
    <cellStyle name="_CFO Package - Blue Star - rev 05.23.06_Consolidated Summary Living ProForma_2011_DRAFT" xfId="24360" xr:uid="{00000000-0005-0000-0000-0000454F0000}"/>
    <cellStyle name="_CFO Package - Blue Star - rev 05.23.06_Consolidated Summary Living ProForma_2011_Paste Special" xfId="24361" xr:uid="{00000000-0005-0000-0000-0000464F0000}"/>
    <cellStyle name="_CFO Package - Blue Star - rev 05.23.06_Copy of South TX GenTie  0.8x Sale12-31-09 COD BASE CASEvBOD" xfId="24362" xr:uid="{00000000-0005-0000-0000-0000474F0000}"/>
    <cellStyle name="_CFO Package - Blue Star - rev 05.23.06_Genesis_Bridge_Tab" xfId="24363" xr:uid="{00000000-0005-0000-0000-0000484F0000}"/>
    <cellStyle name="_CFO Package - Blue Star - rev 05.23.06_HWBA UM NPV  IRR Analysis finance at cost share may 2011" xfId="24364" xr:uid="{00000000-0005-0000-0000-0000494F0000}"/>
    <cellStyle name="_CFO Package - Blue Star - rev 05.23.06_Inputs" xfId="24365" xr:uid="{00000000-0005-0000-0000-00004A4F0000}"/>
    <cellStyle name="_CFO Package - Blue Star - rev 05.23.06_Inputs 2" xfId="24366" xr:uid="{00000000-0005-0000-0000-00004B4F0000}"/>
    <cellStyle name="_CFO Package - Blue Star - rev 05.23.06_ToD" xfId="24367" xr:uid="{00000000-0005-0000-0000-00004C4F0000}"/>
    <cellStyle name="_CFO Package - Blue Star - rev 05.23.06_ToD 2" xfId="24368" xr:uid="{00000000-0005-0000-0000-00004D4F0000}"/>
    <cellStyle name="_CFO Package - Blue Star - rev 05.23.06_ToD 3" xfId="24369" xr:uid="{00000000-0005-0000-0000-00004E4F0000}"/>
    <cellStyle name="_CH REV" xfId="24370" xr:uid="{00000000-0005-0000-0000-00004F4F0000}"/>
    <cellStyle name="_Changes since previous run" xfId="24371" xr:uid="{00000000-0005-0000-0000-0000504F0000}"/>
    <cellStyle name="_Changes since previous run 2" xfId="24372" xr:uid="{00000000-0005-0000-0000-0000514F0000}"/>
    <cellStyle name="_Changes since previous run 2 2" xfId="24373" xr:uid="{00000000-0005-0000-0000-0000524F0000}"/>
    <cellStyle name="_Changes since previous run 3" xfId="24374" xr:uid="{00000000-0005-0000-0000-0000534F0000}"/>
    <cellStyle name="_Changes since previous run 3 2" xfId="24375" xr:uid="{00000000-0005-0000-0000-0000544F0000}"/>
    <cellStyle name="_Changes since previous run 4" xfId="24376" xr:uid="{00000000-0005-0000-0000-0000554F0000}"/>
    <cellStyle name="_Changes since previous run 4 2" xfId="24377" xr:uid="{00000000-0005-0000-0000-0000564F0000}"/>
    <cellStyle name="_Changes since previous run 4 3" xfId="24378" xr:uid="{00000000-0005-0000-0000-0000574F0000}"/>
    <cellStyle name="_Changes since previous run 5" xfId="24379" xr:uid="{00000000-0005-0000-0000-0000584F0000}"/>
    <cellStyle name="_Changes since previous run 5 2" xfId="24380" xr:uid="{00000000-0005-0000-0000-0000594F0000}"/>
    <cellStyle name="_Changes since previous run 6" xfId="24381" xr:uid="{00000000-0005-0000-0000-00005A4F0000}"/>
    <cellStyle name="_Changes since previous run_AEP_PV_20100112" xfId="24382" xr:uid="{00000000-0005-0000-0000-00005B4F0000}"/>
    <cellStyle name="_Changes since previous run_August 2010 CWIP curves_NextEra" xfId="24383" xr:uid="{00000000-0005-0000-0000-00005C4F0000}"/>
    <cellStyle name="_Changes since previous run_August 2010 CWIP curves_NextEra 2" xfId="24384" xr:uid="{00000000-0005-0000-0000-00005D4F0000}"/>
    <cellStyle name="_Changes since previous run_August 2010 CWIP curves_NextEra_November 2010 Termosol CWIP Curves NEER Final" xfId="24385" xr:uid="{00000000-0005-0000-0000-00005E4F0000}"/>
    <cellStyle name="_Changes since previous run_August 2010 CWIP curves_NextEra_November 2010 Termosol CWIP Curves NEER Final 2" xfId="24386" xr:uid="{00000000-0005-0000-0000-00005F4F0000}"/>
    <cellStyle name="_Changes since previous run_Budget Support 2012-09 2013-15 Benefit Programs v5 with NEER Barg Update" xfId="24387" xr:uid="{00000000-0005-0000-0000-0000604F0000}"/>
    <cellStyle name="_Changes since previous run_Capital Prov 1Q10" xfId="24388" xr:uid="{00000000-0005-0000-0000-0000614F0000}"/>
    <cellStyle name="_Changes since previous run_Capital Prov 1Q10 2" xfId="24389" xr:uid="{00000000-0005-0000-0000-0000624F0000}"/>
    <cellStyle name="_Changes since previous run_Capital Prov 1Q10_March_LTD_Premium" xfId="24390" xr:uid="{00000000-0005-0000-0000-0000634F0000}"/>
    <cellStyle name="_Changes since previous run_Capital Prov 1Q10_Nov Self Admin LTD Income Premium - CIGNA" xfId="24391" xr:uid="{00000000-0005-0000-0000-0000644F0000}"/>
    <cellStyle name="_Changes since previous run_Capital Prov 1Q10_Summary Unrounded" xfId="24392" xr:uid="{00000000-0005-0000-0000-0000654F0000}"/>
    <cellStyle name="_Changes since previous run_Cherokee 2010 - 2014 Budget Forecast" xfId="24393" xr:uid="{00000000-0005-0000-0000-0000664F0000}"/>
    <cellStyle name="_Changes since previous run_Cimarron O&amp;M_05-24-2012" xfId="24394" xr:uid="{00000000-0005-0000-0000-0000674F0000}"/>
    <cellStyle name="_Changes since previous run_Consolidated Summary Living ProForma_2011_DRAFT" xfId="24395" xr:uid="{00000000-0005-0000-0000-0000684F0000}"/>
    <cellStyle name="_Changes since previous run_Consolidated Summary Living ProForma_2011_Paste Special" xfId="24396" xr:uid="{00000000-0005-0000-0000-0000694F0000}"/>
    <cellStyle name="_Changes since previous run_Copy of South TX GenTie  0.8x Sale12-31-09 COD BASE CASEvBOD" xfId="24397" xr:uid="{00000000-0005-0000-0000-00006A4F0000}"/>
    <cellStyle name="_Changes since previous run_Copy of Wilton Expansion_Opcom_XLE_49.5MW_2-23-08_(Stimulus)" xfId="24398" xr:uid="{00000000-0005-0000-0000-00006B4F0000}"/>
    <cellStyle name="_Changes since previous run_CWIP Termosol 1" xfId="24399" xr:uid="{00000000-0005-0000-0000-00006C4F0000}"/>
    <cellStyle name="_Changes since previous run_CWIP Termosol 1 2" xfId="24400" xr:uid="{00000000-0005-0000-0000-00006D4F0000}"/>
    <cellStyle name="_Changes since previous run_CWIP Termosol 2" xfId="24401" xr:uid="{00000000-0005-0000-0000-00006E4F0000}"/>
    <cellStyle name="_Changes since previous run_CWIP Termosol 2 2" xfId="24402" xr:uid="{00000000-0005-0000-0000-00006F4F0000}"/>
    <cellStyle name="_Changes since previous run_Day County" xfId="24403" xr:uid="{00000000-0005-0000-0000-0000704F0000}"/>
    <cellStyle name="_Changes since previous run_Distribution Date Calc" xfId="24404" xr:uid="{00000000-0005-0000-0000-0000714F0000}"/>
    <cellStyle name="_Changes since previous run_Expenses" xfId="24405" xr:uid="{00000000-0005-0000-0000-0000724F0000}"/>
    <cellStyle name="_Changes since previous run_FAS 106 subsidy 2010" xfId="24406" xr:uid="{00000000-0005-0000-0000-0000734F0000}"/>
    <cellStyle name="_Changes since previous run_FAS 106 subsidy 2010 2" xfId="24407" xr:uid="{00000000-0005-0000-0000-0000744F0000}"/>
    <cellStyle name="_Changes since previous run_FAS 106 subsidy 2010_March_LTD_Premium" xfId="24408" xr:uid="{00000000-0005-0000-0000-0000754F0000}"/>
    <cellStyle name="_Changes since previous run_FAS 106 subsidy 2010_Nov Self Admin LTD Income Premium - CIGNA" xfId="24409" xr:uid="{00000000-0005-0000-0000-0000764F0000}"/>
    <cellStyle name="_Changes since previous run_FAS 106 subsidy 2010_Summary Unrounded" xfId="24410" xr:uid="{00000000-0005-0000-0000-0000774F0000}"/>
    <cellStyle name="_Changes since previous run_FinSum" xfId="24411" xr:uid="{00000000-0005-0000-0000-0000784F0000}"/>
    <cellStyle name="_Changes since previous run_FinSum 2" xfId="24412" xr:uid="{00000000-0005-0000-0000-0000794F0000}"/>
    <cellStyle name="_Changes since previous run_FinSum 2 2" xfId="24413" xr:uid="{00000000-0005-0000-0000-00007A4F0000}"/>
    <cellStyle name="_Changes since previous run_FinSum 3" xfId="24414" xr:uid="{00000000-0005-0000-0000-00007B4F0000}"/>
    <cellStyle name="_Changes since previous run_FinSum 4" xfId="24415" xr:uid="{00000000-0005-0000-0000-00007C4F0000}"/>
    <cellStyle name="_Changes since previous run_FinSum 4 2" xfId="24416" xr:uid="{00000000-0005-0000-0000-00007D4F0000}"/>
    <cellStyle name="_Changes since previous run_FinSum 4 3" xfId="24417" xr:uid="{00000000-0005-0000-0000-00007E4F0000}"/>
    <cellStyle name="_Changes since previous run_FinSum_Genesis_Bridge_Tab" xfId="24418" xr:uid="{00000000-0005-0000-0000-00007F4F0000}"/>
    <cellStyle name="_Changes since previous run_FinSum_ToD" xfId="24419" xr:uid="{00000000-0005-0000-0000-0000804F0000}"/>
    <cellStyle name="_Changes since previous run_FinSum_ToD 2" xfId="24420" xr:uid="{00000000-0005-0000-0000-0000814F0000}"/>
    <cellStyle name="_Changes since previous run_FinSum_ToD 3" xfId="24421" xr:uid="{00000000-0005-0000-0000-0000824F0000}"/>
    <cellStyle name="_Changes since previous run_Genesis PGE 250MW_20081119A" xfId="24422" xr:uid="{00000000-0005-0000-0000-0000834F0000}"/>
    <cellStyle name="_Changes since previous run_Genesis_Bridge_Tab" xfId="24423" xr:uid="{00000000-0005-0000-0000-0000844F0000}"/>
    <cellStyle name="_Changes since previous run_HWBA UM NPV  IRR Analysis finance at cost share may 2011" xfId="24424" xr:uid="{00000000-0005-0000-0000-0000854F0000}"/>
    <cellStyle name="_Changes since previous run_Input" xfId="24425" xr:uid="{00000000-0005-0000-0000-0000864F0000}"/>
    <cellStyle name="_Changes since previous run_Input 2" xfId="24426" xr:uid="{00000000-0005-0000-0000-0000874F0000}"/>
    <cellStyle name="_Changes since previous run_Inputs" xfId="24427" xr:uid="{00000000-0005-0000-0000-0000884F0000}"/>
    <cellStyle name="_Changes since previous run_Inputs 2" xfId="24428" xr:uid="{00000000-0005-0000-0000-0000894F0000}"/>
    <cellStyle name="_Changes since previous run_LPF 2011 Update - Contracted Thermal Assets - rev 09 27 2011" xfId="24429" xr:uid="{00000000-0005-0000-0000-00008A4F0000}"/>
    <cellStyle name="_Changes since previous run_LPF 2011 Update - Contracted Thermal Assets - rev 09 27 2011 (2)" xfId="24430" xr:uid="{00000000-0005-0000-0000-00008B4F0000}"/>
    <cellStyle name="_Changes since previous run_LPF 2011 Update - Merchant Thermal Assets - rev 09 27 2011 (2)" xfId="24431" xr:uid="{00000000-0005-0000-0000-00008C4F0000}"/>
    <cellStyle name="_Changes since previous run_LTD-FAS 112 Summary" xfId="24432" xr:uid="{00000000-0005-0000-0000-00008D4F0000}"/>
    <cellStyle name="_Changes since previous run_Majestic II 2013 - 2042 Property Tax Forecast est" xfId="24433" xr:uid="{00000000-0005-0000-0000-00008E4F0000}"/>
    <cellStyle name="_Changes since previous run_McCoy 250 MW Yingli 280W T-0 NextEra PVO&amp;M Budget (NEW RAMP)_2010-12-10" xfId="24434" xr:uid="{00000000-0005-0000-0000-00008F4F0000}"/>
    <cellStyle name="_Changes since previous run_McCoy 250 MW Yingli 280W T-0 NextEra PVO&amp;M Budget (NEW RAMP)_2010-12-6" xfId="24435" xr:uid="{00000000-0005-0000-0000-0000904F0000}"/>
    <cellStyle name="_Changes since previous run_November 2010 CWIP Curves Genesis Final" xfId="24436" xr:uid="{00000000-0005-0000-0000-0000914F0000}"/>
    <cellStyle name="_Changes since previous run_November 2010 CWIP Curves Genesis Final 2" xfId="24437" xr:uid="{00000000-0005-0000-0000-0000924F0000}"/>
    <cellStyle name="_Changes since previous run_November 2010 CWIP Curves NEER Final" xfId="24438" xr:uid="{00000000-0005-0000-0000-0000934F0000}"/>
    <cellStyle name="_Changes since previous run_November 2010 CWIP Curves NEER Final 2" xfId="24439" xr:uid="{00000000-0005-0000-0000-0000944F0000}"/>
    <cellStyle name="_Changes since previous run_November 2010 Termosol CWIP Curves NEER Final" xfId="24440" xr:uid="{00000000-0005-0000-0000-0000954F0000}"/>
    <cellStyle name="_Changes since previous run_November 2010 Termosol CWIP Curves NEER Final 2" xfId="24441" xr:uid="{00000000-0005-0000-0000-0000964F0000}"/>
    <cellStyle name="_Changes since previous run_Paradise_PV_20100212" xfId="24442" xr:uid="{00000000-0005-0000-0000-0000974F0000}"/>
    <cellStyle name="_Changes since previous run_Pro Forma - Alamosa 100MW - rev 03.13.09" xfId="24443" xr:uid="{00000000-0005-0000-0000-0000984F0000}"/>
    <cellStyle name="_Changes since previous run_Pro Forma - Alamosa 100MW - rev 03.13.09 2" xfId="24444" xr:uid="{00000000-0005-0000-0000-0000994F0000}"/>
    <cellStyle name="_Changes since previous run_Pro Forma - Alamosa 100MW - rev 03.13.09 2 2" xfId="24445" xr:uid="{00000000-0005-0000-0000-00009A4F0000}"/>
    <cellStyle name="_Changes since previous run_Pro Forma - Alamosa 100MW - rev 03.13.09 3" xfId="24446" xr:uid="{00000000-0005-0000-0000-00009B4F0000}"/>
    <cellStyle name="_Changes since previous run_Pro Forma - Alamosa 100MW - rev 03.13.09 4" xfId="24447" xr:uid="{00000000-0005-0000-0000-00009C4F0000}"/>
    <cellStyle name="_Changes since previous run_Pro Forma - Alamosa 100MW - rev 03.13.09 4 2" xfId="24448" xr:uid="{00000000-0005-0000-0000-00009D4F0000}"/>
    <cellStyle name="_Changes since previous run_Pro Forma - Alamosa 100MW - rev 03.13.09 4 3" xfId="24449" xr:uid="{00000000-0005-0000-0000-00009E4F0000}"/>
    <cellStyle name="_Changes since previous run_Pro Forma - Alamosa 100MW - rev 03.13.09_Genesis_Bridge_Tab" xfId="24450" xr:uid="{00000000-0005-0000-0000-00009F4F0000}"/>
    <cellStyle name="_Changes since previous run_Pro Forma - Alamosa 100MW - rev 03.13.09_ToD" xfId="24451" xr:uid="{00000000-0005-0000-0000-0000A04F0000}"/>
    <cellStyle name="_Changes since previous run_Pro Forma - Alamosa 100MW - rev 03.13.09_ToD 2" xfId="24452" xr:uid="{00000000-0005-0000-0000-0000A14F0000}"/>
    <cellStyle name="_Changes since previous run_Pro Forma - Alamosa 100MW - rev 03.13.09_ToD 3" xfId="24453" xr:uid="{00000000-0005-0000-0000-0000A24F0000}"/>
    <cellStyle name="_Changes since previous run_Project Finance Wilton Expansion" xfId="24454" xr:uid="{00000000-0005-0000-0000-0000A34F0000}"/>
    <cellStyle name="_Changes since previous run_Project Monitoring Paradise Solar revised_October 2010" xfId="24455" xr:uid="{00000000-0005-0000-0000-0000A44F0000}"/>
    <cellStyle name="_Changes since previous run_Project Monitoring Paradise Solar revised_October 2010 2" xfId="24456" xr:uid="{00000000-0005-0000-0000-0000A54F0000}"/>
    <cellStyle name="_Changes since previous run_Project Monitoring Paradise Solar revised_October 2010_November 2010 Termosol CWIP Curves NEER Final" xfId="24457" xr:uid="{00000000-0005-0000-0000-0000A64F0000}"/>
    <cellStyle name="_Changes since previous run_Project Monitoring Paradise Solar revised_October 2010_November 2010 Termosol CWIP Curves NEER Final 2" xfId="24458" xr:uid="{00000000-0005-0000-0000-0000A74F0000}"/>
    <cellStyle name="_Changes since previous run_Scen" xfId="24459" xr:uid="{00000000-0005-0000-0000-0000A84F0000}"/>
    <cellStyle name="_Changes since previous run_Scen 2" xfId="24460" xr:uid="{00000000-0005-0000-0000-0000A94F0000}"/>
    <cellStyle name="_Changes since previous run_Scen 2 2" xfId="24461" xr:uid="{00000000-0005-0000-0000-0000AA4F0000}"/>
    <cellStyle name="_Changes since previous run_Scen 3" xfId="24462" xr:uid="{00000000-0005-0000-0000-0000AB4F0000}"/>
    <cellStyle name="_Changes since previous run_Scen 4" xfId="24463" xr:uid="{00000000-0005-0000-0000-0000AC4F0000}"/>
    <cellStyle name="_Changes since previous run_Scen 4 2" xfId="24464" xr:uid="{00000000-0005-0000-0000-0000AD4F0000}"/>
    <cellStyle name="_Changes since previous run_Scen 4 3" xfId="24465" xr:uid="{00000000-0005-0000-0000-0000AE4F0000}"/>
    <cellStyle name="_Changes since previous run_Scen_Genesis_Bridge_Tab" xfId="24466" xr:uid="{00000000-0005-0000-0000-0000AF4F0000}"/>
    <cellStyle name="_Changes since previous run_Scen_ToD" xfId="24467" xr:uid="{00000000-0005-0000-0000-0000B04F0000}"/>
    <cellStyle name="_Changes since previous run_Scen_ToD 2" xfId="24468" xr:uid="{00000000-0005-0000-0000-0000B14F0000}"/>
    <cellStyle name="_Changes since previous run_Scen_ToD 3" xfId="24469" xr:uid="{00000000-0005-0000-0000-0000B24F0000}"/>
    <cellStyle name="_Changes since previous run_September 2010 CWIP curves_NextEra" xfId="24470" xr:uid="{00000000-0005-0000-0000-0000B34F0000}"/>
    <cellStyle name="_Changes since previous run_September 2010 CWIP curves_NextEra 2" xfId="24471" xr:uid="{00000000-0005-0000-0000-0000B44F0000}"/>
    <cellStyle name="_Changes since previous run_September 2010 CWIP curves_NextEra_November 2010 Termosol CWIP Curves NEER Final" xfId="24472" xr:uid="{00000000-0005-0000-0000-0000B54F0000}"/>
    <cellStyle name="_Changes since previous run_September 2010 CWIP curves_NextEra_November 2010 Termosol CWIP Curves NEER Final 2" xfId="24473" xr:uid="{00000000-0005-0000-0000-0000B64F0000}"/>
    <cellStyle name="_Changes since previous run_Solar - TOD Calculation Model - rev 04.16.09" xfId="24474" xr:uid="{00000000-0005-0000-0000-0000B74F0000}"/>
    <cellStyle name="_Changes since previous run_Solar - TOD Calculation Model - rev 04.16.09 2" xfId="24475" xr:uid="{00000000-0005-0000-0000-0000B84F0000}"/>
    <cellStyle name="_Changes since previous run_Solar - TOD Calculation Model - rev 04.16.09 2 2" xfId="24476" xr:uid="{00000000-0005-0000-0000-0000B94F0000}"/>
    <cellStyle name="_Changes since previous run_Solar - TOD Calculation Model - rev 04.16.09 3" xfId="24477" xr:uid="{00000000-0005-0000-0000-0000BA4F0000}"/>
    <cellStyle name="_Changes since previous run_Solar - TOD Calculation Model - rev 04.16.09 4" xfId="24478" xr:uid="{00000000-0005-0000-0000-0000BB4F0000}"/>
    <cellStyle name="_Changes since previous run_Solar - TOD Calculation Model - rev 04.16.09 4 2" xfId="24479" xr:uid="{00000000-0005-0000-0000-0000BC4F0000}"/>
    <cellStyle name="_Changes since previous run_Solar - TOD Calculation Model - rev 04.16.09 4 3" xfId="24480" xr:uid="{00000000-0005-0000-0000-0000BD4F0000}"/>
    <cellStyle name="_Changes since previous run_Solar - TOD Calculation Model - rev 04.16.09_Genesis_Bridge_Tab" xfId="24481" xr:uid="{00000000-0005-0000-0000-0000BE4F0000}"/>
    <cellStyle name="_Changes since previous run_Solar - TOD Calculation Model - rev 04.16.09_ToD" xfId="24482" xr:uid="{00000000-0005-0000-0000-0000BF4F0000}"/>
    <cellStyle name="_Changes since previous run_Solar - TOD Calculation Model - rev 04.16.09_ToD 2" xfId="24483" xr:uid="{00000000-0005-0000-0000-0000C04F0000}"/>
    <cellStyle name="_Changes since previous run_Solar - TOD Calculation Model - rev 04.16.09_ToD 3" xfId="24484" xr:uid="{00000000-0005-0000-0000-0000C14F0000}"/>
    <cellStyle name="_Changes since previous run_Solar_Model_ab" xfId="24485" xr:uid="{00000000-0005-0000-0000-0000C24F0000}"/>
    <cellStyle name="_Changes since previous run_Solar_Model_ab 2" xfId="24486" xr:uid="{00000000-0005-0000-0000-0000C34F0000}"/>
    <cellStyle name="_Changes since previous run_Solar_Model_ab 2 2" xfId="24487" xr:uid="{00000000-0005-0000-0000-0000C44F0000}"/>
    <cellStyle name="_Changes since previous run_Solar_Model_ab 3" xfId="24488" xr:uid="{00000000-0005-0000-0000-0000C54F0000}"/>
    <cellStyle name="_Changes since previous run_Solar_Model_ab 4" xfId="24489" xr:uid="{00000000-0005-0000-0000-0000C64F0000}"/>
    <cellStyle name="_Changes since previous run_Solar_Model_ab 4 2" xfId="24490" xr:uid="{00000000-0005-0000-0000-0000C74F0000}"/>
    <cellStyle name="_Changes since previous run_Solar_Model_ab 4 3" xfId="24491" xr:uid="{00000000-0005-0000-0000-0000C84F0000}"/>
    <cellStyle name="_Changes since previous run_Solar_Model_ab_Genesis_Bridge_Tab" xfId="24492" xr:uid="{00000000-0005-0000-0000-0000C94F0000}"/>
    <cellStyle name="_Changes since previous run_Solar_Model_ab_ToD" xfId="24493" xr:uid="{00000000-0005-0000-0000-0000CA4F0000}"/>
    <cellStyle name="_Changes since previous run_Solar_Model_ab_ToD 2" xfId="24494" xr:uid="{00000000-0005-0000-0000-0000CB4F0000}"/>
    <cellStyle name="_Changes since previous run_Solar_Model_ab_ToD 3" xfId="24495" xr:uid="{00000000-0005-0000-0000-0000CC4F0000}"/>
    <cellStyle name="_Changes since previous run_Summerhaven CWIP curve Oct_2010" xfId="24496" xr:uid="{00000000-0005-0000-0000-0000CD4F0000}"/>
    <cellStyle name="_Changes since previous run_Summerhaven CWIP curve Oct_2010 2" xfId="24497" xr:uid="{00000000-0005-0000-0000-0000CE4F0000}"/>
    <cellStyle name="_Changes since previous run_Summerhaven CWIP curve Oct_2010_November 2010 Termosol CWIP Curves NEER Final" xfId="24498" xr:uid="{00000000-0005-0000-0000-0000CF4F0000}"/>
    <cellStyle name="_Changes since previous run_Summerhaven CWIP curve Oct_2010_November 2010 Termosol CWIP Curves NEER Final 2" xfId="24499" xr:uid="{00000000-0005-0000-0000-0000D04F0000}"/>
    <cellStyle name="_Changes since previous run_Tax" xfId="24500" xr:uid="{00000000-0005-0000-0000-0000D14F0000}"/>
    <cellStyle name="_Changes since previous run_ToD" xfId="24501" xr:uid="{00000000-0005-0000-0000-0000D24F0000}"/>
    <cellStyle name="_Changes since previous run_ToD 2" xfId="24502" xr:uid="{00000000-0005-0000-0000-0000D34F0000}"/>
    <cellStyle name="_Changes since previous run_ToD 3" xfId="24503" xr:uid="{00000000-0005-0000-0000-0000D44F0000}"/>
    <cellStyle name="_Changes since previous run_WACC_Calc_Sheet" xfId="24504" xr:uid="{00000000-0005-0000-0000-0000D54F0000}"/>
    <cellStyle name="_Changes since previous run_WACC_Calc_Sheet 2" xfId="24505" xr:uid="{00000000-0005-0000-0000-0000D64F0000}"/>
    <cellStyle name="_Changes since previous run_WACC_Calc_Sheet 2 2" xfId="24506" xr:uid="{00000000-0005-0000-0000-0000D74F0000}"/>
    <cellStyle name="_Changes since previous run_WACC_Calc_Sheet 3" xfId="24507" xr:uid="{00000000-0005-0000-0000-0000D84F0000}"/>
    <cellStyle name="_Changes since previous run_WACC_Calc_Sheet 4" xfId="24508" xr:uid="{00000000-0005-0000-0000-0000D94F0000}"/>
    <cellStyle name="_Changes since previous run_WACC_Calc_Sheet 4 2" xfId="24509" xr:uid="{00000000-0005-0000-0000-0000DA4F0000}"/>
    <cellStyle name="_Changes since previous run_WACC_Calc_Sheet 4 3" xfId="24510" xr:uid="{00000000-0005-0000-0000-0000DB4F0000}"/>
    <cellStyle name="_Changes since previous run_WACC_Calc_Sheet_Genesis_Bridge_Tab" xfId="24511" xr:uid="{00000000-0005-0000-0000-0000DC4F0000}"/>
    <cellStyle name="_Changes since previous run_WACC_Calc_Sheet_ToD" xfId="24512" xr:uid="{00000000-0005-0000-0000-0000DD4F0000}"/>
    <cellStyle name="_Changes since previous run_WACC_Calc_Sheet_ToD 2" xfId="24513" xr:uid="{00000000-0005-0000-0000-0000DE4F0000}"/>
    <cellStyle name="_Changes since previous run_WACC_Calc_Sheet_ToD 3" xfId="24514" xr:uid="{00000000-0005-0000-0000-0000DF4F0000}"/>
    <cellStyle name="_Changes since previous run_Word_Outputs_2009_09_12" xfId="24515" xr:uid="{00000000-0005-0000-0000-0000E04F0000}"/>
    <cellStyle name="_Changes to Annual Vectors" xfId="24516" xr:uid="{00000000-0005-0000-0000-0000E14F0000}"/>
    <cellStyle name="_Changes to Annual Vectors 2" xfId="24517" xr:uid="{00000000-0005-0000-0000-0000E24F0000}"/>
    <cellStyle name="_Changes to Annual Vectors 2 2" xfId="24518" xr:uid="{00000000-0005-0000-0000-0000E34F0000}"/>
    <cellStyle name="_Changes to Annual Vectors 3" xfId="24519" xr:uid="{00000000-0005-0000-0000-0000E44F0000}"/>
    <cellStyle name="_Changes to Annual Vectors 3 2" xfId="24520" xr:uid="{00000000-0005-0000-0000-0000E54F0000}"/>
    <cellStyle name="_Changes to Annual Vectors 4" xfId="24521" xr:uid="{00000000-0005-0000-0000-0000E64F0000}"/>
    <cellStyle name="_Changes to Annual Vectors 4 2" xfId="24522" xr:uid="{00000000-0005-0000-0000-0000E74F0000}"/>
    <cellStyle name="_Changes to Annual Vectors 4 3" xfId="24523" xr:uid="{00000000-0005-0000-0000-0000E84F0000}"/>
    <cellStyle name="_Changes to Annual Vectors 5" xfId="24524" xr:uid="{00000000-0005-0000-0000-0000E94F0000}"/>
    <cellStyle name="_Changes to Annual Vectors 5 2" xfId="24525" xr:uid="{00000000-0005-0000-0000-0000EA4F0000}"/>
    <cellStyle name="_Changes to Annual Vectors 6" xfId="24526" xr:uid="{00000000-0005-0000-0000-0000EB4F0000}"/>
    <cellStyle name="_Changes to Annual Vectors_August 2010 CWIP curves_NextEra" xfId="24527" xr:uid="{00000000-0005-0000-0000-0000EC4F0000}"/>
    <cellStyle name="_Changes to Annual Vectors_August 2010 CWIP curves_NextEra 2" xfId="24528" xr:uid="{00000000-0005-0000-0000-0000ED4F0000}"/>
    <cellStyle name="_Changes to Annual Vectors_August 2010 CWIP curves_NextEra_November 2010 Termosol CWIP Curves NEER Final" xfId="24529" xr:uid="{00000000-0005-0000-0000-0000EE4F0000}"/>
    <cellStyle name="_Changes to Annual Vectors_August 2010 CWIP curves_NextEra_November 2010 Termosol CWIP Curves NEER Final 2" xfId="24530" xr:uid="{00000000-0005-0000-0000-0000EF4F0000}"/>
    <cellStyle name="_Changes to Annual Vectors_BASIS ADJ" xfId="24531" xr:uid="{00000000-0005-0000-0000-0000F04F0000}"/>
    <cellStyle name="_Changes to Annual Vectors_BM Adjustments" xfId="24532" xr:uid="{00000000-0005-0000-0000-0000F14F0000}"/>
    <cellStyle name="_Changes to Annual Vectors_Budget Support 2012-09 2013-15 Benefit Programs v5 with NEER Barg Update" xfId="24533" xr:uid="{00000000-0005-0000-0000-0000F24F0000}"/>
    <cellStyle name="_Changes to Annual Vectors_Capacity_Factor_Monthly_Forecast_Through_2024 " xfId="24534" xr:uid="{00000000-0005-0000-0000-0000F34F0000}"/>
    <cellStyle name="_Changes to Annual Vectors_Capital Prov 1Q10" xfId="24535" xr:uid="{00000000-0005-0000-0000-0000F44F0000}"/>
    <cellStyle name="_Changes to Annual Vectors_Capital Prov 1Q10 2" xfId="24536" xr:uid="{00000000-0005-0000-0000-0000F54F0000}"/>
    <cellStyle name="_Changes to Annual Vectors_Capital Prov 1Q10_March_LTD_Premium" xfId="24537" xr:uid="{00000000-0005-0000-0000-0000F64F0000}"/>
    <cellStyle name="_Changes to Annual Vectors_Capital Prov 1Q10_Nov Self Admin LTD Income Premium - CIGNA" xfId="24538" xr:uid="{00000000-0005-0000-0000-0000F74F0000}"/>
    <cellStyle name="_Changes to Annual Vectors_Capital Prov 1Q10_Summary Unrounded" xfId="24539" xr:uid="{00000000-0005-0000-0000-0000F84F0000}"/>
    <cellStyle name="_Changes to Annual Vectors_Consolidated Summary Living ProForma_2011_DRAFT" xfId="24540" xr:uid="{00000000-0005-0000-0000-0000F94F0000}"/>
    <cellStyle name="_Changes to Annual Vectors_Consolidated Summary Living ProForma_2011_Paste Special" xfId="24541" xr:uid="{00000000-0005-0000-0000-0000FA4F0000}"/>
    <cellStyle name="_Changes to Annual Vectors_Copy of South TX GenTie  0.8x Sale12-31-09 COD BASE CASEvBOD" xfId="24542" xr:uid="{00000000-0005-0000-0000-0000FB4F0000}"/>
    <cellStyle name="_Changes to Annual Vectors_CWIP Termosol 1" xfId="24543" xr:uid="{00000000-0005-0000-0000-0000FC4F0000}"/>
    <cellStyle name="_Changes to Annual Vectors_CWIP Termosol 1 2" xfId="24544" xr:uid="{00000000-0005-0000-0000-0000FD4F0000}"/>
    <cellStyle name="_Changes to Annual Vectors_CWIP Termosol 2" xfId="24545" xr:uid="{00000000-0005-0000-0000-0000FE4F0000}"/>
    <cellStyle name="_Changes to Annual Vectors_CWIP Termosol 2 2" xfId="24546" xr:uid="{00000000-0005-0000-0000-0000FF4F0000}"/>
    <cellStyle name="_Changes to Annual Vectors_Fees" xfId="24547" xr:uid="{00000000-0005-0000-0000-000000500000}"/>
    <cellStyle name="_Changes to Annual Vectors_Genesis_Bridge_Tab" xfId="24548" xr:uid="{00000000-0005-0000-0000-000001500000}"/>
    <cellStyle name="_Changes to Annual Vectors_HWBA UM NPV  IRR Analysis finance at cost share may 2011" xfId="24549" xr:uid="{00000000-0005-0000-0000-000002500000}"/>
    <cellStyle name="_Changes to Annual Vectors_Inputs" xfId="24550" xr:uid="{00000000-0005-0000-0000-000003500000}"/>
    <cellStyle name="_Changes to Annual Vectors_Inputs 2" xfId="24551" xr:uid="{00000000-0005-0000-0000-000004500000}"/>
    <cellStyle name="_Changes to Annual Vectors_Locked in Gross Margin" xfId="24552" xr:uid="{00000000-0005-0000-0000-000005500000}"/>
    <cellStyle name="_Changes to Annual Vectors_LTD-FAS 112 Summary" xfId="24553" xr:uid="{00000000-0005-0000-0000-000006500000}"/>
    <cellStyle name="_Changes to Annual Vectors_November 2010 CWIP Curves Genesis Final" xfId="24554" xr:uid="{00000000-0005-0000-0000-000007500000}"/>
    <cellStyle name="_Changes to Annual Vectors_November 2010 CWIP Curves Genesis Final 2" xfId="24555" xr:uid="{00000000-0005-0000-0000-000008500000}"/>
    <cellStyle name="_Changes to Annual Vectors_November 2010 CWIP Curves NEER Final" xfId="24556" xr:uid="{00000000-0005-0000-0000-000009500000}"/>
    <cellStyle name="_Changes to Annual Vectors_November 2010 CWIP Curves NEER Final 2" xfId="24557" xr:uid="{00000000-0005-0000-0000-00000A500000}"/>
    <cellStyle name="_Changes to Annual Vectors_November 2010 Termosol CWIP Curves NEER Final" xfId="24558" xr:uid="{00000000-0005-0000-0000-00000B500000}"/>
    <cellStyle name="_Changes to Annual Vectors_November 2010 Termosol CWIP Curves NEER Final 2" xfId="24559" xr:uid="{00000000-0005-0000-0000-00000C500000}"/>
    <cellStyle name="_Changes to Annual Vectors_Project Monitoring Paradise Solar revised_October 2010" xfId="24560" xr:uid="{00000000-0005-0000-0000-00000D500000}"/>
    <cellStyle name="_Changes to Annual Vectors_Project Monitoring Paradise Solar revised_October 2010 2" xfId="24561" xr:uid="{00000000-0005-0000-0000-00000E500000}"/>
    <cellStyle name="_Changes to Annual Vectors_Project Monitoring Paradise Solar revised_October 2010_November 2010 Termosol CWIP Curves NEER Final" xfId="24562" xr:uid="{00000000-0005-0000-0000-00000F500000}"/>
    <cellStyle name="_Changes to Annual Vectors_Project Monitoring Paradise Solar revised_October 2010_November 2010 Termosol CWIP Curves NEER Final 2" xfId="24563" xr:uid="{00000000-0005-0000-0000-000010500000}"/>
    <cellStyle name="_Changes to Annual Vectors_September 2010 CWIP curves_NextEra" xfId="24564" xr:uid="{00000000-0005-0000-0000-000011500000}"/>
    <cellStyle name="_Changes to Annual Vectors_September 2010 CWIP curves_NextEra 2" xfId="24565" xr:uid="{00000000-0005-0000-0000-000012500000}"/>
    <cellStyle name="_Changes to Annual Vectors_September 2010 CWIP curves_NextEra_November 2010 Termosol CWIP Curves NEER Final" xfId="24566" xr:uid="{00000000-0005-0000-0000-000013500000}"/>
    <cellStyle name="_Changes to Annual Vectors_September 2010 CWIP curves_NextEra_November 2010 Termosol CWIP Curves NEER Final 2" xfId="24567" xr:uid="{00000000-0005-0000-0000-000014500000}"/>
    <cellStyle name="_Changes to Annual Vectors_Summerhaven CWIP curve Oct_2010" xfId="24568" xr:uid="{00000000-0005-0000-0000-000015500000}"/>
    <cellStyle name="_Changes to Annual Vectors_Summerhaven CWIP curve Oct_2010 2" xfId="24569" xr:uid="{00000000-0005-0000-0000-000016500000}"/>
    <cellStyle name="_Changes to Annual Vectors_Summerhaven CWIP curve Oct_2010_November 2010 Termosol CWIP Curves NEER Final" xfId="24570" xr:uid="{00000000-0005-0000-0000-000017500000}"/>
    <cellStyle name="_Changes to Annual Vectors_Summerhaven CWIP curve Oct_2010_November 2010 Termosol CWIP Curves NEER Final 2" xfId="24571" xr:uid="{00000000-0005-0000-0000-000018500000}"/>
    <cellStyle name="_Changes to Annual Vectors_ToD" xfId="24572" xr:uid="{00000000-0005-0000-0000-000019500000}"/>
    <cellStyle name="_Changes to Annual Vectors_ToD 2" xfId="24573" xr:uid="{00000000-0005-0000-0000-00001A500000}"/>
    <cellStyle name="_Changes to Annual Vectors_ToD 3" xfId="24574" xr:uid="{00000000-0005-0000-0000-00001B500000}"/>
    <cellStyle name="_Changes to Annual Vectors_tx financing revs" xfId="24575" xr:uid="{00000000-0005-0000-0000-00001C500000}"/>
    <cellStyle name="_Cherokee - 2007 Budget Model 8-14-06 - August reforecast" xfId="24576" xr:uid="{00000000-0005-0000-0000-00001D500000}"/>
    <cellStyle name="_Cherokee - Purchase Accounting - rev 11 26 07" xfId="24577" xr:uid="{00000000-0005-0000-0000-00001E500000}"/>
    <cellStyle name="_Cherokee Budget &amp; Forecast - August 08 NEW BUILD" xfId="24578" xr:uid="{00000000-0005-0000-0000-00001F500000}"/>
    <cellStyle name="_Cherokee Budget Forecast File 1 August 2008 NEW BUILD" xfId="24579" xr:uid="{00000000-0005-0000-0000-000020500000}"/>
    <cellStyle name="_Cherokee -Depr 6149 R07 update" xfId="24580" xr:uid="{00000000-0005-0000-0000-000021500000}"/>
    <cellStyle name="_Cherokee Hedges 11-08-10 Curve Date" xfId="24581" xr:uid="{00000000-0005-0000-0000-000022500000}"/>
    <cellStyle name="_Cherokee MW Predictor w HR Curves" xfId="24582" xr:uid="{00000000-0005-0000-0000-000023500000}"/>
    <cellStyle name="_Cherokee Non-Ops G&amp;A" xfId="24583" xr:uid="{00000000-0005-0000-0000-000024500000}"/>
    <cellStyle name="_Cherokee PPA amortization 6-30-2007-NEW" xfId="24584" xr:uid="{00000000-0005-0000-0000-000025500000}"/>
    <cellStyle name="_Cili_2003 Budget Chigen" xfId="24585" xr:uid="{00000000-0005-0000-0000-000026500000}"/>
    <cellStyle name="_Cili_2003 Budget Chigen 2" xfId="24586" xr:uid="{00000000-0005-0000-0000-000027500000}"/>
    <cellStyle name="_Cili_2003 Budget Chigen_1.Inputs" xfId="24587" xr:uid="{00000000-0005-0000-0000-000028500000}"/>
    <cellStyle name="_Cili_2003 Budget Chigen_BeechR Pivot Table 12.2.09" xfId="24588" xr:uid="{00000000-0005-0000-0000-000029500000}"/>
    <cellStyle name="_Cili_2003 Budget Chigen_BeechR Pivot Table 12.2.09 2" xfId="24589" xr:uid="{00000000-0005-0000-0000-00002A500000}"/>
    <cellStyle name="_Cili_2003 Budget Chigen_Copy of G&amp;A_reports_v4" xfId="24590" xr:uid="{00000000-0005-0000-0000-00002B500000}"/>
    <cellStyle name="_Cili_2003 Budget Chigen_Copy of Vento III v27i P50 1st" xfId="24591" xr:uid="{00000000-0005-0000-0000-00002C500000}"/>
    <cellStyle name="_Cili_2003 Budget Chigen_SEEC_XiNing_040507_loan_US&amp;PRC GAAP" xfId="24592" xr:uid="{00000000-0005-0000-0000-00002D500000}"/>
    <cellStyle name="_Cili_2003 Budget Chigen_Vento III v17i (8.9% Haircut, 60% Tax)" xfId="24593" xr:uid="{00000000-0005-0000-0000-00002E500000}"/>
    <cellStyle name="_Cili_2003 Budget Chigen_Vento III v22i (Haircut, 6Y CF, 76% tax)" xfId="24594" xr:uid="{00000000-0005-0000-0000-00002F500000}"/>
    <cellStyle name="_Cili_2003 Budget Chigen_Vento III v28g Base" xfId="24595" xr:uid="{00000000-0005-0000-0000-000030500000}"/>
    <cellStyle name="_Cili_2003 Budget Chigen_Vento III v28k JPMyyy" xfId="24596" xr:uid="{00000000-0005-0000-0000-000031500000}"/>
    <cellStyle name="_CINERGY_081023" xfId="24597" xr:uid="{00000000-0005-0000-0000-000032500000}"/>
    <cellStyle name="_CMP Hydro Sale Summary - rev 01.24.05" xfId="24598" xr:uid="{00000000-0005-0000-0000-000033500000}"/>
    <cellStyle name="_CMP Hydro Sale Summary - rev 01.24.05 2" xfId="24599" xr:uid="{00000000-0005-0000-0000-000034500000}"/>
    <cellStyle name="_CMP Hydro Sale Summary - rev 01.24.05 2 2" xfId="24600" xr:uid="{00000000-0005-0000-0000-000035500000}"/>
    <cellStyle name="_CMP Hydro Sale Summary - rev 01.24.05 3" xfId="24601" xr:uid="{00000000-0005-0000-0000-000036500000}"/>
    <cellStyle name="_CMP Hydro Sale Summary - rev 01.24.05 3 2" xfId="24602" xr:uid="{00000000-0005-0000-0000-000037500000}"/>
    <cellStyle name="_CMP Hydro Sale Summary - rev 01.24.05 4" xfId="24603" xr:uid="{00000000-0005-0000-0000-000038500000}"/>
    <cellStyle name="_CMP Hydro Sale Summary - rev 01.24.05 4 2" xfId="24604" xr:uid="{00000000-0005-0000-0000-000039500000}"/>
    <cellStyle name="_CMP Hydro Sale Summary - rev 01.24.05 4 3" xfId="24605" xr:uid="{00000000-0005-0000-0000-00003A500000}"/>
    <cellStyle name="_CMP Hydro Sale Summary - rev 01.24.05 5" xfId="24606" xr:uid="{00000000-0005-0000-0000-00003B500000}"/>
    <cellStyle name="_CMP Hydro Sale Summary - rev 01.24.05 5 2" xfId="24607" xr:uid="{00000000-0005-0000-0000-00003C500000}"/>
    <cellStyle name="_CMP Hydro Sale Summary - rev 01.24.05 6" xfId="24608" xr:uid="{00000000-0005-0000-0000-00003D500000}"/>
    <cellStyle name="_CMP Hydro Sale Summary - rev 01.24.05_Consolidated Summary Living ProForma_2011_DRAFT" xfId="24609" xr:uid="{00000000-0005-0000-0000-00003E500000}"/>
    <cellStyle name="_CMP Hydro Sale Summary - rev 01.24.05_Consolidated Summary Living ProForma_2011_Paste Special" xfId="24610" xr:uid="{00000000-0005-0000-0000-00003F500000}"/>
    <cellStyle name="_CMP Hydro Sale Summary - rev 01.24.05_Copy of South TX GenTie  0.8x Sale12-31-09 COD BASE CASEvBOD" xfId="24611" xr:uid="{00000000-0005-0000-0000-000040500000}"/>
    <cellStyle name="_CMP Hydro Sale Summary - rev 01.24.05_Genesis_Bridge_Tab" xfId="24612" xr:uid="{00000000-0005-0000-0000-000041500000}"/>
    <cellStyle name="_CMP Hydro Sale Summary - rev 01.24.05_HWBA UM NPV  IRR Analysis finance at cost share may 2011" xfId="24613" xr:uid="{00000000-0005-0000-0000-000042500000}"/>
    <cellStyle name="_CMP Hydro Sale Summary - rev 01.24.05_Inputs" xfId="24614" xr:uid="{00000000-0005-0000-0000-000043500000}"/>
    <cellStyle name="_CMP Hydro Sale Summary - rev 01.24.05_Inputs 2" xfId="24615" xr:uid="{00000000-0005-0000-0000-000044500000}"/>
    <cellStyle name="_CMP Hydro Sale Summary - rev 01.24.05_ToD" xfId="24616" xr:uid="{00000000-0005-0000-0000-000045500000}"/>
    <cellStyle name="_CMP Hydro Sale Summary - rev 01.24.05_ToD 2" xfId="24617" xr:uid="{00000000-0005-0000-0000-000046500000}"/>
    <cellStyle name="_CMP Hydro Sale Summary - rev 01.24.05_ToD 3" xfId="24618" xr:uid="{00000000-0005-0000-0000-000047500000}"/>
    <cellStyle name="_Colorado Wind - Case A v1.11 levelized debt - interest in 2003 Final for Board Package" xfId="24619" xr:uid="{00000000-0005-0000-0000-000048500000}"/>
    <cellStyle name="_Colorado Wind - Case A v1.11 levelized debt - interest in 2003 Final for Board Package 2" xfId="24620" xr:uid="{00000000-0005-0000-0000-000049500000}"/>
    <cellStyle name="_Colorado Wind - Case A v1.11 levelized debt - interest in 2003 Final for Board Package 2 2" xfId="24621" xr:uid="{00000000-0005-0000-0000-00004A500000}"/>
    <cellStyle name="_Colorado Wind - Case A v1.11 levelized debt - interest in 2003 Final for Board Package 3" xfId="24622" xr:uid="{00000000-0005-0000-0000-00004B500000}"/>
    <cellStyle name="_Colorado Wind - Case A v1.11 levelized debt - interest in 2003 Final for Board Package 3 2" xfId="24623" xr:uid="{00000000-0005-0000-0000-00004C500000}"/>
    <cellStyle name="_Colorado Wind - Case A v1.11 levelized debt - interest in 2003 Final for Board Package 4" xfId="24624" xr:uid="{00000000-0005-0000-0000-00004D500000}"/>
    <cellStyle name="_Colorado Wind - Case A v1.11 levelized debt - interest in 2003 Final for Board Package 4 2" xfId="24625" xr:uid="{00000000-0005-0000-0000-00004E500000}"/>
    <cellStyle name="_Colorado Wind - Case A v1.11 levelized debt - interest in 2003 Final for Board Package 5" xfId="24626" xr:uid="{00000000-0005-0000-0000-00004F500000}"/>
    <cellStyle name="_Colorado Wind - Case A v1.11 levelized debt - interest in 2003 Final for Board Package 5 2" xfId="24627" xr:uid="{00000000-0005-0000-0000-000050500000}"/>
    <cellStyle name="_Colorado Wind - Case A v1.11 levelized debt - interest in 2003 Final for Board Package 6" xfId="24628" xr:uid="{00000000-0005-0000-0000-000051500000}"/>
    <cellStyle name="_Colorado Wind - Case A v1.11 levelized debt - interest in 2003 Final for Board Package_Inputs" xfId="24629" xr:uid="{00000000-0005-0000-0000-000052500000}"/>
    <cellStyle name="_Colorado Wind - Case A v1.11 levelized debt - interest in 2003 Final for Board Package_Inputs 2" xfId="24630" xr:uid="{00000000-0005-0000-0000-000053500000}"/>
    <cellStyle name="_Colorado Wind v3.11" xfId="24631" xr:uid="{00000000-0005-0000-0000-000054500000}"/>
    <cellStyle name="_Colorado Wind v3.11 2" xfId="24632" xr:uid="{00000000-0005-0000-0000-000055500000}"/>
    <cellStyle name="_Colorado Wind v3.11 2 2" xfId="24633" xr:uid="{00000000-0005-0000-0000-000056500000}"/>
    <cellStyle name="_Colorado Wind v3.11 3" xfId="24634" xr:uid="{00000000-0005-0000-0000-000057500000}"/>
    <cellStyle name="_Colorado Wind v3.11 3 2" xfId="24635" xr:uid="{00000000-0005-0000-0000-000058500000}"/>
    <cellStyle name="_Colorado Wind v3.11 4" xfId="24636" xr:uid="{00000000-0005-0000-0000-000059500000}"/>
    <cellStyle name="_Colorado Wind v3.11 4 2" xfId="24637" xr:uid="{00000000-0005-0000-0000-00005A500000}"/>
    <cellStyle name="_Colorado Wind v3.11 5" xfId="24638" xr:uid="{00000000-0005-0000-0000-00005B500000}"/>
    <cellStyle name="_Colorado Wind v3.11 5 2" xfId="24639" xr:uid="{00000000-0005-0000-0000-00005C500000}"/>
    <cellStyle name="_Colorado Wind v3.11 6" xfId="24640" xr:uid="{00000000-0005-0000-0000-00005D500000}"/>
    <cellStyle name="_Colorado Wind v3.11_Inputs" xfId="24641" xr:uid="{00000000-0005-0000-0000-00005E500000}"/>
    <cellStyle name="_Colorado Wind v3.11_Inputs 2" xfId="24642" xr:uid="{00000000-0005-0000-0000-00005F500000}"/>
    <cellStyle name="_Comma" xfId="24643" xr:uid="{00000000-0005-0000-0000-000060500000}"/>
    <cellStyle name="_Comma 2" xfId="24644" xr:uid="{00000000-0005-0000-0000-000061500000}"/>
    <cellStyle name="_Comma 2 2" xfId="24645" xr:uid="{00000000-0005-0000-0000-000062500000}"/>
    <cellStyle name="_Comma 3" xfId="24646" xr:uid="{00000000-0005-0000-0000-000063500000}"/>
    <cellStyle name="_Comma 3 2" xfId="24647" xr:uid="{00000000-0005-0000-0000-000064500000}"/>
    <cellStyle name="_Comma 4" xfId="24648" xr:uid="{00000000-0005-0000-0000-000065500000}"/>
    <cellStyle name="_Comma 4 2" xfId="24649" xr:uid="{00000000-0005-0000-0000-000066500000}"/>
    <cellStyle name="_Comma 4 3" xfId="24650" xr:uid="{00000000-0005-0000-0000-000067500000}"/>
    <cellStyle name="_Comma 5" xfId="24651" xr:uid="{00000000-0005-0000-0000-000068500000}"/>
    <cellStyle name="_Comma 5 2" xfId="24652" xr:uid="{00000000-0005-0000-0000-000069500000}"/>
    <cellStyle name="_Comma 6" xfId="24653" xr:uid="{00000000-0005-0000-0000-00006A500000}"/>
    <cellStyle name="_Comma[0]" xfId="24654" xr:uid="{00000000-0005-0000-0000-00006B500000}"/>
    <cellStyle name="_Comma[0] 2" xfId="24655" xr:uid="{00000000-0005-0000-0000-00006C500000}"/>
    <cellStyle name="_Comma[0]_01 Horizon Wind Energy Analytics" xfId="24656" xr:uid="{00000000-0005-0000-0000-00006D500000}"/>
    <cellStyle name="_Comma[0]_01 Horizon Wind Energy Analytics_1.Inputs" xfId="24657" xr:uid="{00000000-0005-0000-0000-00006E500000}"/>
    <cellStyle name="_Comma[0]_01 Horizon Wind Energy Analytics_Copy of Vento III v27i P50 1st" xfId="24658" xr:uid="{00000000-0005-0000-0000-00006F500000}"/>
    <cellStyle name="_Comma[0]_01 Horizon Wind Energy Analytics_G&amp;A_reports" xfId="24659" xr:uid="{00000000-0005-0000-0000-000070500000}"/>
    <cellStyle name="_Comma[0]_01 Horizon Wind Energy Analytics_Vento III v17i (8.9% Haircut, 60% Tax)" xfId="24660" xr:uid="{00000000-0005-0000-0000-000071500000}"/>
    <cellStyle name="_Comma[0]_01 Horizon Wind Energy Analytics_Vento III v22i (Haircut, 6Y CF, 76% tax)" xfId="24661" xr:uid="{00000000-0005-0000-0000-000072500000}"/>
    <cellStyle name="_Comma[0]_01 Horizon Wind Energy Analytics_Vento III v28g Base" xfId="24662" xr:uid="{00000000-0005-0000-0000-000073500000}"/>
    <cellStyle name="_Comma[0]_01 Horizon Wind Energy Analytics_Vento III v28k JPMyyy" xfId="24663" xr:uid="{00000000-0005-0000-0000-000074500000}"/>
    <cellStyle name="_Comma[0]_1.Inputs" xfId="24664" xr:uid="{00000000-0005-0000-0000-000075500000}"/>
    <cellStyle name="_Comma[0]_Copy of G&amp;A_reports_v4" xfId="24665" xr:uid="{00000000-0005-0000-0000-000076500000}"/>
    <cellStyle name="_Comma[0]_Copy of Vento III v27i P50 1st" xfId="24666" xr:uid="{00000000-0005-0000-0000-000077500000}"/>
    <cellStyle name="_Comma[0]_Vento III v17i (8.9% Haircut, 60% Tax)" xfId="24667" xr:uid="{00000000-0005-0000-0000-000078500000}"/>
    <cellStyle name="_Comma[0]_Vento III v22i (Haircut, 6Y CF, 76% tax)" xfId="24668" xr:uid="{00000000-0005-0000-0000-000079500000}"/>
    <cellStyle name="_Comma[0]_Vento III v28g Base" xfId="24669" xr:uid="{00000000-0005-0000-0000-00007A500000}"/>
    <cellStyle name="_Comma[0]_Vento III v28k JPMyyy" xfId="24670" xr:uid="{00000000-0005-0000-0000-00007B500000}"/>
    <cellStyle name="_Comma_01 Fig Tech CSC 1Q03" xfId="24671" xr:uid="{00000000-0005-0000-0000-00007C500000}"/>
    <cellStyle name="_Comma_01 Fig Tech CSC 1Q03 2" xfId="24672" xr:uid="{00000000-0005-0000-0000-00007D500000}"/>
    <cellStyle name="_Comma_01 Financial Model" xfId="24673" xr:uid="{00000000-0005-0000-0000-00007E500000}"/>
    <cellStyle name="_Comma_01 Financial Model 2" xfId="24674" xr:uid="{00000000-0005-0000-0000-00007F500000}"/>
    <cellStyle name="_Comma_02 financial projections for nestle" xfId="24675" xr:uid="{00000000-0005-0000-0000-000080500000}"/>
    <cellStyle name="_Comma_02 Potential Partner Ability to Pay Analysis2" xfId="24676" xr:uid="{00000000-0005-0000-0000-000081500000}"/>
    <cellStyle name="_Comma_02 Quick Model_PQ Corporation" xfId="24677" xr:uid="{00000000-0005-0000-0000-000082500000}"/>
    <cellStyle name="_Comma_02 Quick Model_PQ Corporation 2" xfId="24678" xr:uid="{00000000-0005-0000-0000-000083500000}"/>
    <cellStyle name="_Comma_03 Aventine DCF" xfId="24679" xr:uid="{00000000-0005-0000-0000-000084500000}"/>
    <cellStyle name="_Comma_03 lbo model - healthsouth" xfId="24680" xr:uid="{00000000-0005-0000-0000-000085500000}"/>
    <cellStyle name="_Comma_03 lbo model - healthsouth 2" xfId="24681" xr:uid="{00000000-0005-0000-0000-000086500000}"/>
    <cellStyle name="_Comma_12 Merger Plans" xfId="24682" xr:uid="{00000000-0005-0000-0000-000087500000}"/>
    <cellStyle name="_Comma_12 Merger Plans 2" xfId="24683" xr:uid="{00000000-0005-0000-0000-000088500000}"/>
    <cellStyle name="_Comma_2007 and 2008 Project Detail 12-01-08" xfId="24684" xr:uid="{00000000-0005-0000-0000-000089500000}"/>
    <cellStyle name="_Comma_2007 Deloitte Models 082307" xfId="24685" xr:uid="{00000000-0005-0000-0000-00008A500000}"/>
    <cellStyle name="_Comma_2007 Vento II 081707 v3" xfId="24686" xr:uid="{00000000-0005-0000-0000-00008B500000}"/>
    <cellStyle name="_Comma_accretion dilution analysis" xfId="24687" xr:uid="{00000000-0005-0000-0000-00008C500000}"/>
    <cellStyle name="_Comma_accretion dilution analysis 2" xfId="24688" xr:uid="{00000000-0005-0000-0000-00008D500000}"/>
    <cellStyle name="_Comma_Acquisition Ops 3" xfId="24689" xr:uid="{00000000-0005-0000-0000-00008E500000}"/>
    <cellStyle name="_Comma_Acquisition Ops 3 2" xfId="24690" xr:uid="{00000000-0005-0000-0000-00008F500000}"/>
    <cellStyle name="_Comma_AEP_PV_20100112" xfId="24691" xr:uid="{00000000-0005-0000-0000-000090500000}"/>
    <cellStyle name="_Comma_Altona Capital Budget 8-3-07 2" xfId="24692" xr:uid="{00000000-0005-0000-0000-000091500000}"/>
    <cellStyle name="_Comma_avp" xfId="24693" xr:uid="{00000000-0005-0000-0000-000092500000}"/>
    <cellStyle name="_Comma_avp 10.31.05" xfId="24694" xr:uid="{00000000-0005-0000-0000-000093500000}"/>
    <cellStyle name="_Comma_avp 10.31.05 2" xfId="24695" xr:uid="{00000000-0005-0000-0000-000094500000}"/>
    <cellStyle name="_Comma_avp 2" xfId="24696" xr:uid="{00000000-0005-0000-0000-000095500000}"/>
    <cellStyle name="_Comma_AVP_Modeling Mick" xfId="24697" xr:uid="{00000000-0005-0000-0000-000096500000}"/>
    <cellStyle name="_Comma_AVP_Modeling Mick 2" xfId="24698" xr:uid="{00000000-0005-0000-0000-000097500000}"/>
    <cellStyle name="_Comma_BLustery Development Pipeline Valuation Analysis 2-20-07" xfId="24699" xr:uid="{00000000-0005-0000-0000-000098500000}"/>
    <cellStyle name="_Comma_Book1" xfId="24700" xr:uid="{00000000-0005-0000-0000-000099500000}"/>
    <cellStyle name="_Comma_Book1 2" xfId="24701" xr:uid="{00000000-0005-0000-0000-00009A500000}"/>
    <cellStyle name="_Comma_Book2" xfId="24702" xr:uid="{00000000-0005-0000-0000-00009B500000}"/>
    <cellStyle name="_Comma_Book2 2" xfId="24703" xr:uid="{00000000-0005-0000-0000-00009C500000}"/>
    <cellStyle name="_Comma_buyer_analysis" xfId="24704" xr:uid="{00000000-0005-0000-0000-00009D500000}"/>
    <cellStyle name="_Comma_buyer_analysis 2" xfId="24705" xr:uid="{00000000-0005-0000-0000-00009E500000}"/>
    <cellStyle name="_Comma_Ciervo DCF Final" xfId="24706" xr:uid="{00000000-0005-0000-0000-00009F500000}"/>
    <cellStyle name="_Comma_Ciervo DCF Final 2" xfId="24707" xr:uid="{00000000-0005-0000-0000-0000A0500000}"/>
    <cellStyle name="_Comma_Ciervo_WACC" xfId="24708" xr:uid="{00000000-0005-0000-0000-0000A1500000}"/>
    <cellStyle name="_Comma_Ciervo_WACC 2" xfId="24709" xr:uid="{00000000-0005-0000-0000-0000A2500000}"/>
    <cellStyle name="_Comma_Comparative Balance Sheets" xfId="24710" xr:uid="{00000000-0005-0000-0000-0000A3500000}"/>
    <cellStyle name="_Comma_Comparative Balance Sheets 2" xfId="24711" xr:uid="{00000000-0005-0000-0000-0000A4500000}"/>
    <cellStyle name="_Comma_Copy of South TX GenTie  0.8x Sale12-31-09 COD BASE CASEvBOD" xfId="24712" xr:uid="{00000000-0005-0000-0000-0000A5500000}"/>
    <cellStyle name="_Comma_Copy of Wilton Expansion_Opcom_XLE_49.5MW_2-23-08_(Stimulus)" xfId="24713" xr:uid="{00000000-0005-0000-0000-0000A6500000}"/>
    <cellStyle name="_Comma_CSC with WACC" xfId="24714" xr:uid="{00000000-0005-0000-0000-0000A7500000}"/>
    <cellStyle name="_Comma_CSC with WACC 2" xfId="24715" xr:uid="{00000000-0005-0000-0000-0000A8500000}"/>
    <cellStyle name="_Comma_csc_parfum_19062001" xfId="24716" xr:uid="{00000000-0005-0000-0000-0000A9500000}"/>
    <cellStyle name="_Comma_csc_parfum_19062001 2" xfId="24717" xr:uid="{00000000-0005-0000-0000-0000AA500000}"/>
    <cellStyle name="_Comma_Darlington We Energy Bid Model 112807" xfId="24718" xr:uid="{00000000-0005-0000-0000-0000AB500000}"/>
    <cellStyle name="_Comma_dcf" xfId="24719" xr:uid="{00000000-0005-0000-0000-0000AC500000}"/>
    <cellStyle name="_Comma_dcf 2" xfId="24720" xr:uid="{00000000-0005-0000-0000-0000AD500000}"/>
    <cellStyle name="_Comma_DCF Analysis" xfId="24721" xr:uid="{00000000-0005-0000-0000-0000AE500000}"/>
    <cellStyle name="_Comma_DCF Analysis 2" xfId="24722" xr:uid="{00000000-0005-0000-0000-0000AF500000}"/>
    <cellStyle name="_Comma_Depr Federal" xfId="24723" xr:uid="{00000000-0005-0000-0000-0000B0500000}"/>
    <cellStyle name="_Comma_Depr Federal-2008" xfId="24724" xr:uid="{00000000-0005-0000-0000-0000B1500000}"/>
    <cellStyle name="_Comma_Description " xfId="24725" xr:uid="{00000000-0005-0000-0000-0000B2500000}"/>
    <cellStyle name="_Comma_Draft Model 081707" xfId="24726" xr:uid="{00000000-0005-0000-0000-0000B3500000}"/>
    <cellStyle name="_Comma_Eagle Ridge Cash Flow 01-10-02_GS" xfId="24727" xr:uid="{00000000-0005-0000-0000-0000B4500000}"/>
    <cellStyle name="_Comma_Eagle Ridge Cash Flow 01-10-02_GS 2" xfId="24728" xr:uid="{00000000-0005-0000-0000-0000B5500000}"/>
    <cellStyle name="_Comma_EPS impact with different financing scenarios (2)" xfId="24729" xr:uid="{00000000-0005-0000-0000-0000B6500000}"/>
    <cellStyle name="_Comma_EPS impact with different financing scenarios (2) 2" xfId="24730" xr:uid="{00000000-0005-0000-0000-0000B7500000}"/>
    <cellStyle name="_Comma_Final Canadian Bank Comp (sent to IBD)FORM" xfId="24731" xr:uid="{00000000-0005-0000-0000-0000B8500000}"/>
    <cellStyle name="_Comma_Final Canadian Bank Comp (sent to IBD)FORM 2" xfId="24732" xr:uid="{00000000-0005-0000-0000-0000B9500000}"/>
    <cellStyle name="_Comma_FinSum" xfId="24733" xr:uid="{00000000-0005-0000-0000-0000BA500000}"/>
    <cellStyle name="_Comma_FinSum 2" xfId="24734" xr:uid="{00000000-0005-0000-0000-0000BB500000}"/>
    <cellStyle name="_Comma_FinSum 2 2" xfId="24735" xr:uid="{00000000-0005-0000-0000-0000BC500000}"/>
    <cellStyle name="_Comma_FinSum 3" xfId="24736" xr:uid="{00000000-0005-0000-0000-0000BD500000}"/>
    <cellStyle name="_Comma_FinSum 4" xfId="24737" xr:uid="{00000000-0005-0000-0000-0000BE500000}"/>
    <cellStyle name="_Comma_FinSum 4 2" xfId="24738" xr:uid="{00000000-0005-0000-0000-0000BF500000}"/>
    <cellStyle name="_Comma_FinSum 4 3" xfId="24739" xr:uid="{00000000-0005-0000-0000-0000C0500000}"/>
    <cellStyle name="_Comma_Football Field" xfId="24740" xr:uid="{00000000-0005-0000-0000-0000C1500000}"/>
    <cellStyle name="_Comma_Football Field 2" xfId="24741" xr:uid="{00000000-0005-0000-0000-0000C2500000}"/>
    <cellStyle name="_Comma_G&amp;A_reports" xfId="24742" xr:uid="{00000000-0005-0000-0000-0000C3500000}"/>
    <cellStyle name="_Comma_Genesis PGE 250MW_20081119A" xfId="24743" xr:uid="{00000000-0005-0000-0000-0000C4500000}"/>
    <cellStyle name="_Comma_GTI model v7.0" xfId="24744" xr:uid="{00000000-0005-0000-0000-0000C5500000}"/>
    <cellStyle name="_Comma_GTI model v7.0 2" xfId="24745" xr:uid="{00000000-0005-0000-0000-0000C6500000}"/>
    <cellStyle name="_Comma_GTI model v7.0 2 2" xfId="24746" xr:uid="{00000000-0005-0000-0000-0000C7500000}"/>
    <cellStyle name="_Comma_GTI model v7.0 3" xfId="24747" xr:uid="{00000000-0005-0000-0000-0000C8500000}"/>
    <cellStyle name="_Comma_GTI model v7.0 3 2" xfId="24748" xr:uid="{00000000-0005-0000-0000-0000C9500000}"/>
    <cellStyle name="_Comma_GTI model v7.0 4" xfId="24749" xr:uid="{00000000-0005-0000-0000-0000CA500000}"/>
    <cellStyle name="_Comma_HealthSouth LBO Cases 14" xfId="24750" xr:uid="{00000000-0005-0000-0000-0000CB500000}"/>
    <cellStyle name="_Comma_HealthSouth LBO Cases 14 2" xfId="24751" xr:uid="{00000000-0005-0000-0000-0000CC500000}"/>
    <cellStyle name="_Comma_HealthSouth LBO Cases 23 revised" xfId="24752" xr:uid="{00000000-0005-0000-0000-0000CD500000}"/>
    <cellStyle name="_Comma_HealthSouth LBO Cases 23 revised 2" xfId="24753" xr:uid="{00000000-0005-0000-0000-0000CE500000}"/>
    <cellStyle name="_Comma_HealthSouth Merger Model 4" xfId="24754" xr:uid="{00000000-0005-0000-0000-0000CF500000}"/>
    <cellStyle name="_Comma_HealthSouth Merger Model 4 2" xfId="24755" xr:uid="{00000000-0005-0000-0000-0000D0500000}"/>
    <cellStyle name="_Comma_Hook_MergerPlan_2003_Feb11" xfId="24756" xr:uid="{00000000-0005-0000-0000-0000D1500000}"/>
    <cellStyle name="_Comma_Hook_MergerPlan_2003_Feb11 2" xfId="24757" xr:uid="{00000000-0005-0000-0000-0000D2500000}"/>
    <cellStyle name="_Comma_Horizon round 1 model vFINAL" xfId="24758" xr:uid="{00000000-0005-0000-0000-0000D3500000}"/>
    <cellStyle name="_Comma_Horizon round 1 model vFINAL 2" xfId="24759" xr:uid="{00000000-0005-0000-0000-0000D4500000}"/>
    <cellStyle name="_Comma_Horizon round 1 model vFINAL 2 2" xfId="24760" xr:uid="{00000000-0005-0000-0000-0000D5500000}"/>
    <cellStyle name="_Comma_Horizon round 1 model vFINAL 3" xfId="24761" xr:uid="{00000000-0005-0000-0000-0000D6500000}"/>
    <cellStyle name="_Comma_Horizon round 1 model vFINAL 3 2" xfId="24762" xr:uid="{00000000-0005-0000-0000-0000D7500000}"/>
    <cellStyle name="_Comma_Horizon round 1 model vFINAL 4" xfId="24763" xr:uid="{00000000-0005-0000-0000-0000D8500000}"/>
    <cellStyle name="_Comma_Horizon round 1 model vFINAL_1" xfId="24764" xr:uid="{00000000-0005-0000-0000-0000D9500000}"/>
    <cellStyle name="_Comma_Horizon round 1 model vFINAL_1 2" xfId="24765" xr:uid="{00000000-0005-0000-0000-0000DA500000}"/>
    <cellStyle name="_Comma_Horizon round 1 model vFINAL_1 2 2" xfId="24766" xr:uid="{00000000-0005-0000-0000-0000DB500000}"/>
    <cellStyle name="_Comma_Horizon round 1 model vFINAL_1 3" xfId="24767" xr:uid="{00000000-0005-0000-0000-0000DC500000}"/>
    <cellStyle name="_Comma_Horizon round 1 model vFINAL_1 3 2" xfId="24768" xr:uid="{00000000-0005-0000-0000-0000DD500000}"/>
    <cellStyle name="_Comma_Horizon round 1 model vFINAL_1 4" xfId="24769" xr:uid="{00000000-0005-0000-0000-0000DE500000}"/>
    <cellStyle name="_Comma_Horizon round 1 model vFINAL_1_Project Farwest III Model 03-20-07 v135" xfId="24770" xr:uid="{00000000-0005-0000-0000-0000DF500000}"/>
    <cellStyle name="_Comma_Horizon round 1 model vFINAL_1_Project Farwest III Model 03-20-07 v135 2" xfId="24771" xr:uid="{00000000-0005-0000-0000-0000E0500000}"/>
    <cellStyle name="_Comma_Horizon round 1 model vFINAL_1_Project Farwest III Model 03-20-07 v135 2 2" xfId="24772" xr:uid="{00000000-0005-0000-0000-0000E1500000}"/>
    <cellStyle name="_Comma_Horizon round 1 model vFINAL_1_Project Farwest III Model 03-20-07 v135 3" xfId="24773" xr:uid="{00000000-0005-0000-0000-0000E2500000}"/>
    <cellStyle name="_Comma_Horizon round 1 model vFINAL_1_Project Farwest III Model 03-20-07 v135 3 2" xfId="24774" xr:uid="{00000000-0005-0000-0000-0000E3500000}"/>
    <cellStyle name="_Comma_Horizon round 1 model vFINAL_1_Project Farwest III Model 03-20-07 v135 4" xfId="24775" xr:uid="{00000000-0005-0000-0000-0000E4500000}"/>
    <cellStyle name="_Comma_Horizon round 1 model vFINAL_1_Project Farwest III Model 03-20-07 v135_UPC G&amp;A (5-3-07)" xfId="24776" xr:uid="{00000000-0005-0000-0000-0000E5500000}"/>
    <cellStyle name="_Comma_Horizon round 1 model vFINAL_1_Project Farwest III Model 03-20-07 v135_UPC G&amp;A (5-3-07) 2" xfId="24777" xr:uid="{00000000-0005-0000-0000-0000E6500000}"/>
    <cellStyle name="_Comma_Horizon round 1 model vFINAL_1_Project Farwest III Model 03-20-07 v135_UPC G&amp;A (5-3-07) 2 2" xfId="24778" xr:uid="{00000000-0005-0000-0000-0000E7500000}"/>
    <cellStyle name="_Comma_Horizon round 1 model vFINAL_1_Project Farwest III Model 03-20-07 v135_UPC G&amp;A (5-3-07) 3" xfId="24779" xr:uid="{00000000-0005-0000-0000-0000E8500000}"/>
    <cellStyle name="_Comma_Horizon round 1 model vFINAL_1_Project Farwest III Model 03-20-07 v135_UPC G&amp;A (5-3-07) 3 2" xfId="24780" xr:uid="{00000000-0005-0000-0000-0000E9500000}"/>
    <cellStyle name="_Comma_Horizon round 1 model vFINAL_1_Project Farwest III Model 03-20-07 v135_UPC G&amp;A (5-3-07) 4" xfId="24781" xr:uid="{00000000-0005-0000-0000-0000EA500000}"/>
    <cellStyle name="_Comma_Horizon round 1 model vFINAL_1_Project Makani Model 04-11-07 v6" xfId="24782" xr:uid="{00000000-0005-0000-0000-0000EB500000}"/>
    <cellStyle name="_Comma_Horizon round 1 model vFINAL_1_Project Makani Model 04-11-07 v6 2" xfId="24783" xr:uid="{00000000-0005-0000-0000-0000EC500000}"/>
    <cellStyle name="_Comma_Horizon round 1 model vFINAL_1_Project Makani Model 04-11-07 v6 2 2" xfId="24784" xr:uid="{00000000-0005-0000-0000-0000ED500000}"/>
    <cellStyle name="_Comma_Horizon round 1 model vFINAL_1_Project Makani Model 04-11-07 v6 3" xfId="24785" xr:uid="{00000000-0005-0000-0000-0000EE500000}"/>
    <cellStyle name="_Comma_Horizon round 1 model vFINAL_1_Project Makani Model 04-11-07 v6 3 2" xfId="24786" xr:uid="{00000000-0005-0000-0000-0000EF500000}"/>
    <cellStyle name="_Comma_Horizon round 1 model vFINAL_1_Project Makani Model 04-11-07 v6 4" xfId="24787" xr:uid="{00000000-0005-0000-0000-0000F0500000}"/>
    <cellStyle name="_Comma_Horizon round 1 model vFINAL_1_Project Makani Model 04-11-07 v6_UPC G&amp;A (5-3-07)" xfId="24788" xr:uid="{00000000-0005-0000-0000-0000F1500000}"/>
    <cellStyle name="_Comma_Horizon round 1 model vFINAL_1_Project Makani Model 04-11-07 v6_UPC G&amp;A (5-3-07) 2" xfId="24789" xr:uid="{00000000-0005-0000-0000-0000F2500000}"/>
    <cellStyle name="_Comma_Horizon round 1 model vFINAL_1_Project Makani Model 04-11-07 v6_UPC G&amp;A (5-3-07) 2 2" xfId="24790" xr:uid="{00000000-0005-0000-0000-0000F3500000}"/>
    <cellStyle name="_Comma_Horizon round 1 model vFINAL_1_Project Makani Model 04-11-07 v6_UPC G&amp;A (5-3-07) 3" xfId="24791" xr:uid="{00000000-0005-0000-0000-0000F4500000}"/>
    <cellStyle name="_Comma_Horizon round 1 model vFINAL_1_Project Makani Model 04-11-07 v6_UPC G&amp;A (5-3-07) 3 2" xfId="24792" xr:uid="{00000000-0005-0000-0000-0000F5500000}"/>
    <cellStyle name="_Comma_Horizon round 1 model vFINAL_1_Project Makani Model 04-11-07 v6_UPC G&amp;A (5-3-07) 4" xfId="24793" xr:uid="{00000000-0005-0000-0000-0000F6500000}"/>
    <cellStyle name="_Comma_IBES_EPS_Estimates" xfId="24794" xr:uid="{00000000-0005-0000-0000-0000F7500000}"/>
    <cellStyle name="_Comma_IBES_EPS_Estimates 2" xfId="24795" xr:uid="{00000000-0005-0000-0000-0000F8500000}"/>
    <cellStyle name="_Comma_IMS EPS Impact 15_new projections" xfId="24796" xr:uid="{00000000-0005-0000-0000-0000F9500000}"/>
    <cellStyle name="_Comma_IMS EPS Impact 15_new projections 2" xfId="24797" xr:uid="{00000000-0005-0000-0000-0000FA500000}"/>
    <cellStyle name="_Comma_LBO Analysis Summary" xfId="24798" xr:uid="{00000000-0005-0000-0000-0000FB500000}"/>
    <cellStyle name="_Comma_LBO Analysis Summary - Template" xfId="24799" xr:uid="{00000000-0005-0000-0000-0000FC500000}"/>
    <cellStyle name="_Comma_LBO Analysis Summary - Template 2" xfId="24800" xr:uid="{00000000-0005-0000-0000-0000FD500000}"/>
    <cellStyle name="_Comma_LBO Analysis Summary 2" xfId="24801" xr:uid="{00000000-0005-0000-0000-0000FE500000}"/>
    <cellStyle name="_Comma_LBO Model v3" xfId="24802" xr:uid="{00000000-0005-0000-0000-0000FF500000}"/>
    <cellStyle name="_Comma_LBO SF" xfId="24803" xr:uid="{00000000-0005-0000-0000-000000510000}"/>
    <cellStyle name="_Comma_LBO SF 2" xfId="24804" xr:uid="{00000000-0005-0000-0000-000001510000}"/>
    <cellStyle name="_Comma_LBO SF Model Output - Template" xfId="24805" xr:uid="{00000000-0005-0000-0000-000002510000}"/>
    <cellStyle name="_Comma_LBO SF Model Output - Template 2" xfId="24806" xr:uid="{00000000-0005-0000-0000-000003510000}"/>
    <cellStyle name="_Comma_LPF 2011 Update - Contracted Thermal Assets - rev 09 27 2011" xfId="24807" xr:uid="{00000000-0005-0000-0000-000004510000}"/>
    <cellStyle name="_Comma_LPF 2011 Update - Contracted Thermal Assets - rev 09 27 2011 (2)" xfId="24808" xr:uid="{00000000-0005-0000-0000-000005510000}"/>
    <cellStyle name="_Comma_LPF 2011 Update - Merchant Thermal Assets - rev 09 27 2011 (2)" xfId="24809" xr:uid="{00000000-0005-0000-0000-000006510000}"/>
    <cellStyle name="_Comma_Master_Telecom_Equipment_CSCb" xfId="24810" xr:uid="{00000000-0005-0000-0000-000007510000}"/>
    <cellStyle name="_Comma_Master_Telecom_Equipment_CSCb 2" xfId="24811" xr:uid="{00000000-0005-0000-0000-000008510000}"/>
    <cellStyle name="_Comma_MasterDatabase_Oct_07_v2" xfId="24812" xr:uid="{00000000-0005-0000-0000-000009510000}"/>
    <cellStyle name="_Comma_MasterDatabase_Sept_07_v2" xfId="24813" xr:uid="{00000000-0005-0000-0000-00000A510000}"/>
    <cellStyle name="_Comma_MasterDatabase_Sept_07_v3" xfId="24814" xr:uid="{00000000-0005-0000-0000-00000B510000}"/>
    <cellStyle name="_Comma_Merger Model - Exec" xfId="24815" xr:uid="{00000000-0005-0000-0000-00000C510000}"/>
    <cellStyle name="_Comma_Merger Model - Exec 2" xfId="24816" xr:uid="{00000000-0005-0000-0000-00000D510000}"/>
    <cellStyle name="_Comma_merger plans" xfId="24817" xr:uid="{00000000-0005-0000-0000-00000E510000}"/>
    <cellStyle name="_Comma_merger plans 2" xfId="24818" xr:uid="{00000000-0005-0000-0000-00000F510000}"/>
    <cellStyle name="_Comma_Monthly Horizon-Project Projections-Rev4" xfId="24819" xr:uid="{00000000-0005-0000-0000-000010510000}"/>
    <cellStyle name="_Comma_Monthly Horizon-Project Projections-Rev4 (25 yr life)JPM" xfId="24820" xr:uid="{00000000-0005-0000-0000-000011510000}"/>
    <cellStyle name="_Comma_MotLion Projections may" xfId="24821" xr:uid="{00000000-0005-0000-0000-000012510000}"/>
    <cellStyle name="_Comma_MotLion Projections may 2" xfId="24822" xr:uid="{00000000-0005-0000-0000-000013510000}"/>
    <cellStyle name="_Comma_NDC Credit Comps from Drenusha" xfId="24823" xr:uid="{00000000-0005-0000-0000-000014510000}"/>
    <cellStyle name="_Comma_NDC Credit Comps from Drenusha 2" xfId="24824" xr:uid="{00000000-0005-0000-0000-000015510000}"/>
    <cellStyle name="_Comma_Numico_LBO 08" xfId="24825" xr:uid="{00000000-0005-0000-0000-000016510000}"/>
    <cellStyle name="_Comma_Numico_LBO 08 2" xfId="24826" xr:uid="{00000000-0005-0000-0000-000017510000}"/>
    <cellStyle name="_Comma_Numico-Nestle Model-26 February 2002 2b" xfId="24827" xr:uid="{00000000-0005-0000-0000-000018510000}"/>
    <cellStyle name="_Comma_Numico-Nestle Model-26 February 2002 2b 2" xfId="24828" xr:uid="{00000000-0005-0000-0000-000019510000}"/>
    <cellStyle name="_Comma_Old Financials_200804" xfId="24829" xr:uid="{00000000-0005-0000-0000-00001A510000}"/>
    <cellStyle name="_Comma_Old Life CSC" xfId="24830" xr:uid="{00000000-0005-0000-0000-00001B510000}"/>
    <cellStyle name="_Comma_Old Life CSC 2" xfId="24831" xr:uid="{00000000-0005-0000-0000-00001C510000}"/>
    <cellStyle name="_Comma_OpEx Sheet" xfId="24832" xr:uid="{00000000-0005-0000-0000-00001D510000}"/>
    <cellStyle name="_Comma_pace_merger plans" xfId="24833" xr:uid="{00000000-0005-0000-0000-00001E510000}"/>
    <cellStyle name="_Comma_pace_merger plans 2" xfId="24834" xr:uid="{00000000-0005-0000-0000-00001F510000}"/>
    <cellStyle name="_Comma_Palm Model 10_05" xfId="24835" xr:uid="{00000000-0005-0000-0000-000020510000}"/>
    <cellStyle name="_Comma_Palm Model 10_05 2" xfId="24836" xr:uid="{00000000-0005-0000-0000-000021510000}"/>
    <cellStyle name="_Comma_Panhandle Value" xfId="24837" xr:uid="{00000000-0005-0000-0000-000022510000}"/>
    <cellStyle name="_Comma_Panhandle Value 2" xfId="24838" xr:uid="{00000000-0005-0000-0000-000023510000}"/>
    <cellStyle name="_Comma_Paradise_PV_20100212" xfId="24839" xr:uid="{00000000-0005-0000-0000-000024510000}"/>
    <cellStyle name="_Comma_Pioneer Prairie 082107_edp" xfId="24840" xr:uid="{00000000-0005-0000-0000-000025510000}"/>
    <cellStyle name="_Comma_PNC_PF_2Q_update" xfId="24841" xr:uid="{00000000-0005-0000-0000-000026510000}"/>
    <cellStyle name="_Comma_PNC_PF_2Q_update 2" xfId="24842" xr:uid="{00000000-0005-0000-0000-000027510000}"/>
    <cellStyle name="_Comma_Post Oak" xfId="24843" xr:uid="{00000000-0005-0000-0000-000028510000}"/>
    <cellStyle name="_Comma_Potential Strategic Partners" xfId="24844" xr:uid="{00000000-0005-0000-0000-000029510000}"/>
    <cellStyle name="_Comma_Potential Strategic Partners 2" xfId="24845" xr:uid="{00000000-0005-0000-0000-00002A510000}"/>
    <cellStyle name="_Comma_Prairie Star" xfId="24846" xr:uid="{00000000-0005-0000-0000-00002B510000}"/>
    <cellStyle name="_Comma_Pro Forma - Alamosa 100MW - rev 03.13.09" xfId="24847" xr:uid="{00000000-0005-0000-0000-00002C510000}"/>
    <cellStyle name="_Comma_Pro Forma - Alamosa 100MW - rev 03.13.09 2" xfId="24848" xr:uid="{00000000-0005-0000-0000-00002D510000}"/>
    <cellStyle name="_Comma_Pro Forma - Alamosa 100MW - rev 03.13.09 2 2" xfId="24849" xr:uid="{00000000-0005-0000-0000-00002E510000}"/>
    <cellStyle name="_Comma_Pro Forma - Alamosa 100MW - rev 03.13.09 3" xfId="24850" xr:uid="{00000000-0005-0000-0000-00002F510000}"/>
    <cellStyle name="_Comma_Pro Forma - Alamosa 100MW - rev 03.13.09 4" xfId="24851" xr:uid="{00000000-0005-0000-0000-000030510000}"/>
    <cellStyle name="_Comma_Pro Forma - Alamosa 100MW - rev 03.13.09 4 2" xfId="24852" xr:uid="{00000000-0005-0000-0000-000031510000}"/>
    <cellStyle name="_Comma_Pro Forma - Alamosa 100MW - rev 03.13.09 4 3" xfId="24853" xr:uid="{00000000-0005-0000-0000-000032510000}"/>
    <cellStyle name="_Comma_Project Finance Wilton Expansion" xfId="24854" xr:uid="{00000000-0005-0000-0000-000033510000}"/>
    <cellStyle name="_Comma_Projections Difference" xfId="24855" xr:uid="{00000000-0005-0000-0000-000034510000}"/>
    <cellStyle name="_Comma_Projections Difference 2" xfId="24856" xr:uid="{00000000-0005-0000-0000-000035510000}"/>
    <cellStyle name="_Comma_PV of Future Stock Price" xfId="24857" xr:uid="{00000000-0005-0000-0000-000036510000}"/>
    <cellStyle name="_Comma_PV of Future Stock Price 2" xfId="24858" xr:uid="{00000000-0005-0000-0000-000037510000}"/>
    <cellStyle name="_Comma_QVC LBO Model 2-12-03 v3" xfId="24859" xr:uid="{00000000-0005-0000-0000-000038510000}"/>
    <cellStyle name="_Comma_QVC LBO Model 2-12-03 v3 2" xfId="24860" xr:uid="{00000000-0005-0000-0000-000039510000}"/>
    <cellStyle name="_Comma_Samsara Model_20062001" xfId="24861" xr:uid="{00000000-0005-0000-0000-00003A510000}"/>
    <cellStyle name="_Comma_Samsara Model_20062001 2" xfId="24862" xr:uid="{00000000-0005-0000-0000-00003B510000}"/>
    <cellStyle name="_Comma_Samsara Model-DCF Template" xfId="24863" xr:uid="{00000000-0005-0000-0000-00003C510000}"/>
    <cellStyle name="_Comma_Samsara Model-DCF Template 2" xfId="24864" xr:uid="{00000000-0005-0000-0000-00003D510000}"/>
    <cellStyle name="_Comma_Samsara_ppg" xfId="24865" xr:uid="{00000000-0005-0000-0000-00003E510000}"/>
    <cellStyle name="_Comma_Samsara_ppg 2" xfId="24866" xr:uid="{00000000-0005-0000-0000-00003F510000}"/>
    <cellStyle name="_Comma_Scen" xfId="24867" xr:uid="{00000000-0005-0000-0000-000040510000}"/>
    <cellStyle name="_Comma_Scen 2" xfId="24868" xr:uid="{00000000-0005-0000-0000-000041510000}"/>
    <cellStyle name="_Comma_Scen 2 2" xfId="24869" xr:uid="{00000000-0005-0000-0000-000042510000}"/>
    <cellStyle name="_Comma_Scen 3" xfId="24870" xr:uid="{00000000-0005-0000-0000-000043510000}"/>
    <cellStyle name="_Comma_Scen 4" xfId="24871" xr:uid="{00000000-0005-0000-0000-000044510000}"/>
    <cellStyle name="_Comma_Scen 4 2" xfId="24872" xr:uid="{00000000-0005-0000-0000-000045510000}"/>
    <cellStyle name="_Comma_Scen 4 3" xfId="24873" xr:uid="{00000000-0005-0000-0000-000046510000}"/>
    <cellStyle name="_Comma_Solar - TOD Calculation Model - rev 04.16.09" xfId="24874" xr:uid="{00000000-0005-0000-0000-000047510000}"/>
    <cellStyle name="_Comma_Solar - TOD Calculation Model - rev 04.16.09 2" xfId="24875" xr:uid="{00000000-0005-0000-0000-000048510000}"/>
    <cellStyle name="_Comma_Solar - TOD Calculation Model - rev 04.16.09 2 2" xfId="24876" xr:uid="{00000000-0005-0000-0000-000049510000}"/>
    <cellStyle name="_Comma_Solar - TOD Calculation Model - rev 04.16.09 3" xfId="24877" xr:uid="{00000000-0005-0000-0000-00004A510000}"/>
    <cellStyle name="_Comma_Solar - TOD Calculation Model - rev 04.16.09 4" xfId="24878" xr:uid="{00000000-0005-0000-0000-00004B510000}"/>
    <cellStyle name="_Comma_Solar - TOD Calculation Model - rev 04.16.09 4 2" xfId="24879" xr:uid="{00000000-0005-0000-0000-00004C510000}"/>
    <cellStyle name="_Comma_Solar - TOD Calculation Model - rev 04.16.09 4 3" xfId="24880" xr:uid="{00000000-0005-0000-0000-00004D510000}"/>
    <cellStyle name="_Comma_Solar_Model_ab" xfId="24881" xr:uid="{00000000-0005-0000-0000-00004E510000}"/>
    <cellStyle name="_Comma_Solar_Model_ab 2" xfId="24882" xr:uid="{00000000-0005-0000-0000-00004F510000}"/>
    <cellStyle name="_Comma_Solar_Model_ab 2 2" xfId="24883" xr:uid="{00000000-0005-0000-0000-000050510000}"/>
    <cellStyle name="_Comma_Solar_Model_ab 3" xfId="24884" xr:uid="{00000000-0005-0000-0000-000051510000}"/>
    <cellStyle name="_Comma_Solar_Model_ab 4" xfId="24885" xr:uid="{00000000-0005-0000-0000-000052510000}"/>
    <cellStyle name="_Comma_Solar_Model_ab 4 2" xfId="24886" xr:uid="{00000000-0005-0000-0000-000053510000}"/>
    <cellStyle name="_Comma_Solar_Model_ab 4 3" xfId="24887" xr:uid="{00000000-0005-0000-0000-000054510000}"/>
    <cellStyle name="_Comma_Split-off Model2" xfId="24888" xr:uid="{00000000-0005-0000-0000-000055510000}"/>
    <cellStyle name="_Comma_Split-off Model2 2" xfId="24889" xr:uid="{00000000-0005-0000-0000-000056510000}"/>
    <cellStyle name="_Comma_Summary Valuation Analysis" xfId="24890" xr:uid="{00000000-0005-0000-0000-000057510000}"/>
    <cellStyle name="_Comma_Summary Valuation Analysis 2" xfId="24891" xr:uid="{00000000-0005-0000-0000-000058510000}"/>
    <cellStyle name="_Comma_Synergies" xfId="24892" xr:uid="{00000000-0005-0000-0000-000059510000}"/>
    <cellStyle name="_Comma_Synergies 2" xfId="24893" xr:uid="{00000000-0005-0000-0000-00005A510000}"/>
    <cellStyle name="_Comma_tables RIDER" xfId="24894" xr:uid="{00000000-0005-0000-0000-00005B510000}"/>
    <cellStyle name="_Comma_tables RIDER 2" xfId="24895" xr:uid="{00000000-0005-0000-0000-00005C510000}"/>
    <cellStyle name="_Comma_Tax" xfId="24896" xr:uid="{00000000-0005-0000-0000-00005D510000}"/>
    <cellStyle name="_Comma_Tax Equity Structure 072007" xfId="24897" xr:uid="{00000000-0005-0000-0000-00005E510000}"/>
    <cellStyle name="_Comma_Troon Financials 8-1-02" xfId="24898" xr:uid="{00000000-0005-0000-0000-00005F510000}"/>
    <cellStyle name="_Comma_Troon Financials 8-1-02 2" xfId="24899" xr:uid="{00000000-0005-0000-0000-000060510000}"/>
    <cellStyle name="_Comma_Troon_EBITDA" xfId="24900" xr:uid="{00000000-0005-0000-0000-000061510000}"/>
    <cellStyle name="_Comma_Troon_EBITDA 2" xfId="24901" xr:uid="{00000000-0005-0000-0000-000062510000}"/>
    <cellStyle name="_Comma_Twin Groves II" xfId="24902" xr:uid="{00000000-0005-0000-0000-000063510000}"/>
    <cellStyle name="_Comma_Valuation Overview - June 2001" xfId="24903" xr:uid="{00000000-0005-0000-0000-000064510000}"/>
    <cellStyle name="_Comma_Valuation Overview - June 2001 2" xfId="24904" xr:uid="{00000000-0005-0000-0000-000065510000}"/>
    <cellStyle name="_Comma_Valuation_Troon dpak 8-5-02 v3" xfId="24905" xr:uid="{00000000-0005-0000-0000-000066510000}"/>
    <cellStyle name="_Comma_Valuation_Troon dpak 8-5-02 v3 2" xfId="24906" xr:uid="{00000000-0005-0000-0000-000067510000}"/>
    <cellStyle name="_Comma_VMS Breakdown" xfId="24907" xr:uid="{00000000-0005-0000-0000-000068510000}"/>
    <cellStyle name="_Comma_VMS Breakdown 2" xfId="24908" xr:uid="{00000000-0005-0000-0000-000069510000}"/>
    <cellStyle name="_Comma_WACC_Calc_Sheet" xfId="24909" xr:uid="{00000000-0005-0000-0000-00006A510000}"/>
    <cellStyle name="_Comma_WACC_Calc_Sheet 2" xfId="24910" xr:uid="{00000000-0005-0000-0000-00006B510000}"/>
    <cellStyle name="_Comma_WACC_Calc_Sheet 2 2" xfId="24911" xr:uid="{00000000-0005-0000-0000-00006C510000}"/>
    <cellStyle name="_Comma_WACC_Calc_Sheet 3" xfId="24912" xr:uid="{00000000-0005-0000-0000-00006D510000}"/>
    <cellStyle name="_Comma_WACC_Calc_Sheet 4" xfId="24913" xr:uid="{00000000-0005-0000-0000-00006E510000}"/>
    <cellStyle name="_Comma_WACC_Calc_Sheet 4 2" xfId="24914" xr:uid="{00000000-0005-0000-0000-00006F510000}"/>
    <cellStyle name="_Comma_WACC_Calc_Sheet 4 3" xfId="24915" xr:uid="{00000000-0005-0000-0000-000070510000}"/>
    <cellStyle name="_Comma_Word_Outputs_2009_09_12" xfId="24916" xr:uid="{00000000-0005-0000-0000-000071510000}"/>
    <cellStyle name="_Conditions2" xfId="24917" xr:uid="{00000000-0005-0000-0000-000072510000}"/>
    <cellStyle name="_Conditions2 2" xfId="24918" xr:uid="{00000000-0005-0000-0000-000073510000}"/>
    <cellStyle name="_Conditions2 2 2" xfId="24919" xr:uid="{00000000-0005-0000-0000-000074510000}"/>
    <cellStyle name="_Conditions2 3" xfId="24920" xr:uid="{00000000-0005-0000-0000-000075510000}"/>
    <cellStyle name="_Conditions2 3 2" xfId="24921" xr:uid="{00000000-0005-0000-0000-000076510000}"/>
    <cellStyle name="_Conditions2 4" xfId="24922" xr:uid="{00000000-0005-0000-0000-000077510000}"/>
    <cellStyle name="_Conditions2 4 2" xfId="24923" xr:uid="{00000000-0005-0000-0000-000078510000}"/>
    <cellStyle name="_Conditions2 4 3" xfId="24924" xr:uid="{00000000-0005-0000-0000-000079510000}"/>
    <cellStyle name="_Conditions2 5" xfId="24925" xr:uid="{00000000-0005-0000-0000-00007A510000}"/>
    <cellStyle name="_Conditions2 5 2" xfId="24926" xr:uid="{00000000-0005-0000-0000-00007B510000}"/>
    <cellStyle name="_Conditions2 6" xfId="24927" xr:uid="{00000000-0005-0000-0000-00007C510000}"/>
    <cellStyle name="_Conditions2_August 2010 CWIP curves_NextEra" xfId="24928" xr:uid="{00000000-0005-0000-0000-00007D510000}"/>
    <cellStyle name="_Conditions2_August 2010 CWIP curves_NextEra 2" xfId="24929" xr:uid="{00000000-0005-0000-0000-00007E510000}"/>
    <cellStyle name="_Conditions2_August 2010 CWIP curves_NextEra_November 2010 Termosol CWIP Curves NEER Final" xfId="24930" xr:uid="{00000000-0005-0000-0000-00007F510000}"/>
    <cellStyle name="_Conditions2_August 2010 CWIP curves_NextEra_November 2010 Termosol CWIP Curves NEER Final 2" xfId="24931" xr:uid="{00000000-0005-0000-0000-000080510000}"/>
    <cellStyle name="_Conditions2_BASIS ADJ" xfId="24932" xr:uid="{00000000-0005-0000-0000-000081510000}"/>
    <cellStyle name="_Conditions2_BM Adjustments" xfId="24933" xr:uid="{00000000-0005-0000-0000-000082510000}"/>
    <cellStyle name="_Conditions2_Budget Support 2012-09 2013-15 Benefit Programs v5 with NEER Barg Update" xfId="24934" xr:uid="{00000000-0005-0000-0000-000083510000}"/>
    <cellStyle name="_Conditions2_Capacity_Factor_Monthly_Forecast_Through_2024 " xfId="24935" xr:uid="{00000000-0005-0000-0000-000084510000}"/>
    <cellStyle name="_Conditions2_Capital Prov 1Q10" xfId="24936" xr:uid="{00000000-0005-0000-0000-000085510000}"/>
    <cellStyle name="_Conditions2_Capital Prov 1Q10 2" xfId="24937" xr:uid="{00000000-0005-0000-0000-000086510000}"/>
    <cellStyle name="_Conditions2_Capital Prov 1Q10_March_LTD_Premium" xfId="24938" xr:uid="{00000000-0005-0000-0000-000087510000}"/>
    <cellStyle name="_Conditions2_Capital Prov 1Q10_Nov Self Admin LTD Income Premium - CIGNA" xfId="24939" xr:uid="{00000000-0005-0000-0000-000088510000}"/>
    <cellStyle name="_Conditions2_Capital Prov 1Q10_Summary Unrounded" xfId="24940" xr:uid="{00000000-0005-0000-0000-000089510000}"/>
    <cellStyle name="_Conditions2_Consolidated Summary Living ProForma_2011_DRAFT" xfId="24941" xr:uid="{00000000-0005-0000-0000-00008A510000}"/>
    <cellStyle name="_Conditions2_Consolidated Summary Living ProForma_2011_Paste Special" xfId="24942" xr:uid="{00000000-0005-0000-0000-00008B510000}"/>
    <cellStyle name="_Conditions2_Copy of South TX GenTie  0.8x Sale12-31-09 COD BASE CASEvBOD" xfId="24943" xr:uid="{00000000-0005-0000-0000-00008C510000}"/>
    <cellStyle name="_Conditions2_CWIP Termosol 1" xfId="24944" xr:uid="{00000000-0005-0000-0000-00008D510000}"/>
    <cellStyle name="_Conditions2_CWIP Termosol 1 2" xfId="24945" xr:uid="{00000000-0005-0000-0000-00008E510000}"/>
    <cellStyle name="_Conditions2_CWIP Termosol 2" xfId="24946" xr:uid="{00000000-0005-0000-0000-00008F510000}"/>
    <cellStyle name="_Conditions2_CWIP Termosol 2 2" xfId="24947" xr:uid="{00000000-0005-0000-0000-000090510000}"/>
    <cellStyle name="_Conditions2_Fees" xfId="24948" xr:uid="{00000000-0005-0000-0000-000091510000}"/>
    <cellStyle name="_Conditions2_Genesis_Bridge_Tab" xfId="24949" xr:uid="{00000000-0005-0000-0000-000092510000}"/>
    <cellStyle name="_Conditions2_HWBA UM NPV  IRR Analysis finance at cost share may 2011" xfId="24950" xr:uid="{00000000-0005-0000-0000-000093510000}"/>
    <cellStyle name="_Conditions2_Inputs" xfId="24951" xr:uid="{00000000-0005-0000-0000-000094510000}"/>
    <cellStyle name="_Conditions2_Inputs 2" xfId="24952" xr:uid="{00000000-0005-0000-0000-000095510000}"/>
    <cellStyle name="_Conditions2_Locked in Gross Margin" xfId="24953" xr:uid="{00000000-0005-0000-0000-000096510000}"/>
    <cellStyle name="_Conditions2_LTD-FAS 112 Summary" xfId="24954" xr:uid="{00000000-0005-0000-0000-000097510000}"/>
    <cellStyle name="_Conditions2_November 2010 CWIP Curves Genesis Final" xfId="24955" xr:uid="{00000000-0005-0000-0000-000098510000}"/>
    <cellStyle name="_Conditions2_November 2010 CWIP Curves Genesis Final 2" xfId="24956" xr:uid="{00000000-0005-0000-0000-000099510000}"/>
    <cellStyle name="_Conditions2_November 2010 CWIP Curves NEER Final" xfId="24957" xr:uid="{00000000-0005-0000-0000-00009A510000}"/>
    <cellStyle name="_Conditions2_November 2010 CWIP Curves NEER Final 2" xfId="24958" xr:uid="{00000000-0005-0000-0000-00009B510000}"/>
    <cellStyle name="_Conditions2_November 2010 Termosol CWIP Curves NEER Final" xfId="24959" xr:uid="{00000000-0005-0000-0000-00009C510000}"/>
    <cellStyle name="_Conditions2_November 2010 Termosol CWIP Curves NEER Final 2" xfId="24960" xr:uid="{00000000-0005-0000-0000-00009D510000}"/>
    <cellStyle name="_Conditions2_Project Monitoring Paradise Solar revised_October 2010" xfId="24961" xr:uid="{00000000-0005-0000-0000-00009E510000}"/>
    <cellStyle name="_Conditions2_Project Monitoring Paradise Solar revised_October 2010 2" xfId="24962" xr:uid="{00000000-0005-0000-0000-00009F510000}"/>
    <cellStyle name="_Conditions2_Project Monitoring Paradise Solar revised_October 2010_November 2010 Termosol CWIP Curves NEER Final" xfId="24963" xr:uid="{00000000-0005-0000-0000-0000A0510000}"/>
    <cellStyle name="_Conditions2_Project Monitoring Paradise Solar revised_October 2010_November 2010 Termosol CWIP Curves NEER Final 2" xfId="24964" xr:uid="{00000000-0005-0000-0000-0000A1510000}"/>
    <cellStyle name="_Conditions2_September 2010 CWIP curves_NextEra" xfId="24965" xr:uid="{00000000-0005-0000-0000-0000A2510000}"/>
    <cellStyle name="_Conditions2_September 2010 CWIP curves_NextEra 2" xfId="24966" xr:uid="{00000000-0005-0000-0000-0000A3510000}"/>
    <cellStyle name="_Conditions2_September 2010 CWIP curves_NextEra_November 2010 Termosol CWIP Curves NEER Final" xfId="24967" xr:uid="{00000000-0005-0000-0000-0000A4510000}"/>
    <cellStyle name="_Conditions2_September 2010 CWIP curves_NextEra_November 2010 Termosol CWIP Curves NEER Final 2" xfId="24968" xr:uid="{00000000-0005-0000-0000-0000A5510000}"/>
    <cellStyle name="_Conditions2_Summerhaven CWIP curve Oct_2010" xfId="24969" xr:uid="{00000000-0005-0000-0000-0000A6510000}"/>
    <cellStyle name="_Conditions2_Summerhaven CWIP curve Oct_2010 2" xfId="24970" xr:uid="{00000000-0005-0000-0000-0000A7510000}"/>
    <cellStyle name="_Conditions2_Summerhaven CWIP curve Oct_2010_November 2010 Termosol CWIP Curves NEER Final" xfId="24971" xr:uid="{00000000-0005-0000-0000-0000A8510000}"/>
    <cellStyle name="_Conditions2_Summerhaven CWIP curve Oct_2010_November 2010 Termosol CWIP Curves NEER Final 2" xfId="24972" xr:uid="{00000000-0005-0000-0000-0000A9510000}"/>
    <cellStyle name="_Conditions2_ToD" xfId="24973" xr:uid="{00000000-0005-0000-0000-0000AA510000}"/>
    <cellStyle name="_Conditions2_ToD 2" xfId="24974" xr:uid="{00000000-0005-0000-0000-0000AB510000}"/>
    <cellStyle name="_Conditions2_ToD 3" xfId="24975" xr:uid="{00000000-0005-0000-0000-0000AC510000}"/>
    <cellStyle name="_Conditions2_tx financing revs" xfId="24976" xr:uid="{00000000-0005-0000-0000-0000AD510000}"/>
    <cellStyle name="_Consolidated Budget" xfId="24977" xr:uid="{00000000-0005-0000-0000-0000AE510000}"/>
    <cellStyle name="_Consolidated Budget_1.Inputs" xfId="24978" xr:uid="{00000000-0005-0000-0000-0000AF510000}"/>
    <cellStyle name="_Consolidated Budget_Copy of Vento III v27i P50 1st" xfId="24979" xr:uid="{00000000-0005-0000-0000-0000B0510000}"/>
    <cellStyle name="_Consolidated Budget_G&amp;A_reports" xfId="24980" xr:uid="{00000000-0005-0000-0000-0000B1510000}"/>
    <cellStyle name="_Consolidated Budget_Vento III v17i (8.9% Haircut, 60% Tax)" xfId="24981" xr:uid="{00000000-0005-0000-0000-0000B2510000}"/>
    <cellStyle name="_Consolidated Budget_Vento III v22i (Haircut, 6Y CF, 76% tax)" xfId="24982" xr:uid="{00000000-0005-0000-0000-0000B3510000}"/>
    <cellStyle name="_Consolidated Budget_Vento III v28g Base" xfId="24983" xr:uid="{00000000-0005-0000-0000-0000B4510000}"/>
    <cellStyle name="_Consolidated Budget_Vento III v28k JPMyyy" xfId="24984" xr:uid="{00000000-0005-0000-0000-0000B5510000}"/>
    <cellStyle name="_Consolidated Hydro Model 9-08-02" xfId="24985" xr:uid="{00000000-0005-0000-0000-0000B6510000}"/>
    <cellStyle name="_Consolidated Hydro Model 9-08-02 2" xfId="24986" xr:uid="{00000000-0005-0000-0000-0000B7510000}"/>
    <cellStyle name="_Consolidated Hydro Model 9-08-02_#1 Levered Beech Ridge_021109_Grant,Bonus,No PTCs,MACRs,Term Debt NOL" xfId="24987" xr:uid="{00000000-0005-0000-0000-0000B8510000}"/>
    <cellStyle name="_Consolidated Hydro Model 9-08-02_#1 Levered Beech Ridge_021109_Grant,Bonus,No PTCs,MACRs,Term Debt NOL 2" xfId="24988" xr:uid="{00000000-0005-0000-0000-0000B9510000}"/>
    <cellStyle name="_Consolidated Hydro Model 9-08-02_#1 LeveredGrand_Ridge_II-III_021009_Grant,Bonus,No PTCs,MACRs,Term Debt, NOL" xfId="24989" xr:uid="{00000000-0005-0000-0000-0000BA510000}"/>
    <cellStyle name="_Consolidated Hydro Model 9-08-02_#1 LeveredGrand_Ridge_II-III_021009_Grant,Bonus,No PTCs,MACRs,Term Debt, NOL 2" xfId="24990" xr:uid="{00000000-0005-0000-0000-0000BB510000}"/>
    <cellStyle name="_Consolidated Hydro Model 9-08-02_#1 LeveredGrand_Ridge_II-III_021009_Grant,Bonus,No PTCs,MACRs,Term Debt, NOL_BeechR Pivot Table 12.2.09" xfId="24991" xr:uid="{00000000-0005-0000-0000-0000BC510000}"/>
    <cellStyle name="_Consolidated Hydro Model 9-08-02_#1 LeveredGrand_Ridge_II-III_021009_Grant,Bonus,No PTCs,MACRs,Term Debt, NOL_BeechR Pivot Table 12.2.09 2" xfId="24992" xr:uid="{00000000-0005-0000-0000-0000BD510000}"/>
    <cellStyle name="_Consolidated Hydro Model 9-08-02_2008 IWNA 7.75% 53% ERISA P50 (Invnergy)_FROM JPM" xfId="24993" xr:uid="{00000000-0005-0000-0000-0000BE510000}"/>
    <cellStyle name="_Consolidated Hydro Model 9-08-02_2008 IWNA 7.75% 53% ERISA P50 (Invnergy)_FROM JPM 2" xfId="24994" xr:uid="{00000000-0005-0000-0000-0000BF510000}"/>
    <cellStyle name="_Consolidated Hydro Model 9-08-02_2008 IWNA Portfolio 09262008 (JPM TE &amp; CE)__TE Assumps" xfId="24995" xr:uid="{00000000-0005-0000-0000-0000C0510000}"/>
    <cellStyle name="_Consolidated Hydro Model 9-08-02_2008 IWNA Portfolio 09262008 (JPM TE &amp; CE)__TE Assumps 2" xfId="24996" xr:uid="{00000000-0005-0000-0000-0000C1510000}"/>
    <cellStyle name="_Consolidated Hydro Model 9-08-02_2008 IWNA Portfolio 09262008 (JPM TE &amp; CE)__TE Assumps_2008 IWNA v12 7.75% 53% TaxEx P50 (Invenergy)_10242008" xfId="24997" xr:uid="{00000000-0005-0000-0000-0000C2510000}"/>
    <cellStyle name="_Consolidated Hydro Model 9-08-02_2008 IWNA Portfolio 09262008 (JPM TE &amp; CE)__TE Assumps_2008 IWNA v12 7.75% 53% TaxEx P50 (Invenergy)_10242008 2" xfId="24998" xr:uid="{00000000-0005-0000-0000-0000C3510000}"/>
    <cellStyle name="_Consolidated Hydro Model 9-08-02_2008 IWNA v12 7.75% 53% TaxEx P50 (Invenergy)_10242008" xfId="24999" xr:uid="{00000000-0005-0000-0000-0000C4510000}"/>
    <cellStyle name="_Consolidated Hydro Model 9-08-02_2008 IWNA v12 7.75% 53% TaxEx P50 (Invenergy)_10242008 2" xfId="25000" xr:uid="{00000000-0005-0000-0000-0000C5510000}"/>
    <cellStyle name="_Consolidated Hydro Model 9-08-02_2008 IWNA v12 7.75% 53% TaxEx P50 (Invenergy)_NO HAIRCUTS" xfId="25001" xr:uid="{00000000-0005-0000-0000-0000C6510000}"/>
    <cellStyle name="_Consolidated Hydro Model 9-08-02_2008 IWNA v12 7.75% 53% TaxEx P50 (Invenergy)_NO HAIRCUTS 2" xfId="25002" xr:uid="{00000000-0005-0000-0000-0000C7510000}"/>
    <cellStyle name="_Consolidated Hydro Model 9-08-02_BeechR Pivot Table 12.2.09" xfId="25003" xr:uid="{00000000-0005-0000-0000-0000C8510000}"/>
    <cellStyle name="_Consolidated Hydro Model 9-08-02_BeechR Pivot Table 12.2.09 2" xfId="25004" xr:uid="{00000000-0005-0000-0000-0000C9510000}"/>
    <cellStyle name="_Consolidated Hydro Model 9-08-02_Big Otter 101209 Grant and TE 100.5MW_20mileT" xfId="25005" xr:uid="{00000000-0005-0000-0000-0000CA510000}"/>
    <cellStyle name="_Consolidated Hydro Model 9-08-02_Big Otter 101209 Grant and TE 100.5MW_20mileT 2" xfId="25006" xr:uid="{00000000-0005-0000-0000-0000CB510000}"/>
    <cellStyle name="_Consolidated Hydro Model 9-08-02_Bish Hill_$77.5_lowncf_ Bundled Price_Lenders_092909" xfId="25007" xr:uid="{00000000-0005-0000-0000-0000CC510000}"/>
    <cellStyle name="_Consolidated Hydro Model 9-08-02_Bish Hill_$77.5_lowncf_ Bundled Price_Lenders_092909 2" xfId="25008" xr:uid="{00000000-0005-0000-0000-0000CD510000}"/>
    <cellStyle name="_Consolidated Hydro Model 9-08-02_BishHilll_1.25M per WTG with $72 bundled price_200MWs_BF" xfId="25009" xr:uid="{00000000-0005-0000-0000-0000CE510000}"/>
    <cellStyle name="_Consolidated Hydro Model 9-08-02_BishHilll_1.25M per WTG with $72 bundled price_200MWs_BF 2" xfId="25010" xr:uid="{00000000-0005-0000-0000-0000CF510000}"/>
    <cellStyle name="_Consolidated Hydro Model 9-08-02_Bishop Hill_Grant_082409_200MW" xfId="25011" xr:uid="{00000000-0005-0000-0000-0000D0510000}"/>
    <cellStyle name="_Consolidated Hydro Model 9-08-02_Bishop Hill_Grant_082409_200MW 2" xfId="25012" xr:uid="{00000000-0005-0000-0000-0000D1510000}"/>
    <cellStyle name="_Consolidated Hydro Model 9-08-02_Buzzard Creek_250MW_PTC_010610" xfId="25013" xr:uid="{00000000-0005-0000-0000-0000D2510000}"/>
    <cellStyle name="_Consolidated Hydro Model 9-08-02_Buzzard Creek_250MW_PTC_010610 2" xfId="25014" xr:uid="{00000000-0005-0000-0000-0000D3510000}"/>
    <cellStyle name="_Consolidated Hydro Model 9-08-02_California Ridge 120109 and 200MW" xfId="25015" xr:uid="{00000000-0005-0000-0000-0000D4510000}"/>
    <cellStyle name="_Consolidated Hydro Model 9-08-02_California Ridge 120109 and 200MW 2" xfId="25016" xr:uid="{00000000-0005-0000-0000-0000D5510000}"/>
    <cellStyle name="_Consolidated Hydro Model 9-08-02_California Ridge_042909_Grant and TE_99M_as bid" xfId="25017" xr:uid="{00000000-0005-0000-0000-0000D6510000}"/>
    <cellStyle name="_Consolidated Hydro Model 9-08-02_California Ridge_042909_Grant and TE_99M_as bid 2" xfId="25018" xr:uid="{00000000-0005-0000-0000-0000D7510000}"/>
    <cellStyle name="_Consolidated Hydro Model 9-08-02_California Ridge_042909_Grant and TE_99Mw" xfId="25019" xr:uid="{00000000-0005-0000-0000-0000D8510000}"/>
    <cellStyle name="_Consolidated Hydro Model 9-08-02_California Ridge_042909_Grant and TE_99Mw 2" xfId="25020" xr:uid="{00000000-0005-0000-0000-0000D9510000}"/>
    <cellStyle name="_Consolidated Hydro Model 9-08-02_Copy of NEW Levered GRIIIII_03312009_MCF v2" xfId="25021" xr:uid="{00000000-0005-0000-0000-0000DA510000}"/>
    <cellStyle name="_Consolidated Hydro Model 9-08-02_Copy of NEW Levered GRIIIII_03312009_MCF v2 2" xfId="25022" xr:uid="{00000000-0005-0000-0000-0000DB510000}"/>
    <cellStyle name="_Consolidated Hydro Model 9-08-02_Copy of NEW Levered GRIIIII_03312009_MCF v2_BeechR Pivot Table 12.2.09" xfId="25023" xr:uid="{00000000-0005-0000-0000-0000DC510000}"/>
    <cellStyle name="_Consolidated Hydro Model 9-08-02_Copy of NEW Levered GRIIIII_03312009_MCF v2_BeechR Pivot Table 12.2.09 2" xfId="25024" xr:uid="{00000000-0005-0000-0000-0000DD510000}"/>
    <cellStyle name="_Consolidated Hydro Model 9-08-02_GRE 03252009_tpm_tables" xfId="25025" xr:uid="{00000000-0005-0000-0000-0000DE510000}"/>
    <cellStyle name="_Consolidated Hydro Model 9-08-02_GRE 03252009_tpm_tables 2" xfId="25026" xr:uid="{00000000-0005-0000-0000-0000DF510000}"/>
    <cellStyle name="_Consolidated Hydro Model 9-08-02_GRE 03252009_tpm_tables_BeechR Pivot Table 12.2.09" xfId="25027" xr:uid="{00000000-0005-0000-0000-0000E0510000}"/>
    <cellStyle name="_Consolidated Hydro Model 9-08-02_GRE 03252009_tpm_tables_BeechR Pivot Table 12.2.09 2" xfId="25028" xr:uid="{00000000-0005-0000-0000-0000E1510000}"/>
    <cellStyle name="_Consolidated Hydro Model 9-08-02_Hardin Grant 08312009_300MW" xfId="25029" xr:uid="{00000000-0005-0000-0000-0000E2510000}"/>
    <cellStyle name="_Consolidated Hydro Model 9-08-02_Hardin Grant 08312009_300MW 2" xfId="25030" xr:uid="{00000000-0005-0000-0000-0000E3510000}"/>
    <cellStyle name="_Consolidated Hydro Model 9-08-02_Highland Model 041009 Back Leverag 100% tax equity with PPA" xfId="25031" xr:uid="{00000000-0005-0000-0000-0000E4510000}"/>
    <cellStyle name="_Consolidated Hydro Model 9-08-02_Highland Model 041009 Back Leverag 100% tax equity with PPA 2" xfId="25032" xr:uid="{00000000-0005-0000-0000-0000E5510000}"/>
    <cellStyle name="_Consolidated Hydro Model 9-08-02_Highland Model 041009 Back Leverag 100% tax equity with PPA_BeechR Pivot Table 12.2.09" xfId="25033" xr:uid="{00000000-0005-0000-0000-0000E6510000}"/>
    <cellStyle name="_Consolidated Hydro Model 9-08-02_Highland Model 041009 Back Leverag 100% tax equity with PPA_BeechR Pivot Table 12.2.09 2" xfId="25034" xr:uid="{00000000-0005-0000-0000-0000E7510000}"/>
    <cellStyle name="_Consolidated Hydro Model 9-08-02_Inputs-General" xfId="25035" xr:uid="{00000000-0005-0000-0000-0000E8510000}"/>
    <cellStyle name="_Consolidated Hydro Model 9-08-02_Inputs-General 2" xfId="25036" xr:uid="{00000000-0005-0000-0000-0000E9510000}"/>
    <cellStyle name="_Consolidated Hydro Model 9-08-02_Invenergy Model -- 9-5-08 base" xfId="25037" xr:uid="{00000000-0005-0000-0000-0000EA510000}"/>
    <cellStyle name="_Consolidated Hydro Model 9-08-02_Invenergy Model -- 9-5-08 base 2" xfId="25038" xr:uid="{00000000-0005-0000-0000-0000EB510000}"/>
    <cellStyle name="_Consolidated Hydro Model 9-08-02_IWNA 3-Pack ECCA Sheldon Funding 03202009" xfId="25039" xr:uid="{00000000-0005-0000-0000-0000EC510000}"/>
    <cellStyle name="_Consolidated Hydro Model 9-08-02_IWNA 3-Pack ECCA Sheldon Funding 03202009 2" xfId="25040" xr:uid="{00000000-0005-0000-0000-0000ED510000}"/>
    <cellStyle name="_Consolidated Hydro Model 9-08-02_IWNA Ptfl v2 10yr 7.25% $320 upfront 99% hedge loss P50" xfId="25041" xr:uid="{00000000-0005-0000-0000-0000EE510000}"/>
    <cellStyle name="_Consolidated Hydro Model 9-08-02_IWNA Ptfl v2 10yr 7.25% $320 upfront 99% hedge loss P50 2" xfId="25042" xr:uid="{00000000-0005-0000-0000-0000EF510000}"/>
    <cellStyle name="_Consolidated Hydro Model 9-08-02_IWNA v1 10yr 7.25% $290 upfront no bonus 42% 2009 tax realloc P50" xfId="25043" xr:uid="{00000000-0005-0000-0000-0000F0510000}"/>
    <cellStyle name="_Consolidated Hydro Model 9-08-02_IWNA v1 10yr 7.25% $290 upfront no bonus 42% 2009 tax realloc P50 2" xfId="25044" xr:uid="{00000000-0005-0000-0000-0000F1510000}"/>
    <cellStyle name="_Consolidated Hydro Model 9-08-02_IWNA v1 10yr 7.25% $290 upfront no bonus 42% 2009 tax realloc P50_2008 IWNA JPM TE Model 11032008 (ERISA Dep &amp; Full Haircuts)_275M" xfId="25045" xr:uid="{00000000-0005-0000-0000-0000F2510000}"/>
    <cellStyle name="_Consolidated Hydro Model 9-08-02_IWNA v1 10yr 7.25% $290 upfront no bonus 42% 2009 tax realloc P50_2008 IWNA JPM TE Model 11032008 (ERISA Dep &amp; Full Haircuts)_275M 2" xfId="25046" xr:uid="{00000000-0005-0000-0000-0000F3510000}"/>
    <cellStyle name="_Consolidated Hydro Model 9-08-02_IWNA v1 10yr 7.25% $290 upfront no bonus 42% 2009 tax realloc P50_2008 IWNA v12 7.75% 53% TaxEx P50 (Invenergy)_10242008" xfId="25047" xr:uid="{00000000-0005-0000-0000-0000F4510000}"/>
    <cellStyle name="_Consolidated Hydro Model 9-08-02_IWNA v1 10yr 7.25% $290 upfront no bonus 42% 2009 tax realloc P50_2008 IWNA v12 7.75% 53% TaxEx P50 (Invenergy)_10242008 2" xfId="25048" xr:uid="{00000000-0005-0000-0000-0000F5510000}"/>
    <cellStyle name="_Consolidated Hydro Model 9-08-02_Ledge_0416_Grant and TE" xfId="25049" xr:uid="{00000000-0005-0000-0000-0000F6510000}"/>
    <cellStyle name="_Consolidated Hydro Model 9-08-02_Ledge_0416_Grant and TE 2" xfId="25050" xr:uid="{00000000-0005-0000-0000-0000F7510000}"/>
    <cellStyle name="_Consolidated Hydro Model 9-08-02_Levered Beech Ridge _100709" xfId="25051" xr:uid="{00000000-0005-0000-0000-0000F8510000}"/>
    <cellStyle name="_Consolidated Hydro Model 9-08-02_Levered Beech Ridge _100709 2" xfId="25052" xr:uid="{00000000-0005-0000-0000-0000F9510000}"/>
    <cellStyle name="_Consolidated Hydro Model 9-08-02_Levered Beech Ridge _100709_BeechR Pivot Table 12.2.09" xfId="25053" xr:uid="{00000000-0005-0000-0000-0000FA510000}"/>
    <cellStyle name="_Consolidated Hydro Model 9-08-02_Levered Beech Ridge _100709_BeechR Pivot Table 12.2.09 2" xfId="25054" xr:uid="{00000000-0005-0000-0000-0000FB510000}"/>
    <cellStyle name="_Consolidated Hydro Model 9-08-02_Levered Beech Ridge _102709" xfId="25055" xr:uid="{00000000-0005-0000-0000-0000FC510000}"/>
    <cellStyle name="_Consolidated Hydro Model 9-08-02_Levered Beech Ridge _102709 2" xfId="25056" xr:uid="{00000000-0005-0000-0000-0000FD510000}"/>
    <cellStyle name="_Consolidated Hydro Model 9-08-02_Levered Beech Ridge _102709_BeechR Pivot Table 12.2.09" xfId="25057" xr:uid="{00000000-0005-0000-0000-0000FE510000}"/>
    <cellStyle name="_Consolidated Hydro Model 9-08-02_Levered Beech Ridge _102709_BeechR Pivot Table 12.2.09 2" xfId="25058" xr:uid="{00000000-0005-0000-0000-0000FF510000}"/>
    <cellStyle name="_Consolidated Hydro Model 9-08-02_Levered Beech Ridge _110209" xfId="25059" xr:uid="{00000000-0005-0000-0000-000000520000}"/>
    <cellStyle name="_Consolidated Hydro Model 9-08-02_Levered Beech Ridge _110209 2" xfId="25060" xr:uid="{00000000-0005-0000-0000-000001520000}"/>
    <cellStyle name="_Consolidated Hydro Model 9-08-02_Levered Beech Ridge _110209_BeechR Pivot Table 12.2.09" xfId="25061" xr:uid="{00000000-0005-0000-0000-000002520000}"/>
    <cellStyle name="_Consolidated Hydro Model 9-08-02_Levered Beech Ridge _110209_BeechR Pivot Table 12.2.09 2" xfId="25062" xr:uid="{00000000-0005-0000-0000-000003520000}"/>
    <cellStyle name="_Consolidated Hydro Model 9-08-02_Levered Grand Ridge Exp 07082009_LIVE" xfId="25063" xr:uid="{00000000-0005-0000-0000-000004520000}"/>
    <cellStyle name="_Consolidated Hydro Model 9-08-02_Levered Grand Ridge Exp 07082009_LIVE 2" xfId="25064" xr:uid="{00000000-0005-0000-0000-000005520000}"/>
    <cellStyle name="_Consolidated Hydro Model 9-08-02_Levered Grand Ridge Exp 07082009_LIVE_BeechR Pivot Table 12.2.09" xfId="25065" xr:uid="{00000000-0005-0000-0000-000006520000}"/>
    <cellStyle name="_Consolidated Hydro Model 9-08-02_Levered Grand Ridge Exp 07082009_LIVE_BeechR Pivot Table 12.2.09 2" xfId="25066" xr:uid="{00000000-0005-0000-0000-000007520000}"/>
    <cellStyle name="_Consolidated Hydro Model 9-08-02_Levered Grand Ridge Exp_05042009" xfId="25067" xr:uid="{00000000-0005-0000-0000-000008520000}"/>
    <cellStyle name="_Consolidated Hydro Model 9-08-02_Levered Grand Ridge Exp_05042009 2" xfId="25068" xr:uid="{00000000-0005-0000-0000-000009520000}"/>
    <cellStyle name="_Consolidated Hydro Model 9-08-02_Levered Grand Ridge Exp_05042009_BeechR Pivot Table 12.2.09" xfId="25069" xr:uid="{00000000-0005-0000-0000-00000A520000}"/>
    <cellStyle name="_Consolidated Hydro Model 9-08-02_Levered Grand Ridge Exp_05042009_BeechR Pivot Table 12.2.09 2" xfId="25070" xr:uid="{00000000-0005-0000-0000-00000B520000}"/>
    <cellStyle name="_Consolidated Hydro Model 9-08-02_NEW GRII_III Debt_032509 v1 (2)" xfId="25071" xr:uid="{00000000-0005-0000-0000-00000C520000}"/>
    <cellStyle name="_Consolidated Hydro Model 9-08-02_NEW GRII_III Debt_032509 v1 (2) 2" xfId="25072" xr:uid="{00000000-0005-0000-0000-00000D520000}"/>
    <cellStyle name="_Consolidated Hydro Model 9-08-02_NEW GRII_III Debt_032509 v1 (2)_BeechR Pivot Table 12.2.09" xfId="25073" xr:uid="{00000000-0005-0000-0000-00000E520000}"/>
    <cellStyle name="_Consolidated Hydro Model 9-08-02_NEW GRII_III Debt_032509 v1 (2)_BeechR Pivot Table 12.2.09 2" xfId="25074" xr:uid="{00000000-0005-0000-0000-00000F520000}"/>
    <cellStyle name="_Consolidated Hydro Model 9-08-02_NEW Levered GRII&amp;III_04092009_MCF v1" xfId="25075" xr:uid="{00000000-0005-0000-0000-000010520000}"/>
    <cellStyle name="_Consolidated Hydro Model 9-08-02_NEW Levered GRII&amp;III_04092009_MCF v1 2" xfId="25076" xr:uid="{00000000-0005-0000-0000-000011520000}"/>
    <cellStyle name="_Consolidated Hydro Model 9-08-02_NEW Levered GRII&amp;III_04092009_MCF v1_BeechR Pivot Table 12.2.09" xfId="25077" xr:uid="{00000000-0005-0000-0000-000012520000}"/>
    <cellStyle name="_Consolidated Hydro Model 9-08-02_NEW Levered GRII&amp;III_04092009_MCF v1_BeechR Pivot Table 12.2.09 2" xfId="25078" xr:uid="{00000000-0005-0000-0000-000013520000}"/>
    <cellStyle name="_Consolidated Hydro Model 9-08-02_Oceana_142MW_Vesta1.8_101909" xfId="25079" xr:uid="{00000000-0005-0000-0000-000014520000}"/>
    <cellStyle name="_Consolidated Hydro Model 9-08-02_Oceana_142MW_Vesta1.8_101909 2" xfId="25080" xr:uid="{00000000-0005-0000-0000-000015520000}"/>
    <cellStyle name="_Consolidated Hydro Model 9-08-02_Raleigh Model (78MW) 09082009_V2" xfId="25081" xr:uid="{00000000-0005-0000-0000-000016520000}"/>
    <cellStyle name="_Consolidated Hydro Model 9-08-02_Raleigh Model (78MW) 09082009_V2 2" xfId="25082" xr:uid="{00000000-0005-0000-0000-000017520000}"/>
    <cellStyle name="_Consolidated Hydro Model 9-08-02_Raleigh Model (78MW) 09082009_V2_BeechR Pivot Table 12.2.09" xfId="25083" xr:uid="{00000000-0005-0000-0000-000018520000}"/>
    <cellStyle name="_Consolidated Hydro Model 9-08-02_Raleigh Model (78MW) 09082009_V2_BeechR Pivot Table 12.2.09 2" xfId="25084" xr:uid="{00000000-0005-0000-0000-000019520000}"/>
    <cellStyle name="_Consolidated Hydro Model 9-08-02_Sheet1" xfId="25085" xr:uid="{00000000-0005-0000-0000-00001A520000}"/>
    <cellStyle name="_Consolidated Hydro Model 9-08-02_Sheet1 2" xfId="25086" xr:uid="{00000000-0005-0000-0000-00001B520000}"/>
    <cellStyle name="_Consolidated Hydro Model 9-08-02_Sweden Hills 51MW_081809_AEP bid" xfId="25087" xr:uid="{00000000-0005-0000-0000-00001C520000}"/>
    <cellStyle name="_Consolidated Hydro Model 9-08-02_Sweden Hills 51MW_081809_AEP bid 2" xfId="25088" xr:uid="{00000000-0005-0000-0000-00001D520000}"/>
    <cellStyle name="_Consolidated Hydro Model 9-08-02_Tri-County Wind_042409_Grant and TE_as bid" xfId="25089" xr:uid="{00000000-0005-0000-0000-00001E520000}"/>
    <cellStyle name="_Consolidated Hydro Model 9-08-02_Tri-County Wind_042409_Grant and TE_as bid 2" xfId="25090" xr:uid="{00000000-0005-0000-0000-00001F520000}"/>
    <cellStyle name="_Consolidated Hydro Model 9-08-02_Tri-County Wind_101309_Grant and TE_200MW_1.6XLE" xfId="25091" xr:uid="{00000000-0005-0000-0000-000020520000}"/>
    <cellStyle name="_Consolidated Hydro Model 9-08-02_Tri-County Wind_101309_Grant and TE_200MW_1.6XLE 2" xfId="25092" xr:uid="{00000000-0005-0000-0000-000021520000}"/>
    <cellStyle name="_Consolidated Hydro Model 9-08-02_Tri-County Wind_101509_Grant and TE_200MW_1.6XLE" xfId="25093" xr:uid="{00000000-0005-0000-0000-000022520000}"/>
    <cellStyle name="_Consolidated Hydro Model 9-08-02_Tri-County Wind_101509_Grant and TE_200MW_1.6XLE 2" xfId="25094" xr:uid="{00000000-0005-0000-0000-000023520000}"/>
    <cellStyle name="_Consolidated Hydro Model 9-08-02_Turkey Track Completion Reserve Acct_11 10 08" xfId="25095" xr:uid="{00000000-0005-0000-0000-000024520000}"/>
    <cellStyle name="_Consolidated Hydro Model 9-08-02_Turkey Track Completion Reserve Acct_11 10 08 2" xfId="25096" xr:uid="{00000000-0005-0000-0000-000025520000}"/>
    <cellStyle name="_Consolidated Hydro Model 9-08-02_Unlev McAdoo &amp; GR Combined 10242008-funding v8" xfId="25097" xr:uid="{00000000-0005-0000-0000-000026520000}"/>
    <cellStyle name="_Consolidated Hydro Model 9-08-02_Unlev McAdoo &amp; GR Combined 10242008-funding v8 2" xfId="25098" xr:uid="{00000000-0005-0000-0000-000027520000}"/>
    <cellStyle name="_Consolidated Hydro Model 9-08-02_Unlev McAdoo &amp; GR Combined 10242008-funding v8_BeechR Pivot Table 12.2.09" xfId="25099" xr:uid="{00000000-0005-0000-0000-000028520000}"/>
    <cellStyle name="_Consolidated Hydro Model 9-08-02_Unlev McAdoo &amp; GR Combined 10242008-funding v8_BeechR Pivot Table 12.2.09 2" xfId="25100" xr:uid="{00000000-0005-0000-0000-000029520000}"/>
    <cellStyle name="_Consolidated Hydro Model 9-08-02_Unlev McAdoo &amp; GR Combined 10242008-funding v8_Sheet1" xfId="25101" xr:uid="{00000000-0005-0000-0000-00002A520000}"/>
    <cellStyle name="_Consolidated Hydro Model 9-08-02_Unlev McAdoo &amp; GR Combined 10242008-funding v8_Sheet1 2" xfId="25102" xr:uid="{00000000-0005-0000-0000-00002B520000}"/>
    <cellStyle name="_Consolidated Hydro Model 9-08-02_Unlevered_Beech_Ridge_100_5MW_021009_optimized NCF" xfId="25103" xr:uid="{00000000-0005-0000-0000-00002C520000}"/>
    <cellStyle name="_Consolidated Hydro Model 9-08-02_Unlevered_Beech_Ridge_100_5MW_021009_optimized NCF 2" xfId="25104" xr:uid="{00000000-0005-0000-0000-00002D520000}"/>
    <cellStyle name="_Consolidated Hydro Model 9-08-02_Vantage Cash FLow 100609" xfId="25105" xr:uid="{00000000-0005-0000-0000-00002E520000}"/>
    <cellStyle name="_Consolidated Hydro Model 9-08-02_Vantage Cash FLow 100609 2" xfId="25106" xr:uid="{00000000-0005-0000-0000-00002F520000}"/>
    <cellStyle name="_Consolidated Hydro Model 9-08-02_Vantage Model_PGE 15yr PPA_062409" xfId="25107" xr:uid="{00000000-0005-0000-0000-000030520000}"/>
    <cellStyle name="_Consolidated Hydro Model 9-08-02_Vantage Model_PGE 15yr PPA_062409 2" xfId="25108" xr:uid="{00000000-0005-0000-0000-000031520000}"/>
    <cellStyle name="_Consolidated Hydro Model 9-08-02_Vantage Model_PGE 15yr PPA_073009_JAR" xfId="25109" xr:uid="{00000000-0005-0000-0000-000032520000}"/>
    <cellStyle name="_Consolidated Hydro Model 9-08-02_Vantage Model_PGE 15yr PPA_073009_JAR 2" xfId="25110" xr:uid="{00000000-0005-0000-0000-000033520000}"/>
    <cellStyle name="_Consolidated Hydro Model 9-08-02_Vantage Model_PGE 15yr PPA_100909" xfId="25111" xr:uid="{00000000-0005-0000-0000-000034520000}"/>
    <cellStyle name="_Consolidated Hydro Model 9-08-02_Vantage Model_PGE 15yr PPA_100909 2" xfId="25112" xr:uid="{00000000-0005-0000-0000-000035520000}"/>
    <cellStyle name="_Consolidated Hydro Model 9-08-02_White Oak_67.5_150MW_110409_OUR CASE" xfId="25113" xr:uid="{00000000-0005-0000-0000-000036520000}"/>
    <cellStyle name="_Consolidated Hydro Model 9-08-02_White Oak_67.5_150MW_110409_OUR CASE 2" xfId="25114" xr:uid="{00000000-0005-0000-0000-000037520000}"/>
    <cellStyle name="_Consolidated Hydro Model 9-12-02" xfId="25115" xr:uid="{00000000-0005-0000-0000-000038520000}"/>
    <cellStyle name="_Consolidated Hydro Model 9-12-02 2" xfId="25116" xr:uid="{00000000-0005-0000-0000-000039520000}"/>
    <cellStyle name="_Consolidated Hydro Model 9-12-02_#1 Levered Beech Ridge_021109_Grant,Bonus,No PTCs,MACRs,Term Debt NOL" xfId="25117" xr:uid="{00000000-0005-0000-0000-00003A520000}"/>
    <cellStyle name="_Consolidated Hydro Model 9-12-02_#1 Levered Beech Ridge_021109_Grant,Bonus,No PTCs,MACRs,Term Debt NOL 2" xfId="25118" xr:uid="{00000000-0005-0000-0000-00003B520000}"/>
    <cellStyle name="_Consolidated Hydro Model 9-12-02_#1 LeveredGrand_Ridge_II-III_021009_Grant,Bonus,No PTCs,MACRs,Term Debt, NOL" xfId="25119" xr:uid="{00000000-0005-0000-0000-00003C520000}"/>
    <cellStyle name="_Consolidated Hydro Model 9-12-02_#1 LeveredGrand_Ridge_II-III_021009_Grant,Bonus,No PTCs,MACRs,Term Debt, NOL 2" xfId="25120" xr:uid="{00000000-0005-0000-0000-00003D520000}"/>
    <cellStyle name="_Consolidated Hydro Model 9-12-02_#1 LeveredGrand_Ridge_II-III_021009_Grant,Bonus,No PTCs,MACRs,Term Debt, NOL_BeechR Pivot Table 12.2.09" xfId="25121" xr:uid="{00000000-0005-0000-0000-00003E520000}"/>
    <cellStyle name="_Consolidated Hydro Model 9-12-02_#1 LeveredGrand_Ridge_II-III_021009_Grant,Bonus,No PTCs,MACRs,Term Debt, NOL_BeechR Pivot Table 12.2.09 2" xfId="25122" xr:uid="{00000000-0005-0000-0000-00003F520000}"/>
    <cellStyle name="_Consolidated Hydro Model 9-12-02_2008 IWNA 7.75% 53% ERISA P50 (Invnergy)_FROM JPM" xfId="25123" xr:uid="{00000000-0005-0000-0000-000040520000}"/>
    <cellStyle name="_Consolidated Hydro Model 9-12-02_2008 IWNA 7.75% 53% ERISA P50 (Invnergy)_FROM JPM 2" xfId="25124" xr:uid="{00000000-0005-0000-0000-000041520000}"/>
    <cellStyle name="_Consolidated Hydro Model 9-12-02_2008 IWNA Portfolio 09262008 (JPM TE &amp; CE)__TE Assumps" xfId="25125" xr:uid="{00000000-0005-0000-0000-000042520000}"/>
    <cellStyle name="_Consolidated Hydro Model 9-12-02_2008 IWNA Portfolio 09262008 (JPM TE &amp; CE)__TE Assumps 2" xfId="25126" xr:uid="{00000000-0005-0000-0000-000043520000}"/>
    <cellStyle name="_Consolidated Hydro Model 9-12-02_2008 IWNA Portfolio 09262008 (JPM TE &amp; CE)__TE Assumps_2008 IWNA v12 7.75% 53% TaxEx P50 (Invenergy)_10242008" xfId="25127" xr:uid="{00000000-0005-0000-0000-000044520000}"/>
    <cellStyle name="_Consolidated Hydro Model 9-12-02_2008 IWNA Portfolio 09262008 (JPM TE &amp; CE)__TE Assumps_2008 IWNA v12 7.75% 53% TaxEx P50 (Invenergy)_10242008 2" xfId="25128" xr:uid="{00000000-0005-0000-0000-000045520000}"/>
    <cellStyle name="_Consolidated Hydro Model 9-12-02_2008 IWNA v12 7.75% 53% TaxEx P50 (Invenergy)_10242008" xfId="25129" xr:uid="{00000000-0005-0000-0000-000046520000}"/>
    <cellStyle name="_Consolidated Hydro Model 9-12-02_2008 IWNA v12 7.75% 53% TaxEx P50 (Invenergy)_10242008 2" xfId="25130" xr:uid="{00000000-0005-0000-0000-000047520000}"/>
    <cellStyle name="_Consolidated Hydro Model 9-12-02_2008 IWNA v12 7.75% 53% TaxEx P50 (Invenergy)_NO HAIRCUTS" xfId="25131" xr:uid="{00000000-0005-0000-0000-000048520000}"/>
    <cellStyle name="_Consolidated Hydro Model 9-12-02_2008 IWNA v12 7.75% 53% TaxEx P50 (Invenergy)_NO HAIRCUTS 2" xfId="25132" xr:uid="{00000000-0005-0000-0000-000049520000}"/>
    <cellStyle name="_Consolidated Hydro Model 9-12-02_BeechR Pivot Table 12.2.09" xfId="25133" xr:uid="{00000000-0005-0000-0000-00004A520000}"/>
    <cellStyle name="_Consolidated Hydro Model 9-12-02_BeechR Pivot Table 12.2.09 2" xfId="25134" xr:uid="{00000000-0005-0000-0000-00004B520000}"/>
    <cellStyle name="_Consolidated Hydro Model 9-12-02_Big Otter 101209 Grant and TE 100.5MW_20mileT" xfId="25135" xr:uid="{00000000-0005-0000-0000-00004C520000}"/>
    <cellStyle name="_Consolidated Hydro Model 9-12-02_Big Otter 101209 Grant and TE 100.5MW_20mileT 2" xfId="25136" xr:uid="{00000000-0005-0000-0000-00004D520000}"/>
    <cellStyle name="_Consolidated Hydro Model 9-12-02_Bish Hill_$77.5_lowncf_ Bundled Price_Lenders_092909" xfId="25137" xr:uid="{00000000-0005-0000-0000-00004E520000}"/>
    <cellStyle name="_Consolidated Hydro Model 9-12-02_Bish Hill_$77.5_lowncf_ Bundled Price_Lenders_092909 2" xfId="25138" xr:uid="{00000000-0005-0000-0000-00004F520000}"/>
    <cellStyle name="_Consolidated Hydro Model 9-12-02_BishHilll_1.25M per WTG with $72 bundled price_200MWs_BF" xfId="25139" xr:uid="{00000000-0005-0000-0000-000050520000}"/>
    <cellStyle name="_Consolidated Hydro Model 9-12-02_BishHilll_1.25M per WTG with $72 bundled price_200MWs_BF 2" xfId="25140" xr:uid="{00000000-0005-0000-0000-000051520000}"/>
    <cellStyle name="_Consolidated Hydro Model 9-12-02_Bishop Hill_Grant_082409_200MW" xfId="25141" xr:uid="{00000000-0005-0000-0000-000052520000}"/>
    <cellStyle name="_Consolidated Hydro Model 9-12-02_Bishop Hill_Grant_082409_200MW 2" xfId="25142" xr:uid="{00000000-0005-0000-0000-000053520000}"/>
    <cellStyle name="_Consolidated Hydro Model 9-12-02_Buzzard Creek_250MW_PTC_010610" xfId="25143" xr:uid="{00000000-0005-0000-0000-000054520000}"/>
    <cellStyle name="_Consolidated Hydro Model 9-12-02_Buzzard Creek_250MW_PTC_010610 2" xfId="25144" xr:uid="{00000000-0005-0000-0000-000055520000}"/>
    <cellStyle name="_Consolidated Hydro Model 9-12-02_California Ridge 120109 and 200MW" xfId="25145" xr:uid="{00000000-0005-0000-0000-000056520000}"/>
    <cellStyle name="_Consolidated Hydro Model 9-12-02_California Ridge 120109 and 200MW 2" xfId="25146" xr:uid="{00000000-0005-0000-0000-000057520000}"/>
    <cellStyle name="_Consolidated Hydro Model 9-12-02_California Ridge_042909_Grant and TE_99M_as bid" xfId="25147" xr:uid="{00000000-0005-0000-0000-000058520000}"/>
    <cellStyle name="_Consolidated Hydro Model 9-12-02_California Ridge_042909_Grant and TE_99M_as bid 2" xfId="25148" xr:uid="{00000000-0005-0000-0000-000059520000}"/>
    <cellStyle name="_Consolidated Hydro Model 9-12-02_California Ridge_042909_Grant and TE_99Mw" xfId="25149" xr:uid="{00000000-0005-0000-0000-00005A520000}"/>
    <cellStyle name="_Consolidated Hydro Model 9-12-02_California Ridge_042909_Grant and TE_99Mw 2" xfId="25150" xr:uid="{00000000-0005-0000-0000-00005B520000}"/>
    <cellStyle name="_Consolidated Hydro Model 9-12-02_Copy of NEW Levered GRIIIII_03312009_MCF v2" xfId="25151" xr:uid="{00000000-0005-0000-0000-00005C520000}"/>
    <cellStyle name="_Consolidated Hydro Model 9-12-02_Copy of NEW Levered GRIIIII_03312009_MCF v2 2" xfId="25152" xr:uid="{00000000-0005-0000-0000-00005D520000}"/>
    <cellStyle name="_Consolidated Hydro Model 9-12-02_Copy of NEW Levered GRIIIII_03312009_MCF v2_BeechR Pivot Table 12.2.09" xfId="25153" xr:uid="{00000000-0005-0000-0000-00005E520000}"/>
    <cellStyle name="_Consolidated Hydro Model 9-12-02_Copy of NEW Levered GRIIIII_03312009_MCF v2_BeechR Pivot Table 12.2.09 2" xfId="25154" xr:uid="{00000000-0005-0000-0000-00005F520000}"/>
    <cellStyle name="_Consolidated Hydro Model 9-12-02_GRE 03252009_tpm_tables" xfId="25155" xr:uid="{00000000-0005-0000-0000-000060520000}"/>
    <cellStyle name="_Consolidated Hydro Model 9-12-02_GRE 03252009_tpm_tables 2" xfId="25156" xr:uid="{00000000-0005-0000-0000-000061520000}"/>
    <cellStyle name="_Consolidated Hydro Model 9-12-02_GRE 03252009_tpm_tables_BeechR Pivot Table 12.2.09" xfId="25157" xr:uid="{00000000-0005-0000-0000-000062520000}"/>
    <cellStyle name="_Consolidated Hydro Model 9-12-02_GRE 03252009_tpm_tables_BeechR Pivot Table 12.2.09 2" xfId="25158" xr:uid="{00000000-0005-0000-0000-000063520000}"/>
    <cellStyle name="_Consolidated Hydro Model 9-12-02_Hardin Grant 08312009_300MW" xfId="25159" xr:uid="{00000000-0005-0000-0000-000064520000}"/>
    <cellStyle name="_Consolidated Hydro Model 9-12-02_Hardin Grant 08312009_300MW 2" xfId="25160" xr:uid="{00000000-0005-0000-0000-000065520000}"/>
    <cellStyle name="_Consolidated Hydro Model 9-12-02_Highland Model 041009 Back Leverag 100% tax equity with PPA" xfId="25161" xr:uid="{00000000-0005-0000-0000-000066520000}"/>
    <cellStyle name="_Consolidated Hydro Model 9-12-02_Highland Model 041009 Back Leverag 100% tax equity with PPA 2" xfId="25162" xr:uid="{00000000-0005-0000-0000-000067520000}"/>
    <cellStyle name="_Consolidated Hydro Model 9-12-02_Highland Model 041009 Back Leverag 100% tax equity with PPA_BeechR Pivot Table 12.2.09" xfId="25163" xr:uid="{00000000-0005-0000-0000-000068520000}"/>
    <cellStyle name="_Consolidated Hydro Model 9-12-02_Highland Model 041009 Back Leverag 100% tax equity with PPA_BeechR Pivot Table 12.2.09 2" xfId="25164" xr:uid="{00000000-0005-0000-0000-000069520000}"/>
    <cellStyle name="_Consolidated Hydro Model 9-12-02_Inputs-General" xfId="25165" xr:uid="{00000000-0005-0000-0000-00006A520000}"/>
    <cellStyle name="_Consolidated Hydro Model 9-12-02_Inputs-General 2" xfId="25166" xr:uid="{00000000-0005-0000-0000-00006B520000}"/>
    <cellStyle name="_Consolidated Hydro Model 9-12-02_Invenergy Model -- 9-5-08 base" xfId="25167" xr:uid="{00000000-0005-0000-0000-00006C520000}"/>
    <cellStyle name="_Consolidated Hydro Model 9-12-02_Invenergy Model -- 9-5-08 base 2" xfId="25168" xr:uid="{00000000-0005-0000-0000-00006D520000}"/>
    <cellStyle name="_Consolidated Hydro Model 9-12-02_IWNA 3-Pack ECCA Sheldon Funding 03202009" xfId="25169" xr:uid="{00000000-0005-0000-0000-00006E520000}"/>
    <cellStyle name="_Consolidated Hydro Model 9-12-02_IWNA 3-Pack ECCA Sheldon Funding 03202009 2" xfId="25170" xr:uid="{00000000-0005-0000-0000-00006F520000}"/>
    <cellStyle name="_Consolidated Hydro Model 9-12-02_IWNA Ptfl v2 10yr 7.25% $320 upfront 99% hedge loss P50" xfId="25171" xr:uid="{00000000-0005-0000-0000-000070520000}"/>
    <cellStyle name="_Consolidated Hydro Model 9-12-02_IWNA Ptfl v2 10yr 7.25% $320 upfront 99% hedge loss P50 2" xfId="25172" xr:uid="{00000000-0005-0000-0000-000071520000}"/>
    <cellStyle name="_Consolidated Hydro Model 9-12-02_IWNA v1 10yr 7.25% $290 upfront no bonus 42% 2009 tax realloc P50" xfId="25173" xr:uid="{00000000-0005-0000-0000-000072520000}"/>
    <cellStyle name="_Consolidated Hydro Model 9-12-02_IWNA v1 10yr 7.25% $290 upfront no bonus 42% 2009 tax realloc P50 2" xfId="25174" xr:uid="{00000000-0005-0000-0000-000073520000}"/>
    <cellStyle name="_Consolidated Hydro Model 9-12-02_IWNA v1 10yr 7.25% $290 upfront no bonus 42% 2009 tax realloc P50_2008 IWNA JPM TE Model 11032008 (ERISA Dep &amp; Full Haircuts)_275M" xfId="25175" xr:uid="{00000000-0005-0000-0000-000074520000}"/>
    <cellStyle name="_Consolidated Hydro Model 9-12-02_IWNA v1 10yr 7.25% $290 upfront no bonus 42% 2009 tax realloc P50_2008 IWNA JPM TE Model 11032008 (ERISA Dep &amp; Full Haircuts)_275M 2" xfId="25176" xr:uid="{00000000-0005-0000-0000-000075520000}"/>
    <cellStyle name="_Consolidated Hydro Model 9-12-02_IWNA v1 10yr 7.25% $290 upfront no bonus 42% 2009 tax realloc P50_2008 IWNA v12 7.75% 53% TaxEx P50 (Invenergy)_10242008" xfId="25177" xr:uid="{00000000-0005-0000-0000-000076520000}"/>
    <cellStyle name="_Consolidated Hydro Model 9-12-02_IWNA v1 10yr 7.25% $290 upfront no bonus 42% 2009 tax realloc P50_2008 IWNA v12 7.75% 53% TaxEx P50 (Invenergy)_10242008 2" xfId="25178" xr:uid="{00000000-0005-0000-0000-000077520000}"/>
    <cellStyle name="_Consolidated Hydro Model 9-12-02_Ledge_0416_Grant and TE" xfId="25179" xr:uid="{00000000-0005-0000-0000-000078520000}"/>
    <cellStyle name="_Consolidated Hydro Model 9-12-02_Ledge_0416_Grant and TE 2" xfId="25180" xr:uid="{00000000-0005-0000-0000-000079520000}"/>
    <cellStyle name="_Consolidated Hydro Model 9-12-02_Levered Beech Ridge _100709" xfId="25181" xr:uid="{00000000-0005-0000-0000-00007A520000}"/>
    <cellStyle name="_Consolidated Hydro Model 9-12-02_Levered Beech Ridge _100709 2" xfId="25182" xr:uid="{00000000-0005-0000-0000-00007B520000}"/>
    <cellStyle name="_Consolidated Hydro Model 9-12-02_Levered Beech Ridge _100709_BeechR Pivot Table 12.2.09" xfId="25183" xr:uid="{00000000-0005-0000-0000-00007C520000}"/>
    <cellStyle name="_Consolidated Hydro Model 9-12-02_Levered Beech Ridge _100709_BeechR Pivot Table 12.2.09 2" xfId="25184" xr:uid="{00000000-0005-0000-0000-00007D520000}"/>
    <cellStyle name="_Consolidated Hydro Model 9-12-02_Levered Beech Ridge _102709" xfId="25185" xr:uid="{00000000-0005-0000-0000-00007E520000}"/>
    <cellStyle name="_Consolidated Hydro Model 9-12-02_Levered Beech Ridge _102709 2" xfId="25186" xr:uid="{00000000-0005-0000-0000-00007F520000}"/>
    <cellStyle name="_Consolidated Hydro Model 9-12-02_Levered Beech Ridge _102709_BeechR Pivot Table 12.2.09" xfId="25187" xr:uid="{00000000-0005-0000-0000-000080520000}"/>
    <cellStyle name="_Consolidated Hydro Model 9-12-02_Levered Beech Ridge _102709_BeechR Pivot Table 12.2.09 2" xfId="25188" xr:uid="{00000000-0005-0000-0000-000081520000}"/>
    <cellStyle name="_Consolidated Hydro Model 9-12-02_Levered Beech Ridge _110209" xfId="25189" xr:uid="{00000000-0005-0000-0000-000082520000}"/>
    <cellStyle name="_Consolidated Hydro Model 9-12-02_Levered Beech Ridge _110209 2" xfId="25190" xr:uid="{00000000-0005-0000-0000-000083520000}"/>
    <cellStyle name="_Consolidated Hydro Model 9-12-02_Levered Beech Ridge _110209_BeechR Pivot Table 12.2.09" xfId="25191" xr:uid="{00000000-0005-0000-0000-000084520000}"/>
    <cellStyle name="_Consolidated Hydro Model 9-12-02_Levered Beech Ridge _110209_BeechR Pivot Table 12.2.09 2" xfId="25192" xr:uid="{00000000-0005-0000-0000-000085520000}"/>
    <cellStyle name="_Consolidated Hydro Model 9-12-02_Levered Grand Ridge Exp 07082009_LIVE" xfId="25193" xr:uid="{00000000-0005-0000-0000-000086520000}"/>
    <cellStyle name="_Consolidated Hydro Model 9-12-02_Levered Grand Ridge Exp 07082009_LIVE 2" xfId="25194" xr:uid="{00000000-0005-0000-0000-000087520000}"/>
    <cellStyle name="_Consolidated Hydro Model 9-12-02_Levered Grand Ridge Exp 07082009_LIVE_BeechR Pivot Table 12.2.09" xfId="25195" xr:uid="{00000000-0005-0000-0000-000088520000}"/>
    <cellStyle name="_Consolidated Hydro Model 9-12-02_Levered Grand Ridge Exp 07082009_LIVE_BeechR Pivot Table 12.2.09 2" xfId="25196" xr:uid="{00000000-0005-0000-0000-000089520000}"/>
    <cellStyle name="_Consolidated Hydro Model 9-12-02_Levered Grand Ridge Exp_05042009" xfId="25197" xr:uid="{00000000-0005-0000-0000-00008A520000}"/>
    <cellStyle name="_Consolidated Hydro Model 9-12-02_Levered Grand Ridge Exp_05042009 2" xfId="25198" xr:uid="{00000000-0005-0000-0000-00008B520000}"/>
    <cellStyle name="_Consolidated Hydro Model 9-12-02_Levered Grand Ridge Exp_05042009_BeechR Pivot Table 12.2.09" xfId="25199" xr:uid="{00000000-0005-0000-0000-00008C520000}"/>
    <cellStyle name="_Consolidated Hydro Model 9-12-02_Levered Grand Ridge Exp_05042009_BeechR Pivot Table 12.2.09 2" xfId="25200" xr:uid="{00000000-0005-0000-0000-00008D520000}"/>
    <cellStyle name="_Consolidated Hydro Model 9-12-02_NEW GRII_III Debt_032509 v1 (2)" xfId="25201" xr:uid="{00000000-0005-0000-0000-00008E520000}"/>
    <cellStyle name="_Consolidated Hydro Model 9-12-02_NEW GRII_III Debt_032509 v1 (2) 2" xfId="25202" xr:uid="{00000000-0005-0000-0000-00008F520000}"/>
    <cellStyle name="_Consolidated Hydro Model 9-12-02_NEW GRII_III Debt_032509 v1 (2)_BeechR Pivot Table 12.2.09" xfId="25203" xr:uid="{00000000-0005-0000-0000-000090520000}"/>
    <cellStyle name="_Consolidated Hydro Model 9-12-02_NEW GRII_III Debt_032509 v1 (2)_BeechR Pivot Table 12.2.09 2" xfId="25204" xr:uid="{00000000-0005-0000-0000-000091520000}"/>
    <cellStyle name="_Consolidated Hydro Model 9-12-02_NEW Levered GRII&amp;III_04092009_MCF v1" xfId="25205" xr:uid="{00000000-0005-0000-0000-000092520000}"/>
    <cellStyle name="_Consolidated Hydro Model 9-12-02_NEW Levered GRII&amp;III_04092009_MCF v1 2" xfId="25206" xr:uid="{00000000-0005-0000-0000-000093520000}"/>
    <cellStyle name="_Consolidated Hydro Model 9-12-02_NEW Levered GRII&amp;III_04092009_MCF v1_BeechR Pivot Table 12.2.09" xfId="25207" xr:uid="{00000000-0005-0000-0000-000094520000}"/>
    <cellStyle name="_Consolidated Hydro Model 9-12-02_NEW Levered GRII&amp;III_04092009_MCF v1_BeechR Pivot Table 12.2.09 2" xfId="25208" xr:uid="{00000000-0005-0000-0000-000095520000}"/>
    <cellStyle name="_Consolidated Hydro Model 9-12-02_Oceana_142MW_Vesta1.8_101909" xfId="25209" xr:uid="{00000000-0005-0000-0000-000096520000}"/>
    <cellStyle name="_Consolidated Hydro Model 9-12-02_Oceana_142MW_Vesta1.8_101909 2" xfId="25210" xr:uid="{00000000-0005-0000-0000-000097520000}"/>
    <cellStyle name="_Consolidated Hydro Model 9-12-02_Raleigh Model (78MW) 09082009_V2" xfId="25211" xr:uid="{00000000-0005-0000-0000-000098520000}"/>
    <cellStyle name="_Consolidated Hydro Model 9-12-02_Raleigh Model (78MW) 09082009_V2 2" xfId="25212" xr:uid="{00000000-0005-0000-0000-000099520000}"/>
    <cellStyle name="_Consolidated Hydro Model 9-12-02_Raleigh Model (78MW) 09082009_V2_BeechR Pivot Table 12.2.09" xfId="25213" xr:uid="{00000000-0005-0000-0000-00009A520000}"/>
    <cellStyle name="_Consolidated Hydro Model 9-12-02_Raleigh Model (78MW) 09082009_V2_BeechR Pivot Table 12.2.09 2" xfId="25214" xr:uid="{00000000-0005-0000-0000-00009B520000}"/>
    <cellStyle name="_Consolidated Hydro Model 9-12-02_Sheet1" xfId="25215" xr:uid="{00000000-0005-0000-0000-00009C520000}"/>
    <cellStyle name="_Consolidated Hydro Model 9-12-02_Sheet1 2" xfId="25216" xr:uid="{00000000-0005-0000-0000-00009D520000}"/>
    <cellStyle name="_Consolidated Hydro Model 9-12-02_Sweden Hills 51MW_081809_AEP bid" xfId="25217" xr:uid="{00000000-0005-0000-0000-00009E520000}"/>
    <cellStyle name="_Consolidated Hydro Model 9-12-02_Sweden Hills 51MW_081809_AEP bid 2" xfId="25218" xr:uid="{00000000-0005-0000-0000-00009F520000}"/>
    <cellStyle name="_Consolidated Hydro Model 9-12-02_Tri-County Wind_042409_Grant and TE_as bid" xfId="25219" xr:uid="{00000000-0005-0000-0000-0000A0520000}"/>
    <cellStyle name="_Consolidated Hydro Model 9-12-02_Tri-County Wind_042409_Grant and TE_as bid 2" xfId="25220" xr:uid="{00000000-0005-0000-0000-0000A1520000}"/>
    <cellStyle name="_Consolidated Hydro Model 9-12-02_Tri-County Wind_101309_Grant and TE_200MW_1.6XLE" xfId="25221" xr:uid="{00000000-0005-0000-0000-0000A2520000}"/>
    <cellStyle name="_Consolidated Hydro Model 9-12-02_Tri-County Wind_101309_Grant and TE_200MW_1.6XLE 2" xfId="25222" xr:uid="{00000000-0005-0000-0000-0000A3520000}"/>
    <cellStyle name="_Consolidated Hydro Model 9-12-02_Tri-County Wind_101509_Grant and TE_200MW_1.6XLE" xfId="25223" xr:uid="{00000000-0005-0000-0000-0000A4520000}"/>
    <cellStyle name="_Consolidated Hydro Model 9-12-02_Tri-County Wind_101509_Grant and TE_200MW_1.6XLE 2" xfId="25224" xr:uid="{00000000-0005-0000-0000-0000A5520000}"/>
    <cellStyle name="_Consolidated Hydro Model 9-12-02_Turkey Track Completion Reserve Acct_11 10 08" xfId="25225" xr:uid="{00000000-0005-0000-0000-0000A6520000}"/>
    <cellStyle name="_Consolidated Hydro Model 9-12-02_Turkey Track Completion Reserve Acct_11 10 08 2" xfId="25226" xr:uid="{00000000-0005-0000-0000-0000A7520000}"/>
    <cellStyle name="_Consolidated Hydro Model 9-12-02_Unlev McAdoo &amp; GR Combined 10242008-funding v8" xfId="25227" xr:uid="{00000000-0005-0000-0000-0000A8520000}"/>
    <cellStyle name="_Consolidated Hydro Model 9-12-02_Unlev McAdoo &amp; GR Combined 10242008-funding v8 2" xfId="25228" xr:uid="{00000000-0005-0000-0000-0000A9520000}"/>
    <cellStyle name="_Consolidated Hydro Model 9-12-02_Unlev McAdoo &amp; GR Combined 10242008-funding v8_BeechR Pivot Table 12.2.09" xfId="25229" xr:uid="{00000000-0005-0000-0000-0000AA520000}"/>
    <cellStyle name="_Consolidated Hydro Model 9-12-02_Unlev McAdoo &amp; GR Combined 10242008-funding v8_BeechR Pivot Table 12.2.09 2" xfId="25230" xr:uid="{00000000-0005-0000-0000-0000AB520000}"/>
    <cellStyle name="_Consolidated Hydro Model 9-12-02_Unlev McAdoo &amp; GR Combined 10242008-funding v8_Sheet1" xfId="25231" xr:uid="{00000000-0005-0000-0000-0000AC520000}"/>
    <cellStyle name="_Consolidated Hydro Model 9-12-02_Unlev McAdoo &amp; GR Combined 10242008-funding v8_Sheet1 2" xfId="25232" xr:uid="{00000000-0005-0000-0000-0000AD520000}"/>
    <cellStyle name="_Consolidated Hydro Model 9-12-02_Unlevered_Beech_Ridge_100_5MW_021009_optimized NCF" xfId="25233" xr:uid="{00000000-0005-0000-0000-0000AE520000}"/>
    <cellStyle name="_Consolidated Hydro Model 9-12-02_Unlevered_Beech_Ridge_100_5MW_021009_optimized NCF 2" xfId="25234" xr:uid="{00000000-0005-0000-0000-0000AF520000}"/>
    <cellStyle name="_Consolidated Hydro Model 9-12-02_Vantage Cash FLow 100609" xfId="25235" xr:uid="{00000000-0005-0000-0000-0000B0520000}"/>
    <cellStyle name="_Consolidated Hydro Model 9-12-02_Vantage Cash FLow 100609 2" xfId="25236" xr:uid="{00000000-0005-0000-0000-0000B1520000}"/>
    <cellStyle name="_Consolidated Hydro Model 9-12-02_Vantage Model_PGE 15yr PPA_062409" xfId="25237" xr:uid="{00000000-0005-0000-0000-0000B2520000}"/>
    <cellStyle name="_Consolidated Hydro Model 9-12-02_Vantage Model_PGE 15yr PPA_062409 2" xfId="25238" xr:uid="{00000000-0005-0000-0000-0000B3520000}"/>
    <cellStyle name="_Consolidated Hydro Model 9-12-02_Vantage Model_PGE 15yr PPA_073009_JAR" xfId="25239" xr:uid="{00000000-0005-0000-0000-0000B4520000}"/>
    <cellStyle name="_Consolidated Hydro Model 9-12-02_Vantage Model_PGE 15yr PPA_073009_JAR 2" xfId="25240" xr:uid="{00000000-0005-0000-0000-0000B5520000}"/>
    <cellStyle name="_Consolidated Hydro Model 9-12-02_Vantage Model_PGE 15yr PPA_100909" xfId="25241" xr:uid="{00000000-0005-0000-0000-0000B6520000}"/>
    <cellStyle name="_Consolidated Hydro Model 9-12-02_Vantage Model_PGE 15yr PPA_100909 2" xfId="25242" xr:uid="{00000000-0005-0000-0000-0000B7520000}"/>
    <cellStyle name="_Consolidated Hydro Model 9-12-02_White Oak_67.5_150MW_110409_OUR CASE" xfId="25243" xr:uid="{00000000-0005-0000-0000-0000B8520000}"/>
    <cellStyle name="_Consolidated Hydro Model 9-12-02_White Oak_67.5_150MW_110409_OUR CASE 2" xfId="25244" xr:uid="{00000000-0005-0000-0000-0000B9520000}"/>
    <cellStyle name="_Const" xfId="25245" xr:uid="{00000000-0005-0000-0000-0000BA520000}"/>
    <cellStyle name="_Const 2" xfId="25246" xr:uid="{00000000-0005-0000-0000-0000BB520000}"/>
    <cellStyle name="_Const 3" xfId="25247" xr:uid="{00000000-0005-0000-0000-0000BC520000}"/>
    <cellStyle name="_Const 4" xfId="25248" xr:uid="{00000000-0005-0000-0000-0000BD520000}"/>
    <cellStyle name="_Const 5" xfId="25249" xr:uid="{00000000-0005-0000-0000-0000BE520000}"/>
    <cellStyle name="_Const_Copy of South TX GenTie  0.8x Sale12-31-09 COD BASE CASEvBOD" xfId="25250" xr:uid="{00000000-0005-0000-0000-0000BF520000}"/>
    <cellStyle name="_contractDealDump" xfId="25251" xr:uid="{00000000-0005-0000-0000-0000C0520000}"/>
    <cellStyle name="_contractDealDump 2" xfId="25252" xr:uid="{00000000-0005-0000-0000-0000C1520000}"/>
    <cellStyle name="_contractDealDump_Cherokee 2010 - 2014 Budget Forecast" xfId="25253" xr:uid="{00000000-0005-0000-0000-0000C2520000}"/>
    <cellStyle name="_Copy of 3 - Pack 8.26.09- Base Case (No Gulf-Trent) - updated t-cost - finance cases 2010 closing sensitivity" xfId="25254" xr:uid="{00000000-0005-0000-0000-0000C3520000}"/>
    <cellStyle name="_Copy of Calhoun - 2004 Budget Model - Bank Cash Model - based on 10-30 model- analysis for Robo-rev. 4" xfId="25255" xr:uid="{00000000-0005-0000-0000-0000C4520000}"/>
    <cellStyle name="_Copy of Construction Budget Overview - 9 18 07" xfId="25256" xr:uid="{00000000-0005-0000-0000-0000C5520000}"/>
    <cellStyle name="_Copy of Construction Budget Overview - 9 18 07 2" xfId="25257" xr:uid="{00000000-0005-0000-0000-0000C6520000}"/>
    <cellStyle name="_Copy of Construction Budget Overview - 9 18 07_#1 Levered Beech Ridge_021109_Grant,Bonus,No PTCs,MACRs,Term Debt NOL" xfId="25258" xr:uid="{00000000-0005-0000-0000-0000C7520000}"/>
    <cellStyle name="_Copy of Construction Budget Overview - 9 18 07_#1 Levered Beech Ridge_021109_Grant,Bonus,No PTCs,MACRs,Term Debt NOL 2" xfId="25259" xr:uid="{00000000-0005-0000-0000-0000C8520000}"/>
    <cellStyle name="_Copy of Construction Budget Overview - 9 18 07_#1 LeveredGrand_Ridge_II-III_021009_Grant,Bonus,No PTCs,MACRs,Term Debt, NOL" xfId="25260" xr:uid="{00000000-0005-0000-0000-0000C9520000}"/>
    <cellStyle name="_Copy of Construction Budget Overview - 9 18 07_#1 LeveredGrand_Ridge_II-III_021009_Grant,Bonus,No PTCs,MACRs,Term Debt, NOL 2" xfId="25261" xr:uid="{00000000-0005-0000-0000-0000CA520000}"/>
    <cellStyle name="_Copy of Construction Budget Overview - 9 18 07_#1 LeveredGrand_Ridge_II-III_021009_Grant,Bonus,No PTCs,MACRs,Term Debt, NOL_BeechR Pivot Table 12.2.09" xfId="25262" xr:uid="{00000000-0005-0000-0000-0000CB520000}"/>
    <cellStyle name="_Copy of Construction Budget Overview - 9 18 07_#1 LeveredGrand_Ridge_II-III_021009_Grant,Bonus,No PTCs,MACRs,Term Debt, NOL_BeechR Pivot Table 12.2.09 2" xfId="25263" xr:uid="{00000000-0005-0000-0000-0000CC520000}"/>
    <cellStyle name="_Copy of Construction Budget Overview - 9 18 07_2008 IWNA 7.75% 53% ERISA P50 (Invnergy)_FROM JPM" xfId="25264" xr:uid="{00000000-0005-0000-0000-0000CD520000}"/>
    <cellStyle name="_Copy of Construction Budget Overview - 9 18 07_2008 IWNA 7.75% 53% ERISA P50 (Invnergy)_FROM JPM 2" xfId="25265" xr:uid="{00000000-0005-0000-0000-0000CE520000}"/>
    <cellStyle name="_Copy of Construction Budget Overview - 9 18 07_2008 IWNA Portfolio 09262008 (JPM TE &amp; CE)__TE Assumps" xfId="25266" xr:uid="{00000000-0005-0000-0000-0000CF520000}"/>
    <cellStyle name="_Copy of Construction Budget Overview - 9 18 07_2008 IWNA Portfolio 09262008 (JPM TE &amp; CE)__TE Assumps 2" xfId="25267" xr:uid="{00000000-0005-0000-0000-0000D0520000}"/>
    <cellStyle name="_Copy of Construction Budget Overview - 9 18 07_2008 IWNA Portfolio 09262008 (JPM TE &amp; CE)__TE Assumps_2008 IWNA v12 7.75% 53% TaxEx P50 (Invenergy)_10242008" xfId="25268" xr:uid="{00000000-0005-0000-0000-0000D1520000}"/>
    <cellStyle name="_Copy of Construction Budget Overview - 9 18 07_2008 IWNA Portfolio 09262008 (JPM TE &amp; CE)__TE Assumps_2008 IWNA v12 7.75% 53% TaxEx P50 (Invenergy)_10242008 2" xfId="25269" xr:uid="{00000000-0005-0000-0000-0000D2520000}"/>
    <cellStyle name="_Copy of Construction Budget Overview - 9 18 07_2008 IWNA v12 7.75% 53% TaxEx P50 (Invenergy)_10242008" xfId="25270" xr:uid="{00000000-0005-0000-0000-0000D3520000}"/>
    <cellStyle name="_Copy of Construction Budget Overview - 9 18 07_2008 IWNA v12 7.75% 53% TaxEx P50 (Invenergy)_10242008 2" xfId="25271" xr:uid="{00000000-0005-0000-0000-0000D4520000}"/>
    <cellStyle name="_Copy of Construction Budget Overview - 9 18 07_2008 IWNA v12 7.75% 53% TaxEx P50 (Invenergy)_NO HAIRCUTS" xfId="25272" xr:uid="{00000000-0005-0000-0000-0000D5520000}"/>
    <cellStyle name="_Copy of Construction Budget Overview - 9 18 07_2008 IWNA v12 7.75% 53% TaxEx P50 (Invenergy)_NO HAIRCUTS 2" xfId="25273" xr:uid="{00000000-0005-0000-0000-0000D6520000}"/>
    <cellStyle name="_Copy of Construction Budget Overview - 9 18 07_BeechR Pivot Table 12.2.09" xfId="25274" xr:uid="{00000000-0005-0000-0000-0000D7520000}"/>
    <cellStyle name="_Copy of Construction Budget Overview - 9 18 07_BeechR Pivot Table 12.2.09 2" xfId="25275" xr:uid="{00000000-0005-0000-0000-0000D8520000}"/>
    <cellStyle name="_Copy of Construction Budget Overview - 9 18 07_Big Otter 101209 Grant and TE 100.5MW_20mileT" xfId="25276" xr:uid="{00000000-0005-0000-0000-0000D9520000}"/>
    <cellStyle name="_Copy of Construction Budget Overview - 9 18 07_Big Otter 101209 Grant and TE 100.5MW_20mileT 2" xfId="25277" xr:uid="{00000000-0005-0000-0000-0000DA520000}"/>
    <cellStyle name="_Copy of Construction Budget Overview - 9 18 07_Bish Hill_$77.5_lowncf_ Bundled Price_Lenders_092909" xfId="25278" xr:uid="{00000000-0005-0000-0000-0000DB520000}"/>
    <cellStyle name="_Copy of Construction Budget Overview - 9 18 07_Bish Hill_$77.5_lowncf_ Bundled Price_Lenders_092909 2" xfId="25279" xr:uid="{00000000-0005-0000-0000-0000DC520000}"/>
    <cellStyle name="_Copy of Construction Budget Overview - 9 18 07_BishHilll_1.25M per WTG with $72 bundled price_200MWs_BF" xfId="25280" xr:uid="{00000000-0005-0000-0000-0000DD520000}"/>
    <cellStyle name="_Copy of Construction Budget Overview - 9 18 07_BishHilll_1.25M per WTG with $72 bundled price_200MWs_BF 2" xfId="25281" xr:uid="{00000000-0005-0000-0000-0000DE520000}"/>
    <cellStyle name="_Copy of Construction Budget Overview - 9 18 07_Bishop Hill_Grant_082409_200MW" xfId="25282" xr:uid="{00000000-0005-0000-0000-0000DF520000}"/>
    <cellStyle name="_Copy of Construction Budget Overview - 9 18 07_Bishop Hill_Grant_082409_200MW 2" xfId="25283" xr:uid="{00000000-0005-0000-0000-0000E0520000}"/>
    <cellStyle name="_Copy of Construction Budget Overview - 9 18 07_Buzzard Creek_250MW_PTC_010610" xfId="25284" xr:uid="{00000000-0005-0000-0000-0000E1520000}"/>
    <cellStyle name="_Copy of Construction Budget Overview - 9 18 07_Buzzard Creek_250MW_PTC_010610 2" xfId="25285" xr:uid="{00000000-0005-0000-0000-0000E2520000}"/>
    <cellStyle name="_Copy of Construction Budget Overview - 9 18 07_California Ridge 120109 and 200MW" xfId="25286" xr:uid="{00000000-0005-0000-0000-0000E3520000}"/>
    <cellStyle name="_Copy of Construction Budget Overview - 9 18 07_California Ridge 120109 and 200MW 2" xfId="25287" xr:uid="{00000000-0005-0000-0000-0000E4520000}"/>
    <cellStyle name="_Copy of Construction Budget Overview - 9 18 07_California Ridge_042909_Grant and TE_99M_as bid" xfId="25288" xr:uid="{00000000-0005-0000-0000-0000E5520000}"/>
    <cellStyle name="_Copy of Construction Budget Overview - 9 18 07_California Ridge_042909_Grant and TE_99M_as bid 2" xfId="25289" xr:uid="{00000000-0005-0000-0000-0000E6520000}"/>
    <cellStyle name="_Copy of Construction Budget Overview - 9 18 07_California Ridge_042909_Grant and TE_99Mw" xfId="25290" xr:uid="{00000000-0005-0000-0000-0000E7520000}"/>
    <cellStyle name="_Copy of Construction Budget Overview - 9 18 07_California Ridge_042909_Grant and TE_99Mw 2" xfId="25291" xr:uid="{00000000-0005-0000-0000-0000E8520000}"/>
    <cellStyle name="_Copy of Construction Budget Overview - 9 18 07_Copy of NEW Levered GRIIIII_03312009_MCF v2" xfId="25292" xr:uid="{00000000-0005-0000-0000-0000E9520000}"/>
    <cellStyle name="_Copy of Construction Budget Overview - 9 18 07_Copy of NEW Levered GRIIIII_03312009_MCF v2 2" xfId="25293" xr:uid="{00000000-0005-0000-0000-0000EA520000}"/>
    <cellStyle name="_Copy of Construction Budget Overview - 9 18 07_Copy of NEW Levered GRIIIII_03312009_MCF v2_BeechR Pivot Table 12.2.09" xfId="25294" xr:uid="{00000000-0005-0000-0000-0000EB520000}"/>
    <cellStyle name="_Copy of Construction Budget Overview - 9 18 07_Copy of NEW Levered GRIIIII_03312009_MCF v2_BeechR Pivot Table 12.2.09 2" xfId="25295" xr:uid="{00000000-0005-0000-0000-0000EC520000}"/>
    <cellStyle name="_Copy of Construction Budget Overview - 9 18 07_GRE 03252009_tpm_tables" xfId="25296" xr:uid="{00000000-0005-0000-0000-0000ED520000}"/>
    <cellStyle name="_Copy of Construction Budget Overview - 9 18 07_GRE 03252009_tpm_tables 2" xfId="25297" xr:uid="{00000000-0005-0000-0000-0000EE520000}"/>
    <cellStyle name="_Copy of Construction Budget Overview - 9 18 07_GRE 03252009_tpm_tables_BeechR Pivot Table 12.2.09" xfId="25298" xr:uid="{00000000-0005-0000-0000-0000EF520000}"/>
    <cellStyle name="_Copy of Construction Budget Overview - 9 18 07_GRE 03252009_tpm_tables_BeechR Pivot Table 12.2.09 2" xfId="25299" xr:uid="{00000000-0005-0000-0000-0000F0520000}"/>
    <cellStyle name="_Copy of Construction Budget Overview - 9 18 07_Hardin Grant 08312009_300MW" xfId="25300" xr:uid="{00000000-0005-0000-0000-0000F1520000}"/>
    <cellStyle name="_Copy of Construction Budget Overview - 9 18 07_Hardin Grant 08312009_300MW 2" xfId="25301" xr:uid="{00000000-0005-0000-0000-0000F2520000}"/>
    <cellStyle name="_Copy of Construction Budget Overview - 9 18 07_Inputs-General" xfId="25302" xr:uid="{00000000-0005-0000-0000-0000F3520000}"/>
    <cellStyle name="_Copy of Construction Budget Overview - 9 18 07_Inputs-General 2" xfId="25303" xr:uid="{00000000-0005-0000-0000-0000F4520000}"/>
    <cellStyle name="_Copy of Construction Budget Overview - 9 18 07_Invenergy Model -- 9-5-08 base" xfId="25304" xr:uid="{00000000-0005-0000-0000-0000F5520000}"/>
    <cellStyle name="_Copy of Construction Budget Overview - 9 18 07_Invenergy Model -- 9-5-08 base 2" xfId="25305" xr:uid="{00000000-0005-0000-0000-0000F6520000}"/>
    <cellStyle name="_Copy of Construction Budget Overview - 9 18 07_IWNA 3-Pack ECCA Sheldon Funding 03202009" xfId="25306" xr:uid="{00000000-0005-0000-0000-0000F7520000}"/>
    <cellStyle name="_Copy of Construction Budget Overview - 9 18 07_IWNA 3-Pack ECCA Sheldon Funding 03202009 2" xfId="25307" xr:uid="{00000000-0005-0000-0000-0000F8520000}"/>
    <cellStyle name="_Copy of Construction Budget Overview - 9 18 07_IWNA Ptfl v2 10yr 7.25% $320 upfront 99% hedge loss P50" xfId="25308" xr:uid="{00000000-0005-0000-0000-0000F9520000}"/>
    <cellStyle name="_Copy of Construction Budget Overview - 9 18 07_IWNA Ptfl v2 10yr 7.25% $320 upfront 99% hedge loss P50 2" xfId="25309" xr:uid="{00000000-0005-0000-0000-0000FA520000}"/>
    <cellStyle name="_Copy of Construction Budget Overview - 9 18 07_IWNA v1 10yr 7.25% $290 upfront no bonus 42% 2009 tax realloc P50" xfId="25310" xr:uid="{00000000-0005-0000-0000-0000FB520000}"/>
    <cellStyle name="_Copy of Construction Budget Overview - 9 18 07_IWNA v1 10yr 7.25% $290 upfront no bonus 42% 2009 tax realloc P50 2" xfId="25311" xr:uid="{00000000-0005-0000-0000-0000FC520000}"/>
    <cellStyle name="_Copy of Construction Budget Overview - 9 18 07_IWNA v1 10yr 7.25% $290 upfront no bonus 42% 2009 tax realloc P50_2008 IWNA JPM TE Model 11032008 (ERISA Dep &amp; Full Haircuts)_275M" xfId="25312" xr:uid="{00000000-0005-0000-0000-0000FD520000}"/>
    <cellStyle name="_Copy of Construction Budget Overview - 9 18 07_IWNA v1 10yr 7.25% $290 upfront no bonus 42% 2009 tax realloc P50_2008 IWNA JPM TE Model 11032008 (ERISA Dep &amp; Full Haircuts)_275M 2" xfId="25313" xr:uid="{00000000-0005-0000-0000-0000FE520000}"/>
    <cellStyle name="_Copy of Construction Budget Overview - 9 18 07_IWNA v1 10yr 7.25% $290 upfront no bonus 42% 2009 tax realloc P50_2008 IWNA v12 7.75% 53% TaxEx P50 (Invenergy)_10242008" xfId="25314" xr:uid="{00000000-0005-0000-0000-0000FF520000}"/>
    <cellStyle name="_Copy of Construction Budget Overview - 9 18 07_IWNA v1 10yr 7.25% $290 upfront no bonus 42% 2009 tax realloc P50_2008 IWNA v12 7.75% 53% TaxEx P50 (Invenergy)_10242008 2" xfId="25315" xr:uid="{00000000-0005-0000-0000-000000530000}"/>
    <cellStyle name="_Copy of Construction Budget Overview - 9 18 07_Ledge_0416_Grant and TE" xfId="25316" xr:uid="{00000000-0005-0000-0000-000001530000}"/>
    <cellStyle name="_Copy of Construction Budget Overview - 9 18 07_Ledge_0416_Grant and TE 2" xfId="25317" xr:uid="{00000000-0005-0000-0000-000002530000}"/>
    <cellStyle name="_Copy of Construction Budget Overview - 9 18 07_Levered Beech Ridge _100709" xfId="25318" xr:uid="{00000000-0005-0000-0000-000003530000}"/>
    <cellStyle name="_Copy of Construction Budget Overview - 9 18 07_Levered Beech Ridge _100709 2" xfId="25319" xr:uid="{00000000-0005-0000-0000-000004530000}"/>
    <cellStyle name="_Copy of Construction Budget Overview - 9 18 07_Levered Beech Ridge _100709_BeechR Pivot Table 12.2.09" xfId="25320" xr:uid="{00000000-0005-0000-0000-000005530000}"/>
    <cellStyle name="_Copy of Construction Budget Overview - 9 18 07_Levered Beech Ridge _100709_BeechR Pivot Table 12.2.09 2" xfId="25321" xr:uid="{00000000-0005-0000-0000-000006530000}"/>
    <cellStyle name="_Copy of Construction Budget Overview - 9 18 07_Levered Beech Ridge _102709" xfId="25322" xr:uid="{00000000-0005-0000-0000-000007530000}"/>
    <cellStyle name="_Copy of Construction Budget Overview - 9 18 07_Levered Beech Ridge _102709 2" xfId="25323" xr:uid="{00000000-0005-0000-0000-000008530000}"/>
    <cellStyle name="_Copy of Construction Budget Overview - 9 18 07_Levered Beech Ridge _102709_BeechR Pivot Table 12.2.09" xfId="25324" xr:uid="{00000000-0005-0000-0000-000009530000}"/>
    <cellStyle name="_Copy of Construction Budget Overview - 9 18 07_Levered Beech Ridge _102709_BeechR Pivot Table 12.2.09 2" xfId="25325" xr:uid="{00000000-0005-0000-0000-00000A530000}"/>
    <cellStyle name="_Copy of Construction Budget Overview - 9 18 07_Levered Beech Ridge _110209" xfId="25326" xr:uid="{00000000-0005-0000-0000-00000B530000}"/>
    <cellStyle name="_Copy of Construction Budget Overview - 9 18 07_Levered Beech Ridge _110209 2" xfId="25327" xr:uid="{00000000-0005-0000-0000-00000C530000}"/>
    <cellStyle name="_Copy of Construction Budget Overview - 9 18 07_Levered Beech Ridge _110209_BeechR Pivot Table 12.2.09" xfId="25328" xr:uid="{00000000-0005-0000-0000-00000D530000}"/>
    <cellStyle name="_Copy of Construction Budget Overview - 9 18 07_Levered Beech Ridge _110209_BeechR Pivot Table 12.2.09 2" xfId="25329" xr:uid="{00000000-0005-0000-0000-00000E530000}"/>
    <cellStyle name="_Copy of Construction Budget Overview - 9 18 07_Levered Grand Ridge Exp 07082009_LIVE" xfId="25330" xr:uid="{00000000-0005-0000-0000-00000F530000}"/>
    <cellStyle name="_Copy of Construction Budget Overview - 9 18 07_Levered Grand Ridge Exp 07082009_LIVE 2" xfId="25331" xr:uid="{00000000-0005-0000-0000-000010530000}"/>
    <cellStyle name="_Copy of Construction Budget Overview - 9 18 07_Levered Grand Ridge Exp 07082009_LIVE_BeechR Pivot Table 12.2.09" xfId="25332" xr:uid="{00000000-0005-0000-0000-000011530000}"/>
    <cellStyle name="_Copy of Construction Budget Overview - 9 18 07_Levered Grand Ridge Exp 07082009_LIVE_BeechR Pivot Table 12.2.09 2" xfId="25333" xr:uid="{00000000-0005-0000-0000-000012530000}"/>
    <cellStyle name="_Copy of Construction Budget Overview - 9 18 07_Levered Grand Ridge Exp_05042009" xfId="25334" xr:uid="{00000000-0005-0000-0000-000013530000}"/>
    <cellStyle name="_Copy of Construction Budget Overview - 9 18 07_Levered Grand Ridge Exp_05042009 2" xfId="25335" xr:uid="{00000000-0005-0000-0000-000014530000}"/>
    <cellStyle name="_Copy of Construction Budget Overview - 9 18 07_Levered Grand Ridge Exp_05042009_BeechR Pivot Table 12.2.09" xfId="25336" xr:uid="{00000000-0005-0000-0000-000015530000}"/>
    <cellStyle name="_Copy of Construction Budget Overview - 9 18 07_Levered Grand Ridge Exp_05042009_BeechR Pivot Table 12.2.09 2" xfId="25337" xr:uid="{00000000-0005-0000-0000-000016530000}"/>
    <cellStyle name="_Copy of Construction Budget Overview - 9 18 07_NEW GRII_III Debt_032509 v1 (2)" xfId="25338" xr:uid="{00000000-0005-0000-0000-000017530000}"/>
    <cellStyle name="_Copy of Construction Budget Overview - 9 18 07_NEW GRII_III Debt_032509 v1 (2) 2" xfId="25339" xr:uid="{00000000-0005-0000-0000-000018530000}"/>
    <cellStyle name="_Copy of Construction Budget Overview - 9 18 07_NEW GRII_III Debt_032509 v1 (2)_BeechR Pivot Table 12.2.09" xfId="25340" xr:uid="{00000000-0005-0000-0000-000019530000}"/>
    <cellStyle name="_Copy of Construction Budget Overview - 9 18 07_NEW GRII_III Debt_032509 v1 (2)_BeechR Pivot Table 12.2.09 2" xfId="25341" xr:uid="{00000000-0005-0000-0000-00001A530000}"/>
    <cellStyle name="_Copy of Construction Budget Overview - 9 18 07_NEW Levered GRII&amp;III_04092009_MCF v1" xfId="25342" xr:uid="{00000000-0005-0000-0000-00001B530000}"/>
    <cellStyle name="_Copy of Construction Budget Overview - 9 18 07_NEW Levered GRII&amp;III_04092009_MCF v1 2" xfId="25343" xr:uid="{00000000-0005-0000-0000-00001C530000}"/>
    <cellStyle name="_Copy of Construction Budget Overview - 9 18 07_NEW Levered GRII&amp;III_04092009_MCF v1_BeechR Pivot Table 12.2.09" xfId="25344" xr:uid="{00000000-0005-0000-0000-00001D530000}"/>
    <cellStyle name="_Copy of Construction Budget Overview - 9 18 07_NEW Levered GRII&amp;III_04092009_MCF v1_BeechR Pivot Table 12.2.09 2" xfId="25345" xr:uid="{00000000-0005-0000-0000-00001E530000}"/>
    <cellStyle name="_Copy of Construction Budget Overview - 9 18 07_Oceana_142MW_Vesta1.8_101909" xfId="25346" xr:uid="{00000000-0005-0000-0000-00001F530000}"/>
    <cellStyle name="_Copy of Construction Budget Overview - 9 18 07_Oceana_142MW_Vesta1.8_101909 2" xfId="25347" xr:uid="{00000000-0005-0000-0000-000020530000}"/>
    <cellStyle name="_Copy of Construction Budget Overview - 9 18 07_Raleigh Model (78MW) 09082009_V2" xfId="25348" xr:uid="{00000000-0005-0000-0000-000021530000}"/>
    <cellStyle name="_Copy of Construction Budget Overview - 9 18 07_Raleigh Model (78MW) 09082009_V2 2" xfId="25349" xr:uid="{00000000-0005-0000-0000-000022530000}"/>
    <cellStyle name="_Copy of Construction Budget Overview - 9 18 07_Raleigh Model (78MW) 09082009_V2_BeechR Pivot Table 12.2.09" xfId="25350" xr:uid="{00000000-0005-0000-0000-000023530000}"/>
    <cellStyle name="_Copy of Construction Budget Overview - 9 18 07_Raleigh Model (78MW) 09082009_V2_BeechR Pivot Table 12.2.09 2" xfId="25351" xr:uid="{00000000-0005-0000-0000-000024530000}"/>
    <cellStyle name="_Copy of Construction Budget Overview - 9 18 07_Sheet1" xfId="25352" xr:uid="{00000000-0005-0000-0000-000025530000}"/>
    <cellStyle name="_Copy of Construction Budget Overview - 9 18 07_Sheet1 2" xfId="25353" xr:uid="{00000000-0005-0000-0000-000026530000}"/>
    <cellStyle name="_Copy of Construction Budget Overview - 9 18 07_Sweden Hills 51MW_081809_AEP bid" xfId="25354" xr:uid="{00000000-0005-0000-0000-000027530000}"/>
    <cellStyle name="_Copy of Construction Budget Overview - 9 18 07_Sweden Hills 51MW_081809_AEP bid 2" xfId="25355" xr:uid="{00000000-0005-0000-0000-000028530000}"/>
    <cellStyle name="_Copy of Construction Budget Overview - 9 18 07_Tri-County Wind_042409_Grant and TE_as bid" xfId="25356" xr:uid="{00000000-0005-0000-0000-000029530000}"/>
    <cellStyle name="_Copy of Construction Budget Overview - 9 18 07_Tri-County Wind_042409_Grant and TE_as bid 2" xfId="25357" xr:uid="{00000000-0005-0000-0000-00002A530000}"/>
    <cellStyle name="_Copy of Construction Budget Overview - 9 18 07_Tri-County Wind_101309_Grant and TE_200MW_1.6XLE" xfId="25358" xr:uid="{00000000-0005-0000-0000-00002B530000}"/>
    <cellStyle name="_Copy of Construction Budget Overview - 9 18 07_Tri-County Wind_101309_Grant and TE_200MW_1.6XLE 2" xfId="25359" xr:uid="{00000000-0005-0000-0000-00002C530000}"/>
    <cellStyle name="_Copy of Construction Budget Overview - 9 18 07_Tri-County Wind_101509_Grant and TE_200MW_1.6XLE" xfId="25360" xr:uid="{00000000-0005-0000-0000-00002D530000}"/>
    <cellStyle name="_Copy of Construction Budget Overview - 9 18 07_Tri-County Wind_101509_Grant and TE_200MW_1.6XLE 2" xfId="25361" xr:uid="{00000000-0005-0000-0000-00002E530000}"/>
    <cellStyle name="_Copy of Construction Budget Overview - 9 18 07_Turkey Track Completion Reserve Acct_11 10 08" xfId="25362" xr:uid="{00000000-0005-0000-0000-00002F530000}"/>
    <cellStyle name="_Copy of Construction Budget Overview - 9 18 07_Turkey Track Completion Reserve Acct_11 10 08 2" xfId="25363" xr:uid="{00000000-0005-0000-0000-000030530000}"/>
    <cellStyle name="_Copy of Construction Budget Overview - 9 18 07_Unlev McAdoo &amp; GR Combined 10242008-funding v8" xfId="25364" xr:uid="{00000000-0005-0000-0000-000031530000}"/>
    <cellStyle name="_Copy of Construction Budget Overview - 9 18 07_Unlev McAdoo &amp; GR Combined 10242008-funding v8 2" xfId="25365" xr:uid="{00000000-0005-0000-0000-000032530000}"/>
    <cellStyle name="_Copy of Construction Budget Overview - 9 18 07_Unlev McAdoo &amp; GR Combined 10242008-funding v8_BeechR Pivot Table 12.2.09" xfId="25366" xr:uid="{00000000-0005-0000-0000-000033530000}"/>
    <cellStyle name="_Copy of Construction Budget Overview - 9 18 07_Unlev McAdoo &amp; GR Combined 10242008-funding v8_BeechR Pivot Table 12.2.09 2" xfId="25367" xr:uid="{00000000-0005-0000-0000-000034530000}"/>
    <cellStyle name="_Copy of Construction Budget Overview - 9 18 07_Unlev McAdoo &amp; GR Combined 10242008-funding v8_Sheet1" xfId="25368" xr:uid="{00000000-0005-0000-0000-000035530000}"/>
    <cellStyle name="_Copy of Construction Budget Overview - 9 18 07_Unlev McAdoo &amp; GR Combined 10242008-funding v8_Sheet1 2" xfId="25369" xr:uid="{00000000-0005-0000-0000-000036530000}"/>
    <cellStyle name="_Copy of Construction Budget Overview - 9 18 07_Unlevered_Beech_Ridge_100_5MW_021009_optimized NCF" xfId="25370" xr:uid="{00000000-0005-0000-0000-000037530000}"/>
    <cellStyle name="_Copy of Construction Budget Overview - 9 18 07_Unlevered_Beech_Ridge_100_5MW_021009_optimized NCF 2" xfId="25371" xr:uid="{00000000-0005-0000-0000-000038530000}"/>
    <cellStyle name="_Copy of Construction Budget Overview - 9 18 07_Vantage Cash FLow 100609" xfId="25372" xr:uid="{00000000-0005-0000-0000-000039530000}"/>
    <cellStyle name="_Copy of Construction Budget Overview - 9 18 07_Vantage Cash FLow 100609 2" xfId="25373" xr:uid="{00000000-0005-0000-0000-00003A530000}"/>
    <cellStyle name="_Copy of Construction Budget Overview - 9 18 07_Vantage Model_PGE 15yr PPA_062409" xfId="25374" xr:uid="{00000000-0005-0000-0000-00003B530000}"/>
    <cellStyle name="_Copy of Construction Budget Overview - 9 18 07_Vantage Model_PGE 15yr PPA_062409 2" xfId="25375" xr:uid="{00000000-0005-0000-0000-00003C530000}"/>
    <cellStyle name="_Copy of Construction Budget Overview - 9 18 07_Vantage Model_PGE 15yr PPA_073009_JAR" xfId="25376" xr:uid="{00000000-0005-0000-0000-00003D530000}"/>
    <cellStyle name="_Copy of Construction Budget Overview - 9 18 07_Vantage Model_PGE 15yr PPA_073009_JAR 2" xfId="25377" xr:uid="{00000000-0005-0000-0000-00003E530000}"/>
    <cellStyle name="_Copy of Construction Budget Overview - 9 18 07_Vantage Model_PGE 15yr PPA_100909" xfId="25378" xr:uid="{00000000-0005-0000-0000-00003F530000}"/>
    <cellStyle name="_Copy of Construction Budget Overview - 9 18 07_Vantage Model_PGE 15yr PPA_100909 2" xfId="25379" xr:uid="{00000000-0005-0000-0000-000040530000}"/>
    <cellStyle name="_Copy of Construction Budget Overview - 9 18 07_White Oak_67.5_150MW_110409_OUR CASE" xfId="25380" xr:uid="{00000000-0005-0000-0000-000041530000}"/>
    <cellStyle name="_Copy of Construction Budget Overview - 9 18 07_White Oak_67.5_150MW_110409_OUR CASE 2" xfId="25381" xr:uid="{00000000-0005-0000-0000-000042530000}"/>
    <cellStyle name="_Copy of Contract Valuation Analysis - SEGS III - rev 02.17.05" xfId="25382" xr:uid="{00000000-0005-0000-0000-000043530000}"/>
    <cellStyle name="_Copy of Contract Valuation Analysis - SEGS III - rev 02.17.05 2" xfId="25383" xr:uid="{00000000-0005-0000-0000-000044530000}"/>
    <cellStyle name="_Copy of Contract Valuation Analysis - SEGS III - rev 02.17.05 2 2" xfId="25384" xr:uid="{00000000-0005-0000-0000-000045530000}"/>
    <cellStyle name="_Copy of Contract Valuation Analysis - SEGS III - rev 02.17.05 3" xfId="25385" xr:uid="{00000000-0005-0000-0000-000046530000}"/>
    <cellStyle name="_Copy of Contract Valuation Analysis - SEGS III - rev 02.17.05 3 2" xfId="25386" xr:uid="{00000000-0005-0000-0000-000047530000}"/>
    <cellStyle name="_Copy of Contract Valuation Analysis - SEGS III - rev 02.17.05 4" xfId="25387" xr:uid="{00000000-0005-0000-0000-000048530000}"/>
    <cellStyle name="_Copy of Contract Valuation Analysis - SEGS III - rev 02.17.05 4 2" xfId="25388" xr:uid="{00000000-0005-0000-0000-000049530000}"/>
    <cellStyle name="_Copy of Contract Valuation Analysis - SEGS III - rev 02.17.05 4 3" xfId="25389" xr:uid="{00000000-0005-0000-0000-00004A530000}"/>
    <cellStyle name="_Copy of Contract Valuation Analysis - SEGS III - rev 02.17.05 5" xfId="25390" xr:uid="{00000000-0005-0000-0000-00004B530000}"/>
    <cellStyle name="_Copy of Contract Valuation Analysis - SEGS III - rev 02.17.05 5 2" xfId="25391" xr:uid="{00000000-0005-0000-0000-00004C530000}"/>
    <cellStyle name="_Copy of Contract Valuation Analysis - SEGS III - rev 02.17.05 6" xfId="25392" xr:uid="{00000000-0005-0000-0000-00004D530000}"/>
    <cellStyle name="_Copy of Contract Valuation Analysis - SEGS III - rev 02.17.05_August 2010 CWIP curves_NextEra" xfId="25393" xr:uid="{00000000-0005-0000-0000-00004E530000}"/>
    <cellStyle name="_Copy of Contract Valuation Analysis - SEGS III - rev 02.17.05_August 2010 CWIP curves_NextEra 2" xfId="25394" xr:uid="{00000000-0005-0000-0000-00004F530000}"/>
    <cellStyle name="_Copy of Contract Valuation Analysis - SEGS III - rev 02.17.05_August 2010 CWIP curves_NextEra_November 2010 Termosol CWIP Curves NEER Final" xfId="25395" xr:uid="{00000000-0005-0000-0000-000050530000}"/>
    <cellStyle name="_Copy of Contract Valuation Analysis - SEGS III - rev 02.17.05_August 2010 CWIP curves_NextEra_November 2010 Termosol CWIP Curves NEER Final 2" xfId="25396" xr:uid="{00000000-0005-0000-0000-000051530000}"/>
    <cellStyle name="_Copy of Contract Valuation Analysis - SEGS III - rev 02.17.05_BASIS ADJ" xfId="25397" xr:uid="{00000000-0005-0000-0000-000052530000}"/>
    <cellStyle name="_Copy of Contract Valuation Analysis - SEGS III - rev 02.17.05_BM Adjustments" xfId="25398" xr:uid="{00000000-0005-0000-0000-000053530000}"/>
    <cellStyle name="_Copy of Contract Valuation Analysis - SEGS III - rev 02.17.05_Capacity_Factor_Monthly_Forecast_Through_2024 " xfId="25399" xr:uid="{00000000-0005-0000-0000-000054530000}"/>
    <cellStyle name="_Copy of Contract Valuation Analysis - SEGS III - rev 02.17.05_Consolidated Summary Living ProForma_2011_DRAFT" xfId="25400" xr:uid="{00000000-0005-0000-0000-000055530000}"/>
    <cellStyle name="_Copy of Contract Valuation Analysis - SEGS III - rev 02.17.05_Consolidated Summary Living ProForma_2011_Paste Special" xfId="25401" xr:uid="{00000000-0005-0000-0000-000056530000}"/>
    <cellStyle name="_Copy of Contract Valuation Analysis - SEGS III - rev 02.17.05_Copy of South TX GenTie  0.8x Sale12-31-09 COD BASE CASEvBOD" xfId="25402" xr:uid="{00000000-0005-0000-0000-000057530000}"/>
    <cellStyle name="_Copy of Contract Valuation Analysis - SEGS III - rev 02.17.05_CWIP Termosol 1" xfId="25403" xr:uid="{00000000-0005-0000-0000-000058530000}"/>
    <cellStyle name="_Copy of Contract Valuation Analysis - SEGS III - rev 02.17.05_CWIP Termosol 1 2" xfId="25404" xr:uid="{00000000-0005-0000-0000-000059530000}"/>
    <cellStyle name="_Copy of Contract Valuation Analysis - SEGS III - rev 02.17.05_CWIP Termosol 2" xfId="25405" xr:uid="{00000000-0005-0000-0000-00005A530000}"/>
    <cellStyle name="_Copy of Contract Valuation Analysis - SEGS III - rev 02.17.05_CWIP Termosol 2 2" xfId="25406" xr:uid="{00000000-0005-0000-0000-00005B530000}"/>
    <cellStyle name="_Copy of Contract Valuation Analysis - SEGS III - rev 02.17.05_Fees" xfId="25407" xr:uid="{00000000-0005-0000-0000-00005C530000}"/>
    <cellStyle name="_Copy of Contract Valuation Analysis - SEGS III - rev 02.17.05_Genesis_Bridge_Tab" xfId="25408" xr:uid="{00000000-0005-0000-0000-00005D530000}"/>
    <cellStyle name="_Copy of Contract Valuation Analysis - SEGS III - rev 02.17.05_HWBA UM NPV  IRR Analysis finance at cost share may 2011" xfId="25409" xr:uid="{00000000-0005-0000-0000-00005E530000}"/>
    <cellStyle name="_Copy of Contract Valuation Analysis - SEGS III - rev 02.17.05_Inputs" xfId="25410" xr:uid="{00000000-0005-0000-0000-00005F530000}"/>
    <cellStyle name="_Copy of Contract Valuation Analysis - SEGS III - rev 02.17.05_Inputs 2" xfId="25411" xr:uid="{00000000-0005-0000-0000-000060530000}"/>
    <cellStyle name="_Copy of Contract Valuation Analysis - SEGS III - rev 02.17.05_Locked in Gross Margin" xfId="25412" xr:uid="{00000000-0005-0000-0000-000061530000}"/>
    <cellStyle name="_Copy of Contract Valuation Analysis - SEGS III - rev 02.17.05_November 2010 CWIP Curves Genesis Final" xfId="25413" xr:uid="{00000000-0005-0000-0000-000062530000}"/>
    <cellStyle name="_Copy of Contract Valuation Analysis - SEGS III - rev 02.17.05_November 2010 CWIP Curves Genesis Final 2" xfId="25414" xr:uid="{00000000-0005-0000-0000-000063530000}"/>
    <cellStyle name="_Copy of Contract Valuation Analysis - SEGS III - rev 02.17.05_November 2010 CWIP Curves NEER Final" xfId="25415" xr:uid="{00000000-0005-0000-0000-000064530000}"/>
    <cellStyle name="_Copy of Contract Valuation Analysis - SEGS III - rev 02.17.05_November 2010 CWIP Curves NEER Final 2" xfId="25416" xr:uid="{00000000-0005-0000-0000-000065530000}"/>
    <cellStyle name="_Copy of Contract Valuation Analysis - SEGS III - rev 02.17.05_November 2010 Termosol CWIP Curves NEER Final" xfId="25417" xr:uid="{00000000-0005-0000-0000-000066530000}"/>
    <cellStyle name="_Copy of Contract Valuation Analysis - SEGS III - rev 02.17.05_November 2010 Termosol CWIP Curves NEER Final 2" xfId="25418" xr:uid="{00000000-0005-0000-0000-000067530000}"/>
    <cellStyle name="_Copy of Contract Valuation Analysis - SEGS III - rev 02.17.05_Project Monitoring Paradise Solar revised_October 2010" xfId="25419" xr:uid="{00000000-0005-0000-0000-000068530000}"/>
    <cellStyle name="_Copy of Contract Valuation Analysis - SEGS III - rev 02.17.05_Project Monitoring Paradise Solar revised_October 2010 2" xfId="25420" xr:uid="{00000000-0005-0000-0000-000069530000}"/>
    <cellStyle name="_Copy of Contract Valuation Analysis - SEGS III - rev 02.17.05_Project Monitoring Paradise Solar revised_October 2010_November 2010 Termosol CWIP Curves NEER Final" xfId="25421" xr:uid="{00000000-0005-0000-0000-00006A530000}"/>
    <cellStyle name="_Copy of Contract Valuation Analysis - SEGS III - rev 02.17.05_Project Monitoring Paradise Solar revised_October 2010_November 2010 Termosol CWIP Curves NEER Final 2" xfId="25422" xr:uid="{00000000-0005-0000-0000-00006B530000}"/>
    <cellStyle name="_Copy of Contract Valuation Analysis - SEGS III - rev 02.17.05_September 2010 CWIP curves_NextEra" xfId="25423" xr:uid="{00000000-0005-0000-0000-00006C530000}"/>
    <cellStyle name="_Copy of Contract Valuation Analysis - SEGS III - rev 02.17.05_September 2010 CWIP curves_NextEra 2" xfId="25424" xr:uid="{00000000-0005-0000-0000-00006D530000}"/>
    <cellStyle name="_Copy of Contract Valuation Analysis - SEGS III - rev 02.17.05_September 2010 CWIP curves_NextEra_November 2010 Termosol CWIP Curves NEER Final" xfId="25425" xr:uid="{00000000-0005-0000-0000-00006E530000}"/>
    <cellStyle name="_Copy of Contract Valuation Analysis - SEGS III - rev 02.17.05_September 2010 CWIP curves_NextEra_November 2010 Termosol CWIP Curves NEER Final 2" xfId="25426" xr:uid="{00000000-0005-0000-0000-00006F530000}"/>
    <cellStyle name="_Copy of Contract Valuation Analysis - SEGS III - rev 02.17.05_Summerhaven CWIP curve Oct_2010" xfId="25427" xr:uid="{00000000-0005-0000-0000-000070530000}"/>
    <cellStyle name="_Copy of Contract Valuation Analysis - SEGS III - rev 02.17.05_Summerhaven CWIP curve Oct_2010 2" xfId="25428" xr:uid="{00000000-0005-0000-0000-000071530000}"/>
    <cellStyle name="_Copy of Contract Valuation Analysis - SEGS III - rev 02.17.05_Summerhaven CWIP curve Oct_2010_November 2010 Termosol CWIP Curves NEER Final" xfId="25429" xr:uid="{00000000-0005-0000-0000-000072530000}"/>
    <cellStyle name="_Copy of Contract Valuation Analysis - SEGS III - rev 02.17.05_Summerhaven CWIP curve Oct_2010_November 2010 Termosol CWIP Curves NEER Final 2" xfId="25430" xr:uid="{00000000-0005-0000-0000-000073530000}"/>
    <cellStyle name="_Copy of Contract Valuation Analysis - SEGS III - rev 02.17.05_ToD" xfId="25431" xr:uid="{00000000-0005-0000-0000-000074530000}"/>
    <cellStyle name="_Copy of Contract Valuation Analysis - SEGS III - rev 02.17.05_ToD 2" xfId="25432" xr:uid="{00000000-0005-0000-0000-000075530000}"/>
    <cellStyle name="_Copy of Contract Valuation Analysis - SEGS III - rev 02.17.05_ToD 3" xfId="25433" xr:uid="{00000000-0005-0000-0000-000076530000}"/>
    <cellStyle name="_Copy of Contract Valuation Analysis - SEGS III - rev 02.17.05_tx financing revs" xfId="25434" xr:uid="{00000000-0005-0000-0000-000077530000}"/>
    <cellStyle name="_x0013__Copy of NEW Levered GRIIIII_03312009_MCF v2" xfId="25435" xr:uid="{00000000-0005-0000-0000-000078530000}"/>
    <cellStyle name="_x0013__Copy of NEW Levered GRIIIII_03312009_MCF v2 2" xfId="25436" xr:uid="{00000000-0005-0000-0000-000079530000}"/>
    <cellStyle name="_x0013__Copy of NEW Levered GRIIIII_03312009_MCF v2_BeechR Pivot Table 12.2.09" xfId="25437" xr:uid="{00000000-0005-0000-0000-00007A530000}"/>
    <cellStyle name="_x0013__Copy of NEW Levered GRIIIII_03312009_MCF v2_BeechR Pivot Table 12.2.09 2" xfId="25438" xr:uid="{00000000-0005-0000-0000-00007B530000}"/>
    <cellStyle name="_Copy of PCP Revenue Forecast" xfId="25439" xr:uid="{00000000-0005-0000-0000-00007C530000}"/>
    <cellStyle name="_Copy of PCP Revenue Forecast 2" xfId="25440" xr:uid="{00000000-0005-0000-0000-00007D530000}"/>
    <cellStyle name="_Copy of PCP Revenue Forecast 2 2" xfId="25441" xr:uid="{00000000-0005-0000-0000-00007E530000}"/>
    <cellStyle name="_Copy of PCP Revenue Forecast 3" xfId="25442" xr:uid="{00000000-0005-0000-0000-00007F530000}"/>
    <cellStyle name="_Copy of PCP Revenue Forecast 3 2" xfId="25443" xr:uid="{00000000-0005-0000-0000-000080530000}"/>
    <cellStyle name="_Copy of PCP Revenue Forecast 4" xfId="25444" xr:uid="{00000000-0005-0000-0000-000081530000}"/>
    <cellStyle name="_Copy of PCP Revenue Forecast 4 2" xfId="25445" xr:uid="{00000000-0005-0000-0000-000082530000}"/>
    <cellStyle name="_Copy of PCP Revenue Forecast 4 3" xfId="25446" xr:uid="{00000000-0005-0000-0000-000083530000}"/>
    <cellStyle name="_Copy of PCP Revenue Forecast 5" xfId="25447" xr:uid="{00000000-0005-0000-0000-000084530000}"/>
    <cellStyle name="_Copy of PCP Revenue Forecast 5 2" xfId="25448" xr:uid="{00000000-0005-0000-0000-000085530000}"/>
    <cellStyle name="_Copy of PCP Revenue Forecast 6" xfId="25449" xr:uid="{00000000-0005-0000-0000-000086530000}"/>
    <cellStyle name="_Copy of PCP Revenue Forecast_Consolidated Summary Living ProForma_2011_DRAFT" xfId="25450" xr:uid="{00000000-0005-0000-0000-000087530000}"/>
    <cellStyle name="_Copy of PCP Revenue Forecast_Consolidated Summary Living ProForma_2011_Paste Special" xfId="25451" xr:uid="{00000000-0005-0000-0000-000088530000}"/>
    <cellStyle name="_Copy of PCP Revenue Forecast_Copy of South TX GenTie  0.8x Sale12-31-09 COD BASE CASEvBOD" xfId="25452" xr:uid="{00000000-0005-0000-0000-000089530000}"/>
    <cellStyle name="_Copy of PCP Revenue Forecast_Genesis_Bridge_Tab" xfId="25453" xr:uid="{00000000-0005-0000-0000-00008A530000}"/>
    <cellStyle name="_Copy of PCP Revenue Forecast_HWBA UM NPV  IRR Analysis finance at cost share may 2011" xfId="25454" xr:uid="{00000000-0005-0000-0000-00008B530000}"/>
    <cellStyle name="_Copy of PCP Revenue Forecast_Inputs" xfId="25455" xr:uid="{00000000-0005-0000-0000-00008C530000}"/>
    <cellStyle name="_Copy of PCP Revenue Forecast_Inputs 2" xfId="25456" xr:uid="{00000000-0005-0000-0000-00008D530000}"/>
    <cellStyle name="_Copy of PCP Revenue Forecast_ToD" xfId="25457" xr:uid="{00000000-0005-0000-0000-00008E530000}"/>
    <cellStyle name="_Copy of PCP Revenue Forecast_ToD 2" xfId="25458" xr:uid="{00000000-0005-0000-0000-00008F530000}"/>
    <cellStyle name="_Copy of PCP Revenue Forecast_ToD 3" xfId="25459" xr:uid="{00000000-0005-0000-0000-000090530000}"/>
    <cellStyle name="_Copy of RTE Revenue Forecast" xfId="25460" xr:uid="{00000000-0005-0000-0000-000091530000}"/>
    <cellStyle name="_Copy of RTE Revenue Forecast 2" xfId="25461" xr:uid="{00000000-0005-0000-0000-000092530000}"/>
    <cellStyle name="_Copy of RTE Revenue Forecast 2 2" xfId="25462" xr:uid="{00000000-0005-0000-0000-000093530000}"/>
    <cellStyle name="_Copy of RTE Revenue Forecast 3" xfId="25463" xr:uid="{00000000-0005-0000-0000-000094530000}"/>
    <cellStyle name="_Copy of RTE Revenue Forecast 3 2" xfId="25464" xr:uid="{00000000-0005-0000-0000-000095530000}"/>
    <cellStyle name="_Copy of RTE Revenue Forecast 4" xfId="25465" xr:uid="{00000000-0005-0000-0000-000096530000}"/>
    <cellStyle name="_Copy of RTE Revenue Forecast 4 2" xfId="25466" xr:uid="{00000000-0005-0000-0000-000097530000}"/>
    <cellStyle name="_Copy of RTE Revenue Forecast 4 3" xfId="25467" xr:uid="{00000000-0005-0000-0000-000098530000}"/>
    <cellStyle name="_Copy of RTE Revenue Forecast 5" xfId="25468" xr:uid="{00000000-0005-0000-0000-000099530000}"/>
    <cellStyle name="_Copy of RTE Revenue Forecast 5 2" xfId="25469" xr:uid="{00000000-0005-0000-0000-00009A530000}"/>
    <cellStyle name="_Copy of RTE Revenue Forecast 6" xfId="25470" xr:uid="{00000000-0005-0000-0000-00009B530000}"/>
    <cellStyle name="_Copy of RTE Revenue Forecast_Consolidated Summary Living ProForma_2011_DRAFT" xfId="25471" xr:uid="{00000000-0005-0000-0000-00009C530000}"/>
    <cellStyle name="_Copy of RTE Revenue Forecast_Consolidated Summary Living ProForma_2011_Paste Special" xfId="25472" xr:uid="{00000000-0005-0000-0000-00009D530000}"/>
    <cellStyle name="_Copy of RTE Revenue Forecast_Copy of South TX GenTie  0.8x Sale12-31-09 COD BASE CASEvBOD" xfId="25473" xr:uid="{00000000-0005-0000-0000-00009E530000}"/>
    <cellStyle name="_Copy of RTE Revenue Forecast_Genesis_Bridge_Tab" xfId="25474" xr:uid="{00000000-0005-0000-0000-00009F530000}"/>
    <cellStyle name="_Copy of RTE Revenue Forecast_HWBA UM NPV  IRR Analysis finance at cost share may 2011" xfId="25475" xr:uid="{00000000-0005-0000-0000-0000A0530000}"/>
    <cellStyle name="_Copy of RTE Revenue Forecast_Inputs" xfId="25476" xr:uid="{00000000-0005-0000-0000-0000A1530000}"/>
    <cellStyle name="_Copy of RTE Revenue Forecast_Inputs 2" xfId="25477" xr:uid="{00000000-0005-0000-0000-0000A2530000}"/>
    <cellStyle name="_Copy of RTE Revenue Forecast_ToD" xfId="25478" xr:uid="{00000000-0005-0000-0000-0000A3530000}"/>
    <cellStyle name="_Copy of RTE Revenue Forecast_ToD 2" xfId="25479" xr:uid="{00000000-0005-0000-0000-0000A4530000}"/>
    <cellStyle name="_Copy of RTE Revenue Forecast_ToD 3" xfId="25480" xr:uid="{00000000-0005-0000-0000-0000A5530000}"/>
    <cellStyle name="_Copy of Southwest Generation -- Closing Model 6-28-08" xfId="25481" xr:uid="{00000000-0005-0000-0000-0000A6530000}"/>
    <cellStyle name="_Copy of Southwest Generation -- Closing Model 6-28-08 2" xfId="25482" xr:uid="{00000000-0005-0000-0000-0000A7530000}"/>
    <cellStyle name="_Copy of Vento III 7.50% v13b 28.5% (2nd)" xfId="25483" xr:uid="{00000000-0005-0000-0000-0000A8530000}"/>
    <cellStyle name="_Copy of Wilton Expansion_Opcom_XLE_49.5MW_2-23-08_(Stimulus)" xfId="25484" xr:uid="{00000000-0005-0000-0000-0000A9530000}"/>
    <cellStyle name="_Corporate Consolidation" xfId="25485" xr:uid="{00000000-0005-0000-0000-0000AA530000}"/>
    <cellStyle name="_Corporate Consolidation_G&amp;A_reports" xfId="25486" xr:uid="{00000000-0005-0000-0000-0000AB530000}"/>
    <cellStyle name="_Cost Management Report" xfId="25487" xr:uid="{00000000-0005-0000-0000-0000AC530000}"/>
    <cellStyle name="_Cost Management Report 2" xfId="25488" xr:uid="{00000000-0005-0000-0000-0000AD530000}"/>
    <cellStyle name="_Cost Management Report_August 2010 CWIP curves_NextEra" xfId="25489" xr:uid="{00000000-0005-0000-0000-0000AE530000}"/>
    <cellStyle name="_Cost Management Report_August 2010 CWIP curves_NextEra 2" xfId="25490" xr:uid="{00000000-0005-0000-0000-0000AF530000}"/>
    <cellStyle name="_Cost Management Report_August 2010 CWIP curves_NextEra_November 2010 Termosol CWIP Curves NEER Final" xfId="25491" xr:uid="{00000000-0005-0000-0000-0000B0530000}"/>
    <cellStyle name="_Cost Management Report_August 2010 CWIP curves_NextEra_November 2010 Termosol CWIP Curves NEER Final 2" xfId="25492" xr:uid="{00000000-0005-0000-0000-0000B1530000}"/>
    <cellStyle name="_Cost Management Report_November 2010 CWIP Curves Genesis Final" xfId="25493" xr:uid="{00000000-0005-0000-0000-0000B2530000}"/>
    <cellStyle name="_Cost Management Report_November 2010 CWIP Curves Genesis Final 2" xfId="25494" xr:uid="{00000000-0005-0000-0000-0000B3530000}"/>
    <cellStyle name="_Cost Management Report_November 2010 Termosol CWIP Curves NEER Final" xfId="25495" xr:uid="{00000000-0005-0000-0000-0000B4530000}"/>
    <cellStyle name="_Cost Management Report_November 2010 Termosol CWIP Curves NEER Final 2" xfId="25496" xr:uid="{00000000-0005-0000-0000-0000B5530000}"/>
    <cellStyle name="_Cost Management Report_September 2010 CWIP curves_NextEra" xfId="25497" xr:uid="{00000000-0005-0000-0000-0000B6530000}"/>
    <cellStyle name="_Cost Management Report_September 2010 CWIP curves_NextEra 2" xfId="25498" xr:uid="{00000000-0005-0000-0000-0000B7530000}"/>
    <cellStyle name="_Cost Management Report_September 2010 CWIP curves_NextEra_November 2010 Termosol CWIP Curves NEER Final" xfId="25499" xr:uid="{00000000-0005-0000-0000-0000B8530000}"/>
    <cellStyle name="_Cost Management Report_September 2010 CWIP curves_NextEra_November 2010 Termosol CWIP Curves NEER Final 2" xfId="25500" xr:uid="{00000000-0005-0000-0000-0000B9530000}"/>
    <cellStyle name="_Cost Management Report_Summerhaven CWIP curve Oct_2010" xfId="25501" xr:uid="{00000000-0005-0000-0000-0000BA530000}"/>
    <cellStyle name="_Cost Management Report_Summerhaven CWIP curve Oct_2010 2" xfId="25502" xr:uid="{00000000-0005-0000-0000-0000BB530000}"/>
    <cellStyle name="_Cost Management Report_Summerhaven CWIP curve Oct_2010_November 2010 Termosol CWIP Curves NEER Final" xfId="25503" xr:uid="{00000000-0005-0000-0000-0000BC530000}"/>
    <cellStyle name="_Cost Management Report_Summerhaven CWIP curve Oct_2010_November 2010 Termosol CWIP Curves NEER Final 2" xfId="25504" xr:uid="{00000000-0005-0000-0000-0000BD530000}"/>
    <cellStyle name="_x0013__Cost Segregation" xfId="25505" xr:uid="{00000000-0005-0000-0000-0000BE530000}"/>
    <cellStyle name="_x0013__Cost Segregation 2" xfId="25506" xr:uid="{00000000-0005-0000-0000-0000BF530000}"/>
    <cellStyle name="_County_Zone" xfId="25507" xr:uid="{00000000-0005-0000-0000-0000C0530000}"/>
    <cellStyle name="_County_Zone 2" xfId="25508" xr:uid="{00000000-0005-0000-0000-0000C1530000}"/>
    <cellStyle name="_County_Zone 2 2" xfId="25509" xr:uid="{00000000-0005-0000-0000-0000C2530000}"/>
    <cellStyle name="_County_Zone 3" xfId="25510" xr:uid="{00000000-0005-0000-0000-0000C3530000}"/>
    <cellStyle name="_County_Zone 3 2" xfId="25511" xr:uid="{00000000-0005-0000-0000-0000C4530000}"/>
    <cellStyle name="_County_Zone 4" xfId="25512" xr:uid="{00000000-0005-0000-0000-0000C5530000}"/>
    <cellStyle name="_County_Zone 4 2" xfId="25513" xr:uid="{00000000-0005-0000-0000-0000C6530000}"/>
    <cellStyle name="_County_Zone 4 3" xfId="25514" xr:uid="{00000000-0005-0000-0000-0000C7530000}"/>
    <cellStyle name="_County_Zone 5" xfId="25515" xr:uid="{00000000-0005-0000-0000-0000C8530000}"/>
    <cellStyle name="_County_Zone 5 2" xfId="25516" xr:uid="{00000000-0005-0000-0000-0000C9530000}"/>
    <cellStyle name="_County_Zone 6" xfId="25517" xr:uid="{00000000-0005-0000-0000-0000CA530000}"/>
    <cellStyle name="_County_Zone_August 2010 CWIP curves_NextEra" xfId="25518" xr:uid="{00000000-0005-0000-0000-0000CB530000}"/>
    <cellStyle name="_County_Zone_August 2010 CWIP curves_NextEra 2" xfId="25519" xr:uid="{00000000-0005-0000-0000-0000CC530000}"/>
    <cellStyle name="_County_Zone_August 2010 CWIP curves_NextEra_November 2010 Termosol CWIP Curves NEER Final" xfId="25520" xr:uid="{00000000-0005-0000-0000-0000CD530000}"/>
    <cellStyle name="_County_Zone_August 2010 CWIP curves_NextEra_November 2010 Termosol CWIP Curves NEER Final 2" xfId="25521" xr:uid="{00000000-0005-0000-0000-0000CE530000}"/>
    <cellStyle name="_County_Zone_BASIS ADJ" xfId="25522" xr:uid="{00000000-0005-0000-0000-0000CF530000}"/>
    <cellStyle name="_County_Zone_BM Adjustments" xfId="25523" xr:uid="{00000000-0005-0000-0000-0000D0530000}"/>
    <cellStyle name="_County_Zone_Budget Support 2012-09 2013-15 Benefit Programs v5 with NEER Barg Update" xfId="25524" xr:uid="{00000000-0005-0000-0000-0000D1530000}"/>
    <cellStyle name="_County_Zone_Capacity_Factor_Monthly_Forecast_Through_2024 " xfId="25525" xr:uid="{00000000-0005-0000-0000-0000D2530000}"/>
    <cellStyle name="_County_Zone_Capital Prov 1Q10" xfId="25526" xr:uid="{00000000-0005-0000-0000-0000D3530000}"/>
    <cellStyle name="_County_Zone_Capital Prov 1Q10 2" xfId="25527" xr:uid="{00000000-0005-0000-0000-0000D4530000}"/>
    <cellStyle name="_County_Zone_Capital Prov 1Q10_March_LTD_Premium" xfId="25528" xr:uid="{00000000-0005-0000-0000-0000D5530000}"/>
    <cellStyle name="_County_Zone_Capital Prov 1Q10_Nov Self Admin LTD Income Premium - CIGNA" xfId="25529" xr:uid="{00000000-0005-0000-0000-0000D6530000}"/>
    <cellStyle name="_County_Zone_Capital Prov 1Q10_Summary Unrounded" xfId="25530" xr:uid="{00000000-0005-0000-0000-0000D7530000}"/>
    <cellStyle name="_County_Zone_Consolidated Summary Living ProForma_2011_DRAFT" xfId="25531" xr:uid="{00000000-0005-0000-0000-0000D8530000}"/>
    <cellStyle name="_County_Zone_Consolidated Summary Living ProForma_2011_Paste Special" xfId="25532" xr:uid="{00000000-0005-0000-0000-0000D9530000}"/>
    <cellStyle name="_County_Zone_Copy of South TX GenTie  0.8x Sale12-31-09 COD BASE CASEvBOD" xfId="25533" xr:uid="{00000000-0005-0000-0000-0000DA530000}"/>
    <cellStyle name="_County_Zone_CWIP Termosol 1" xfId="25534" xr:uid="{00000000-0005-0000-0000-0000DB530000}"/>
    <cellStyle name="_County_Zone_CWIP Termosol 1 2" xfId="25535" xr:uid="{00000000-0005-0000-0000-0000DC530000}"/>
    <cellStyle name="_County_Zone_CWIP Termosol 2" xfId="25536" xr:uid="{00000000-0005-0000-0000-0000DD530000}"/>
    <cellStyle name="_County_Zone_CWIP Termosol 2 2" xfId="25537" xr:uid="{00000000-0005-0000-0000-0000DE530000}"/>
    <cellStyle name="_County_Zone_Fees" xfId="25538" xr:uid="{00000000-0005-0000-0000-0000DF530000}"/>
    <cellStyle name="_County_Zone_Genesis_Bridge_Tab" xfId="25539" xr:uid="{00000000-0005-0000-0000-0000E0530000}"/>
    <cellStyle name="_County_Zone_HWBA UM NPV  IRR Analysis finance at cost share may 2011" xfId="25540" xr:uid="{00000000-0005-0000-0000-0000E1530000}"/>
    <cellStyle name="_County_Zone_Inputs" xfId="25541" xr:uid="{00000000-0005-0000-0000-0000E2530000}"/>
    <cellStyle name="_County_Zone_Inputs 2" xfId="25542" xr:uid="{00000000-0005-0000-0000-0000E3530000}"/>
    <cellStyle name="_County_Zone_Locked in Gross Margin" xfId="25543" xr:uid="{00000000-0005-0000-0000-0000E4530000}"/>
    <cellStyle name="_County_Zone_LTD-FAS 112 Summary" xfId="25544" xr:uid="{00000000-0005-0000-0000-0000E5530000}"/>
    <cellStyle name="_County_Zone_November 2010 CWIP Curves Genesis Final" xfId="25545" xr:uid="{00000000-0005-0000-0000-0000E6530000}"/>
    <cellStyle name="_County_Zone_November 2010 CWIP Curves Genesis Final 2" xfId="25546" xr:uid="{00000000-0005-0000-0000-0000E7530000}"/>
    <cellStyle name="_County_Zone_November 2010 CWIP Curves NEER Final" xfId="25547" xr:uid="{00000000-0005-0000-0000-0000E8530000}"/>
    <cellStyle name="_County_Zone_November 2010 CWIP Curves NEER Final 2" xfId="25548" xr:uid="{00000000-0005-0000-0000-0000E9530000}"/>
    <cellStyle name="_County_Zone_November 2010 Termosol CWIP Curves NEER Final" xfId="25549" xr:uid="{00000000-0005-0000-0000-0000EA530000}"/>
    <cellStyle name="_County_Zone_November 2010 Termosol CWIP Curves NEER Final 2" xfId="25550" xr:uid="{00000000-0005-0000-0000-0000EB530000}"/>
    <cellStyle name="_County_Zone_Project Monitoring Paradise Solar revised_October 2010" xfId="25551" xr:uid="{00000000-0005-0000-0000-0000EC530000}"/>
    <cellStyle name="_County_Zone_Project Monitoring Paradise Solar revised_October 2010 2" xfId="25552" xr:uid="{00000000-0005-0000-0000-0000ED530000}"/>
    <cellStyle name="_County_Zone_Project Monitoring Paradise Solar revised_October 2010_November 2010 Termosol CWIP Curves NEER Final" xfId="25553" xr:uid="{00000000-0005-0000-0000-0000EE530000}"/>
    <cellStyle name="_County_Zone_Project Monitoring Paradise Solar revised_October 2010_November 2010 Termosol CWIP Curves NEER Final 2" xfId="25554" xr:uid="{00000000-0005-0000-0000-0000EF530000}"/>
    <cellStyle name="_County_Zone_September 2010 CWIP curves_NextEra" xfId="25555" xr:uid="{00000000-0005-0000-0000-0000F0530000}"/>
    <cellStyle name="_County_Zone_September 2010 CWIP curves_NextEra 2" xfId="25556" xr:uid="{00000000-0005-0000-0000-0000F1530000}"/>
    <cellStyle name="_County_Zone_September 2010 CWIP curves_NextEra_November 2010 Termosol CWIP Curves NEER Final" xfId="25557" xr:uid="{00000000-0005-0000-0000-0000F2530000}"/>
    <cellStyle name="_County_Zone_September 2010 CWIP curves_NextEra_November 2010 Termosol CWIP Curves NEER Final 2" xfId="25558" xr:uid="{00000000-0005-0000-0000-0000F3530000}"/>
    <cellStyle name="_County_Zone_Summerhaven CWIP curve Oct_2010" xfId="25559" xr:uid="{00000000-0005-0000-0000-0000F4530000}"/>
    <cellStyle name="_County_Zone_Summerhaven CWIP curve Oct_2010 2" xfId="25560" xr:uid="{00000000-0005-0000-0000-0000F5530000}"/>
    <cellStyle name="_County_Zone_Summerhaven CWIP curve Oct_2010_November 2010 Termosol CWIP Curves NEER Final" xfId="25561" xr:uid="{00000000-0005-0000-0000-0000F6530000}"/>
    <cellStyle name="_County_Zone_Summerhaven CWIP curve Oct_2010_November 2010 Termosol CWIP Curves NEER Final 2" xfId="25562" xr:uid="{00000000-0005-0000-0000-0000F7530000}"/>
    <cellStyle name="_County_Zone_ToD" xfId="25563" xr:uid="{00000000-0005-0000-0000-0000F8530000}"/>
    <cellStyle name="_County_Zone_ToD 2" xfId="25564" xr:uid="{00000000-0005-0000-0000-0000F9530000}"/>
    <cellStyle name="_County_Zone_ToD 3" xfId="25565" xr:uid="{00000000-0005-0000-0000-0000FA530000}"/>
    <cellStyle name="_County_Zone_tx financing revs" xfId="25566" xr:uid="{00000000-0005-0000-0000-0000FB530000}"/>
    <cellStyle name="_CR Revenue Forecast" xfId="25567" xr:uid="{00000000-0005-0000-0000-0000FC530000}"/>
    <cellStyle name="_CR Revenue Forecast 2" xfId="25568" xr:uid="{00000000-0005-0000-0000-0000FD530000}"/>
    <cellStyle name="_CR Revenue Forecast 2 2" xfId="25569" xr:uid="{00000000-0005-0000-0000-0000FE530000}"/>
    <cellStyle name="_CR Revenue Forecast 3" xfId="25570" xr:uid="{00000000-0005-0000-0000-0000FF530000}"/>
    <cellStyle name="_CR Revenue Forecast 3 2" xfId="25571" xr:uid="{00000000-0005-0000-0000-000000540000}"/>
    <cellStyle name="_CR Revenue Forecast 4" xfId="25572" xr:uid="{00000000-0005-0000-0000-000001540000}"/>
    <cellStyle name="_CR Revenue Forecast 4 2" xfId="25573" xr:uid="{00000000-0005-0000-0000-000002540000}"/>
    <cellStyle name="_CR Revenue Forecast 4 3" xfId="25574" xr:uid="{00000000-0005-0000-0000-000003540000}"/>
    <cellStyle name="_CR Revenue Forecast 5" xfId="25575" xr:uid="{00000000-0005-0000-0000-000004540000}"/>
    <cellStyle name="_CR Revenue Forecast 5 2" xfId="25576" xr:uid="{00000000-0005-0000-0000-000005540000}"/>
    <cellStyle name="_CR Revenue Forecast 6" xfId="25577" xr:uid="{00000000-0005-0000-0000-000006540000}"/>
    <cellStyle name="_CR Revenue Forecast_Consolidated Summary Living ProForma_2011_DRAFT" xfId="25578" xr:uid="{00000000-0005-0000-0000-000007540000}"/>
    <cellStyle name="_CR Revenue Forecast_Consolidated Summary Living ProForma_2011_Paste Special" xfId="25579" xr:uid="{00000000-0005-0000-0000-000008540000}"/>
    <cellStyle name="_CR Revenue Forecast_Copy of South TX GenTie  0.8x Sale12-31-09 COD BASE CASEvBOD" xfId="25580" xr:uid="{00000000-0005-0000-0000-000009540000}"/>
    <cellStyle name="_CR Revenue Forecast_Genesis_Bridge_Tab" xfId="25581" xr:uid="{00000000-0005-0000-0000-00000A540000}"/>
    <cellStyle name="_CR Revenue Forecast_HWBA UM NPV  IRR Analysis finance at cost share may 2011" xfId="25582" xr:uid="{00000000-0005-0000-0000-00000B540000}"/>
    <cellStyle name="_CR Revenue Forecast_Inputs" xfId="25583" xr:uid="{00000000-0005-0000-0000-00000C540000}"/>
    <cellStyle name="_CR Revenue Forecast_Inputs 2" xfId="25584" xr:uid="{00000000-0005-0000-0000-00000D540000}"/>
    <cellStyle name="_CR Revenue Forecast_ToD" xfId="25585" xr:uid="{00000000-0005-0000-0000-00000E540000}"/>
    <cellStyle name="_CR Revenue Forecast_ToD 2" xfId="25586" xr:uid="{00000000-0005-0000-0000-00000F540000}"/>
    <cellStyle name="_CR Revenue Forecast_ToD 3" xfId="25587" xr:uid="{00000000-0005-0000-0000-000010540000}"/>
    <cellStyle name="_Crescent Ridge" xfId="25588" xr:uid="{00000000-0005-0000-0000-000011540000}"/>
    <cellStyle name="_CT - SEM BM INPUT" xfId="25589" xr:uid="{00000000-0005-0000-0000-000012540000}"/>
    <cellStyle name="_CT $ per Start-Hours" xfId="25590" xr:uid="{00000000-0005-0000-0000-000013540000}"/>
    <cellStyle name="_CT Production Budget" xfId="312" xr:uid="{00000000-0005-0000-0000-000014540000}"/>
    <cellStyle name="_CT Production Budget 2" xfId="313" xr:uid="{00000000-0005-0000-0000-000015540000}"/>
    <cellStyle name="_CT Production Budget 2 2" xfId="314" xr:uid="{00000000-0005-0000-0000-000016540000}"/>
    <cellStyle name="_CT Production Budget 3" xfId="315" xr:uid="{00000000-0005-0000-0000-000017540000}"/>
    <cellStyle name="_CT Production Budget 3 2" xfId="25591" xr:uid="{00000000-0005-0000-0000-000018540000}"/>
    <cellStyle name="_CT Production Budget 4" xfId="316" xr:uid="{00000000-0005-0000-0000-000019540000}"/>
    <cellStyle name="_CT Production Budget 4 2" xfId="25592" xr:uid="{00000000-0005-0000-0000-00001A540000}"/>
    <cellStyle name="_CT Production Budget 5" xfId="25593" xr:uid="{00000000-0005-0000-0000-00001B540000}"/>
    <cellStyle name="_CT Production Budget 5 2" xfId="25594" xr:uid="{00000000-0005-0000-0000-00001C540000}"/>
    <cellStyle name="_CT Production Budget 6" xfId="25595" xr:uid="{00000000-0005-0000-0000-00001D540000}"/>
    <cellStyle name="_CT Production Budget_2008 FPL Group Tax Workpapers" xfId="25596" xr:uid="{00000000-0005-0000-0000-00001E540000}"/>
    <cellStyle name="_CT Production Budget_2008 FPL Group Tax Workpapers_Budget Support 2012-09 2013-15 Benefit Programs v5 with NEER Barg Update" xfId="25597" xr:uid="{00000000-0005-0000-0000-00001F540000}"/>
    <cellStyle name="_CT Production Budget_2008 FPL Group Tax Workpapers_LTD-FAS 112 Summary" xfId="25598" xr:uid="{00000000-0005-0000-0000-000020540000}"/>
    <cellStyle name="_CT Production Budget_BASIS ADJ" xfId="25599" xr:uid="{00000000-0005-0000-0000-000021540000}"/>
    <cellStyle name="_CT Production Budget_BM Adjustments" xfId="25600" xr:uid="{00000000-0005-0000-0000-000022540000}"/>
    <cellStyle name="_CT Production Budget_Callahan" xfId="25601" xr:uid="{00000000-0005-0000-0000-000023540000}"/>
    <cellStyle name="_CT Production Budget_Callahan " xfId="25602" xr:uid="{00000000-0005-0000-0000-000024540000}"/>
    <cellStyle name="_CT Production Budget_Callahan _1" xfId="25603" xr:uid="{00000000-0005-0000-0000-000025540000}"/>
    <cellStyle name="_CT Production Budget_Callahan 090813 GM 0 Report" xfId="25604" xr:uid="{00000000-0005-0000-0000-000026540000}"/>
    <cellStyle name="_CT Production Budget_Callahan 091106 GM 0 Report" xfId="25605" xr:uid="{00000000-0005-0000-0000-000027540000}"/>
    <cellStyle name="_CT Production Budget_CapRidge_WindBoost_Analysis_090709" xfId="25606" xr:uid="{00000000-0005-0000-0000-000028540000}"/>
    <cellStyle name="_CT Production Budget_Cherokee 2010 - 2014 Budget Forecast" xfId="25607" xr:uid="{00000000-0005-0000-0000-000029540000}"/>
    <cellStyle name="_CT Production Budget_Copy of Texas Wind Debt Amortization 11-08" xfId="25608" xr:uid="{00000000-0005-0000-0000-00002A540000}"/>
    <cellStyle name="_CT Production Budget_Debt Service Coverage Ratio-TEXAS WIND Historical  Forecast" xfId="25609" xr:uid="{00000000-0005-0000-0000-00002B540000}"/>
    <cellStyle name="_CT Production Budget_Fees" xfId="25610" xr:uid="{00000000-0005-0000-0000-00002C540000}"/>
    <cellStyle name="_CT Production Budget_FPL Georgia Tax As of October 2010" xfId="25611" xr:uid="{00000000-0005-0000-0000-00002D540000}"/>
    <cellStyle name="_CT Production Budget_FPL Georgia Tax As of October 2010_Summary of 2010 Errors Resolutions with Responses" xfId="25612" xr:uid="{00000000-0005-0000-0000-00002E540000}"/>
    <cellStyle name="_CT Production Budget_Group Prov M11 09" xfId="25613" xr:uid="{00000000-0005-0000-0000-00002F540000}"/>
    <cellStyle name="_CT Production Budget_Group Prov M11 09 2" xfId="25614" xr:uid="{00000000-0005-0000-0000-000030540000}"/>
    <cellStyle name="_CT Production Budget_Group Prov M11 09_March_LTD_Premium" xfId="25615" xr:uid="{00000000-0005-0000-0000-000031540000}"/>
    <cellStyle name="_CT Production Budget_Group Prov M11 09_Nov Self Admin LTD Income Premium - CIGNA" xfId="25616" xr:uid="{00000000-0005-0000-0000-000032540000}"/>
    <cellStyle name="_CT Production Budget_Group Prov M11 09_Summary Unrounded" xfId="25617" xr:uid="{00000000-0005-0000-0000-000033540000}"/>
    <cellStyle name="_CT Production Budget_HH3 WindBoost Analysis (with PTC and REC)" xfId="25618" xr:uid="{00000000-0005-0000-0000-000034540000}"/>
    <cellStyle name="_CT Production Budget_Horse Hollow 1 090813 GM 0 Report" xfId="25619" xr:uid="{00000000-0005-0000-0000-000035540000}"/>
    <cellStyle name="_CT Production Budget_Horse Hollow 1 090911 GM 0 Report" xfId="25620" xr:uid="{00000000-0005-0000-0000-000036540000}"/>
    <cellStyle name="_CT Production Budget_Inputs" xfId="25621" xr:uid="{00000000-0005-0000-0000-000037540000}"/>
    <cellStyle name="_CT Production Budget_Inputs 2" xfId="25622" xr:uid="{00000000-0005-0000-0000-000038540000}"/>
    <cellStyle name="_CT Production Budget_Majestic II 2013 - 2042 Property Tax Forecast est" xfId="25623" xr:uid="{00000000-0005-0000-0000-000039540000}"/>
    <cellStyle name="_CT Production Budget_March_LTD_Premium" xfId="25624" xr:uid="{00000000-0005-0000-0000-00003A540000}"/>
    <cellStyle name="_CT Production Budget_Nov Self Admin LTD Income Premium - CIGNA" xfId="25625" xr:uid="{00000000-0005-0000-0000-00003B540000}"/>
    <cellStyle name="_CT Production Budget_Summary Unrounded" xfId="25626" xr:uid="{00000000-0005-0000-0000-00003C540000}"/>
    <cellStyle name="_CT Production Budget_Tax" xfId="25627" xr:uid="{00000000-0005-0000-0000-00003D540000}"/>
    <cellStyle name="_CT Production Budget_Wind Adj_091106" xfId="25628" xr:uid="{00000000-0005-0000-0000-00003E540000}"/>
    <cellStyle name="_Currency" xfId="25629" xr:uid="{00000000-0005-0000-0000-00003F540000}"/>
    <cellStyle name="_Currency 2" xfId="25630" xr:uid="{00000000-0005-0000-0000-000040540000}"/>
    <cellStyle name="_Currency 2 2" xfId="25631" xr:uid="{00000000-0005-0000-0000-000041540000}"/>
    <cellStyle name="_Currency 3" xfId="25632" xr:uid="{00000000-0005-0000-0000-000042540000}"/>
    <cellStyle name="_Currency 3 2" xfId="25633" xr:uid="{00000000-0005-0000-0000-000043540000}"/>
    <cellStyle name="_Currency 4" xfId="25634" xr:uid="{00000000-0005-0000-0000-000044540000}"/>
    <cellStyle name="_Currency 4 2" xfId="25635" xr:uid="{00000000-0005-0000-0000-000045540000}"/>
    <cellStyle name="_Currency 5" xfId="25636" xr:uid="{00000000-0005-0000-0000-000046540000}"/>
    <cellStyle name="_Currency 5 2" xfId="25637" xr:uid="{00000000-0005-0000-0000-000047540000}"/>
    <cellStyle name="_Currency 6" xfId="25638" xr:uid="{00000000-0005-0000-0000-000048540000}"/>
    <cellStyle name="_Currency(GBP)" xfId="25639" xr:uid="{00000000-0005-0000-0000-000049540000}"/>
    <cellStyle name="_Currency(GBP) 2" xfId="25640" xr:uid="{00000000-0005-0000-0000-00004A540000}"/>
    <cellStyle name="_Currency(GBP)_01 Horizon Wind Energy Analytics" xfId="25641" xr:uid="{00000000-0005-0000-0000-00004B540000}"/>
    <cellStyle name="_Currency(GBP)_01 Horizon Wind Energy Analytics_1.Inputs" xfId="25642" xr:uid="{00000000-0005-0000-0000-00004C540000}"/>
    <cellStyle name="_Currency(GBP)_01 Horizon Wind Energy Analytics_2007 Deloitte Models 082307" xfId="25643" xr:uid="{00000000-0005-0000-0000-00004D540000}"/>
    <cellStyle name="_Currency(GBP)_01 Horizon Wind Energy Analytics_2007 Deloitte Models 082307_1.Inputs" xfId="25644" xr:uid="{00000000-0005-0000-0000-00004E540000}"/>
    <cellStyle name="_Currency(GBP)_01 Horizon Wind Energy Analytics_2007 Deloitte Models 082307_Copy of Vento III v27i P50 1st" xfId="25645" xr:uid="{00000000-0005-0000-0000-00004F540000}"/>
    <cellStyle name="_Currency(GBP)_01 Horizon Wind Energy Analytics_2007 Deloitte Models 082307_Vento III v17i (8.9% Haircut, 60% Tax)" xfId="25646" xr:uid="{00000000-0005-0000-0000-000050540000}"/>
    <cellStyle name="_Currency(GBP)_01 Horizon Wind Energy Analytics_2007 Deloitte Models 082307_Vento III v22i (Haircut, 6Y CF, 76% tax)" xfId="25647" xr:uid="{00000000-0005-0000-0000-000051540000}"/>
    <cellStyle name="_Currency(GBP)_01 Horizon Wind Energy Analytics_2007 Deloitte Models 082307_Vento III v28g Base" xfId="25648" xr:uid="{00000000-0005-0000-0000-000052540000}"/>
    <cellStyle name="_Currency(GBP)_01 Horizon Wind Energy Analytics_2007 Deloitte Models 082307_Vento III v28k JPMyyy" xfId="25649" xr:uid="{00000000-0005-0000-0000-000053540000}"/>
    <cellStyle name="_Currency(GBP)_01 Horizon Wind Energy Analytics_2007 Vento II 081707 v3" xfId="25650" xr:uid="{00000000-0005-0000-0000-000054540000}"/>
    <cellStyle name="_Currency(GBP)_01 Horizon Wind Energy Analytics_2007 Vento II 081707 v3_1.Inputs" xfId="25651" xr:uid="{00000000-0005-0000-0000-000055540000}"/>
    <cellStyle name="_Currency(GBP)_01 Horizon Wind Energy Analytics_2007 Vento II 081707 v3_Copy of Vento III v27i P50 1st" xfId="25652" xr:uid="{00000000-0005-0000-0000-000056540000}"/>
    <cellStyle name="_Currency(GBP)_01 Horizon Wind Energy Analytics_2007 Vento II 081707 v3_Vento III v17i (8.9% Haircut, 60% Tax)" xfId="25653" xr:uid="{00000000-0005-0000-0000-000057540000}"/>
    <cellStyle name="_Currency(GBP)_01 Horizon Wind Energy Analytics_2007 Vento II 081707 v3_Vento III v22i (Haircut, 6Y CF, 76% tax)" xfId="25654" xr:uid="{00000000-0005-0000-0000-000058540000}"/>
    <cellStyle name="_Currency(GBP)_01 Horizon Wind Energy Analytics_2007 Vento II 081707 v3_Vento III v28g Base" xfId="25655" xr:uid="{00000000-0005-0000-0000-000059540000}"/>
    <cellStyle name="_Currency(GBP)_01 Horizon Wind Energy Analytics_2007 Vento II 081707 v3_Vento III v28k JPMyyy" xfId="25656" xr:uid="{00000000-0005-0000-0000-00005A540000}"/>
    <cellStyle name="_Currency(GBP)_01 Horizon Wind Energy Analytics_Copy of Vento III v27i P50 1st" xfId="25657" xr:uid="{00000000-0005-0000-0000-00005B540000}"/>
    <cellStyle name="_Currency(GBP)_01 Horizon Wind Energy Analytics_Darlington We Energy Bid Model 112807" xfId="25658" xr:uid="{00000000-0005-0000-0000-00005C540000}"/>
    <cellStyle name="_Currency(GBP)_01 Horizon Wind Energy Analytics_Depr Federal" xfId="25659" xr:uid="{00000000-0005-0000-0000-00005D540000}"/>
    <cellStyle name="_Currency(GBP)_01 Horizon Wind Energy Analytics_Depr Federal-2008" xfId="25660" xr:uid="{00000000-0005-0000-0000-00005E540000}"/>
    <cellStyle name="_Currency(GBP)_01 Horizon Wind Energy Analytics_Draft Model 081707" xfId="25661" xr:uid="{00000000-0005-0000-0000-00005F540000}"/>
    <cellStyle name="_Currency(GBP)_01 Horizon Wind Energy Analytics_Draft Model 081707_1.Inputs" xfId="25662" xr:uid="{00000000-0005-0000-0000-000060540000}"/>
    <cellStyle name="_Currency(GBP)_01 Horizon Wind Energy Analytics_Draft Model 081707_Copy of Vento III v27i P50 1st" xfId="25663" xr:uid="{00000000-0005-0000-0000-000061540000}"/>
    <cellStyle name="_Currency(GBP)_01 Horizon Wind Energy Analytics_Draft Model 081707_Vento III v17i (8.9% Haircut, 60% Tax)" xfId="25664" xr:uid="{00000000-0005-0000-0000-000062540000}"/>
    <cellStyle name="_Currency(GBP)_01 Horizon Wind Energy Analytics_Draft Model 081707_Vento III v22i (Haircut, 6Y CF, 76% tax)" xfId="25665" xr:uid="{00000000-0005-0000-0000-000063540000}"/>
    <cellStyle name="_Currency(GBP)_01 Horizon Wind Energy Analytics_Draft Model 081707_Vento III v28g Base" xfId="25666" xr:uid="{00000000-0005-0000-0000-000064540000}"/>
    <cellStyle name="_Currency(GBP)_01 Horizon Wind Energy Analytics_Draft Model 081707_Vento III v28k JPMyyy" xfId="25667" xr:uid="{00000000-0005-0000-0000-000065540000}"/>
    <cellStyle name="_Currency(GBP)_01 Horizon Wind Energy Analytics_G&amp;A_reports" xfId="25668" xr:uid="{00000000-0005-0000-0000-000066540000}"/>
    <cellStyle name="_Currency(GBP)_01 Horizon Wind Energy Analytics_OpEx Sheet" xfId="25669" xr:uid="{00000000-0005-0000-0000-000067540000}"/>
    <cellStyle name="_Currency(GBP)_01 Horizon Wind Energy Analytics_Pioneer Prairie 082107_edp" xfId="25670" xr:uid="{00000000-0005-0000-0000-000068540000}"/>
    <cellStyle name="_Currency(GBP)_01 Horizon Wind Energy Analytics_Post Oak" xfId="25671" xr:uid="{00000000-0005-0000-0000-000069540000}"/>
    <cellStyle name="_Currency(GBP)_01 Horizon Wind Energy Analytics_Post Oak_1.Inputs" xfId="25672" xr:uid="{00000000-0005-0000-0000-00006A540000}"/>
    <cellStyle name="_Currency(GBP)_01 Horizon Wind Energy Analytics_Post Oak_Copy of Vento III v27i P50 1st" xfId="25673" xr:uid="{00000000-0005-0000-0000-00006B540000}"/>
    <cellStyle name="_Currency(GBP)_01 Horizon Wind Energy Analytics_Post Oak_G&amp;A_reports" xfId="25674" xr:uid="{00000000-0005-0000-0000-00006C540000}"/>
    <cellStyle name="_Currency(GBP)_01 Horizon Wind Energy Analytics_Post Oak_Vento III v17i (8.9% Haircut, 60% Tax)" xfId="25675" xr:uid="{00000000-0005-0000-0000-00006D540000}"/>
    <cellStyle name="_Currency(GBP)_01 Horizon Wind Energy Analytics_Post Oak_Vento III v22i (Haircut, 6Y CF, 76% tax)" xfId="25676" xr:uid="{00000000-0005-0000-0000-00006E540000}"/>
    <cellStyle name="_Currency(GBP)_01 Horizon Wind Energy Analytics_Post Oak_Vento III v28g Base" xfId="25677" xr:uid="{00000000-0005-0000-0000-00006F540000}"/>
    <cellStyle name="_Currency(GBP)_01 Horizon Wind Energy Analytics_Post Oak_Vento III v28k JPMyyy" xfId="25678" xr:uid="{00000000-0005-0000-0000-000070540000}"/>
    <cellStyle name="_Currency(GBP)_01 Horizon Wind Energy Analytics_Prairie Star" xfId="25679" xr:uid="{00000000-0005-0000-0000-000071540000}"/>
    <cellStyle name="_Currency(GBP)_01 Horizon Wind Energy Analytics_Prairie Star_1.Inputs" xfId="25680" xr:uid="{00000000-0005-0000-0000-000072540000}"/>
    <cellStyle name="_Currency(GBP)_01 Horizon Wind Energy Analytics_Prairie Star_Copy of Vento III v27i P50 1st" xfId="25681" xr:uid="{00000000-0005-0000-0000-000073540000}"/>
    <cellStyle name="_Currency(GBP)_01 Horizon Wind Energy Analytics_Prairie Star_G&amp;A_reports" xfId="25682" xr:uid="{00000000-0005-0000-0000-000074540000}"/>
    <cellStyle name="_Currency(GBP)_01 Horizon Wind Energy Analytics_Prairie Star_Vento III v17i (8.9% Haircut, 60% Tax)" xfId="25683" xr:uid="{00000000-0005-0000-0000-000075540000}"/>
    <cellStyle name="_Currency(GBP)_01 Horizon Wind Energy Analytics_Prairie Star_Vento III v22i (Haircut, 6Y CF, 76% tax)" xfId="25684" xr:uid="{00000000-0005-0000-0000-000076540000}"/>
    <cellStyle name="_Currency(GBP)_01 Horizon Wind Energy Analytics_Prairie Star_Vento III v28g Base" xfId="25685" xr:uid="{00000000-0005-0000-0000-000077540000}"/>
    <cellStyle name="_Currency(GBP)_01 Horizon Wind Energy Analytics_Prairie Star_Vento III v28k JPMyyy" xfId="25686" xr:uid="{00000000-0005-0000-0000-000078540000}"/>
    <cellStyle name="_Currency(GBP)_01 Horizon Wind Energy Analytics_Tax Equity Structure 072007" xfId="25687" xr:uid="{00000000-0005-0000-0000-000079540000}"/>
    <cellStyle name="_Currency(GBP)_01 Horizon Wind Energy Analytics_Tax Equity Structure 072007_1.Inputs" xfId="25688" xr:uid="{00000000-0005-0000-0000-00007A540000}"/>
    <cellStyle name="_Currency(GBP)_01 Horizon Wind Energy Analytics_Tax Equity Structure 072007_Copy of Vento III v27i P50 1st" xfId="25689" xr:uid="{00000000-0005-0000-0000-00007B540000}"/>
    <cellStyle name="_Currency(GBP)_01 Horizon Wind Energy Analytics_Tax Equity Structure 072007_Vento III v17i (8.9% Haircut, 60% Tax)" xfId="25690" xr:uid="{00000000-0005-0000-0000-00007C540000}"/>
    <cellStyle name="_Currency(GBP)_01 Horizon Wind Energy Analytics_Tax Equity Structure 072007_Vento III v22i (Haircut, 6Y CF, 76% tax)" xfId="25691" xr:uid="{00000000-0005-0000-0000-00007D540000}"/>
    <cellStyle name="_Currency(GBP)_01 Horizon Wind Energy Analytics_Tax Equity Structure 072007_Vento III v28g Base" xfId="25692" xr:uid="{00000000-0005-0000-0000-00007E540000}"/>
    <cellStyle name="_Currency(GBP)_01 Horizon Wind Energy Analytics_Tax Equity Structure 072007_Vento III v28k JPMyyy" xfId="25693" xr:uid="{00000000-0005-0000-0000-00007F540000}"/>
    <cellStyle name="_Currency(GBP)_01 Horizon Wind Energy Analytics_Twin Groves II" xfId="25694" xr:uid="{00000000-0005-0000-0000-000080540000}"/>
    <cellStyle name="_Currency(GBP)_01 Horizon Wind Energy Analytics_Twin Groves II_1.Inputs" xfId="25695" xr:uid="{00000000-0005-0000-0000-000081540000}"/>
    <cellStyle name="_Currency(GBP)_01 Horizon Wind Energy Analytics_Twin Groves II_Copy of Vento III v27i P50 1st" xfId="25696" xr:uid="{00000000-0005-0000-0000-000082540000}"/>
    <cellStyle name="_Currency(GBP)_01 Horizon Wind Energy Analytics_Twin Groves II_G&amp;A_reports" xfId="25697" xr:uid="{00000000-0005-0000-0000-000083540000}"/>
    <cellStyle name="_Currency(GBP)_01 Horizon Wind Energy Analytics_Twin Groves II_Vento III v17i (8.9% Haircut, 60% Tax)" xfId="25698" xr:uid="{00000000-0005-0000-0000-000084540000}"/>
    <cellStyle name="_Currency(GBP)_01 Horizon Wind Energy Analytics_Twin Groves II_Vento III v22i (Haircut, 6Y CF, 76% tax)" xfId="25699" xr:uid="{00000000-0005-0000-0000-000085540000}"/>
    <cellStyle name="_Currency(GBP)_01 Horizon Wind Energy Analytics_Twin Groves II_Vento III v28g Base" xfId="25700" xr:uid="{00000000-0005-0000-0000-000086540000}"/>
    <cellStyle name="_Currency(GBP)_01 Horizon Wind Energy Analytics_Twin Groves II_Vento III v28k JPMyyy" xfId="25701" xr:uid="{00000000-0005-0000-0000-000087540000}"/>
    <cellStyle name="_Currency(GBP)_01 Horizon Wind Energy Analytics_Vento III v17i (8.9% Haircut, 60% Tax)" xfId="25702" xr:uid="{00000000-0005-0000-0000-000088540000}"/>
    <cellStyle name="_Currency(GBP)_01 Horizon Wind Energy Analytics_Vento III v22i (Haircut, 6Y CF, 76% tax)" xfId="25703" xr:uid="{00000000-0005-0000-0000-000089540000}"/>
    <cellStyle name="_Currency(GBP)_01 Horizon Wind Energy Analytics_Vento III v28g Base" xfId="25704" xr:uid="{00000000-0005-0000-0000-00008A540000}"/>
    <cellStyle name="_Currency(GBP)_01 Horizon Wind Energy Analytics_Vento III v28k JPMyyy" xfId="25705" xr:uid="{00000000-0005-0000-0000-00008B540000}"/>
    <cellStyle name="_Currency(GBP)_1.Inputs" xfId="25706" xr:uid="{00000000-0005-0000-0000-00008C540000}"/>
    <cellStyle name="_Currency(GBP)_2007 Deloitte Models 082307" xfId="25707" xr:uid="{00000000-0005-0000-0000-00008D540000}"/>
    <cellStyle name="_Currency(GBP)_2007 Deloitte Models 082307_1.Inputs" xfId="25708" xr:uid="{00000000-0005-0000-0000-00008E540000}"/>
    <cellStyle name="_Currency(GBP)_2007 Deloitte Models 082307_Copy of Vento III v27i P50 1st" xfId="25709" xr:uid="{00000000-0005-0000-0000-00008F540000}"/>
    <cellStyle name="_Currency(GBP)_2007 Deloitte Models 082307_Vento III v17i (8.9% Haircut, 60% Tax)" xfId="25710" xr:uid="{00000000-0005-0000-0000-000090540000}"/>
    <cellStyle name="_Currency(GBP)_2007 Deloitte Models 082307_Vento III v22i (Haircut, 6Y CF, 76% tax)" xfId="25711" xr:uid="{00000000-0005-0000-0000-000091540000}"/>
    <cellStyle name="_Currency(GBP)_2007 Deloitte Models 082307_Vento III v28g Base" xfId="25712" xr:uid="{00000000-0005-0000-0000-000092540000}"/>
    <cellStyle name="_Currency(GBP)_2007 Deloitte Models 082307_Vento III v28k JPMyyy" xfId="25713" xr:uid="{00000000-0005-0000-0000-000093540000}"/>
    <cellStyle name="_Currency(GBP)_2007 Vento II 081707 v3" xfId="25714" xr:uid="{00000000-0005-0000-0000-000094540000}"/>
    <cellStyle name="_Currency(GBP)_2007 Vento II 081707 v3_1.Inputs" xfId="25715" xr:uid="{00000000-0005-0000-0000-000095540000}"/>
    <cellStyle name="_Currency(GBP)_2007 Vento II 081707 v3_Copy of Vento III v27i P50 1st" xfId="25716" xr:uid="{00000000-0005-0000-0000-000096540000}"/>
    <cellStyle name="_Currency(GBP)_2007 Vento II 081707 v3_Vento III v17i (8.9% Haircut, 60% Tax)" xfId="25717" xr:uid="{00000000-0005-0000-0000-000097540000}"/>
    <cellStyle name="_Currency(GBP)_2007 Vento II 081707 v3_Vento III v22i (Haircut, 6Y CF, 76% tax)" xfId="25718" xr:uid="{00000000-0005-0000-0000-000098540000}"/>
    <cellStyle name="_Currency(GBP)_2007 Vento II 081707 v3_Vento III v28g Base" xfId="25719" xr:uid="{00000000-0005-0000-0000-000099540000}"/>
    <cellStyle name="_Currency(GBP)_2007 Vento II 081707 v3_Vento III v28k JPMyyy" xfId="25720" xr:uid="{00000000-0005-0000-0000-00009A540000}"/>
    <cellStyle name="_Currency(GBP)_Copy of G&amp;A_reports_v4" xfId="25721" xr:uid="{00000000-0005-0000-0000-00009B540000}"/>
    <cellStyle name="_Currency(GBP)_Copy of Vento III v27i P50 1st" xfId="25722" xr:uid="{00000000-0005-0000-0000-00009C540000}"/>
    <cellStyle name="_Currency(GBP)_Darlington We Energy Bid Model 112807" xfId="25723" xr:uid="{00000000-0005-0000-0000-00009D540000}"/>
    <cellStyle name="_Currency(GBP)_Depr Federal" xfId="25724" xr:uid="{00000000-0005-0000-0000-00009E540000}"/>
    <cellStyle name="_Currency(GBP)_Depr Federal-2008" xfId="25725" xr:uid="{00000000-0005-0000-0000-00009F540000}"/>
    <cellStyle name="_Currency(GBP)_Draft Model 081707" xfId="25726" xr:uid="{00000000-0005-0000-0000-0000A0540000}"/>
    <cellStyle name="_Currency(GBP)_Draft Model 081707_1.Inputs" xfId="25727" xr:uid="{00000000-0005-0000-0000-0000A1540000}"/>
    <cellStyle name="_Currency(GBP)_Draft Model 081707_Copy of Vento III v27i P50 1st" xfId="25728" xr:uid="{00000000-0005-0000-0000-0000A2540000}"/>
    <cellStyle name="_Currency(GBP)_Draft Model 081707_Vento III v17i (8.9% Haircut, 60% Tax)" xfId="25729" xr:uid="{00000000-0005-0000-0000-0000A3540000}"/>
    <cellStyle name="_Currency(GBP)_Draft Model 081707_Vento III v22i (Haircut, 6Y CF, 76% tax)" xfId="25730" xr:uid="{00000000-0005-0000-0000-0000A4540000}"/>
    <cellStyle name="_Currency(GBP)_Draft Model 081707_Vento III v28g Base" xfId="25731" xr:uid="{00000000-0005-0000-0000-0000A5540000}"/>
    <cellStyle name="_Currency(GBP)_Draft Model 081707_Vento III v28k JPMyyy" xfId="25732" xr:uid="{00000000-0005-0000-0000-0000A6540000}"/>
    <cellStyle name="_Currency(GBP)_OpEx Sheet" xfId="25733" xr:uid="{00000000-0005-0000-0000-0000A7540000}"/>
    <cellStyle name="_Currency(GBP)_Pioneer Prairie 082107_edp" xfId="25734" xr:uid="{00000000-0005-0000-0000-0000A8540000}"/>
    <cellStyle name="_Currency(GBP)_Post Oak" xfId="25735" xr:uid="{00000000-0005-0000-0000-0000A9540000}"/>
    <cellStyle name="_Currency(GBP)_Post Oak 2" xfId="25736" xr:uid="{00000000-0005-0000-0000-0000AA540000}"/>
    <cellStyle name="_Currency(GBP)_Post Oak_1.Inputs" xfId="25737" xr:uid="{00000000-0005-0000-0000-0000AB540000}"/>
    <cellStyle name="_Currency(GBP)_Post Oak_Copy of G&amp;A_reports_v4" xfId="25738" xr:uid="{00000000-0005-0000-0000-0000AC540000}"/>
    <cellStyle name="_Currency(GBP)_Post Oak_Copy of Vento III v27i P50 1st" xfId="25739" xr:uid="{00000000-0005-0000-0000-0000AD540000}"/>
    <cellStyle name="_Currency(GBP)_Post Oak_Vento III v17i (8.9% Haircut, 60% Tax)" xfId="25740" xr:uid="{00000000-0005-0000-0000-0000AE540000}"/>
    <cellStyle name="_Currency(GBP)_Post Oak_Vento III v22i (Haircut, 6Y CF, 76% tax)" xfId="25741" xr:uid="{00000000-0005-0000-0000-0000AF540000}"/>
    <cellStyle name="_Currency(GBP)_Post Oak_Vento III v28g Base" xfId="25742" xr:uid="{00000000-0005-0000-0000-0000B0540000}"/>
    <cellStyle name="_Currency(GBP)_Post Oak_Vento III v28k JPMyyy" xfId="25743" xr:uid="{00000000-0005-0000-0000-0000B1540000}"/>
    <cellStyle name="_Currency(GBP)_Prairie Star" xfId="25744" xr:uid="{00000000-0005-0000-0000-0000B2540000}"/>
    <cellStyle name="_Currency(GBP)_Prairie Star 2" xfId="25745" xr:uid="{00000000-0005-0000-0000-0000B3540000}"/>
    <cellStyle name="_Currency(GBP)_Prairie Star_1.Inputs" xfId="25746" xr:uid="{00000000-0005-0000-0000-0000B4540000}"/>
    <cellStyle name="_Currency(GBP)_Prairie Star_Copy of G&amp;A_reports_v4" xfId="25747" xr:uid="{00000000-0005-0000-0000-0000B5540000}"/>
    <cellStyle name="_Currency(GBP)_Prairie Star_Copy of Vento III v27i P50 1st" xfId="25748" xr:uid="{00000000-0005-0000-0000-0000B6540000}"/>
    <cellStyle name="_Currency(GBP)_Prairie Star_Vento III v17i (8.9% Haircut, 60% Tax)" xfId="25749" xr:uid="{00000000-0005-0000-0000-0000B7540000}"/>
    <cellStyle name="_Currency(GBP)_Prairie Star_Vento III v22i (Haircut, 6Y CF, 76% tax)" xfId="25750" xr:uid="{00000000-0005-0000-0000-0000B8540000}"/>
    <cellStyle name="_Currency(GBP)_Prairie Star_Vento III v28g Base" xfId="25751" xr:uid="{00000000-0005-0000-0000-0000B9540000}"/>
    <cellStyle name="_Currency(GBP)_Prairie Star_Vento III v28k JPMyyy" xfId="25752" xr:uid="{00000000-0005-0000-0000-0000BA540000}"/>
    <cellStyle name="_Currency(GBP)_Tax Equity Structure 072007" xfId="25753" xr:uid="{00000000-0005-0000-0000-0000BB540000}"/>
    <cellStyle name="_Currency(GBP)_Tax Equity Structure 072007_1.Inputs" xfId="25754" xr:uid="{00000000-0005-0000-0000-0000BC540000}"/>
    <cellStyle name="_Currency(GBP)_Tax Equity Structure 072007_Copy of Vento III v27i P50 1st" xfId="25755" xr:uid="{00000000-0005-0000-0000-0000BD540000}"/>
    <cellStyle name="_Currency(GBP)_Tax Equity Structure 072007_Vento III v17i (8.9% Haircut, 60% Tax)" xfId="25756" xr:uid="{00000000-0005-0000-0000-0000BE540000}"/>
    <cellStyle name="_Currency(GBP)_Tax Equity Structure 072007_Vento III v22i (Haircut, 6Y CF, 76% tax)" xfId="25757" xr:uid="{00000000-0005-0000-0000-0000BF540000}"/>
    <cellStyle name="_Currency(GBP)_Tax Equity Structure 072007_Vento III v28g Base" xfId="25758" xr:uid="{00000000-0005-0000-0000-0000C0540000}"/>
    <cellStyle name="_Currency(GBP)_Tax Equity Structure 072007_Vento III v28k JPMyyy" xfId="25759" xr:uid="{00000000-0005-0000-0000-0000C1540000}"/>
    <cellStyle name="_Currency(GBP)_Twin Groves II" xfId="25760" xr:uid="{00000000-0005-0000-0000-0000C2540000}"/>
    <cellStyle name="_Currency(GBP)_Twin Groves II 2" xfId="25761" xr:uid="{00000000-0005-0000-0000-0000C3540000}"/>
    <cellStyle name="_Currency(GBP)_Twin Groves II_1.Inputs" xfId="25762" xr:uid="{00000000-0005-0000-0000-0000C4540000}"/>
    <cellStyle name="_Currency(GBP)_Twin Groves II_Copy of G&amp;A_reports_v4" xfId="25763" xr:uid="{00000000-0005-0000-0000-0000C5540000}"/>
    <cellStyle name="_Currency(GBP)_Twin Groves II_Copy of Vento III v27i P50 1st" xfId="25764" xr:uid="{00000000-0005-0000-0000-0000C6540000}"/>
    <cellStyle name="_Currency(GBP)_Twin Groves II_Vento III v17i (8.9% Haircut, 60% Tax)" xfId="25765" xr:uid="{00000000-0005-0000-0000-0000C7540000}"/>
    <cellStyle name="_Currency(GBP)_Twin Groves II_Vento III v22i (Haircut, 6Y CF, 76% tax)" xfId="25766" xr:uid="{00000000-0005-0000-0000-0000C8540000}"/>
    <cellStyle name="_Currency(GBP)_Twin Groves II_Vento III v28g Base" xfId="25767" xr:uid="{00000000-0005-0000-0000-0000C9540000}"/>
    <cellStyle name="_Currency(GBP)_Twin Groves II_Vento III v28k JPMyyy" xfId="25768" xr:uid="{00000000-0005-0000-0000-0000CA540000}"/>
    <cellStyle name="_Currency(GBP)_Vento III v17i (8.9% Haircut, 60% Tax)" xfId="25769" xr:uid="{00000000-0005-0000-0000-0000CB540000}"/>
    <cellStyle name="_Currency(GBP)_Vento III v22i (Haircut, 6Y CF, 76% tax)" xfId="25770" xr:uid="{00000000-0005-0000-0000-0000CC540000}"/>
    <cellStyle name="_Currency(GBP)_Vento III v28g Base" xfId="25771" xr:uid="{00000000-0005-0000-0000-0000CD540000}"/>
    <cellStyle name="_Currency(GBP)_Vento III v28k JPMyyy" xfId="25772" xr:uid="{00000000-0005-0000-0000-0000CE540000}"/>
    <cellStyle name="_Currency__50_50" xfId="25773" xr:uid="{00000000-0005-0000-0000-0000CF540000}"/>
    <cellStyle name="_Currency_01 Fig Tech CSC 1Q03" xfId="25774" xr:uid="{00000000-0005-0000-0000-0000D0540000}"/>
    <cellStyle name="_Currency_01 Fig Tech CSC 1Q03 2" xfId="25775" xr:uid="{00000000-0005-0000-0000-0000D1540000}"/>
    <cellStyle name="_Currency_01 Financial Model" xfId="25776" xr:uid="{00000000-0005-0000-0000-0000D2540000}"/>
    <cellStyle name="_Currency_01 Financial Model 2" xfId="25777" xr:uid="{00000000-0005-0000-0000-0000D3540000}"/>
    <cellStyle name="_Currency_02 financial projections for nestle" xfId="25778" xr:uid="{00000000-0005-0000-0000-0000D4540000}"/>
    <cellStyle name="_Currency_02 financial projections for nestle_2007 Deloitte Models 082307" xfId="25779" xr:uid="{00000000-0005-0000-0000-0000D5540000}"/>
    <cellStyle name="_Currency_02 financial projections for nestle_2007 Vento II 081707 v3" xfId="25780" xr:uid="{00000000-0005-0000-0000-0000D6540000}"/>
    <cellStyle name="_Currency_02 financial projections for nestle_Darlington We Energy Bid Model 112807" xfId="25781" xr:uid="{00000000-0005-0000-0000-0000D7540000}"/>
    <cellStyle name="_Currency_02 financial projections for nestle_Depr Federal" xfId="25782" xr:uid="{00000000-0005-0000-0000-0000D8540000}"/>
    <cellStyle name="_Currency_02 financial projections for nestle_Depr Federal-2008" xfId="25783" xr:uid="{00000000-0005-0000-0000-0000D9540000}"/>
    <cellStyle name="_Currency_02 financial projections for nestle_Draft Model 081707" xfId="25784" xr:uid="{00000000-0005-0000-0000-0000DA540000}"/>
    <cellStyle name="_Currency_02 financial projections for nestle_OpEx Sheet" xfId="25785" xr:uid="{00000000-0005-0000-0000-0000DB540000}"/>
    <cellStyle name="_Currency_02 financial projections for nestle_Pioneer Prairie 082107_edp" xfId="25786" xr:uid="{00000000-0005-0000-0000-0000DC540000}"/>
    <cellStyle name="_Currency_02 financial projections for nestle_Post Oak" xfId="25787" xr:uid="{00000000-0005-0000-0000-0000DD540000}"/>
    <cellStyle name="_Currency_02 financial projections for nestle_Prairie Star" xfId="25788" xr:uid="{00000000-0005-0000-0000-0000DE540000}"/>
    <cellStyle name="_Currency_02 financial projections for nestle_Tax Equity Structure 072007" xfId="25789" xr:uid="{00000000-0005-0000-0000-0000DF540000}"/>
    <cellStyle name="_Currency_02 financial projections for nestle_Twin Groves II" xfId="25790" xr:uid="{00000000-0005-0000-0000-0000E0540000}"/>
    <cellStyle name="_Currency_02 Financials" xfId="25791" xr:uid="{00000000-0005-0000-0000-0000E1540000}"/>
    <cellStyle name="_Currency_02 Financials 2" xfId="25792" xr:uid="{00000000-0005-0000-0000-0000E2540000}"/>
    <cellStyle name="_Currency_02 Potential Partner Ability to Pay Analysis2" xfId="25793" xr:uid="{00000000-0005-0000-0000-0000E3540000}"/>
    <cellStyle name="_Currency_02 Quick Model_PQ Corporation" xfId="25794" xr:uid="{00000000-0005-0000-0000-0000E4540000}"/>
    <cellStyle name="_Currency_02 Quick Model_PQ Corporation 2" xfId="25795" xr:uid="{00000000-0005-0000-0000-0000E5540000}"/>
    <cellStyle name="_Currency_03 Aventine DCF" xfId="25796" xr:uid="{00000000-0005-0000-0000-0000E6540000}"/>
    <cellStyle name="_Currency_03 lbo model - healthsouth" xfId="25797" xr:uid="{00000000-0005-0000-0000-0000E7540000}"/>
    <cellStyle name="_Currency_03 lbo model - healthsouth 2" xfId="25798" xr:uid="{00000000-0005-0000-0000-0000E8540000}"/>
    <cellStyle name="_Currency_04 Financials" xfId="25799" xr:uid="{00000000-0005-0000-0000-0000E9540000}"/>
    <cellStyle name="_Currency_04 Financials 2" xfId="25800" xr:uid="{00000000-0005-0000-0000-0000EA540000}"/>
    <cellStyle name="_Currency_12 Merger Plans" xfId="25801" xr:uid="{00000000-0005-0000-0000-0000EB540000}"/>
    <cellStyle name="_Currency_12 Merger Plans 2" xfId="25802" xr:uid="{00000000-0005-0000-0000-0000EC540000}"/>
    <cellStyle name="_Currency_2007 Deloitte Models 082307" xfId="25803" xr:uid="{00000000-0005-0000-0000-0000ED540000}"/>
    <cellStyle name="_Currency_2007 Vento II 081707 v3" xfId="25804" xr:uid="{00000000-0005-0000-0000-0000EE540000}"/>
    <cellStyle name="_Currency_accretion dilution analysis" xfId="25805" xr:uid="{00000000-0005-0000-0000-0000EF540000}"/>
    <cellStyle name="_Currency_accretion dilution analysis 2" xfId="25806" xr:uid="{00000000-0005-0000-0000-0000F0540000}"/>
    <cellStyle name="_Currency_Acquisition Ops 3" xfId="25807" xr:uid="{00000000-0005-0000-0000-0000F1540000}"/>
    <cellStyle name="_Currency_Acquisition Ops 3 2" xfId="25808" xr:uid="{00000000-0005-0000-0000-0000F2540000}"/>
    <cellStyle name="_Currency_Altona Capital Budget 8-3-07" xfId="25809" xr:uid="{00000000-0005-0000-0000-0000F3540000}"/>
    <cellStyle name="_Currency_Altona Capital Budget 8-3-07 2" xfId="25810" xr:uid="{00000000-0005-0000-0000-0000F4540000}"/>
    <cellStyle name="_Currency_Altona Capital Budget 8-3-07_C-B-E" xfId="25811" xr:uid="{00000000-0005-0000-0000-0000F5540000}"/>
    <cellStyle name="_Currency_Ashtabula II 120 MW (Standard Model) 3-23-09" xfId="25812" xr:uid="{00000000-0005-0000-0000-0000F6540000}"/>
    <cellStyle name="_Currency_avp" xfId="25813" xr:uid="{00000000-0005-0000-0000-0000F7540000}"/>
    <cellStyle name="_Currency_AVP - prev. 06 financials" xfId="25814" xr:uid="{00000000-0005-0000-0000-0000F8540000}"/>
    <cellStyle name="_Currency_avp 10.31.05" xfId="25815" xr:uid="{00000000-0005-0000-0000-0000F9540000}"/>
    <cellStyle name="_Currency_avp 10.31.05 2" xfId="25816" xr:uid="{00000000-0005-0000-0000-0000FA540000}"/>
    <cellStyle name="_Currency_avp 2" xfId="25817" xr:uid="{00000000-0005-0000-0000-0000FB540000}"/>
    <cellStyle name="_Currency_AVP_Modeling Mick" xfId="25818" xr:uid="{00000000-0005-0000-0000-0000FC540000}"/>
    <cellStyle name="_Currency_AVP_Modeling Mick 2" xfId="25819" xr:uid="{00000000-0005-0000-0000-0000FD540000}"/>
    <cellStyle name="_Currency_avp_Palm Model 10_05" xfId="25820" xr:uid="{00000000-0005-0000-0000-0000FE540000}"/>
    <cellStyle name="_Currency_avp_Palm Model 10_05 2" xfId="25821" xr:uid="{00000000-0005-0000-0000-0000FF540000}"/>
    <cellStyle name="_Currency_bank_csc_Q2_2001_c1" xfId="25822" xr:uid="{00000000-0005-0000-0000-000000550000}"/>
    <cellStyle name="_Currency_bank_csc_Q2_2001_c1 2" xfId="25823" xr:uid="{00000000-0005-0000-0000-000001550000}"/>
    <cellStyle name="_Currency_Book1" xfId="25824" xr:uid="{00000000-0005-0000-0000-000002550000}"/>
    <cellStyle name="_Currency_Book1 2" xfId="25825" xr:uid="{00000000-0005-0000-0000-000003550000}"/>
    <cellStyle name="_Currency_Book2" xfId="25826" xr:uid="{00000000-0005-0000-0000-000004550000}"/>
    <cellStyle name="_Currency_Book2 2" xfId="25827" xr:uid="{00000000-0005-0000-0000-000005550000}"/>
    <cellStyle name="_Currency_Buyer List" xfId="25828" xr:uid="{00000000-0005-0000-0000-000006550000}"/>
    <cellStyle name="_Currency_buyer_analysis" xfId="25829" xr:uid="{00000000-0005-0000-0000-000007550000}"/>
    <cellStyle name="_Currency_buyer_analysis 2" xfId="25830" xr:uid="{00000000-0005-0000-0000-000008550000}"/>
    <cellStyle name="_Currency_CBD Model Master" xfId="25831" xr:uid="{00000000-0005-0000-0000-000009550000}"/>
    <cellStyle name="_Currency_CBD Model Master 2" xfId="25832" xr:uid="{00000000-0005-0000-0000-00000A550000}"/>
    <cellStyle name="_Currency_CBD Model Master_2007 Deloitte Models 082307" xfId="25833" xr:uid="{00000000-0005-0000-0000-00000B550000}"/>
    <cellStyle name="_Currency_CBD Model Master_2007 Vento II 081707 v3" xfId="25834" xr:uid="{00000000-0005-0000-0000-00000C550000}"/>
    <cellStyle name="_Currency_CBD Model Master_Darlington We Energy Bid Model 112807" xfId="25835" xr:uid="{00000000-0005-0000-0000-00000D550000}"/>
    <cellStyle name="_Currency_CBD Model Master_Depr Federal" xfId="25836" xr:uid="{00000000-0005-0000-0000-00000E550000}"/>
    <cellStyle name="_Currency_CBD Model Master_Depr Federal-2008" xfId="25837" xr:uid="{00000000-0005-0000-0000-00000F550000}"/>
    <cellStyle name="_Currency_CBD Model Master_Draft Model 081707" xfId="25838" xr:uid="{00000000-0005-0000-0000-000010550000}"/>
    <cellStyle name="_Currency_CBD Model Master_OpEx Sheet" xfId="25839" xr:uid="{00000000-0005-0000-0000-000011550000}"/>
    <cellStyle name="_Currency_CBD Model Master_Pioneer Prairie 082107_edp" xfId="25840" xr:uid="{00000000-0005-0000-0000-000012550000}"/>
    <cellStyle name="_Currency_CBD Model Master_Post Oak" xfId="25841" xr:uid="{00000000-0005-0000-0000-000013550000}"/>
    <cellStyle name="_Currency_CBD Model Master_Post Oak 2" xfId="25842" xr:uid="{00000000-0005-0000-0000-000014550000}"/>
    <cellStyle name="_Currency_CBD Model Master_Prairie Star" xfId="25843" xr:uid="{00000000-0005-0000-0000-000015550000}"/>
    <cellStyle name="_Currency_CBD Model Master_Prairie Star 2" xfId="25844" xr:uid="{00000000-0005-0000-0000-000016550000}"/>
    <cellStyle name="_Currency_CBD Model Master_Tax Equity Structure 072007" xfId="25845" xr:uid="{00000000-0005-0000-0000-000017550000}"/>
    <cellStyle name="_Currency_CBD Model Master_Twin Groves II" xfId="25846" xr:uid="{00000000-0005-0000-0000-000018550000}"/>
    <cellStyle name="_Currency_CBD Model Master_Twin Groves II 2" xfId="25847" xr:uid="{00000000-0005-0000-0000-000019550000}"/>
    <cellStyle name="_Currency_Ciervo_WACC" xfId="25848" xr:uid="{00000000-0005-0000-0000-00001A550000}"/>
    <cellStyle name="_Currency_Ciervo_WACC 2" xfId="25849" xr:uid="{00000000-0005-0000-0000-00001B550000}"/>
    <cellStyle name="_Currency_com_ic_universe_6" xfId="25850" xr:uid="{00000000-0005-0000-0000-00001C550000}"/>
    <cellStyle name="_Currency_com_ic_universe_6 2" xfId="25851" xr:uid="{00000000-0005-0000-0000-00001D550000}"/>
    <cellStyle name="_Currency_Comparative Balance Sheets" xfId="25852" xr:uid="{00000000-0005-0000-0000-00001E550000}"/>
    <cellStyle name="_Currency_Comparative Balance Sheets 2" xfId="25853" xr:uid="{00000000-0005-0000-0000-00001F550000}"/>
    <cellStyle name="_Currency_CSC Update_Status of Companies_11_19" xfId="25854" xr:uid="{00000000-0005-0000-0000-000020550000}"/>
    <cellStyle name="_Currency_CSC Update_Status of Companies_11_19 2" xfId="25855" xr:uid="{00000000-0005-0000-0000-000021550000}"/>
    <cellStyle name="_Currency_CSC with WACC" xfId="25856" xr:uid="{00000000-0005-0000-0000-000022550000}"/>
    <cellStyle name="_Currency_CSC with WACC 2" xfId="25857" xr:uid="{00000000-0005-0000-0000-000023550000}"/>
    <cellStyle name="_Currency_CSC_Palm_Sum_of_Parts_4_20_01" xfId="25858" xr:uid="{00000000-0005-0000-0000-000024550000}"/>
    <cellStyle name="_Currency_CSC_Palm_Sum_of_Parts_5_23_01a" xfId="25859" xr:uid="{00000000-0005-0000-0000-000025550000}"/>
    <cellStyle name="_Currency_csc_parfum_19062001" xfId="25860" xr:uid="{00000000-0005-0000-0000-000026550000}"/>
    <cellStyle name="_Currency_csc_parfum_19062001 2" xfId="25861" xr:uid="{00000000-0005-0000-0000-000027550000}"/>
    <cellStyle name="_Currency_csc_parfum_19062001_2007 Deloitte Models 082307" xfId="25862" xr:uid="{00000000-0005-0000-0000-000028550000}"/>
    <cellStyle name="_Currency_csc_parfum_19062001_2007 Vento II 081707 v3" xfId="25863" xr:uid="{00000000-0005-0000-0000-000029550000}"/>
    <cellStyle name="_Currency_csc_parfum_19062001_Darlington We Energy Bid Model 112807" xfId="25864" xr:uid="{00000000-0005-0000-0000-00002A550000}"/>
    <cellStyle name="_Currency_csc_parfum_19062001_Depr Federal" xfId="25865" xr:uid="{00000000-0005-0000-0000-00002B550000}"/>
    <cellStyle name="_Currency_csc_parfum_19062001_Depr Federal-2008" xfId="25866" xr:uid="{00000000-0005-0000-0000-00002C550000}"/>
    <cellStyle name="_Currency_csc_parfum_19062001_Draft Model 081707" xfId="25867" xr:uid="{00000000-0005-0000-0000-00002D550000}"/>
    <cellStyle name="_Currency_csc_parfum_19062001_OpEx Sheet" xfId="25868" xr:uid="{00000000-0005-0000-0000-00002E550000}"/>
    <cellStyle name="_Currency_csc_parfum_19062001_Pioneer Prairie 082107_edp" xfId="25869" xr:uid="{00000000-0005-0000-0000-00002F550000}"/>
    <cellStyle name="_Currency_csc_parfum_19062001_Post Oak" xfId="25870" xr:uid="{00000000-0005-0000-0000-000030550000}"/>
    <cellStyle name="_Currency_csc_parfum_19062001_Post Oak 2" xfId="25871" xr:uid="{00000000-0005-0000-0000-000031550000}"/>
    <cellStyle name="_Currency_csc_parfum_19062001_Prairie Star" xfId="25872" xr:uid="{00000000-0005-0000-0000-000032550000}"/>
    <cellStyle name="_Currency_csc_parfum_19062001_Prairie Star 2" xfId="25873" xr:uid="{00000000-0005-0000-0000-000033550000}"/>
    <cellStyle name="_Currency_csc_parfum_19062001_Tax Equity Structure 072007" xfId="25874" xr:uid="{00000000-0005-0000-0000-000034550000}"/>
    <cellStyle name="_Currency_csc_parfum_19062001_Twin Groves II" xfId="25875" xr:uid="{00000000-0005-0000-0000-000035550000}"/>
    <cellStyle name="_Currency_csc_parfum_19062001_Twin Groves II 2" xfId="25876" xr:uid="{00000000-0005-0000-0000-000036550000}"/>
    <cellStyle name="_Currency_Darlington We Energy Bid Model 112807" xfId="25877" xr:uid="{00000000-0005-0000-0000-000037550000}"/>
    <cellStyle name="_Currency_dcf" xfId="25878" xr:uid="{00000000-0005-0000-0000-000038550000}"/>
    <cellStyle name="_Currency_dcf 2" xfId="25879" xr:uid="{00000000-0005-0000-0000-000039550000}"/>
    <cellStyle name="_Currency_DCF Analysis" xfId="25880" xr:uid="{00000000-0005-0000-0000-00003A550000}"/>
    <cellStyle name="_Currency_DCF Analysis 2" xfId="25881" xr:uid="{00000000-0005-0000-0000-00003B550000}"/>
    <cellStyle name="_Currency_Depr Federal" xfId="25882" xr:uid="{00000000-0005-0000-0000-00003C550000}"/>
    <cellStyle name="_Currency_Depr Federal-2008" xfId="25883" xr:uid="{00000000-0005-0000-0000-00003D550000}"/>
    <cellStyle name="_Currency_Description " xfId="25884" xr:uid="{00000000-0005-0000-0000-00003E550000}"/>
    <cellStyle name="_Currency_Draft Model 081707" xfId="25885" xr:uid="{00000000-0005-0000-0000-00003F550000}"/>
    <cellStyle name="_Currency_Eagle Ridge Cash Flow 01-10-02_GS" xfId="25886" xr:uid="{00000000-0005-0000-0000-000040550000}"/>
    <cellStyle name="_Currency_Eagle Ridge Cash Flow 01-10-02_GS 2" xfId="25887" xr:uid="{00000000-0005-0000-0000-000041550000}"/>
    <cellStyle name="_Currency_EPS impact with different financing scenarios (2)" xfId="25888" xr:uid="{00000000-0005-0000-0000-000042550000}"/>
    <cellStyle name="_Currency_EPS impact with different financing scenarios (2) 2" xfId="25889" xr:uid="{00000000-0005-0000-0000-000043550000}"/>
    <cellStyle name="_Currency_EPS impact with different financing scenarios (2)_2007 Deloitte Models 082307" xfId="25890" xr:uid="{00000000-0005-0000-0000-000044550000}"/>
    <cellStyle name="_Currency_EPS impact with different financing scenarios (2)_2007 Vento II 081707 v3" xfId="25891" xr:uid="{00000000-0005-0000-0000-000045550000}"/>
    <cellStyle name="_Currency_EPS impact with different financing scenarios (2)_Darlington We Energy Bid Model 112807" xfId="25892" xr:uid="{00000000-0005-0000-0000-000046550000}"/>
    <cellStyle name="_Currency_EPS impact with different financing scenarios (2)_Depr Federal" xfId="25893" xr:uid="{00000000-0005-0000-0000-000047550000}"/>
    <cellStyle name="_Currency_EPS impact with different financing scenarios (2)_Depr Federal-2008" xfId="25894" xr:uid="{00000000-0005-0000-0000-000048550000}"/>
    <cellStyle name="_Currency_EPS impact with different financing scenarios (2)_Draft Model 081707" xfId="25895" xr:uid="{00000000-0005-0000-0000-000049550000}"/>
    <cellStyle name="_Currency_EPS impact with different financing scenarios (2)_OpEx Sheet" xfId="25896" xr:uid="{00000000-0005-0000-0000-00004A550000}"/>
    <cellStyle name="_Currency_EPS impact with different financing scenarios (2)_Pioneer Prairie 082107_edp" xfId="25897" xr:uid="{00000000-0005-0000-0000-00004B550000}"/>
    <cellStyle name="_Currency_EPS impact with different financing scenarios (2)_Post Oak" xfId="25898" xr:uid="{00000000-0005-0000-0000-00004C550000}"/>
    <cellStyle name="_Currency_EPS impact with different financing scenarios (2)_Post Oak 2" xfId="25899" xr:uid="{00000000-0005-0000-0000-00004D550000}"/>
    <cellStyle name="_Currency_EPS impact with different financing scenarios (2)_Prairie Star" xfId="25900" xr:uid="{00000000-0005-0000-0000-00004E550000}"/>
    <cellStyle name="_Currency_EPS impact with different financing scenarios (2)_Prairie Star 2" xfId="25901" xr:uid="{00000000-0005-0000-0000-00004F550000}"/>
    <cellStyle name="_Currency_EPS impact with different financing scenarios (2)_Tax Equity Structure 072007" xfId="25902" xr:uid="{00000000-0005-0000-0000-000050550000}"/>
    <cellStyle name="_Currency_EPS impact with different financing scenarios (2)_Twin Groves II" xfId="25903" xr:uid="{00000000-0005-0000-0000-000051550000}"/>
    <cellStyle name="_Currency_EPS impact with different financing scenarios (2)_Twin Groves II 2" xfId="25904" xr:uid="{00000000-0005-0000-0000-000052550000}"/>
    <cellStyle name="_Currency_Final Canadian Bank Comp (sent to IBD)FORM" xfId="25905" xr:uid="{00000000-0005-0000-0000-000053550000}"/>
    <cellStyle name="_Currency_Final Canadian Bank Comp (sent to IBD)FORM 2" xfId="25906" xr:uid="{00000000-0005-0000-0000-000054550000}"/>
    <cellStyle name="_Currency_Football Field" xfId="25907" xr:uid="{00000000-0005-0000-0000-000055550000}"/>
    <cellStyle name="_Currency_Football Field 2" xfId="25908" xr:uid="{00000000-0005-0000-0000-000056550000}"/>
    <cellStyle name="_Currency_G&amp;A_reports" xfId="25909" xr:uid="{00000000-0005-0000-0000-000057550000}"/>
    <cellStyle name="_Currency_Grand Ridge Expansion Holdings LLC_Appendix IA_6 24 09_FINAL  (3)" xfId="25910" xr:uid="{00000000-0005-0000-0000-000058550000}"/>
    <cellStyle name="_Currency_Grand Ridge Expansion Holdings LLC_Appendix IA_6 24 09_FINAL  (3) 2" xfId="25911" xr:uid="{00000000-0005-0000-0000-000059550000}"/>
    <cellStyle name="_Currency_GTI model v7.0" xfId="25912" xr:uid="{00000000-0005-0000-0000-00005A550000}"/>
    <cellStyle name="_Currency_GTI model v7.0 2" xfId="25913" xr:uid="{00000000-0005-0000-0000-00005B550000}"/>
    <cellStyle name="_Currency_GTI model v7.0 2 2" xfId="25914" xr:uid="{00000000-0005-0000-0000-00005C550000}"/>
    <cellStyle name="_Currency_GTI model v7.0 3" xfId="25915" xr:uid="{00000000-0005-0000-0000-00005D550000}"/>
    <cellStyle name="_Currency_GTI model v7.0 3 2" xfId="25916" xr:uid="{00000000-0005-0000-0000-00005E550000}"/>
    <cellStyle name="_Currency_GTI model v7.0 4" xfId="25917" xr:uid="{00000000-0005-0000-0000-00005F550000}"/>
    <cellStyle name="_Currency_HealthSouth LBO Cases 14" xfId="25918" xr:uid="{00000000-0005-0000-0000-000060550000}"/>
    <cellStyle name="_Currency_HealthSouth LBO Cases 14 2" xfId="25919" xr:uid="{00000000-0005-0000-0000-000061550000}"/>
    <cellStyle name="_Currency_HealthSouth LBO Cases 23 revised" xfId="25920" xr:uid="{00000000-0005-0000-0000-000062550000}"/>
    <cellStyle name="_Currency_HealthSouth LBO Cases 23 revised 2" xfId="25921" xr:uid="{00000000-0005-0000-0000-000063550000}"/>
    <cellStyle name="_Currency_Hook_MergerPlan_2003_Feb11" xfId="25922" xr:uid="{00000000-0005-0000-0000-000064550000}"/>
    <cellStyle name="_Currency_Hook_MergerPlan_2003_Feb11 2" xfId="25923" xr:uid="{00000000-0005-0000-0000-000065550000}"/>
    <cellStyle name="_Currency_Hook_MergerPlan_2003_Feb11_2007 Deloitte Models 082307" xfId="25924" xr:uid="{00000000-0005-0000-0000-000066550000}"/>
    <cellStyle name="_Currency_Hook_MergerPlan_2003_Feb11_2007 Vento II 081707 v3" xfId="25925" xr:uid="{00000000-0005-0000-0000-000067550000}"/>
    <cellStyle name="_Currency_Hook_MergerPlan_2003_Feb11_Darlington We Energy Bid Model 112807" xfId="25926" xr:uid="{00000000-0005-0000-0000-000068550000}"/>
    <cellStyle name="_Currency_Hook_MergerPlan_2003_Feb11_Depr Federal" xfId="25927" xr:uid="{00000000-0005-0000-0000-000069550000}"/>
    <cellStyle name="_Currency_Hook_MergerPlan_2003_Feb11_Depr Federal-2008" xfId="25928" xr:uid="{00000000-0005-0000-0000-00006A550000}"/>
    <cellStyle name="_Currency_Hook_MergerPlan_2003_Feb11_Draft Model 081707" xfId="25929" xr:uid="{00000000-0005-0000-0000-00006B550000}"/>
    <cellStyle name="_Currency_Hook_MergerPlan_2003_Feb11_OpEx Sheet" xfId="25930" xr:uid="{00000000-0005-0000-0000-00006C550000}"/>
    <cellStyle name="_Currency_Hook_MergerPlan_2003_Feb11_Pioneer Prairie 082107_edp" xfId="25931" xr:uid="{00000000-0005-0000-0000-00006D550000}"/>
    <cellStyle name="_Currency_Hook_MergerPlan_2003_Feb11_Post Oak" xfId="25932" xr:uid="{00000000-0005-0000-0000-00006E550000}"/>
    <cellStyle name="_Currency_Hook_MergerPlan_2003_Feb11_Post Oak 2" xfId="25933" xr:uid="{00000000-0005-0000-0000-00006F550000}"/>
    <cellStyle name="_Currency_Hook_MergerPlan_2003_Feb11_Prairie Star" xfId="25934" xr:uid="{00000000-0005-0000-0000-000070550000}"/>
    <cellStyle name="_Currency_Hook_MergerPlan_2003_Feb11_Prairie Star 2" xfId="25935" xr:uid="{00000000-0005-0000-0000-000071550000}"/>
    <cellStyle name="_Currency_Hook_MergerPlan_2003_Feb11_Tax Equity Structure 072007" xfId="25936" xr:uid="{00000000-0005-0000-0000-000072550000}"/>
    <cellStyle name="_Currency_Hook_MergerPlan_2003_Feb11_Twin Groves II" xfId="25937" xr:uid="{00000000-0005-0000-0000-000073550000}"/>
    <cellStyle name="_Currency_Hook_MergerPlan_2003_Feb11_Twin Groves II 2" xfId="25938" xr:uid="{00000000-0005-0000-0000-000074550000}"/>
    <cellStyle name="_Currency_Horizon round 1 model vFINAL" xfId="25939" xr:uid="{00000000-0005-0000-0000-000075550000}"/>
    <cellStyle name="_Currency_Horizon round 1 model vFINAL 2" xfId="25940" xr:uid="{00000000-0005-0000-0000-000076550000}"/>
    <cellStyle name="_Currency_Horizon round 1 model vFINAL 2 2" xfId="25941" xr:uid="{00000000-0005-0000-0000-000077550000}"/>
    <cellStyle name="_Currency_Horizon round 1 model vFINAL 3" xfId="25942" xr:uid="{00000000-0005-0000-0000-000078550000}"/>
    <cellStyle name="_Currency_Horizon round 1 model vFINAL 3 2" xfId="25943" xr:uid="{00000000-0005-0000-0000-000079550000}"/>
    <cellStyle name="_Currency_Horizon round 1 model vFINAL 4" xfId="25944" xr:uid="{00000000-0005-0000-0000-00007A550000}"/>
    <cellStyle name="_Currency_Horizon round 1 model vFINAL_1" xfId="25945" xr:uid="{00000000-0005-0000-0000-00007B550000}"/>
    <cellStyle name="_Currency_Horizon round 1 model vFINAL_1 2" xfId="25946" xr:uid="{00000000-0005-0000-0000-00007C550000}"/>
    <cellStyle name="_Currency_Horizon round 1 model vFINAL_1 2 2" xfId="25947" xr:uid="{00000000-0005-0000-0000-00007D550000}"/>
    <cellStyle name="_Currency_Horizon round 1 model vFINAL_1 3" xfId="25948" xr:uid="{00000000-0005-0000-0000-00007E550000}"/>
    <cellStyle name="_Currency_Horizon round 1 model vFINAL_1 3 2" xfId="25949" xr:uid="{00000000-0005-0000-0000-00007F550000}"/>
    <cellStyle name="_Currency_Horizon round 1 model vFINAL_1 4" xfId="25950" xr:uid="{00000000-0005-0000-0000-000080550000}"/>
    <cellStyle name="_Currency_Horizon round 1 model vFINAL_1_Project Farwest III Model 03-20-07 v135" xfId="25951" xr:uid="{00000000-0005-0000-0000-000081550000}"/>
    <cellStyle name="_Currency_Horizon round 1 model vFINAL_1_Project Farwest III Model 03-20-07 v135 2" xfId="25952" xr:uid="{00000000-0005-0000-0000-000082550000}"/>
    <cellStyle name="_Currency_Horizon round 1 model vFINAL_1_Project Farwest III Model 03-20-07 v135 2 2" xfId="25953" xr:uid="{00000000-0005-0000-0000-000083550000}"/>
    <cellStyle name="_Currency_Horizon round 1 model vFINAL_1_Project Farwest III Model 03-20-07 v135 3" xfId="25954" xr:uid="{00000000-0005-0000-0000-000084550000}"/>
    <cellStyle name="_Currency_Horizon round 1 model vFINAL_1_Project Farwest III Model 03-20-07 v135 3 2" xfId="25955" xr:uid="{00000000-0005-0000-0000-000085550000}"/>
    <cellStyle name="_Currency_Horizon round 1 model vFINAL_1_Project Farwest III Model 03-20-07 v135 4" xfId="25956" xr:uid="{00000000-0005-0000-0000-000086550000}"/>
    <cellStyle name="_Currency_Horizon round 1 model vFINAL_1_Project Farwest III Model 03-20-07 v135_UPC G&amp;A (5-3-07)" xfId="25957" xr:uid="{00000000-0005-0000-0000-000087550000}"/>
    <cellStyle name="_Currency_Horizon round 1 model vFINAL_1_Project Farwest III Model 03-20-07 v135_UPC G&amp;A (5-3-07) 2" xfId="25958" xr:uid="{00000000-0005-0000-0000-000088550000}"/>
    <cellStyle name="_Currency_Horizon round 1 model vFINAL_1_Project Farwest III Model 03-20-07 v135_UPC G&amp;A (5-3-07) 2 2" xfId="25959" xr:uid="{00000000-0005-0000-0000-000089550000}"/>
    <cellStyle name="_Currency_Horizon round 1 model vFINAL_1_Project Farwest III Model 03-20-07 v135_UPC G&amp;A (5-3-07) 3" xfId="25960" xr:uid="{00000000-0005-0000-0000-00008A550000}"/>
    <cellStyle name="_Currency_Horizon round 1 model vFINAL_1_Project Farwest III Model 03-20-07 v135_UPC G&amp;A (5-3-07) 3 2" xfId="25961" xr:uid="{00000000-0005-0000-0000-00008B550000}"/>
    <cellStyle name="_Currency_Horizon round 1 model vFINAL_1_Project Farwest III Model 03-20-07 v135_UPC G&amp;A (5-3-07) 4" xfId="25962" xr:uid="{00000000-0005-0000-0000-00008C550000}"/>
    <cellStyle name="_Currency_Horizon round 1 model vFINAL_1_Project Makani Model 04-11-07 v6" xfId="25963" xr:uid="{00000000-0005-0000-0000-00008D550000}"/>
    <cellStyle name="_Currency_Horizon round 1 model vFINAL_1_Project Makani Model 04-11-07 v6 2" xfId="25964" xr:uid="{00000000-0005-0000-0000-00008E550000}"/>
    <cellStyle name="_Currency_Horizon round 1 model vFINAL_1_Project Makani Model 04-11-07 v6 2 2" xfId="25965" xr:uid="{00000000-0005-0000-0000-00008F550000}"/>
    <cellStyle name="_Currency_Horizon round 1 model vFINAL_1_Project Makani Model 04-11-07 v6 3" xfId="25966" xr:uid="{00000000-0005-0000-0000-000090550000}"/>
    <cellStyle name="_Currency_Horizon round 1 model vFINAL_1_Project Makani Model 04-11-07 v6 3 2" xfId="25967" xr:uid="{00000000-0005-0000-0000-000091550000}"/>
    <cellStyle name="_Currency_Horizon round 1 model vFINAL_1_Project Makani Model 04-11-07 v6 4" xfId="25968" xr:uid="{00000000-0005-0000-0000-000092550000}"/>
    <cellStyle name="_Currency_Horizon round 1 model vFINAL_1_Project Makani Model 04-11-07 v6_UPC G&amp;A (5-3-07)" xfId="25969" xr:uid="{00000000-0005-0000-0000-000093550000}"/>
    <cellStyle name="_Currency_Horizon round 1 model vFINAL_1_Project Makani Model 04-11-07 v6_UPC G&amp;A (5-3-07) 2" xfId="25970" xr:uid="{00000000-0005-0000-0000-000094550000}"/>
    <cellStyle name="_Currency_Horizon round 1 model vFINAL_1_Project Makani Model 04-11-07 v6_UPC G&amp;A (5-3-07) 2 2" xfId="25971" xr:uid="{00000000-0005-0000-0000-000095550000}"/>
    <cellStyle name="_Currency_Horizon round 1 model vFINAL_1_Project Makani Model 04-11-07 v6_UPC G&amp;A (5-3-07) 3" xfId="25972" xr:uid="{00000000-0005-0000-0000-000096550000}"/>
    <cellStyle name="_Currency_Horizon round 1 model vFINAL_1_Project Makani Model 04-11-07 v6_UPC G&amp;A (5-3-07) 3 2" xfId="25973" xr:uid="{00000000-0005-0000-0000-000097550000}"/>
    <cellStyle name="_Currency_Horizon round 1 model vFINAL_1_Project Makani Model 04-11-07 v6_UPC G&amp;A (5-3-07) 4" xfId="25974" xr:uid="{00000000-0005-0000-0000-000098550000}"/>
    <cellStyle name="_Currency_IBES_EPS_Estimates" xfId="25975" xr:uid="{00000000-0005-0000-0000-000099550000}"/>
    <cellStyle name="_Currency_IBES_EPS_Estimates 2" xfId="25976" xr:uid="{00000000-0005-0000-0000-00009A550000}"/>
    <cellStyle name="_Currency_IMS EPS Impact 15_new projections" xfId="25977" xr:uid="{00000000-0005-0000-0000-00009B550000}"/>
    <cellStyle name="_Currency_IMS EPS Impact 15_new projections 2" xfId="25978" xr:uid="{00000000-0005-0000-0000-00009C550000}"/>
    <cellStyle name="_Currency_IWNA 3-Pack ECCA Sheldon Funding 03202009" xfId="25979" xr:uid="{00000000-0005-0000-0000-00009D550000}"/>
    <cellStyle name="_Currency_IWNA 3-Pack ECCA Sheldon Funding 03202009 2" xfId="25980" xr:uid="{00000000-0005-0000-0000-00009E550000}"/>
    <cellStyle name="_Currency_JV accounting" xfId="25981" xr:uid="{00000000-0005-0000-0000-00009F550000}"/>
    <cellStyle name="_Currency_JV accounting 2" xfId="25982" xr:uid="{00000000-0005-0000-0000-0000A0550000}"/>
    <cellStyle name="_Currency_JV accounting_2007 Deloitte Models 082307" xfId="25983" xr:uid="{00000000-0005-0000-0000-0000A1550000}"/>
    <cellStyle name="_Currency_JV accounting_2007 Vento II 081707 v3" xfId="25984" xr:uid="{00000000-0005-0000-0000-0000A2550000}"/>
    <cellStyle name="_Currency_JV accounting_Darlington We Energy Bid Model 112807" xfId="25985" xr:uid="{00000000-0005-0000-0000-0000A3550000}"/>
    <cellStyle name="_Currency_JV accounting_Depr Federal" xfId="25986" xr:uid="{00000000-0005-0000-0000-0000A4550000}"/>
    <cellStyle name="_Currency_JV accounting_Depr Federal-2008" xfId="25987" xr:uid="{00000000-0005-0000-0000-0000A5550000}"/>
    <cellStyle name="_Currency_JV accounting_Draft Model 081707" xfId="25988" xr:uid="{00000000-0005-0000-0000-0000A6550000}"/>
    <cellStyle name="_Currency_JV accounting_OpEx Sheet" xfId="25989" xr:uid="{00000000-0005-0000-0000-0000A7550000}"/>
    <cellStyle name="_Currency_JV accounting_Pioneer Prairie 082107_edp" xfId="25990" xr:uid="{00000000-0005-0000-0000-0000A8550000}"/>
    <cellStyle name="_Currency_JV accounting_Post Oak" xfId="25991" xr:uid="{00000000-0005-0000-0000-0000A9550000}"/>
    <cellStyle name="_Currency_JV accounting_Post Oak 2" xfId="25992" xr:uid="{00000000-0005-0000-0000-0000AA550000}"/>
    <cellStyle name="_Currency_JV accounting_Prairie Star" xfId="25993" xr:uid="{00000000-0005-0000-0000-0000AB550000}"/>
    <cellStyle name="_Currency_JV accounting_Prairie Star 2" xfId="25994" xr:uid="{00000000-0005-0000-0000-0000AC550000}"/>
    <cellStyle name="_Currency_JV accounting_Tax Equity Structure 072007" xfId="25995" xr:uid="{00000000-0005-0000-0000-0000AD550000}"/>
    <cellStyle name="_Currency_JV accounting_Twin Groves II" xfId="25996" xr:uid="{00000000-0005-0000-0000-0000AE550000}"/>
    <cellStyle name="_Currency_JV accounting_Twin Groves II 2" xfId="25997" xr:uid="{00000000-0005-0000-0000-0000AF550000}"/>
    <cellStyle name="_Currency_LBO Analysis Summary" xfId="25998" xr:uid="{00000000-0005-0000-0000-0000B0550000}"/>
    <cellStyle name="_Currency_LBO Analysis Summary - Template" xfId="25999" xr:uid="{00000000-0005-0000-0000-0000B1550000}"/>
    <cellStyle name="_Currency_LBO Analysis Summary - Template 2" xfId="26000" xr:uid="{00000000-0005-0000-0000-0000B2550000}"/>
    <cellStyle name="_Currency_LBO Analysis Summary 2" xfId="26001" xr:uid="{00000000-0005-0000-0000-0000B3550000}"/>
    <cellStyle name="_Currency_LBO Model v3" xfId="26002" xr:uid="{00000000-0005-0000-0000-0000B4550000}"/>
    <cellStyle name="_Currency_LBO SF" xfId="26003" xr:uid="{00000000-0005-0000-0000-0000B5550000}"/>
    <cellStyle name="_Currency_LBO SF 2" xfId="26004" xr:uid="{00000000-0005-0000-0000-0000B6550000}"/>
    <cellStyle name="_Currency_LBO SF Model Output - Template" xfId="26005" xr:uid="{00000000-0005-0000-0000-0000B7550000}"/>
    <cellStyle name="_Currency_LBO SF Model Output - Template 2" xfId="26006" xr:uid="{00000000-0005-0000-0000-0000B8550000}"/>
    <cellStyle name="_Currency_Liberty+IE+Model++September+2008" xfId="26007" xr:uid="{00000000-0005-0000-0000-0000B9550000}"/>
    <cellStyle name="_Currency_LPD_Analysis" xfId="26008" xr:uid="{00000000-0005-0000-0000-0000BA550000}"/>
    <cellStyle name="_Currency_LPD_Analysis 2" xfId="26009" xr:uid="{00000000-0005-0000-0000-0000BB550000}"/>
    <cellStyle name="_Currency_Master_Telecom_Equipment_CSCb" xfId="26010" xr:uid="{00000000-0005-0000-0000-0000BC550000}"/>
    <cellStyle name="_Currency_Master_Telecom_Equipment_CSCb 2" xfId="26011" xr:uid="{00000000-0005-0000-0000-0000BD550000}"/>
    <cellStyle name="_Currency_MasterDatabase_Oct_07_v2" xfId="26012" xr:uid="{00000000-0005-0000-0000-0000BE550000}"/>
    <cellStyle name="_Currency_MasterDatabase_Sept_07_v2" xfId="26013" xr:uid="{00000000-0005-0000-0000-0000BF550000}"/>
    <cellStyle name="_Currency_MasterDatabase_Sept_07_v3" xfId="26014" xr:uid="{00000000-0005-0000-0000-0000C0550000}"/>
    <cellStyle name="_Currency_Merger Analysis" xfId="26015" xr:uid="{00000000-0005-0000-0000-0000C1550000}"/>
    <cellStyle name="_Currency_Merger Analysis 2" xfId="26016" xr:uid="{00000000-0005-0000-0000-0000C2550000}"/>
    <cellStyle name="_Currency_Merger Model - Exec" xfId="26017" xr:uid="{00000000-0005-0000-0000-0000C3550000}"/>
    <cellStyle name="_Currency_Merger Model - Exec 2" xfId="26018" xr:uid="{00000000-0005-0000-0000-0000C4550000}"/>
    <cellStyle name="_Currency_merger plans" xfId="26019" xr:uid="{00000000-0005-0000-0000-0000C5550000}"/>
    <cellStyle name="_Currency_merger plans 2" xfId="26020" xr:uid="{00000000-0005-0000-0000-0000C6550000}"/>
    <cellStyle name="_Currency_monet2.4_temp" xfId="26021" xr:uid="{00000000-0005-0000-0000-0000C7550000}"/>
    <cellStyle name="_Currency_monet2.8" xfId="26022" xr:uid="{00000000-0005-0000-0000-0000C8550000}"/>
    <cellStyle name="_Currency_Monthly Horizon-Project Projections-Rev4" xfId="26023" xr:uid="{00000000-0005-0000-0000-0000C9550000}"/>
    <cellStyle name="_Currency_Monthly Horizon-Project Projections-Rev4 (25 yr life)JPM" xfId="26024" xr:uid="{00000000-0005-0000-0000-0000CA550000}"/>
    <cellStyle name="_Currency_MotLion Projections may" xfId="26025" xr:uid="{00000000-0005-0000-0000-0000CB550000}"/>
    <cellStyle name="_Currency_MotLion Projections may 2" xfId="26026" xr:uid="{00000000-0005-0000-0000-0000CC550000}"/>
    <cellStyle name="_Currency_NDC Credit Comps from Drenusha" xfId="26027" xr:uid="{00000000-0005-0000-0000-0000CD550000}"/>
    <cellStyle name="_Currency_NDC Credit Comps from Drenusha 2" xfId="26028" xr:uid="{00000000-0005-0000-0000-0000CE550000}"/>
    <cellStyle name="_Currency_Novartis-Roche 0805 v2" xfId="26029" xr:uid="{00000000-0005-0000-0000-0000CF550000}"/>
    <cellStyle name="_Currency_Numico_LBO 08" xfId="26030" xr:uid="{00000000-0005-0000-0000-0000D0550000}"/>
    <cellStyle name="_Currency_Numico_LBO 08 2" xfId="26031" xr:uid="{00000000-0005-0000-0000-0000D1550000}"/>
    <cellStyle name="_Currency_Numico-Nestle Model-13 September" xfId="26032" xr:uid="{00000000-0005-0000-0000-0000D2550000}"/>
    <cellStyle name="_Currency_Numico-Nestle Model-13 September 2" xfId="26033" xr:uid="{00000000-0005-0000-0000-0000D3550000}"/>
    <cellStyle name="_Currency_Numico-Nestle Model-13 September_2007 Deloitte Models 082307" xfId="26034" xr:uid="{00000000-0005-0000-0000-0000D4550000}"/>
    <cellStyle name="_Currency_Numico-Nestle Model-13 September_2007 Vento II 081707 v3" xfId="26035" xr:uid="{00000000-0005-0000-0000-0000D5550000}"/>
    <cellStyle name="_Currency_Numico-Nestle Model-13 September_Darlington We Energy Bid Model 112807" xfId="26036" xr:uid="{00000000-0005-0000-0000-0000D6550000}"/>
    <cellStyle name="_Currency_Numico-Nestle Model-13 September_Depr Federal" xfId="26037" xr:uid="{00000000-0005-0000-0000-0000D7550000}"/>
    <cellStyle name="_Currency_Numico-Nestle Model-13 September_Depr Federal-2008" xfId="26038" xr:uid="{00000000-0005-0000-0000-0000D8550000}"/>
    <cellStyle name="_Currency_Numico-Nestle Model-13 September_Draft Model 081707" xfId="26039" xr:uid="{00000000-0005-0000-0000-0000D9550000}"/>
    <cellStyle name="_Currency_Numico-Nestle Model-13 September_OpEx Sheet" xfId="26040" xr:uid="{00000000-0005-0000-0000-0000DA550000}"/>
    <cellStyle name="_Currency_Numico-Nestle Model-13 September_Pioneer Prairie 082107_edp" xfId="26041" xr:uid="{00000000-0005-0000-0000-0000DB550000}"/>
    <cellStyle name="_Currency_Numico-Nestle Model-13 September_Post Oak" xfId="26042" xr:uid="{00000000-0005-0000-0000-0000DC550000}"/>
    <cellStyle name="_Currency_Numico-Nestle Model-13 September_Post Oak 2" xfId="26043" xr:uid="{00000000-0005-0000-0000-0000DD550000}"/>
    <cellStyle name="_Currency_Numico-Nestle Model-13 September_Prairie Star" xfId="26044" xr:uid="{00000000-0005-0000-0000-0000DE550000}"/>
    <cellStyle name="_Currency_Numico-Nestle Model-13 September_Prairie Star 2" xfId="26045" xr:uid="{00000000-0005-0000-0000-0000DF550000}"/>
    <cellStyle name="_Currency_Numico-Nestle Model-13 September_Tax Equity Structure 072007" xfId="26046" xr:uid="{00000000-0005-0000-0000-0000E0550000}"/>
    <cellStyle name="_Currency_Numico-Nestle Model-13 September_Twin Groves II" xfId="26047" xr:uid="{00000000-0005-0000-0000-0000E1550000}"/>
    <cellStyle name="_Currency_Numico-Nestle Model-13 September_Twin Groves II 2" xfId="26048" xr:uid="{00000000-0005-0000-0000-0000E2550000}"/>
    <cellStyle name="_Currency_Numico-Nestle Model-26 February 2002 2b" xfId="26049" xr:uid="{00000000-0005-0000-0000-0000E3550000}"/>
    <cellStyle name="_Currency_Numico-Nestle Model-26 February 2002 2b 2" xfId="26050" xr:uid="{00000000-0005-0000-0000-0000E4550000}"/>
    <cellStyle name="_Currency_Numico-Nestle Model-26 February 2002 2b_2007 Deloitte Models 082307" xfId="26051" xr:uid="{00000000-0005-0000-0000-0000E5550000}"/>
    <cellStyle name="_Currency_Numico-Nestle Model-26 February 2002 2b_2007 Vento II 081707 v3" xfId="26052" xr:uid="{00000000-0005-0000-0000-0000E6550000}"/>
    <cellStyle name="_Currency_Numico-Nestle Model-26 February 2002 2b_Darlington We Energy Bid Model 112807" xfId="26053" xr:uid="{00000000-0005-0000-0000-0000E7550000}"/>
    <cellStyle name="_Currency_Numico-Nestle Model-26 February 2002 2b_Depr Federal" xfId="26054" xr:uid="{00000000-0005-0000-0000-0000E8550000}"/>
    <cellStyle name="_Currency_Numico-Nestle Model-26 February 2002 2b_Depr Federal-2008" xfId="26055" xr:uid="{00000000-0005-0000-0000-0000E9550000}"/>
    <cellStyle name="_Currency_Numico-Nestle Model-26 February 2002 2b_Draft Model 081707" xfId="26056" xr:uid="{00000000-0005-0000-0000-0000EA550000}"/>
    <cellStyle name="_Currency_Numico-Nestle Model-26 February 2002 2b_OpEx Sheet" xfId="26057" xr:uid="{00000000-0005-0000-0000-0000EB550000}"/>
    <cellStyle name="_Currency_Numico-Nestle Model-26 February 2002 2b_Pioneer Prairie 082107_edp" xfId="26058" xr:uid="{00000000-0005-0000-0000-0000EC550000}"/>
    <cellStyle name="_Currency_Numico-Nestle Model-26 February 2002 2b_Post Oak" xfId="26059" xr:uid="{00000000-0005-0000-0000-0000ED550000}"/>
    <cellStyle name="_Currency_Numico-Nestle Model-26 February 2002 2b_Post Oak 2" xfId="26060" xr:uid="{00000000-0005-0000-0000-0000EE550000}"/>
    <cellStyle name="_Currency_Numico-Nestle Model-26 February 2002 2b_Prairie Star" xfId="26061" xr:uid="{00000000-0005-0000-0000-0000EF550000}"/>
    <cellStyle name="_Currency_Numico-Nestle Model-26 February 2002 2b_Prairie Star 2" xfId="26062" xr:uid="{00000000-0005-0000-0000-0000F0550000}"/>
    <cellStyle name="_Currency_Numico-Nestle Model-26 February 2002 2b_Tax Equity Structure 072007" xfId="26063" xr:uid="{00000000-0005-0000-0000-0000F1550000}"/>
    <cellStyle name="_Currency_Numico-Nestle Model-26 February 2002 2b_Twin Groves II" xfId="26064" xr:uid="{00000000-0005-0000-0000-0000F2550000}"/>
    <cellStyle name="_Currency_Numico-Nestle Model-26 February 2002 2b_Twin Groves II 2" xfId="26065" xr:uid="{00000000-0005-0000-0000-0000F3550000}"/>
    <cellStyle name="_Currency_Old Financials_200804" xfId="26066" xr:uid="{00000000-0005-0000-0000-0000F4550000}"/>
    <cellStyle name="_Currency_Old Life CSC" xfId="26067" xr:uid="{00000000-0005-0000-0000-0000F5550000}"/>
    <cellStyle name="_Currency_Old Life CSC 2" xfId="26068" xr:uid="{00000000-0005-0000-0000-0000F6550000}"/>
    <cellStyle name="_Currency_OpEx Sheet" xfId="26069" xr:uid="{00000000-0005-0000-0000-0000F7550000}"/>
    <cellStyle name="_Currency_P1" xfId="26070" xr:uid="{00000000-0005-0000-0000-0000F8550000}"/>
    <cellStyle name="_Currency_pace_merger plans" xfId="26071" xr:uid="{00000000-0005-0000-0000-0000F9550000}"/>
    <cellStyle name="_Currency_pace_merger plans 2" xfId="26072" xr:uid="{00000000-0005-0000-0000-0000FA550000}"/>
    <cellStyle name="_Currency_Palm Model 10_05" xfId="26073" xr:uid="{00000000-0005-0000-0000-0000FB550000}"/>
    <cellStyle name="_Currency_Palm Model 10_05 2" xfId="26074" xr:uid="{00000000-0005-0000-0000-0000FC550000}"/>
    <cellStyle name="_Currency_Panhandle Value" xfId="26075" xr:uid="{00000000-0005-0000-0000-0000FD550000}"/>
    <cellStyle name="_Currency_Panhandle Value 2" xfId="26076" xr:uid="{00000000-0005-0000-0000-0000FE550000}"/>
    <cellStyle name="_Currency_pdf file" xfId="26077" xr:uid="{00000000-0005-0000-0000-0000FF550000}"/>
    <cellStyle name="_Currency_Pioneer Prairie 082107_edp" xfId="26078" xr:uid="{00000000-0005-0000-0000-000000560000}"/>
    <cellStyle name="_Currency_PNC_PF_2Q_update" xfId="26079" xr:uid="{00000000-0005-0000-0000-000001560000}"/>
    <cellStyle name="_Currency_PNC_PF_2Q_update 2" xfId="26080" xr:uid="{00000000-0005-0000-0000-000002560000}"/>
    <cellStyle name="_Currency_Portfolio Inputs" xfId="26081" xr:uid="{00000000-0005-0000-0000-000003560000}"/>
    <cellStyle name="_Currency_Post Oak" xfId="26082" xr:uid="{00000000-0005-0000-0000-000004560000}"/>
    <cellStyle name="_Currency_Potential Strategic Partners" xfId="26083" xr:uid="{00000000-0005-0000-0000-000005560000}"/>
    <cellStyle name="_Currency_Potential Strategic Partners 2" xfId="26084" xr:uid="{00000000-0005-0000-0000-000006560000}"/>
    <cellStyle name="_Currency_Prairie Star" xfId="26085" xr:uid="{00000000-0005-0000-0000-000007560000}"/>
    <cellStyle name="_Currency_Pro Forma - Ravenswood - 2.28.08 - tax change" xfId="26086" xr:uid="{00000000-0005-0000-0000-000008560000}"/>
    <cellStyle name="_Currency_Projections Difference" xfId="26087" xr:uid="{00000000-0005-0000-0000-000009560000}"/>
    <cellStyle name="_Currency_Projections Difference 2" xfId="26088" xr:uid="{00000000-0005-0000-0000-00000A560000}"/>
    <cellStyle name="_Currency_PV of Future Stock Price" xfId="26089" xr:uid="{00000000-0005-0000-0000-00000B560000}"/>
    <cellStyle name="_Currency_PV of Future Stock Price 2" xfId="26090" xr:uid="{00000000-0005-0000-0000-00000C560000}"/>
    <cellStyle name="_Currency_QVC LBO Model 2-12-03 v3" xfId="26091" xr:uid="{00000000-0005-0000-0000-00000D560000}"/>
    <cellStyle name="_Currency_QVC LBO Model 2-12-03 v3 2" xfId="26092" xr:uid="{00000000-0005-0000-0000-00000E560000}"/>
    <cellStyle name="_Currency_Samsara Model_20062001" xfId="26093" xr:uid="{00000000-0005-0000-0000-00000F560000}"/>
    <cellStyle name="_Currency_Samsara Model_20062001 2" xfId="26094" xr:uid="{00000000-0005-0000-0000-000010560000}"/>
    <cellStyle name="_Currency_Samsara Model_20062001_2007 Deloitte Models 082307" xfId="26095" xr:uid="{00000000-0005-0000-0000-000011560000}"/>
    <cellStyle name="_Currency_Samsara Model_20062001_2007 Vento II 081707 v3" xfId="26096" xr:uid="{00000000-0005-0000-0000-000012560000}"/>
    <cellStyle name="_Currency_Samsara Model_20062001_Darlington We Energy Bid Model 112807" xfId="26097" xr:uid="{00000000-0005-0000-0000-000013560000}"/>
    <cellStyle name="_Currency_Samsara Model_20062001_Depr Federal" xfId="26098" xr:uid="{00000000-0005-0000-0000-000014560000}"/>
    <cellStyle name="_Currency_Samsara Model_20062001_Depr Federal-2008" xfId="26099" xr:uid="{00000000-0005-0000-0000-000015560000}"/>
    <cellStyle name="_Currency_Samsara Model_20062001_Draft Model 081707" xfId="26100" xr:uid="{00000000-0005-0000-0000-000016560000}"/>
    <cellStyle name="_Currency_Samsara Model_20062001_OpEx Sheet" xfId="26101" xr:uid="{00000000-0005-0000-0000-000017560000}"/>
    <cellStyle name="_Currency_Samsara Model_20062001_Pioneer Prairie 082107_edp" xfId="26102" xr:uid="{00000000-0005-0000-0000-000018560000}"/>
    <cellStyle name="_Currency_Samsara Model_20062001_Post Oak" xfId="26103" xr:uid="{00000000-0005-0000-0000-000019560000}"/>
    <cellStyle name="_Currency_Samsara Model_20062001_Post Oak 2" xfId="26104" xr:uid="{00000000-0005-0000-0000-00001A560000}"/>
    <cellStyle name="_Currency_Samsara Model_20062001_Prairie Star" xfId="26105" xr:uid="{00000000-0005-0000-0000-00001B560000}"/>
    <cellStyle name="_Currency_Samsara Model_20062001_Prairie Star 2" xfId="26106" xr:uid="{00000000-0005-0000-0000-00001C560000}"/>
    <cellStyle name="_Currency_Samsara Model_20062001_Tax Equity Structure 072007" xfId="26107" xr:uid="{00000000-0005-0000-0000-00001D560000}"/>
    <cellStyle name="_Currency_Samsara Model_20062001_Twin Groves II" xfId="26108" xr:uid="{00000000-0005-0000-0000-00001E560000}"/>
    <cellStyle name="_Currency_Samsara Model_20062001_Twin Groves II 2" xfId="26109" xr:uid="{00000000-0005-0000-0000-00001F560000}"/>
    <cellStyle name="_Currency_Samsara Model-DCF Template" xfId="26110" xr:uid="{00000000-0005-0000-0000-000020560000}"/>
    <cellStyle name="_Currency_Samsara Model-DCF Template 2" xfId="26111" xr:uid="{00000000-0005-0000-0000-000021560000}"/>
    <cellStyle name="_Currency_Samsara Model-DCF Template_2007 Deloitte Models 082307" xfId="26112" xr:uid="{00000000-0005-0000-0000-000022560000}"/>
    <cellStyle name="_Currency_Samsara Model-DCF Template_2007 Vento II 081707 v3" xfId="26113" xr:uid="{00000000-0005-0000-0000-000023560000}"/>
    <cellStyle name="_Currency_Samsara Model-DCF Template_Darlington We Energy Bid Model 112807" xfId="26114" xr:uid="{00000000-0005-0000-0000-000024560000}"/>
    <cellStyle name="_Currency_Samsara Model-DCF Template_Depr Federal" xfId="26115" xr:uid="{00000000-0005-0000-0000-000025560000}"/>
    <cellStyle name="_Currency_Samsara Model-DCF Template_Depr Federal-2008" xfId="26116" xr:uid="{00000000-0005-0000-0000-000026560000}"/>
    <cellStyle name="_Currency_Samsara Model-DCF Template_Draft Model 081707" xfId="26117" xr:uid="{00000000-0005-0000-0000-000027560000}"/>
    <cellStyle name="_Currency_Samsara Model-DCF Template_OpEx Sheet" xfId="26118" xr:uid="{00000000-0005-0000-0000-000028560000}"/>
    <cellStyle name="_Currency_Samsara Model-DCF Template_Pioneer Prairie 082107_edp" xfId="26119" xr:uid="{00000000-0005-0000-0000-000029560000}"/>
    <cellStyle name="_Currency_Samsara Model-DCF Template_Post Oak" xfId="26120" xr:uid="{00000000-0005-0000-0000-00002A560000}"/>
    <cellStyle name="_Currency_Samsara Model-DCF Template_Post Oak 2" xfId="26121" xr:uid="{00000000-0005-0000-0000-00002B560000}"/>
    <cellStyle name="_Currency_Samsara Model-DCF Template_Prairie Star" xfId="26122" xr:uid="{00000000-0005-0000-0000-00002C560000}"/>
    <cellStyle name="_Currency_Samsara Model-DCF Template_Prairie Star 2" xfId="26123" xr:uid="{00000000-0005-0000-0000-00002D560000}"/>
    <cellStyle name="_Currency_Samsara Model-DCF Template_Tax Equity Structure 072007" xfId="26124" xr:uid="{00000000-0005-0000-0000-00002E560000}"/>
    <cellStyle name="_Currency_Samsara Model-DCF Template_Twin Groves II" xfId="26125" xr:uid="{00000000-0005-0000-0000-00002F560000}"/>
    <cellStyle name="_Currency_Samsara Model-DCF Template_Twin Groves II 2" xfId="26126" xr:uid="{00000000-0005-0000-0000-000030560000}"/>
    <cellStyle name="_Currency_Samsara_ppg" xfId="26127" xr:uid="{00000000-0005-0000-0000-000031560000}"/>
    <cellStyle name="_Currency_Samsara_ppg 2" xfId="26128" xr:uid="{00000000-0005-0000-0000-000032560000}"/>
    <cellStyle name="_Currency_Samsara_ppg_2007 Deloitte Models 082307" xfId="26129" xr:uid="{00000000-0005-0000-0000-000033560000}"/>
    <cellStyle name="_Currency_Samsara_ppg_2007 Vento II 081707 v3" xfId="26130" xr:uid="{00000000-0005-0000-0000-000034560000}"/>
    <cellStyle name="_Currency_Samsara_ppg_Darlington We Energy Bid Model 112807" xfId="26131" xr:uid="{00000000-0005-0000-0000-000035560000}"/>
    <cellStyle name="_Currency_Samsara_ppg_Depr Federal" xfId="26132" xr:uid="{00000000-0005-0000-0000-000036560000}"/>
    <cellStyle name="_Currency_Samsara_ppg_Depr Federal-2008" xfId="26133" xr:uid="{00000000-0005-0000-0000-000037560000}"/>
    <cellStyle name="_Currency_Samsara_ppg_Draft Model 081707" xfId="26134" xr:uid="{00000000-0005-0000-0000-000038560000}"/>
    <cellStyle name="_Currency_Samsara_ppg_OpEx Sheet" xfId="26135" xr:uid="{00000000-0005-0000-0000-000039560000}"/>
    <cellStyle name="_Currency_Samsara_ppg_Pioneer Prairie 082107_edp" xfId="26136" xr:uid="{00000000-0005-0000-0000-00003A560000}"/>
    <cellStyle name="_Currency_Samsara_ppg_Post Oak" xfId="26137" xr:uid="{00000000-0005-0000-0000-00003B560000}"/>
    <cellStyle name="_Currency_Samsara_ppg_Post Oak 2" xfId="26138" xr:uid="{00000000-0005-0000-0000-00003C560000}"/>
    <cellStyle name="_Currency_Samsara_ppg_Prairie Star" xfId="26139" xr:uid="{00000000-0005-0000-0000-00003D560000}"/>
    <cellStyle name="_Currency_Samsara_ppg_Prairie Star 2" xfId="26140" xr:uid="{00000000-0005-0000-0000-00003E560000}"/>
    <cellStyle name="_Currency_Samsara_ppg_Tax Equity Structure 072007" xfId="26141" xr:uid="{00000000-0005-0000-0000-00003F560000}"/>
    <cellStyle name="_Currency_Samsara_ppg_Twin Groves II" xfId="26142" xr:uid="{00000000-0005-0000-0000-000040560000}"/>
    <cellStyle name="_Currency_Samsara_ppg_Twin Groves II 2" xfId="26143" xr:uid="{00000000-0005-0000-0000-000041560000}"/>
    <cellStyle name="_Currency_Scenarios" xfId="26144" xr:uid="{00000000-0005-0000-0000-000042560000}"/>
    <cellStyle name="_Currency_Scenarios 2" xfId="26145" xr:uid="{00000000-0005-0000-0000-000043560000}"/>
    <cellStyle name="_Currency_Senior Notes April 3" xfId="26146" xr:uid="{00000000-0005-0000-0000-000044560000}"/>
    <cellStyle name="_Currency_Senior Notes April 3 2" xfId="26147" xr:uid="{00000000-0005-0000-0000-000045560000}"/>
    <cellStyle name="_Currency_Split-off Model2" xfId="26148" xr:uid="{00000000-0005-0000-0000-000046560000}"/>
    <cellStyle name="_Currency_Split-off Model2 2" xfId="26149" xr:uid="{00000000-0005-0000-0000-000047560000}"/>
    <cellStyle name="_Currency_Story II_OpCom_6-26-09" xfId="26150" xr:uid="{00000000-0005-0000-0000-000048560000}"/>
    <cellStyle name="_Currency_Summary Valuation Analysis" xfId="26151" xr:uid="{00000000-0005-0000-0000-000049560000}"/>
    <cellStyle name="_Currency_Summary Valuation Analysis 2" xfId="26152" xr:uid="{00000000-0005-0000-0000-00004A560000}"/>
    <cellStyle name="_Currency_Synergies" xfId="26153" xr:uid="{00000000-0005-0000-0000-00004B560000}"/>
    <cellStyle name="_Currency_Synergies 2" xfId="26154" xr:uid="{00000000-0005-0000-0000-00004C560000}"/>
    <cellStyle name="_Currency_tables RIDER" xfId="26155" xr:uid="{00000000-0005-0000-0000-00004D560000}"/>
    <cellStyle name="_Currency_tables RIDER 2" xfId="26156" xr:uid="{00000000-0005-0000-0000-00004E560000}"/>
    <cellStyle name="_Currency_Tax Equity Structure 072007" xfId="26157" xr:uid="{00000000-0005-0000-0000-00004F560000}"/>
    <cellStyle name="_Currency_Troon Financials 8-1-02" xfId="26158" xr:uid="{00000000-0005-0000-0000-000050560000}"/>
    <cellStyle name="_Currency_Troon Financials 8-1-02 2" xfId="26159" xr:uid="{00000000-0005-0000-0000-000051560000}"/>
    <cellStyle name="_Currency_Troon_EBITDA" xfId="26160" xr:uid="{00000000-0005-0000-0000-000052560000}"/>
    <cellStyle name="_Currency_Troon_EBITDA 2" xfId="26161" xr:uid="{00000000-0005-0000-0000-000053560000}"/>
    <cellStyle name="_Currency_TRP Big Model" xfId="26162" xr:uid="{00000000-0005-0000-0000-000054560000}"/>
    <cellStyle name="_Currency_TRP Big Model 2" xfId="26163" xr:uid="{00000000-0005-0000-0000-000055560000}"/>
    <cellStyle name="_Currency_TRP Big Model_1.Inputs" xfId="26164" xr:uid="{00000000-0005-0000-0000-000056560000}"/>
    <cellStyle name="_Currency_TRP Big Model_Copy of G&amp;A_reports_v4" xfId="26165" xr:uid="{00000000-0005-0000-0000-000057560000}"/>
    <cellStyle name="_Currency_TRP Big Model_Copy of Vento III v27i P50 1st" xfId="26166" xr:uid="{00000000-0005-0000-0000-000058560000}"/>
    <cellStyle name="_Currency_TRP Big Model_Vento III v17i (8.9% Haircut, 60% Tax)" xfId="26167" xr:uid="{00000000-0005-0000-0000-000059560000}"/>
    <cellStyle name="_Currency_TRP Big Model_Vento III v22i (Haircut, 6Y CF, 76% tax)" xfId="26168" xr:uid="{00000000-0005-0000-0000-00005A560000}"/>
    <cellStyle name="_Currency_TRP Big Model_Vento III v28g Base" xfId="26169" xr:uid="{00000000-0005-0000-0000-00005B560000}"/>
    <cellStyle name="_Currency_TRP Big Model_Vento III v28k JPMyyy" xfId="26170" xr:uid="{00000000-0005-0000-0000-00005C560000}"/>
    <cellStyle name="_Currency_Twin Groves II" xfId="26171" xr:uid="{00000000-0005-0000-0000-00005D560000}"/>
    <cellStyle name="_Currency_Valuation Overview - June 2001" xfId="26172" xr:uid="{00000000-0005-0000-0000-00005E560000}"/>
    <cellStyle name="_Currency_Valuation Overview - June 2001 2" xfId="26173" xr:uid="{00000000-0005-0000-0000-00005F560000}"/>
    <cellStyle name="_Currency_Valuation_Troon dpak 8-5-02 v3" xfId="26174" xr:uid="{00000000-0005-0000-0000-000060560000}"/>
    <cellStyle name="_Currency_Valuation_Troon dpak 8-5-02 v3 2" xfId="26175" xr:uid="{00000000-0005-0000-0000-000061560000}"/>
    <cellStyle name="_Currency_VMS Breakdown" xfId="26176" xr:uid="{00000000-0005-0000-0000-000062560000}"/>
    <cellStyle name="_Currency_VMS Breakdown 2" xfId="26177" xr:uid="{00000000-0005-0000-0000-000063560000}"/>
    <cellStyle name="_Currency_VMS Breakdown_2007 Deloitte Models 082307" xfId="26178" xr:uid="{00000000-0005-0000-0000-000064560000}"/>
    <cellStyle name="_Currency_VMS Breakdown_2007 Vento II 081707 v3" xfId="26179" xr:uid="{00000000-0005-0000-0000-000065560000}"/>
    <cellStyle name="_Currency_VMS Breakdown_Darlington We Energy Bid Model 112807" xfId="26180" xr:uid="{00000000-0005-0000-0000-000066560000}"/>
    <cellStyle name="_Currency_VMS Breakdown_Depr Federal" xfId="26181" xr:uid="{00000000-0005-0000-0000-000067560000}"/>
    <cellStyle name="_Currency_VMS Breakdown_Depr Federal-2008" xfId="26182" xr:uid="{00000000-0005-0000-0000-000068560000}"/>
    <cellStyle name="_Currency_VMS Breakdown_Draft Model 081707" xfId="26183" xr:uid="{00000000-0005-0000-0000-000069560000}"/>
    <cellStyle name="_Currency_VMS Breakdown_OpEx Sheet" xfId="26184" xr:uid="{00000000-0005-0000-0000-00006A560000}"/>
    <cellStyle name="_Currency_VMS Breakdown_Pioneer Prairie 082107_edp" xfId="26185" xr:uid="{00000000-0005-0000-0000-00006B560000}"/>
    <cellStyle name="_Currency_VMS Breakdown_Post Oak" xfId="26186" xr:uid="{00000000-0005-0000-0000-00006C560000}"/>
    <cellStyle name="_Currency_VMS Breakdown_Post Oak 2" xfId="26187" xr:uid="{00000000-0005-0000-0000-00006D560000}"/>
    <cellStyle name="_Currency_VMS Breakdown_Prairie Star" xfId="26188" xr:uid="{00000000-0005-0000-0000-00006E560000}"/>
    <cellStyle name="_Currency_VMS Breakdown_Prairie Star 2" xfId="26189" xr:uid="{00000000-0005-0000-0000-00006F560000}"/>
    <cellStyle name="_Currency_VMS Breakdown_Tax Equity Structure 072007" xfId="26190" xr:uid="{00000000-0005-0000-0000-000070560000}"/>
    <cellStyle name="_Currency_VMS Breakdown_Twin Groves II" xfId="26191" xr:uid="{00000000-0005-0000-0000-000071560000}"/>
    <cellStyle name="_Currency_VMS Breakdown_Twin Groves II 2" xfId="26192" xr:uid="{00000000-0005-0000-0000-000072560000}"/>
    <cellStyle name="_Currency_wacc bb final" xfId="26193" xr:uid="{00000000-0005-0000-0000-000073560000}"/>
    <cellStyle name="_Currency_wacc bb final_041202 - Preusse Valuation Model - FC IV - V09" xfId="26194" xr:uid="{00000000-0005-0000-0000-000074560000}"/>
    <cellStyle name="_Currency_wacc bb final_Rodenstock DCF2" xfId="26195" xr:uid="{00000000-0005-0000-0000-000075560000}"/>
    <cellStyle name="_Currency_xratio - historical mkt val" xfId="26196" xr:uid="{00000000-0005-0000-0000-000076560000}"/>
    <cellStyle name="_Currency_xratio - historical mkt val 2" xfId="26197" xr:uid="{00000000-0005-0000-0000-000077560000}"/>
    <cellStyle name="_CurrencySpace" xfId="26198" xr:uid="{00000000-0005-0000-0000-000078560000}"/>
    <cellStyle name="_CurrencySpace 2" xfId="26199" xr:uid="{00000000-0005-0000-0000-000079560000}"/>
    <cellStyle name="_CurrencySpace 2 2" xfId="26200" xr:uid="{00000000-0005-0000-0000-00007A560000}"/>
    <cellStyle name="_CurrencySpace 3" xfId="26201" xr:uid="{00000000-0005-0000-0000-00007B560000}"/>
    <cellStyle name="_CurrencySpace 3 2" xfId="26202" xr:uid="{00000000-0005-0000-0000-00007C560000}"/>
    <cellStyle name="_CurrencySpace 4" xfId="26203" xr:uid="{00000000-0005-0000-0000-00007D560000}"/>
    <cellStyle name="_CurrencySpace 4 2" xfId="26204" xr:uid="{00000000-0005-0000-0000-00007E560000}"/>
    <cellStyle name="_CurrencySpace 5" xfId="26205" xr:uid="{00000000-0005-0000-0000-00007F560000}"/>
    <cellStyle name="_CurrencySpace 5 2" xfId="26206" xr:uid="{00000000-0005-0000-0000-000080560000}"/>
    <cellStyle name="_CurrencySpace 6" xfId="26207" xr:uid="{00000000-0005-0000-0000-000081560000}"/>
    <cellStyle name="_CurrencySpace__50_50" xfId="26208" xr:uid="{00000000-0005-0000-0000-000082560000}"/>
    <cellStyle name="_CurrencySpace_01 Fig Tech CSC 1Q03" xfId="26209" xr:uid="{00000000-0005-0000-0000-000083560000}"/>
    <cellStyle name="_CurrencySpace_01 Fig Tech CSC 1Q03 2" xfId="26210" xr:uid="{00000000-0005-0000-0000-000084560000}"/>
    <cellStyle name="_CurrencySpace_01 Financial Model" xfId="26211" xr:uid="{00000000-0005-0000-0000-000085560000}"/>
    <cellStyle name="_CurrencySpace_01 Financial Model 2" xfId="26212" xr:uid="{00000000-0005-0000-0000-000086560000}"/>
    <cellStyle name="_CurrencySpace_02 financial projections for nestle" xfId="26213" xr:uid="{00000000-0005-0000-0000-000087560000}"/>
    <cellStyle name="_CurrencySpace_02 Financials" xfId="26214" xr:uid="{00000000-0005-0000-0000-000088560000}"/>
    <cellStyle name="_CurrencySpace_02 Financials 2" xfId="26215" xr:uid="{00000000-0005-0000-0000-000089560000}"/>
    <cellStyle name="_CurrencySpace_02 Potential Partner Ability to Pay Analysis2" xfId="26216" xr:uid="{00000000-0005-0000-0000-00008A560000}"/>
    <cellStyle name="_CurrencySpace_02 Quick Model_PQ Corporation" xfId="26217" xr:uid="{00000000-0005-0000-0000-00008B560000}"/>
    <cellStyle name="_CurrencySpace_02 Quick Model_PQ Corporation 2" xfId="26218" xr:uid="{00000000-0005-0000-0000-00008C560000}"/>
    <cellStyle name="_CurrencySpace_03 Aventine DCF" xfId="26219" xr:uid="{00000000-0005-0000-0000-00008D560000}"/>
    <cellStyle name="_CurrencySpace_03 lbo model - healthsouth" xfId="26220" xr:uid="{00000000-0005-0000-0000-00008E560000}"/>
    <cellStyle name="_CurrencySpace_03 lbo model - healthsouth 2" xfId="26221" xr:uid="{00000000-0005-0000-0000-00008F560000}"/>
    <cellStyle name="_CurrencySpace_04 Financials" xfId="26222" xr:uid="{00000000-0005-0000-0000-000090560000}"/>
    <cellStyle name="_CurrencySpace_04 Financials 2" xfId="26223" xr:uid="{00000000-0005-0000-0000-000091560000}"/>
    <cellStyle name="_CurrencySpace_10 Numico Model_AcquisitionDisposal" xfId="26224" xr:uid="{00000000-0005-0000-0000-000092560000}"/>
    <cellStyle name="_CurrencySpace_10 Numico Model_AcquisitionDisposal 2" xfId="26225" xr:uid="{00000000-0005-0000-0000-000093560000}"/>
    <cellStyle name="_CurrencySpace_12 Merger Plans" xfId="26226" xr:uid="{00000000-0005-0000-0000-000094560000}"/>
    <cellStyle name="_CurrencySpace_12 Merger Plans 2" xfId="26227" xr:uid="{00000000-0005-0000-0000-000095560000}"/>
    <cellStyle name="_CurrencySpace_2007 Deloitte Models 082307" xfId="26228" xr:uid="{00000000-0005-0000-0000-000096560000}"/>
    <cellStyle name="_CurrencySpace_2007 Vento II 081707 v3" xfId="26229" xr:uid="{00000000-0005-0000-0000-000097560000}"/>
    <cellStyle name="_CurrencySpace_accretion dilution analysis" xfId="26230" xr:uid="{00000000-0005-0000-0000-000098560000}"/>
    <cellStyle name="_CurrencySpace_accretion dilution analysis 2" xfId="26231" xr:uid="{00000000-0005-0000-0000-000099560000}"/>
    <cellStyle name="_CurrencySpace_Acquisition Ops 3" xfId="26232" xr:uid="{00000000-0005-0000-0000-00009A560000}"/>
    <cellStyle name="_CurrencySpace_Acquisition Ops 3 2" xfId="26233" xr:uid="{00000000-0005-0000-0000-00009B560000}"/>
    <cellStyle name="_CurrencySpace_Altona Capital Budget 8-3-07" xfId="26234" xr:uid="{00000000-0005-0000-0000-00009C560000}"/>
    <cellStyle name="_CurrencySpace_Altona Capital Budget 8-3-07 2" xfId="26235" xr:uid="{00000000-0005-0000-0000-00009D560000}"/>
    <cellStyle name="_CurrencySpace_Ashtabula II 120 MW (Standard Model) 3-23-09" xfId="26236" xr:uid="{00000000-0005-0000-0000-00009E560000}"/>
    <cellStyle name="_CurrencySpace_avp" xfId="26237" xr:uid="{00000000-0005-0000-0000-00009F560000}"/>
    <cellStyle name="_CurrencySpace_avp 10.31.05" xfId="26238" xr:uid="{00000000-0005-0000-0000-0000A0560000}"/>
    <cellStyle name="_CurrencySpace_avp 10.31.05 2" xfId="26239" xr:uid="{00000000-0005-0000-0000-0000A1560000}"/>
    <cellStyle name="_CurrencySpace_avp 2" xfId="26240" xr:uid="{00000000-0005-0000-0000-0000A2560000}"/>
    <cellStyle name="_CurrencySpace_AVP_Modeling Mick" xfId="26241" xr:uid="{00000000-0005-0000-0000-0000A3560000}"/>
    <cellStyle name="_CurrencySpace_AVP_Modeling Mick 2" xfId="26242" xr:uid="{00000000-0005-0000-0000-0000A4560000}"/>
    <cellStyle name="_CurrencySpace_avp_Palm Model 10_05" xfId="26243" xr:uid="{00000000-0005-0000-0000-0000A5560000}"/>
    <cellStyle name="_CurrencySpace_avp_Palm Model 10_05 2" xfId="26244" xr:uid="{00000000-0005-0000-0000-0000A6560000}"/>
    <cellStyle name="_CurrencySpace_Book1" xfId="26245" xr:uid="{00000000-0005-0000-0000-0000A7560000}"/>
    <cellStyle name="_CurrencySpace_Book1 2" xfId="26246" xr:uid="{00000000-0005-0000-0000-0000A8560000}"/>
    <cellStyle name="_CurrencySpace_Book1_Merger Plan 2-10-04 GSIBDv3" xfId="26247" xr:uid="{00000000-0005-0000-0000-0000A9560000}"/>
    <cellStyle name="_CurrencySpace_Book1_Merger Plan 2-10-04 GSIBDv3 2" xfId="26248" xr:uid="{00000000-0005-0000-0000-0000AA560000}"/>
    <cellStyle name="_CurrencySpace_Book2" xfId="26249" xr:uid="{00000000-0005-0000-0000-0000AB560000}"/>
    <cellStyle name="_CurrencySpace_Book2 2" xfId="26250" xr:uid="{00000000-0005-0000-0000-0000AC560000}"/>
    <cellStyle name="_CurrencySpace_buyer_analysis" xfId="26251" xr:uid="{00000000-0005-0000-0000-0000AD560000}"/>
    <cellStyle name="_CurrencySpace_buyer_analysis 2" xfId="26252" xr:uid="{00000000-0005-0000-0000-0000AE560000}"/>
    <cellStyle name="_CurrencySpace_com_ic_universe_6" xfId="26253" xr:uid="{00000000-0005-0000-0000-0000AF560000}"/>
    <cellStyle name="_CurrencySpace_com_ic_universe_6 2" xfId="26254" xr:uid="{00000000-0005-0000-0000-0000B0560000}"/>
    <cellStyle name="_CurrencySpace_Comparative Balance Sheets" xfId="26255" xr:uid="{00000000-0005-0000-0000-0000B1560000}"/>
    <cellStyle name="_CurrencySpace_Comparative Balance Sheets 2" xfId="26256" xr:uid="{00000000-0005-0000-0000-0000B2560000}"/>
    <cellStyle name="_CurrencySpace_CSC Update_Status of Companies_11_19" xfId="26257" xr:uid="{00000000-0005-0000-0000-0000B3560000}"/>
    <cellStyle name="_CurrencySpace_CSC Update_Status of Companies_11_19 2" xfId="26258" xr:uid="{00000000-0005-0000-0000-0000B4560000}"/>
    <cellStyle name="_CurrencySpace_CSC with WACC" xfId="26259" xr:uid="{00000000-0005-0000-0000-0000B5560000}"/>
    <cellStyle name="_CurrencySpace_CSC with WACC 2" xfId="26260" xr:uid="{00000000-0005-0000-0000-0000B6560000}"/>
    <cellStyle name="_CurrencySpace_CSC_Palm_Sum_of_Parts_4_20_01" xfId="26261" xr:uid="{00000000-0005-0000-0000-0000B7560000}"/>
    <cellStyle name="_CurrencySpace_CSC_Palm_Sum_of_Parts_5_23_01a" xfId="26262" xr:uid="{00000000-0005-0000-0000-0000B8560000}"/>
    <cellStyle name="_CurrencySpace_csc_parfum_19062001" xfId="26263" xr:uid="{00000000-0005-0000-0000-0000B9560000}"/>
    <cellStyle name="_CurrencySpace_csc_parfum_19062001 2" xfId="26264" xr:uid="{00000000-0005-0000-0000-0000BA560000}"/>
    <cellStyle name="_CurrencySpace_Darlington We Energy Bid Model 112807" xfId="26265" xr:uid="{00000000-0005-0000-0000-0000BB560000}"/>
    <cellStyle name="_CurrencySpace_dcf" xfId="26266" xr:uid="{00000000-0005-0000-0000-0000BC560000}"/>
    <cellStyle name="_CurrencySpace_dcf 2" xfId="26267" xr:uid="{00000000-0005-0000-0000-0000BD560000}"/>
    <cellStyle name="_CurrencySpace_DCF Analysis" xfId="26268" xr:uid="{00000000-0005-0000-0000-0000BE560000}"/>
    <cellStyle name="_CurrencySpace_DCF Analysis 2" xfId="26269" xr:uid="{00000000-0005-0000-0000-0000BF560000}"/>
    <cellStyle name="_CurrencySpace_Depr Federal" xfId="26270" xr:uid="{00000000-0005-0000-0000-0000C0560000}"/>
    <cellStyle name="_CurrencySpace_Depr Federal-2008" xfId="26271" xr:uid="{00000000-0005-0000-0000-0000C1560000}"/>
    <cellStyle name="_CurrencySpace_Description " xfId="26272" xr:uid="{00000000-0005-0000-0000-0000C2560000}"/>
    <cellStyle name="_CurrencySpace_Draft Model 081707" xfId="26273" xr:uid="{00000000-0005-0000-0000-0000C3560000}"/>
    <cellStyle name="_CurrencySpace_Eagle Ridge Cash Flow 01-10-02_GS" xfId="26274" xr:uid="{00000000-0005-0000-0000-0000C4560000}"/>
    <cellStyle name="_CurrencySpace_Eagle Ridge Cash Flow 01-10-02_GS 2" xfId="26275" xr:uid="{00000000-0005-0000-0000-0000C5560000}"/>
    <cellStyle name="_CurrencySpace_EPS impact with different financing scenarios (2)" xfId="26276" xr:uid="{00000000-0005-0000-0000-0000C6560000}"/>
    <cellStyle name="_CurrencySpace_EPS impact with different financing scenarios (2) 2" xfId="26277" xr:uid="{00000000-0005-0000-0000-0000C7560000}"/>
    <cellStyle name="_CurrencySpace_Final Canadian Bank Comp (sent to IBD)FORM" xfId="26278" xr:uid="{00000000-0005-0000-0000-0000C8560000}"/>
    <cellStyle name="_CurrencySpace_Final Canadian Bank Comp (sent to IBD)FORM 2" xfId="26279" xr:uid="{00000000-0005-0000-0000-0000C9560000}"/>
    <cellStyle name="_CurrencySpace_Football Field" xfId="26280" xr:uid="{00000000-0005-0000-0000-0000CA560000}"/>
    <cellStyle name="_CurrencySpace_Football Field 2" xfId="26281" xr:uid="{00000000-0005-0000-0000-0000CB560000}"/>
    <cellStyle name="_CurrencySpace_G&amp;A_reports" xfId="26282" xr:uid="{00000000-0005-0000-0000-0000CC560000}"/>
    <cellStyle name="_CurrencySpace_GNC integrated_standalone102" xfId="26283" xr:uid="{00000000-0005-0000-0000-0000CD560000}"/>
    <cellStyle name="_CurrencySpace_GNC integrated_standalone102 2" xfId="26284" xr:uid="{00000000-0005-0000-0000-0000CE560000}"/>
    <cellStyle name="_CurrencySpace_HealthSouth LBO Cases 14" xfId="26285" xr:uid="{00000000-0005-0000-0000-0000CF560000}"/>
    <cellStyle name="_CurrencySpace_HealthSouth LBO Cases 14 2" xfId="26286" xr:uid="{00000000-0005-0000-0000-0000D0560000}"/>
    <cellStyle name="_CurrencySpace_HealthSouth LBO Cases 23 revised" xfId="26287" xr:uid="{00000000-0005-0000-0000-0000D1560000}"/>
    <cellStyle name="_CurrencySpace_HealthSouth LBO Cases 23 revised 2" xfId="26288" xr:uid="{00000000-0005-0000-0000-0000D2560000}"/>
    <cellStyle name="_CurrencySpace_Hook_MergerPlan_2003_Feb11" xfId="26289" xr:uid="{00000000-0005-0000-0000-0000D3560000}"/>
    <cellStyle name="_CurrencySpace_Hook_MergerPlan_2003_Feb11 2" xfId="26290" xr:uid="{00000000-0005-0000-0000-0000D4560000}"/>
    <cellStyle name="_CurrencySpace_IBES_EPS_Estimates" xfId="26291" xr:uid="{00000000-0005-0000-0000-0000D5560000}"/>
    <cellStyle name="_CurrencySpace_IBES_EPS_Estimates 2" xfId="26292" xr:uid="{00000000-0005-0000-0000-0000D6560000}"/>
    <cellStyle name="_CurrencySpace_IMS EPS Impact 15_new projections" xfId="26293" xr:uid="{00000000-0005-0000-0000-0000D7560000}"/>
    <cellStyle name="_CurrencySpace_IMS EPS Impact 15_new projections 2" xfId="26294" xr:uid="{00000000-0005-0000-0000-0000D8560000}"/>
    <cellStyle name="_CurrencySpace_LBO Analysis Summary" xfId="26295" xr:uid="{00000000-0005-0000-0000-0000D9560000}"/>
    <cellStyle name="_CurrencySpace_LBO Analysis Summary - Template" xfId="26296" xr:uid="{00000000-0005-0000-0000-0000DA560000}"/>
    <cellStyle name="_CurrencySpace_LBO Analysis Summary - Template 2" xfId="26297" xr:uid="{00000000-0005-0000-0000-0000DB560000}"/>
    <cellStyle name="_CurrencySpace_LBO Analysis Summary 2" xfId="26298" xr:uid="{00000000-0005-0000-0000-0000DC560000}"/>
    <cellStyle name="_CurrencySpace_LBO Model v3" xfId="26299" xr:uid="{00000000-0005-0000-0000-0000DD560000}"/>
    <cellStyle name="_CurrencySpace_LBO SF" xfId="26300" xr:uid="{00000000-0005-0000-0000-0000DE560000}"/>
    <cellStyle name="_CurrencySpace_LBO SF 2" xfId="26301" xr:uid="{00000000-0005-0000-0000-0000DF560000}"/>
    <cellStyle name="_CurrencySpace_LBO SF Model Output - Template" xfId="26302" xr:uid="{00000000-0005-0000-0000-0000E0560000}"/>
    <cellStyle name="_CurrencySpace_LBO SF Model Output - Template 2" xfId="26303" xr:uid="{00000000-0005-0000-0000-0000E1560000}"/>
    <cellStyle name="_CurrencySpace_lbo_short_form" xfId="26304" xr:uid="{00000000-0005-0000-0000-0000E2560000}"/>
    <cellStyle name="_CurrencySpace_lbo_short_form 2" xfId="26305" xr:uid="{00000000-0005-0000-0000-0000E3560000}"/>
    <cellStyle name="_CurrencySpace_Liberty+IE+Model++September+2008" xfId="26306" xr:uid="{00000000-0005-0000-0000-0000E4560000}"/>
    <cellStyle name="_CurrencySpace_Master_Telecom_Equipment_CSCb" xfId="26307" xr:uid="{00000000-0005-0000-0000-0000E5560000}"/>
    <cellStyle name="_CurrencySpace_Master_Telecom_Equipment_CSCb 2" xfId="26308" xr:uid="{00000000-0005-0000-0000-0000E6560000}"/>
    <cellStyle name="_CurrencySpace_MasterDatabase_Oct_07_v2" xfId="26309" xr:uid="{00000000-0005-0000-0000-0000E7560000}"/>
    <cellStyle name="_CurrencySpace_MasterDatabase_Sept_07_v2" xfId="26310" xr:uid="{00000000-0005-0000-0000-0000E8560000}"/>
    <cellStyle name="_CurrencySpace_MasterDatabase_Sept_07_v3" xfId="26311" xr:uid="{00000000-0005-0000-0000-0000E9560000}"/>
    <cellStyle name="_CurrencySpace_Merger Model - Exec" xfId="26312" xr:uid="{00000000-0005-0000-0000-0000EA560000}"/>
    <cellStyle name="_CurrencySpace_Merger Model - Exec 2" xfId="26313" xr:uid="{00000000-0005-0000-0000-0000EB560000}"/>
    <cellStyle name="_CurrencySpace_merger plans" xfId="26314" xr:uid="{00000000-0005-0000-0000-0000EC560000}"/>
    <cellStyle name="_CurrencySpace_merger plans 2" xfId="26315" xr:uid="{00000000-0005-0000-0000-0000ED560000}"/>
    <cellStyle name="_CurrencySpace_monet2.4" xfId="26316" xr:uid="{00000000-0005-0000-0000-0000EE560000}"/>
    <cellStyle name="_CurrencySpace_monet2.4_temp" xfId="26317" xr:uid="{00000000-0005-0000-0000-0000EF560000}"/>
    <cellStyle name="_CurrencySpace_monet2.8" xfId="26318" xr:uid="{00000000-0005-0000-0000-0000F0560000}"/>
    <cellStyle name="_CurrencySpace_Monthly Horizon-Project Projections-Rev4" xfId="26319" xr:uid="{00000000-0005-0000-0000-0000F1560000}"/>
    <cellStyle name="_CurrencySpace_Monthly Horizon-Project Projections-Rev4 (25 yr life)JPM" xfId="26320" xr:uid="{00000000-0005-0000-0000-0000F2560000}"/>
    <cellStyle name="_CurrencySpace_MotLion Projections may" xfId="26321" xr:uid="{00000000-0005-0000-0000-0000F3560000}"/>
    <cellStyle name="_CurrencySpace_MotLion Projections may 2" xfId="26322" xr:uid="{00000000-0005-0000-0000-0000F4560000}"/>
    <cellStyle name="_CurrencySpace_NDC Credit Comps from Drenusha" xfId="26323" xr:uid="{00000000-0005-0000-0000-0000F5560000}"/>
    <cellStyle name="_CurrencySpace_NDC Credit Comps from Drenusha 2" xfId="26324" xr:uid="{00000000-0005-0000-0000-0000F6560000}"/>
    <cellStyle name="_CurrencySpace_Nexfor Valuation Model_9_26_2001" xfId="26325" xr:uid="{00000000-0005-0000-0000-0000F7560000}"/>
    <cellStyle name="_CurrencySpace_Nexfor Valuation Model_9_26_2001 2" xfId="26326" xr:uid="{00000000-0005-0000-0000-0000F8560000}"/>
    <cellStyle name="_CurrencySpace_Numico_LBO 08" xfId="26327" xr:uid="{00000000-0005-0000-0000-0000F9560000}"/>
    <cellStyle name="_CurrencySpace_Numico_LBO 08 2" xfId="26328" xr:uid="{00000000-0005-0000-0000-0000FA560000}"/>
    <cellStyle name="_CurrencySpace_Numico-Nestle Model-26 February 2002 2b" xfId="26329" xr:uid="{00000000-0005-0000-0000-0000FB560000}"/>
    <cellStyle name="_CurrencySpace_Numico-Nestle Model-26 February 2002 2b 2" xfId="26330" xr:uid="{00000000-0005-0000-0000-0000FC560000}"/>
    <cellStyle name="_CurrencySpace_Old Financials_200804" xfId="26331" xr:uid="{00000000-0005-0000-0000-0000FD560000}"/>
    <cellStyle name="_CurrencySpace_Old Life CSC" xfId="26332" xr:uid="{00000000-0005-0000-0000-0000FE560000}"/>
    <cellStyle name="_CurrencySpace_Old Life CSC 2" xfId="26333" xr:uid="{00000000-0005-0000-0000-0000FF560000}"/>
    <cellStyle name="_CurrencySpace_OpEx Sheet" xfId="26334" xr:uid="{00000000-0005-0000-0000-000000570000}"/>
    <cellStyle name="_CurrencySpace_pace_merger plans" xfId="26335" xr:uid="{00000000-0005-0000-0000-000001570000}"/>
    <cellStyle name="_CurrencySpace_pace_merger plans 2" xfId="26336" xr:uid="{00000000-0005-0000-0000-000002570000}"/>
    <cellStyle name="_CurrencySpace_Palm Model 10_05" xfId="26337" xr:uid="{00000000-0005-0000-0000-000003570000}"/>
    <cellStyle name="_CurrencySpace_Palm Model 10_05 2" xfId="26338" xr:uid="{00000000-0005-0000-0000-000004570000}"/>
    <cellStyle name="_CurrencySpace_Panhandle Value" xfId="26339" xr:uid="{00000000-0005-0000-0000-000005570000}"/>
    <cellStyle name="_CurrencySpace_Panhandle Value 2" xfId="26340" xr:uid="{00000000-0005-0000-0000-000006570000}"/>
    <cellStyle name="_CurrencySpace_pdf file" xfId="26341" xr:uid="{00000000-0005-0000-0000-000007570000}"/>
    <cellStyle name="_CurrencySpace_Pioneer Prairie 082107_edp" xfId="26342" xr:uid="{00000000-0005-0000-0000-000008570000}"/>
    <cellStyle name="_CurrencySpace_PNC_PF_2Q_update" xfId="26343" xr:uid="{00000000-0005-0000-0000-000009570000}"/>
    <cellStyle name="_CurrencySpace_PNC_PF_2Q_update 2" xfId="26344" xr:uid="{00000000-0005-0000-0000-00000A570000}"/>
    <cellStyle name="_CurrencySpace_Portfolio Inputs" xfId="26345" xr:uid="{00000000-0005-0000-0000-00000B570000}"/>
    <cellStyle name="_CurrencySpace_Post Oak" xfId="26346" xr:uid="{00000000-0005-0000-0000-00000C570000}"/>
    <cellStyle name="_CurrencySpace_Potential Strategic Partners" xfId="26347" xr:uid="{00000000-0005-0000-0000-00000D570000}"/>
    <cellStyle name="_CurrencySpace_Potential Strategic Partners 2" xfId="26348" xr:uid="{00000000-0005-0000-0000-00000E570000}"/>
    <cellStyle name="_CurrencySpace_Prairie Star" xfId="26349" xr:uid="{00000000-0005-0000-0000-00000F570000}"/>
    <cellStyle name="_CurrencySpace_Projections Difference" xfId="26350" xr:uid="{00000000-0005-0000-0000-000010570000}"/>
    <cellStyle name="_CurrencySpace_Projections Difference 2" xfId="26351" xr:uid="{00000000-0005-0000-0000-000011570000}"/>
    <cellStyle name="_CurrencySpace_PV of Future Stock Price" xfId="26352" xr:uid="{00000000-0005-0000-0000-000012570000}"/>
    <cellStyle name="_CurrencySpace_PV of Future Stock Price 2" xfId="26353" xr:uid="{00000000-0005-0000-0000-000013570000}"/>
    <cellStyle name="_CurrencySpace_QVC LBO Model 2-12-03 v3" xfId="26354" xr:uid="{00000000-0005-0000-0000-000014570000}"/>
    <cellStyle name="_CurrencySpace_QVC LBO Model 2-12-03 v3 2" xfId="26355" xr:uid="{00000000-0005-0000-0000-000015570000}"/>
    <cellStyle name="_CurrencySpace_Samsara Model_20062001" xfId="26356" xr:uid="{00000000-0005-0000-0000-000016570000}"/>
    <cellStyle name="_CurrencySpace_Samsara Model_20062001 2" xfId="26357" xr:uid="{00000000-0005-0000-0000-000017570000}"/>
    <cellStyle name="_CurrencySpace_Samsara Model-DCF Template" xfId="26358" xr:uid="{00000000-0005-0000-0000-000018570000}"/>
    <cellStyle name="_CurrencySpace_Samsara Model-DCF Template 2" xfId="26359" xr:uid="{00000000-0005-0000-0000-000019570000}"/>
    <cellStyle name="_CurrencySpace_Samsara_ppg" xfId="26360" xr:uid="{00000000-0005-0000-0000-00001A570000}"/>
    <cellStyle name="_CurrencySpace_Samsara_ppg 2" xfId="26361" xr:uid="{00000000-0005-0000-0000-00001B570000}"/>
    <cellStyle name="_CurrencySpace_Scenarios" xfId="26362" xr:uid="{00000000-0005-0000-0000-00001C570000}"/>
    <cellStyle name="_CurrencySpace_Scenarios 2" xfId="26363" xr:uid="{00000000-0005-0000-0000-00001D570000}"/>
    <cellStyle name="_CurrencySpace_Split-off Model2" xfId="26364" xr:uid="{00000000-0005-0000-0000-00001E570000}"/>
    <cellStyle name="_CurrencySpace_Split-off Model2 2" xfId="26365" xr:uid="{00000000-0005-0000-0000-00001F570000}"/>
    <cellStyle name="_CurrencySpace_Stallion Analysis_a" xfId="26366" xr:uid="{00000000-0005-0000-0000-000020570000}"/>
    <cellStyle name="_CurrencySpace_Stallion Analysis_a 2" xfId="26367" xr:uid="{00000000-0005-0000-0000-000021570000}"/>
    <cellStyle name="_CurrencySpace_Story II_OpCom_6-26-09" xfId="26368" xr:uid="{00000000-0005-0000-0000-000022570000}"/>
    <cellStyle name="_CurrencySpace_Summary Valuation Analysis" xfId="26369" xr:uid="{00000000-0005-0000-0000-000023570000}"/>
    <cellStyle name="_CurrencySpace_Summary Valuation Analysis 2" xfId="26370" xr:uid="{00000000-0005-0000-0000-000024570000}"/>
    <cellStyle name="_CurrencySpace_Synergies" xfId="26371" xr:uid="{00000000-0005-0000-0000-000025570000}"/>
    <cellStyle name="_CurrencySpace_Synergies 2" xfId="26372" xr:uid="{00000000-0005-0000-0000-000026570000}"/>
    <cellStyle name="_CurrencySpace_tables RIDER" xfId="26373" xr:uid="{00000000-0005-0000-0000-000027570000}"/>
    <cellStyle name="_CurrencySpace_tables RIDER 2" xfId="26374" xr:uid="{00000000-0005-0000-0000-000028570000}"/>
    <cellStyle name="_CurrencySpace_Tax Equity Structure 072007" xfId="26375" xr:uid="{00000000-0005-0000-0000-000029570000}"/>
    <cellStyle name="_CurrencySpace_Troon Financials 8-1-02" xfId="26376" xr:uid="{00000000-0005-0000-0000-00002A570000}"/>
    <cellStyle name="_CurrencySpace_Troon Financials 8-1-02 2" xfId="26377" xr:uid="{00000000-0005-0000-0000-00002B570000}"/>
    <cellStyle name="_CurrencySpace_Troon_EBITDA" xfId="26378" xr:uid="{00000000-0005-0000-0000-00002C570000}"/>
    <cellStyle name="_CurrencySpace_Troon_EBITDA 2" xfId="26379" xr:uid="{00000000-0005-0000-0000-00002D570000}"/>
    <cellStyle name="_CurrencySpace_Twin Groves II" xfId="26380" xr:uid="{00000000-0005-0000-0000-00002E570000}"/>
    <cellStyle name="_CurrencySpace_Valuation Overview - June 2001" xfId="26381" xr:uid="{00000000-0005-0000-0000-00002F570000}"/>
    <cellStyle name="_CurrencySpace_Valuation Overview - June 2001 2" xfId="26382" xr:uid="{00000000-0005-0000-0000-000030570000}"/>
    <cellStyle name="_CurrencySpace_Valuation_Troon dpak 8-5-02 v3" xfId="26383" xr:uid="{00000000-0005-0000-0000-000031570000}"/>
    <cellStyle name="_CurrencySpace_Valuation_Troon dpak 8-5-02 v3 2" xfId="26384" xr:uid="{00000000-0005-0000-0000-000032570000}"/>
    <cellStyle name="_CurrencySpace_VMS Breakdown" xfId="26385" xr:uid="{00000000-0005-0000-0000-000033570000}"/>
    <cellStyle name="_CurrencySpace_VMS Breakdown 2" xfId="26386" xr:uid="{00000000-0005-0000-0000-000034570000}"/>
    <cellStyle name="_Current Value Case - DCF 5-25_db" xfId="26387" xr:uid="{00000000-0005-0000-0000-000035570000}"/>
    <cellStyle name="_Current Value Case - DCF 5-25_db_1.Inputs" xfId="26388" xr:uid="{00000000-0005-0000-0000-000036570000}"/>
    <cellStyle name="_Current Value Case - DCF 5-25_db_Copy of Vento III v27i P50 1st" xfId="26389" xr:uid="{00000000-0005-0000-0000-000037570000}"/>
    <cellStyle name="_Current Value Case - DCF 5-25_db_G&amp;A_reports" xfId="26390" xr:uid="{00000000-0005-0000-0000-000038570000}"/>
    <cellStyle name="_Current Value Case - DCF 5-25_db_Vento III v17i (8.9% Haircut, 60% Tax)" xfId="26391" xr:uid="{00000000-0005-0000-0000-000039570000}"/>
    <cellStyle name="_Current Value Case - DCF 5-25_db_Vento III v22i (Haircut, 6Y CF, 76% tax)" xfId="26392" xr:uid="{00000000-0005-0000-0000-00003A570000}"/>
    <cellStyle name="_Current Value Case - DCF 5-25_db_Vento III v28g Base" xfId="26393" xr:uid="{00000000-0005-0000-0000-00003B570000}"/>
    <cellStyle name="_Current Value Case - DCF 5-25_db_Vento III v28k JPMyyy" xfId="26394" xr:uid="{00000000-0005-0000-0000-00003C570000}"/>
    <cellStyle name="_Curve check" xfId="26395" xr:uid="{00000000-0005-0000-0000-00003D570000}"/>
    <cellStyle name="_Curve check 2" xfId="26396" xr:uid="{00000000-0005-0000-0000-00003E570000}"/>
    <cellStyle name="_Curve check_Cherokee 2010 - 2014 Budget Forecast" xfId="26397" xr:uid="{00000000-0005-0000-0000-00003F570000}"/>
    <cellStyle name="_Curves" xfId="26398" xr:uid="{00000000-0005-0000-0000-000040570000}"/>
    <cellStyle name="_Curves 2" xfId="26399" xr:uid="{00000000-0005-0000-0000-000041570000}"/>
    <cellStyle name="_Curves_080716" xfId="26400" xr:uid="{00000000-0005-0000-0000-000042570000}"/>
    <cellStyle name="_Curves_Cherokee 2010 - 2014 Budget Forecast" xfId="26401" xr:uid="{00000000-0005-0000-0000-000043570000}"/>
    <cellStyle name="_DAEC - O&amp;M Inputs - rev 03.19.10" xfId="26402" xr:uid="{00000000-0005-0000-0000-000044570000}"/>
    <cellStyle name="_Dale_QuickModel" xfId="26403" xr:uid="{00000000-0005-0000-0000-000045570000}"/>
    <cellStyle name="_Dale_QuickModel 2" xfId="26404" xr:uid="{00000000-0005-0000-0000-000046570000}"/>
    <cellStyle name="_Dale_QuickModel 2 2" xfId="26405" xr:uid="{00000000-0005-0000-0000-000047570000}"/>
    <cellStyle name="_Dale_QuickModel 3" xfId="26406" xr:uid="{00000000-0005-0000-0000-000048570000}"/>
    <cellStyle name="_Dale_QuickModel 4" xfId="26407" xr:uid="{00000000-0005-0000-0000-000049570000}"/>
    <cellStyle name="_Dale_QuickModel 4 2" xfId="26408" xr:uid="{00000000-0005-0000-0000-00004A570000}"/>
    <cellStyle name="_Dale_QuickModel 4 3" xfId="26409" xr:uid="{00000000-0005-0000-0000-00004B570000}"/>
    <cellStyle name="_Dale_QuickModel_Genesis_Bridge_Tab" xfId="26410" xr:uid="{00000000-0005-0000-0000-00004C570000}"/>
    <cellStyle name="_Dale_QuickModel_HWBA UM NPV  IRR Analysis finance at cost share may 2011" xfId="26411" xr:uid="{00000000-0005-0000-0000-00004D570000}"/>
    <cellStyle name="_Dale_QuickModel_ToD" xfId="26412" xr:uid="{00000000-0005-0000-0000-00004E570000}"/>
    <cellStyle name="_Dale_QuickModel_ToD 2" xfId="26413" xr:uid="{00000000-0005-0000-0000-00004F570000}"/>
    <cellStyle name="_Dale_QuickModel_ToD 3" xfId="26414" xr:uid="{00000000-0005-0000-0000-000050570000}"/>
    <cellStyle name="_Data" xfId="26415" xr:uid="{00000000-0005-0000-0000-000051570000}"/>
    <cellStyle name="_Data 2" xfId="26416" xr:uid="{00000000-0005-0000-0000-000052570000}"/>
    <cellStyle name="_Data_1.Inputs" xfId="26417" xr:uid="{00000000-0005-0000-0000-000053570000}"/>
    <cellStyle name="_Data_BeechR Pivot Table 12.2.09" xfId="26418" xr:uid="{00000000-0005-0000-0000-000054570000}"/>
    <cellStyle name="_Data_BeechR Pivot Table 12.2.09 2" xfId="26419" xr:uid="{00000000-0005-0000-0000-000055570000}"/>
    <cellStyle name="_Data_Copy of G&amp;A_reports_v4" xfId="26420" xr:uid="{00000000-0005-0000-0000-000056570000}"/>
    <cellStyle name="_Data_Copy of Vento III v27i P50 1st" xfId="26421" xr:uid="{00000000-0005-0000-0000-000057570000}"/>
    <cellStyle name="_Data_SEEC_XiNing_040507_loan_US&amp;PRC GAAP" xfId="26422" xr:uid="{00000000-0005-0000-0000-000058570000}"/>
    <cellStyle name="_Data_Vento III v17i (8.9% Haircut, 60% Tax)" xfId="26423" xr:uid="{00000000-0005-0000-0000-000059570000}"/>
    <cellStyle name="_Data_Vento III v22i (Haircut, 6Y CF, 76% tax)" xfId="26424" xr:uid="{00000000-0005-0000-0000-00005A570000}"/>
    <cellStyle name="_Data_Vento III v28g Base" xfId="26425" xr:uid="{00000000-0005-0000-0000-00005B570000}"/>
    <cellStyle name="_Data_Vento III v28k JPMyyy" xfId="26426" xr:uid="{00000000-0005-0000-0000-00005C570000}"/>
    <cellStyle name="_date" xfId="26427" xr:uid="{00000000-0005-0000-0000-00005D570000}"/>
    <cellStyle name="_debt and cash" xfId="26428" xr:uid="{00000000-0005-0000-0000-00005E570000}"/>
    <cellStyle name="_Debt Service Coverage Ratio Forecast" xfId="317" xr:uid="{00000000-0005-0000-0000-00005F570000}"/>
    <cellStyle name="_Debt Service Coverage Ratio Forecast 2" xfId="318" xr:uid="{00000000-0005-0000-0000-000060570000}"/>
    <cellStyle name="_Debt Service Coverage Ratio Forecast 2 2" xfId="319" xr:uid="{00000000-0005-0000-0000-000061570000}"/>
    <cellStyle name="_Debt Service Coverage Ratio Forecast 3" xfId="320" xr:uid="{00000000-0005-0000-0000-000062570000}"/>
    <cellStyle name="_Debt Service Coverage Ratio Forecast 3 2" xfId="26429" xr:uid="{00000000-0005-0000-0000-000063570000}"/>
    <cellStyle name="_Debt Service Coverage Ratio Forecast 4" xfId="321" xr:uid="{00000000-0005-0000-0000-000064570000}"/>
    <cellStyle name="_Debt Service Coverage Ratio Forecast 4 2" xfId="26430" xr:uid="{00000000-0005-0000-0000-000065570000}"/>
    <cellStyle name="_Debt Service Coverage Ratio Forecast 5" xfId="26431" xr:uid="{00000000-0005-0000-0000-000066570000}"/>
    <cellStyle name="_Debt Service Coverage Ratio Forecast 5 2" xfId="26432" xr:uid="{00000000-0005-0000-0000-000067570000}"/>
    <cellStyle name="_Debt Service Coverage Ratio Forecast 6" xfId="26433" xr:uid="{00000000-0005-0000-0000-000068570000}"/>
    <cellStyle name="_Debt Service Coverage Ratio Forecast_2008 FPL Group Tax Workpapers" xfId="26434" xr:uid="{00000000-0005-0000-0000-000069570000}"/>
    <cellStyle name="_Debt Service Coverage Ratio Forecast_2008 FPL Group Tax Workpapers_Budget Support 2012-09 2013-15 Benefit Programs v5 with NEER Barg Update" xfId="26435" xr:uid="{00000000-0005-0000-0000-00006A570000}"/>
    <cellStyle name="_Debt Service Coverage Ratio Forecast_2008 FPL Group Tax Workpapers_LTD-FAS 112 Summary" xfId="26436" xr:uid="{00000000-0005-0000-0000-00006B570000}"/>
    <cellStyle name="_Debt Service Coverage Ratio Forecast_BASIS ADJ" xfId="26437" xr:uid="{00000000-0005-0000-0000-00006C570000}"/>
    <cellStyle name="_Debt Service Coverage Ratio Forecast_BM Adjustments" xfId="26438" xr:uid="{00000000-0005-0000-0000-00006D570000}"/>
    <cellStyle name="_Debt Service Coverage Ratio Forecast_Callahan" xfId="26439" xr:uid="{00000000-0005-0000-0000-00006E570000}"/>
    <cellStyle name="_Debt Service Coverage Ratio Forecast_Callahan " xfId="26440" xr:uid="{00000000-0005-0000-0000-00006F570000}"/>
    <cellStyle name="_Debt Service Coverage Ratio Forecast_Callahan _1" xfId="26441" xr:uid="{00000000-0005-0000-0000-000070570000}"/>
    <cellStyle name="_Debt Service Coverage Ratio Forecast_Callahan 090813 GM 0 Report" xfId="26442" xr:uid="{00000000-0005-0000-0000-000071570000}"/>
    <cellStyle name="_Debt Service Coverage Ratio Forecast_Callahan 091106 GM 0 Report" xfId="26443" xr:uid="{00000000-0005-0000-0000-000072570000}"/>
    <cellStyle name="_Debt Service Coverage Ratio Forecast_CapRidge_WindBoost_Analysis_090709" xfId="26444" xr:uid="{00000000-0005-0000-0000-000073570000}"/>
    <cellStyle name="_Debt Service Coverage Ratio Forecast_Cherokee 2010 - 2014 Budget Forecast" xfId="26445" xr:uid="{00000000-0005-0000-0000-000074570000}"/>
    <cellStyle name="_Debt Service Coverage Ratio Forecast_Copy of Texas Wind Debt Amortization 11-08" xfId="26446" xr:uid="{00000000-0005-0000-0000-000075570000}"/>
    <cellStyle name="_Debt Service Coverage Ratio Forecast_Debt Service Coverage Ratio-TEXAS WIND Historical  Forecast" xfId="26447" xr:uid="{00000000-0005-0000-0000-000076570000}"/>
    <cellStyle name="_Debt Service Coverage Ratio Forecast_Fees" xfId="26448" xr:uid="{00000000-0005-0000-0000-000077570000}"/>
    <cellStyle name="_Debt Service Coverage Ratio Forecast_FPL Georgia Tax As of October 2010" xfId="26449" xr:uid="{00000000-0005-0000-0000-000078570000}"/>
    <cellStyle name="_Debt Service Coverage Ratio Forecast_FPL Georgia Tax As of October 2010_Summary of 2010 Errors Resolutions with Responses" xfId="26450" xr:uid="{00000000-0005-0000-0000-000079570000}"/>
    <cellStyle name="_Debt Service Coverage Ratio Forecast_Group Prov M11 09" xfId="26451" xr:uid="{00000000-0005-0000-0000-00007A570000}"/>
    <cellStyle name="_Debt Service Coverage Ratio Forecast_Group Prov M11 09 2" xfId="26452" xr:uid="{00000000-0005-0000-0000-00007B570000}"/>
    <cellStyle name="_Debt Service Coverage Ratio Forecast_Group Prov M11 09_March_LTD_Premium" xfId="26453" xr:uid="{00000000-0005-0000-0000-00007C570000}"/>
    <cellStyle name="_Debt Service Coverage Ratio Forecast_Group Prov M11 09_Nov Self Admin LTD Income Premium - CIGNA" xfId="26454" xr:uid="{00000000-0005-0000-0000-00007D570000}"/>
    <cellStyle name="_Debt Service Coverage Ratio Forecast_Group Prov M11 09_Summary Unrounded" xfId="26455" xr:uid="{00000000-0005-0000-0000-00007E570000}"/>
    <cellStyle name="_Debt Service Coverage Ratio Forecast_HH3 WindBoost Analysis (with PTC and REC)" xfId="26456" xr:uid="{00000000-0005-0000-0000-00007F570000}"/>
    <cellStyle name="_Debt Service Coverage Ratio Forecast_Horse Hollow 1 090813 GM 0 Report" xfId="26457" xr:uid="{00000000-0005-0000-0000-000080570000}"/>
    <cellStyle name="_Debt Service Coverage Ratio Forecast_Horse Hollow 1 090911 GM 0 Report" xfId="26458" xr:uid="{00000000-0005-0000-0000-000081570000}"/>
    <cellStyle name="_Debt Service Coverage Ratio Forecast_Inputs" xfId="26459" xr:uid="{00000000-0005-0000-0000-000082570000}"/>
    <cellStyle name="_Debt Service Coverage Ratio Forecast_Inputs 2" xfId="26460" xr:uid="{00000000-0005-0000-0000-000083570000}"/>
    <cellStyle name="_Debt Service Coverage Ratio Forecast_Majestic II 2013 - 2042 Property Tax Forecast est" xfId="26461" xr:uid="{00000000-0005-0000-0000-000084570000}"/>
    <cellStyle name="_Debt Service Coverage Ratio Forecast_March_LTD_Premium" xfId="26462" xr:uid="{00000000-0005-0000-0000-000085570000}"/>
    <cellStyle name="_Debt Service Coverage Ratio Forecast_Nov Self Admin LTD Income Premium - CIGNA" xfId="26463" xr:uid="{00000000-0005-0000-0000-000086570000}"/>
    <cellStyle name="_Debt Service Coverage Ratio Forecast_Summary Unrounded" xfId="26464" xr:uid="{00000000-0005-0000-0000-000087570000}"/>
    <cellStyle name="_Debt Service Coverage Ratio Forecast_Tax" xfId="26465" xr:uid="{00000000-0005-0000-0000-000088570000}"/>
    <cellStyle name="_Debt Service Coverage Ratio Forecast_Wind Adj_091106" xfId="26466" xr:uid="{00000000-0005-0000-0000-000089570000}"/>
    <cellStyle name="_Debt Template" xfId="26467" xr:uid="{00000000-0005-0000-0000-00008A570000}"/>
    <cellStyle name="_Debt Template 2" xfId="26468" xr:uid="{00000000-0005-0000-0000-00008B570000}"/>
    <cellStyle name="_Debt Template 3" xfId="26469" xr:uid="{00000000-0005-0000-0000-00008C570000}"/>
    <cellStyle name="_Debt Template 4" xfId="26470" xr:uid="{00000000-0005-0000-0000-00008D570000}"/>
    <cellStyle name="_Debt Template 5" xfId="26471" xr:uid="{00000000-0005-0000-0000-00008E570000}"/>
    <cellStyle name="_Dec. 2007 Beacon Cashflow " xfId="26472" xr:uid="{00000000-0005-0000-0000-00008F570000}"/>
    <cellStyle name="_Decommissioning - Bluestar - rev 06.15.06a" xfId="26473" xr:uid="{00000000-0005-0000-0000-000090570000}"/>
    <cellStyle name="_Decommissioning - Bluestar - rev 06.15.06a 2" xfId="26474" xr:uid="{00000000-0005-0000-0000-000091570000}"/>
    <cellStyle name="_Decommissioning - Bluestar - rev 06.15.06a 2 2" xfId="26475" xr:uid="{00000000-0005-0000-0000-000092570000}"/>
    <cellStyle name="_Decommissioning - Bluestar - rev 06.15.06a 3" xfId="26476" xr:uid="{00000000-0005-0000-0000-000093570000}"/>
    <cellStyle name="_Decommissioning - Bluestar - rev 06.15.06a 3 2" xfId="26477" xr:uid="{00000000-0005-0000-0000-000094570000}"/>
    <cellStyle name="_Decommissioning - Bluestar - rev 06.15.06a 4" xfId="26478" xr:uid="{00000000-0005-0000-0000-000095570000}"/>
    <cellStyle name="_Decommissioning - Bluestar - rev 06.15.06a 4 2" xfId="26479" xr:uid="{00000000-0005-0000-0000-000096570000}"/>
    <cellStyle name="_Decommissioning - Bluestar - rev 06.15.06a 4 3" xfId="26480" xr:uid="{00000000-0005-0000-0000-000097570000}"/>
    <cellStyle name="_Decommissioning - Bluestar - rev 06.15.06a 5" xfId="26481" xr:uid="{00000000-0005-0000-0000-000098570000}"/>
    <cellStyle name="_Decommissioning - Bluestar - rev 06.15.06a 5 2" xfId="26482" xr:uid="{00000000-0005-0000-0000-000099570000}"/>
    <cellStyle name="_Decommissioning - Bluestar - rev 06.15.06a 6" xfId="26483" xr:uid="{00000000-0005-0000-0000-00009A570000}"/>
    <cellStyle name="_Decommissioning - Bluestar - rev 06.15.06a_Consolidated Summary Living ProForma_2011_DRAFT" xfId="26484" xr:uid="{00000000-0005-0000-0000-00009B570000}"/>
    <cellStyle name="_Decommissioning - Bluestar - rev 06.15.06a_Consolidated Summary Living ProForma_2011_Paste Special" xfId="26485" xr:uid="{00000000-0005-0000-0000-00009C570000}"/>
    <cellStyle name="_Decommissioning - Bluestar - rev 06.15.06a_Copy of South TX GenTie  0.8x Sale12-31-09 COD BASE CASEvBOD" xfId="26486" xr:uid="{00000000-0005-0000-0000-00009D570000}"/>
    <cellStyle name="_Decommissioning - Bluestar - rev 06.15.06a_Genesis_Bridge_Tab" xfId="26487" xr:uid="{00000000-0005-0000-0000-00009E570000}"/>
    <cellStyle name="_Decommissioning - Bluestar - rev 06.15.06a_HWBA UM NPV  IRR Analysis finance at cost share may 2011" xfId="26488" xr:uid="{00000000-0005-0000-0000-00009F570000}"/>
    <cellStyle name="_Decommissioning - Bluestar - rev 06.15.06a_Inputs" xfId="26489" xr:uid="{00000000-0005-0000-0000-0000A0570000}"/>
    <cellStyle name="_Decommissioning - Bluestar - rev 06.15.06a_Inputs 2" xfId="26490" xr:uid="{00000000-0005-0000-0000-0000A1570000}"/>
    <cellStyle name="_Decommissioning - Bluestar - rev 06.15.06a_ToD" xfId="26491" xr:uid="{00000000-0005-0000-0000-0000A2570000}"/>
    <cellStyle name="_Decommissioning - Bluestar - rev 06.15.06a_ToD 2" xfId="26492" xr:uid="{00000000-0005-0000-0000-0000A3570000}"/>
    <cellStyle name="_Decommissioning - Bluestar - rev 06.15.06a_ToD 3" xfId="26493" xr:uid="{00000000-0005-0000-0000-0000A4570000}"/>
    <cellStyle name="_Def Debt Schedule" xfId="26494" xr:uid="{00000000-0005-0000-0000-0000A5570000}"/>
    <cellStyle name="_Delaware Mtn_Wind_2011_WTG Options_Capex Template_3-14-11" xfId="26495" xr:uid="{00000000-0005-0000-0000-0000A6570000}"/>
    <cellStyle name="_Demand Hourly" xfId="26496" xr:uid="{00000000-0005-0000-0000-0000A7570000}"/>
    <cellStyle name="_Demand Hourly 2" xfId="26497" xr:uid="{00000000-0005-0000-0000-0000A8570000}"/>
    <cellStyle name="_Demand Hourly 2 2" xfId="26498" xr:uid="{00000000-0005-0000-0000-0000A9570000}"/>
    <cellStyle name="_Demand Hourly 3" xfId="26499" xr:uid="{00000000-0005-0000-0000-0000AA570000}"/>
    <cellStyle name="_Demand Hourly 3 2" xfId="26500" xr:uid="{00000000-0005-0000-0000-0000AB570000}"/>
    <cellStyle name="_Demand Hourly 4" xfId="26501" xr:uid="{00000000-0005-0000-0000-0000AC570000}"/>
    <cellStyle name="_Demand Hourly 4 2" xfId="26502" xr:uid="{00000000-0005-0000-0000-0000AD570000}"/>
    <cellStyle name="_Demand Hourly 4 3" xfId="26503" xr:uid="{00000000-0005-0000-0000-0000AE570000}"/>
    <cellStyle name="_Demand Hourly 5" xfId="26504" xr:uid="{00000000-0005-0000-0000-0000AF570000}"/>
    <cellStyle name="_Demand Hourly 5 2" xfId="26505" xr:uid="{00000000-0005-0000-0000-0000B0570000}"/>
    <cellStyle name="_Demand Hourly 6" xfId="26506" xr:uid="{00000000-0005-0000-0000-0000B1570000}"/>
    <cellStyle name="_Demand Hourly_August 2010 CWIP curves_NextEra" xfId="26507" xr:uid="{00000000-0005-0000-0000-0000B2570000}"/>
    <cellStyle name="_Demand Hourly_August 2010 CWIP curves_NextEra 2" xfId="26508" xr:uid="{00000000-0005-0000-0000-0000B3570000}"/>
    <cellStyle name="_Demand Hourly_August 2010 CWIP curves_NextEra_November 2010 Termosol CWIP Curves NEER Final" xfId="26509" xr:uid="{00000000-0005-0000-0000-0000B4570000}"/>
    <cellStyle name="_Demand Hourly_August 2010 CWIP curves_NextEra_November 2010 Termosol CWIP Curves NEER Final 2" xfId="26510" xr:uid="{00000000-0005-0000-0000-0000B5570000}"/>
    <cellStyle name="_Demand Hourly_BASIS ADJ" xfId="26511" xr:uid="{00000000-0005-0000-0000-0000B6570000}"/>
    <cellStyle name="_Demand Hourly_BM Adjustments" xfId="26512" xr:uid="{00000000-0005-0000-0000-0000B7570000}"/>
    <cellStyle name="_Demand Hourly_Budget Support 2012-09 2013-15 Benefit Programs v5 with NEER Barg Update" xfId="26513" xr:uid="{00000000-0005-0000-0000-0000B8570000}"/>
    <cellStyle name="_Demand Hourly_Capacity_Factor_Monthly_Forecast_Through_2024 " xfId="26514" xr:uid="{00000000-0005-0000-0000-0000B9570000}"/>
    <cellStyle name="_Demand Hourly_Capital Prov 1Q10" xfId="26515" xr:uid="{00000000-0005-0000-0000-0000BA570000}"/>
    <cellStyle name="_Demand Hourly_Capital Prov 1Q10 2" xfId="26516" xr:uid="{00000000-0005-0000-0000-0000BB570000}"/>
    <cellStyle name="_Demand Hourly_Capital Prov 1Q10_March_LTD_Premium" xfId="26517" xr:uid="{00000000-0005-0000-0000-0000BC570000}"/>
    <cellStyle name="_Demand Hourly_Capital Prov 1Q10_Nov Self Admin LTD Income Premium - CIGNA" xfId="26518" xr:uid="{00000000-0005-0000-0000-0000BD570000}"/>
    <cellStyle name="_Demand Hourly_Capital Prov 1Q10_Summary Unrounded" xfId="26519" xr:uid="{00000000-0005-0000-0000-0000BE570000}"/>
    <cellStyle name="_Demand Hourly_Consolidated Summary Living ProForma_2011_DRAFT" xfId="26520" xr:uid="{00000000-0005-0000-0000-0000BF570000}"/>
    <cellStyle name="_Demand Hourly_Consolidated Summary Living ProForma_2011_Paste Special" xfId="26521" xr:uid="{00000000-0005-0000-0000-0000C0570000}"/>
    <cellStyle name="_Demand Hourly_Copy of South TX GenTie  0.8x Sale12-31-09 COD BASE CASEvBOD" xfId="26522" xr:uid="{00000000-0005-0000-0000-0000C1570000}"/>
    <cellStyle name="_Demand Hourly_CWIP Termosol 1" xfId="26523" xr:uid="{00000000-0005-0000-0000-0000C2570000}"/>
    <cellStyle name="_Demand Hourly_CWIP Termosol 1 2" xfId="26524" xr:uid="{00000000-0005-0000-0000-0000C3570000}"/>
    <cellStyle name="_Demand Hourly_CWIP Termosol 2" xfId="26525" xr:uid="{00000000-0005-0000-0000-0000C4570000}"/>
    <cellStyle name="_Demand Hourly_CWIP Termosol 2 2" xfId="26526" xr:uid="{00000000-0005-0000-0000-0000C5570000}"/>
    <cellStyle name="_Demand Hourly_Fees" xfId="26527" xr:uid="{00000000-0005-0000-0000-0000C6570000}"/>
    <cellStyle name="_Demand Hourly_Genesis_Bridge_Tab" xfId="26528" xr:uid="{00000000-0005-0000-0000-0000C7570000}"/>
    <cellStyle name="_Demand Hourly_HWBA UM NPV  IRR Analysis finance at cost share may 2011" xfId="26529" xr:uid="{00000000-0005-0000-0000-0000C8570000}"/>
    <cellStyle name="_Demand Hourly_Inputs" xfId="26530" xr:uid="{00000000-0005-0000-0000-0000C9570000}"/>
    <cellStyle name="_Demand Hourly_Inputs 2" xfId="26531" xr:uid="{00000000-0005-0000-0000-0000CA570000}"/>
    <cellStyle name="_Demand Hourly_Locked in Gross Margin" xfId="26532" xr:uid="{00000000-0005-0000-0000-0000CB570000}"/>
    <cellStyle name="_Demand Hourly_LTD-FAS 112 Summary" xfId="26533" xr:uid="{00000000-0005-0000-0000-0000CC570000}"/>
    <cellStyle name="_Demand Hourly_November 2010 CWIP Curves Genesis Final" xfId="26534" xr:uid="{00000000-0005-0000-0000-0000CD570000}"/>
    <cellStyle name="_Demand Hourly_November 2010 CWIP Curves Genesis Final 2" xfId="26535" xr:uid="{00000000-0005-0000-0000-0000CE570000}"/>
    <cellStyle name="_Demand Hourly_November 2010 CWIP Curves NEER Final" xfId="26536" xr:uid="{00000000-0005-0000-0000-0000CF570000}"/>
    <cellStyle name="_Demand Hourly_November 2010 CWIP Curves NEER Final 2" xfId="26537" xr:uid="{00000000-0005-0000-0000-0000D0570000}"/>
    <cellStyle name="_Demand Hourly_November 2010 Termosol CWIP Curves NEER Final" xfId="26538" xr:uid="{00000000-0005-0000-0000-0000D1570000}"/>
    <cellStyle name="_Demand Hourly_November 2010 Termosol CWIP Curves NEER Final 2" xfId="26539" xr:uid="{00000000-0005-0000-0000-0000D2570000}"/>
    <cellStyle name="_Demand Hourly_Project Monitoring Paradise Solar revised_October 2010" xfId="26540" xr:uid="{00000000-0005-0000-0000-0000D3570000}"/>
    <cellStyle name="_Demand Hourly_Project Monitoring Paradise Solar revised_October 2010 2" xfId="26541" xr:uid="{00000000-0005-0000-0000-0000D4570000}"/>
    <cellStyle name="_Demand Hourly_Project Monitoring Paradise Solar revised_October 2010_November 2010 Termosol CWIP Curves NEER Final" xfId="26542" xr:uid="{00000000-0005-0000-0000-0000D5570000}"/>
    <cellStyle name="_Demand Hourly_Project Monitoring Paradise Solar revised_October 2010_November 2010 Termosol CWIP Curves NEER Final 2" xfId="26543" xr:uid="{00000000-0005-0000-0000-0000D6570000}"/>
    <cellStyle name="_Demand Hourly_September 2010 CWIP curves_NextEra" xfId="26544" xr:uid="{00000000-0005-0000-0000-0000D7570000}"/>
    <cellStyle name="_Demand Hourly_September 2010 CWIP curves_NextEra 2" xfId="26545" xr:uid="{00000000-0005-0000-0000-0000D8570000}"/>
    <cellStyle name="_Demand Hourly_September 2010 CWIP curves_NextEra_November 2010 Termosol CWIP Curves NEER Final" xfId="26546" xr:uid="{00000000-0005-0000-0000-0000D9570000}"/>
    <cellStyle name="_Demand Hourly_September 2010 CWIP curves_NextEra_November 2010 Termosol CWIP Curves NEER Final 2" xfId="26547" xr:uid="{00000000-0005-0000-0000-0000DA570000}"/>
    <cellStyle name="_Demand Hourly_Summerhaven CWIP curve Oct_2010" xfId="26548" xr:uid="{00000000-0005-0000-0000-0000DB570000}"/>
    <cellStyle name="_Demand Hourly_Summerhaven CWIP curve Oct_2010 2" xfId="26549" xr:uid="{00000000-0005-0000-0000-0000DC570000}"/>
    <cellStyle name="_Demand Hourly_Summerhaven CWIP curve Oct_2010_November 2010 Termosol CWIP Curves NEER Final" xfId="26550" xr:uid="{00000000-0005-0000-0000-0000DD570000}"/>
    <cellStyle name="_Demand Hourly_Summerhaven CWIP curve Oct_2010_November 2010 Termosol CWIP Curves NEER Final 2" xfId="26551" xr:uid="{00000000-0005-0000-0000-0000DE570000}"/>
    <cellStyle name="_Demand Hourly_ToD" xfId="26552" xr:uid="{00000000-0005-0000-0000-0000DF570000}"/>
    <cellStyle name="_Demand Hourly_ToD 2" xfId="26553" xr:uid="{00000000-0005-0000-0000-0000E0570000}"/>
    <cellStyle name="_Demand Hourly_ToD 3" xfId="26554" xr:uid="{00000000-0005-0000-0000-0000E1570000}"/>
    <cellStyle name="_Demand Hourly_tx financing revs" xfId="26555" xr:uid="{00000000-0005-0000-0000-0000E2570000}"/>
    <cellStyle name="_Demand Scenario" xfId="26556" xr:uid="{00000000-0005-0000-0000-0000E3570000}"/>
    <cellStyle name="_Demand Scenario 2" xfId="26557" xr:uid="{00000000-0005-0000-0000-0000E4570000}"/>
    <cellStyle name="_Demand Scenario 2 2" xfId="26558" xr:uid="{00000000-0005-0000-0000-0000E5570000}"/>
    <cellStyle name="_Demand Scenario 3" xfId="26559" xr:uid="{00000000-0005-0000-0000-0000E6570000}"/>
    <cellStyle name="_Demand Scenario 3 2" xfId="26560" xr:uid="{00000000-0005-0000-0000-0000E7570000}"/>
    <cellStyle name="_Demand Scenario 4" xfId="26561" xr:uid="{00000000-0005-0000-0000-0000E8570000}"/>
    <cellStyle name="_Demand Scenario 4 2" xfId="26562" xr:uid="{00000000-0005-0000-0000-0000E9570000}"/>
    <cellStyle name="_Demand Scenario 4 3" xfId="26563" xr:uid="{00000000-0005-0000-0000-0000EA570000}"/>
    <cellStyle name="_Demand Scenario 5" xfId="26564" xr:uid="{00000000-0005-0000-0000-0000EB570000}"/>
    <cellStyle name="_Demand Scenario 5 2" xfId="26565" xr:uid="{00000000-0005-0000-0000-0000EC570000}"/>
    <cellStyle name="_Demand Scenario 6" xfId="26566" xr:uid="{00000000-0005-0000-0000-0000ED570000}"/>
    <cellStyle name="_Demand Scenario_August 2010 CWIP curves_NextEra" xfId="26567" xr:uid="{00000000-0005-0000-0000-0000EE570000}"/>
    <cellStyle name="_Demand Scenario_August 2010 CWIP curves_NextEra 2" xfId="26568" xr:uid="{00000000-0005-0000-0000-0000EF570000}"/>
    <cellStyle name="_Demand Scenario_August 2010 CWIP curves_NextEra_November 2010 Termosol CWIP Curves NEER Final" xfId="26569" xr:uid="{00000000-0005-0000-0000-0000F0570000}"/>
    <cellStyle name="_Demand Scenario_August 2010 CWIP curves_NextEra_November 2010 Termosol CWIP Curves NEER Final 2" xfId="26570" xr:uid="{00000000-0005-0000-0000-0000F1570000}"/>
    <cellStyle name="_Demand Scenario_BASIS ADJ" xfId="26571" xr:uid="{00000000-0005-0000-0000-0000F2570000}"/>
    <cellStyle name="_Demand Scenario_BM Adjustments" xfId="26572" xr:uid="{00000000-0005-0000-0000-0000F3570000}"/>
    <cellStyle name="_Demand Scenario_Budget Support 2012-09 2013-15 Benefit Programs v5 with NEER Barg Update" xfId="26573" xr:uid="{00000000-0005-0000-0000-0000F4570000}"/>
    <cellStyle name="_Demand Scenario_Capacity_Factor_Monthly_Forecast_Through_2024 " xfId="26574" xr:uid="{00000000-0005-0000-0000-0000F5570000}"/>
    <cellStyle name="_Demand Scenario_Capital Prov 1Q10" xfId="26575" xr:uid="{00000000-0005-0000-0000-0000F6570000}"/>
    <cellStyle name="_Demand Scenario_Capital Prov 1Q10 2" xfId="26576" xr:uid="{00000000-0005-0000-0000-0000F7570000}"/>
    <cellStyle name="_Demand Scenario_Capital Prov 1Q10_March_LTD_Premium" xfId="26577" xr:uid="{00000000-0005-0000-0000-0000F8570000}"/>
    <cellStyle name="_Demand Scenario_Capital Prov 1Q10_Nov Self Admin LTD Income Premium - CIGNA" xfId="26578" xr:uid="{00000000-0005-0000-0000-0000F9570000}"/>
    <cellStyle name="_Demand Scenario_Capital Prov 1Q10_Summary Unrounded" xfId="26579" xr:uid="{00000000-0005-0000-0000-0000FA570000}"/>
    <cellStyle name="_Demand Scenario_Consolidated Summary Living ProForma_2011_DRAFT" xfId="26580" xr:uid="{00000000-0005-0000-0000-0000FB570000}"/>
    <cellStyle name="_Demand Scenario_Consolidated Summary Living ProForma_2011_Paste Special" xfId="26581" xr:uid="{00000000-0005-0000-0000-0000FC570000}"/>
    <cellStyle name="_Demand Scenario_Copy of South TX GenTie  0.8x Sale12-31-09 COD BASE CASEvBOD" xfId="26582" xr:uid="{00000000-0005-0000-0000-0000FD570000}"/>
    <cellStyle name="_Demand Scenario_CWIP Termosol 1" xfId="26583" xr:uid="{00000000-0005-0000-0000-0000FE570000}"/>
    <cellStyle name="_Demand Scenario_CWIP Termosol 1 2" xfId="26584" xr:uid="{00000000-0005-0000-0000-0000FF570000}"/>
    <cellStyle name="_Demand Scenario_CWIP Termosol 2" xfId="26585" xr:uid="{00000000-0005-0000-0000-000000580000}"/>
    <cellStyle name="_Demand Scenario_CWIP Termosol 2 2" xfId="26586" xr:uid="{00000000-0005-0000-0000-000001580000}"/>
    <cellStyle name="_Demand Scenario_Fees" xfId="26587" xr:uid="{00000000-0005-0000-0000-000002580000}"/>
    <cellStyle name="_Demand Scenario_Genesis_Bridge_Tab" xfId="26588" xr:uid="{00000000-0005-0000-0000-000003580000}"/>
    <cellStyle name="_Demand Scenario_HWBA UM NPV  IRR Analysis finance at cost share may 2011" xfId="26589" xr:uid="{00000000-0005-0000-0000-000004580000}"/>
    <cellStyle name="_Demand Scenario_Inputs" xfId="26590" xr:uid="{00000000-0005-0000-0000-000005580000}"/>
    <cellStyle name="_Demand Scenario_Inputs 2" xfId="26591" xr:uid="{00000000-0005-0000-0000-000006580000}"/>
    <cellStyle name="_Demand Scenario_Locked in Gross Margin" xfId="26592" xr:uid="{00000000-0005-0000-0000-000007580000}"/>
    <cellStyle name="_Demand Scenario_LTD-FAS 112 Summary" xfId="26593" xr:uid="{00000000-0005-0000-0000-000008580000}"/>
    <cellStyle name="_Demand Scenario_November 2010 CWIP Curves Genesis Final" xfId="26594" xr:uid="{00000000-0005-0000-0000-000009580000}"/>
    <cellStyle name="_Demand Scenario_November 2010 CWIP Curves Genesis Final 2" xfId="26595" xr:uid="{00000000-0005-0000-0000-00000A580000}"/>
    <cellStyle name="_Demand Scenario_November 2010 CWIP Curves NEER Final" xfId="26596" xr:uid="{00000000-0005-0000-0000-00000B580000}"/>
    <cellStyle name="_Demand Scenario_November 2010 CWIP Curves NEER Final 2" xfId="26597" xr:uid="{00000000-0005-0000-0000-00000C580000}"/>
    <cellStyle name="_Demand Scenario_November 2010 Termosol CWIP Curves NEER Final" xfId="26598" xr:uid="{00000000-0005-0000-0000-00000D580000}"/>
    <cellStyle name="_Demand Scenario_November 2010 Termosol CWIP Curves NEER Final 2" xfId="26599" xr:uid="{00000000-0005-0000-0000-00000E580000}"/>
    <cellStyle name="_Demand Scenario_Plus" xfId="26600" xr:uid="{00000000-0005-0000-0000-00000F580000}"/>
    <cellStyle name="_Demand Scenario_Plus 2" xfId="26601" xr:uid="{00000000-0005-0000-0000-000010580000}"/>
    <cellStyle name="_Demand Scenario_Plus 2 2" xfId="26602" xr:uid="{00000000-0005-0000-0000-000011580000}"/>
    <cellStyle name="_Demand Scenario_Plus 3" xfId="26603" xr:uid="{00000000-0005-0000-0000-000012580000}"/>
    <cellStyle name="_Demand Scenario_Plus 3 2" xfId="26604" xr:uid="{00000000-0005-0000-0000-000013580000}"/>
    <cellStyle name="_Demand Scenario_Plus 4" xfId="26605" xr:uid="{00000000-0005-0000-0000-000014580000}"/>
    <cellStyle name="_Demand Scenario_Plus 4 2" xfId="26606" xr:uid="{00000000-0005-0000-0000-000015580000}"/>
    <cellStyle name="_Demand Scenario_Plus 4 3" xfId="26607" xr:uid="{00000000-0005-0000-0000-000016580000}"/>
    <cellStyle name="_Demand Scenario_Plus 5" xfId="26608" xr:uid="{00000000-0005-0000-0000-000017580000}"/>
    <cellStyle name="_Demand Scenario_Plus 5 2" xfId="26609" xr:uid="{00000000-0005-0000-0000-000018580000}"/>
    <cellStyle name="_Demand Scenario_Plus 6" xfId="26610" xr:uid="{00000000-0005-0000-0000-000019580000}"/>
    <cellStyle name="_Demand Scenario_Plus_August 2010 CWIP curves_NextEra" xfId="26611" xr:uid="{00000000-0005-0000-0000-00001A580000}"/>
    <cellStyle name="_Demand Scenario_Plus_August 2010 CWIP curves_NextEra 2" xfId="26612" xr:uid="{00000000-0005-0000-0000-00001B580000}"/>
    <cellStyle name="_Demand Scenario_Plus_August 2010 CWIP curves_NextEra_November 2010 Termosol CWIP Curves NEER Final" xfId="26613" xr:uid="{00000000-0005-0000-0000-00001C580000}"/>
    <cellStyle name="_Demand Scenario_Plus_August 2010 CWIP curves_NextEra_November 2010 Termosol CWIP Curves NEER Final 2" xfId="26614" xr:uid="{00000000-0005-0000-0000-00001D580000}"/>
    <cellStyle name="_Demand Scenario_Plus_BASIS ADJ" xfId="26615" xr:uid="{00000000-0005-0000-0000-00001E580000}"/>
    <cellStyle name="_Demand Scenario_Plus_BM Adjustments" xfId="26616" xr:uid="{00000000-0005-0000-0000-00001F580000}"/>
    <cellStyle name="_Demand Scenario_Plus_Budget Support 2012-09 2013-15 Benefit Programs v5 with NEER Barg Update" xfId="26617" xr:uid="{00000000-0005-0000-0000-000020580000}"/>
    <cellStyle name="_Demand Scenario_Plus_Capacity_Factor_Monthly_Forecast_Through_2024 " xfId="26618" xr:uid="{00000000-0005-0000-0000-000021580000}"/>
    <cellStyle name="_Demand Scenario_Plus_Capital Prov 1Q10" xfId="26619" xr:uid="{00000000-0005-0000-0000-000022580000}"/>
    <cellStyle name="_Demand Scenario_Plus_Capital Prov 1Q10 2" xfId="26620" xr:uid="{00000000-0005-0000-0000-000023580000}"/>
    <cellStyle name="_Demand Scenario_Plus_Capital Prov 1Q10_March_LTD_Premium" xfId="26621" xr:uid="{00000000-0005-0000-0000-000024580000}"/>
    <cellStyle name="_Demand Scenario_Plus_Capital Prov 1Q10_Nov Self Admin LTD Income Premium - CIGNA" xfId="26622" xr:uid="{00000000-0005-0000-0000-000025580000}"/>
    <cellStyle name="_Demand Scenario_Plus_Capital Prov 1Q10_Summary Unrounded" xfId="26623" xr:uid="{00000000-0005-0000-0000-000026580000}"/>
    <cellStyle name="_Demand Scenario_Plus_Consolidated Summary Living ProForma_2011_DRAFT" xfId="26624" xr:uid="{00000000-0005-0000-0000-000027580000}"/>
    <cellStyle name="_Demand Scenario_Plus_Consolidated Summary Living ProForma_2011_Paste Special" xfId="26625" xr:uid="{00000000-0005-0000-0000-000028580000}"/>
    <cellStyle name="_Demand Scenario_Plus_Copy of South TX GenTie  0.8x Sale12-31-09 COD BASE CASEvBOD" xfId="26626" xr:uid="{00000000-0005-0000-0000-000029580000}"/>
    <cellStyle name="_Demand Scenario_Plus_CWIP Termosol 1" xfId="26627" xr:uid="{00000000-0005-0000-0000-00002A580000}"/>
    <cellStyle name="_Demand Scenario_Plus_CWIP Termosol 1 2" xfId="26628" xr:uid="{00000000-0005-0000-0000-00002B580000}"/>
    <cellStyle name="_Demand Scenario_Plus_CWIP Termosol 2" xfId="26629" xr:uid="{00000000-0005-0000-0000-00002C580000}"/>
    <cellStyle name="_Demand Scenario_Plus_CWIP Termosol 2 2" xfId="26630" xr:uid="{00000000-0005-0000-0000-00002D580000}"/>
    <cellStyle name="_Demand Scenario_Plus_Fees" xfId="26631" xr:uid="{00000000-0005-0000-0000-00002E580000}"/>
    <cellStyle name="_Demand Scenario_Plus_Genesis_Bridge_Tab" xfId="26632" xr:uid="{00000000-0005-0000-0000-00002F580000}"/>
    <cellStyle name="_Demand Scenario_Plus_HWBA UM NPV  IRR Analysis finance at cost share may 2011" xfId="26633" xr:uid="{00000000-0005-0000-0000-000030580000}"/>
    <cellStyle name="_Demand Scenario_Plus_Inputs" xfId="26634" xr:uid="{00000000-0005-0000-0000-000031580000}"/>
    <cellStyle name="_Demand Scenario_Plus_Inputs 2" xfId="26635" xr:uid="{00000000-0005-0000-0000-000032580000}"/>
    <cellStyle name="_Demand Scenario_Plus_Locked in Gross Margin" xfId="26636" xr:uid="{00000000-0005-0000-0000-000033580000}"/>
    <cellStyle name="_Demand Scenario_Plus_LTD-FAS 112 Summary" xfId="26637" xr:uid="{00000000-0005-0000-0000-000034580000}"/>
    <cellStyle name="_Demand Scenario_Plus_November 2010 CWIP Curves Genesis Final" xfId="26638" xr:uid="{00000000-0005-0000-0000-000035580000}"/>
    <cellStyle name="_Demand Scenario_Plus_November 2010 CWIP Curves Genesis Final 2" xfId="26639" xr:uid="{00000000-0005-0000-0000-000036580000}"/>
    <cellStyle name="_Demand Scenario_Plus_November 2010 CWIP Curves NEER Final" xfId="26640" xr:uid="{00000000-0005-0000-0000-000037580000}"/>
    <cellStyle name="_Demand Scenario_Plus_November 2010 CWIP Curves NEER Final 2" xfId="26641" xr:uid="{00000000-0005-0000-0000-000038580000}"/>
    <cellStyle name="_Demand Scenario_Plus_November 2010 Termosol CWIP Curves NEER Final" xfId="26642" xr:uid="{00000000-0005-0000-0000-000039580000}"/>
    <cellStyle name="_Demand Scenario_Plus_November 2010 Termosol CWIP Curves NEER Final 2" xfId="26643" xr:uid="{00000000-0005-0000-0000-00003A580000}"/>
    <cellStyle name="_Demand Scenario_Plus_Project Monitoring Paradise Solar revised_October 2010" xfId="26644" xr:uid="{00000000-0005-0000-0000-00003B580000}"/>
    <cellStyle name="_Demand Scenario_Plus_Project Monitoring Paradise Solar revised_October 2010 2" xfId="26645" xr:uid="{00000000-0005-0000-0000-00003C580000}"/>
    <cellStyle name="_Demand Scenario_Plus_Project Monitoring Paradise Solar revised_October 2010_November 2010 Termosol CWIP Curves NEER Final" xfId="26646" xr:uid="{00000000-0005-0000-0000-00003D580000}"/>
    <cellStyle name="_Demand Scenario_Plus_Project Monitoring Paradise Solar revised_October 2010_November 2010 Termosol CWIP Curves NEER Final 2" xfId="26647" xr:uid="{00000000-0005-0000-0000-00003E580000}"/>
    <cellStyle name="_Demand Scenario_Plus_September 2010 CWIP curves_NextEra" xfId="26648" xr:uid="{00000000-0005-0000-0000-00003F580000}"/>
    <cellStyle name="_Demand Scenario_Plus_September 2010 CWIP curves_NextEra 2" xfId="26649" xr:uid="{00000000-0005-0000-0000-000040580000}"/>
    <cellStyle name="_Demand Scenario_Plus_September 2010 CWIP curves_NextEra_November 2010 Termosol CWIP Curves NEER Final" xfId="26650" xr:uid="{00000000-0005-0000-0000-000041580000}"/>
    <cellStyle name="_Demand Scenario_Plus_September 2010 CWIP curves_NextEra_November 2010 Termosol CWIP Curves NEER Final 2" xfId="26651" xr:uid="{00000000-0005-0000-0000-000042580000}"/>
    <cellStyle name="_Demand Scenario_Plus_Summerhaven CWIP curve Oct_2010" xfId="26652" xr:uid="{00000000-0005-0000-0000-000043580000}"/>
    <cellStyle name="_Demand Scenario_Plus_Summerhaven CWIP curve Oct_2010 2" xfId="26653" xr:uid="{00000000-0005-0000-0000-000044580000}"/>
    <cellStyle name="_Demand Scenario_Plus_Summerhaven CWIP curve Oct_2010_November 2010 Termosol CWIP Curves NEER Final" xfId="26654" xr:uid="{00000000-0005-0000-0000-000045580000}"/>
    <cellStyle name="_Demand Scenario_Plus_Summerhaven CWIP curve Oct_2010_November 2010 Termosol CWIP Curves NEER Final 2" xfId="26655" xr:uid="{00000000-0005-0000-0000-000046580000}"/>
    <cellStyle name="_Demand Scenario_Plus_ToD" xfId="26656" xr:uid="{00000000-0005-0000-0000-000047580000}"/>
    <cellStyle name="_Demand Scenario_Plus_ToD 2" xfId="26657" xr:uid="{00000000-0005-0000-0000-000048580000}"/>
    <cellStyle name="_Demand Scenario_Plus_ToD 3" xfId="26658" xr:uid="{00000000-0005-0000-0000-000049580000}"/>
    <cellStyle name="_Demand Scenario_Plus_tx financing revs" xfId="26659" xr:uid="{00000000-0005-0000-0000-00004A580000}"/>
    <cellStyle name="_Demand Scenario_Project Monitoring Paradise Solar revised_October 2010" xfId="26660" xr:uid="{00000000-0005-0000-0000-00004B580000}"/>
    <cellStyle name="_Demand Scenario_Project Monitoring Paradise Solar revised_October 2010 2" xfId="26661" xr:uid="{00000000-0005-0000-0000-00004C580000}"/>
    <cellStyle name="_Demand Scenario_Project Monitoring Paradise Solar revised_October 2010_November 2010 Termosol CWIP Curves NEER Final" xfId="26662" xr:uid="{00000000-0005-0000-0000-00004D580000}"/>
    <cellStyle name="_Demand Scenario_Project Monitoring Paradise Solar revised_October 2010_November 2010 Termosol CWIP Curves NEER Final 2" xfId="26663" xr:uid="{00000000-0005-0000-0000-00004E580000}"/>
    <cellStyle name="_Demand Scenario_September 2010 CWIP curves_NextEra" xfId="26664" xr:uid="{00000000-0005-0000-0000-00004F580000}"/>
    <cellStyle name="_Demand Scenario_September 2010 CWIP curves_NextEra 2" xfId="26665" xr:uid="{00000000-0005-0000-0000-000050580000}"/>
    <cellStyle name="_Demand Scenario_September 2010 CWIP curves_NextEra_November 2010 Termosol CWIP Curves NEER Final" xfId="26666" xr:uid="{00000000-0005-0000-0000-000051580000}"/>
    <cellStyle name="_Demand Scenario_September 2010 CWIP curves_NextEra_November 2010 Termosol CWIP Curves NEER Final 2" xfId="26667" xr:uid="{00000000-0005-0000-0000-000052580000}"/>
    <cellStyle name="_Demand Scenario_Summerhaven CWIP curve Oct_2010" xfId="26668" xr:uid="{00000000-0005-0000-0000-000053580000}"/>
    <cellStyle name="_Demand Scenario_Summerhaven CWIP curve Oct_2010 2" xfId="26669" xr:uid="{00000000-0005-0000-0000-000054580000}"/>
    <cellStyle name="_Demand Scenario_Summerhaven CWIP curve Oct_2010_November 2010 Termosol CWIP Curves NEER Final" xfId="26670" xr:uid="{00000000-0005-0000-0000-000055580000}"/>
    <cellStyle name="_Demand Scenario_Summerhaven CWIP curve Oct_2010_November 2010 Termosol CWIP Curves NEER Final 2" xfId="26671" xr:uid="{00000000-0005-0000-0000-000056580000}"/>
    <cellStyle name="_Demand Scenario_ToD" xfId="26672" xr:uid="{00000000-0005-0000-0000-000057580000}"/>
    <cellStyle name="_Demand Scenario_ToD 2" xfId="26673" xr:uid="{00000000-0005-0000-0000-000058580000}"/>
    <cellStyle name="_Demand Scenario_ToD 3" xfId="26674" xr:uid="{00000000-0005-0000-0000-000059580000}"/>
    <cellStyle name="_Demand Scenario_tx financing revs" xfId="26675" xr:uid="{00000000-0005-0000-0000-00005A580000}"/>
    <cellStyle name="_Demin &amp;  Cooling Twr Chemical Costs Estimates 501G 08-06-06" xfId="26676" xr:uid="{00000000-0005-0000-0000-00005B580000}"/>
    <cellStyle name="_Demin &amp;  Cooling Twr Chemical Costs Estimates 7FA 08-06-06" xfId="26677" xr:uid="{00000000-0005-0000-0000-00005C580000}"/>
    <cellStyle name="_Desoto_PV_T-0_Study_CURVE_to_Valuation Brannen Rev 3-11-2009" xfId="26678" xr:uid="{00000000-0005-0000-0000-00005D580000}"/>
    <cellStyle name="_detail" xfId="26679" xr:uid="{00000000-0005-0000-0000-00005E580000}"/>
    <cellStyle name="_detail 2" xfId="26680" xr:uid="{00000000-0005-0000-0000-00005F580000}"/>
    <cellStyle name="_detail 2 2" xfId="26681" xr:uid="{00000000-0005-0000-0000-000060580000}"/>
    <cellStyle name="_detail 3" xfId="26682" xr:uid="{00000000-0005-0000-0000-000061580000}"/>
    <cellStyle name="_detail 3 2" xfId="26683" xr:uid="{00000000-0005-0000-0000-000062580000}"/>
    <cellStyle name="_detail 4" xfId="26684" xr:uid="{00000000-0005-0000-0000-000063580000}"/>
    <cellStyle name="_detail 4 2" xfId="26685" xr:uid="{00000000-0005-0000-0000-000064580000}"/>
    <cellStyle name="_detail 4 3" xfId="26686" xr:uid="{00000000-0005-0000-0000-000065580000}"/>
    <cellStyle name="_detail 5" xfId="26687" xr:uid="{00000000-0005-0000-0000-000066580000}"/>
    <cellStyle name="_detail 5 2" xfId="26688" xr:uid="{00000000-0005-0000-0000-000067580000}"/>
    <cellStyle name="_detail 6" xfId="26689" xr:uid="{00000000-0005-0000-0000-000068580000}"/>
    <cellStyle name="_detail_Cherokee 2010 - 2014 Budget Forecast" xfId="26690" xr:uid="{00000000-0005-0000-0000-000069580000}"/>
    <cellStyle name="_detail_Cimarron O&amp;M_05-24-2012" xfId="26691" xr:uid="{00000000-0005-0000-0000-00006A580000}"/>
    <cellStyle name="_Detail_Consolidated Summary Living ProForma_2011_DRAFT" xfId="26692" xr:uid="{00000000-0005-0000-0000-00006B580000}"/>
    <cellStyle name="_Detail_Consolidated Summary Living ProForma_2011_Paste Special" xfId="26693" xr:uid="{00000000-0005-0000-0000-00006C580000}"/>
    <cellStyle name="_detail_Copy of South TX GenTie  0.8x Sale12-31-09 COD BASE CASEvBOD" xfId="26694" xr:uid="{00000000-0005-0000-0000-00006D580000}"/>
    <cellStyle name="_Detail_Genesis_Bridge_Tab" xfId="26695" xr:uid="{00000000-0005-0000-0000-00006E580000}"/>
    <cellStyle name="_Detail_HWBA UM NPV  IRR Analysis finance at cost share may 2011" xfId="26696" xr:uid="{00000000-0005-0000-0000-00006F580000}"/>
    <cellStyle name="_detail_Input" xfId="26697" xr:uid="{00000000-0005-0000-0000-000070580000}"/>
    <cellStyle name="_detail_Input 2" xfId="26698" xr:uid="{00000000-0005-0000-0000-000071580000}"/>
    <cellStyle name="_detail_Inputs" xfId="26699" xr:uid="{00000000-0005-0000-0000-000072580000}"/>
    <cellStyle name="_detail_Inputs 2" xfId="26700" xr:uid="{00000000-0005-0000-0000-000073580000}"/>
    <cellStyle name="_detail_Majestic II 2013 - 2042 Property Tax Forecast est" xfId="26701" xr:uid="{00000000-0005-0000-0000-000074580000}"/>
    <cellStyle name="_detail_McCoy 250 MW Yingli 280W T-0 NextEra PVO&amp;M Budget (NEW RAMP)_2010-12-10" xfId="26702" xr:uid="{00000000-0005-0000-0000-000075580000}"/>
    <cellStyle name="_detail_McCoy 250 MW Yingli 280W T-0 NextEra PVO&amp;M Budget (NEW RAMP)_2010-12-6" xfId="26703" xr:uid="{00000000-0005-0000-0000-000076580000}"/>
    <cellStyle name="_detail_Tax" xfId="26704" xr:uid="{00000000-0005-0000-0000-000077580000}"/>
    <cellStyle name="_detail_ToD" xfId="26705" xr:uid="{00000000-0005-0000-0000-000078580000}"/>
    <cellStyle name="_detail_ToD 2" xfId="26706" xr:uid="{00000000-0005-0000-0000-000079580000}"/>
    <cellStyle name="_detail_ToD 3" xfId="26707" xr:uid="{00000000-0005-0000-0000-00007A580000}"/>
    <cellStyle name="_DGM - 5.8.09" xfId="26708" xr:uid="{00000000-0005-0000-0000-00007B580000}"/>
    <cellStyle name="_Diablo Winds_Ops 12-31-04" xfId="26709" xr:uid="{00000000-0005-0000-0000-00007C580000}"/>
    <cellStyle name="_Diablo Winds_Ops 12-31-04 2" xfId="26710" xr:uid="{00000000-0005-0000-0000-00007D580000}"/>
    <cellStyle name="_x0013__Distribution Break Out" xfId="26711" xr:uid="{00000000-0005-0000-0000-00007E580000}"/>
    <cellStyle name="_x0013__Distribution Break Out 2" xfId="26712" xr:uid="{00000000-0005-0000-0000-00007F580000}"/>
    <cellStyle name="_x0013__Distribution Break Out_#1 Levered Beech Ridge_021109_Grant,Bonus,No PTCs,MACRs,Term Debt NOL" xfId="26713" xr:uid="{00000000-0005-0000-0000-000080580000}"/>
    <cellStyle name="_x0013__Distribution Break Out_#1 Levered Beech Ridge_021109_Grant,Bonus,No PTCs,MACRs,Term Debt NOL 2" xfId="26714" xr:uid="{00000000-0005-0000-0000-000081580000}"/>
    <cellStyle name="_x0013__Distribution Break Out_#1 LeveredGrand_Ridge_II-III_021009_Grant,Bonus,No PTCs,MACRs,Term Debt, NOL" xfId="26715" xr:uid="{00000000-0005-0000-0000-000082580000}"/>
    <cellStyle name="_x0013__Distribution Break Out_#1 LeveredGrand_Ridge_II-III_021009_Grant,Bonus,No PTCs,MACRs,Term Debt, NOL 2" xfId="26716" xr:uid="{00000000-0005-0000-0000-000083580000}"/>
    <cellStyle name="_x0013__Distribution Break Out_#1 LeveredGrand_Ridge_II-III_021009_Grant,Bonus,No PTCs,MACRs,Term Debt, NOL_BeechR Pivot Table 12.2.09" xfId="26717" xr:uid="{00000000-0005-0000-0000-000084580000}"/>
    <cellStyle name="_x0013__Distribution Break Out_#1 LeveredGrand_Ridge_II-III_021009_Grant,Bonus,No PTCs,MACRs,Term Debt, NOL_BeechR Pivot Table 12.2.09 2" xfId="26718" xr:uid="{00000000-0005-0000-0000-000085580000}"/>
    <cellStyle name="_x0013__Distribution Break Out_2008 IWNA 7.75% 53% ERISA P50 (Invnergy)_FROM JPM" xfId="26719" xr:uid="{00000000-0005-0000-0000-000086580000}"/>
    <cellStyle name="_x0013__Distribution Break Out_2008 IWNA 7.75% 53% ERISA P50 (Invnergy)_FROM JPM 2" xfId="26720" xr:uid="{00000000-0005-0000-0000-000087580000}"/>
    <cellStyle name="_x0013__Distribution Break Out_2008 IWNA Portfolio 09262008 (JPM TE &amp; CE)__TE Assumps" xfId="26721" xr:uid="{00000000-0005-0000-0000-000088580000}"/>
    <cellStyle name="_x0013__Distribution Break Out_2008 IWNA Portfolio 09262008 (JPM TE &amp; CE)__TE Assumps 2" xfId="26722" xr:uid="{00000000-0005-0000-0000-000089580000}"/>
    <cellStyle name="_x0013__Distribution Break Out_2008 IWNA Portfolio 09262008 (JPM TE &amp; CE)__TE Assumps_2008 IWNA v12 7.75% 53% TaxEx P50 (Invenergy)_10242008" xfId="26723" xr:uid="{00000000-0005-0000-0000-00008A580000}"/>
    <cellStyle name="_x0013__Distribution Break Out_2008 IWNA Portfolio 09262008 (JPM TE &amp; CE)__TE Assumps_2008 IWNA v12 7.75% 53% TaxEx P50 (Invenergy)_10242008 2" xfId="26724" xr:uid="{00000000-0005-0000-0000-00008B580000}"/>
    <cellStyle name="_x0013__Distribution Break Out_2008 IWNA v12 7.75% 53% TaxEx P50 (Invenergy)_10242008" xfId="26725" xr:uid="{00000000-0005-0000-0000-00008C580000}"/>
    <cellStyle name="_x0013__Distribution Break Out_2008 IWNA v12 7.75% 53% TaxEx P50 (Invenergy)_10242008 2" xfId="26726" xr:uid="{00000000-0005-0000-0000-00008D580000}"/>
    <cellStyle name="_x0013__Distribution Break Out_2008 IWNA v12 7.75% 53% TaxEx P50 (Invenergy)_NO HAIRCUTS" xfId="26727" xr:uid="{00000000-0005-0000-0000-00008E580000}"/>
    <cellStyle name="_x0013__Distribution Break Out_2008 IWNA v12 7.75% 53% TaxEx P50 (Invenergy)_NO HAIRCUTS 2" xfId="26728" xr:uid="{00000000-0005-0000-0000-00008F580000}"/>
    <cellStyle name="_x0013__Distribution Break Out_BeechR Pivot Table 12.2.09" xfId="26729" xr:uid="{00000000-0005-0000-0000-000090580000}"/>
    <cellStyle name="_x0013__Distribution Break Out_BeechR Pivot Table 12.2.09 2" xfId="26730" xr:uid="{00000000-0005-0000-0000-000091580000}"/>
    <cellStyle name="_x0013__Distribution Break Out_Big Otter 101209 Grant and TE 100.5MW_20mileT" xfId="26731" xr:uid="{00000000-0005-0000-0000-000092580000}"/>
    <cellStyle name="_x0013__Distribution Break Out_Big Otter 101209 Grant and TE 100.5MW_20mileT 2" xfId="26732" xr:uid="{00000000-0005-0000-0000-000093580000}"/>
    <cellStyle name="_x0013__Distribution Break Out_Bish Hill_$77.5_lowncf_ Bundled Price_Lenders_092909" xfId="26733" xr:uid="{00000000-0005-0000-0000-000094580000}"/>
    <cellStyle name="_x0013__Distribution Break Out_Bish Hill_$77.5_lowncf_ Bundled Price_Lenders_092909 2" xfId="26734" xr:uid="{00000000-0005-0000-0000-000095580000}"/>
    <cellStyle name="_x0013__Distribution Break Out_BishHilll_1.25M per WTG with $72 bundled price_200MWs_BF" xfId="26735" xr:uid="{00000000-0005-0000-0000-000096580000}"/>
    <cellStyle name="_x0013__Distribution Break Out_BishHilll_1.25M per WTG with $72 bundled price_200MWs_BF 2" xfId="26736" xr:uid="{00000000-0005-0000-0000-000097580000}"/>
    <cellStyle name="_x0013__Distribution Break Out_Bishop Hill_Grant_082409_200MW" xfId="26737" xr:uid="{00000000-0005-0000-0000-000098580000}"/>
    <cellStyle name="_x0013__Distribution Break Out_Bishop Hill_Grant_082409_200MW 2" xfId="26738" xr:uid="{00000000-0005-0000-0000-000099580000}"/>
    <cellStyle name="_x0013__Distribution Break Out_Buzzard Creek_250MW_PTC_010610" xfId="26739" xr:uid="{00000000-0005-0000-0000-00009A580000}"/>
    <cellStyle name="_x0013__Distribution Break Out_Buzzard Creek_250MW_PTC_010610 2" xfId="26740" xr:uid="{00000000-0005-0000-0000-00009B580000}"/>
    <cellStyle name="_x0013__Distribution Break Out_California Ridge 120109 and 200MW" xfId="26741" xr:uid="{00000000-0005-0000-0000-00009C580000}"/>
    <cellStyle name="_x0013__Distribution Break Out_California Ridge 120109 and 200MW 2" xfId="26742" xr:uid="{00000000-0005-0000-0000-00009D580000}"/>
    <cellStyle name="_x0013__Distribution Break Out_California Ridge_042909_Grant and TE_99M_as bid" xfId="26743" xr:uid="{00000000-0005-0000-0000-00009E580000}"/>
    <cellStyle name="_x0013__Distribution Break Out_California Ridge_042909_Grant and TE_99M_as bid 2" xfId="26744" xr:uid="{00000000-0005-0000-0000-00009F580000}"/>
    <cellStyle name="_x0013__Distribution Break Out_California Ridge_042909_Grant and TE_99Mw" xfId="26745" xr:uid="{00000000-0005-0000-0000-0000A0580000}"/>
    <cellStyle name="_x0013__Distribution Break Out_California Ridge_042909_Grant and TE_99Mw 2" xfId="26746" xr:uid="{00000000-0005-0000-0000-0000A1580000}"/>
    <cellStyle name="_x0013__Distribution Break Out_Copy of NEW Levered GRIIIII_03312009_MCF v2" xfId="26747" xr:uid="{00000000-0005-0000-0000-0000A2580000}"/>
    <cellStyle name="_x0013__Distribution Break Out_Copy of NEW Levered GRIIIII_03312009_MCF v2 2" xfId="26748" xr:uid="{00000000-0005-0000-0000-0000A3580000}"/>
    <cellStyle name="_x0013__Distribution Break Out_Copy of NEW Levered GRIIIII_03312009_MCF v2_BeechR Pivot Table 12.2.09" xfId="26749" xr:uid="{00000000-0005-0000-0000-0000A4580000}"/>
    <cellStyle name="_x0013__Distribution Break Out_Copy of NEW Levered GRIIIII_03312009_MCF v2_BeechR Pivot Table 12.2.09 2" xfId="26750" xr:uid="{00000000-0005-0000-0000-0000A5580000}"/>
    <cellStyle name="_x0013__Distribution Break Out_GRE 03252009_tpm_tables" xfId="26751" xr:uid="{00000000-0005-0000-0000-0000A6580000}"/>
    <cellStyle name="_x0013__Distribution Break Out_GRE 03252009_tpm_tables 2" xfId="26752" xr:uid="{00000000-0005-0000-0000-0000A7580000}"/>
    <cellStyle name="_x0013__Distribution Break Out_GRE 03252009_tpm_tables_BeechR Pivot Table 12.2.09" xfId="26753" xr:uid="{00000000-0005-0000-0000-0000A8580000}"/>
    <cellStyle name="_x0013__Distribution Break Out_GRE 03252009_tpm_tables_BeechR Pivot Table 12.2.09 2" xfId="26754" xr:uid="{00000000-0005-0000-0000-0000A9580000}"/>
    <cellStyle name="_x0013__Distribution Break Out_Hardin Grant 08312009_300MW" xfId="26755" xr:uid="{00000000-0005-0000-0000-0000AA580000}"/>
    <cellStyle name="_x0013__Distribution Break Out_Hardin Grant 08312009_300MW 2" xfId="26756" xr:uid="{00000000-0005-0000-0000-0000AB580000}"/>
    <cellStyle name="_x0013__Distribution Break Out_Inputs-General" xfId="26757" xr:uid="{00000000-0005-0000-0000-0000AC580000}"/>
    <cellStyle name="_x0013__Distribution Break Out_Inputs-General 2" xfId="26758" xr:uid="{00000000-0005-0000-0000-0000AD580000}"/>
    <cellStyle name="_x0013__Distribution Break Out_Invenergy Model -- 9-5-08 base" xfId="26759" xr:uid="{00000000-0005-0000-0000-0000AE580000}"/>
    <cellStyle name="_x0013__Distribution Break Out_Invenergy Model -- 9-5-08 base 2" xfId="26760" xr:uid="{00000000-0005-0000-0000-0000AF580000}"/>
    <cellStyle name="_x0013__Distribution Break Out_IWNA 3-Pack ECCA Sheldon Funding 03202009" xfId="26761" xr:uid="{00000000-0005-0000-0000-0000B0580000}"/>
    <cellStyle name="_x0013__Distribution Break Out_IWNA 3-Pack ECCA Sheldon Funding 03202009 2" xfId="26762" xr:uid="{00000000-0005-0000-0000-0000B1580000}"/>
    <cellStyle name="_x0013__Distribution Break Out_IWNA Ptfl v2 10yr 7.25% $320 upfront 99% hedge loss P50" xfId="26763" xr:uid="{00000000-0005-0000-0000-0000B2580000}"/>
    <cellStyle name="_x0013__Distribution Break Out_IWNA Ptfl v2 10yr 7.25% $320 upfront 99% hedge loss P50 2" xfId="26764" xr:uid="{00000000-0005-0000-0000-0000B3580000}"/>
    <cellStyle name="_x0013__Distribution Break Out_IWNA v1 10yr 7.25% $290 upfront no bonus 42% 2009 tax realloc P50" xfId="26765" xr:uid="{00000000-0005-0000-0000-0000B4580000}"/>
    <cellStyle name="_x0013__Distribution Break Out_IWNA v1 10yr 7.25% $290 upfront no bonus 42% 2009 tax realloc P50 2" xfId="26766" xr:uid="{00000000-0005-0000-0000-0000B5580000}"/>
    <cellStyle name="_x0013__Distribution Break Out_IWNA v1 10yr 7.25% $290 upfront no bonus 42% 2009 tax realloc P50_2008 IWNA JPM TE Model 11032008 (ERISA Dep &amp; Full Haircuts)_275M" xfId="26767" xr:uid="{00000000-0005-0000-0000-0000B6580000}"/>
    <cellStyle name="_x0013__Distribution Break Out_IWNA v1 10yr 7.25% $290 upfront no bonus 42% 2009 tax realloc P50_2008 IWNA JPM TE Model 11032008 (ERISA Dep &amp; Full Haircuts)_275M 2" xfId="26768" xr:uid="{00000000-0005-0000-0000-0000B7580000}"/>
    <cellStyle name="_x0013__Distribution Break Out_IWNA v1 10yr 7.25% $290 upfront no bonus 42% 2009 tax realloc P50_2008 IWNA v12 7.75% 53% TaxEx P50 (Invenergy)_10242008" xfId="26769" xr:uid="{00000000-0005-0000-0000-0000B8580000}"/>
    <cellStyle name="_x0013__Distribution Break Out_IWNA v1 10yr 7.25% $290 upfront no bonus 42% 2009 tax realloc P50_2008 IWNA v12 7.75% 53% TaxEx P50 (Invenergy)_10242008 2" xfId="26770" xr:uid="{00000000-0005-0000-0000-0000B9580000}"/>
    <cellStyle name="_x0013__Distribution Break Out_Ledge_0416_Grant and TE" xfId="26771" xr:uid="{00000000-0005-0000-0000-0000BA580000}"/>
    <cellStyle name="_x0013__Distribution Break Out_Ledge_0416_Grant and TE 2" xfId="26772" xr:uid="{00000000-0005-0000-0000-0000BB580000}"/>
    <cellStyle name="_x0013__Distribution Break Out_Levered Beech Ridge _100709" xfId="26773" xr:uid="{00000000-0005-0000-0000-0000BC580000}"/>
    <cellStyle name="_x0013__Distribution Break Out_Levered Beech Ridge _100709 2" xfId="26774" xr:uid="{00000000-0005-0000-0000-0000BD580000}"/>
    <cellStyle name="_x0013__Distribution Break Out_Levered Beech Ridge _100709_BeechR Pivot Table 12.2.09" xfId="26775" xr:uid="{00000000-0005-0000-0000-0000BE580000}"/>
    <cellStyle name="_x0013__Distribution Break Out_Levered Beech Ridge _100709_BeechR Pivot Table 12.2.09 2" xfId="26776" xr:uid="{00000000-0005-0000-0000-0000BF580000}"/>
    <cellStyle name="_x0013__Distribution Break Out_Levered Beech Ridge _102709" xfId="26777" xr:uid="{00000000-0005-0000-0000-0000C0580000}"/>
    <cellStyle name="_x0013__Distribution Break Out_Levered Beech Ridge _102709 2" xfId="26778" xr:uid="{00000000-0005-0000-0000-0000C1580000}"/>
    <cellStyle name="_x0013__Distribution Break Out_Levered Beech Ridge _102709_BeechR Pivot Table 12.2.09" xfId="26779" xr:uid="{00000000-0005-0000-0000-0000C2580000}"/>
    <cellStyle name="_x0013__Distribution Break Out_Levered Beech Ridge _102709_BeechR Pivot Table 12.2.09 2" xfId="26780" xr:uid="{00000000-0005-0000-0000-0000C3580000}"/>
    <cellStyle name="_x0013__Distribution Break Out_Levered Beech Ridge _110209" xfId="26781" xr:uid="{00000000-0005-0000-0000-0000C4580000}"/>
    <cellStyle name="_x0013__Distribution Break Out_Levered Beech Ridge _110209 2" xfId="26782" xr:uid="{00000000-0005-0000-0000-0000C5580000}"/>
    <cellStyle name="_x0013__Distribution Break Out_Levered Beech Ridge _110209_BeechR Pivot Table 12.2.09" xfId="26783" xr:uid="{00000000-0005-0000-0000-0000C6580000}"/>
    <cellStyle name="_x0013__Distribution Break Out_Levered Beech Ridge _110209_BeechR Pivot Table 12.2.09 2" xfId="26784" xr:uid="{00000000-0005-0000-0000-0000C7580000}"/>
    <cellStyle name="_x0013__Distribution Break Out_Levered Grand Ridge Exp 07082009_LIVE" xfId="26785" xr:uid="{00000000-0005-0000-0000-0000C8580000}"/>
    <cellStyle name="_x0013__Distribution Break Out_Levered Grand Ridge Exp 07082009_LIVE 2" xfId="26786" xr:uid="{00000000-0005-0000-0000-0000C9580000}"/>
    <cellStyle name="_x0013__Distribution Break Out_Levered Grand Ridge Exp 07082009_LIVE_BeechR Pivot Table 12.2.09" xfId="26787" xr:uid="{00000000-0005-0000-0000-0000CA580000}"/>
    <cellStyle name="_x0013__Distribution Break Out_Levered Grand Ridge Exp 07082009_LIVE_BeechR Pivot Table 12.2.09 2" xfId="26788" xr:uid="{00000000-0005-0000-0000-0000CB580000}"/>
    <cellStyle name="_x0013__Distribution Break Out_Levered Grand Ridge Exp_05042009" xfId="26789" xr:uid="{00000000-0005-0000-0000-0000CC580000}"/>
    <cellStyle name="_x0013__Distribution Break Out_Levered Grand Ridge Exp_05042009 2" xfId="26790" xr:uid="{00000000-0005-0000-0000-0000CD580000}"/>
    <cellStyle name="_x0013__Distribution Break Out_Levered Grand Ridge Exp_05042009_BeechR Pivot Table 12.2.09" xfId="26791" xr:uid="{00000000-0005-0000-0000-0000CE580000}"/>
    <cellStyle name="_x0013__Distribution Break Out_Levered Grand Ridge Exp_05042009_BeechR Pivot Table 12.2.09 2" xfId="26792" xr:uid="{00000000-0005-0000-0000-0000CF580000}"/>
    <cellStyle name="_x0013__Distribution Break Out_NEW GRII_III Debt_032509 v1 (2)" xfId="26793" xr:uid="{00000000-0005-0000-0000-0000D0580000}"/>
    <cellStyle name="_x0013__Distribution Break Out_NEW GRII_III Debt_032509 v1 (2) 2" xfId="26794" xr:uid="{00000000-0005-0000-0000-0000D1580000}"/>
    <cellStyle name="_x0013__Distribution Break Out_NEW GRII_III Debt_032509 v1 (2)_BeechR Pivot Table 12.2.09" xfId="26795" xr:uid="{00000000-0005-0000-0000-0000D2580000}"/>
    <cellStyle name="_x0013__Distribution Break Out_NEW GRII_III Debt_032509 v1 (2)_BeechR Pivot Table 12.2.09 2" xfId="26796" xr:uid="{00000000-0005-0000-0000-0000D3580000}"/>
    <cellStyle name="_x0013__Distribution Break Out_NEW Levered GRII&amp;III_04092009_MCF v1" xfId="26797" xr:uid="{00000000-0005-0000-0000-0000D4580000}"/>
    <cellStyle name="_x0013__Distribution Break Out_NEW Levered GRII&amp;III_04092009_MCF v1 2" xfId="26798" xr:uid="{00000000-0005-0000-0000-0000D5580000}"/>
    <cellStyle name="_x0013__Distribution Break Out_NEW Levered GRII&amp;III_04092009_MCF v1_BeechR Pivot Table 12.2.09" xfId="26799" xr:uid="{00000000-0005-0000-0000-0000D6580000}"/>
    <cellStyle name="_x0013__Distribution Break Out_NEW Levered GRII&amp;III_04092009_MCF v1_BeechR Pivot Table 12.2.09 2" xfId="26800" xr:uid="{00000000-0005-0000-0000-0000D7580000}"/>
    <cellStyle name="_x0013__Distribution Break Out_Oceana_142MW_Vesta1.8_101909" xfId="26801" xr:uid="{00000000-0005-0000-0000-0000D8580000}"/>
    <cellStyle name="_x0013__Distribution Break Out_Oceana_142MW_Vesta1.8_101909 2" xfId="26802" xr:uid="{00000000-0005-0000-0000-0000D9580000}"/>
    <cellStyle name="_x0013__Distribution Break Out_Raleigh Model (78MW) 09082009_V2" xfId="26803" xr:uid="{00000000-0005-0000-0000-0000DA580000}"/>
    <cellStyle name="_x0013__Distribution Break Out_Raleigh Model (78MW) 09082009_V2 2" xfId="26804" xr:uid="{00000000-0005-0000-0000-0000DB580000}"/>
    <cellStyle name="_x0013__Distribution Break Out_Raleigh Model (78MW) 09082009_V2_BeechR Pivot Table 12.2.09" xfId="26805" xr:uid="{00000000-0005-0000-0000-0000DC580000}"/>
    <cellStyle name="_x0013__Distribution Break Out_Raleigh Model (78MW) 09082009_V2_BeechR Pivot Table 12.2.09 2" xfId="26806" xr:uid="{00000000-0005-0000-0000-0000DD580000}"/>
    <cellStyle name="_x0013__Distribution Break Out_Sheet1" xfId="26807" xr:uid="{00000000-0005-0000-0000-0000DE580000}"/>
    <cellStyle name="_x0013__Distribution Break Out_Sheet1 2" xfId="26808" xr:uid="{00000000-0005-0000-0000-0000DF580000}"/>
    <cellStyle name="_x0013__Distribution Break Out_Sweden Hills 51MW_081809_AEP bid" xfId="26809" xr:uid="{00000000-0005-0000-0000-0000E0580000}"/>
    <cellStyle name="_x0013__Distribution Break Out_Sweden Hills 51MW_081809_AEP bid 2" xfId="26810" xr:uid="{00000000-0005-0000-0000-0000E1580000}"/>
    <cellStyle name="_x0013__Distribution Break Out_Tri-County Wind_042409_Grant and TE_as bid" xfId="26811" xr:uid="{00000000-0005-0000-0000-0000E2580000}"/>
    <cellStyle name="_x0013__Distribution Break Out_Tri-County Wind_042409_Grant and TE_as bid 2" xfId="26812" xr:uid="{00000000-0005-0000-0000-0000E3580000}"/>
    <cellStyle name="_x0013__Distribution Break Out_Tri-County Wind_101309_Grant and TE_200MW_1.6XLE" xfId="26813" xr:uid="{00000000-0005-0000-0000-0000E4580000}"/>
    <cellStyle name="_x0013__Distribution Break Out_Tri-County Wind_101309_Grant and TE_200MW_1.6XLE 2" xfId="26814" xr:uid="{00000000-0005-0000-0000-0000E5580000}"/>
    <cellStyle name="_x0013__Distribution Break Out_Tri-County Wind_101509_Grant and TE_200MW_1.6XLE" xfId="26815" xr:uid="{00000000-0005-0000-0000-0000E6580000}"/>
    <cellStyle name="_x0013__Distribution Break Out_Tri-County Wind_101509_Grant and TE_200MW_1.6XLE 2" xfId="26816" xr:uid="{00000000-0005-0000-0000-0000E7580000}"/>
    <cellStyle name="_x0013__Distribution Break Out_Turkey Track Completion Reserve Acct_11 10 08" xfId="26817" xr:uid="{00000000-0005-0000-0000-0000E8580000}"/>
    <cellStyle name="_x0013__Distribution Break Out_Turkey Track Completion Reserve Acct_11 10 08 2" xfId="26818" xr:uid="{00000000-0005-0000-0000-0000E9580000}"/>
    <cellStyle name="_x0013__Distribution Break Out_Unlev McAdoo &amp; GR Combined 10242008-funding v8" xfId="26819" xr:uid="{00000000-0005-0000-0000-0000EA580000}"/>
    <cellStyle name="_x0013__Distribution Break Out_Unlev McAdoo &amp; GR Combined 10242008-funding v8 2" xfId="26820" xr:uid="{00000000-0005-0000-0000-0000EB580000}"/>
    <cellStyle name="_x0013__Distribution Break Out_Unlev McAdoo &amp; GR Combined 10242008-funding v8_BeechR Pivot Table 12.2.09" xfId="26821" xr:uid="{00000000-0005-0000-0000-0000EC580000}"/>
    <cellStyle name="_x0013__Distribution Break Out_Unlev McAdoo &amp; GR Combined 10242008-funding v8_BeechR Pivot Table 12.2.09 2" xfId="26822" xr:uid="{00000000-0005-0000-0000-0000ED580000}"/>
    <cellStyle name="_x0013__Distribution Break Out_Unlev McAdoo &amp; GR Combined 10242008-funding v8_Sheet1" xfId="26823" xr:uid="{00000000-0005-0000-0000-0000EE580000}"/>
    <cellStyle name="_x0013__Distribution Break Out_Unlev McAdoo &amp; GR Combined 10242008-funding v8_Sheet1 2" xfId="26824" xr:uid="{00000000-0005-0000-0000-0000EF580000}"/>
    <cellStyle name="_x0013__Distribution Break Out_Unlevered_Beech_Ridge_100_5MW_021009_optimized NCF" xfId="26825" xr:uid="{00000000-0005-0000-0000-0000F0580000}"/>
    <cellStyle name="_x0013__Distribution Break Out_Unlevered_Beech_Ridge_100_5MW_021009_optimized NCF 2" xfId="26826" xr:uid="{00000000-0005-0000-0000-0000F1580000}"/>
    <cellStyle name="_x0013__Distribution Break Out_Vantage Cash FLow 100609" xfId="26827" xr:uid="{00000000-0005-0000-0000-0000F2580000}"/>
    <cellStyle name="_x0013__Distribution Break Out_Vantage Cash FLow 100609 2" xfId="26828" xr:uid="{00000000-0005-0000-0000-0000F3580000}"/>
    <cellStyle name="_x0013__Distribution Break Out_Vantage Model_PGE 15yr PPA_062409" xfId="26829" xr:uid="{00000000-0005-0000-0000-0000F4580000}"/>
    <cellStyle name="_x0013__Distribution Break Out_Vantage Model_PGE 15yr PPA_062409 2" xfId="26830" xr:uid="{00000000-0005-0000-0000-0000F5580000}"/>
    <cellStyle name="_x0013__Distribution Break Out_Vantage Model_PGE 15yr PPA_073009_JAR" xfId="26831" xr:uid="{00000000-0005-0000-0000-0000F6580000}"/>
    <cellStyle name="_x0013__Distribution Break Out_Vantage Model_PGE 15yr PPA_073009_JAR 2" xfId="26832" xr:uid="{00000000-0005-0000-0000-0000F7580000}"/>
    <cellStyle name="_x0013__Distribution Break Out_Vantage Model_PGE 15yr PPA_100909" xfId="26833" xr:uid="{00000000-0005-0000-0000-0000F8580000}"/>
    <cellStyle name="_x0013__Distribution Break Out_Vantage Model_PGE 15yr PPA_100909 2" xfId="26834" xr:uid="{00000000-0005-0000-0000-0000F9580000}"/>
    <cellStyle name="_x0013__Distribution Break Out_White Oak_67.5_150MW_110409_OUR CASE" xfId="26835" xr:uid="{00000000-0005-0000-0000-0000FA580000}"/>
    <cellStyle name="_x0013__Distribution Break Out_White Oak_67.5_150MW_110409_OUR CASE 2" xfId="26836" xr:uid="{00000000-0005-0000-0000-0000FB580000}"/>
    <cellStyle name="_Div&amp;Inc" xfId="26837" xr:uid="{00000000-0005-0000-0000-0000FC580000}"/>
    <cellStyle name="_Dollar" xfId="26838" xr:uid="{00000000-0005-0000-0000-0000FD580000}"/>
    <cellStyle name="_Dollar 2" xfId="26839" xr:uid="{00000000-0005-0000-0000-0000FE580000}"/>
    <cellStyle name="_Dollar_03 lbo model - healthsouth" xfId="26840" xr:uid="{00000000-0005-0000-0000-0000FF580000}"/>
    <cellStyle name="_Dollar_03 lbo model - healthsouth 2" xfId="26841" xr:uid="{00000000-0005-0000-0000-000000590000}"/>
    <cellStyle name="_Dollar_03 lbo model - healthsouth_2007 Deloitte Models 082307" xfId="26842" xr:uid="{00000000-0005-0000-0000-000001590000}"/>
    <cellStyle name="_Dollar_03 lbo model - healthsouth_2007 Vento II 081707 v3" xfId="26843" xr:uid="{00000000-0005-0000-0000-000002590000}"/>
    <cellStyle name="_Dollar_03 lbo model - healthsouth_Darlington We Energy Bid Model 112807" xfId="26844" xr:uid="{00000000-0005-0000-0000-000003590000}"/>
    <cellStyle name="_Dollar_03 lbo model - healthsouth_Depr Federal" xfId="26845" xr:uid="{00000000-0005-0000-0000-000004590000}"/>
    <cellStyle name="_Dollar_03 lbo model - healthsouth_Depr Federal-2008" xfId="26846" xr:uid="{00000000-0005-0000-0000-000005590000}"/>
    <cellStyle name="_Dollar_03 lbo model - healthsouth_Draft Model 081707" xfId="26847" xr:uid="{00000000-0005-0000-0000-000006590000}"/>
    <cellStyle name="_Dollar_03 lbo model - healthsouth_OpEx Sheet" xfId="26848" xr:uid="{00000000-0005-0000-0000-000007590000}"/>
    <cellStyle name="_Dollar_03 lbo model - healthsouth_Pioneer Prairie 082107_edp" xfId="26849" xr:uid="{00000000-0005-0000-0000-000008590000}"/>
    <cellStyle name="_Dollar_03 lbo model - healthsouth_Post Oak" xfId="26850" xr:uid="{00000000-0005-0000-0000-000009590000}"/>
    <cellStyle name="_Dollar_03 lbo model - healthsouth_Post Oak 2" xfId="26851" xr:uid="{00000000-0005-0000-0000-00000A590000}"/>
    <cellStyle name="_Dollar_03 lbo model - healthsouth_Prairie Star" xfId="26852" xr:uid="{00000000-0005-0000-0000-00000B590000}"/>
    <cellStyle name="_Dollar_03 lbo model - healthsouth_Prairie Star 2" xfId="26853" xr:uid="{00000000-0005-0000-0000-00000C590000}"/>
    <cellStyle name="_Dollar_03 lbo model - healthsouth_Tax Equity Structure 072007" xfId="26854" xr:uid="{00000000-0005-0000-0000-00000D590000}"/>
    <cellStyle name="_Dollar_03 lbo model - healthsouth_Twin Groves II" xfId="26855" xr:uid="{00000000-0005-0000-0000-00000E590000}"/>
    <cellStyle name="_Dollar_03 lbo model - healthsouth_Twin Groves II 2" xfId="26856" xr:uid="{00000000-0005-0000-0000-00000F590000}"/>
    <cellStyle name="_Dollar_October 12 - BIG CSC Auto update" xfId="26857" xr:uid="{00000000-0005-0000-0000-000010590000}"/>
    <cellStyle name="_Dollar_October 12 - BIG CSC Auto update 2" xfId="26858" xr:uid="{00000000-0005-0000-0000-000011590000}"/>
    <cellStyle name="_DOSWELL - 2001 Budget Inputs" xfId="322" xr:uid="{00000000-0005-0000-0000-000012590000}"/>
    <cellStyle name="_DOSWELL - 2001 Budget Inputs - Ongoing Forecast" xfId="323" xr:uid="{00000000-0005-0000-0000-000013590000}"/>
    <cellStyle name="_DOSWELL - 2001 Budget Inputs - Ongoing Forecast 2" xfId="324" xr:uid="{00000000-0005-0000-0000-000014590000}"/>
    <cellStyle name="_DOSWELL - 2001 Budget Inputs - Ongoing Forecast 2 2" xfId="325" xr:uid="{00000000-0005-0000-0000-000015590000}"/>
    <cellStyle name="_DOSWELL - 2001 Budget Inputs - Ongoing Forecast 3" xfId="326" xr:uid="{00000000-0005-0000-0000-000016590000}"/>
    <cellStyle name="_DOSWELL - 2001 Budget Inputs - Ongoing Forecast 3 2" xfId="26859" xr:uid="{00000000-0005-0000-0000-000017590000}"/>
    <cellStyle name="_DOSWELL - 2001 Budget Inputs - Ongoing Forecast 4" xfId="327" xr:uid="{00000000-0005-0000-0000-000018590000}"/>
    <cellStyle name="_DOSWELL - 2001 Budget Inputs - Ongoing Forecast 4 2" xfId="26860" xr:uid="{00000000-0005-0000-0000-000019590000}"/>
    <cellStyle name="_DOSWELL - 2001 Budget Inputs - Ongoing Forecast 5" xfId="26861" xr:uid="{00000000-0005-0000-0000-00001A590000}"/>
    <cellStyle name="_DOSWELL - 2001 Budget Inputs - Ongoing Forecast 5 2" xfId="26862" xr:uid="{00000000-0005-0000-0000-00001B590000}"/>
    <cellStyle name="_DOSWELL - 2001 Budget Inputs - Ongoing Forecast 6" xfId="26863" xr:uid="{00000000-0005-0000-0000-00001C590000}"/>
    <cellStyle name="_DOSWELL - 2001 Budget Inputs - Ongoing Forecast_2008 FPL Group Tax Workpapers" xfId="26864" xr:uid="{00000000-0005-0000-0000-00001D590000}"/>
    <cellStyle name="_DOSWELL - 2001 Budget Inputs - Ongoing Forecast_2008 FPL Group Tax Workpapers_Budget Support 2012-09 2013-15 Benefit Programs v5 with NEER Barg Update" xfId="26865" xr:uid="{00000000-0005-0000-0000-00001E590000}"/>
    <cellStyle name="_DOSWELL - 2001 Budget Inputs - Ongoing Forecast_2008 FPL Group Tax Workpapers_LTD-FAS 112 Summary" xfId="26866" xr:uid="{00000000-0005-0000-0000-00001F590000}"/>
    <cellStyle name="_DOSWELL - 2001 Budget Inputs - Ongoing Forecast_BASIS ADJ" xfId="26867" xr:uid="{00000000-0005-0000-0000-000020590000}"/>
    <cellStyle name="_DOSWELL - 2001 Budget Inputs - Ongoing Forecast_BM Adjustments" xfId="26868" xr:uid="{00000000-0005-0000-0000-000021590000}"/>
    <cellStyle name="_DOSWELL - 2001 Budget Inputs - Ongoing Forecast_Callahan" xfId="26869" xr:uid="{00000000-0005-0000-0000-000022590000}"/>
    <cellStyle name="_DOSWELL - 2001 Budget Inputs - Ongoing Forecast_Callahan " xfId="26870" xr:uid="{00000000-0005-0000-0000-000023590000}"/>
    <cellStyle name="_DOSWELL - 2001 Budget Inputs - Ongoing Forecast_Callahan _1" xfId="26871" xr:uid="{00000000-0005-0000-0000-000024590000}"/>
    <cellStyle name="_DOSWELL - 2001 Budget Inputs - Ongoing Forecast_Callahan 090813 GM 0 Report" xfId="26872" xr:uid="{00000000-0005-0000-0000-000025590000}"/>
    <cellStyle name="_DOSWELL - 2001 Budget Inputs - Ongoing Forecast_Callahan 091106 GM 0 Report" xfId="26873" xr:uid="{00000000-0005-0000-0000-000026590000}"/>
    <cellStyle name="_DOSWELL - 2001 Budget Inputs - Ongoing Forecast_CapRidge_WindBoost_Analysis_090709" xfId="26874" xr:uid="{00000000-0005-0000-0000-000027590000}"/>
    <cellStyle name="_DOSWELL - 2001 Budget Inputs - Ongoing Forecast_Cherokee 2010 - 2014 Budget Forecast" xfId="26875" xr:uid="{00000000-0005-0000-0000-000028590000}"/>
    <cellStyle name="_DOSWELL - 2001 Budget Inputs - Ongoing Forecast_Copy of Texas Wind Debt Amortization 11-08" xfId="26876" xr:uid="{00000000-0005-0000-0000-000029590000}"/>
    <cellStyle name="_DOSWELL - 2001 Budget Inputs - Ongoing Forecast_Debt Service Coverage Ratio-TEXAS WIND Historical  Forecast" xfId="26877" xr:uid="{00000000-0005-0000-0000-00002A590000}"/>
    <cellStyle name="_DOSWELL - 2001 Budget Inputs - Ongoing Forecast_Fees" xfId="26878" xr:uid="{00000000-0005-0000-0000-00002B590000}"/>
    <cellStyle name="_DOSWELL - 2001 Budget Inputs - Ongoing Forecast_FPL Georgia Tax As of October 2010" xfId="26879" xr:uid="{00000000-0005-0000-0000-00002C590000}"/>
    <cellStyle name="_DOSWELL - 2001 Budget Inputs - Ongoing Forecast_FPL Georgia Tax As of October 2010_Summary of 2010 Errors Resolutions with Responses" xfId="26880" xr:uid="{00000000-0005-0000-0000-00002D590000}"/>
    <cellStyle name="_DOSWELL - 2001 Budget Inputs - Ongoing Forecast_Group Prov M11 09" xfId="26881" xr:uid="{00000000-0005-0000-0000-00002E590000}"/>
    <cellStyle name="_DOSWELL - 2001 Budget Inputs - Ongoing Forecast_Group Prov M11 09 2" xfId="26882" xr:uid="{00000000-0005-0000-0000-00002F590000}"/>
    <cellStyle name="_DOSWELL - 2001 Budget Inputs - Ongoing Forecast_Group Prov M11 09_March_LTD_Premium" xfId="26883" xr:uid="{00000000-0005-0000-0000-000030590000}"/>
    <cellStyle name="_DOSWELL - 2001 Budget Inputs - Ongoing Forecast_Group Prov M11 09_Nov Self Admin LTD Income Premium - CIGNA" xfId="26884" xr:uid="{00000000-0005-0000-0000-000031590000}"/>
    <cellStyle name="_DOSWELL - 2001 Budget Inputs - Ongoing Forecast_Group Prov M11 09_Summary Unrounded" xfId="26885" xr:uid="{00000000-0005-0000-0000-000032590000}"/>
    <cellStyle name="_DOSWELL - 2001 Budget Inputs - Ongoing Forecast_HH3 WindBoost Analysis (with PTC and REC)" xfId="26886" xr:uid="{00000000-0005-0000-0000-000033590000}"/>
    <cellStyle name="_DOSWELL - 2001 Budget Inputs - Ongoing Forecast_Horse Hollow 1 090813 GM 0 Report" xfId="26887" xr:uid="{00000000-0005-0000-0000-000034590000}"/>
    <cellStyle name="_DOSWELL - 2001 Budget Inputs - Ongoing Forecast_Horse Hollow 1 090911 GM 0 Report" xfId="26888" xr:uid="{00000000-0005-0000-0000-000035590000}"/>
    <cellStyle name="_DOSWELL - 2001 Budget Inputs - Ongoing Forecast_Inputs" xfId="26889" xr:uid="{00000000-0005-0000-0000-000036590000}"/>
    <cellStyle name="_DOSWELL - 2001 Budget Inputs - Ongoing Forecast_Inputs 2" xfId="26890" xr:uid="{00000000-0005-0000-0000-000037590000}"/>
    <cellStyle name="_DOSWELL - 2001 Budget Inputs - Ongoing Forecast_Majestic II 2013 - 2042 Property Tax Forecast est" xfId="26891" xr:uid="{00000000-0005-0000-0000-000038590000}"/>
    <cellStyle name="_DOSWELL - 2001 Budget Inputs - Ongoing Forecast_March_LTD_Premium" xfId="26892" xr:uid="{00000000-0005-0000-0000-000039590000}"/>
    <cellStyle name="_DOSWELL - 2001 Budget Inputs - Ongoing Forecast_Nov Self Admin LTD Income Premium - CIGNA" xfId="26893" xr:uid="{00000000-0005-0000-0000-00003A590000}"/>
    <cellStyle name="_DOSWELL - 2001 Budget Inputs - Ongoing Forecast_Summary Unrounded" xfId="26894" xr:uid="{00000000-0005-0000-0000-00003B590000}"/>
    <cellStyle name="_DOSWELL - 2001 Budget Inputs - Ongoing Forecast_Tax" xfId="26895" xr:uid="{00000000-0005-0000-0000-00003C590000}"/>
    <cellStyle name="_DOSWELL - 2001 Budget Inputs - Ongoing Forecast_Wind Adj_091106" xfId="26896" xr:uid="{00000000-0005-0000-0000-00003D590000}"/>
    <cellStyle name="_DOSWELL - 2001 Budget Inputs 2" xfId="328" xr:uid="{00000000-0005-0000-0000-00003E590000}"/>
    <cellStyle name="_DOSWELL - 2001 Budget Inputs 2 2" xfId="329" xr:uid="{00000000-0005-0000-0000-00003F590000}"/>
    <cellStyle name="_DOSWELL - 2001 Budget Inputs 3" xfId="330" xr:uid="{00000000-0005-0000-0000-000040590000}"/>
    <cellStyle name="_DOSWELL - 2001 Budget Inputs 3 2" xfId="26897" xr:uid="{00000000-0005-0000-0000-000041590000}"/>
    <cellStyle name="_DOSWELL - 2001 Budget Inputs 4" xfId="331" xr:uid="{00000000-0005-0000-0000-000042590000}"/>
    <cellStyle name="_DOSWELL - 2001 Budget Inputs 4 2" xfId="26898" xr:uid="{00000000-0005-0000-0000-000043590000}"/>
    <cellStyle name="_DOSWELL - 2001 Budget Inputs 5" xfId="26899" xr:uid="{00000000-0005-0000-0000-000044590000}"/>
    <cellStyle name="_DOSWELL - 2001 Budget Inputs 5 2" xfId="26900" xr:uid="{00000000-0005-0000-0000-000045590000}"/>
    <cellStyle name="_DOSWELL - 2001 Budget Inputs 6" xfId="26901" xr:uid="{00000000-0005-0000-0000-000046590000}"/>
    <cellStyle name="_DOSWELL - 2001 Budget Inputs_2008 FPL Group Tax Workpapers" xfId="26902" xr:uid="{00000000-0005-0000-0000-000047590000}"/>
    <cellStyle name="_DOSWELL - 2001 Budget Inputs_2008 FPL Group Tax Workpapers_Budget Support 2012-09 2013-15 Benefit Programs v5 with NEER Barg Update" xfId="26903" xr:uid="{00000000-0005-0000-0000-000048590000}"/>
    <cellStyle name="_DOSWELL - 2001 Budget Inputs_2008 FPL Group Tax Workpapers_LTD-FAS 112 Summary" xfId="26904" xr:uid="{00000000-0005-0000-0000-000049590000}"/>
    <cellStyle name="_DOSWELL - 2001 Budget Inputs_BASIS ADJ" xfId="26905" xr:uid="{00000000-0005-0000-0000-00004A590000}"/>
    <cellStyle name="_DOSWELL - 2001 Budget Inputs_BM Adjustments" xfId="26906" xr:uid="{00000000-0005-0000-0000-00004B590000}"/>
    <cellStyle name="_DOSWELL - 2001 Budget Inputs_Callahan" xfId="26907" xr:uid="{00000000-0005-0000-0000-00004C590000}"/>
    <cellStyle name="_DOSWELL - 2001 Budget Inputs_Callahan " xfId="26908" xr:uid="{00000000-0005-0000-0000-00004D590000}"/>
    <cellStyle name="_DOSWELL - 2001 Budget Inputs_Callahan _1" xfId="26909" xr:uid="{00000000-0005-0000-0000-00004E590000}"/>
    <cellStyle name="_DOSWELL - 2001 Budget Inputs_Callahan 090813 GM 0 Report" xfId="26910" xr:uid="{00000000-0005-0000-0000-00004F590000}"/>
    <cellStyle name="_DOSWELL - 2001 Budget Inputs_Callahan 091106 GM 0 Report" xfId="26911" xr:uid="{00000000-0005-0000-0000-000050590000}"/>
    <cellStyle name="_DOSWELL - 2001 Budget Inputs_CapRidge_WindBoost_Analysis_090709" xfId="26912" xr:uid="{00000000-0005-0000-0000-000051590000}"/>
    <cellStyle name="_DOSWELL - 2001 Budget Inputs_Cherokee 2010 - 2014 Budget Forecast" xfId="26913" xr:uid="{00000000-0005-0000-0000-000052590000}"/>
    <cellStyle name="_DOSWELL - 2001 Budget Inputs_Copy of Texas Wind Debt Amortization 11-08" xfId="26914" xr:uid="{00000000-0005-0000-0000-000053590000}"/>
    <cellStyle name="_DOSWELL - 2001 Budget Inputs_Debt Service Coverage Ratio-TEXAS WIND Historical  Forecast" xfId="26915" xr:uid="{00000000-0005-0000-0000-000054590000}"/>
    <cellStyle name="_DOSWELL - 2001 Budget Inputs_Fees" xfId="26916" xr:uid="{00000000-0005-0000-0000-000055590000}"/>
    <cellStyle name="_DOSWELL - 2001 Budget Inputs_FPL Georgia Tax As of October 2010" xfId="26917" xr:uid="{00000000-0005-0000-0000-000056590000}"/>
    <cellStyle name="_DOSWELL - 2001 Budget Inputs_FPL Georgia Tax As of October 2010_Summary of 2010 Errors Resolutions with Responses" xfId="26918" xr:uid="{00000000-0005-0000-0000-000057590000}"/>
    <cellStyle name="_DOSWELL - 2001 Budget Inputs_Group Prov M11 09" xfId="26919" xr:uid="{00000000-0005-0000-0000-000058590000}"/>
    <cellStyle name="_DOSWELL - 2001 Budget Inputs_Group Prov M11 09 2" xfId="26920" xr:uid="{00000000-0005-0000-0000-000059590000}"/>
    <cellStyle name="_DOSWELL - 2001 Budget Inputs_Group Prov M11 09_March_LTD_Premium" xfId="26921" xr:uid="{00000000-0005-0000-0000-00005A590000}"/>
    <cellStyle name="_DOSWELL - 2001 Budget Inputs_Group Prov M11 09_Nov Self Admin LTD Income Premium - CIGNA" xfId="26922" xr:uid="{00000000-0005-0000-0000-00005B590000}"/>
    <cellStyle name="_DOSWELL - 2001 Budget Inputs_Group Prov M11 09_Summary Unrounded" xfId="26923" xr:uid="{00000000-0005-0000-0000-00005C590000}"/>
    <cellStyle name="_DOSWELL - 2001 Budget Inputs_HH3 WindBoost Analysis (with PTC and REC)" xfId="26924" xr:uid="{00000000-0005-0000-0000-00005D590000}"/>
    <cellStyle name="_DOSWELL - 2001 Budget Inputs_Horse Hollow 1 090813 GM 0 Report" xfId="26925" xr:uid="{00000000-0005-0000-0000-00005E590000}"/>
    <cellStyle name="_DOSWELL - 2001 Budget Inputs_Horse Hollow 1 090911 GM 0 Report" xfId="26926" xr:uid="{00000000-0005-0000-0000-00005F590000}"/>
    <cellStyle name="_DOSWELL - 2001 Budget Inputs_Inputs" xfId="26927" xr:uid="{00000000-0005-0000-0000-000060590000}"/>
    <cellStyle name="_DOSWELL - 2001 Budget Inputs_Inputs 2" xfId="26928" xr:uid="{00000000-0005-0000-0000-000061590000}"/>
    <cellStyle name="_DOSWELL - 2001 Budget Inputs_Majestic II 2013 - 2042 Property Tax Forecast est" xfId="26929" xr:uid="{00000000-0005-0000-0000-000062590000}"/>
    <cellStyle name="_DOSWELL - 2001 Budget Inputs_March_LTD_Premium" xfId="26930" xr:uid="{00000000-0005-0000-0000-000063590000}"/>
    <cellStyle name="_DOSWELL - 2001 Budget Inputs_Nov Self Admin LTD Income Premium - CIGNA" xfId="26931" xr:uid="{00000000-0005-0000-0000-000064590000}"/>
    <cellStyle name="_DOSWELL - 2001 Budget Inputs_Summary Unrounded" xfId="26932" xr:uid="{00000000-0005-0000-0000-000065590000}"/>
    <cellStyle name="_DOSWELL - 2001 Budget Inputs_Tax" xfId="26933" xr:uid="{00000000-0005-0000-0000-000066590000}"/>
    <cellStyle name="_DOSWELL - 2001 Budget Inputs_Wind Adj_091106" xfId="26934" xr:uid="{00000000-0005-0000-0000-000067590000}"/>
    <cellStyle name="_DOSWELL - 2002 Budget Inputs" xfId="332" xr:uid="{00000000-0005-0000-0000-000068590000}"/>
    <cellStyle name="_DOSWELL - 2002 Budget Inputs 2" xfId="333" xr:uid="{00000000-0005-0000-0000-000069590000}"/>
    <cellStyle name="_DOSWELL - 2002 Budget Inputs 2 2" xfId="334" xr:uid="{00000000-0005-0000-0000-00006A590000}"/>
    <cellStyle name="_DOSWELL - 2002 Budget Inputs 3" xfId="335" xr:uid="{00000000-0005-0000-0000-00006B590000}"/>
    <cellStyle name="_DOSWELL - 2002 Budget Inputs 3 2" xfId="26935" xr:uid="{00000000-0005-0000-0000-00006C590000}"/>
    <cellStyle name="_DOSWELL - 2002 Budget Inputs 4" xfId="336" xr:uid="{00000000-0005-0000-0000-00006D590000}"/>
    <cellStyle name="_DOSWELL - 2002 Budget Inputs 4 2" xfId="26936" xr:uid="{00000000-0005-0000-0000-00006E590000}"/>
    <cellStyle name="_DOSWELL - 2002 Budget Inputs 5" xfId="26937" xr:uid="{00000000-0005-0000-0000-00006F590000}"/>
    <cellStyle name="_DOSWELL - 2002 Budget Inputs 5 2" xfId="26938" xr:uid="{00000000-0005-0000-0000-000070590000}"/>
    <cellStyle name="_DOSWELL - 2002 Budget Inputs 6" xfId="26939" xr:uid="{00000000-0005-0000-0000-000071590000}"/>
    <cellStyle name="_DOSWELL - 2002 Budget Inputs_2008 FPL Group Tax Workpapers" xfId="26940" xr:uid="{00000000-0005-0000-0000-000072590000}"/>
    <cellStyle name="_DOSWELL - 2002 Budget Inputs_2008 FPL Group Tax Workpapers_Budget Support 2012-09 2013-15 Benefit Programs v5 with NEER Barg Update" xfId="26941" xr:uid="{00000000-0005-0000-0000-000073590000}"/>
    <cellStyle name="_DOSWELL - 2002 Budget Inputs_2008 FPL Group Tax Workpapers_LTD-FAS 112 Summary" xfId="26942" xr:uid="{00000000-0005-0000-0000-000074590000}"/>
    <cellStyle name="_DOSWELL - 2002 Budget Inputs_BASIS ADJ" xfId="26943" xr:uid="{00000000-0005-0000-0000-000075590000}"/>
    <cellStyle name="_DOSWELL - 2002 Budget Inputs_BM Adjustments" xfId="26944" xr:uid="{00000000-0005-0000-0000-000076590000}"/>
    <cellStyle name="_DOSWELL - 2002 Budget Inputs_Callahan" xfId="26945" xr:uid="{00000000-0005-0000-0000-000077590000}"/>
    <cellStyle name="_DOSWELL - 2002 Budget Inputs_Callahan " xfId="26946" xr:uid="{00000000-0005-0000-0000-000078590000}"/>
    <cellStyle name="_DOSWELL - 2002 Budget Inputs_Callahan _1" xfId="26947" xr:uid="{00000000-0005-0000-0000-000079590000}"/>
    <cellStyle name="_DOSWELL - 2002 Budget Inputs_Callahan 090813 GM 0 Report" xfId="26948" xr:uid="{00000000-0005-0000-0000-00007A590000}"/>
    <cellStyle name="_DOSWELL - 2002 Budget Inputs_Callahan 091106 GM 0 Report" xfId="26949" xr:uid="{00000000-0005-0000-0000-00007B590000}"/>
    <cellStyle name="_DOSWELL - 2002 Budget Inputs_CapRidge_WindBoost_Analysis_090709" xfId="26950" xr:uid="{00000000-0005-0000-0000-00007C590000}"/>
    <cellStyle name="_DOSWELL - 2002 Budget Inputs_Cherokee 2010 - 2014 Budget Forecast" xfId="26951" xr:uid="{00000000-0005-0000-0000-00007D590000}"/>
    <cellStyle name="_DOSWELL - 2002 Budget Inputs_Copy of Texas Wind Debt Amortization 11-08" xfId="26952" xr:uid="{00000000-0005-0000-0000-00007E590000}"/>
    <cellStyle name="_DOSWELL - 2002 Budget Inputs_Debt Service Coverage Ratio-TEXAS WIND Historical  Forecast" xfId="26953" xr:uid="{00000000-0005-0000-0000-00007F590000}"/>
    <cellStyle name="_DOSWELL - 2002 Budget Inputs_Fees" xfId="26954" xr:uid="{00000000-0005-0000-0000-000080590000}"/>
    <cellStyle name="_DOSWELL - 2002 Budget Inputs_FPL Georgia Tax As of October 2010" xfId="26955" xr:uid="{00000000-0005-0000-0000-000081590000}"/>
    <cellStyle name="_DOSWELL - 2002 Budget Inputs_FPL Georgia Tax As of October 2010_Summary of 2010 Errors Resolutions with Responses" xfId="26956" xr:uid="{00000000-0005-0000-0000-000082590000}"/>
    <cellStyle name="_DOSWELL - 2002 Budget Inputs_Group Prov M11 09" xfId="26957" xr:uid="{00000000-0005-0000-0000-000083590000}"/>
    <cellStyle name="_DOSWELL - 2002 Budget Inputs_Group Prov M11 09 2" xfId="26958" xr:uid="{00000000-0005-0000-0000-000084590000}"/>
    <cellStyle name="_DOSWELL - 2002 Budget Inputs_Group Prov M11 09_March_LTD_Premium" xfId="26959" xr:uid="{00000000-0005-0000-0000-000085590000}"/>
    <cellStyle name="_DOSWELL - 2002 Budget Inputs_Group Prov M11 09_Nov Self Admin LTD Income Premium - CIGNA" xfId="26960" xr:uid="{00000000-0005-0000-0000-000086590000}"/>
    <cellStyle name="_DOSWELL - 2002 Budget Inputs_Group Prov M11 09_Summary Unrounded" xfId="26961" xr:uid="{00000000-0005-0000-0000-000087590000}"/>
    <cellStyle name="_DOSWELL - 2002 Budget Inputs_HH3 WindBoost Analysis (with PTC and REC)" xfId="26962" xr:uid="{00000000-0005-0000-0000-000088590000}"/>
    <cellStyle name="_DOSWELL - 2002 Budget Inputs_Horse Hollow 1 090813 GM 0 Report" xfId="26963" xr:uid="{00000000-0005-0000-0000-000089590000}"/>
    <cellStyle name="_DOSWELL - 2002 Budget Inputs_Horse Hollow 1 090911 GM 0 Report" xfId="26964" xr:uid="{00000000-0005-0000-0000-00008A590000}"/>
    <cellStyle name="_DOSWELL - 2002 Budget Inputs_Inputs" xfId="26965" xr:uid="{00000000-0005-0000-0000-00008B590000}"/>
    <cellStyle name="_DOSWELL - 2002 Budget Inputs_Inputs 2" xfId="26966" xr:uid="{00000000-0005-0000-0000-00008C590000}"/>
    <cellStyle name="_DOSWELL - 2002 Budget Inputs_Majestic II 2013 - 2042 Property Tax Forecast est" xfId="26967" xr:uid="{00000000-0005-0000-0000-00008D590000}"/>
    <cellStyle name="_DOSWELL - 2002 Budget Inputs_March_LTD_Premium" xfId="26968" xr:uid="{00000000-0005-0000-0000-00008E590000}"/>
    <cellStyle name="_DOSWELL - 2002 Budget Inputs_Nov Self Admin LTD Income Premium - CIGNA" xfId="26969" xr:uid="{00000000-0005-0000-0000-00008F590000}"/>
    <cellStyle name="_DOSWELL - 2002 Budget Inputs_Summary Unrounded" xfId="26970" xr:uid="{00000000-0005-0000-0000-000090590000}"/>
    <cellStyle name="_DOSWELL - 2002 Budget Inputs_Tax" xfId="26971" xr:uid="{00000000-0005-0000-0000-000091590000}"/>
    <cellStyle name="_DOSWELL - 2002 Budget Inputs_Wind Adj_091106" xfId="26972" xr:uid="{00000000-0005-0000-0000-000092590000}"/>
    <cellStyle name="_DOSWELL - 2002 Budget Inputs-Ongoing Reforecast-High April-May Dispatch Case" xfId="337" xr:uid="{00000000-0005-0000-0000-000093590000}"/>
    <cellStyle name="_DOSWELL - 2002 Budget Inputs-Ongoing Reforecast-High April-May Dispatch Case 2" xfId="338" xr:uid="{00000000-0005-0000-0000-000094590000}"/>
    <cellStyle name="_DOSWELL - 2002 Budget Inputs-Ongoing Reforecast-High April-May Dispatch Case 2 2" xfId="339" xr:uid="{00000000-0005-0000-0000-000095590000}"/>
    <cellStyle name="_DOSWELL - 2002 Budget Inputs-Ongoing Reforecast-High April-May Dispatch Case 3" xfId="340" xr:uid="{00000000-0005-0000-0000-000096590000}"/>
    <cellStyle name="_DOSWELL - 2002 Budget Inputs-Ongoing Reforecast-High April-May Dispatch Case 3 2" xfId="26973" xr:uid="{00000000-0005-0000-0000-000097590000}"/>
    <cellStyle name="_DOSWELL - 2002 Budget Inputs-Ongoing Reforecast-High April-May Dispatch Case 4" xfId="341" xr:uid="{00000000-0005-0000-0000-000098590000}"/>
    <cellStyle name="_DOSWELL - 2002 Budget Inputs-Ongoing Reforecast-High April-May Dispatch Case 4 2" xfId="26974" xr:uid="{00000000-0005-0000-0000-000099590000}"/>
    <cellStyle name="_DOSWELL - 2002 Budget Inputs-Ongoing Reforecast-High April-May Dispatch Case 5" xfId="26975" xr:uid="{00000000-0005-0000-0000-00009A590000}"/>
    <cellStyle name="_DOSWELL - 2002 Budget Inputs-Ongoing Reforecast-High April-May Dispatch Case 5 2" xfId="26976" xr:uid="{00000000-0005-0000-0000-00009B590000}"/>
    <cellStyle name="_DOSWELL - 2002 Budget Inputs-Ongoing Reforecast-High April-May Dispatch Case 6" xfId="26977" xr:uid="{00000000-0005-0000-0000-00009C590000}"/>
    <cellStyle name="_DOSWELL - 2002 Budget Inputs-Ongoing Reforecast-High April-May Dispatch Case_2008 FPL Group Tax Workpapers" xfId="26978" xr:uid="{00000000-0005-0000-0000-00009D590000}"/>
    <cellStyle name="_DOSWELL - 2002 Budget Inputs-Ongoing Reforecast-High April-May Dispatch Case_2008 FPL Group Tax Workpapers_Budget Support 2012-09 2013-15 Benefit Programs v5 with NEER Barg Update" xfId="26979" xr:uid="{00000000-0005-0000-0000-00009E590000}"/>
    <cellStyle name="_DOSWELL - 2002 Budget Inputs-Ongoing Reforecast-High April-May Dispatch Case_2008 FPL Group Tax Workpapers_LTD-FAS 112 Summary" xfId="26980" xr:uid="{00000000-0005-0000-0000-00009F590000}"/>
    <cellStyle name="_DOSWELL - 2002 Budget Inputs-Ongoing Reforecast-High April-May Dispatch Case_BASIS ADJ" xfId="26981" xr:uid="{00000000-0005-0000-0000-0000A0590000}"/>
    <cellStyle name="_DOSWELL - 2002 Budget Inputs-Ongoing Reforecast-High April-May Dispatch Case_BM Adjustments" xfId="26982" xr:uid="{00000000-0005-0000-0000-0000A1590000}"/>
    <cellStyle name="_DOSWELL - 2002 Budget Inputs-Ongoing Reforecast-High April-May Dispatch Case_Callahan" xfId="26983" xr:uid="{00000000-0005-0000-0000-0000A2590000}"/>
    <cellStyle name="_DOSWELL - 2002 Budget Inputs-Ongoing Reforecast-High April-May Dispatch Case_Callahan " xfId="26984" xr:uid="{00000000-0005-0000-0000-0000A3590000}"/>
    <cellStyle name="_DOSWELL - 2002 Budget Inputs-Ongoing Reforecast-High April-May Dispatch Case_Callahan _1" xfId="26985" xr:uid="{00000000-0005-0000-0000-0000A4590000}"/>
    <cellStyle name="_DOSWELL - 2002 Budget Inputs-Ongoing Reforecast-High April-May Dispatch Case_Callahan 090813 GM 0 Report" xfId="26986" xr:uid="{00000000-0005-0000-0000-0000A5590000}"/>
    <cellStyle name="_DOSWELL - 2002 Budget Inputs-Ongoing Reforecast-High April-May Dispatch Case_Callahan 091106 GM 0 Report" xfId="26987" xr:uid="{00000000-0005-0000-0000-0000A6590000}"/>
    <cellStyle name="_DOSWELL - 2002 Budget Inputs-Ongoing Reforecast-High April-May Dispatch Case_CapRidge_WindBoost_Analysis_090709" xfId="26988" xr:uid="{00000000-0005-0000-0000-0000A7590000}"/>
    <cellStyle name="_DOSWELL - 2002 Budget Inputs-Ongoing Reforecast-High April-May Dispatch Case_Cherokee 2010 - 2014 Budget Forecast" xfId="26989" xr:uid="{00000000-0005-0000-0000-0000A8590000}"/>
    <cellStyle name="_DOSWELL - 2002 Budget Inputs-Ongoing Reforecast-High April-May Dispatch Case_Copy of Texas Wind Debt Amortization 11-08" xfId="26990" xr:uid="{00000000-0005-0000-0000-0000A9590000}"/>
    <cellStyle name="_DOSWELL - 2002 Budget Inputs-Ongoing Reforecast-High April-May Dispatch Case_Debt Service Coverage Ratio-TEXAS WIND Historical  Forecast" xfId="26991" xr:uid="{00000000-0005-0000-0000-0000AA590000}"/>
    <cellStyle name="_DOSWELL - 2002 Budget Inputs-Ongoing Reforecast-High April-May Dispatch Case_Fees" xfId="26992" xr:uid="{00000000-0005-0000-0000-0000AB590000}"/>
    <cellStyle name="_DOSWELL - 2002 Budget Inputs-Ongoing Reforecast-High April-May Dispatch Case_FPL Georgia Tax As of October 2010" xfId="26993" xr:uid="{00000000-0005-0000-0000-0000AC590000}"/>
    <cellStyle name="_DOSWELL - 2002 Budget Inputs-Ongoing Reforecast-High April-May Dispatch Case_FPL Georgia Tax As of October 2010_Summary of 2010 Errors Resolutions with Responses" xfId="26994" xr:uid="{00000000-0005-0000-0000-0000AD590000}"/>
    <cellStyle name="_DOSWELL - 2002 Budget Inputs-Ongoing Reforecast-High April-May Dispatch Case_Group Prov M11 09" xfId="26995" xr:uid="{00000000-0005-0000-0000-0000AE590000}"/>
    <cellStyle name="_DOSWELL - 2002 Budget Inputs-Ongoing Reforecast-High April-May Dispatch Case_Group Prov M11 09 2" xfId="26996" xr:uid="{00000000-0005-0000-0000-0000AF590000}"/>
    <cellStyle name="_DOSWELL - 2002 Budget Inputs-Ongoing Reforecast-High April-May Dispatch Case_Group Prov M11 09_March_LTD_Premium" xfId="26997" xr:uid="{00000000-0005-0000-0000-0000B0590000}"/>
    <cellStyle name="_DOSWELL - 2002 Budget Inputs-Ongoing Reforecast-High April-May Dispatch Case_Group Prov M11 09_Nov Self Admin LTD Income Premium - CIGNA" xfId="26998" xr:uid="{00000000-0005-0000-0000-0000B1590000}"/>
    <cellStyle name="_DOSWELL - 2002 Budget Inputs-Ongoing Reforecast-High April-May Dispatch Case_Group Prov M11 09_Summary Unrounded" xfId="26999" xr:uid="{00000000-0005-0000-0000-0000B2590000}"/>
    <cellStyle name="_DOSWELL - 2002 Budget Inputs-Ongoing Reforecast-High April-May Dispatch Case_HH3 WindBoost Analysis (with PTC and REC)" xfId="27000" xr:uid="{00000000-0005-0000-0000-0000B3590000}"/>
    <cellStyle name="_DOSWELL - 2002 Budget Inputs-Ongoing Reforecast-High April-May Dispatch Case_Horse Hollow 1 090813 GM 0 Report" xfId="27001" xr:uid="{00000000-0005-0000-0000-0000B4590000}"/>
    <cellStyle name="_DOSWELL - 2002 Budget Inputs-Ongoing Reforecast-High April-May Dispatch Case_Horse Hollow 1 090911 GM 0 Report" xfId="27002" xr:uid="{00000000-0005-0000-0000-0000B5590000}"/>
    <cellStyle name="_DOSWELL - 2002 Budget Inputs-Ongoing Reforecast-High April-May Dispatch Case_Inputs" xfId="27003" xr:uid="{00000000-0005-0000-0000-0000B6590000}"/>
    <cellStyle name="_DOSWELL - 2002 Budget Inputs-Ongoing Reforecast-High April-May Dispatch Case_Inputs 2" xfId="27004" xr:uid="{00000000-0005-0000-0000-0000B7590000}"/>
    <cellStyle name="_DOSWELL - 2002 Budget Inputs-Ongoing Reforecast-High April-May Dispatch Case_Majestic II 2013 - 2042 Property Tax Forecast est" xfId="27005" xr:uid="{00000000-0005-0000-0000-0000B8590000}"/>
    <cellStyle name="_DOSWELL - 2002 Budget Inputs-Ongoing Reforecast-High April-May Dispatch Case_March_LTD_Premium" xfId="27006" xr:uid="{00000000-0005-0000-0000-0000B9590000}"/>
    <cellStyle name="_DOSWELL - 2002 Budget Inputs-Ongoing Reforecast-High April-May Dispatch Case_Nov Self Admin LTD Income Premium - CIGNA" xfId="27007" xr:uid="{00000000-0005-0000-0000-0000BA590000}"/>
    <cellStyle name="_DOSWELL - 2002 Budget Inputs-Ongoing Reforecast-High April-May Dispatch Case_Summary Unrounded" xfId="27008" xr:uid="{00000000-0005-0000-0000-0000BB590000}"/>
    <cellStyle name="_DOSWELL - 2002 Budget Inputs-Ongoing Reforecast-High April-May Dispatch Case_Tax" xfId="27009" xr:uid="{00000000-0005-0000-0000-0000BC590000}"/>
    <cellStyle name="_DOSWELL - 2002 Budget Inputs-Ongoing Reforecast-High April-May Dispatch Case_Wind Adj_091106" xfId="27010" xr:uid="{00000000-0005-0000-0000-0000BD590000}"/>
    <cellStyle name="_DOSWELL - 2003 Budget Inputs" xfId="342" xr:uid="{00000000-0005-0000-0000-0000BE590000}"/>
    <cellStyle name="_DOSWELL - 2003 Budget Inputs 2" xfId="343" xr:uid="{00000000-0005-0000-0000-0000BF590000}"/>
    <cellStyle name="_DOSWELL - 2003 Budget Inputs 2 2" xfId="344" xr:uid="{00000000-0005-0000-0000-0000C0590000}"/>
    <cellStyle name="_DOSWELL - 2003 Budget Inputs 3" xfId="345" xr:uid="{00000000-0005-0000-0000-0000C1590000}"/>
    <cellStyle name="_DOSWELL - 2003 Budget Inputs 3 2" xfId="27011" xr:uid="{00000000-0005-0000-0000-0000C2590000}"/>
    <cellStyle name="_DOSWELL - 2003 Budget Inputs 4" xfId="346" xr:uid="{00000000-0005-0000-0000-0000C3590000}"/>
    <cellStyle name="_DOSWELL - 2003 Budget Inputs 4 2" xfId="27012" xr:uid="{00000000-0005-0000-0000-0000C4590000}"/>
    <cellStyle name="_DOSWELL - 2003 Budget Inputs 5" xfId="27013" xr:uid="{00000000-0005-0000-0000-0000C5590000}"/>
    <cellStyle name="_DOSWELL - 2003 Budget Inputs 5 2" xfId="27014" xr:uid="{00000000-0005-0000-0000-0000C6590000}"/>
    <cellStyle name="_DOSWELL - 2003 Budget Inputs 6" xfId="27015" xr:uid="{00000000-0005-0000-0000-0000C7590000}"/>
    <cellStyle name="_DOSWELL - 2003 Budget Inputs_2008 FPL Group Tax Workpapers" xfId="27016" xr:uid="{00000000-0005-0000-0000-0000C8590000}"/>
    <cellStyle name="_DOSWELL - 2003 Budget Inputs_2008 FPL Group Tax Workpapers_Budget Support 2012-09 2013-15 Benefit Programs v5 with NEER Barg Update" xfId="27017" xr:uid="{00000000-0005-0000-0000-0000C9590000}"/>
    <cellStyle name="_DOSWELL - 2003 Budget Inputs_2008 FPL Group Tax Workpapers_LTD-FAS 112 Summary" xfId="27018" xr:uid="{00000000-0005-0000-0000-0000CA590000}"/>
    <cellStyle name="_DOSWELL - 2003 Budget Inputs_BASIS ADJ" xfId="27019" xr:uid="{00000000-0005-0000-0000-0000CB590000}"/>
    <cellStyle name="_DOSWELL - 2003 Budget Inputs_BM Adjustments" xfId="27020" xr:uid="{00000000-0005-0000-0000-0000CC590000}"/>
    <cellStyle name="_DOSWELL - 2003 Budget Inputs_Callahan" xfId="27021" xr:uid="{00000000-0005-0000-0000-0000CD590000}"/>
    <cellStyle name="_DOSWELL - 2003 Budget Inputs_Callahan " xfId="27022" xr:uid="{00000000-0005-0000-0000-0000CE590000}"/>
    <cellStyle name="_DOSWELL - 2003 Budget Inputs_Callahan _1" xfId="27023" xr:uid="{00000000-0005-0000-0000-0000CF590000}"/>
    <cellStyle name="_DOSWELL - 2003 Budget Inputs_Callahan 090813 GM 0 Report" xfId="27024" xr:uid="{00000000-0005-0000-0000-0000D0590000}"/>
    <cellStyle name="_DOSWELL - 2003 Budget Inputs_Callahan 091106 GM 0 Report" xfId="27025" xr:uid="{00000000-0005-0000-0000-0000D1590000}"/>
    <cellStyle name="_DOSWELL - 2003 Budget Inputs_CapRidge_WindBoost_Analysis_090709" xfId="27026" xr:uid="{00000000-0005-0000-0000-0000D2590000}"/>
    <cellStyle name="_DOSWELL - 2003 Budget Inputs_Cherokee 2010 - 2014 Budget Forecast" xfId="27027" xr:uid="{00000000-0005-0000-0000-0000D3590000}"/>
    <cellStyle name="_DOSWELL - 2003 Budget Inputs_Copy of Texas Wind Debt Amortization 11-08" xfId="27028" xr:uid="{00000000-0005-0000-0000-0000D4590000}"/>
    <cellStyle name="_DOSWELL - 2003 Budget Inputs_Debt Service Coverage Ratio-TEXAS WIND Historical  Forecast" xfId="27029" xr:uid="{00000000-0005-0000-0000-0000D5590000}"/>
    <cellStyle name="_DOSWELL - 2003 Budget Inputs_Fees" xfId="27030" xr:uid="{00000000-0005-0000-0000-0000D6590000}"/>
    <cellStyle name="_DOSWELL - 2003 Budget Inputs_FPL Georgia Tax As of October 2010" xfId="27031" xr:uid="{00000000-0005-0000-0000-0000D7590000}"/>
    <cellStyle name="_DOSWELL - 2003 Budget Inputs_FPL Georgia Tax As of October 2010_Summary of 2010 Errors Resolutions with Responses" xfId="27032" xr:uid="{00000000-0005-0000-0000-0000D8590000}"/>
    <cellStyle name="_DOSWELL - 2003 Budget Inputs_Group Prov M11 09" xfId="27033" xr:uid="{00000000-0005-0000-0000-0000D9590000}"/>
    <cellStyle name="_DOSWELL - 2003 Budget Inputs_Group Prov M11 09 2" xfId="27034" xr:uid="{00000000-0005-0000-0000-0000DA590000}"/>
    <cellStyle name="_DOSWELL - 2003 Budget Inputs_Group Prov M11 09_March_LTD_Premium" xfId="27035" xr:uid="{00000000-0005-0000-0000-0000DB590000}"/>
    <cellStyle name="_DOSWELL - 2003 Budget Inputs_Group Prov M11 09_Nov Self Admin LTD Income Premium - CIGNA" xfId="27036" xr:uid="{00000000-0005-0000-0000-0000DC590000}"/>
    <cellStyle name="_DOSWELL - 2003 Budget Inputs_Group Prov M11 09_Summary Unrounded" xfId="27037" xr:uid="{00000000-0005-0000-0000-0000DD590000}"/>
    <cellStyle name="_DOSWELL - 2003 Budget Inputs_HH3 WindBoost Analysis (with PTC and REC)" xfId="27038" xr:uid="{00000000-0005-0000-0000-0000DE590000}"/>
    <cellStyle name="_DOSWELL - 2003 Budget Inputs_Horse Hollow 1 090813 GM 0 Report" xfId="27039" xr:uid="{00000000-0005-0000-0000-0000DF590000}"/>
    <cellStyle name="_DOSWELL - 2003 Budget Inputs_Horse Hollow 1 090911 GM 0 Report" xfId="27040" xr:uid="{00000000-0005-0000-0000-0000E0590000}"/>
    <cellStyle name="_DOSWELL - 2003 Budget Inputs_Inputs" xfId="27041" xr:uid="{00000000-0005-0000-0000-0000E1590000}"/>
    <cellStyle name="_DOSWELL - 2003 Budget Inputs_Inputs 2" xfId="27042" xr:uid="{00000000-0005-0000-0000-0000E2590000}"/>
    <cellStyle name="_DOSWELL - 2003 Budget Inputs_Majestic II 2013 - 2042 Property Tax Forecast est" xfId="27043" xr:uid="{00000000-0005-0000-0000-0000E3590000}"/>
    <cellStyle name="_DOSWELL - 2003 Budget Inputs_March_LTD_Premium" xfId="27044" xr:uid="{00000000-0005-0000-0000-0000E4590000}"/>
    <cellStyle name="_DOSWELL - 2003 Budget Inputs_Nov Self Admin LTD Income Premium - CIGNA" xfId="27045" xr:uid="{00000000-0005-0000-0000-0000E5590000}"/>
    <cellStyle name="_DOSWELL - 2003 Budget Inputs_Summary Unrounded" xfId="27046" xr:uid="{00000000-0005-0000-0000-0000E6590000}"/>
    <cellStyle name="_DOSWELL - 2003 Budget Inputs_Tax" xfId="27047" xr:uid="{00000000-0005-0000-0000-0000E7590000}"/>
    <cellStyle name="_DOSWELL - 2003 Budget Inputs_Wind Adj_091106" xfId="27048" xr:uid="{00000000-0005-0000-0000-0000E8590000}"/>
    <cellStyle name="_DOSWELL - 2003 Budget Inputs-Final" xfId="347" xr:uid="{00000000-0005-0000-0000-0000E9590000}"/>
    <cellStyle name="_DOSWELL - 2003 Budget Inputs-Final 2" xfId="348" xr:uid="{00000000-0005-0000-0000-0000EA590000}"/>
    <cellStyle name="_DOSWELL - 2003 Budget Inputs-Final 2 2" xfId="349" xr:uid="{00000000-0005-0000-0000-0000EB590000}"/>
    <cellStyle name="_DOSWELL - 2003 Budget Inputs-Final 3" xfId="350" xr:uid="{00000000-0005-0000-0000-0000EC590000}"/>
    <cellStyle name="_DOSWELL - 2003 Budget Inputs-Final 3 2" xfId="27049" xr:uid="{00000000-0005-0000-0000-0000ED590000}"/>
    <cellStyle name="_DOSWELL - 2003 Budget Inputs-Final 4" xfId="351" xr:uid="{00000000-0005-0000-0000-0000EE590000}"/>
    <cellStyle name="_DOSWELL - 2003 Budget Inputs-Final 4 2" xfId="27050" xr:uid="{00000000-0005-0000-0000-0000EF590000}"/>
    <cellStyle name="_DOSWELL - 2003 Budget Inputs-Final 5" xfId="27051" xr:uid="{00000000-0005-0000-0000-0000F0590000}"/>
    <cellStyle name="_DOSWELL - 2003 Budget Inputs-Final 5 2" xfId="27052" xr:uid="{00000000-0005-0000-0000-0000F1590000}"/>
    <cellStyle name="_DOSWELL - 2003 Budget Inputs-Final 6" xfId="27053" xr:uid="{00000000-0005-0000-0000-0000F2590000}"/>
    <cellStyle name="_DOSWELL - 2003 Budget Inputs-Final_2008 FPL Group Tax Workpapers" xfId="27054" xr:uid="{00000000-0005-0000-0000-0000F3590000}"/>
    <cellStyle name="_DOSWELL - 2003 Budget Inputs-Final_2008 FPL Group Tax Workpapers_Budget Support 2012-09 2013-15 Benefit Programs v5 with NEER Barg Update" xfId="27055" xr:uid="{00000000-0005-0000-0000-0000F4590000}"/>
    <cellStyle name="_DOSWELL - 2003 Budget Inputs-Final_2008 FPL Group Tax Workpapers_LTD-FAS 112 Summary" xfId="27056" xr:uid="{00000000-0005-0000-0000-0000F5590000}"/>
    <cellStyle name="_DOSWELL - 2003 Budget Inputs-Final_BASIS ADJ" xfId="27057" xr:uid="{00000000-0005-0000-0000-0000F6590000}"/>
    <cellStyle name="_DOSWELL - 2003 Budget Inputs-Final_BM Adjustments" xfId="27058" xr:uid="{00000000-0005-0000-0000-0000F7590000}"/>
    <cellStyle name="_DOSWELL - 2003 Budget Inputs-Final_Callahan" xfId="27059" xr:uid="{00000000-0005-0000-0000-0000F8590000}"/>
    <cellStyle name="_DOSWELL - 2003 Budget Inputs-Final_Callahan " xfId="27060" xr:uid="{00000000-0005-0000-0000-0000F9590000}"/>
    <cellStyle name="_DOSWELL - 2003 Budget Inputs-Final_Callahan _1" xfId="27061" xr:uid="{00000000-0005-0000-0000-0000FA590000}"/>
    <cellStyle name="_DOSWELL - 2003 Budget Inputs-Final_Callahan 090813 GM 0 Report" xfId="27062" xr:uid="{00000000-0005-0000-0000-0000FB590000}"/>
    <cellStyle name="_DOSWELL - 2003 Budget Inputs-Final_Callahan 091106 GM 0 Report" xfId="27063" xr:uid="{00000000-0005-0000-0000-0000FC590000}"/>
    <cellStyle name="_DOSWELL - 2003 Budget Inputs-Final_CapRidge_WindBoost_Analysis_090709" xfId="27064" xr:uid="{00000000-0005-0000-0000-0000FD590000}"/>
    <cellStyle name="_DOSWELL - 2003 Budget Inputs-Final_Cherokee 2010 - 2014 Budget Forecast" xfId="27065" xr:uid="{00000000-0005-0000-0000-0000FE590000}"/>
    <cellStyle name="_DOSWELL - 2003 Budget Inputs-Final_Copy of Texas Wind Debt Amortization 11-08" xfId="27066" xr:uid="{00000000-0005-0000-0000-0000FF590000}"/>
    <cellStyle name="_DOSWELL - 2003 Budget Inputs-Final_Debt Service Coverage Ratio-TEXAS WIND Historical  Forecast" xfId="27067" xr:uid="{00000000-0005-0000-0000-0000005A0000}"/>
    <cellStyle name="_DOSWELL - 2003 Budget Inputs-Final_Fees" xfId="27068" xr:uid="{00000000-0005-0000-0000-0000015A0000}"/>
    <cellStyle name="_DOSWELL - 2003 Budget Inputs-Final_FPL Georgia Tax As of October 2010" xfId="27069" xr:uid="{00000000-0005-0000-0000-0000025A0000}"/>
    <cellStyle name="_DOSWELL - 2003 Budget Inputs-Final_FPL Georgia Tax As of October 2010_Summary of 2010 Errors Resolutions with Responses" xfId="27070" xr:uid="{00000000-0005-0000-0000-0000035A0000}"/>
    <cellStyle name="_DOSWELL - 2003 Budget Inputs-Final_Group Prov M11 09" xfId="27071" xr:uid="{00000000-0005-0000-0000-0000045A0000}"/>
    <cellStyle name="_DOSWELL - 2003 Budget Inputs-Final_Group Prov M11 09 2" xfId="27072" xr:uid="{00000000-0005-0000-0000-0000055A0000}"/>
    <cellStyle name="_DOSWELL - 2003 Budget Inputs-Final_Group Prov M11 09_March_LTD_Premium" xfId="27073" xr:uid="{00000000-0005-0000-0000-0000065A0000}"/>
    <cellStyle name="_DOSWELL - 2003 Budget Inputs-Final_Group Prov M11 09_Nov Self Admin LTD Income Premium - CIGNA" xfId="27074" xr:uid="{00000000-0005-0000-0000-0000075A0000}"/>
    <cellStyle name="_DOSWELL - 2003 Budget Inputs-Final_Group Prov M11 09_Summary Unrounded" xfId="27075" xr:uid="{00000000-0005-0000-0000-0000085A0000}"/>
    <cellStyle name="_DOSWELL - 2003 Budget Inputs-Final_HH3 WindBoost Analysis (with PTC and REC)" xfId="27076" xr:uid="{00000000-0005-0000-0000-0000095A0000}"/>
    <cellStyle name="_DOSWELL - 2003 Budget Inputs-Final_Horse Hollow 1 090813 GM 0 Report" xfId="27077" xr:uid="{00000000-0005-0000-0000-00000A5A0000}"/>
    <cellStyle name="_DOSWELL - 2003 Budget Inputs-Final_Horse Hollow 1 090911 GM 0 Report" xfId="27078" xr:uid="{00000000-0005-0000-0000-00000B5A0000}"/>
    <cellStyle name="_DOSWELL - 2003 Budget Inputs-Final_Inputs" xfId="27079" xr:uid="{00000000-0005-0000-0000-00000C5A0000}"/>
    <cellStyle name="_DOSWELL - 2003 Budget Inputs-Final_Inputs 2" xfId="27080" xr:uid="{00000000-0005-0000-0000-00000D5A0000}"/>
    <cellStyle name="_DOSWELL - 2003 Budget Inputs-Final_Majestic II 2013 - 2042 Property Tax Forecast est" xfId="27081" xr:uid="{00000000-0005-0000-0000-00000E5A0000}"/>
    <cellStyle name="_DOSWELL - 2003 Budget Inputs-Final_March_LTD_Premium" xfId="27082" xr:uid="{00000000-0005-0000-0000-00000F5A0000}"/>
    <cellStyle name="_DOSWELL - 2003 Budget Inputs-Final_Nov Self Admin LTD Income Premium - CIGNA" xfId="27083" xr:uid="{00000000-0005-0000-0000-0000105A0000}"/>
    <cellStyle name="_DOSWELL - 2003 Budget Inputs-Final_Summary Unrounded" xfId="27084" xr:uid="{00000000-0005-0000-0000-0000115A0000}"/>
    <cellStyle name="_DOSWELL - 2003 Budget Inputs-Final_Tax" xfId="27085" xr:uid="{00000000-0005-0000-0000-0000125A0000}"/>
    <cellStyle name="_DOSWELL - 2003 Budget Inputs-Final_Wind Adj_091106" xfId="27086" xr:uid="{00000000-0005-0000-0000-0000135A0000}"/>
    <cellStyle name="_DOSWELL - 2003 Budget Model-Final" xfId="27087" xr:uid="{00000000-0005-0000-0000-0000145A0000}"/>
    <cellStyle name="_DOSWELL - 2004 Budget Model - 04-13-04-reforercast" xfId="27088" xr:uid="{00000000-0005-0000-0000-0000155A0000}"/>
    <cellStyle name="_Doswell 2003 Budget Detail - Sean" xfId="352" xr:uid="{00000000-0005-0000-0000-0000165A0000}"/>
    <cellStyle name="_Doswell 2003 Budget Detail - Sean 2" xfId="353" xr:uid="{00000000-0005-0000-0000-0000175A0000}"/>
    <cellStyle name="_Doswell 2003 Budget Detail - Sean 2 2" xfId="354" xr:uid="{00000000-0005-0000-0000-0000185A0000}"/>
    <cellStyle name="_Doswell 2003 Budget Detail - Sean 3" xfId="355" xr:uid="{00000000-0005-0000-0000-0000195A0000}"/>
    <cellStyle name="_Doswell 2003 Budget Detail - Sean 3 2" xfId="27089" xr:uid="{00000000-0005-0000-0000-00001A5A0000}"/>
    <cellStyle name="_Doswell 2003 Budget Detail - Sean 4" xfId="356" xr:uid="{00000000-0005-0000-0000-00001B5A0000}"/>
    <cellStyle name="_Doswell 2003 Budget Detail - Sean 4 2" xfId="27090" xr:uid="{00000000-0005-0000-0000-00001C5A0000}"/>
    <cellStyle name="_Doswell 2003 Budget Detail - Sean 5" xfId="27091" xr:uid="{00000000-0005-0000-0000-00001D5A0000}"/>
    <cellStyle name="_Doswell 2003 Budget Detail - Sean 5 2" xfId="27092" xr:uid="{00000000-0005-0000-0000-00001E5A0000}"/>
    <cellStyle name="_Doswell 2003 Budget Detail - Sean 6" xfId="27093" xr:uid="{00000000-0005-0000-0000-00001F5A0000}"/>
    <cellStyle name="_Doswell 2003 Budget Detail - Sean_2008 FPL Group Tax Workpapers" xfId="27094" xr:uid="{00000000-0005-0000-0000-0000205A0000}"/>
    <cellStyle name="_Doswell 2003 Budget Detail - Sean_2008 FPL Group Tax Workpapers_Budget Support 2012-09 2013-15 Benefit Programs v5 with NEER Barg Update" xfId="27095" xr:uid="{00000000-0005-0000-0000-0000215A0000}"/>
    <cellStyle name="_Doswell 2003 Budget Detail - Sean_2008 FPL Group Tax Workpapers_LTD-FAS 112 Summary" xfId="27096" xr:uid="{00000000-0005-0000-0000-0000225A0000}"/>
    <cellStyle name="_Doswell 2003 Budget Detail - Sean_BASIS ADJ" xfId="27097" xr:uid="{00000000-0005-0000-0000-0000235A0000}"/>
    <cellStyle name="_Doswell 2003 Budget Detail - Sean_BM Adjustments" xfId="27098" xr:uid="{00000000-0005-0000-0000-0000245A0000}"/>
    <cellStyle name="_Doswell 2003 Budget Detail - Sean_Callahan" xfId="27099" xr:uid="{00000000-0005-0000-0000-0000255A0000}"/>
    <cellStyle name="_Doswell 2003 Budget Detail - Sean_Callahan " xfId="27100" xr:uid="{00000000-0005-0000-0000-0000265A0000}"/>
    <cellStyle name="_Doswell 2003 Budget Detail - Sean_Callahan _1" xfId="27101" xr:uid="{00000000-0005-0000-0000-0000275A0000}"/>
    <cellStyle name="_Doswell 2003 Budget Detail - Sean_Callahan 090813 GM 0 Report" xfId="27102" xr:uid="{00000000-0005-0000-0000-0000285A0000}"/>
    <cellStyle name="_Doswell 2003 Budget Detail - Sean_Callahan 091106 GM 0 Report" xfId="27103" xr:uid="{00000000-0005-0000-0000-0000295A0000}"/>
    <cellStyle name="_Doswell 2003 Budget Detail - Sean_CapRidge_WindBoost_Analysis_090709" xfId="27104" xr:uid="{00000000-0005-0000-0000-00002A5A0000}"/>
    <cellStyle name="_Doswell 2003 Budget Detail - Sean_Cherokee 2010 - 2014 Budget Forecast" xfId="27105" xr:uid="{00000000-0005-0000-0000-00002B5A0000}"/>
    <cellStyle name="_Doswell 2003 Budget Detail - Sean_Copy of Texas Wind Debt Amortization 11-08" xfId="27106" xr:uid="{00000000-0005-0000-0000-00002C5A0000}"/>
    <cellStyle name="_Doswell 2003 Budget Detail - Sean_Debt Service Coverage Ratio-TEXAS WIND Historical  Forecast" xfId="27107" xr:uid="{00000000-0005-0000-0000-00002D5A0000}"/>
    <cellStyle name="_Doswell 2003 Budget Detail - Sean_Fees" xfId="27108" xr:uid="{00000000-0005-0000-0000-00002E5A0000}"/>
    <cellStyle name="_Doswell 2003 Budget Detail - Sean_FPL Georgia Tax As of October 2010" xfId="27109" xr:uid="{00000000-0005-0000-0000-00002F5A0000}"/>
    <cellStyle name="_Doswell 2003 Budget Detail - Sean_FPL Georgia Tax As of October 2010_Summary of 2010 Errors Resolutions with Responses" xfId="27110" xr:uid="{00000000-0005-0000-0000-0000305A0000}"/>
    <cellStyle name="_Doswell 2003 Budget Detail - Sean_Group Prov M11 09" xfId="27111" xr:uid="{00000000-0005-0000-0000-0000315A0000}"/>
    <cellStyle name="_Doswell 2003 Budget Detail - Sean_Group Prov M11 09 2" xfId="27112" xr:uid="{00000000-0005-0000-0000-0000325A0000}"/>
    <cellStyle name="_Doswell 2003 Budget Detail - Sean_Group Prov M11 09_March_LTD_Premium" xfId="27113" xr:uid="{00000000-0005-0000-0000-0000335A0000}"/>
    <cellStyle name="_Doswell 2003 Budget Detail - Sean_Group Prov M11 09_Nov Self Admin LTD Income Premium - CIGNA" xfId="27114" xr:uid="{00000000-0005-0000-0000-0000345A0000}"/>
    <cellStyle name="_Doswell 2003 Budget Detail - Sean_Group Prov M11 09_Summary Unrounded" xfId="27115" xr:uid="{00000000-0005-0000-0000-0000355A0000}"/>
    <cellStyle name="_Doswell 2003 Budget Detail - Sean_HH3 WindBoost Analysis (with PTC and REC)" xfId="27116" xr:uid="{00000000-0005-0000-0000-0000365A0000}"/>
    <cellStyle name="_Doswell 2003 Budget Detail - Sean_Horse Hollow 1 090813 GM 0 Report" xfId="27117" xr:uid="{00000000-0005-0000-0000-0000375A0000}"/>
    <cellStyle name="_Doswell 2003 Budget Detail - Sean_Horse Hollow 1 090911 GM 0 Report" xfId="27118" xr:uid="{00000000-0005-0000-0000-0000385A0000}"/>
    <cellStyle name="_Doswell 2003 Budget Detail - Sean_Inputs" xfId="27119" xr:uid="{00000000-0005-0000-0000-0000395A0000}"/>
    <cellStyle name="_Doswell 2003 Budget Detail - Sean_Inputs 2" xfId="27120" xr:uid="{00000000-0005-0000-0000-00003A5A0000}"/>
    <cellStyle name="_Doswell 2003 Budget Detail - Sean_Majestic II 2013 - 2042 Property Tax Forecast est" xfId="27121" xr:uid="{00000000-0005-0000-0000-00003B5A0000}"/>
    <cellStyle name="_Doswell 2003 Budget Detail - Sean_March_LTD_Premium" xfId="27122" xr:uid="{00000000-0005-0000-0000-00003C5A0000}"/>
    <cellStyle name="_Doswell 2003 Budget Detail - Sean_Nov Self Admin LTD Income Premium - CIGNA" xfId="27123" xr:uid="{00000000-0005-0000-0000-00003D5A0000}"/>
    <cellStyle name="_Doswell 2003 Budget Detail - Sean_Summary Unrounded" xfId="27124" xr:uid="{00000000-0005-0000-0000-00003E5A0000}"/>
    <cellStyle name="_Doswell 2003 Budget Detail - Sean_Tax" xfId="27125" xr:uid="{00000000-0005-0000-0000-00003F5A0000}"/>
    <cellStyle name="_Doswell 2003 Budget Detail - Sean_Wind Adj_091106" xfId="27126" xr:uid="{00000000-0005-0000-0000-0000405A0000}"/>
    <cellStyle name="_Doswell 2004 Suntrust Annual Operating Budget" xfId="27127" xr:uid="{00000000-0005-0000-0000-0000415A0000}"/>
    <cellStyle name="_Doswell 2007 Suntrust Annual Operating Budget" xfId="27128" xr:uid="{00000000-0005-0000-0000-0000425A0000}"/>
    <cellStyle name="_Doswell 5 MW vs Temp Calculator with HR Curves TBD" xfId="27129" xr:uid="{00000000-0005-0000-0000-0000435A0000}"/>
    <cellStyle name="_Doswell 6 MW vs Temp Calculator with HR Curves TBD" xfId="27130" xr:uid="{00000000-0005-0000-0000-0000445A0000}"/>
    <cellStyle name="_Doswell Budget Depreciation" xfId="357" xr:uid="{00000000-0005-0000-0000-0000455A0000}"/>
    <cellStyle name="_Doswell Budget Depreciation 2" xfId="358" xr:uid="{00000000-0005-0000-0000-0000465A0000}"/>
    <cellStyle name="_Doswell Budget Depreciation 2 2" xfId="359" xr:uid="{00000000-0005-0000-0000-0000475A0000}"/>
    <cellStyle name="_Doswell Budget Depreciation 3" xfId="360" xr:uid="{00000000-0005-0000-0000-0000485A0000}"/>
    <cellStyle name="_Doswell Budget Depreciation 3 2" xfId="27131" xr:uid="{00000000-0005-0000-0000-0000495A0000}"/>
    <cellStyle name="_Doswell Budget Depreciation 4" xfId="361" xr:uid="{00000000-0005-0000-0000-00004A5A0000}"/>
    <cellStyle name="_Doswell Budget Depreciation 4 2" xfId="27132" xr:uid="{00000000-0005-0000-0000-00004B5A0000}"/>
    <cellStyle name="_Doswell Budget Depreciation 5" xfId="27133" xr:uid="{00000000-0005-0000-0000-00004C5A0000}"/>
    <cellStyle name="_Doswell Budget Depreciation 5 2" xfId="27134" xr:uid="{00000000-0005-0000-0000-00004D5A0000}"/>
    <cellStyle name="_Doswell Budget Depreciation 6" xfId="27135" xr:uid="{00000000-0005-0000-0000-00004E5A0000}"/>
    <cellStyle name="_Doswell Budget Depreciation_2008 FPL Group Tax Workpapers" xfId="27136" xr:uid="{00000000-0005-0000-0000-00004F5A0000}"/>
    <cellStyle name="_Doswell Budget Depreciation_2008 FPL Group Tax Workpapers_Budget Support 2012-09 2013-15 Benefit Programs v5 with NEER Barg Update" xfId="27137" xr:uid="{00000000-0005-0000-0000-0000505A0000}"/>
    <cellStyle name="_Doswell Budget Depreciation_2008 FPL Group Tax Workpapers_LTD-FAS 112 Summary" xfId="27138" xr:uid="{00000000-0005-0000-0000-0000515A0000}"/>
    <cellStyle name="_Doswell Budget Depreciation_BASIS ADJ" xfId="27139" xr:uid="{00000000-0005-0000-0000-0000525A0000}"/>
    <cellStyle name="_Doswell Budget Depreciation_BM Adjustments" xfId="27140" xr:uid="{00000000-0005-0000-0000-0000535A0000}"/>
    <cellStyle name="_Doswell Budget Depreciation_Callahan" xfId="27141" xr:uid="{00000000-0005-0000-0000-0000545A0000}"/>
    <cellStyle name="_Doswell Budget Depreciation_Callahan " xfId="27142" xr:uid="{00000000-0005-0000-0000-0000555A0000}"/>
    <cellStyle name="_Doswell Budget Depreciation_Callahan _1" xfId="27143" xr:uid="{00000000-0005-0000-0000-0000565A0000}"/>
    <cellStyle name="_Doswell Budget Depreciation_Callahan 090813 GM 0 Report" xfId="27144" xr:uid="{00000000-0005-0000-0000-0000575A0000}"/>
    <cellStyle name="_Doswell Budget Depreciation_Callahan 091106 GM 0 Report" xfId="27145" xr:uid="{00000000-0005-0000-0000-0000585A0000}"/>
    <cellStyle name="_Doswell Budget Depreciation_CapRidge_WindBoost_Analysis_090709" xfId="27146" xr:uid="{00000000-0005-0000-0000-0000595A0000}"/>
    <cellStyle name="_Doswell Budget Depreciation_Cherokee 2010 - 2014 Budget Forecast" xfId="27147" xr:uid="{00000000-0005-0000-0000-00005A5A0000}"/>
    <cellStyle name="_Doswell Budget Depreciation_Copy of Texas Wind Debt Amortization 11-08" xfId="27148" xr:uid="{00000000-0005-0000-0000-00005B5A0000}"/>
    <cellStyle name="_Doswell Budget Depreciation_Debt Service Coverage Ratio-TEXAS WIND Historical  Forecast" xfId="27149" xr:uid="{00000000-0005-0000-0000-00005C5A0000}"/>
    <cellStyle name="_Doswell Budget Depreciation_Fees" xfId="27150" xr:uid="{00000000-0005-0000-0000-00005D5A0000}"/>
    <cellStyle name="_Doswell Budget Depreciation_FPL Georgia Tax As of October 2010" xfId="27151" xr:uid="{00000000-0005-0000-0000-00005E5A0000}"/>
    <cellStyle name="_Doswell Budget Depreciation_FPL Georgia Tax As of October 2010_Summary of 2010 Errors Resolutions with Responses" xfId="27152" xr:uid="{00000000-0005-0000-0000-00005F5A0000}"/>
    <cellStyle name="_Doswell Budget Depreciation_Group Prov M11 09" xfId="27153" xr:uid="{00000000-0005-0000-0000-0000605A0000}"/>
    <cellStyle name="_Doswell Budget Depreciation_Group Prov M11 09 2" xfId="27154" xr:uid="{00000000-0005-0000-0000-0000615A0000}"/>
    <cellStyle name="_Doswell Budget Depreciation_Group Prov M11 09_March_LTD_Premium" xfId="27155" xr:uid="{00000000-0005-0000-0000-0000625A0000}"/>
    <cellStyle name="_Doswell Budget Depreciation_Group Prov M11 09_Nov Self Admin LTD Income Premium - CIGNA" xfId="27156" xr:uid="{00000000-0005-0000-0000-0000635A0000}"/>
    <cellStyle name="_Doswell Budget Depreciation_Group Prov M11 09_Summary Unrounded" xfId="27157" xr:uid="{00000000-0005-0000-0000-0000645A0000}"/>
    <cellStyle name="_Doswell Budget Depreciation_HH3 WindBoost Analysis (with PTC and REC)" xfId="27158" xr:uid="{00000000-0005-0000-0000-0000655A0000}"/>
    <cellStyle name="_Doswell Budget Depreciation_Horse Hollow 1 090813 GM 0 Report" xfId="27159" xr:uid="{00000000-0005-0000-0000-0000665A0000}"/>
    <cellStyle name="_Doswell Budget Depreciation_Horse Hollow 1 090911 GM 0 Report" xfId="27160" xr:uid="{00000000-0005-0000-0000-0000675A0000}"/>
    <cellStyle name="_Doswell Budget Depreciation_Inputs" xfId="27161" xr:uid="{00000000-0005-0000-0000-0000685A0000}"/>
    <cellStyle name="_Doswell Budget Depreciation_Inputs 2" xfId="27162" xr:uid="{00000000-0005-0000-0000-0000695A0000}"/>
    <cellStyle name="_Doswell Budget Depreciation_Majestic II 2013 - 2042 Property Tax Forecast est" xfId="27163" xr:uid="{00000000-0005-0000-0000-00006A5A0000}"/>
    <cellStyle name="_Doswell Budget Depreciation_March_LTD_Premium" xfId="27164" xr:uid="{00000000-0005-0000-0000-00006B5A0000}"/>
    <cellStyle name="_Doswell Budget Depreciation_Nov Self Admin LTD Income Premium - CIGNA" xfId="27165" xr:uid="{00000000-0005-0000-0000-00006C5A0000}"/>
    <cellStyle name="_Doswell Budget Depreciation_Summary Unrounded" xfId="27166" xr:uid="{00000000-0005-0000-0000-00006D5A0000}"/>
    <cellStyle name="_Doswell Budget Depreciation_Tax" xfId="27167" xr:uid="{00000000-0005-0000-0000-00006E5A0000}"/>
    <cellStyle name="_Doswell Budget Depreciation_Wind Adj_091106" xfId="27168" xr:uid="{00000000-0005-0000-0000-00006F5A0000}"/>
    <cellStyle name="_Doswell CT GAAP Breakeven 2006-2007 with imputed interest" xfId="27169" xr:uid="{00000000-0005-0000-0000-0000705A0000}"/>
    <cellStyle name="_Doswell CT1 MW vs Temp Calculator rev 3" xfId="27170" xr:uid="{00000000-0005-0000-0000-0000715A0000}"/>
    <cellStyle name="_Doswell CT1 MW vs Temp Calculator TBD" xfId="27171" xr:uid="{00000000-0005-0000-0000-0000725A0000}"/>
    <cellStyle name="_DOSWELL PRODUCTION FOR R08 2008" xfId="27172" xr:uid="{00000000-0005-0000-0000-0000735A0000}"/>
    <cellStyle name="_Doswell R07 Budget Model" xfId="27173" xr:uid="{00000000-0005-0000-0000-0000745A0000}"/>
    <cellStyle name="_Doswell SC" xfId="27174" xr:uid="{00000000-0005-0000-0000-0000755A0000}"/>
    <cellStyle name="_Doswell SC 2" xfId="27175" xr:uid="{00000000-0005-0000-0000-0000765A0000}"/>
    <cellStyle name="_Draft Closing Statement to FPL  9-27-2007 adjusted WEC w_flow of funds" xfId="27176" xr:uid="{00000000-0005-0000-0000-0000775A0000}"/>
    <cellStyle name="_Draft Closing Statement to FPL  9-27-2007 adjusted WEC w_flow of funds_Budget Support 2012-09 2013-15 Benefit Programs v5 with NEER Barg Update" xfId="27177" xr:uid="{00000000-0005-0000-0000-0000785A0000}"/>
    <cellStyle name="_Draft Closing Statement to FPL  9-27-2007 adjusted WEC w_flow of funds_LTD-FAS 112 Summary" xfId="27178" xr:uid="{00000000-0005-0000-0000-0000795A0000}"/>
    <cellStyle name="_DSCR" xfId="362" xr:uid="{00000000-0005-0000-0000-00007A5A0000}"/>
    <cellStyle name="_DSCR (2)" xfId="363" xr:uid="{00000000-0005-0000-0000-00007B5A0000}"/>
    <cellStyle name="_DSCR (2) 2" xfId="364" xr:uid="{00000000-0005-0000-0000-00007C5A0000}"/>
    <cellStyle name="_DSCR (2) 2 2" xfId="365" xr:uid="{00000000-0005-0000-0000-00007D5A0000}"/>
    <cellStyle name="_DSCR (2) 3" xfId="366" xr:uid="{00000000-0005-0000-0000-00007E5A0000}"/>
    <cellStyle name="_DSCR (2) 3 2" xfId="27179" xr:uid="{00000000-0005-0000-0000-00007F5A0000}"/>
    <cellStyle name="_DSCR (2) 4" xfId="367" xr:uid="{00000000-0005-0000-0000-0000805A0000}"/>
    <cellStyle name="_DSCR (2) 4 2" xfId="27180" xr:uid="{00000000-0005-0000-0000-0000815A0000}"/>
    <cellStyle name="_DSCR (2) 5" xfId="27181" xr:uid="{00000000-0005-0000-0000-0000825A0000}"/>
    <cellStyle name="_DSCR (2) 5 2" xfId="27182" xr:uid="{00000000-0005-0000-0000-0000835A0000}"/>
    <cellStyle name="_DSCR (2) 6" xfId="27183" xr:uid="{00000000-0005-0000-0000-0000845A0000}"/>
    <cellStyle name="_DSCR (2)_2008 FPL Group Tax Workpapers" xfId="27184" xr:uid="{00000000-0005-0000-0000-0000855A0000}"/>
    <cellStyle name="_DSCR (2)_2008 FPL Group Tax Workpapers_Budget Support 2012-09 2013-15 Benefit Programs v5 with NEER Barg Update" xfId="27185" xr:uid="{00000000-0005-0000-0000-0000865A0000}"/>
    <cellStyle name="_DSCR (2)_2008 FPL Group Tax Workpapers_LTD-FAS 112 Summary" xfId="27186" xr:uid="{00000000-0005-0000-0000-0000875A0000}"/>
    <cellStyle name="_DSCR (2)_BASIS ADJ" xfId="27187" xr:uid="{00000000-0005-0000-0000-0000885A0000}"/>
    <cellStyle name="_DSCR (2)_BM Adjustments" xfId="27188" xr:uid="{00000000-0005-0000-0000-0000895A0000}"/>
    <cellStyle name="_DSCR (2)_Callahan" xfId="27189" xr:uid="{00000000-0005-0000-0000-00008A5A0000}"/>
    <cellStyle name="_DSCR (2)_Callahan " xfId="27190" xr:uid="{00000000-0005-0000-0000-00008B5A0000}"/>
    <cellStyle name="_DSCR (2)_Callahan _1" xfId="27191" xr:uid="{00000000-0005-0000-0000-00008C5A0000}"/>
    <cellStyle name="_DSCR (2)_Callahan 090813 GM 0 Report" xfId="27192" xr:uid="{00000000-0005-0000-0000-00008D5A0000}"/>
    <cellStyle name="_DSCR (2)_Callahan 091106 GM 0 Report" xfId="27193" xr:uid="{00000000-0005-0000-0000-00008E5A0000}"/>
    <cellStyle name="_DSCR (2)_CapRidge_WindBoost_Analysis_090709" xfId="27194" xr:uid="{00000000-0005-0000-0000-00008F5A0000}"/>
    <cellStyle name="_DSCR (2)_Cherokee 2010 - 2014 Budget Forecast" xfId="27195" xr:uid="{00000000-0005-0000-0000-0000905A0000}"/>
    <cellStyle name="_DSCR (2)_Copy of Texas Wind Debt Amortization 11-08" xfId="27196" xr:uid="{00000000-0005-0000-0000-0000915A0000}"/>
    <cellStyle name="_DSCR (2)_Debt Service Coverage Ratio-TEXAS WIND Historical  Forecast" xfId="27197" xr:uid="{00000000-0005-0000-0000-0000925A0000}"/>
    <cellStyle name="_DSCR (2)_Fees" xfId="27198" xr:uid="{00000000-0005-0000-0000-0000935A0000}"/>
    <cellStyle name="_DSCR (2)_FPL Georgia Tax As of October 2010" xfId="27199" xr:uid="{00000000-0005-0000-0000-0000945A0000}"/>
    <cellStyle name="_DSCR (2)_FPL Georgia Tax As of October 2010_Summary of 2010 Errors Resolutions with Responses" xfId="27200" xr:uid="{00000000-0005-0000-0000-0000955A0000}"/>
    <cellStyle name="_DSCR (2)_Group Prov M11 09" xfId="27201" xr:uid="{00000000-0005-0000-0000-0000965A0000}"/>
    <cellStyle name="_DSCR (2)_Group Prov M11 09 2" xfId="27202" xr:uid="{00000000-0005-0000-0000-0000975A0000}"/>
    <cellStyle name="_DSCR (2)_Group Prov M11 09_March_LTD_Premium" xfId="27203" xr:uid="{00000000-0005-0000-0000-0000985A0000}"/>
    <cellStyle name="_DSCR (2)_Group Prov M11 09_Nov Self Admin LTD Income Premium - CIGNA" xfId="27204" xr:uid="{00000000-0005-0000-0000-0000995A0000}"/>
    <cellStyle name="_DSCR (2)_Group Prov M11 09_Summary Unrounded" xfId="27205" xr:uid="{00000000-0005-0000-0000-00009A5A0000}"/>
    <cellStyle name="_DSCR (2)_HH3 WindBoost Analysis (with PTC and REC)" xfId="27206" xr:uid="{00000000-0005-0000-0000-00009B5A0000}"/>
    <cellStyle name="_DSCR (2)_Horse Hollow 1 090813 GM 0 Report" xfId="27207" xr:uid="{00000000-0005-0000-0000-00009C5A0000}"/>
    <cellStyle name="_DSCR (2)_Horse Hollow 1 090911 GM 0 Report" xfId="27208" xr:uid="{00000000-0005-0000-0000-00009D5A0000}"/>
    <cellStyle name="_DSCR (2)_Inputs" xfId="27209" xr:uid="{00000000-0005-0000-0000-00009E5A0000}"/>
    <cellStyle name="_DSCR (2)_Inputs 2" xfId="27210" xr:uid="{00000000-0005-0000-0000-00009F5A0000}"/>
    <cellStyle name="_DSCR (2)_Majestic II 2013 - 2042 Property Tax Forecast est" xfId="27211" xr:uid="{00000000-0005-0000-0000-0000A05A0000}"/>
    <cellStyle name="_DSCR (2)_March_LTD_Premium" xfId="27212" xr:uid="{00000000-0005-0000-0000-0000A15A0000}"/>
    <cellStyle name="_DSCR (2)_Nov Self Admin LTD Income Premium - CIGNA" xfId="27213" xr:uid="{00000000-0005-0000-0000-0000A25A0000}"/>
    <cellStyle name="_DSCR (2)_Summary Unrounded" xfId="27214" xr:uid="{00000000-0005-0000-0000-0000A35A0000}"/>
    <cellStyle name="_DSCR (2)_Tax" xfId="27215" xr:uid="{00000000-0005-0000-0000-0000A45A0000}"/>
    <cellStyle name="_DSCR (2)_Wind Adj_091106" xfId="27216" xr:uid="{00000000-0005-0000-0000-0000A55A0000}"/>
    <cellStyle name="_DSCR 2" xfId="368" xr:uid="{00000000-0005-0000-0000-0000A65A0000}"/>
    <cellStyle name="_DSCR 2 2" xfId="369" xr:uid="{00000000-0005-0000-0000-0000A75A0000}"/>
    <cellStyle name="_DSCR 3" xfId="370" xr:uid="{00000000-0005-0000-0000-0000A85A0000}"/>
    <cellStyle name="_DSCR 3 2" xfId="27217" xr:uid="{00000000-0005-0000-0000-0000A95A0000}"/>
    <cellStyle name="_DSCR 4" xfId="371" xr:uid="{00000000-0005-0000-0000-0000AA5A0000}"/>
    <cellStyle name="_DSCR 4 2" xfId="27218" xr:uid="{00000000-0005-0000-0000-0000AB5A0000}"/>
    <cellStyle name="_DSCR 5" xfId="27219" xr:uid="{00000000-0005-0000-0000-0000AC5A0000}"/>
    <cellStyle name="_DSCR 5 2" xfId="27220" xr:uid="{00000000-0005-0000-0000-0000AD5A0000}"/>
    <cellStyle name="_DSCR 6" xfId="27221" xr:uid="{00000000-0005-0000-0000-0000AE5A0000}"/>
    <cellStyle name="_DSCR CALC - MARCH 02 DISTRIBUTION" xfId="372" xr:uid="{00000000-0005-0000-0000-0000AF5A0000}"/>
    <cellStyle name="_DSCR CALC - MARCH 02 DISTRIBUTION - Forward" xfId="373" xr:uid="{00000000-0005-0000-0000-0000B05A0000}"/>
    <cellStyle name="_DSCR CALC - MARCH 02 DISTRIBUTION - Forward 2" xfId="374" xr:uid="{00000000-0005-0000-0000-0000B15A0000}"/>
    <cellStyle name="_DSCR CALC - MARCH 02 DISTRIBUTION - Forward 2 2" xfId="375" xr:uid="{00000000-0005-0000-0000-0000B25A0000}"/>
    <cellStyle name="_DSCR CALC - MARCH 02 DISTRIBUTION - Forward 3" xfId="376" xr:uid="{00000000-0005-0000-0000-0000B35A0000}"/>
    <cellStyle name="_DSCR CALC - MARCH 02 DISTRIBUTION - Forward 3 2" xfId="27222" xr:uid="{00000000-0005-0000-0000-0000B45A0000}"/>
    <cellStyle name="_DSCR CALC - MARCH 02 DISTRIBUTION - Forward 4" xfId="377" xr:uid="{00000000-0005-0000-0000-0000B55A0000}"/>
    <cellStyle name="_DSCR CALC - MARCH 02 DISTRIBUTION - Forward 4 2" xfId="27223" xr:uid="{00000000-0005-0000-0000-0000B65A0000}"/>
    <cellStyle name="_DSCR CALC - MARCH 02 DISTRIBUTION - Forward 5" xfId="27224" xr:uid="{00000000-0005-0000-0000-0000B75A0000}"/>
    <cellStyle name="_DSCR CALC - MARCH 02 DISTRIBUTION - Forward 5 2" xfId="27225" xr:uid="{00000000-0005-0000-0000-0000B85A0000}"/>
    <cellStyle name="_DSCR CALC - MARCH 02 DISTRIBUTION - Forward 6" xfId="27226" xr:uid="{00000000-0005-0000-0000-0000B95A0000}"/>
    <cellStyle name="_DSCR CALC - MARCH 02 DISTRIBUTION - Forward_2008 FPL Group Tax Workpapers" xfId="27227" xr:uid="{00000000-0005-0000-0000-0000BA5A0000}"/>
    <cellStyle name="_DSCR CALC - MARCH 02 DISTRIBUTION - Forward_2008 FPL Group Tax Workpapers_Budget Support 2012-09 2013-15 Benefit Programs v5 with NEER Barg Update" xfId="27228" xr:uid="{00000000-0005-0000-0000-0000BB5A0000}"/>
    <cellStyle name="_DSCR CALC - MARCH 02 DISTRIBUTION - Forward_2008 FPL Group Tax Workpapers_LTD-FAS 112 Summary" xfId="27229" xr:uid="{00000000-0005-0000-0000-0000BC5A0000}"/>
    <cellStyle name="_DSCR CALC - MARCH 02 DISTRIBUTION - Forward_BASIS ADJ" xfId="27230" xr:uid="{00000000-0005-0000-0000-0000BD5A0000}"/>
    <cellStyle name="_DSCR CALC - MARCH 02 DISTRIBUTION - Forward_BM Adjustments" xfId="27231" xr:uid="{00000000-0005-0000-0000-0000BE5A0000}"/>
    <cellStyle name="_DSCR CALC - MARCH 02 DISTRIBUTION - Forward_Callahan" xfId="27232" xr:uid="{00000000-0005-0000-0000-0000BF5A0000}"/>
    <cellStyle name="_DSCR CALC - MARCH 02 DISTRIBUTION - Forward_Callahan " xfId="27233" xr:uid="{00000000-0005-0000-0000-0000C05A0000}"/>
    <cellStyle name="_DSCR CALC - MARCH 02 DISTRIBUTION - Forward_Callahan _1" xfId="27234" xr:uid="{00000000-0005-0000-0000-0000C15A0000}"/>
    <cellStyle name="_DSCR CALC - MARCH 02 DISTRIBUTION - Forward_Callahan 090813 GM 0 Report" xfId="27235" xr:uid="{00000000-0005-0000-0000-0000C25A0000}"/>
    <cellStyle name="_DSCR CALC - MARCH 02 DISTRIBUTION - Forward_Callahan 091106 GM 0 Report" xfId="27236" xr:uid="{00000000-0005-0000-0000-0000C35A0000}"/>
    <cellStyle name="_DSCR CALC - MARCH 02 DISTRIBUTION - Forward_CapRidge_WindBoost_Analysis_090709" xfId="27237" xr:uid="{00000000-0005-0000-0000-0000C45A0000}"/>
    <cellStyle name="_DSCR CALC - MARCH 02 DISTRIBUTION - Forward_Cherokee 2010 - 2014 Budget Forecast" xfId="27238" xr:uid="{00000000-0005-0000-0000-0000C55A0000}"/>
    <cellStyle name="_DSCR CALC - MARCH 02 DISTRIBUTION - Forward_Copy of Texas Wind Debt Amortization 11-08" xfId="27239" xr:uid="{00000000-0005-0000-0000-0000C65A0000}"/>
    <cellStyle name="_DSCR CALC - MARCH 02 DISTRIBUTION - Forward_Debt Service Coverage Ratio-TEXAS WIND Historical  Forecast" xfId="27240" xr:uid="{00000000-0005-0000-0000-0000C75A0000}"/>
    <cellStyle name="_DSCR CALC - MARCH 02 DISTRIBUTION - Forward_Fees" xfId="27241" xr:uid="{00000000-0005-0000-0000-0000C85A0000}"/>
    <cellStyle name="_DSCR CALC - MARCH 02 DISTRIBUTION - Forward_FPL Georgia Tax As of October 2010" xfId="27242" xr:uid="{00000000-0005-0000-0000-0000C95A0000}"/>
    <cellStyle name="_DSCR CALC - MARCH 02 DISTRIBUTION - Forward_FPL Georgia Tax As of October 2010_Summary of 2010 Errors Resolutions with Responses" xfId="27243" xr:uid="{00000000-0005-0000-0000-0000CA5A0000}"/>
    <cellStyle name="_DSCR CALC - MARCH 02 DISTRIBUTION - Forward_Group Prov M11 09" xfId="27244" xr:uid="{00000000-0005-0000-0000-0000CB5A0000}"/>
    <cellStyle name="_DSCR CALC - MARCH 02 DISTRIBUTION - Forward_Group Prov M11 09 2" xfId="27245" xr:uid="{00000000-0005-0000-0000-0000CC5A0000}"/>
    <cellStyle name="_DSCR CALC - MARCH 02 DISTRIBUTION - Forward_Group Prov M11 09_March_LTD_Premium" xfId="27246" xr:uid="{00000000-0005-0000-0000-0000CD5A0000}"/>
    <cellStyle name="_DSCR CALC - MARCH 02 DISTRIBUTION - Forward_Group Prov M11 09_Nov Self Admin LTD Income Premium - CIGNA" xfId="27247" xr:uid="{00000000-0005-0000-0000-0000CE5A0000}"/>
    <cellStyle name="_DSCR CALC - MARCH 02 DISTRIBUTION - Forward_Group Prov M11 09_Summary Unrounded" xfId="27248" xr:uid="{00000000-0005-0000-0000-0000CF5A0000}"/>
    <cellStyle name="_DSCR CALC - MARCH 02 DISTRIBUTION - Forward_HH3 WindBoost Analysis (with PTC and REC)" xfId="27249" xr:uid="{00000000-0005-0000-0000-0000D05A0000}"/>
    <cellStyle name="_DSCR CALC - MARCH 02 DISTRIBUTION - Forward_Horse Hollow 1 090813 GM 0 Report" xfId="27250" xr:uid="{00000000-0005-0000-0000-0000D15A0000}"/>
    <cellStyle name="_DSCR CALC - MARCH 02 DISTRIBUTION - Forward_Horse Hollow 1 090911 GM 0 Report" xfId="27251" xr:uid="{00000000-0005-0000-0000-0000D25A0000}"/>
    <cellStyle name="_DSCR CALC - MARCH 02 DISTRIBUTION - Forward_Inputs" xfId="27252" xr:uid="{00000000-0005-0000-0000-0000D35A0000}"/>
    <cellStyle name="_DSCR CALC - MARCH 02 DISTRIBUTION - Forward_Inputs 2" xfId="27253" xr:uid="{00000000-0005-0000-0000-0000D45A0000}"/>
    <cellStyle name="_DSCR CALC - MARCH 02 DISTRIBUTION - Forward_Majestic II 2013 - 2042 Property Tax Forecast est" xfId="27254" xr:uid="{00000000-0005-0000-0000-0000D55A0000}"/>
    <cellStyle name="_DSCR CALC - MARCH 02 DISTRIBUTION - Forward_March_LTD_Premium" xfId="27255" xr:uid="{00000000-0005-0000-0000-0000D65A0000}"/>
    <cellStyle name="_DSCR CALC - MARCH 02 DISTRIBUTION - Forward_Nov Self Admin LTD Income Premium - CIGNA" xfId="27256" xr:uid="{00000000-0005-0000-0000-0000D75A0000}"/>
    <cellStyle name="_DSCR CALC - MARCH 02 DISTRIBUTION - Forward_Summary Unrounded" xfId="27257" xr:uid="{00000000-0005-0000-0000-0000D85A0000}"/>
    <cellStyle name="_DSCR CALC - MARCH 02 DISTRIBUTION - Forward_Tax" xfId="27258" xr:uid="{00000000-0005-0000-0000-0000D95A0000}"/>
    <cellStyle name="_DSCR CALC - MARCH 02 DISTRIBUTION - Forward_Wind Adj_091106" xfId="27259" xr:uid="{00000000-0005-0000-0000-0000DA5A0000}"/>
    <cellStyle name="_DSCR CALC - MARCH 02 DISTRIBUTION 2" xfId="378" xr:uid="{00000000-0005-0000-0000-0000DB5A0000}"/>
    <cellStyle name="_DSCR CALC - MARCH 02 DISTRIBUTION 2 2" xfId="379" xr:uid="{00000000-0005-0000-0000-0000DC5A0000}"/>
    <cellStyle name="_DSCR CALC - MARCH 02 DISTRIBUTION 3" xfId="380" xr:uid="{00000000-0005-0000-0000-0000DD5A0000}"/>
    <cellStyle name="_DSCR CALC - MARCH 02 DISTRIBUTION 3 2" xfId="27260" xr:uid="{00000000-0005-0000-0000-0000DE5A0000}"/>
    <cellStyle name="_DSCR CALC - MARCH 02 DISTRIBUTION 4" xfId="381" xr:uid="{00000000-0005-0000-0000-0000DF5A0000}"/>
    <cellStyle name="_DSCR CALC - MARCH 02 DISTRIBUTION 4 2" xfId="27261" xr:uid="{00000000-0005-0000-0000-0000E05A0000}"/>
    <cellStyle name="_DSCR CALC - MARCH 02 DISTRIBUTION 5" xfId="27262" xr:uid="{00000000-0005-0000-0000-0000E15A0000}"/>
    <cellStyle name="_DSCR CALC - MARCH 02 DISTRIBUTION 5 2" xfId="27263" xr:uid="{00000000-0005-0000-0000-0000E25A0000}"/>
    <cellStyle name="_DSCR CALC - MARCH 02 DISTRIBUTION 6" xfId="27264" xr:uid="{00000000-0005-0000-0000-0000E35A0000}"/>
    <cellStyle name="_DSCR CALC - MARCH 02 DISTRIBUTION_2008 FPL Group Tax Workpapers" xfId="27265" xr:uid="{00000000-0005-0000-0000-0000E45A0000}"/>
    <cellStyle name="_DSCR CALC - MARCH 02 DISTRIBUTION_2008 FPL Group Tax Workpapers_Budget Support 2012-09 2013-15 Benefit Programs v5 with NEER Barg Update" xfId="27266" xr:uid="{00000000-0005-0000-0000-0000E55A0000}"/>
    <cellStyle name="_DSCR CALC - MARCH 02 DISTRIBUTION_2008 FPL Group Tax Workpapers_LTD-FAS 112 Summary" xfId="27267" xr:uid="{00000000-0005-0000-0000-0000E65A0000}"/>
    <cellStyle name="_DSCR CALC - MARCH 02 DISTRIBUTION_BASIS ADJ" xfId="27268" xr:uid="{00000000-0005-0000-0000-0000E75A0000}"/>
    <cellStyle name="_DSCR CALC - MARCH 02 DISTRIBUTION_BM Adjustments" xfId="27269" xr:uid="{00000000-0005-0000-0000-0000E85A0000}"/>
    <cellStyle name="_DSCR CALC - MARCH 02 DISTRIBUTION_Callahan" xfId="27270" xr:uid="{00000000-0005-0000-0000-0000E95A0000}"/>
    <cellStyle name="_DSCR CALC - MARCH 02 DISTRIBUTION_Callahan " xfId="27271" xr:uid="{00000000-0005-0000-0000-0000EA5A0000}"/>
    <cellStyle name="_DSCR CALC - MARCH 02 DISTRIBUTION_Callahan _1" xfId="27272" xr:uid="{00000000-0005-0000-0000-0000EB5A0000}"/>
    <cellStyle name="_DSCR CALC - MARCH 02 DISTRIBUTION_Callahan 090813 GM 0 Report" xfId="27273" xr:uid="{00000000-0005-0000-0000-0000EC5A0000}"/>
    <cellStyle name="_DSCR CALC - MARCH 02 DISTRIBUTION_Callahan 091106 GM 0 Report" xfId="27274" xr:uid="{00000000-0005-0000-0000-0000ED5A0000}"/>
    <cellStyle name="_DSCR CALC - MARCH 02 DISTRIBUTION_CapRidge_WindBoost_Analysis_090709" xfId="27275" xr:uid="{00000000-0005-0000-0000-0000EE5A0000}"/>
    <cellStyle name="_DSCR CALC - MARCH 02 DISTRIBUTION_Cherokee 2010 - 2014 Budget Forecast" xfId="27276" xr:uid="{00000000-0005-0000-0000-0000EF5A0000}"/>
    <cellStyle name="_DSCR CALC - MARCH 02 DISTRIBUTION_Copy of Texas Wind Debt Amortization 11-08" xfId="27277" xr:uid="{00000000-0005-0000-0000-0000F05A0000}"/>
    <cellStyle name="_DSCR CALC - MARCH 02 DISTRIBUTION_Debt Service Coverage Ratio-TEXAS WIND Historical  Forecast" xfId="27278" xr:uid="{00000000-0005-0000-0000-0000F15A0000}"/>
    <cellStyle name="_DSCR CALC - MARCH 02 DISTRIBUTION_Fees" xfId="27279" xr:uid="{00000000-0005-0000-0000-0000F25A0000}"/>
    <cellStyle name="_DSCR CALC - MARCH 02 DISTRIBUTION_FPL Georgia Tax As of October 2010" xfId="27280" xr:uid="{00000000-0005-0000-0000-0000F35A0000}"/>
    <cellStyle name="_DSCR CALC - MARCH 02 DISTRIBUTION_FPL Georgia Tax As of October 2010_Summary of 2010 Errors Resolutions with Responses" xfId="27281" xr:uid="{00000000-0005-0000-0000-0000F45A0000}"/>
    <cellStyle name="_DSCR CALC - MARCH 02 DISTRIBUTION_Group Prov M11 09" xfId="27282" xr:uid="{00000000-0005-0000-0000-0000F55A0000}"/>
    <cellStyle name="_DSCR CALC - MARCH 02 DISTRIBUTION_Group Prov M11 09 2" xfId="27283" xr:uid="{00000000-0005-0000-0000-0000F65A0000}"/>
    <cellStyle name="_DSCR CALC - MARCH 02 DISTRIBUTION_Group Prov M11 09_March_LTD_Premium" xfId="27284" xr:uid="{00000000-0005-0000-0000-0000F75A0000}"/>
    <cellStyle name="_DSCR CALC - MARCH 02 DISTRIBUTION_Group Prov M11 09_Nov Self Admin LTD Income Premium - CIGNA" xfId="27285" xr:uid="{00000000-0005-0000-0000-0000F85A0000}"/>
    <cellStyle name="_DSCR CALC - MARCH 02 DISTRIBUTION_Group Prov M11 09_Summary Unrounded" xfId="27286" xr:uid="{00000000-0005-0000-0000-0000F95A0000}"/>
    <cellStyle name="_DSCR CALC - MARCH 02 DISTRIBUTION_HH3 WindBoost Analysis (with PTC and REC)" xfId="27287" xr:uid="{00000000-0005-0000-0000-0000FA5A0000}"/>
    <cellStyle name="_DSCR CALC - MARCH 02 DISTRIBUTION_Horse Hollow 1 090813 GM 0 Report" xfId="27288" xr:uid="{00000000-0005-0000-0000-0000FB5A0000}"/>
    <cellStyle name="_DSCR CALC - MARCH 02 DISTRIBUTION_Horse Hollow 1 090911 GM 0 Report" xfId="27289" xr:uid="{00000000-0005-0000-0000-0000FC5A0000}"/>
    <cellStyle name="_DSCR CALC - MARCH 02 DISTRIBUTION_Inputs" xfId="27290" xr:uid="{00000000-0005-0000-0000-0000FD5A0000}"/>
    <cellStyle name="_DSCR CALC - MARCH 02 DISTRIBUTION_Inputs 2" xfId="27291" xr:uid="{00000000-0005-0000-0000-0000FE5A0000}"/>
    <cellStyle name="_DSCR CALC - MARCH 02 DISTRIBUTION_Majestic II 2013 - 2042 Property Tax Forecast est" xfId="27292" xr:uid="{00000000-0005-0000-0000-0000FF5A0000}"/>
    <cellStyle name="_DSCR CALC - MARCH 02 DISTRIBUTION_March_LTD_Premium" xfId="27293" xr:uid="{00000000-0005-0000-0000-0000005B0000}"/>
    <cellStyle name="_DSCR CALC - MARCH 02 DISTRIBUTION_Nov Self Admin LTD Income Premium - CIGNA" xfId="27294" xr:uid="{00000000-0005-0000-0000-0000015B0000}"/>
    <cellStyle name="_DSCR CALC - MARCH 02 DISTRIBUTION_Summary Unrounded" xfId="27295" xr:uid="{00000000-0005-0000-0000-0000025B0000}"/>
    <cellStyle name="_DSCR CALC - MARCH 02 DISTRIBUTION_Tax" xfId="27296" xr:uid="{00000000-0005-0000-0000-0000035B0000}"/>
    <cellStyle name="_DSCR CALC - MARCH 02 DISTRIBUTION_Wind Adj_091106" xfId="27297" xr:uid="{00000000-0005-0000-0000-0000045B0000}"/>
    <cellStyle name="_DSCR_2008 FPL Group Tax Workpapers" xfId="27298" xr:uid="{00000000-0005-0000-0000-0000055B0000}"/>
    <cellStyle name="_DSCR_2008 FPL Group Tax Workpapers_Budget Support 2012-09 2013-15 Benefit Programs v5 with NEER Barg Update" xfId="27299" xr:uid="{00000000-0005-0000-0000-0000065B0000}"/>
    <cellStyle name="_DSCR_2008 FPL Group Tax Workpapers_LTD-FAS 112 Summary" xfId="27300" xr:uid="{00000000-0005-0000-0000-0000075B0000}"/>
    <cellStyle name="_DSCR_BASIS ADJ" xfId="27301" xr:uid="{00000000-0005-0000-0000-0000085B0000}"/>
    <cellStyle name="_DSCR_BM Adjustments" xfId="27302" xr:uid="{00000000-0005-0000-0000-0000095B0000}"/>
    <cellStyle name="_DSCR_Callahan" xfId="27303" xr:uid="{00000000-0005-0000-0000-00000A5B0000}"/>
    <cellStyle name="_DSCR_Callahan " xfId="27304" xr:uid="{00000000-0005-0000-0000-00000B5B0000}"/>
    <cellStyle name="_DSCR_Callahan _1" xfId="27305" xr:uid="{00000000-0005-0000-0000-00000C5B0000}"/>
    <cellStyle name="_DSCR_Callahan 090813 GM 0 Report" xfId="27306" xr:uid="{00000000-0005-0000-0000-00000D5B0000}"/>
    <cellStyle name="_DSCR_Callahan 091106 GM 0 Report" xfId="27307" xr:uid="{00000000-0005-0000-0000-00000E5B0000}"/>
    <cellStyle name="_DSCR_CapRidge_WindBoost_Analysis_090709" xfId="27308" xr:uid="{00000000-0005-0000-0000-00000F5B0000}"/>
    <cellStyle name="_DSCR_Cherokee 2010 - 2014 Budget Forecast" xfId="27309" xr:uid="{00000000-0005-0000-0000-0000105B0000}"/>
    <cellStyle name="_DSCR_Copy of Texas Wind Debt Amortization 11-08" xfId="27310" xr:uid="{00000000-0005-0000-0000-0000115B0000}"/>
    <cellStyle name="_DSCR_Debt Service Coverage Ratio-TEXAS WIND Historical  Forecast" xfId="27311" xr:uid="{00000000-0005-0000-0000-0000125B0000}"/>
    <cellStyle name="_DSCR_Fees" xfId="27312" xr:uid="{00000000-0005-0000-0000-0000135B0000}"/>
    <cellStyle name="_DSCR_FPL Georgia Tax As of October 2010" xfId="27313" xr:uid="{00000000-0005-0000-0000-0000145B0000}"/>
    <cellStyle name="_DSCR_FPL Georgia Tax As of October 2010_Summary of 2010 Errors Resolutions with Responses" xfId="27314" xr:uid="{00000000-0005-0000-0000-0000155B0000}"/>
    <cellStyle name="_DSCR_Group Prov M11 09" xfId="27315" xr:uid="{00000000-0005-0000-0000-0000165B0000}"/>
    <cellStyle name="_DSCR_Group Prov M11 09 2" xfId="27316" xr:uid="{00000000-0005-0000-0000-0000175B0000}"/>
    <cellStyle name="_DSCR_Group Prov M11 09_March_LTD_Premium" xfId="27317" xr:uid="{00000000-0005-0000-0000-0000185B0000}"/>
    <cellStyle name="_DSCR_Group Prov M11 09_Nov Self Admin LTD Income Premium - CIGNA" xfId="27318" xr:uid="{00000000-0005-0000-0000-0000195B0000}"/>
    <cellStyle name="_DSCR_Group Prov M11 09_Summary Unrounded" xfId="27319" xr:uid="{00000000-0005-0000-0000-00001A5B0000}"/>
    <cellStyle name="_DSCR_HH3 WindBoost Analysis (with PTC and REC)" xfId="27320" xr:uid="{00000000-0005-0000-0000-00001B5B0000}"/>
    <cellStyle name="_DSCR_Horse Hollow 1 090813 GM 0 Report" xfId="27321" xr:uid="{00000000-0005-0000-0000-00001C5B0000}"/>
    <cellStyle name="_DSCR_Horse Hollow 1 090911 GM 0 Report" xfId="27322" xr:uid="{00000000-0005-0000-0000-00001D5B0000}"/>
    <cellStyle name="_DSCR_Inputs" xfId="27323" xr:uid="{00000000-0005-0000-0000-00001E5B0000}"/>
    <cellStyle name="_DSCR_Inputs 2" xfId="27324" xr:uid="{00000000-0005-0000-0000-00001F5B0000}"/>
    <cellStyle name="_DSCR_Majestic II 2013 - 2042 Property Tax Forecast est" xfId="27325" xr:uid="{00000000-0005-0000-0000-0000205B0000}"/>
    <cellStyle name="_DSCR_March_LTD_Premium" xfId="27326" xr:uid="{00000000-0005-0000-0000-0000215B0000}"/>
    <cellStyle name="_DSCR_Nov Self Admin LTD Income Premium - CIGNA" xfId="27327" xr:uid="{00000000-0005-0000-0000-0000225B0000}"/>
    <cellStyle name="_DSCR_Summary Unrounded" xfId="27328" xr:uid="{00000000-0005-0000-0000-0000235B0000}"/>
    <cellStyle name="_DSCR_Tax" xfId="27329" xr:uid="{00000000-0005-0000-0000-0000245B0000}"/>
    <cellStyle name="_DSCR_Wind Adj_091106" xfId="27330" xr:uid="{00000000-0005-0000-0000-0000255B0000}"/>
    <cellStyle name="_DSO Oil" xfId="27331" xr:uid="{00000000-0005-0000-0000-0000265B0000}"/>
    <cellStyle name="_DSO Oil_130204 2013 - 2061 LONG-TERM FORECAST FPL METHODOLOGY Clean Copy" xfId="27332" xr:uid="{00000000-0005-0000-0000-0000275B0000}"/>
    <cellStyle name="_DSW CT1 Correction Curve Study 8-2-07" xfId="27333" xr:uid="{00000000-0005-0000-0000-0000285B0000}"/>
    <cellStyle name="_Duane Arnold BOD Price Fcst Rpt v5 (7-9-09)" xfId="27334" xr:uid="{00000000-0005-0000-0000-0000295B0000}"/>
    <cellStyle name="_E&amp;C Risk Tracker" xfId="27335" xr:uid="{00000000-0005-0000-0000-00002A5B0000}"/>
    <cellStyle name="_EAST New Tables gas040103" xfId="27336" xr:uid="{00000000-0005-0000-0000-00002B5B0000}"/>
    <cellStyle name="_EAST New Tables gas040103 2" xfId="27337" xr:uid="{00000000-0005-0000-0000-00002C5B0000}"/>
    <cellStyle name="_EAST New Tables gas040103 2 2" xfId="27338" xr:uid="{00000000-0005-0000-0000-00002D5B0000}"/>
    <cellStyle name="_EAST New Tables gas040103 3" xfId="27339" xr:uid="{00000000-0005-0000-0000-00002E5B0000}"/>
    <cellStyle name="_EAST New Tables gas040103 3 2" xfId="27340" xr:uid="{00000000-0005-0000-0000-00002F5B0000}"/>
    <cellStyle name="_EAST New Tables gas040103 4" xfId="27341" xr:uid="{00000000-0005-0000-0000-0000305B0000}"/>
    <cellStyle name="_EAST New Tables gas040103 4 2" xfId="27342" xr:uid="{00000000-0005-0000-0000-0000315B0000}"/>
    <cellStyle name="_EAST New Tables gas040103 4 3" xfId="27343" xr:uid="{00000000-0005-0000-0000-0000325B0000}"/>
    <cellStyle name="_EAST New Tables gas040103 5" xfId="27344" xr:uid="{00000000-0005-0000-0000-0000335B0000}"/>
    <cellStyle name="_EAST New Tables gas040103 5 2" xfId="27345" xr:uid="{00000000-0005-0000-0000-0000345B0000}"/>
    <cellStyle name="_EAST New Tables gas040103 6" xfId="27346" xr:uid="{00000000-0005-0000-0000-0000355B0000}"/>
    <cellStyle name="_EAST New Tables gas040103_August 2010 CWIP curves_NextEra" xfId="27347" xr:uid="{00000000-0005-0000-0000-0000365B0000}"/>
    <cellStyle name="_EAST New Tables gas040103_August 2010 CWIP curves_NextEra 2" xfId="27348" xr:uid="{00000000-0005-0000-0000-0000375B0000}"/>
    <cellStyle name="_EAST New Tables gas040103_August 2010 CWIP curves_NextEra_November 2010 Termosol CWIP Curves NEER Final" xfId="27349" xr:uid="{00000000-0005-0000-0000-0000385B0000}"/>
    <cellStyle name="_EAST New Tables gas040103_August 2010 CWIP curves_NextEra_November 2010 Termosol CWIP Curves NEER Final 2" xfId="27350" xr:uid="{00000000-0005-0000-0000-0000395B0000}"/>
    <cellStyle name="_EAST New Tables gas040103_BASIS ADJ" xfId="27351" xr:uid="{00000000-0005-0000-0000-00003A5B0000}"/>
    <cellStyle name="_EAST New Tables gas040103_BM Adjustments" xfId="27352" xr:uid="{00000000-0005-0000-0000-00003B5B0000}"/>
    <cellStyle name="_EAST New Tables gas040103_Budget Support 2012-09 2013-15 Benefit Programs v5 with NEER Barg Update" xfId="27353" xr:uid="{00000000-0005-0000-0000-00003C5B0000}"/>
    <cellStyle name="_EAST New Tables gas040103_Capacity_Factor_Monthly_Forecast_Through_2024 " xfId="27354" xr:uid="{00000000-0005-0000-0000-00003D5B0000}"/>
    <cellStyle name="_EAST New Tables gas040103_Capital Prov 1Q10" xfId="27355" xr:uid="{00000000-0005-0000-0000-00003E5B0000}"/>
    <cellStyle name="_EAST New Tables gas040103_Capital Prov 1Q10 2" xfId="27356" xr:uid="{00000000-0005-0000-0000-00003F5B0000}"/>
    <cellStyle name="_EAST New Tables gas040103_Capital Prov 1Q10_March_LTD_Premium" xfId="27357" xr:uid="{00000000-0005-0000-0000-0000405B0000}"/>
    <cellStyle name="_EAST New Tables gas040103_Capital Prov 1Q10_Nov Self Admin LTD Income Premium - CIGNA" xfId="27358" xr:uid="{00000000-0005-0000-0000-0000415B0000}"/>
    <cellStyle name="_EAST New Tables gas040103_Capital Prov 1Q10_Summary Unrounded" xfId="27359" xr:uid="{00000000-0005-0000-0000-0000425B0000}"/>
    <cellStyle name="_EAST New Tables gas040103_Consolidated Summary Living ProForma_2011_DRAFT" xfId="27360" xr:uid="{00000000-0005-0000-0000-0000435B0000}"/>
    <cellStyle name="_EAST New Tables gas040103_Consolidated Summary Living ProForma_2011_Paste Special" xfId="27361" xr:uid="{00000000-0005-0000-0000-0000445B0000}"/>
    <cellStyle name="_EAST New Tables gas040103_Copy of South TX GenTie  0.8x Sale12-31-09 COD BASE CASEvBOD" xfId="27362" xr:uid="{00000000-0005-0000-0000-0000455B0000}"/>
    <cellStyle name="_EAST New Tables gas040103_CWIP Termosol 1" xfId="27363" xr:uid="{00000000-0005-0000-0000-0000465B0000}"/>
    <cellStyle name="_EAST New Tables gas040103_CWIP Termosol 1 2" xfId="27364" xr:uid="{00000000-0005-0000-0000-0000475B0000}"/>
    <cellStyle name="_EAST New Tables gas040103_CWIP Termosol 2" xfId="27365" xr:uid="{00000000-0005-0000-0000-0000485B0000}"/>
    <cellStyle name="_EAST New Tables gas040103_CWIP Termosol 2 2" xfId="27366" xr:uid="{00000000-0005-0000-0000-0000495B0000}"/>
    <cellStyle name="_EAST New Tables gas040103_Fees" xfId="27367" xr:uid="{00000000-0005-0000-0000-00004A5B0000}"/>
    <cellStyle name="_EAST New Tables gas040103_Genesis_Bridge_Tab" xfId="27368" xr:uid="{00000000-0005-0000-0000-00004B5B0000}"/>
    <cellStyle name="_EAST New Tables gas040103_HWBA UM NPV  IRR Analysis finance at cost share may 2011" xfId="27369" xr:uid="{00000000-0005-0000-0000-00004C5B0000}"/>
    <cellStyle name="_EAST New Tables gas040103_Inputs" xfId="27370" xr:uid="{00000000-0005-0000-0000-00004D5B0000}"/>
    <cellStyle name="_EAST New Tables gas040103_Inputs 2" xfId="27371" xr:uid="{00000000-0005-0000-0000-00004E5B0000}"/>
    <cellStyle name="_EAST New Tables gas040103_Locked in Gross Margin" xfId="27372" xr:uid="{00000000-0005-0000-0000-00004F5B0000}"/>
    <cellStyle name="_EAST New Tables gas040103_LTD-FAS 112 Summary" xfId="27373" xr:uid="{00000000-0005-0000-0000-0000505B0000}"/>
    <cellStyle name="_EAST New Tables gas040103_November 2010 CWIP Curves Genesis Final" xfId="27374" xr:uid="{00000000-0005-0000-0000-0000515B0000}"/>
    <cellStyle name="_EAST New Tables gas040103_November 2010 CWIP Curves Genesis Final 2" xfId="27375" xr:uid="{00000000-0005-0000-0000-0000525B0000}"/>
    <cellStyle name="_EAST New Tables gas040103_November 2010 CWIP Curves NEER Final" xfId="27376" xr:uid="{00000000-0005-0000-0000-0000535B0000}"/>
    <cellStyle name="_EAST New Tables gas040103_November 2010 CWIP Curves NEER Final 2" xfId="27377" xr:uid="{00000000-0005-0000-0000-0000545B0000}"/>
    <cellStyle name="_EAST New Tables gas040103_November 2010 Termosol CWIP Curves NEER Final" xfId="27378" xr:uid="{00000000-0005-0000-0000-0000555B0000}"/>
    <cellStyle name="_EAST New Tables gas040103_November 2010 Termosol CWIP Curves NEER Final 2" xfId="27379" xr:uid="{00000000-0005-0000-0000-0000565B0000}"/>
    <cellStyle name="_EAST New Tables gas040103_Project Monitoring Paradise Solar revised_October 2010" xfId="27380" xr:uid="{00000000-0005-0000-0000-0000575B0000}"/>
    <cellStyle name="_EAST New Tables gas040103_Project Monitoring Paradise Solar revised_October 2010 2" xfId="27381" xr:uid="{00000000-0005-0000-0000-0000585B0000}"/>
    <cellStyle name="_EAST New Tables gas040103_Project Monitoring Paradise Solar revised_October 2010_November 2010 Termosol CWIP Curves NEER Final" xfId="27382" xr:uid="{00000000-0005-0000-0000-0000595B0000}"/>
    <cellStyle name="_EAST New Tables gas040103_Project Monitoring Paradise Solar revised_October 2010_November 2010 Termosol CWIP Curves NEER Final 2" xfId="27383" xr:uid="{00000000-0005-0000-0000-00005A5B0000}"/>
    <cellStyle name="_EAST New Tables gas040103_September 2010 CWIP curves_NextEra" xfId="27384" xr:uid="{00000000-0005-0000-0000-00005B5B0000}"/>
    <cellStyle name="_EAST New Tables gas040103_September 2010 CWIP curves_NextEra 2" xfId="27385" xr:uid="{00000000-0005-0000-0000-00005C5B0000}"/>
    <cellStyle name="_EAST New Tables gas040103_September 2010 CWIP curves_NextEra_November 2010 Termosol CWIP Curves NEER Final" xfId="27386" xr:uid="{00000000-0005-0000-0000-00005D5B0000}"/>
    <cellStyle name="_EAST New Tables gas040103_September 2010 CWIP curves_NextEra_November 2010 Termosol CWIP Curves NEER Final 2" xfId="27387" xr:uid="{00000000-0005-0000-0000-00005E5B0000}"/>
    <cellStyle name="_EAST New Tables gas040103_Summerhaven CWIP curve Oct_2010" xfId="27388" xr:uid="{00000000-0005-0000-0000-00005F5B0000}"/>
    <cellStyle name="_EAST New Tables gas040103_Summerhaven CWIP curve Oct_2010 2" xfId="27389" xr:uid="{00000000-0005-0000-0000-0000605B0000}"/>
    <cellStyle name="_EAST New Tables gas040103_Summerhaven CWIP curve Oct_2010_November 2010 Termosol CWIP Curves NEER Final" xfId="27390" xr:uid="{00000000-0005-0000-0000-0000615B0000}"/>
    <cellStyle name="_EAST New Tables gas040103_Summerhaven CWIP curve Oct_2010_November 2010 Termosol CWIP Curves NEER Final 2" xfId="27391" xr:uid="{00000000-0005-0000-0000-0000625B0000}"/>
    <cellStyle name="_EAST New Tables gas040103_ToD" xfId="27392" xr:uid="{00000000-0005-0000-0000-0000635B0000}"/>
    <cellStyle name="_EAST New Tables gas040103_ToD 2" xfId="27393" xr:uid="{00000000-0005-0000-0000-0000645B0000}"/>
    <cellStyle name="_EAST New Tables gas040103_ToD 3" xfId="27394" xr:uid="{00000000-0005-0000-0000-0000655B0000}"/>
    <cellStyle name="_EAST New Tables gas040103_tx financing revs" xfId="27395" xr:uid="{00000000-0005-0000-0000-0000665B0000}"/>
    <cellStyle name="_EAST New Tables NGas MASIR 328 Edits" xfId="27396" xr:uid="{00000000-0005-0000-0000-0000675B0000}"/>
    <cellStyle name="_EAST New Tables NGas MASIR 328 Edits 2" xfId="27397" xr:uid="{00000000-0005-0000-0000-0000685B0000}"/>
    <cellStyle name="_EAST New Tables NGas MASIR 328 Edits 2 2" xfId="27398" xr:uid="{00000000-0005-0000-0000-0000695B0000}"/>
    <cellStyle name="_EAST New Tables NGas MASIR 328 Edits 3" xfId="27399" xr:uid="{00000000-0005-0000-0000-00006A5B0000}"/>
    <cellStyle name="_EAST New Tables NGas MASIR 328 Edits 3 2" xfId="27400" xr:uid="{00000000-0005-0000-0000-00006B5B0000}"/>
    <cellStyle name="_EAST New Tables NGas MASIR 328 Edits 4" xfId="27401" xr:uid="{00000000-0005-0000-0000-00006C5B0000}"/>
    <cellStyle name="_EAST New Tables NGas MASIR 328 Edits 4 2" xfId="27402" xr:uid="{00000000-0005-0000-0000-00006D5B0000}"/>
    <cellStyle name="_EAST New Tables NGas MASIR 328 Edits 4 3" xfId="27403" xr:uid="{00000000-0005-0000-0000-00006E5B0000}"/>
    <cellStyle name="_EAST New Tables NGas MASIR 328 Edits 5" xfId="27404" xr:uid="{00000000-0005-0000-0000-00006F5B0000}"/>
    <cellStyle name="_EAST New Tables NGas MASIR 328 Edits 5 2" xfId="27405" xr:uid="{00000000-0005-0000-0000-0000705B0000}"/>
    <cellStyle name="_EAST New Tables NGas MASIR 328 Edits 6" xfId="27406" xr:uid="{00000000-0005-0000-0000-0000715B0000}"/>
    <cellStyle name="_EAST New Tables NGas MASIR 328 Edits_August 2010 CWIP curves_NextEra" xfId="27407" xr:uid="{00000000-0005-0000-0000-0000725B0000}"/>
    <cellStyle name="_EAST New Tables NGas MASIR 328 Edits_August 2010 CWIP curves_NextEra 2" xfId="27408" xr:uid="{00000000-0005-0000-0000-0000735B0000}"/>
    <cellStyle name="_EAST New Tables NGas MASIR 328 Edits_August 2010 CWIP curves_NextEra_November 2010 Termosol CWIP Curves NEER Final" xfId="27409" xr:uid="{00000000-0005-0000-0000-0000745B0000}"/>
    <cellStyle name="_EAST New Tables NGas MASIR 328 Edits_August 2010 CWIP curves_NextEra_November 2010 Termosol CWIP Curves NEER Final 2" xfId="27410" xr:uid="{00000000-0005-0000-0000-0000755B0000}"/>
    <cellStyle name="_EAST New Tables NGas MASIR 328 Edits_BASIS ADJ" xfId="27411" xr:uid="{00000000-0005-0000-0000-0000765B0000}"/>
    <cellStyle name="_EAST New Tables NGas MASIR 328 Edits_BM Adjustments" xfId="27412" xr:uid="{00000000-0005-0000-0000-0000775B0000}"/>
    <cellStyle name="_EAST New Tables NGas MASIR 328 Edits_Budget Support 2012-09 2013-15 Benefit Programs v5 with NEER Barg Update" xfId="27413" xr:uid="{00000000-0005-0000-0000-0000785B0000}"/>
    <cellStyle name="_EAST New Tables NGas MASIR 328 Edits_Capacity_Factor_Monthly_Forecast_Through_2024 " xfId="27414" xr:uid="{00000000-0005-0000-0000-0000795B0000}"/>
    <cellStyle name="_EAST New Tables NGas MASIR 328 Edits_Capital Prov 1Q10" xfId="27415" xr:uid="{00000000-0005-0000-0000-00007A5B0000}"/>
    <cellStyle name="_EAST New Tables NGas MASIR 328 Edits_Capital Prov 1Q10 2" xfId="27416" xr:uid="{00000000-0005-0000-0000-00007B5B0000}"/>
    <cellStyle name="_EAST New Tables NGas MASIR 328 Edits_Capital Prov 1Q10_March_LTD_Premium" xfId="27417" xr:uid="{00000000-0005-0000-0000-00007C5B0000}"/>
    <cellStyle name="_EAST New Tables NGas MASIR 328 Edits_Capital Prov 1Q10_Nov Self Admin LTD Income Premium - CIGNA" xfId="27418" xr:uid="{00000000-0005-0000-0000-00007D5B0000}"/>
    <cellStyle name="_EAST New Tables NGas MASIR 328 Edits_Capital Prov 1Q10_Summary Unrounded" xfId="27419" xr:uid="{00000000-0005-0000-0000-00007E5B0000}"/>
    <cellStyle name="_EAST New Tables NGas MASIR 328 Edits_Consolidated Summary Living ProForma_2011_DRAFT" xfId="27420" xr:uid="{00000000-0005-0000-0000-00007F5B0000}"/>
    <cellStyle name="_EAST New Tables NGas MASIR 328 Edits_Consolidated Summary Living ProForma_2011_Paste Special" xfId="27421" xr:uid="{00000000-0005-0000-0000-0000805B0000}"/>
    <cellStyle name="_EAST New Tables NGas MASIR 328 Edits_Copy of South TX GenTie  0.8x Sale12-31-09 COD BASE CASEvBOD" xfId="27422" xr:uid="{00000000-0005-0000-0000-0000815B0000}"/>
    <cellStyle name="_EAST New Tables NGas MASIR 328 Edits_CWIP Termosol 1" xfId="27423" xr:uid="{00000000-0005-0000-0000-0000825B0000}"/>
    <cellStyle name="_EAST New Tables NGas MASIR 328 Edits_CWIP Termosol 1 2" xfId="27424" xr:uid="{00000000-0005-0000-0000-0000835B0000}"/>
    <cellStyle name="_EAST New Tables NGas MASIR 328 Edits_CWIP Termosol 2" xfId="27425" xr:uid="{00000000-0005-0000-0000-0000845B0000}"/>
    <cellStyle name="_EAST New Tables NGas MASIR 328 Edits_CWIP Termosol 2 2" xfId="27426" xr:uid="{00000000-0005-0000-0000-0000855B0000}"/>
    <cellStyle name="_EAST New Tables NGas MASIR 328 Edits_Fees" xfId="27427" xr:uid="{00000000-0005-0000-0000-0000865B0000}"/>
    <cellStyle name="_EAST New Tables NGas MASIR 328 Edits_Genesis_Bridge_Tab" xfId="27428" xr:uid="{00000000-0005-0000-0000-0000875B0000}"/>
    <cellStyle name="_EAST New Tables NGas MASIR 328 Edits_HWBA UM NPV  IRR Analysis finance at cost share may 2011" xfId="27429" xr:uid="{00000000-0005-0000-0000-0000885B0000}"/>
    <cellStyle name="_EAST New Tables NGas MASIR 328 Edits_Inputs" xfId="27430" xr:uid="{00000000-0005-0000-0000-0000895B0000}"/>
    <cellStyle name="_EAST New Tables NGas MASIR 328 Edits_Inputs 2" xfId="27431" xr:uid="{00000000-0005-0000-0000-00008A5B0000}"/>
    <cellStyle name="_EAST New Tables NGas MASIR 328 Edits_Locked in Gross Margin" xfId="27432" xr:uid="{00000000-0005-0000-0000-00008B5B0000}"/>
    <cellStyle name="_EAST New Tables NGas MASIR 328 Edits_LTD-FAS 112 Summary" xfId="27433" xr:uid="{00000000-0005-0000-0000-00008C5B0000}"/>
    <cellStyle name="_EAST New Tables NGas MASIR 328 Edits_November 2010 CWIP Curves Genesis Final" xfId="27434" xr:uid="{00000000-0005-0000-0000-00008D5B0000}"/>
    <cellStyle name="_EAST New Tables NGas MASIR 328 Edits_November 2010 CWIP Curves Genesis Final 2" xfId="27435" xr:uid="{00000000-0005-0000-0000-00008E5B0000}"/>
    <cellStyle name="_EAST New Tables NGas MASIR 328 Edits_November 2010 CWIP Curves NEER Final" xfId="27436" xr:uid="{00000000-0005-0000-0000-00008F5B0000}"/>
    <cellStyle name="_EAST New Tables NGas MASIR 328 Edits_November 2010 CWIP Curves NEER Final 2" xfId="27437" xr:uid="{00000000-0005-0000-0000-0000905B0000}"/>
    <cellStyle name="_EAST New Tables NGas MASIR 328 Edits_November 2010 Termosol CWIP Curves NEER Final" xfId="27438" xr:uid="{00000000-0005-0000-0000-0000915B0000}"/>
    <cellStyle name="_EAST New Tables NGas MASIR 328 Edits_November 2010 Termosol CWIP Curves NEER Final 2" xfId="27439" xr:uid="{00000000-0005-0000-0000-0000925B0000}"/>
    <cellStyle name="_EAST New Tables NGas MASIR 328 Edits_Project Monitoring Paradise Solar revised_October 2010" xfId="27440" xr:uid="{00000000-0005-0000-0000-0000935B0000}"/>
    <cellStyle name="_EAST New Tables NGas MASIR 328 Edits_Project Monitoring Paradise Solar revised_October 2010 2" xfId="27441" xr:uid="{00000000-0005-0000-0000-0000945B0000}"/>
    <cellStyle name="_EAST New Tables NGas MASIR 328 Edits_Project Monitoring Paradise Solar revised_October 2010_November 2010 Termosol CWIP Curves NEER Final" xfId="27442" xr:uid="{00000000-0005-0000-0000-0000955B0000}"/>
    <cellStyle name="_EAST New Tables NGas MASIR 328 Edits_Project Monitoring Paradise Solar revised_October 2010_November 2010 Termosol CWIP Curves NEER Final 2" xfId="27443" xr:uid="{00000000-0005-0000-0000-0000965B0000}"/>
    <cellStyle name="_EAST New Tables NGas MASIR 328 Edits_September 2010 CWIP curves_NextEra" xfId="27444" xr:uid="{00000000-0005-0000-0000-0000975B0000}"/>
    <cellStyle name="_EAST New Tables NGas MASIR 328 Edits_September 2010 CWIP curves_NextEra 2" xfId="27445" xr:uid="{00000000-0005-0000-0000-0000985B0000}"/>
    <cellStyle name="_EAST New Tables NGas MASIR 328 Edits_September 2010 CWIP curves_NextEra_November 2010 Termosol CWIP Curves NEER Final" xfId="27446" xr:uid="{00000000-0005-0000-0000-0000995B0000}"/>
    <cellStyle name="_EAST New Tables NGas MASIR 328 Edits_September 2010 CWIP curves_NextEra_November 2010 Termosol CWIP Curves NEER Final 2" xfId="27447" xr:uid="{00000000-0005-0000-0000-00009A5B0000}"/>
    <cellStyle name="_EAST New Tables NGas MASIR 328 Edits_Summerhaven CWIP curve Oct_2010" xfId="27448" xr:uid="{00000000-0005-0000-0000-00009B5B0000}"/>
    <cellStyle name="_EAST New Tables NGas MASIR 328 Edits_Summerhaven CWIP curve Oct_2010 2" xfId="27449" xr:uid="{00000000-0005-0000-0000-00009C5B0000}"/>
    <cellStyle name="_EAST New Tables NGas MASIR 328 Edits_Summerhaven CWIP curve Oct_2010_November 2010 Termosol CWIP Curves NEER Final" xfId="27450" xr:uid="{00000000-0005-0000-0000-00009D5B0000}"/>
    <cellStyle name="_EAST New Tables NGas MASIR 328 Edits_Summerhaven CWIP curve Oct_2010_November 2010 Termosol CWIP Curves NEER Final 2" xfId="27451" xr:uid="{00000000-0005-0000-0000-00009E5B0000}"/>
    <cellStyle name="_EAST New Tables NGas MASIR 328 Edits_ToD" xfId="27452" xr:uid="{00000000-0005-0000-0000-00009F5B0000}"/>
    <cellStyle name="_EAST New Tables NGas MASIR 328 Edits_ToD 2" xfId="27453" xr:uid="{00000000-0005-0000-0000-0000A05B0000}"/>
    <cellStyle name="_EAST New Tables NGas MASIR 328 Edits_ToD 3" xfId="27454" xr:uid="{00000000-0005-0000-0000-0000A15B0000}"/>
    <cellStyle name="_EAST New Tables NGas MASIR 328 Edits_tx financing revs" xfId="27455" xr:uid="{00000000-0005-0000-0000-0000A25B0000}"/>
    <cellStyle name="_Eastex 21" xfId="27456" xr:uid="{00000000-0005-0000-0000-0000A35B0000}"/>
    <cellStyle name="_Eastex 21 2" xfId="27457" xr:uid="{00000000-0005-0000-0000-0000A45B0000}"/>
    <cellStyle name="_Eastex 21 2 2" xfId="27458" xr:uid="{00000000-0005-0000-0000-0000A55B0000}"/>
    <cellStyle name="_Eastex 21 3" xfId="27459" xr:uid="{00000000-0005-0000-0000-0000A65B0000}"/>
    <cellStyle name="_Eastex 21 3 2" xfId="27460" xr:uid="{00000000-0005-0000-0000-0000A75B0000}"/>
    <cellStyle name="_Eastex 21 4" xfId="27461" xr:uid="{00000000-0005-0000-0000-0000A85B0000}"/>
    <cellStyle name="_Eastex 21 4 2" xfId="27462" xr:uid="{00000000-0005-0000-0000-0000A95B0000}"/>
    <cellStyle name="_Eastex 21 5" xfId="27463" xr:uid="{00000000-0005-0000-0000-0000AA5B0000}"/>
    <cellStyle name="_Eastex 21 5 2" xfId="27464" xr:uid="{00000000-0005-0000-0000-0000AB5B0000}"/>
    <cellStyle name="_Eastex 21 6" xfId="27465" xr:uid="{00000000-0005-0000-0000-0000AC5B0000}"/>
    <cellStyle name="_Eastex 21_Inputs" xfId="27466" xr:uid="{00000000-0005-0000-0000-0000AD5B0000}"/>
    <cellStyle name="_Eastex 21_Inputs 2" xfId="27467" xr:uid="{00000000-0005-0000-0000-0000AE5B0000}"/>
    <cellStyle name="_EC_Wind_Est_Std_Template_Rev-C" xfId="27468" xr:uid="{00000000-0005-0000-0000-0000AF5B0000}"/>
    <cellStyle name="_EC_Wind_Est_Std_Template_Rev-C 2" xfId="27469" xr:uid="{00000000-0005-0000-0000-0000B05B0000}"/>
    <cellStyle name="_EC_Wind_Est_Std_Template_Rev-C 3" xfId="27470" xr:uid="{00000000-0005-0000-0000-0000B15B0000}"/>
    <cellStyle name="_EC_Wind_Est_Std_Template_Rev-C 4" xfId="27471" xr:uid="{00000000-0005-0000-0000-0000B25B0000}"/>
    <cellStyle name="_EC_Wind_Est_Std_Template_Rev-C 5" xfId="27472" xr:uid="{00000000-0005-0000-0000-0000B35B0000}"/>
    <cellStyle name="_EC_Wind_Est_Std_Template_Rev-C_Copy of South TX GenTie  0.8x Sale12-31-09 COD BASE CASEvBOD" xfId="27473" xr:uid="{00000000-0005-0000-0000-0000B45B0000}"/>
    <cellStyle name="_EcoElectrica Rev36" xfId="27474" xr:uid="{00000000-0005-0000-0000-0000B55B0000}"/>
    <cellStyle name="_EcoElectrica Rev36_Budget Support 2012-09 2013-15 Benefit Programs v5 with NEER Barg Update" xfId="27475" xr:uid="{00000000-0005-0000-0000-0000B65B0000}"/>
    <cellStyle name="_EcoElectrica Rev36_LTD-FAS 112 Summary" xfId="27476" xr:uid="{00000000-0005-0000-0000-0000B75B0000}"/>
    <cellStyle name="_Economics" xfId="27477" xr:uid="{00000000-0005-0000-0000-0000B85B0000}"/>
    <cellStyle name="_Economics 2" xfId="27478" xr:uid="{00000000-0005-0000-0000-0000B95B0000}"/>
    <cellStyle name="_Economics 2 2" xfId="27479" xr:uid="{00000000-0005-0000-0000-0000BA5B0000}"/>
    <cellStyle name="_Economics 3" xfId="27480" xr:uid="{00000000-0005-0000-0000-0000BB5B0000}"/>
    <cellStyle name="_Economics 3 2" xfId="27481" xr:uid="{00000000-0005-0000-0000-0000BC5B0000}"/>
    <cellStyle name="_Economics 4" xfId="27482" xr:uid="{00000000-0005-0000-0000-0000BD5B0000}"/>
    <cellStyle name="_EFOR" xfId="27483" xr:uid="{00000000-0005-0000-0000-0000BE5B0000}"/>
    <cellStyle name="_EFOR 2" xfId="27484" xr:uid="{00000000-0005-0000-0000-0000BF5B0000}"/>
    <cellStyle name="_EFOR 2 2" xfId="27485" xr:uid="{00000000-0005-0000-0000-0000C05B0000}"/>
    <cellStyle name="_EFOR 3" xfId="27486" xr:uid="{00000000-0005-0000-0000-0000C15B0000}"/>
    <cellStyle name="_EFOR 3 2" xfId="27487" xr:uid="{00000000-0005-0000-0000-0000C25B0000}"/>
    <cellStyle name="_EFOR 4" xfId="27488" xr:uid="{00000000-0005-0000-0000-0000C35B0000}"/>
    <cellStyle name="_EFOR 4 2" xfId="27489" xr:uid="{00000000-0005-0000-0000-0000C45B0000}"/>
    <cellStyle name="_EFOR 4 3" xfId="27490" xr:uid="{00000000-0005-0000-0000-0000C55B0000}"/>
    <cellStyle name="_EFOR 5" xfId="27491" xr:uid="{00000000-0005-0000-0000-0000C65B0000}"/>
    <cellStyle name="_EFOR 5 2" xfId="27492" xr:uid="{00000000-0005-0000-0000-0000C75B0000}"/>
    <cellStyle name="_EFOR 6" xfId="27493" xr:uid="{00000000-0005-0000-0000-0000C85B0000}"/>
    <cellStyle name="_EFOR_Cherokee 2010 - 2014 Budget Forecast" xfId="27494" xr:uid="{00000000-0005-0000-0000-0000C95B0000}"/>
    <cellStyle name="_EFOR_Cimarron O&amp;M_05-24-2012" xfId="27495" xr:uid="{00000000-0005-0000-0000-0000CA5B0000}"/>
    <cellStyle name="_EFOR_Copy of South TX GenTie  0.8x Sale12-31-09 COD BASE CASEvBOD" xfId="27496" xr:uid="{00000000-0005-0000-0000-0000CB5B0000}"/>
    <cellStyle name="_EFOR_Genesis_Bridge_Tab" xfId="27497" xr:uid="{00000000-0005-0000-0000-0000CC5B0000}"/>
    <cellStyle name="_EFOR_Input" xfId="27498" xr:uid="{00000000-0005-0000-0000-0000CD5B0000}"/>
    <cellStyle name="_EFOR_Input 2" xfId="27499" xr:uid="{00000000-0005-0000-0000-0000CE5B0000}"/>
    <cellStyle name="_EFOR_Inputs" xfId="27500" xr:uid="{00000000-0005-0000-0000-0000CF5B0000}"/>
    <cellStyle name="_EFOR_Inputs 2" xfId="27501" xr:uid="{00000000-0005-0000-0000-0000D05B0000}"/>
    <cellStyle name="_EFOR_Majestic II 2013 - 2042 Property Tax Forecast est" xfId="27502" xr:uid="{00000000-0005-0000-0000-0000D15B0000}"/>
    <cellStyle name="_EFOR_McCoy 250 MW Yingli 280W T-0 NextEra PVO&amp;M Budget (NEW RAMP)_2010-12-10" xfId="27503" xr:uid="{00000000-0005-0000-0000-0000D25B0000}"/>
    <cellStyle name="_EFOR_McCoy 250 MW Yingli 280W T-0 NextEra PVO&amp;M Budget (NEW RAMP)_2010-12-6" xfId="27504" xr:uid="{00000000-0005-0000-0000-0000D35B0000}"/>
    <cellStyle name="_EFOR_Tax" xfId="27505" xr:uid="{00000000-0005-0000-0000-0000D45B0000}"/>
    <cellStyle name="_EFOR_ToD" xfId="27506" xr:uid="{00000000-0005-0000-0000-0000D55B0000}"/>
    <cellStyle name="_EFOR_ToD 2" xfId="27507" xr:uid="{00000000-0005-0000-0000-0000D65B0000}"/>
    <cellStyle name="_EFOR_ToD 3" xfId="27508" xr:uid="{00000000-0005-0000-0000-0000D75B0000}"/>
    <cellStyle name="_Elbow Creek - GED Curve - 12 4 07Padoma Base" xfId="27509" xr:uid="{00000000-0005-0000-0000-0000D85B0000}"/>
    <cellStyle name="_Elbow Creek - GED Curve - 12 4 07Padoma Base 2" xfId="27510" xr:uid="{00000000-0005-0000-0000-0000D95B0000}"/>
    <cellStyle name="_Elbow Creek - GED Curve - 12 4 07Padoma Base_#1 Levered Beech Ridge_021109_Grant,Bonus,No PTCs,MACRs,Term Debt NOL" xfId="27511" xr:uid="{00000000-0005-0000-0000-0000DA5B0000}"/>
    <cellStyle name="_Elbow Creek - GED Curve - 12 4 07Padoma Base_#1 Levered Beech Ridge_021109_Grant,Bonus,No PTCs,MACRs,Term Debt NOL 2" xfId="27512" xr:uid="{00000000-0005-0000-0000-0000DB5B0000}"/>
    <cellStyle name="_Elbow Creek - GED Curve - 12 4 07Padoma Base_#1 LeveredGrand_Ridge_II-III_021009_Grant,Bonus,No PTCs,MACRs,Term Debt, NOL" xfId="27513" xr:uid="{00000000-0005-0000-0000-0000DC5B0000}"/>
    <cellStyle name="_Elbow Creek - GED Curve - 12 4 07Padoma Base_#1 LeveredGrand_Ridge_II-III_021009_Grant,Bonus,No PTCs,MACRs,Term Debt, NOL 2" xfId="27514" xr:uid="{00000000-0005-0000-0000-0000DD5B0000}"/>
    <cellStyle name="_Elbow Creek - GED Curve - 12 4 07Padoma Base_#1 LeveredGrand_Ridge_II-III_021009_Grant,Bonus,No PTCs,MACRs,Term Debt, NOL_BeechR Pivot Table 12.2.09" xfId="27515" xr:uid="{00000000-0005-0000-0000-0000DE5B0000}"/>
    <cellStyle name="_Elbow Creek - GED Curve - 12 4 07Padoma Base_#1 LeveredGrand_Ridge_II-III_021009_Grant,Bonus,No PTCs,MACRs,Term Debt, NOL_BeechR Pivot Table 12.2.09 2" xfId="27516" xr:uid="{00000000-0005-0000-0000-0000DF5B0000}"/>
    <cellStyle name="_Elbow Creek - GED Curve - 12 4 07Padoma Base_2008 IWNA 7.75% 53% ERISA P50 (Invnergy)_FROM JPM" xfId="27517" xr:uid="{00000000-0005-0000-0000-0000E05B0000}"/>
    <cellStyle name="_Elbow Creek - GED Curve - 12 4 07Padoma Base_2008 IWNA 7.75% 53% ERISA P50 (Invnergy)_FROM JPM 2" xfId="27518" xr:uid="{00000000-0005-0000-0000-0000E15B0000}"/>
    <cellStyle name="_Elbow Creek - GED Curve - 12 4 07Padoma Base_2008 IWNA Portfolio 09262008 (JPM TE &amp; CE)__TE Assumps" xfId="27519" xr:uid="{00000000-0005-0000-0000-0000E25B0000}"/>
    <cellStyle name="_Elbow Creek - GED Curve - 12 4 07Padoma Base_2008 IWNA Portfolio 09262008 (JPM TE &amp; CE)__TE Assumps 2" xfId="27520" xr:uid="{00000000-0005-0000-0000-0000E35B0000}"/>
    <cellStyle name="_Elbow Creek - GED Curve - 12 4 07Padoma Base_2008 IWNA Portfolio 09262008 (JPM TE &amp; CE)__TE Assumps_2008 IWNA v12 7.75% 53% TaxEx P50 (Invenergy)_10242008" xfId="27521" xr:uid="{00000000-0005-0000-0000-0000E45B0000}"/>
    <cellStyle name="_Elbow Creek - GED Curve - 12 4 07Padoma Base_2008 IWNA Portfolio 09262008 (JPM TE &amp; CE)__TE Assumps_2008 IWNA v12 7.75% 53% TaxEx P50 (Invenergy)_10242008 2" xfId="27522" xr:uid="{00000000-0005-0000-0000-0000E55B0000}"/>
    <cellStyle name="_Elbow Creek - GED Curve - 12 4 07Padoma Base_2008 IWNA v12 7.75% 53% TaxEx P50 (Invenergy)_10242008" xfId="27523" xr:uid="{00000000-0005-0000-0000-0000E65B0000}"/>
    <cellStyle name="_Elbow Creek - GED Curve - 12 4 07Padoma Base_2008 IWNA v12 7.75% 53% TaxEx P50 (Invenergy)_10242008 2" xfId="27524" xr:uid="{00000000-0005-0000-0000-0000E75B0000}"/>
    <cellStyle name="_Elbow Creek - GED Curve - 12 4 07Padoma Base_2008 IWNA v12 7.75% 53% TaxEx P50 (Invenergy)_NO HAIRCUTS" xfId="27525" xr:uid="{00000000-0005-0000-0000-0000E85B0000}"/>
    <cellStyle name="_Elbow Creek - GED Curve - 12 4 07Padoma Base_2008 IWNA v12 7.75% 53% TaxEx P50 (Invenergy)_NO HAIRCUTS 2" xfId="27526" xr:uid="{00000000-0005-0000-0000-0000E95B0000}"/>
    <cellStyle name="_Elbow Creek - GED Curve - 12 4 07Padoma Base_BeechR Pivot Table 12.2.09" xfId="27527" xr:uid="{00000000-0005-0000-0000-0000EA5B0000}"/>
    <cellStyle name="_Elbow Creek - GED Curve - 12 4 07Padoma Base_BeechR Pivot Table 12.2.09 2" xfId="27528" xr:uid="{00000000-0005-0000-0000-0000EB5B0000}"/>
    <cellStyle name="_Elbow Creek - GED Curve - 12 4 07Padoma Base_Big Otter 101209 Grant and TE 100.5MW_20mileT" xfId="27529" xr:uid="{00000000-0005-0000-0000-0000EC5B0000}"/>
    <cellStyle name="_Elbow Creek - GED Curve - 12 4 07Padoma Base_Big Otter 101209 Grant and TE 100.5MW_20mileT 2" xfId="27530" xr:uid="{00000000-0005-0000-0000-0000ED5B0000}"/>
    <cellStyle name="_Elbow Creek - GED Curve - 12 4 07Padoma Base_Bish Hill_$77.5_lowncf_ Bundled Price_Lenders_092909" xfId="27531" xr:uid="{00000000-0005-0000-0000-0000EE5B0000}"/>
    <cellStyle name="_Elbow Creek - GED Curve - 12 4 07Padoma Base_Bish Hill_$77.5_lowncf_ Bundled Price_Lenders_092909 2" xfId="27532" xr:uid="{00000000-0005-0000-0000-0000EF5B0000}"/>
    <cellStyle name="_Elbow Creek - GED Curve - 12 4 07Padoma Base_BishHilll_1.25M per WTG with $72 bundled price_200MWs_BF" xfId="27533" xr:uid="{00000000-0005-0000-0000-0000F05B0000}"/>
    <cellStyle name="_Elbow Creek - GED Curve - 12 4 07Padoma Base_BishHilll_1.25M per WTG with $72 bundled price_200MWs_BF 2" xfId="27534" xr:uid="{00000000-0005-0000-0000-0000F15B0000}"/>
    <cellStyle name="_Elbow Creek - GED Curve - 12 4 07Padoma Base_Bishop Hill_Grant_082409_200MW" xfId="27535" xr:uid="{00000000-0005-0000-0000-0000F25B0000}"/>
    <cellStyle name="_Elbow Creek - GED Curve - 12 4 07Padoma Base_Bishop Hill_Grant_082409_200MW 2" xfId="27536" xr:uid="{00000000-0005-0000-0000-0000F35B0000}"/>
    <cellStyle name="_Elbow Creek - GED Curve - 12 4 07Padoma Base_Buzzard Creek_250MW_PTC_010610" xfId="27537" xr:uid="{00000000-0005-0000-0000-0000F45B0000}"/>
    <cellStyle name="_Elbow Creek - GED Curve - 12 4 07Padoma Base_Buzzard Creek_250MW_PTC_010610 2" xfId="27538" xr:uid="{00000000-0005-0000-0000-0000F55B0000}"/>
    <cellStyle name="_Elbow Creek - GED Curve - 12 4 07Padoma Base_California Ridge 120109 and 200MW" xfId="27539" xr:uid="{00000000-0005-0000-0000-0000F65B0000}"/>
    <cellStyle name="_Elbow Creek - GED Curve - 12 4 07Padoma Base_California Ridge 120109 and 200MW 2" xfId="27540" xr:uid="{00000000-0005-0000-0000-0000F75B0000}"/>
    <cellStyle name="_Elbow Creek - GED Curve - 12 4 07Padoma Base_California Ridge_042909_Grant and TE_99M_as bid" xfId="27541" xr:uid="{00000000-0005-0000-0000-0000F85B0000}"/>
    <cellStyle name="_Elbow Creek - GED Curve - 12 4 07Padoma Base_California Ridge_042909_Grant and TE_99M_as bid 2" xfId="27542" xr:uid="{00000000-0005-0000-0000-0000F95B0000}"/>
    <cellStyle name="_Elbow Creek - GED Curve - 12 4 07Padoma Base_California Ridge_042909_Grant and TE_99Mw" xfId="27543" xr:uid="{00000000-0005-0000-0000-0000FA5B0000}"/>
    <cellStyle name="_Elbow Creek - GED Curve - 12 4 07Padoma Base_California Ridge_042909_Grant and TE_99Mw 2" xfId="27544" xr:uid="{00000000-0005-0000-0000-0000FB5B0000}"/>
    <cellStyle name="_Elbow Creek - GED Curve - 12 4 07Padoma Base_Copy of NEW Levered GRIIIII_03312009_MCF v2" xfId="27545" xr:uid="{00000000-0005-0000-0000-0000FC5B0000}"/>
    <cellStyle name="_Elbow Creek - GED Curve - 12 4 07Padoma Base_Copy of NEW Levered GRIIIII_03312009_MCF v2 2" xfId="27546" xr:uid="{00000000-0005-0000-0000-0000FD5B0000}"/>
    <cellStyle name="_Elbow Creek - GED Curve - 12 4 07Padoma Base_Copy of NEW Levered GRIIIII_03312009_MCF v2_BeechR Pivot Table 12.2.09" xfId="27547" xr:uid="{00000000-0005-0000-0000-0000FE5B0000}"/>
    <cellStyle name="_Elbow Creek - GED Curve - 12 4 07Padoma Base_Copy of NEW Levered GRIIIII_03312009_MCF v2_BeechR Pivot Table 12.2.09 2" xfId="27548" xr:uid="{00000000-0005-0000-0000-0000FF5B0000}"/>
    <cellStyle name="_Elbow Creek - GED Curve - 12 4 07Padoma Base_GRE 03252009_tpm_tables" xfId="27549" xr:uid="{00000000-0005-0000-0000-0000005C0000}"/>
    <cellStyle name="_Elbow Creek - GED Curve - 12 4 07Padoma Base_GRE 03252009_tpm_tables 2" xfId="27550" xr:uid="{00000000-0005-0000-0000-0000015C0000}"/>
    <cellStyle name="_Elbow Creek - GED Curve - 12 4 07Padoma Base_GRE 03252009_tpm_tables_BeechR Pivot Table 12.2.09" xfId="27551" xr:uid="{00000000-0005-0000-0000-0000025C0000}"/>
    <cellStyle name="_Elbow Creek - GED Curve - 12 4 07Padoma Base_GRE 03252009_tpm_tables_BeechR Pivot Table 12.2.09 2" xfId="27552" xr:uid="{00000000-0005-0000-0000-0000035C0000}"/>
    <cellStyle name="_Elbow Creek - GED Curve - 12 4 07Padoma Base_Hardin Grant 08312009_300MW" xfId="27553" xr:uid="{00000000-0005-0000-0000-0000045C0000}"/>
    <cellStyle name="_Elbow Creek - GED Curve - 12 4 07Padoma Base_Hardin Grant 08312009_300MW 2" xfId="27554" xr:uid="{00000000-0005-0000-0000-0000055C0000}"/>
    <cellStyle name="_Elbow Creek - GED Curve - 12 4 07Padoma Base_Inputs-General" xfId="27555" xr:uid="{00000000-0005-0000-0000-0000065C0000}"/>
    <cellStyle name="_Elbow Creek - GED Curve - 12 4 07Padoma Base_Inputs-General 2" xfId="27556" xr:uid="{00000000-0005-0000-0000-0000075C0000}"/>
    <cellStyle name="_Elbow Creek - GED Curve - 12 4 07Padoma Base_Invenergy Model -- 9-5-08 base" xfId="27557" xr:uid="{00000000-0005-0000-0000-0000085C0000}"/>
    <cellStyle name="_Elbow Creek - GED Curve - 12 4 07Padoma Base_Invenergy Model -- 9-5-08 base 2" xfId="27558" xr:uid="{00000000-0005-0000-0000-0000095C0000}"/>
    <cellStyle name="_Elbow Creek - GED Curve - 12 4 07Padoma Base_IWNA 3-Pack ECCA Sheldon Funding 03202009" xfId="27559" xr:uid="{00000000-0005-0000-0000-00000A5C0000}"/>
    <cellStyle name="_Elbow Creek - GED Curve - 12 4 07Padoma Base_IWNA 3-Pack ECCA Sheldon Funding 03202009 2" xfId="27560" xr:uid="{00000000-0005-0000-0000-00000B5C0000}"/>
    <cellStyle name="_Elbow Creek - GED Curve - 12 4 07Padoma Base_IWNA Ptfl v2 10yr 7.25% $320 upfront 99% hedge loss P50" xfId="27561" xr:uid="{00000000-0005-0000-0000-00000C5C0000}"/>
    <cellStyle name="_Elbow Creek - GED Curve - 12 4 07Padoma Base_IWNA Ptfl v2 10yr 7.25% $320 upfront 99% hedge loss P50 2" xfId="27562" xr:uid="{00000000-0005-0000-0000-00000D5C0000}"/>
    <cellStyle name="_Elbow Creek - GED Curve - 12 4 07Padoma Base_IWNA v1 10yr 7.25% $290 upfront no bonus 42% 2009 tax realloc P50" xfId="27563" xr:uid="{00000000-0005-0000-0000-00000E5C0000}"/>
    <cellStyle name="_Elbow Creek - GED Curve - 12 4 07Padoma Base_IWNA v1 10yr 7.25% $290 upfront no bonus 42% 2009 tax realloc P50 2" xfId="27564" xr:uid="{00000000-0005-0000-0000-00000F5C0000}"/>
    <cellStyle name="_Elbow Creek - GED Curve - 12 4 07Padoma Base_IWNA v1 10yr 7.25% $290 upfront no bonus 42% 2009 tax realloc P50_2008 IWNA JPM TE Model 11032008 (ERISA Dep &amp; Full Haircuts)_275M" xfId="27565" xr:uid="{00000000-0005-0000-0000-0000105C0000}"/>
    <cellStyle name="_Elbow Creek - GED Curve - 12 4 07Padoma Base_IWNA v1 10yr 7.25% $290 upfront no bonus 42% 2009 tax realloc P50_2008 IWNA JPM TE Model 11032008 (ERISA Dep &amp; Full Haircuts)_275M 2" xfId="27566" xr:uid="{00000000-0005-0000-0000-0000115C0000}"/>
    <cellStyle name="_Elbow Creek - GED Curve - 12 4 07Padoma Base_IWNA v1 10yr 7.25% $290 upfront no bonus 42% 2009 tax realloc P50_2008 IWNA v12 7.75% 53% TaxEx P50 (Invenergy)_10242008" xfId="27567" xr:uid="{00000000-0005-0000-0000-0000125C0000}"/>
    <cellStyle name="_Elbow Creek - GED Curve - 12 4 07Padoma Base_IWNA v1 10yr 7.25% $290 upfront no bonus 42% 2009 tax realloc P50_2008 IWNA v12 7.75% 53% TaxEx P50 (Invenergy)_10242008 2" xfId="27568" xr:uid="{00000000-0005-0000-0000-0000135C0000}"/>
    <cellStyle name="_Elbow Creek - GED Curve - 12 4 07Padoma Base_Ledge_0416_Grant and TE" xfId="27569" xr:uid="{00000000-0005-0000-0000-0000145C0000}"/>
    <cellStyle name="_Elbow Creek - GED Curve - 12 4 07Padoma Base_Ledge_0416_Grant and TE 2" xfId="27570" xr:uid="{00000000-0005-0000-0000-0000155C0000}"/>
    <cellStyle name="_Elbow Creek - GED Curve - 12 4 07Padoma Base_Levered Beech Ridge _100709" xfId="27571" xr:uid="{00000000-0005-0000-0000-0000165C0000}"/>
    <cellStyle name="_Elbow Creek - GED Curve - 12 4 07Padoma Base_Levered Beech Ridge _100709 2" xfId="27572" xr:uid="{00000000-0005-0000-0000-0000175C0000}"/>
    <cellStyle name="_Elbow Creek - GED Curve - 12 4 07Padoma Base_Levered Beech Ridge _100709_BeechR Pivot Table 12.2.09" xfId="27573" xr:uid="{00000000-0005-0000-0000-0000185C0000}"/>
    <cellStyle name="_Elbow Creek - GED Curve - 12 4 07Padoma Base_Levered Beech Ridge _100709_BeechR Pivot Table 12.2.09 2" xfId="27574" xr:uid="{00000000-0005-0000-0000-0000195C0000}"/>
    <cellStyle name="_Elbow Creek - GED Curve - 12 4 07Padoma Base_Levered Beech Ridge _102709" xfId="27575" xr:uid="{00000000-0005-0000-0000-00001A5C0000}"/>
    <cellStyle name="_Elbow Creek - GED Curve - 12 4 07Padoma Base_Levered Beech Ridge _102709 2" xfId="27576" xr:uid="{00000000-0005-0000-0000-00001B5C0000}"/>
    <cellStyle name="_Elbow Creek - GED Curve - 12 4 07Padoma Base_Levered Beech Ridge _102709_BeechR Pivot Table 12.2.09" xfId="27577" xr:uid="{00000000-0005-0000-0000-00001C5C0000}"/>
    <cellStyle name="_Elbow Creek - GED Curve - 12 4 07Padoma Base_Levered Beech Ridge _102709_BeechR Pivot Table 12.2.09 2" xfId="27578" xr:uid="{00000000-0005-0000-0000-00001D5C0000}"/>
    <cellStyle name="_Elbow Creek - GED Curve - 12 4 07Padoma Base_Levered Beech Ridge _110209" xfId="27579" xr:uid="{00000000-0005-0000-0000-00001E5C0000}"/>
    <cellStyle name="_Elbow Creek - GED Curve - 12 4 07Padoma Base_Levered Beech Ridge _110209 2" xfId="27580" xr:uid="{00000000-0005-0000-0000-00001F5C0000}"/>
    <cellStyle name="_Elbow Creek - GED Curve - 12 4 07Padoma Base_Levered Beech Ridge _110209_BeechR Pivot Table 12.2.09" xfId="27581" xr:uid="{00000000-0005-0000-0000-0000205C0000}"/>
    <cellStyle name="_Elbow Creek - GED Curve - 12 4 07Padoma Base_Levered Beech Ridge _110209_BeechR Pivot Table 12.2.09 2" xfId="27582" xr:uid="{00000000-0005-0000-0000-0000215C0000}"/>
    <cellStyle name="_Elbow Creek - GED Curve - 12 4 07Padoma Base_Levered Grand Ridge Exp 07082009_LIVE" xfId="27583" xr:uid="{00000000-0005-0000-0000-0000225C0000}"/>
    <cellStyle name="_Elbow Creek - GED Curve - 12 4 07Padoma Base_Levered Grand Ridge Exp 07082009_LIVE 2" xfId="27584" xr:uid="{00000000-0005-0000-0000-0000235C0000}"/>
    <cellStyle name="_Elbow Creek - GED Curve - 12 4 07Padoma Base_Levered Grand Ridge Exp 07082009_LIVE_BeechR Pivot Table 12.2.09" xfId="27585" xr:uid="{00000000-0005-0000-0000-0000245C0000}"/>
    <cellStyle name="_Elbow Creek - GED Curve - 12 4 07Padoma Base_Levered Grand Ridge Exp 07082009_LIVE_BeechR Pivot Table 12.2.09 2" xfId="27586" xr:uid="{00000000-0005-0000-0000-0000255C0000}"/>
    <cellStyle name="_Elbow Creek - GED Curve - 12 4 07Padoma Base_Levered Grand Ridge Exp_05042009" xfId="27587" xr:uid="{00000000-0005-0000-0000-0000265C0000}"/>
    <cellStyle name="_Elbow Creek - GED Curve - 12 4 07Padoma Base_Levered Grand Ridge Exp_05042009 2" xfId="27588" xr:uid="{00000000-0005-0000-0000-0000275C0000}"/>
    <cellStyle name="_Elbow Creek - GED Curve - 12 4 07Padoma Base_Levered Grand Ridge Exp_05042009_BeechR Pivot Table 12.2.09" xfId="27589" xr:uid="{00000000-0005-0000-0000-0000285C0000}"/>
    <cellStyle name="_Elbow Creek - GED Curve - 12 4 07Padoma Base_Levered Grand Ridge Exp_05042009_BeechR Pivot Table 12.2.09 2" xfId="27590" xr:uid="{00000000-0005-0000-0000-0000295C0000}"/>
    <cellStyle name="_Elbow Creek - GED Curve - 12 4 07Padoma Base_NEW GRII_III Debt_032509 v1 (2)" xfId="27591" xr:uid="{00000000-0005-0000-0000-00002A5C0000}"/>
    <cellStyle name="_Elbow Creek - GED Curve - 12 4 07Padoma Base_NEW GRII_III Debt_032509 v1 (2) 2" xfId="27592" xr:uid="{00000000-0005-0000-0000-00002B5C0000}"/>
    <cellStyle name="_Elbow Creek - GED Curve - 12 4 07Padoma Base_NEW GRII_III Debt_032509 v1 (2)_BeechR Pivot Table 12.2.09" xfId="27593" xr:uid="{00000000-0005-0000-0000-00002C5C0000}"/>
    <cellStyle name="_Elbow Creek - GED Curve - 12 4 07Padoma Base_NEW GRII_III Debt_032509 v1 (2)_BeechR Pivot Table 12.2.09 2" xfId="27594" xr:uid="{00000000-0005-0000-0000-00002D5C0000}"/>
    <cellStyle name="_Elbow Creek - GED Curve - 12 4 07Padoma Base_NEW Levered GRII&amp;III_04092009_MCF v1" xfId="27595" xr:uid="{00000000-0005-0000-0000-00002E5C0000}"/>
    <cellStyle name="_Elbow Creek - GED Curve - 12 4 07Padoma Base_NEW Levered GRII&amp;III_04092009_MCF v1 2" xfId="27596" xr:uid="{00000000-0005-0000-0000-00002F5C0000}"/>
    <cellStyle name="_Elbow Creek - GED Curve - 12 4 07Padoma Base_NEW Levered GRII&amp;III_04092009_MCF v1_BeechR Pivot Table 12.2.09" xfId="27597" xr:uid="{00000000-0005-0000-0000-0000305C0000}"/>
    <cellStyle name="_Elbow Creek - GED Curve - 12 4 07Padoma Base_NEW Levered GRII&amp;III_04092009_MCF v1_BeechR Pivot Table 12.2.09 2" xfId="27598" xr:uid="{00000000-0005-0000-0000-0000315C0000}"/>
    <cellStyle name="_Elbow Creek - GED Curve - 12 4 07Padoma Base_Oceana_142MW_Vesta1.8_101909" xfId="27599" xr:uid="{00000000-0005-0000-0000-0000325C0000}"/>
    <cellStyle name="_Elbow Creek - GED Curve - 12 4 07Padoma Base_Oceana_142MW_Vesta1.8_101909 2" xfId="27600" xr:uid="{00000000-0005-0000-0000-0000335C0000}"/>
    <cellStyle name="_Elbow Creek - GED Curve - 12 4 07Padoma Base_Raleigh Model (78MW) 09082009_V2" xfId="27601" xr:uid="{00000000-0005-0000-0000-0000345C0000}"/>
    <cellStyle name="_Elbow Creek - GED Curve - 12 4 07Padoma Base_Raleigh Model (78MW) 09082009_V2 2" xfId="27602" xr:uid="{00000000-0005-0000-0000-0000355C0000}"/>
    <cellStyle name="_Elbow Creek - GED Curve - 12 4 07Padoma Base_Raleigh Model (78MW) 09082009_V2_BeechR Pivot Table 12.2.09" xfId="27603" xr:uid="{00000000-0005-0000-0000-0000365C0000}"/>
    <cellStyle name="_Elbow Creek - GED Curve - 12 4 07Padoma Base_Raleigh Model (78MW) 09082009_V2_BeechR Pivot Table 12.2.09 2" xfId="27604" xr:uid="{00000000-0005-0000-0000-0000375C0000}"/>
    <cellStyle name="_Elbow Creek - GED Curve - 12 4 07Padoma Base_Sheet1" xfId="27605" xr:uid="{00000000-0005-0000-0000-0000385C0000}"/>
    <cellStyle name="_Elbow Creek - GED Curve - 12 4 07Padoma Base_Sheet1 2" xfId="27606" xr:uid="{00000000-0005-0000-0000-0000395C0000}"/>
    <cellStyle name="_Elbow Creek - GED Curve - 12 4 07Padoma Base_Sweden Hills 51MW_081809_AEP bid" xfId="27607" xr:uid="{00000000-0005-0000-0000-00003A5C0000}"/>
    <cellStyle name="_Elbow Creek - GED Curve - 12 4 07Padoma Base_Sweden Hills 51MW_081809_AEP bid 2" xfId="27608" xr:uid="{00000000-0005-0000-0000-00003B5C0000}"/>
    <cellStyle name="_Elbow Creek - GED Curve - 12 4 07Padoma Base_Tri-County Wind_042409_Grant and TE_as bid" xfId="27609" xr:uid="{00000000-0005-0000-0000-00003C5C0000}"/>
    <cellStyle name="_Elbow Creek - GED Curve - 12 4 07Padoma Base_Tri-County Wind_042409_Grant and TE_as bid 2" xfId="27610" xr:uid="{00000000-0005-0000-0000-00003D5C0000}"/>
    <cellStyle name="_Elbow Creek - GED Curve - 12 4 07Padoma Base_Tri-County Wind_101309_Grant and TE_200MW_1.6XLE" xfId="27611" xr:uid="{00000000-0005-0000-0000-00003E5C0000}"/>
    <cellStyle name="_Elbow Creek - GED Curve - 12 4 07Padoma Base_Tri-County Wind_101309_Grant and TE_200MW_1.6XLE 2" xfId="27612" xr:uid="{00000000-0005-0000-0000-00003F5C0000}"/>
    <cellStyle name="_Elbow Creek - GED Curve - 12 4 07Padoma Base_Tri-County Wind_101509_Grant and TE_200MW_1.6XLE" xfId="27613" xr:uid="{00000000-0005-0000-0000-0000405C0000}"/>
    <cellStyle name="_Elbow Creek - GED Curve - 12 4 07Padoma Base_Tri-County Wind_101509_Grant and TE_200MW_1.6XLE 2" xfId="27614" xr:uid="{00000000-0005-0000-0000-0000415C0000}"/>
    <cellStyle name="_Elbow Creek - GED Curve - 12 4 07Padoma Base_Turkey Track Completion Reserve Acct_11 10 08" xfId="27615" xr:uid="{00000000-0005-0000-0000-0000425C0000}"/>
    <cellStyle name="_Elbow Creek - GED Curve - 12 4 07Padoma Base_Turkey Track Completion Reserve Acct_11 10 08 2" xfId="27616" xr:uid="{00000000-0005-0000-0000-0000435C0000}"/>
    <cellStyle name="_Elbow Creek - GED Curve - 12 4 07Padoma Base_Unlev McAdoo &amp; GR Combined 10242008-funding v8" xfId="27617" xr:uid="{00000000-0005-0000-0000-0000445C0000}"/>
    <cellStyle name="_Elbow Creek - GED Curve - 12 4 07Padoma Base_Unlev McAdoo &amp; GR Combined 10242008-funding v8 2" xfId="27618" xr:uid="{00000000-0005-0000-0000-0000455C0000}"/>
    <cellStyle name="_Elbow Creek - GED Curve - 12 4 07Padoma Base_Unlev McAdoo &amp; GR Combined 10242008-funding v8_BeechR Pivot Table 12.2.09" xfId="27619" xr:uid="{00000000-0005-0000-0000-0000465C0000}"/>
    <cellStyle name="_Elbow Creek - GED Curve - 12 4 07Padoma Base_Unlev McAdoo &amp; GR Combined 10242008-funding v8_BeechR Pivot Table 12.2.09 2" xfId="27620" xr:uid="{00000000-0005-0000-0000-0000475C0000}"/>
    <cellStyle name="_Elbow Creek - GED Curve - 12 4 07Padoma Base_Unlev McAdoo &amp; GR Combined 10242008-funding v8_Sheet1" xfId="27621" xr:uid="{00000000-0005-0000-0000-0000485C0000}"/>
    <cellStyle name="_Elbow Creek - GED Curve - 12 4 07Padoma Base_Unlev McAdoo &amp; GR Combined 10242008-funding v8_Sheet1 2" xfId="27622" xr:uid="{00000000-0005-0000-0000-0000495C0000}"/>
    <cellStyle name="_Elbow Creek - GED Curve - 12 4 07Padoma Base_Unlevered_Beech_Ridge_100_5MW_021009_optimized NCF" xfId="27623" xr:uid="{00000000-0005-0000-0000-00004A5C0000}"/>
    <cellStyle name="_Elbow Creek - GED Curve - 12 4 07Padoma Base_Unlevered_Beech_Ridge_100_5MW_021009_optimized NCF 2" xfId="27624" xr:uid="{00000000-0005-0000-0000-00004B5C0000}"/>
    <cellStyle name="_Elbow Creek - GED Curve - 12 4 07Padoma Base_Vantage Cash FLow 100609" xfId="27625" xr:uid="{00000000-0005-0000-0000-00004C5C0000}"/>
    <cellStyle name="_Elbow Creek - GED Curve - 12 4 07Padoma Base_Vantage Cash FLow 100609 2" xfId="27626" xr:uid="{00000000-0005-0000-0000-00004D5C0000}"/>
    <cellStyle name="_Elbow Creek - GED Curve - 12 4 07Padoma Base_Vantage Model_PGE 15yr PPA_062409" xfId="27627" xr:uid="{00000000-0005-0000-0000-00004E5C0000}"/>
    <cellStyle name="_Elbow Creek - GED Curve - 12 4 07Padoma Base_Vantage Model_PGE 15yr PPA_062409 2" xfId="27628" xr:uid="{00000000-0005-0000-0000-00004F5C0000}"/>
    <cellStyle name="_Elbow Creek - GED Curve - 12 4 07Padoma Base_Vantage Model_PGE 15yr PPA_073009_JAR" xfId="27629" xr:uid="{00000000-0005-0000-0000-0000505C0000}"/>
    <cellStyle name="_Elbow Creek - GED Curve - 12 4 07Padoma Base_Vantage Model_PGE 15yr PPA_073009_JAR 2" xfId="27630" xr:uid="{00000000-0005-0000-0000-0000515C0000}"/>
    <cellStyle name="_Elbow Creek - GED Curve - 12 4 07Padoma Base_Vantage Model_PGE 15yr PPA_100909" xfId="27631" xr:uid="{00000000-0005-0000-0000-0000525C0000}"/>
    <cellStyle name="_Elbow Creek - GED Curve - 12 4 07Padoma Base_Vantage Model_PGE 15yr PPA_100909 2" xfId="27632" xr:uid="{00000000-0005-0000-0000-0000535C0000}"/>
    <cellStyle name="_Elbow Creek - GED Curve - 12 4 07Padoma Base_White Oak_67.5_150MW_110409_OUR CASE" xfId="27633" xr:uid="{00000000-0005-0000-0000-0000545C0000}"/>
    <cellStyle name="_Elbow Creek - GED Curve - 12 4 07Padoma Base_White Oak_67.5_150MW_110409_OUR CASE 2" xfId="27634" xr:uid="{00000000-0005-0000-0000-0000555C0000}"/>
    <cellStyle name="_Electric Tariff Costs" xfId="27635" xr:uid="{00000000-0005-0000-0000-0000565C0000}"/>
    <cellStyle name="_ElPaso Fin Models -Nejapa and Acajutla - MPR Review (2) 111705" xfId="27636" xr:uid="{00000000-0005-0000-0000-0000575C0000}"/>
    <cellStyle name="_EME DIP Sizing_JP" xfId="27637" xr:uid="{00000000-0005-0000-0000-0000585C0000}"/>
    <cellStyle name="_ENEL_BNPP_FIN_5Y" xfId="27638" xr:uid="{00000000-0005-0000-0000-0000595C0000}"/>
    <cellStyle name="_ENEL_BNPP_FIN_5Y 2" xfId="27639" xr:uid="{00000000-0005-0000-0000-00005A5C0000}"/>
    <cellStyle name="_energy price forecast" xfId="27640" xr:uid="{00000000-0005-0000-0000-00005B5C0000}"/>
    <cellStyle name="_energy price forecast 2" xfId="27641" xr:uid="{00000000-0005-0000-0000-00005C5C0000}"/>
    <cellStyle name="_energy price forecast 2 2" xfId="27642" xr:uid="{00000000-0005-0000-0000-00005D5C0000}"/>
    <cellStyle name="_energy price forecast 3" xfId="27643" xr:uid="{00000000-0005-0000-0000-00005E5C0000}"/>
    <cellStyle name="_energy price forecast 4" xfId="27644" xr:uid="{00000000-0005-0000-0000-00005F5C0000}"/>
    <cellStyle name="_energy price forecast 4 2" xfId="27645" xr:uid="{00000000-0005-0000-0000-0000605C0000}"/>
    <cellStyle name="_energy price forecast 4 3" xfId="27646" xr:uid="{00000000-0005-0000-0000-0000615C0000}"/>
    <cellStyle name="_energy price forecast_Genesis_Bridge_Tab" xfId="27647" xr:uid="{00000000-0005-0000-0000-0000625C0000}"/>
    <cellStyle name="_energy price forecast_HWBA UM NPV  IRR Analysis finance at cost share may 2011" xfId="27648" xr:uid="{00000000-0005-0000-0000-0000635C0000}"/>
    <cellStyle name="_energy price forecast_ToD" xfId="27649" xr:uid="{00000000-0005-0000-0000-0000645C0000}"/>
    <cellStyle name="_energy price forecast_ToD 2" xfId="27650" xr:uid="{00000000-0005-0000-0000-0000655C0000}"/>
    <cellStyle name="_energy price forecast_ToD 3" xfId="27651" xr:uid="{00000000-0005-0000-0000-0000665C0000}"/>
    <cellStyle name="_Energy_Template_COD2013R2" xfId="27652" xr:uid="{00000000-0005-0000-0000-0000675C0000}"/>
    <cellStyle name="_Energy_Template_COD2013R2 2" xfId="27653" xr:uid="{00000000-0005-0000-0000-0000685C0000}"/>
    <cellStyle name="_Energy_Template_COD2013R2_August 2010 CWIP curves_NextEra" xfId="27654" xr:uid="{00000000-0005-0000-0000-0000695C0000}"/>
    <cellStyle name="_Energy_Template_COD2013R2_August 2010 CWIP curves_NextEra 2" xfId="27655" xr:uid="{00000000-0005-0000-0000-00006A5C0000}"/>
    <cellStyle name="_Energy_Template_COD2013R2_August 2010 CWIP curves_NextEra_November 2010 Termosol CWIP Curves NEER Final" xfId="27656" xr:uid="{00000000-0005-0000-0000-00006B5C0000}"/>
    <cellStyle name="_Energy_Template_COD2013R2_August 2010 CWIP curves_NextEra_November 2010 Termosol CWIP Curves NEER Final 2" xfId="27657" xr:uid="{00000000-0005-0000-0000-00006C5C0000}"/>
    <cellStyle name="_Energy_Template_COD2013R2_CWIP Termosol 1" xfId="27658" xr:uid="{00000000-0005-0000-0000-00006D5C0000}"/>
    <cellStyle name="_Energy_Template_COD2013R2_CWIP Termosol 1 2" xfId="27659" xr:uid="{00000000-0005-0000-0000-00006E5C0000}"/>
    <cellStyle name="_Energy_Template_COD2013R2_CWIP Termosol 2" xfId="27660" xr:uid="{00000000-0005-0000-0000-00006F5C0000}"/>
    <cellStyle name="_Energy_Template_COD2013R2_CWIP Termosol 2 2" xfId="27661" xr:uid="{00000000-0005-0000-0000-0000705C0000}"/>
    <cellStyle name="_Energy_Template_COD2013R2_November 2010 CWIP Curves Genesis Final" xfId="27662" xr:uid="{00000000-0005-0000-0000-0000715C0000}"/>
    <cellStyle name="_Energy_Template_COD2013R2_November 2010 CWIP Curves Genesis Final 2" xfId="27663" xr:uid="{00000000-0005-0000-0000-0000725C0000}"/>
    <cellStyle name="_Energy_Template_COD2013R2_November 2010 Termosol CWIP Curves NEER Final" xfId="27664" xr:uid="{00000000-0005-0000-0000-0000735C0000}"/>
    <cellStyle name="_Energy_Template_COD2013R2_November 2010 Termosol CWIP Curves NEER Final 2" xfId="27665" xr:uid="{00000000-0005-0000-0000-0000745C0000}"/>
    <cellStyle name="_Energy_Template_COD2013R2_September 2010 CWIP curves_NextEra" xfId="27666" xr:uid="{00000000-0005-0000-0000-0000755C0000}"/>
    <cellStyle name="_Energy_Template_COD2013R2_September 2010 CWIP curves_NextEra 2" xfId="27667" xr:uid="{00000000-0005-0000-0000-0000765C0000}"/>
    <cellStyle name="_Energy_Template_COD2013R2_September 2010 CWIP curves_NextEra_November 2010 Termosol CWIP Curves NEER Final" xfId="27668" xr:uid="{00000000-0005-0000-0000-0000775C0000}"/>
    <cellStyle name="_Energy_Template_COD2013R2_September 2010 CWIP curves_NextEra_November 2010 Termosol CWIP Curves NEER Final 2" xfId="27669" xr:uid="{00000000-0005-0000-0000-0000785C0000}"/>
    <cellStyle name="_Energy_Template_COD2013R2_Summerhaven CWIP curve Oct_2010" xfId="27670" xr:uid="{00000000-0005-0000-0000-0000795C0000}"/>
    <cellStyle name="_Energy_Template_COD2013R2_Summerhaven CWIP curve Oct_2010 2" xfId="27671" xr:uid="{00000000-0005-0000-0000-00007A5C0000}"/>
    <cellStyle name="_Energy_Template_COD2013R2_Summerhaven CWIP curve Oct_2010_November 2010 Termosol CWIP Curves NEER Final" xfId="27672" xr:uid="{00000000-0005-0000-0000-00007B5C0000}"/>
    <cellStyle name="_Energy_Template_COD2013R2_Summerhaven CWIP curve Oct_2010_November 2010 Termosol CWIP Curves NEER Final 2" xfId="27673" xr:uid="{00000000-0005-0000-0000-00007C5C0000}"/>
    <cellStyle name="_Enterprise Waterfall.v3" xfId="27674" xr:uid="{00000000-0005-0000-0000-00007D5C0000}"/>
    <cellStyle name="_Enterprise Waterfall.v3 2" xfId="27675" xr:uid="{00000000-0005-0000-0000-00007E5C0000}"/>
    <cellStyle name="_Enterprise Waterfall.v3 2 2" xfId="27676" xr:uid="{00000000-0005-0000-0000-00007F5C0000}"/>
    <cellStyle name="_Enterprise Waterfall.v3 3" xfId="27677" xr:uid="{00000000-0005-0000-0000-0000805C0000}"/>
    <cellStyle name="_Enterprise Waterfall.v3 3 2" xfId="27678" xr:uid="{00000000-0005-0000-0000-0000815C0000}"/>
    <cellStyle name="_Enterprise Waterfall.v3 4" xfId="27679" xr:uid="{00000000-0005-0000-0000-0000825C0000}"/>
    <cellStyle name="_Entrants" xfId="27680" xr:uid="{00000000-0005-0000-0000-0000835C0000}"/>
    <cellStyle name="_Entrants 2" xfId="27681" xr:uid="{00000000-0005-0000-0000-0000845C0000}"/>
    <cellStyle name="_Entrants 2 2" xfId="27682" xr:uid="{00000000-0005-0000-0000-0000855C0000}"/>
    <cellStyle name="_Entrants 3" xfId="27683" xr:uid="{00000000-0005-0000-0000-0000865C0000}"/>
    <cellStyle name="_Entrants 3 2" xfId="27684" xr:uid="{00000000-0005-0000-0000-0000875C0000}"/>
    <cellStyle name="_Entrants 4" xfId="27685" xr:uid="{00000000-0005-0000-0000-0000885C0000}"/>
    <cellStyle name="_Entrants 4 2" xfId="27686" xr:uid="{00000000-0005-0000-0000-0000895C0000}"/>
    <cellStyle name="_Entrants 4 3" xfId="27687" xr:uid="{00000000-0005-0000-0000-00008A5C0000}"/>
    <cellStyle name="_Entrants 5" xfId="27688" xr:uid="{00000000-0005-0000-0000-00008B5C0000}"/>
    <cellStyle name="_Entrants 5 2" xfId="27689" xr:uid="{00000000-0005-0000-0000-00008C5C0000}"/>
    <cellStyle name="_Entrants 6" xfId="27690" xr:uid="{00000000-0005-0000-0000-00008D5C0000}"/>
    <cellStyle name="_Entrants_August 2010 CWIP curves_NextEra" xfId="27691" xr:uid="{00000000-0005-0000-0000-00008E5C0000}"/>
    <cellStyle name="_Entrants_August 2010 CWIP curves_NextEra 2" xfId="27692" xr:uid="{00000000-0005-0000-0000-00008F5C0000}"/>
    <cellStyle name="_Entrants_August 2010 CWIP curves_NextEra_November 2010 Termosol CWIP Curves NEER Final" xfId="27693" xr:uid="{00000000-0005-0000-0000-0000905C0000}"/>
    <cellStyle name="_Entrants_August 2010 CWIP curves_NextEra_November 2010 Termosol CWIP Curves NEER Final 2" xfId="27694" xr:uid="{00000000-0005-0000-0000-0000915C0000}"/>
    <cellStyle name="_Entrants_BASIS ADJ" xfId="27695" xr:uid="{00000000-0005-0000-0000-0000925C0000}"/>
    <cellStyle name="_Entrants_BM Adjustments" xfId="27696" xr:uid="{00000000-0005-0000-0000-0000935C0000}"/>
    <cellStyle name="_Entrants_Budget Support 2012-09 2013-15 Benefit Programs v5 with NEER Barg Update" xfId="27697" xr:uid="{00000000-0005-0000-0000-0000945C0000}"/>
    <cellStyle name="_Entrants_Capacity_Factor_Monthly_Forecast_Through_2024 " xfId="27698" xr:uid="{00000000-0005-0000-0000-0000955C0000}"/>
    <cellStyle name="_Entrants_Capital Prov 1Q10" xfId="27699" xr:uid="{00000000-0005-0000-0000-0000965C0000}"/>
    <cellStyle name="_Entrants_Capital Prov 1Q10 2" xfId="27700" xr:uid="{00000000-0005-0000-0000-0000975C0000}"/>
    <cellStyle name="_Entrants_Capital Prov 1Q10_March_LTD_Premium" xfId="27701" xr:uid="{00000000-0005-0000-0000-0000985C0000}"/>
    <cellStyle name="_Entrants_Capital Prov 1Q10_Nov Self Admin LTD Income Premium - CIGNA" xfId="27702" xr:uid="{00000000-0005-0000-0000-0000995C0000}"/>
    <cellStyle name="_Entrants_Capital Prov 1Q10_Summary Unrounded" xfId="27703" xr:uid="{00000000-0005-0000-0000-00009A5C0000}"/>
    <cellStyle name="_Entrants_Consolidated Summary Living ProForma_2011_DRAFT" xfId="27704" xr:uid="{00000000-0005-0000-0000-00009B5C0000}"/>
    <cellStyle name="_Entrants_Consolidated Summary Living ProForma_2011_Paste Special" xfId="27705" xr:uid="{00000000-0005-0000-0000-00009C5C0000}"/>
    <cellStyle name="_Entrants_Copy of South TX GenTie  0.8x Sale12-31-09 COD BASE CASEvBOD" xfId="27706" xr:uid="{00000000-0005-0000-0000-00009D5C0000}"/>
    <cellStyle name="_Entrants_CWIP Termosol 1" xfId="27707" xr:uid="{00000000-0005-0000-0000-00009E5C0000}"/>
    <cellStyle name="_Entrants_CWIP Termosol 1 2" xfId="27708" xr:uid="{00000000-0005-0000-0000-00009F5C0000}"/>
    <cellStyle name="_Entrants_CWIP Termosol 2" xfId="27709" xr:uid="{00000000-0005-0000-0000-0000A05C0000}"/>
    <cellStyle name="_Entrants_CWIP Termosol 2 2" xfId="27710" xr:uid="{00000000-0005-0000-0000-0000A15C0000}"/>
    <cellStyle name="_Entrants_Fees" xfId="27711" xr:uid="{00000000-0005-0000-0000-0000A25C0000}"/>
    <cellStyle name="_Entrants_Genesis_Bridge_Tab" xfId="27712" xr:uid="{00000000-0005-0000-0000-0000A35C0000}"/>
    <cellStyle name="_Entrants_HWBA UM NPV  IRR Analysis finance at cost share may 2011" xfId="27713" xr:uid="{00000000-0005-0000-0000-0000A45C0000}"/>
    <cellStyle name="_Entrants_Inputs" xfId="27714" xr:uid="{00000000-0005-0000-0000-0000A55C0000}"/>
    <cellStyle name="_Entrants_Inputs 2" xfId="27715" xr:uid="{00000000-0005-0000-0000-0000A65C0000}"/>
    <cellStyle name="_Entrants_Locked in Gross Margin" xfId="27716" xr:uid="{00000000-0005-0000-0000-0000A75C0000}"/>
    <cellStyle name="_Entrants_LTD-FAS 112 Summary" xfId="27717" xr:uid="{00000000-0005-0000-0000-0000A85C0000}"/>
    <cellStyle name="_Entrants_November 2010 CWIP Curves Genesis Final" xfId="27718" xr:uid="{00000000-0005-0000-0000-0000A95C0000}"/>
    <cellStyle name="_Entrants_November 2010 CWIP Curves Genesis Final 2" xfId="27719" xr:uid="{00000000-0005-0000-0000-0000AA5C0000}"/>
    <cellStyle name="_Entrants_November 2010 CWIP Curves NEER Final" xfId="27720" xr:uid="{00000000-0005-0000-0000-0000AB5C0000}"/>
    <cellStyle name="_Entrants_November 2010 CWIP Curves NEER Final 2" xfId="27721" xr:uid="{00000000-0005-0000-0000-0000AC5C0000}"/>
    <cellStyle name="_Entrants_November 2010 Termosol CWIP Curves NEER Final" xfId="27722" xr:uid="{00000000-0005-0000-0000-0000AD5C0000}"/>
    <cellStyle name="_Entrants_November 2010 Termosol CWIP Curves NEER Final 2" xfId="27723" xr:uid="{00000000-0005-0000-0000-0000AE5C0000}"/>
    <cellStyle name="_Entrants_Project Monitoring Paradise Solar revised_October 2010" xfId="27724" xr:uid="{00000000-0005-0000-0000-0000AF5C0000}"/>
    <cellStyle name="_Entrants_Project Monitoring Paradise Solar revised_October 2010 2" xfId="27725" xr:uid="{00000000-0005-0000-0000-0000B05C0000}"/>
    <cellStyle name="_Entrants_Project Monitoring Paradise Solar revised_October 2010_November 2010 Termosol CWIP Curves NEER Final" xfId="27726" xr:uid="{00000000-0005-0000-0000-0000B15C0000}"/>
    <cellStyle name="_Entrants_Project Monitoring Paradise Solar revised_October 2010_November 2010 Termosol CWIP Curves NEER Final 2" xfId="27727" xr:uid="{00000000-0005-0000-0000-0000B25C0000}"/>
    <cellStyle name="_Entrants_September 2010 CWIP curves_NextEra" xfId="27728" xr:uid="{00000000-0005-0000-0000-0000B35C0000}"/>
    <cellStyle name="_Entrants_September 2010 CWIP curves_NextEra 2" xfId="27729" xr:uid="{00000000-0005-0000-0000-0000B45C0000}"/>
    <cellStyle name="_Entrants_September 2010 CWIP curves_NextEra_November 2010 Termosol CWIP Curves NEER Final" xfId="27730" xr:uid="{00000000-0005-0000-0000-0000B55C0000}"/>
    <cellStyle name="_Entrants_September 2010 CWIP curves_NextEra_November 2010 Termosol CWIP Curves NEER Final 2" xfId="27731" xr:uid="{00000000-0005-0000-0000-0000B65C0000}"/>
    <cellStyle name="_Entrants_Summerhaven CWIP curve Oct_2010" xfId="27732" xr:uid="{00000000-0005-0000-0000-0000B75C0000}"/>
    <cellStyle name="_Entrants_Summerhaven CWIP curve Oct_2010 2" xfId="27733" xr:uid="{00000000-0005-0000-0000-0000B85C0000}"/>
    <cellStyle name="_Entrants_Summerhaven CWIP curve Oct_2010_November 2010 Termosol CWIP Curves NEER Final" xfId="27734" xr:uid="{00000000-0005-0000-0000-0000B95C0000}"/>
    <cellStyle name="_Entrants_Summerhaven CWIP curve Oct_2010_November 2010 Termosol CWIP Curves NEER Final 2" xfId="27735" xr:uid="{00000000-0005-0000-0000-0000BA5C0000}"/>
    <cellStyle name="_Entrants_ToD" xfId="27736" xr:uid="{00000000-0005-0000-0000-0000BB5C0000}"/>
    <cellStyle name="_Entrants_ToD 2" xfId="27737" xr:uid="{00000000-0005-0000-0000-0000BC5C0000}"/>
    <cellStyle name="_Entrants_ToD 3" xfId="27738" xr:uid="{00000000-0005-0000-0000-0000BD5C0000}"/>
    <cellStyle name="_Entrants_tx financing revs" xfId="27739" xr:uid="{00000000-0005-0000-0000-0000BE5C0000}"/>
    <cellStyle name="_enXco NSP IV (mdf) v3.7" xfId="27740" xr:uid="{00000000-0005-0000-0000-0000BF5C0000}"/>
    <cellStyle name="_enXco NSP IV (mdf) v3.7 2" xfId="27741" xr:uid="{00000000-0005-0000-0000-0000C05C0000}"/>
    <cellStyle name="_enXco NSP IV (mdf) v3.7 3" xfId="27742" xr:uid="{00000000-0005-0000-0000-0000C15C0000}"/>
    <cellStyle name="_enXco NSP IV (mdf) v3.7 4" xfId="27743" xr:uid="{00000000-0005-0000-0000-0000C25C0000}"/>
    <cellStyle name="_enXco NSP IV (mdf) v3.7 5" xfId="27744" xr:uid="{00000000-0005-0000-0000-0000C35C0000}"/>
    <cellStyle name="_EOH" xfId="27745" xr:uid="{00000000-0005-0000-0000-0000C45C0000}"/>
    <cellStyle name="_EPS" xfId="27746" xr:uid="{00000000-0005-0000-0000-0000C55C0000}"/>
    <cellStyle name="_EPS 2" xfId="27747" xr:uid="{00000000-0005-0000-0000-0000C65C0000}"/>
    <cellStyle name="_EPS 2 2" xfId="27748" xr:uid="{00000000-0005-0000-0000-0000C75C0000}"/>
    <cellStyle name="_EPS 3" xfId="27749" xr:uid="{00000000-0005-0000-0000-0000C85C0000}"/>
    <cellStyle name="_EPS 4" xfId="27750" xr:uid="{00000000-0005-0000-0000-0000C95C0000}"/>
    <cellStyle name="_EPS 4 2" xfId="27751" xr:uid="{00000000-0005-0000-0000-0000CA5C0000}"/>
    <cellStyle name="_EPS 4 3" xfId="27752" xr:uid="{00000000-0005-0000-0000-0000CB5C0000}"/>
    <cellStyle name="_EPS Oct01Bud" xfId="27753" xr:uid="{00000000-0005-0000-0000-0000CC5C0000}"/>
    <cellStyle name="_EPS Oct01Bud 2" xfId="27754" xr:uid="{00000000-0005-0000-0000-0000CD5C0000}"/>
    <cellStyle name="_EPS Oct01Bud_#1 Levered Beech Ridge_021109_Grant,Bonus,No PTCs,MACRs,Term Debt NOL" xfId="27755" xr:uid="{00000000-0005-0000-0000-0000CE5C0000}"/>
    <cellStyle name="_EPS Oct01Bud_#1 Levered Beech Ridge_021109_Grant,Bonus,No PTCs,MACRs,Term Debt NOL 2" xfId="27756" xr:uid="{00000000-0005-0000-0000-0000CF5C0000}"/>
    <cellStyle name="_EPS Oct01Bud_#1 LeveredGrand_Ridge_II-III_021009_Grant,Bonus,No PTCs,MACRs,Term Debt, NOL" xfId="27757" xr:uid="{00000000-0005-0000-0000-0000D05C0000}"/>
    <cellStyle name="_EPS Oct01Bud_#1 LeveredGrand_Ridge_II-III_021009_Grant,Bonus,No PTCs,MACRs,Term Debt, NOL 2" xfId="27758" xr:uid="{00000000-0005-0000-0000-0000D15C0000}"/>
    <cellStyle name="_EPS Oct01Bud_#1 LeveredGrand_Ridge_II-III_021009_Grant,Bonus,No PTCs,MACRs,Term Debt, NOL_BeechR Pivot Table 12.2.09" xfId="27759" xr:uid="{00000000-0005-0000-0000-0000D25C0000}"/>
    <cellStyle name="_EPS Oct01Bud_#1 LeveredGrand_Ridge_II-III_021009_Grant,Bonus,No PTCs,MACRs,Term Debt, NOL_BeechR Pivot Table 12.2.09 2" xfId="27760" xr:uid="{00000000-0005-0000-0000-0000D35C0000}"/>
    <cellStyle name="_EPS Oct01Bud_1.Inputs" xfId="27761" xr:uid="{00000000-0005-0000-0000-0000D45C0000}"/>
    <cellStyle name="_EPS Oct01Bud_2008 IWNA 7.75% 53% ERISA P50 (Invnergy)_FROM JPM" xfId="27762" xr:uid="{00000000-0005-0000-0000-0000D55C0000}"/>
    <cellStyle name="_EPS Oct01Bud_2008 IWNA 7.75% 53% ERISA P50 (Invnergy)_FROM JPM 2" xfId="27763" xr:uid="{00000000-0005-0000-0000-0000D65C0000}"/>
    <cellStyle name="_EPS Oct01Bud_2008 IWNA Portfolio 09262008 (JPM TE &amp; CE)__TE Assumps" xfId="27764" xr:uid="{00000000-0005-0000-0000-0000D75C0000}"/>
    <cellStyle name="_EPS Oct01Bud_2008 IWNA Portfolio 09262008 (JPM TE &amp; CE)__TE Assumps 2" xfId="27765" xr:uid="{00000000-0005-0000-0000-0000D85C0000}"/>
    <cellStyle name="_EPS Oct01Bud_2008 IWNA Portfolio 09262008 (JPM TE &amp; CE)__TE Assumps_2008 IWNA v12 7.75% 53% TaxEx P50 (Invenergy)_10242008" xfId="27766" xr:uid="{00000000-0005-0000-0000-0000D95C0000}"/>
    <cellStyle name="_EPS Oct01Bud_2008 IWNA Portfolio 09262008 (JPM TE &amp; CE)__TE Assumps_2008 IWNA v12 7.75% 53% TaxEx P50 (Invenergy)_10242008 2" xfId="27767" xr:uid="{00000000-0005-0000-0000-0000DA5C0000}"/>
    <cellStyle name="_EPS Oct01Bud_2008 IWNA v12 7.75% 53% TaxEx P50 (Invenergy)_10242008" xfId="27768" xr:uid="{00000000-0005-0000-0000-0000DB5C0000}"/>
    <cellStyle name="_EPS Oct01Bud_2008 IWNA v12 7.75% 53% TaxEx P50 (Invenergy)_10242008 2" xfId="27769" xr:uid="{00000000-0005-0000-0000-0000DC5C0000}"/>
    <cellStyle name="_EPS Oct01Bud_2008 IWNA v12 7.75% 53% TaxEx P50 (Invenergy)_NO HAIRCUTS" xfId="27770" xr:uid="{00000000-0005-0000-0000-0000DD5C0000}"/>
    <cellStyle name="_EPS Oct01Bud_2008 IWNA v12 7.75% 53% TaxEx P50 (Invenergy)_NO HAIRCUTS 2" xfId="27771" xr:uid="{00000000-0005-0000-0000-0000DE5C0000}"/>
    <cellStyle name="_EPS Oct01Bud_AM 03-22-2009 - Citi Cash Grant - 1st qtr cash grant" xfId="27772" xr:uid="{00000000-0005-0000-0000-0000DF5C0000}"/>
    <cellStyle name="_EPS Oct01Bud_Bali_Biomass_Fin_Model_082107" xfId="27773" xr:uid="{00000000-0005-0000-0000-0000E05C0000}"/>
    <cellStyle name="_EPS Oct01Bud_BeechR Pivot Table 12.2.09" xfId="27774" xr:uid="{00000000-0005-0000-0000-0000E15C0000}"/>
    <cellStyle name="_EPS Oct01Bud_BeechR Pivot Table 12.2.09 2" xfId="27775" xr:uid="{00000000-0005-0000-0000-0000E25C0000}"/>
    <cellStyle name="_EPS Oct01Bud_Big Otter 101209 Grant and TE 100.5MW_20mileT" xfId="27776" xr:uid="{00000000-0005-0000-0000-0000E35C0000}"/>
    <cellStyle name="_EPS Oct01Bud_Big Otter 101209 Grant and TE 100.5MW_20mileT 2" xfId="27777" xr:uid="{00000000-0005-0000-0000-0000E45C0000}"/>
    <cellStyle name="_EPS Oct01Bud_Bish Hill_$77.5_lowncf_ Bundled Price_Lenders_092909" xfId="27778" xr:uid="{00000000-0005-0000-0000-0000E55C0000}"/>
    <cellStyle name="_EPS Oct01Bud_Bish Hill_$77.5_lowncf_ Bundled Price_Lenders_092909 2" xfId="27779" xr:uid="{00000000-0005-0000-0000-0000E65C0000}"/>
    <cellStyle name="_EPS Oct01Bud_BishHilll_1.25M per WTG with $72 bundled price_200MWs_BF" xfId="27780" xr:uid="{00000000-0005-0000-0000-0000E75C0000}"/>
    <cellStyle name="_EPS Oct01Bud_BishHilll_1.25M per WTG with $72 bundled price_200MWs_BF 2" xfId="27781" xr:uid="{00000000-0005-0000-0000-0000E85C0000}"/>
    <cellStyle name="_EPS Oct01Bud_Bishop Hill_Grant_082409_200MW" xfId="27782" xr:uid="{00000000-0005-0000-0000-0000E95C0000}"/>
    <cellStyle name="_EPS Oct01Bud_Bishop Hill_Grant_082409_200MW 2" xfId="27783" xr:uid="{00000000-0005-0000-0000-0000EA5C0000}"/>
    <cellStyle name="_EPS Oct01Bud_Buzzard Creek_250MW_PTC_010610" xfId="27784" xr:uid="{00000000-0005-0000-0000-0000EB5C0000}"/>
    <cellStyle name="_EPS Oct01Bud_Buzzard Creek_250MW_PTC_010610 2" xfId="27785" xr:uid="{00000000-0005-0000-0000-0000EC5C0000}"/>
    <cellStyle name="_EPS Oct01Bud_California Ridge 120109 and 200MW" xfId="27786" xr:uid="{00000000-0005-0000-0000-0000ED5C0000}"/>
    <cellStyle name="_EPS Oct01Bud_California Ridge 120109 and 200MW 2" xfId="27787" xr:uid="{00000000-0005-0000-0000-0000EE5C0000}"/>
    <cellStyle name="_EPS Oct01Bud_California Ridge_042909_Grant and TE_99M_as bid" xfId="27788" xr:uid="{00000000-0005-0000-0000-0000EF5C0000}"/>
    <cellStyle name="_EPS Oct01Bud_California Ridge_042909_Grant and TE_99M_as bid 2" xfId="27789" xr:uid="{00000000-0005-0000-0000-0000F05C0000}"/>
    <cellStyle name="_EPS Oct01Bud_California Ridge_042909_Grant and TE_99Mw" xfId="27790" xr:uid="{00000000-0005-0000-0000-0000F15C0000}"/>
    <cellStyle name="_EPS Oct01Bud_California Ridge_042909_Grant and TE_99Mw 2" xfId="27791" xr:uid="{00000000-0005-0000-0000-0000F25C0000}"/>
    <cellStyle name="_EPS Oct01Bud_Copy of NEW Levered GRIIIII_03312009_MCF v2" xfId="27792" xr:uid="{00000000-0005-0000-0000-0000F35C0000}"/>
    <cellStyle name="_EPS Oct01Bud_Copy of NEW Levered GRIIIII_03312009_MCF v2 2" xfId="27793" xr:uid="{00000000-0005-0000-0000-0000F45C0000}"/>
    <cellStyle name="_EPS Oct01Bud_Copy of NEW Levered GRIIIII_03312009_MCF v2_BeechR Pivot Table 12.2.09" xfId="27794" xr:uid="{00000000-0005-0000-0000-0000F55C0000}"/>
    <cellStyle name="_EPS Oct01Bud_Copy of NEW Levered GRIIIII_03312009_MCF v2_BeechR Pivot Table 12.2.09 2" xfId="27795" xr:uid="{00000000-0005-0000-0000-0000F65C0000}"/>
    <cellStyle name="_EPS Oct01Bud_Copy of Vento III v27i P50 1st" xfId="27796" xr:uid="{00000000-0005-0000-0000-0000F75C0000}"/>
    <cellStyle name="_EPS Oct01Bud_G&amp;A_reports" xfId="27797" xr:uid="{00000000-0005-0000-0000-0000F85C0000}"/>
    <cellStyle name="_EPS Oct01Bud_GRE 03252009_tpm_tables" xfId="27798" xr:uid="{00000000-0005-0000-0000-0000F95C0000}"/>
    <cellStyle name="_EPS Oct01Bud_GRE 03252009_tpm_tables 2" xfId="27799" xr:uid="{00000000-0005-0000-0000-0000FA5C0000}"/>
    <cellStyle name="_EPS Oct01Bud_GRE 03252009_tpm_tables_BeechR Pivot Table 12.2.09" xfId="27800" xr:uid="{00000000-0005-0000-0000-0000FB5C0000}"/>
    <cellStyle name="_EPS Oct01Bud_GRE 03252009_tpm_tables_BeechR Pivot Table 12.2.09 2" xfId="27801" xr:uid="{00000000-0005-0000-0000-0000FC5C0000}"/>
    <cellStyle name="_EPS Oct01Bud_Hardin Grant 08312009_300MW" xfId="27802" xr:uid="{00000000-0005-0000-0000-0000FD5C0000}"/>
    <cellStyle name="_EPS Oct01Bud_Hardin Grant 08312009_300MW 2" xfId="27803" xr:uid="{00000000-0005-0000-0000-0000FE5C0000}"/>
    <cellStyle name="_EPS Oct01Bud_Inputs-General" xfId="27804" xr:uid="{00000000-0005-0000-0000-0000FF5C0000}"/>
    <cellStyle name="_EPS Oct01Bud_Inputs-General 2" xfId="27805" xr:uid="{00000000-0005-0000-0000-0000005D0000}"/>
    <cellStyle name="_EPS Oct01Bud_Invenergy Model -- 9-5-08 base" xfId="27806" xr:uid="{00000000-0005-0000-0000-0000015D0000}"/>
    <cellStyle name="_EPS Oct01Bud_Invenergy Model -- 9-5-08 base 2" xfId="27807" xr:uid="{00000000-0005-0000-0000-0000025D0000}"/>
    <cellStyle name="_EPS Oct01Bud_IWNA 3-Pack ECCA Sheldon Funding 03202009" xfId="27808" xr:uid="{00000000-0005-0000-0000-0000035D0000}"/>
    <cellStyle name="_EPS Oct01Bud_IWNA 3-Pack ECCA Sheldon Funding 03202009 2" xfId="27809" xr:uid="{00000000-0005-0000-0000-0000045D0000}"/>
    <cellStyle name="_EPS Oct01Bud_IWNA Ptfl v2 10yr 7.25% $320 upfront 99% hedge loss P50" xfId="27810" xr:uid="{00000000-0005-0000-0000-0000055D0000}"/>
    <cellStyle name="_EPS Oct01Bud_IWNA Ptfl v2 10yr 7.25% $320 upfront 99% hedge loss P50 2" xfId="27811" xr:uid="{00000000-0005-0000-0000-0000065D0000}"/>
    <cellStyle name="_EPS Oct01Bud_IWNA v1 10yr 7.25% $290 upfront no bonus 42% 2009 tax realloc P50" xfId="27812" xr:uid="{00000000-0005-0000-0000-0000075D0000}"/>
    <cellStyle name="_EPS Oct01Bud_IWNA v1 10yr 7.25% $290 upfront no bonus 42% 2009 tax realloc P50 2" xfId="27813" xr:uid="{00000000-0005-0000-0000-0000085D0000}"/>
    <cellStyle name="_EPS Oct01Bud_IWNA v1 10yr 7.25% $290 upfront no bonus 42% 2009 tax realloc P50_2008 IWNA JPM TE Model 11032008 (ERISA Dep &amp; Full Haircuts)_275M" xfId="27814" xr:uid="{00000000-0005-0000-0000-0000095D0000}"/>
    <cellStyle name="_EPS Oct01Bud_IWNA v1 10yr 7.25% $290 upfront no bonus 42% 2009 tax realloc P50_2008 IWNA JPM TE Model 11032008 (ERISA Dep &amp; Full Haircuts)_275M 2" xfId="27815" xr:uid="{00000000-0005-0000-0000-00000A5D0000}"/>
    <cellStyle name="_EPS Oct01Bud_IWNA v1 10yr 7.25% $290 upfront no bonus 42% 2009 tax realloc P50_2008 IWNA v12 7.75% 53% TaxEx P50 (Invenergy)_10242008" xfId="27816" xr:uid="{00000000-0005-0000-0000-00000B5D0000}"/>
    <cellStyle name="_EPS Oct01Bud_IWNA v1 10yr 7.25% $290 upfront no bonus 42% 2009 tax realloc P50_2008 IWNA v12 7.75% 53% TaxEx P50 (Invenergy)_10242008 2" xfId="27817" xr:uid="{00000000-0005-0000-0000-00000C5D0000}"/>
    <cellStyle name="_EPS Oct01Bud_Ledge_0416_Grant and TE" xfId="27818" xr:uid="{00000000-0005-0000-0000-00000D5D0000}"/>
    <cellStyle name="_EPS Oct01Bud_Ledge_0416_Grant and TE 2" xfId="27819" xr:uid="{00000000-0005-0000-0000-00000E5D0000}"/>
    <cellStyle name="_EPS Oct01Bud_Levered Beech Ridge _100709" xfId="27820" xr:uid="{00000000-0005-0000-0000-00000F5D0000}"/>
    <cellStyle name="_EPS Oct01Bud_Levered Beech Ridge _100709 2" xfId="27821" xr:uid="{00000000-0005-0000-0000-0000105D0000}"/>
    <cellStyle name="_EPS Oct01Bud_Levered Beech Ridge _100709_BeechR Pivot Table 12.2.09" xfId="27822" xr:uid="{00000000-0005-0000-0000-0000115D0000}"/>
    <cellStyle name="_EPS Oct01Bud_Levered Beech Ridge _100709_BeechR Pivot Table 12.2.09 2" xfId="27823" xr:uid="{00000000-0005-0000-0000-0000125D0000}"/>
    <cellStyle name="_EPS Oct01Bud_Levered Beech Ridge _102709" xfId="27824" xr:uid="{00000000-0005-0000-0000-0000135D0000}"/>
    <cellStyle name="_EPS Oct01Bud_Levered Beech Ridge _102709 2" xfId="27825" xr:uid="{00000000-0005-0000-0000-0000145D0000}"/>
    <cellStyle name="_EPS Oct01Bud_Levered Beech Ridge _102709_BeechR Pivot Table 12.2.09" xfId="27826" xr:uid="{00000000-0005-0000-0000-0000155D0000}"/>
    <cellStyle name="_EPS Oct01Bud_Levered Beech Ridge _102709_BeechR Pivot Table 12.2.09 2" xfId="27827" xr:uid="{00000000-0005-0000-0000-0000165D0000}"/>
    <cellStyle name="_EPS Oct01Bud_Levered Beech Ridge _110209" xfId="27828" xr:uid="{00000000-0005-0000-0000-0000175D0000}"/>
    <cellStyle name="_EPS Oct01Bud_Levered Beech Ridge _110209 2" xfId="27829" xr:uid="{00000000-0005-0000-0000-0000185D0000}"/>
    <cellStyle name="_EPS Oct01Bud_Levered Beech Ridge _110209_BeechR Pivot Table 12.2.09" xfId="27830" xr:uid="{00000000-0005-0000-0000-0000195D0000}"/>
    <cellStyle name="_EPS Oct01Bud_Levered Beech Ridge _110209_BeechR Pivot Table 12.2.09 2" xfId="27831" xr:uid="{00000000-0005-0000-0000-00001A5D0000}"/>
    <cellStyle name="_EPS Oct01Bud_Levered Grand Ridge Exp 07082009_LIVE" xfId="27832" xr:uid="{00000000-0005-0000-0000-00001B5D0000}"/>
    <cellStyle name="_EPS Oct01Bud_Levered Grand Ridge Exp 07082009_LIVE 2" xfId="27833" xr:uid="{00000000-0005-0000-0000-00001C5D0000}"/>
    <cellStyle name="_EPS Oct01Bud_Levered Grand Ridge Exp 07082009_LIVE_BeechR Pivot Table 12.2.09" xfId="27834" xr:uid="{00000000-0005-0000-0000-00001D5D0000}"/>
    <cellStyle name="_EPS Oct01Bud_Levered Grand Ridge Exp 07082009_LIVE_BeechR Pivot Table 12.2.09 2" xfId="27835" xr:uid="{00000000-0005-0000-0000-00001E5D0000}"/>
    <cellStyle name="_EPS Oct01Bud_Levered Grand Ridge Exp_05042009" xfId="27836" xr:uid="{00000000-0005-0000-0000-00001F5D0000}"/>
    <cellStyle name="_EPS Oct01Bud_Levered Grand Ridge Exp_05042009 2" xfId="27837" xr:uid="{00000000-0005-0000-0000-0000205D0000}"/>
    <cellStyle name="_EPS Oct01Bud_Levered Grand Ridge Exp_05042009_BeechR Pivot Table 12.2.09" xfId="27838" xr:uid="{00000000-0005-0000-0000-0000215D0000}"/>
    <cellStyle name="_EPS Oct01Bud_Levered Grand Ridge Exp_05042009_BeechR Pivot Table 12.2.09 2" xfId="27839" xr:uid="{00000000-0005-0000-0000-0000225D0000}"/>
    <cellStyle name="_EPS Oct01Bud_NEW GRII_III Debt_032509 v1 (2)" xfId="27840" xr:uid="{00000000-0005-0000-0000-0000235D0000}"/>
    <cellStyle name="_EPS Oct01Bud_NEW GRII_III Debt_032509 v1 (2) 2" xfId="27841" xr:uid="{00000000-0005-0000-0000-0000245D0000}"/>
    <cellStyle name="_EPS Oct01Bud_NEW GRII_III Debt_032509 v1 (2)_BeechR Pivot Table 12.2.09" xfId="27842" xr:uid="{00000000-0005-0000-0000-0000255D0000}"/>
    <cellStyle name="_EPS Oct01Bud_NEW GRII_III Debt_032509 v1 (2)_BeechR Pivot Table 12.2.09 2" xfId="27843" xr:uid="{00000000-0005-0000-0000-0000265D0000}"/>
    <cellStyle name="_EPS Oct01Bud_NEW Levered GRII&amp;III_04092009_MCF v1" xfId="27844" xr:uid="{00000000-0005-0000-0000-0000275D0000}"/>
    <cellStyle name="_EPS Oct01Bud_NEW Levered GRII&amp;III_04092009_MCF v1 2" xfId="27845" xr:uid="{00000000-0005-0000-0000-0000285D0000}"/>
    <cellStyle name="_EPS Oct01Bud_NEW Levered GRII&amp;III_04092009_MCF v1_BeechR Pivot Table 12.2.09" xfId="27846" xr:uid="{00000000-0005-0000-0000-0000295D0000}"/>
    <cellStyle name="_EPS Oct01Bud_NEW Levered GRII&amp;III_04092009_MCF v1_BeechR Pivot Table 12.2.09 2" xfId="27847" xr:uid="{00000000-0005-0000-0000-00002A5D0000}"/>
    <cellStyle name="_EPS Oct01Bud_Oceana_142MW_Vesta1.8_101909" xfId="27848" xr:uid="{00000000-0005-0000-0000-00002B5D0000}"/>
    <cellStyle name="_EPS Oct01Bud_Oceana_142MW_Vesta1.8_101909 2" xfId="27849" xr:uid="{00000000-0005-0000-0000-00002C5D0000}"/>
    <cellStyle name="_EPS Oct01Bud_Raleigh Model (78MW) 09082009_V2" xfId="27850" xr:uid="{00000000-0005-0000-0000-00002D5D0000}"/>
    <cellStyle name="_EPS Oct01Bud_Raleigh Model (78MW) 09082009_V2 2" xfId="27851" xr:uid="{00000000-0005-0000-0000-00002E5D0000}"/>
    <cellStyle name="_EPS Oct01Bud_Raleigh Model (78MW) 09082009_V2_BeechR Pivot Table 12.2.09" xfId="27852" xr:uid="{00000000-0005-0000-0000-00002F5D0000}"/>
    <cellStyle name="_EPS Oct01Bud_Raleigh Model (78MW) 09082009_V2_BeechR Pivot Table 12.2.09 2" xfId="27853" xr:uid="{00000000-0005-0000-0000-0000305D0000}"/>
    <cellStyle name="_EPS Oct01Bud_Sheet1" xfId="27854" xr:uid="{00000000-0005-0000-0000-0000315D0000}"/>
    <cellStyle name="_EPS Oct01Bud_Sheet1 2" xfId="27855" xr:uid="{00000000-0005-0000-0000-0000325D0000}"/>
    <cellStyle name="_EPS Oct01Bud_Sweden Hills 51MW_081809_AEP bid" xfId="27856" xr:uid="{00000000-0005-0000-0000-0000335D0000}"/>
    <cellStyle name="_EPS Oct01Bud_Sweden Hills 51MW_081809_AEP bid 2" xfId="27857" xr:uid="{00000000-0005-0000-0000-0000345D0000}"/>
    <cellStyle name="_EPS Oct01Bud_Tri-County Wind_042409_Grant and TE_as bid" xfId="27858" xr:uid="{00000000-0005-0000-0000-0000355D0000}"/>
    <cellStyle name="_EPS Oct01Bud_Tri-County Wind_042409_Grant and TE_as bid 2" xfId="27859" xr:uid="{00000000-0005-0000-0000-0000365D0000}"/>
    <cellStyle name="_EPS Oct01Bud_Tri-County Wind_101309_Grant and TE_200MW_1.6XLE" xfId="27860" xr:uid="{00000000-0005-0000-0000-0000375D0000}"/>
    <cellStyle name="_EPS Oct01Bud_Tri-County Wind_101309_Grant and TE_200MW_1.6XLE 2" xfId="27861" xr:uid="{00000000-0005-0000-0000-0000385D0000}"/>
    <cellStyle name="_EPS Oct01Bud_Tri-County Wind_101509_Grant and TE_200MW_1.6XLE" xfId="27862" xr:uid="{00000000-0005-0000-0000-0000395D0000}"/>
    <cellStyle name="_EPS Oct01Bud_Tri-County Wind_101509_Grant and TE_200MW_1.6XLE 2" xfId="27863" xr:uid="{00000000-0005-0000-0000-00003A5D0000}"/>
    <cellStyle name="_EPS Oct01Bud_Turkey Track Completion Reserve Acct_11 10 08" xfId="27864" xr:uid="{00000000-0005-0000-0000-00003B5D0000}"/>
    <cellStyle name="_EPS Oct01Bud_Turkey Track Completion Reserve Acct_11 10 08 2" xfId="27865" xr:uid="{00000000-0005-0000-0000-00003C5D0000}"/>
    <cellStyle name="_EPS Oct01Bud_Unlev McAdoo &amp; GR Combined 10242008-funding v8" xfId="27866" xr:uid="{00000000-0005-0000-0000-00003D5D0000}"/>
    <cellStyle name="_EPS Oct01Bud_Unlev McAdoo &amp; GR Combined 10242008-funding v8 2" xfId="27867" xr:uid="{00000000-0005-0000-0000-00003E5D0000}"/>
    <cellStyle name="_EPS Oct01Bud_Unlev McAdoo &amp; GR Combined 10242008-funding v8_BeechR Pivot Table 12.2.09" xfId="27868" xr:uid="{00000000-0005-0000-0000-00003F5D0000}"/>
    <cellStyle name="_EPS Oct01Bud_Unlev McAdoo &amp; GR Combined 10242008-funding v8_BeechR Pivot Table 12.2.09 2" xfId="27869" xr:uid="{00000000-0005-0000-0000-0000405D0000}"/>
    <cellStyle name="_EPS Oct01Bud_Unlev McAdoo &amp; GR Combined 10242008-funding v8_Sheet1" xfId="27870" xr:uid="{00000000-0005-0000-0000-0000415D0000}"/>
    <cellStyle name="_EPS Oct01Bud_Unlev McAdoo &amp; GR Combined 10242008-funding v8_Sheet1 2" xfId="27871" xr:uid="{00000000-0005-0000-0000-0000425D0000}"/>
    <cellStyle name="_EPS Oct01Bud_Unlevered_Beech_Ridge_100_5MW_021009_optimized NCF" xfId="27872" xr:uid="{00000000-0005-0000-0000-0000435D0000}"/>
    <cellStyle name="_EPS Oct01Bud_Unlevered_Beech_Ridge_100_5MW_021009_optimized NCF 2" xfId="27873" xr:uid="{00000000-0005-0000-0000-0000445D0000}"/>
    <cellStyle name="_EPS Oct01Bud_Vantage Cash FLow 100609" xfId="27874" xr:uid="{00000000-0005-0000-0000-0000455D0000}"/>
    <cellStyle name="_EPS Oct01Bud_Vantage Cash FLow 100609 2" xfId="27875" xr:uid="{00000000-0005-0000-0000-0000465D0000}"/>
    <cellStyle name="_EPS Oct01Bud_Vantage Model_PGE 15yr PPA_062409" xfId="27876" xr:uid="{00000000-0005-0000-0000-0000475D0000}"/>
    <cellStyle name="_EPS Oct01Bud_Vantage Model_PGE 15yr PPA_062409 2" xfId="27877" xr:uid="{00000000-0005-0000-0000-0000485D0000}"/>
    <cellStyle name="_EPS Oct01Bud_Vantage Model_PGE 15yr PPA_073009_JAR" xfId="27878" xr:uid="{00000000-0005-0000-0000-0000495D0000}"/>
    <cellStyle name="_EPS Oct01Bud_Vantage Model_PGE 15yr PPA_073009_JAR 2" xfId="27879" xr:uid="{00000000-0005-0000-0000-00004A5D0000}"/>
    <cellStyle name="_EPS Oct01Bud_Vantage Model_PGE 15yr PPA_100909" xfId="27880" xr:uid="{00000000-0005-0000-0000-00004B5D0000}"/>
    <cellStyle name="_EPS Oct01Bud_Vantage Model_PGE 15yr PPA_100909 2" xfId="27881" xr:uid="{00000000-0005-0000-0000-00004C5D0000}"/>
    <cellStyle name="_EPS Oct01Bud_Vento III v17i (8.9% Haircut, 60% Tax)" xfId="27882" xr:uid="{00000000-0005-0000-0000-00004D5D0000}"/>
    <cellStyle name="_EPS Oct01Bud_Vento III v22i (Haircut, 6Y CF, 76% tax)" xfId="27883" xr:uid="{00000000-0005-0000-0000-00004E5D0000}"/>
    <cellStyle name="_EPS Oct01Bud_Vento III v28g Base" xfId="27884" xr:uid="{00000000-0005-0000-0000-00004F5D0000}"/>
    <cellStyle name="_EPS Oct01Bud_Vento III v28k JPMyyy" xfId="27885" xr:uid="{00000000-0005-0000-0000-0000505D0000}"/>
    <cellStyle name="_EPS Oct01Bud_White Oak_67.5_150MW_110409_OUR CASE" xfId="27886" xr:uid="{00000000-0005-0000-0000-0000515D0000}"/>
    <cellStyle name="_EPS Oct01Bud_White Oak_67.5_150MW_110409_OUR CASE 2" xfId="27887" xr:uid="{00000000-0005-0000-0000-0000525D0000}"/>
    <cellStyle name="_EPS_1" xfId="27888" xr:uid="{00000000-0005-0000-0000-0000535D0000}"/>
    <cellStyle name="_EPS_1_HWBA UM NPV  IRR Analysis finance at cost share may 2011" xfId="27889" xr:uid="{00000000-0005-0000-0000-0000545D0000}"/>
    <cellStyle name="_EPS_Genesis_Bridge_Tab" xfId="27890" xr:uid="{00000000-0005-0000-0000-0000555D0000}"/>
    <cellStyle name="_EPS_HWBA UM NPV  IRR Analysis finance at cost share may 2011" xfId="27891" xr:uid="{00000000-0005-0000-0000-0000565D0000}"/>
    <cellStyle name="_EPS_ToD" xfId="27892" xr:uid="{00000000-0005-0000-0000-0000575D0000}"/>
    <cellStyle name="_EPS_ToD 2" xfId="27893" xr:uid="{00000000-0005-0000-0000-0000585D0000}"/>
    <cellStyle name="_EPS_ToD 3" xfId="27894" xr:uid="{00000000-0005-0000-0000-0000595D0000}"/>
    <cellStyle name="_ERCOT" xfId="27895" xr:uid="{00000000-0005-0000-0000-00005A5D0000}"/>
    <cellStyle name="_ERCOT 2" xfId="27896" xr:uid="{00000000-0005-0000-0000-00005B5D0000}"/>
    <cellStyle name="_ERCOT Congestion 100903" xfId="27897" xr:uid="{00000000-0005-0000-0000-00005C5D0000}"/>
    <cellStyle name="_ERCOT Congestion 100903 2" xfId="27898" xr:uid="{00000000-0005-0000-0000-00005D5D0000}"/>
    <cellStyle name="_ERCOT Congestion 100903 2 2" xfId="27899" xr:uid="{00000000-0005-0000-0000-00005E5D0000}"/>
    <cellStyle name="_ERCOT Congestion 100903 3" xfId="27900" xr:uid="{00000000-0005-0000-0000-00005F5D0000}"/>
    <cellStyle name="_ERCOT Congestion 100903 3 2" xfId="27901" xr:uid="{00000000-0005-0000-0000-0000605D0000}"/>
    <cellStyle name="_ERCOT Congestion 100903 4" xfId="27902" xr:uid="{00000000-0005-0000-0000-0000615D0000}"/>
    <cellStyle name="_ERCOT Congestion 100903 4 2" xfId="27903" xr:uid="{00000000-0005-0000-0000-0000625D0000}"/>
    <cellStyle name="_ERCOT Congestion 100903 4 3" xfId="27904" xr:uid="{00000000-0005-0000-0000-0000635D0000}"/>
    <cellStyle name="_ERCOT Congestion 100903 5" xfId="27905" xr:uid="{00000000-0005-0000-0000-0000645D0000}"/>
    <cellStyle name="_ERCOT Congestion 100903 5 2" xfId="27906" xr:uid="{00000000-0005-0000-0000-0000655D0000}"/>
    <cellStyle name="_ERCOT Congestion 100903 6" xfId="27907" xr:uid="{00000000-0005-0000-0000-0000665D0000}"/>
    <cellStyle name="_ERCOT Congestion 100903_Cherokee Budget  Forecast  -  December 09 (3)" xfId="27908" xr:uid="{00000000-0005-0000-0000-0000675D0000}"/>
    <cellStyle name="_ERCOT Congestion 100903_Copy of South TX GenTie  0.8x Sale12-31-09 COD BASE CASEvBOD" xfId="27909" xr:uid="{00000000-0005-0000-0000-0000685D0000}"/>
    <cellStyle name="_ERCOT Congestion 100903_Genesis_Bridge_Tab" xfId="27910" xr:uid="{00000000-0005-0000-0000-0000695D0000}"/>
    <cellStyle name="_ERCOT Congestion 100903_Inputs" xfId="27911" xr:uid="{00000000-0005-0000-0000-00006A5D0000}"/>
    <cellStyle name="_ERCOT Congestion 100903_Inputs 2" xfId="27912" xr:uid="{00000000-0005-0000-0000-00006B5D0000}"/>
    <cellStyle name="_ERCOT Congestion 100903_Majestic II 2013 - 2042 Property Tax Forecast est" xfId="27913" xr:uid="{00000000-0005-0000-0000-00006C5D0000}"/>
    <cellStyle name="_ERCOT Congestion 100903_Tax" xfId="27914" xr:uid="{00000000-0005-0000-0000-00006D5D0000}"/>
    <cellStyle name="_ERCOT Congestion 100903_ToD" xfId="27915" xr:uid="{00000000-0005-0000-0000-00006E5D0000}"/>
    <cellStyle name="_ERCOT Congestion 100903_ToD 2" xfId="27916" xr:uid="{00000000-0005-0000-0000-00006F5D0000}"/>
    <cellStyle name="_ERCOT Congestion 100903_ToD 3" xfId="27917" xr:uid="{00000000-0005-0000-0000-0000705D0000}"/>
    <cellStyle name="_Ercot Curves" xfId="27918" xr:uid="{00000000-0005-0000-0000-0000715D0000}"/>
    <cellStyle name="_ERCOT Curves 040805" xfId="27919" xr:uid="{00000000-0005-0000-0000-0000725D0000}"/>
    <cellStyle name="_ERCOT Curves 040805 2" xfId="27920" xr:uid="{00000000-0005-0000-0000-0000735D0000}"/>
    <cellStyle name="_ERCOT N" xfId="27921" xr:uid="{00000000-0005-0000-0000-0000745D0000}"/>
    <cellStyle name="_ERCOT N 2" xfId="27922" xr:uid="{00000000-0005-0000-0000-0000755D0000}"/>
    <cellStyle name="_ERCOT N 2 2" xfId="27923" xr:uid="{00000000-0005-0000-0000-0000765D0000}"/>
    <cellStyle name="_ERCOT N 3" xfId="27924" xr:uid="{00000000-0005-0000-0000-0000775D0000}"/>
    <cellStyle name="_ERCOT N 3 2" xfId="27925" xr:uid="{00000000-0005-0000-0000-0000785D0000}"/>
    <cellStyle name="_ERCOT N 4" xfId="27926" xr:uid="{00000000-0005-0000-0000-0000795D0000}"/>
    <cellStyle name="_ERCOT N 4 2" xfId="27927" xr:uid="{00000000-0005-0000-0000-00007A5D0000}"/>
    <cellStyle name="_ERCOT N 4 3" xfId="27928" xr:uid="{00000000-0005-0000-0000-00007B5D0000}"/>
    <cellStyle name="_ERCOT N 5" xfId="27929" xr:uid="{00000000-0005-0000-0000-00007C5D0000}"/>
    <cellStyle name="_ERCOT N 5 2" xfId="27930" xr:uid="{00000000-0005-0000-0000-00007D5D0000}"/>
    <cellStyle name="_ERCOT N 6" xfId="27931" xr:uid="{00000000-0005-0000-0000-00007E5D0000}"/>
    <cellStyle name="_ERCOT N_Cherokee 2010 - 2014 Budget Forecast" xfId="27932" xr:uid="{00000000-0005-0000-0000-00007F5D0000}"/>
    <cellStyle name="_ERCOT N_Cimarron O&amp;M_05-24-2012" xfId="27933" xr:uid="{00000000-0005-0000-0000-0000805D0000}"/>
    <cellStyle name="_ERCOT N_Copy of South TX GenTie  0.8x Sale12-31-09 COD BASE CASEvBOD" xfId="27934" xr:uid="{00000000-0005-0000-0000-0000815D0000}"/>
    <cellStyle name="_ERCOT N_Genesis_Bridge_Tab" xfId="27935" xr:uid="{00000000-0005-0000-0000-0000825D0000}"/>
    <cellStyle name="_ERCOT N_Input" xfId="27936" xr:uid="{00000000-0005-0000-0000-0000835D0000}"/>
    <cellStyle name="_ERCOT N_Input 2" xfId="27937" xr:uid="{00000000-0005-0000-0000-0000845D0000}"/>
    <cellStyle name="_ERCOT N_Inputs" xfId="27938" xr:uid="{00000000-0005-0000-0000-0000855D0000}"/>
    <cellStyle name="_ERCOT N_Inputs 2" xfId="27939" xr:uid="{00000000-0005-0000-0000-0000865D0000}"/>
    <cellStyle name="_ERCOT N_Majestic II 2013 - 2042 Property Tax Forecast est" xfId="27940" xr:uid="{00000000-0005-0000-0000-0000875D0000}"/>
    <cellStyle name="_ERCOT N_McCoy 250 MW Yingli 280W T-0 NextEra PVO&amp;M Budget (NEW RAMP)_2010-12-10" xfId="27941" xr:uid="{00000000-0005-0000-0000-0000885D0000}"/>
    <cellStyle name="_ERCOT N_McCoy 250 MW Yingli 280W T-0 NextEra PVO&amp;M Budget (NEW RAMP)_2010-12-6" xfId="27942" xr:uid="{00000000-0005-0000-0000-0000895D0000}"/>
    <cellStyle name="_ERCOT N_Tax" xfId="27943" xr:uid="{00000000-0005-0000-0000-00008A5D0000}"/>
    <cellStyle name="_ERCOT N_ToD" xfId="27944" xr:uid="{00000000-0005-0000-0000-00008B5D0000}"/>
    <cellStyle name="_ERCOT N_ToD 2" xfId="27945" xr:uid="{00000000-0005-0000-0000-00008C5D0000}"/>
    <cellStyle name="_ERCOT N_ToD 3" xfId="27946" xr:uid="{00000000-0005-0000-0000-00008D5D0000}"/>
    <cellStyle name="_ERCOT NE" xfId="27947" xr:uid="{00000000-0005-0000-0000-00008E5D0000}"/>
    <cellStyle name="_ERCOT NE 2" xfId="27948" xr:uid="{00000000-0005-0000-0000-00008F5D0000}"/>
    <cellStyle name="_ERCOT NE 2 2" xfId="27949" xr:uid="{00000000-0005-0000-0000-0000905D0000}"/>
    <cellStyle name="_ERCOT NE 3" xfId="27950" xr:uid="{00000000-0005-0000-0000-0000915D0000}"/>
    <cellStyle name="_ERCOT NE 3 2" xfId="27951" xr:uid="{00000000-0005-0000-0000-0000925D0000}"/>
    <cellStyle name="_ERCOT NE 4" xfId="27952" xr:uid="{00000000-0005-0000-0000-0000935D0000}"/>
    <cellStyle name="_ERCOT NE 4 2" xfId="27953" xr:uid="{00000000-0005-0000-0000-0000945D0000}"/>
    <cellStyle name="_ERCOT NE 4 3" xfId="27954" xr:uid="{00000000-0005-0000-0000-0000955D0000}"/>
    <cellStyle name="_ERCOT NE 5" xfId="27955" xr:uid="{00000000-0005-0000-0000-0000965D0000}"/>
    <cellStyle name="_ERCOT NE 5 2" xfId="27956" xr:uid="{00000000-0005-0000-0000-0000975D0000}"/>
    <cellStyle name="_ERCOT NE 6" xfId="27957" xr:uid="{00000000-0005-0000-0000-0000985D0000}"/>
    <cellStyle name="_ERCOT NE_Cherokee 2010 - 2014 Budget Forecast" xfId="27958" xr:uid="{00000000-0005-0000-0000-0000995D0000}"/>
    <cellStyle name="_ERCOT NE_Cimarron O&amp;M_05-24-2012" xfId="27959" xr:uid="{00000000-0005-0000-0000-00009A5D0000}"/>
    <cellStyle name="_ERCOT NE_Copy of South TX GenTie  0.8x Sale12-31-09 COD BASE CASEvBOD" xfId="27960" xr:uid="{00000000-0005-0000-0000-00009B5D0000}"/>
    <cellStyle name="_ERCOT NE_Genesis_Bridge_Tab" xfId="27961" xr:uid="{00000000-0005-0000-0000-00009C5D0000}"/>
    <cellStyle name="_ERCOT NE_Input" xfId="27962" xr:uid="{00000000-0005-0000-0000-00009D5D0000}"/>
    <cellStyle name="_ERCOT NE_Input 2" xfId="27963" xr:uid="{00000000-0005-0000-0000-00009E5D0000}"/>
    <cellStyle name="_ERCOT NE_Inputs" xfId="27964" xr:uid="{00000000-0005-0000-0000-00009F5D0000}"/>
    <cellStyle name="_ERCOT NE_Inputs 2" xfId="27965" xr:uid="{00000000-0005-0000-0000-0000A05D0000}"/>
    <cellStyle name="_ERCOT NE_Majestic II 2013 - 2042 Property Tax Forecast est" xfId="27966" xr:uid="{00000000-0005-0000-0000-0000A15D0000}"/>
    <cellStyle name="_ERCOT NE_McCoy 250 MW Yingli 280W T-0 NextEra PVO&amp;M Budget (NEW RAMP)_2010-12-10" xfId="27967" xr:uid="{00000000-0005-0000-0000-0000A25D0000}"/>
    <cellStyle name="_ERCOT NE_McCoy 250 MW Yingli 280W T-0 NextEra PVO&amp;M Budget (NEW RAMP)_2010-12-6" xfId="27968" xr:uid="{00000000-0005-0000-0000-0000A35D0000}"/>
    <cellStyle name="_ERCOT NE_Tax" xfId="27969" xr:uid="{00000000-0005-0000-0000-0000A45D0000}"/>
    <cellStyle name="_ERCOT NE_ToD" xfId="27970" xr:uid="{00000000-0005-0000-0000-0000A55D0000}"/>
    <cellStyle name="_ERCOT NE_ToD 2" xfId="27971" xr:uid="{00000000-0005-0000-0000-0000A65D0000}"/>
    <cellStyle name="_ERCOT NE_ToD 3" xfId="27972" xr:uid="{00000000-0005-0000-0000-0000A75D0000}"/>
    <cellStyle name="_ERCOT Risk" xfId="27973" xr:uid="{00000000-0005-0000-0000-0000A85D0000}"/>
    <cellStyle name="_ERCOT Risk 2" xfId="27974" xr:uid="{00000000-0005-0000-0000-0000A95D0000}"/>
    <cellStyle name="_ERCOT Risk 2 2" xfId="27975" xr:uid="{00000000-0005-0000-0000-0000AA5D0000}"/>
    <cellStyle name="_ERCOT Risk 3" xfId="27976" xr:uid="{00000000-0005-0000-0000-0000AB5D0000}"/>
    <cellStyle name="_ERCOT Risk 3 2" xfId="27977" xr:uid="{00000000-0005-0000-0000-0000AC5D0000}"/>
    <cellStyle name="_ERCOT Risk 4" xfId="27978" xr:uid="{00000000-0005-0000-0000-0000AD5D0000}"/>
    <cellStyle name="_ERCOT Risk 4 2" xfId="27979" xr:uid="{00000000-0005-0000-0000-0000AE5D0000}"/>
    <cellStyle name="_ERCOT Risk 4 3" xfId="27980" xr:uid="{00000000-0005-0000-0000-0000AF5D0000}"/>
    <cellStyle name="_ERCOT Risk 5" xfId="27981" xr:uid="{00000000-0005-0000-0000-0000B05D0000}"/>
    <cellStyle name="_ERCOT Risk 5 2" xfId="27982" xr:uid="{00000000-0005-0000-0000-0000B15D0000}"/>
    <cellStyle name="_ERCOT Risk 6" xfId="27983" xr:uid="{00000000-0005-0000-0000-0000B25D0000}"/>
    <cellStyle name="_ERCOT Risk_August 2010 CWIP curves_NextEra" xfId="27984" xr:uid="{00000000-0005-0000-0000-0000B35D0000}"/>
    <cellStyle name="_ERCOT Risk_August 2010 CWIP curves_NextEra 2" xfId="27985" xr:uid="{00000000-0005-0000-0000-0000B45D0000}"/>
    <cellStyle name="_ERCOT Risk_August 2010 CWIP curves_NextEra_November 2010 Termosol CWIP Curves NEER Final" xfId="27986" xr:uid="{00000000-0005-0000-0000-0000B55D0000}"/>
    <cellStyle name="_ERCOT Risk_August 2010 CWIP curves_NextEra_November 2010 Termosol CWIP Curves NEER Final 2" xfId="27987" xr:uid="{00000000-0005-0000-0000-0000B65D0000}"/>
    <cellStyle name="_ERCOT Risk_BASIS ADJ" xfId="27988" xr:uid="{00000000-0005-0000-0000-0000B75D0000}"/>
    <cellStyle name="_ERCOT Risk_BM Adjustments" xfId="27989" xr:uid="{00000000-0005-0000-0000-0000B85D0000}"/>
    <cellStyle name="_ERCOT Risk_Budget Support 2012-09 2013-15 Benefit Programs v5 with NEER Barg Update" xfId="27990" xr:uid="{00000000-0005-0000-0000-0000B95D0000}"/>
    <cellStyle name="_ERCOT Risk_Capacity_Factor_Monthly_Forecast_Through_2024 " xfId="27991" xr:uid="{00000000-0005-0000-0000-0000BA5D0000}"/>
    <cellStyle name="_ERCOT Risk_Capital Prov 1Q10" xfId="27992" xr:uid="{00000000-0005-0000-0000-0000BB5D0000}"/>
    <cellStyle name="_ERCOT Risk_Capital Prov 1Q10 2" xfId="27993" xr:uid="{00000000-0005-0000-0000-0000BC5D0000}"/>
    <cellStyle name="_ERCOT Risk_Capital Prov 1Q10_March_LTD_Premium" xfId="27994" xr:uid="{00000000-0005-0000-0000-0000BD5D0000}"/>
    <cellStyle name="_ERCOT Risk_Capital Prov 1Q10_Nov Self Admin LTD Income Premium - CIGNA" xfId="27995" xr:uid="{00000000-0005-0000-0000-0000BE5D0000}"/>
    <cellStyle name="_ERCOT Risk_Capital Prov 1Q10_Summary Unrounded" xfId="27996" xr:uid="{00000000-0005-0000-0000-0000BF5D0000}"/>
    <cellStyle name="_ERCOT Risk_Consolidated Summary Living ProForma_2011_DRAFT" xfId="27997" xr:uid="{00000000-0005-0000-0000-0000C05D0000}"/>
    <cellStyle name="_ERCOT Risk_Consolidated Summary Living ProForma_2011_Paste Special" xfId="27998" xr:uid="{00000000-0005-0000-0000-0000C15D0000}"/>
    <cellStyle name="_ERCOT Risk_Copy of South TX GenTie  0.8x Sale12-31-09 COD BASE CASEvBOD" xfId="27999" xr:uid="{00000000-0005-0000-0000-0000C25D0000}"/>
    <cellStyle name="_ERCOT Risk_CWIP Termosol 1" xfId="28000" xr:uid="{00000000-0005-0000-0000-0000C35D0000}"/>
    <cellStyle name="_ERCOT Risk_CWIP Termosol 1 2" xfId="28001" xr:uid="{00000000-0005-0000-0000-0000C45D0000}"/>
    <cellStyle name="_ERCOT Risk_CWIP Termosol 2" xfId="28002" xr:uid="{00000000-0005-0000-0000-0000C55D0000}"/>
    <cellStyle name="_ERCOT Risk_CWIP Termosol 2 2" xfId="28003" xr:uid="{00000000-0005-0000-0000-0000C65D0000}"/>
    <cellStyle name="_ERCOT Risk_Fees" xfId="28004" xr:uid="{00000000-0005-0000-0000-0000C75D0000}"/>
    <cellStyle name="_ERCOT Risk_Genesis_Bridge_Tab" xfId="28005" xr:uid="{00000000-0005-0000-0000-0000C85D0000}"/>
    <cellStyle name="_ERCOT Risk_HWBA UM NPV  IRR Analysis finance at cost share may 2011" xfId="28006" xr:uid="{00000000-0005-0000-0000-0000C95D0000}"/>
    <cellStyle name="_ERCOT Risk_Inputs" xfId="28007" xr:uid="{00000000-0005-0000-0000-0000CA5D0000}"/>
    <cellStyle name="_ERCOT Risk_Inputs 2" xfId="28008" xr:uid="{00000000-0005-0000-0000-0000CB5D0000}"/>
    <cellStyle name="_ERCOT Risk_Locked in Gross Margin" xfId="28009" xr:uid="{00000000-0005-0000-0000-0000CC5D0000}"/>
    <cellStyle name="_ERCOT Risk_LTD-FAS 112 Summary" xfId="28010" xr:uid="{00000000-0005-0000-0000-0000CD5D0000}"/>
    <cellStyle name="_ERCOT Risk_November 2010 CWIP Curves Genesis Final" xfId="28011" xr:uid="{00000000-0005-0000-0000-0000CE5D0000}"/>
    <cellStyle name="_ERCOT Risk_November 2010 CWIP Curves Genesis Final 2" xfId="28012" xr:uid="{00000000-0005-0000-0000-0000CF5D0000}"/>
    <cellStyle name="_ERCOT Risk_November 2010 CWIP Curves NEER Final" xfId="28013" xr:uid="{00000000-0005-0000-0000-0000D05D0000}"/>
    <cellStyle name="_ERCOT Risk_November 2010 CWIP Curves NEER Final 2" xfId="28014" xr:uid="{00000000-0005-0000-0000-0000D15D0000}"/>
    <cellStyle name="_ERCOT Risk_November 2010 Termosol CWIP Curves NEER Final" xfId="28015" xr:uid="{00000000-0005-0000-0000-0000D25D0000}"/>
    <cellStyle name="_ERCOT Risk_November 2010 Termosol CWIP Curves NEER Final 2" xfId="28016" xr:uid="{00000000-0005-0000-0000-0000D35D0000}"/>
    <cellStyle name="_ERCOT Risk_Project Monitoring Paradise Solar revised_October 2010" xfId="28017" xr:uid="{00000000-0005-0000-0000-0000D45D0000}"/>
    <cellStyle name="_ERCOT Risk_Project Monitoring Paradise Solar revised_October 2010 2" xfId="28018" xr:uid="{00000000-0005-0000-0000-0000D55D0000}"/>
    <cellStyle name="_ERCOT Risk_Project Monitoring Paradise Solar revised_October 2010_November 2010 Termosol CWIP Curves NEER Final" xfId="28019" xr:uid="{00000000-0005-0000-0000-0000D65D0000}"/>
    <cellStyle name="_ERCOT Risk_Project Monitoring Paradise Solar revised_October 2010_November 2010 Termosol CWIP Curves NEER Final 2" xfId="28020" xr:uid="{00000000-0005-0000-0000-0000D75D0000}"/>
    <cellStyle name="_ERCOT Risk_September 2010 CWIP curves_NextEra" xfId="28021" xr:uid="{00000000-0005-0000-0000-0000D85D0000}"/>
    <cellStyle name="_ERCOT Risk_September 2010 CWIP curves_NextEra 2" xfId="28022" xr:uid="{00000000-0005-0000-0000-0000D95D0000}"/>
    <cellStyle name="_ERCOT Risk_September 2010 CWIP curves_NextEra_November 2010 Termosol CWIP Curves NEER Final" xfId="28023" xr:uid="{00000000-0005-0000-0000-0000DA5D0000}"/>
    <cellStyle name="_ERCOT Risk_September 2010 CWIP curves_NextEra_November 2010 Termosol CWIP Curves NEER Final 2" xfId="28024" xr:uid="{00000000-0005-0000-0000-0000DB5D0000}"/>
    <cellStyle name="_ERCOT Risk_Summerhaven CWIP curve Oct_2010" xfId="28025" xr:uid="{00000000-0005-0000-0000-0000DC5D0000}"/>
    <cellStyle name="_ERCOT Risk_Summerhaven CWIP curve Oct_2010 2" xfId="28026" xr:uid="{00000000-0005-0000-0000-0000DD5D0000}"/>
    <cellStyle name="_ERCOT Risk_Summerhaven CWIP curve Oct_2010_November 2010 Termosol CWIP Curves NEER Final" xfId="28027" xr:uid="{00000000-0005-0000-0000-0000DE5D0000}"/>
    <cellStyle name="_ERCOT Risk_Summerhaven CWIP curve Oct_2010_November 2010 Termosol CWIP Curves NEER Final 2" xfId="28028" xr:uid="{00000000-0005-0000-0000-0000DF5D0000}"/>
    <cellStyle name="_ERCOT Risk_ToD" xfId="28029" xr:uid="{00000000-0005-0000-0000-0000E05D0000}"/>
    <cellStyle name="_ERCOT Risk_ToD 2" xfId="28030" xr:uid="{00000000-0005-0000-0000-0000E15D0000}"/>
    <cellStyle name="_ERCOT Risk_ToD 3" xfId="28031" xr:uid="{00000000-0005-0000-0000-0000E25D0000}"/>
    <cellStyle name="_ERCOT Risk_tx financing revs" xfId="28032" xr:uid="{00000000-0005-0000-0000-0000E35D0000}"/>
    <cellStyle name="_ERCOT S LMP RTC calc" xfId="28033" xr:uid="{00000000-0005-0000-0000-0000E45D0000}"/>
    <cellStyle name="_ERCOT_Cherokee 2010 - 2014 Budget Forecast" xfId="28034" xr:uid="{00000000-0005-0000-0000-0000E55D0000}"/>
    <cellStyle name="_ERCOTS" xfId="28035" xr:uid="{00000000-0005-0000-0000-0000E65D0000}"/>
    <cellStyle name="_ErcotS Curve" xfId="28036" xr:uid="{00000000-0005-0000-0000-0000E75D0000}"/>
    <cellStyle name="-_eric" xfId="28037" xr:uid="{00000000-0005-0000-0000-0000E85D0000}"/>
    <cellStyle name="_Est_Detail" xfId="28038" xr:uid="{00000000-0005-0000-0000-0000E95D0000}"/>
    <cellStyle name="_Est_Detail 2" xfId="28039" xr:uid="{00000000-0005-0000-0000-0000EA5D0000}"/>
    <cellStyle name="_Est_Detail_August 2010 CWIP curves_NextEra" xfId="28040" xr:uid="{00000000-0005-0000-0000-0000EB5D0000}"/>
    <cellStyle name="_Est_Detail_August 2010 CWIP curves_NextEra 2" xfId="28041" xr:uid="{00000000-0005-0000-0000-0000EC5D0000}"/>
    <cellStyle name="_Est_Detail_August 2010 CWIP curves_NextEra_November 2010 Termosol CWIP Curves NEER Final" xfId="28042" xr:uid="{00000000-0005-0000-0000-0000ED5D0000}"/>
    <cellStyle name="_Est_Detail_August 2010 CWIP curves_NextEra_November 2010 Termosol CWIP Curves NEER Final 2" xfId="28043" xr:uid="{00000000-0005-0000-0000-0000EE5D0000}"/>
    <cellStyle name="_Est_Detail_CWIP Termosol 1" xfId="28044" xr:uid="{00000000-0005-0000-0000-0000EF5D0000}"/>
    <cellStyle name="_Est_Detail_CWIP Termosol 1 2" xfId="28045" xr:uid="{00000000-0005-0000-0000-0000F05D0000}"/>
    <cellStyle name="_Est_Detail_CWIP Termosol 2" xfId="28046" xr:uid="{00000000-0005-0000-0000-0000F15D0000}"/>
    <cellStyle name="_Est_Detail_CWIP Termosol 2 2" xfId="28047" xr:uid="{00000000-0005-0000-0000-0000F25D0000}"/>
    <cellStyle name="_Est_Detail_November 2010 CWIP Curves Genesis Final" xfId="28048" xr:uid="{00000000-0005-0000-0000-0000F35D0000}"/>
    <cellStyle name="_Est_Detail_November 2010 CWIP Curves Genesis Final 2" xfId="28049" xr:uid="{00000000-0005-0000-0000-0000F45D0000}"/>
    <cellStyle name="_Est_Detail_November 2010 CWIP Curves NEER Final" xfId="28050" xr:uid="{00000000-0005-0000-0000-0000F55D0000}"/>
    <cellStyle name="_Est_Detail_November 2010 CWIP Curves NEER Final 2" xfId="28051" xr:uid="{00000000-0005-0000-0000-0000F65D0000}"/>
    <cellStyle name="_Est_Detail_November 2010 Termosol CWIP Curves NEER Final" xfId="28052" xr:uid="{00000000-0005-0000-0000-0000F75D0000}"/>
    <cellStyle name="_Est_Detail_November 2010 Termosol CWIP Curves NEER Final 2" xfId="28053" xr:uid="{00000000-0005-0000-0000-0000F85D0000}"/>
    <cellStyle name="_Est_Detail_Project Monitoring Paradise Solar revised_October 2010" xfId="28054" xr:uid="{00000000-0005-0000-0000-0000F95D0000}"/>
    <cellStyle name="_Est_Detail_Project Monitoring Paradise Solar revised_October 2010 2" xfId="28055" xr:uid="{00000000-0005-0000-0000-0000FA5D0000}"/>
    <cellStyle name="_Est_Detail_Project Monitoring Paradise Solar revised_October 2010_November 2010 Termosol CWIP Curves NEER Final" xfId="28056" xr:uid="{00000000-0005-0000-0000-0000FB5D0000}"/>
    <cellStyle name="_Est_Detail_Project Monitoring Paradise Solar revised_October 2010_November 2010 Termosol CWIP Curves NEER Final 2" xfId="28057" xr:uid="{00000000-0005-0000-0000-0000FC5D0000}"/>
    <cellStyle name="_Est_Detail_September 2010 CWIP curves_NextEra" xfId="28058" xr:uid="{00000000-0005-0000-0000-0000FD5D0000}"/>
    <cellStyle name="_Est_Detail_September 2010 CWIP curves_NextEra 2" xfId="28059" xr:uid="{00000000-0005-0000-0000-0000FE5D0000}"/>
    <cellStyle name="_Est_Detail_September 2010 CWIP curves_NextEra_November 2010 Termosol CWIP Curves NEER Final" xfId="28060" xr:uid="{00000000-0005-0000-0000-0000FF5D0000}"/>
    <cellStyle name="_Est_Detail_September 2010 CWIP curves_NextEra_November 2010 Termosol CWIP Curves NEER Final 2" xfId="28061" xr:uid="{00000000-0005-0000-0000-0000005E0000}"/>
    <cellStyle name="_Est_Detail_Summerhaven CWIP curve Oct_2010" xfId="28062" xr:uid="{00000000-0005-0000-0000-0000015E0000}"/>
    <cellStyle name="_Est_Detail_Summerhaven CWIP curve Oct_2010 2" xfId="28063" xr:uid="{00000000-0005-0000-0000-0000025E0000}"/>
    <cellStyle name="_Est_Detail_Summerhaven CWIP curve Oct_2010_November 2010 Termosol CWIP Curves NEER Final" xfId="28064" xr:uid="{00000000-0005-0000-0000-0000035E0000}"/>
    <cellStyle name="_Est_Detail_Summerhaven CWIP curve Oct_2010_November 2010 Termosol CWIP Curves NEER Final 2" xfId="28065" xr:uid="{00000000-0005-0000-0000-0000045E0000}"/>
    <cellStyle name="_Estimates of DKK need to Pay DK" xfId="28066" xr:uid="{00000000-0005-0000-0000-0000055E0000}"/>
    <cellStyle name="_Estimates of DKK need to Pay DK 2" xfId="28067" xr:uid="{00000000-0005-0000-0000-0000065E0000}"/>
    <cellStyle name="_Estimates of DKK need to Pay DK_#1 Levered Beech Ridge_021109_Grant,Bonus,No PTCs,MACRs,Term Debt NOL" xfId="28068" xr:uid="{00000000-0005-0000-0000-0000075E0000}"/>
    <cellStyle name="_Estimates of DKK need to Pay DK_#1 Levered Beech Ridge_021109_Grant,Bonus,No PTCs,MACRs,Term Debt NOL 2" xfId="28069" xr:uid="{00000000-0005-0000-0000-0000085E0000}"/>
    <cellStyle name="_Estimates of DKK need to Pay DK_#1 LeveredGrand_Ridge_II-III_021009_Grant,Bonus,No PTCs,MACRs,Term Debt, NOL" xfId="28070" xr:uid="{00000000-0005-0000-0000-0000095E0000}"/>
    <cellStyle name="_Estimates of DKK need to Pay DK_#1 LeveredGrand_Ridge_II-III_021009_Grant,Bonus,No PTCs,MACRs,Term Debt, NOL 2" xfId="28071" xr:uid="{00000000-0005-0000-0000-00000A5E0000}"/>
    <cellStyle name="_Estimates of DKK need to Pay DK_#1 LeveredGrand_Ridge_II-III_021009_Grant,Bonus,No PTCs,MACRs,Term Debt, NOL_BeechR Pivot Table 12.2.09" xfId="28072" xr:uid="{00000000-0005-0000-0000-00000B5E0000}"/>
    <cellStyle name="_Estimates of DKK need to Pay DK_#1 LeveredGrand_Ridge_II-III_021009_Grant,Bonus,No PTCs,MACRs,Term Debt, NOL_BeechR Pivot Table 12.2.09 2" xfId="28073" xr:uid="{00000000-0005-0000-0000-00000C5E0000}"/>
    <cellStyle name="_Estimates of DKK need to Pay DK_2008 IWNA 7.75% 53% ERISA P50 (Invnergy)_FROM JPM" xfId="28074" xr:uid="{00000000-0005-0000-0000-00000D5E0000}"/>
    <cellStyle name="_Estimates of DKK need to Pay DK_2008 IWNA 7.75% 53% ERISA P50 (Invnergy)_FROM JPM 2" xfId="28075" xr:uid="{00000000-0005-0000-0000-00000E5E0000}"/>
    <cellStyle name="_Estimates of DKK need to Pay DK_2008 IWNA Portfolio 09262008 (JPM TE &amp; CE)__TE Assumps" xfId="28076" xr:uid="{00000000-0005-0000-0000-00000F5E0000}"/>
    <cellStyle name="_Estimates of DKK need to Pay DK_2008 IWNA Portfolio 09262008 (JPM TE &amp; CE)__TE Assumps 2" xfId="28077" xr:uid="{00000000-0005-0000-0000-0000105E0000}"/>
    <cellStyle name="_Estimates of DKK need to Pay DK_2008 IWNA Portfolio 09262008 (JPM TE &amp; CE)__TE Assumps_2008 IWNA v12 7.75% 53% TaxEx P50 (Invenergy)_10242008" xfId="28078" xr:uid="{00000000-0005-0000-0000-0000115E0000}"/>
    <cellStyle name="_Estimates of DKK need to Pay DK_2008 IWNA Portfolio 09262008 (JPM TE &amp; CE)__TE Assumps_2008 IWNA v12 7.75% 53% TaxEx P50 (Invenergy)_10242008 2" xfId="28079" xr:uid="{00000000-0005-0000-0000-0000125E0000}"/>
    <cellStyle name="_Estimates of DKK need to Pay DK_2008 IWNA v12 7.75% 53% TaxEx P50 (Invenergy)_10242008" xfId="28080" xr:uid="{00000000-0005-0000-0000-0000135E0000}"/>
    <cellStyle name="_Estimates of DKK need to Pay DK_2008 IWNA v12 7.75% 53% TaxEx P50 (Invenergy)_10242008 2" xfId="28081" xr:uid="{00000000-0005-0000-0000-0000145E0000}"/>
    <cellStyle name="_Estimates of DKK need to Pay DK_2008 IWNA v12 7.75% 53% TaxEx P50 (Invenergy)_NO HAIRCUTS" xfId="28082" xr:uid="{00000000-0005-0000-0000-0000155E0000}"/>
    <cellStyle name="_Estimates of DKK need to Pay DK_2008 IWNA v12 7.75% 53% TaxEx P50 (Invenergy)_NO HAIRCUTS 2" xfId="28083" xr:uid="{00000000-0005-0000-0000-0000165E0000}"/>
    <cellStyle name="_Estimates of DKK need to Pay DK_BeechR Pivot Table 12.2.09" xfId="28084" xr:uid="{00000000-0005-0000-0000-0000175E0000}"/>
    <cellStyle name="_Estimates of DKK need to Pay DK_BeechR Pivot Table 12.2.09 2" xfId="28085" xr:uid="{00000000-0005-0000-0000-0000185E0000}"/>
    <cellStyle name="_Estimates of DKK need to Pay DK_Big Otter 101209 Grant and TE 100.5MW_20mileT" xfId="28086" xr:uid="{00000000-0005-0000-0000-0000195E0000}"/>
    <cellStyle name="_Estimates of DKK need to Pay DK_Big Otter 101209 Grant and TE 100.5MW_20mileT 2" xfId="28087" xr:uid="{00000000-0005-0000-0000-00001A5E0000}"/>
    <cellStyle name="_Estimates of DKK need to Pay DK_Bish Hill_$77.5_lowncf_ Bundled Price_Lenders_092909" xfId="28088" xr:uid="{00000000-0005-0000-0000-00001B5E0000}"/>
    <cellStyle name="_Estimates of DKK need to Pay DK_Bish Hill_$77.5_lowncf_ Bundled Price_Lenders_092909 2" xfId="28089" xr:uid="{00000000-0005-0000-0000-00001C5E0000}"/>
    <cellStyle name="_Estimates of DKK need to Pay DK_BishHilll_1.25M per WTG with $72 bundled price_200MWs_BF" xfId="28090" xr:uid="{00000000-0005-0000-0000-00001D5E0000}"/>
    <cellStyle name="_Estimates of DKK need to Pay DK_BishHilll_1.25M per WTG with $72 bundled price_200MWs_BF 2" xfId="28091" xr:uid="{00000000-0005-0000-0000-00001E5E0000}"/>
    <cellStyle name="_Estimates of DKK need to Pay DK_Bishop Hill_Grant_082409_200MW" xfId="28092" xr:uid="{00000000-0005-0000-0000-00001F5E0000}"/>
    <cellStyle name="_Estimates of DKK need to Pay DK_Bishop Hill_Grant_082409_200MW 2" xfId="28093" xr:uid="{00000000-0005-0000-0000-0000205E0000}"/>
    <cellStyle name="_Estimates of DKK need to Pay DK_Buzzard Creek_250MW_PTC_010610" xfId="28094" xr:uid="{00000000-0005-0000-0000-0000215E0000}"/>
    <cellStyle name="_Estimates of DKK need to Pay DK_Buzzard Creek_250MW_PTC_010610 2" xfId="28095" xr:uid="{00000000-0005-0000-0000-0000225E0000}"/>
    <cellStyle name="_Estimates of DKK need to Pay DK_California Ridge 120109 and 200MW" xfId="28096" xr:uid="{00000000-0005-0000-0000-0000235E0000}"/>
    <cellStyle name="_Estimates of DKK need to Pay DK_California Ridge 120109 and 200MW 2" xfId="28097" xr:uid="{00000000-0005-0000-0000-0000245E0000}"/>
    <cellStyle name="_Estimates of DKK need to Pay DK_California Ridge_042909_Grant and TE_99M_as bid" xfId="28098" xr:uid="{00000000-0005-0000-0000-0000255E0000}"/>
    <cellStyle name="_Estimates of DKK need to Pay DK_California Ridge_042909_Grant and TE_99M_as bid 2" xfId="28099" xr:uid="{00000000-0005-0000-0000-0000265E0000}"/>
    <cellStyle name="_Estimates of DKK need to Pay DK_California Ridge_042909_Grant and TE_99Mw" xfId="28100" xr:uid="{00000000-0005-0000-0000-0000275E0000}"/>
    <cellStyle name="_Estimates of DKK need to Pay DK_California Ridge_042909_Grant and TE_99Mw 2" xfId="28101" xr:uid="{00000000-0005-0000-0000-0000285E0000}"/>
    <cellStyle name="_Estimates of DKK need to Pay DK_Copy of NEW Levered GRIIIII_03312009_MCF v2" xfId="28102" xr:uid="{00000000-0005-0000-0000-0000295E0000}"/>
    <cellStyle name="_Estimates of DKK need to Pay DK_Copy of NEW Levered GRIIIII_03312009_MCF v2 2" xfId="28103" xr:uid="{00000000-0005-0000-0000-00002A5E0000}"/>
    <cellStyle name="_Estimates of DKK need to Pay DK_Copy of NEW Levered GRIIIII_03312009_MCF v2_BeechR Pivot Table 12.2.09" xfId="28104" xr:uid="{00000000-0005-0000-0000-00002B5E0000}"/>
    <cellStyle name="_Estimates of DKK need to Pay DK_Copy of NEW Levered GRIIIII_03312009_MCF v2_BeechR Pivot Table 12.2.09 2" xfId="28105" xr:uid="{00000000-0005-0000-0000-00002C5E0000}"/>
    <cellStyle name="_Estimates of DKK need to Pay DK_GRE 03252009_tpm_tables" xfId="28106" xr:uid="{00000000-0005-0000-0000-00002D5E0000}"/>
    <cellStyle name="_Estimates of DKK need to Pay DK_GRE 03252009_tpm_tables 2" xfId="28107" xr:uid="{00000000-0005-0000-0000-00002E5E0000}"/>
    <cellStyle name="_Estimates of DKK need to Pay DK_GRE 03252009_tpm_tables_BeechR Pivot Table 12.2.09" xfId="28108" xr:uid="{00000000-0005-0000-0000-00002F5E0000}"/>
    <cellStyle name="_Estimates of DKK need to Pay DK_GRE 03252009_tpm_tables_BeechR Pivot Table 12.2.09 2" xfId="28109" xr:uid="{00000000-0005-0000-0000-0000305E0000}"/>
    <cellStyle name="_Estimates of DKK need to Pay DK_Hardin Grant 08312009_300MW" xfId="28110" xr:uid="{00000000-0005-0000-0000-0000315E0000}"/>
    <cellStyle name="_Estimates of DKK need to Pay DK_Hardin Grant 08312009_300MW 2" xfId="28111" xr:uid="{00000000-0005-0000-0000-0000325E0000}"/>
    <cellStyle name="_Estimates of DKK need to Pay DK_Inputs-General" xfId="28112" xr:uid="{00000000-0005-0000-0000-0000335E0000}"/>
    <cellStyle name="_Estimates of DKK need to Pay DK_Inputs-General 2" xfId="28113" xr:uid="{00000000-0005-0000-0000-0000345E0000}"/>
    <cellStyle name="_Estimates of DKK need to Pay DK_Invenergy Model -- 9-5-08 base" xfId="28114" xr:uid="{00000000-0005-0000-0000-0000355E0000}"/>
    <cellStyle name="_Estimates of DKK need to Pay DK_Invenergy Model -- 9-5-08 base 2" xfId="28115" xr:uid="{00000000-0005-0000-0000-0000365E0000}"/>
    <cellStyle name="_Estimates of DKK need to Pay DK_IWNA 3-Pack ECCA Sheldon Funding 03202009" xfId="28116" xr:uid="{00000000-0005-0000-0000-0000375E0000}"/>
    <cellStyle name="_Estimates of DKK need to Pay DK_IWNA 3-Pack ECCA Sheldon Funding 03202009 2" xfId="28117" xr:uid="{00000000-0005-0000-0000-0000385E0000}"/>
    <cellStyle name="_Estimates of DKK need to Pay DK_IWNA Ptfl v2 10yr 7.25% $320 upfront 99% hedge loss P50" xfId="28118" xr:uid="{00000000-0005-0000-0000-0000395E0000}"/>
    <cellStyle name="_Estimates of DKK need to Pay DK_IWNA Ptfl v2 10yr 7.25% $320 upfront 99% hedge loss P50 2" xfId="28119" xr:uid="{00000000-0005-0000-0000-00003A5E0000}"/>
    <cellStyle name="_Estimates of DKK need to Pay DK_IWNA v1 10yr 7.25% $290 upfront no bonus 42% 2009 tax realloc P50" xfId="28120" xr:uid="{00000000-0005-0000-0000-00003B5E0000}"/>
    <cellStyle name="_Estimates of DKK need to Pay DK_IWNA v1 10yr 7.25% $290 upfront no bonus 42% 2009 tax realloc P50 2" xfId="28121" xr:uid="{00000000-0005-0000-0000-00003C5E0000}"/>
    <cellStyle name="_Estimates of DKK need to Pay DK_IWNA v1 10yr 7.25% $290 upfront no bonus 42% 2009 tax realloc P50_2008 IWNA JPM TE Model 11032008 (ERISA Dep &amp; Full Haircuts)_275M" xfId="28122" xr:uid="{00000000-0005-0000-0000-00003D5E0000}"/>
    <cellStyle name="_Estimates of DKK need to Pay DK_IWNA v1 10yr 7.25% $290 upfront no bonus 42% 2009 tax realloc P50_2008 IWNA JPM TE Model 11032008 (ERISA Dep &amp; Full Haircuts)_275M 2" xfId="28123" xr:uid="{00000000-0005-0000-0000-00003E5E0000}"/>
    <cellStyle name="_Estimates of DKK need to Pay DK_IWNA v1 10yr 7.25% $290 upfront no bonus 42% 2009 tax realloc P50_2008 IWNA v12 7.75% 53% TaxEx P50 (Invenergy)_10242008" xfId="28124" xr:uid="{00000000-0005-0000-0000-00003F5E0000}"/>
    <cellStyle name="_Estimates of DKK need to Pay DK_IWNA v1 10yr 7.25% $290 upfront no bonus 42% 2009 tax realloc P50_2008 IWNA v12 7.75% 53% TaxEx P50 (Invenergy)_10242008 2" xfId="28125" xr:uid="{00000000-0005-0000-0000-0000405E0000}"/>
    <cellStyle name="_Estimates of DKK need to Pay DK_Ledge_0416_Grant and TE" xfId="28126" xr:uid="{00000000-0005-0000-0000-0000415E0000}"/>
    <cellStyle name="_Estimates of DKK need to Pay DK_Ledge_0416_Grant and TE 2" xfId="28127" xr:uid="{00000000-0005-0000-0000-0000425E0000}"/>
    <cellStyle name="_Estimates of DKK need to Pay DK_Levered Beech Ridge _100709" xfId="28128" xr:uid="{00000000-0005-0000-0000-0000435E0000}"/>
    <cellStyle name="_Estimates of DKK need to Pay DK_Levered Beech Ridge _100709 2" xfId="28129" xr:uid="{00000000-0005-0000-0000-0000445E0000}"/>
    <cellStyle name="_Estimates of DKK need to Pay DK_Levered Beech Ridge _100709_BeechR Pivot Table 12.2.09" xfId="28130" xr:uid="{00000000-0005-0000-0000-0000455E0000}"/>
    <cellStyle name="_Estimates of DKK need to Pay DK_Levered Beech Ridge _100709_BeechR Pivot Table 12.2.09 2" xfId="28131" xr:uid="{00000000-0005-0000-0000-0000465E0000}"/>
    <cellStyle name="_Estimates of DKK need to Pay DK_Levered Beech Ridge _102709" xfId="28132" xr:uid="{00000000-0005-0000-0000-0000475E0000}"/>
    <cellStyle name="_Estimates of DKK need to Pay DK_Levered Beech Ridge _102709 2" xfId="28133" xr:uid="{00000000-0005-0000-0000-0000485E0000}"/>
    <cellStyle name="_Estimates of DKK need to Pay DK_Levered Beech Ridge _102709_BeechR Pivot Table 12.2.09" xfId="28134" xr:uid="{00000000-0005-0000-0000-0000495E0000}"/>
    <cellStyle name="_Estimates of DKK need to Pay DK_Levered Beech Ridge _102709_BeechR Pivot Table 12.2.09 2" xfId="28135" xr:uid="{00000000-0005-0000-0000-00004A5E0000}"/>
    <cellStyle name="_Estimates of DKK need to Pay DK_Levered Beech Ridge _110209" xfId="28136" xr:uid="{00000000-0005-0000-0000-00004B5E0000}"/>
    <cellStyle name="_Estimates of DKK need to Pay DK_Levered Beech Ridge _110209 2" xfId="28137" xr:uid="{00000000-0005-0000-0000-00004C5E0000}"/>
    <cellStyle name="_Estimates of DKK need to Pay DK_Levered Beech Ridge _110209_BeechR Pivot Table 12.2.09" xfId="28138" xr:uid="{00000000-0005-0000-0000-00004D5E0000}"/>
    <cellStyle name="_Estimates of DKK need to Pay DK_Levered Beech Ridge _110209_BeechR Pivot Table 12.2.09 2" xfId="28139" xr:uid="{00000000-0005-0000-0000-00004E5E0000}"/>
    <cellStyle name="_Estimates of DKK need to Pay DK_Levered Grand Ridge Exp 07082009_LIVE" xfId="28140" xr:uid="{00000000-0005-0000-0000-00004F5E0000}"/>
    <cellStyle name="_Estimates of DKK need to Pay DK_Levered Grand Ridge Exp 07082009_LIVE 2" xfId="28141" xr:uid="{00000000-0005-0000-0000-0000505E0000}"/>
    <cellStyle name="_Estimates of DKK need to Pay DK_Levered Grand Ridge Exp 07082009_LIVE_BeechR Pivot Table 12.2.09" xfId="28142" xr:uid="{00000000-0005-0000-0000-0000515E0000}"/>
    <cellStyle name="_Estimates of DKK need to Pay DK_Levered Grand Ridge Exp 07082009_LIVE_BeechR Pivot Table 12.2.09 2" xfId="28143" xr:uid="{00000000-0005-0000-0000-0000525E0000}"/>
    <cellStyle name="_Estimates of DKK need to Pay DK_Levered Grand Ridge Exp_05042009" xfId="28144" xr:uid="{00000000-0005-0000-0000-0000535E0000}"/>
    <cellStyle name="_Estimates of DKK need to Pay DK_Levered Grand Ridge Exp_05042009 2" xfId="28145" xr:uid="{00000000-0005-0000-0000-0000545E0000}"/>
    <cellStyle name="_Estimates of DKK need to Pay DK_Levered Grand Ridge Exp_05042009_BeechR Pivot Table 12.2.09" xfId="28146" xr:uid="{00000000-0005-0000-0000-0000555E0000}"/>
    <cellStyle name="_Estimates of DKK need to Pay DK_Levered Grand Ridge Exp_05042009_BeechR Pivot Table 12.2.09 2" xfId="28147" xr:uid="{00000000-0005-0000-0000-0000565E0000}"/>
    <cellStyle name="_Estimates of DKK need to Pay DK_NEW GRII_III Debt_032509 v1 (2)" xfId="28148" xr:uid="{00000000-0005-0000-0000-0000575E0000}"/>
    <cellStyle name="_Estimates of DKK need to Pay DK_NEW GRII_III Debt_032509 v1 (2) 2" xfId="28149" xr:uid="{00000000-0005-0000-0000-0000585E0000}"/>
    <cellStyle name="_Estimates of DKK need to Pay DK_NEW GRII_III Debt_032509 v1 (2)_BeechR Pivot Table 12.2.09" xfId="28150" xr:uid="{00000000-0005-0000-0000-0000595E0000}"/>
    <cellStyle name="_Estimates of DKK need to Pay DK_NEW GRII_III Debt_032509 v1 (2)_BeechR Pivot Table 12.2.09 2" xfId="28151" xr:uid="{00000000-0005-0000-0000-00005A5E0000}"/>
    <cellStyle name="_Estimates of DKK need to Pay DK_NEW Levered GRII&amp;III_04092009_MCF v1" xfId="28152" xr:uid="{00000000-0005-0000-0000-00005B5E0000}"/>
    <cellStyle name="_Estimates of DKK need to Pay DK_NEW Levered GRII&amp;III_04092009_MCF v1 2" xfId="28153" xr:uid="{00000000-0005-0000-0000-00005C5E0000}"/>
    <cellStyle name="_Estimates of DKK need to Pay DK_NEW Levered GRII&amp;III_04092009_MCF v1_BeechR Pivot Table 12.2.09" xfId="28154" xr:uid="{00000000-0005-0000-0000-00005D5E0000}"/>
    <cellStyle name="_Estimates of DKK need to Pay DK_NEW Levered GRII&amp;III_04092009_MCF v1_BeechR Pivot Table 12.2.09 2" xfId="28155" xr:uid="{00000000-0005-0000-0000-00005E5E0000}"/>
    <cellStyle name="_Estimates of DKK need to Pay DK_Oceana_142MW_Vesta1.8_101909" xfId="28156" xr:uid="{00000000-0005-0000-0000-00005F5E0000}"/>
    <cellStyle name="_Estimates of DKK need to Pay DK_Oceana_142MW_Vesta1.8_101909 2" xfId="28157" xr:uid="{00000000-0005-0000-0000-0000605E0000}"/>
    <cellStyle name="_Estimates of DKK need to Pay DK_Raleigh Model (78MW) 09082009_V2" xfId="28158" xr:uid="{00000000-0005-0000-0000-0000615E0000}"/>
    <cellStyle name="_Estimates of DKK need to Pay DK_Raleigh Model (78MW) 09082009_V2 2" xfId="28159" xr:uid="{00000000-0005-0000-0000-0000625E0000}"/>
    <cellStyle name="_Estimates of DKK need to Pay DK_Raleigh Model (78MW) 09082009_V2_BeechR Pivot Table 12.2.09" xfId="28160" xr:uid="{00000000-0005-0000-0000-0000635E0000}"/>
    <cellStyle name="_Estimates of DKK need to Pay DK_Raleigh Model (78MW) 09082009_V2_BeechR Pivot Table 12.2.09 2" xfId="28161" xr:uid="{00000000-0005-0000-0000-0000645E0000}"/>
    <cellStyle name="_Estimates of DKK need to Pay DK_Sheet1" xfId="28162" xr:uid="{00000000-0005-0000-0000-0000655E0000}"/>
    <cellStyle name="_Estimates of DKK need to Pay DK_Sheet1 2" xfId="28163" xr:uid="{00000000-0005-0000-0000-0000665E0000}"/>
    <cellStyle name="_Estimates of DKK need to Pay DK_Sweden Hills 51MW_081809_AEP bid" xfId="28164" xr:uid="{00000000-0005-0000-0000-0000675E0000}"/>
    <cellStyle name="_Estimates of DKK need to Pay DK_Sweden Hills 51MW_081809_AEP bid 2" xfId="28165" xr:uid="{00000000-0005-0000-0000-0000685E0000}"/>
    <cellStyle name="_Estimates of DKK need to Pay DK_Tri-County Wind_042409_Grant and TE_as bid" xfId="28166" xr:uid="{00000000-0005-0000-0000-0000695E0000}"/>
    <cellStyle name="_Estimates of DKK need to Pay DK_Tri-County Wind_042409_Grant and TE_as bid 2" xfId="28167" xr:uid="{00000000-0005-0000-0000-00006A5E0000}"/>
    <cellStyle name="_Estimates of DKK need to Pay DK_Tri-County Wind_101309_Grant and TE_200MW_1.6XLE" xfId="28168" xr:uid="{00000000-0005-0000-0000-00006B5E0000}"/>
    <cellStyle name="_Estimates of DKK need to Pay DK_Tri-County Wind_101309_Grant and TE_200MW_1.6XLE 2" xfId="28169" xr:uid="{00000000-0005-0000-0000-00006C5E0000}"/>
    <cellStyle name="_Estimates of DKK need to Pay DK_Tri-County Wind_101509_Grant and TE_200MW_1.6XLE" xfId="28170" xr:uid="{00000000-0005-0000-0000-00006D5E0000}"/>
    <cellStyle name="_Estimates of DKK need to Pay DK_Tri-County Wind_101509_Grant and TE_200MW_1.6XLE 2" xfId="28171" xr:uid="{00000000-0005-0000-0000-00006E5E0000}"/>
    <cellStyle name="_Estimates of DKK need to Pay DK_Turkey Track Completion Reserve Acct_11 10 08" xfId="28172" xr:uid="{00000000-0005-0000-0000-00006F5E0000}"/>
    <cellStyle name="_Estimates of DKK need to Pay DK_Turkey Track Completion Reserve Acct_11 10 08 2" xfId="28173" xr:uid="{00000000-0005-0000-0000-0000705E0000}"/>
    <cellStyle name="_Estimates of DKK need to Pay DK_Unlev McAdoo &amp; GR Combined 10242008-funding v8" xfId="28174" xr:uid="{00000000-0005-0000-0000-0000715E0000}"/>
    <cellStyle name="_Estimates of DKK need to Pay DK_Unlev McAdoo &amp; GR Combined 10242008-funding v8 2" xfId="28175" xr:uid="{00000000-0005-0000-0000-0000725E0000}"/>
    <cellStyle name="_Estimates of DKK need to Pay DK_Unlev McAdoo &amp; GR Combined 10242008-funding v8_BeechR Pivot Table 12.2.09" xfId="28176" xr:uid="{00000000-0005-0000-0000-0000735E0000}"/>
    <cellStyle name="_Estimates of DKK need to Pay DK_Unlev McAdoo &amp; GR Combined 10242008-funding v8_BeechR Pivot Table 12.2.09 2" xfId="28177" xr:uid="{00000000-0005-0000-0000-0000745E0000}"/>
    <cellStyle name="_Estimates of DKK need to Pay DK_Unlev McAdoo &amp; GR Combined 10242008-funding v8_Sheet1" xfId="28178" xr:uid="{00000000-0005-0000-0000-0000755E0000}"/>
    <cellStyle name="_Estimates of DKK need to Pay DK_Unlev McAdoo &amp; GR Combined 10242008-funding v8_Sheet1 2" xfId="28179" xr:uid="{00000000-0005-0000-0000-0000765E0000}"/>
    <cellStyle name="_Estimates of DKK need to Pay DK_Unlevered_Beech_Ridge_100_5MW_021009_optimized NCF" xfId="28180" xr:uid="{00000000-0005-0000-0000-0000775E0000}"/>
    <cellStyle name="_Estimates of DKK need to Pay DK_Unlevered_Beech_Ridge_100_5MW_021009_optimized NCF 2" xfId="28181" xr:uid="{00000000-0005-0000-0000-0000785E0000}"/>
    <cellStyle name="_Estimates of DKK need to Pay DK_Vantage Cash FLow 100609" xfId="28182" xr:uid="{00000000-0005-0000-0000-0000795E0000}"/>
    <cellStyle name="_Estimates of DKK need to Pay DK_Vantage Cash FLow 100609 2" xfId="28183" xr:uid="{00000000-0005-0000-0000-00007A5E0000}"/>
    <cellStyle name="_Estimates of DKK need to Pay DK_Vantage Model_PGE 15yr PPA_062409" xfId="28184" xr:uid="{00000000-0005-0000-0000-00007B5E0000}"/>
    <cellStyle name="_Estimates of DKK need to Pay DK_Vantage Model_PGE 15yr PPA_062409 2" xfId="28185" xr:uid="{00000000-0005-0000-0000-00007C5E0000}"/>
    <cellStyle name="_Estimates of DKK need to Pay DK_Vantage Model_PGE 15yr PPA_073009_JAR" xfId="28186" xr:uid="{00000000-0005-0000-0000-00007D5E0000}"/>
    <cellStyle name="_Estimates of DKK need to Pay DK_Vantage Model_PGE 15yr PPA_073009_JAR 2" xfId="28187" xr:uid="{00000000-0005-0000-0000-00007E5E0000}"/>
    <cellStyle name="_Estimates of DKK need to Pay DK_Vantage Model_PGE 15yr PPA_100909" xfId="28188" xr:uid="{00000000-0005-0000-0000-00007F5E0000}"/>
    <cellStyle name="_Estimates of DKK need to Pay DK_Vantage Model_PGE 15yr PPA_100909 2" xfId="28189" xr:uid="{00000000-0005-0000-0000-0000805E0000}"/>
    <cellStyle name="_Estimates of DKK need to Pay DK_White Oak_67.5_150MW_110409_OUR CASE" xfId="28190" xr:uid="{00000000-0005-0000-0000-0000815E0000}"/>
    <cellStyle name="_Estimates of DKK need to Pay DK_White Oak_67.5_150MW_110409_OUR CASE 2" xfId="28191" xr:uid="{00000000-0005-0000-0000-0000825E0000}"/>
    <cellStyle name="_Euro" xfId="28192" xr:uid="{00000000-0005-0000-0000-0000835E0000}"/>
    <cellStyle name="_Euro 2" xfId="28193" xr:uid="{00000000-0005-0000-0000-0000845E0000}"/>
    <cellStyle name="_Euro_2007 Deloitte Models 082307" xfId="28194" xr:uid="{00000000-0005-0000-0000-0000855E0000}"/>
    <cellStyle name="_Euro_2007 Vento II 081707 v3" xfId="28195" xr:uid="{00000000-0005-0000-0000-0000865E0000}"/>
    <cellStyle name="_Euro_accretion dilution analysis" xfId="28196" xr:uid="{00000000-0005-0000-0000-0000875E0000}"/>
    <cellStyle name="_Euro_accretion dilution analysis 2" xfId="28197" xr:uid="{00000000-0005-0000-0000-0000885E0000}"/>
    <cellStyle name="_Euro_accretion dilution analysis_2007 Deloitte Models 082307" xfId="28198" xr:uid="{00000000-0005-0000-0000-0000895E0000}"/>
    <cellStyle name="_Euro_accretion dilution analysis_2007 Vento II 081707 v3" xfId="28199" xr:uid="{00000000-0005-0000-0000-00008A5E0000}"/>
    <cellStyle name="_Euro_accretion dilution analysis_Darlington We Energy Bid Model 112807" xfId="28200" xr:uid="{00000000-0005-0000-0000-00008B5E0000}"/>
    <cellStyle name="_Euro_accretion dilution analysis_Depr Federal" xfId="28201" xr:uid="{00000000-0005-0000-0000-00008C5E0000}"/>
    <cellStyle name="_Euro_accretion dilution analysis_Depr Federal-2008" xfId="28202" xr:uid="{00000000-0005-0000-0000-00008D5E0000}"/>
    <cellStyle name="_Euro_accretion dilution analysis_Draft Model 081707" xfId="28203" xr:uid="{00000000-0005-0000-0000-00008E5E0000}"/>
    <cellStyle name="_Euro_accretion dilution analysis_OpEx Sheet" xfId="28204" xr:uid="{00000000-0005-0000-0000-00008F5E0000}"/>
    <cellStyle name="_Euro_accretion dilution analysis_Pioneer Prairie 082107_edp" xfId="28205" xr:uid="{00000000-0005-0000-0000-0000905E0000}"/>
    <cellStyle name="_Euro_accretion dilution analysis_Post Oak" xfId="28206" xr:uid="{00000000-0005-0000-0000-0000915E0000}"/>
    <cellStyle name="_Euro_accretion dilution analysis_Post Oak 2" xfId="28207" xr:uid="{00000000-0005-0000-0000-0000925E0000}"/>
    <cellStyle name="_Euro_accretion dilution analysis_Prairie Star" xfId="28208" xr:uid="{00000000-0005-0000-0000-0000935E0000}"/>
    <cellStyle name="_Euro_accretion dilution analysis_Prairie Star 2" xfId="28209" xr:uid="{00000000-0005-0000-0000-0000945E0000}"/>
    <cellStyle name="_Euro_accretion dilution analysis_Tax Equity Structure 072007" xfId="28210" xr:uid="{00000000-0005-0000-0000-0000955E0000}"/>
    <cellStyle name="_Euro_accretion dilution analysis_Twin Groves II" xfId="28211" xr:uid="{00000000-0005-0000-0000-0000965E0000}"/>
    <cellStyle name="_Euro_accretion dilution analysis_Twin Groves II 2" xfId="28212" xr:uid="{00000000-0005-0000-0000-0000975E0000}"/>
    <cellStyle name="_Euro_BCII  Quarterly TE Input 062606" xfId="28213" xr:uid="{00000000-0005-0000-0000-0000985E0000}"/>
    <cellStyle name="_Euro_BCII  Quarterly TE Input 062606_Monthly Horizon-Project Projections-Rev4 (25 yr life)JPM" xfId="28214" xr:uid="{00000000-0005-0000-0000-0000995E0000}"/>
    <cellStyle name="_Euro_CSC_Palm_Sum_of_Parts_5_23_01a" xfId="28215" xr:uid="{00000000-0005-0000-0000-00009A5E0000}"/>
    <cellStyle name="_Euro_CSC_Palm_Sum_of_Parts_5_23_01a_2007 Deloitte Models 082307" xfId="28216" xr:uid="{00000000-0005-0000-0000-00009B5E0000}"/>
    <cellStyle name="_Euro_CSC_Palm_Sum_of_Parts_5_23_01a_2007 Vento II 081707 v3" xfId="28217" xr:uid="{00000000-0005-0000-0000-00009C5E0000}"/>
    <cellStyle name="_Euro_CSC_Palm_Sum_of_Parts_5_23_01a_Darlington We Energy Bid Model 112807" xfId="28218" xr:uid="{00000000-0005-0000-0000-00009D5E0000}"/>
    <cellStyle name="_Euro_CSC_Palm_Sum_of_Parts_5_23_01a_Depr Federal" xfId="28219" xr:uid="{00000000-0005-0000-0000-00009E5E0000}"/>
    <cellStyle name="_Euro_CSC_Palm_Sum_of_Parts_5_23_01a_Depr Federal-2008" xfId="28220" xr:uid="{00000000-0005-0000-0000-00009F5E0000}"/>
    <cellStyle name="_Euro_CSC_Palm_Sum_of_Parts_5_23_01a_Draft Model 081707" xfId="28221" xr:uid="{00000000-0005-0000-0000-0000A05E0000}"/>
    <cellStyle name="_Euro_CSC_Palm_Sum_of_Parts_5_23_01a_OpEx Sheet" xfId="28222" xr:uid="{00000000-0005-0000-0000-0000A15E0000}"/>
    <cellStyle name="_Euro_CSC_Palm_Sum_of_Parts_5_23_01a_Pioneer Prairie 082107_edp" xfId="28223" xr:uid="{00000000-0005-0000-0000-0000A25E0000}"/>
    <cellStyle name="_Euro_CSC_Palm_Sum_of_Parts_5_23_01a_Post Oak" xfId="28224" xr:uid="{00000000-0005-0000-0000-0000A35E0000}"/>
    <cellStyle name="_Euro_CSC_Palm_Sum_of_Parts_5_23_01a_Prairie Star" xfId="28225" xr:uid="{00000000-0005-0000-0000-0000A45E0000}"/>
    <cellStyle name="_Euro_CSC_Palm_Sum_of_Parts_5_23_01a_Tax Equity Structure 072007" xfId="28226" xr:uid="{00000000-0005-0000-0000-0000A55E0000}"/>
    <cellStyle name="_Euro_CSC_Palm_Sum_of_Parts_5_23_01a_Twin Groves II" xfId="28227" xr:uid="{00000000-0005-0000-0000-0000A65E0000}"/>
    <cellStyle name="_Euro_Darlington We Energy Bid Model 112807" xfId="28228" xr:uid="{00000000-0005-0000-0000-0000A75E0000}"/>
    <cellStyle name="_Euro_Depr Federal" xfId="28229" xr:uid="{00000000-0005-0000-0000-0000A85E0000}"/>
    <cellStyle name="_Euro_Depr Federal-2008" xfId="28230" xr:uid="{00000000-0005-0000-0000-0000A95E0000}"/>
    <cellStyle name="_Euro_Draft Model 081707" xfId="28231" xr:uid="{00000000-0005-0000-0000-0000AA5E0000}"/>
    <cellStyle name="_Euro_Financials Layout dpak 9-26-01 v1" xfId="28232" xr:uid="{00000000-0005-0000-0000-0000AB5E0000}"/>
    <cellStyle name="_Euro_Financials Layout dpak 9-26-01 v1_2007 Deloitte Models 082307" xfId="28233" xr:uid="{00000000-0005-0000-0000-0000AC5E0000}"/>
    <cellStyle name="_Euro_Financials Layout dpak 9-26-01 v1_2007 Vento II 081707 v3" xfId="28234" xr:uid="{00000000-0005-0000-0000-0000AD5E0000}"/>
    <cellStyle name="_Euro_Financials Layout dpak 9-26-01 v1_Darlington We Energy Bid Model 112807" xfId="28235" xr:uid="{00000000-0005-0000-0000-0000AE5E0000}"/>
    <cellStyle name="_Euro_Financials Layout dpak 9-26-01 v1_Depr Federal" xfId="28236" xr:uid="{00000000-0005-0000-0000-0000AF5E0000}"/>
    <cellStyle name="_Euro_Financials Layout dpak 9-26-01 v1_Depr Federal-2008" xfId="28237" xr:uid="{00000000-0005-0000-0000-0000B05E0000}"/>
    <cellStyle name="_Euro_Financials Layout dpak 9-26-01 v1_Draft Model 081707" xfId="28238" xr:uid="{00000000-0005-0000-0000-0000B15E0000}"/>
    <cellStyle name="_Euro_Financials Layout dpak 9-26-01 v1_OpEx Sheet" xfId="28239" xr:uid="{00000000-0005-0000-0000-0000B25E0000}"/>
    <cellStyle name="_Euro_Financials Layout dpak 9-26-01 v1_Pioneer Prairie 082107_edp" xfId="28240" xr:uid="{00000000-0005-0000-0000-0000B35E0000}"/>
    <cellStyle name="_Euro_Financials Layout dpak 9-26-01 v1_Post Oak" xfId="28241" xr:uid="{00000000-0005-0000-0000-0000B45E0000}"/>
    <cellStyle name="_Euro_Financials Layout dpak 9-26-01 v1_Prairie Star" xfId="28242" xr:uid="{00000000-0005-0000-0000-0000B55E0000}"/>
    <cellStyle name="_Euro_Financials Layout dpak 9-26-01 v1_Tax Equity Structure 072007" xfId="28243" xr:uid="{00000000-0005-0000-0000-0000B65E0000}"/>
    <cellStyle name="_Euro_Financials Layout dpak 9-26-01 v1_Twin Groves II" xfId="28244" xr:uid="{00000000-0005-0000-0000-0000B75E0000}"/>
    <cellStyle name="_Euro_G&amp;A_reports" xfId="28245" xr:uid="{00000000-0005-0000-0000-0000B85E0000}"/>
    <cellStyle name="_Euro_IBES_EPS_Estimates" xfId="28246" xr:uid="{00000000-0005-0000-0000-0000B95E0000}"/>
    <cellStyle name="_Euro_IBES_EPS_Estimates 2" xfId="28247" xr:uid="{00000000-0005-0000-0000-0000BA5E0000}"/>
    <cellStyle name="_Euro_IBES_EPS_Estimates_2007 Deloitte Models 082307" xfId="28248" xr:uid="{00000000-0005-0000-0000-0000BB5E0000}"/>
    <cellStyle name="_Euro_IBES_EPS_Estimates_2007 Vento II 081707 v3" xfId="28249" xr:uid="{00000000-0005-0000-0000-0000BC5E0000}"/>
    <cellStyle name="_Euro_IBES_EPS_Estimates_Darlington We Energy Bid Model 112807" xfId="28250" xr:uid="{00000000-0005-0000-0000-0000BD5E0000}"/>
    <cellStyle name="_Euro_IBES_EPS_Estimates_Depr Federal" xfId="28251" xr:uid="{00000000-0005-0000-0000-0000BE5E0000}"/>
    <cellStyle name="_Euro_IBES_EPS_Estimates_Depr Federal-2008" xfId="28252" xr:uid="{00000000-0005-0000-0000-0000BF5E0000}"/>
    <cellStyle name="_Euro_IBES_EPS_Estimates_Draft Model 081707" xfId="28253" xr:uid="{00000000-0005-0000-0000-0000C05E0000}"/>
    <cellStyle name="_Euro_IBES_EPS_Estimates_OpEx Sheet" xfId="28254" xr:uid="{00000000-0005-0000-0000-0000C15E0000}"/>
    <cellStyle name="_Euro_IBES_EPS_Estimates_Pioneer Prairie 082107_edp" xfId="28255" xr:uid="{00000000-0005-0000-0000-0000C25E0000}"/>
    <cellStyle name="_Euro_IBES_EPS_Estimates_Post Oak" xfId="28256" xr:uid="{00000000-0005-0000-0000-0000C35E0000}"/>
    <cellStyle name="_Euro_IBES_EPS_Estimates_Post Oak 2" xfId="28257" xr:uid="{00000000-0005-0000-0000-0000C45E0000}"/>
    <cellStyle name="_Euro_IBES_EPS_Estimates_Prairie Star" xfId="28258" xr:uid="{00000000-0005-0000-0000-0000C55E0000}"/>
    <cellStyle name="_Euro_IBES_EPS_Estimates_Prairie Star 2" xfId="28259" xr:uid="{00000000-0005-0000-0000-0000C65E0000}"/>
    <cellStyle name="_Euro_IBES_EPS_Estimates_Tax Equity Structure 072007" xfId="28260" xr:uid="{00000000-0005-0000-0000-0000C75E0000}"/>
    <cellStyle name="_Euro_IBES_EPS_Estimates_Twin Groves II" xfId="28261" xr:uid="{00000000-0005-0000-0000-0000C85E0000}"/>
    <cellStyle name="_Euro_IBES_EPS_Estimates_Twin Groves II 2" xfId="28262" xr:uid="{00000000-0005-0000-0000-0000C95E0000}"/>
    <cellStyle name="_Euro_Maple Ridge Model" xfId="28263" xr:uid="{00000000-0005-0000-0000-0000CA5E0000}"/>
    <cellStyle name="_Euro_Maple Ridge Model_Monthly Horizon-Project Projections-Rev4 (25 yr life)JPM" xfId="28264" xr:uid="{00000000-0005-0000-0000-0000CB5E0000}"/>
    <cellStyle name="_Euro_MasterDatabase_Oct_07_v2" xfId="28265" xr:uid="{00000000-0005-0000-0000-0000CC5E0000}"/>
    <cellStyle name="_Euro_MasterDatabase_Sept_07_v2" xfId="28266" xr:uid="{00000000-0005-0000-0000-0000CD5E0000}"/>
    <cellStyle name="_Euro_MasterDatabase_Sept_07_v3" xfId="28267" xr:uid="{00000000-0005-0000-0000-0000CE5E0000}"/>
    <cellStyle name="_Euro_Old Financials_200804" xfId="28268" xr:uid="{00000000-0005-0000-0000-0000CF5E0000}"/>
    <cellStyle name="_Euro_OpEx Sheet" xfId="28269" xr:uid="{00000000-0005-0000-0000-0000D05E0000}"/>
    <cellStyle name="_Euro_Palm Model 10_05" xfId="28270" xr:uid="{00000000-0005-0000-0000-0000D15E0000}"/>
    <cellStyle name="_Euro_Palm Model 10_05 2" xfId="28271" xr:uid="{00000000-0005-0000-0000-0000D25E0000}"/>
    <cellStyle name="_Euro_Palm Model 10_05_01 Horizon Wind Energy Analytics" xfId="28272" xr:uid="{00000000-0005-0000-0000-0000D35E0000}"/>
    <cellStyle name="_Euro_Palm Model 10_05_01 Horizon Wind Energy Analytics_1.Inputs" xfId="28273" xr:uid="{00000000-0005-0000-0000-0000D45E0000}"/>
    <cellStyle name="_Euro_Palm Model 10_05_01 Horizon Wind Energy Analytics_Copy of Vento III v27i P50 1st" xfId="28274" xr:uid="{00000000-0005-0000-0000-0000D55E0000}"/>
    <cellStyle name="_Euro_Palm Model 10_05_01 Horizon Wind Energy Analytics_G&amp;A_reports" xfId="28275" xr:uid="{00000000-0005-0000-0000-0000D65E0000}"/>
    <cellStyle name="_Euro_Palm Model 10_05_01 Horizon Wind Energy Analytics_Vento III v17i (8.9% Haircut, 60% Tax)" xfId="28276" xr:uid="{00000000-0005-0000-0000-0000D75E0000}"/>
    <cellStyle name="_Euro_Palm Model 10_05_01 Horizon Wind Energy Analytics_Vento III v22i (Haircut, 6Y CF, 76% tax)" xfId="28277" xr:uid="{00000000-0005-0000-0000-0000D85E0000}"/>
    <cellStyle name="_Euro_Palm Model 10_05_01 Horizon Wind Energy Analytics_Vento III v28g Base" xfId="28278" xr:uid="{00000000-0005-0000-0000-0000D95E0000}"/>
    <cellStyle name="_Euro_Palm Model 10_05_01 Horizon Wind Energy Analytics_Vento III v28k JPMyyy" xfId="28279" xr:uid="{00000000-0005-0000-0000-0000DA5E0000}"/>
    <cellStyle name="_Euro_Palm Model 10_05_1.Inputs" xfId="28280" xr:uid="{00000000-0005-0000-0000-0000DB5E0000}"/>
    <cellStyle name="_Euro_Palm Model 10_05_Copy of G&amp;A_reports_v4" xfId="28281" xr:uid="{00000000-0005-0000-0000-0000DC5E0000}"/>
    <cellStyle name="_Euro_Palm Model 10_05_Copy of Vento III v27i P50 1st" xfId="28282" xr:uid="{00000000-0005-0000-0000-0000DD5E0000}"/>
    <cellStyle name="_Euro_Palm Model 10_05_Vento III v17i (8.9% Haircut, 60% Tax)" xfId="28283" xr:uid="{00000000-0005-0000-0000-0000DE5E0000}"/>
    <cellStyle name="_Euro_Palm Model 10_05_Vento III v22i (Haircut, 6Y CF, 76% tax)" xfId="28284" xr:uid="{00000000-0005-0000-0000-0000DF5E0000}"/>
    <cellStyle name="_Euro_Palm Model 10_05_Vento III v28g Base" xfId="28285" xr:uid="{00000000-0005-0000-0000-0000E05E0000}"/>
    <cellStyle name="_Euro_Palm Model 10_05_Vento III v28k JPMyyy" xfId="28286" xr:uid="{00000000-0005-0000-0000-0000E15E0000}"/>
    <cellStyle name="_Euro_Pioneer Prairie 082107_edp" xfId="28287" xr:uid="{00000000-0005-0000-0000-0000E25E0000}"/>
    <cellStyle name="_Euro_Post Oak" xfId="28288" xr:uid="{00000000-0005-0000-0000-0000E35E0000}"/>
    <cellStyle name="_Euro_Potential Strategic Partners" xfId="28289" xr:uid="{00000000-0005-0000-0000-0000E45E0000}"/>
    <cellStyle name="_Euro_Potential Strategic Partners 2" xfId="28290" xr:uid="{00000000-0005-0000-0000-0000E55E0000}"/>
    <cellStyle name="_Euro_Potential Strategic Partners_2007 Deloitte Models 082307" xfId="28291" xr:uid="{00000000-0005-0000-0000-0000E65E0000}"/>
    <cellStyle name="_Euro_Potential Strategic Partners_2007 Vento II 081707 v3" xfId="28292" xr:uid="{00000000-0005-0000-0000-0000E75E0000}"/>
    <cellStyle name="_Euro_Potential Strategic Partners_Darlington We Energy Bid Model 112807" xfId="28293" xr:uid="{00000000-0005-0000-0000-0000E85E0000}"/>
    <cellStyle name="_Euro_Potential Strategic Partners_Depr Federal" xfId="28294" xr:uid="{00000000-0005-0000-0000-0000E95E0000}"/>
    <cellStyle name="_Euro_Potential Strategic Partners_Depr Federal-2008" xfId="28295" xr:uid="{00000000-0005-0000-0000-0000EA5E0000}"/>
    <cellStyle name="_Euro_Potential Strategic Partners_Draft Model 081707" xfId="28296" xr:uid="{00000000-0005-0000-0000-0000EB5E0000}"/>
    <cellStyle name="_Euro_Potential Strategic Partners_OpEx Sheet" xfId="28297" xr:uid="{00000000-0005-0000-0000-0000EC5E0000}"/>
    <cellStyle name="_Euro_Potential Strategic Partners_Pioneer Prairie 082107_edp" xfId="28298" xr:uid="{00000000-0005-0000-0000-0000ED5E0000}"/>
    <cellStyle name="_Euro_Potential Strategic Partners_Post Oak" xfId="28299" xr:uid="{00000000-0005-0000-0000-0000EE5E0000}"/>
    <cellStyle name="_Euro_Potential Strategic Partners_Post Oak 2" xfId="28300" xr:uid="{00000000-0005-0000-0000-0000EF5E0000}"/>
    <cellStyle name="_Euro_Potential Strategic Partners_Prairie Star" xfId="28301" xr:uid="{00000000-0005-0000-0000-0000F05E0000}"/>
    <cellStyle name="_Euro_Potential Strategic Partners_Prairie Star 2" xfId="28302" xr:uid="{00000000-0005-0000-0000-0000F15E0000}"/>
    <cellStyle name="_Euro_Potential Strategic Partners_Tax Equity Structure 072007" xfId="28303" xr:uid="{00000000-0005-0000-0000-0000F25E0000}"/>
    <cellStyle name="_Euro_Potential Strategic Partners_Twin Groves II" xfId="28304" xr:uid="{00000000-0005-0000-0000-0000F35E0000}"/>
    <cellStyle name="_Euro_Potential Strategic Partners_Twin Groves II 2" xfId="28305" xr:uid="{00000000-0005-0000-0000-0000F45E0000}"/>
    <cellStyle name="_Euro_Prairie Star" xfId="28306" xr:uid="{00000000-0005-0000-0000-0000F55E0000}"/>
    <cellStyle name="_Euro_Simple Merger Plans" xfId="28307" xr:uid="{00000000-0005-0000-0000-0000F65E0000}"/>
    <cellStyle name="_Euro_Simple Merger Plans 2" xfId="28308" xr:uid="{00000000-0005-0000-0000-0000F75E0000}"/>
    <cellStyle name="_Euro_Simple Merger Plans_2007 Deloitte Models 082307" xfId="28309" xr:uid="{00000000-0005-0000-0000-0000F85E0000}"/>
    <cellStyle name="_Euro_Simple Merger Plans_2007 Vento II 081707 v3" xfId="28310" xr:uid="{00000000-0005-0000-0000-0000F95E0000}"/>
    <cellStyle name="_Euro_Simple Merger Plans_Darlington We Energy Bid Model 112807" xfId="28311" xr:uid="{00000000-0005-0000-0000-0000FA5E0000}"/>
    <cellStyle name="_Euro_Simple Merger Plans_Depr Federal" xfId="28312" xr:uid="{00000000-0005-0000-0000-0000FB5E0000}"/>
    <cellStyle name="_Euro_Simple Merger Plans_Depr Federal-2008" xfId="28313" xr:uid="{00000000-0005-0000-0000-0000FC5E0000}"/>
    <cellStyle name="_Euro_Simple Merger Plans_Draft Model 081707" xfId="28314" xr:uid="{00000000-0005-0000-0000-0000FD5E0000}"/>
    <cellStyle name="_Euro_Simple Merger Plans_OpEx Sheet" xfId="28315" xr:uid="{00000000-0005-0000-0000-0000FE5E0000}"/>
    <cellStyle name="_Euro_Simple Merger Plans_Pioneer Prairie 082107_edp" xfId="28316" xr:uid="{00000000-0005-0000-0000-0000FF5E0000}"/>
    <cellStyle name="_Euro_Simple Merger Plans_Post Oak" xfId="28317" xr:uid="{00000000-0005-0000-0000-0000005F0000}"/>
    <cellStyle name="_Euro_Simple Merger Plans_Post Oak 2" xfId="28318" xr:uid="{00000000-0005-0000-0000-0000015F0000}"/>
    <cellStyle name="_Euro_Simple Merger Plans_Prairie Star" xfId="28319" xr:uid="{00000000-0005-0000-0000-0000025F0000}"/>
    <cellStyle name="_Euro_Simple Merger Plans_Prairie Star 2" xfId="28320" xr:uid="{00000000-0005-0000-0000-0000035F0000}"/>
    <cellStyle name="_Euro_Simple Merger Plans_Tax Equity Structure 072007" xfId="28321" xr:uid="{00000000-0005-0000-0000-0000045F0000}"/>
    <cellStyle name="_Euro_Simple Merger Plans_Twin Groves II" xfId="28322" xr:uid="{00000000-0005-0000-0000-0000055F0000}"/>
    <cellStyle name="_Euro_Simple Merger Plans_Twin Groves II 2" xfId="28323" xr:uid="{00000000-0005-0000-0000-0000065F0000}"/>
    <cellStyle name="_Euro_Tax Equity Structure 072007" xfId="28324" xr:uid="{00000000-0005-0000-0000-0000075F0000}"/>
    <cellStyle name="_Euro_Twin Groves II" xfId="28325" xr:uid="{00000000-0005-0000-0000-0000085F0000}"/>
    <cellStyle name="_Example - Ashtabula" xfId="28326" xr:uid="{00000000-0005-0000-0000-0000095F0000}"/>
    <cellStyle name="_Example - Ashtabula 2" xfId="28327" xr:uid="{00000000-0005-0000-0000-00000A5F0000}"/>
    <cellStyle name="_Example - Ashtabula 2 2" xfId="28328" xr:uid="{00000000-0005-0000-0000-00000B5F0000}"/>
    <cellStyle name="_Example - Ashtabula 3" xfId="28329" xr:uid="{00000000-0005-0000-0000-00000C5F0000}"/>
    <cellStyle name="_Example - Ashtabula 3 2" xfId="28330" xr:uid="{00000000-0005-0000-0000-00000D5F0000}"/>
    <cellStyle name="_Example - Ashtabula 4" xfId="28331" xr:uid="{00000000-0005-0000-0000-00000E5F0000}"/>
    <cellStyle name="_Example - Ashtabula 4 2" xfId="28332" xr:uid="{00000000-0005-0000-0000-00000F5F0000}"/>
    <cellStyle name="_Example - Ashtabula 5" xfId="28333" xr:uid="{00000000-0005-0000-0000-0000105F0000}"/>
    <cellStyle name="_Example - Ashtabula 5 2" xfId="28334" xr:uid="{00000000-0005-0000-0000-0000115F0000}"/>
    <cellStyle name="_Example - Ashtabula 6" xfId="28335" xr:uid="{00000000-0005-0000-0000-0000125F0000}"/>
    <cellStyle name="_Example - Ashtabula_Inputs" xfId="28336" xr:uid="{00000000-0005-0000-0000-0000135F0000}"/>
    <cellStyle name="_Example - Ashtabula_Inputs 2" xfId="28337" xr:uid="{00000000-0005-0000-0000-0000145F0000}"/>
    <cellStyle name="_Example - Horse Hollow V (2)" xfId="28338" xr:uid="{00000000-0005-0000-0000-0000155F0000}"/>
    <cellStyle name="_Example - Horse Hollow V (2) 2" xfId="28339" xr:uid="{00000000-0005-0000-0000-0000165F0000}"/>
    <cellStyle name="_Example - Horse Hollow V (2) 2 2" xfId="28340" xr:uid="{00000000-0005-0000-0000-0000175F0000}"/>
    <cellStyle name="_Example - Horse Hollow V (2) 3" xfId="28341" xr:uid="{00000000-0005-0000-0000-0000185F0000}"/>
    <cellStyle name="_Example - Horse Hollow V (2) 3 2" xfId="28342" xr:uid="{00000000-0005-0000-0000-0000195F0000}"/>
    <cellStyle name="_Example - Horse Hollow V (2) 4" xfId="28343" xr:uid="{00000000-0005-0000-0000-00001A5F0000}"/>
    <cellStyle name="_Example - Horse Hollow V (2) 4 2" xfId="28344" xr:uid="{00000000-0005-0000-0000-00001B5F0000}"/>
    <cellStyle name="_Example - Horse Hollow V (2) 5" xfId="28345" xr:uid="{00000000-0005-0000-0000-00001C5F0000}"/>
    <cellStyle name="_Example - Horse Hollow V (2) 5 2" xfId="28346" xr:uid="{00000000-0005-0000-0000-00001D5F0000}"/>
    <cellStyle name="_Example - Horse Hollow V (2) 6" xfId="28347" xr:uid="{00000000-0005-0000-0000-00001E5F0000}"/>
    <cellStyle name="_Example - Horse Hollow V (2)_Inputs" xfId="28348" xr:uid="{00000000-0005-0000-0000-00001F5F0000}"/>
    <cellStyle name="_Example - Horse Hollow V (2)_Inputs 2" xfId="28349" xr:uid="{00000000-0005-0000-0000-0000205F0000}"/>
    <cellStyle name="_Excluded Fuel Deals" xfId="28350" xr:uid="{00000000-0005-0000-0000-0000215F0000}"/>
    <cellStyle name="_Excluded Fuel Deals 2" xfId="28351" xr:uid="{00000000-0005-0000-0000-0000225F0000}"/>
    <cellStyle name="_Excluded Fuel Deals 2 2" xfId="28352" xr:uid="{00000000-0005-0000-0000-0000235F0000}"/>
    <cellStyle name="_Excluded Fuel Deals 3" xfId="28353" xr:uid="{00000000-0005-0000-0000-0000245F0000}"/>
    <cellStyle name="_Excluded Fuel Deals 3 2" xfId="28354" xr:uid="{00000000-0005-0000-0000-0000255F0000}"/>
    <cellStyle name="_Excluded Fuel Deals 4" xfId="28355" xr:uid="{00000000-0005-0000-0000-0000265F0000}"/>
    <cellStyle name="_Excluded Fuel Deals 4 2" xfId="28356" xr:uid="{00000000-0005-0000-0000-0000275F0000}"/>
    <cellStyle name="_Excluded Fuel Deals 4 3" xfId="28357" xr:uid="{00000000-0005-0000-0000-0000285F0000}"/>
    <cellStyle name="_Excluded Fuel Deals 5" xfId="28358" xr:uid="{00000000-0005-0000-0000-0000295F0000}"/>
    <cellStyle name="_Excluded Fuel Deals 5 2" xfId="28359" xr:uid="{00000000-0005-0000-0000-00002A5F0000}"/>
    <cellStyle name="_Excluded Fuel Deals 6" xfId="28360" xr:uid="{00000000-0005-0000-0000-00002B5F0000}"/>
    <cellStyle name="_Excluded Fuel Deals_Cherokee 2010 - 2014 Budget Forecast" xfId="28361" xr:uid="{00000000-0005-0000-0000-00002C5F0000}"/>
    <cellStyle name="_Excluded Fuel Deals_Cimarron O&amp;M_05-24-2012" xfId="28362" xr:uid="{00000000-0005-0000-0000-00002D5F0000}"/>
    <cellStyle name="_Excluded Fuel Deals_Copy of South TX GenTie  0.8x Sale12-31-09 COD BASE CASEvBOD" xfId="28363" xr:uid="{00000000-0005-0000-0000-00002E5F0000}"/>
    <cellStyle name="_Excluded Fuel Deals_Genesis_Bridge_Tab" xfId="28364" xr:uid="{00000000-0005-0000-0000-00002F5F0000}"/>
    <cellStyle name="_Excluded Fuel Deals_Input" xfId="28365" xr:uid="{00000000-0005-0000-0000-0000305F0000}"/>
    <cellStyle name="_Excluded Fuel Deals_Input 2" xfId="28366" xr:uid="{00000000-0005-0000-0000-0000315F0000}"/>
    <cellStyle name="_Excluded Fuel Deals_Inputs" xfId="28367" xr:uid="{00000000-0005-0000-0000-0000325F0000}"/>
    <cellStyle name="_Excluded Fuel Deals_Inputs 2" xfId="28368" xr:uid="{00000000-0005-0000-0000-0000335F0000}"/>
    <cellStyle name="_Excluded Fuel Deals_Majestic II 2013 - 2042 Property Tax Forecast est" xfId="28369" xr:uid="{00000000-0005-0000-0000-0000345F0000}"/>
    <cellStyle name="_Excluded Fuel Deals_McCoy 250 MW Yingli 280W T-0 NextEra PVO&amp;M Budget (NEW RAMP)_2010-12-10" xfId="28370" xr:uid="{00000000-0005-0000-0000-0000355F0000}"/>
    <cellStyle name="_Excluded Fuel Deals_McCoy 250 MW Yingli 280W T-0 NextEra PVO&amp;M Budget (NEW RAMP)_2010-12-6" xfId="28371" xr:uid="{00000000-0005-0000-0000-0000365F0000}"/>
    <cellStyle name="_Excluded Fuel Deals_Tax" xfId="28372" xr:uid="{00000000-0005-0000-0000-0000375F0000}"/>
    <cellStyle name="_Excluded Fuel Deals_ToD" xfId="28373" xr:uid="{00000000-0005-0000-0000-0000385F0000}"/>
    <cellStyle name="_Excluded Fuel Deals_ToD 2" xfId="28374" xr:uid="{00000000-0005-0000-0000-0000395F0000}"/>
    <cellStyle name="_Excluded Fuel Deals_ToD 3" xfId="28375" xr:uid="{00000000-0005-0000-0000-00003A5F0000}"/>
    <cellStyle name="_Expenses" xfId="28376" xr:uid="{00000000-0005-0000-0000-00003B5F0000}"/>
    <cellStyle name="_Figure_I-2" xfId="28377" xr:uid="{00000000-0005-0000-0000-00003C5F0000}"/>
    <cellStyle name="_Final Hedge Volumes by Project" xfId="28378" xr:uid="{00000000-0005-0000-0000-00003D5F0000}"/>
    <cellStyle name="_Final Hedge Volumes by Project 2" xfId="28379" xr:uid="{00000000-0005-0000-0000-00003E5F0000}"/>
    <cellStyle name="_FinSum" xfId="28380" xr:uid="{00000000-0005-0000-0000-00003F5F0000}"/>
    <cellStyle name="_FinSum 2" xfId="28381" xr:uid="{00000000-0005-0000-0000-0000405F0000}"/>
    <cellStyle name="_FinSum 2 2" xfId="28382" xr:uid="{00000000-0005-0000-0000-0000415F0000}"/>
    <cellStyle name="_FinSum 3" xfId="28383" xr:uid="{00000000-0005-0000-0000-0000425F0000}"/>
    <cellStyle name="_FinSum 4" xfId="28384" xr:uid="{00000000-0005-0000-0000-0000435F0000}"/>
    <cellStyle name="_FinSum 4 2" xfId="28385" xr:uid="{00000000-0005-0000-0000-0000445F0000}"/>
    <cellStyle name="_FinSum 4 3" xfId="28386" xr:uid="{00000000-0005-0000-0000-0000455F0000}"/>
    <cellStyle name="_FinSum_Genesis_Bridge_Tab" xfId="28387" xr:uid="{00000000-0005-0000-0000-0000465F0000}"/>
    <cellStyle name="_FinSum_ToD" xfId="28388" xr:uid="{00000000-0005-0000-0000-0000475F0000}"/>
    <cellStyle name="_FinSum_ToD 2" xfId="28389" xr:uid="{00000000-0005-0000-0000-0000485F0000}"/>
    <cellStyle name="_FinSum_ToD 3" xfId="28390" xr:uid="{00000000-0005-0000-0000-0000495F0000}"/>
    <cellStyle name="_FLCC Oil" xfId="28391" xr:uid="{00000000-0005-0000-0000-00004A5F0000}"/>
    <cellStyle name="_FLCC Oil_130204 2013 - 2061 LONG-TERM FORECAST FPL METHODOLOGY Clean Copy" xfId="28392" xr:uid="{00000000-0005-0000-0000-00004B5F0000}"/>
    <cellStyle name="_FLPEGT Oil" xfId="28393" xr:uid="{00000000-0005-0000-0000-00004C5F0000}"/>
    <cellStyle name="_FLPEGT Oil_130204 2013 - 2061 LONG-TERM FORECAST FPL METHODOLOGY Clean Copy" xfId="28394" xr:uid="{00000000-0005-0000-0000-00004D5F0000}"/>
    <cellStyle name="_FMCT Oil" xfId="28395" xr:uid="{00000000-0005-0000-0000-00004E5F0000}"/>
    <cellStyle name="_FMCT Oil_130204 2013 - 2061 LONG-TERM FORECAST FPL METHODOLOGY Clean Copy" xfId="28396" xr:uid="{00000000-0005-0000-0000-00004F5F0000}"/>
    <cellStyle name="_Forecast_Detail" xfId="28397" xr:uid="{00000000-0005-0000-0000-0000505F0000}"/>
    <cellStyle name="_ForecastToday v4" xfId="28398" xr:uid="{00000000-0005-0000-0000-0000515F0000}"/>
    <cellStyle name="_ForecastToday v4 2" xfId="28399" xr:uid="{00000000-0005-0000-0000-0000525F0000}"/>
    <cellStyle name="_ForecastToday v4_#1 Levered Beech Ridge_021109_Grant,Bonus,No PTCs,MACRs,Term Debt NOL" xfId="28400" xr:uid="{00000000-0005-0000-0000-0000535F0000}"/>
    <cellStyle name="_ForecastToday v4_#1 Levered Beech Ridge_021109_Grant,Bonus,No PTCs,MACRs,Term Debt NOL 2" xfId="28401" xr:uid="{00000000-0005-0000-0000-0000545F0000}"/>
    <cellStyle name="_ForecastToday v4_#1 LeveredGrand_Ridge_II-III_021009_Grant,Bonus,No PTCs,MACRs,Term Debt, NOL" xfId="28402" xr:uid="{00000000-0005-0000-0000-0000555F0000}"/>
    <cellStyle name="_ForecastToday v4_#1 LeveredGrand_Ridge_II-III_021009_Grant,Bonus,No PTCs,MACRs,Term Debt, NOL 2" xfId="28403" xr:uid="{00000000-0005-0000-0000-0000565F0000}"/>
    <cellStyle name="_ForecastToday v4_#1 LeveredGrand_Ridge_II-III_021009_Grant,Bonus,No PTCs,MACRs,Term Debt, NOL_BeechR Pivot Table 12.2.09" xfId="28404" xr:uid="{00000000-0005-0000-0000-0000575F0000}"/>
    <cellStyle name="_ForecastToday v4_#1 LeveredGrand_Ridge_II-III_021009_Grant,Bonus,No PTCs,MACRs,Term Debt, NOL_BeechR Pivot Table 12.2.09 2" xfId="28405" xr:uid="{00000000-0005-0000-0000-0000585F0000}"/>
    <cellStyle name="_ForecastToday v4_1.Inputs" xfId="28406" xr:uid="{00000000-0005-0000-0000-0000595F0000}"/>
    <cellStyle name="_ForecastToday v4_2008 IWNA 7.75% 53% ERISA P50 (Invnergy)_FROM JPM" xfId="28407" xr:uid="{00000000-0005-0000-0000-00005A5F0000}"/>
    <cellStyle name="_ForecastToday v4_2008 IWNA 7.75% 53% ERISA P50 (Invnergy)_FROM JPM 2" xfId="28408" xr:uid="{00000000-0005-0000-0000-00005B5F0000}"/>
    <cellStyle name="_ForecastToday v4_2008 IWNA Portfolio 09262008 (JPM TE &amp; CE)__TE Assumps" xfId="28409" xr:uid="{00000000-0005-0000-0000-00005C5F0000}"/>
    <cellStyle name="_ForecastToday v4_2008 IWNA Portfolio 09262008 (JPM TE &amp; CE)__TE Assumps 2" xfId="28410" xr:uid="{00000000-0005-0000-0000-00005D5F0000}"/>
    <cellStyle name="_ForecastToday v4_2008 IWNA Portfolio 09262008 (JPM TE &amp; CE)__TE Assumps_2008 IWNA v12 7.75% 53% TaxEx P50 (Invenergy)_10242008" xfId="28411" xr:uid="{00000000-0005-0000-0000-00005E5F0000}"/>
    <cellStyle name="_ForecastToday v4_2008 IWNA Portfolio 09262008 (JPM TE &amp; CE)__TE Assumps_2008 IWNA v12 7.75% 53% TaxEx P50 (Invenergy)_10242008 2" xfId="28412" xr:uid="{00000000-0005-0000-0000-00005F5F0000}"/>
    <cellStyle name="_ForecastToday v4_2008 IWNA v12 7.75% 53% TaxEx P50 (Invenergy)_10242008" xfId="28413" xr:uid="{00000000-0005-0000-0000-0000605F0000}"/>
    <cellStyle name="_ForecastToday v4_2008 IWNA v12 7.75% 53% TaxEx P50 (Invenergy)_10242008 2" xfId="28414" xr:uid="{00000000-0005-0000-0000-0000615F0000}"/>
    <cellStyle name="_ForecastToday v4_2008 IWNA v12 7.75% 53% TaxEx P50 (Invenergy)_NO HAIRCUTS" xfId="28415" xr:uid="{00000000-0005-0000-0000-0000625F0000}"/>
    <cellStyle name="_ForecastToday v4_2008 IWNA v12 7.75% 53% TaxEx P50 (Invenergy)_NO HAIRCUTS 2" xfId="28416" xr:uid="{00000000-0005-0000-0000-0000635F0000}"/>
    <cellStyle name="_ForecastToday v4_AM 03-22-2009 - Citi Cash Grant - 1st qtr cash grant" xfId="28417" xr:uid="{00000000-0005-0000-0000-0000645F0000}"/>
    <cellStyle name="_ForecastToday v4_Bali_Biomass_Fin_Model_082107" xfId="28418" xr:uid="{00000000-0005-0000-0000-0000655F0000}"/>
    <cellStyle name="_ForecastToday v4_BeechR Pivot Table 12.2.09" xfId="28419" xr:uid="{00000000-0005-0000-0000-0000665F0000}"/>
    <cellStyle name="_ForecastToday v4_BeechR Pivot Table 12.2.09 2" xfId="28420" xr:uid="{00000000-0005-0000-0000-0000675F0000}"/>
    <cellStyle name="_ForecastToday v4_Big Otter 101209 Grant and TE 100.5MW_20mileT" xfId="28421" xr:uid="{00000000-0005-0000-0000-0000685F0000}"/>
    <cellStyle name="_ForecastToday v4_Big Otter 101209 Grant and TE 100.5MW_20mileT 2" xfId="28422" xr:uid="{00000000-0005-0000-0000-0000695F0000}"/>
    <cellStyle name="_ForecastToday v4_Bish Hill_$77.5_lowncf_ Bundled Price_Lenders_092909" xfId="28423" xr:uid="{00000000-0005-0000-0000-00006A5F0000}"/>
    <cellStyle name="_ForecastToday v4_Bish Hill_$77.5_lowncf_ Bundled Price_Lenders_092909 2" xfId="28424" xr:uid="{00000000-0005-0000-0000-00006B5F0000}"/>
    <cellStyle name="_ForecastToday v4_BishHilll_1.25M per WTG with $72 bundled price_200MWs_BF" xfId="28425" xr:uid="{00000000-0005-0000-0000-00006C5F0000}"/>
    <cellStyle name="_ForecastToday v4_BishHilll_1.25M per WTG with $72 bundled price_200MWs_BF 2" xfId="28426" xr:uid="{00000000-0005-0000-0000-00006D5F0000}"/>
    <cellStyle name="_ForecastToday v4_Bishop Hill_Grant_082409_200MW" xfId="28427" xr:uid="{00000000-0005-0000-0000-00006E5F0000}"/>
    <cellStyle name="_ForecastToday v4_Bishop Hill_Grant_082409_200MW 2" xfId="28428" xr:uid="{00000000-0005-0000-0000-00006F5F0000}"/>
    <cellStyle name="_ForecastToday v4_Buzzard Creek_250MW_PTC_010610" xfId="28429" xr:uid="{00000000-0005-0000-0000-0000705F0000}"/>
    <cellStyle name="_ForecastToday v4_Buzzard Creek_250MW_PTC_010610 2" xfId="28430" xr:uid="{00000000-0005-0000-0000-0000715F0000}"/>
    <cellStyle name="_ForecastToday v4_California Ridge 120109 and 200MW" xfId="28431" xr:uid="{00000000-0005-0000-0000-0000725F0000}"/>
    <cellStyle name="_ForecastToday v4_California Ridge 120109 and 200MW 2" xfId="28432" xr:uid="{00000000-0005-0000-0000-0000735F0000}"/>
    <cellStyle name="_ForecastToday v4_California Ridge_042909_Grant and TE_99M_as bid" xfId="28433" xr:uid="{00000000-0005-0000-0000-0000745F0000}"/>
    <cellStyle name="_ForecastToday v4_California Ridge_042909_Grant and TE_99M_as bid 2" xfId="28434" xr:uid="{00000000-0005-0000-0000-0000755F0000}"/>
    <cellStyle name="_ForecastToday v4_California Ridge_042909_Grant and TE_99Mw" xfId="28435" xr:uid="{00000000-0005-0000-0000-0000765F0000}"/>
    <cellStyle name="_ForecastToday v4_California Ridge_042909_Grant and TE_99Mw 2" xfId="28436" xr:uid="{00000000-0005-0000-0000-0000775F0000}"/>
    <cellStyle name="_ForecastToday v4_Copy of NEW Levered GRIIIII_03312009_MCF v2" xfId="28437" xr:uid="{00000000-0005-0000-0000-0000785F0000}"/>
    <cellStyle name="_ForecastToday v4_Copy of NEW Levered GRIIIII_03312009_MCF v2 2" xfId="28438" xr:uid="{00000000-0005-0000-0000-0000795F0000}"/>
    <cellStyle name="_ForecastToday v4_Copy of NEW Levered GRIIIII_03312009_MCF v2_BeechR Pivot Table 12.2.09" xfId="28439" xr:uid="{00000000-0005-0000-0000-00007A5F0000}"/>
    <cellStyle name="_ForecastToday v4_Copy of NEW Levered GRIIIII_03312009_MCF v2_BeechR Pivot Table 12.2.09 2" xfId="28440" xr:uid="{00000000-0005-0000-0000-00007B5F0000}"/>
    <cellStyle name="_ForecastToday v4_Copy of Vento III v27i P50 1st" xfId="28441" xr:uid="{00000000-0005-0000-0000-00007C5F0000}"/>
    <cellStyle name="_ForecastToday v4_G&amp;A_reports" xfId="28442" xr:uid="{00000000-0005-0000-0000-00007D5F0000}"/>
    <cellStyle name="_ForecastToday v4_GRE 03252009_tpm_tables" xfId="28443" xr:uid="{00000000-0005-0000-0000-00007E5F0000}"/>
    <cellStyle name="_ForecastToday v4_GRE 03252009_tpm_tables 2" xfId="28444" xr:uid="{00000000-0005-0000-0000-00007F5F0000}"/>
    <cellStyle name="_ForecastToday v4_GRE 03252009_tpm_tables_BeechR Pivot Table 12.2.09" xfId="28445" xr:uid="{00000000-0005-0000-0000-0000805F0000}"/>
    <cellStyle name="_ForecastToday v4_GRE 03252009_tpm_tables_BeechR Pivot Table 12.2.09 2" xfId="28446" xr:uid="{00000000-0005-0000-0000-0000815F0000}"/>
    <cellStyle name="_ForecastToday v4_Hardin Grant 08312009_300MW" xfId="28447" xr:uid="{00000000-0005-0000-0000-0000825F0000}"/>
    <cellStyle name="_ForecastToday v4_Hardin Grant 08312009_300MW 2" xfId="28448" xr:uid="{00000000-0005-0000-0000-0000835F0000}"/>
    <cellStyle name="_ForecastToday v4_Inputs-General" xfId="28449" xr:uid="{00000000-0005-0000-0000-0000845F0000}"/>
    <cellStyle name="_ForecastToday v4_Inputs-General 2" xfId="28450" xr:uid="{00000000-0005-0000-0000-0000855F0000}"/>
    <cellStyle name="_ForecastToday v4_Invenergy Model -- 9-5-08 base" xfId="28451" xr:uid="{00000000-0005-0000-0000-0000865F0000}"/>
    <cellStyle name="_ForecastToday v4_Invenergy Model -- 9-5-08 base 2" xfId="28452" xr:uid="{00000000-0005-0000-0000-0000875F0000}"/>
    <cellStyle name="_ForecastToday v4_IWNA 3-Pack ECCA Sheldon Funding 03202009" xfId="28453" xr:uid="{00000000-0005-0000-0000-0000885F0000}"/>
    <cellStyle name="_ForecastToday v4_IWNA 3-Pack ECCA Sheldon Funding 03202009 2" xfId="28454" xr:uid="{00000000-0005-0000-0000-0000895F0000}"/>
    <cellStyle name="_ForecastToday v4_IWNA Ptfl v2 10yr 7.25% $320 upfront 99% hedge loss P50" xfId="28455" xr:uid="{00000000-0005-0000-0000-00008A5F0000}"/>
    <cellStyle name="_ForecastToday v4_IWNA Ptfl v2 10yr 7.25% $320 upfront 99% hedge loss P50 2" xfId="28456" xr:uid="{00000000-0005-0000-0000-00008B5F0000}"/>
    <cellStyle name="_ForecastToday v4_IWNA v1 10yr 7.25% $290 upfront no bonus 42% 2009 tax realloc P50" xfId="28457" xr:uid="{00000000-0005-0000-0000-00008C5F0000}"/>
    <cellStyle name="_ForecastToday v4_IWNA v1 10yr 7.25% $290 upfront no bonus 42% 2009 tax realloc P50 2" xfId="28458" xr:uid="{00000000-0005-0000-0000-00008D5F0000}"/>
    <cellStyle name="_ForecastToday v4_IWNA v1 10yr 7.25% $290 upfront no bonus 42% 2009 tax realloc P50_2008 IWNA JPM TE Model 11032008 (ERISA Dep &amp; Full Haircuts)_275M" xfId="28459" xr:uid="{00000000-0005-0000-0000-00008E5F0000}"/>
    <cellStyle name="_ForecastToday v4_IWNA v1 10yr 7.25% $290 upfront no bonus 42% 2009 tax realloc P50_2008 IWNA JPM TE Model 11032008 (ERISA Dep &amp; Full Haircuts)_275M 2" xfId="28460" xr:uid="{00000000-0005-0000-0000-00008F5F0000}"/>
    <cellStyle name="_ForecastToday v4_IWNA v1 10yr 7.25% $290 upfront no bonus 42% 2009 tax realloc P50_2008 IWNA v12 7.75% 53% TaxEx P50 (Invenergy)_10242008" xfId="28461" xr:uid="{00000000-0005-0000-0000-0000905F0000}"/>
    <cellStyle name="_ForecastToday v4_IWNA v1 10yr 7.25% $290 upfront no bonus 42% 2009 tax realloc P50_2008 IWNA v12 7.75% 53% TaxEx P50 (Invenergy)_10242008 2" xfId="28462" xr:uid="{00000000-0005-0000-0000-0000915F0000}"/>
    <cellStyle name="_ForecastToday v4_Ledge_0416_Grant and TE" xfId="28463" xr:uid="{00000000-0005-0000-0000-0000925F0000}"/>
    <cellStyle name="_ForecastToday v4_Ledge_0416_Grant and TE 2" xfId="28464" xr:uid="{00000000-0005-0000-0000-0000935F0000}"/>
    <cellStyle name="_ForecastToday v4_Levered Beech Ridge _100709" xfId="28465" xr:uid="{00000000-0005-0000-0000-0000945F0000}"/>
    <cellStyle name="_ForecastToday v4_Levered Beech Ridge _100709 2" xfId="28466" xr:uid="{00000000-0005-0000-0000-0000955F0000}"/>
    <cellStyle name="_ForecastToday v4_Levered Beech Ridge _100709_BeechR Pivot Table 12.2.09" xfId="28467" xr:uid="{00000000-0005-0000-0000-0000965F0000}"/>
    <cellStyle name="_ForecastToday v4_Levered Beech Ridge _100709_BeechR Pivot Table 12.2.09 2" xfId="28468" xr:uid="{00000000-0005-0000-0000-0000975F0000}"/>
    <cellStyle name="_ForecastToday v4_Levered Beech Ridge _102709" xfId="28469" xr:uid="{00000000-0005-0000-0000-0000985F0000}"/>
    <cellStyle name="_ForecastToday v4_Levered Beech Ridge _102709 2" xfId="28470" xr:uid="{00000000-0005-0000-0000-0000995F0000}"/>
    <cellStyle name="_ForecastToday v4_Levered Beech Ridge _102709_BeechR Pivot Table 12.2.09" xfId="28471" xr:uid="{00000000-0005-0000-0000-00009A5F0000}"/>
    <cellStyle name="_ForecastToday v4_Levered Beech Ridge _102709_BeechR Pivot Table 12.2.09 2" xfId="28472" xr:uid="{00000000-0005-0000-0000-00009B5F0000}"/>
    <cellStyle name="_ForecastToday v4_Levered Beech Ridge _110209" xfId="28473" xr:uid="{00000000-0005-0000-0000-00009C5F0000}"/>
    <cellStyle name="_ForecastToday v4_Levered Beech Ridge _110209 2" xfId="28474" xr:uid="{00000000-0005-0000-0000-00009D5F0000}"/>
    <cellStyle name="_ForecastToday v4_Levered Beech Ridge _110209_BeechR Pivot Table 12.2.09" xfId="28475" xr:uid="{00000000-0005-0000-0000-00009E5F0000}"/>
    <cellStyle name="_ForecastToday v4_Levered Beech Ridge _110209_BeechR Pivot Table 12.2.09 2" xfId="28476" xr:uid="{00000000-0005-0000-0000-00009F5F0000}"/>
    <cellStyle name="_ForecastToday v4_Levered Grand Ridge Exp 07082009_LIVE" xfId="28477" xr:uid="{00000000-0005-0000-0000-0000A05F0000}"/>
    <cellStyle name="_ForecastToday v4_Levered Grand Ridge Exp 07082009_LIVE 2" xfId="28478" xr:uid="{00000000-0005-0000-0000-0000A15F0000}"/>
    <cellStyle name="_ForecastToday v4_Levered Grand Ridge Exp 07082009_LIVE_BeechR Pivot Table 12.2.09" xfId="28479" xr:uid="{00000000-0005-0000-0000-0000A25F0000}"/>
    <cellStyle name="_ForecastToday v4_Levered Grand Ridge Exp 07082009_LIVE_BeechR Pivot Table 12.2.09 2" xfId="28480" xr:uid="{00000000-0005-0000-0000-0000A35F0000}"/>
    <cellStyle name="_ForecastToday v4_Levered Grand Ridge Exp_05042009" xfId="28481" xr:uid="{00000000-0005-0000-0000-0000A45F0000}"/>
    <cellStyle name="_ForecastToday v4_Levered Grand Ridge Exp_05042009 2" xfId="28482" xr:uid="{00000000-0005-0000-0000-0000A55F0000}"/>
    <cellStyle name="_ForecastToday v4_Levered Grand Ridge Exp_05042009_BeechR Pivot Table 12.2.09" xfId="28483" xr:uid="{00000000-0005-0000-0000-0000A65F0000}"/>
    <cellStyle name="_ForecastToday v4_Levered Grand Ridge Exp_05042009_BeechR Pivot Table 12.2.09 2" xfId="28484" xr:uid="{00000000-0005-0000-0000-0000A75F0000}"/>
    <cellStyle name="_ForecastToday v4_NEW GRII_III Debt_032509 v1 (2)" xfId="28485" xr:uid="{00000000-0005-0000-0000-0000A85F0000}"/>
    <cellStyle name="_ForecastToday v4_NEW GRII_III Debt_032509 v1 (2) 2" xfId="28486" xr:uid="{00000000-0005-0000-0000-0000A95F0000}"/>
    <cellStyle name="_ForecastToday v4_NEW GRII_III Debt_032509 v1 (2)_BeechR Pivot Table 12.2.09" xfId="28487" xr:uid="{00000000-0005-0000-0000-0000AA5F0000}"/>
    <cellStyle name="_ForecastToday v4_NEW GRII_III Debt_032509 v1 (2)_BeechR Pivot Table 12.2.09 2" xfId="28488" xr:uid="{00000000-0005-0000-0000-0000AB5F0000}"/>
    <cellStyle name="_ForecastToday v4_NEW Levered GRII&amp;III_04092009_MCF v1" xfId="28489" xr:uid="{00000000-0005-0000-0000-0000AC5F0000}"/>
    <cellStyle name="_ForecastToday v4_NEW Levered GRII&amp;III_04092009_MCF v1 2" xfId="28490" xr:uid="{00000000-0005-0000-0000-0000AD5F0000}"/>
    <cellStyle name="_ForecastToday v4_NEW Levered GRII&amp;III_04092009_MCF v1_BeechR Pivot Table 12.2.09" xfId="28491" xr:uid="{00000000-0005-0000-0000-0000AE5F0000}"/>
    <cellStyle name="_ForecastToday v4_NEW Levered GRII&amp;III_04092009_MCF v1_BeechR Pivot Table 12.2.09 2" xfId="28492" xr:uid="{00000000-0005-0000-0000-0000AF5F0000}"/>
    <cellStyle name="_ForecastToday v4_Oceana_142MW_Vesta1.8_101909" xfId="28493" xr:uid="{00000000-0005-0000-0000-0000B05F0000}"/>
    <cellStyle name="_ForecastToday v4_Oceana_142MW_Vesta1.8_101909 2" xfId="28494" xr:uid="{00000000-0005-0000-0000-0000B15F0000}"/>
    <cellStyle name="_ForecastToday v4_Raleigh Model (78MW) 09082009_V2" xfId="28495" xr:uid="{00000000-0005-0000-0000-0000B25F0000}"/>
    <cellStyle name="_ForecastToday v4_Raleigh Model (78MW) 09082009_V2 2" xfId="28496" xr:uid="{00000000-0005-0000-0000-0000B35F0000}"/>
    <cellStyle name="_ForecastToday v4_Raleigh Model (78MW) 09082009_V2_BeechR Pivot Table 12.2.09" xfId="28497" xr:uid="{00000000-0005-0000-0000-0000B45F0000}"/>
    <cellStyle name="_ForecastToday v4_Raleigh Model (78MW) 09082009_V2_BeechR Pivot Table 12.2.09 2" xfId="28498" xr:uid="{00000000-0005-0000-0000-0000B55F0000}"/>
    <cellStyle name="_ForecastToday v4_Sheet1" xfId="28499" xr:uid="{00000000-0005-0000-0000-0000B65F0000}"/>
    <cellStyle name="_ForecastToday v4_Sheet1 2" xfId="28500" xr:uid="{00000000-0005-0000-0000-0000B75F0000}"/>
    <cellStyle name="_ForecastToday v4_Sweden Hills 51MW_081809_AEP bid" xfId="28501" xr:uid="{00000000-0005-0000-0000-0000B85F0000}"/>
    <cellStyle name="_ForecastToday v4_Sweden Hills 51MW_081809_AEP bid 2" xfId="28502" xr:uid="{00000000-0005-0000-0000-0000B95F0000}"/>
    <cellStyle name="_ForecastToday v4_Tri-County Wind_042409_Grant and TE_as bid" xfId="28503" xr:uid="{00000000-0005-0000-0000-0000BA5F0000}"/>
    <cellStyle name="_ForecastToday v4_Tri-County Wind_042409_Grant and TE_as bid 2" xfId="28504" xr:uid="{00000000-0005-0000-0000-0000BB5F0000}"/>
    <cellStyle name="_ForecastToday v4_Tri-County Wind_101309_Grant and TE_200MW_1.6XLE" xfId="28505" xr:uid="{00000000-0005-0000-0000-0000BC5F0000}"/>
    <cellStyle name="_ForecastToday v4_Tri-County Wind_101309_Grant and TE_200MW_1.6XLE 2" xfId="28506" xr:uid="{00000000-0005-0000-0000-0000BD5F0000}"/>
    <cellStyle name="_ForecastToday v4_Tri-County Wind_101509_Grant and TE_200MW_1.6XLE" xfId="28507" xr:uid="{00000000-0005-0000-0000-0000BE5F0000}"/>
    <cellStyle name="_ForecastToday v4_Tri-County Wind_101509_Grant and TE_200MW_1.6XLE 2" xfId="28508" xr:uid="{00000000-0005-0000-0000-0000BF5F0000}"/>
    <cellStyle name="_ForecastToday v4_Turkey Track Completion Reserve Acct_11 10 08" xfId="28509" xr:uid="{00000000-0005-0000-0000-0000C05F0000}"/>
    <cellStyle name="_ForecastToday v4_Turkey Track Completion Reserve Acct_11 10 08 2" xfId="28510" xr:uid="{00000000-0005-0000-0000-0000C15F0000}"/>
    <cellStyle name="_ForecastToday v4_Unlev McAdoo &amp; GR Combined 10242008-funding v8" xfId="28511" xr:uid="{00000000-0005-0000-0000-0000C25F0000}"/>
    <cellStyle name="_ForecastToday v4_Unlev McAdoo &amp; GR Combined 10242008-funding v8 2" xfId="28512" xr:uid="{00000000-0005-0000-0000-0000C35F0000}"/>
    <cellStyle name="_ForecastToday v4_Unlev McAdoo &amp; GR Combined 10242008-funding v8_BeechR Pivot Table 12.2.09" xfId="28513" xr:uid="{00000000-0005-0000-0000-0000C45F0000}"/>
    <cellStyle name="_ForecastToday v4_Unlev McAdoo &amp; GR Combined 10242008-funding v8_BeechR Pivot Table 12.2.09 2" xfId="28514" xr:uid="{00000000-0005-0000-0000-0000C55F0000}"/>
    <cellStyle name="_ForecastToday v4_Unlev McAdoo &amp; GR Combined 10242008-funding v8_Sheet1" xfId="28515" xr:uid="{00000000-0005-0000-0000-0000C65F0000}"/>
    <cellStyle name="_ForecastToday v4_Unlev McAdoo &amp; GR Combined 10242008-funding v8_Sheet1 2" xfId="28516" xr:uid="{00000000-0005-0000-0000-0000C75F0000}"/>
    <cellStyle name="_ForecastToday v4_Unlevered_Beech_Ridge_100_5MW_021009_optimized NCF" xfId="28517" xr:uid="{00000000-0005-0000-0000-0000C85F0000}"/>
    <cellStyle name="_ForecastToday v4_Unlevered_Beech_Ridge_100_5MW_021009_optimized NCF 2" xfId="28518" xr:uid="{00000000-0005-0000-0000-0000C95F0000}"/>
    <cellStyle name="_ForecastToday v4_Vantage Cash FLow 100609" xfId="28519" xr:uid="{00000000-0005-0000-0000-0000CA5F0000}"/>
    <cellStyle name="_ForecastToday v4_Vantage Cash FLow 100609 2" xfId="28520" xr:uid="{00000000-0005-0000-0000-0000CB5F0000}"/>
    <cellStyle name="_ForecastToday v4_Vantage Model_PGE 15yr PPA_062409" xfId="28521" xr:uid="{00000000-0005-0000-0000-0000CC5F0000}"/>
    <cellStyle name="_ForecastToday v4_Vantage Model_PGE 15yr PPA_062409 2" xfId="28522" xr:uid="{00000000-0005-0000-0000-0000CD5F0000}"/>
    <cellStyle name="_ForecastToday v4_Vantage Model_PGE 15yr PPA_073009_JAR" xfId="28523" xr:uid="{00000000-0005-0000-0000-0000CE5F0000}"/>
    <cellStyle name="_ForecastToday v4_Vantage Model_PGE 15yr PPA_073009_JAR 2" xfId="28524" xr:uid="{00000000-0005-0000-0000-0000CF5F0000}"/>
    <cellStyle name="_ForecastToday v4_Vantage Model_PGE 15yr PPA_100909" xfId="28525" xr:uid="{00000000-0005-0000-0000-0000D05F0000}"/>
    <cellStyle name="_ForecastToday v4_Vantage Model_PGE 15yr PPA_100909 2" xfId="28526" xr:uid="{00000000-0005-0000-0000-0000D15F0000}"/>
    <cellStyle name="_ForecastToday v4_Vento III v17i (8.9% Haircut, 60% Tax)" xfId="28527" xr:uid="{00000000-0005-0000-0000-0000D25F0000}"/>
    <cellStyle name="_ForecastToday v4_Vento III v22i (Haircut, 6Y CF, 76% tax)" xfId="28528" xr:uid="{00000000-0005-0000-0000-0000D35F0000}"/>
    <cellStyle name="_ForecastToday v4_Vento III v28g Base" xfId="28529" xr:uid="{00000000-0005-0000-0000-0000D45F0000}"/>
    <cellStyle name="_ForecastToday v4_Vento III v28k JPMyyy" xfId="28530" xr:uid="{00000000-0005-0000-0000-0000D55F0000}"/>
    <cellStyle name="_ForecastToday v4_White Oak_67.5_150MW_110409_OUR CASE" xfId="28531" xr:uid="{00000000-0005-0000-0000-0000D65F0000}"/>
    <cellStyle name="_ForecastToday v4_White Oak_67.5_150MW_110409_OUR CASE 2" xfId="28532" xr:uid="{00000000-0005-0000-0000-0000D75F0000}"/>
    <cellStyle name="_Forney [P] BSWPS" xfId="28533" xr:uid="{00000000-0005-0000-0000-0000D85F0000}"/>
    <cellStyle name="_Forney [P] BSWPS 2" xfId="28534" xr:uid="{00000000-0005-0000-0000-0000D95F0000}"/>
    <cellStyle name="_Forney [P] BSWPS 2 2" xfId="28535" xr:uid="{00000000-0005-0000-0000-0000DA5F0000}"/>
    <cellStyle name="_Forney [P] BSWPS 3" xfId="28536" xr:uid="{00000000-0005-0000-0000-0000DB5F0000}"/>
    <cellStyle name="_Forney [P] BSWPS 3 2" xfId="28537" xr:uid="{00000000-0005-0000-0000-0000DC5F0000}"/>
    <cellStyle name="_Forney [P] BSWPS 4" xfId="28538" xr:uid="{00000000-0005-0000-0000-0000DD5F0000}"/>
    <cellStyle name="_Forney [P] BSWPS 4 2" xfId="28539" xr:uid="{00000000-0005-0000-0000-0000DE5F0000}"/>
    <cellStyle name="_Forney [P] BSWPS 4 3" xfId="28540" xr:uid="{00000000-0005-0000-0000-0000DF5F0000}"/>
    <cellStyle name="_Forney [P] BSWPS 5" xfId="28541" xr:uid="{00000000-0005-0000-0000-0000E05F0000}"/>
    <cellStyle name="_Forney [P] BSWPS 5 2" xfId="28542" xr:uid="{00000000-0005-0000-0000-0000E15F0000}"/>
    <cellStyle name="_Forney [P] BSWPS 6" xfId="28543" xr:uid="{00000000-0005-0000-0000-0000E25F0000}"/>
    <cellStyle name="_Forney [P] BSWPS_Cherokee 2010 - 2014 Budget Forecast" xfId="28544" xr:uid="{00000000-0005-0000-0000-0000E35F0000}"/>
    <cellStyle name="_Forney [P] BSWPS_Cimarron O&amp;M_05-24-2012" xfId="28545" xr:uid="{00000000-0005-0000-0000-0000E45F0000}"/>
    <cellStyle name="_Forney [P] BSWPS_Copy of South TX GenTie  0.8x Sale12-31-09 COD BASE CASEvBOD" xfId="28546" xr:uid="{00000000-0005-0000-0000-0000E55F0000}"/>
    <cellStyle name="_Forney [P] BSWPS_Genesis_Bridge_Tab" xfId="28547" xr:uid="{00000000-0005-0000-0000-0000E65F0000}"/>
    <cellStyle name="_Forney [P] BSWPS_Input" xfId="28548" xr:uid="{00000000-0005-0000-0000-0000E75F0000}"/>
    <cellStyle name="_Forney [P] BSWPS_Input 2" xfId="28549" xr:uid="{00000000-0005-0000-0000-0000E85F0000}"/>
    <cellStyle name="_Forney [P] BSWPS_Inputs" xfId="28550" xr:uid="{00000000-0005-0000-0000-0000E95F0000}"/>
    <cellStyle name="_Forney [P] BSWPS_Inputs 2" xfId="28551" xr:uid="{00000000-0005-0000-0000-0000EA5F0000}"/>
    <cellStyle name="_Forney [P] BSWPS_Majestic II 2013 - 2042 Property Tax Forecast est" xfId="28552" xr:uid="{00000000-0005-0000-0000-0000EB5F0000}"/>
    <cellStyle name="_Forney [P] BSWPS_McCoy 250 MW Yingli 280W T-0 NextEra PVO&amp;M Budget (NEW RAMP)_2010-12-10" xfId="28553" xr:uid="{00000000-0005-0000-0000-0000EC5F0000}"/>
    <cellStyle name="_Forney [P] BSWPS_McCoy 250 MW Yingli 280W T-0 NextEra PVO&amp;M Budget (NEW RAMP)_2010-12-6" xfId="28554" xr:uid="{00000000-0005-0000-0000-0000ED5F0000}"/>
    <cellStyle name="_Forney [P] BSWPS_Tax" xfId="28555" xr:uid="{00000000-0005-0000-0000-0000EE5F0000}"/>
    <cellStyle name="_Forney [P] BSWPS_ToD" xfId="28556" xr:uid="{00000000-0005-0000-0000-0000EF5F0000}"/>
    <cellStyle name="_Forney [P] BSWPS_ToD 2" xfId="28557" xr:uid="{00000000-0005-0000-0000-0000F05F0000}"/>
    <cellStyle name="_Forney [P] BSWPS_ToD 3" xfId="28558" xr:uid="{00000000-0005-0000-0000-0000F15F0000}"/>
    <cellStyle name="_Forney [P] BSWPS-MidC" xfId="28559" xr:uid="{00000000-0005-0000-0000-0000F25F0000}"/>
    <cellStyle name="_Forney [P] BSWPS-MidC 2" xfId="28560" xr:uid="{00000000-0005-0000-0000-0000F35F0000}"/>
    <cellStyle name="_Forney [P] BSWPS-MidC 2 2" xfId="28561" xr:uid="{00000000-0005-0000-0000-0000F45F0000}"/>
    <cellStyle name="_Forney [P] BSWPS-MidC 3" xfId="28562" xr:uid="{00000000-0005-0000-0000-0000F55F0000}"/>
    <cellStyle name="_Forney [P] BSWPS-MidC 3 2" xfId="28563" xr:uid="{00000000-0005-0000-0000-0000F65F0000}"/>
    <cellStyle name="_Forney [P] BSWPS-MidC 4" xfId="28564" xr:uid="{00000000-0005-0000-0000-0000F75F0000}"/>
    <cellStyle name="_Forney [P] BSWPS-MidC 4 2" xfId="28565" xr:uid="{00000000-0005-0000-0000-0000F85F0000}"/>
    <cellStyle name="_Forney [P] BSWPS-MidC 4 3" xfId="28566" xr:uid="{00000000-0005-0000-0000-0000F95F0000}"/>
    <cellStyle name="_Forney [P] BSWPS-MidC 5" xfId="28567" xr:uid="{00000000-0005-0000-0000-0000FA5F0000}"/>
    <cellStyle name="_Forney [P] BSWPS-MidC 5 2" xfId="28568" xr:uid="{00000000-0005-0000-0000-0000FB5F0000}"/>
    <cellStyle name="_Forney [P] BSWPS-MidC 6" xfId="28569" xr:uid="{00000000-0005-0000-0000-0000FC5F0000}"/>
    <cellStyle name="_Forney [P] BSWPS-MidC_Cherokee 2010 - 2014 Budget Forecast" xfId="28570" xr:uid="{00000000-0005-0000-0000-0000FD5F0000}"/>
    <cellStyle name="_Forney [P] BSWPS-MidC_Cimarron O&amp;M_05-24-2012" xfId="28571" xr:uid="{00000000-0005-0000-0000-0000FE5F0000}"/>
    <cellStyle name="_Forney [P] BSWPS-MidC_Copy of South TX GenTie  0.8x Sale12-31-09 COD BASE CASEvBOD" xfId="28572" xr:uid="{00000000-0005-0000-0000-0000FF5F0000}"/>
    <cellStyle name="_Forney [P] BSWPS-MidC_Genesis_Bridge_Tab" xfId="28573" xr:uid="{00000000-0005-0000-0000-000000600000}"/>
    <cellStyle name="_Forney [P] BSWPS-MidC_Input" xfId="28574" xr:uid="{00000000-0005-0000-0000-000001600000}"/>
    <cellStyle name="_Forney [P] BSWPS-MidC_Input 2" xfId="28575" xr:uid="{00000000-0005-0000-0000-000002600000}"/>
    <cellStyle name="_Forney [P] BSWPS-MidC_Inputs" xfId="28576" xr:uid="{00000000-0005-0000-0000-000003600000}"/>
    <cellStyle name="_Forney [P] BSWPS-MidC_Inputs 2" xfId="28577" xr:uid="{00000000-0005-0000-0000-000004600000}"/>
    <cellStyle name="_Forney [P] BSWPS-MidC_Majestic II 2013 - 2042 Property Tax Forecast est" xfId="28578" xr:uid="{00000000-0005-0000-0000-000005600000}"/>
    <cellStyle name="_Forney [P] BSWPS-MidC_McCoy 250 MW Yingli 280W T-0 NextEra PVO&amp;M Budget (NEW RAMP)_2010-12-10" xfId="28579" xr:uid="{00000000-0005-0000-0000-000006600000}"/>
    <cellStyle name="_Forney [P] BSWPS-MidC_McCoy 250 MW Yingli 280W T-0 NextEra PVO&amp;M Budget (NEW RAMP)_2010-12-6" xfId="28580" xr:uid="{00000000-0005-0000-0000-000007600000}"/>
    <cellStyle name="_Forney [P] BSWPS-MidC_Tax" xfId="28581" xr:uid="{00000000-0005-0000-0000-000008600000}"/>
    <cellStyle name="_Forney [P] BSWPS-MidC_ToD" xfId="28582" xr:uid="{00000000-0005-0000-0000-000009600000}"/>
    <cellStyle name="_Forney [P] BSWPS-MidC_ToD 2" xfId="28583" xr:uid="{00000000-0005-0000-0000-00000A600000}"/>
    <cellStyle name="_Forney [P] BSWPS-MidC_ToD 3" xfId="28584" xr:uid="{00000000-0005-0000-0000-00000B600000}"/>
    <cellStyle name="_Forney [P] BSWPS-MidC2" xfId="28585" xr:uid="{00000000-0005-0000-0000-00000C600000}"/>
    <cellStyle name="_Forney [P] BSWPS-MidC2 2" xfId="28586" xr:uid="{00000000-0005-0000-0000-00000D600000}"/>
    <cellStyle name="_Forney [P] BSWPS-MidC2_Cherokee 2010 - 2014 Budget Forecast" xfId="28587" xr:uid="{00000000-0005-0000-0000-00000E600000}"/>
    <cellStyle name="_Forney [P] BSWPS-Texok" xfId="28588" xr:uid="{00000000-0005-0000-0000-00000F600000}"/>
    <cellStyle name="_Forney [P] BSWPS-Texok 2" xfId="28589" xr:uid="{00000000-0005-0000-0000-000010600000}"/>
    <cellStyle name="_Forney [P] BSWPS-Texok_Cherokee 2010 - 2014 Budget Forecast" xfId="28590" xr:uid="{00000000-0005-0000-0000-000011600000}"/>
    <cellStyle name="_Forney [S] BSWPS-MidC" xfId="28591" xr:uid="{00000000-0005-0000-0000-000012600000}"/>
    <cellStyle name="_Forney [S] BSWPS-MidC 2" xfId="28592" xr:uid="{00000000-0005-0000-0000-000013600000}"/>
    <cellStyle name="_Forney [S] BSWPS-MidC_Cherokee 2010 - 2014 Budget Forecast" xfId="28593" xr:uid="{00000000-0005-0000-0000-000014600000}"/>
    <cellStyle name="_Forney 040805 Report 0" xfId="28594" xr:uid="{00000000-0005-0000-0000-000015600000}"/>
    <cellStyle name="_Forney 040805 Report 0 2" xfId="28595" xr:uid="{00000000-0005-0000-0000-000016600000}"/>
    <cellStyle name="_Forney 040805 Report 1" xfId="28596" xr:uid="{00000000-0005-0000-0000-000017600000}"/>
    <cellStyle name="_Forney 040805 Report 1 2" xfId="28597" xr:uid="{00000000-0005-0000-0000-000018600000}"/>
    <cellStyle name="_Forney 040920 Report 0" xfId="28598" xr:uid="{00000000-0005-0000-0000-000019600000}"/>
    <cellStyle name="_Forney 040920 Report 0 2" xfId="28599" xr:uid="{00000000-0005-0000-0000-00001A600000}"/>
    <cellStyle name="_Forney 2007 Income Analysis" xfId="28600" xr:uid="{00000000-0005-0000-0000-00001B600000}"/>
    <cellStyle name="_Forney 2008" xfId="28601" xr:uid="{00000000-0005-0000-0000-00001C600000}"/>
    <cellStyle name="_Forney 2008 2" xfId="28602" xr:uid="{00000000-0005-0000-0000-00001D600000}"/>
    <cellStyle name="_Forney 2008 Income Analysis" xfId="28603" xr:uid="{00000000-0005-0000-0000-00001E600000}"/>
    <cellStyle name="_Forney Data 060215-check" xfId="28604" xr:uid="{00000000-0005-0000-0000-00001F600000}"/>
    <cellStyle name="_Forney Data 060215-check 2" xfId="28605" xr:uid="{00000000-0005-0000-0000-000020600000}"/>
    <cellStyle name="_Forney Data 060215-check_Cherokee 2010 - 2014 Budget Forecast" xfId="28606" xr:uid="{00000000-0005-0000-0000-000021600000}"/>
    <cellStyle name="_Forney DCF 2006" xfId="28607" xr:uid="{00000000-0005-0000-0000-000022600000}"/>
    <cellStyle name="_Forney GATE PGD Rev5 0908 sjg" xfId="28608" xr:uid="{00000000-0005-0000-0000-000023600000}"/>
    <cellStyle name="_Forney GATE PGD Rev5 0908 sjg 2" xfId="28609" xr:uid="{00000000-0005-0000-0000-000024600000}"/>
    <cellStyle name="_Forney GATE PGD Rev5 0908 sjg 2 2" xfId="28610" xr:uid="{00000000-0005-0000-0000-000025600000}"/>
    <cellStyle name="_Forney GATE PGD Rev5 0908 sjg 3" xfId="28611" xr:uid="{00000000-0005-0000-0000-000026600000}"/>
    <cellStyle name="_Forney GATE PGD Rev7 0908 sjg" xfId="28612" xr:uid="{00000000-0005-0000-0000-000027600000}"/>
    <cellStyle name="_Forney GATE PGD Rev7 0908 sjg 2" xfId="28613" xr:uid="{00000000-0005-0000-0000-000028600000}"/>
    <cellStyle name="_Forney GATE PGD Rev7 0908 sjg 2 2" xfId="28614" xr:uid="{00000000-0005-0000-0000-000029600000}"/>
    <cellStyle name="_Forney GATE PGD Rev7 0908 sjg 3" xfId="28615" xr:uid="{00000000-0005-0000-0000-00002A600000}"/>
    <cellStyle name="_Forney MW vs Temp Calculator with HR Curves" xfId="28616" xr:uid="{00000000-0005-0000-0000-00002B600000}"/>
    <cellStyle name="_Forney[P] BSWPS" xfId="28617" xr:uid="{00000000-0005-0000-0000-00002C600000}"/>
    <cellStyle name="_Forney[P] BSWPS 2" xfId="28618" xr:uid="{00000000-0005-0000-0000-00002D600000}"/>
    <cellStyle name="_Forney[P] BSWPS 2 2" xfId="28619" xr:uid="{00000000-0005-0000-0000-00002E600000}"/>
    <cellStyle name="_Forney[P] BSWPS 3" xfId="28620" xr:uid="{00000000-0005-0000-0000-00002F600000}"/>
    <cellStyle name="_Forney[P] BSWPS 3 2" xfId="28621" xr:uid="{00000000-0005-0000-0000-000030600000}"/>
    <cellStyle name="_Forney[P] BSWPS 4" xfId="28622" xr:uid="{00000000-0005-0000-0000-000031600000}"/>
    <cellStyle name="_Forney[P] BSWPS 4 2" xfId="28623" xr:uid="{00000000-0005-0000-0000-000032600000}"/>
    <cellStyle name="_Forney[P] BSWPS 4 3" xfId="28624" xr:uid="{00000000-0005-0000-0000-000033600000}"/>
    <cellStyle name="_Forney[P] BSWPS 5" xfId="28625" xr:uid="{00000000-0005-0000-0000-000034600000}"/>
    <cellStyle name="_Forney[P] BSWPS 5 2" xfId="28626" xr:uid="{00000000-0005-0000-0000-000035600000}"/>
    <cellStyle name="_Forney[P] BSWPS 6" xfId="28627" xr:uid="{00000000-0005-0000-0000-000036600000}"/>
    <cellStyle name="_Forney[P] BSWPS_Cherokee 2010 - 2014 Budget Forecast" xfId="28628" xr:uid="{00000000-0005-0000-0000-000037600000}"/>
    <cellStyle name="_Forney[P] BSWPS_Cimarron O&amp;M_05-24-2012" xfId="28629" xr:uid="{00000000-0005-0000-0000-000038600000}"/>
    <cellStyle name="_Forney[P] BSWPS_Copy of South TX GenTie  0.8x Sale12-31-09 COD BASE CASEvBOD" xfId="28630" xr:uid="{00000000-0005-0000-0000-000039600000}"/>
    <cellStyle name="_Forney[P] BSWPS_Genesis_Bridge_Tab" xfId="28631" xr:uid="{00000000-0005-0000-0000-00003A600000}"/>
    <cellStyle name="_Forney[P] BSWPS_Input" xfId="28632" xr:uid="{00000000-0005-0000-0000-00003B600000}"/>
    <cellStyle name="_Forney[P] BSWPS_Input 2" xfId="28633" xr:uid="{00000000-0005-0000-0000-00003C600000}"/>
    <cellStyle name="_Forney[P] BSWPS_Inputs" xfId="28634" xr:uid="{00000000-0005-0000-0000-00003D600000}"/>
    <cellStyle name="_Forney[P] BSWPS_Inputs 2" xfId="28635" xr:uid="{00000000-0005-0000-0000-00003E600000}"/>
    <cellStyle name="_Forney[P] BSWPS_Majestic II 2013 - 2042 Property Tax Forecast est" xfId="28636" xr:uid="{00000000-0005-0000-0000-00003F600000}"/>
    <cellStyle name="_Forney[P] BSWPS_McCoy 250 MW Yingli 280W T-0 NextEra PVO&amp;M Budget (NEW RAMP)_2010-12-10" xfId="28637" xr:uid="{00000000-0005-0000-0000-000040600000}"/>
    <cellStyle name="_Forney[P] BSWPS_McCoy 250 MW Yingli 280W T-0 NextEra PVO&amp;M Budget (NEW RAMP)_2010-12-6" xfId="28638" xr:uid="{00000000-0005-0000-0000-000041600000}"/>
    <cellStyle name="_Forney[P] BSWPS_Tax" xfId="28639" xr:uid="{00000000-0005-0000-0000-000042600000}"/>
    <cellStyle name="_Forney[P] BSWPS_ToD" xfId="28640" xr:uid="{00000000-0005-0000-0000-000043600000}"/>
    <cellStyle name="_Forney[P] BSWPS_ToD 2" xfId="28641" xr:uid="{00000000-0005-0000-0000-000044600000}"/>
    <cellStyle name="_Forney[P] BSWPS_ToD 3" xfId="28642" xr:uid="{00000000-0005-0000-0000-000045600000}"/>
    <cellStyle name="_Forney[P] BSWPS-MidC" xfId="28643" xr:uid="{00000000-0005-0000-0000-000046600000}"/>
    <cellStyle name="_Forney[P] BSWPS-MidC 2" xfId="28644" xr:uid="{00000000-0005-0000-0000-000047600000}"/>
    <cellStyle name="_Forney[P] BSWPS-MidC 2 2" xfId="28645" xr:uid="{00000000-0005-0000-0000-000048600000}"/>
    <cellStyle name="_Forney[P] BSWPS-MidC 3" xfId="28646" xr:uid="{00000000-0005-0000-0000-000049600000}"/>
    <cellStyle name="_Forney[P] BSWPS-MidC 3 2" xfId="28647" xr:uid="{00000000-0005-0000-0000-00004A600000}"/>
    <cellStyle name="_Forney[P] BSWPS-MidC 4" xfId="28648" xr:uid="{00000000-0005-0000-0000-00004B600000}"/>
    <cellStyle name="_Forney[P] BSWPS-MidC 4 2" xfId="28649" xr:uid="{00000000-0005-0000-0000-00004C600000}"/>
    <cellStyle name="_Forney[P] BSWPS-MidC 4 3" xfId="28650" xr:uid="{00000000-0005-0000-0000-00004D600000}"/>
    <cellStyle name="_Forney[P] BSWPS-MidC 5" xfId="28651" xr:uid="{00000000-0005-0000-0000-00004E600000}"/>
    <cellStyle name="_Forney[P] BSWPS-MidC 5 2" xfId="28652" xr:uid="{00000000-0005-0000-0000-00004F600000}"/>
    <cellStyle name="_Forney[P] BSWPS-MidC 6" xfId="28653" xr:uid="{00000000-0005-0000-0000-000050600000}"/>
    <cellStyle name="_Forney[P] BSWPS-MidC_Cherokee 2010 - 2014 Budget Forecast" xfId="28654" xr:uid="{00000000-0005-0000-0000-000051600000}"/>
    <cellStyle name="_Forney[P] BSWPS-MidC_Cimarron O&amp;M_05-24-2012" xfId="28655" xr:uid="{00000000-0005-0000-0000-000052600000}"/>
    <cellStyle name="_Forney[P] BSWPS-MidC_Copy of South TX GenTie  0.8x Sale12-31-09 COD BASE CASEvBOD" xfId="28656" xr:uid="{00000000-0005-0000-0000-000053600000}"/>
    <cellStyle name="_Forney[P] BSWPS-MidC_Genesis_Bridge_Tab" xfId="28657" xr:uid="{00000000-0005-0000-0000-000054600000}"/>
    <cellStyle name="_Forney[P] BSWPS-MidC_Input" xfId="28658" xr:uid="{00000000-0005-0000-0000-000055600000}"/>
    <cellStyle name="_Forney[P] BSWPS-MidC_Input 2" xfId="28659" xr:uid="{00000000-0005-0000-0000-000056600000}"/>
    <cellStyle name="_Forney[P] BSWPS-MidC_Inputs" xfId="28660" xr:uid="{00000000-0005-0000-0000-000057600000}"/>
    <cellStyle name="_Forney[P] BSWPS-MidC_Inputs 2" xfId="28661" xr:uid="{00000000-0005-0000-0000-000058600000}"/>
    <cellStyle name="_Forney[P] BSWPS-MidC_Majestic II 2013 - 2042 Property Tax Forecast est" xfId="28662" xr:uid="{00000000-0005-0000-0000-000059600000}"/>
    <cellStyle name="_Forney[P] BSWPS-MidC_McCoy 250 MW Yingli 280W T-0 NextEra PVO&amp;M Budget (NEW RAMP)_2010-12-10" xfId="28663" xr:uid="{00000000-0005-0000-0000-00005A600000}"/>
    <cellStyle name="_Forney[P] BSWPS-MidC_McCoy 250 MW Yingli 280W T-0 NextEra PVO&amp;M Budget (NEW RAMP)_2010-12-6" xfId="28664" xr:uid="{00000000-0005-0000-0000-00005B600000}"/>
    <cellStyle name="_Forney[P] BSWPS-MidC_Tax" xfId="28665" xr:uid="{00000000-0005-0000-0000-00005C600000}"/>
    <cellStyle name="_Forney[P] BSWPS-MidC_ToD" xfId="28666" xr:uid="{00000000-0005-0000-0000-00005D600000}"/>
    <cellStyle name="_Forney[P] BSWPS-MidC_ToD 2" xfId="28667" xr:uid="{00000000-0005-0000-0000-00005E600000}"/>
    <cellStyle name="_Forney[P] BSWPS-MidC_ToD 3" xfId="28668" xr:uid="{00000000-0005-0000-0000-00005F600000}"/>
    <cellStyle name="_Forney[P] BSWPS-Texok" xfId="28669" xr:uid="{00000000-0005-0000-0000-000060600000}"/>
    <cellStyle name="_Forney[P] BSWPS-Texok 2" xfId="28670" xr:uid="{00000000-0005-0000-0000-000061600000}"/>
    <cellStyle name="_Forney[P] BSWPS-Texok 2 2" xfId="28671" xr:uid="{00000000-0005-0000-0000-000062600000}"/>
    <cellStyle name="_Forney[P] BSWPS-Texok 3" xfId="28672" xr:uid="{00000000-0005-0000-0000-000063600000}"/>
    <cellStyle name="_Forney[P] BSWPS-Texok 3 2" xfId="28673" xr:uid="{00000000-0005-0000-0000-000064600000}"/>
    <cellStyle name="_Forney[P] BSWPS-Texok 4" xfId="28674" xr:uid="{00000000-0005-0000-0000-000065600000}"/>
    <cellStyle name="_Forney[P] BSWPS-Texok 4 2" xfId="28675" xr:uid="{00000000-0005-0000-0000-000066600000}"/>
    <cellStyle name="_Forney[P] BSWPS-Texok 4 3" xfId="28676" xr:uid="{00000000-0005-0000-0000-000067600000}"/>
    <cellStyle name="_Forney[P] BSWPS-Texok 5" xfId="28677" xr:uid="{00000000-0005-0000-0000-000068600000}"/>
    <cellStyle name="_Forney[P] BSWPS-Texok 5 2" xfId="28678" xr:uid="{00000000-0005-0000-0000-000069600000}"/>
    <cellStyle name="_Forney[P] BSWPS-Texok 6" xfId="28679" xr:uid="{00000000-0005-0000-0000-00006A600000}"/>
    <cellStyle name="_Forney[P] BSWPS-Texok_Cherokee 2010 - 2014 Budget Forecast" xfId="28680" xr:uid="{00000000-0005-0000-0000-00006B600000}"/>
    <cellStyle name="_Forney[P] BSWPS-Texok_Cimarron O&amp;M_05-24-2012" xfId="28681" xr:uid="{00000000-0005-0000-0000-00006C600000}"/>
    <cellStyle name="_Forney[P] BSWPS-Texok_Copy of South TX GenTie  0.8x Sale12-31-09 COD BASE CASEvBOD" xfId="28682" xr:uid="{00000000-0005-0000-0000-00006D600000}"/>
    <cellStyle name="_Forney[P] BSWPS-Texok_Genesis_Bridge_Tab" xfId="28683" xr:uid="{00000000-0005-0000-0000-00006E600000}"/>
    <cellStyle name="_Forney[P] BSWPS-Texok_Input" xfId="28684" xr:uid="{00000000-0005-0000-0000-00006F600000}"/>
    <cellStyle name="_Forney[P] BSWPS-Texok_Input 2" xfId="28685" xr:uid="{00000000-0005-0000-0000-000070600000}"/>
    <cellStyle name="_Forney[P] BSWPS-Texok_Inputs" xfId="28686" xr:uid="{00000000-0005-0000-0000-000071600000}"/>
    <cellStyle name="_Forney[P] BSWPS-Texok_Inputs 2" xfId="28687" xr:uid="{00000000-0005-0000-0000-000072600000}"/>
    <cellStyle name="_Forney[P] BSWPS-Texok_Majestic II 2013 - 2042 Property Tax Forecast est" xfId="28688" xr:uid="{00000000-0005-0000-0000-000073600000}"/>
    <cellStyle name="_Forney[P] BSWPS-Texok_McCoy 250 MW Yingli 280W T-0 NextEra PVO&amp;M Budget (NEW RAMP)_2010-12-10" xfId="28689" xr:uid="{00000000-0005-0000-0000-000074600000}"/>
    <cellStyle name="_Forney[P] BSWPS-Texok_McCoy 250 MW Yingli 280W T-0 NextEra PVO&amp;M Budget (NEW RAMP)_2010-12-6" xfId="28690" xr:uid="{00000000-0005-0000-0000-000075600000}"/>
    <cellStyle name="_Forney[P] BSWPS-Texok_Tax" xfId="28691" xr:uid="{00000000-0005-0000-0000-000076600000}"/>
    <cellStyle name="_Forney[P] BSWPS-Texok_ToD" xfId="28692" xr:uid="{00000000-0005-0000-0000-000077600000}"/>
    <cellStyle name="_Forney[P] BSWPS-Texok_ToD 2" xfId="28693" xr:uid="{00000000-0005-0000-0000-000078600000}"/>
    <cellStyle name="_Forney[P] BSWPS-Texok_ToD 3" xfId="28694" xr:uid="{00000000-0005-0000-0000-000079600000}"/>
    <cellStyle name="_Forney[P] SWPS" xfId="28695" xr:uid="{00000000-0005-0000-0000-00007A600000}"/>
    <cellStyle name="_Forney[P] SWPS 2" xfId="28696" xr:uid="{00000000-0005-0000-0000-00007B600000}"/>
    <cellStyle name="_Forney[P] SWPS_Cherokee 2010 - 2014 Budget Forecast" xfId="28697" xr:uid="{00000000-0005-0000-0000-00007C600000}"/>
    <cellStyle name="_Forney[S] 2x16 N" xfId="28698" xr:uid="{00000000-0005-0000-0000-00007D600000}"/>
    <cellStyle name="_Forney[S] 2x16 N 2" xfId="28699" xr:uid="{00000000-0005-0000-0000-00007E600000}"/>
    <cellStyle name="_Forney[S] 2x16 N_Cherokee 2010 - 2014 Budget Forecast" xfId="28700" xr:uid="{00000000-0005-0000-0000-00007F600000}"/>
    <cellStyle name="_Forney[S] 7x8 N" xfId="28701" xr:uid="{00000000-0005-0000-0000-000080600000}"/>
    <cellStyle name="_Forney[S] 7x8 N 2" xfId="28702" xr:uid="{00000000-0005-0000-0000-000081600000}"/>
    <cellStyle name="_Forney[S] 7x8 N_Cherokee 2010 - 2014 Budget Forecast" xfId="28703" xr:uid="{00000000-0005-0000-0000-000082600000}"/>
    <cellStyle name="_Forney[S] BSWPS-Texok" xfId="28704" xr:uid="{00000000-0005-0000-0000-000083600000}"/>
    <cellStyle name="_Forney[S] BSWPS-Texok 2" xfId="28705" xr:uid="{00000000-0005-0000-0000-000084600000}"/>
    <cellStyle name="_Forney[S] BSWPS-Texok 2 2" xfId="28706" xr:uid="{00000000-0005-0000-0000-000085600000}"/>
    <cellStyle name="_Forney[S] BSWPS-Texok 3" xfId="28707" xr:uid="{00000000-0005-0000-0000-000086600000}"/>
    <cellStyle name="_Forney[S] BSWPS-Texok 3 2" xfId="28708" xr:uid="{00000000-0005-0000-0000-000087600000}"/>
    <cellStyle name="_Forney[S] BSWPS-Texok 4" xfId="28709" xr:uid="{00000000-0005-0000-0000-000088600000}"/>
    <cellStyle name="_Forney[S] BSWPS-Texok 4 2" xfId="28710" xr:uid="{00000000-0005-0000-0000-000089600000}"/>
    <cellStyle name="_Forney[S] BSWPS-Texok 4 3" xfId="28711" xr:uid="{00000000-0005-0000-0000-00008A600000}"/>
    <cellStyle name="_Forney[S] BSWPS-Texok 5" xfId="28712" xr:uid="{00000000-0005-0000-0000-00008B600000}"/>
    <cellStyle name="_Forney[S] BSWPS-Texok 5 2" xfId="28713" xr:uid="{00000000-0005-0000-0000-00008C600000}"/>
    <cellStyle name="_Forney[S] BSWPS-Texok 6" xfId="28714" xr:uid="{00000000-0005-0000-0000-00008D600000}"/>
    <cellStyle name="_Forney[S] BSWPS-Texok_Cherokee 2010 - 2014 Budget Forecast" xfId="28715" xr:uid="{00000000-0005-0000-0000-00008E600000}"/>
    <cellStyle name="_Forney[S] BSWPS-Texok_Cimarron O&amp;M_05-24-2012" xfId="28716" xr:uid="{00000000-0005-0000-0000-00008F600000}"/>
    <cellStyle name="_Forney[S] BSWPS-Texok_Copy of South TX GenTie  0.8x Sale12-31-09 COD BASE CASEvBOD" xfId="28717" xr:uid="{00000000-0005-0000-0000-000090600000}"/>
    <cellStyle name="_Forney[S] BSWPS-Texok_Genesis_Bridge_Tab" xfId="28718" xr:uid="{00000000-0005-0000-0000-000091600000}"/>
    <cellStyle name="_Forney[S] BSWPS-Texok_Input" xfId="28719" xr:uid="{00000000-0005-0000-0000-000092600000}"/>
    <cellStyle name="_Forney[S] BSWPS-Texok_Input 2" xfId="28720" xr:uid="{00000000-0005-0000-0000-000093600000}"/>
    <cellStyle name="_Forney[S] BSWPS-Texok_Inputs" xfId="28721" xr:uid="{00000000-0005-0000-0000-000094600000}"/>
    <cellStyle name="_Forney[S] BSWPS-Texok_Inputs 2" xfId="28722" xr:uid="{00000000-0005-0000-0000-000095600000}"/>
    <cellStyle name="_Forney[S] BSWPS-Texok_Majestic II 2013 - 2042 Property Tax Forecast est" xfId="28723" xr:uid="{00000000-0005-0000-0000-000096600000}"/>
    <cellStyle name="_Forney[S] BSWPS-Texok_McCoy 250 MW Yingli 280W T-0 NextEra PVO&amp;M Budget (NEW RAMP)_2010-12-10" xfId="28724" xr:uid="{00000000-0005-0000-0000-000097600000}"/>
    <cellStyle name="_Forney[S] BSWPS-Texok_McCoy 250 MW Yingli 280W T-0 NextEra PVO&amp;M Budget (NEW RAMP)_2010-12-6" xfId="28725" xr:uid="{00000000-0005-0000-0000-000098600000}"/>
    <cellStyle name="_Forney[S] BSWPS-Texok_Tax" xfId="28726" xr:uid="{00000000-0005-0000-0000-000099600000}"/>
    <cellStyle name="_Forney[S] BSWPS-Texok_ToD" xfId="28727" xr:uid="{00000000-0005-0000-0000-00009A600000}"/>
    <cellStyle name="_Forney[S] BSWPS-Texok_ToD 2" xfId="28728" xr:uid="{00000000-0005-0000-0000-00009B600000}"/>
    <cellStyle name="_Forney[S] BSWPS-Texok_ToD 3" xfId="28729" xr:uid="{00000000-0005-0000-0000-00009C600000}"/>
    <cellStyle name="_Forney-MidC[P] BSWPS" xfId="28730" xr:uid="{00000000-0005-0000-0000-00009D600000}"/>
    <cellStyle name="_Forney-MidC[P] BSWPS 2" xfId="28731" xr:uid="{00000000-0005-0000-0000-00009E600000}"/>
    <cellStyle name="_Forney-MidC[P] BSWPS 2 2" xfId="28732" xr:uid="{00000000-0005-0000-0000-00009F600000}"/>
    <cellStyle name="_Forney-MidC[P] BSWPS 3" xfId="28733" xr:uid="{00000000-0005-0000-0000-0000A0600000}"/>
    <cellStyle name="_Forney-MidC[P] BSWPS 3 2" xfId="28734" xr:uid="{00000000-0005-0000-0000-0000A1600000}"/>
    <cellStyle name="_Forney-MidC[P] BSWPS 4" xfId="28735" xr:uid="{00000000-0005-0000-0000-0000A2600000}"/>
    <cellStyle name="_Forney-MidC[P] BSWPS 4 2" xfId="28736" xr:uid="{00000000-0005-0000-0000-0000A3600000}"/>
    <cellStyle name="_Forney-MidC[P] BSWPS 4 3" xfId="28737" xr:uid="{00000000-0005-0000-0000-0000A4600000}"/>
    <cellStyle name="_Forney-MidC[P] BSWPS 5" xfId="28738" xr:uid="{00000000-0005-0000-0000-0000A5600000}"/>
    <cellStyle name="_Forney-MidC[P] BSWPS 5 2" xfId="28739" xr:uid="{00000000-0005-0000-0000-0000A6600000}"/>
    <cellStyle name="_Forney-MidC[P] BSWPS 6" xfId="28740" xr:uid="{00000000-0005-0000-0000-0000A7600000}"/>
    <cellStyle name="_Forney-MidC[P] BSWPS_Cherokee 2010 - 2014 Budget Forecast" xfId="28741" xr:uid="{00000000-0005-0000-0000-0000A8600000}"/>
    <cellStyle name="_Forney-MidC[P] BSWPS_Cimarron O&amp;M_05-24-2012" xfId="28742" xr:uid="{00000000-0005-0000-0000-0000A9600000}"/>
    <cellStyle name="_Forney-MidC[P] BSWPS_Copy of South TX GenTie  0.8x Sale12-31-09 COD BASE CASEvBOD" xfId="28743" xr:uid="{00000000-0005-0000-0000-0000AA600000}"/>
    <cellStyle name="_Forney-MidC[P] BSWPS_Genesis_Bridge_Tab" xfId="28744" xr:uid="{00000000-0005-0000-0000-0000AB600000}"/>
    <cellStyle name="_Forney-MidC[P] BSWPS_Input" xfId="28745" xr:uid="{00000000-0005-0000-0000-0000AC600000}"/>
    <cellStyle name="_Forney-MidC[P] BSWPS_Input 2" xfId="28746" xr:uid="{00000000-0005-0000-0000-0000AD600000}"/>
    <cellStyle name="_Forney-MidC[P] BSWPS_Inputs" xfId="28747" xr:uid="{00000000-0005-0000-0000-0000AE600000}"/>
    <cellStyle name="_Forney-MidC[P] BSWPS_Inputs 2" xfId="28748" xr:uid="{00000000-0005-0000-0000-0000AF600000}"/>
    <cellStyle name="_Forney-MidC[P] BSWPS_Majestic II 2013 - 2042 Property Tax Forecast est" xfId="28749" xr:uid="{00000000-0005-0000-0000-0000B0600000}"/>
    <cellStyle name="_Forney-MidC[P] BSWPS_McCoy 250 MW Yingli 280W T-0 NextEra PVO&amp;M Budget (NEW RAMP)_2010-12-10" xfId="28750" xr:uid="{00000000-0005-0000-0000-0000B1600000}"/>
    <cellStyle name="_Forney-MidC[P] BSWPS_McCoy 250 MW Yingli 280W T-0 NextEra PVO&amp;M Budget (NEW RAMP)_2010-12-6" xfId="28751" xr:uid="{00000000-0005-0000-0000-0000B2600000}"/>
    <cellStyle name="_Forney-MidC[P] BSWPS_Tax" xfId="28752" xr:uid="{00000000-0005-0000-0000-0000B3600000}"/>
    <cellStyle name="_Forney-MidC[P] BSWPS_ToD" xfId="28753" xr:uid="{00000000-0005-0000-0000-0000B4600000}"/>
    <cellStyle name="_Forney-MidC[P] BSWPS_ToD 2" xfId="28754" xr:uid="{00000000-0005-0000-0000-0000B5600000}"/>
    <cellStyle name="_Forney-MidC[P] BSWPS_ToD 3" xfId="28755" xr:uid="{00000000-0005-0000-0000-0000B6600000}"/>
    <cellStyle name="_Forney-MidC[S] BSWPS" xfId="28756" xr:uid="{00000000-0005-0000-0000-0000B7600000}"/>
    <cellStyle name="_Forney-MidC[S] BSWPS 2" xfId="28757" xr:uid="{00000000-0005-0000-0000-0000B8600000}"/>
    <cellStyle name="_Forney-MidC[S] BSWPS 2 2" xfId="28758" xr:uid="{00000000-0005-0000-0000-0000B9600000}"/>
    <cellStyle name="_Forney-MidC[S] BSWPS 3" xfId="28759" xr:uid="{00000000-0005-0000-0000-0000BA600000}"/>
    <cellStyle name="_Forney-MidC[S] BSWPS 3 2" xfId="28760" xr:uid="{00000000-0005-0000-0000-0000BB600000}"/>
    <cellStyle name="_Forney-MidC[S] BSWPS 4" xfId="28761" xr:uid="{00000000-0005-0000-0000-0000BC600000}"/>
    <cellStyle name="_Forney-MidC[S] BSWPS 4 2" xfId="28762" xr:uid="{00000000-0005-0000-0000-0000BD600000}"/>
    <cellStyle name="_Forney-MidC[S] BSWPS 4 3" xfId="28763" xr:uid="{00000000-0005-0000-0000-0000BE600000}"/>
    <cellStyle name="_Forney-MidC[S] BSWPS 5" xfId="28764" xr:uid="{00000000-0005-0000-0000-0000BF600000}"/>
    <cellStyle name="_Forney-MidC[S] BSWPS 5 2" xfId="28765" xr:uid="{00000000-0005-0000-0000-0000C0600000}"/>
    <cellStyle name="_Forney-MidC[S] BSWPS 6" xfId="28766" xr:uid="{00000000-0005-0000-0000-0000C1600000}"/>
    <cellStyle name="_Forney-MidC[S] BSWPS_Cherokee 2010 - 2014 Budget Forecast" xfId="28767" xr:uid="{00000000-0005-0000-0000-0000C2600000}"/>
    <cellStyle name="_Forney-MidC[S] BSWPS_Cimarron O&amp;M_05-24-2012" xfId="28768" xr:uid="{00000000-0005-0000-0000-0000C3600000}"/>
    <cellStyle name="_Forney-MidC[S] BSWPS_Copy of South TX GenTie  0.8x Sale12-31-09 COD BASE CASEvBOD" xfId="28769" xr:uid="{00000000-0005-0000-0000-0000C4600000}"/>
    <cellStyle name="_Forney-MidC[S] BSWPS_Genesis_Bridge_Tab" xfId="28770" xr:uid="{00000000-0005-0000-0000-0000C5600000}"/>
    <cellStyle name="_Forney-MidC[S] BSWPS_Input" xfId="28771" xr:uid="{00000000-0005-0000-0000-0000C6600000}"/>
    <cellStyle name="_Forney-MidC[S] BSWPS_Input 2" xfId="28772" xr:uid="{00000000-0005-0000-0000-0000C7600000}"/>
    <cellStyle name="_Forney-MidC[S] BSWPS_Inputs" xfId="28773" xr:uid="{00000000-0005-0000-0000-0000C8600000}"/>
    <cellStyle name="_Forney-MidC[S] BSWPS_Inputs 2" xfId="28774" xr:uid="{00000000-0005-0000-0000-0000C9600000}"/>
    <cellStyle name="_Forney-MidC[S] BSWPS_Majestic II 2013 - 2042 Property Tax Forecast est" xfId="28775" xr:uid="{00000000-0005-0000-0000-0000CA600000}"/>
    <cellStyle name="_Forney-MidC[S] BSWPS_McCoy 250 MW Yingli 280W T-0 NextEra PVO&amp;M Budget (NEW RAMP)_2010-12-10" xfId="28776" xr:uid="{00000000-0005-0000-0000-0000CB600000}"/>
    <cellStyle name="_Forney-MidC[S] BSWPS_McCoy 250 MW Yingli 280W T-0 NextEra PVO&amp;M Budget (NEW RAMP)_2010-12-6" xfId="28777" xr:uid="{00000000-0005-0000-0000-0000CC600000}"/>
    <cellStyle name="_Forney-MidC[S] BSWPS_Tax" xfId="28778" xr:uid="{00000000-0005-0000-0000-0000CD600000}"/>
    <cellStyle name="_Forney-MidC[S] BSWPS_ToD" xfId="28779" xr:uid="{00000000-0005-0000-0000-0000CE600000}"/>
    <cellStyle name="_Forney-MidC[S] BSWPS_ToD 2" xfId="28780" xr:uid="{00000000-0005-0000-0000-0000CF600000}"/>
    <cellStyle name="_Forney-MidC[S] BSWPS_ToD 3" xfId="28781" xr:uid="{00000000-0005-0000-0000-0000D0600000}"/>
    <cellStyle name="_Forney-Tex[P] BSWPS" xfId="28782" xr:uid="{00000000-0005-0000-0000-0000D1600000}"/>
    <cellStyle name="_Forney-Tex[P] BSWPS 2" xfId="28783" xr:uid="{00000000-0005-0000-0000-0000D2600000}"/>
    <cellStyle name="_Forney-Tex[P] BSWPS 2 2" xfId="28784" xr:uid="{00000000-0005-0000-0000-0000D3600000}"/>
    <cellStyle name="_Forney-Tex[P] BSWPS 3" xfId="28785" xr:uid="{00000000-0005-0000-0000-0000D4600000}"/>
    <cellStyle name="_Forney-Tex[P] BSWPS 3 2" xfId="28786" xr:uid="{00000000-0005-0000-0000-0000D5600000}"/>
    <cellStyle name="_Forney-Tex[P] BSWPS 4" xfId="28787" xr:uid="{00000000-0005-0000-0000-0000D6600000}"/>
    <cellStyle name="_Forney-Tex[P] BSWPS 4 2" xfId="28788" xr:uid="{00000000-0005-0000-0000-0000D7600000}"/>
    <cellStyle name="_Forney-Tex[P] BSWPS 4 3" xfId="28789" xr:uid="{00000000-0005-0000-0000-0000D8600000}"/>
    <cellStyle name="_Forney-Tex[P] BSWPS 5" xfId="28790" xr:uid="{00000000-0005-0000-0000-0000D9600000}"/>
    <cellStyle name="_Forney-Tex[P] BSWPS 5 2" xfId="28791" xr:uid="{00000000-0005-0000-0000-0000DA600000}"/>
    <cellStyle name="_Forney-Tex[P] BSWPS 6" xfId="28792" xr:uid="{00000000-0005-0000-0000-0000DB600000}"/>
    <cellStyle name="_Forney-Tex[P] BSWPS_Cherokee 2010 - 2014 Budget Forecast" xfId="28793" xr:uid="{00000000-0005-0000-0000-0000DC600000}"/>
    <cellStyle name="_Forney-Tex[P] BSWPS_Cimarron O&amp;M_05-24-2012" xfId="28794" xr:uid="{00000000-0005-0000-0000-0000DD600000}"/>
    <cellStyle name="_Forney-Tex[P] BSWPS_Copy of South TX GenTie  0.8x Sale12-31-09 COD BASE CASEvBOD" xfId="28795" xr:uid="{00000000-0005-0000-0000-0000DE600000}"/>
    <cellStyle name="_Forney-Tex[P] BSWPS_Genesis_Bridge_Tab" xfId="28796" xr:uid="{00000000-0005-0000-0000-0000DF600000}"/>
    <cellStyle name="_Forney-Tex[P] BSWPS_Input" xfId="28797" xr:uid="{00000000-0005-0000-0000-0000E0600000}"/>
    <cellStyle name="_Forney-Tex[P] BSWPS_Input 2" xfId="28798" xr:uid="{00000000-0005-0000-0000-0000E1600000}"/>
    <cellStyle name="_Forney-Tex[P] BSWPS_Inputs" xfId="28799" xr:uid="{00000000-0005-0000-0000-0000E2600000}"/>
    <cellStyle name="_Forney-Tex[P] BSWPS_Inputs 2" xfId="28800" xr:uid="{00000000-0005-0000-0000-0000E3600000}"/>
    <cellStyle name="_Forney-Tex[P] BSWPS_Majestic II 2013 - 2042 Property Tax Forecast est" xfId="28801" xr:uid="{00000000-0005-0000-0000-0000E4600000}"/>
    <cellStyle name="_Forney-Tex[P] BSWPS_McCoy 250 MW Yingli 280W T-0 NextEra PVO&amp;M Budget (NEW RAMP)_2010-12-10" xfId="28802" xr:uid="{00000000-0005-0000-0000-0000E5600000}"/>
    <cellStyle name="_Forney-Tex[P] BSWPS_McCoy 250 MW Yingli 280W T-0 NextEra PVO&amp;M Budget (NEW RAMP)_2010-12-6" xfId="28803" xr:uid="{00000000-0005-0000-0000-0000E6600000}"/>
    <cellStyle name="_Forney-Tex[P] BSWPS_Tax" xfId="28804" xr:uid="{00000000-0005-0000-0000-0000E7600000}"/>
    <cellStyle name="_Forney-Tex[P] BSWPS_ToD" xfId="28805" xr:uid="{00000000-0005-0000-0000-0000E8600000}"/>
    <cellStyle name="_Forney-Tex[P] BSWPS_ToD 2" xfId="28806" xr:uid="{00000000-0005-0000-0000-0000E9600000}"/>
    <cellStyle name="_Forney-Tex[P] BSWPS_ToD 3" xfId="28807" xr:uid="{00000000-0005-0000-0000-0000EA600000}"/>
    <cellStyle name="_Forney-Tex[S] BSWPS" xfId="28808" xr:uid="{00000000-0005-0000-0000-0000EB600000}"/>
    <cellStyle name="_Forney-Tex[S] BSWPS 2" xfId="28809" xr:uid="{00000000-0005-0000-0000-0000EC600000}"/>
    <cellStyle name="_Forney-Tex[S] BSWPS 2 2" xfId="28810" xr:uid="{00000000-0005-0000-0000-0000ED600000}"/>
    <cellStyle name="_Forney-Tex[S] BSWPS 3" xfId="28811" xr:uid="{00000000-0005-0000-0000-0000EE600000}"/>
    <cellStyle name="_Forney-Tex[S] BSWPS 3 2" xfId="28812" xr:uid="{00000000-0005-0000-0000-0000EF600000}"/>
    <cellStyle name="_Forney-Tex[S] BSWPS 4" xfId="28813" xr:uid="{00000000-0005-0000-0000-0000F0600000}"/>
    <cellStyle name="_Forney-Tex[S] BSWPS 4 2" xfId="28814" xr:uid="{00000000-0005-0000-0000-0000F1600000}"/>
    <cellStyle name="_Forney-Tex[S] BSWPS 4 3" xfId="28815" xr:uid="{00000000-0005-0000-0000-0000F2600000}"/>
    <cellStyle name="_Forney-Tex[S] BSWPS 5" xfId="28816" xr:uid="{00000000-0005-0000-0000-0000F3600000}"/>
    <cellStyle name="_Forney-Tex[S] BSWPS 5 2" xfId="28817" xr:uid="{00000000-0005-0000-0000-0000F4600000}"/>
    <cellStyle name="_Forney-Tex[S] BSWPS 6" xfId="28818" xr:uid="{00000000-0005-0000-0000-0000F5600000}"/>
    <cellStyle name="_Forney-Tex[S] BSWPS_Cherokee 2010 - 2014 Budget Forecast" xfId="28819" xr:uid="{00000000-0005-0000-0000-0000F6600000}"/>
    <cellStyle name="_Forney-Tex[S] BSWPS_Cimarron O&amp;M_05-24-2012" xfId="28820" xr:uid="{00000000-0005-0000-0000-0000F7600000}"/>
    <cellStyle name="_Forney-Tex[S] BSWPS_Copy of South TX GenTie  0.8x Sale12-31-09 COD BASE CASEvBOD" xfId="28821" xr:uid="{00000000-0005-0000-0000-0000F8600000}"/>
    <cellStyle name="_Forney-Tex[S] BSWPS_Genesis_Bridge_Tab" xfId="28822" xr:uid="{00000000-0005-0000-0000-0000F9600000}"/>
    <cellStyle name="_Forney-Tex[S] BSWPS_Input" xfId="28823" xr:uid="{00000000-0005-0000-0000-0000FA600000}"/>
    <cellStyle name="_Forney-Tex[S] BSWPS_Input 2" xfId="28824" xr:uid="{00000000-0005-0000-0000-0000FB600000}"/>
    <cellStyle name="_Forney-Tex[S] BSWPS_Inputs" xfId="28825" xr:uid="{00000000-0005-0000-0000-0000FC600000}"/>
    <cellStyle name="_Forney-Tex[S] BSWPS_Inputs 2" xfId="28826" xr:uid="{00000000-0005-0000-0000-0000FD600000}"/>
    <cellStyle name="_Forney-Tex[S] BSWPS_Majestic II 2013 - 2042 Property Tax Forecast est" xfId="28827" xr:uid="{00000000-0005-0000-0000-0000FE600000}"/>
    <cellStyle name="_Forney-Tex[S] BSWPS_McCoy 250 MW Yingli 280W T-0 NextEra PVO&amp;M Budget (NEW RAMP)_2010-12-10" xfId="28828" xr:uid="{00000000-0005-0000-0000-0000FF600000}"/>
    <cellStyle name="_Forney-Tex[S] BSWPS_McCoy 250 MW Yingli 280W T-0 NextEra PVO&amp;M Budget (NEW RAMP)_2010-12-6" xfId="28829" xr:uid="{00000000-0005-0000-0000-000000610000}"/>
    <cellStyle name="_Forney-Tex[S] BSWPS_Tax" xfId="28830" xr:uid="{00000000-0005-0000-0000-000001610000}"/>
    <cellStyle name="_Forney-Tex[S] BSWPS_ToD" xfId="28831" xr:uid="{00000000-0005-0000-0000-000002610000}"/>
    <cellStyle name="_Forney-Tex[S] BSWPS_ToD 2" xfId="28832" xr:uid="{00000000-0005-0000-0000-000003610000}"/>
    <cellStyle name="_Forney-Tex[S] BSWPS_ToD 3" xfId="28833" xr:uid="{00000000-0005-0000-0000-000004610000}"/>
    <cellStyle name="_FPL 2X1 501G 2011 Budget 25yr_11-01-07" xfId="28834" xr:uid="{00000000-0005-0000-0000-000005610000}"/>
    <cellStyle name="_FPL Group Financials" xfId="28835" xr:uid="{00000000-0005-0000-0000-000006610000}"/>
    <cellStyle name="_FPL Group Financials 2" xfId="28836" xr:uid="{00000000-0005-0000-0000-000007610000}"/>
    <cellStyle name="_FPL Group Financials 2 2" xfId="28837" xr:uid="{00000000-0005-0000-0000-000008610000}"/>
    <cellStyle name="_FPL Group Financials 3" xfId="28838" xr:uid="{00000000-0005-0000-0000-000009610000}"/>
    <cellStyle name="_FPL Group Financials 3 2" xfId="28839" xr:uid="{00000000-0005-0000-0000-00000A610000}"/>
    <cellStyle name="_FPL Group Financials 4" xfId="28840" xr:uid="{00000000-0005-0000-0000-00000B610000}"/>
    <cellStyle name="_FPL Group Financials 4 2" xfId="28841" xr:uid="{00000000-0005-0000-0000-00000C610000}"/>
    <cellStyle name="_FPL Group Financials 4 3" xfId="28842" xr:uid="{00000000-0005-0000-0000-00000D610000}"/>
    <cellStyle name="_FPL Group Financials 5" xfId="28843" xr:uid="{00000000-0005-0000-0000-00000E610000}"/>
    <cellStyle name="_FPL Group Financials 5 2" xfId="28844" xr:uid="{00000000-0005-0000-0000-00000F610000}"/>
    <cellStyle name="_FPL Group Financials 6" xfId="28845" xr:uid="{00000000-0005-0000-0000-000010610000}"/>
    <cellStyle name="_FPL Group Financials_AEP_PV_20100112" xfId="28846" xr:uid="{00000000-0005-0000-0000-000011610000}"/>
    <cellStyle name="_FPL Group Financials_August 2010 CWIP curves_NextEra" xfId="28847" xr:uid="{00000000-0005-0000-0000-000012610000}"/>
    <cellStyle name="_FPL Group Financials_August 2010 CWIP curves_NextEra 2" xfId="28848" xr:uid="{00000000-0005-0000-0000-000013610000}"/>
    <cellStyle name="_FPL Group Financials_August 2010 CWIP curves_NextEra_November 2010 Termosol CWIP Curves NEER Final" xfId="28849" xr:uid="{00000000-0005-0000-0000-000014610000}"/>
    <cellStyle name="_FPL Group Financials_August 2010 CWIP curves_NextEra_November 2010 Termosol CWIP Curves NEER Final 2" xfId="28850" xr:uid="{00000000-0005-0000-0000-000015610000}"/>
    <cellStyle name="_FPL Group Financials_BASIS ADJ" xfId="28851" xr:uid="{00000000-0005-0000-0000-000016610000}"/>
    <cellStyle name="_FPL Group Financials_BM Adjustments" xfId="28852" xr:uid="{00000000-0005-0000-0000-000017610000}"/>
    <cellStyle name="_FPL Group Financials_Budget Support 2012-09 2013-15 Benefit Programs v5 with NEER Barg Update" xfId="28853" xr:uid="{00000000-0005-0000-0000-000018610000}"/>
    <cellStyle name="_FPL Group Financials_Capacity_Factor_Monthly_Forecast_Through_2024 " xfId="28854" xr:uid="{00000000-0005-0000-0000-000019610000}"/>
    <cellStyle name="_FPL Group Financials_Capital Prov 1Q10" xfId="28855" xr:uid="{00000000-0005-0000-0000-00001A610000}"/>
    <cellStyle name="_FPL Group Financials_Capital Prov 1Q10 2" xfId="28856" xr:uid="{00000000-0005-0000-0000-00001B610000}"/>
    <cellStyle name="_FPL Group Financials_Capital Prov 1Q10_March_LTD_Premium" xfId="28857" xr:uid="{00000000-0005-0000-0000-00001C610000}"/>
    <cellStyle name="_FPL Group Financials_Capital Prov 1Q10_Nov Self Admin LTD Income Premium - CIGNA" xfId="28858" xr:uid="{00000000-0005-0000-0000-00001D610000}"/>
    <cellStyle name="_FPL Group Financials_Capital Prov 1Q10_Summary Unrounded" xfId="28859" xr:uid="{00000000-0005-0000-0000-00001E610000}"/>
    <cellStyle name="_FPL Group Financials_Consolidated Summary Living ProForma_2011_DRAFT" xfId="28860" xr:uid="{00000000-0005-0000-0000-00001F610000}"/>
    <cellStyle name="_FPL Group Financials_Consolidated Summary Living ProForma_2011_Paste Special" xfId="28861" xr:uid="{00000000-0005-0000-0000-000020610000}"/>
    <cellStyle name="_FPL Group Financials_Copy of South TX GenTie  0.8x Sale12-31-09 COD BASE CASEvBOD" xfId="28862" xr:uid="{00000000-0005-0000-0000-000021610000}"/>
    <cellStyle name="_FPL Group Financials_Copy of Wilton Expansion_Opcom_XLE_49.5MW_2-23-08_(Stimulus)" xfId="28863" xr:uid="{00000000-0005-0000-0000-000022610000}"/>
    <cellStyle name="_FPL Group Financials_CWIP Termosol 1" xfId="28864" xr:uid="{00000000-0005-0000-0000-000023610000}"/>
    <cellStyle name="_FPL Group Financials_CWIP Termosol 1 2" xfId="28865" xr:uid="{00000000-0005-0000-0000-000024610000}"/>
    <cellStyle name="_FPL Group Financials_CWIP Termosol 2" xfId="28866" xr:uid="{00000000-0005-0000-0000-000025610000}"/>
    <cellStyle name="_FPL Group Financials_CWIP Termosol 2 2" xfId="28867" xr:uid="{00000000-0005-0000-0000-000026610000}"/>
    <cellStyle name="_FPL Group Financials_Day County" xfId="28868" xr:uid="{00000000-0005-0000-0000-000027610000}"/>
    <cellStyle name="_FPL Group Financials_Distribution Date Calc" xfId="28869" xr:uid="{00000000-0005-0000-0000-000028610000}"/>
    <cellStyle name="_FPL Group Financials_FAS 106 subsidy 2010" xfId="28870" xr:uid="{00000000-0005-0000-0000-000029610000}"/>
    <cellStyle name="_FPL Group Financials_FAS 106 subsidy 2010 2" xfId="28871" xr:uid="{00000000-0005-0000-0000-00002A610000}"/>
    <cellStyle name="_FPL Group Financials_FAS 106 subsidy 2010_March_LTD_Premium" xfId="28872" xr:uid="{00000000-0005-0000-0000-00002B610000}"/>
    <cellStyle name="_FPL Group Financials_FAS 106 subsidy 2010_Nov Self Admin LTD Income Premium - CIGNA" xfId="28873" xr:uid="{00000000-0005-0000-0000-00002C610000}"/>
    <cellStyle name="_FPL Group Financials_FAS 106 subsidy 2010_Summary Unrounded" xfId="28874" xr:uid="{00000000-0005-0000-0000-00002D610000}"/>
    <cellStyle name="_FPL Group Financials_Fees" xfId="28875" xr:uid="{00000000-0005-0000-0000-00002E610000}"/>
    <cellStyle name="_FPL Group Financials_FinSum" xfId="28876" xr:uid="{00000000-0005-0000-0000-00002F610000}"/>
    <cellStyle name="_FPL Group Financials_FinSum 2" xfId="28877" xr:uid="{00000000-0005-0000-0000-000030610000}"/>
    <cellStyle name="_FPL Group Financials_FinSum 2 2" xfId="28878" xr:uid="{00000000-0005-0000-0000-000031610000}"/>
    <cellStyle name="_FPL Group Financials_FinSum 3" xfId="28879" xr:uid="{00000000-0005-0000-0000-000032610000}"/>
    <cellStyle name="_FPL Group Financials_FinSum 4" xfId="28880" xr:uid="{00000000-0005-0000-0000-000033610000}"/>
    <cellStyle name="_FPL Group Financials_FinSum 4 2" xfId="28881" xr:uid="{00000000-0005-0000-0000-000034610000}"/>
    <cellStyle name="_FPL Group Financials_FinSum 4 3" xfId="28882" xr:uid="{00000000-0005-0000-0000-000035610000}"/>
    <cellStyle name="_FPL Group Financials_FinSum_Genesis_Bridge_Tab" xfId="28883" xr:uid="{00000000-0005-0000-0000-000036610000}"/>
    <cellStyle name="_FPL Group Financials_FinSum_ToD" xfId="28884" xr:uid="{00000000-0005-0000-0000-000037610000}"/>
    <cellStyle name="_FPL Group Financials_FinSum_ToD 2" xfId="28885" xr:uid="{00000000-0005-0000-0000-000038610000}"/>
    <cellStyle name="_FPL Group Financials_FinSum_ToD 3" xfId="28886" xr:uid="{00000000-0005-0000-0000-000039610000}"/>
    <cellStyle name="_FPL Group Financials_Genesis PGE 250MW_20081119A" xfId="28887" xr:uid="{00000000-0005-0000-0000-00003A610000}"/>
    <cellStyle name="_FPL Group Financials_Genesis_Bridge_Tab" xfId="28888" xr:uid="{00000000-0005-0000-0000-00003B610000}"/>
    <cellStyle name="_FPL Group Financials_HWBA UM NPV  IRR Analysis finance at cost share may 2011" xfId="28889" xr:uid="{00000000-0005-0000-0000-00003C610000}"/>
    <cellStyle name="_FPL Group Financials_Inputs" xfId="28890" xr:uid="{00000000-0005-0000-0000-00003D610000}"/>
    <cellStyle name="_FPL Group Financials_Inputs 2" xfId="28891" xr:uid="{00000000-0005-0000-0000-00003E610000}"/>
    <cellStyle name="_FPL Group Financials_Locked in Gross Margin" xfId="28892" xr:uid="{00000000-0005-0000-0000-00003F610000}"/>
    <cellStyle name="_FPL Group Financials_LPF 2011 Update - Contracted Thermal Assets - rev 09 27 2011" xfId="28893" xr:uid="{00000000-0005-0000-0000-000040610000}"/>
    <cellStyle name="_FPL Group Financials_LPF 2011 Update - Contracted Thermal Assets - rev 09 27 2011 (2)" xfId="28894" xr:uid="{00000000-0005-0000-0000-000041610000}"/>
    <cellStyle name="_FPL Group Financials_LPF 2011 Update - Merchant Thermal Assets - rev 09 27 2011 (2)" xfId="28895" xr:uid="{00000000-0005-0000-0000-000042610000}"/>
    <cellStyle name="_FPL Group Financials_LTD-FAS 112 Summary" xfId="28896" xr:uid="{00000000-0005-0000-0000-000043610000}"/>
    <cellStyle name="_FPL Group Financials_November 2010 CWIP Curves Genesis Final" xfId="28897" xr:uid="{00000000-0005-0000-0000-000044610000}"/>
    <cellStyle name="_FPL Group Financials_November 2010 CWIP Curves Genesis Final 2" xfId="28898" xr:uid="{00000000-0005-0000-0000-000045610000}"/>
    <cellStyle name="_FPL Group Financials_November 2010 CWIP Curves NEER Final" xfId="28899" xr:uid="{00000000-0005-0000-0000-000046610000}"/>
    <cellStyle name="_FPL Group Financials_November 2010 CWIP Curves NEER Final 2" xfId="28900" xr:uid="{00000000-0005-0000-0000-000047610000}"/>
    <cellStyle name="_FPL Group Financials_November 2010 Termosol CWIP Curves NEER Final" xfId="28901" xr:uid="{00000000-0005-0000-0000-000048610000}"/>
    <cellStyle name="_FPL Group Financials_November 2010 Termosol CWIP Curves NEER Final 2" xfId="28902" xr:uid="{00000000-0005-0000-0000-000049610000}"/>
    <cellStyle name="_FPL Group Financials_Paradise_PV_20100212" xfId="28903" xr:uid="{00000000-0005-0000-0000-00004A610000}"/>
    <cellStyle name="_FPL Group Financials_Pro Forma - Alamosa 100MW - rev 03.13.09" xfId="28904" xr:uid="{00000000-0005-0000-0000-00004B610000}"/>
    <cellStyle name="_FPL Group Financials_Pro Forma - Alamosa 100MW - rev 03.13.09 2" xfId="28905" xr:uid="{00000000-0005-0000-0000-00004C610000}"/>
    <cellStyle name="_FPL Group Financials_Pro Forma - Alamosa 100MW - rev 03.13.09 2 2" xfId="28906" xr:uid="{00000000-0005-0000-0000-00004D610000}"/>
    <cellStyle name="_FPL Group Financials_Pro Forma - Alamosa 100MW - rev 03.13.09 3" xfId="28907" xr:uid="{00000000-0005-0000-0000-00004E610000}"/>
    <cellStyle name="_FPL Group Financials_Pro Forma - Alamosa 100MW - rev 03.13.09 4" xfId="28908" xr:uid="{00000000-0005-0000-0000-00004F610000}"/>
    <cellStyle name="_FPL Group Financials_Pro Forma - Alamosa 100MW - rev 03.13.09 4 2" xfId="28909" xr:uid="{00000000-0005-0000-0000-000050610000}"/>
    <cellStyle name="_FPL Group Financials_Pro Forma - Alamosa 100MW - rev 03.13.09 4 3" xfId="28910" xr:uid="{00000000-0005-0000-0000-000051610000}"/>
    <cellStyle name="_FPL Group Financials_Pro Forma - Alamosa 100MW - rev 03.13.09_Genesis_Bridge_Tab" xfId="28911" xr:uid="{00000000-0005-0000-0000-000052610000}"/>
    <cellStyle name="_FPL Group Financials_Pro Forma - Alamosa 100MW - rev 03.13.09_ToD" xfId="28912" xr:uid="{00000000-0005-0000-0000-000053610000}"/>
    <cellStyle name="_FPL Group Financials_Pro Forma - Alamosa 100MW - rev 03.13.09_ToD 2" xfId="28913" xr:uid="{00000000-0005-0000-0000-000054610000}"/>
    <cellStyle name="_FPL Group Financials_Pro Forma - Alamosa 100MW - rev 03.13.09_ToD 3" xfId="28914" xr:uid="{00000000-0005-0000-0000-000055610000}"/>
    <cellStyle name="_FPL Group Financials_Project Finance Wilton Expansion" xfId="28915" xr:uid="{00000000-0005-0000-0000-000056610000}"/>
    <cellStyle name="_FPL Group Financials_Project Monitoring Paradise Solar revised_October 2010" xfId="28916" xr:uid="{00000000-0005-0000-0000-000057610000}"/>
    <cellStyle name="_FPL Group Financials_Project Monitoring Paradise Solar revised_October 2010 2" xfId="28917" xr:uid="{00000000-0005-0000-0000-000058610000}"/>
    <cellStyle name="_FPL Group Financials_Project Monitoring Paradise Solar revised_October 2010_November 2010 Termosol CWIP Curves NEER Final" xfId="28918" xr:uid="{00000000-0005-0000-0000-000059610000}"/>
    <cellStyle name="_FPL Group Financials_Project Monitoring Paradise Solar revised_October 2010_November 2010 Termosol CWIP Curves NEER Final 2" xfId="28919" xr:uid="{00000000-0005-0000-0000-00005A610000}"/>
    <cellStyle name="_FPL Group Financials_Scen" xfId="28920" xr:uid="{00000000-0005-0000-0000-00005B610000}"/>
    <cellStyle name="_FPL Group Financials_Scen 2" xfId="28921" xr:uid="{00000000-0005-0000-0000-00005C610000}"/>
    <cellStyle name="_FPL Group Financials_Scen 2 2" xfId="28922" xr:uid="{00000000-0005-0000-0000-00005D610000}"/>
    <cellStyle name="_FPL Group Financials_Scen 3" xfId="28923" xr:uid="{00000000-0005-0000-0000-00005E610000}"/>
    <cellStyle name="_FPL Group Financials_Scen 4" xfId="28924" xr:uid="{00000000-0005-0000-0000-00005F610000}"/>
    <cellStyle name="_FPL Group Financials_Scen 4 2" xfId="28925" xr:uid="{00000000-0005-0000-0000-000060610000}"/>
    <cellStyle name="_FPL Group Financials_Scen 4 3" xfId="28926" xr:uid="{00000000-0005-0000-0000-000061610000}"/>
    <cellStyle name="_FPL Group Financials_Scen_Genesis_Bridge_Tab" xfId="28927" xr:uid="{00000000-0005-0000-0000-000062610000}"/>
    <cellStyle name="_FPL Group Financials_Scen_ToD" xfId="28928" xr:uid="{00000000-0005-0000-0000-000063610000}"/>
    <cellStyle name="_FPL Group Financials_Scen_ToD 2" xfId="28929" xr:uid="{00000000-0005-0000-0000-000064610000}"/>
    <cellStyle name="_FPL Group Financials_Scen_ToD 3" xfId="28930" xr:uid="{00000000-0005-0000-0000-000065610000}"/>
    <cellStyle name="_FPL Group Financials_September 2010 CWIP curves_NextEra" xfId="28931" xr:uid="{00000000-0005-0000-0000-000066610000}"/>
    <cellStyle name="_FPL Group Financials_September 2010 CWIP curves_NextEra 2" xfId="28932" xr:uid="{00000000-0005-0000-0000-000067610000}"/>
    <cellStyle name="_FPL Group Financials_September 2010 CWIP curves_NextEra_November 2010 Termosol CWIP Curves NEER Final" xfId="28933" xr:uid="{00000000-0005-0000-0000-000068610000}"/>
    <cellStyle name="_FPL Group Financials_September 2010 CWIP curves_NextEra_November 2010 Termosol CWIP Curves NEER Final 2" xfId="28934" xr:uid="{00000000-0005-0000-0000-000069610000}"/>
    <cellStyle name="_FPL Group Financials_Solar - TOD Calculation Model - rev 04.16.09" xfId="28935" xr:uid="{00000000-0005-0000-0000-00006A610000}"/>
    <cellStyle name="_FPL Group Financials_Solar - TOD Calculation Model - rev 04.16.09 2" xfId="28936" xr:uid="{00000000-0005-0000-0000-00006B610000}"/>
    <cellStyle name="_FPL Group Financials_Solar - TOD Calculation Model - rev 04.16.09 2 2" xfId="28937" xr:uid="{00000000-0005-0000-0000-00006C610000}"/>
    <cellStyle name="_FPL Group Financials_Solar - TOD Calculation Model - rev 04.16.09 3" xfId="28938" xr:uid="{00000000-0005-0000-0000-00006D610000}"/>
    <cellStyle name="_FPL Group Financials_Solar - TOD Calculation Model - rev 04.16.09 4" xfId="28939" xr:uid="{00000000-0005-0000-0000-00006E610000}"/>
    <cellStyle name="_FPL Group Financials_Solar - TOD Calculation Model - rev 04.16.09 4 2" xfId="28940" xr:uid="{00000000-0005-0000-0000-00006F610000}"/>
    <cellStyle name="_FPL Group Financials_Solar - TOD Calculation Model - rev 04.16.09 4 3" xfId="28941" xr:uid="{00000000-0005-0000-0000-000070610000}"/>
    <cellStyle name="_FPL Group Financials_Solar - TOD Calculation Model - rev 04.16.09_Genesis_Bridge_Tab" xfId="28942" xr:uid="{00000000-0005-0000-0000-000071610000}"/>
    <cellStyle name="_FPL Group Financials_Solar - TOD Calculation Model - rev 04.16.09_ToD" xfId="28943" xr:uid="{00000000-0005-0000-0000-000072610000}"/>
    <cellStyle name="_FPL Group Financials_Solar - TOD Calculation Model - rev 04.16.09_ToD 2" xfId="28944" xr:uid="{00000000-0005-0000-0000-000073610000}"/>
    <cellStyle name="_FPL Group Financials_Solar - TOD Calculation Model - rev 04.16.09_ToD 3" xfId="28945" xr:uid="{00000000-0005-0000-0000-000074610000}"/>
    <cellStyle name="_FPL Group Financials_Solar_Model_ab" xfId="28946" xr:uid="{00000000-0005-0000-0000-000075610000}"/>
    <cellStyle name="_FPL Group Financials_Solar_Model_ab 2" xfId="28947" xr:uid="{00000000-0005-0000-0000-000076610000}"/>
    <cellStyle name="_FPL Group Financials_Solar_Model_ab 2 2" xfId="28948" xr:uid="{00000000-0005-0000-0000-000077610000}"/>
    <cellStyle name="_FPL Group Financials_Solar_Model_ab 3" xfId="28949" xr:uid="{00000000-0005-0000-0000-000078610000}"/>
    <cellStyle name="_FPL Group Financials_Solar_Model_ab 4" xfId="28950" xr:uid="{00000000-0005-0000-0000-000079610000}"/>
    <cellStyle name="_FPL Group Financials_Solar_Model_ab 4 2" xfId="28951" xr:uid="{00000000-0005-0000-0000-00007A610000}"/>
    <cellStyle name="_FPL Group Financials_Solar_Model_ab 4 3" xfId="28952" xr:uid="{00000000-0005-0000-0000-00007B610000}"/>
    <cellStyle name="_FPL Group Financials_Solar_Model_ab_Genesis_Bridge_Tab" xfId="28953" xr:uid="{00000000-0005-0000-0000-00007C610000}"/>
    <cellStyle name="_FPL Group Financials_Solar_Model_ab_ToD" xfId="28954" xr:uid="{00000000-0005-0000-0000-00007D610000}"/>
    <cellStyle name="_FPL Group Financials_Solar_Model_ab_ToD 2" xfId="28955" xr:uid="{00000000-0005-0000-0000-00007E610000}"/>
    <cellStyle name="_FPL Group Financials_Solar_Model_ab_ToD 3" xfId="28956" xr:uid="{00000000-0005-0000-0000-00007F610000}"/>
    <cellStyle name="_FPL Group Financials_Summerhaven CWIP curve Oct_2010" xfId="28957" xr:uid="{00000000-0005-0000-0000-000080610000}"/>
    <cellStyle name="_FPL Group Financials_Summerhaven CWIP curve Oct_2010 2" xfId="28958" xr:uid="{00000000-0005-0000-0000-000081610000}"/>
    <cellStyle name="_FPL Group Financials_Summerhaven CWIP curve Oct_2010_November 2010 Termosol CWIP Curves NEER Final" xfId="28959" xr:uid="{00000000-0005-0000-0000-000082610000}"/>
    <cellStyle name="_FPL Group Financials_Summerhaven CWIP curve Oct_2010_November 2010 Termosol CWIP Curves NEER Final 2" xfId="28960" xr:uid="{00000000-0005-0000-0000-000083610000}"/>
    <cellStyle name="_FPL Group Financials_Tax" xfId="28961" xr:uid="{00000000-0005-0000-0000-000084610000}"/>
    <cellStyle name="_FPL Group Financials_ToD" xfId="28962" xr:uid="{00000000-0005-0000-0000-000085610000}"/>
    <cellStyle name="_FPL Group Financials_ToD 2" xfId="28963" xr:uid="{00000000-0005-0000-0000-000086610000}"/>
    <cellStyle name="_FPL Group Financials_ToD 3" xfId="28964" xr:uid="{00000000-0005-0000-0000-000087610000}"/>
    <cellStyle name="_FPL Group Financials_tx financing revs" xfId="28965" xr:uid="{00000000-0005-0000-0000-000088610000}"/>
    <cellStyle name="_FPL Group Financials_WACC_Calc_Sheet" xfId="28966" xr:uid="{00000000-0005-0000-0000-000089610000}"/>
    <cellStyle name="_FPL Group Financials_WACC_Calc_Sheet 2" xfId="28967" xr:uid="{00000000-0005-0000-0000-00008A610000}"/>
    <cellStyle name="_FPL Group Financials_WACC_Calc_Sheet 2 2" xfId="28968" xr:uid="{00000000-0005-0000-0000-00008B610000}"/>
    <cellStyle name="_FPL Group Financials_WACC_Calc_Sheet 3" xfId="28969" xr:uid="{00000000-0005-0000-0000-00008C610000}"/>
    <cellStyle name="_FPL Group Financials_WACC_Calc_Sheet 4" xfId="28970" xr:uid="{00000000-0005-0000-0000-00008D610000}"/>
    <cellStyle name="_FPL Group Financials_WACC_Calc_Sheet 4 2" xfId="28971" xr:uid="{00000000-0005-0000-0000-00008E610000}"/>
    <cellStyle name="_FPL Group Financials_WACC_Calc_Sheet 4 3" xfId="28972" xr:uid="{00000000-0005-0000-0000-00008F610000}"/>
    <cellStyle name="_FPL Group Financials_WACC_Calc_Sheet_Genesis_Bridge_Tab" xfId="28973" xr:uid="{00000000-0005-0000-0000-000090610000}"/>
    <cellStyle name="_FPL Group Financials_WACC_Calc_Sheet_ToD" xfId="28974" xr:uid="{00000000-0005-0000-0000-000091610000}"/>
    <cellStyle name="_FPL Group Financials_WACC_Calc_Sheet_ToD 2" xfId="28975" xr:uid="{00000000-0005-0000-0000-000092610000}"/>
    <cellStyle name="_FPL Group Financials_WACC_Calc_Sheet_ToD 3" xfId="28976" xr:uid="{00000000-0005-0000-0000-000093610000}"/>
    <cellStyle name="_FPL Group Financials_Word_Outputs_2009_09_12" xfId="28977" xr:uid="{00000000-0005-0000-0000-000094610000}"/>
    <cellStyle name="_FPL Group TI &amp; PTC v12.04 r1 " xfId="28978" xr:uid="{00000000-0005-0000-0000-000095610000}"/>
    <cellStyle name="_FPL Group TI &amp; PTC v12.04 r1  2" xfId="28979" xr:uid="{00000000-0005-0000-0000-000096610000}"/>
    <cellStyle name="_FPL Group TI &amp; PTC v12.04 r1  2 2" xfId="28980" xr:uid="{00000000-0005-0000-0000-000097610000}"/>
    <cellStyle name="_FPL Group TI &amp; PTC v12.04 r1  3" xfId="28981" xr:uid="{00000000-0005-0000-0000-000098610000}"/>
    <cellStyle name="_FPL Group TI &amp; PTC v12.04 r1  3 2" xfId="28982" xr:uid="{00000000-0005-0000-0000-000099610000}"/>
    <cellStyle name="_FPL Group TI &amp; PTC v12.04 r1  4" xfId="28983" xr:uid="{00000000-0005-0000-0000-00009A610000}"/>
    <cellStyle name="_FPL Group TI &amp; PTC v12.04 r1  4 2" xfId="28984" xr:uid="{00000000-0005-0000-0000-00009B610000}"/>
    <cellStyle name="_FPL Group TI &amp; PTC v12.04 r1  4 3" xfId="28985" xr:uid="{00000000-0005-0000-0000-00009C610000}"/>
    <cellStyle name="_FPL Group TI &amp; PTC v12.04 r1  5" xfId="28986" xr:uid="{00000000-0005-0000-0000-00009D610000}"/>
    <cellStyle name="_FPL Group TI &amp; PTC v12.04 r1  5 2" xfId="28987" xr:uid="{00000000-0005-0000-0000-00009E610000}"/>
    <cellStyle name="_FPL Group TI &amp; PTC v12.04 r1  6" xfId="28988" xr:uid="{00000000-0005-0000-0000-00009F610000}"/>
    <cellStyle name="_FPL Group TI &amp; PTC v12.04 r1 _AEP_PV_20100112" xfId="28989" xr:uid="{00000000-0005-0000-0000-0000A0610000}"/>
    <cellStyle name="_FPL Group TI &amp; PTC v12.04 r1 _August 2010 CWIP curves_NextEra" xfId="28990" xr:uid="{00000000-0005-0000-0000-0000A1610000}"/>
    <cellStyle name="_FPL Group TI &amp; PTC v12.04 r1 _August 2010 CWIP curves_NextEra 2" xfId="28991" xr:uid="{00000000-0005-0000-0000-0000A2610000}"/>
    <cellStyle name="_FPL Group TI &amp; PTC v12.04 r1 _August 2010 CWIP curves_NextEra_November 2010 Termosol CWIP Curves NEER Final" xfId="28992" xr:uid="{00000000-0005-0000-0000-0000A3610000}"/>
    <cellStyle name="_FPL Group TI &amp; PTC v12.04 r1 _August 2010 CWIP curves_NextEra_November 2010 Termosol CWIP Curves NEER Final 2" xfId="28993" xr:uid="{00000000-0005-0000-0000-0000A4610000}"/>
    <cellStyle name="_FPL Group TI &amp; PTC v12.04 r1 _BASIS ADJ" xfId="28994" xr:uid="{00000000-0005-0000-0000-0000A5610000}"/>
    <cellStyle name="_FPL Group TI &amp; PTC v12.04 r1 _BM Adjustments" xfId="28995" xr:uid="{00000000-0005-0000-0000-0000A6610000}"/>
    <cellStyle name="_FPL Group TI &amp; PTC v12.04 r1 _Budget Support 2012-09 2013-15 Benefit Programs v5 with NEER Barg Update" xfId="28996" xr:uid="{00000000-0005-0000-0000-0000A7610000}"/>
    <cellStyle name="_FPL Group TI &amp; PTC v12.04 r1 _Capacity_Factor_Monthly_Forecast_Through_2024 " xfId="28997" xr:uid="{00000000-0005-0000-0000-0000A8610000}"/>
    <cellStyle name="_FPL Group TI &amp; PTC v12.04 r1 _Capital Prov 1Q10" xfId="28998" xr:uid="{00000000-0005-0000-0000-0000A9610000}"/>
    <cellStyle name="_FPL Group TI &amp; PTC v12.04 r1 _Capital Prov 1Q10 2" xfId="28999" xr:uid="{00000000-0005-0000-0000-0000AA610000}"/>
    <cellStyle name="_FPL Group TI &amp; PTC v12.04 r1 _Capital Prov 1Q10_March_LTD_Premium" xfId="29000" xr:uid="{00000000-0005-0000-0000-0000AB610000}"/>
    <cellStyle name="_FPL Group TI &amp; PTC v12.04 r1 _Capital Prov 1Q10_Nov Self Admin LTD Income Premium - CIGNA" xfId="29001" xr:uid="{00000000-0005-0000-0000-0000AC610000}"/>
    <cellStyle name="_FPL Group TI &amp; PTC v12.04 r1 _Capital Prov 1Q10_Summary Unrounded" xfId="29002" xr:uid="{00000000-0005-0000-0000-0000AD610000}"/>
    <cellStyle name="_FPL Group TI &amp; PTC v12.04 r1 _Consolidated Summary Living ProForma_2011_DRAFT" xfId="29003" xr:uid="{00000000-0005-0000-0000-0000AE610000}"/>
    <cellStyle name="_FPL Group TI &amp; PTC v12.04 r1 _Consolidated Summary Living ProForma_2011_Paste Special" xfId="29004" xr:uid="{00000000-0005-0000-0000-0000AF610000}"/>
    <cellStyle name="_FPL Group TI &amp; PTC v12.04 r1 _Copy of South TX GenTie  0.8x Sale12-31-09 COD BASE CASEvBOD" xfId="29005" xr:uid="{00000000-0005-0000-0000-0000B0610000}"/>
    <cellStyle name="_FPL Group TI &amp; PTC v12.04 r1 _Copy of Wilton Expansion_Opcom_XLE_49.5MW_2-23-08_(Stimulus)" xfId="29006" xr:uid="{00000000-0005-0000-0000-0000B1610000}"/>
    <cellStyle name="_FPL Group TI &amp; PTC v12.04 r1 _CWIP Termosol 1" xfId="29007" xr:uid="{00000000-0005-0000-0000-0000B2610000}"/>
    <cellStyle name="_FPL Group TI &amp; PTC v12.04 r1 _CWIP Termosol 1 2" xfId="29008" xr:uid="{00000000-0005-0000-0000-0000B3610000}"/>
    <cellStyle name="_FPL Group TI &amp; PTC v12.04 r1 _CWIP Termosol 2" xfId="29009" xr:uid="{00000000-0005-0000-0000-0000B4610000}"/>
    <cellStyle name="_FPL Group TI &amp; PTC v12.04 r1 _CWIP Termosol 2 2" xfId="29010" xr:uid="{00000000-0005-0000-0000-0000B5610000}"/>
    <cellStyle name="_FPL Group TI &amp; PTC v12.04 r1 _FAS 106 subsidy 2010" xfId="29011" xr:uid="{00000000-0005-0000-0000-0000B6610000}"/>
    <cellStyle name="_FPL Group TI &amp; PTC v12.04 r1 _FAS 106 subsidy 2010 2" xfId="29012" xr:uid="{00000000-0005-0000-0000-0000B7610000}"/>
    <cellStyle name="_FPL Group TI &amp; PTC v12.04 r1 _FAS 106 subsidy 2010_March_LTD_Premium" xfId="29013" xr:uid="{00000000-0005-0000-0000-0000B8610000}"/>
    <cellStyle name="_FPL Group TI &amp; PTC v12.04 r1 _FAS 106 subsidy 2010_Nov Self Admin LTD Income Premium - CIGNA" xfId="29014" xr:uid="{00000000-0005-0000-0000-0000B9610000}"/>
    <cellStyle name="_FPL Group TI &amp; PTC v12.04 r1 _FAS 106 subsidy 2010_Summary Unrounded" xfId="29015" xr:uid="{00000000-0005-0000-0000-0000BA610000}"/>
    <cellStyle name="_FPL Group TI &amp; PTC v12.04 r1 _Fees" xfId="29016" xr:uid="{00000000-0005-0000-0000-0000BB610000}"/>
    <cellStyle name="_FPL Group TI &amp; PTC v12.04 r1 _FinSum" xfId="29017" xr:uid="{00000000-0005-0000-0000-0000BC610000}"/>
    <cellStyle name="_FPL Group TI &amp; PTC v12.04 r1 _FinSum 2" xfId="29018" xr:uid="{00000000-0005-0000-0000-0000BD610000}"/>
    <cellStyle name="_FPL Group TI &amp; PTC v12.04 r1 _FinSum 2 2" xfId="29019" xr:uid="{00000000-0005-0000-0000-0000BE610000}"/>
    <cellStyle name="_FPL Group TI &amp; PTC v12.04 r1 _FinSum 3" xfId="29020" xr:uid="{00000000-0005-0000-0000-0000BF610000}"/>
    <cellStyle name="_FPL Group TI &amp; PTC v12.04 r1 _FinSum 4" xfId="29021" xr:uid="{00000000-0005-0000-0000-0000C0610000}"/>
    <cellStyle name="_FPL Group TI &amp; PTC v12.04 r1 _FinSum 4 2" xfId="29022" xr:uid="{00000000-0005-0000-0000-0000C1610000}"/>
    <cellStyle name="_FPL Group TI &amp; PTC v12.04 r1 _FinSum 4 3" xfId="29023" xr:uid="{00000000-0005-0000-0000-0000C2610000}"/>
    <cellStyle name="_FPL Group TI &amp; PTC v12.04 r1 _FinSum_Genesis_Bridge_Tab" xfId="29024" xr:uid="{00000000-0005-0000-0000-0000C3610000}"/>
    <cellStyle name="_FPL Group TI &amp; PTC v12.04 r1 _FinSum_ToD" xfId="29025" xr:uid="{00000000-0005-0000-0000-0000C4610000}"/>
    <cellStyle name="_FPL Group TI &amp; PTC v12.04 r1 _FinSum_ToD 2" xfId="29026" xr:uid="{00000000-0005-0000-0000-0000C5610000}"/>
    <cellStyle name="_FPL Group TI &amp; PTC v12.04 r1 _FinSum_ToD 3" xfId="29027" xr:uid="{00000000-0005-0000-0000-0000C6610000}"/>
    <cellStyle name="_FPL Group TI &amp; PTC v12.04 r1 _Genesis PGE 250MW_20081119A" xfId="29028" xr:uid="{00000000-0005-0000-0000-0000C7610000}"/>
    <cellStyle name="_FPL Group TI &amp; PTC v12.04 r1 _Genesis_Bridge_Tab" xfId="29029" xr:uid="{00000000-0005-0000-0000-0000C8610000}"/>
    <cellStyle name="_FPL Group TI &amp; PTC v12.04 r1 _HWBA UM NPV  IRR Analysis finance at cost share may 2011" xfId="29030" xr:uid="{00000000-0005-0000-0000-0000C9610000}"/>
    <cellStyle name="_FPL Group TI &amp; PTC v12.04 r1 _Inputs" xfId="29031" xr:uid="{00000000-0005-0000-0000-0000CA610000}"/>
    <cellStyle name="_FPL Group TI &amp; PTC v12.04 r1 _Inputs 2" xfId="29032" xr:uid="{00000000-0005-0000-0000-0000CB610000}"/>
    <cellStyle name="_FPL Group TI &amp; PTC v12.04 r1 _Locked in Gross Margin" xfId="29033" xr:uid="{00000000-0005-0000-0000-0000CC610000}"/>
    <cellStyle name="_FPL Group TI &amp; PTC v12.04 r1 _LTD-FAS 112 Summary" xfId="29034" xr:uid="{00000000-0005-0000-0000-0000CD610000}"/>
    <cellStyle name="_FPL Group TI &amp; PTC v12.04 r1 _November 2010 CWIP Curves Genesis Final" xfId="29035" xr:uid="{00000000-0005-0000-0000-0000CE610000}"/>
    <cellStyle name="_FPL Group TI &amp; PTC v12.04 r1 _November 2010 CWIP Curves Genesis Final 2" xfId="29036" xr:uid="{00000000-0005-0000-0000-0000CF610000}"/>
    <cellStyle name="_FPL Group TI &amp; PTC v12.04 r1 _November 2010 CWIP Curves NEER Final" xfId="29037" xr:uid="{00000000-0005-0000-0000-0000D0610000}"/>
    <cellStyle name="_FPL Group TI &amp; PTC v12.04 r1 _November 2010 CWIP Curves NEER Final 2" xfId="29038" xr:uid="{00000000-0005-0000-0000-0000D1610000}"/>
    <cellStyle name="_FPL Group TI &amp; PTC v12.04 r1 _November 2010 Termosol CWIP Curves NEER Final" xfId="29039" xr:uid="{00000000-0005-0000-0000-0000D2610000}"/>
    <cellStyle name="_FPL Group TI &amp; PTC v12.04 r1 _November 2010 Termosol CWIP Curves NEER Final 2" xfId="29040" xr:uid="{00000000-0005-0000-0000-0000D3610000}"/>
    <cellStyle name="_FPL Group TI &amp; PTC v12.04 r1 _Paradise_PV_20100212" xfId="29041" xr:uid="{00000000-0005-0000-0000-0000D4610000}"/>
    <cellStyle name="_FPL Group TI &amp; PTC v12.04 r1 _Pro Forma - Alamosa 100MW - rev 03.13.09" xfId="29042" xr:uid="{00000000-0005-0000-0000-0000D5610000}"/>
    <cellStyle name="_FPL Group TI &amp; PTC v12.04 r1 _Pro Forma - Alamosa 100MW - rev 03.13.09 2" xfId="29043" xr:uid="{00000000-0005-0000-0000-0000D6610000}"/>
    <cellStyle name="_FPL Group TI &amp; PTC v12.04 r1 _Pro Forma - Alamosa 100MW - rev 03.13.09 2 2" xfId="29044" xr:uid="{00000000-0005-0000-0000-0000D7610000}"/>
    <cellStyle name="_FPL Group TI &amp; PTC v12.04 r1 _Pro Forma - Alamosa 100MW - rev 03.13.09 3" xfId="29045" xr:uid="{00000000-0005-0000-0000-0000D8610000}"/>
    <cellStyle name="_FPL Group TI &amp; PTC v12.04 r1 _Pro Forma - Alamosa 100MW - rev 03.13.09 4" xfId="29046" xr:uid="{00000000-0005-0000-0000-0000D9610000}"/>
    <cellStyle name="_FPL Group TI &amp; PTC v12.04 r1 _Pro Forma - Alamosa 100MW - rev 03.13.09 4 2" xfId="29047" xr:uid="{00000000-0005-0000-0000-0000DA610000}"/>
    <cellStyle name="_FPL Group TI &amp; PTC v12.04 r1 _Pro Forma - Alamosa 100MW - rev 03.13.09 4 3" xfId="29048" xr:uid="{00000000-0005-0000-0000-0000DB610000}"/>
    <cellStyle name="_FPL Group TI &amp; PTC v12.04 r1 _Pro Forma - Alamosa 100MW - rev 03.13.09_Genesis_Bridge_Tab" xfId="29049" xr:uid="{00000000-0005-0000-0000-0000DC610000}"/>
    <cellStyle name="_FPL Group TI &amp; PTC v12.04 r1 _Pro Forma - Alamosa 100MW - rev 03.13.09_ToD" xfId="29050" xr:uid="{00000000-0005-0000-0000-0000DD610000}"/>
    <cellStyle name="_FPL Group TI &amp; PTC v12.04 r1 _Pro Forma - Alamosa 100MW - rev 03.13.09_ToD 2" xfId="29051" xr:uid="{00000000-0005-0000-0000-0000DE610000}"/>
    <cellStyle name="_FPL Group TI &amp; PTC v12.04 r1 _Pro Forma - Alamosa 100MW - rev 03.13.09_ToD 3" xfId="29052" xr:uid="{00000000-0005-0000-0000-0000DF610000}"/>
    <cellStyle name="_FPL Group TI &amp; PTC v12.04 r1 _Project Finance Wilton Expansion" xfId="29053" xr:uid="{00000000-0005-0000-0000-0000E0610000}"/>
    <cellStyle name="_FPL Group TI &amp; PTC v12.04 r1 _Project Monitoring Paradise Solar revised_October 2010" xfId="29054" xr:uid="{00000000-0005-0000-0000-0000E1610000}"/>
    <cellStyle name="_FPL Group TI &amp; PTC v12.04 r1 _Project Monitoring Paradise Solar revised_October 2010 2" xfId="29055" xr:uid="{00000000-0005-0000-0000-0000E2610000}"/>
    <cellStyle name="_FPL Group TI &amp; PTC v12.04 r1 _Project Monitoring Paradise Solar revised_October 2010_November 2010 Termosol CWIP Curves NEER Final" xfId="29056" xr:uid="{00000000-0005-0000-0000-0000E3610000}"/>
    <cellStyle name="_FPL Group TI &amp; PTC v12.04 r1 _Project Monitoring Paradise Solar revised_October 2010_November 2010 Termosol CWIP Curves NEER Final 2" xfId="29057" xr:uid="{00000000-0005-0000-0000-0000E4610000}"/>
    <cellStyle name="_FPL Group TI &amp; PTC v12.04 r1 _Scen" xfId="29058" xr:uid="{00000000-0005-0000-0000-0000E5610000}"/>
    <cellStyle name="_FPL Group TI &amp; PTC v12.04 r1 _Scen 2" xfId="29059" xr:uid="{00000000-0005-0000-0000-0000E6610000}"/>
    <cellStyle name="_FPL Group TI &amp; PTC v12.04 r1 _Scen 2 2" xfId="29060" xr:uid="{00000000-0005-0000-0000-0000E7610000}"/>
    <cellStyle name="_FPL Group TI &amp; PTC v12.04 r1 _Scen 3" xfId="29061" xr:uid="{00000000-0005-0000-0000-0000E8610000}"/>
    <cellStyle name="_FPL Group TI &amp; PTC v12.04 r1 _Scen 4" xfId="29062" xr:uid="{00000000-0005-0000-0000-0000E9610000}"/>
    <cellStyle name="_FPL Group TI &amp; PTC v12.04 r1 _Scen 4 2" xfId="29063" xr:uid="{00000000-0005-0000-0000-0000EA610000}"/>
    <cellStyle name="_FPL Group TI &amp; PTC v12.04 r1 _Scen 4 3" xfId="29064" xr:uid="{00000000-0005-0000-0000-0000EB610000}"/>
    <cellStyle name="_FPL Group TI &amp; PTC v12.04 r1 _Scen_Genesis_Bridge_Tab" xfId="29065" xr:uid="{00000000-0005-0000-0000-0000EC610000}"/>
    <cellStyle name="_FPL Group TI &amp; PTC v12.04 r1 _Scen_ToD" xfId="29066" xr:uid="{00000000-0005-0000-0000-0000ED610000}"/>
    <cellStyle name="_FPL Group TI &amp; PTC v12.04 r1 _Scen_ToD 2" xfId="29067" xr:uid="{00000000-0005-0000-0000-0000EE610000}"/>
    <cellStyle name="_FPL Group TI &amp; PTC v12.04 r1 _Scen_ToD 3" xfId="29068" xr:uid="{00000000-0005-0000-0000-0000EF610000}"/>
    <cellStyle name="_FPL Group TI &amp; PTC v12.04 r1 _September 2010 CWIP curves_NextEra" xfId="29069" xr:uid="{00000000-0005-0000-0000-0000F0610000}"/>
    <cellStyle name="_FPL Group TI &amp; PTC v12.04 r1 _September 2010 CWIP curves_NextEra 2" xfId="29070" xr:uid="{00000000-0005-0000-0000-0000F1610000}"/>
    <cellStyle name="_FPL Group TI &amp; PTC v12.04 r1 _September 2010 CWIP curves_NextEra_November 2010 Termosol CWIP Curves NEER Final" xfId="29071" xr:uid="{00000000-0005-0000-0000-0000F2610000}"/>
    <cellStyle name="_FPL Group TI &amp; PTC v12.04 r1 _September 2010 CWIP curves_NextEra_November 2010 Termosol CWIP Curves NEER Final 2" xfId="29072" xr:uid="{00000000-0005-0000-0000-0000F3610000}"/>
    <cellStyle name="_FPL Group TI &amp; PTC v12.04 r1 _Solar - TOD Calculation Model - rev 04.16.09" xfId="29073" xr:uid="{00000000-0005-0000-0000-0000F4610000}"/>
    <cellStyle name="_FPL Group TI &amp; PTC v12.04 r1 _Solar - TOD Calculation Model - rev 04.16.09 2" xfId="29074" xr:uid="{00000000-0005-0000-0000-0000F5610000}"/>
    <cellStyle name="_FPL Group TI &amp; PTC v12.04 r1 _Solar - TOD Calculation Model - rev 04.16.09 2 2" xfId="29075" xr:uid="{00000000-0005-0000-0000-0000F6610000}"/>
    <cellStyle name="_FPL Group TI &amp; PTC v12.04 r1 _Solar - TOD Calculation Model - rev 04.16.09 3" xfId="29076" xr:uid="{00000000-0005-0000-0000-0000F7610000}"/>
    <cellStyle name="_FPL Group TI &amp; PTC v12.04 r1 _Solar - TOD Calculation Model - rev 04.16.09 4" xfId="29077" xr:uid="{00000000-0005-0000-0000-0000F8610000}"/>
    <cellStyle name="_FPL Group TI &amp; PTC v12.04 r1 _Solar - TOD Calculation Model - rev 04.16.09 4 2" xfId="29078" xr:uid="{00000000-0005-0000-0000-0000F9610000}"/>
    <cellStyle name="_FPL Group TI &amp; PTC v12.04 r1 _Solar - TOD Calculation Model - rev 04.16.09 4 3" xfId="29079" xr:uid="{00000000-0005-0000-0000-0000FA610000}"/>
    <cellStyle name="_FPL Group TI &amp; PTC v12.04 r1 _Solar - TOD Calculation Model - rev 04.16.09_Genesis_Bridge_Tab" xfId="29080" xr:uid="{00000000-0005-0000-0000-0000FB610000}"/>
    <cellStyle name="_FPL Group TI &amp; PTC v12.04 r1 _Solar - TOD Calculation Model - rev 04.16.09_ToD" xfId="29081" xr:uid="{00000000-0005-0000-0000-0000FC610000}"/>
    <cellStyle name="_FPL Group TI &amp; PTC v12.04 r1 _Solar - TOD Calculation Model - rev 04.16.09_ToD 2" xfId="29082" xr:uid="{00000000-0005-0000-0000-0000FD610000}"/>
    <cellStyle name="_FPL Group TI &amp; PTC v12.04 r1 _Solar - TOD Calculation Model - rev 04.16.09_ToD 3" xfId="29083" xr:uid="{00000000-0005-0000-0000-0000FE610000}"/>
    <cellStyle name="_FPL Group TI &amp; PTC v12.04 r1 _Solar_Model_ab" xfId="29084" xr:uid="{00000000-0005-0000-0000-0000FF610000}"/>
    <cellStyle name="_FPL Group TI &amp; PTC v12.04 r1 _Solar_Model_ab 2" xfId="29085" xr:uid="{00000000-0005-0000-0000-000000620000}"/>
    <cellStyle name="_FPL Group TI &amp; PTC v12.04 r1 _Solar_Model_ab 2 2" xfId="29086" xr:uid="{00000000-0005-0000-0000-000001620000}"/>
    <cellStyle name="_FPL Group TI &amp; PTC v12.04 r1 _Solar_Model_ab 3" xfId="29087" xr:uid="{00000000-0005-0000-0000-000002620000}"/>
    <cellStyle name="_FPL Group TI &amp; PTC v12.04 r1 _Solar_Model_ab 4" xfId="29088" xr:uid="{00000000-0005-0000-0000-000003620000}"/>
    <cellStyle name="_FPL Group TI &amp; PTC v12.04 r1 _Solar_Model_ab 4 2" xfId="29089" xr:uid="{00000000-0005-0000-0000-000004620000}"/>
    <cellStyle name="_FPL Group TI &amp; PTC v12.04 r1 _Solar_Model_ab 4 3" xfId="29090" xr:uid="{00000000-0005-0000-0000-000005620000}"/>
    <cellStyle name="_FPL Group TI &amp; PTC v12.04 r1 _Solar_Model_ab_Genesis_Bridge_Tab" xfId="29091" xr:uid="{00000000-0005-0000-0000-000006620000}"/>
    <cellStyle name="_FPL Group TI &amp; PTC v12.04 r1 _Solar_Model_ab_ToD" xfId="29092" xr:uid="{00000000-0005-0000-0000-000007620000}"/>
    <cellStyle name="_FPL Group TI &amp; PTC v12.04 r1 _Solar_Model_ab_ToD 2" xfId="29093" xr:uid="{00000000-0005-0000-0000-000008620000}"/>
    <cellStyle name="_FPL Group TI &amp; PTC v12.04 r1 _Solar_Model_ab_ToD 3" xfId="29094" xr:uid="{00000000-0005-0000-0000-000009620000}"/>
    <cellStyle name="_FPL Group TI &amp; PTC v12.04 r1 _Summerhaven CWIP curve Oct_2010" xfId="29095" xr:uid="{00000000-0005-0000-0000-00000A620000}"/>
    <cellStyle name="_FPL Group TI &amp; PTC v12.04 r1 _Summerhaven CWIP curve Oct_2010 2" xfId="29096" xr:uid="{00000000-0005-0000-0000-00000B620000}"/>
    <cellStyle name="_FPL Group TI &amp; PTC v12.04 r1 _Summerhaven CWIP curve Oct_2010_November 2010 Termosol CWIP Curves NEER Final" xfId="29097" xr:uid="{00000000-0005-0000-0000-00000C620000}"/>
    <cellStyle name="_FPL Group TI &amp; PTC v12.04 r1 _Summerhaven CWIP curve Oct_2010_November 2010 Termosol CWIP Curves NEER Final 2" xfId="29098" xr:uid="{00000000-0005-0000-0000-00000D620000}"/>
    <cellStyle name="_FPL Group TI &amp; PTC v12.04 r1 _Tax" xfId="29099" xr:uid="{00000000-0005-0000-0000-00000E620000}"/>
    <cellStyle name="_FPL Group TI &amp; PTC v12.04 r1 _ToD" xfId="29100" xr:uid="{00000000-0005-0000-0000-00000F620000}"/>
    <cellStyle name="_FPL Group TI &amp; PTC v12.04 r1 _ToD 2" xfId="29101" xr:uid="{00000000-0005-0000-0000-000010620000}"/>
    <cellStyle name="_FPL Group TI &amp; PTC v12.04 r1 _ToD 3" xfId="29102" xr:uid="{00000000-0005-0000-0000-000011620000}"/>
    <cellStyle name="_FPL Group TI &amp; PTC v12.04 r1 _tx financing revs" xfId="29103" xr:uid="{00000000-0005-0000-0000-000012620000}"/>
    <cellStyle name="_FPL Group TI &amp; PTC v12.04 r1 _WACC_Calc_Sheet" xfId="29104" xr:uid="{00000000-0005-0000-0000-000013620000}"/>
    <cellStyle name="_FPL Group TI &amp; PTC v12.04 r1 _WACC_Calc_Sheet 2" xfId="29105" xr:uid="{00000000-0005-0000-0000-000014620000}"/>
    <cellStyle name="_FPL Group TI &amp; PTC v12.04 r1 _WACC_Calc_Sheet 2 2" xfId="29106" xr:uid="{00000000-0005-0000-0000-000015620000}"/>
    <cellStyle name="_FPL Group TI &amp; PTC v12.04 r1 _WACC_Calc_Sheet 3" xfId="29107" xr:uid="{00000000-0005-0000-0000-000016620000}"/>
    <cellStyle name="_FPL Group TI &amp; PTC v12.04 r1 _WACC_Calc_Sheet 4" xfId="29108" xr:uid="{00000000-0005-0000-0000-000017620000}"/>
    <cellStyle name="_FPL Group TI &amp; PTC v12.04 r1 _WACC_Calc_Sheet 4 2" xfId="29109" xr:uid="{00000000-0005-0000-0000-000018620000}"/>
    <cellStyle name="_FPL Group TI &amp; PTC v12.04 r1 _WACC_Calc_Sheet 4 3" xfId="29110" xr:uid="{00000000-0005-0000-0000-000019620000}"/>
    <cellStyle name="_FPL Group TI &amp; PTC v12.04 r1 _WACC_Calc_Sheet_Genesis_Bridge_Tab" xfId="29111" xr:uid="{00000000-0005-0000-0000-00001A620000}"/>
    <cellStyle name="_FPL Group TI &amp; PTC v12.04 r1 _WACC_Calc_Sheet_ToD" xfId="29112" xr:uid="{00000000-0005-0000-0000-00001B620000}"/>
    <cellStyle name="_FPL Group TI &amp; PTC v12.04 r1 _WACC_Calc_Sheet_ToD 2" xfId="29113" xr:uid="{00000000-0005-0000-0000-00001C620000}"/>
    <cellStyle name="_FPL Group TI &amp; PTC v12.04 r1 _WACC_Calc_Sheet_ToD 3" xfId="29114" xr:uid="{00000000-0005-0000-0000-00001D620000}"/>
    <cellStyle name="_FPL Group TI &amp; PTC v12.04 r1 _Word_Outputs_2009_09_12" xfId="29115" xr:uid="{00000000-0005-0000-0000-00001E620000}"/>
    <cellStyle name="_FPL Wind Standard EFOR _ GE 1.5_ERCOT_9-24-07" xfId="29116" xr:uid="{00000000-0005-0000-0000-00001F620000}"/>
    <cellStyle name="_FPL_Solar_CashCancel_Approved_Budget" xfId="29117" xr:uid="{00000000-0005-0000-0000-000020620000}"/>
    <cellStyle name="_FR" xfId="29118" xr:uid="{00000000-0005-0000-0000-000021620000}"/>
    <cellStyle name="_FR_1.Inputs" xfId="29119" xr:uid="{00000000-0005-0000-0000-000022620000}"/>
    <cellStyle name="_FR_Copy of Vento III v27i P50 1st" xfId="29120" xr:uid="{00000000-0005-0000-0000-000023620000}"/>
    <cellStyle name="_FR_G&amp;A_reports" xfId="29121" xr:uid="{00000000-0005-0000-0000-000024620000}"/>
    <cellStyle name="_FR_Vento III v17i (8.9% Haircut, 60% Tax)" xfId="29122" xr:uid="{00000000-0005-0000-0000-000025620000}"/>
    <cellStyle name="_FR_Vento III v22i (Haircut, 6Y CF, 76% tax)" xfId="29123" xr:uid="{00000000-0005-0000-0000-000026620000}"/>
    <cellStyle name="_FR_Vento III v28g Base" xfId="29124" xr:uid="{00000000-0005-0000-0000-000027620000}"/>
    <cellStyle name="_FR_Vento III v28k JPMyyy" xfId="29125" xr:uid="{00000000-0005-0000-0000-000028620000}"/>
    <cellStyle name="_Frecst-InpCalc" xfId="29126" xr:uid="{00000000-0005-0000-0000-000029620000}"/>
    <cellStyle name="_Frontier Wind - Sent to Capstar v. 4.23.07" xfId="29127" xr:uid="{00000000-0005-0000-0000-00002A620000}"/>
    <cellStyle name="_Frontier Wind - Sent to Capstar v. 4.23.07 2" xfId="29128" xr:uid="{00000000-0005-0000-0000-00002B620000}"/>
    <cellStyle name="_Frontier Wind - Sent to Capstar v. 4.23.07_071212 Unlevered McCormick Model - 2003 version" xfId="29129" xr:uid="{00000000-0005-0000-0000-00002C620000}"/>
    <cellStyle name="_Frontier Wind - Sent to Capstar v. 4.23.07_071212 Unlevered McCormick Model - 2003 version 2" xfId="29130" xr:uid="{00000000-0005-0000-0000-00002D620000}"/>
    <cellStyle name="_Frontier Wind - Sent to Capstar v. 4.23.07_071212 Unlevered McCormick Model - 2003 version_Accounting" xfId="29131" xr:uid="{00000000-0005-0000-0000-00002E620000}"/>
    <cellStyle name="_Frontier Wind - Sent to Capstar v. 4.23.07_071212 Unlevered McCormick Model - 2003 version_Accounting 2" xfId="29132" xr:uid="{00000000-0005-0000-0000-00002F620000}"/>
    <cellStyle name="_Frontier Wind - Sent to Capstar v. 4.23.07_071212 Unlevered McCormick Model - 2003 version_Book3" xfId="29133" xr:uid="{00000000-0005-0000-0000-000030620000}"/>
    <cellStyle name="_Frontier Wind - Sent to Capstar v. 4.23.07_071212 Unlevered McCormick Model - 2003 version_Book3 2" xfId="29134" xr:uid="{00000000-0005-0000-0000-000031620000}"/>
    <cellStyle name="_Frontier Wind - Sent to Capstar v. 4.23.07_071212 Unlevered McCormick Model - 2003 version_Naturener Montana Portfolio_temp_Part2" xfId="29135" xr:uid="{00000000-0005-0000-0000-000032620000}"/>
    <cellStyle name="_Frontier Wind - Sent to Capstar v. 4.23.07_071212 Unlevered McCormick Model - 2003 version_Naturener Montana Portfolio_temp_Part2 2" xfId="29136" xr:uid="{00000000-0005-0000-0000-000033620000}"/>
    <cellStyle name="_FUEL OIL" xfId="29137" xr:uid="{00000000-0005-0000-0000-000034620000}"/>
    <cellStyle name="_FUEL OIL 2" xfId="29138" xr:uid="{00000000-0005-0000-0000-000035620000}"/>
    <cellStyle name="_Fuel Prices" xfId="382" xr:uid="{00000000-0005-0000-0000-000036620000}"/>
    <cellStyle name="_Fuel Prices 2" xfId="383" xr:uid="{00000000-0005-0000-0000-000037620000}"/>
    <cellStyle name="_Fuel Prices 2 2" xfId="384" xr:uid="{00000000-0005-0000-0000-000038620000}"/>
    <cellStyle name="_Fuel Prices 3" xfId="385" xr:uid="{00000000-0005-0000-0000-000039620000}"/>
    <cellStyle name="_Fuel Prices 3 2" xfId="29139" xr:uid="{00000000-0005-0000-0000-00003A620000}"/>
    <cellStyle name="_Fuel Prices 4" xfId="386" xr:uid="{00000000-0005-0000-0000-00003B620000}"/>
    <cellStyle name="_Fuel Prices 4 2" xfId="29140" xr:uid="{00000000-0005-0000-0000-00003C620000}"/>
    <cellStyle name="_Fuel Prices 5" xfId="29141" xr:uid="{00000000-0005-0000-0000-00003D620000}"/>
    <cellStyle name="_Fuel Prices 5 2" xfId="29142" xr:uid="{00000000-0005-0000-0000-00003E620000}"/>
    <cellStyle name="_Fuel Prices 6" xfId="29143" xr:uid="{00000000-0005-0000-0000-00003F620000}"/>
    <cellStyle name="_Fuel Prices_2008 FPL Group Tax Workpapers" xfId="29144" xr:uid="{00000000-0005-0000-0000-000040620000}"/>
    <cellStyle name="_Fuel Prices_2008 FPL Group Tax Workpapers_Budget Support 2012-09 2013-15 Benefit Programs v5 with NEER Barg Update" xfId="29145" xr:uid="{00000000-0005-0000-0000-000041620000}"/>
    <cellStyle name="_Fuel Prices_2008 FPL Group Tax Workpapers_LTD-FAS 112 Summary" xfId="29146" xr:uid="{00000000-0005-0000-0000-000042620000}"/>
    <cellStyle name="_Fuel Prices_BASIS ADJ" xfId="29147" xr:uid="{00000000-0005-0000-0000-000043620000}"/>
    <cellStyle name="_Fuel Prices_BM Adjustments" xfId="29148" xr:uid="{00000000-0005-0000-0000-000044620000}"/>
    <cellStyle name="_Fuel Prices_Callahan" xfId="29149" xr:uid="{00000000-0005-0000-0000-000045620000}"/>
    <cellStyle name="_Fuel Prices_Callahan " xfId="29150" xr:uid="{00000000-0005-0000-0000-000046620000}"/>
    <cellStyle name="_Fuel Prices_Callahan _1" xfId="29151" xr:uid="{00000000-0005-0000-0000-000047620000}"/>
    <cellStyle name="_Fuel Prices_Callahan 090813 GM 0 Report" xfId="29152" xr:uid="{00000000-0005-0000-0000-000048620000}"/>
    <cellStyle name="_Fuel Prices_Callahan 091106 GM 0 Report" xfId="29153" xr:uid="{00000000-0005-0000-0000-000049620000}"/>
    <cellStyle name="_Fuel Prices_CapRidge_WindBoost_Analysis_090709" xfId="29154" xr:uid="{00000000-0005-0000-0000-00004A620000}"/>
    <cellStyle name="_Fuel Prices_Cherokee 2010 - 2014 Budget Forecast" xfId="29155" xr:uid="{00000000-0005-0000-0000-00004B620000}"/>
    <cellStyle name="_Fuel Prices_Copy of Texas Wind Debt Amortization 11-08" xfId="29156" xr:uid="{00000000-0005-0000-0000-00004C620000}"/>
    <cellStyle name="_Fuel Prices_Debt Service Coverage Ratio-TEXAS WIND Historical  Forecast" xfId="29157" xr:uid="{00000000-0005-0000-0000-00004D620000}"/>
    <cellStyle name="_Fuel Prices_Fees" xfId="29158" xr:uid="{00000000-0005-0000-0000-00004E620000}"/>
    <cellStyle name="_Fuel Prices_FPL Georgia Tax As of October 2010" xfId="29159" xr:uid="{00000000-0005-0000-0000-00004F620000}"/>
    <cellStyle name="_Fuel Prices_FPL Georgia Tax As of October 2010_Summary of 2010 Errors Resolutions with Responses" xfId="29160" xr:uid="{00000000-0005-0000-0000-000050620000}"/>
    <cellStyle name="_Fuel Prices_Group Prov M11 09" xfId="29161" xr:uid="{00000000-0005-0000-0000-000051620000}"/>
    <cellStyle name="_Fuel Prices_Group Prov M11 09 2" xfId="29162" xr:uid="{00000000-0005-0000-0000-000052620000}"/>
    <cellStyle name="_Fuel Prices_Group Prov M11 09_March_LTD_Premium" xfId="29163" xr:uid="{00000000-0005-0000-0000-000053620000}"/>
    <cellStyle name="_Fuel Prices_Group Prov M11 09_Nov Self Admin LTD Income Premium - CIGNA" xfId="29164" xr:uid="{00000000-0005-0000-0000-000054620000}"/>
    <cellStyle name="_Fuel Prices_Group Prov M11 09_Summary Unrounded" xfId="29165" xr:uid="{00000000-0005-0000-0000-000055620000}"/>
    <cellStyle name="_Fuel Prices_HH3 WindBoost Analysis (with PTC and REC)" xfId="29166" xr:uid="{00000000-0005-0000-0000-000056620000}"/>
    <cellStyle name="_Fuel Prices_Horse Hollow 1 090813 GM 0 Report" xfId="29167" xr:uid="{00000000-0005-0000-0000-000057620000}"/>
    <cellStyle name="_Fuel Prices_Horse Hollow 1 090911 GM 0 Report" xfId="29168" xr:uid="{00000000-0005-0000-0000-000058620000}"/>
    <cellStyle name="_Fuel Prices_Inputs" xfId="29169" xr:uid="{00000000-0005-0000-0000-000059620000}"/>
    <cellStyle name="_Fuel Prices_Inputs 2" xfId="29170" xr:uid="{00000000-0005-0000-0000-00005A620000}"/>
    <cellStyle name="_Fuel Prices_Majestic II 2013 - 2042 Property Tax Forecast est" xfId="29171" xr:uid="{00000000-0005-0000-0000-00005B620000}"/>
    <cellStyle name="_Fuel Prices_March_LTD_Premium" xfId="29172" xr:uid="{00000000-0005-0000-0000-00005C620000}"/>
    <cellStyle name="_Fuel Prices_Nov Self Admin LTD Income Premium - CIGNA" xfId="29173" xr:uid="{00000000-0005-0000-0000-00005D620000}"/>
    <cellStyle name="_Fuel Prices_Summary Unrounded" xfId="29174" xr:uid="{00000000-0005-0000-0000-00005E620000}"/>
    <cellStyle name="_Fuel Prices_Tax" xfId="29175" xr:uid="{00000000-0005-0000-0000-00005F620000}"/>
    <cellStyle name="_Fuel Prices_Wind Adj_091106" xfId="29176" xr:uid="{00000000-0005-0000-0000-000060620000}"/>
    <cellStyle name="_Fuel Scenario" xfId="29177" xr:uid="{00000000-0005-0000-0000-000061620000}"/>
    <cellStyle name="_Fuel Scenario 2" xfId="29178" xr:uid="{00000000-0005-0000-0000-000062620000}"/>
    <cellStyle name="_Fuel Scenario 2 2" xfId="29179" xr:uid="{00000000-0005-0000-0000-000063620000}"/>
    <cellStyle name="_Fuel Scenario 3" xfId="29180" xr:uid="{00000000-0005-0000-0000-000064620000}"/>
    <cellStyle name="_Fuel Scenario 3 2" xfId="29181" xr:uid="{00000000-0005-0000-0000-000065620000}"/>
    <cellStyle name="_Fuel Scenario 4" xfId="29182" xr:uid="{00000000-0005-0000-0000-000066620000}"/>
    <cellStyle name="_Fuel Scenario 4 2" xfId="29183" xr:uid="{00000000-0005-0000-0000-000067620000}"/>
    <cellStyle name="_Fuel Scenario 4 3" xfId="29184" xr:uid="{00000000-0005-0000-0000-000068620000}"/>
    <cellStyle name="_Fuel Scenario 5" xfId="29185" xr:uid="{00000000-0005-0000-0000-000069620000}"/>
    <cellStyle name="_Fuel Scenario 5 2" xfId="29186" xr:uid="{00000000-0005-0000-0000-00006A620000}"/>
    <cellStyle name="_Fuel Scenario 6" xfId="29187" xr:uid="{00000000-0005-0000-0000-00006B620000}"/>
    <cellStyle name="_Fuel Scenario_August 2010 CWIP curves_NextEra" xfId="29188" xr:uid="{00000000-0005-0000-0000-00006C620000}"/>
    <cellStyle name="_Fuel Scenario_August 2010 CWIP curves_NextEra 2" xfId="29189" xr:uid="{00000000-0005-0000-0000-00006D620000}"/>
    <cellStyle name="_Fuel Scenario_August 2010 CWIP curves_NextEra_November 2010 Termosol CWIP Curves NEER Final" xfId="29190" xr:uid="{00000000-0005-0000-0000-00006E620000}"/>
    <cellStyle name="_Fuel Scenario_August 2010 CWIP curves_NextEra_November 2010 Termosol CWIP Curves NEER Final 2" xfId="29191" xr:uid="{00000000-0005-0000-0000-00006F620000}"/>
    <cellStyle name="_Fuel Scenario_BASIS ADJ" xfId="29192" xr:uid="{00000000-0005-0000-0000-000070620000}"/>
    <cellStyle name="_Fuel Scenario_BM Adjustments" xfId="29193" xr:uid="{00000000-0005-0000-0000-000071620000}"/>
    <cellStyle name="_Fuel Scenario_Budget Support 2012-09 2013-15 Benefit Programs v5 with NEER Barg Update" xfId="29194" xr:uid="{00000000-0005-0000-0000-000072620000}"/>
    <cellStyle name="_Fuel Scenario_Capacity_Factor_Monthly_Forecast_Through_2024 " xfId="29195" xr:uid="{00000000-0005-0000-0000-000073620000}"/>
    <cellStyle name="_Fuel Scenario_Capital Prov 1Q10" xfId="29196" xr:uid="{00000000-0005-0000-0000-000074620000}"/>
    <cellStyle name="_Fuel Scenario_Capital Prov 1Q10 2" xfId="29197" xr:uid="{00000000-0005-0000-0000-000075620000}"/>
    <cellStyle name="_Fuel Scenario_Capital Prov 1Q10_March_LTD_Premium" xfId="29198" xr:uid="{00000000-0005-0000-0000-000076620000}"/>
    <cellStyle name="_Fuel Scenario_Capital Prov 1Q10_Nov Self Admin LTD Income Premium - CIGNA" xfId="29199" xr:uid="{00000000-0005-0000-0000-000077620000}"/>
    <cellStyle name="_Fuel Scenario_Capital Prov 1Q10_Summary Unrounded" xfId="29200" xr:uid="{00000000-0005-0000-0000-000078620000}"/>
    <cellStyle name="_Fuel Scenario_Consolidated Summary Living ProForma_2011_DRAFT" xfId="29201" xr:uid="{00000000-0005-0000-0000-000079620000}"/>
    <cellStyle name="_Fuel Scenario_Consolidated Summary Living ProForma_2011_Paste Special" xfId="29202" xr:uid="{00000000-0005-0000-0000-00007A620000}"/>
    <cellStyle name="_Fuel Scenario_Copy of South TX GenTie  0.8x Sale12-31-09 COD BASE CASEvBOD" xfId="29203" xr:uid="{00000000-0005-0000-0000-00007B620000}"/>
    <cellStyle name="_Fuel Scenario_CWIP Termosol 1" xfId="29204" xr:uid="{00000000-0005-0000-0000-00007C620000}"/>
    <cellStyle name="_Fuel Scenario_CWIP Termosol 1 2" xfId="29205" xr:uid="{00000000-0005-0000-0000-00007D620000}"/>
    <cellStyle name="_Fuel Scenario_CWIP Termosol 2" xfId="29206" xr:uid="{00000000-0005-0000-0000-00007E620000}"/>
    <cellStyle name="_Fuel Scenario_CWIP Termosol 2 2" xfId="29207" xr:uid="{00000000-0005-0000-0000-00007F620000}"/>
    <cellStyle name="_Fuel Scenario_Fees" xfId="29208" xr:uid="{00000000-0005-0000-0000-000080620000}"/>
    <cellStyle name="_Fuel Scenario_Genesis_Bridge_Tab" xfId="29209" xr:uid="{00000000-0005-0000-0000-000081620000}"/>
    <cellStyle name="_Fuel Scenario_HWBA UM NPV  IRR Analysis finance at cost share may 2011" xfId="29210" xr:uid="{00000000-0005-0000-0000-000082620000}"/>
    <cellStyle name="_Fuel Scenario_Inputs" xfId="29211" xr:uid="{00000000-0005-0000-0000-000083620000}"/>
    <cellStyle name="_Fuel Scenario_Inputs 2" xfId="29212" xr:uid="{00000000-0005-0000-0000-000084620000}"/>
    <cellStyle name="_Fuel Scenario_Locked in Gross Margin" xfId="29213" xr:uid="{00000000-0005-0000-0000-000085620000}"/>
    <cellStyle name="_Fuel Scenario_LTD-FAS 112 Summary" xfId="29214" xr:uid="{00000000-0005-0000-0000-000086620000}"/>
    <cellStyle name="_Fuel Scenario_November 2010 CWIP Curves Genesis Final" xfId="29215" xr:uid="{00000000-0005-0000-0000-000087620000}"/>
    <cellStyle name="_Fuel Scenario_November 2010 CWIP Curves Genesis Final 2" xfId="29216" xr:uid="{00000000-0005-0000-0000-000088620000}"/>
    <cellStyle name="_Fuel Scenario_November 2010 CWIP Curves NEER Final" xfId="29217" xr:uid="{00000000-0005-0000-0000-000089620000}"/>
    <cellStyle name="_Fuel Scenario_November 2010 CWIP Curves NEER Final 2" xfId="29218" xr:uid="{00000000-0005-0000-0000-00008A620000}"/>
    <cellStyle name="_Fuel Scenario_November 2010 Termosol CWIP Curves NEER Final" xfId="29219" xr:uid="{00000000-0005-0000-0000-00008B620000}"/>
    <cellStyle name="_Fuel Scenario_November 2010 Termosol CWIP Curves NEER Final 2" xfId="29220" xr:uid="{00000000-0005-0000-0000-00008C620000}"/>
    <cellStyle name="_Fuel Scenario_Project Monitoring Paradise Solar revised_October 2010" xfId="29221" xr:uid="{00000000-0005-0000-0000-00008D620000}"/>
    <cellStyle name="_Fuel Scenario_Project Monitoring Paradise Solar revised_October 2010 2" xfId="29222" xr:uid="{00000000-0005-0000-0000-00008E620000}"/>
    <cellStyle name="_Fuel Scenario_Project Monitoring Paradise Solar revised_October 2010_November 2010 Termosol CWIP Curves NEER Final" xfId="29223" xr:uid="{00000000-0005-0000-0000-00008F620000}"/>
    <cellStyle name="_Fuel Scenario_Project Monitoring Paradise Solar revised_October 2010_November 2010 Termosol CWIP Curves NEER Final 2" xfId="29224" xr:uid="{00000000-0005-0000-0000-000090620000}"/>
    <cellStyle name="_Fuel Scenario_September 2010 CWIP curves_NextEra" xfId="29225" xr:uid="{00000000-0005-0000-0000-000091620000}"/>
    <cellStyle name="_Fuel Scenario_September 2010 CWIP curves_NextEra 2" xfId="29226" xr:uid="{00000000-0005-0000-0000-000092620000}"/>
    <cellStyle name="_Fuel Scenario_September 2010 CWIP curves_NextEra_November 2010 Termosol CWIP Curves NEER Final" xfId="29227" xr:uid="{00000000-0005-0000-0000-000093620000}"/>
    <cellStyle name="_Fuel Scenario_September 2010 CWIP curves_NextEra_November 2010 Termosol CWIP Curves NEER Final 2" xfId="29228" xr:uid="{00000000-0005-0000-0000-000094620000}"/>
    <cellStyle name="_Fuel Scenario_Summerhaven CWIP curve Oct_2010" xfId="29229" xr:uid="{00000000-0005-0000-0000-000095620000}"/>
    <cellStyle name="_Fuel Scenario_Summerhaven CWIP curve Oct_2010 2" xfId="29230" xr:uid="{00000000-0005-0000-0000-000096620000}"/>
    <cellStyle name="_Fuel Scenario_Summerhaven CWIP curve Oct_2010_November 2010 Termosol CWIP Curves NEER Final" xfId="29231" xr:uid="{00000000-0005-0000-0000-000097620000}"/>
    <cellStyle name="_Fuel Scenario_Summerhaven CWIP curve Oct_2010_November 2010 Termosol CWIP Curves NEER Final 2" xfId="29232" xr:uid="{00000000-0005-0000-0000-000098620000}"/>
    <cellStyle name="_Fuel Scenario_ToD" xfId="29233" xr:uid="{00000000-0005-0000-0000-000099620000}"/>
    <cellStyle name="_Fuel Scenario_ToD 2" xfId="29234" xr:uid="{00000000-0005-0000-0000-00009A620000}"/>
    <cellStyle name="_Fuel Scenario_ToD 3" xfId="29235" xr:uid="{00000000-0005-0000-0000-00009B620000}"/>
    <cellStyle name="_Fuel Scenario_tx financing revs" xfId="29236" xr:uid="{00000000-0005-0000-0000-00009C620000}"/>
    <cellStyle name="_Fuel Scenario2" xfId="29237" xr:uid="{00000000-0005-0000-0000-00009D620000}"/>
    <cellStyle name="_Fuel Scenario2 2" xfId="29238" xr:uid="{00000000-0005-0000-0000-00009E620000}"/>
    <cellStyle name="_Fuel Scenario2 2 2" xfId="29239" xr:uid="{00000000-0005-0000-0000-00009F620000}"/>
    <cellStyle name="_Fuel Scenario2 3" xfId="29240" xr:uid="{00000000-0005-0000-0000-0000A0620000}"/>
    <cellStyle name="_Fuel Scenario2 3 2" xfId="29241" xr:uid="{00000000-0005-0000-0000-0000A1620000}"/>
    <cellStyle name="_Fuel Scenario2 4" xfId="29242" xr:uid="{00000000-0005-0000-0000-0000A2620000}"/>
    <cellStyle name="_Fuel Scenario2 4 2" xfId="29243" xr:uid="{00000000-0005-0000-0000-0000A3620000}"/>
    <cellStyle name="_Fuel Scenario2 4 3" xfId="29244" xr:uid="{00000000-0005-0000-0000-0000A4620000}"/>
    <cellStyle name="_Fuel Scenario2 5" xfId="29245" xr:uid="{00000000-0005-0000-0000-0000A5620000}"/>
    <cellStyle name="_Fuel Scenario2 5 2" xfId="29246" xr:uid="{00000000-0005-0000-0000-0000A6620000}"/>
    <cellStyle name="_Fuel Scenario2 6" xfId="29247" xr:uid="{00000000-0005-0000-0000-0000A7620000}"/>
    <cellStyle name="_Fuel Scenario2_August 2010 CWIP curves_NextEra" xfId="29248" xr:uid="{00000000-0005-0000-0000-0000A8620000}"/>
    <cellStyle name="_Fuel Scenario2_August 2010 CWIP curves_NextEra 2" xfId="29249" xr:uid="{00000000-0005-0000-0000-0000A9620000}"/>
    <cellStyle name="_Fuel Scenario2_August 2010 CWIP curves_NextEra_November 2010 Termosol CWIP Curves NEER Final" xfId="29250" xr:uid="{00000000-0005-0000-0000-0000AA620000}"/>
    <cellStyle name="_Fuel Scenario2_August 2010 CWIP curves_NextEra_November 2010 Termosol CWIP Curves NEER Final 2" xfId="29251" xr:uid="{00000000-0005-0000-0000-0000AB620000}"/>
    <cellStyle name="_Fuel Scenario2_BASIS ADJ" xfId="29252" xr:uid="{00000000-0005-0000-0000-0000AC620000}"/>
    <cellStyle name="_Fuel Scenario2_BM Adjustments" xfId="29253" xr:uid="{00000000-0005-0000-0000-0000AD620000}"/>
    <cellStyle name="_Fuel Scenario2_Budget Support 2012-09 2013-15 Benefit Programs v5 with NEER Barg Update" xfId="29254" xr:uid="{00000000-0005-0000-0000-0000AE620000}"/>
    <cellStyle name="_Fuel Scenario2_Capacity_Factor_Monthly_Forecast_Through_2024 " xfId="29255" xr:uid="{00000000-0005-0000-0000-0000AF620000}"/>
    <cellStyle name="_Fuel Scenario2_Capital Prov 1Q10" xfId="29256" xr:uid="{00000000-0005-0000-0000-0000B0620000}"/>
    <cellStyle name="_Fuel Scenario2_Capital Prov 1Q10 2" xfId="29257" xr:uid="{00000000-0005-0000-0000-0000B1620000}"/>
    <cellStyle name="_Fuel Scenario2_Capital Prov 1Q10_March_LTD_Premium" xfId="29258" xr:uid="{00000000-0005-0000-0000-0000B2620000}"/>
    <cellStyle name="_Fuel Scenario2_Capital Prov 1Q10_Nov Self Admin LTD Income Premium - CIGNA" xfId="29259" xr:uid="{00000000-0005-0000-0000-0000B3620000}"/>
    <cellStyle name="_Fuel Scenario2_Capital Prov 1Q10_Summary Unrounded" xfId="29260" xr:uid="{00000000-0005-0000-0000-0000B4620000}"/>
    <cellStyle name="_Fuel Scenario2_Consolidated Summary Living ProForma_2011_DRAFT" xfId="29261" xr:uid="{00000000-0005-0000-0000-0000B5620000}"/>
    <cellStyle name="_Fuel Scenario2_Consolidated Summary Living ProForma_2011_Paste Special" xfId="29262" xr:uid="{00000000-0005-0000-0000-0000B6620000}"/>
    <cellStyle name="_Fuel Scenario2_Copy of South TX GenTie  0.8x Sale12-31-09 COD BASE CASEvBOD" xfId="29263" xr:uid="{00000000-0005-0000-0000-0000B7620000}"/>
    <cellStyle name="_Fuel Scenario2_CWIP Termosol 1" xfId="29264" xr:uid="{00000000-0005-0000-0000-0000B8620000}"/>
    <cellStyle name="_Fuel Scenario2_CWIP Termosol 1 2" xfId="29265" xr:uid="{00000000-0005-0000-0000-0000B9620000}"/>
    <cellStyle name="_Fuel Scenario2_CWIP Termosol 2" xfId="29266" xr:uid="{00000000-0005-0000-0000-0000BA620000}"/>
    <cellStyle name="_Fuel Scenario2_CWIP Termosol 2 2" xfId="29267" xr:uid="{00000000-0005-0000-0000-0000BB620000}"/>
    <cellStyle name="_Fuel Scenario2_Fees" xfId="29268" xr:uid="{00000000-0005-0000-0000-0000BC620000}"/>
    <cellStyle name="_Fuel Scenario2_Genesis_Bridge_Tab" xfId="29269" xr:uid="{00000000-0005-0000-0000-0000BD620000}"/>
    <cellStyle name="_Fuel Scenario2_HWBA UM NPV  IRR Analysis finance at cost share may 2011" xfId="29270" xr:uid="{00000000-0005-0000-0000-0000BE620000}"/>
    <cellStyle name="_Fuel Scenario2_Inputs" xfId="29271" xr:uid="{00000000-0005-0000-0000-0000BF620000}"/>
    <cellStyle name="_Fuel Scenario2_Inputs 2" xfId="29272" xr:uid="{00000000-0005-0000-0000-0000C0620000}"/>
    <cellStyle name="_Fuel Scenario2_Locked in Gross Margin" xfId="29273" xr:uid="{00000000-0005-0000-0000-0000C1620000}"/>
    <cellStyle name="_Fuel Scenario2_LTD-FAS 112 Summary" xfId="29274" xr:uid="{00000000-0005-0000-0000-0000C2620000}"/>
    <cellStyle name="_Fuel Scenario2_November 2010 CWIP Curves Genesis Final" xfId="29275" xr:uid="{00000000-0005-0000-0000-0000C3620000}"/>
    <cellStyle name="_Fuel Scenario2_November 2010 CWIP Curves Genesis Final 2" xfId="29276" xr:uid="{00000000-0005-0000-0000-0000C4620000}"/>
    <cellStyle name="_Fuel Scenario2_November 2010 CWIP Curves NEER Final" xfId="29277" xr:uid="{00000000-0005-0000-0000-0000C5620000}"/>
    <cellStyle name="_Fuel Scenario2_November 2010 CWIP Curves NEER Final 2" xfId="29278" xr:uid="{00000000-0005-0000-0000-0000C6620000}"/>
    <cellStyle name="_Fuel Scenario2_November 2010 Termosol CWIP Curves NEER Final" xfId="29279" xr:uid="{00000000-0005-0000-0000-0000C7620000}"/>
    <cellStyle name="_Fuel Scenario2_November 2010 Termosol CWIP Curves NEER Final 2" xfId="29280" xr:uid="{00000000-0005-0000-0000-0000C8620000}"/>
    <cellStyle name="_Fuel Scenario2_Project Monitoring Paradise Solar revised_October 2010" xfId="29281" xr:uid="{00000000-0005-0000-0000-0000C9620000}"/>
    <cellStyle name="_Fuel Scenario2_Project Monitoring Paradise Solar revised_October 2010 2" xfId="29282" xr:uid="{00000000-0005-0000-0000-0000CA620000}"/>
    <cellStyle name="_Fuel Scenario2_Project Monitoring Paradise Solar revised_October 2010_November 2010 Termosol CWIP Curves NEER Final" xfId="29283" xr:uid="{00000000-0005-0000-0000-0000CB620000}"/>
    <cellStyle name="_Fuel Scenario2_Project Monitoring Paradise Solar revised_October 2010_November 2010 Termosol CWIP Curves NEER Final 2" xfId="29284" xr:uid="{00000000-0005-0000-0000-0000CC620000}"/>
    <cellStyle name="_Fuel Scenario2_September 2010 CWIP curves_NextEra" xfId="29285" xr:uid="{00000000-0005-0000-0000-0000CD620000}"/>
    <cellStyle name="_Fuel Scenario2_September 2010 CWIP curves_NextEra 2" xfId="29286" xr:uid="{00000000-0005-0000-0000-0000CE620000}"/>
    <cellStyle name="_Fuel Scenario2_September 2010 CWIP curves_NextEra_November 2010 Termosol CWIP Curves NEER Final" xfId="29287" xr:uid="{00000000-0005-0000-0000-0000CF620000}"/>
    <cellStyle name="_Fuel Scenario2_September 2010 CWIP curves_NextEra_November 2010 Termosol CWIP Curves NEER Final 2" xfId="29288" xr:uid="{00000000-0005-0000-0000-0000D0620000}"/>
    <cellStyle name="_Fuel Scenario2_Summerhaven CWIP curve Oct_2010" xfId="29289" xr:uid="{00000000-0005-0000-0000-0000D1620000}"/>
    <cellStyle name="_Fuel Scenario2_Summerhaven CWIP curve Oct_2010 2" xfId="29290" xr:uid="{00000000-0005-0000-0000-0000D2620000}"/>
    <cellStyle name="_Fuel Scenario2_Summerhaven CWIP curve Oct_2010_November 2010 Termosol CWIP Curves NEER Final" xfId="29291" xr:uid="{00000000-0005-0000-0000-0000D3620000}"/>
    <cellStyle name="_Fuel Scenario2_Summerhaven CWIP curve Oct_2010_November 2010 Termosol CWIP Curves NEER Final 2" xfId="29292" xr:uid="{00000000-0005-0000-0000-0000D4620000}"/>
    <cellStyle name="_Fuel Scenario2_ToD" xfId="29293" xr:uid="{00000000-0005-0000-0000-0000D5620000}"/>
    <cellStyle name="_Fuel Scenario2_ToD 2" xfId="29294" xr:uid="{00000000-0005-0000-0000-0000D6620000}"/>
    <cellStyle name="_Fuel Scenario2_ToD 3" xfId="29295" xr:uid="{00000000-0005-0000-0000-0000D7620000}"/>
    <cellStyle name="_Fuel Scenario2_tx financing revs" xfId="29296" xr:uid="{00000000-0005-0000-0000-0000D8620000}"/>
    <cellStyle name="_Fuel Scenario3" xfId="29297" xr:uid="{00000000-0005-0000-0000-0000D9620000}"/>
    <cellStyle name="_Fuel Scenario3 2" xfId="29298" xr:uid="{00000000-0005-0000-0000-0000DA620000}"/>
    <cellStyle name="_Fuel Scenario3 2 2" xfId="29299" xr:uid="{00000000-0005-0000-0000-0000DB620000}"/>
    <cellStyle name="_Fuel Scenario3 3" xfId="29300" xr:uid="{00000000-0005-0000-0000-0000DC620000}"/>
    <cellStyle name="_Fuel Scenario3 3 2" xfId="29301" xr:uid="{00000000-0005-0000-0000-0000DD620000}"/>
    <cellStyle name="_Fuel Scenario3 4" xfId="29302" xr:uid="{00000000-0005-0000-0000-0000DE620000}"/>
    <cellStyle name="_Fuel Scenario3 4 2" xfId="29303" xr:uid="{00000000-0005-0000-0000-0000DF620000}"/>
    <cellStyle name="_Fuel Scenario3 4 3" xfId="29304" xr:uid="{00000000-0005-0000-0000-0000E0620000}"/>
    <cellStyle name="_Fuel Scenario3 5" xfId="29305" xr:uid="{00000000-0005-0000-0000-0000E1620000}"/>
    <cellStyle name="_Fuel Scenario3 5 2" xfId="29306" xr:uid="{00000000-0005-0000-0000-0000E2620000}"/>
    <cellStyle name="_Fuel Scenario3 6" xfId="29307" xr:uid="{00000000-0005-0000-0000-0000E3620000}"/>
    <cellStyle name="_Fuel Scenario3_August 2010 CWIP curves_NextEra" xfId="29308" xr:uid="{00000000-0005-0000-0000-0000E4620000}"/>
    <cellStyle name="_Fuel Scenario3_August 2010 CWIP curves_NextEra 2" xfId="29309" xr:uid="{00000000-0005-0000-0000-0000E5620000}"/>
    <cellStyle name="_Fuel Scenario3_August 2010 CWIP curves_NextEra_November 2010 Termosol CWIP Curves NEER Final" xfId="29310" xr:uid="{00000000-0005-0000-0000-0000E6620000}"/>
    <cellStyle name="_Fuel Scenario3_August 2010 CWIP curves_NextEra_November 2010 Termosol CWIP Curves NEER Final 2" xfId="29311" xr:uid="{00000000-0005-0000-0000-0000E7620000}"/>
    <cellStyle name="_Fuel Scenario3_BASIS ADJ" xfId="29312" xr:uid="{00000000-0005-0000-0000-0000E8620000}"/>
    <cellStyle name="_Fuel Scenario3_BM Adjustments" xfId="29313" xr:uid="{00000000-0005-0000-0000-0000E9620000}"/>
    <cellStyle name="_Fuel Scenario3_Budget Support 2012-09 2013-15 Benefit Programs v5 with NEER Barg Update" xfId="29314" xr:uid="{00000000-0005-0000-0000-0000EA620000}"/>
    <cellStyle name="_Fuel Scenario3_Capacity_Factor_Monthly_Forecast_Through_2024 " xfId="29315" xr:uid="{00000000-0005-0000-0000-0000EB620000}"/>
    <cellStyle name="_Fuel Scenario3_Capital Prov 1Q10" xfId="29316" xr:uid="{00000000-0005-0000-0000-0000EC620000}"/>
    <cellStyle name="_Fuel Scenario3_Capital Prov 1Q10 2" xfId="29317" xr:uid="{00000000-0005-0000-0000-0000ED620000}"/>
    <cellStyle name="_Fuel Scenario3_Capital Prov 1Q10_March_LTD_Premium" xfId="29318" xr:uid="{00000000-0005-0000-0000-0000EE620000}"/>
    <cellStyle name="_Fuel Scenario3_Capital Prov 1Q10_Nov Self Admin LTD Income Premium - CIGNA" xfId="29319" xr:uid="{00000000-0005-0000-0000-0000EF620000}"/>
    <cellStyle name="_Fuel Scenario3_Capital Prov 1Q10_Summary Unrounded" xfId="29320" xr:uid="{00000000-0005-0000-0000-0000F0620000}"/>
    <cellStyle name="_Fuel Scenario3_Consolidated Summary Living ProForma_2011_DRAFT" xfId="29321" xr:uid="{00000000-0005-0000-0000-0000F1620000}"/>
    <cellStyle name="_Fuel Scenario3_Consolidated Summary Living ProForma_2011_Paste Special" xfId="29322" xr:uid="{00000000-0005-0000-0000-0000F2620000}"/>
    <cellStyle name="_Fuel Scenario3_Copy of South TX GenTie  0.8x Sale12-31-09 COD BASE CASEvBOD" xfId="29323" xr:uid="{00000000-0005-0000-0000-0000F3620000}"/>
    <cellStyle name="_Fuel Scenario3_CWIP Termosol 1" xfId="29324" xr:uid="{00000000-0005-0000-0000-0000F4620000}"/>
    <cellStyle name="_Fuel Scenario3_CWIP Termosol 1 2" xfId="29325" xr:uid="{00000000-0005-0000-0000-0000F5620000}"/>
    <cellStyle name="_Fuel Scenario3_CWIP Termosol 2" xfId="29326" xr:uid="{00000000-0005-0000-0000-0000F6620000}"/>
    <cellStyle name="_Fuel Scenario3_CWIP Termosol 2 2" xfId="29327" xr:uid="{00000000-0005-0000-0000-0000F7620000}"/>
    <cellStyle name="_Fuel Scenario3_Fees" xfId="29328" xr:uid="{00000000-0005-0000-0000-0000F8620000}"/>
    <cellStyle name="_Fuel Scenario3_Genesis_Bridge_Tab" xfId="29329" xr:uid="{00000000-0005-0000-0000-0000F9620000}"/>
    <cellStyle name="_Fuel Scenario3_HWBA UM NPV  IRR Analysis finance at cost share may 2011" xfId="29330" xr:uid="{00000000-0005-0000-0000-0000FA620000}"/>
    <cellStyle name="_Fuel Scenario3_Inputs" xfId="29331" xr:uid="{00000000-0005-0000-0000-0000FB620000}"/>
    <cellStyle name="_Fuel Scenario3_Inputs 2" xfId="29332" xr:uid="{00000000-0005-0000-0000-0000FC620000}"/>
    <cellStyle name="_Fuel Scenario3_Locked in Gross Margin" xfId="29333" xr:uid="{00000000-0005-0000-0000-0000FD620000}"/>
    <cellStyle name="_Fuel Scenario3_LTD-FAS 112 Summary" xfId="29334" xr:uid="{00000000-0005-0000-0000-0000FE620000}"/>
    <cellStyle name="_Fuel Scenario3_November 2010 CWIP Curves Genesis Final" xfId="29335" xr:uid="{00000000-0005-0000-0000-0000FF620000}"/>
    <cellStyle name="_Fuel Scenario3_November 2010 CWIP Curves Genesis Final 2" xfId="29336" xr:uid="{00000000-0005-0000-0000-000000630000}"/>
    <cellStyle name="_Fuel Scenario3_November 2010 CWIP Curves NEER Final" xfId="29337" xr:uid="{00000000-0005-0000-0000-000001630000}"/>
    <cellStyle name="_Fuel Scenario3_November 2010 CWIP Curves NEER Final 2" xfId="29338" xr:uid="{00000000-0005-0000-0000-000002630000}"/>
    <cellStyle name="_Fuel Scenario3_November 2010 Termosol CWIP Curves NEER Final" xfId="29339" xr:uid="{00000000-0005-0000-0000-000003630000}"/>
    <cellStyle name="_Fuel Scenario3_November 2010 Termosol CWIP Curves NEER Final 2" xfId="29340" xr:uid="{00000000-0005-0000-0000-000004630000}"/>
    <cellStyle name="_Fuel Scenario3_Project Monitoring Paradise Solar revised_October 2010" xfId="29341" xr:uid="{00000000-0005-0000-0000-000005630000}"/>
    <cellStyle name="_Fuel Scenario3_Project Monitoring Paradise Solar revised_October 2010 2" xfId="29342" xr:uid="{00000000-0005-0000-0000-000006630000}"/>
    <cellStyle name="_Fuel Scenario3_Project Monitoring Paradise Solar revised_October 2010_November 2010 Termosol CWIP Curves NEER Final" xfId="29343" xr:uid="{00000000-0005-0000-0000-000007630000}"/>
    <cellStyle name="_Fuel Scenario3_Project Monitoring Paradise Solar revised_October 2010_November 2010 Termosol CWIP Curves NEER Final 2" xfId="29344" xr:uid="{00000000-0005-0000-0000-000008630000}"/>
    <cellStyle name="_Fuel Scenario3_September 2010 CWIP curves_NextEra" xfId="29345" xr:uid="{00000000-0005-0000-0000-000009630000}"/>
    <cellStyle name="_Fuel Scenario3_September 2010 CWIP curves_NextEra 2" xfId="29346" xr:uid="{00000000-0005-0000-0000-00000A630000}"/>
    <cellStyle name="_Fuel Scenario3_September 2010 CWIP curves_NextEra_November 2010 Termosol CWIP Curves NEER Final" xfId="29347" xr:uid="{00000000-0005-0000-0000-00000B630000}"/>
    <cellStyle name="_Fuel Scenario3_September 2010 CWIP curves_NextEra_November 2010 Termosol CWIP Curves NEER Final 2" xfId="29348" xr:uid="{00000000-0005-0000-0000-00000C630000}"/>
    <cellStyle name="_Fuel Scenario3_Summerhaven CWIP curve Oct_2010" xfId="29349" xr:uid="{00000000-0005-0000-0000-00000D630000}"/>
    <cellStyle name="_Fuel Scenario3_Summerhaven CWIP curve Oct_2010 2" xfId="29350" xr:uid="{00000000-0005-0000-0000-00000E630000}"/>
    <cellStyle name="_Fuel Scenario3_Summerhaven CWIP curve Oct_2010_November 2010 Termosol CWIP Curves NEER Final" xfId="29351" xr:uid="{00000000-0005-0000-0000-00000F630000}"/>
    <cellStyle name="_Fuel Scenario3_Summerhaven CWIP curve Oct_2010_November 2010 Termosol CWIP Curves NEER Final 2" xfId="29352" xr:uid="{00000000-0005-0000-0000-000010630000}"/>
    <cellStyle name="_Fuel Scenario3_ToD" xfId="29353" xr:uid="{00000000-0005-0000-0000-000011630000}"/>
    <cellStyle name="_Fuel Scenario3_ToD 2" xfId="29354" xr:uid="{00000000-0005-0000-0000-000012630000}"/>
    <cellStyle name="_Fuel Scenario3_ToD 3" xfId="29355" xr:uid="{00000000-0005-0000-0000-000013630000}"/>
    <cellStyle name="_Fuel Scenario3_tx financing revs" xfId="29356" xr:uid="{00000000-0005-0000-0000-000014630000}"/>
    <cellStyle name="_Fuel Scenario4" xfId="29357" xr:uid="{00000000-0005-0000-0000-000015630000}"/>
    <cellStyle name="_Fuel Scenario4 2" xfId="29358" xr:uid="{00000000-0005-0000-0000-000016630000}"/>
    <cellStyle name="_Fuel Scenario4 2 2" xfId="29359" xr:uid="{00000000-0005-0000-0000-000017630000}"/>
    <cellStyle name="_Fuel Scenario4 3" xfId="29360" xr:uid="{00000000-0005-0000-0000-000018630000}"/>
    <cellStyle name="_Fuel Scenario4 3 2" xfId="29361" xr:uid="{00000000-0005-0000-0000-000019630000}"/>
    <cellStyle name="_Fuel Scenario4 4" xfId="29362" xr:uid="{00000000-0005-0000-0000-00001A630000}"/>
    <cellStyle name="_Fuel Scenario4 4 2" xfId="29363" xr:uid="{00000000-0005-0000-0000-00001B630000}"/>
    <cellStyle name="_Fuel Scenario4 4 3" xfId="29364" xr:uid="{00000000-0005-0000-0000-00001C630000}"/>
    <cellStyle name="_Fuel Scenario4 5" xfId="29365" xr:uid="{00000000-0005-0000-0000-00001D630000}"/>
    <cellStyle name="_Fuel Scenario4 5 2" xfId="29366" xr:uid="{00000000-0005-0000-0000-00001E630000}"/>
    <cellStyle name="_Fuel Scenario4 6" xfId="29367" xr:uid="{00000000-0005-0000-0000-00001F630000}"/>
    <cellStyle name="_Fuel Scenario4_August 2010 CWIP curves_NextEra" xfId="29368" xr:uid="{00000000-0005-0000-0000-000020630000}"/>
    <cellStyle name="_Fuel Scenario4_August 2010 CWIP curves_NextEra 2" xfId="29369" xr:uid="{00000000-0005-0000-0000-000021630000}"/>
    <cellStyle name="_Fuel Scenario4_August 2010 CWIP curves_NextEra_November 2010 Termosol CWIP Curves NEER Final" xfId="29370" xr:uid="{00000000-0005-0000-0000-000022630000}"/>
    <cellStyle name="_Fuel Scenario4_August 2010 CWIP curves_NextEra_November 2010 Termosol CWIP Curves NEER Final 2" xfId="29371" xr:uid="{00000000-0005-0000-0000-000023630000}"/>
    <cellStyle name="_Fuel Scenario4_BASIS ADJ" xfId="29372" xr:uid="{00000000-0005-0000-0000-000024630000}"/>
    <cellStyle name="_Fuel Scenario4_BM Adjustments" xfId="29373" xr:uid="{00000000-0005-0000-0000-000025630000}"/>
    <cellStyle name="_Fuel Scenario4_Budget Support 2012-09 2013-15 Benefit Programs v5 with NEER Barg Update" xfId="29374" xr:uid="{00000000-0005-0000-0000-000026630000}"/>
    <cellStyle name="_Fuel Scenario4_Capacity_Factor_Monthly_Forecast_Through_2024 " xfId="29375" xr:uid="{00000000-0005-0000-0000-000027630000}"/>
    <cellStyle name="_Fuel Scenario4_Capital Prov 1Q10" xfId="29376" xr:uid="{00000000-0005-0000-0000-000028630000}"/>
    <cellStyle name="_Fuel Scenario4_Capital Prov 1Q10 2" xfId="29377" xr:uid="{00000000-0005-0000-0000-000029630000}"/>
    <cellStyle name="_Fuel Scenario4_Capital Prov 1Q10_March_LTD_Premium" xfId="29378" xr:uid="{00000000-0005-0000-0000-00002A630000}"/>
    <cellStyle name="_Fuel Scenario4_Capital Prov 1Q10_Nov Self Admin LTD Income Premium - CIGNA" xfId="29379" xr:uid="{00000000-0005-0000-0000-00002B630000}"/>
    <cellStyle name="_Fuel Scenario4_Capital Prov 1Q10_Summary Unrounded" xfId="29380" xr:uid="{00000000-0005-0000-0000-00002C630000}"/>
    <cellStyle name="_Fuel Scenario4_Consolidated Summary Living ProForma_2011_DRAFT" xfId="29381" xr:uid="{00000000-0005-0000-0000-00002D630000}"/>
    <cellStyle name="_Fuel Scenario4_Consolidated Summary Living ProForma_2011_Paste Special" xfId="29382" xr:uid="{00000000-0005-0000-0000-00002E630000}"/>
    <cellStyle name="_Fuel Scenario4_Copy of South TX GenTie  0.8x Sale12-31-09 COD BASE CASEvBOD" xfId="29383" xr:uid="{00000000-0005-0000-0000-00002F630000}"/>
    <cellStyle name="_Fuel Scenario4_CWIP Termosol 1" xfId="29384" xr:uid="{00000000-0005-0000-0000-000030630000}"/>
    <cellStyle name="_Fuel Scenario4_CWIP Termosol 1 2" xfId="29385" xr:uid="{00000000-0005-0000-0000-000031630000}"/>
    <cellStyle name="_Fuel Scenario4_CWIP Termosol 2" xfId="29386" xr:uid="{00000000-0005-0000-0000-000032630000}"/>
    <cellStyle name="_Fuel Scenario4_CWIP Termosol 2 2" xfId="29387" xr:uid="{00000000-0005-0000-0000-000033630000}"/>
    <cellStyle name="_Fuel Scenario4_Fees" xfId="29388" xr:uid="{00000000-0005-0000-0000-000034630000}"/>
    <cellStyle name="_Fuel Scenario4_Genesis_Bridge_Tab" xfId="29389" xr:uid="{00000000-0005-0000-0000-000035630000}"/>
    <cellStyle name="_Fuel Scenario4_HWBA UM NPV  IRR Analysis finance at cost share may 2011" xfId="29390" xr:uid="{00000000-0005-0000-0000-000036630000}"/>
    <cellStyle name="_Fuel Scenario4_Inputs" xfId="29391" xr:uid="{00000000-0005-0000-0000-000037630000}"/>
    <cellStyle name="_Fuel Scenario4_Inputs 2" xfId="29392" xr:uid="{00000000-0005-0000-0000-000038630000}"/>
    <cellStyle name="_Fuel Scenario4_Locked in Gross Margin" xfId="29393" xr:uid="{00000000-0005-0000-0000-000039630000}"/>
    <cellStyle name="_Fuel Scenario4_LTD-FAS 112 Summary" xfId="29394" xr:uid="{00000000-0005-0000-0000-00003A630000}"/>
    <cellStyle name="_Fuel Scenario4_November 2010 CWIP Curves Genesis Final" xfId="29395" xr:uid="{00000000-0005-0000-0000-00003B630000}"/>
    <cellStyle name="_Fuel Scenario4_November 2010 CWIP Curves Genesis Final 2" xfId="29396" xr:uid="{00000000-0005-0000-0000-00003C630000}"/>
    <cellStyle name="_Fuel Scenario4_November 2010 CWIP Curves NEER Final" xfId="29397" xr:uid="{00000000-0005-0000-0000-00003D630000}"/>
    <cellStyle name="_Fuel Scenario4_November 2010 CWIP Curves NEER Final 2" xfId="29398" xr:uid="{00000000-0005-0000-0000-00003E630000}"/>
    <cellStyle name="_Fuel Scenario4_November 2010 Termosol CWIP Curves NEER Final" xfId="29399" xr:uid="{00000000-0005-0000-0000-00003F630000}"/>
    <cellStyle name="_Fuel Scenario4_November 2010 Termosol CWIP Curves NEER Final 2" xfId="29400" xr:uid="{00000000-0005-0000-0000-000040630000}"/>
    <cellStyle name="_Fuel Scenario4_Project Monitoring Paradise Solar revised_October 2010" xfId="29401" xr:uid="{00000000-0005-0000-0000-000041630000}"/>
    <cellStyle name="_Fuel Scenario4_Project Monitoring Paradise Solar revised_October 2010 2" xfId="29402" xr:uid="{00000000-0005-0000-0000-000042630000}"/>
    <cellStyle name="_Fuel Scenario4_Project Monitoring Paradise Solar revised_October 2010_November 2010 Termosol CWIP Curves NEER Final" xfId="29403" xr:uid="{00000000-0005-0000-0000-000043630000}"/>
    <cellStyle name="_Fuel Scenario4_Project Monitoring Paradise Solar revised_October 2010_November 2010 Termosol CWIP Curves NEER Final 2" xfId="29404" xr:uid="{00000000-0005-0000-0000-000044630000}"/>
    <cellStyle name="_Fuel Scenario4_September 2010 CWIP curves_NextEra" xfId="29405" xr:uid="{00000000-0005-0000-0000-000045630000}"/>
    <cellStyle name="_Fuel Scenario4_September 2010 CWIP curves_NextEra 2" xfId="29406" xr:uid="{00000000-0005-0000-0000-000046630000}"/>
    <cellStyle name="_Fuel Scenario4_September 2010 CWIP curves_NextEra_November 2010 Termosol CWIP Curves NEER Final" xfId="29407" xr:uid="{00000000-0005-0000-0000-000047630000}"/>
    <cellStyle name="_Fuel Scenario4_September 2010 CWIP curves_NextEra_November 2010 Termosol CWIP Curves NEER Final 2" xfId="29408" xr:uid="{00000000-0005-0000-0000-000048630000}"/>
    <cellStyle name="_Fuel Scenario4_Summerhaven CWIP curve Oct_2010" xfId="29409" xr:uid="{00000000-0005-0000-0000-000049630000}"/>
    <cellStyle name="_Fuel Scenario4_Summerhaven CWIP curve Oct_2010 2" xfId="29410" xr:uid="{00000000-0005-0000-0000-00004A630000}"/>
    <cellStyle name="_Fuel Scenario4_Summerhaven CWIP curve Oct_2010_November 2010 Termosol CWIP Curves NEER Final" xfId="29411" xr:uid="{00000000-0005-0000-0000-00004B630000}"/>
    <cellStyle name="_Fuel Scenario4_Summerhaven CWIP curve Oct_2010_November 2010 Termosol CWIP Curves NEER Final 2" xfId="29412" xr:uid="{00000000-0005-0000-0000-00004C630000}"/>
    <cellStyle name="_Fuel Scenario4_ToD" xfId="29413" xr:uid="{00000000-0005-0000-0000-00004D630000}"/>
    <cellStyle name="_Fuel Scenario4_ToD 2" xfId="29414" xr:uid="{00000000-0005-0000-0000-00004E630000}"/>
    <cellStyle name="_Fuel Scenario4_ToD 3" xfId="29415" xr:uid="{00000000-0005-0000-0000-00004F630000}"/>
    <cellStyle name="_Fuel Scenario4_tx financing revs" xfId="29416" xr:uid="{00000000-0005-0000-0000-000050630000}"/>
    <cellStyle name="_Fuel Type" xfId="29417" xr:uid="{00000000-0005-0000-0000-000051630000}"/>
    <cellStyle name="_Fuel Type 2" xfId="29418" xr:uid="{00000000-0005-0000-0000-000052630000}"/>
    <cellStyle name="_Fuel Type 2 2" xfId="29419" xr:uid="{00000000-0005-0000-0000-000053630000}"/>
    <cellStyle name="_Fuel Type 3" xfId="29420" xr:uid="{00000000-0005-0000-0000-000054630000}"/>
    <cellStyle name="_Fuel Type 3 2" xfId="29421" xr:uid="{00000000-0005-0000-0000-000055630000}"/>
    <cellStyle name="_Fuel Type 4" xfId="29422" xr:uid="{00000000-0005-0000-0000-000056630000}"/>
    <cellStyle name="_Fuel Type 4 2" xfId="29423" xr:uid="{00000000-0005-0000-0000-000057630000}"/>
    <cellStyle name="_Fuel Type 4 3" xfId="29424" xr:uid="{00000000-0005-0000-0000-000058630000}"/>
    <cellStyle name="_Fuel Type 5" xfId="29425" xr:uid="{00000000-0005-0000-0000-000059630000}"/>
    <cellStyle name="_Fuel Type 5 2" xfId="29426" xr:uid="{00000000-0005-0000-0000-00005A630000}"/>
    <cellStyle name="_Fuel Type 6" xfId="29427" xr:uid="{00000000-0005-0000-0000-00005B630000}"/>
    <cellStyle name="_Fuel Type_August 2010 CWIP curves_NextEra" xfId="29428" xr:uid="{00000000-0005-0000-0000-00005C630000}"/>
    <cellStyle name="_Fuel Type_August 2010 CWIP curves_NextEra 2" xfId="29429" xr:uid="{00000000-0005-0000-0000-00005D630000}"/>
    <cellStyle name="_Fuel Type_August 2010 CWIP curves_NextEra_November 2010 Termosol CWIP Curves NEER Final" xfId="29430" xr:uid="{00000000-0005-0000-0000-00005E630000}"/>
    <cellStyle name="_Fuel Type_August 2010 CWIP curves_NextEra_November 2010 Termosol CWIP Curves NEER Final 2" xfId="29431" xr:uid="{00000000-0005-0000-0000-00005F630000}"/>
    <cellStyle name="_Fuel Type_BASIS ADJ" xfId="29432" xr:uid="{00000000-0005-0000-0000-000060630000}"/>
    <cellStyle name="_Fuel Type_BM Adjustments" xfId="29433" xr:uid="{00000000-0005-0000-0000-000061630000}"/>
    <cellStyle name="_Fuel Type_Budget Support 2012-09 2013-15 Benefit Programs v5 with NEER Barg Update" xfId="29434" xr:uid="{00000000-0005-0000-0000-000062630000}"/>
    <cellStyle name="_Fuel Type_Capacity_Factor_Monthly_Forecast_Through_2024 " xfId="29435" xr:uid="{00000000-0005-0000-0000-000063630000}"/>
    <cellStyle name="_Fuel Type_Capital Prov 1Q10" xfId="29436" xr:uid="{00000000-0005-0000-0000-000064630000}"/>
    <cellStyle name="_Fuel Type_Capital Prov 1Q10 2" xfId="29437" xr:uid="{00000000-0005-0000-0000-000065630000}"/>
    <cellStyle name="_Fuel Type_Capital Prov 1Q10_March_LTD_Premium" xfId="29438" xr:uid="{00000000-0005-0000-0000-000066630000}"/>
    <cellStyle name="_Fuel Type_Capital Prov 1Q10_Nov Self Admin LTD Income Premium - CIGNA" xfId="29439" xr:uid="{00000000-0005-0000-0000-000067630000}"/>
    <cellStyle name="_Fuel Type_Capital Prov 1Q10_Summary Unrounded" xfId="29440" xr:uid="{00000000-0005-0000-0000-000068630000}"/>
    <cellStyle name="_Fuel Type_Consolidated Summary Living ProForma_2011_DRAFT" xfId="29441" xr:uid="{00000000-0005-0000-0000-000069630000}"/>
    <cellStyle name="_Fuel Type_Consolidated Summary Living ProForma_2011_Paste Special" xfId="29442" xr:uid="{00000000-0005-0000-0000-00006A630000}"/>
    <cellStyle name="_Fuel Type_Copy of South TX GenTie  0.8x Sale12-31-09 COD BASE CASEvBOD" xfId="29443" xr:uid="{00000000-0005-0000-0000-00006B630000}"/>
    <cellStyle name="_Fuel Type_CWIP Termosol 1" xfId="29444" xr:uid="{00000000-0005-0000-0000-00006C630000}"/>
    <cellStyle name="_Fuel Type_CWIP Termosol 1 2" xfId="29445" xr:uid="{00000000-0005-0000-0000-00006D630000}"/>
    <cellStyle name="_Fuel Type_CWIP Termosol 2" xfId="29446" xr:uid="{00000000-0005-0000-0000-00006E630000}"/>
    <cellStyle name="_Fuel Type_CWIP Termosol 2 2" xfId="29447" xr:uid="{00000000-0005-0000-0000-00006F630000}"/>
    <cellStyle name="_Fuel Type_Fees" xfId="29448" xr:uid="{00000000-0005-0000-0000-000070630000}"/>
    <cellStyle name="_Fuel Type_Genesis_Bridge_Tab" xfId="29449" xr:uid="{00000000-0005-0000-0000-000071630000}"/>
    <cellStyle name="_Fuel Type_HWBA UM NPV  IRR Analysis finance at cost share may 2011" xfId="29450" xr:uid="{00000000-0005-0000-0000-000072630000}"/>
    <cellStyle name="_Fuel Type_Inputs" xfId="29451" xr:uid="{00000000-0005-0000-0000-000073630000}"/>
    <cellStyle name="_Fuel Type_Inputs 2" xfId="29452" xr:uid="{00000000-0005-0000-0000-000074630000}"/>
    <cellStyle name="_Fuel Type_Locked in Gross Margin" xfId="29453" xr:uid="{00000000-0005-0000-0000-000075630000}"/>
    <cellStyle name="_Fuel Type_LTD-FAS 112 Summary" xfId="29454" xr:uid="{00000000-0005-0000-0000-000076630000}"/>
    <cellStyle name="_Fuel Type_November 2010 CWIP Curves Genesis Final" xfId="29455" xr:uid="{00000000-0005-0000-0000-000077630000}"/>
    <cellStyle name="_Fuel Type_November 2010 CWIP Curves Genesis Final 2" xfId="29456" xr:uid="{00000000-0005-0000-0000-000078630000}"/>
    <cellStyle name="_Fuel Type_November 2010 CWIP Curves NEER Final" xfId="29457" xr:uid="{00000000-0005-0000-0000-000079630000}"/>
    <cellStyle name="_Fuel Type_November 2010 CWIP Curves NEER Final 2" xfId="29458" xr:uid="{00000000-0005-0000-0000-00007A630000}"/>
    <cellStyle name="_Fuel Type_November 2010 Termosol CWIP Curves NEER Final" xfId="29459" xr:uid="{00000000-0005-0000-0000-00007B630000}"/>
    <cellStyle name="_Fuel Type_November 2010 Termosol CWIP Curves NEER Final 2" xfId="29460" xr:uid="{00000000-0005-0000-0000-00007C630000}"/>
    <cellStyle name="_Fuel Type_Project Monitoring Paradise Solar revised_October 2010" xfId="29461" xr:uid="{00000000-0005-0000-0000-00007D630000}"/>
    <cellStyle name="_Fuel Type_Project Monitoring Paradise Solar revised_October 2010 2" xfId="29462" xr:uid="{00000000-0005-0000-0000-00007E630000}"/>
    <cellStyle name="_Fuel Type_Project Monitoring Paradise Solar revised_October 2010_November 2010 Termosol CWIP Curves NEER Final" xfId="29463" xr:uid="{00000000-0005-0000-0000-00007F630000}"/>
    <cellStyle name="_Fuel Type_Project Monitoring Paradise Solar revised_October 2010_November 2010 Termosol CWIP Curves NEER Final 2" xfId="29464" xr:uid="{00000000-0005-0000-0000-000080630000}"/>
    <cellStyle name="_Fuel Type_September 2010 CWIP curves_NextEra" xfId="29465" xr:uid="{00000000-0005-0000-0000-000081630000}"/>
    <cellStyle name="_Fuel Type_September 2010 CWIP curves_NextEra 2" xfId="29466" xr:uid="{00000000-0005-0000-0000-000082630000}"/>
    <cellStyle name="_Fuel Type_September 2010 CWIP curves_NextEra_November 2010 Termosol CWIP Curves NEER Final" xfId="29467" xr:uid="{00000000-0005-0000-0000-000083630000}"/>
    <cellStyle name="_Fuel Type_September 2010 CWIP curves_NextEra_November 2010 Termosol CWIP Curves NEER Final 2" xfId="29468" xr:uid="{00000000-0005-0000-0000-000084630000}"/>
    <cellStyle name="_Fuel Type_Summerhaven CWIP curve Oct_2010" xfId="29469" xr:uid="{00000000-0005-0000-0000-000085630000}"/>
    <cellStyle name="_Fuel Type_Summerhaven CWIP curve Oct_2010 2" xfId="29470" xr:uid="{00000000-0005-0000-0000-000086630000}"/>
    <cellStyle name="_Fuel Type_Summerhaven CWIP curve Oct_2010_November 2010 Termosol CWIP Curves NEER Final" xfId="29471" xr:uid="{00000000-0005-0000-0000-000087630000}"/>
    <cellStyle name="_Fuel Type_Summerhaven CWIP curve Oct_2010_November 2010 Termosol CWIP Curves NEER Final 2" xfId="29472" xr:uid="{00000000-0005-0000-0000-000088630000}"/>
    <cellStyle name="_Fuel Type_ToD" xfId="29473" xr:uid="{00000000-0005-0000-0000-000089630000}"/>
    <cellStyle name="_Fuel Type_ToD 2" xfId="29474" xr:uid="{00000000-0005-0000-0000-00008A630000}"/>
    <cellStyle name="_Fuel Type_ToD 3" xfId="29475" xr:uid="{00000000-0005-0000-0000-00008B630000}"/>
    <cellStyle name="_Fuel Type_tx financing revs" xfId="29476" xr:uid="{00000000-0005-0000-0000-00008C630000}"/>
    <cellStyle name="_x0013__FVO" xfId="29477" xr:uid="{00000000-0005-0000-0000-00008D630000}"/>
    <cellStyle name="_x0013__FVO 2" xfId="29478" xr:uid="{00000000-0005-0000-0000-00008E630000}"/>
    <cellStyle name="_x0013__FVO_2008 IWNA JPM TE Model 11032008 (ERISA Dep &amp; Full Haircuts)_275M" xfId="29479" xr:uid="{00000000-0005-0000-0000-00008F630000}"/>
    <cellStyle name="_x0013__FVO_2008 IWNA JPM TE Model 11032008 (ERISA Dep &amp; Full Haircuts)_275M 2" xfId="29480" xr:uid="{00000000-0005-0000-0000-000090630000}"/>
    <cellStyle name="_x0013__FVO_2008 IWNA v12 7.75% 53% TaxEx P50 (Invenergy)_10242008" xfId="29481" xr:uid="{00000000-0005-0000-0000-000091630000}"/>
    <cellStyle name="_x0013__FVO_2008 IWNA v12 7.75% 53% TaxEx P50 (Invenergy)_10242008 2" xfId="29482" xr:uid="{00000000-0005-0000-0000-000092630000}"/>
    <cellStyle name="_Gas Hedges" xfId="29483" xr:uid="{00000000-0005-0000-0000-000093630000}"/>
    <cellStyle name="_Gas Put Calcs" xfId="29484" xr:uid="{00000000-0005-0000-0000-000094630000}"/>
    <cellStyle name="_Gas_WACC" xfId="29485" xr:uid="{00000000-0005-0000-0000-000095630000}"/>
    <cellStyle name="_Gas_WACC 2" xfId="29486" xr:uid="{00000000-0005-0000-0000-000096630000}"/>
    <cellStyle name="_Gas_WACC 2 2" xfId="29487" xr:uid="{00000000-0005-0000-0000-000097630000}"/>
    <cellStyle name="_Gas_WACC 3" xfId="29488" xr:uid="{00000000-0005-0000-0000-000098630000}"/>
    <cellStyle name="_Gas_WACC 4" xfId="29489" xr:uid="{00000000-0005-0000-0000-000099630000}"/>
    <cellStyle name="_Gas_WACC 4 2" xfId="29490" xr:uid="{00000000-0005-0000-0000-00009A630000}"/>
    <cellStyle name="_Gas_WACC 4 3" xfId="29491" xr:uid="{00000000-0005-0000-0000-00009B630000}"/>
    <cellStyle name="_Gas_WACC_Genesis_Bridge_Tab" xfId="29492" xr:uid="{00000000-0005-0000-0000-00009C630000}"/>
    <cellStyle name="_Gas_WACC_HWBA UM NPV  IRR Analysis finance at cost share may 2011" xfId="29493" xr:uid="{00000000-0005-0000-0000-00009D630000}"/>
    <cellStyle name="_Gas_WACC_ToD" xfId="29494" xr:uid="{00000000-0005-0000-0000-00009E630000}"/>
    <cellStyle name="_Gas_WACC_ToD 2" xfId="29495" xr:uid="{00000000-0005-0000-0000-00009F630000}"/>
    <cellStyle name="_Gas_WACC_ToD 3" xfId="29496" xr:uid="{00000000-0005-0000-0000-0000A0630000}"/>
    <cellStyle name="_Gas1" xfId="29497" xr:uid="{00000000-0005-0000-0000-0000A1630000}"/>
    <cellStyle name="_Gas1 2" xfId="29498" xr:uid="{00000000-0005-0000-0000-0000A2630000}"/>
    <cellStyle name="_Gas1 2 2" xfId="29499" xr:uid="{00000000-0005-0000-0000-0000A3630000}"/>
    <cellStyle name="_Gas1 3" xfId="29500" xr:uid="{00000000-0005-0000-0000-0000A4630000}"/>
    <cellStyle name="_Gas1 3 2" xfId="29501" xr:uid="{00000000-0005-0000-0000-0000A5630000}"/>
    <cellStyle name="_Gas1 4" xfId="29502" xr:uid="{00000000-0005-0000-0000-0000A6630000}"/>
    <cellStyle name="_Gas1 4 2" xfId="29503" xr:uid="{00000000-0005-0000-0000-0000A7630000}"/>
    <cellStyle name="_Gas1 4 3" xfId="29504" xr:uid="{00000000-0005-0000-0000-0000A8630000}"/>
    <cellStyle name="_Gas1 5" xfId="29505" xr:uid="{00000000-0005-0000-0000-0000A9630000}"/>
    <cellStyle name="_Gas1 5 2" xfId="29506" xr:uid="{00000000-0005-0000-0000-0000AA630000}"/>
    <cellStyle name="_Gas1 6" xfId="29507" xr:uid="{00000000-0005-0000-0000-0000AB630000}"/>
    <cellStyle name="_Gas1_August 2010 CWIP curves_NextEra" xfId="29508" xr:uid="{00000000-0005-0000-0000-0000AC630000}"/>
    <cellStyle name="_Gas1_August 2010 CWIP curves_NextEra 2" xfId="29509" xr:uid="{00000000-0005-0000-0000-0000AD630000}"/>
    <cellStyle name="_Gas1_August 2010 CWIP curves_NextEra_November 2010 Termosol CWIP Curves NEER Final" xfId="29510" xr:uid="{00000000-0005-0000-0000-0000AE630000}"/>
    <cellStyle name="_Gas1_August 2010 CWIP curves_NextEra_November 2010 Termosol CWIP Curves NEER Final 2" xfId="29511" xr:uid="{00000000-0005-0000-0000-0000AF630000}"/>
    <cellStyle name="_Gas1_BASIS ADJ" xfId="29512" xr:uid="{00000000-0005-0000-0000-0000B0630000}"/>
    <cellStyle name="_Gas1_BM Adjustments" xfId="29513" xr:uid="{00000000-0005-0000-0000-0000B1630000}"/>
    <cellStyle name="_Gas1_Budget Support 2012-09 2013-15 Benefit Programs v5 with NEER Barg Update" xfId="29514" xr:uid="{00000000-0005-0000-0000-0000B2630000}"/>
    <cellStyle name="_Gas1_Capacity_Factor_Monthly_Forecast_Through_2024 " xfId="29515" xr:uid="{00000000-0005-0000-0000-0000B3630000}"/>
    <cellStyle name="_Gas1_Capital Prov 1Q10" xfId="29516" xr:uid="{00000000-0005-0000-0000-0000B4630000}"/>
    <cellStyle name="_Gas1_Capital Prov 1Q10 2" xfId="29517" xr:uid="{00000000-0005-0000-0000-0000B5630000}"/>
    <cellStyle name="_Gas1_Capital Prov 1Q10_March_LTD_Premium" xfId="29518" xr:uid="{00000000-0005-0000-0000-0000B6630000}"/>
    <cellStyle name="_Gas1_Capital Prov 1Q10_Nov Self Admin LTD Income Premium - CIGNA" xfId="29519" xr:uid="{00000000-0005-0000-0000-0000B7630000}"/>
    <cellStyle name="_Gas1_Capital Prov 1Q10_Summary Unrounded" xfId="29520" xr:uid="{00000000-0005-0000-0000-0000B8630000}"/>
    <cellStyle name="_Gas1_Consolidated Summary Living ProForma_2011_DRAFT" xfId="29521" xr:uid="{00000000-0005-0000-0000-0000B9630000}"/>
    <cellStyle name="_Gas1_Consolidated Summary Living ProForma_2011_Paste Special" xfId="29522" xr:uid="{00000000-0005-0000-0000-0000BA630000}"/>
    <cellStyle name="_Gas1_Copy of South TX GenTie  0.8x Sale12-31-09 COD BASE CASEvBOD" xfId="29523" xr:uid="{00000000-0005-0000-0000-0000BB630000}"/>
    <cellStyle name="_Gas1_CWIP Termosol 1" xfId="29524" xr:uid="{00000000-0005-0000-0000-0000BC630000}"/>
    <cellStyle name="_Gas1_CWIP Termosol 1 2" xfId="29525" xr:uid="{00000000-0005-0000-0000-0000BD630000}"/>
    <cellStyle name="_Gas1_CWIP Termosol 2" xfId="29526" xr:uid="{00000000-0005-0000-0000-0000BE630000}"/>
    <cellStyle name="_Gas1_CWIP Termosol 2 2" xfId="29527" xr:uid="{00000000-0005-0000-0000-0000BF630000}"/>
    <cellStyle name="_Gas1_Fees" xfId="29528" xr:uid="{00000000-0005-0000-0000-0000C0630000}"/>
    <cellStyle name="_Gas1_Genesis_Bridge_Tab" xfId="29529" xr:uid="{00000000-0005-0000-0000-0000C1630000}"/>
    <cellStyle name="_Gas1_HWBA UM NPV  IRR Analysis finance at cost share may 2011" xfId="29530" xr:uid="{00000000-0005-0000-0000-0000C2630000}"/>
    <cellStyle name="_Gas1_Inputs" xfId="29531" xr:uid="{00000000-0005-0000-0000-0000C3630000}"/>
    <cellStyle name="_Gas1_Inputs 2" xfId="29532" xr:uid="{00000000-0005-0000-0000-0000C4630000}"/>
    <cellStyle name="_Gas1_Locked in Gross Margin" xfId="29533" xr:uid="{00000000-0005-0000-0000-0000C5630000}"/>
    <cellStyle name="_Gas1_LTD-FAS 112 Summary" xfId="29534" xr:uid="{00000000-0005-0000-0000-0000C6630000}"/>
    <cellStyle name="_Gas1_November 2010 CWIP Curves Genesis Final" xfId="29535" xr:uid="{00000000-0005-0000-0000-0000C7630000}"/>
    <cellStyle name="_Gas1_November 2010 CWIP Curves Genesis Final 2" xfId="29536" xr:uid="{00000000-0005-0000-0000-0000C8630000}"/>
    <cellStyle name="_Gas1_November 2010 CWIP Curves NEER Final" xfId="29537" xr:uid="{00000000-0005-0000-0000-0000C9630000}"/>
    <cellStyle name="_Gas1_November 2010 CWIP Curves NEER Final 2" xfId="29538" xr:uid="{00000000-0005-0000-0000-0000CA630000}"/>
    <cellStyle name="_Gas1_November 2010 Termosol CWIP Curves NEER Final" xfId="29539" xr:uid="{00000000-0005-0000-0000-0000CB630000}"/>
    <cellStyle name="_Gas1_November 2010 Termosol CWIP Curves NEER Final 2" xfId="29540" xr:uid="{00000000-0005-0000-0000-0000CC630000}"/>
    <cellStyle name="_Gas1_Project Monitoring Paradise Solar revised_October 2010" xfId="29541" xr:uid="{00000000-0005-0000-0000-0000CD630000}"/>
    <cellStyle name="_Gas1_Project Monitoring Paradise Solar revised_October 2010 2" xfId="29542" xr:uid="{00000000-0005-0000-0000-0000CE630000}"/>
    <cellStyle name="_Gas1_Project Monitoring Paradise Solar revised_October 2010_November 2010 Termosol CWIP Curves NEER Final" xfId="29543" xr:uid="{00000000-0005-0000-0000-0000CF630000}"/>
    <cellStyle name="_Gas1_Project Monitoring Paradise Solar revised_October 2010_November 2010 Termosol CWIP Curves NEER Final 2" xfId="29544" xr:uid="{00000000-0005-0000-0000-0000D0630000}"/>
    <cellStyle name="_Gas1_September 2010 CWIP curves_NextEra" xfId="29545" xr:uid="{00000000-0005-0000-0000-0000D1630000}"/>
    <cellStyle name="_Gas1_September 2010 CWIP curves_NextEra 2" xfId="29546" xr:uid="{00000000-0005-0000-0000-0000D2630000}"/>
    <cellStyle name="_Gas1_September 2010 CWIP curves_NextEra_November 2010 Termosol CWIP Curves NEER Final" xfId="29547" xr:uid="{00000000-0005-0000-0000-0000D3630000}"/>
    <cellStyle name="_Gas1_September 2010 CWIP curves_NextEra_November 2010 Termosol CWIP Curves NEER Final 2" xfId="29548" xr:uid="{00000000-0005-0000-0000-0000D4630000}"/>
    <cellStyle name="_Gas1_Summerhaven CWIP curve Oct_2010" xfId="29549" xr:uid="{00000000-0005-0000-0000-0000D5630000}"/>
    <cellStyle name="_Gas1_Summerhaven CWIP curve Oct_2010 2" xfId="29550" xr:uid="{00000000-0005-0000-0000-0000D6630000}"/>
    <cellStyle name="_Gas1_Summerhaven CWIP curve Oct_2010_November 2010 Termosol CWIP Curves NEER Final" xfId="29551" xr:uid="{00000000-0005-0000-0000-0000D7630000}"/>
    <cellStyle name="_Gas1_Summerhaven CWIP curve Oct_2010_November 2010 Termosol CWIP Curves NEER Final 2" xfId="29552" xr:uid="{00000000-0005-0000-0000-0000D8630000}"/>
    <cellStyle name="_Gas1_ToD" xfId="29553" xr:uid="{00000000-0005-0000-0000-0000D9630000}"/>
    <cellStyle name="_Gas1_ToD 2" xfId="29554" xr:uid="{00000000-0005-0000-0000-0000DA630000}"/>
    <cellStyle name="_Gas1_ToD 3" xfId="29555" xr:uid="{00000000-0005-0000-0000-0000DB630000}"/>
    <cellStyle name="_Gas1_tx financing revs" xfId="29556" xr:uid="{00000000-0005-0000-0000-0000DC630000}"/>
    <cellStyle name="_Gas2" xfId="29557" xr:uid="{00000000-0005-0000-0000-0000DD630000}"/>
    <cellStyle name="_Gas2 2" xfId="29558" xr:uid="{00000000-0005-0000-0000-0000DE630000}"/>
    <cellStyle name="_Gas2 2 2" xfId="29559" xr:uid="{00000000-0005-0000-0000-0000DF630000}"/>
    <cellStyle name="_Gas2 3" xfId="29560" xr:uid="{00000000-0005-0000-0000-0000E0630000}"/>
    <cellStyle name="_Gas2 3 2" xfId="29561" xr:uid="{00000000-0005-0000-0000-0000E1630000}"/>
    <cellStyle name="_Gas2 4" xfId="29562" xr:uid="{00000000-0005-0000-0000-0000E2630000}"/>
    <cellStyle name="_Gas2 4 2" xfId="29563" xr:uid="{00000000-0005-0000-0000-0000E3630000}"/>
    <cellStyle name="_Gas2 4 3" xfId="29564" xr:uid="{00000000-0005-0000-0000-0000E4630000}"/>
    <cellStyle name="_Gas2 5" xfId="29565" xr:uid="{00000000-0005-0000-0000-0000E5630000}"/>
    <cellStyle name="_Gas2 5 2" xfId="29566" xr:uid="{00000000-0005-0000-0000-0000E6630000}"/>
    <cellStyle name="_Gas2 6" xfId="29567" xr:uid="{00000000-0005-0000-0000-0000E7630000}"/>
    <cellStyle name="_Gas2_August 2010 CWIP curves_NextEra" xfId="29568" xr:uid="{00000000-0005-0000-0000-0000E8630000}"/>
    <cellStyle name="_Gas2_August 2010 CWIP curves_NextEra 2" xfId="29569" xr:uid="{00000000-0005-0000-0000-0000E9630000}"/>
    <cellStyle name="_Gas2_August 2010 CWIP curves_NextEra_November 2010 Termosol CWIP Curves NEER Final" xfId="29570" xr:uid="{00000000-0005-0000-0000-0000EA630000}"/>
    <cellStyle name="_Gas2_August 2010 CWIP curves_NextEra_November 2010 Termosol CWIP Curves NEER Final 2" xfId="29571" xr:uid="{00000000-0005-0000-0000-0000EB630000}"/>
    <cellStyle name="_Gas2_BASIS ADJ" xfId="29572" xr:uid="{00000000-0005-0000-0000-0000EC630000}"/>
    <cellStyle name="_Gas2_BM Adjustments" xfId="29573" xr:uid="{00000000-0005-0000-0000-0000ED630000}"/>
    <cellStyle name="_Gas2_Budget Support 2012-09 2013-15 Benefit Programs v5 with NEER Barg Update" xfId="29574" xr:uid="{00000000-0005-0000-0000-0000EE630000}"/>
    <cellStyle name="_Gas2_Capacity_Factor_Monthly_Forecast_Through_2024 " xfId="29575" xr:uid="{00000000-0005-0000-0000-0000EF630000}"/>
    <cellStyle name="_Gas2_Capital Prov 1Q10" xfId="29576" xr:uid="{00000000-0005-0000-0000-0000F0630000}"/>
    <cellStyle name="_Gas2_Capital Prov 1Q10 2" xfId="29577" xr:uid="{00000000-0005-0000-0000-0000F1630000}"/>
    <cellStyle name="_Gas2_Capital Prov 1Q10_March_LTD_Premium" xfId="29578" xr:uid="{00000000-0005-0000-0000-0000F2630000}"/>
    <cellStyle name="_Gas2_Capital Prov 1Q10_Nov Self Admin LTD Income Premium - CIGNA" xfId="29579" xr:uid="{00000000-0005-0000-0000-0000F3630000}"/>
    <cellStyle name="_Gas2_Capital Prov 1Q10_Summary Unrounded" xfId="29580" xr:uid="{00000000-0005-0000-0000-0000F4630000}"/>
    <cellStyle name="_Gas2_Consolidated Summary Living ProForma_2011_DRAFT" xfId="29581" xr:uid="{00000000-0005-0000-0000-0000F5630000}"/>
    <cellStyle name="_Gas2_Consolidated Summary Living ProForma_2011_Paste Special" xfId="29582" xr:uid="{00000000-0005-0000-0000-0000F6630000}"/>
    <cellStyle name="_Gas2_Copy of South TX GenTie  0.8x Sale12-31-09 COD BASE CASEvBOD" xfId="29583" xr:uid="{00000000-0005-0000-0000-0000F7630000}"/>
    <cellStyle name="_Gas2_CWIP Termosol 1" xfId="29584" xr:uid="{00000000-0005-0000-0000-0000F8630000}"/>
    <cellStyle name="_Gas2_CWIP Termosol 1 2" xfId="29585" xr:uid="{00000000-0005-0000-0000-0000F9630000}"/>
    <cellStyle name="_Gas2_CWIP Termosol 2" xfId="29586" xr:uid="{00000000-0005-0000-0000-0000FA630000}"/>
    <cellStyle name="_Gas2_CWIP Termosol 2 2" xfId="29587" xr:uid="{00000000-0005-0000-0000-0000FB630000}"/>
    <cellStyle name="_Gas2_Fees" xfId="29588" xr:uid="{00000000-0005-0000-0000-0000FC630000}"/>
    <cellStyle name="_Gas2_Genesis_Bridge_Tab" xfId="29589" xr:uid="{00000000-0005-0000-0000-0000FD630000}"/>
    <cellStyle name="_Gas2_HWBA UM NPV  IRR Analysis finance at cost share may 2011" xfId="29590" xr:uid="{00000000-0005-0000-0000-0000FE630000}"/>
    <cellStyle name="_Gas2_Inputs" xfId="29591" xr:uid="{00000000-0005-0000-0000-0000FF630000}"/>
    <cellStyle name="_Gas2_Inputs 2" xfId="29592" xr:uid="{00000000-0005-0000-0000-000000640000}"/>
    <cellStyle name="_Gas2_Locked in Gross Margin" xfId="29593" xr:uid="{00000000-0005-0000-0000-000001640000}"/>
    <cellStyle name="_Gas2_LTD-FAS 112 Summary" xfId="29594" xr:uid="{00000000-0005-0000-0000-000002640000}"/>
    <cellStyle name="_Gas2_November 2010 CWIP Curves Genesis Final" xfId="29595" xr:uid="{00000000-0005-0000-0000-000003640000}"/>
    <cellStyle name="_Gas2_November 2010 CWIP Curves Genesis Final 2" xfId="29596" xr:uid="{00000000-0005-0000-0000-000004640000}"/>
    <cellStyle name="_Gas2_November 2010 CWIP Curves NEER Final" xfId="29597" xr:uid="{00000000-0005-0000-0000-000005640000}"/>
    <cellStyle name="_Gas2_November 2010 CWIP Curves NEER Final 2" xfId="29598" xr:uid="{00000000-0005-0000-0000-000006640000}"/>
    <cellStyle name="_Gas2_November 2010 Termosol CWIP Curves NEER Final" xfId="29599" xr:uid="{00000000-0005-0000-0000-000007640000}"/>
    <cellStyle name="_Gas2_November 2010 Termosol CWIP Curves NEER Final 2" xfId="29600" xr:uid="{00000000-0005-0000-0000-000008640000}"/>
    <cellStyle name="_Gas2_Project Monitoring Paradise Solar revised_October 2010" xfId="29601" xr:uid="{00000000-0005-0000-0000-000009640000}"/>
    <cellStyle name="_Gas2_Project Monitoring Paradise Solar revised_October 2010 2" xfId="29602" xr:uid="{00000000-0005-0000-0000-00000A640000}"/>
    <cellStyle name="_Gas2_Project Monitoring Paradise Solar revised_October 2010_November 2010 Termosol CWIP Curves NEER Final" xfId="29603" xr:uid="{00000000-0005-0000-0000-00000B640000}"/>
    <cellStyle name="_Gas2_Project Monitoring Paradise Solar revised_October 2010_November 2010 Termosol CWIP Curves NEER Final 2" xfId="29604" xr:uid="{00000000-0005-0000-0000-00000C640000}"/>
    <cellStyle name="_Gas2_September 2010 CWIP curves_NextEra" xfId="29605" xr:uid="{00000000-0005-0000-0000-00000D640000}"/>
    <cellStyle name="_Gas2_September 2010 CWIP curves_NextEra 2" xfId="29606" xr:uid="{00000000-0005-0000-0000-00000E640000}"/>
    <cellStyle name="_Gas2_September 2010 CWIP curves_NextEra_November 2010 Termosol CWIP Curves NEER Final" xfId="29607" xr:uid="{00000000-0005-0000-0000-00000F640000}"/>
    <cellStyle name="_Gas2_September 2010 CWIP curves_NextEra_November 2010 Termosol CWIP Curves NEER Final 2" xfId="29608" xr:uid="{00000000-0005-0000-0000-000010640000}"/>
    <cellStyle name="_Gas2_Summerhaven CWIP curve Oct_2010" xfId="29609" xr:uid="{00000000-0005-0000-0000-000011640000}"/>
    <cellStyle name="_Gas2_Summerhaven CWIP curve Oct_2010 2" xfId="29610" xr:uid="{00000000-0005-0000-0000-000012640000}"/>
    <cellStyle name="_Gas2_Summerhaven CWIP curve Oct_2010_November 2010 Termosol CWIP Curves NEER Final" xfId="29611" xr:uid="{00000000-0005-0000-0000-000013640000}"/>
    <cellStyle name="_Gas2_Summerhaven CWIP curve Oct_2010_November 2010 Termosol CWIP Curves NEER Final 2" xfId="29612" xr:uid="{00000000-0005-0000-0000-000014640000}"/>
    <cellStyle name="_Gas2_ToD" xfId="29613" xr:uid="{00000000-0005-0000-0000-000015640000}"/>
    <cellStyle name="_Gas2_ToD 2" xfId="29614" xr:uid="{00000000-0005-0000-0000-000016640000}"/>
    <cellStyle name="_Gas2_ToD 3" xfId="29615" xr:uid="{00000000-0005-0000-0000-000017640000}"/>
    <cellStyle name="_Gas2_tx financing revs" xfId="29616" xr:uid="{00000000-0005-0000-0000-000018640000}"/>
    <cellStyle name="_Gas3" xfId="29617" xr:uid="{00000000-0005-0000-0000-000019640000}"/>
    <cellStyle name="_Gas3 2" xfId="29618" xr:uid="{00000000-0005-0000-0000-00001A640000}"/>
    <cellStyle name="_Gas3 2 2" xfId="29619" xr:uid="{00000000-0005-0000-0000-00001B640000}"/>
    <cellStyle name="_Gas3 3" xfId="29620" xr:uid="{00000000-0005-0000-0000-00001C640000}"/>
    <cellStyle name="_Gas3 3 2" xfId="29621" xr:uid="{00000000-0005-0000-0000-00001D640000}"/>
    <cellStyle name="_Gas3 4" xfId="29622" xr:uid="{00000000-0005-0000-0000-00001E640000}"/>
    <cellStyle name="_Gas3 4 2" xfId="29623" xr:uid="{00000000-0005-0000-0000-00001F640000}"/>
    <cellStyle name="_Gas3 4 3" xfId="29624" xr:uid="{00000000-0005-0000-0000-000020640000}"/>
    <cellStyle name="_Gas3 5" xfId="29625" xr:uid="{00000000-0005-0000-0000-000021640000}"/>
    <cellStyle name="_Gas3 5 2" xfId="29626" xr:uid="{00000000-0005-0000-0000-000022640000}"/>
    <cellStyle name="_Gas3 6" xfId="29627" xr:uid="{00000000-0005-0000-0000-000023640000}"/>
    <cellStyle name="_Gas3_August 2010 CWIP curves_NextEra" xfId="29628" xr:uid="{00000000-0005-0000-0000-000024640000}"/>
    <cellStyle name="_Gas3_August 2010 CWIP curves_NextEra 2" xfId="29629" xr:uid="{00000000-0005-0000-0000-000025640000}"/>
    <cellStyle name="_Gas3_August 2010 CWIP curves_NextEra_November 2010 Termosol CWIP Curves NEER Final" xfId="29630" xr:uid="{00000000-0005-0000-0000-000026640000}"/>
    <cellStyle name="_Gas3_August 2010 CWIP curves_NextEra_November 2010 Termosol CWIP Curves NEER Final 2" xfId="29631" xr:uid="{00000000-0005-0000-0000-000027640000}"/>
    <cellStyle name="_Gas3_BASIS ADJ" xfId="29632" xr:uid="{00000000-0005-0000-0000-000028640000}"/>
    <cellStyle name="_Gas3_BM Adjustments" xfId="29633" xr:uid="{00000000-0005-0000-0000-000029640000}"/>
    <cellStyle name="_Gas3_Budget Support 2012-09 2013-15 Benefit Programs v5 with NEER Barg Update" xfId="29634" xr:uid="{00000000-0005-0000-0000-00002A640000}"/>
    <cellStyle name="_Gas3_Capacity_Factor_Monthly_Forecast_Through_2024 " xfId="29635" xr:uid="{00000000-0005-0000-0000-00002B640000}"/>
    <cellStyle name="_Gas3_Capital Prov 1Q10" xfId="29636" xr:uid="{00000000-0005-0000-0000-00002C640000}"/>
    <cellStyle name="_Gas3_Capital Prov 1Q10 2" xfId="29637" xr:uid="{00000000-0005-0000-0000-00002D640000}"/>
    <cellStyle name="_Gas3_Capital Prov 1Q10_March_LTD_Premium" xfId="29638" xr:uid="{00000000-0005-0000-0000-00002E640000}"/>
    <cellStyle name="_Gas3_Capital Prov 1Q10_Nov Self Admin LTD Income Premium - CIGNA" xfId="29639" xr:uid="{00000000-0005-0000-0000-00002F640000}"/>
    <cellStyle name="_Gas3_Capital Prov 1Q10_Summary Unrounded" xfId="29640" xr:uid="{00000000-0005-0000-0000-000030640000}"/>
    <cellStyle name="_Gas3_Consolidated Summary Living ProForma_2011_DRAFT" xfId="29641" xr:uid="{00000000-0005-0000-0000-000031640000}"/>
    <cellStyle name="_Gas3_Consolidated Summary Living ProForma_2011_Paste Special" xfId="29642" xr:uid="{00000000-0005-0000-0000-000032640000}"/>
    <cellStyle name="_Gas3_Copy of South TX GenTie  0.8x Sale12-31-09 COD BASE CASEvBOD" xfId="29643" xr:uid="{00000000-0005-0000-0000-000033640000}"/>
    <cellStyle name="_Gas3_CWIP Termosol 1" xfId="29644" xr:uid="{00000000-0005-0000-0000-000034640000}"/>
    <cellStyle name="_Gas3_CWIP Termosol 1 2" xfId="29645" xr:uid="{00000000-0005-0000-0000-000035640000}"/>
    <cellStyle name="_Gas3_CWIP Termosol 2" xfId="29646" xr:uid="{00000000-0005-0000-0000-000036640000}"/>
    <cellStyle name="_Gas3_CWIP Termosol 2 2" xfId="29647" xr:uid="{00000000-0005-0000-0000-000037640000}"/>
    <cellStyle name="_Gas3_Fees" xfId="29648" xr:uid="{00000000-0005-0000-0000-000038640000}"/>
    <cellStyle name="_Gas3_Genesis_Bridge_Tab" xfId="29649" xr:uid="{00000000-0005-0000-0000-000039640000}"/>
    <cellStyle name="_Gas3_HWBA UM NPV  IRR Analysis finance at cost share may 2011" xfId="29650" xr:uid="{00000000-0005-0000-0000-00003A640000}"/>
    <cellStyle name="_Gas3_Inputs" xfId="29651" xr:uid="{00000000-0005-0000-0000-00003B640000}"/>
    <cellStyle name="_Gas3_Inputs 2" xfId="29652" xr:uid="{00000000-0005-0000-0000-00003C640000}"/>
    <cellStyle name="_Gas3_Locked in Gross Margin" xfId="29653" xr:uid="{00000000-0005-0000-0000-00003D640000}"/>
    <cellStyle name="_Gas3_LTD-FAS 112 Summary" xfId="29654" xr:uid="{00000000-0005-0000-0000-00003E640000}"/>
    <cellStyle name="_Gas3_November 2010 CWIP Curves Genesis Final" xfId="29655" xr:uid="{00000000-0005-0000-0000-00003F640000}"/>
    <cellStyle name="_Gas3_November 2010 CWIP Curves Genesis Final 2" xfId="29656" xr:uid="{00000000-0005-0000-0000-000040640000}"/>
    <cellStyle name="_Gas3_November 2010 CWIP Curves NEER Final" xfId="29657" xr:uid="{00000000-0005-0000-0000-000041640000}"/>
    <cellStyle name="_Gas3_November 2010 CWIP Curves NEER Final 2" xfId="29658" xr:uid="{00000000-0005-0000-0000-000042640000}"/>
    <cellStyle name="_Gas3_November 2010 Termosol CWIP Curves NEER Final" xfId="29659" xr:uid="{00000000-0005-0000-0000-000043640000}"/>
    <cellStyle name="_Gas3_November 2010 Termosol CWIP Curves NEER Final 2" xfId="29660" xr:uid="{00000000-0005-0000-0000-000044640000}"/>
    <cellStyle name="_Gas3_Project Monitoring Paradise Solar revised_October 2010" xfId="29661" xr:uid="{00000000-0005-0000-0000-000045640000}"/>
    <cellStyle name="_Gas3_Project Monitoring Paradise Solar revised_October 2010 2" xfId="29662" xr:uid="{00000000-0005-0000-0000-000046640000}"/>
    <cellStyle name="_Gas3_Project Monitoring Paradise Solar revised_October 2010_November 2010 Termosol CWIP Curves NEER Final" xfId="29663" xr:uid="{00000000-0005-0000-0000-000047640000}"/>
    <cellStyle name="_Gas3_Project Monitoring Paradise Solar revised_October 2010_November 2010 Termosol CWIP Curves NEER Final 2" xfId="29664" xr:uid="{00000000-0005-0000-0000-000048640000}"/>
    <cellStyle name="_Gas3_September 2010 CWIP curves_NextEra" xfId="29665" xr:uid="{00000000-0005-0000-0000-000049640000}"/>
    <cellStyle name="_Gas3_September 2010 CWIP curves_NextEra 2" xfId="29666" xr:uid="{00000000-0005-0000-0000-00004A640000}"/>
    <cellStyle name="_Gas3_September 2010 CWIP curves_NextEra_November 2010 Termosol CWIP Curves NEER Final" xfId="29667" xr:uid="{00000000-0005-0000-0000-00004B640000}"/>
    <cellStyle name="_Gas3_September 2010 CWIP curves_NextEra_November 2010 Termosol CWIP Curves NEER Final 2" xfId="29668" xr:uid="{00000000-0005-0000-0000-00004C640000}"/>
    <cellStyle name="_Gas3_Summerhaven CWIP curve Oct_2010" xfId="29669" xr:uid="{00000000-0005-0000-0000-00004D640000}"/>
    <cellStyle name="_Gas3_Summerhaven CWIP curve Oct_2010 2" xfId="29670" xr:uid="{00000000-0005-0000-0000-00004E640000}"/>
    <cellStyle name="_Gas3_Summerhaven CWIP curve Oct_2010_November 2010 Termosol CWIP Curves NEER Final" xfId="29671" xr:uid="{00000000-0005-0000-0000-00004F640000}"/>
    <cellStyle name="_Gas3_Summerhaven CWIP curve Oct_2010_November 2010 Termosol CWIP Curves NEER Final 2" xfId="29672" xr:uid="{00000000-0005-0000-0000-000050640000}"/>
    <cellStyle name="_Gas3_ToD" xfId="29673" xr:uid="{00000000-0005-0000-0000-000051640000}"/>
    <cellStyle name="_Gas3_ToD 2" xfId="29674" xr:uid="{00000000-0005-0000-0000-000052640000}"/>
    <cellStyle name="_Gas3_ToD 3" xfId="29675" xr:uid="{00000000-0005-0000-0000-000053640000}"/>
    <cellStyle name="_Gas3_tx financing revs" xfId="29676" xr:uid="{00000000-0005-0000-0000-000054640000}"/>
    <cellStyle name="_GasSP Conversion Table" xfId="29677" xr:uid="{00000000-0005-0000-0000-000055640000}"/>
    <cellStyle name="_GasSP Conversion Table 2" xfId="29678" xr:uid="{00000000-0005-0000-0000-000056640000}"/>
    <cellStyle name="_GasSP Conversion Table 2 2" xfId="29679" xr:uid="{00000000-0005-0000-0000-000057640000}"/>
    <cellStyle name="_GasSP Conversion Table 3" xfId="29680" xr:uid="{00000000-0005-0000-0000-000058640000}"/>
    <cellStyle name="_GasSP Conversion Table 3 2" xfId="29681" xr:uid="{00000000-0005-0000-0000-000059640000}"/>
    <cellStyle name="_GasSP Conversion Table 4" xfId="29682" xr:uid="{00000000-0005-0000-0000-00005A640000}"/>
    <cellStyle name="_GasSP Conversion Table 4 2" xfId="29683" xr:uid="{00000000-0005-0000-0000-00005B640000}"/>
    <cellStyle name="_GasSP Conversion Table 4 3" xfId="29684" xr:uid="{00000000-0005-0000-0000-00005C640000}"/>
    <cellStyle name="_GasSP Conversion Table 5" xfId="29685" xr:uid="{00000000-0005-0000-0000-00005D640000}"/>
    <cellStyle name="_GasSP Conversion Table 5 2" xfId="29686" xr:uid="{00000000-0005-0000-0000-00005E640000}"/>
    <cellStyle name="_GasSP Conversion Table 6" xfId="29687" xr:uid="{00000000-0005-0000-0000-00005F640000}"/>
    <cellStyle name="_GasSP Conversion Table_August 2010 CWIP curves_NextEra" xfId="29688" xr:uid="{00000000-0005-0000-0000-000060640000}"/>
    <cellStyle name="_GasSP Conversion Table_August 2010 CWIP curves_NextEra 2" xfId="29689" xr:uid="{00000000-0005-0000-0000-000061640000}"/>
    <cellStyle name="_GasSP Conversion Table_August 2010 CWIP curves_NextEra_November 2010 Termosol CWIP Curves NEER Final" xfId="29690" xr:uid="{00000000-0005-0000-0000-000062640000}"/>
    <cellStyle name="_GasSP Conversion Table_August 2010 CWIP curves_NextEra_November 2010 Termosol CWIP Curves NEER Final 2" xfId="29691" xr:uid="{00000000-0005-0000-0000-000063640000}"/>
    <cellStyle name="_GasSP Conversion Table_BASIS ADJ" xfId="29692" xr:uid="{00000000-0005-0000-0000-000064640000}"/>
    <cellStyle name="_GasSP Conversion Table_BM Adjustments" xfId="29693" xr:uid="{00000000-0005-0000-0000-000065640000}"/>
    <cellStyle name="_GasSP Conversion Table_Budget Support 2012-09 2013-15 Benefit Programs v5 with NEER Barg Update" xfId="29694" xr:uid="{00000000-0005-0000-0000-000066640000}"/>
    <cellStyle name="_GasSP Conversion Table_Capacity_Factor_Monthly_Forecast_Through_2024 " xfId="29695" xr:uid="{00000000-0005-0000-0000-000067640000}"/>
    <cellStyle name="_GasSP Conversion Table_Capital Prov 1Q10" xfId="29696" xr:uid="{00000000-0005-0000-0000-000068640000}"/>
    <cellStyle name="_GasSP Conversion Table_Capital Prov 1Q10 2" xfId="29697" xr:uid="{00000000-0005-0000-0000-000069640000}"/>
    <cellStyle name="_GasSP Conversion Table_Capital Prov 1Q10_March_LTD_Premium" xfId="29698" xr:uid="{00000000-0005-0000-0000-00006A640000}"/>
    <cellStyle name="_GasSP Conversion Table_Capital Prov 1Q10_Nov Self Admin LTD Income Premium - CIGNA" xfId="29699" xr:uid="{00000000-0005-0000-0000-00006B640000}"/>
    <cellStyle name="_GasSP Conversion Table_Capital Prov 1Q10_Summary Unrounded" xfId="29700" xr:uid="{00000000-0005-0000-0000-00006C640000}"/>
    <cellStyle name="_GasSP Conversion Table_Consolidated Summary Living ProForma_2011_DRAFT" xfId="29701" xr:uid="{00000000-0005-0000-0000-00006D640000}"/>
    <cellStyle name="_GasSP Conversion Table_Consolidated Summary Living ProForma_2011_Paste Special" xfId="29702" xr:uid="{00000000-0005-0000-0000-00006E640000}"/>
    <cellStyle name="_GasSP Conversion Table_Copy of South TX GenTie  0.8x Sale12-31-09 COD BASE CASEvBOD" xfId="29703" xr:uid="{00000000-0005-0000-0000-00006F640000}"/>
    <cellStyle name="_GasSP Conversion Table_CWIP Termosol 1" xfId="29704" xr:uid="{00000000-0005-0000-0000-000070640000}"/>
    <cellStyle name="_GasSP Conversion Table_CWIP Termosol 1 2" xfId="29705" xr:uid="{00000000-0005-0000-0000-000071640000}"/>
    <cellStyle name="_GasSP Conversion Table_CWIP Termosol 2" xfId="29706" xr:uid="{00000000-0005-0000-0000-000072640000}"/>
    <cellStyle name="_GasSP Conversion Table_CWIP Termosol 2 2" xfId="29707" xr:uid="{00000000-0005-0000-0000-000073640000}"/>
    <cellStyle name="_GasSP Conversion Table_Fees" xfId="29708" xr:uid="{00000000-0005-0000-0000-000074640000}"/>
    <cellStyle name="_GasSP Conversion Table_Genesis_Bridge_Tab" xfId="29709" xr:uid="{00000000-0005-0000-0000-000075640000}"/>
    <cellStyle name="_GasSP Conversion Table_HWBA UM NPV  IRR Analysis finance at cost share may 2011" xfId="29710" xr:uid="{00000000-0005-0000-0000-000076640000}"/>
    <cellStyle name="_GasSP Conversion Table_Inputs" xfId="29711" xr:uid="{00000000-0005-0000-0000-000077640000}"/>
    <cellStyle name="_GasSP Conversion Table_Inputs 2" xfId="29712" xr:uid="{00000000-0005-0000-0000-000078640000}"/>
    <cellStyle name="_GasSP Conversion Table_Locked in Gross Margin" xfId="29713" xr:uid="{00000000-0005-0000-0000-000079640000}"/>
    <cellStyle name="_GasSP Conversion Table_LTD-FAS 112 Summary" xfId="29714" xr:uid="{00000000-0005-0000-0000-00007A640000}"/>
    <cellStyle name="_GasSP Conversion Table_November 2010 CWIP Curves Genesis Final" xfId="29715" xr:uid="{00000000-0005-0000-0000-00007B640000}"/>
    <cellStyle name="_GasSP Conversion Table_November 2010 CWIP Curves Genesis Final 2" xfId="29716" xr:uid="{00000000-0005-0000-0000-00007C640000}"/>
    <cellStyle name="_GasSP Conversion Table_November 2010 CWIP Curves NEER Final" xfId="29717" xr:uid="{00000000-0005-0000-0000-00007D640000}"/>
    <cellStyle name="_GasSP Conversion Table_November 2010 CWIP Curves NEER Final 2" xfId="29718" xr:uid="{00000000-0005-0000-0000-00007E640000}"/>
    <cellStyle name="_GasSP Conversion Table_November 2010 Termosol CWIP Curves NEER Final" xfId="29719" xr:uid="{00000000-0005-0000-0000-00007F640000}"/>
    <cellStyle name="_GasSP Conversion Table_November 2010 Termosol CWIP Curves NEER Final 2" xfId="29720" xr:uid="{00000000-0005-0000-0000-000080640000}"/>
    <cellStyle name="_GasSP Conversion Table_Project Monitoring Paradise Solar revised_October 2010" xfId="29721" xr:uid="{00000000-0005-0000-0000-000081640000}"/>
    <cellStyle name="_GasSP Conversion Table_Project Monitoring Paradise Solar revised_October 2010 2" xfId="29722" xr:uid="{00000000-0005-0000-0000-000082640000}"/>
    <cellStyle name="_GasSP Conversion Table_Project Monitoring Paradise Solar revised_October 2010_November 2010 Termosol CWIP Curves NEER Final" xfId="29723" xr:uid="{00000000-0005-0000-0000-000083640000}"/>
    <cellStyle name="_GasSP Conversion Table_Project Monitoring Paradise Solar revised_October 2010_November 2010 Termosol CWIP Curves NEER Final 2" xfId="29724" xr:uid="{00000000-0005-0000-0000-000084640000}"/>
    <cellStyle name="_GasSP Conversion Table_September 2010 CWIP curves_NextEra" xfId="29725" xr:uid="{00000000-0005-0000-0000-000085640000}"/>
    <cellStyle name="_GasSP Conversion Table_September 2010 CWIP curves_NextEra 2" xfId="29726" xr:uid="{00000000-0005-0000-0000-000086640000}"/>
    <cellStyle name="_GasSP Conversion Table_September 2010 CWIP curves_NextEra_November 2010 Termosol CWIP Curves NEER Final" xfId="29727" xr:uid="{00000000-0005-0000-0000-000087640000}"/>
    <cellStyle name="_GasSP Conversion Table_September 2010 CWIP curves_NextEra_November 2010 Termosol CWIP Curves NEER Final 2" xfId="29728" xr:uid="{00000000-0005-0000-0000-000088640000}"/>
    <cellStyle name="_GasSP Conversion Table_Summerhaven CWIP curve Oct_2010" xfId="29729" xr:uid="{00000000-0005-0000-0000-000089640000}"/>
    <cellStyle name="_GasSP Conversion Table_Summerhaven CWIP curve Oct_2010 2" xfId="29730" xr:uid="{00000000-0005-0000-0000-00008A640000}"/>
    <cellStyle name="_GasSP Conversion Table_Summerhaven CWIP curve Oct_2010_November 2010 Termosol CWIP Curves NEER Final" xfId="29731" xr:uid="{00000000-0005-0000-0000-00008B640000}"/>
    <cellStyle name="_GasSP Conversion Table_Summerhaven CWIP curve Oct_2010_November 2010 Termosol CWIP Curves NEER Final 2" xfId="29732" xr:uid="{00000000-0005-0000-0000-00008C640000}"/>
    <cellStyle name="_GasSP Conversion Table_ToD" xfId="29733" xr:uid="{00000000-0005-0000-0000-00008D640000}"/>
    <cellStyle name="_GasSP Conversion Table_ToD 2" xfId="29734" xr:uid="{00000000-0005-0000-0000-00008E640000}"/>
    <cellStyle name="_GasSP Conversion Table_ToD 3" xfId="29735" xr:uid="{00000000-0005-0000-0000-00008F640000}"/>
    <cellStyle name="_GasSP Conversion Table_tx financing revs" xfId="29736" xr:uid="{00000000-0005-0000-0000-000090640000}"/>
    <cellStyle name="_GBP" xfId="29737" xr:uid="{00000000-0005-0000-0000-000091640000}"/>
    <cellStyle name="_GBP_01 Horizon Wind Energy Analytics" xfId="29738" xr:uid="{00000000-0005-0000-0000-000092640000}"/>
    <cellStyle name="_GBP_01 Horizon Wind Energy Analytics_2007 Deloitte Models 082307" xfId="29739" xr:uid="{00000000-0005-0000-0000-000093640000}"/>
    <cellStyle name="_GBP_01 Horizon Wind Energy Analytics_2007 Vento II 081707 v3" xfId="29740" xr:uid="{00000000-0005-0000-0000-000094640000}"/>
    <cellStyle name="_GBP_01 Horizon Wind Energy Analytics_Darlington We Energy Bid Model 112807" xfId="29741" xr:uid="{00000000-0005-0000-0000-000095640000}"/>
    <cellStyle name="_GBP_01 Horizon Wind Energy Analytics_Depr Federal" xfId="29742" xr:uid="{00000000-0005-0000-0000-000096640000}"/>
    <cellStyle name="_GBP_01 Horizon Wind Energy Analytics_Depr Federal-2008" xfId="29743" xr:uid="{00000000-0005-0000-0000-000097640000}"/>
    <cellStyle name="_GBP_01 Horizon Wind Energy Analytics_Draft Model 081707" xfId="29744" xr:uid="{00000000-0005-0000-0000-000098640000}"/>
    <cellStyle name="_GBP_01 Horizon Wind Energy Analytics_Monthly Horizon-Project Projections-Rev4 (25 yr life)JPM" xfId="29745" xr:uid="{00000000-0005-0000-0000-000099640000}"/>
    <cellStyle name="_GBP_01 Horizon Wind Energy Analytics_OpEx Sheet" xfId="29746" xr:uid="{00000000-0005-0000-0000-00009A640000}"/>
    <cellStyle name="_GBP_01 Horizon Wind Energy Analytics_Pioneer Prairie 082107_edp" xfId="29747" xr:uid="{00000000-0005-0000-0000-00009B640000}"/>
    <cellStyle name="_GBP_01 Horizon Wind Energy Analytics_Post Oak" xfId="29748" xr:uid="{00000000-0005-0000-0000-00009C640000}"/>
    <cellStyle name="_GBP_01 Horizon Wind Energy Analytics_Prairie Star" xfId="29749" xr:uid="{00000000-0005-0000-0000-00009D640000}"/>
    <cellStyle name="_GBP_01 Horizon Wind Energy Analytics_Tax Equity Structure 072007" xfId="29750" xr:uid="{00000000-0005-0000-0000-00009E640000}"/>
    <cellStyle name="_GBP_01 Horizon Wind Energy Analytics_Twin Groves II" xfId="29751" xr:uid="{00000000-0005-0000-0000-00009F640000}"/>
    <cellStyle name="_GBP_2007 Deloitte Models 082307" xfId="29752" xr:uid="{00000000-0005-0000-0000-0000A0640000}"/>
    <cellStyle name="_GBP_2007 Vento II 081707 v3" xfId="29753" xr:uid="{00000000-0005-0000-0000-0000A1640000}"/>
    <cellStyle name="_GBP_Darlington We Energy Bid Model 112807" xfId="29754" xr:uid="{00000000-0005-0000-0000-0000A2640000}"/>
    <cellStyle name="_GBP_Depr Federal" xfId="29755" xr:uid="{00000000-0005-0000-0000-0000A3640000}"/>
    <cellStyle name="_GBP_Depr Federal-2008" xfId="29756" xr:uid="{00000000-0005-0000-0000-0000A4640000}"/>
    <cellStyle name="_GBP_Draft Model 081707" xfId="29757" xr:uid="{00000000-0005-0000-0000-0000A5640000}"/>
    <cellStyle name="_GBP_OpEx Sheet" xfId="29758" xr:uid="{00000000-0005-0000-0000-0000A6640000}"/>
    <cellStyle name="_GBP_Pioneer Prairie 082107_edp" xfId="29759" xr:uid="{00000000-0005-0000-0000-0000A7640000}"/>
    <cellStyle name="_GBP_Post Oak" xfId="29760" xr:uid="{00000000-0005-0000-0000-0000A8640000}"/>
    <cellStyle name="_GBP_Prairie Star" xfId="29761" xr:uid="{00000000-0005-0000-0000-0000A9640000}"/>
    <cellStyle name="_GBP_Tax Equity Structure 072007" xfId="29762" xr:uid="{00000000-0005-0000-0000-0000AA640000}"/>
    <cellStyle name="_GBP_Twin Groves II" xfId="29763" xr:uid="{00000000-0005-0000-0000-0000AB640000}"/>
    <cellStyle name="_GE 6FA Cherokee MM Cost Model - 2028 - 2010-03-04" xfId="29764" xr:uid="{00000000-0005-0000-0000-0000AC640000}"/>
    <cellStyle name="_GE 6FA Cherokee MM Cost Model - Merchant_2010-03-04" xfId="29765" xr:uid="{00000000-0005-0000-0000-0000AD640000}"/>
    <cellStyle name="_Gene Gas 010603" xfId="29766" xr:uid="{00000000-0005-0000-0000-0000AE640000}"/>
    <cellStyle name="_Gene Gas 010603 2" xfId="29767" xr:uid="{00000000-0005-0000-0000-0000AF640000}"/>
    <cellStyle name="_Gene Gas 010603 2 2" xfId="29768" xr:uid="{00000000-0005-0000-0000-0000B0640000}"/>
    <cellStyle name="_Gene Gas 010603 3" xfId="29769" xr:uid="{00000000-0005-0000-0000-0000B1640000}"/>
    <cellStyle name="_Gene Gas 010603 3 2" xfId="29770" xr:uid="{00000000-0005-0000-0000-0000B2640000}"/>
    <cellStyle name="_Gene Gas 010603 4" xfId="29771" xr:uid="{00000000-0005-0000-0000-0000B3640000}"/>
    <cellStyle name="_Gene Gas 010603 4 2" xfId="29772" xr:uid="{00000000-0005-0000-0000-0000B4640000}"/>
    <cellStyle name="_Gene Gas 010603 4 3" xfId="29773" xr:uid="{00000000-0005-0000-0000-0000B5640000}"/>
    <cellStyle name="_Gene Gas 010603 5" xfId="29774" xr:uid="{00000000-0005-0000-0000-0000B6640000}"/>
    <cellStyle name="_Gene Gas 010603 5 2" xfId="29775" xr:uid="{00000000-0005-0000-0000-0000B7640000}"/>
    <cellStyle name="_Gene Gas 010603 6" xfId="29776" xr:uid="{00000000-0005-0000-0000-0000B8640000}"/>
    <cellStyle name="_Gene Gas 010603_August 2010 CWIP curves_NextEra" xfId="29777" xr:uid="{00000000-0005-0000-0000-0000B9640000}"/>
    <cellStyle name="_Gene Gas 010603_August 2010 CWIP curves_NextEra 2" xfId="29778" xr:uid="{00000000-0005-0000-0000-0000BA640000}"/>
    <cellStyle name="_Gene Gas 010603_August 2010 CWIP curves_NextEra_November 2010 Termosol CWIP Curves NEER Final" xfId="29779" xr:uid="{00000000-0005-0000-0000-0000BB640000}"/>
    <cellStyle name="_Gene Gas 010603_August 2010 CWIP curves_NextEra_November 2010 Termosol CWIP Curves NEER Final 2" xfId="29780" xr:uid="{00000000-0005-0000-0000-0000BC640000}"/>
    <cellStyle name="_Gene Gas 010603_BASIS ADJ" xfId="29781" xr:uid="{00000000-0005-0000-0000-0000BD640000}"/>
    <cellStyle name="_Gene Gas 010603_BM Adjustments" xfId="29782" xr:uid="{00000000-0005-0000-0000-0000BE640000}"/>
    <cellStyle name="_Gene Gas 010603_Budget Support 2012-09 2013-15 Benefit Programs v5 with NEER Barg Update" xfId="29783" xr:uid="{00000000-0005-0000-0000-0000BF640000}"/>
    <cellStyle name="_Gene Gas 010603_Capacity_Factor_Monthly_Forecast_Through_2024 " xfId="29784" xr:uid="{00000000-0005-0000-0000-0000C0640000}"/>
    <cellStyle name="_Gene Gas 010603_Capital Prov 1Q10" xfId="29785" xr:uid="{00000000-0005-0000-0000-0000C1640000}"/>
    <cellStyle name="_Gene Gas 010603_Capital Prov 1Q10 2" xfId="29786" xr:uid="{00000000-0005-0000-0000-0000C2640000}"/>
    <cellStyle name="_Gene Gas 010603_Capital Prov 1Q10_March_LTD_Premium" xfId="29787" xr:uid="{00000000-0005-0000-0000-0000C3640000}"/>
    <cellStyle name="_Gene Gas 010603_Capital Prov 1Q10_Nov Self Admin LTD Income Premium - CIGNA" xfId="29788" xr:uid="{00000000-0005-0000-0000-0000C4640000}"/>
    <cellStyle name="_Gene Gas 010603_Capital Prov 1Q10_Summary Unrounded" xfId="29789" xr:uid="{00000000-0005-0000-0000-0000C5640000}"/>
    <cellStyle name="_Gene Gas 010603_Consolidated Summary Living ProForma_2011_DRAFT" xfId="29790" xr:uid="{00000000-0005-0000-0000-0000C6640000}"/>
    <cellStyle name="_Gene Gas 010603_Consolidated Summary Living ProForma_2011_Paste Special" xfId="29791" xr:uid="{00000000-0005-0000-0000-0000C7640000}"/>
    <cellStyle name="_Gene Gas 010603_Copy of South TX GenTie  0.8x Sale12-31-09 COD BASE CASEvBOD" xfId="29792" xr:uid="{00000000-0005-0000-0000-0000C8640000}"/>
    <cellStyle name="_Gene Gas 010603_CWIP Termosol 1" xfId="29793" xr:uid="{00000000-0005-0000-0000-0000C9640000}"/>
    <cellStyle name="_Gene Gas 010603_CWIP Termosol 1 2" xfId="29794" xr:uid="{00000000-0005-0000-0000-0000CA640000}"/>
    <cellStyle name="_Gene Gas 010603_CWIP Termosol 2" xfId="29795" xr:uid="{00000000-0005-0000-0000-0000CB640000}"/>
    <cellStyle name="_Gene Gas 010603_CWIP Termosol 2 2" xfId="29796" xr:uid="{00000000-0005-0000-0000-0000CC640000}"/>
    <cellStyle name="_Gene Gas 010603_Fees" xfId="29797" xr:uid="{00000000-0005-0000-0000-0000CD640000}"/>
    <cellStyle name="_Gene Gas 010603_Genesis_Bridge_Tab" xfId="29798" xr:uid="{00000000-0005-0000-0000-0000CE640000}"/>
    <cellStyle name="_Gene Gas 010603_HWBA UM NPV  IRR Analysis finance at cost share may 2011" xfId="29799" xr:uid="{00000000-0005-0000-0000-0000CF640000}"/>
    <cellStyle name="_Gene Gas 010603_Inputs" xfId="29800" xr:uid="{00000000-0005-0000-0000-0000D0640000}"/>
    <cellStyle name="_Gene Gas 010603_Inputs 2" xfId="29801" xr:uid="{00000000-0005-0000-0000-0000D1640000}"/>
    <cellStyle name="_Gene Gas 010603_Locked in Gross Margin" xfId="29802" xr:uid="{00000000-0005-0000-0000-0000D2640000}"/>
    <cellStyle name="_Gene Gas 010603_LTD-FAS 112 Summary" xfId="29803" xr:uid="{00000000-0005-0000-0000-0000D3640000}"/>
    <cellStyle name="_Gene Gas 010603_November 2010 CWIP Curves Genesis Final" xfId="29804" xr:uid="{00000000-0005-0000-0000-0000D4640000}"/>
    <cellStyle name="_Gene Gas 010603_November 2010 CWIP Curves Genesis Final 2" xfId="29805" xr:uid="{00000000-0005-0000-0000-0000D5640000}"/>
    <cellStyle name="_Gene Gas 010603_November 2010 CWIP Curves NEER Final" xfId="29806" xr:uid="{00000000-0005-0000-0000-0000D6640000}"/>
    <cellStyle name="_Gene Gas 010603_November 2010 CWIP Curves NEER Final 2" xfId="29807" xr:uid="{00000000-0005-0000-0000-0000D7640000}"/>
    <cellStyle name="_Gene Gas 010603_November 2010 Termosol CWIP Curves NEER Final" xfId="29808" xr:uid="{00000000-0005-0000-0000-0000D8640000}"/>
    <cellStyle name="_Gene Gas 010603_November 2010 Termosol CWIP Curves NEER Final 2" xfId="29809" xr:uid="{00000000-0005-0000-0000-0000D9640000}"/>
    <cellStyle name="_Gene Gas 010603_Project Monitoring Paradise Solar revised_October 2010" xfId="29810" xr:uid="{00000000-0005-0000-0000-0000DA640000}"/>
    <cellStyle name="_Gene Gas 010603_Project Monitoring Paradise Solar revised_October 2010 2" xfId="29811" xr:uid="{00000000-0005-0000-0000-0000DB640000}"/>
    <cellStyle name="_Gene Gas 010603_Project Monitoring Paradise Solar revised_October 2010_November 2010 Termosol CWIP Curves NEER Final" xfId="29812" xr:uid="{00000000-0005-0000-0000-0000DC640000}"/>
    <cellStyle name="_Gene Gas 010603_Project Monitoring Paradise Solar revised_October 2010_November 2010 Termosol CWIP Curves NEER Final 2" xfId="29813" xr:uid="{00000000-0005-0000-0000-0000DD640000}"/>
    <cellStyle name="_Gene Gas 010603_September 2010 CWIP curves_NextEra" xfId="29814" xr:uid="{00000000-0005-0000-0000-0000DE640000}"/>
    <cellStyle name="_Gene Gas 010603_September 2010 CWIP curves_NextEra 2" xfId="29815" xr:uid="{00000000-0005-0000-0000-0000DF640000}"/>
    <cellStyle name="_Gene Gas 010603_September 2010 CWIP curves_NextEra_November 2010 Termosol CWIP Curves NEER Final" xfId="29816" xr:uid="{00000000-0005-0000-0000-0000E0640000}"/>
    <cellStyle name="_Gene Gas 010603_September 2010 CWIP curves_NextEra_November 2010 Termosol CWIP Curves NEER Final 2" xfId="29817" xr:uid="{00000000-0005-0000-0000-0000E1640000}"/>
    <cellStyle name="_Gene Gas 010603_Summerhaven CWIP curve Oct_2010" xfId="29818" xr:uid="{00000000-0005-0000-0000-0000E2640000}"/>
    <cellStyle name="_Gene Gas 010603_Summerhaven CWIP curve Oct_2010 2" xfId="29819" xr:uid="{00000000-0005-0000-0000-0000E3640000}"/>
    <cellStyle name="_Gene Gas 010603_Summerhaven CWIP curve Oct_2010_November 2010 Termosol CWIP Curves NEER Final" xfId="29820" xr:uid="{00000000-0005-0000-0000-0000E4640000}"/>
    <cellStyle name="_Gene Gas 010603_Summerhaven CWIP curve Oct_2010_November 2010 Termosol CWIP Curves NEER Final 2" xfId="29821" xr:uid="{00000000-0005-0000-0000-0000E5640000}"/>
    <cellStyle name="_Gene Gas 010603_ToD" xfId="29822" xr:uid="{00000000-0005-0000-0000-0000E6640000}"/>
    <cellStyle name="_Gene Gas 010603_ToD 2" xfId="29823" xr:uid="{00000000-0005-0000-0000-0000E7640000}"/>
    <cellStyle name="_Gene Gas 010603_ToD 3" xfId="29824" xr:uid="{00000000-0005-0000-0000-0000E8640000}"/>
    <cellStyle name="_Gene Gas 010603_tx financing revs" xfId="29825" xr:uid="{00000000-0005-0000-0000-0000E9640000}"/>
    <cellStyle name="_Gene Gas 091302" xfId="29826" xr:uid="{00000000-0005-0000-0000-0000EA640000}"/>
    <cellStyle name="_Gene Gas 091302 2" xfId="29827" xr:uid="{00000000-0005-0000-0000-0000EB640000}"/>
    <cellStyle name="_Gene Gas 091302 2 2" xfId="29828" xr:uid="{00000000-0005-0000-0000-0000EC640000}"/>
    <cellStyle name="_Gene Gas 091302 3" xfId="29829" xr:uid="{00000000-0005-0000-0000-0000ED640000}"/>
    <cellStyle name="_Gene Gas 091302 3 2" xfId="29830" xr:uid="{00000000-0005-0000-0000-0000EE640000}"/>
    <cellStyle name="_Gene Gas 091302 4" xfId="29831" xr:uid="{00000000-0005-0000-0000-0000EF640000}"/>
    <cellStyle name="_Gene Gas 091302 4 2" xfId="29832" xr:uid="{00000000-0005-0000-0000-0000F0640000}"/>
    <cellStyle name="_Gene Gas 091302 4 3" xfId="29833" xr:uid="{00000000-0005-0000-0000-0000F1640000}"/>
    <cellStyle name="_Gene Gas 091302 5" xfId="29834" xr:uid="{00000000-0005-0000-0000-0000F2640000}"/>
    <cellStyle name="_Gene Gas 091302 5 2" xfId="29835" xr:uid="{00000000-0005-0000-0000-0000F3640000}"/>
    <cellStyle name="_Gene Gas 091302 6" xfId="29836" xr:uid="{00000000-0005-0000-0000-0000F4640000}"/>
    <cellStyle name="_Gene Gas 091302_August 2010 CWIP curves_NextEra" xfId="29837" xr:uid="{00000000-0005-0000-0000-0000F5640000}"/>
    <cellStyle name="_Gene Gas 091302_August 2010 CWIP curves_NextEra 2" xfId="29838" xr:uid="{00000000-0005-0000-0000-0000F6640000}"/>
    <cellStyle name="_Gene Gas 091302_August 2010 CWIP curves_NextEra_November 2010 Termosol CWIP Curves NEER Final" xfId="29839" xr:uid="{00000000-0005-0000-0000-0000F7640000}"/>
    <cellStyle name="_Gene Gas 091302_August 2010 CWIP curves_NextEra_November 2010 Termosol CWIP Curves NEER Final 2" xfId="29840" xr:uid="{00000000-0005-0000-0000-0000F8640000}"/>
    <cellStyle name="_Gene Gas 091302_BASIS ADJ" xfId="29841" xr:uid="{00000000-0005-0000-0000-0000F9640000}"/>
    <cellStyle name="_Gene Gas 091302_BM Adjustments" xfId="29842" xr:uid="{00000000-0005-0000-0000-0000FA640000}"/>
    <cellStyle name="_Gene Gas 091302_Budget Support 2012-09 2013-15 Benefit Programs v5 with NEER Barg Update" xfId="29843" xr:uid="{00000000-0005-0000-0000-0000FB640000}"/>
    <cellStyle name="_Gene Gas 091302_Capacity_Factor_Monthly_Forecast_Through_2024 " xfId="29844" xr:uid="{00000000-0005-0000-0000-0000FC640000}"/>
    <cellStyle name="_Gene Gas 091302_Capital Prov 1Q10" xfId="29845" xr:uid="{00000000-0005-0000-0000-0000FD640000}"/>
    <cellStyle name="_Gene Gas 091302_Capital Prov 1Q10 2" xfId="29846" xr:uid="{00000000-0005-0000-0000-0000FE640000}"/>
    <cellStyle name="_Gene Gas 091302_Capital Prov 1Q10_March_LTD_Premium" xfId="29847" xr:uid="{00000000-0005-0000-0000-0000FF640000}"/>
    <cellStyle name="_Gene Gas 091302_Capital Prov 1Q10_Nov Self Admin LTD Income Premium - CIGNA" xfId="29848" xr:uid="{00000000-0005-0000-0000-000000650000}"/>
    <cellStyle name="_Gene Gas 091302_Capital Prov 1Q10_Summary Unrounded" xfId="29849" xr:uid="{00000000-0005-0000-0000-000001650000}"/>
    <cellStyle name="_Gene Gas 091302_Consolidated Summary Living ProForma_2011_DRAFT" xfId="29850" xr:uid="{00000000-0005-0000-0000-000002650000}"/>
    <cellStyle name="_Gene Gas 091302_Consolidated Summary Living ProForma_2011_Paste Special" xfId="29851" xr:uid="{00000000-0005-0000-0000-000003650000}"/>
    <cellStyle name="_Gene Gas 091302_Copy of South TX GenTie  0.8x Sale12-31-09 COD BASE CASEvBOD" xfId="29852" xr:uid="{00000000-0005-0000-0000-000004650000}"/>
    <cellStyle name="_Gene Gas 091302_CWIP Termosol 1" xfId="29853" xr:uid="{00000000-0005-0000-0000-000005650000}"/>
    <cellStyle name="_Gene Gas 091302_CWIP Termosol 1 2" xfId="29854" xr:uid="{00000000-0005-0000-0000-000006650000}"/>
    <cellStyle name="_Gene Gas 091302_CWIP Termosol 2" xfId="29855" xr:uid="{00000000-0005-0000-0000-000007650000}"/>
    <cellStyle name="_Gene Gas 091302_CWIP Termosol 2 2" xfId="29856" xr:uid="{00000000-0005-0000-0000-000008650000}"/>
    <cellStyle name="_Gene Gas 091302_Fees" xfId="29857" xr:uid="{00000000-0005-0000-0000-000009650000}"/>
    <cellStyle name="_Gene Gas 091302_Genesis_Bridge_Tab" xfId="29858" xr:uid="{00000000-0005-0000-0000-00000A650000}"/>
    <cellStyle name="_Gene Gas 091302_HWBA UM NPV  IRR Analysis finance at cost share may 2011" xfId="29859" xr:uid="{00000000-0005-0000-0000-00000B650000}"/>
    <cellStyle name="_Gene Gas 091302_Inputs" xfId="29860" xr:uid="{00000000-0005-0000-0000-00000C650000}"/>
    <cellStyle name="_Gene Gas 091302_Inputs 2" xfId="29861" xr:uid="{00000000-0005-0000-0000-00000D650000}"/>
    <cellStyle name="_Gene Gas 091302_Locked in Gross Margin" xfId="29862" xr:uid="{00000000-0005-0000-0000-00000E650000}"/>
    <cellStyle name="_Gene Gas 091302_LTD-FAS 112 Summary" xfId="29863" xr:uid="{00000000-0005-0000-0000-00000F650000}"/>
    <cellStyle name="_Gene Gas 091302_November 2010 CWIP Curves Genesis Final" xfId="29864" xr:uid="{00000000-0005-0000-0000-000010650000}"/>
    <cellStyle name="_Gene Gas 091302_November 2010 CWIP Curves Genesis Final 2" xfId="29865" xr:uid="{00000000-0005-0000-0000-000011650000}"/>
    <cellStyle name="_Gene Gas 091302_November 2010 CWIP Curves NEER Final" xfId="29866" xr:uid="{00000000-0005-0000-0000-000012650000}"/>
    <cellStyle name="_Gene Gas 091302_November 2010 CWIP Curves NEER Final 2" xfId="29867" xr:uid="{00000000-0005-0000-0000-000013650000}"/>
    <cellStyle name="_Gene Gas 091302_November 2010 Termosol CWIP Curves NEER Final" xfId="29868" xr:uid="{00000000-0005-0000-0000-000014650000}"/>
    <cellStyle name="_Gene Gas 091302_November 2010 Termosol CWIP Curves NEER Final 2" xfId="29869" xr:uid="{00000000-0005-0000-0000-000015650000}"/>
    <cellStyle name="_Gene Gas 091302_Project Monitoring Paradise Solar revised_October 2010" xfId="29870" xr:uid="{00000000-0005-0000-0000-000016650000}"/>
    <cellStyle name="_Gene Gas 091302_Project Monitoring Paradise Solar revised_October 2010 2" xfId="29871" xr:uid="{00000000-0005-0000-0000-000017650000}"/>
    <cellStyle name="_Gene Gas 091302_Project Monitoring Paradise Solar revised_October 2010_November 2010 Termosol CWIP Curves NEER Final" xfId="29872" xr:uid="{00000000-0005-0000-0000-000018650000}"/>
    <cellStyle name="_Gene Gas 091302_Project Monitoring Paradise Solar revised_October 2010_November 2010 Termosol CWIP Curves NEER Final 2" xfId="29873" xr:uid="{00000000-0005-0000-0000-000019650000}"/>
    <cellStyle name="_Gene Gas 091302_September 2010 CWIP curves_NextEra" xfId="29874" xr:uid="{00000000-0005-0000-0000-00001A650000}"/>
    <cellStyle name="_Gene Gas 091302_September 2010 CWIP curves_NextEra 2" xfId="29875" xr:uid="{00000000-0005-0000-0000-00001B650000}"/>
    <cellStyle name="_Gene Gas 091302_September 2010 CWIP curves_NextEra_November 2010 Termosol CWIP Curves NEER Final" xfId="29876" xr:uid="{00000000-0005-0000-0000-00001C650000}"/>
    <cellStyle name="_Gene Gas 091302_September 2010 CWIP curves_NextEra_November 2010 Termosol CWIP Curves NEER Final 2" xfId="29877" xr:uid="{00000000-0005-0000-0000-00001D650000}"/>
    <cellStyle name="_Gene Gas 091302_Summerhaven CWIP curve Oct_2010" xfId="29878" xr:uid="{00000000-0005-0000-0000-00001E650000}"/>
    <cellStyle name="_Gene Gas 091302_Summerhaven CWIP curve Oct_2010 2" xfId="29879" xr:uid="{00000000-0005-0000-0000-00001F650000}"/>
    <cellStyle name="_Gene Gas 091302_Summerhaven CWIP curve Oct_2010_November 2010 Termosol CWIP Curves NEER Final" xfId="29880" xr:uid="{00000000-0005-0000-0000-000020650000}"/>
    <cellStyle name="_Gene Gas 091302_Summerhaven CWIP curve Oct_2010_November 2010 Termosol CWIP Curves NEER Final 2" xfId="29881" xr:uid="{00000000-0005-0000-0000-000021650000}"/>
    <cellStyle name="_Gene Gas 091302_ToD" xfId="29882" xr:uid="{00000000-0005-0000-0000-000022650000}"/>
    <cellStyle name="_Gene Gas 091302_ToD 2" xfId="29883" xr:uid="{00000000-0005-0000-0000-000023650000}"/>
    <cellStyle name="_Gene Gas 091302_ToD 3" xfId="29884" xr:uid="{00000000-0005-0000-0000-000024650000}"/>
    <cellStyle name="_Gene Gas 091302_tx financing revs" xfId="29885" xr:uid="{00000000-0005-0000-0000-000025650000}"/>
    <cellStyle name="_GENERIC 2X1 GE 7FA MM Model_new 2007 parts prices 9-10-07" xfId="29886" xr:uid="{00000000-0005-0000-0000-000026650000}"/>
    <cellStyle name="_Generic PVO&amp;M  Budget (Current 5-17-2010)" xfId="29887" xr:uid="{00000000-0005-0000-0000-000027650000}"/>
    <cellStyle name="_Genesis PGE 250MW_20081119A" xfId="29888" xr:uid="{00000000-0005-0000-0000-000028650000}"/>
    <cellStyle name="_GE-Siem 350MW_BOD" xfId="29889" xr:uid="{00000000-0005-0000-0000-000029650000}"/>
    <cellStyle name="_GE-Siem 350MW_BOD 2" xfId="29890" xr:uid="{00000000-0005-0000-0000-00002A650000}"/>
    <cellStyle name="_GE-Siem 350MW_BOD 2 2" xfId="29891" xr:uid="{00000000-0005-0000-0000-00002B650000}"/>
    <cellStyle name="_GE-Siem 350MW_BOD 3" xfId="29892" xr:uid="{00000000-0005-0000-0000-00002C650000}"/>
    <cellStyle name="_GE-Siem 350MW_BOD 3 2" xfId="29893" xr:uid="{00000000-0005-0000-0000-00002D650000}"/>
    <cellStyle name="_GE-Siem 350MW_BOD 4" xfId="29894" xr:uid="{00000000-0005-0000-0000-00002E650000}"/>
    <cellStyle name="_GE-Siem 350MW_BOD 4 2" xfId="29895" xr:uid="{00000000-0005-0000-0000-00002F650000}"/>
    <cellStyle name="_GE-Siem 350MW_BOD 4 3" xfId="29896" xr:uid="{00000000-0005-0000-0000-000030650000}"/>
    <cellStyle name="_GE-Siem 350MW_BOD 5" xfId="29897" xr:uid="{00000000-0005-0000-0000-000031650000}"/>
    <cellStyle name="_GE-Siem 350MW_BOD 5 2" xfId="29898" xr:uid="{00000000-0005-0000-0000-000032650000}"/>
    <cellStyle name="_GE-Siem 350MW_BOD 6" xfId="29899" xr:uid="{00000000-0005-0000-0000-000033650000}"/>
    <cellStyle name="_GE-Siem 350MW_BOD_Consolidated Summary Living ProForma_2011_DRAFT" xfId="29900" xr:uid="{00000000-0005-0000-0000-000034650000}"/>
    <cellStyle name="_GE-Siem 350MW_BOD_Consolidated Summary Living ProForma_2011_Paste Special" xfId="29901" xr:uid="{00000000-0005-0000-0000-000035650000}"/>
    <cellStyle name="_GE-Siem 350MW_BOD_Genesis_Bridge_Tab" xfId="29902" xr:uid="{00000000-0005-0000-0000-000036650000}"/>
    <cellStyle name="_GE-Siem 350MW_BOD_HWBA UM NPV  IRR Analysis finance at cost share may 2011" xfId="29903" xr:uid="{00000000-0005-0000-0000-000037650000}"/>
    <cellStyle name="_GE-Siem 350MW_BOD_Inputs" xfId="29904" xr:uid="{00000000-0005-0000-0000-000038650000}"/>
    <cellStyle name="_GE-Siem 350MW_BOD_Inputs 2" xfId="29905" xr:uid="{00000000-0005-0000-0000-000039650000}"/>
    <cellStyle name="_GE-Siem 350MW_BOD_ToD" xfId="29906" xr:uid="{00000000-0005-0000-0000-00003A650000}"/>
    <cellStyle name="_GE-Siem 350MW_BOD_ToD 2" xfId="29907" xr:uid="{00000000-0005-0000-0000-00003B650000}"/>
    <cellStyle name="_GE-Siem 350MW_BOD_ToD 3" xfId="29908" xr:uid="{00000000-0005-0000-0000-00003C650000}"/>
    <cellStyle name="_Granbury-F-Machine" xfId="29909" xr:uid="{00000000-0005-0000-0000-00003D650000}"/>
    <cellStyle name="_Granbury-F-Machine 2" xfId="29910" xr:uid="{00000000-0005-0000-0000-00003E650000}"/>
    <cellStyle name="_Granbury-F-Machine_#1 Levered Beech Ridge_021109_Grant,Bonus,No PTCs,MACRs,Term Debt NOL" xfId="29911" xr:uid="{00000000-0005-0000-0000-00003F650000}"/>
    <cellStyle name="_Granbury-F-Machine_#1 Levered Beech Ridge_021109_Grant,Bonus,No PTCs,MACRs,Term Debt NOL 2" xfId="29912" xr:uid="{00000000-0005-0000-0000-000040650000}"/>
    <cellStyle name="_Granbury-F-Machine_#1 LeveredGrand_Ridge_II-III_021009_Grant,Bonus,No PTCs,MACRs,Term Debt, NOL" xfId="29913" xr:uid="{00000000-0005-0000-0000-000041650000}"/>
    <cellStyle name="_Granbury-F-Machine_#1 LeveredGrand_Ridge_II-III_021009_Grant,Bonus,No PTCs,MACRs,Term Debt, NOL 2" xfId="29914" xr:uid="{00000000-0005-0000-0000-000042650000}"/>
    <cellStyle name="_Granbury-F-Machine_#1 LeveredGrand_Ridge_II-III_021009_Grant,Bonus,No PTCs,MACRs,Term Debt, NOL_BeechR Pivot Table 12.2.09" xfId="29915" xr:uid="{00000000-0005-0000-0000-000043650000}"/>
    <cellStyle name="_Granbury-F-Machine_#1 LeveredGrand_Ridge_II-III_021009_Grant,Bonus,No PTCs,MACRs,Term Debt, NOL_BeechR Pivot Table 12.2.09 2" xfId="29916" xr:uid="{00000000-0005-0000-0000-000044650000}"/>
    <cellStyle name="_Granbury-F-Machine_1.Inputs" xfId="29917" xr:uid="{00000000-0005-0000-0000-000045650000}"/>
    <cellStyle name="_Granbury-F-Machine_2008 IWNA 7.75% 53% ERISA P50 (Invnergy)_FROM JPM" xfId="29918" xr:uid="{00000000-0005-0000-0000-000046650000}"/>
    <cellStyle name="_Granbury-F-Machine_2008 IWNA 7.75% 53% ERISA P50 (Invnergy)_FROM JPM 2" xfId="29919" xr:uid="{00000000-0005-0000-0000-000047650000}"/>
    <cellStyle name="_Granbury-F-Machine_2008 IWNA Portfolio 09262008 (JPM TE &amp; CE)__TE Assumps" xfId="29920" xr:uid="{00000000-0005-0000-0000-000048650000}"/>
    <cellStyle name="_Granbury-F-Machine_2008 IWNA Portfolio 09262008 (JPM TE &amp; CE)__TE Assumps 2" xfId="29921" xr:uid="{00000000-0005-0000-0000-000049650000}"/>
    <cellStyle name="_Granbury-F-Machine_2008 IWNA Portfolio 09262008 (JPM TE &amp; CE)__TE Assumps_2008 IWNA v12 7.75% 53% TaxEx P50 (Invenergy)_10242008" xfId="29922" xr:uid="{00000000-0005-0000-0000-00004A650000}"/>
    <cellStyle name="_Granbury-F-Machine_2008 IWNA Portfolio 09262008 (JPM TE &amp; CE)__TE Assumps_2008 IWNA v12 7.75% 53% TaxEx P50 (Invenergy)_10242008 2" xfId="29923" xr:uid="{00000000-0005-0000-0000-00004B650000}"/>
    <cellStyle name="_Granbury-F-Machine_2008 IWNA v12 7.75% 53% TaxEx P50 (Invenergy)_10242008" xfId="29924" xr:uid="{00000000-0005-0000-0000-00004C650000}"/>
    <cellStyle name="_Granbury-F-Machine_2008 IWNA v12 7.75% 53% TaxEx P50 (Invenergy)_10242008 2" xfId="29925" xr:uid="{00000000-0005-0000-0000-00004D650000}"/>
    <cellStyle name="_Granbury-F-Machine_2008 IWNA v12 7.75% 53% TaxEx P50 (Invenergy)_NO HAIRCUTS" xfId="29926" xr:uid="{00000000-0005-0000-0000-00004E650000}"/>
    <cellStyle name="_Granbury-F-Machine_2008 IWNA v12 7.75% 53% TaxEx P50 (Invenergy)_NO HAIRCUTS 2" xfId="29927" xr:uid="{00000000-0005-0000-0000-00004F650000}"/>
    <cellStyle name="_Granbury-F-Machine_AM 03-22-2009 - Citi Cash Grant - 1st qtr cash grant" xfId="29928" xr:uid="{00000000-0005-0000-0000-000050650000}"/>
    <cellStyle name="_Granbury-F-Machine_Bali_Biomass_Fin_Model_082107" xfId="29929" xr:uid="{00000000-0005-0000-0000-000051650000}"/>
    <cellStyle name="_Granbury-F-Machine_BeechR Pivot Table 12.2.09" xfId="29930" xr:uid="{00000000-0005-0000-0000-000052650000}"/>
    <cellStyle name="_Granbury-F-Machine_BeechR Pivot Table 12.2.09 2" xfId="29931" xr:uid="{00000000-0005-0000-0000-000053650000}"/>
    <cellStyle name="_Granbury-F-Machine_Big Otter 101209 Grant and TE 100.5MW_20mileT" xfId="29932" xr:uid="{00000000-0005-0000-0000-000054650000}"/>
    <cellStyle name="_Granbury-F-Machine_Big Otter 101209 Grant and TE 100.5MW_20mileT 2" xfId="29933" xr:uid="{00000000-0005-0000-0000-000055650000}"/>
    <cellStyle name="_Granbury-F-Machine_Bish Hill_$77.5_lowncf_ Bundled Price_Lenders_092909" xfId="29934" xr:uid="{00000000-0005-0000-0000-000056650000}"/>
    <cellStyle name="_Granbury-F-Machine_Bish Hill_$77.5_lowncf_ Bundled Price_Lenders_092909 2" xfId="29935" xr:uid="{00000000-0005-0000-0000-000057650000}"/>
    <cellStyle name="_Granbury-F-Machine_BishHilll_1.25M per WTG with $72 bundled price_200MWs_BF" xfId="29936" xr:uid="{00000000-0005-0000-0000-000058650000}"/>
    <cellStyle name="_Granbury-F-Machine_BishHilll_1.25M per WTG with $72 bundled price_200MWs_BF 2" xfId="29937" xr:uid="{00000000-0005-0000-0000-000059650000}"/>
    <cellStyle name="_Granbury-F-Machine_Bishop Hill_Grant_082409_200MW" xfId="29938" xr:uid="{00000000-0005-0000-0000-00005A650000}"/>
    <cellStyle name="_Granbury-F-Machine_Bishop Hill_Grant_082409_200MW 2" xfId="29939" xr:uid="{00000000-0005-0000-0000-00005B650000}"/>
    <cellStyle name="_Granbury-F-Machine_Buzzard Creek_250MW_PTC_010610" xfId="29940" xr:uid="{00000000-0005-0000-0000-00005C650000}"/>
    <cellStyle name="_Granbury-F-Machine_Buzzard Creek_250MW_PTC_010610 2" xfId="29941" xr:uid="{00000000-0005-0000-0000-00005D650000}"/>
    <cellStyle name="_Granbury-F-Machine_California Ridge 120109 and 200MW" xfId="29942" xr:uid="{00000000-0005-0000-0000-00005E650000}"/>
    <cellStyle name="_Granbury-F-Machine_California Ridge 120109 and 200MW 2" xfId="29943" xr:uid="{00000000-0005-0000-0000-00005F650000}"/>
    <cellStyle name="_Granbury-F-Machine_California Ridge_042909_Grant and TE_99M_as bid" xfId="29944" xr:uid="{00000000-0005-0000-0000-000060650000}"/>
    <cellStyle name="_Granbury-F-Machine_California Ridge_042909_Grant and TE_99M_as bid 2" xfId="29945" xr:uid="{00000000-0005-0000-0000-000061650000}"/>
    <cellStyle name="_Granbury-F-Machine_California Ridge_042909_Grant and TE_99Mw" xfId="29946" xr:uid="{00000000-0005-0000-0000-000062650000}"/>
    <cellStyle name="_Granbury-F-Machine_California Ridge_042909_Grant and TE_99Mw 2" xfId="29947" xr:uid="{00000000-0005-0000-0000-000063650000}"/>
    <cellStyle name="_Granbury-F-Machine_Copy of NEW Levered GRIIIII_03312009_MCF v2" xfId="29948" xr:uid="{00000000-0005-0000-0000-000064650000}"/>
    <cellStyle name="_Granbury-F-Machine_Copy of NEW Levered GRIIIII_03312009_MCF v2 2" xfId="29949" xr:uid="{00000000-0005-0000-0000-000065650000}"/>
    <cellStyle name="_Granbury-F-Machine_Copy of NEW Levered GRIIIII_03312009_MCF v2_BeechR Pivot Table 12.2.09" xfId="29950" xr:uid="{00000000-0005-0000-0000-000066650000}"/>
    <cellStyle name="_Granbury-F-Machine_Copy of NEW Levered GRIIIII_03312009_MCF v2_BeechR Pivot Table 12.2.09 2" xfId="29951" xr:uid="{00000000-0005-0000-0000-000067650000}"/>
    <cellStyle name="_Granbury-F-Machine_Copy of Vento III v27i P50 1st" xfId="29952" xr:uid="{00000000-0005-0000-0000-000068650000}"/>
    <cellStyle name="_Granbury-F-Machine_G&amp;A_reports" xfId="29953" xr:uid="{00000000-0005-0000-0000-000069650000}"/>
    <cellStyle name="_Granbury-F-Machine_GRE 03252009_tpm_tables" xfId="29954" xr:uid="{00000000-0005-0000-0000-00006A650000}"/>
    <cellStyle name="_Granbury-F-Machine_GRE 03252009_tpm_tables 2" xfId="29955" xr:uid="{00000000-0005-0000-0000-00006B650000}"/>
    <cellStyle name="_Granbury-F-Machine_GRE 03252009_tpm_tables_BeechR Pivot Table 12.2.09" xfId="29956" xr:uid="{00000000-0005-0000-0000-00006C650000}"/>
    <cellStyle name="_Granbury-F-Machine_GRE 03252009_tpm_tables_BeechR Pivot Table 12.2.09 2" xfId="29957" xr:uid="{00000000-0005-0000-0000-00006D650000}"/>
    <cellStyle name="_Granbury-F-Machine_Hardin Grant 08312009_300MW" xfId="29958" xr:uid="{00000000-0005-0000-0000-00006E650000}"/>
    <cellStyle name="_Granbury-F-Machine_Hardin Grant 08312009_300MW 2" xfId="29959" xr:uid="{00000000-0005-0000-0000-00006F650000}"/>
    <cellStyle name="_Granbury-F-Machine_Inputs-General" xfId="29960" xr:uid="{00000000-0005-0000-0000-000070650000}"/>
    <cellStyle name="_Granbury-F-Machine_Inputs-General 2" xfId="29961" xr:uid="{00000000-0005-0000-0000-000071650000}"/>
    <cellStyle name="_Granbury-F-Machine_Invenergy Model -- 9-5-08 base" xfId="29962" xr:uid="{00000000-0005-0000-0000-000072650000}"/>
    <cellStyle name="_Granbury-F-Machine_Invenergy Model -- 9-5-08 base 2" xfId="29963" xr:uid="{00000000-0005-0000-0000-000073650000}"/>
    <cellStyle name="_Granbury-F-Machine_IWNA 3-Pack ECCA Sheldon Funding 03202009" xfId="29964" xr:uid="{00000000-0005-0000-0000-000074650000}"/>
    <cellStyle name="_Granbury-F-Machine_IWNA 3-Pack ECCA Sheldon Funding 03202009 2" xfId="29965" xr:uid="{00000000-0005-0000-0000-000075650000}"/>
    <cellStyle name="_Granbury-F-Machine_IWNA Ptfl v2 10yr 7.25% $320 upfront 99% hedge loss P50" xfId="29966" xr:uid="{00000000-0005-0000-0000-000076650000}"/>
    <cellStyle name="_Granbury-F-Machine_IWNA Ptfl v2 10yr 7.25% $320 upfront 99% hedge loss P50 2" xfId="29967" xr:uid="{00000000-0005-0000-0000-000077650000}"/>
    <cellStyle name="_Granbury-F-Machine_IWNA v1 10yr 7.25% $290 upfront no bonus 42% 2009 tax realloc P50" xfId="29968" xr:uid="{00000000-0005-0000-0000-000078650000}"/>
    <cellStyle name="_Granbury-F-Machine_IWNA v1 10yr 7.25% $290 upfront no bonus 42% 2009 tax realloc P50 2" xfId="29969" xr:uid="{00000000-0005-0000-0000-000079650000}"/>
    <cellStyle name="_Granbury-F-Machine_IWNA v1 10yr 7.25% $290 upfront no bonus 42% 2009 tax realloc P50_2008 IWNA JPM TE Model 11032008 (ERISA Dep &amp; Full Haircuts)_275M" xfId="29970" xr:uid="{00000000-0005-0000-0000-00007A650000}"/>
    <cellStyle name="_Granbury-F-Machine_IWNA v1 10yr 7.25% $290 upfront no bonus 42% 2009 tax realloc P50_2008 IWNA JPM TE Model 11032008 (ERISA Dep &amp; Full Haircuts)_275M 2" xfId="29971" xr:uid="{00000000-0005-0000-0000-00007B650000}"/>
    <cellStyle name="_Granbury-F-Machine_IWNA v1 10yr 7.25% $290 upfront no bonus 42% 2009 tax realloc P50_2008 IWNA v12 7.75% 53% TaxEx P50 (Invenergy)_10242008" xfId="29972" xr:uid="{00000000-0005-0000-0000-00007C650000}"/>
    <cellStyle name="_Granbury-F-Machine_IWNA v1 10yr 7.25% $290 upfront no bonus 42% 2009 tax realloc P50_2008 IWNA v12 7.75% 53% TaxEx P50 (Invenergy)_10242008 2" xfId="29973" xr:uid="{00000000-0005-0000-0000-00007D650000}"/>
    <cellStyle name="_Granbury-F-Machine_Ledge_0416_Grant and TE" xfId="29974" xr:uid="{00000000-0005-0000-0000-00007E650000}"/>
    <cellStyle name="_Granbury-F-Machine_Ledge_0416_Grant and TE 2" xfId="29975" xr:uid="{00000000-0005-0000-0000-00007F650000}"/>
    <cellStyle name="_Granbury-F-Machine_Levered Beech Ridge _100709" xfId="29976" xr:uid="{00000000-0005-0000-0000-000080650000}"/>
    <cellStyle name="_Granbury-F-Machine_Levered Beech Ridge _100709 2" xfId="29977" xr:uid="{00000000-0005-0000-0000-000081650000}"/>
    <cellStyle name="_Granbury-F-Machine_Levered Beech Ridge _100709_BeechR Pivot Table 12.2.09" xfId="29978" xr:uid="{00000000-0005-0000-0000-000082650000}"/>
    <cellStyle name="_Granbury-F-Machine_Levered Beech Ridge _100709_BeechR Pivot Table 12.2.09 2" xfId="29979" xr:uid="{00000000-0005-0000-0000-000083650000}"/>
    <cellStyle name="_Granbury-F-Machine_Levered Beech Ridge _102709" xfId="29980" xr:uid="{00000000-0005-0000-0000-000084650000}"/>
    <cellStyle name="_Granbury-F-Machine_Levered Beech Ridge _102709 2" xfId="29981" xr:uid="{00000000-0005-0000-0000-000085650000}"/>
    <cellStyle name="_Granbury-F-Machine_Levered Beech Ridge _102709_BeechR Pivot Table 12.2.09" xfId="29982" xr:uid="{00000000-0005-0000-0000-000086650000}"/>
    <cellStyle name="_Granbury-F-Machine_Levered Beech Ridge _102709_BeechR Pivot Table 12.2.09 2" xfId="29983" xr:uid="{00000000-0005-0000-0000-000087650000}"/>
    <cellStyle name="_Granbury-F-Machine_Levered Beech Ridge _110209" xfId="29984" xr:uid="{00000000-0005-0000-0000-000088650000}"/>
    <cellStyle name="_Granbury-F-Machine_Levered Beech Ridge _110209 2" xfId="29985" xr:uid="{00000000-0005-0000-0000-000089650000}"/>
    <cellStyle name="_Granbury-F-Machine_Levered Beech Ridge _110209_BeechR Pivot Table 12.2.09" xfId="29986" xr:uid="{00000000-0005-0000-0000-00008A650000}"/>
    <cellStyle name="_Granbury-F-Machine_Levered Beech Ridge _110209_BeechR Pivot Table 12.2.09 2" xfId="29987" xr:uid="{00000000-0005-0000-0000-00008B650000}"/>
    <cellStyle name="_Granbury-F-Machine_Levered Grand Ridge Exp 07082009_LIVE" xfId="29988" xr:uid="{00000000-0005-0000-0000-00008C650000}"/>
    <cellStyle name="_Granbury-F-Machine_Levered Grand Ridge Exp 07082009_LIVE 2" xfId="29989" xr:uid="{00000000-0005-0000-0000-00008D650000}"/>
    <cellStyle name="_Granbury-F-Machine_Levered Grand Ridge Exp 07082009_LIVE_BeechR Pivot Table 12.2.09" xfId="29990" xr:uid="{00000000-0005-0000-0000-00008E650000}"/>
    <cellStyle name="_Granbury-F-Machine_Levered Grand Ridge Exp 07082009_LIVE_BeechR Pivot Table 12.2.09 2" xfId="29991" xr:uid="{00000000-0005-0000-0000-00008F650000}"/>
    <cellStyle name="_Granbury-F-Machine_Levered Grand Ridge Exp_05042009" xfId="29992" xr:uid="{00000000-0005-0000-0000-000090650000}"/>
    <cellStyle name="_Granbury-F-Machine_Levered Grand Ridge Exp_05042009 2" xfId="29993" xr:uid="{00000000-0005-0000-0000-000091650000}"/>
    <cellStyle name="_Granbury-F-Machine_Levered Grand Ridge Exp_05042009_BeechR Pivot Table 12.2.09" xfId="29994" xr:uid="{00000000-0005-0000-0000-000092650000}"/>
    <cellStyle name="_Granbury-F-Machine_Levered Grand Ridge Exp_05042009_BeechR Pivot Table 12.2.09 2" xfId="29995" xr:uid="{00000000-0005-0000-0000-000093650000}"/>
    <cellStyle name="_Granbury-F-Machine_NEW GRII_III Debt_032509 v1 (2)" xfId="29996" xr:uid="{00000000-0005-0000-0000-000094650000}"/>
    <cellStyle name="_Granbury-F-Machine_NEW GRII_III Debt_032509 v1 (2) 2" xfId="29997" xr:uid="{00000000-0005-0000-0000-000095650000}"/>
    <cellStyle name="_Granbury-F-Machine_NEW GRII_III Debt_032509 v1 (2)_BeechR Pivot Table 12.2.09" xfId="29998" xr:uid="{00000000-0005-0000-0000-000096650000}"/>
    <cellStyle name="_Granbury-F-Machine_NEW GRII_III Debt_032509 v1 (2)_BeechR Pivot Table 12.2.09 2" xfId="29999" xr:uid="{00000000-0005-0000-0000-000097650000}"/>
    <cellStyle name="_Granbury-F-Machine_NEW Levered GRII&amp;III_04092009_MCF v1" xfId="30000" xr:uid="{00000000-0005-0000-0000-000098650000}"/>
    <cellStyle name="_Granbury-F-Machine_NEW Levered GRII&amp;III_04092009_MCF v1 2" xfId="30001" xr:uid="{00000000-0005-0000-0000-000099650000}"/>
    <cellStyle name="_Granbury-F-Machine_NEW Levered GRII&amp;III_04092009_MCF v1_BeechR Pivot Table 12.2.09" xfId="30002" xr:uid="{00000000-0005-0000-0000-00009A650000}"/>
    <cellStyle name="_Granbury-F-Machine_NEW Levered GRII&amp;III_04092009_MCF v1_BeechR Pivot Table 12.2.09 2" xfId="30003" xr:uid="{00000000-0005-0000-0000-00009B650000}"/>
    <cellStyle name="_Granbury-F-Machine_Oceana_142MW_Vesta1.8_101909" xfId="30004" xr:uid="{00000000-0005-0000-0000-00009C650000}"/>
    <cellStyle name="_Granbury-F-Machine_Oceana_142MW_Vesta1.8_101909 2" xfId="30005" xr:uid="{00000000-0005-0000-0000-00009D650000}"/>
    <cellStyle name="_Granbury-F-Machine_Raleigh Model (78MW) 09082009_V2" xfId="30006" xr:uid="{00000000-0005-0000-0000-00009E650000}"/>
    <cellStyle name="_Granbury-F-Machine_Raleigh Model (78MW) 09082009_V2 2" xfId="30007" xr:uid="{00000000-0005-0000-0000-00009F650000}"/>
    <cellStyle name="_Granbury-F-Machine_Raleigh Model (78MW) 09082009_V2_BeechR Pivot Table 12.2.09" xfId="30008" xr:uid="{00000000-0005-0000-0000-0000A0650000}"/>
    <cellStyle name="_Granbury-F-Machine_Raleigh Model (78MW) 09082009_V2_BeechR Pivot Table 12.2.09 2" xfId="30009" xr:uid="{00000000-0005-0000-0000-0000A1650000}"/>
    <cellStyle name="_Granbury-F-Machine_Sheet1" xfId="30010" xr:uid="{00000000-0005-0000-0000-0000A2650000}"/>
    <cellStyle name="_Granbury-F-Machine_Sheet1 2" xfId="30011" xr:uid="{00000000-0005-0000-0000-0000A3650000}"/>
    <cellStyle name="_Granbury-F-Machine_Sweden Hills 51MW_081809_AEP bid" xfId="30012" xr:uid="{00000000-0005-0000-0000-0000A4650000}"/>
    <cellStyle name="_Granbury-F-Machine_Sweden Hills 51MW_081809_AEP bid 2" xfId="30013" xr:uid="{00000000-0005-0000-0000-0000A5650000}"/>
    <cellStyle name="_Granbury-F-Machine_Tri-County Wind_042409_Grant and TE_as bid" xfId="30014" xr:uid="{00000000-0005-0000-0000-0000A6650000}"/>
    <cellStyle name="_Granbury-F-Machine_Tri-County Wind_042409_Grant and TE_as bid 2" xfId="30015" xr:uid="{00000000-0005-0000-0000-0000A7650000}"/>
    <cellStyle name="_Granbury-F-Machine_Tri-County Wind_101309_Grant and TE_200MW_1.6XLE" xfId="30016" xr:uid="{00000000-0005-0000-0000-0000A8650000}"/>
    <cellStyle name="_Granbury-F-Machine_Tri-County Wind_101309_Grant and TE_200MW_1.6XLE 2" xfId="30017" xr:uid="{00000000-0005-0000-0000-0000A9650000}"/>
    <cellStyle name="_Granbury-F-Machine_Tri-County Wind_101509_Grant and TE_200MW_1.6XLE" xfId="30018" xr:uid="{00000000-0005-0000-0000-0000AA650000}"/>
    <cellStyle name="_Granbury-F-Machine_Tri-County Wind_101509_Grant and TE_200MW_1.6XLE 2" xfId="30019" xr:uid="{00000000-0005-0000-0000-0000AB650000}"/>
    <cellStyle name="_Granbury-F-Machine_Turkey Track Completion Reserve Acct_11 10 08" xfId="30020" xr:uid="{00000000-0005-0000-0000-0000AC650000}"/>
    <cellStyle name="_Granbury-F-Machine_Turkey Track Completion Reserve Acct_11 10 08 2" xfId="30021" xr:uid="{00000000-0005-0000-0000-0000AD650000}"/>
    <cellStyle name="_Granbury-F-Machine_Unlev McAdoo &amp; GR Combined 10242008-funding v8" xfId="30022" xr:uid="{00000000-0005-0000-0000-0000AE650000}"/>
    <cellStyle name="_Granbury-F-Machine_Unlev McAdoo &amp; GR Combined 10242008-funding v8 2" xfId="30023" xr:uid="{00000000-0005-0000-0000-0000AF650000}"/>
    <cellStyle name="_Granbury-F-Machine_Unlev McAdoo &amp; GR Combined 10242008-funding v8_BeechR Pivot Table 12.2.09" xfId="30024" xr:uid="{00000000-0005-0000-0000-0000B0650000}"/>
    <cellStyle name="_Granbury-F-Machine_Unlev McAdoo &amp; GR Combined 10242008-funding v8_BeechR Pivot Table 12.2.09 2" xfId="30025" xr:uid="{00000000-0005-0000-0000-0000B1650000}"/>
    <cellStyle name="_Granbury-F-Machine_Unlev McAdoo &amp; GR Combined 10242008-funding v8_Sheet1" xfId="30026" xr:uid="{00000000-0005-0000-0000-0000B2650000}"/>
    <cellStyle name="_Granbury-F-Machine_Unlev McAdoo &amp; GR Combined 10242008-funding v8_Sheet1 2" xfId="30027" xr:uid="{00000000-0005-0000-0000-0000B3650000}"/>
    <cellStyle name="_Granbury-F-Machine_Unlevered_Beech_Ridge_100_5MW_021009_optimized NCF" xfId="30028" xr:uid="{00000000-0005-0000-0000-0000B4650000}"/>
    <cellStyle name="_Granbury-F-Machine_Unlevered_Beech_Ridge_100_5MW_021009_optimized NCF 2" xfId="30029" xr:uid="{00000000-0005-0000-0000-0000B5650000}"/>
    <cellStyle name="_Granbury-F-Machine_Vantage Cash FLow 100609" xfId="30030" xr:uid="{00000000-0005-0000-0000-0000B6650000}"/>
    <cellStyle name="_Granbury-F-Machine_Vantage Cash FLow 100609 2" xfId="30031" xr:uid="{00000000-0005-0000-0000-0000B7650000}"/>
    <cellStyle name="_Granbury-F-Machine_Vantage Model_PGE 15yr PPA_062409" xfId="30032" xr:uid="{00000000-0005-0000-0000-0000B8650000}"/>
    <cellStyle name="_Granbury-F-Machine_Vantage Model_PGE 15yr PPA_062409 2" xfId="30033" xr:uid="{00000000-0005-0000-0000-0000B9650000}"/>
    <cellStyle name="_Granbury-F-Machine_Vantage Model_PGE 15yr PPA_073009_JAR" xfId="30034" xr:uid="{00000000-0005-0000-0000-0000BA650000}"/>
    <cellStyle name="_Granbury-F-Machine_Vantage Model_PGE 15yr PPA_073009_JAR 2" xfId="30035" xr:uid="{00000000-0005-0000-0000-0000BB650000}"/>
    <cellStyle name="_Granbury-F-Machine_Vantage Model_PGE 15yr PPA_100909" xfId="30036" xr:uid="{00000000-0005-0000-0000-0000BC650000}"/>
    <cellStyle name="_Granbury-F-Machine_Vantage Model_PGE 15yr PPA_100909 2" xfId="30037" xr:uid="{00000000-0005-0000-0000-0000BD650000}"/>
    <cellStyle name="_Granbury-F-Machine_Vento III v17i (8.9% Haircut, 60% Tax)" xfId="30038" xr:uid="{00000000-0005-0000-0000-0000BE650000}"/>
    <cellStyle name="_Granbury-F-Machine_Vento III v22i (Haircut, 6Y CF, 76% tax)" xfId="30039" xr:uid="{00000000-0005-0000-0000-0000BF650000}"/>
    <cellStyle name="_Granbury-F-Machine_Vento III v28g Base" xfId="30040" xr:uid="{00000000-0005-0000-0000-0000C0650000}"/>
    <cellStyle name="_Granbury-F-Machine_Vento III v28k JPMyyy" xfId="30041" xr:uid="{00000000-0005-0000-0000-0000C1650000}"/>
    <cellStyle name="_Granbury-F-Machine_White Oak_67.5_150MW_110409_OUR CASE" xfId="30042" xr:uid="{00000000-0005-0000-0000-0000C2650000}"/>
    <cellStyle name="_Granbury-F-Machine_White Oak_67.5_150MW_110409_OUR CASE 2" xfId="30043" xr:uid="{00000000-0005-0000-0000-0000C3650000}"/>
    <cellStyle name="_x0013__Grand Ridge Expansion Holdings LLC_Appendix IA_6 24 09_FINAL  (3)" xfId="30044" xr:uid="{00000000-0005-0000-0000-0000C4650000}"/>
    <cellStyle name="_x0013__Grand Ridge Expansion Holdings LLC_Appendix IA_6 24 09_FINAL  (3) 2" xfId="30045" xr:uid="{00000000-0005-0000-0000-0000C5650000}"/>
    <cellStyle name="_Granite" xfId="30046" xr:uid="{00000000-0005-0000-0000-0000C6650000}"/>
    <cellStyle name="_Granite 2" xfId="30047" xr:uid="{00000000-0005-0000-0000-0000C7650000}"/>
    <cellStyle name="_Granite_#1 Levered Beech Ridge_021109_Grant,Bonus,No PTCs,MACRs,Term Debt NOL" xfId="30048" xr:uid="{00000000-0005-0000-0000-0000C8650000}"/>
    <cellStyle name="_Granite_#1 Levered Beech Ridge_021109_Grant,Bonus,No PTCs,MACRs,Term Debt NOL 2" xfId="30049" xr:uid="{00000000-0005-0000-0000-0000C9650000}"/>
    <cellStyle name="_Granite_#1 LeveredGrand_Ridge_II-III_021009_Grant,Bonus,No PTCs,MACRs,Term Debt, NOL" xfId="30050" xr:uid="{00000000-0005-0000-0000-0000CA650000}"/>
    <cellStyle name="_Granite_#1 LeveredGrand_Ridge_II-III_021009_Grant,Bonus,No PTCs,MACRs,Term Debt, NOL 2" xfId="30051" xr:uid="{00000000-0005-0000-0000-0000CB650000}"/>
    <cellStyle name="_Granite_#1 LeveredGrand_Ridge_II-III_021009_Grant,Bonus,No PTCs,MACRs,Term Debt, NOL_BeechR Pivot Table 12.2.09" xfId="30052" xr:uid="{00000000-0005-0000-0000-0000CC650000}"/>
    <cellStyle name="_Granite_#1 LeveredGrand_Ridge_II-III_021009_Grant,Bonus,No PTCs,MACRs,Term Debt, NOL_BeechR Pivot Table 12.2.09 2" xfId="30053" xr:uid="{00000000-0005-0000-0000-0000CD650000}"/>
    <cellStyle name="_Granite_1.Inputs" xfId="30054" xr:uid="{00000000-0005-0000-0000-0000CE650000}"/>
    <cellStyle name="_Granite_2008 IWNA 7.75% 53% ERISA P50 (Invnergy)_FROM JPM" xfId="30055" xr:uid="{00000000-0005-0000-0000-0000CF650000}"/>
    <cellStyle name="_Granite_2008 IWNA 7.75% 53% ERISA P50 (Invnergy)_FROM JPM 2" xfId="30056" xr:uid="{00000000-0005-0000-0000-0000D0650000}"/>
    <cellStyle name="_Granite_2008 IWNA Portfolio 09262008 (JPM TE &amp; CE)__TE Assumps" xfId="30057" xr:uid="{00000000-0005-0000-0000-0000D1650000}"/>
    <cellStyle name="_Granite_2008 IWNA Portfolio 09262008 (JPM TE &amp; CE)__TE Assumps 2" xfId="30058" xr:uid="{00000000-0005-0000-0000-0000D2650000}"/>
    <cellStyle name="_Granite_2008 IWNA Portfolio 09262008 (JPM TE &amp; CE)__TE Assumps_2008 IWNA v12 7.75% 53% TaxEx P50 (Invenergy)_10242008" xfId="30059" xr:uid="{00000000-0005-0000-0000-0000D3650000}"/>
    <cellStyle name="_Granite_2008 IWNA Portfolio 09262008 (JPM TE &amp; CE)__TE Assumps_2008 IWNA v12 7.75% 53% TaxEx P50 (Invenergy)_10242008 2" xfId="30060" xr:uid="{00000000-0005-0000-0000-0000D4650000}"/>
    <cellStyle name="_Granite_2008 IWNA v12 7.75% 53% TaxEx P50 (Invenergy)_10242008" xfId="30061" xr:uid="{00000000-0005-0000-0000-0000D5650000}"/>
    <cellStyle name="_Granite_2008 IWNA v12 7.75% 53% TaxEx P50 (Invenergy)_10242008 2" xfId="30062" xr:uid="{00000000-0005-0000-0000-0000D6650000}"/>
    <cellStyle name="_Granite_2008 IWNA v12 7.75% 53% TaxEx P50 (Invenergy)_NO HAIRCUTS" xfId="30063" xr:uid="{00000000-0005-0000-0000-0000D7650000}"/>
    <cellStyle name="_Granite_2008 IWNA v12 7.75% 53% TaxEx P50 (Invenergy)_NO HAIRCUTS 2" xfId="30064" xr:uid="{00000000-0005-0000-0000-0000D8650000}"/>
    <cellStyle name="_Granite_AM 03-22-2009 - Citi Cash Grant - 1st qtr cash grant" xfId="30065" xr:uid="{00000000-0005-0000-0000-0000D9650000}"/>
    <cellStyle name="_Granite_Bali_Biomass_Fin_Model_082107" xfId="30066" xr:uid="{00000000-0005-0000-0000-0000DA650000}"/>
    <cellStyle name="_Granite_BeechR Pivot Table 12.2.09" xfId="30067" xr:uid="{00000000-0005-0000-0000-0000DB650000}"/>
    <cellStyle name="_Granite_BeechR Pivot Table 12.2.09 2" xfId="30068" xr:uid="{00000000-0005-0000-0000-0000DC650000}"/>
    <cellStyle name="_Granite_Big Otter 101209 Grant and TE 100.5MW_20mileT" xfId="30069" xr:uid="{00000000-0005-0000-0000-0000DD650000}"/>
    <cellStyle name="_Granite_Big Otter 101209 Grant and TE 100.5MW_20mileT 2" xfId="30070" xr:uid="{00000000-0005-0000-0000-0000DE650000}"/>
    <cellStyle name="_Granite_Bish Hill_$77.5_lowncf_ Bundled Price_Lenders_092909" xfId="30071" xr:uid="{00000000-0005-0000-0000-0000DF650000}"/>
    <cellStyle name="_Granite_Bish Hill_$77.5_lowncf_ Bundled Price_Lenders_092909 2" xfId="30072" xr:uid="{00000000-0005-0000-0000-0000E0650000}"/>
    <cellStyle name="_Granite_BishHilll_1.25M per WTG with $72 bundled price_200MWs_BF" xfId="30073" xr:uid="{00000000-0005-0000-0000-0000E1650000}"/>
    <cellStyle name="_Granite_BishHilll_1.25M per WTG with $72 bundled price_200MWs_BF 2" xfId="30074" xr:uid="{00000000-0005-0000-0000-0000E2650000}"/>
    <cellStyle name="_Granite_Bishop Hill_Grant_082409_200MW" xfId="30075" xr:uid="{00000000-0005-0000-0000-0000E3650000}"/>
    <cellStyle name="_Granite_Bishop Hill_Grant_082409_200MW 2" xfId="30076" xr:uid="{00000000-0005-0000-0000-0000E4650000}"/>
    <cellStyle name="_Granite_Buzzard Creek_250MW_PTC_010610" xfId="30077" xr:uid="{00000000-0005-0000-0000-0000E5650000}"/>
    <cellStyle name="_Granite_Buzzard Creek_250MW_PTC_010610 2" xfId="30078" xr:uid="{00000000-0005-0000-0000-0000E6650000}"/>
    <cellStyle name="_Granite_California Ridge 120109 and 200MW" xfId="30079" xr:uid="{00000000-0005-0000-0000-0000E7650000}"/>
    <cellStyle name="_Granite_California Ridge 120109 and 200MW 2" xfId="30080" xr:uid="{00000000-0005-0000-0000-0000E8650000}"/>
    <cellStyle name="_Granite_California Ridge_042909_Grant and TE_99M_as bid" xfId="30081" xr:uid="{00000000-0005-0000-0000-0000E9650000}"/>
    <cellStyle name="_Granite_California Ridge_042909_Grant and TE_99M_as bid 2" xfId="30082" xr:uid="{00000000-0005-0000-0000-0000EA650000}"/>
    <cellStyle name="_Granite_California Ridge_042909_Grant and TE_99Mw" xfId="30083" xr:uid="{00000000-0005-0000-0000-0000EB650000}"/>
    <cellStyle name="_Granite_California Ridge_042909_Grant and TE_99Mw 2" xfId="30084" xr:uid="{00000000-0005-0000-0000-0000EC650000}"/>
    <cellStyle name="_Granite_Copy of NEW Levered GRIIIII_03312009_MCF v2" xfId="30085" xr:uid="{00000000-0005-0000-0000-0000ED650000}"/>
    <cellStyle name="_Granite_Copy of NEW Levered GRIIIII_03312009_MCF v2 2" xfId="30086" xr:uid="{00000000-0005-0000-0000-0000EE650000}"/>
    <cellStyle name="_Granite_Copy of NEW Levered GRIIIII_03312009_MCF v2_BeechR Pivot Table 12.2.09" xfId="30087" xr:uid="{00000000-0005-0000-0000-0000EF650000}"/>
    <cellStyle name="_Granite_Copy of NEW Levered GRIIIII_03312009_MCF v2_BeechR Pivot Table 12.2.09 2" xfId="30088" xr:uid="{00000000-0005-0000-0000-0000F0650000}"/>
    <cellStyle name="_Granite_Copy of Vento III v27i P50 1st" xfId="30089" xr:uid="{00000000-0005-0000-0000-0000F1650000}"/>
    <cellStyle name="_Granite_G&amp;A_reports" xfId="30090" xr:uid="{00000000-0005-0000-0000-0000F2650000}"/>
    <cellStyle name="_Granite_GRE 03252009_tpm_tables" xfId="30091" xr:uid="{00000000-0005-0000-0000-0000F3650000}"/>
    <cellStyle name="_Granite_GRE 03252009_tpm_tables 2" xfId="30092" xr:uid="{00000000-0005-0000-0000-0000F4650000}"/>
    <cellStyle name="_Granite_GRE 03252009_tpm_tables_BeechR Pivot Table 12.2.09" xfId="30093" xr:uid="{00000000-0005-0000-0000-0000F5650000}"/>
    <cellStyle name="_Granite_GRE 03252009_tpm_tables_BeechR Pivot Table 12.2.09 2" xfId="30094" xr:uid="{00000000-0005-0000-0000-0000F6650000}"/>
    <cellStyle name="_Granite_Hardin Grant 08312009_300MW" xfId="30095" xr:uid="{00000000-0005-0000-0000-0000F7650000}"/>
    <cellStyle name="_Granite_Hardin Grant 08312009_300MW 2" xfId="30096" xr:uid="{00000000-0005-0000-0000-0000F8650000}"/>
    <cellStyle name="_Granite_Inputs-General" xfId="30097" xr:uid="{00000000-0005-0000-0000-0000F9650000}"/>
    <cellStyle name="_Granite_Inputs-General 2" xfId="30098" xr:uid="{00000000-0005-0000-0000-0000FA650000}"/>
    <cellStyle name="_Granite_Invenergy Model -- 9-5-08 base" xfId="30099" xr:uid="{00000000-0005-0000-0000-0000FB650000}"/>
    <cellStyle name="_Granite_Invenergy Model -- 9-5-08 base 2" xfId="30100" xr:uid="{00000000-0005-0000-0000-0000FC650000}"/>
    <cellStyle name="_Granite_IWNA 3-Pack ECCA Sheldon Funding 03202009" xfId="30101" xr:uid="{00000000-0005-0000-0000-0000FD650000}"/>
    <cellStyle name="_Granite_IWNA 3-Pack ECCA Sheldon Funding 03202009 2" xfId="30102" xr:uid="{00000000-0005-0000-0000-0000FE650000}"/>
    <cellStyle name="_Granite_IWNA Ptfl v2 10yr 7.25% $320 upfront 99% hedge loss P50" xfId="30103" xr:uid="{00000000-0005-0000-0000-0000FF650000}"/>
    <cellStyle name="_Granite_IWNA Ptfl v2 10yr 7.25% $320 upfront 99% hedge loss P50 2" xfId="30104" xr:uid="{00000000-0005-0000-0000-000000660000}"/>
    <cellStyle name="_Granite_IWNA v1 10yr 7.25% $290 upfront no bonus 42% 2009 tax realloc P50" xfId="30105" xr:uid="{00000000-0005-0000-0000-000001660000}"/>
    <cellStyle name="_Granite_IWNA v1 10yr 7.25% $290 upfront no bonus 42% 2009 tax realloc P50 2" xfId="30106" xr:uid="{00000000-0005-0000-0000-000002660000}"/>
    <cellStyle name="_Granite_IWNA v1 10yr 7.25% $290 upfront no bonus 42% 2009 tax realloc P50_2008 IWNA JPM TE Model 11032008 (ERISA Dep &amp; Full Haircuts)_275M" xfId="30107" xr:uid="{00000000-0005-0000-0000-000003660000}"/>
    <cellStyle name="_Granite_IWNA v1 10yr 7.25% $290 upfront no bonus 42% 2009 tax realloc P50_2008 IWNA JPM TE Model 11032008 (ERISA Dep &amp; Full Haircuts)_275M 2" xfId="30108" xr:uid="{00000000-0005-0000-0000-000004660000}"/>
    <cellStyle name="_Granite_IWNA v1 10yr 7.25% $290 upfront no bonus 42% 2009 tax realloc P50_2008 IWNA v12 7.75% 53% TaxEx P50 (Invenergy)_10242008" xfId="30109" xr:uid="{00000000-0005-0000-0000-000005660000}"/>
    <cellStyle name="_Granite_IWNA v1 10yr 7.25% $290 upfront no bonus 42% 2009 tax realloc P50_2008 IWNA v12 7.75% 53% TaxEx P50 (Invenergy)_10242008 2" xfId="30110" xr:uid="{00000000-0005-0000-0000-000006660000}"/>
    <cellStyle name="_Granite_Ledge_0416_Grant and TE" xfId="30111" xr:uid="{00000000-0005-0000-0000-000007660000}"/>
    <cellStyle name="_Granite_Ledge_0416_Grant and TE 2" xfId="30112" xr:uid="{00000000-0005-0000-0000-000008660000}"/>
    <cellStyle name="_Granite_Levered Beech Ridge _100709" xfId="30113" xr:uid="{00000000-0005-0000-0000-000009660000}"/>
    <cellStyle name="_Granite_Levered Beech Ridge _100709 2" xfId="30114" xr:uid="{00000000-0005-0000-0000-00000A660000}"/>
    <cellStyle name="_Granite_Levered Beech Ridge _100709_BeechR Pivot Table 12.2.09" xfId="30115" xr:uid="{00000000-0005-0000-0000-00000B660000}"/>
    <cellStyle name="_Granite_Levered Beech Ridge _100709_BeechR Pivot Table 12.2.09 2" xfId="30116" xr:uid="{00000000-0005-0000-0000-00000C660000}"/>
    <cellStyle name="_Granite_Levered Beech Ridge _102709" xfId="30117" xr:uid="{00000000-0005-0000-0000-00000D660000}"/>
    <cellStyle name="_Granite_Levered Beech Ridge _102709 2" xfId="30118" xr:uid="{00000000-0005-0000-0000-00000E660000}"/>
    <cellStyle name="_Granite_Levered Beech Ridge _102709_BeechR Pivot Table 12.2.09" xfId="30119" xr:uid="{00000000-0005-0000-0000-00000F660000}"/>
    <cellStyle name="_Granite_Levered Beech Ridge _102709_BeechR Pivot Table 12.2.09 2" xfId="30120" xr:uid="{00000000-0005-0000-0000-000010660000}"/>
    <cellStyle name="_Granite_Levered Beech Ridge _110209" xfId="30121" xr:uid="{00000000-0005-0000-0000-000011660000}"/>
    <cellStyle name="_Granite_Levered Beech Ridge _110209 2" xfId="30122" xr:uid="{00000000-0005-0000-0000-000012660000}"/>
    <cellStyle name="_Granite_Levered Beech Ridge _110209_BeechR Pivot Table 12.2.09" xfId="30123" xr:uid="{00000000-0005-0000-0000-000013660000}"/>
    <cellStyle name="_Granite_Levered Beech Ridge _110209_BeechR Pivot Table 12.2.09 2" xfId="30124" xr:uid="{00000000-0005-0000-0000-000014660000}"/>
    <cellStyle name="_Granite_Levered Grand Ridge Exp 07082009_LIVE" xfId="30125" xr:uid="{00000000-0005-0000-0000-000015660000}"/>
    <cellStyle name="_Granite_Levered Grand Ridge Exp 07082009_LIVE 2" xfId="30126" xr:uid="{00000000-0005-0000-0000-000016660000}"/>
    <cellStyle name="_Granite_Levered Grand Ridge Exp 07082009_LIVE_BeechR Pivot Table 12.2.09" xfId="30127" xr:uid="{00000000-0005-0000-0000-000017660000}"/>
    <cellStyle name="_Granite_Levered Grand Ridge Exp 07082009_LIVE_BeechR Pivot Table 12.2.09 2" xfId="30128" xr:uid="{00000000-0005-0000-0000-000018660000}"/>
    <cellStyle name="_Granite_Levered Grand Ridge Exp_05042009" xfId="30129" xr:uid="{00000000-0005-0000-0000-000019660000}"/>
    <cellStyle name="_Granite_Levered Grand Ridge Exp_05042009 2" xfId="30130" xr:uid="{00000000-0005-0000-0000-00001A660000}"/>
    <cellStyle name="_Granite_Levered Grand Ridge Exp_05042009_BeechR Pivot Table 12.2.09" xfId="30131" xr:uid="{00000000-0005-0000-0000-00001B660000}"/>
    <cellStyle name="_Granite_Levered Grand Ridge Exp_05042009_BeechR Pivot Table 12.2.09 2" xfId="30132" xr:uid="{00000000-0005-0000-0000-00001C660000}"/>
    <cellStyle name="_Granite_NEW GRII_III Debt_032509 v1 (2)" xfId="30133" xr:uid="{00000000-0005-0000-0000-00001D660000}"/>
    <cellStyle name="_Granite_NEW GRII_III Debt_032509 v1 (2) 2" xfId="30134" xr:uid="{00000000-0005-0000-0000-00001E660000}"/>
    <cellStyle name="_Granite_NEW GRII_III Debt_032509 v1 (2)_BeechR Pivot Table 12.2.09" xfId="30135" xr:uid="{00000000-0005-0000-0000-00001F660000}"/>
    <cellStyle name="_Granite_NEW GRII_III Debt_032509 v1 (2)_BeechR Pivot Table 12.2.09 2" xfId="30136" xr:uid="{00000000-0005-0000-0000-000020660000}"/>
    <cellStyle name="_Granite_NEW Levered GRII&amp;III_04092009_MCF v1" xfId="30137" xr:uid="{00000000-0005-0000-0000-000021660000}"/>
    <cellStyle name="_Granite_NEW Levered GRII&amp;III_04092009_MCF v1 2" xfId="30138" xr:uid="{00000000-0005-0000-0000-000022660000}"/>
    <cellStyle name="_Granite_NEW Levered GRII&amp;III_04092009_MCF v1_BeechR Pivot Table 12.2.09" xfId="30139" xr:uid="{00000000-0005-0000-0000-000023660000}"/>
    <cellStyle name="_Granite_NEW Levered GRII&amp;III_04092009_MCF v1_BeechR Pivot Table 12.2.09 2" xfId="30140" xr:uid="{00000000-0005-0000-0000-000024660000}"/>
    <cellStyle name="_Granite_Oceana_142MW_Vesta1.8_101909" xfId="30141" xr:uid="{00000000-0005-0000-0000-000025660000}"/>
    <cellStyle name="_Granite_Oceana_142MW_Vesta1.8_101909 2" xfId="30142" xr:uid="{00000000-0005-0000-0000-000026660000}"/>
    <cellStyle name="_Granite_Raleigh Model (78MW) 09082009_V2" xfId="30143" xr:uid="{00000000-0005-0000-0000-000027660000}"/>
    <cellStyle name="_Granite_Raleigh Model (78MW) 09082009_V2 2" xfId="30144" xr:uid="{00000000-0005-0000-0000-000028660000}"/>
    <cellStyle name="_Granite_Raleigh Model (78MW) 09082009_V2_BeechR Pivot Table 12.2.09" xfId="30145" xr:uid="{00000000-0005-0000-0000-000029660000}"/>
    <cellStyle name="_Granite_Raleigh Model (78MW) 09082009_V2_BeechR Pivot Table 12.2.09 2" xfId="30146" xr:uid="{00000000-0005-0000-0000-00002A660000}"/>
    <cellStyle name="_Granite_Sheet1" xfId="30147" xr:uid="{00000000-0005-0000-0000-00002B660000}"/>
    <cellStyle name="_Granite_Sheet1 2" xfId="30148" xr:uid="{00000000-0005-0000-0000-00002C660000}"/>
    <cellStyle name="_Granite_Sweden Hills 51MW_081809_AEP bid" xfId="30149" xr:uid="{00000000-0005-0000-0000-00002D660000}"/>
    <cellStyle name="_Granite_Sweden Hills 51MW_081809_AEP bid 2" xfId="30150" xr:uid="{00000000-0005-0000-0000-00002E660000}"/>
    <cellStyle name="_Granite_Tri-County Wind_042409_Grant and TE_as bid" xfId="30151" xr:uid="{00000000-0005-0000-0000-00002F660000}"/>
    <cellStyle name="_Granite_Tri-County Wind_042409_Grant and TE_as bid 2" xfId="30152" xr:uid="{00000000-0005-0000-0000-000030660000}"/>
    <cellStyle name="_Granite_Tri-County Wind_101309_Grant and TE_200MW_1.6XLE" xfId="30153" xr:uid="{00000000-0005-0000-0000-000031660000}"/>
    <cellStyle name="_Granite_Tri-County Wind_101309_Grant and TE_200MW_1.6XLE 2" xfId="30154" xr:uid="{00000000-0005-0000-0000-000032660000}"/>
    <cellStyle name="_Granite_Tri-County Wind_101509_Grant and TE_200MW_1.6XLE" xfId="30155" xr:uid="{00000000-0005-0000-0000-000033660000}"/>
    <cellStyle name="_Granite_Tri-County Wind_101509_Grant and TE_200MW_1.6XLE 2" xfId="30156" xr:uid="{00000000-0005-0000-0000-000034660000}"/>
    <cellStyle name="_Granite_Turkey Track Completion Reserve Acct_11 10 08" xfId="30157" xr:uid="{00000000-0005-0000-0000-000035660000}"/>
    <cellStyle name="_Granite_Turkey Track Completion Reserve Acct_11 10 08 2" xfId="30158" xr:uid="{00000000-0005-0000-0000-000036660000}"/>
    <cellStyle name="_Granite_Unlev McAdoo &amp; GR Combined 10242008-funding v8" xfId="30159" xr:uid="{00000000-0005-0000-0000-000037660000}"/>
    <cellStyle name="_Granite_Unlev McAdoo &amp; GR Combined 10242008-funding v8 2" xfId="30160" xr:uid="{00000000-0005-0000-0000-000038660000}"/>
    <cellStyle name="_Granite_Unlev McAdoo &amp; GR Combined 10242008-funding v8_BeechR Pivot Table 12.2.09" xfId="30161" xr:uid="{00000000-0005-0000-0000-000039660000}"/>
    <cellStyle name="_Granite_Unlev McAdoo &amp; GR Combined 10242008-funding v8_BeechR Pivot Table 12.2.09 2" xfId="30162" xr:uid="{00000000-0005-0000-0000-00003A660000}"/>
    <cellStyle name="_Granite_Unlev McAdoo &amp; GR Combined 10242008-funding v8_Sheet1" xfId="30163" xr:uid="{00000000-0005-0000-0000-00003B660000}"/>
    <cellStyle name="_Granite_Unlev McAdoo &amp; GR Combined 10242008-funding v8_Sheet1 2" xfId="30164" xr:uid="{00000000-0005-0000-0000-00003C660000}"/>
    <cellStyle name="_Granite_Unlevered_Beech_Ridge_100_5MW_021009_optimized NCF" xfId="30165" xr:uid="{00000000-0005-0000-0000-00003D660000}"/>
    <cellStyle name="_Granite_Unlevered_Beech_Ridge_100_5MW_021009_optimized NCF 2" xfId="30166" xr:uid="{00000000-0005-0000-0000-00003E660000}"/>
    <cellStyle name="_Granite_Vantage Cash FLow 100609" xfId="30167" xr:uid="{00000000-0005-0000-0000-00003F660000}"/>
    <cellStyle name="_Granite_Vantage Cash FLow 100609 2" xfId="30168" xr:uid="{00000000-0005-0000-0000-000040660000}"/>
    <cellStyle name="_Granite_Vantage Model_PGE 15yr PPA_062409" xfId="30169" xr:uid="{00000000-0005-0000-0000-000041660000}"/>
    <cellStyle name="_Granite_Vantage Model_PGE 15yr PPA_062409 2" xfId="30170" xr:uid="{00000000-0005-0000-0000-000042660000}"/>
    <cellStyle name="_Granite_Vantage Model_PGE 15yr PPA_073009_JAR" xfId="30171" xr:uid="{00000000-0005-0000-0000-000043660000}"/>
    <cellStyle name="_Granite_Vantage Model_PGE 15yr PPA_073009_JAR 2" xfId="30172" xr:uid="{00000000-0005-0000-0000-000044660000}"/>
    <cellStyle name="_Granite_Vantage Model_PGE 15yr PPA_100909" xfId="30173" xr:uid="{00000000-0005-0000-0000-000045660000}"/>
    <cellStyle name="_Granite_Vantage Model_PGE 15yr PPA_100909 2" xfId="30174" xr:uid="{00000000-0005-0000-0000-000046660000}"/>
    <cellStyle name="_Granite_Vento III v17i (8.9% Haircut, 60% Tax)" xfId="30175" xr:uid="{00000000-0005-0000-0000-000047660000}"/>
    <cellStyle name="_Granite_Vento III v22i (Haircut, 6Y CF, 76% tax)" xfId="30176" xr:uid="{00000000-0005-0000-0000-000048660000}"/>
    <cellStyle name="_Granite_Vento III v28g Base" xfId="30177" xr:uid="{00000000-0005-0000-0000-000049660000}"/>
    <cellStyle name="_Granite_Vento III v28k JPMyyy" xfId="30178" xr:uid="{00000000-0005-0000-0000-00004A660000}"/>
    <cellStyle name="_Granite_White Oak_67.5_150MW_110409_OUR CASE" xfId="30179" xr:uid="{00000000-0005-0000-0000-00004B660000}"/>
    <cellStyle name="_Granite_White Oak_67.5_150MW_110409_OUR CASE 2" xfId="30180" xr:uid="{00000000-0005-0000-0000-00004C660000}"/>
    <cellStyle name="_x0013__GRE 03252009_tpm_tables" xfId="30181" xr:uid="{00000000-0005-0000-0000-00004D660000}"/>
    <cellStyle name="_x0013__GRE 03252009_tpm_tables 2" xfId="30182" xr:uid="{00000000-0005-0000-0000-00004E660000}"/>
    <cellStyle name="_x0013__GRE 03252009_tpm_tables_BeechR Pivot Table 12.2.09" xfId="30183" xr:uid="{00000000-0005-0000-0000-00004F660000}"/>
    <cellStyle name="_x0013__GRE 03252009_tpm_tables_BeechR Pivot Table 12.2.09 2" xfId="30184" xr:uid="{00000000-0005-0000-0000-000050660000}"/>
    <cellStyle name="_Green Ridge Repower RiskCom 6.30.05 R2" xfId="30185" xr:uid="{00000000-0005-0000-0000-000051660000}"/>
    <cellStyle name="_Green Ridge Repower RiskCom 6.30.05 R2 2" xfId="30186" xr:uid="{00000000-0005-0000-0000-000052660000}"/>
    <cellStyle name="_Green Ridge Repower Valuation 5.24.05" xfId="30187" xr:uid="{00000000-0005-0000-0000-000053660000}"/>
    <cellStyle name="_Green Ridge Repower Valuation 5.24.05 2" xfId="30188" xr:uid="{00000000-0005-0000-0000-000054660000}"/>
    <cellStyle name="_GreenField_H_Options_02012011" xfId="30189" xr:uid="{00000000-0005-0000-0000-000055660000}"/>
    <cellStyle name="_GreenField_H_Options_02012011 2" xfId="30190" xr:uid="{00000000-0005-0000-0000-000056660000}"/>
    <cellStyle name="_Greenlight_R4.6i V8" xfId="30191" xr:uid="{00000000-0005-0000-0000-000057660000}"/>
    <cellStyle name="_Greenlight_R4.6i V8 2" xfId="30192" xr:uid="{00000000-0005-0000-0000-000058660000}"/>
    <cellStyle name="_Greenlight_R4.6i V8 2 2" xfId="30193" xr:uid="{00000000-0005-0000-0000-000059660000}"/>
    <cellStyle name="_Greenlight_R4.6i V8 3" xfId="30194" xr:uid="{00000000-0005-0000-0000-00005A660000}"/>
    <cellStyle name="_Greenlight_R4.6i V8 3 2" xfId="30195" xr:uid="{00000000-0005-0000-0000-00005B660000}"/>
    <cellStyle name="_Greenlight_R4.6i V8 4" xfId="30196" xr:uid="{00000000-0005-0000-0000-00005C660000}"/>
    <cellStyle name="_Greenlight_R4.6i V8 4 2" xfId="30197" xr:uid="{00000000-0005-0000-0000-00005D660000}"/>
    <cellStyle name="_Greenlight_R4.6i V8 4 3" xfId="30198" xr:uid="{00000000-0005-0000-0000-00005E660000}"/>
    <cellStyle name="_Greenlight_R4.6i V8 5" xfId="30199" xr:uid="{00000000-0005-0000-0000-00005F660000}"/>
    <cellStyle name="_Greenlight_R4.6i V8 5 2" xfId="30200" xr:uid="{00000000-0005-0000-0000-000060660000}"/>
    <cellStyle name="_Greenlight_R4.6i V8 6" xfId="30201" xr:uid="{00000000-0005-0000-0000-000061660000}"/>
    <cellStyle name="_Greenlight_R4.6i V8_AEP_PV_20100112" xfId="30202" xr:uid="{00000000-0005-0000-0000-000062660000}"/>
    <cellStyle name="_Greenlight_R4.6i V8_August 2010 CWIP curves_NextEra" xfId="30203" xr:uid="{00000000-0005-0000-0000-000063660000}"/>
    <cellStyle name="_Greenlight_R4.6i V8_August 2010 CWIP curves_NextEra 2" xfId="30204" xr:uid="{00000000-0005-0000-0000-000064660000}"/>
    <cellStyle name="_Greenlight_R4.6i V8_August 2010 CWIP curves_NextEra_November 2010 Termosol CWIP Curves NEER Final" xfId="30205" xr:uid="{00000000-0005-0000-0000-000065660000}"/>
    <cellStyle name="_Greenlight_R4.6i V8_August 2010 CWIP curves_NextEra_November 2010 Termosol CWIP Curves NEER Final 2" xfId="30206" xr:uid="{00000000-0005-0000-0000-000066660000}"/>
    <cellStyle name="_Greenlight_R4.6i V8_BASIS ADJ" xfId="30207" xr:uid="{00000000-0005-0000-0000-000067660000}"/>
    <cellStyle name="_Greenlight_R4.6i V8_BM Adjustments" xfId="30208" xr:uid="{00000000-0005-0000-0000-000068660000}"/>
    <cellStyle name="_Greenlight_R4.6i V8_Budget Support 2012-09 2013-15 Benefit Programs v5 with NEER Barg Update" xfId="30209" xr:uid="{00000000-0005-0000-0000-000069660000}"/>
    <cellStyle name="_Greenlight_R4.6i V8_Capacity_Factor_Monthly_Forecast_Through_2024 " xfId="30210" xr:uid="{00000000-0005-0000-0000-00006A660000}"/>
    <cellStyle name="_Greenlight_R4.6i V8_Capital Prov 1Q10" xfId="30211" xr:uid="{00000000-0005-0000-0000-00006B660000}"/>
    <cellStyle name="_Greenlight_R4.6i V8_Capital Prov 1Q10 2" xfId="30212" xr:uid="{00000000-0005-0000-0000-00006C660000}"/>
    <cellStyle name="_Greenlight_R4.6i V8_Capital Prov 1Q10_March_LTD_Premium" xfId="30213" xr:uid="{00000000-0005-0000-0000-00006D660000}"/>
    <cellStyle name="_Greenlight_R4.6i V8_Capital Prov 1Q10_Nov Self Admin LTD Income Premium - CIGNA" xfId="30214" xr:uid="{00000000-0005-0000-0000-00006E660000}"/>
    <cellStyle name="_Greenlight_R4.6i V8_Capital Prov 1Q10_Summary Unrounded" xfId="30215" xr:uid="{00000000-0005-0000-0000-00006F660000}"/>
    <cellStyle name="_Greenlight_R4.6i V8_Consolidated Summary Living ProForma_2011_DRAFT" xfId="30216" xr:uid="{00000000-0005-0000-0000-000070660000}"/>
    <cellStyle name="_Greenlight_R4.6i V8_Consolidated Summary Living ProForma_2011_Paste Special" xfId="30217" xr:uid="{00000000-0005-0000-0000-000071660000}"/>
    <cellStyle name="_Greenlight_R4.6i V8_Copy of South TX GenTie  0.8x Sale12-31-09 COD BASE CASEvBOD" xfId="30218" xr:uid="{00000000-0005-0000-0000-000072660000}"/>
    <cellStyle name="_Greenlight_R4.6i V8_Copy of Wilton Expansion_Opcom_XLE_49.5MW_2-23-08_(Stimulus)" xfId="30219" xr:uid="{00000000-0005-0000-0000-000073660000}"/>
    <cellStyle name="_Greenlight_R4.6i V8_CWIP Termosol 1" xfId="30220" xr:uid="{00000000-0005-0000-0000-000074660000}"/>
    <cellStyle name="_Greenlight_R4.6i V8_CWIP Termosol 1 2" xfId="30221" xr:uid="{00000000-0005-0000-0000-000075660000}"/>
    <cellStyle name="_Greenlight_R4.6i V8_CWIP Termosol 2" xfId="30222" xr:uid="{00000000-0005-0000-0000-000076660000}"/>
    <cellStyle name="_Greenlight_R4.6i V8_CWIP Termosol 2 2" xfId="30223" xr:uid="{00000000-0005-0000-0000-000077660000}"/>
    <cellStyle name="_Greenlight_R4.6i V8_Day County" xfId="30224" xr:uid="{00000000-0005-0000-0000-000078660000}"/>
    <cellStyle name="_Greenlight_R4.6i V8_Distribution Date Calc" xfId="30225" xr:uid="{00000000-0005-0000-0000-000079660000}"/>
    <cellStyle name="_Greenlight_R4.6i V8_FAS 106 subsidy 2010" xfId="30226" xr:uid="{00000000-0005-0000-0000-00007A660000}"/>
    <cellStyle name="_Greenlight_R4.6i V8_FAS 106 subsidy 2010 2" xfId="30227" xr:uid="{00000000-0005-0000-0000-00007B660000}"/>
    <cellStyle name="_Greenlight_R4.6i V8_FAS 106 subsidy 2010_March_LTD_Premium" xfId="30228" xr:uid="{00000000-0005-0000-0000-00007C660000}"/>
    <cellStyle name="_Greenlight_R4.6i V8_FAS 106 subsidy 2010_Nov Self Admin LTD Income Premium - CIGNA" xfId="30229" xr:uid="{00000000-0005-0000-0000-00007D660000}"/>
    <cellStyle name="_Greenlight_R4.6i V8_FAS 106 subsidy 2010_Summary Unrounded" xfId="30230" xr:uid="{00000000-0005-0000-0000-00007E660000}"/>
    <cellStyle name="_Greenlight_R4.6i V8_Fees" xfId="30231" xr:uid="{00000000-0005-0000-0000-00007F660000}"/>
    <cellStyle name="_Greenlight_R4.6i V8_FinSum" xfId="30232" xr:uid="{00000000-0005-0000-0000-000080660000}"/>
    <cellStyle name="_Greenlight_R4.6i V8_FinSum 2" xfId="30233" xr:uid="{00000000-0005-0000-0000-000081660000}"/>
    <cellStyle name="_Greenlight_R4.6i V8_FinSum 2 2" xfId="30234" xr:uid="{00000000-0005-0000-0000-000082660000}"/>
    <cellStyle name="_Greenlight_R4.6i V8_FinSum 3" xfId="30235" xr:uid="{00000000-0005-0000-0000-000083660000}"/>
    <cellStyle name="_Greenlight_R4.6i V8_FinSum 4" xfId="30236" xr:uid="{00000000-0005-0000-0000-000084660000}"/>
    <cellStyle name="_Greenlight_R4.6i V8_FinSum 4 2" xfId="30237" xr:uid="{00000000-0005-0000-0000-000085660000}"/>
    <cellStyle name="_Greenlight_R4.6i V8_FinSum 4 3" xfId="30238" xr:uid="{00000000-0005-0000-0000-000086660000}"/>
    <cellStyle name="_Greenlight_R4.6i V8_FinSum_Genesis_Bridge_Tab" xfId="30239" xr:uid="{00000000-0005-0000-0000-000087660000}"/>
    <cellStyle name="_Greenlight_R4.6i V8_FinSum_ToD" xfId="30240" xr:uid="{00000000-0005-0000-0000-000088660000}"/>
    <cellStyle name="_Greenlight_R4.6i V8_FinSum_ToD 2" xfId="30241" xr:uid="{00000000-0005-0000-0000-000089660000}"/>
    <cellStyle name="_Greenlight_R4.6i V8_FinSum_ToD 3" xfId="30242" xr:uid="{00000000-0005-0000-0000-00008A660000}"/>
    <cellStyle name="_Greenlight_R4.6i V8_Genesis PGE 250MW_20081119A" xfId="30243" xr:uid="{00000000-0005-0000-0000-00008B660000}"/>
    <cellStyle name="_Greenlight_R4.6i V8_Genesis_Bridge_Tab" xfId="30244" xr:uid="{00000000-0005-0000-0000-00008C660000}"/>
    <cellStyle name="_Greenlight_R4.6i V8_HWBA UM NPV  IRR Analysis finance at cost share may 2011" xfId="30245" xr:uid="{00000000-0005-0000-0000-00008D660000}"/>
    <cellStyle name="_Greenlight_R4.6i V8_Inputs" xfId="30246" xr:uid="{00000000-0005-0000-0000-00008E660000}"/>
    <cellStyle name="_Greenlight_R4.6i V8_Inputs 2" xfId="30247" xr:uid="{00000000-0005-0000-0000-00008F660000}"/>
    <cellStyle name="_Greenlight_R4.6i V8_Locked in Gross Margin" xfId="30248" xr:uid="{00000000-0005-0000-0000-000090660000}"/>
    <cellStyle name="_Greenlight_R4.6i V8_LPF 2011 Update - Contracted Thermal Assets - rev 09 27 2011" xfId="30249" xr:uid="{00000000-0005-0000-0000-000091660000}"/>
    <cellStyle name="_Greenlight_R4.6i V8_LPF 2011 Update - Contracted Thermal Assets - rev 09 27 2011 (2)" xfId="30250" xr:uid="{00000000-0005-0000-0000-000092660000}"/>
    <cellStyle name="_Greenlight_R4.6i V8_LPF 2011 Update - Merchant Thermal Assets - rev 09 27 2011 (2)" xfId="30251" xr:uid="{00000000-0005-0000-0000-000093660000}"/>
    <cellStyle name="_Greenlight_R4.6i V8_LTD-FAS 112 Summary" xfId="30252" xr:uid="{00000000-0005-0000-0000-000094660000}"/>
    <cellStyle name="_Greenlight_R4.6i V8_November 2010 CWIP Curves Genesis Final" xfId="30253" xr:uid="{00000000-0005-0000-0000-000095660000}"/>
    <cellStyle name="_Greenlight_R4.6i V8_November 2010 CWIP Curves Genesis Final 2" xfId="30254" xr:uid="{00000000-0005-0000-0000-000096660000}"/>
    <cellStyle name="_Greenlight_R4.6i V8_November 2010 CWIP Curves NEER Final" xfId="30255" xr:uid="{00000000-0005-0000-0000-000097660000}"/>
    <cellStyle name="_Greenlight_R4.6i V8_November 2010 CWIP Curves NEER Final 2" xfId="30256" xr:uid="{00000000-0005-0000-0000-000098660000}"/>
    <cellStyle name="_Greenlight_R4.6i V8_November 2010 Termosol CWIP Curves NEER Final" xfId="30257" xr:uid="{00000000-0005-0000-0000-000099660000}"/>
    <cellStyle name="_Greenlight_R4.6i V8_November 2010 Termosol CWIP Curves NEER Final 2" xfId="30258" xr:uid="{00000000-0005-0000-0000-00009A660000}"/>
    <cellStyle name="_Greenlight_R4.6i V8_Paradise_PV_20100212" xfId="30259" xr:uid="{00000000-0005-0000-0000-00009B660000}"/>
    <cellStyle name="_Greenlight_R4.6i V8_Pro Forma - Alamosa 100MW - rev 03.13.09" xfId="30260" xr:uid="{00000000-0005-0000-0000-00009C660000}"/>
    <cellStyle name="_Greenlight_R4.6i V8_Pro Forma - Alamosa 100MW - rev 03.13.09 2" xfId="30261" xr:uid="{00000000-0005-0000-0000-00009D660000}"/>
    <cellStyle name="_Greenlight_R4.6i V8_Pro Forma - Alamosa 100MW - rev 03.13.09 2 2" xfId="30262" xr:uid="{00000000-0005-0000-0000-00009E660000}"/>
    <cellStyle name="_Greenlight_R4.6i V8_Pro Forma - Alamosa 100MW - rev 03.13.09 3" xfId="30263" xr:uid="{00000000-0005-0000-0000-00009F660000}"/>
    <cellStyle name="_Greenlight_R4.6i V8_Pro Forma - Alamosa 100MW - rev 03.13.09 4" xfId="30264" xr:uid="{00000000-0005-0000-0000-0000A0660000}"/>
    <cellStyle name="_Greenlight_R4.6i V8_Pro Forma - Alamosa 100MW - rev 03.13.09 4 2" xfId="30265" xr:uid="{00000000-0005-0000-0000-0000A1660000}"/>
    <cellStyle name="_Greenlight_R4.6i V8_Pro Forma - Alamosa 100MW - rev 03.13.09 4 3" xfId="30266" xr:uid="{00000000-0005-0000-0000-0000A2660000}"/>
    <cellStyle name="_Greenlight_R4.6i V8_Pro Forma - Alamosa 100MW - rev 03.13.09_Genesis_Bridge_Tab" xfId="30267" xr:uid="{00000000-0005-0000-0000-0000A3660000}"/>
    <cellStyle name="_Greenlight_R4.6i V8_Pro Forma - Alamosa 100MW - rev 03.13.09_ToD" xfId="30268" xr:uid="{00000000-0005-0000-0000-0000A4660000}"/>
    <cellStyle name="_Greenlight_R4.6i V8_Pro Forma - Alamosa 100MW - rev 03.13.09_ToD 2" xfId="30269" xr:uid="{00000000-0005-0000-0000-0000A5660000}"/>
    <cellStyle name="_Greenlight_R4.6i V8_Pro Forma - Alamosa 100MW - rev 03.13.09_ToD 3" xfId="30270" xr:uid="{00000000-0005-0000-0000-0000A6660000}"/>
    <cellStyle name="_Greenlight_R4.6i V8_Project Finance Wilton Expansion" xfId="30271" xr:uid="{00000000-0005-0000-0000-0000A7660000}"/>
    <cellStyle name="_Greenlight_R4.6i V8_Project Monitoring Paradise Solar revised_October 2010" xfId="30272" xr:uid="{00000000-0005-0000-0000-0000A8660000}"/>
    <cellStyle name="_Greenlight_R4.6i V8_Project Monitoring Paradise Solar revised_October 2010 2" xfId="30273" xr:uid="{00000000-0005-0000-0000-0000A9660000}"/>
    <cellStyle name="_Greenlight_R4.6i V8_Project Monitoring Paradise Solar revised_October 2010_November 2010 Termosol CWIP Curves NEER Final" xfId="30274" xr:uid="{00000000-0005-0000-0000-0000AA660000}"/>
    <cellStyle name="_Greenlight_R4.6i V8_Project Monitoring Paradise Solar revised_October 2010_November 2010 Termosol CWIP Curves NEER Final 2" xfId="30275" xr:uid="{00000000-0005-0000-0000-0000AB660000}"/>
    <cellStyle name="_Greenlight_R4.6i V8_Scen" xfId="30276" xr:uid="{00000000-0005-0000-0000-0000AC660000}"/>
    <cellStyle name="_Greenlight_R4.6i V8_Scen 2" xfId="30277" xr:uid="{00000000-0005-0000-0000-0000AD660000}"/>
    <cellStyle name="_Greenlight_R4.6i V8_Scen 2 2" xfId="30278" xr:uid="{00000000-0005-0000-0000-0000AE660000}"/>
    <cellStyle name="_Greenlight_R4.6i V8_Scen 3" xfId="30279" xr:uid="{00000000-0005-0000-0000-0000AF660000}"/>
    <cellStyle name="_Greenlight_R4.6i V8_Scen 4" xfId="30280" xr:uid="{00000000-0005-0000-0000-0000B0660000}"/>
    <cellStyle name="_Greenlight_R4.6i V8_Scen 4 2" xfId="30281" xr:uid="{00000000-0005-0000-0000-0000B1660000}"/>
    <cellStyle name="_Greenlight_R4.6i V8_Scen 4 3" xfId="30282" xr:uid="{00000000-0005-0000-0000-0000B2660000}"/>
    <cellStyle name="_Greenlight_R4.6i V8_Scen_Genesis_Bridge_Tab" xfId="30283" xr:uid="{00000000-0005-0000-0000-0000B3660000}"/>
    <cellStyle name="_Greenlight_R4.6i V8_Scen_ToD" xfId="30284" xr:uid="{00000000-0005-0000-0000-0000B4660000}"/>
    <cellStyle name="_Greenlight_R4.6i V8_Scen_ToD 2" xfId="30285" xr:uid="{00000000-0005-0000-0000-0000B5660000}"/>
    <cellStyle name="_Greenlight_R4.6i V8_Scen_ToD 3" xfId="30286" xr:uid="{00000000-0005-0000-0000-0000B6660000}"/>
    <cellStyle name="_Greenlight_R4.6i V8_September 2010 CWIP curves_NextEra" xfId="30287" xr:uid="{00000000-0005-0000-0000-0000B7660000}"/>
    <cellStyle name="_Greenlight_R4.6i V8_September 2010 CWIP curves_NextEra 2" xfId="30288" xr:uid="{00000000-0005-0000-0000-0000B8660000}"/>
    <cellStyle name="_Greenlight_R4.6i V8_September 2010 CWIP curves_NextEra_November 2010 Termosol CWIP Curves NEER Final" xfId="30289" xr:uid="{00000000-0005-0000-0000-0000B9660000}"/>
    <cellStyle name="_Greenlight_R4.6i V8_September 2010 CWIP curves_NextEra_November 2010 Termosol CWIP Curves NEER Final 2" xfId="30290" xr:uid="{00000000-0005-0000-0000-0000BA660000}"/>
    <cellStyle name="_Greenlight_R4.6i V8_Solar - TOD Calculation Model - rev 04.16.09" xfId="30291" xr:uid="{00000000-0005-0000-0000-0000BB660000}"/>
    <cellStyle name="_Greenlight_R4.6i V8_Solar - TOD Calculation Model - rev 04.16.09 2" xfId="30292" xr:uid="{00000000-0005-0000-0000-0000BC660000}"/>
    <cellStyle name="_Greenlight_R4.6i V8_Solar - TOD Calculation Model - rev 04.16.09 2 2" xfId="30293" xr:uid="{00000000-0005-0000-0000-0000BD660000}"/>
    <cellStyle name="_Greenlight_R4.6i V8_Solar - TOD Calculation Model - rev 04.16.09 3" xfId="30294" xr:uid="{00000000-0005-0000-0000-0000BE660000}"/>
    <cellStyle name="_Greenlight_R4.6i V8_Solar - TOD Calculation Model - rev 04.16.09 4" xfId="30295" xr:uid="{00000000-0005-0000-0000-0000BF660000}"/>
    <cellStyle name="_Greenlight_R4.6i V8_Solar - TOD Calculation Model - rev 04.16.09 4 2" xfId="30296" xr:uid="{00000000-0005-0000-0000-0000C0660000}"/>
    <cellStyle name="_Greenlight_R4.6i V8_Solar - TOD Calculation Model - rev 04.16.09 4 3" xfId="30297" xr:uid="{00000000-0005-0000-0000-0000C1660000}"/>
    <cellStyle name="_Greenlight_R4.6i V8_Solar - TOD Calculation Model - rev 04.16.09_Genesis_Bridge_Tab" xfId="30298" xr:uid="{00000000-0005-0000-0000-0000C2660000}"/>
    <cellStyle name="_Greenlight_R4.6i V8_Solar - TOD Calculation Model - rev 04.16.09_ToD" xfId="30299" xr:uid="{00000000-0005-0000-0000-0000C3660000}"/>
    <cellStyle name="_Greenlight_R4.6i V8_Solar - TOD Calculation Model - rev 04.16.09_ToD 2" xfId="30300" xr:uid="{00000000-0005-0000-0000-0000C4660000}"/>
    <cellStyle name="_Greenlight_R4.6i V8_Solar - TOD Calculation Model - rev 04.16.09_ToD 3" xfId="30301" xr:uid="{00000000-0005-0000-0000-0000C5660000}"/>
    <cellStyle name="_Greenlight_R4.6i V8_Solar_Model_ab" xfId="30302" xr:uid="{00000000-0005-0000-0000-0000C6660000}"/>
    <cellStyle name="_Greenlight_R4.6i V8_Solar_Model_ab 2" xfId="30303" xr:uid="{00000000-0005-0000-0000-0000C7660000}"/>
    <cellStyle name="_Greenlight_R4.6i V8_Solar_Model_ab 2 2" xfId="30304" xr:uid="{00000000-0005-0000-0000-0000C8660000}"/>
    <cellStyle name="_Greenlight_R4.6i V8_Solar_Model_ab 3" xfId="30305" xr:uid="{00000000-0005-0000-0000-0000C9660000}"/>
    <cellStyle name="_Greenlight_R4.6i V8_Solar_Model_ab 4" xfId="30306" xr:uid="{00000000-0005-0000-0000-0000CA660000}"/>
    <cellStyle name="_Greenlight_R4.6i V8_Solar_Model_ab 4 2" xfId="30307" xr:uid="{00000000-0005-0000-0000-0000CB660000}"/>
    <cellStyle name="_Greenlight_R4.6i V8_Solar_Model_ab 4 3" xfId="30308" xr:uid="{00000000-0005-0000-0000-0000CC660000}"/>
    <cellStyle name="_Greenlight_R4.6i V8_Solar_Model_ab_Genesis_Bridge_Tab" xfId="30309" xr:uid="{00000000-0005-0000-0000-0000CD660000}"/>
    <cellStyle name="_Greenlight_R4.6i V8_Solar_Model_ab_ToD" xfId="30310" xr:uid="{00000000-0005-0000-0000-0000CE660000}"/>
    <cellStyle name="_Greenlight_R4.6i V8_Solar_Model_ab_ToD 2" xfId="30311" xr:uid="{00000000-0005-0000-0000-0000CF660000}"/>
    <cellStyle name="_Greenlight_R4.6i V8_Solar_Model_ab_ToD 3" xfId="30312" xr:uid="{00000000-0005-0000-0000-0000D0660000}"/>
    <cellStyle name="_Greenlight_R4.6i V8_Summerhaven CWIP curve Oct_2010" xfId="30313" xr:uid="{00000000-0005-0000-0000-0000D1660000}"/>
    <cellStyle name="_Greenlight_R4.6i V8_Summerhaven CWIP curve Oct_2010 2" xfId="30314" xr:uid="{00000000-0005-0000-0000-0000D2660000}"/>
    <cellStyle name="_Greenlight_R4.6i V8_Summerhaven CWIP curve Oct_2010_November 2010 Termosol CWIP Curves NEER Final" xfId="30315" xr:uid="{00000000-0005-0000-0000-0000D3660000}"/>
    <cellStyle name="_Greenlight_R4.6i V8_Summerhaven CWIP curve Oct_2010_November 2010 Termosol CWIP Curves NEER Final 2" xfId="30316" xr:uid="{00000000-0005-0000-0000-0000D4660000}"/>
    <cellStyle name="_Greenlight_R4.6i V8_Tax" xfId="30317" xr:uid="{00000000-0005-0000-0000-0000D5660000}"/>
    <cellStyle name="_Greenlight_R4.6i V8_ToD" xfId="30318" xr:uid="{00000000-0005-0000-0000-0000D6660000}"/>
    <cellStyle name="_Greenlight_R4.6i V8_ToD 2" xfId="30319" xr:uid="{00000000-0005-0000-0000-0000D7660000}"/>
    <cellStyle name="_Greenlight_R4.6i V8_ToD 3" xfId="30320" xr:uid="{00000000-0005-0000-0000-0000D8660000}"/>
    <cellStyle name="_Greenlight_R4.6i V8_tx financing revs" xfId="30321" xr:uid="{00000000-0005-0000-0000-0000D9660000}"/>
    <cellStyle name="_Greenlight_R4.6i V8_WACC_Calc_Sheet" xfId="30322" xr:uid="{00000000-0005-0000-0000-0000DA660000}"/>
    <cellStyle name="_Greenlight_R4.6i V8_WACC_Calc_Sheet 2" xfId="30323" xr:uid="{00000000-0005-0000-0000-0000DB660000}"/>
    <cellStyle name="_Greenlight_R4.6i V8_WACC_Calc_Sheet 2 2" xfId="30324" xr:uid="{00000000-0005-0000-0000-0000DC660000}"/>
    <cellStyle name="_Greenlight_R4.6i V8_WACC_Calc_Sheet 3" xfId="30325" xr:uid="{00000000-0005-0000-0000-0000DD660000}"/>
    <cellStyle name="_Greenlight_R4.6i V8_WACC_Calc_Sheet 4" xfId="30326" xr:uid="{00000000-0005-0000-0000-0000DE660000}"/>
    <cellStyle name="_Greenlight_R4.6i V8_WACC_Calc_Sheet 4 2" xfId="30327" xr:uid="{00000000-0005-0000-0000-0000DF660000}"/>
    <cellStyle name="_Greenlight_R4.6i V8_WACC_Calc_Sheet 4 3" xfId="30328" xr:uid="{00000000-0005-0000-0000-0000E0660000}"/>
    <cellStyle name="_Greenlight_R4.6i V8_WACC_Calc_Sheet_Genesis_Bridge_Tab" xfId="30329" xr:uid="{00000000-0005-0000-0000-0000E1660000}"/>
    <cellStyle name="_Greenlight_R4.6i V8_WACC_Calc_Sheet_ToD" xfId="30330" xr:uid="{00000000-0005-0000-0000-0000E2660000}"/>
    <cellStyle name="_Greenlight_R4.6i V8_WACC_Calc_Sheet_ToD 2" xfId="30331" xr:uid="{00000000-0005-0000-0000-0000E3660000}"/>
    <cellStyle name="_Greenlight_R4.6i V8_WACC_Calc_Sheet_ToD 3" xfId="30332" xr:uid="{00000000-0005-0000-0000-0000E4660000}"/>
    <cellStyle name="_Greenlight_R4.6i V8_Word_Outputs_2009_09_12" xfId="30333" xr:uid="{00000000-0005-0000-0000-0000E5660000}"/>
    <cellStyle name="_Greenport Loan Sizing" xfId="30334" xr:uid="{00000000-0005-0000-0000-0000E6660000}"/>
    <cellStyle name="_Greenport Model Hawkeye_Loan" xfId="30335" xr:uid="{00000000-0005-0000-0000-0000E7660000}"/>
    <cellStyle name="_Greenville - PGD Cost Model 05-14-07" xfId="30336" xr:uid="{00000000-0005-0000-0000-0000E8660000}"/>
    <cellStyle name="_Greenville 501G Maj Maint(24K Parts)_5-16-07" xfId="30337" xr:uid="{00000000-0005-0000-0000-0000E9660000}"/>
    <cellStyle name="_Greenville 501G Maj Maint(24K Parts)_5-16-07 2" xfId="30338" xr:uid="{00000000-0005-0000-0000-0000EA660000}"/>
    <cellStyle name="_Greenville GE 7FA MM Model 1-11-06" xfId="30339" xr:uid="{00000000-0005-0000-0000-0000EB660000}"/>
    <cellStyle name="_GREP Buyout DCF Valuation 02-15B" xfId="30340" xr:uid="{00000000-0005-0000-0000-0000EC660000}"/>
    <cellStyle name="_GREP Buyout DCF Valuation 02-15B 2" xfId="30341" xr:uid="{00000000-0005-0000-0000-0000ED660000}"/>
    <cellStyle name="_GREP DCF Valuation Final 2.22.05" xfId="30342" xr:uid="{00000000-0005-0000-0000-0000EE660000}"/>
    <cellStyle name="_GREP DCF Valuation Final 2.22.05 2" xfId="30343" xr:uid="{00000000-0005-0000-0000-0000EF660000}"/>
    <cellStyle name="_Group FINS_r1" xfId="30344" xr:uid="{00000000-0005-0000-0000-0000F0660000}"/>
    <cellStyle name="_Group FINS_r1 2" xfId="30345" xr:uid="{00000000-0005-0000-0000-0000F1660000}"/>
    <cellStyle name="_Group FINS_r1 2 2" xfId="30346" xr:uid="{00000000-0005-0000-0000-0000F2660000}"/>
    <cellStyle name="_Group FINS_r1 3" xfId="30347" xr:uid="{00000000-0005-0000-0000-0000F3660000}"/>
    <cellStyle name="_Group FINS_r1 3 2" xfId="30348" xr:uid="{00000000-0005-0000-0000-0000F4660000}"/>
    <cellStyle name="_Group FINS_r1 4" xfId="30349" xr:uid="{00000000-0005-0000-0000-0000F5660000}"/>
    <cellStyle name="_Group FINS_r1 4 2" xfId="30350" xr:uid="{00000000-0005-0000-0000-0000F6660000}"/>
    <cellStyle name="_Group FINS_r1 4 3" xfId="30351" xr:uid="{00000000-0005-0000-0000-0000F7660000}"/>
    <cellStyle name="_Group FINS_r1 5" xfId="30352" xr:uid="{00000000-0005-0000-0000-0000F8660000}"/>
    <cellStyle name="_Group FINS_r1 5 2" xfId="30353" xr:uid="{00000000-0005-0000-0000-0000F9660000}"/>
    <cellStyle name="_Group FINS_r1 6" xfId="30354" xr:uid="{00000000-0005-0000-0000-0000FA660000}"/>
    <cellStyle name="_Group FINS_r1_Consolidated Summary Living ProForma_2011_DRAFT" xfId="30355" xr:uid="{00000000-0005-0000-0000-0000FB660000}"/>
    <cellStyle name="_Group FINS_r1_Consolidated Summary Living ProForma_2011_Paste Special" xfId="30356" xr:uid="{00000000-0005-0000-0000-0000FC660000}"/>
    <cellStyle name="_Group FINS_r1_Copy of South TX GenTie  0.8x Sale12-31-09 COD BASE CASEvBOD" xfId="30357" xr:uid="{00000000-0005-0000-0000-0000FD660000}"/>
    <cellStyle name="_Group FINS_r1_Genesis_Bridge_Tab" xfId="30358" xr:uid="{00000000-0005-0000-0000-0000FE660000}"/>
    <cellStyle name="_Group FINS_r1_HWBA UM NPV  IRR Analysis finance at cost share may 2011" xfId="30359" xr:uid="{00000000-0005-0000-0000-0000FF660000}"/>
    <cellStyle name="_Group FINS_r1_Inputs" xfId="30360" xr:uid="{00000000-0005-0000-0000-000000670000}"/>
    <cellStyle name="_Group FINS_r1_Inputs 2" xfId="30361" xr:uid="{00000000-0005-0000-0000-000001670000}"/>
    <cellStyle name="_Group FINS_r1_ToD" xfId="30362" xr:uid="{00000000-0005-0000-0000-000002670000}"/>
    <cellStyle name="_Group FINS_r1_ToD 2" xfId="30363" xr:uid="{00000000-0005-0000-0000-000003670000}"/>
    <cellStyle name="_Group FINS_r1_ToD 3" xfId="30364" xr:uid="{00000000-0005-0000-0000-000004670000}"/>
    <cellStyle name="_GS Model2_11" xfId="30365" xr:uid="{00000000-0005-0000-0000-000005670000}"/>
    <cellStyle name="_GS Model2_11 2" xfId="30366" xr:uid="{00000000-0005-0000-0000-000006670000}"/>
    <cellStyle name="_GS Model2_11 2 2" xfId="30367" xr:uid="{00000000-0005-0000-0000-000007670000}"/>
    <cellStyle name="_GS Model2_11 3" xfId="30368" xr:uid="{00000000-0005-0000-0000-000008670000}"/>
    <cellStyle name="_GS Model2_11 3 2" xfId="30369" xr:uid="{00000000-0005-0000-0000-000009670000}"/>
    <cellStyle name="_GS Model2_11 4" xfId="30370" xr:uid="{00000000-0005-0000-0000-00000A670000}"/>
    <cellStyle name="_GS Model2_11 4 2" xfId="30371" xr:uid="{00000000-0005-0000-0000-00000B670000}"/>
    <cellStyle name="_GS Model2_11 5" xfId="30372" xr:uid="{00000000-0005-0000-0000-00000C670000}"/>
    <cellStyle name="_GS Model2_11 5 2" xfId="30373" xr:uid="{00000000-0005-0000-0000-00000D670000}"/>
    <cellStyle name="_GS Model2_11 6" xfId="30374" xr:uid="{00000000-0005-0000-0000-00000E670000}"/>
    <cellStyle name="_GS Model2_11_Inputs" xfId="30375" xr:uid="{00000000-0005-0000-0000-00000F670000}"/>
    <cellStyle name="_GS Model2_11_Inputs 2" xfId="30376" xr:uid="{00000000-0005-0000-0000-000010670000}"/>
    <cellStyle name="—_GS_Cash " xfId="30377" xr:uid="{00000000-0005-0000-0000-000011670000}"/>
    <cellStyle name="_GSG" xfId="30378" xr:uid="{00000000-0005-0000-0000-000012670000}"/>
    <cellStyle name="_GT Curves 040507" xfId="30379" xr:uid="{00000000-0005-0000-0000-000013670000}"/>
    <cellStyle name="_GT Curves 040507 2" xfId="30380" xr:uid="{00000000-0005-0000-0000-000014670000}"/>
    <cellStyle name="_GT Curves 040805" xfId="30381" xr:uid="{00000000-0005-0000-0000-000015670000}"/>
    <cellStyle name="_GT Curves 040805 2" xfId="30382" xr:uid="{00000000-0005-0000-0000-000016670000}"/>
    <cellStyle name="_GT Curves 060907-Final" xfId="30383" xr:uid="{00000000-0005-0000-0000-000017670000}"/>
    <cellStyle name="_GT Curves 060907-Final 2" xfId="30384" xr:uid="{00000000-0005-0000-0000-000018670000}"/>
    <cellStyle name="_GT Curves 100903" xfId="30385" xr:uid="{00000000-0005-0000-0000-000019670000}"/>
    <cellStyle name="_GT Curves 100903 2" xfId="30386" xr:uid="{00000000-0005-0000-0000-00001A670000}"/>
    <cellStyle name="_GT Curves 100903 2 2" xfId="30387" xr:uid="{00000000-0005-0000-0000-00001B670000}"/>
    <cellStyle name="_GT Curves 100903 3" xfId="30388" xr:uid="{00000000-0005-0000-0000-00001C670000}"/>
    <cellStyle name="_GT Curves 100903 3 2" xfId="30389" xr:uid="{00000000-0005-0000-0000-00001D670000}"/>
    <cellStyle name="_GT Curves 100903 4" xfId="30390" xr:uid="{00000000-0005-0000-0000-00001E670000}"/>
    <cellStyle name="_GT Curves 100903 4 2" xfId="30391" xr:uid="{00000000-0005-0000-0000-00001F670000}"/>
    <cellStyle name="_GT Curves 100903 4 3" xfId="30392" xr:uid="{00000000-0005-0000-0000-000020670000}"/>
    <cellStyle name="_GT Curves 100903 5" xfId="30393" xr:uid="{00000000-0005-0000-0000-000021670000}"/>
    <cellStyle name="_GT Curves 100903 5 2" xfId="30394" xr:uid="{00000000-0005-0000-0000-000022670000}"/>
    <cellStyle name="_GT Curves 100903 6" xfId="30395" xr:uid="{00000000-0005-0000-0000-000023670000}"/>
    <cellStyle name="_GT Curves 100903_Cherokee Budget  Forecast  -  December 09 (3)" xfId="30396" xr:uid="{00000000-0005-0000-0000-000024670000}"/>
    <cellStyle name="_GT Curves 100903_Copy of South TX GenTie  0.8x Sale12-31-09 COD BASE CASEvBOD" xfId="30397" xr:uid="{00000000-0005-0000-0000-000025670000}"/>
    <cellStyle name="_GT Curves 100903_Genesis_Bridge_Tab" xfId="30398" xr:uid="{00000000-0005-0000-0000-000026670000}"/>
    <cellStyle name="_GT Curves 100903_Inputs" xfId="30399" xr:uid="{00000000-0005-0000-0000-000027670000}"/>
    <cellStyle name="_GT Curves 100903_Inputs 2" xfId="30400" xr:uid="{00000000-0005-0000-0000-000028670000}"/>
    <cellStyle name="_GT Curves 100903_Majestic II 2013 - 2042 Property Tax Forecast est" xfId="30401" xr:uid="{00000000-0005-0000-0000-000029670000}"/>
    <cellStyle name="_GT Curves 100903_Tax" xfId="30402" xr:uid="{00000000-0005-0000-0000-00002A670000}"/>
    <cellStyle name="_GT Curves 100903_ToD" xfId="30403" xr:uid="{00000000-0005-0000-0000-00002B670000}"/>
    <cellStyle name="_GT Curves 100903_ToD 2" xfId="30404" xr:uid="{00000000-0005-0000-0000-00002C670000}"/>
    <cellStyle name="_GT Curves 100903_ToD 3" xfId="30405" xr:uid="{00000000-0005-0000-0000-00002D670000}"/>
    <cellStyle name="_GT DEL BLYTHE_080716 (2)" xfId="30406" xr:uid="{00000000-0005-0000-0000-00002E670000}"/>
    <cellStyle name="_GT.DEL.BLYTHE_080924" xfId="30407" xr:uid="{00000000-0005-0000-0000-00002F670000}"/>
    <cellStyle name="_GTDW_DataTemplate" xfId="30408" xr:uid="{00000000-0005-0000-0000-000030670000}"/>
    <cellStyle name="_GTDW_DataTemplate 2" xfId="30409" xr:uid="{00000000-0005-0000-0000-000031670000}"/>
    <cellStyle name="_GTDW_DataTemplate 2 2" xfId="30410" xr:uid="{00000000-0005-0000-0000-000032670000}"/>
    <cellStyle name="_GTDW_DataTemplate 3" xfId="30411" xr:uid="{00000000-0005-0000-0000-000033670000}"/>
    <cellStyle name="_GTDW_DataTemplate 3 2" xfId="30412" xr:uid="{00000000-0005-0000-0000-000034670000}"/>
    <cellStyle name="_GTDW_DataTemplate 4" xfId="30413" xr:uid="{00000000-0005-0000-0000-000035670000}"/>
    <cellStyle name="_GTDW_DataTemplate 4 2" xfId="30414" xr:uid="{00000000-0005-0000-0000-000036670000}"/>
    <cellStyle name="_GTDW_DataTemplate 4 3" xfId="30415" xr:uid="{00000000-0005-0000-0000-000037670000}"/>
    <cellStyle name="_GTDW_DataTemplate 5" xfId="30416" xr:uid="{00000000-0005-0000-0000-000038670000}"/>
    <cellStyle name="_GTDW_DataTemplate 5 2" xfId="30417" xr:uid="{00000000-0005-0000-0000-000039670000}"/>
    <cellStyle name="_GTDW_DataTemplate 6" xfId="30418" xr:uid="{00000000-0005-0000-0000-00003A670000}"/>
    <cellStyle name="_GTDW_DataTemplate_130204 2013 - 2061 LONG-TERM FORECAST FPL METHODOLOGY Clean Copy" xfId="30419" xr:uid="{00000000-0005-0000-0000-00003B670000}"/>
    <cellStyle name="_GTDW_DataTemplate_AEP_PV_20100112" xfId="30420" xr:uid="{00000000-0005-0000-0000-00003C670000}"/>
    <cellStyle name="_GTDW_DataTemplate_August 2010 CWIP curves_NextEra" xfId="30421" xr:uid="{00000000-0005-0000-0000-00003D670000}"/>
    <cellStyle name="_GTDW_DataTemplate_August 2010 CWIP curves_NextEra 2" xfId="30422" xr:uid="{00000000-0005-0000-0000-00003E670000}"/>
    <cellStyle name="_GTDW_DataTemplate_August 2010 CWIP curves_NextEra_November 2010 Termosol CWIP Curves NEER Final" xfId="30423" xr:uid="{00000000-0005-0000-0000-00003F670000}"/>
    <cellStyle name="_GTDW_DataTemplate_August 2010 CWIP curves_NextEra_November 2010 Termosol CWIP Curves NEER Final 2" xfId="30424" xr:uid="{00000000-0005-0000-0000-000040670000}"/>
    <cellStyle name="_GTDW_DataTemplate_Budget Support 2012-09 2013-15 Benefit Programs v5 with NEER Barg Update" xfId="30425" xr:uid="{00000000-0005-0000-0000-000041670000}"/>
    <cellStyle name="_GTDW_DataTemplate_Capital Prov 1Q10" xfId="30426" xr:uid="{00000000-0005-0000-0000-000042670000}"/>
    <cellStyle name="_GTDW_DataTemplate_Capital Prov 1Q10 2" xfId="30427" xr:uid="{00000000-0005-0000-0000-000043670000}"/>
    <cellStyle name="_GTDW_DataTemplate_Capital Prov 1Q10_March_LTD_Premium" xfId="30428" xr:uid="{00000000-0005-0000-0000-000044670000}"/>
    <cellStyle name="_GTDW_DataTemplate_Capital Prov 1Q10_Nov Self Admin LTD Income Premium - CIGNA" xfId="30429" xr:uid="{00000000-0005-0000-0000-000045670000}"/>
    <cellStyle name="_GTDW_DataTemplate_Capital Prov 1Q10_Summary Unrounded" xfId="30430" xr:uid="{00000000-0005-0000-0000-000046670000}"/>
    <cellStyle name="_GTDW_DataTemplate_Cherokee 2010 - 2014 Budget Forecast" xfId="30431" xr:uid="{00000000-0005-0000-0000-000047670000}"/>
    <cellStyle name="_GTDW_DataTemplate_Cimarron O&amp;M_05-24-2012" xfId="30432" xr:uid="{00000000-0005-0000-0000-000048670000}"/>
    <cellStyle name="_GTDW_DataTemplate_Consolidated Summary Living ProForma_2011_DRAFT" xfId="30433" xr:uid="{00000000-0005-0000-0000-000049670000}"/>
    <cellStyle name="_GTDW_DataTemplate_Consolidated Summary Living ProForma_2011_Paste Special" xfId="30434" xr:uid="{00000000-0005-0000-0000-00004A670000}"/>
    <cellStyle name="_GTDW_DataTemplate_Copy of South TX GenTie  0.8x Sale12-31-09 COD BASE CASEvBOD" xfId="30435" xr:uid="{00000000-0005-0000-0000-00004B670000}"/>
    <cellStyle name="_GTDW_DataTemplate_Copy of Wilton Expansion_Opcom_XLE_49.5MW_2-23-08_(Stimulus)" xfId="30436" xr:uid="{00000000-0005-0000-0000-00004C670000}"/>
    <cellStyle name="_GTDW_DataTemplate_CWIP Termosol 1" xfId="30437" xr:uid="{00000000-0005-0000-0000-00004D670000}"/>
    <cellStyle name="_GTDW_DataTemplate_CWIP Termosol 1 2" xfId="30438" xr:uid="{00000000-0005-0000-0000-00004E670000}"/>
    <cellStyle name="_GTDW_DataTemplate_CWIP Termosol 2" xfId="30439" xr:uid="{00000000-0005-0000-0000-00004F670000}"/>
    <cellStyle name="_GTDW_DataTemplate_CWIP Termosol 2 2" xfId="30440" xr:uid="{00000000-0005-0000-0000-000050670000}"/>
    <cellStyle name="_GTDW_DataTemplate_Day County" xfId="30441" xr:uid="{00000000-0005-0000-0000-000051670000}"/>
    <cellStyle name="_GTDW_DataTemplate_Distribution Date Calc" xfId="30442" xr:uid="{00000000-0005-0000-0000-000052670000}"/>
    <cellStyle name="_GTDW_DataTemplate_Expenses" xfId="30443" xr:uid="{00000000-0005-0000-0000-000053670000}"/>
    <cellStyle name="_GTDW_DataTemplate_FAS 106 subsidy 2010" xfId="30444" xr:uid="{00000000-0005-0000-0000-000054670000}"/>
    <cellStyle name="_GTDW_DataTemplate_FAS 106 subsidy 2010 2" xfId="30445" xr:uid="{00000000-0005-0000-0000-000055670000}"/>
    <cellStyle name="_GTDW_DataTemplate_FAS 106 subsidy 2010_March_LTD_Premium" xfId="30446" xr:uid="{00000000-0005-0000-0000-000056670000}"/>
    <cellStyle name="_GTDW_DataTemplate_FAS 106 subsidy 2010_Nov Self Admin LTD Income Premium - CIGNA" xfId="30447" xr:uid="{00000000-0005-0000-0000-000057670000}"/>
    <cellStyle name="_GTDW_DataTemplate_FAS 106 subsidy 2010_Summary Unrounded" xfId="30448" xr:uid="{00000000-0005-0000-0000-000058670000}"/>
    <cellStyle name="_GTDW_DataTemplate_FinSum" xfId="30449" xr:uid="{00000000-0005-0000-0000-000059670000}"/>
    <cellStyle name="_GTDW_DataTemplate_FinSum 2" xfId="30450" xr:uid="{00000000-0005-0000-0000-00005A670000}"/>
    <cellStyle name="_GTDW_DataTemplate_FinSum 2 2" xfId="30451" xr:uid="{00000000-0005-0000-0000-00005B670000}"/>
    <cellStyle name="_GTDW_DataTemplate_FinSum 3" xfId="30452" xr:uid="{00000000-0005-0000-0000-00005C670000}"/>
    <cellStyle name="_GTDW_DataTemplate_FinSum 4" xfId="30453" xr:uid="{00000000-0005-0000-0000-00005D670000}"/>
    <cellStyle name="_GTDW_DataTemplate_FinSum 4 2" xfId="30454" xr:uid="{00000000-0005-0000-0000-00005E670000}"/>
    <cellStyle name="_GTDW_DataTemplate_FinSum 4 3" xfId="30455" xr:uid="{00000000-0005-0000-0000-00005F670000}"/>
    <cellStyle name="_GTDW_DataTemplate_FinSum_Genesis_Bridge_Tab" xfId="30456" xr:uid="{00000000-0005-0000-0000-000060670000}"/>
    <cellStyle name="_GTDW_DataTemplate_FinSum_ToD" xfId="30457" xr:uid="{00000000-0005-0000-0000-000061670000}"/>
    <cellStyle name="_GTDW_DataTemplate_FinSum_ToD 2" xfId="30458" xr:uid="{00000000-0005-0000-0000-000062670000}"/>
    <cellStyle name="_GTDW_DataTemplate_FinSum_ToD 3" xfId="30459" xr:uid="{00000000-0005-0000-0000-000063670000}"/>
    <cellStyle name="_GTDW_DataTemplate_Genesis PGE 250MW_20081119A" xfId="30460" xr:uid="{00000000-0005-0000-0000-000064670000}"/>
    <cellStyle name="_GTDW_DataTemplate_Genesis_Bridge_Tab" xfId="30461" xr:uid="{00000000-0005-0000-0000-000065670000}"/>
    <cellStyle name="_GTDW_DataTemplate_HWBA UM NPV  IRR Analysis finance at cost share may 2011" xfId="30462" xr:uid="{00000000-0005-0000-0000-000066670000}"/>
    <cellStyle name="_GTDW_DataTemplate_Input" xfId="30463" xr:uid="{00000000-0005-0000-0000-000067670000}"/>
    <cellStyle name="_GTDW_DataTemplate_Input 2" xfId="30464" xr:uid="{00000000-0005-0000-0000-000068670000}"/>
    <cellStyle name="_GTDW_DataTemplate_Inputs" xfId="30465" xr:uid="{00000000-0005-0000-0000-000069670000}"/>
    <cellStyle name="_GTDW_DataTemplate_Inputs 2" xfId="30466" xr:uid="{00000000-0005-0000-0000-00006A670000}"/>
    <cellStyle name="_GTDW_DataTemplate_LPF 2011 Update - Contracted Thermal Assets - rev 09 27 2011" xfId="30467" xr:uid="{00000000-0005-0000-0000-00006B670000}"/>
    <cellStyle name="_GTDW_DataTemplate_LPF 2011 Update - Contracted Thermal Assets - rev 09 27 2011 (2)" xfId="30468" xr:uid="{00000000-0005-0000-0000-00006C670000}"/>
    <cellStyle name="_GTDW_DataTemplate_LPF 2011 Update - Merchant Thermal Assets - rev 09 27 2011 (2)" xfId="30469" xr:uid="{00000000-0005-0000-0000-00006D670000}"/>
    <cellStyle name="_GTDW_DataTemplate_LTD-FAS 112 Summary" xfId="30470" xr:uid="{00000000-0005-0000-0000-00006E670000}"/>
    <cellStyle name="_GTDW_DataTemplate_Majestic II 2013 - 2042 Property Tax Forecast est" xfId="30471" xr:uid="{00000000-0005-0000-0000-00006F670000}"/>
    <cellStyle name="_GTDW_DataTemplate_McCoy 250 MW Yingli 280W T-0 NextEra PVO&amp;M Budget (NEW RAMP)_2010-12-10" xfId="30472" xr:uid="{00000000-0005-0000-0000-000070670000}"/>
    <cellStyle name="_GTDW_DataTemplate_McCoy 250 MW Yingli 280W T-0 NextEra PVO&amp;M Budget (NEW RAMP)_2010-12-6" xfId="30473" xr:uid="{00000000-0005-0000-0000-000071670000}"/>
    <cellStyle name="_GTDW_DataTemplate_November 2010 CWIP Curves Genesis Final" xfId="30474" xr:uid="{00000000-0005-0000-0000-000072670000}"/>
    <cellStyle name="_GTDW_DataTemplate_November 2010 CWIP Curves Genesis Final 2" xfId="30475" xr:uid="{00000000-0005-0000-0000-000073670000}"/>
    <cellStyle name="_GTDW_DataTemplate_November 2010 CWIP Curves NEER Final" xfId="30476" xr:uid="{00000000-0005-0000-0000-000074670000}"/>
    <cellStyle name="_GTDW_DataTemplate_November 2010 CWIP Curves NEER Final 2" xfId="30477" xr:uid="{00000000-0005-0000-0000-000075670000}"/>
    <cellStyle name="_GTDW_DataTemplate_November 2010 Termosol CWIP Curves NEER Final" xfId="30478" xr:uid="{00000000-0005-0000-0000-000076670000}"/>
    <cellStyle name="_GTDW_DataTemplate_November 2010 Termosol CWIP Curves NEER Final 2" xfId="30479" xr:uid="{00000000-0005-0000-0000-000077670000}"/>
    <cellStyle name="_GTDW_DataTemplate_Paradise_PV_20100212" xfId="30480" xr:uid="{00000000-0005-0000-0000-000078670000}"/>
    <cellStyle name="_GTDW_DataTemplate_Pro Forma - Alamosa 100MW - rev 03.13.09" xfId="30481" xr:uid="{00000000-0005-0000-0000-000079670000}"/>
    <cellStyle name="_GTDW_DataTemplate_Pro Forma - Alamosa 100MW - rev 03.13.09 2" xfId="30482" xr:uid="{00000000-0005-0000-0000-00007A670000}"/>
    <cellStyle name="_GTDW_DataTemplate_Pro Forma - Alamosa 100MW - rev 03.13.09 2 2" xfId="30483" xr:uid="{00000000-0005-0000-0000-00007B670000}"/>
    <cellStyle name="_GTDW_DataTemplate_Pro Forma - Alamosa 100MW - rev 03.13.09 3" xfId="30484" xr:uid="{00000000-0005-0000-0000-00007C670000}"/>
    <cellStyle name="_GTDW_DataTemplate_Pro Forma - Alamosa 100MW - rev 03.13.09 4" xfId="30485" xr:uid="{00000000-0005-0000-0000-00007D670000}"/>
    <cellStyle name="_GTDW_DataTemplate_Pro Forma - Alamosa 100MW - rev 03.13.09 4 2" xfId="30486" xr:uid="{00000000-0005-0000-0000-00007E670000}"/>
    <cellStyle name="_GTDW_DataTemplate_Pro Forma - Alamosa 100MW - rev 03.13.09 4 3" xfId="30487" xr:uid="{00000000-0005-0000-0000-00007F670000}"/>
    <cellStyle name="_GTDW_DataTemplate_Pro Forma - Alamosa 100MW - rev 03.13.09_Genesis_Bridge_Tab" xfId="30488" xr:uid="{00000000-0005-0000-0000-000080670000}"/>
    <cellStyle name="_GTDW_DataTemplate_Pro Forma - Alamosa 100MW - rev 03.13.09_ToD" xfId="30489" xr:uid="{00000000-0005-0000-0000-000081670000}"/>
    <cellStyle name="_GTDW_DataTemplate_Pro Forma - Alamosa 100MW - rev 03.13.09_ToD 2" xfId="30490" xr:uid="{00000000-0005-0000-0000-000082670000}"/>
    <cellStyle name="_GTDW_DataTemplate_Pro Forma - Alamosa 100MW - rev 03.13.09_ToD 3" xfId="30491" xr:uid="{00000000-0005-0000-0000-000083670000}"/>
    <cellStyle name="_GTDW_DataTemplate_Project Finance Wilton Expansion" xfId="30492" xr:uid="{00000000-0005-0000-0000-000084670000}"/>
    <cellStyle name="_GTDW_DataTemplate_Project Monitoring Paradise Solar revised_October 2010" xfId="30493" xr:uid="{00000000-0005-0000-0000-000085670000}"/>
    <cellStyle name="_GTDW_DataTemplate_Project Monitoring Paradise Solar revised_October 2010 2" xfId="30494" xr:uid="{00000000-0005-0000-0000-000086670000}"/>
    <cellStyle name="_GTDW_DataTemplate_Project Monitoring Paradise Solar revised_October 2010_November 2010 Termosol CWIP Curves NEER Final" xfId="30495" xr:uid="{00000000-0005-0000-0000-000087670000}"/>
    <cellStyle name="_GTDW_DataTemplate_Project Monitoring Paradise Solar revised_October 2010_November 2010 Termosol CWIP Curves NEER Final 2" xfId="30496" xr:uid="{00000000-0005-0000-0000-000088670000}"/>
    <cellStyle name="_GTDW_DataTemplate_Scen" xfId="30497" xr:uid="{00000000-0005-0000-0000-000089670000}"/>
    <cellStyle name="_GTDW_DataTemplate_Scen 2" xfId="30498" xr:uid="{00000000-0005-0000-0000-00008A670000}"/>
    <cellStyle name="_GTDW_DataTemplate_Scen 2 2" xfId="30499" xr:uid="{00000000-0005-0000-0000-00008B670000}"/>
    <cellStyle name="_GTDW_DataTemplate_Scen 3" xfId="30500" xr:uid="{00000000-0005-0000-0000-00008C670000}"/>
    <cellStyle name="_GTDW_DataTemplate_Scen 4" xfId="30501" xr:uid="{00000000-0005-0000-0000-00008D670000}"/>
    <cellStyle name="_GTDW_DataTemplate_Scen 4 2" xfId="30502" xr:uid="{00000000-0005-0000-0000-00008E670000}"/>
    <cellStyle name="_GTDW_DataTemplate_Scen 4 3" xfId="30503" xr:uid="{00000000-0005-0000-0000-00008F670000}"/>
    <cellStyle name="_GTDW_DataTemplate_Scen_Genesis_Bridge_Tab" xfId="30504" xr:uid="{00000000-0005-0000-0000-000090670000}"/>
    <cellStyle name="_GTDW_DataTemplate_Scen_ToD" xfId="30505" xr:uid="{00000000-0005-0000-0000-000091670000}"/>
    <cellStyle name="_GTDW_DataTemplate_Scen_ToD 2" xfId="30506" xr:uid="{00000000-0005-0000-0000-000092670000}"/>
    <cellStyle name="_GTDW_DataTemplate_Scen_ToD 3" xfId="30507" xr:uid="{00000000-0005-0000-0000-000093670000}"/>
    <cellStyle name="_GTDW_DataTemplate_September 2010 CWIP curves_NextEra" xfId="30508" xr:uid="{00000000-0005-0000-0000-000094670000}"/>
    <cellStyle name="_GTDW_DataTemplate_September 2010 CWIP curves_NextEra 2" xfId="30509" xr:uid="{00000000-0005-0000-0000-000095670000}"/>
    <cellStyle name="_GTDW_DataTemplate_September 2010 CWIP curves_NextEra_November 2010 Termosol CWIP Curves NEER Final" xfId="30510" xr:uid="{00000000-0005-0000-0000-000096670000}"/>
    <cellStyle name="_GTDW_DataTemplate_September 2010 CWIP curves_NextEra_November 2010 Termosol CWIP Curves NEER Final 2" xfId="30511" xr:uid="{00000000-0005-0000-0000-000097670000}"/>
    <cellStyle name="_GTDW_DataTemplate_Solar - TOD Calculation Model - rev 04.16.09" xfId="30512" xr:uid="{00000000-0005-0000-0000-000098670000}"/>
    <cellStyle name="_GTDW_DataTemplate_Solar - TOD Calculation Model - rev 04.16.09 2" xfId="30513" xr:uid="{00000000-0005-0000-0000-000099670000}"/>
    <cellStyle name="_GTDW_DataTemplate_Solar - TOD Calculation Model - rev 04.16.09 2 2" xfId="30514" xr:uid="{00000000-0005-0000-0000-00009A670000}"/>
    <cellStyle name="_GTDW_DataTemplate_Solar - TOD Calculation Model - rev 04.16.09 3" xfId="30515" xr:uid="{00000000-0005-0000-0000-00009B670000}"/>
    <cellStyle name="_GTDW_DataTemplate_Solar - TOD Calculation Model - rev 04.16.09 4" xfId="30516" xr:uid="{00000000-0005-0000-0000-00009C670000}"/>
    <cellStyle name="_GTDW_DataTemplate_Solar - TOD Calculation Model - rev 04.16.09 4 2" xfId="30517" xr:uid="{00000000-0005-0000-0000-00009D670000}"/>
    <cellStyle name="_GTDW_DataTemplate_Solar - TOD Calculation Model - rev 04.16.09 4 3" xfId="30518" xr:uid="{00000000-0005-0000-0000-00009E670000}"/>
    <cellStyle name="_GTDW_DataTemplate_Solar - TOD Calculation Model - rev 04.16.09_Genesis_Bridge_Tab" xfId="30519" xr:uid="{00000000-0005-0000-0000-00009F670000}"/>
    <cellStyle name="_GTDW_DataTemplate_Solar - TOD Calculation Model - rev 04.16.09_ToD" xfId="30520" xr:uid="{00000000-0005-0000-0000-0000A0670000}"/>
    <cellStyle name="_GTDW_DataTemplate_Solar - TOD Calculation Model - rev 04.16.09_ToD 2" xfId="30521" xr:uid="{00000000-0005-0000-0000-0000A1670000}"/>
    <cellStyle name="_GTDW_DataTemplate_Solar - TOD Calculation Model - rev 04.16.09_ToD 3" xfId="30522" xr:uid="{00000000-0005-0000-0000-0000A2670000}"/>
    <cellStyle name="_GTDW_DataTemplate_Solar_Model_ab" xfId="30523" xr:uid="{00000000-0005-0000-0000-0000A3670000}"/>
    <cellStyle name="_GTDW_DataTemplate_Solar_Model_ab 2" xfId="30524" xr:uid="{00000000-0005-0000-0000-0000A4670000}"/>
    <cellStyle name="_GTDW_DataTemplate_Solar_Model_ab 2 2" xfId="30525" xr:uid="{00000000-0005-0000-0000-0000A5670000}"/>
    <cellStyle name="_GTDW_DataTemplate_Solar_Model_ab 3" xfId="30526" xr:uid="{00000000-0005-0000-0000-0000A6670000}"/>
    <cellStyle name="_GTDW_DataTemplate_Solar_Model_ab 4" xfId="30527" xr:uid="{00000000-0005-0000-0000-0000A7670000}"/>
    <cellStyle name="_GTDW_DataTemplate_Solar_Model_ab 4 2" xfId="30528" xr:uid="{00000000-0005-0000-0000-0000A8670000}"/>
    <cellStyle name="_GTDW_DataTemplate_Solar_Model_ab 4 3" xfId="30529" xr:uid="{00000000-0005-0000-0000-0000A9670000}"/>
    <cellStyle name="_GTDW_DataTemplate_Solar_Model_ab_Genesis_Bridge_Tab" xfId="30530" xr:uid="{00000000-0005-0000-0000-0000AA670000}"/>
    <cellStyle name="_GTDW_DataTemplate_Solar_Model_ab_ToD" xfId="30531" xr:uid="{00000000-0005-0000-0000-0000AB670000}"/>
    <cellStyle name="_GTDW_DataTemplate_Solar_Model_ab_ToD 2" xfId="30532" xr:uid="{00000000-0005-0000-0000-0000AC670000}"/>
    <cellStyle name="_GTDW_DataTemplate_Solar_Model_ab_ToD 3" xfId="30533" xr:uid="{00000000-0005-0000-0000-0000AD670000}"/>
    <cellStyle name="_GTDW_DataTemplate_Summerhaven CWIP curve Oct_2010" xfId="30534" xr:uid="{00000000-0005-0000-0000-0000AE670000}"/>
    <cellStyle name="_GTDW_DataTemplate_Summerhaven CWIP curve Oct_2010 2" xfId="30535" xr:uid="{00000000-0005-0000-0000-0000AF670000}"/>
    <cellStyle name="_GTDW_DataTemplate_Summerhaven CWIP curve Oct_2010_November 2010 Termosol CWIP Curves NEER Final" xfId="30536" xr:uid="{00000000-0005-0000-0000-0000B0670000}"/>
    <cellStyle name="_GTDW_DataTemplate_Summerhaven CWIP curve Oct_2010_November 2010 Termosol CWIP Curves NEER Final 2" xfId="30537" xr:uid="{00000000-0005-0000-0000-0000B1670000}"/>
    <cellStyle name="_GTDW_DataTemplate_Tax" xfId="30538" xr:uid="{00000000-0005-0000-0000-0000B2670000}"/>
    <cellStyle name="_GTDW_DataTemplate_ToD" xfId="30539" xr:uid="{00000000-0005-0000-0000-0000B3670000}"/>
    <cellStyle name="_GTDW_DataTemplate_ToD 2" xfId="30540" xr:uid="{00000000-0005-0000-0000-0000B4670000}"/>
    <cellStyle name="_GTDW_DataTemplate_ToD 3" xfId="30541" xr:uid="{00000000-0005-0000-0000-0000B5670000}"/>
    <cellStyle name="_GTDW_DataTemplate_WACC_Calc_Sheet" xfId="30542" xr:uid="{00000000-0005-0000-0000-0000B6670000}"/>
    <cellStyle name="_GTDW_DataTemplate_WACC_Calc_Sheet 2" xfId="30543" xr:uid="{00000000-0005-0000-0000-0000B7670000}"/>
    <cellStyle name="_GTDW_DataTemplate_WACC_Calc_Sheet 2 2" xfId="30544" xr:uid="{00000000-0005-0000-0000-0000B8670000}"/>
    <cellStyle name="_GTDW_DataTemplate_WACC_Calc_Sheet 3" xfId="30545" xr:uid="{00000000-0005-0000-0000-0000B9670000}"/>
    <cellStyle name="_GTDW_DataTemplate_WACC_Calc_Sheet 4" xfId="30546" xr:uid="{00000000-0005-0000-0000-0000BA670000}"/>
    <cellStyle name="_GTDW_DataTemplate_WACC_Calc_Sheet 4 2" xfId="30547" xr:uid="{00000000-0005-0000-0000-0000BB670000}"/>
    <cellStyle name="_GTDW_DataTemplate_WACC_Calc_Sheet 4 3" xfId="30548" xr:uid="{00000000-0005-0000-0000-0000BC670000}"/>
    <cellStyle name="_GTDW_DataTemplate_WACC_Calc_Sheet_Genesis_Bridge_Tab" xfId="30549" xr:uid="{00000000-0005-0000-0000-0000BD670000}"/>
    <cellStyle name="_GTDW_DataTemplate_WACC_Calc_Sheet_ToD" xfId="30550" xr:uid="{00000000-0005-0000-0000-0000BE670000}"/>
    <cellStyle name="_GTDW_DataTemplate_WACC_Calc_Sheet_ToD 2" xfId="30551" xr:uid="{00000000-0005-0000-0000-0000BF670000}"/>
    <cellStyle name="_GTDW_DataTemplate_WACC_Calc_Sheet_ToD 3" xfId="30552" xr:uid="{00000000-0005-0000-0000-0000C0670000}"/>
    <cellStyle name="_GTDW_DataTemplate_Word_Outputs_2009_09_12" xfId="30553" xr:uid="{00000000-0005-0000-0000-0000C1670000}"/>
    <cellStyle name="_Gulfstream Gas" xfId="30554" xr:uid="{00000000-0005-0000-0000-0000C2670000}"/>
    <cellStyle name="_Gulfstream Gas_130204 2013 - 2061 LONG-TERM FORECAST FPL METHODOLOGY Clean Copy" xfId="30555" xr:uid="{00000000-0005-0000-0000-0000C3670000}"/>
    <cellStyle name="_x0013__Hardin Grant 08312009_300MW" xfId="30556" xr:uid="{00000000-0005-0000-0000-0000C4670000}"/>
    <cellStyle name="_x0013__Hardin Grant 08312009_300MW 2" xfId="30557" xr:uid="{00000000-0005-0000-0000-0000C5670000}"/>
    <cellStyle name="_Heading" xfId="30558" xr:uid="{00000000-0005-0000-0000-0000C6670000}"/>
    <cellStyle name="_Heading 2" xfId="30559" xr:uid="{00000000-0005-0000-0000-0000C7670000}"/>
    <cellStyle name="_Heading_01 Horizon Wind Energy Analytics" xfId="30560" xr:uid="{00000000-0005-0000-0000-0000C8670000}"/>
    <cellStyle name="_Heading_01 Horizon Wind Energy Analytics_G&amp;A_reports" xfId="30561" xr:uid="{00000000-0005-0000-0000-0000C9670000}"/>
    <cellStyle name="_Heading_02 Quick Model_PQ Corporation" xfId="30562" xr:uid="{00000000-0005-0000-0000-0000CA670000}"/>
    <cellStyle name="_Heading_02 Quick Model_PQ Corporation 2" xfId="30563" xr:uid="{00000000-0005-0000-0000-0000CB670000}"/>
    <cellStyle name="_Heading_02 Quick Model_PQ Corporation_01 Horizon Wind Energy Analytics" xfId="30564" xr:uid="{00000000-0005-0000-0000-0000CC670000}"/>
    <cellStyle name="_Heading_02 Quick Model_PQ Corporation_01 Horizon Wind Energy Analytics_G&amp;A_reports" xfId="30565" xr:uid="{00000000-0005-0000-0000-0000CD670000}"/>
    <cellStyle name="_Heading_03 Aventine DCF" xfId="30566" xr:uid="{00000000-0005-0000-0000-0000CE670000}"/>
    <cellStyle name="_Heading_03 Aventine DCF 2" xfId="30567" xr:uid="{00000000-0005-0000-0000-0000CF670000}"/>
    <cellStyle name="_Heading_2007 and 2008 Project Detail 12-01-08" xfId="30568" xr:uid="{00000000-0005-0000-0000-0000D0670000}"/>
    <cellStyle name="_Heading_33 Roark Model_With GS Financing REPAIRED" xfId="30569" xr:uid="{00000000-0005-0000-0000-0000D1670000}"/>
    <cellStyle name="_Heading_Arrowsmith Model_1_2_05" xfId="30570" xr:uid="{00000000-0005-0000-0000-0000D2670000}"/>
    <cellStyle name="_Heading_Arrowsmith Model_1_2_05 2" xfId="30571" xr:uid="{00000000-0005-0000-0000-0000D3670000}"/>
    <cellStyle name="_Heading_Blue_Canyon_II_1_2_05" xfId="30572" xr:uid="{00000000-0005-0000-0000-0000D4670000}"/>
    <cellStyle name="_Heading_Blue_Canyon_II_1_2_05 2" xfId="30573" xr:uid="{00000000-0005-0000-0000-0000D5670000}"/>
    <cellStyle name="_Heading_Book1" xfId="30574" xr:uid="{00000000-0005-0000-0000-0000D6670000}"/>
    <cellStyle name="_Heading_Book1 2" xfId="30575" xr:uid="{00000000-0005-0000-0000-0000D7670000}"/>
    <cellStyle name="_Heading_Book1_01 Horizon Wind Energy Analytics" xfId="30576" xr:uid="{00000000-0005-0000-0000-0000D8670000}"/>
    <cellStyle name="_Heading_Book1_01 Horizon Wind Energy Analytics_G&amp;A_reports" xfId="30577" xr:uid="{00000000-0005-0000-0000-0000D9670000}"/>
    <cellStyle name="_Heading_Book2" xfId="30578" xr:uid="{00000000-0005-0000-0000-0000DA670000}"/>
    <cellStyle name="_Heading_Book2 2" xfId="30579" xr:uid="{00000000-0005-0000-0000-0000DB670000}"/>
    <cellStyle name="_Heading_bSum" xfId="30580" xr:uid="{00000000-0005-0000-0000-0000DC670000}"/>
    <cellStyle name="_Heading_Elkhorn 091906_v5" xfId="30581" xr:uid="{00000000-0005-0000-0000-0000DD670000}"/>
    <cellStyle name="_Heading_Elkhorn 091906_v5 2" xfId="30582" xr:uid="{00000000-0005-0000-0000-0000DE670000}"/>
    <cellStyle name="_Heading_Final Canadian Bank Comp (sent to IBD)FORM" xfId="30583" xr:uid="{00000000-0005-0000-0000-0000DF670000}"/>
    <cellStyle name="_Heading_Final Canadian Bank Comp (sent to IBD)FORM 2" xfId="30584" xr:uid="{00000000-0005-0000-0000-0000E0670000}"/>
    <cellStyle name="_Heading_Final Canadian Bank Comp (sent to IBD)FORM_01 Horizon Wind Energy Analytics" xfId="30585" xr:uid="{00000000-0005-0000-0000-0000E1670000}"/>
    <cellStyle name="_Heading_Final Canadian Bank Comp (sent to IBD)FORM_01 Horizon Wind Energy Analytics_G&amp;A_reports" xfId="30586" xr:uid="{00000000-0005-0000-0000-0000E2670000}"/>
    <cellStyle name="_Heading_Financial Statements 122705rev1(2006 GS board committments)" xfId="30587" xr:uid="{00000000-0005-0000-0000-0000E3670000}"/>
    <cellStyle name="_Heading_Financial Statements 122705rev1(2006 GS board committments) 2" xfId="30588" xr:uid="{00000000-0005-0000-0000-0000E4670000}"/>
    <cellStyle name="_Heading_Flat Rock Acquisition Model_1_2_05" xfId="30589" xr:uid="{00000000-0005-0000-0000-0000E5670000}"/>
    <cellStyle name="_Heading_Flat Rock Acquisition Model_1_2_05 2" xfId="30590" xr:uid="{00000000-0005-0000-0000-0000E6670000}"/>
    <cellStyle name="_Heading_Flat Rock Phase_2 Acquisition Model_1_2_05" xfId="30591" xr:uid="{00000000-0005-0000-0000-0000E7670000}"/>
    <cellStyle name="_Heading_Flat Rock Phase_2 Acquisition Model_1_2_05 2" xfId="30592" xr:uid="{00000000-0005-0000-0000-0000E8670000}"/>
    <cellStyle name="_Heading_HealthSouth Group Credit Comp v11" xfId="30593" xr:uid="{00000000-0005-0000-0000-0000E9670000}"/>
    <cellStyle name="_Heading_HealthSouth Group Credit Comp v11 2" xfId="30594" xr:uid="{00000000-0005-0000-0000-0000EA670000}"/>
    <cellStyle name="_Heading_HealthSouth LBO Cases 14" xfId="30595" xr:uid="{00000000-0005-0000-0000-0000EB670000}"/>
    <cellStyle name="_Heading_HealthSouth LBO Cases 14 2" xfId="30596" xr:uid="{00000000-0005-0000-0000-0000EC670000}"/>
    <cellStyle name="_Heading_HealthSouth LBO Cases 14_01 Horizon Wind Energy Analytics" xfId="30597" xr:uid="{00000000-0005-0000-0000-0000ED670000}"/>
    <cellStyle name="_Heading_HealthSouth LBO Cases 14_01 Horizon Wind Energy Analytics_G&amp;A_reports" xfId="30598" xr:uid="{00000000-0005-0000-0000-0000EE670000}"/>
    <cellStyle name="_Heading_Healthsouthlevels 10-24-2005" xfId="30599" xr:uid="{00000000-0005-0000-0000-0000EF670000}"/>
    <cellStyle name="_Heading_Healthsouthlevels 10-24-2005 2" xfId="30600" xr:uid="{00000000-0005-0000-0000-0000F0670000}"/>
    <cellStyle name="_Heading_High Prairie 091906" xfId="30601" xr:uid="{00000000-0005-0000-0000-0000F1670000}"/>
    <cellStyle name="_Heading_High Prairie 091906 2" xfId="30602" xr:uid="{00000000-0005-0000-0000-0000F2670000}"/>
    <cellStyle name="_Heading_lbo_long_model" xfId="30603" xr:uid="{00000000-0005-0000-0000-0000F3670000}"/>
    <cellStyle name="_Heading_lbo_long_model 2" xfId="30604" xr:uid="{00000000-0005-0000-0000-0000F4670000}"/>
    <cellStyle name="_Heading_lbo_long_model_01 Horizon Wind Energy Analytics" xfId="30605" xr:uid="{00000000-0005-0000-0000-0000F5670000}"/>
    <cellStyle name="_Heading_lbo_long_model_01 Horizon Wind Energy Analytics_G&amp;A_reports" xfId="30606" xr:uid="{00000000-0005-0000-0000-0000F6670000}"/>
    <cellStyle name="_Heading_Lone Star II" xfId="30607" xr:uid="{00000000-0005-0000-0000-0000F7670000}"/>
    <cellStyle name="_Heading_Lone Star II 2" xfId="30608" xr:uid="{00000000-0005-0000-0000-0000F8670000}"/>
    <cellStyle name="_Heading_make whole_v2" xfId="30609" xr:uid="{00000000-0005-0000-0000-0000F9670000}"/>
    <cellStyle name="_Heading_make whole_v2 2" xfId="30610" xr:uid="{00000000-0005-0000-0000-0000FA670000}"/>
    <cellStyle name="_Heading_Maple Ridge II Annual" xfId="30611" xr:uid="{00000000-0005-0000-0000-0000FB670000}"/>
    <cellStyle name="_Heading_Maple Ridge II Annual 2" xfId="30612" xr:uid="{00000000-0005-0000-0000-0000FC670000}"/>
    <cellStyle name="_Heading_MasterDatabase_Oct_07_v2" xfId="30613" xr:uid="{00000000-0005-0000-0000-0000FD670000}"/>
    <cellStyle name="_Heading_MasterDatabase_Oct_07_v2 2" xfId="30614" xr:uid="{00000000-0005-0000-0000-0000FE670000}"/>
    <cellStyle name="_Heading_MasterDatabase_Sept_07_v2" xfId="30615" xr:uid="{00000000-0005-0000-0000-0000FF670000}"/>
    <cellStyle name="_Heading_MasterDatabase_Sept_07_v2 2" xfId="30616" xr:uid="{00000000-0005-0000-0000-000000680000}"/>
    <cellStyle name="_Heading_MasterDatabase_Sept_07_v3" xfId="30617" xr:uid="{00000000-0005-0000-0000-000001680000}"/>
    <cellStyle name="_Heading_MasterDatabase_Sept_07_v3 2" xfId="30618" xr:uid="{00000000-0005-0000-0000-000002680000}"/>
    <cellStyle name="_Heading_MAXF historical financials" xfId="30619" xr:uid="{00000000-0005-0000-0000-000003680000}"/>
    <cellStyle name="_Heading_MAXF historical financials 2" xfId="30620" xr:uid="{00000000-0005-0000-0000-000004680000}"/>
    <cellStyle name="_Heading_MAXF historical financials_01 Horizon Wind Energy Analytics" xfId="30621" xr:uid="{00000000-0005-0000-0000-000005680000}"/>
    <cellStyle name="_Heading_MAXF historical financials_01 Horizon Wind Energy Analytics_G&amp;A_reports" xfId="30622" xr:uid="{00000000-0005-0000-0000-000006680000}"/>
    <cellStyle name="_Heading_Medium Term Project Acquisition Model_1_2_05" xfId="30623" xr:uid="{00000000-0005-0000-0000-000007680000}"/>
    <cellStyle name="_Heading_Medium Term Project Acquisition Model_1_2_05 2" xfId="30624" xr:uid="{00000000-0005-0000-0000-000008680000}"/>
    <cellStyle name="_Heading_Modeling Mick" xfId="30625" xr:uid="{00000000-0005-0000-0000-000009680000}"/>
    <cellStyle name="_Heading_Modeling Mick 2" xfId="30626" xr:uid="{00000000-0005-0000-0000-00000A680000}"/>
    <cellStyle name="_Heading_PL Consolidated (2003)" xfId="30627" xr:uid="{00000000-0005-0000-0000-00000B680000}"/>
    <cellStyle name="_Heading_PL Consolidated (2003) 2" xfId="30628" xr:uid="{00000000-0005-0000-0000-00000C680000}"/>
    <cellStyle name="_Heading_PL Consolidated (2003)_01 Horizon Wind Energy Analytics" xfId="30629" xr:uid="{00000000-0005-0000-0000-00000D680000}"/>
    <cellStyle name="_Heading_PL Consolidated (2003)_01 Horizon Wind Energy Analytics_G&amp;A_reports" xfId="30630" xr:uid="{00000000-0005-0000-0000-00000E680000}"/>
    <cellStyle name="_Heading_prestemp" xfId="30631" xr:uid="{00000000-0005-0000-0000-00000F680000}"/>
    <cellStyle name="_Heading_prestemp 2" xfId="30632" xr:uid="{00000000-0005-0000-0000-000010680000}"/>
    <cellStyle name="_Heading_prestemp_01 Horizon Wind Energy Analytics" xfId="30633" xr:uid="{00000000-0005-0000-0000-000011680000}"/>
    <cellStyle name="_Heading_prestemp_01 Horizon Wind Energy Analytics_G&amp;A_reports" xfId="30634" xr:uid="{00000000-0005-0000-0000-000012680000}"/>
    <cellStyle name="_Heading_prestemp_1" xfId="30635" xr:uid="{00000000-0005-0000-0000-000013680000}"/>
    <cellStyle name="_Heading_prestemp_1_G&amp;A_reports" xfId="30636" xr:uid="{00000000-0005-0000-0000-000014680000}"/>
    <cellStyle name="_Heading_Project Financials Quarterly 2006" xfId="30637" xr:uid="{00000000-0005-0000-0000-000015680000}"/>
    <cellStyle name="_Heading_Project Financials Quarterly 2006 2" xfId="30638" xr:uid="{00000000-0005-0000-0000-000016680000}"/>
    <cellStyle name="_Heading_Quarterly Cash Needs 092706_db (8)" xfId="30639" xr:uid="{00000000-0005-0000-0000-000017680000}"/>
    <cellStyle name="_Heading_Quarterly Cash Needs 092706_db (8) 2" xfId="30640" xr:uid="{00000000-0005-0000-0000-000018680000}"/>
    <cellStyle name="_Heading_Returns" xfId="30641" xr:uid="{00000000-0005-0000-0000-000019680000}"/>
    <cellStyle name="_Heading_Returns 2" xfId="30642" xr:uid="{00000000-0005-0000-0000-00001A680000}"/>
    <cellStyle name="_Heading_Sheet2" xfId="30643" xr:uid="{00000000-0005-0000-0000-00001B680000}"/>
    <cellStyle name="_Heading_Sheet2 2" xfId="30644" xr:uid="{00000000-0005-0000-0000-00001C680000}"/>
    <cellStyle name="_Heading_Summary Financials 04" xfId="30645" xr:uid="{00000000-0005-0000-0000-00001D680000}"/>
    <cellStyle name="_Heading_Summary Financials 04 2" xfId="30646" xr:uid="{00000000-0005-0000-0000-00001E680000}"/>
    <cellStyle name="_Heading_Twin Groves" xfId="30647" xr:uid="{00000000-0005-0000-0000-00001F680000}"/>
    <cellStyle name="_Heading_Twin Groves 2" xfId="30648" xr:uid="{00000000-0005-0000-0000-000020680000}"/>
    <cellStyle name="_Heading_Twin Groves II" xfId="30649" xr:uid="{00000000-0005-0000-0000-000021680000}"/>
    <cellStyle name="_Heading_Twin Groves II 2" xfId="30650" xr:uid="{00000000-0005-0000-0000-000022680000}"/>
    <cellStyle name="_Heading_Valuation_Pres" xfId="30651" xr:uid="{00000000-0005-0000-0000-000023680000}"/>
    <cellStyle name="_Heading_Valuation_Pres 2" xfId="30652" xr:uid="{00000000-0005-0000-0000-000024680000}"/>
    <cellStyle name="_Heading_Zilkha Base Case 12_28_04" xfId="30653" xr:uid="{00000000-0005-0000-0000-000025680000}"/>
    <cellStyle name="_Heading_Zilkha Base Case 12_28_04 2" xfId="30654" xr:uid="{00000000-0005-0000-0000-000026680000}"/>
    <cellStyle name="_Headline" xfId="30655" xr:uid="{00000000-0005-0000-0000-000027680000}"/>
    <cellStyle name="_Headline 2" xfId="30656" xr:uid="{00000000-0005-0000-0000-000028680000}"/>
    <cellStyle name="_High Impact Low Probability 2004" xfId="30657" xr:uid="{00000000-0005-0000-0000-000029680000}"/>
    <cellStyle name="_High Impact Low Probability 2004 2" xfId="30658" xr:uid="{00000000-0005-0000-0000-00002A680000}"/>
    <cellStyle name="_High Impact Low Probability 2004 2 2" xfId="30659" xr:uid="{00000000-0005-0000-0000-00002B680000}"/>
    <cellStyle name="_High Impact Low Probability 2004 3" xfId="30660" xr:uid="{00000000-0005-0000-0000-00002C680000}"/>
    <cellStyle name="_High Impact Low Probability 2004 3 2" xfId="30661" xr:uid="{00000000-0005-0000-0000-00002D680000}"/>
    <cellStyle name="_High Impact Low Probability 2004 4" xfId="30662" xr:uid="{00000000-0005-0000-0000-00002E680000}"/>
    <cellStyle name="_High Impact Low Probability 2004 4 2" xfId="30663" xr:uid="{00000000-0005-0000-0000-00002F680000}"/>
    <cellStyle name="_High Impact Low Probability 2004 4 3" xfId="30664" xr:uid="{00000000-0005-0000-0000-000030680000}"/>
    <cellStyle name="_High Impact Low Probability 2004 5" xfId="30665" xr:uid="{00000000-0005-0000-0000-000031680000}"/>
    <cellStyle name="_High Impact Low Probability 2004 5 2" xfId="30666" xr:uid="{00000000-0005-0000-0000-000032680000}"/>
    <cellStyle name="_High Impact Low Probability 2004 6" xfId="30667" xr:uid="{00000000-0005-0000-0000-000033680000}"/>
    <cellStyle name="_High Impact Low Probability 2004_Cherokee 2010 - 2014 Budget Forecast" xfId="30668" xr:uid="{00000000-0005-0000-0000-000034680000}"/>
    <cellStyle name="_High Impact Low Probability 2004_Cimarron O&amp;M_05-24-2012" xfId="30669" xr:uid="{00000000-0005-0000-0000-000035680000}"/>
    <cellStyle name="_High Impact Low Probability 2004_Copy of South TX GenTie  0.8x Sale12-31-09 COD BASE CASEvBOD" xfId="30670" xr:uid="{00000000-0005-0000-0000-000036680000}"/>
    <cellStyle name="_High Impact Low Probability 2004_Genesis_Bridge_Tab" xfId="30671" xr:uid="{00000000-0005-0000-0000-000037680000}"/>
    <cellStyle name="_High Impact Low Probability 2004_HWBA UM NPV  IRR Analysis finance at cost share may 2011" xfId="30672" xr:uid="{00000000-0005-0000-0000-000038680000}"/>
    <cellStyle name="_High Impact Low Probability 2004_Input" xfId="30673" xr:uid="{00000000-0005-0000-0000-000039680000}"/>
    <cellStyle name="_High Impact Low Probability 2004_Input 2" xfId="30674" xr:uid="{00000000-0005-0000-0000-00003A680000}"/>
    <cellStyle name="_High Impact Low Probability 2004_Inputs" xfId="30675" xr:uid="{00000000-0005-0000-0000-00003B680000}"/>
    <cellStyle name="_High Impact Low Probability 2004_Inputs 2" xfId="30676" xr:uid="{00000000-0005-0000-0000-00003C680000}"/>
    <cellStyle name="_High Impact Low Probability 2004_McCoy 250 MW Yingli 280W T-0 NextEra PVO&amp;M Budget (NEW RAMP)_2010-12-10" xfId="30677" xr:uid="{00000000-0005-0000-0000-00003D680000}"/>
    <cellStyle name="_High Impact Low Probability 2004_McCoy 250 MW Yingli 280W T-0 NextEra PVO&amp;M Budget (NEW RAMP)_2010-12-6" xfId="30678" xr:uid="{00000000-0005-0000-0000-00003E680000}"/>
    <cellStyle name="_High Impact Low Probability 2004_ToD" xfId="30679" xr:uid="{00000000-0005-0000-0000-00003F680000}"/>
    <cellStyle name="_High Impact Low Probability 2004_ToD 2" xfId="30680" xr:uid="{00000000-0005-0000-0000-000040680000}"/>
    <cellStyle name="_High Impact Low Probability 2004_ToD 3" xfId="30681" xr:uid="{00000000-0005-0000-0000-000041680000}"/>
    <cellStyle name="_Highlight" xfId="30682" xr:uid="{00000000-0005-0000-0000-000042680000}"/>
    <cellStyle name="_Highlight 2" xfId="30683" xr:uid="{00000000-0005-0000-0000-000043680000}"/>
    <cellStyle name="_Highlight_accretion dilution analysis" xfId="30684" xr:uid="{00000000-0005-0000-0000-000044680000}"/>
    <cellStyle name="_Highlight_accretion dilution analysis 2" xfId="30685" xr:uid="{00000000-0005-0000-0000-000045680000}"/>
    <cellStyle name="_Highlight_Assumptions" xfId="30686" xr:uid="{00000000-0005-0000-0000-000046680000}"/>
    <cellStyle name="_Highlight_Assumptions 2" xfId="30687" xr:uid="{00000000-0005-0000-0000-000047680000}"/>
    <cellStyle name="_Highlight_Construction Period " xfId="30688" xr:uid="{00000000-0005-0000-0000-000048680000}"/>
    <cellStyle name="_Highlight_Construction Period  2" xfId="30689" xr:uid="{00000000-0005-0000-0000-000049680000}"/>
    <cellStyle name="_Highlight_CSC_Palm_Sum_of_Parts_5_23_01a" xfId="30690" xr:uid="{00000000-0005-0000-0000-00004A680000}"/>
    <cellStyle name="_Highlight_EME Wind Model V56" xfId="30691" xr:uid="{00000000-0005-0000-0000-00004B680000}"/>
    <cellStyle name="_Highlight_EME Wind Model V56 2" xfId="30692" xr:uid="{00000000-0005-0000-0000-00004C680000}"/>
    <cellStyle name="_Highlight_Expenses_V6" xfId="30693" xr:uid="{00000000-0005-0000-0000-00004D680000}"/>
    <cellStyle name="_Highlight_Expenses_V6 2" xfId="30694" xr:uid="{00000000-0005-0000-0000-00004E680000}"/>
    <cellStyle name="_Highlight_Financials Layout dpak 9-26-01 v1" xfId="30695" xr:uid="{00000000-0005-0000-0000-00004F680000}"/>
    <cellStyle name="_Highlight_GS Long Form Model3 7-23-02 TROON v34" xfId="30696" xr:uid="{00000000-0005-0000-0000-000050680000}"/>
    <cellStyle name="_Highlight_Historical Financials" xfId="30697" xr:uid="{00000000-0005-0000-0000-000051680000}"/>
    <cellStyle name="_Highlight_Historical Financials 2" xfId="30698" xr:uid="{00000000-0005-0000-0000-000052680000}"/>
    <cellStyle name="_Highlight_IBES_EPS_Estimates" xfId="30699" xr:uid="{00000000-0005-0000-0000-000053680000}"/>
    <cellStyle name="_Highlight_IBES_EPS_Estimates 2" xfId="30700" xr:uid="{00000000-0005-0000-0000-000054680000}"/>
    <cellStyle name="_Highlight_Lease Expiration Model" xfId="30701" xr:uid="{00000000-0005-0000-0000-000055680000}"/>
    <cellStyle name="_Highlight_ModelDrivers1" xfId="30702" xr:uid="{00000000-0005-0000-0000-000056680000}"/>
    <cellStyle name="_Highlight_ModelDrivers1 2" xfId="30703" xr:uid="{00000000-0005-0000-0000-000057680000}"/>
    <cellStyle name="_Highlight_office supplies" xfId="30704" xr:uid="{00000000-0005-0000-0000-000058680000}"/>
    <cellStyle name="_Highlight_Original Masters2002 Base Case Model 2-12-03 v1" xfId="30705" xr:uid="{00000000-0005-0000-0000-000059680000}"/>
    <cellStyle name="_Highlight_Palm Model 10_05" xfId="30706" xr:uid="{00000000-0005-0000-0000-00005A680000}"/>
    <cellStyle name="_Highlight_Palm Model 10_05 2" xfId="30707" xr:uid="{00000000-0005-0000-0000-00005B680000}"/>
    <cellStyle name="_Highlight_Palm Model 10_05_01 Horizon Wind Energy Analytics" xfId="30708" xr:uid="{00000000-0005-0000-0000-00005C680000}"/>
    <cellStyle name="_Highlight_Palm Model 10_05_01 Horizon Wind Energy Analytics_1.Inputs" xfId="30709" xr:uid="{00000000-0005-0000-0000-00005D680000}"/>
    <cellStyle name="_Highlight_Palm Model 10_05_01 Horizon Wind Energy Analytics_Copy of Vento III v27i P50 1st" xfId="30710" xr:uid="{00000000-0005-0000-0000-00005E680000}"/>
    <cellStyle name="_Highlight_Palm Model 10_05_01 Horizon Wind Energy Analytics_G&amp;A_reports" xfId="30711" xr:uid="{00000000-0005-0000-0000-00005F680000}"/>
    <cellStyle name="_Highlight_Palm Model 10_05_01 Horizon Wind Energy Analytics_Vento III v17i (8.9% Haircut, 60% Tax)" xfId="30712" xr:uid="{00000000-0005-0000-0000-000060680000}"/>
    <cellStyle name="_Highlight_Palm Model 10_05_01 Horizon Wind Energy Analytics_Vento III v22i (Haircut, 6Y CF, 76% tax)" xfId="30713" xr:uid="{00000000-0005-0000-0000-000061680000}"/>
    <cellStyle name="_Highlight_Palm Model 10_05_01 Horizon Wind Energy Analytics_Vento III v28g Base" xfId="30714" xr:uid="{00000000-0005-0000-0000-000062680000}"/>
    <cellStyle name="_Highlight_Palm Model 10_05_01 Horizon Wind Energy Analytics_Vento III v28k JPMyyy" xfId="30715" xr:uid="{00000000-0005-0000-0000-000063680000}"/>
    <cellStyle name="_Highlight_Palm Model 10_05_1.Inputs" xfId="30716" xr:uid="{00000000-0005-0000-0000-000064680000}"/>
    <cellStyle name="_Highlight_Palm Model 10_05_Copy of G&amp;A_reports_v4" xfId="30717" xr:uid="{00000000-0005-0000-0000-000065680000}"/>
    <cellStyle name="_Highlight_Palm Model 10_05_Copy of Vento III v27i P50 1st" xfId="30718" xr:uid="{00000000-0005-0000-0000-000066680000}"/>
    <cellStyle name="_Highlight_Palm Model 10_05_Vento III v17i (8.9% Haircut, 60% Tax)" xfId="30719" xr:uid="{00000000-0005-0000-0000-000067680000}"/>
    <cellStyle name="_Highlight_Palm Model 10_05_Vento III v22i (Haircut, 6Y CF, 76% tax)" xfId="30720" xr:uid="{00000000-0005-0000-0000-000068680000}"/>
    <cellStyle name="_Highlight_Palm Model 10_05_Vento III v28g Base" xfId="30721" xr:uid="{00000000-0005-0000-0000-000069680000}"/>
    <cellStyle name="_Highlight_Palm Model 10_05_Vento III v28k JPMyyy" xfId="30722" xr:uid="{00000000-0005-0000-0000-00006A680000}"/>
    <cellStyle name="_Highlight_PFOwnership" xfId="30723" xr:uid="{00000000-0005-0000-0000-00006B680000}"/>
    <cellStyle name="_Highlight_PFOwnership 2" xfId="30724" xr:uid="{00000000-0005-0000-0000-00006C680000}"/>
    <cellStyle name="_Highlight_Potential Strategic Partners" xfId="30725" xr:uid="{00000000-0005-0000-0000-00006D680000}"/>
    <cellStyle name="_Highlight_Potential Strategic Partners 2" xfId="30726" xr:uid="{00000000-0005-0000-0000-00006E680000}"/>
    <cellStyle name="_Highlight_Prospective Asset Sales v42" xfId="30727" xr:uid="{00000000-0005-0000-0000-00006F680000}"/>
    <cellStyle name="_Highlight_Prospective Asset Sales v42 2" xfId="30728" xr:uid="{00000000-0005-0000-0000-000070680000}"/>
    <cellStyle name="_Highlight_Simple Merger Plans" xfId="30729" xr:uid="{00000000-0005-0000-0000-000071680000}"/>
    <cellStyle name="_Highlight_Simple Merger Plans 2" xfId="30730" xr:uid="{00000000-0005-0000-0000-000072680000}"/>
    <cellStyle name="_Highlight_Troon DCF Model 8-13-02 v1" xfId="30731" xr:uid="{00000000-0005-0000-0000-000073680000}"/>
    <cellStyle name="_Highlight_Troon DCF Model 8-13-02 v1 2" xfId="30732" xr:uid="{00000000-0005-0000-0000-000074680000}"/>
    <cellStyle name="_Highlight_Updated LIBOR Curve from Marius Jungerhans 8-16-02" xfId="30733" xr:uid="{00000000-0005-0000-0000-000075680000}"/>
    <cellStyle name="_Highlight_Updated LIBOR Curve from Marius Jungerhans 8-16-02 2" xfId="30734" xr:uid="{00000000-0005-0000-0000-000076680000}"/>
    <cellStyle name="_HoldCo Cap Accounts" xfId="30735" xr:uid="{00000000-0005-0000-0000-000077680000}"/>
    <cellStyle name="_HoldCo Cap Accounts 2" xfId="30736" xr:uid="{00000000-0005-0000-0000-000078680000}"/>
    <cellStyle name="_HoldCo Cap Accounts_#1 Levered Beech Ridge_021109_Grant,Bonus,No PTCs,MACRs,Term Debt NOL" xfId="30737" xr:uid="{00000000-0005-0000-0000-000079680000}"/>
    <cellStyle name="_HoldCo Cap Accounts_#1 Levered Beech Ridge_021109_Grant,Bonus,No PTCs,MACRs,Term Debt NOL 2" xfId="30738" xr:uid="{00000000-0005-0000-0000-00007A680000}"/>
    <cellStyle name="_HoldCo Cap Accounts_#1 LeveredGrand_Ridge_II-III_021009_Grant,Bonus,No PTCs,MACRs,Term Debt, NOL" xfId="30739" xr:uid="{00000000-0005-0000-0000-00007B680000}"/>
    <cellStyle name="_HoldCo Cap Accounts_#1 LeveredGrand_Ridge_II-III_021009_Grant,Bonus,No PTCs,MACRs,Term Debt, NOL 2" xfId="30740" xr:uid="{00000000-0005-0000-0000-00007C680000}"/>
    <cellStyle name="_HoldCo Cap Accounts_#1 LeveredGrand_Ridge_II-III_021009_Grant,Bonus,No PTCs,MACRs,Term Debt, NOL_BeechR Pivot Table 12.2.09" xfId="30741" xr:uid="{00000000-0005-0000-0000-00007D680000}"/>
    <cellStyle name="_HoldCo Cap Accounts_#1 LeveredGrand_Ridge_II-III_021009_Grant,Bonus,No PTCs,MACRs,Term Debt, NOL_BeechR Pivot Table 12.2.09 2" xfId="30742" xr:uid="{00000000-0005-0000-0000-00007E680000}"/>
    <cellStyle name="_HoldCo Cap Accounts_2008 IWNA 7.75% 53% ERISA P50 (Invnergy)_FROM JPM" xfId="30743" xr:uid="{00000000-0005-0000-0000-00007F680000}"/>
    <cellStyle name="_HoldCo Cap Accounts_2008 IWNA 7.75% 53% ERISA P50 (Invnergy)_FROM JPM 2" xfId="30744" xr:uid="{00000000-0005-0000-0000-000080680000}"/>
    <cellStyle name="_HoldCo Cap Accounts_2008 IWNA Portfolio 09262008 (JPM TE &amp; CE)__TE Assumps" xfId="30745" xr:uid="{00000000-0005-0000-0000-000081680000}"/>
    <cellStyle name="_HoldCo Cap Accounts_2008 IWNA Portfolio 09262008 (JPM TE &amp; CE)__TE Assumps 2" xfId="30746" xr:uid="{00000000-0005-0000-0000-000082680000}"/>
    <cellStyle name="_HoldCo Cap Accounts_2008 IWNA Portfolio 09262008 (JPM TE &amp; CE)__TE Assumps_2008 IWNA v12 7.75% 53% TaxEx P50 (Invenergy)_10242008" xfId="30747" xr:uid="{00000000-0005-0000-0000-000083680000}"/>
    <cellStyle name="_HoldCo Cap Accounts_2008 IWNA Portfolio 09262008 (JPM TE &amp; CE)__TE Assumps_2008 IWNA v12 7.75% 53% TaxEx P50 (Invenergy)_10242008 2" xfId="30748" xr:uid="{00000000-0005-0000-0000-000084680000}"/>
    <cellStyle name="_HoldCo Cap Accounts_2008 IWNA v12 7.75% 53% TaxEx P50 (Invenergy)_10242008" xfId="30749" xr:uid="{00000000-0005-0000-0000-000085680000}"/>
    <cellStyle name="_HoldCo Cap Accounts_2008 IWNA v12 7.75% 53% TaxEx P50 (Invenergy)_10242008 2" xfId="30750" xr:uid="{00000000-0005-0000-0000-000086680000}"/>
    <cellStyle name="_HoldCo Cap Accounts_2008 IWNA v12 7.75% 53% TaxEx P50 (Invenergy)_NO HAIRCUTS" xfId="30751" xr:uid="{00000000-0005-0000-0000-000087680000}"/>
    <cellStyle name="_HoldCo Cap Accounts_2008 IWNA v12 7.75% 53% TaxEx P50 (Invenergy)_NO HAIRCUTS 2" xfId="30752" xr:uid="{00000000-0005-0000-0000-000088680000}"/>
    <cellStyle name="_HoldCo Cap Accounts_BeechR Pivot Table 12.2.09" xfId="30753" xr:uid="{00000000-0005-0000-0000-000089680000}"/>
    <cellStyle name="_HoldCo Cap Accounts_BeechR Pivot Table 12.2.09 2" xfId="30754" xr:uid="{00000000-0005-0000-0000-00008A680000}"/>
    <cellStyle name="_HoldCo Cap Accounts_Big Otter 101209 Grant and TE 100.5MW_20mileT" xfId="30755" xr:uid="{00000000-0005-0000-0000-00008B680000}"/>
    <cellStyle name="_HoldCo Cap Accounts_Big Otter 101209 Grant and TE 100.5MW_20mileT 2" xfId="30756" xr:uid="{00000000-0005-0000-0000-00008C680000}"/>
    <cellStyle name="_HoldCo Cap Accounts_Bish Hill_$77.5_lowncf_ Bundled Price_Lenders_092909" xfId="30757" xr:uid="{00000000-0005-0000-0000-00008D680000}"/>
    <cellStyle name="_HoldCo Cap Accounts_Bish Hill_$77.5_lowncf_ Bundled Price_Lenders_092909 2" xfId="30758" xr:uid="{00000000-0005-0000-0000-00008E680000}"/>
    <cellStyle name="_HoldCo Cap Accounts_BishHilll_1.25M per WTG with $72 bundled price_200MWs_BF" xfId="30759" xr:uid="{00000000-0005-0000-0000-00008F680000}"/>
    <cellStyle name="_HoldCo Cap Accounts_BishHilll_1.25M per WTG with $72 bundled price_200MWs_BF 2" xfId="30760" xr:uid="{00000000-0005-0000-0000-000090680000}"/>
    <cellStyle name="_HoldCo Cap Accounts_Bishop Hill_Grant_082409_200MW" xfId="30761" xr:uid="{00000000-0005-0000-0000-000091680000}"/>
    <cellStyle name="_HoldCo Cap Accounts_Bishop Hill_Grant_082409_200MW 2" xfId="30762" xr:uid="{00000000-0005-0000-0000-000092680000}"/>
    <cellStyle name="_HoldCo Cap Accounts_Buzzard Creek_250MW_PTC_010610" xfId="30763" xr:uid="{00000000-0005-0000-0000-000093680000}"/>
    <cellStyle name="_HoldCo Cap Accounts_Buzzard Creek_250MW_PTC_010610 2" xfId="30764" xr:uid="{00000000-0005-0000-0000-000094680000}"/>
    <cellStyle name="_HoldCo Cap Accounts_California Ridge 120109 and 200MW" xfId="30765" xr:uid="{00000000-0005-0000-0000-000095680000}"/>
    <cellStyle name="_HoldCo Cap Accounts_California Ridge 120109 and 200MW 2" xfId="30766" xr:uid="{00000000-0005-0000-0000-000096680000}"/>
    <cellStyle name="_HoldCo Cap Accounts_California Ridge_042909_Grant and TE_99M_as bid" xfId="30767" xr:uid="{00000000-0005-0000-0000-000097680000}"/>
    <cellStyle name="_HoldCo Cap Accounts_California Ridge_042909_Grant and TE_99M_as bid 2" xfId="30768" xr:uid="{00000000-0005-0000-0000-000098680000}"/>
    <cellStyle name="_HoldCo Cap Accounts_California Ridge_042909_Grant and TE_99Mw" xfId="30769" xr:uid="{00000000-0005-0000-0000-000099680000}"/>
    <cellStyle name="_HoldCo Cap Accounts_California Ridge_042909_Grant and TE_99Mw 2" xfId="30770" xr:uid="{00000000-0005-0000-0000-00009A680000}"/>
    <cellStyle name="_HoldCo Cap Accounts_Copy of NEW Levered GRIIIII_03312009_MCF v2" xfId="30771" xr:uid="{00000000-0005-0000-0000-00009B680000}"/>
    <cellStyle name="_HoldCo Cap Accounts_Copy of NEW Levered GRIIIII_03312009_MCF v2 2" xfId="30772" xr:uid="{00000000-0005-0000-0000-00009C680000}"/>
    <cellStyle name="_HoldCo Cap Accounts_Copy of NEW Levered GRIIIII_03312009_MCF v2_BeechR Pivot Table 12.2.09" xfId="30773" xr:uid="{00000000-0005-0000-0000-00009D680000}"/>
    <cellStyle name="_HoldCo Cap Accounts_Copy of NEW Levered GRIIIII_03312009_MCF v2_BeechR Pivot Table 12.2.09 2" xfId="30774" xr:uid="{00000000-0005-0000-0000-00009E680000}"/>
    <cellStyle name="_HoldCo Cap Accounts_GRE 03252009_tpm_tables" xfId="30775" xr:uid="{00000000-0005-0000-0000-00009F680000}"/>
    <cellStyle name="_HoldCo Cap Accounts_GRE 03252009_tpm_tables 2" xfId="30776" xr:uid="{00000000-0005-0000-0000-0000A0680000}"/>
    <cellStyle name="_HoldCo Cap Accounts_GRE 03252009_tpm_tables_BeechR Pivot Table 12.2.09" xfId="30777" xr:uid="{00000000-0005-0000-0000-0000A1680000}"/>
    <cellStyle name="_HoldCo Cap Accounts_GRE 03252009_tpm_tables_BeechR Pivot Table 12.2.09 2" xfId="30778" xr:uid="{00000000-0005-0000-0000-0000A2680000}"/>
    <cellStyle name="_HoldCo Cap Accounts_Hardin Grant 08312009_300MW" xfId="30779" xr:uid="{00000000-0005-0000-0000-0000A3680000}"/>
    <cellStyle name="_HoldCo Cap Accounts_Hardin Grant 08312009_300MW 2" xfId="30780" xr:uid="{00000000-0005-0000-0000-0000A4680000}"/>
    <cellStyle name="_HoldCo Cap Accounts_Inputs-General" xfId="30781" xr:uid="{00000000-0005-0000-0000-0000A5680000}"/>
    <cellStyle name="_HoldCo Cap Accounts_Inputs-General 2" xfId="30782" xr:uid="{00000000-0005-0000-0000-0000A6680000}"/>
    <cellStyle name="_HoldCo Cap Accounts_Invenergy Model -- 9-5-08 base" xfId="30783" xr:uid="{00000000-0005-0000-0000-0000A7680000}"/>
    <cellStyle name="_HoldCo Cap Accounts_Invenergy Model -- 9-5-08 base 2" xfId="30784" xr:uid="{00000000-0005-0000-0000-0000A8680000}"/>
    <cellStyle name="_HoldCo Cap Accounts_IWNA 3-Pack ECCA Sheldon Funding 03202009" xfId="30785" xr:uid="{00000000-0005-0000-0000-0000A9680000}"/>
    <cellStyle name="_HoldCo Cap Accounts_IWNA 3-Pack ECCA Sheldon Funding 03202009 2" xfId="30786" xr:uid="{00000000-0005-0000-0000-0000AA680000}"/>
    <cellStyle name="_HoldCo Cap Accounts_IWNA Ptfl v2 10yr 7.25% $320 upfront 99% hedge loss P50" xfId="30787" xr:uid="{00000000-0005-0000-0000-0000AB680000}"/>
    <cellStyle name="_HoldCo Cap Accounts_IWNA Ptfl v2 10yr 7.25% $320 upfront 99% hedge loss P50 2" xfId="30788" xr:uid="{00000000-0005-0000-0000-0000AC680000}"/>
    <cellStyle name="_HoldCo Cap Accounts_IWNA v1 10yr 7.25% $290 upfront no bonus 42% 2009 tax realloc P50" xfId="30789" xr:uid="{00000000-0005-0000-0000-0000AD680000}"/>
    <cellStyle name="_HoldCo Cap Accounts_IWNA v1 10yr 7.25% $290 upfront no bonus 42% 2009 tax realloc P50 2" xfId="30790" xr:uid="{00000000-0005-0000-0000-0000AE680000}"/>
    <cellStyle name="_HoldCo Cap Accounts_IWNA v1 10yr 7.25% $290 upfront no bonus 42% 2009 tax realloc P50_2008 IWNA JPM TE Model 11032008 (ERISA Dep &amp; Full Haircuts)_275M" xfId="30791" xr:uid="{00000000-0005-0000-0000-0000AF680000}"/>
    <cellStyle name="_HoldCo Cap Accounts_IWNA v1 10yr 7.25% $290 upfront no bonus 42% 2009 tax realloc P50_2008 IWNA JPM TE Model 11032008 (ERISA Dep &amp; Full Haircuts)_275M 2" xfId="30792" xr:uid="{00000000-0005-0000-0000-0000B0680000}"/>
    <cellStyle name="_HoldCo Cap Accounts_IWNA v1 10yr 7.25% $290 upfront no bonus 42% 2009 tax realloc P50_2008 IWNA v12 7.75% 53% TaxEx P50 (Invenergy)_10242008" xfId="30793" xr:uid="{00000000-0005-0000-0000-0000B1680000}"/>
    <cellStyle name="_HoldCo Cap Accounts_IWNA v1 10yr 7.25% $290 upfront no bonus 42% 2009 tax realloc P50_2008 IWNA v12 7.75% 53% TaxEx P50 (Invenergy)_10242008 2" xfId="30794" xr:uid="{00000000-0005-0000-0000-0000B2680000}"/>
    <cellStyle name="_HoldCo Cap Accounts_Ledge_0416_Grant and TE" xfId="30795" xr:uid="{00000000-0005-0000-0000-0000B3680000}"/>
    <cellStyle name="_HoldCo Cap Accounts_Ledge_0416_Grant and TE 2" xfId="30796" xr:uid="{00000000-0005-0000-0000-0000B4680000}"/>
    <cellStyle name="_HoldCo Cap Accounts_Levered Beech Ridge _100709" xfId="30797" xr:uid="{00000000-0005-0000-0000-0000B5680000}"/>
    <cellStyle name="_HoldCo Cap Accounts_Levered Beech Ridge _100709 2" xfId="30798" xr:uid="{00000000-0005-0000-0000-0000B6680000}"/>
    <cellStyle name="_HoldCo Cap Accounts_Levered Beech Ridge _100709_BeechR Pivot Table 12.2.09" xfId="30799" xr:uid="{00000000-0005-0000-0000-0000B7680000}"/>
    <cellStyle name="_HoldCo Cap Accounts_Levered Beech Ridge _100709_BeechR Pivot Table 12.2.09 2" xfId="30800" xr:uid="{00000000-0005-0000-0000-0000B8680000}"/>
    <cellStyle name="_HoldCo Cap Accounts_Levered Beech Ridge _102709" xfId="30801" xr:uid="{00000000-0005-0000-0000-0000B9680000}"/>
    <cellStyle name="_HoldCo Cap Accounts_Levered Beech Ridge _102709 2" xfId="30802" xr:uid="{00000000-0005-0000-0000-0000BA680000}"/>
    <cellStyle name="_HoldCo Cap Accounts_Levered Beech Ridge _102709_BeechR Pivot Table 12.2.09" xfId="30803" xr:uid="{00000000-0005-0000-0000-0000BB680000}"/>
    <cellStyle name="_HoldCo Cap Accounts_Levered Beech Ridge _102709_BeechR Pivot Table 12.2.09 2" xfId="30804" xr:uid="{00000000-0005-0000-0000-0000BC680000}"/>
    <cellStyle name="_HoldCo Cap Accounts_Levered Beech Ridge _110209" xfId="30805" xr:uid="{00000000-0005-0000-0000-0000BD680000}"/>
    <cellStyle name="_HoldCo Cap Accounts_Levered Beech Ridge _110209 2" xfId="30806" xr:uid="{00000000-0005-0000-0000-0000BE680000}"/>
    <cellStyle name="_HoldCo Cap Accounts_Levered Beech Ridge _110209_BeechR Pivot Table 12.2.09" xfId="30807" xr:uid="{00000000-0005-0000-0000-0000BF680000}"/>
    <cellStyle name="_HoldCo Cap Accounts_Levered Beech Ridge _110209_BeechR Pivot Table 12.2.09 2" xfId="30808" xr:uid="{00000000-0005-0000-0000-0000C0680000}"/>
    <cellStyle name="_HoldCo Cap Accounts_Levered Grand Ridge Exp 07082009_LIVE" xfId="30809" xr:uid="{00000000-0005-0000-0000-0000C1680000}"/>
    <cellStyle name="_HoldCo Cap Accounts_Levered Grand Ridge Exp 07082009_LIVE 2" xfId="30810" xr:uid="{00000000-0005-0000-0000-0000C2680000}"/>
    <cellStyle name="_HoldCo Cap Accounts_Levered Grand Ridge Exp 07082009_LIVE_BeechR Pivot Table 12.2.09" xfId="30811" xr:uid="{00000000-0005-0000-0000-0000C3680000}"/>
    <cellStyle name="_HoldCo Cap Accounts_Levered Grand Ridge Exp 07082009_LIVE_BeechR Pivot Table 12.2.09 2" xfId="30812" xr:uid="{00000000-0005-0000-0000-0000C4680000}"/>
    <cellStyle name="_HoldCo Cap Accounts_Levered Grand Ridge Exp_05042009" xfId="30813" xr:uid="{00000000-0005-0000-0000-0000C5680000}"/>
    <cellStyle name="_HoldCo Cap Accounts_Levered Grand Ridge Exp_05042009 2" xfId="30814" xr:uid="{00000000-0005-0000-0000-0000C6680000}"/>
    <cellStyle name="_HoldCo Cap Accounts_Levered Grand Ridge Exp_05042009_BeechR Pivot Table 12.2.09" xfId="30815" xr:uid="{00000000-0005-0000-0000-0000C7680000}"/>
    <cellStyle name="_HoldCo Cap Accounts_Levered Grand Ridge Exp_05042009_BeechR Pivot Table 12.2.09 2" xfId="30816" xr:uid="{00000000-0005-0000-0000-0000C8680000}"/>
    <cellStyle name="_HoldCo Cap Accounts_NEW GRII_III Debt_032509 v1 (2)" xfId="30817" xr:uid="{00000000-0005-0000-0000-0000C9680000}"/>
    <cellStyle name="_HoldCo Cap Accounts_NEW GRII_III Debt_032509 v1 (2) 2" xfId="30818" xr:uid="{00000000-0005-0000-0000-0000CA680000}"/>
    <cellStyle name="_HoldCo Cap Accounts_NEW GRII_III Debt_032509 v1 (2)_BeechR Pivot Table 12.2.09" xfId="30819" xr:uid="{00000000-0005-0000-0000-0000CB680000}"/>
    <cellStyle name="_HoldCo Cap Accounts_NEW GRII_III Debt_032509 v1 (2)_BeechR Pivot Table 12.2.09 2" xfId="30820" xr:uid="{00000000-0005-0000-0000-0000CC680000}"/>
    <cellStyle name="_HoldCo Cap Accounts_NEW Levered GRII&amp;III_04092009_MCF v1" xfId="30821" xr:uid="{00000000-0005-0000-0000-0000CD680000}"/>
    <cellStyle name="_HoldCo Cap Accounts_NEW Levered GRII&amp;III_04092009_MCF v1 2" xfId="30822" xr:uid="{00000000-0005-0000-0000-0000CE680000}"/>
    <cellStyle name="_HoldCo Cap Accounts_NEW Levered GRII&amp;III_04092009_MCF v1_BeechR Pivot Table 12.2.09" xfId="30823" xr:uid="{00000000-0005-0000-0000-0000CF680000}"/>
    <cellStyle name="_HoldCo Cap Accounts_NEW Levered GRII&amp;III_04092009_MCF v1_BeechR Pivot Table 12.2.09 2" xfId="30824" xr:uid="{00000000-0005-0000-0000-0000D0680000}"/>
    <cellStyle name="_HoldCo Cap Accounts_Oceana_142MW_Vesta1.8_101909" xfId="30825" xr:uid="{00000000-0005-0000-0000-0000D1680000}"/>
    <cellStyle name="_HoldCo Cap Accounts_Oceana_142MW_Vesta1.8_101909 2" xfId="30826" xr:uid="{00000000-0005-0000-0000-0000D2680000}"/>
    <cellStyle name="_HoldCo Cap Accounts_Raleigh Model (78MW) 09082009_V2" xfId="30827" xr:uid="{00000000-0005-0000-0000-0000D3680000}"/>
    <cellStyle name="_HoldCo Cap Accounts_Raleigh Model (78MW) 09082009_V2 2" xfId="30828" xr:uid="{00000000-0005-0000-0000-0000D4680000}"/>
    <cellStyle name="_HoldCo Cap Accounts_Raleigh Model (78MW) 09082009_V2_BeechR Pivot Table 12.2.09" xfId="30829" xr:uid="{00000000-0005-0000-0000-0000D5680000}"/>
    <cellStyle name="_HoldCo Cap Accounts_Raleigh Model (78MW) 09082009_V2_BeechR Pivot Table 12.2.09 2" xfId="30830" xr:uid="{00000000-0005-0000-0000-0000D6680000}"/>
    <cellStyle name="_HoldCo Cap Accounts_Sheet1" xfId="30831" xr:uid="{00000000-0005-0000-0000-0000D7680000}"/>
    <cellStyle name="_HoldCo Cap Accounts_Sheet1 2" xfId="30832" xr:uid="{00000000-0005-0000-0000-0000D8680000}"/>
    <cellStyle name="_HoldCo Cap Accounts_Sweden Hills 51MW_081809_AEP bid" xfId="30833" xr:uid="{00000000-0005-0000-0000-0000D9680000}"/>
    <cellStyle name="_HoldCo Cap Accounts_Sweden Hills 51MW_081809_AEP bid 2" xfId="30834" xr:uid="{00000000-0005-0000-0000-0000DA680000}"/>
    <cellStyle name="_HoldCo Cap Accounts_Tri-County Wind_042409_Grant and TE_as bid" xfId="30835" xr:uid="{00000000-0005-0000-0000-0000DB680000}"/>
    <cellStyle name="_HoldCo Cap Accounts_Tri-County Wind_042409_Grant and TE_as bid 2" xfId="30836" xr:uid="{00000000-0005-0000-0000-0000DC680000}"/>
    <cellStyle name="_HoldCo Cap Accounts_Tri-County Wind_101309_Grant and TE_200MW_1.6XLE" xfId="30837" xr:uid="{00000000-0005-0000-0000-0000DD680000}"/>
    <cellStyle name="_HoldCo Cap Accounts_Tri-County Wind_101309_Grant and TE_200MW_1.6XLE 2" xfId="30838" xr:uid="{00000000-0005-0000-0000-0000DE680000}"/>
    <cellStyle name="_HoldCo Cap Accounts_Tri-County Wind_101509_Grant and TE_200MW_1.6XLE" xfId="30839" xr:uid="{00000000-0005-0000-0000-0000DF680000}"/>
    <cellStyle name="_HoldCo Cap Accounts_Tri-County Wind_101509_Grant and TE_200MW_1.6XLE 2" xfId="30840" xr:uid="{00000000-0005-0000-0000-0000E0680000}"/>
    <cellStyle name="_HoldCo Cap Accounts_Turkey Track Completion Reserve Acct_11 10 08" xfId="30841" xr:uid="{00000000-0005-0000-0000-0000E1680000}"/>
    <cellStyle name="_HoldCo Cap Accounts_Turkey Track Completion Reserve Acct_11 10 08 2" xfId="30842" xr:uid="{00000000-0005-0000-0000-0000E2680000}"/>
    <cellStyle name="_HoldCo Cap Accounts_Unlev McAdoo &amp; GR Combined 10242008-funding v8" xfId="30843" xr:uid="{00000000-0005-0000-0000-0000E3680000}"/>
    <cellStyle name="_HoldCo Cap Accounts_Unlev McAdoo &amp; GR Combined 10242008-funding v8 2" xfId="30844" xr:uid="{00000000-0005-0000-0000-0000E4680000}"/>
    <cellStyle name="_HoldCo Cap Accounts_Unlev McAdoo &amp; GR Combined 10242008-funding v8_BeechR Pivot Table 12.2.09" xfId="30845" xr:uid="{00000000-0005-0000-0000-0000E5680000}"/>
    <cellStyle name="_HoldCo Cap Accounts_Unlev McAdoo &amp; GR Combined 10242008-funding v8_BeechR Pivot Table 12.2.09 2" xfId="30846" xr:uid="{00000000-0005-0000-0000-0000E6680000}"/>
    <cellStyle name="_HoldCo Cap Accounts_Unlev McAdoo &amp; GR Combined 10242008-funding v8_Sheet1" xfId="30847" xr:uid="{00000000-0005-0000-0000-0000E7680000}"/>
    <cellStyle name="_HoldCo Cap Accounts_Unlev McAdoo &amp; GR Combined 10242008-funding v8_Sheet1 2" xfId="30848" xr:uid="{00000000-0005-0000-0000-0000E8680000}"/>
    <cellStyle name="_HoldCo Cap Accounts_Unlevered_Beech_Ridge_100_5MW_021009_optimized NCF" xfId="30849" xr:uid="{00000000-0005-0000-0000-0000E9680000}"/>
    <cellStyle name="_HoldCo Cap Accounts_Unlevered_Beech_Ridge_100_5MW_021009_optimized NCF 2" xfId="30850" xr:uid="{00000000-0005-0000-0000-0000EA680000}"/>
    <cellStyle name="_HoldCo Cap Accounts_Vantage Cash FLow 100609" xfId="30851" xr:uid="{00000000-0005-0000-0000-0000EB680000}"/>
    <cellStyle name="_HoldCo Cap Accounts_Vantage Cash FLow 100609 2" xfId="30852" xr:uid="{00000000-0005-0000-0000-0000EC680000}"/>
    <cellStyle name="_HoldCo Cap Accounts_Vantage Model_PGE 15yr PPA_062409" xfId="30853" xr:uid="{00000000-0005-0000-0000-0000ED680000}"/>
    <cellStyle name="_HoldCo Cap Accounts_Vantage Model_PGE 15yr PPA_062409 2" xfId="30854" xr:uid="{00000000-0005-0000-0000-0000EE680000}"/>
    <cellStyle name="_HoldCo Cap Accounts_Vantage Model_PGE 15yr PPA_073009_JAR" xfId="30855" xr:uid="{00000000-0005-0000-0000-0000EF680000}"/>
    <cellStyle name="_HoldCo Cap Accounts_Vantage Model_PGE 15yr PPA_073009_JAR 2" xfId="30856" xr:uid="{00000000-0005-0000-0000-0000F0680000}"/>
    <cellStyle name="_HoldCo Cap Accounts_Vantage Model_PGE 15yr PPA_100909" xfId="30857" xr:uid="{00000000-0005-0000-0000-0000F1680000}"/>
    <cellStyle name="_HoldCo Cap Accounts_Vantage Model_PGE 15yr PPA_100909 2" xfId="30858" xr:uid="{00000000-0005-0000-0000-0000F2680000}"/>
    <cellStyle name="_HoldCo Cap Accounts_White Oak_67.5_150MW_110409_OUR CASE" xfId="30859" xr:uid="{00000000-0005-0000-0000-0000F3680000}"/>
    <cellStyle name="_HoldCo Cap Accounts_White Oak_67.5_150MW_110409_OUR CASE 2" xfId="30860" xr:uid="{00000000-0005-0000-0000-0000F4680000}"/>
    <cellStyle name="_Horse Hollow 2 070316 GM 0 Report" xfId="30861" xr:uid="{00000000-0005-0000-0000-0000F5680000}"/>
    <cellStyle name="_Horse Hollow 2 070316 GM 0 Report 2" xfId="30862" xr:uid="{00000000-0005-0000-0000-0000F6680000}"/>
    <cellStyle name="_Horse Hollow3_226.5MW_12.01.05" xfId="30863" xr:uid="{00000000-0005-0000-0000-0000F7680000}"/>
    <cellStyle name="_Horse Hollow3_226.5MW_12.01.05 2" xfId="30864" xr:uid="{00000000-0005-0000-0000-0000F8680000}"/>
    <cellStyle name="_Horse Hollow3_226.5MW_12.01.05 2 2" xfId="30865" xr:uid="{00000000-0005-0000-0000-0000F9680000}"/>
    <cellStyle name="_Horse Hollow3_226.5MW_12.01.05 3" xfId="30866" xr:uid="{00000000-0005-0000-0000-0000FA680000}"/>
    <cellStyle name="_Horse Hollow3_226.5MW_12.01.05 3 2" xfId="30867" xr:uid="{00000000-0005-0000-0000-0000FB680000}"/>
    <cellStyle name="_Horse Hollow3_226.5MW_12.01.05 4" xfId="30868" xr:uid="{00000000-0005-0000-0000-0000FC680000}"/>
    <cellStyle name="_Horse Hollow3_226.5MW_12.01.05 4 2" xfId="30869" xr:uid="{00000000-0005-0000-0000-0000FD680000}"/>
    <cellStyle name="_Horse Hollow3_226.5MW_12.01.05 4 3" xfId="30870" xr:uid="{00000000-0005-0000-0000-0000FE680000}"/>
    <cellStyle name="_Horse Hollow3_226.5MW_12.01.05 5" xfId="30871" xr:uid="{00000000-0005-0000-0000-0000FF680000}"/>
    <cellStyle name="_Horse Hollow3_226.5MW_12.01.05 5 2" xfId="30872" xr:uid="{00000000-0005-0000-0000-000000690000}"/>
    <cellStyle name="_Horse Hollow3_226.5MW_12.01.05 6" xfId="30873" xr:uid="{00000000-0005-0000-0000-000001690000}"/>
    <cellStyle name="_Horse Hollow3_226.5MW_12.01.05_Consolidated Summary Living ProForma_2011_DRAFT" xfId="30874" xr:uid="{00000000-0005-0000-0000-000002690000}"/>
    <cellStyle name="_Horse Hollow3_226.5MW_12.01.05_Consolidated Summary Living ProForma_2011_Paste Special" xfId="30875" xr:uid="{00000000-0005-0000-0000-000003690000}"/>
    <cellStyle name="_Horse Hollow3_226.5MW_12.01.05_Genesis_Bridge_Tab" xfId="30876" xr:uid="{00000000-0005-0000-0000-000004690000}"/>
    <cellStyle name="_Horse Hollow3_226.5MW_12.01.05_HWBA UM NPV  IRR Analysis finance at cost share may 2011" xfId="30877" xr:uid="{00000000-0005-0000-0000-000005690000}"/>
    <cellStyle name="_Horse Hollow3_226.5MW_12.01.05_Inputs" xfId="30878" xr:uid="{00000000-0005-0000-0000-000006690000}"/>
    <cellStyle name="_Horse Hollow3_226.5MW_12.01.05_Inputs 2" xfId="30879" xr:uid="{00000000-0005-0000-0000-000007690000}"/>
    <cellStyle name="_Horse Hollow3_226.5MW_12.01.05_ToD" xfId="30880" xr:uid="{00000000-0005-0000-0000-000008690000}"/>
    <cellStyle name="_Horse Hollow3_226.5MW_12.01.05_ToD 2" xfId="30881" xr:uid="{00000000-0005-0000-0000-000009690000}"/>
    <cellStyle name="_Horse Hollow3_226.5MW_12.01.05_ToD 3" xfId="30882" xr:uid="{00000000-0005-0000-0000-00000A690000}"/>
    <cellStyle name="_HRC Allocation" xfId="30883" xr:uid="{00000000-0005-0000-0000-00000B690000}"/>
    <cellStyle name="_HRC Allocation 2" xfId="30884" xr:uid="{00000000-0005-0000-0000-00000C690000}"/>
    <cellStyle name="_HRC Allocation_Cherokee 2010 - 2014 Budget Forecast" xfId="30885" xr:uid="{00000000-0005-0000-0000-00000D690000}"/>
    <cellStyle name="_HRC analysis" xfId="30886" xr:uid="{00000000-0005-0000-0000-00000E690000}"/>
    <cellStyle name="_HRC analysis 2" xfId="30887" xr:uid="{00000000-0005-0000-0000-00000F690000}"/>
    <cellStyle name="_HRC analysis_Cherokee 2010 - 2014 Budget Forecast" xfId="30888" xr:uid="{00000000-0005-0000-0000-000010690000}"/>
    <cellStyle name="_HRC Check" xfId="30889" xr:uid="{00000000-0005-0000-0000-000011690000}"/>
    <cellStyle name="_HRC Check 2" xfId="30890" xr:uid="{00000000-0005-0000-0000-000012690000}"/>
    <cellStyle name="_HRC Check_Cherokee 2010 - 2014 Budget Forecast" xfId="30891" xr:uid="{00000000-0005-0000-0000-000013690000}"/>
    <cellStyle name="_HRC HSC-Texok Basis" xfId="30892" xr:uid="{00000000-0005-0000-0000-000014690000}"/>
    <cellStyle name="_HRC HSC-Texok Basis 2" xfId="30893" xr:uid="{00000000-0005-0000-0000-000015690000}"/>
    <cellStyle name="_HRC HSC-Texok Basis_Cherokee 2010 - 2014 Budget Forecast" xfId="30894" xr:uid="{00000000-0005-0000-0000-000016690000}"/>
    <cellStyle name="_HWE Analytics 4 4 06 SSGv1_DCF_9%_4_19_06_Wax" xfId="30895" xr:uid="{00000000-0005-0000-0000-000017690000}"/>
    <cellStyle name="_HWE Analytics 4 4 06 SSGv1_DCF_9%_4_19_06_Wax 2" xfId="30896" xr:uid="{00000000-0005-0000-0000-000018690000}"/>
    <cellStyle name="_Hydro" xfId="30897" xr:uid="{00000000-0005-0000-0000-000019690000}"/>
    <cellStyle name="_Hydro 2" xfId="30898" xr:uid="{00000000-0005-0000-0000-00001A690000}"/>
    <cellStyle name="_Hydro 2 2" xfId="30899" xr:uid="{00000000-0005-0000-0000-00001B690000}"/>
    <cellStyle name="_Hydro 2007" xfId="30900" xr:uid="{00000000-0005-0000-0000-00001C690000}"/>
    <cellStyle name="_Hydro 2007 2" xfId="30901" xr:uid="{00000000-0005-0000-0000-00001D690000}"/>
    <cellStyle name="_Hydro 3" xfId="30902" xr:uid="{00000000-0005-0000-0000-00001E690000}"/>
    <cellStyle name="_Hydro 3 2" xfId="30903" xr:uid="{00000000-0005-0000-0000-00001F690000}"/>
    <cellStyle name="_Hydro 4" xfId="30904" xr:uid="{00000000-0005-0000-0000-000020690000}"/>
    <cellStyle name="_Hydro 4 2" xfId="30905" xr:uid="{00000000-0005-0000-0000-000021690000}"/>
    <cellStyle name="_Hydro 4 3" xfId="30906" xr:uid="{00000000-0005-0000-0000-000022690000}"/>
    <cellStyle name="_Hydro 5" xfId="30907" xr:uid="{00000000-0005-0000-0000-000023690000}"/>
    <cellStyle name="_Hydro 5 2" xfId="30908" xr:uid="{00000000-0005-0000-0000-000024690000}"/>
    <cellStyle name="_Hydro 6" xfId="30909" xr:uid="{00000000-0005-0000-0000-000025690000}"/>
    <cellStyle name="_Hydro Forecast 2007" xfId="30910" xr:uid="{00000000-0005-0000-0000-000026690000}"/>
    <cellStyle name="_Hydro Forecast 2007 2" xfId="30911" xr:uid="{00000000-0005-0000-0000-000027690000}"/>
    <cellStyle name="_Hydro Gen Forecasts 2005 Budget" xfId="30912" xr:uid="{00000000-0005-0000-0000-000028690000}"/>
    <cellStyle name="_Hydro Gen Forecasts 2005 Budget 2" xfId="30913" xr:uid="{00000000-0005-0000-0000-000029690000}"/>
    <cellStyle name="_Hydro Gen Forecasts 2005 Budget 2 2" xfId="30914" xr:uid="{00000000-0005-0000-0000-00002A690000}"/>
    <cellStyle name="_Hydro Gen Forecasts 2005 Budget 3" xfId="30915" xr:uid="{00000000-0005-0000-0000-00002B690000}"/>
    <cellStyle name="_Hydro Gen Forecasts 2005 Budget 3 2" xfId="30916" xr:uid="{00000000-0005-0000-0000-00002C690000}"/>
    <cellStyle name="_Hydro Gen Forecasts 2005 Budget 4" xfId="30917" xr:uid="{00000000-0005-0000-0000-00002D690000}"/>
    <cellStyle name="_Hydro Gen Forecasts 2005 Budget 4 2" xfId="30918" xr:uid="{00000000-0005-0000-0000-00002E690000}"/>
    <cellStyle name="_Hydro Gen Forecasts 2005 Budget 4 3" xfId="30919" xr:uid="{00000000-0005-0000-0000-00002F690000}"/>
    <cellStyle name="_Hydro Gen Forecasts 2005 Budget 5" xfId="30920" xr:uid="{00000000-0005-0000-0000-000030690000}"/>
    <cellStyle name="_Hydro Gen Forecasts 2005 Budget 5 2" xfId="30921" xr:uid="{00000000-0005-0000-0000-000031690000}"/>
    <cellStyle name="_Hydro Gen Forecasts 2005 Budget 6" xfId="30922" xr:uid="{00000000-0005-0000-0000-000032690000}"/>
    <cellStyle name="_Hydro Gen Forecasts 2005 Budget_Cherokee 2010 - 2014 Budget Forecast" xfId="30923" xr:uid="{00000000-0005-0000-0000-000033690000}"/>
    <cellStyle name="_Hydro Gen Forecasts 2005 Budget_Cimarron O&amp;M_05-24-2012" xfId="30924" xr:uid="{00000000-0005-0000-0000-000034690000}"/>
    <cellStyle name="_Hydro Gen Forecasts 2005 Budget_Copy of South TX GenTie  0.8x Sale12-31-09 COD BASE CASEvBOD" xfId="30925" xr:uid="{00000000-0005-0000-0000-000035690000}"/>
    <cellStyle name="_Hydro Gen Forecasts 2005 Budget_Genesis_Bridge_Tab" xfId="30926" xr:uid="{00000000-0005-0000-0000-000036690000}"/>
    <cellStyle name="_Hydro Gen Forecasts 2005 Budget_Input" xfId="30927" xr:uid="{00000000-0005-0000-0000-000037690000}"/>
    <cellStyle name="_Hydro Gen Forecasts 2005 Budget_Input 2" xfId="30928" xr:uid="{00000000-0005-0000-0000-000038690000}"/>
    <cellStyle name="_Hydro Gen Forecasts 2005 Budget_Inputs" xfId="30929" xr:uid="{00000000-0005-0000-0000-000039690000}"/>
    <cellStyle name="_Hydro Gen Forecasts 2005 Budget_Inputs 2" xfId="30930" xr:uid="{00000000-0005-0000-0000-00003A690000}"/>
    <cellStyle name="_Hydro Gen Forecasts 2005 Budget_Majestic II 2013 - 2042 Property Tax Forecast est" xfId="30931" xr:uid="{00000000-0005-0000-0000-00003B690000}"/>
    <cellStyle name="_Hydro Gen Forecasts 2005 Budget_McCoy 250 MW Yingli 280W T-0 NextEra PVO&amp;M Budget (NEW RAMP)_2010-12-10" xfId="30932" xr:uid="{00000000-0005-0000-0000-00003C690000}"/>
    <cellStyle name="_Hydro Gen Forecasts 2005 Budget_McCoy 250 MW Yingli 280W T-0 NextEra PVO&amp;M Budget (NEW RAMP)_2010-12-6" xfId="30933" xr:uid="{00000000-0005-0000-0000-00003D690000}"/>
    <cellStyle name="_Hydro Gen Forecasts 2005 Budget_Tax" xfId="30934" xr:uid="{00000000-0005-0000-0000-00003E690000}"/>
    <cellStyle name="_Hydro Gen Forecasts 2005 Budget_ToD" xfId="30935" xr:uid="{00000000-0005-0000-0000-00003F690000}"/>
    <cellStyle name="_Hydro Gen Forecasts 2005 Budget_ToD 2" xfId="30936" xr:uid="{00000000-0005-0000-0000-000040690000}"/>
    <cellStyle name="_Hydro Gen Forecasts 2005 Budget_ToD 3" xfId="30937" xr:uid="{00000000-0005-0000-0000-000041690000}"/>
    <cellStyle name="_Hydro Scenario" xfId="30938" xr:uid="{00000000-0005-0000-0000-000042690000}"/>
    <cellStyle name="_Hydro Scenario 2" xfId="30939" xr:uid="{00000000-0005-0000-0000-000043690000}"/>
    <cellStyle name="_Hydro Scenario 2 2" xfId="30940" xr:uid="{00000000-0005-0000-0000-000044690000}"/>
    <cellStyle name="_Hydro Scenario 3" xfId="30941" xr:uid="{00000000-0005-0000-0000-000045690000}"/>
    <cellStyle name="_Hydro Scenario 3 2" xfId="30942" xr:uid="{00000000-0005-0000-0000-000046690000}"/>
    <cellStyle name="_Hydro Scenario 4" xfId="30943" xr:uid="{00000000-0005-0000-0000-000047690000}"/>
    <cellStyle name="_Hydro Scenario 4 2" xfId="30944" xr:uid="{00000000-0005-0000-0000-000048690000}"/>
    <cellStyle name="_Hydro Scenario 4 3" xfId="30945" xr:uid="{00000000-0005-0000-0000-000049690000}"/>
    <cellStyle name="_Hydro Scenario 5" xfId="30946" xr:uid="{00000000-0005-0000-0000-00004A690000}"/>
    <cellStyle name="_Hydro Scenario 5 2" xfId="30947" xr:uid="{00000000-0005-0000-0000-00004B690000}"/>
    <cellStyle name="_Hydro Scenario 6" xfId="30948" xr:uid="{00000000-0005-0000-0000-00004C690000}"/>
    <cellStyle name="_Hydro Scenario_August 2010 CWIP curves_NextEra" xfId="30949" xr:uid="{00000000-0005-0000-0000-00004D690000}"/>
    <cellStyle name="_Hydro Scenario_August 2010 CWIP curves_NextEra 2" xfId="30950" xr:uid="{00000000-0005-0000-0000-00004E690000}"/>
    <cellStyle name="_Hydro Scenario_August 2010 CWIP curves_NextEra_November 2010 Termosol CWIP Curves NEER Final" xfId="30951" xr:uid="{00000000-0005-0000-0000-00004F690000}"/>
    <cellStyle name="_Hydro Scenario_August 2010 CWIP curves_NextEra_November 2010 Termosol CWIP Curves NEER Final 2" xfId="30952" xr:uid="{00000000-0005-0000-0000-000050690000}"/>
    <cellStyle name="_Hydro Scenario_BASIS ADJ" xfId="30953" xr:uid="{00000000-0005-0000-0000-000051690000}"/>
    <cellStyle name="_Hydro Scenario_BM Adjustments" xfId="30954" xr:uid="{00000000-0005-0000-0000-000052690000}"/>
    <cellStyle name="_Hydro Scenario_Budget Support 2012-09 2013-15 Benefit Programs v5 with NEER Barg Update" xfId="30955" xr:uid="{00000000-0005-0000-0000-000053690000}"/>
    <cellStyle name="_Hydro Scenario_Capacity_Factor_Monthly_Forecast_Through_2024 " xfId="30956" xr:uid="{00000000-0005-0000-0000-000054690000}"/>
    <cellStyle name="_Hydro Scenario_Capital Prov 1Q10" xfId="30957" xr:uid="{00000000-0005-0000-0000-000055690000}"/>
    <cellStyle name="_Hydro Scenario_Capital Prov 1Q10 2" xfId="30958" xr:uid="{00000000-0005-0000-0000-000056690000}"/>
    <cellStyle name="_Hydro Scenario_Capital Prov 1Q10_March_LTD_Premium" xfId="30959" xr:uid="{00000000-0005-0000-0000-000057690000}"/>
    <cellStyle name="_Hydro Scenario_Capital Prov 1Q10_Nov Self Admin LTD Income Premium - CIGNA" xfId="30960" xr:uid="{00000000-0005-0000-0000-000058690000}"/>
    <cellStyle name="_Hydro Scenario_Capital Prov 1Q10_Summary Unrounded" xfId="30961" xr:uid="{00000000-0005-0000-0000-000059690000}"/>
    <cellStyle name="_Hydro Scenario_Consolidated Summary Living ProForma_2011_DRAFT" xfId="30962" xr:uid="{00000000-0005-0000-0000-00005A690000}"/>
    <cellStyle name="_Hydro Scenario_Consolidated Summary Living ProForma_2011_Paste Special" xfId="30963" xr:uid="{00000000-0005-0000-0000-00005B690000}"/>
    <cellStyle name="_Hydro Scenario_Copy of South TX GenTie  0.8x Sale12-31-09 COD BASE CASEvBOD" xfId="30964" xr:uid="{00000000-0005-0000-0000-00005C690000}"/>
    <cellStyle name="_Hydro Scenario_CWIP Termosol 1" xfId="30965" xr:uid="{00000000-0005-0000-0000-00005D690000}"/>
    <cellStyle name="_Hydro Scenario_CWIP Termosol 1 2" xfId="30966" xr:uid="{00000000-0005-0000-0000-00005E690000}"/>
    <cellStyle name="_Hydro Scenario_CWIP Termosol 2" xfId="30967" xr:uid="{00000000-0005-0000-0000-00005F690000}"/>
    <cellStyle name="_Hydro Scenario_CWIP Termosol 2 2" xfId="30968" xr:uid="{00000000-0005-0000-0000-000060690000}"/>
    <cellStyle name="_Hydro Scenario_Fees" xfId="30969" xr:uid="{00000000-0005-0000-0000-000061690000}"/>
    <cellStyle name="_Hydro Scenario_Genesis_Bridge_Tab" xfId="30970" xr:uid="{00000000-0005-0000-0000-000062690000}"/>
    <cellStyle name="_Hydro Scenario_HWBA UM NPV  IRR Analysis finance at cost share may 2011" xfId="30971" xr:uid="{00000000-0005-0000-0000-000063690000}"/>
    <cellStyle name="_Hydro Scenario_Inputs" xfId="30972" xr:uid="{00000000-0005-0000-0000-000064690000}"/>
    <cellStyle name="_Hydro Scenario_Inputs 2" xfId="30973" xr:uid="{00000000-0005-0000-0000-000065690000}"/>
    <cellStyle name="_Hydro Scenario_Locked in Gross Margin" xfId="30974" xr:uid="{00000000-0005-0000-0000-000066690000}"/>
    <cellStyle name="_Hydro Scenario_LTD-FAS 112 Summary" xfId="30975" xr:uid="{00000000-0005-0000-0000-000067690000}"/>
    <cellStyle name="_Hydro Scenario_November 2010 CWIP Curves Genesis Final" xfId="30976" xr:uid="{00000000-0005-0000-0000-000068690000}"/>
    <cellStyle name="_Hydro Scenario_November 2010 CWIP Curves Genesis Final 2" xfId="30977" xr:uid="{00000000-0005-0000-0000-000069690000}"/>
    <cellStyle name="_Hydro Scenario_November 2010 CWIP Curves NEER Final" xfId="30978" xr:uid="{00000000-0005-0000-0000-00006A690000}"/>
    <cellStyle name="_Hydro Scenario_November 2010 CWIP Curves NEER Final 2" xfId="30979" xr:uid="{00000000-0005-0000-0000-00006B690000}"/>
    <cellStyle name="_Hydro Scenario_November 2010 Termosol CWIP Curves NEER Final" xfId="30980" xr:uid="{00000000-0005-0000-0000-00006C690000}"/>
    <cellStyle name="_Hydro Scenario_November 2010 Termosol CWIP Curves NEER Final 2" xfId="30981" xr:uid="{00000000-0005-0000-0000-00006D690000}"/>
    <cellStyle name="_Hydro Scenario_Project Monitoring Paradise Solar revised_October 2010" xfId="30982" xr:uid="{00000000-0005-0000-0000-00006E690000}"/>
    <cellStyle name="_Hydro Scenario_Project Monitoring Paradise Solar revised_October 2010 2" xfId="30983" xr:uid="{00000000-0005-0000-0000-00006F690000}"/>
    <cellStyle name="_Hydro Scenario_Project Monitoring Paradise Solar revised_October 2010_November 2010 Termosol CWIP Curves NEER Final" xfId="30984" xr:uid="{00000000-0005-0000-0000-000070690000}"/>
    <cellStyle name="_Hydro Scenario_Project Monitoring Paradise Solar revised_October 2010_November 2010 Termosol CWIP Curves NEER Final 2" xfId="30985" xr:uid="{00000000-0005-0000-0000-000071690000}"/>
    <cellStyle name="_Hydro Scenario_September 2010 CWIP curves_NextEra" xfId="30986" xr:uid="{00000000-0005-0000-0000-000072690000}"/>
    <cellStyle name="_Hydro Scenario_September 2010 CWIP curves_NextEra 2" xfId="30987" xr:uid="{00000000-0005-0000-0000-000073690000}"/>
    <cellStyle name="_Hydro Scenario_September 2010 CWIP curves_NextEra_November 2010 Termosol CWIP Curves NEER Final" xfId="30988" xr:uid="{00000000-0005-0000-0000-000074690000}"/>
    <cellStyle name="_Hydro Scenario_September 2010 CWIP curves_NextEra_November 2010 Termosol CWIP Curves NEER Final 2" xfId="30989" xr:uid="{00000000-0005-0000-0000-000075690000}"/>
    <cellStyle name="_Hydro Scenario_Summerhaven CWIP curve Oct_2010" xfId="30990" xr:uid="{00000000-0005-0000-0000-000076690000}"/>
    <cellStyle name="_Hydro Scenario_Summerhaven CWIP curve Oct_2010 2" xfId="30991" xr:uid="{00000000-0005-0000-0000-000077690000}"/>
    <cellStyle name="_Hydro Scenario_Summerhaven CWIP curve Oct_2010_November 2010 Termosol CWIP Curves NEER Final" xfId="30992" xr:uid="{00000000-0005-0000-0000-000078690000}"/>
    <cellStyle name="_Hydro Scenario_Summerhaven CWIP curve Oct_2010_November 2010 Termosol CWIP Curves NEER Final 2" xfId="30993" xr:uid="{00000000-0005-0000-0000-000079690000}"/>
    <cellStyle name="_Hydro Scenario_ToD" xfId="30994" xr:uid="{00000000-0005-0000-0000-00007A690000}"/>
    <cellStyle name="_Hydro Scenario_ToD 2" xfId="30995" xr:uid="{00000000-0005-0000-0000-00007B690000}"/>
    <cellStyle name="_Hydro Scenario_ToD 3" xfId="30996" xr:uid="{00000000-0005-0000-0000-00007C690000}"/>
    <cellStyle name="_Hydro Scenario_tx financing revs" xfId="30997" xr:uid="{00000000-0005-0000-0000-00007D690000}"/>
    <cellStyle name="_Hydro_August 2010 CWIP curves_NextEra" xfId="30998" xr:uid="{00000000-0005-0000-0000-00007E690000}"/>
    <cellStyle name="_Hydro_August 2010 CWIP curves_NextEra 2" xfId="30999" xr:uid="{00000000-0005-0000-0000-00007F690000}"/>
    <cellStyle name="_Hydro_August 2010 CWIP curves_NextEra_November 2010 Termosol CWIP Curves NEER Final" xfId="31000" xr:uid="{00000000-0005-0000-0000-000080690000}"/>
    <cellStyle name="_Hydro_August 2010 CWIP curves_NextEra_November 2010 Termosol CWIP Curves NEER Final 2" xfId="31001" xr:uid="{00000000-0005-0000-0000-000081690000}"/>
    <cellStyle name="_Hydro_BASIS ADJ" xfId="31002" xr:uid="{00000000-0005-0000-0000-000082690000}"/>
    <cellStyle name="_Hydro_BM Adjustments" xfId="31003" xr:uid="{00000000-0005-0000-0000-000083690000}"/>
    <cellStyle name="_Hydro_Budget Support 2012-09 2013-15 Benefit Programs v5 with NEER Barg Update" xfId="31004" xr:uid="{00000000-0005-0000-0000-000084690000}"/>
    <cellStyle name="_Hydro_Capacity_Factor_Monthly_Forecast_Through_2024 " xfId="31005" xr:uid="{00000000-0005-0000-0000-000085690000}"/>
    <cellStyle name="_Hydro_Capital Prov 1Q10" xfId="31006" xr:uid="{00000000-0005-0000-0000-000086690000}"/>
    <cellStyle name="_Hydro_Capital Prov 1Q10 2" xfId="31007" xr:uid="{00000000-0005-0000-0000-000087690000}"/>
    <cellStyle name="_Hydro_Capital Prov 1Q10_March_LTD_Premium" xfId="31008" xr:uid="{00000000-0005-0000-0000-000088690000}"/>
    <cellStyle name="_Hydro_Capital Prov 1Q10_Nov Self Admin LTD Income Premium - CIGNA" xfId="31009" xr:uid="{00000000-0005-0000-0000-000089690000}"/>
    <cellStyle name="_Hydro_Capital Prov 1Q10_Summary Unrounded" xfId="31010" xr:uid="{00000000-0005-0000-0000-00008A690000}"/>
    <cellStyle name="_Hydro_Consolidated Summary Living ProForma_2011_DRAFT" xfId="31011" xr:uid="{00000000-0005-0000-0000-00008B690000}"/>
    <cellStyle name="_Hydro_Consolidated Summary Living ProForma_2011_Paste Special" xfId="31012" xr:uid="{00000000-0005-0000-0000-00008C690000}"/>
    <cellStyle name="_Hydro_Copy of South TX GenTie  0.8x Sale12-31-09 COD BASE CASEvBOD" xfId="31013" xr:uid="{00000000-0005-0000-0000-00008D690000}"/>
    <cellStyle name="_Hydro_CWIP Termosol 1" xfId="31014" xr:uid="{00000000-0005-0000-0000-00008E690000}"/>
    <cellStyle name="_Hydro_CWIP Termosol 1 2" xfId="31015" xr:uid="{00000000-0005-0000-0000-00008F690000}"/>
    <cellStyle name="_Hydro_CWIP Termosol 2" xfId="31016" xr:uid="{00000000-0005-0000-0000-000090690000}"/>
    <cellStyle name="_Hydro_CWIP Termosol 2 2" xfId="31017" xr:uid="{00000000-0005-0000-0000-000091690000}"/>
    <cellStyle name="_Hydro_Fees" xfId="31018" xr:uid="{00000000-0005-0000-0000-000092690000}"/>
    <cellStyle name="_Hydro_Genesis_Bridge_Tab" xfId="31019" xr:uid="{00000000-0005-0000-0000-000093690000}"/>
    <cellStyle name="_Hydro_HWBA UM NPV  IRR Analysis finance at cost share may 2011" xfId="31020" xr:uid="{00000000-0005-0000-0000-000094690000}"/>
    <cellStyle name="_Hydro_Inputs" xfId="31021" xr:uid="{00000000-0005-0000-0000-000095690000}"/>
    <cellStyle name="_Hydro_Inputs 2" xfId="31022" xr:uid="{00000000-0005-0000-0000-000096690000}"/>
    <cellStyle name="_Hydro_Locked in Gross Margin" xfId="31023" xr:uid="{00000000-0005-0000-0000-000097690000}"/>
    <cellStyle name="_Hydro_LTD-FAS 112 Summary" xfId="31024" xr:uid="{00000000-0005-0000-0000-000098690000}"/>
    <cellStyle name="_Hydro_November 2010 CWIP Curves Genesis Final" xfId="31025" xr:uid="{00000000-0005-0000-0000-000099690000}"/>
    <cellStyle name="_Hydro_November 2010 CWIP Curves Genesis Final 2" xfId="31026" xr:uid="{00000000-0005-0000-0000-00009A690000}"/>
    <cellStyle name="_Hydro_November 2010 CWIP Curves NEER Final" xfId="31027" xr:uid="{00000000-0005-0000-0000-00009B690000}"/>
    <cellStyle name="_Hydro_November 2010 CWIP Curves NEER Final 2" xfId="31028" xr:uid="{00000000-0005-0000-0000-00009C690000}"/>
    <cellStyle name="_Hydro_November 2010 Termosol CWIP Curves NEER Final" xfId="31029" xr:uid="{00000000-0005-0000-0000-00009D690000}"/>
    <cellStyle name="_Hydro_November 2010 Termosol CWIP Curves NEER Final 2" xfId="31030" xr:uid="{00000000-0005-0000-0000-00009E690000}"/>
    <cellStyle name="_Hydro_Project Monitoring Paradise Solar revised_October 2010" xfId="31031" xr:uid="{00000000-0005-0000-0000-00009F690000}"/>
    <cellStyle name="_Hydro_Project Monitoring Paradise Solar revised_October 2010 2" xfId="31032" xr:uid="{00000000-0005-0000-0000-0000A0690000}"/>
    <cellStyle name="_Hydro_Project Monitoring Paradise Solar revised_October 2010_November 2010 Termosol CWIP Curves NEER Final" xfId="31033" xr:uid="{00000000-0005-0000-0000-0000A1690000}"/>
    <cellStyle name="_Hydro_Project Monitoring Paradise Solar revised_October 2010_November 2010 Termosol CWIP Curves NEER Final 2" xfId="31034" xr:uid="{00000000-0005-0000-0000-0000A2690000}"/>
    <cellStyle name="_Hydro_Quebec_Cost_Analysis_Rev-07" xfId="31035" xr:uid="{00000000-0005-0000-0000-0000A3690000}"/>
    <cellStyle name="_Hydro_Quebec_Cost_Analysis_Rev-07 2" xfId="31036" xr:uid="{00000000-0005-0000-0000-0000A4690000}"/>
    <cellStyle name="_Hydro_Quebec_Cost_Analysis_Rev-07 3" xfId="31037" xr:uid="{00000000-0005-0000-0000-0000A5690000}"/>
    <cellStyle name="_Hydro_Quebec_Cost_Analysis_Rev-07 4" xfId="31038" xr:uid="{00000000-0005-0000-0000-0000A6690000}"/>
    <cellStyle name="_Hydro_Quebec_Cost_Analysis_Rev-07 5" xfId="31039" xr:uid="{00000000-0005-0000-0000-0000A7690000}"/>
    <cellStyle name="_Hydro_September 2010 CWIP curves_NextEra" xfId="31040" xr:uid="{00000000-0005-0000-0000-0000A8690000}"/>
    <cellStyle name="_Hydro_September 2010 CWIP curves_NextEra 2" xfId="31041" xr:uid="{00000000-0005-0000-0000-0000A9690000}"/>
    <cellStyle name="_Hydro_September 2010 CWIP curves_NextEra_November 2010 Termosol CWIP Curves NEER Final" xfId="31042" xr:uid="{00000000-0005-0000-0000-0000AA690000}"/>
    <cellStyle name="_Hydro_September 2010 CWIP curves_NextEra_November 2010 Termosol CWIP Curves NEER Final 2" xfId="31043" xr:uid="{00000000-0005-0000-0000-0000AB690000}"/>
    <cellStyle name="_Hydro_Summerhaven CWIP curve Oct_2010" xfId="31044" xr:uid="{00000000-0005-0000-0000-0000AC690000}"/>
    <cellStyle name="_Hydro_Summerhaven CWIP curve Oct_2010 2" xfId="31045" xr:uid="{00000000-0005-0000-0000-0000AD690000}"/>
    <cellStyle name="_Hydro_Summerhaven CWIP curve Oct_2010_November 2010 Termosol CWIP Curves NEER Final" xfId="31046" xr:uid="{00000000-0005-0000-0000-0000AE690000}"/>
    <cellStyle name="_Hydro_Summerhaven CWIP curve Oct_2010_November 2010 Termosol CWIP Curves NEER Final 2" xfId="31047" xr:uid="{00000000-0005-0000-0000-0000AF690000}"/>
    <cellStyle name="_Hydro_ToD" xfId="31048" xr:uid="{00000000-0005-0000-0000-0000B0690000}"/>
    <cellStyle name="_Hydro_ToD 2" xfId="31049" xr:uid="{00000000-0005-0000-0000-0000B1690000}"/>
    <cellStyle name="_Hydro_ToD 3" xfId="31050" xr:uid="{00000000-0005-0000-0000-0000B2690000}"/>
    <cellStyle name="_Hydro_tx financing revs" xfId="31051" xr:uid="{00000000-0005-0000-0000-0000B3690000}"/>
    <cellStyle name="_Hydro-Quebec v.13 (06_11_04)" xfId="31052" xr:uid="{00000000-0005-0000-0000-0000B4690000}"/>
    <cellStyle name="_Hydro-Quebec v.13 (06_11_04) 2" xfId="31053" xr:uid="{00000000-0005-0000-0000-0000B5690000}"/>
    <cellStyle name="_Hydro-Quebec v.13 (06_11_04) 2 2" xfId="31054" xr:uid="{00000000-0005-0000-0000-0000B6690000}"/>
    <cellStyle name="_Hydro-Quebec v.13 (06_11_04) 3" xfId="31055" xr:uid="{00000000-0005-0000-0000-0000B7690000}"/>
    <cellStyle name="_Hydro-Quebec v.13 (06_11_04) 3 2" xfId="31056" xr:uid="{00000000-0005-0000-0000-0000B8690000}"/>
    <cellStyle name="_Hydro-Quebec v.13 (06_11_04) 4" xfId="31057" xr:uid="{00000000-0005-0000-0000-0000B9690000}"/>
    <cellStyle name="_Hydro-Quebec v.13 (06_11_04) 4 2" xfId="31058" xr:uid="{00000000-0005-0000-0000-0000BA690000}"/>
    <cellStyle name="_Hydro-Quebec v.13 (06_11_04) 5" xfId="31059" xr:uid="{00000000-0005-0000-0000-0000BB690000}"/>
    <cellStyle name="_Hydro-Quebec v.13 (06_11_04) 5 2" xfId="31060" xr:uid="{00000000-0005-0000-0000-0000BC690000}"/>
    <cellStyle name="_Hydro-Quebec v.13 (06_11_04) 6" xfId="31061" xr:uid="{00000000-0005-0000-0000-0000BD690000}"/>
    <cellStyle name="_Hydro-Quebec v.13 (06_11_04)_Inputs" xfId="31062" xr:uid="{00000000-0005-0000-0000-0000BE690000}"/>
    <cellStyle name="_Hydro-Quebec v.13 (06_11_04)_Inputs 2" xfId="31063" xr:uid="{00000000-0005-0000-0000-0000BF690000}"/>
    <cellStyle name="_Iceland_3.0f_BID275" xfId="31064" xr:uid="{00000000-0005-0000-0000-0000C0690000}"/>
    <cellStyle name="_Iceland_3.0f_BID275 2" xfId="31065" xr:uid="{00000000-0005-0000-0000-0000C1690000}"/>
    <cellStyle name="_Iceland_3.0f_BID275 2 2" xfId="31066" xr:uid="{00000000-0005-0000-0000-0000C2690000}"/>
    <cellStyle name="_Iceland_3.0f_BID275 3" xfId="31067" xr:uid="{00000000-0005-0000-0000-0000C3690000}"/>
    <cellStyle name="_Iceland_3.0f_BID275 3 2" xfId="31068" xr:uid="{00000000-0005-0000-0000-0000C4690000}"/>
    <cellStyle name="_Iceland_3.0f_BID275 4" xfId="31069" xr:uid="{00000000-0005-0000-0000-0000C5690000}"/>
    <cellStyle name="_Iceland_3.0f_BID275 4 2" xfId="31070" xr:uid="{00000000-0005-0000-0000-0000C6690000}"/>
    <cellStyle name="_Iceland_3.0f_BID275 4 3" xfId="31071" xr:uid="{00000000-0005-0000-0000-0000C7690000}"/>
    <cellStyle name="_Iceland_3.0f_BID275 5" xfId="31072" xr:uid="{00000000-0005-0000-0000-0000C8690000}"/>
    <cellStyle name="_Iceland_3.0f_BID275 5 2" xfId="31073" xr:uid="{00000000-0005-0000-0000-0000C9690000}"/>
    <cellStyle name="_Iceland_3.0f_BID275 6" xfId="31074" xr:uid="{00000000-0005-0000-0000-0000CA690000}"/>
    <cellStyle name="_Iceland_3.0f_BID275_AEP_PV_20100112" xfId="31075" xr:uid="{00000000-0005-0000-0000-0000CB690000}"/>
    <cellStyle name="_Iceland_3.0f_BID275_August 2010 CWIP curves_NextEra" xfId="31076" xr:uid="{00000000-0005-0000-0000-0000CC690000}"/>
    <cellStyle name="_Iceland_3.0f_BID275_August 2010 CWIP curves_NextEra 2" xfId="31077" xr:uid="{00000000-0005-0000-0000-0000CD690000}"/>
    <cellStyle name="_Iceland_3.0f_BID275_August 2010 CWIP curves_NextEra_November 2010 Termosol CWIP Curves NEER Final" xfId="31078" xr:uid="{00000000-0005-0000-0000-0000CE690000}"/>
    <cellStyle name="_Iceland_3.0f_BID275_August 2010 CWIP curves_NextEra_November 2010 Termosol CWIP Curves NEER Final 2" xfId="31079" xr:uid="{00000000-0005-0000-0000-0000CF690000}"/>
    <cellStyle name="_Iceland_3.0f_BID275_BASIS ADJ" xfId="31080" xr:uid="{00000000-0005-0000-0000-0000D0690000}"/>
    <cellStyle name="_Iceland_3.0f_BID275_BM Adjustments" xfId="31081" xr:uid="{00000000-0005-0000-0000-0000D1690000}"/>
    <cellStyle name="_Iceland_3.0f_BID275_Budget Support 2012-09 2013-15 Benefit Programs v5 with NEER Barg Update" xfId="31082" xr:uid="{00000000-0005-0000-0000-0000D2690000}"/>
    <cellStyle name="_Iceland_3.0f_BID275_Capacity_Factor_Monthly_Forecast_Through_2024 " xfId="31083" xr:uid="{00000000-0005-0000-0000-0000D3690000}"/>
    <cellStyle name="_Iceland_3.0f_BID275_Capital Prov 1Q10" xfId="31084" xr:uid="{00000000-0005-0000-0000-0000D4690000}"/>
    <cellStyle name="_Iceland_3.0f_BID275_Capital Prov 1Q10 2" xfId="31085" xr:uid="{00000000-0005-0000-0000-0000D5690000}"/>
    <cellStyle name="_Iceland_3.0f_BID275_Capital Prov 1Q10_March_LTD_Premium" xfId="31086" xr:uid="{00000000-0005-0000-0000-0000D6690000}"/>
    <cellStyle name="_Iceland_3.0f_BID275_Capital Prov 1Q10_Nov Self Admin LTD Income Premium - CIGNA" xfId="31087" xr:uid="{00000000-0005-0000-0000-0000D7690000}"/>
    <cellStyle name="_Iceland_3.0f_BID275_Capital Prov 1Q10_Summary Unrounded" xfId="31088" xr:uid="{00000000-0005-0000-0000-0000D8690000}"/>
    <cellStyle name="_Iceland_3.0f_BID275_Consolidated Summary Living ProForma_2011_DRAFT" xfId="31089" xr:uid="{00000000-0005-0000-0000-0000D9690000}"/>
    <cellStyle name="_Iceland_3.0f_BID275_Consolidated Summary Living ProForma_2011_Paste Special" xfId="31090" xr:uid="{00000000-0005-0000-0000-0000DA690000}"/>
    <cellStyle name="_Iceland_3.0f_BID275_Copy of South TX GenTie  0.8x Sale12-31-09 COD BASE CASEvBOD" xfId="31091" xr:uid="{00000000-0005-0000-0000-0000DB690000}"/>
    <cellStyle name="_Iceland_3.0f_BID275_Copy of Wilton Expansion_Opcom_XLE_49.5MW_2-23-08_(Stimulus)" xfId="31092" xr:uid="{00000000-0005-0000-0000-0000DC690000}"/>
    <cellStyle name="_Iceland_3.0f_BID275_CWIP Termosol 1" xfId="31093" xr:uid="{00000000-0005-0000-0000-0000DD690000}"/>
    <cellStyle name="_Iceland_3.0f_BID275_CWIP Termosol 1 2" xfId="31094" xr:uid="{00000000-0005-0000-0000-0000DE690000}"/>
    <cellStyle name="_Iceland_3.0f_BID275_CWIP Termosol 2" xfId="31095" xr:uid="{00000000-0005-0000-0000-0000DF690000}"/>
    <cellStyle name="_Iceland_3.0f_BID275_CWIP Termosol 2 2" xfId="31096" xr:uid="{00000000-0005-0000-0000-0000E0690000}"/>
    <cellStyle name="_Iceland_3.0f_BID275_Day County" xfId="31097" xr:uid="{00000000-0005-0000-0000-0000E1690000}"/>
    <cellStyle name="_Iceland_3.0f_BID275_Distribution Date Calc" xfId="31098" xr:uid="{00000000-0005-0000-0000-0000E2690000}"/>
    <cellStyle name="_Iceland_3.0f_BID275_FAS 106 subsidy 2010" xfId="31099" xr:uid="{00000000-0005-0000-0000-0000E3690000}"/>
    <cellStyle name="_Iceland_3.0f_BID275_FAS 106 subsidy 2010 2" xfId="31100" xr:uid="{00000000-0005-0000-0000-0000E4690000}"/>
    <cellStyle name="_Iceland_3.0f_BID275_FAS 106 subsidy 2010_March_LTD_Premium" xfId="31101" xr:uid="{00000000-0005-0000-0000-0000E5690000}"/>
    <cellStyle name="_Iceland_3.0f_BID275_FAS 106 subsidy 2010_Nov Self Admin LTD Income Premium - CIGNA" xfId="31102" xr:uid="{00000000-0005-0000-0000-0000E6690000}"/>
    <cellStyle name="_Iceland_3.0f_BID275_FAS 106 subsidy 2010_Summary Unrounded" xfId="31103" xr:uid="{00000000-0005-0000-0000-0000E7690000}"/>
    <cellStyle name="_Iceland_3.0f_BID275_Fees" xfId="31104" xr:uid="{00000000-0005-0000-0000-0000E8690000}"/>
    <cellStyle name="_Iceland_3.0f_BID275_FinSum" xfId="31105" xr:uid="{00000000-0005-0000-0000-0000E9690000}"/>
    <cellStyle name="_Iceland_3.0f_BID275_FinSum 2" xfId="31106" xr:uid="{00000000-0005-0000-0000-0000EA690000}"/>
    <cellStyle name="_Iceland_3.0f_BID275_FinSum 2 2" xfId="31107" xr:uid="{00000000-0005-0000-0000-0000EB690000}"/>
    <cellStyle name="_Iceland_3.0f_BID275_FinSum 3" xfId="31108" xr:uid="{00000000-0005-0000-0000-0000EC690000}"/>
    <cellStyle name="_Iceland_3.0f_BID275_FinSum 4" xfId="31109" xr:uid="{00000000-0005-0000-0000-0000ED690000}"/>
    <cellStyle name="_Iceland_3.0f_BID275_FinSum 4 2" xfId="31110" xr:uid="{00000000-0005-0000-0000-0000EE690000}"/>
    <cellStyle name="_Iceland_3.0f_BID275_FinSum 4 3" xfId="31111" xr:uid="{00000000-0005-0000-0000-0000EF690000}"/>
    <cellStyle name="_Iceland_3.0f_BID275_FinSum_Genesis_Bridge_Tab" xfId="31112" xr:uid="{00000000-0005-0000-0000-0000F0690000}"/>
    <cellStyle name="_Iceland_3.0f_BID275_FinSum_ToD" xfId="31113" xr:uid="{00000000-0005-0000-0000-0000F1690000}"/>
    <cellStyle name="_Iceland_3.0f_BID275_FinSum_ToD 2" xfId="31114" xr:uid="{00000000-0005-0000-0000-0000F2690000}"/>
    <cellStyle name="_Iceland_3.0f_BID275_FinSum_ToD 3" xfId="31115" xr:uid="{00000000-0005-0000-0000-0000F3690000}"/>
    <cellStyle name="_Iceland_3.0f_BID275_Genesis PGE 250MW_20081119A" xfId="31116" xr:uid="{00000000-0005-0000-0000-0000F4690000}"/>
    <cellStyle name="_Iceland_3.0f_BID275_Genesis_Bridge_Tab" xfId="31117" xr:uid="{00000000-0005-0000-0000-0000F5690000}"/>
    <cellStyle name="_Iceland_3.0f_BID275_HWBA UM NPV  IRR Analysis finance at cost share may 2011" xfId="31118" xr:uid="{00000000-0005-0000-0000-0000F6690000}"/>
    <cellStyle name="_Iceland_3.0f_BID275_Inputs" xfId="31119" xr:uid="{00000000-0005-0000-0000-0000F7690000}"/>
    <cellStyle name="_Iceland_3.0f_BID275_Inputs 2" xfId="31120" xr:uid="{00000000-0005-0000-0000-0000F8690000}"/>
    <cellStyle name="_Iceland_3.0f_BID275_Locked in Gross Margin" xfId="31121" xr:uid="{00000000-0005-0000-0000-0000F9690000}"/>
    <cellStyle name="_Iceland_3.0f_BID275_LPF 2011 Update - Contracted Thermal Assets - rev 09 27 2011" xfId="31122" xr:uid="{00000000-0005-0000-0000-0000FA690000}"/>
    <cellStyle name="_Iceland_3.0f_BID275_LPF 2011 Update - Contracted Thermal Assets - rev 09 27 2011 (2)" xfId="31123" xr:uid="{00000000-0005-0000-0000-0000FB690000}"/>
    <cellStyle name="_Iceland_3.0f_BID275_LPF 2011 Update - Merchant Thermal Assets - rev 09 27 2011 (2)" xfId="31124" xr:uid="{00000000-0005-0000-0000-0000FC690000}"/>
    <cellStyle name="_Iceland_3.0f_BID275_LTD-FAS 112 Summary" xfId="31125" xr:uid="{00000000-0005-0000-0000-0000FD690000}"/>
    <cellStyle name="_Iceland_3.0f_BID275_November 2010 CWIP Curves Genesis Final" xfId="31126" xr:uid="{00000000-0005-0000-0000-0000FE690000}"/>
    <cellStyle name="_Iceland_3.0f_BID275_November 2010 CWIP Curves Genesis Final 2" xfId="31127" xr:uid="{00000000-0005-0000-0000-0000FF690000}"/>
    <cellStyle name="_Iceland_3.0f_BID275_November 2010 CWIP Curves NEER Final" xfId="31128" xr:uid="{00000000-0005-0000-0000-0000006A0000}"/>
    <cellStyle name="_Iceland_3.0f_BID275_November 2010 CWIP Curves NEER Final 2" xfId="31129" xr:uid="{00000000-0005-0000-0000-0000016A0000}"/>
    <cellStyle name="_Iceland_3.0f_BID275_November 2010 Termosol CWIP Curves NEER Final" xfId="31130" xr:uid="{00000000-0005-0000-0000-0000026A0000}"/>
    <cellStyle name="_Iceland_3.0f_BID275_November 2010 Termosol CWIP Curves NEER Final 2" xfId="31131" xr:uid="{00000000-0005-0000-0000-0000036A0000}"/>
    <cellStyle name="_Iceland_3.0f_BID275_Paradise_PV_20100212" xfId="31132" xr:uid="{00000000-0005-0000-0000-0000046A0000}"/>
    <cellStyle name="_Iceland_3.0f_BID275_Pro Forma - Alamosa 100MW - rev 03.13.09" xfId="31133" xr:uid="{00000000-0005-0000-0000-0000056A0000}"/>
    <cellStyle name="_Iceland_3.0f_BID275_Pro Forma - Alamosa 100MW - rev 03.13.09 2" xfId="31134" xr:uid="{00000000-0005-0000-0000-0000066A0000}"/>
    <cellStyle name="_Iceland_3.0f_BID275_Pro Forma - Alamosa 100MW - rev 03.13.09 2 2" xfId="31135" xr:uid="{00000000-0005-0000-0000-0000076A0000}"/>
    <cellStyle name="_Iceland_3.0f_BID275_Pro Forma - Alamosa 100MW - rev 03.13.09 3" xfId="31136" xr:uid="{00000000-0005-0000-0000-0000086A0000}"/>
    <cellStyle name="_Iceland_3.0f_BID275_Pro Forma - Alamosa 100MW - rev 03.13.09 4" xfId="31137" xr:uid="{00000000-0005-0000-0000-0000096A0000}"/>
    <cellStyle name="_Iceland_3.0f_BID275_Pro Forma - Alamosa 100MW - rev 03.13.09 4 2" xfId="31138" xr:uid="{00000000-0005-0000-0000-00000A6A0000}"/>
    <cellStyle name="_Iceland_3.0f_BID275_Pro Forma - Alamosa 100MW - rev 03.13.09 4 3" xfId="31139" xr:uid="{00000000-0005-0000-0000-00000B6A0000}"/>
    <cellStyle name="_Iceland_3.0f_BID275_Pro Forma - Alamosa 100MW - rev 03.13.09_Genesis_Bridge_Tab" xfId="31140" xr:uid="{00000000-0005-0000-0000-00000C6A0000}"/>
    <cellStyle name="_Iceland_3.0f_BID275_Pro Forma - Alamosa 100MW - rev 03.13.09_ToD" xfId="31141" xr:uid="{00000000-0005-0000-0000-00000D6A0000}"/>
    <cellStyle name="_Iceland_3.0f_BID275_Pro Forma - Alamosa 100MW - rev 03.13.09_ToD 2" xfId="31142" xr:uid="{00000000-0005-0000-0000-00000E6A0000}"/>
    <cellStyle name="_Iceland_3.0f_BID275_Pro Forma - Alamosa 100MW - rev 03.13.09_ToD 3" xfId="31143" xr:uid="{00000000-0005-0000-0000-00000F6A0000}"/>
    <cellStyle name="_Iceland_3.0f_BID275_Project Finance Wilton Expansion" xfId="31144" xr:uid="{00000000-0005-0000-0000-0000106A0000}"/>
    <cellStyle name="_Iceland_3.0f_BID275_Project Monitoring Paradise Solar revised_October 2010" xfId="31145" xr:uid="{00000000-0005-0000-0000-0000116A0000}"/>
    <cellStyle name="_Iceland_3.0f_BID275_Project Monitoring Paradise Solar revised_October 2010 2" xfId="31146" xr:uid="{00000000-0005-0000-0000-0000126A0000}"/>
    <cellStyle name="_Iceland_3.0f_BID275_Project Monitoring Paradise Solar revised_October 2010_November 2010 Termosol CWIP Curves NEER Final" xfId="31147" xr:uid="{00000000-0005-0000-0000-0000136A0000}"/>
    <cellStyle name="_Iceland_3.0f_BID275_Project Monitoring Paradise Solar revised_October 2010_November 2010 Termosol CWIP Curves NEER Final 2" xfId="31148" xr:uid="{00000000-0005-0000-0000-0000146A0000}"/>
    <cellStyle name="_Iceland_3.0f_BID275_Scen" xfId="31149" xr:uid="{00000000-0005-0000-0000-0000156A0000}"/>
    <cellStyle name="_Iceland_3.0f_BID275_Scen 2" xfId="31150" xr:uid="{00000000-0005-0000-0000-0000166A0000}"/>
    <cellStyle name="_Iceland_3.0f_BID275_Scen 2 2" xfId="31151" xr:uid="{00000000-0005-0000-0000-0000176A0000}"/>
    <cellStyle name="_Iceland_3.0f_BID275_Scen 3" xfId="31152" xr:uid="{00000000-0005-0000-0000-0000186A0000}"/>
    <cellStyle name="_Iceland_3.0f_BID275_Scen 4" xfId="31153" xr:uid="{00000000-0005-0000-0000-0000196A0000}"/>
    <cellStyle name="_Iceland_3.0f_BID275_Scen 4 2" xfId="31154" xr:uid="{00000000-0005-0000-0000-00001A6A0000}"/>
    <cellStyle name="_Iceland_3.0f_BID275_Scen 4 3" xfId="31155" xr:uid="{00000000-0005-0000-0000-00001B6A0000}"/>
    <cellStyle name="_Iceland_3.0f_BID275_Scen_Genesis_Bridge_Tab" xfId="31156" xr:uid="{00000000-0005-0000-0000-00001C6A0000}"/>
    <cellStyle name="_Iceland_3.0f_BID275_Scen_ToD" xfId="31157" xr:uid="{00000000-0005-0000-0000-00001D6A0000}"/>
    <cellStyle name="_Iceland_3.0f_BID275_Scen_ToD 2" xfId="31158" xr:uid="{00000000-0005-0000-0000-00001E6A0000}"/>
    <cellStyle name="_Iceland_3.0f_BID275_Scen_ToD 3" xfId="31159" xr:uid="{00000000-0005-0000-0000-00001F6A0000}"/>
    <cellStyle name="_Iceland_3.0f_BID275_September 2010 CWIP curves_NextEra" xfId="31160" xr:uid="{00000000-0005-0000-0000-0000206A0000}"/>
    <cellStyle name="_Iceland_3.0f_BID275_September 2010 CWIP curves_NextEra 2" xfId="31161" xr:uid="{00000000-0005-0000-0000-0000216A0000}"/>
    <cellStyle name="_Iceland_3.0f_BID275_September 2010 CWIP curves_NextEra_November 2010 Termosol CWIP Curves NEER Final" xfId="31162" xr:uid="{00000000-0005-0000-0000-0000226A0000}"/>
    <cellStyle name="_Iceland_3.0f_BID275_September 2010 CWIP curves_NextEra_November 2010 Termosol CWIP Curves NEER Final 2" xfId="31163" xr:uid="{00000000-0005-0000-0000-0000236A0000}"/>
    <cellStyle name="_Iceland_3.0f_BID275_Solar - TOD Calculation Model - rev 04.16.09" xfId="31164" xr:uid="{00000000-0005-0000-0000-0000246A0000}"/>
    <cellStyle name="_Iceland_3.0f_BID275_Solar - TOD Calculation Model - rev 04.16.09 2" xfId="31165" xr:uid="{00000000-0005-0000-0000-0000256A0000}"/>
    <cellStyle name="_Iceland_3.0f_BID275_Solar - TOD Calculation Model - rev 04.16.09 2 2" xfId="31166" xr:uid="{00000000-0005-0000-0000-0000266A0000}"/>
    <cellStyle name="_Iceland_3.0f_BID275_Solar - TOD Calculation Model - rev 04.16.09 3" xfId="31167" xr:uid="{00000000-0005-0000-0000-0000276A0000}"/>
    <cellStyle name="_Iceland_3.0f_BID275_Solar - TOD Calculation Model - rev 04.16.09 4" xfId="31168" xr:uid="{00000000-0005-0000-0000-0000286A0000}"/>
    <cellStyle name="_Iceland_3.0f_BID275_Solar - TOD Calculation Model - rev 04.16.09 4 2" xfId="31169" xr:uid="{00000000-0005-0000-0000-0000296A0000}"/>
    <cellStyle name="_Iceland_3.0f_BID275_Solar - TOD Calculation Model - rev 04.16.09 4 3" xfId="31170" xr:uid="{00000000-0005-0000-0000-00002A6A0000}"/>
    <cellStyle name="_Iceland_3.0f_BID275_Solar - TOD Calculation Model - rev 04.16.09_Genesis_Bridge_Tab" xfId="31171" xr:uid="{00000000-0005-0000-0000-00002B6A0000}"/>
    <cellStyle name="_Iceland_3.0f_BID275_Solar - TOD Calculation Model - rev 04.16.09_ToD" xfId="31172" xr:uid="{00000000-0005-0000-0000-00002C6A0000}"/>
    <cellStyle name="_Iceland_3.0f_BID275_Solar - TOD Calculation Model - rev 04.16.09_ToD 2" xfId="31173" xr:uid="{00000000-0005-0000-0000-00002D6A0000}"/>
    <cellStyle name="_Iceland_3.0f_BID275_Solar - TOD Calculation Model - rev 04.16.09_ToD 3" xfId="31174" xr:uid="{00000000-0005-0000-0000-00002E6A0000}"/>
    <cellStyle name="_Iceland_3.0f_BID275_Solar_Model_ab" xfId="31175" xr:uid="{00000000-0005-0000-0000-00002F6A0000}"/>
    <cellStyle name="_Iceland_3.0f_BID275_Solar_Model_ab 2" xfId="31176" xr:uid="{00000000-0005-0000-0000-0000306A0000}"/>
    <cellStyle name="_Iceland_3.0f_BID275_Solar_Model_ab 2 2" xfId="31177" xr:uid="{00000000-0005-0000-0000-0000316A0000}"/>
    <cellStyle name="_Iceland_3.0f_BID275_Solar_Model_ab 3" xfId="31178" xr:uid="{00000000-0005-0000-0000-0000326A0000}"/>
    <cellStyle name="_Iceland_3.0f_BID275_Solar_Model_ab 4" xfId="31179" xr:uid="{00000000-0005-0000-0000-0000336A0000}"/>
    <cellStyle name="_Iceland_3.0f_BID275_Solar_Model_ab 4 2" xfId="31180" xr:uid="{00000000-0005-0000-0000-0000346A0000}"/>
    <cellStyle name="_Iceland_3.0f_BID275_Solar_Model_ab 4 3" xfId="31181" xr:uid="{00000000-0005-0000-0000-0000356A0000}"/>
    <cellStyle name="_Iceland_3.0f_BID275_Solar_Model_ab_Genesis_Bridge_Tab" xfId="31182" xr:uid="{00000000-0005-0000-0000-0000366A0000}"/>
    <cellStyle name="_Iceland_3.0f_BID275_Solar_Model_ab_ToD" xfId="31183" xr:uid="{00000000-0005-0000-0000-0000376A0000}"/>
    <cellStyle name="_Iceland_3.0f_BID275_Solar_Model_ab_ToD 2" xfId="31184" xr:uid="{00000000-0005-0000-0000-0000386A0000}"/>
    <cellStyle name="_Iceland_3.0f_BID275_Solar_Model_ab_ToD 3" xfId="31185" xr:uid="{00000000-0005-0000-0000-0000396A0000}"/>
    <cellStyle name="_Iceland_3.0f_BID275_Summerhaven CWIP curve Oct_2010" xfId="31186" xr:uid="{00000000-0005-0000-0000-00003A6A0000}"/>
    <cellStyle name="_Iceland_3.0f_BID275_Summerhaven CWIP curve Oct_2010 2" xfId="31187" xr:uid="{00000000-0005-0000-0000-00003B6A0000}"/>
    <cellStyle name="_Iceland_3.0f_BID275_Summerhaven CWIP curve Oct_2010_November 2010 Termosol CWIP Curves NEER Final" xfId="31188" xr:uid="{00000000-0005-0000-0000-00003C6A0000}"/>
    <cellStyle name="_Iceland_3.0f_BID275_Summerhaven CWIP curve Oct_2010_November 2010 Termosol CWIP Curves NEER Final 2" xfId="31189" xr:uid="{00000000-0005-0000-0000-00003D6A0000}"/>
    <cellStyle name="_Iceland_3.0f_BID275_Tax" xfId="31190" xr:uid="{00000000-0005-0000-0000-00003E6A0000}"/>
    <cellStyle name="_Iceland_3.0f_BID275_ToD" xfId="31191" xr:uid="{00000000-0005-0000-0000-00003F6A0000}"/>
    <cellStyle name="_Iceland_3.0f_BID275_ToD 2" xfId="31192" xr:uid="{00000000-0005-0000-0000-0000406A0000}"/>
    <cellStyle name="_Iceland_3.0f_BID275_ToD 3" xfId="31193" xr:uid="{00000000-0005-0000-0000-0000416A0000}"/>
    <cellStyle name="_Iceland_3.0f_BID275_tx financing revs" xfId="31194" xr:uid="{00000000-0005-0000-0000-0000426A0000}"/>
    <cellStyle name="_Iceland_3.0f_BID275_WACC_Calc_Sheet" xfId="31195" xr:uid="{00000000-0005-0000-0000-0000436A0000}"/>
    <cellStyle name="_Iceland_3.0f_BID275_WACC_Calc_Sheet 2" xfId="31196" xr:uid="{00000000-0005-0000-0000-0000446A0000}"/>
    <cellStyle name="_Iceland_3.0f_BID275_WACC_Calc_Sheet 2 2" xfId="31197" xr:uid="{00000000-0005-0000-0000-0000456A0000}"/>
    <cellStyle name="_Iceland_3.0f_BID275_WACC_Calc_Sheet 3" xfId="31198" xr:uid="{00000000-0005-0000-0000-0000466A0000}"/>
    <cellStyle name="_Iceland_3.0f_BID275_WACC_Calc_Sheet 4" xfId="31199" xr:uid="{00000000-0005-0000-0000-0000476A0000}"/>
    <cellStyle name="_Iceland_3.0f_BID275_WACC_Calc_Sheet 4 2" xfId="31200" xr:uid="{00000000-0005-0000-0000-0000486A0000}"/>
    <cellStyle name="_Iceland_3.0f_BID275_WACC_Calc_Sheet 4 3" xfId="31201" xr:uid="{00000000-0005-0000-0000-0000496A0000}"/>
    <cellStyle name="_Iceland_3.0f_BID275_WACC_Calc_Sheet_Genesis_Bridge_Tab" xfId="31202" xr:uid="{00000000-0005-0000-0000-00004A6A0000}"/>
    <cellStyle name="_Iceland_3.0f_BID275_WACC_Calc_Sheet_ToD" xfId="31203" xr:uid="{00000000-0005-0000-0000-00004B6A0000}"/>
    <cellStyle name="_Iceland_3.0f_BID275_WACC_Calc_Sheet_ToD 2" xfId="31204" xr:uid="{00000000-0005-0000-0000-00004C6A0000}"/>
    <cellStyle name="_Iceland_3.0f_BID275_WACC_Calc_Sheet_ToD 3" xfId="31205" xr:uid="{00000000-0005-0000-0000-00004D6A0000}"/>
    <cellStyle name="_Iceland_3.0f_BID275_Word_Outputs_2009_09_12" xfId="31206" xr:uid="{00000000-0005-0000-0000-00004E6A0000}"/>
    <cellStyle name="_IM Financials1" xfId="31207" xr:uid="{00000000-0005-0000-0000-00004F6A0000}"/>
    <cellStyle name="_IM Financials1 2" xfId="31208" xr:uid="{00000000-0005-0000-0000-0000506A0000}"/>
    <cellStyle name="_IM Financials1 3" xfId="31209" xr:uid="{00000000-0005-0000-0000-0000516A0000}"/>
    <cellStyle name="_IM Financials1 4" xfId="31210" xr:uid="{00000000-0005-0000-0000-0000526A0000}"/>
    <cellStyle name="_IM Financials1 5" xfId="31211" xr:uid="{00000000-0005-0000-0000-0000536A0000}"/>
    <cellStyle name="_Indicative Cherokee Purchase Accounting" xfId="31212" xr:uid="{00000000-0005-0000-0000-0000546A0000}"/>
    <cellStyle name="_Indicative Cherokee Purchase Accounting 2" xfId="31213" xr:uid="{00000000-0005-0000-0000-0000556A0000}"/>
    <cellStyle name="_Indicative Cherokee Purchase Accounting 2 2" xfId="31214" xr:uid="{00000000-0005-0000-0000-0000566A0000}"/>
    <cellStyle name="_Indicative Cherokee Purchase Accounting 3" xfId="31215" xr:uid="{00000000-0005-0000-0000-0000576A0000}"/>
    <cellStyle name="_Indicative Cherokee Purchase Accounting 3 2" xfId="31216" xr:uid="{00000000-0005-0000-0000-0000586A0000}"/>
    <cellStyle name="_Indicative Cherokee Purchase Accounting 4" xfId="31217" xr:uid="{00000000-0005-0000-0000-0000596A0000}"/>
    <cellStyle name="_Indicative Cherokee Purchase Accounting 4 2" xfId="31218" xr:uid="{00000000-0005-0000-0000-00005A6A0000}"/>
    <cellStyle name="_Indicative Cherokee Purchase Accounting 4 3" xfId="31219" xr:uid="{00000000-0005-0000-0000-00005B6A0000}"/>
    <cellStyle name="_Indicative Cherokee Purchase Accounting 5" xfId="31220" xr:uid="{00000000-0005-0000-0000-00005C6A0000}"/>
    <cellStyle name="_Indicative Cherokee Purchase Accounting 5 2" xfId="31221" xr:uid="{00000000-0005-0000-0000-00005D6A0000}"/>
    <cellStyle name="_Indicative Cherokee Purchase Accounting 6" xfId="31222" xr:uid="{00000000-0005-0000-0000-00005E6A0000}"/>
    <cellStyle name="_Indicative Cherokee Purchase Accounting_Consolidated Summary Living ProForma_2011_DRAFT" xfId="31223" xr:uid="{00000000-0005-0000-0000-00005F6A0000}"/>
    <cellStyle name="_Indicative Cherokee Purchase Accounting_Consolidated Summary Living ProForma_2011_Paste Special" xfId="31224" xr:uid="{00000000-0005-0000-0000-0000606A0000}"/>
    <cellStyle name="_Indicative Cherokee Purchase Accounting_Genesis_Bridge_Tab" xfId="31225" xr:uid="{00000000-0005-0000-0000-0000616A0000}"/>
    <cellStyle name="_Indicative Cherokee Purchase Accounting_HWBA UM NPV  IRR Analysis finance at cost share may 2011" xfId="31226" xr:uid="{00000000-0005-0000-0000-0000626A0000}"/>
    <cellStyle name="_Indicative Cherokee Purchase Accounting_Inputs" xfId="31227" xr:uid="{00000000-0005-0000-0000-0000636A0000}"/>
    <cellStyle name="_Indicative Cherokee Purchase Accounting_Inputs 2" xfId="31228" xr:uid="{00000000-0005-0000-0000-0000646A0000}"/>
    <cellStyle name="_Indicative Cherokee Purchase Accounting_ToD" xfId="31229" xr:uid="{00000000-0005-0000-0000-0000656A0000}"/>
    <cellStyle name="_Indicative Cherokee Purchase Accounting_ToD 2" xfId="31230" xr:uid="{00000000-0005-0000-0000-0000666A0000}"/>
    <cellStyle name="_Indicative Cherokee Purchase Accounting_ToD 3" xfId="31231" xr:uid="{00000000-0005-0000-0000-0000676A0000}"/>
    <cellStyle name="_Infigen EFOR Monthly Summary" xfId="31232" xr:uid="{00000000-0005-0000-0000-0000686A0000}"/>
    <cellStyle name="_input" xfId="387" xr:uid="{00000000-0005-0000-0000-0000696A0000}"/>
    <cellStyle name="_input 2" xfId="388" xr:uid="{00000000-0005-0000-0000-00006A6A0000}"/>
    <cellStyle name="_input 2 2" xfId="389" xr:uid="{00000000-0005-0000-0000-00006B6A0000}"/>
    <cellStyle name="_input 3" xfId="390" xr:uid="{00000000-0005-0000-0000-00006C6A0000}"/>
    <cellStyle name="_input 4" xfId="391" xr:uid="{00000000-0005-0000-0000-00006D6A0000}"/>
    <cellStyle name="_Input 5" xfId="31233" xr:uid="{00000000-0005-0000-0000-00006E6A0000}"/>
    <cellStyle name="_Input_1" xfId="31234" xr:uid="{00000000-0005-0000-0000-00006F6A0000}"/>
    <cellStyle name="_Input_1 2" xfId="31235" xr:uid="{00000000-0005-0000-0000-0000706A0000}"/>
    <cellStyle name="_Input_1 3" xfId="31236" xr:uid="{00000000-0005-0000-0000-0000716A0000}"/>
    <cellStyle name="_Input_1 4" xfId="31237" xr:uid="{00000000-0005-0000-0000-0000726A0000}"/>
    <cellStyle name="_Input_1 5" xfId="31238" xr:uid="{00000000-0005-0000-0000-0000736A0000}"/>
    <cellStyle name="_input_2008 FPL Group Tax Workpapers" xfId="31239" xr:uid="{00000000-0005-0000-0000-0000746A0000}"/>
    <cellStyle name="_input_2008 FPL Group Tax Workpapers_Budget Support 2012-09 2013-15 Benefit Programs v5 with NEER Barg Update" xfId="31240" xr:uid="{00000000-0005-0000-0000-0000756A0000}"/>
    <cellStyle name="_input_2008 FPL Group Tax Workpapers_LTD-FAS 112 Summary" xfId="31241" xr:uid="{00000000-0005-0000-0000-0000766A0000}"/>
    <cellStyle name="_input_BASIS ADJ" xfId="31242" xr:uid="{00000000-0005-0000-0000-0000776A0000}"/>
    <cellStyle name="_input_BM Adjustments" xfId="31243" xr:uid="{00000000-0005-0000-0000-0000786A0000}"/>
    <cellStyle name="_input_Callahan" xfId="31244" xr:uid="{00000000-0005-0000-0000-0000796A0000}"/>
    <cellStyle name="_input_Callahan " xfId="31245" xr:uid="{00000000-0005-0000-0000-00007A6A0000}"/>
    <cellStyle name="_input_Callahan _1" xfId="31246" xr:uid="{00000000-0005-0000-0000-00007B6A0000}"/>
    <cellStyle name="_input_Callahan 090813 GM 0 Report" xfId="31247" xr:uid="{00000000-0005-0000-0000-00007C6A0000}"/>
    <cellStyle name="_input_Callahan 091106 GM 0 Report" xfId="31248" xr:uid="{00000000-0005-0000-0000-00007D6A0000}"/>
    <cellStyle name="_input_CapRidge_WindBoost_Analysis_090709" xfId="31249" xr:uid="{00000000-0005-0000-0000-00007E6A0000}"/>
    <cellStyle name="_input_Cherokee 2010 - 2014 Budget Forecast" xfId="31250" xr:uid="{00000000-0005-0000-0000-00007F6A0000}"/>
    <cellStyle name="_input_Copy of Texas Wind Debt Amortization 11-08" xfId="31251" xr:uid="{00000000-0005-0000-0000-0000806A0000}"/>
    <cellStyle name="_input_Debt Service Coverage Ratio-TEXAS WIND Historical  Forecast" xfId="31252" xr:uid="{00000000-0005-0000-0000-0000816A0000}"/>
    <cellStyle name="_input_Depreciation Tables" xfId="31253" xr:uid="{00000000-0005-0000-0000-0000826A0000}"/>
    <cellStyle name="_input_Depreciation Tables 2" xfId="31254" xr:uid="{00000000-0005-0000-0000-0000836A0000}"/>
    <cellStyle name="_Input_F_CC_1x1_Expnsion Model" xfId="31255" xr:uid="{00000000-0005-0000-0000-0000846A0000}"/>
    <cellStyle name="_input_Fees" xfId="31256" xr:uid="{00000000-0005-0000-0000-0000856A0000}"/>
    <cellStyle name="_Input_Financials" xfId="31257" xr:uid="{00000000-0005-0000-0000-0000866A0000}"/>
    <cellStyle name="_Input_Financials 2" xfId="31258" xr:uid="{00000000-0005-0000-0000-0000876A0000}"/>
    <cellStyle name="_Input_Financials 3" xfId="31259" xr:uid="{00000000-0005-0000-0000-0000886A0000}"/>
    <cellStyle name="_Input_Financials 4" xfId="31260" xr:uid="{00000000-0005-0000-0000-0000896A0000}"/>
    <cellStyle name="_Input_Financials 5" xfId="31261" xr:uid="{00000000-0005-0000-0000-00008A6A0000}"/>
    <cellStyle name="_input_FPL Georgia Tax As of October 2010" xfId="31262" xr:uid="{00000000-0005-0000-0000-00008B6A0000}"/>
    <cellStyle name="_input_FPL Georgia Tax As of October 2010_Summary of 2010 Errors Resolutions with Responses" xfId="31263" xr:uid="{00000000-0005-0000-0000-00008C6A0000}"/>
    <cellStyle name="_Input_FPL Group Financials" xfId="31264" xr:uid="{00000000-0005-0000-0000-00008D6A0000}"/>
    <cellStyle name="_Input_FPL Group Financials 2" xfId="31265" xr:uid="{00000000-0005-0000-0000-00008E6A0000}"/>
    <cellStyle name="_Input_FPL Group Financials 3" xfId="31266" xr:uid="{00000000-0005-0000-0000-00008F6A0000}"/>
    <cellStyle name="_Input_FPL Group Financials 4" xfId="31267" xr:uid="{00000000-0005-0000-0000-0000906A0000}"/>
    <cellStyle name="_Input_FPL Group Financials 5" xfId="31268" xr:uid="{00000000-0005-0000-0000-0000916A0000}"/>
    <cellStyle name="_input_Group Prov M11 09" xfId="31269" xr:uid="{00000000-0005-0000-0000-0000926A0000}"/>
    <cellStyle name="_input_Group Prov M11 09 2" xfId="31270" xr:uid="{00000000-0005-0000-0000-0000936A0000}"/>
    <cellStyle name="_input_Group Prov M11 09_March_LTD_Premium" xfId="31271" xr:uid="{00000000-0005-0000-0000-0000946A0000}"/>
    <cellStyle name="_input_Group Prov M11 09_Nov Self Admin LTD Income Premium - CIGNA" xfId="31272" xr:uid="{00000000-0005-0000-0000-0000956A0000}"/>
    <cellStyle name="_input_Group Prov M11 09_Summary Unrounded" xfId="31273" xr:uid="{00000000-0005-0000-0000-0000966A0000}"/>
    <cellStyle name="_input_HH3 WindBoost Analysis (with PTC and REC)" xfId="31274" xr:uid="{00000000-0005-0000-0000-0000976A0000}"/>
    <cellStyle name="_input_Horse Hollow 1 090813 GM 0 Report" xfId="31275" xr:uid="{00000000-0005-0000-0000-0000986A0000}"/>
    <cellStyle name="_input_Horse Hollow 1 090911 GM 0 Report" xfId="31276" xr:uid="{00000000-0005-0000-0000-0000996A0000}"/>
    <cellStyle name="_input_Input" xfId="31277" xr:uid="{00000000-0005-0000-0000-00009A6A0000}"/>
    <cellStyle name="_input_Input 2" xfId="31278" xr:uid="{00000000-0005-0000-0000-00009B6A0000}"/>
    <cellStyle name="_input_Input 2 2" xfId="31279" xr:uid="{00000000-0005-0000-0000-00009C6A0000}"/>
    <cellStyle name="_input_Input 3" xfId="31280" xr:uid="{00000000-0005-0000-0000-00009D6A0000}"/>
    <cellStyle name="_input_Input 3 2" xfId="31281" xr:uid="{00000000-0005-0000-0000-00009E6A0000}"/>
    <cellStyle name="_input_Input 4" xfId="31282" xr:uid="{00000000-0005-0000-0000-00009F6A0000}"/>
    <cellStyle name="_input_Input 4 2" xfId="31283" xr:uid="{00000000-0005-0000-0000-0000A06A0000}"/>
    <cellStyle name="_input_Input 5" xfId="31284" xr:uid="{00000000-0005-0000-0000-0000A16A0000}"/>
    <cellStyle name="_input_Input 5 2" xfId="31285" xr:uid="{00000000-0005-0000-0000-0000A26A0000}"/>
    <cellStyle name="_input_Input 6" xfId="31286" xr:uid="{00000000-0005-0000-0000-0000A36A0000}"/>
    <cellStyle name="_input_Inputs" xfId="31287" xr:uid="{00000000-0005-0000-0000-0000A46A0000}"/>
    <cellStyle name="_input_Inputs 2" xfId="31288" xr:uid="{00000000-0005-0000-0000-0000A56A0000}"/>
    <cellStyle name="_input_Inputs_Inputs" xfId="31289" xr:uid="{00000000-0005-0000-0000-0000A66A0000}"/>
    <cellStyle name="_input_Inputs_Inputs 2" xfId="31290" xr:uid="{00000000-0005-0000-0000-0000A76A0000}"/>
    <cellStyle name="_input_Legacy Make Whole Payment Template 2-1-10" xfId="31291" xr:uid="{00000000-0005-0000-0000-0000A86A0000}"/>
    <cellStyle name="_input_Legacy Make Whole Payment Template 2-1-10 2" xfId="31292" xr:uid="{00000000-0005-0000-0000-0000A96A0000}"/>
    <cellStyle name="_input_Legacy Make Whole Payment Template 2-1-10 2 2" xfId="31293" xr:uid="{00000000-0005-0000-0000-0000AA6A0000}"/>
    <cellStyle name="_input_Legacy Make Whole Payment Template 2-1-10 3" xfId="31294" xr:uid="{00000000-0005-0000-0000-0000AB6A0000}"/>
    <cellStyle name="_input_Legacy Make Whole Payment Template 2-1-10 3 2" xfId="31295" xr:uid="{00000000-0005-0000-0000-0000AC6A0000}"/>
    <cellStyle name="_input_Legacy Make Whole Payment Template 2-1-10 4" xfId="31296" xr:uid="{00000000-0005-0000-0000-0000AD6A0000}"/>
    <cellStyle name="_input_Legacy Make Whole Payment Template 2-1-10 4 2" xfId="31297" xr:uid="{00000000-0005-0000-0000-0000AE6A0000}"/>
    <cellStyle name="_input_Legacy Make Whole Payment Template 2-1-10 5" xfId="31298" xr:uid="{00000000-0005-0000-0000-0000AF6A0000}"/>
    <cellStyle name="_input_Legacy Make Whole Payment Template 2-1-10 5 2" xfId="31299" xr:uid="{00000000-0005-0000-0000-0000B06A0000}"/>
    <cellStyle name="_input_Legacy Make Whole Payment Template 2-1-10 6" xfId="31300" xr:uid="{00000000-0005-0000-0000-0000B16A0000}"/>
    <cellStyle name="_input_Majestic II 2013 - 2042 Property Tax Forecast est" xfId="31301" xr:uid="{00000000-0005-0000-0000-0000B26A0000}"/>
    <cellStyle name="_input_March_LTD_Premium" xfId="31302" xr:uid="{00000000-0005-0000-0000-0000B36A0000}"/>
    <cellStyle name="_input_Merchant Trent" xfId="31303" xr:uid="{00000000-0005-0000-0000-0000B46A0000}"/>
    <cellStyle name="_input_Nov Self Admin LTD Income Premium - CIGNA" xfId="31304" xr:uid="{00000000-0005-0000-0000-0000B56A0000}"/>
    <cellStyle name="_Input_Somerset_9MW_20100510" xfId="31305" xr:uid="{00000000-0005-0000-0000-0000B66A0000}"/>
    <cellStyle name="_input_Summary Unrounded" xfId="31306" xr:uid="{00000000-0005-0000-0000-0000B76A0000}"/>
    <cellStyle name="_input_Tax" xfId="31307" xr:uid="{00000000-0005-0000-0000-0000B86A0000}"/>
    <cellStyle name="_Input_Tax Depreciation Model" xfId="31308" xr:uid="{00000000-0005-0000-0000-0000B96A0000}"/>
    <cellStyle name="_input_Wilton Expansion_Opcom_XLE_49.5MW_12-11-08" xfId="31309" xr:uid="{00000000-0005-0000-0000-0000BA6A0000}"/>
    <cellStyle name="_input_Wilton Expansion_Opcom_XLE_49.5MW_12-11-08 2" xfId="31310" xr:uid="{00000000-0005-0000-0000-0000BB6A0000}"/>
    <cellStyle name="_input_Wilton Expansion_Opcom_XLE_49.5MW_12-11-08 2 2" xfId="31311" xr:uid="{00000000-0005-0000-0000-0000BC6A0000}"/>
    <cellStyle name="_input_Wilton Expansion_Opcom_XLE_49.5MW_12-11-08 3" xfId="31312" xr:uid="{00000000-0005-0000-0000-0000BD6A0000}"/>
    <cellStyle name="_input_Wilton Expansion_Opcom_XLE_49.5MW_12-11-08 3 2" xfId="31313" xr:uid="{00000000-0005-0000-0000-0000BE6A0000}"/>
    <cellStyle name="_input_Wilton Expansion_Opcom_XLE_49.5MW_12-11-08 4" xfId="31314" xr:uid="{00000000-0005-0000-0000-0000BF6A0000}"/>
    <cellStyle name="_input_Wilton Expansion_Opcom_XLE_49.5MW_12-11-08 4 2" xfId="31315" xr:uid="{00000000-0005-0000-0000-0000C06A0000}"/>
    <cellStyle name="_input_Wilton Expansion_Opcom_XLE_49.5MW_12-11-08 5" xfId="31316" xr:uid="{00000000-0005-0000-0000-0000C16A0000}"/>
    <cellStyle name="_input_Wilton Expansion_Opcom_XLE_49.5MW_12-11-08 5 2" xfId="31317" xr:uid="{00000000-0005-0000-0000-0000C26A0000}"/>
    <cellStyle name="_input_Wilton Expansion_Opcom_XLE_49.5MW_12-11-08 6" xfId="31318" xr:uid="{00000000-0005-0000-0000-0000C36A0000}"/>
    <cellStyle name="_input_Wilton Expansion_Opcom_XLE_49.5MW_12-11-08_Inputs" xfId="31319" xr:uid="{00000000-0005-0000-0000-0000C46A0000}"/>
    <cellStyle name="_input_Wilton Expansion_Opcom_XLE_49.5MW_12-11-08_Inputs 2" xfId="31320" xr:uid="{00000000-0005-0000-0000-0000C56A0000}"/>
    <cellStyle name="_input_Wilton Expansion_Opcom_XLE_49.5MW_2-23-08_(Stimulus)" xfId="31321" xr:uid="{00000000-0005-0000-0000-0000C66A0000}"/>
    <cellStyle name="_input_Wind Adj_091106" xfId="31322" xr:uid="{00000000-0005-0000-0000-0000C76A0000}"/>
    <cellStyle name="_Inputs" xfId="31323" xr:uid="{00000000-0005-0000-0000-0000C86A0000}"/>
    <cellStyle name="_x0013__Inputs" xfId="31324" xr:uid="{00000000-0005-0000-0000-0000C96A0000}"/>
    <cellStyle name="_Inputs 2" xfId="31325" xr:uid="{00000000-0005-0000-0000-0000CA6A0000}"/>
    <cellStyle name="_x0013__Inputs 2" xfId="31326" xr:uid="{00000000-0005-0000-0000-0000CB6A0000}"/>
    <cellStyle name="_Inputs 2 2" xfId="31327" xr:uid="{00000000-0005-0000-0000-0000CC6A0000}"/>
    <cellStyle name="_Inputs 3" xfId="31328" xr:uid="{00000000-0005-0000-0000-0000CD6A0000}"/>
    <cellStyle name="_Inputs 3 2" xfId="31329" xr:uid="{00000000-0005-0000-0000-0000CE6A0000}"/>
    <cellStyle name="_Inputs 4" xfId="31330" xr:uid="{00000000-0005-0000-0000-0000CF6A0000}"/>
    <cellStyle name="_x0013__Inputs- Project" xfId="31331" xr:uid="{00000000-0005-0000-0000-0000D06A0000}"/>
    <cellStyle name="_x0013__Inputs- Project 2" xfId="31332" xr:uid="{00000000-0005-0000-0000-0000D16A0000}"/>
    <cellStyle name="_Inputs_Horizon round 1 model vFINAL" xfId="31333" xr:uid="{00000000-0005-0000-0000-0000D26A0000}"/>
    <cellStyle name="_Inputs_Horizon round 1 model vFINAL 2" xfId="31334" xr:uid="{00000000-0005-0000-0000-0000D36A0000}"/>
    <cellStyle name="_Inputs_Horizon round 1 model vFINAL 2 2" xfId="31335" xr:uid="{00000000-0005-0000-0000-0000D46A0000}"/>
    <cellStyle name="_Inputs_Horizon round 1 model vFINAL 3" xfId="31336" xr:uid="{00000000-0005-0000-0000-0000D56A0000}"/>
    <cellStyle name="_Inputs_Horizon round 1 model vFINAL 3 2" xfId="31337" xr:uid="{00000000-0005-0000-0000-0000D66A0000}"/>
    <cellStyle name="_Inputs_Horizon round 1 model vFINAL 4" xfId="31338" xr:uid="{00000000-0005-0000-0000-0000D76A0000}"/>
    <cellStyle name="_Inputs_Horizon round 1 model vFINAL_1" xfId="31339" xr:uid="{00000000-0005-0000-0000-0000D86A0000}"/>
    <cellStyle name="_Inputs_Horizon round 1 model vFINAL_1 2" xfId="31340" xr:uid="{00000000-0005-0000-0000-0000D96A0000}"/>
    <cellStyle name="_Inputs_Horizon round 1 model vFINAL_1 2 2" xfId="31341" xr:uid="{00000000-0005-0000-0000-0000DA6A0000}"/>
    <cellStyle name="_Inputs_Horizon round 1 model vFINAL_1 3" xfId="31342" xr:uid="{00000000-0005-0000-0000-0000DB6A0000}"/>
    <cellStyle name="_Inputs_Horizon round 1 model vFINAL_1 3 2" xfId="31343" xr:uid="{00000000-0005-0000-0000-0000DC6A0000}"/>
    <cellStyle name="_Inputs_Horizon round 1 model vFINAL_1 4" xfId="31344" xr:uid="{00000000-0005-0000-0000-0000DD6A0000}"/>
    <cellStyle name="_Inputs_Horizon round 1 model vFINAL_1_Project Farwest III Model 03-20-07 v135" xfId="31345" xr:uid="{00000000-0005-0000-0000-0000DE6A0000}"/>
    <cellStyle name="_Inputs_Horizon round 1 model vFINAL_1_Project Farwest III Model 03-20-07 v135 2" xfId="31346" xr:uid="{00000000-0005-0000-0000-0000DF6A0000}"/>
    <cellStyle name="_Inputs_Horizon round 1 model vFINAL_1_Project Farwest III Model 03-20-07 v135 2 2" xfId="31347" xr:uid="{00000000-0005-0000-0000-0000E06A0000}"/>
    <cellStyle name="_Inputs_Horizon round 1 model vFINAL_1_Project Farwest III Model 03-20-07 v135 3" xfId="31348" xr:uid="{00000000-0005-0000-0000-0000E16A0000}"/>
    <cellStyle name="_Inputs_Horizon round 1 model vFINAL_1_Project Farwest III Model 03-20-07 v135 3 2" xfId="31349" xr:uid="{00000000-0005-0000-0000-0000E26A0000}"/>
    <cellStyle name="_Inputs_Horizon round 1 model vFINAL_1_Project Farwest III Model 03-20-07 v135 4" xfId="31350" xr:uid="{00000000-0005-0000-0000-0000E36A0000}"/>
    <cellStyle name="_Inputs_Horizon round 1 model vFINAL_1_Project Makani Model 04-11-07 v6" xfId="31351" xr:uid="{00000000-0005-0000-0000-0000E46A0000}"/>
    <cellStyle name="_Inputs_Horizon round 1 model vFINAL_1_Project Makani Model 04-11-07 v6 2" xfId="31352" xr:uid="{00000000-0005-0000-0000-0000E56A0000}"/>
    <cellStyle name="_Inputs_Horizon round 1 model vFINAL_1_Project Makani Model 04-11-07 v6 2 2" xfId="31353" xr:uid="{00000000-0005-0000-0000-0000E66A0000}"/>
    <cellStyle name="_Inputs_Horizon round 1 model vFINAL_1_Project Makani Model 04-11-07 v6 3" xfId="31354" xr:uid="{00000000-0005-0000-0000-0000E76A0000}"/>
    <cellStyle name="_Inputs_Horizon round 1 model vFINAL_1_Project Makani Model 04-11-07 v6 3 2" xfId="31355" xr:uid="{00000000-0005-0000-0000-0000E86A0000}"/>
    <cellStyle name="_Inputs_Horizon round 1 model vFINAL_1_Project Makani Model 04-11-07 v6 4" xfId="31356" xr:uid="{00000000-0005-0000-0000-0000E96A0000}"/>
    <cellStyle name="_x0013__Inputs-General" xfId="31357" xr:uid="{00000000-0005-0000-0000-0000EA6A0000}"/>
    <cellStyle name="_x0013__Inputs-General 2" xfId="31358" xr:uid="{00000000-0005-0000-0000-0000EB6A0000}"/>
    <cellStyle name="_Internal Economics" xfId="31359" xr:uid="{00000000-0005-0000-0000-0000EC6A0000}"/>
    <cellStyle name="_Internal Economics 2" xfId="31360" xr:uid="{00000000-0005-0000-0000-0000ED6A0000}"/>
    <cellStyle name="_Internal Economics 2 2" xfId="31361" xr:uid="{00000000-0005-0000-0000-0000EE6A0000}"/>
    <cellStyle name="_Internal Economics 3" xfId="31362" xr:uid="{00000000-0005-0000-0000-0000EF6A0000}"/>
    <cellStyle name="_Internal Economics_071212 Unlevered McCormick Model - 2003 version" xfId="31363" xr:uid="{00000000-0005-0000-0000-0000F06A0000}"/>
    <cellStyle name="_Internal Economics_071212 Unlevered McCormick Model - 2003 version 2" xfId="31364" xr:uid="{00000000-0005-0000-0000-0000F16A0000}"/>
    <cellStyle name="_Internal Economics_071212 Unlevered McCormick Model - 2003 version_Accounting" xfId="31365" xr:uid="{00000000-0005-0000-0000-0000F26A0000}"/>
    <cellStyle name="_Internal Economics_071212 Unlevered McCormick Model - 2003 version_Accounting 2" xfId="31366" xr:uid="{00000000-0005-0000-0000-0000F36A0000}"/>
    <cellStyle name="_Internal Economics_071212 Unlevered McCormick Model - 2003 version_Book3" xfId="31367" xr:uid="{00000000-0005-0000-0000-0000F46A0000}"/>
    <cellStyle name="_Internal Economics_071212 Unlevered McCormick Model - 2003 version_Book3 2" xfId="31368" xr:uid="{00000000-0005-0000-0000-0000F56A0000}"/>
    <cellStyle name="_Internal Economics_071212 Unlevered McCormick Model - 2003 version_Naturener Montana Portfolio_temp_Part2" xfId="31369" xr:uid="{00000000-0005-0000-0000-0000F66A0000}"/>
    <cellStyle name="_Internal Economics_071212 Unlevered McCormick Model - 2003 version_Naturener Montana Portfolio_temp_Part2 2" xfId="31370" xr:uid="{00000000-0005-0000-0000-0000F76A0000}"/>
    <cellStyle name="_Internal Economics_Ormat 6-7-2007  v19b accounting v4 12-19-07" xfId="31371" xr:uid="{00000000-0005-0000-0000-0000F86A0000}"/>
    <cellStyle name="_Internal Economics_Ormat 6-7-2007  v19b accounting v4 12-19-07 2" xfId="31372" xr:uid="{00000000-0005-0000-0000-0000F96A0000}"/>
    <cellStyle name="_x0013__Inven Model V 15" xfId="31373" xr:uid="{00000000-0005-0000-0000-0000FA6A0000}"/>
    <cellStyle name="_x0013__Inven Model V 15 2" xfId="31374" xr:uid="{00000000-0005-0000-0000-0000FB6A0000}"/>
    <cellStyle name="_x0013__Invenergy Model -- IIF 6-24-08rs" xfId="31375" xr:uid="{00000000-0005-0000-0000-0000FC6A0000}"/>
    <cellStyle name="_x0013__Invenergy Model -- IIF 6-24-08rs 2" xfId="31376" xr:uid="{00000000-0005-0000-0000-0000FD6A0000}"/>
    <cellStyle name="_x0013__Invenergy Model -- IIF 6-24-08rs_BeechR Pivot Table 12.2.09" xfId="31377" xr:uid="{00000000-0005-0000-0000-0000FE6A0000}"/>
    <cellStyle name="_x0013__Invenergy Model -- IIF 6-24-08rs_BeechR Pivot Table 12.2.09 2" xfId="31378" xr:uid="{00000000-0005-0000-0000-0000FF6A0000}"/>
    <cellStyle name="_x0013__Invenergy Model -- IIF 7-16-08" xfId="31379" xr:uid="{00000000-0005-0000-0000-0000006B0000}"/>
    <cellStyle name="_x0013__Invenergy Model -- IIF 7-16-08 2" xfId="31380" xr:uid="{00000000-0005-0000-0000-0000016B0000}"/>
    <cellStyle name="_x0013__Invenergy Model -- IIF 7-16-08_#1 Levered Beech Ridge_021109_Grant,Bonus,No PTCs,MACRs,Term Debt NOL" xfId="31381" xr:uid="{00000000-0005-0000-0000-0000026B0000}"/>
    <cellStyle name="_x0013__Invenergy Model -- IIF 7-16-08_#1 Levered Beech Ridge_021109_Grant,Bonus,No PTCs,MACRs,Term Debt NOL 2" xfId="31382" xr:uid="{00000000-0005-0000-0000-0000036B0000}"/>
    <cellStyle name="_x0013__Invenergy Model -- IIF 7-16-08_#1 LeveredGrand_Ridge_II-III_021009_Grant,Bonus,No PTCs,MACRs,Term Debt, NOL" xfId="31383" xr:uid="{00000000-0005-0000-0000-0000046B0000}"/>
    <cellStyle name="_x0013__Invenergy Model -- IIF 7-16-08_#1 LeveredGrand_Ridge_II-III_021009_Grant,Bonus,No PTCs,MACRs,Term Debt, NOL 2" xfId="31384" xr:uid="{00000000-0005-0000-0000-0000056B0000}"/>
    <cellStyle name="_x0013__Invenergy Model -- IIF 7-16-08_#1 LeveredGrand_Ridge_II-III_021009_Grant,Bonus,No PTCs,MACRs,Term Debt, NOL_BeechR Pivot Table 12.2.09" xfId="31385" xr:uid="{00000000-0005-0000-0000-0000066B0000}"/>
    <cellStyle name="_x0013__Invenergy Model -- IIF 7-16-08_#1 LeveredGrand_Ridge_II-III_021009_Grant,Bonus,No PTCs,MACRs,Term Debt, NOL_BeechR Pivot Table 12.2.09 2" xfId="31386" xr:uid="{00000000-0005-0000-0000-0000076B0000}"/>
    <cellStyle name="_x0013__Invenergy Model -- IIF 7-16-08_2008 IWNA 7.75% 53% ERISA P50 (Invnergy)_FROM JPM" xfId="31387" xr:uid="{00000000-0005-0000-0000-0000086B0000}"/>
    <cellStyle name="_x0013__Invenergy Model -- IIF 7-16-08_2008 IWNA 7.75% 53% ERISA P50 (Invnergy)_FROM JPM 2" xfId="31388" xr:uid="{00000000-0005-0000-0000-0000096B0000}"/>
    <cellStyle name="_x0013__Invenergy Model -- IIF 7-16-08_2008 IWNA Portfolio 09262008 (JPM TE &amp; CE)__TE Assumps" xfId="31389" xr:uid="{00000000-0005-0000-0000-00000A6B0000}"/>
    <cellStyle name="_x0013__Invenergy Model -- IIF 7-16-08_2008 IWNA Portfolio 09262008 (JPM TE &amp; CE)__TE Assumps 2" xfId="31390" xr:uid="{00000000-0005-0000-0000-00000B6B0000}"/>
    <cellStyle name="_x0013__Invenergy Model -- IIF 7-16-08_2008 IWNA Portfolio 09262008 (JPM TE &amp; CE)__TE Assumps_2008 IWNA v12 7.75% 53% TaxEx P50 (Invenergy)_10242008" xfId="31391" xr:uid="{00000000-0005-0000-0000-00000C6B0000}"/>
    <cellStyle name="_x0013__Invenergy Model -- IIF 7-16-08_2008 IWNA Portfolio 09262008 (JPM TE &amp; CE)__TE Assumps_2008 IWNA v12 7.75% 53% TaxEx P50 (Invenergy)_10242008 2" xfId="31392" xr:uid="{00000000-0005-0000-0000-00000D6B0000}"/>
    <cellStyle name="_x0013__Invenergy Model -- IIF 7-16-08_2008 IWNA v12 7.75% 53% TaxEx P50 (Invenergy)_10242008" xfId="31393" xr:uid="{00000000-0005-0000-0000-00000E6B0000}"/>
    <cellStyle name="_x0013__Invenergy Model -- IIF 7-16-08_2008 IWNA v12 7.75% 53% TaxEx P50 (Invenergy)_10242008 2" xfId="31394" xr:uid="{00000000-0005-0000-0000-00000F6B0000}"/>
    <cellStyle name="_x0013__Invenergy Model -- IIF 7-16-08_2008 IWNA v12 7.75% 53% TaxEx P50 (Invenergy)_NO HAIRCUTS" xfId="31395" xr:uid="{00000000-0005-0000-0000-0000106B0000}"/>
    <cellStyle name="_x0013__Invenergy Model -- IIF 7-16-08_2008 IWNA v12 7.75% 53% TaxEx P50 (Invenergy)_NO HAIRCUTS 2" xfId="31396" xr:uid="{00000000-0005-0000-0000-0000116B0000}"/>
    <cellStyle name="_x0013__Invenergy Model -- IIF 7-16-08_BeechR Pivot Table 12.2.09" xfId="31397" xr:uid="{00000000-0005-0000-0000-0000126B0000}"/>
    <cellStyle name="_x0013__Invenergy Model -- IIF 7-16-08_BeechR Pivot Table 12.2.09 2" xfId="31398" xr:uid="{00000000-0005-0000-0000-0000136B0000}"/>
    <cellStyle name="_x0013__Invenergy Model -- IIF 7-16-08_Big Otter 101209 Grant and TE 100.5MW_20mileT" xfId="31399" xr:uid="{00000000-0005-0000-0000-0000146B0000}"/>
    <cellStyle name="_x0013__Invenergy Model -- IIF 7-16-08_Big Otter 101209 Grant and TE 100.5MW_20mileT 2" xfId="31400" xr:uid="{00000000-0005-0000-0000-0000156B0000}"/>
    <cellStyle name="_x0013__Invenergy Model -- IIF 7-16-08_Bish Hill_$77.5_lowncf_ Bundled Price_Lenders_092909" xfId="31401" xr:uid="{00000000-0005-0000-0000-0000166B0000}"/>
    <cellStyle name="_x0013__Invenergy Model -- IIF 7-16-08_Bish Hill_$77.5_lowncf_ Bundled Price_Lenders_092909 2" xfId="31402" xr:uid="{00000000-0005-0000-0000-0000176B0000}"/>
    <cellStyle name="_x0013__Invenergy Model -- IIF 7-16-08_BishHilll_1.25M per WTG with $72 bundled price_200MWs_BF" xfId="31403" xr:uid="{00000000-0005-0000-0000-0000186B0000}"/>
    <cellStyle name="_x0013__Invenergy Model -- IIF 7-16-08_BishHilll_1.25M per WTG with $72 bundled price_200MWs_BF 2" xfId="31404" xr:uid="{00000000-0005-0000-0000-0000196B0000}"/>
    <cellStyle name="_x0013__Invenergy Model -- IIF 7-16-08_Bishop Hill_Grant_082409_200MW" xfId="31405" xr:uid="{00000000-0005-0000-0000-00001A6B0000}"/>
    <cellStyle name="_x0013__Invenergy Model -- IIF 7-16-08_Bishop Hill_Grant_082409_200MW 2" xfId="31406" xr:uid="{00000000-0005-0000-0000-00001B6B0000}"/>
    <cellStyle name="_x0013__Invenergy Model -- IIF 7-16-08_Buzzard Creek_250MW_PTC_010610" xfId="31407" xr:uid="{00000000-0005-0000-0000-00001C6B0000}"/>
    <cellStyle name="_x0013__Invenergy Model -- IIF 7-16-08_Buzzard Creek_250MW_PTC_010610 2" xfId="31408" xr:uid="{00000000-0005-0000-0000-00001D6B0000}"/>
    <cellStyle name="_x0013__Invenergy Model -- IIF 7-16-08_California Ridge 120109 and 200MW" xfId="31409" xr:uid="{00000000-0005-0000-0000-00001E6B0000}"/>
    <cellStyle name="_x0013__Invenergy Model -- IIF 7-16-08_California Ridge 120109 and 200MW 2" xfId="31410" xr:uid="{00000000-0005-0000-0000-00001F6B0000}"/>
    <cellStyle name="_x0013__Invenergy Model -- IIF 7-16-08_California Ridge_042909_Grant and TE_99M_as bid" xfId="31411" xr:uid="{00000000-0005-0000-0000-0000206B0000}"/>
    <cellStyle name="_x0013__Invenergy Model -- IIF 7-16-08_California Ridge_042909_Grant and TE_99M_as bid 2" xfId="31412" xr:uid="{00000000-0005-0000-0000-0000216B0000}"/>
    <cellStyle name="_x0013__Invenergy Model -- IIF 7-16-08_California Ridge_042909_Grant and TE_99Mw" xfId="31413" xr:uid="{00000000-0005-0000-0000-0000226B0000}"/>
    <cellStyle name="_x0013__Invenergy Model -- IIF 7-16-08_California Ridge_042909_Grant and TE_99Mw 2" xfId="31414" xr:uid="{00000000-0005-0000-0000-0000236B0000}"/>
    <cellStyle name="_x0013__Invenergy Model -- IIF 7-16-08_Copy of NEW Levered GRIIIII_03312009_MCF v2" xfId="31415" xr:uid="{00000000-0005-0000-0000-0000246B0000}"/>
    <cellStyle name="_x0013__Invenergy Model -- IIF 7-16-08_Copy of NEW Levered GRIIIII_03312009_MCF v2 2" xfId="31416" xr:uid="{00000000-0005-0000-0000-0000256B0000}"/>
    <cellStyle name="_x0013__Invenergy Model -- IIF 7-16-08_Copy of NEW Levered GRIIIII_03312009_MCF v2_BeechR Pivot Table 12.2.09" xfId="31417" xr:uid="{00000000-0005-0000-0000-0000266B0000}"/>
    <cellStyle name="_x0013__Invenergy Model -- IIF 7-16-08_Copy of NEW Levered GRIIIII_03312009_MCF v2_BeechR Pivot Table 12.2.09 2" xfId="31418" xr:uid="{00000000-0005-0000-0000-0000276B0000}"/>
    <cellStyle name="_x0013__Invenergy Model -- IIF 7-16-08_GRE 03252009_tpm_tables" xfId="31419" xr:uid="{00000000-0005-0000-0000-0000286B0000}"/>
    <cellStyle name="_x0013__Invenergy Model -- IIF 7-16-08_GRE 03252009_tpm_tables 2" xfId="31420" xr:uid="{00000000-0005-0000-0000-0000296B0000}"/>
    <cellStyle name="_x0013__Invenergy Model -- IIF 7-16-08_GRE 03252009_tpm_tables_BeechR Pivot Table 12.2.09" xfId="31421" xr:uid="{00000000-0005-0000-0000-00002A6B0000}"/>
    <cellStyle name="_x0013__Invenergy Model -- IIF 7-16-08_GRE 03252009_tpm_tables_BeechR Pivot Table 12.2.09 2" xfId="31422" xr:uid="{00000000-0005-0000-0000-00002B6B0000}"/>
    <cellStyle name="_x0013__Invenergy Model -- IIF 7-16-08_Hardin Grant 08312009_300MW" xfId="31423" xr:uid="{00000000-0005-0000-0000-00002C6B0000}"/>
    <cellStyle name="_x0013__Invenergy Model -- IIF 7-16-08_Hardin Grant 08312009_300MW 2" xfId="31424" xr:uid="{00000000-0005-0000-0000-00002D6B0000}"/>
    <cellStyle name="_x0013__Invenergy Model -- IIF 7-16-08_Inputs-General" xfId="31425" xr:uid="{00000000-0005-0000-0000-00002E6B0000}"/>
    <cellStyle name="_x0013__Invenergy Model -- IIF 7-16-08_Inputs-General 2" xfId="31426" xr:uid="{00000000-0005-0000-0000-00002F6B0000}"/>
    <cellStyle name="_x0013__Invenergy Model -- IIF 7-16-08_Invenergy Model -- 9-5-08 base" xfId="31427" xr:uid="{00000000-0005-0000-0000-0000306B0000}"/>
    <cellStyle name="_x0013__Invenergy Model -- IIF 7-16-08_Invenergy Model -- 9-5-08 base 2" xfId="31428" xr:uid="{00000000-0005-0000-0000-0000316B0000}"/>
    <cellStyle name="_x0013__Invenergy Model -- IIF 7-16-08_IWNA 3-Pack ECCA Sheldon Funding 03202009" xfId="31429" xr:uid="{00000000-0005-0000-0000-0000326B0000}"/>
    <cellStyle name="_x0013__Invenergy Model -- IIF 7-16-08_IWNA 3-Pack ECCA Sheldon Funding 03202009 2" xfId="31430" xr:uid="{00000000-0005-0000-0000-0000336B0000}"/>
    <cellStyle name="_x0013__Invenergy Model -- IIF 7-16-08_IWNA Ptfl v2 10yr 7.25% $320 upfront 99% hedge loss P50" xfId="31431" xr:uid="{00000000-0005-0000-0000-0000346B0000}"/>
    <cellStyle name="_x0013__Invenergy Model -- IIF 7-16-08_IWNA Ptfl v2 10yr 7.25% $320 upfront 99% hedge loss P50 2" xfId="31432" xr:uid="{00000000-0005-0000-0000-0000356B0000}"/>
    <cellStyle name="_x0013__Invenergy Model -- IIF 7-16-08_IWNA v1 10yr 7.25% $290 upfront no bonus 42% 2009 tax realloc P50" xfId="31433" xr:uid="{00000000-0005-0000-0000-0000366B0000}"/>
    <cellStyle name="_x0013__Invenergy Model -- IIF 7-16-08_IWNA v1 10yr 7.25% $290 upfront no bonus 42% 2009 tax realloc P50 2" xfId="31434" xr:uid="{00000000-0005-0000-0000-0000376B0000}"/>
    <cellStyle name="_x0013__Invenergy Model -- IIF 7-16-08_IWNA v1 10yr 7.25% $290 upfront no bonus 42% 2009 tax realloc P50_2008 IWNA JPM TE Model 11032008 (ERISA Dep &amp; Full Haircuts)_275M" xfId="31435" xr:uid="{00000000-0005-0000-0000-0000386B0000}"/>
    <cellStyle name="_x0013__Invenergy Model -- IIF 7-16-08_IWNA v1 10yr 7.25% $290 upfront no bonus 42% 2009 tax realloc P50_2008 IWNA JPM TE Model 11032008 (ERISA Dep &amp; Full Haircuts)_275M 2" xfId="31436" xr:uid="{00000000-0005-0000-0000-0000396B0000}"/>
    <cellStyle name="_x0013__Invenergy Model -- IIF 7-16-08_IWNA v1 10yr 7.25% $290 upfront no bonus 42% 2009 tax realloc P50_2008 IWNA v12 7.75% 53% TaxEx P50 (Invenergy)_10242008" xfId="31437" xr:uid="{00000000-0005-0000-0000-00003A6B0000}"/>
    <cellStyle name="_x0013__Invenergy Model -- IIF 7-16-08_IWNA v1 10yr 7.25% $290 upfront no bonus 42% 2009 tax realloc P50_2008 IWNA v12 7.75% 53% TaxEx P50 (Invenergy)_10242008 2" xfId="31438" xr:uid="{00000000-0005-0000-0000-00003B6B0000}"/>
    <cellStyle name="_x0013__Invenergy Model -- IIF 7-16-08_Ledge_0416_Grant and TE" xfId="31439" xr:uid="{00000000-0005-0000-0000-00003C6B0000}"/>
    <cellStyle name="_x0013__Invenergy Model -- IIF 7-16-08_Ledge_0416_Grant and TE 2" xfId="31440" xr:uid="{00000000-0005-0000-0000-00003D6B0000}"/>
    <cellStyle name="_x0013__Invenergy Model -- IIF 7-16-08_Levered Beech Ridge _100709" xfId="31441" xr:uid="{00000000-0005-0000-0000-00003E6B0000}"/>
    <cellStyle name="_x0013__Invenergy Model -- IIF 7-16-08_Levered Beech Ridge _100709 2" xfId="31442" xr:uid="{00000000-0005-0000-0000-00003F6B0000}"/>
    <cellStyle name="_x0013__Invenergy Model -- IIF 7-16-08_Levered Beech Ridge _100709_BeechR Pivot Table 12.2.09" xfId="31443" xr:uid="{00000000-0005-0000-0000-0000406B0000}"/>
    <cellStyle name="_x0013__Invenergy Model -- IIF 7-16-08_Levered Beech Ridge _100709_BeechR Pivot Table 12.2.09 2" xfId="31444" xr:uid="{00000000-0005-0000-0000-0000416B0000}"/>
    <cellStyle name="_x0013__Invenergy Model -- IIF 7-16-08_Levered Beech Ridge _102709" xfId="31445" xr:uid="{00000000-0005-0000-0000-0000426B0000}"/>
    <cellStyle name="_x0013__Invenergy Model -- IIF 7-16-08_Levered Beech Ridge _102709 2" xfId="31446" xr:uid="{00000000-0005-0000-0000-0000436B0000}"/>
    <cellStyle name="_x0013__Invenergy Model -- IIF 7-16-08_Levered Beech Ridge _102709_BeechR Pivot Table 12.2.09" xfId="31447" xr:uid="{00000000-0005-0000-0000-0000446B0000}"/>
    <cellStyle name="_x0013__Invenergy Model -- IIF 7-16-08_Levered Beech Ridge _102709_BeechR Pivot Table 12.2.09 2" xfId="31448" xr:uid="{00000000-0005-0000-0000-0000456B0000}"/>
    <cellStyle name="_x0013__Invenergy Model -- IIF 7-16-08_Levered Beech Ridge _110209" xfId="31449" xr:uid="{00000000-0005-0000-0000-0000466B0000}"/>
    <cellStyle name="_x0013__Invenergy Model -- IIF 7-16-08_Levered Beech Ridge _110209 2" xfId="31450" xr:uid="{00000000-0005-0000-0000-0000476B0000}"/>
    <cellStyle name="_x0013__Invenergy Model -- IIF 7-16-08_Levered Beech Ridge _110209_BeechR Pivot Table 12.2.09" xfId="31451" xr:uid="{00000000-0005-0000-0000-0000486B0000}"/>
    <cellStyle name="_x0013__Invenergy Model -- IIF 7-16-08_Levered Beech Ridge _110209_BeechR Pivot Table 12.2.09 2" xfId="31452" xr:uid="{00000000-0005-0000-0000-0000496B0000}"/>
    <cellStyle name="_x0013__Invenergy Model -- IIF 7-16-08_Levered Grand Ridge Exp 07082009_LIVE" xfId="31453" xr:uid="{00000000-0005-0000-0000-00004A6B0000}"/>
    <cellStyle name="_x0013__Invenergy Model -- IIF 7-16-08_Levered Grand Ridge Exp 07082009_LIVE 2" xfId="31454" xr:uid="{00000000-0005-0000-0000-00004B6B0000}"/>
    <cellStyle name="_x0013__Invenergy Model -- IIF 7-16-08_Levered Grand Ridge Exp 07082009_LIVE_BeechR Pivot Table 12.2.09" xfId="31455" xr:uid="{00000000-0005-0000-0000-00004C6B0000}"/>
    <cellStyle name="_x0013__Invenergy Model -- IIF 7-16-08_Levered Grand Ridge Exp 07082009_LIVE_BeechR Pivot Table 12.2.09 2" xfId="31456" xr:uid="{00000000-0005-0000-0000-00004D6B0000}"/>
    <cellStyle name="_x0013__Invenergy Model -- IIF 7-16-08_Levered Grand Ridge Exp_05042009" xfId="31457" xr:uid="{00000000-0005-0000-0000-00004E6B0000}"/>
    <cellStyle name="_x0013__Invenergy Model -- IIF 7-16-08_Levered Grand Ridge Exp_05042009 2" xfId="31458" xr:uid="{00000000-0005-0000-0000-00004F6B0000}"/>
    <cellStyle name="_x0013__Invenergy Model -- IIF 7-16-08_Levered Grand Ridge Exp_05042009_BeechR Pivot Table 12.2.09" xfId="31459" xr:uid="{00000000-0005-0000-0000-0000506B0000}"/>
    <cellStyle name="_x0013__Invenergy Model -- IIF 7-16-08_Levered Grand Ridge Exp_05042009_BeechR Pivot Table 12.2.09 2" xfId="31460" xr:uid="{00000000-0005-0000-0000-0000516B0000}"/>
    <cellStyle name="_x0013__Invenergy Model -- IIF 7-16-08_NEW GRII_III Debt_032509 v1 (2)" xfId="31461" xr:uid="{00000000-0005-0000-0000-0000526B0000}"/>
    <cellStyle name="_x0013__Invenergy Model -- IIF 7-16-08_NEW GRII_III Debt_032509 v1 (2) 2" xfId="31462" xr:uid="{00000000-0005-0000-0000-0000536B0000}"/>
    <cellStyle name="_x0013__Invenergy Model -- IIF 7-16-08_NEW GRII_III Debt_032509 v1 (2)_BeechR Pivot Table 12.2.09" xfId="31463" xr:uid="{00000000-0005-0000-0000-0000546B0000}"/>
    <cellStyle name="_x0013__Invenergy Model -- IIF 7-16-08_NEW GRII_III Debt_032509 v1 (2)_BeechR Pivot Table 12.2.09 2" xfId="31464" xr:uid="{00000000-0005-0000-0000-0000556B0000}"/>
    <cellStyle name="_x0013__Invenergy Model -- IIF 7-16-08_NEW Levered GRII&amp;III_04092009_MCF v1" xfId="31465" xr:uid="{00000000-0005-0000-0000-0000566B0000}"/>
    <cellStyle name="_x0013__Invenergy Model -- IIF 7-16-08_NEW Levered GRII&amp;III_04092009_MCF v1 2" xfId="31466" xr:uid="{00000000-0005-0000-0000-0000576B0000}"/>
    <cellStyle name="_x0013__Invenergy Model -- IIF 7-16-08_NEW Levered GRII&amp;III_04092009_MCF v1_BeechR Pivot Table 12.2.09" xfId="31467" xr:uid="{00000000-0005-0000-0000-0000586B0000}"/>
    <cellStyle name="_x0013__Invenergy Model -- IIF 7-16-08_NEW Levered GRII&amp;III_04092009_MCF v1_BeechR Pivot Table 12.2.09 2" xfId="31468" xr:uid="{00000000-0005-0000-0000-0000596B0000}"/>
    <cellStyle name="_x0013__Invenergy Model -- IIF 7-16-08_Oceana_142MW_Vesta1.8_101909" xfId="31469" xr:uid="{00000000-0005-0000-0000-00005A6B0000}"/>
    <cellStyle name="_x0013__Invenergy Model -- IIF 7-16-08_Oceana_142MW_Vesta1.8_101909 2" xfId="31470" xr:uid="{00000000-0005-0000-0000-00005B6B0000}"/>
    <cellStyle name="_x0013__Invenergy Model -- IIF 7-16-08_Raleigh Model (78MW) 09082009_V2" xfId="31471" xr:uid="{00000000-0005-0000-0000-00005C6B0000}"/>
    <cellStyle name="_x0013__Invenergy Model -- IIF 7-16-08_Raleigh Model (78MW) 09082009_V2 2" xfId="31472" xr:uid="{00000000-0005-0000-0000-00005D6B0000}"/>
    <cellStyle name="_x0013__Invenergy Model -- IIF 7-16-08_Raleigh Model (78MW) 09082009_V2_BeechR Pivot Table 12.2.09" xfId="31473" xr:uid="{00000000-0005-0000-0000-00005E6B0000}"/>
    <cellStyle name="_x0013__Invenergy Model -- IIF 7-16-08_Raleigh Model (78MW) 09082009_V2_BeechR Pivot Table 12.2.09 2" xfId="31474" xr:uid="{00000000-0005-0000-0000-00005F6B0000}"/>
    <cellStyle name="_x0013__Invenergy Model -- IIF 7-16-08_Sheet1" xfId="31475" xr:uid="{00000000-0005-0000-0000-0000606B0000}"/>
    <cellStyle name="_x0013__Invenergy Model -- IIF 7-16-08_Sheet1 2" xfId="31476" xr:uid="{00000000-0005-0000-0000-0000616B0000}"/>
    <cellStyle name="_x0013__Invenergy Model -- IIF 7-16-08_Sweden Hills 51MW_081809_AEP bid" xfId="31477" xr:uid="{00000000-0005-0000-0000-0000626B0000}"/>
    <cellStyle name="_x0013__Invenergy Model -- IIF 7-16-08_Sweden Hills 51MW_081809_AEP bid 2" xfId="31478" xr:uid="{00000000-0005-0000-0000-0000636B0000}"/>
    <cellStyle name="_x0013__Invenergy Model -- IIF 7-16-08_Tri-County Wind_042409_Grant and TE_as bid" xfId="31479" xr:uid="{00000000-0005-0000-0000-0000646B0000}"/>
    <cellStyle name="_x0013__Invenergy Model -- IIF 7-16-08_Tri-County Wind_042409_Grant and TE_as bid 2" xfId="31480" xr:uid="{00000000-0005-0000-0000-0000656B0000}"/>
    <cellStyle name="_x0013__Invenergy Model -- IIF 7-16-08_Tri-County Wind_101309_Grant and TE_200MW_1.6XLE" xfId="31481" xr:uid="{00000000-0005-0000-0000-0000666B0000}"/>
    <cellStyle name="_x0013__Invenergy Model -- IIF 7-16-08_Tri-County Wind_101309_Grant and TE_200MW_1.6XLE 2" xfId="31482" xr:uid="{00000000-0005-0000-0000-0000676B0000}"/>
    <cellStyle name="_x0013__Invenergy Model -- IIF 7-16-08_Tri-County Wind_101509_Grant and TE_200MW_1.6XLE" xfId="31483" xr:uid="{00000000-0005-0000-0000-0000686B0000}"/>
    <cellStyle name="_x0013__Invenergy Model -- IIF 7-16-08_Tri-County Wind_101509_Grant and TE_200MW_1.6XLE 2" xfId="31484" xr:uid="{00000000-0005-0000-0000-0000696B0000}"/>
    <cellStyle name="_x0013__Invenergy Model -- IIF 7-16-08_Turkey Track Completion Reserve Acct_11 10 08" xfId="31485" xr:uid="{00000000-0005-0000-0000-00006A6B0000}"/>
    <cellStyle name="_x0013__Invenergy Model -- IIF 7-16-08_Turkey Track Completion Reserve Acct_11 10 08 2" xfId="31486" xr:uid="{00000000-0005-0000-0000-00006B6B0000}"/>
    <cellStyle name="_x0013__Invenergy Model -- IIF 7-16-08_Unlev McAdoo &amp; GR Combined 10242008-funding v8" xfId="31487" xr:uid="{00000000-0005-0000-0000-00006C6B0000}"/>
    <cellStyle name="_x0013__Invenergy Model -- IIF 7-16-08_Unlev McAdoo &amp; GR Combined 10242008-funding v8 2" xfId="31488" xr:uid="{00000000-0005-0000-0000-00006D6B0000}"/>
    <cellStyle name="_x0013__Invenergy Model -- IIF 7-16-08_Unlev McAdoo &amp; GR Combined 10242008-funding v8_BeechR Pivot Table 12.2.09" xfId="31489" xr:uid="{00000000-0005-0000-0000-00006E6B0000}"/>
    <cellStyle name="_x0013__Invenergy Model -- IIF 7-16-08_Unlev McAdoo &amp; GR Combined 10242008-funding v8_BeechR Pivot Table 12.2.09 2" xfId="31490" xr:uid="{00000000-0005-0000-0000-00006F6B0000}"/>
    <cellStyle name="_x0013__Invenergy Model -- IIF 7-16-08_Unlev McAdoo &amp; GR Combined 10242008-funding v8_Sheet1" xfId="31491" xr:uid="{00000000-0005-0000-0000-0000706B0000}"/>
    <cellStyle name="_x0013__Invenergy Model -- IIF 7-16-08_Unlev McAdoo &amp; GR Combined 10242008-funding v8_Sheet1 2" xfId="31492" xr:uid="{00000000-0005-0000-0000-0000716B0000}"/>
    <cellStyle name="_x0013__Invenergy Model -- IIF 7-16-08_Unlevered_Beech_Ridge_100_5MW_021009_optimized NCF" xfId="31493" xr:uid="{00000000-0005-0000-0000-0000726B0000}"/>
    <cellStyle name="_x0013__Invenergy Model -- IIF 7-16-08_Unlevered_Beech_Ridge_100_5MW_021009_optimized NCF 2" xfId="31494" xr:uid="{00000000-0005-0000-0000-0000736B0000}"/>
    <cellStyle name="_x0013__Invenergy Model -- IIF 7-16-08_Vantage Cash FLow 100609" xfId="31495" xr:uid="{00000000-0005-0000-0000-0000746B0000}"/>
    <cellStyle name="_x0013__Invenergy Model -- IIF 7-16-08_Vantage Cash FLow 100609 2" xfId="31496" xr:uid="{00000000-0005-0000-0000-0000756B0000}"/>
    <cellStyle name="_x0013__Invenergy Model -- IIF 7-16-08_Vantage Model_PGE 15yr PPA_062409" xfId="31497" xr:uid="{00000000-0005-0000-0000-0000766B0000}"/>
    <cellStyle name="_x0013__Invenergy Model -- IIF 7-16-08_Vantage Model_PGE 15yr PPA_062409 2" xfId="31498" xr:uid="{00000000-0005-0000-0000-0000776B0000}"/>
    <cellStyle name="_x0013__Invenergy Model -- IIF 7-16-08_Vantage Model_PGE 15yr PPA_073009_JAR" xfId="31499" xr:uid="{00000000-0005-0000-0000-0000786B0000}"/>
    <cellStyle name="_x0013__Invenergy Model -- IIF 7-16-08_Vantage Model_PGE 15yr PPA_073009_JAR 2" xfId="31500" xr:uid="{00000000-0005-0000-0000-0000796B0000}"/>
    <cellStyle name="_x0013__Invenergy Model -- IIF 7-16-08_Vantage Model_PGE 15yr PPA_100909" xfId="31501" xr:uid="{00000000-0005-0000-0000-00007A6B0000}"/>
    <cellStyle name="_x0013__Invenergy Model -- IIF 7-16-08_Vantage Model_PGE 15yr PPA_100909 2" xfId="31502" xr:uid="{00000000-0005-0000-0000-00007B6B0000}"/>
    <cellStyle name="_x0013__Invenergy Model -- IIF 7-16-08_White Oak_67.5_150MW_110409_OUR CASE" xfId="31503" xr:uid="{00000000-0005-0000-0000-00007C6B0000}"/>
    <cellStyle name="_x0013__Invenergy Model -- IIF 7-16-08_White Oak_67.5_150MW_110409_OUR CASE 2" xfId="31504" xr:uid="{00000000-0005-0000-0000-00007D6B0000}"/>
    <cellStyle name="_x0013__Invenergy Model -- IIF 7-28-08" xfId="31505" xr:uid="{00000000-0005-0000-0000-00007E6B0000}"/>
    <cellStyle name="_x0013__Invenergy Model -- IIF 7-28-08 2" xfId="31506" xr:uid="{00000000-0005-0000-0000-00007F6B0000}"/>
    <cellStyle name="_x0013__Invenergy Model -- IIF 7-28-08_BeechR Pivot Table 12.2.09" xfId="31507" xr:uid="{00000000-0005-0000-0000-0000806B0000}"/>
    <cellStyle name="_x0013__Invenergy Model -- IIF 7-28-08_BeechR Pivot Table 12.2.09 2" xfId="31508" xr:uid="{00000000-0005-0000-0000-0000816B0000}"/>
    <cellStyle name="_x0013__Invenergy Model -- IIF 7-30-08" xfId="31509" xr:uid="{00000000-0005-0000-0000-0000826B0000}"/>
    <cellStyle name="_x0013__Invenergy Model -- IIF 7-30-08 2" xfId="31510" xr:uid="{00000000-0005-0000-0000-0000836B0000}"/>
    <cellStyle name="_x0013__Invenergy Model -- IIF 7-30-08_BeechR Pivot Table 12.2.09" xfId="31511" xr:uid="{00000000-0005-0000-0000-0000846B0000}"/>
    <cellStyle name="_x0013__Invenergy Model -- IIF 7-30-08_BeechR Pivot Table 12.2.09 2" xfId="31512" xr:uid="{00000000-0005-0000-0000-0000856B0000}"/>
    <cellStyle name="_x0013__Invenergy Model -- IIF 8-26-08" xfId="31513" xr:uid="{00000000-0005-0000-0000-0000866B0000}"/>
    <cellStyle name="_x0013__Invenergy Model -- IIF 8-26-08 2" xfId="31514" xr:uid="{00000000-0005-0000-0000-0000876B0000}"/>
    <cellStyle name="_x0013__Invenergy Model -- IIF 8-8-08" xfId="31515" xr:uid="{00000000-0005-0000-0000-0000886B0000}"/>
    <cellStyle name="_x0013__Invenergy Model -- IIF 8-8-08 2" xfId="31516" xr:uid="{00000000-0005-0000-0000-0000896B0000}"/>
    <cellStyle name="_x0013__Invenergy Model -- IIF 8-8-08_BeechR Pivot Table 12.2.09" xfId="31517" xr:uid="{00000000-0005-0000-0000-00008A6B0000}"/>
    <cellStyle name="_x0013__Invenergy Model -- IIF 8-8-08_BeechR Pivot Table 12.2.09 2" xfId="31518" xr:uid="{00000000-0005-0000-0000-00008B6B0000}"/>
    <cellStyle name="_x0013__Invenergy Turkey Track Property Tax Estimate Working 05282008" xfId="31519" xr:uid="{00000000-0005-0000-0000-00008C6B0000}"/>
    <cellStyle name="_x0013__Invenergy Turkey Track Property Tax Estimate Working 05282008 2" xfId="31520" xr:uid="{00000000-0005-0000-0000-00008D6B0000}"/>
    <cellStyle name="_x0013__Invenergy Turkey Track Property Tax Estimate Working 05282008_BeechR Pivot Table 12.2.09" xfId="31521" xr:uid="{00000000-0005-0000-0000-00008E6B0000}"/>
    <cellStyle name="_x0013__Invenergy Turkey Track Property Tax Estimate Working 05282008_BeechR Pivot Table 12.2.09 2" xfId="31522" xr:uid="{00000000-0005-0000-0000-00008F6B0000}"/>
    <cellStyle name="_Inventory Detail" xfId="31523" xr:uid="{00000000-0005-0000-0000-0000906B0000}"/>
    <cellStyle name="_Inventory Detail 2" xfId="31524" xr:uid="{00000000-0005-0000-0000-0000916B0000}"/>
    <cellStyle name="_Inventory Detail_Cherokee 2010 - 2014 Budget Forecast" xfId="31525" xr:uid="{00000000-0005-0000-0000-0000926B0000}"/>
    <cellStyle name="_Investor Model 12-16-05" xfId="31526" xr:uid="{00000000-0005-0000-0000-0000936B0000}"/>
    <cellStyle name="_Investor Model 12-16-05 2" xfId="31527" xr:uid="{00000000-0005-0000-0000-0000946B0000}"/>
    <cellStyle name="_Investor Model 12-16-05 2 2" xfId="31528" xr:uid="{00000000-0005-0000-0000-0000956B0000}"/>
    <cellStyle name="_Investor Model 12-16-05 3" xfId="31529" xr:uid="{00000000-0005-0000-0000-0000966B0000}"/>
    <cellStyle name="_Investor Model 12-16-05_071212 Unlevered McCormick Model - 2003 version" xfId="31530" xr:uid="{00000000-0005-0000-0000-0000976B0000}"/>
    <cellStyle name="_Investor Model 12-16-05_071212 Unlevered McCormick Model - 2003 version 2" xfId="31531" xr:uid="{00000000-0005-0000-0000-0000986B0000}"/>
    <cellStyle name="_Investor Model 12-16-05_071212 Unlevered McCormick Model - 2003 version_Accounting" xfId="31532" xr:uid="{00000000-0005-0000-0000-0000996B0000}"/>
    <cellStyle name="_Investor Model 12-16-05_071212 Unlevered McCormick Model - 2003 version_Accounting 2" xfId="31533" xr:uid="{00000000-0005-0000-0000-00009A6B0000}"/>
    <cellStyle name="_Investor Model 12-16-05_071212 Unlevered McCormick Model - 2003 version_Book3" xfId="31534" xr:uid="{00000000-0005-0000-0000-00009B6B0000}"/>
    <cellStyle name="_Investor Model 12-16-05_071212 Unlevered McCormick Model - 2003 version_Book3 2" xfId="31535" xr:uid="{00000000-0005-0000-0000-00009C6B0000}"/>
    <cellStyle name="_Investor Model 12-16-05_071212 Unlevered McCormick Model - 2003 version_Naturener Montana Portfolio_temp_Part2" xfId="31536" xr:uid="{00000000-0005-0000-0000-00009D6B0000}"/>
    <cellStyle name="_Investor Model 12-16-05_071212 Unlevered McCormick Model - 2003 version_Naturener Montana Portfolio_temp_Part2 2" xfId="31537" xr:uid="{00000000-0005-0000-0000-00009E6B0000}"/>
    <cellStyle name="_Investor Model 12-16-05_Ormat 6-7-2007  v19b accounting v4 12-19-07" xfId="31538" xr:uid="{00000000-0005-0000-0000-00009F6B0000}"/>
    <cellStyle name="_Investor Model 12-16-05_Ormat 6-7-2007  v19b accounting v4 12-19-07 2" xfId="31539" xr:uid="{00000000-0005-0000-0000-0000A06B0000}"/>
    <cellStyle name="_x0013__Invrg v0 10.5yr 7.25% 5.25yr cash cut 10% DRO P50" xfId="31540" xr:uid="{00000000-0005-0000-0000-0000A16B0000}"/>
    <cellStyle name="_x0013__Invrg v0 10.5yr 7.25% 5.25yr cash cut 10% DRO P50 2" xfId="31541" xr:uid="{00000000-0005-0000-0000-0000A26B0000}"/>
    <cellStyle name="_x0013__Invrg v0 10.5yr 7.25% 5.25yr cash cut 10% DRO P50_2008 IWNA JPM TE Model 11032008 (ERISA Dep &amp; Full Haircuts)_275M" xfId="31542" xr:uid="{00000000-0005-0000-0000-0000A36B0000}"/>
    <cellStyle name="_x0013__Invrg v0 10.5yr 7.25% 5.25yr cash cut 10% DRO P50_2008 IWNA JPM TE Model 11032008 (ERISA Dep &amp; Full Haircuts)_275M 2" xfId="31543" xr:uid="{00000000-0005-0000-0000-0000A46B0000}"/>
    <cellStyle name="_x0013__Invrg v0 10.5yr 7.25% 5.25yr cash cut 10% DRO P50_2008 IWNA v12 7.75% 53% TaxEx P50 (Invenergy)_10242008" xfId="31544" xr:uid="{00000000-0005-0000-0000-0000A56B0000}"/>
    <cellStyle name="_x0013__Invrg v0 10.5yr 7.25% 5.25yr cash cut 10% DRO P50_2008 IWNA v12 7.75% 53% TaxEx P50 (Invenergy)_10242008 2" xfId="31545" xr:uid="{00000000-0005-0000-0000-0000A66B0000}"/>
    <cellStyle name="_x0013__Invrg v0 10.5yr 7.25% 5.25yr cash cut P50" xfId="31546" xr:uid="{00000000-0005-0000-0000-0000A76B0000}"/>
    <cellStyle name="_x0013__Invrg v0 10.5yr 7.25% 5.25yr cash cut P50 2" xfId="31547" xr:uid="{00000000-0005-0000-0000-0000A86B0000}"/>
    <cellStyle name="_x0013__Invrg v0 10.5yr 7.25% 5.25yr cash cut P50 OLD" xfId="31548" xr:uid="{00000000-0005-0000-0000-0000A96B0000}"/>
    <cellStyle name="_x0013__Invrg v0 10.5yr 7.25% 5.25yr cash cut P50 OLD 2" xfId="31549" xr:uid="{00000000-0005-0000-0000-0000AA6B0000}"/>
    <cellStyle name="_x0013__Invrg v0 10.5yr 7.25% 5.25yr cash cut P50 OLD_BeechR Pivot Table 12.2.09" xfId="31550" xr:uid="{00000000-0005-0000-0000-0000AB6B0000}"/>
    <cellStyle name="_x0013__Invrg v0 10.5yr 7.25% 5.25yr cash cut P50 OLD_BeechR Pivot Table 12.2.09 2" xfId="31551" xr:uid="{00000000-0005-0000-0000-0000AC6B0000}"/>
    <cellStyle name="_x0013__Invrg v0 10.5yr 7.25% 5.25yr cash cut P50_BeechR Pivot Table 12.2.09" xfId="31552" xr:uid="{00000000-0005-0000-0000-0000AD6B0000}"/>
    <cellStyle name="_x0013__Invrg v0 10.5yr 7.25% 5.25yr cash cut P50_BeechR Pivot Table 12.2.09 2" xfId="31553" xr:uid="{00000000-0005-0000-0000-0000AE6B0000}"/>
    <cellStyle name="_x0013__Invrg v2 10.5yr 7.25% 5.25yr cash cut P50 (Invenergy)_REVIEW" xfId="31554" xr:uid="{00000000-0005-0000-0000-0000AF6B0000}"/>
    <cellStyle name="_x0013__Invrg v2 10.5yr 7.25% 5.25yr cash cut P50 (Invenergy)_REVIEW 2" xfId="31555" xr:uid="{00000000-0005-0000-0000-0000B06B0000}"/>
    <cellStyle name="_x0013__Invrg v2 10.5yr 7.25% 5.25yr cash cut P50 (Invenergy)_REVIEW_#1 Levered Beech Ridge_021109_Grant,Bonus,No PTCs,MACRs,Term Debt NOL" xfId="31556" xr:uid="{00000000-0005-0000-0000-0000B16B0000}"/>
    <cellStyle name="_x0013__Invrg v2 10.5yr 7.25% 5.25yr cash cut P50 (Invenergy)_REVIEW_#1 Levered Beech Ridge_021109_Grant,Bonus,No PTCs,MACRs,Term Debt NOL 2" xfId="31557" xr:uid="{00000000-0005-0000-0000-0000B26B0000}"/>
    <cellStyle name="_x0013__Invrg v2 10.5yr 7.25% 5.25yr cash cut P50 (Invenergy)_REVIEW_#1 LeveredGrand_Ridge_II-III_021009_Grant,Bonus,No PTCs,MACRs,Term Debt, NOL" xfId="31558" xr:uid="{00000000-0005-0000-0000-0000B36B0000}"/>
    <cellStyle name="_x0013__Invrg v2 10.5yr 7.25% 5.25yr cash cut P50 (Invenergy)_REVIEW_#1 LeveredGrand_Ridge_II-III_021009_Grant,Bonus,No PTCs,MACRs,Term Debt, NOL 2" xfId="31559" xr:uid="{00000000-0005-0000-0000-0000B46B0000}"/>
    <cellStyle name="_x0013__Invrg v2 10.5yr 7.25% 5.25yr cash cut P50 (Invenergy)_REVIEW_#1 LeveredGrand_Ridge_II-III_021009_Grant,Bonus,No PTCs,MACRs,Term Debt, NOL_BeechR Pivot Table 12.2.09" xfId="31560" xr:uid="{00000000-0005-0000-0000-0000B56B0000}"/>
    <cellStyle name="_x0013__Invrg v2 10.5yr 7.25% 5.25yr cash cut P50 (Invenergy)_REVIEW_#1 LeveredGrand_Ridge_II-III_021009_Grant,Bonus,No PTCs,MACRs,Term Debt, NOL_BeechR Pivot Table 12.2.09 2" xfId="31561" xr:uid="{00000000-0005-0000-0000-0000B66B0000}"/>
    <cellStyle name="_x0013__Invrg v2 10.5yr 7.25% 5.25yr cash cut P50 (Invenergy)_REVIEW_2008 IWNA 7.75% 53% ERISA P50 (Invnergy)_FROM JPM" xfId="31562" xr:uid="{00000000-0005-0000-0000-0000B76B0000}"/>
    <cellStyle name="_x0013__Invrg v2 10.5yr 7.25% 5.25yr cash cut P50 (Invenergy)_REVIEW_2008 IWNA 7.75% 53% ERISA P50 (Invnergy)_FROM JPM 2" xfId="31563" xr:uid="{00000000-0005-0000-0000-0000B86B0000}"/>
    <cellStyle name="_x0013__Invrg v2 10.5yr 7.25% 5.25yr cash cut P50 (Invenergy)_REVIEW_2008 IWNA Portfolio 09262008 (JPM TE &amp; CE)__TE Assumps" xfId="31564" xr:uid="{00000000-0005-0000-0000-0000B96B0000}"/>
    <cellStyle name="_x0013__Invrg v2 10.5yr 7.25% 5.25yr cash cut P50 (Invenergy)_REVIEW_2008 IWNA Portfolio 09262008 (JPM TE &amp; CE)__TE Assumps 2" xfId="31565" xr:uid="{00000000-0005-0000-0000-0000BA6B0000}"/>
    <cellStyle name="_x0013__Invrg v2 10.5yr 7.25% 5.25yr cash cut P50 (Invenergy)_REVIEW_2008 IWNA Portfolio 09262008 (JPM TE &amp; CE)__TE Assumps_2008 IWNA v12 7.75% 53% TaxEx P50 (Invenergy)_10242008" xfId="31566" xr:uid="{00000000-0005-0000-0000-0000BB6B0000}"/>
    <cellStyle name="_x0013__Invrg v2 10.5yr 7.25% 5.25yr cash cut P50 (Invenergy)_REVIEW_2008 IWNA Portfolio 09262008 (JPM TE &amp; CE)__TE Assumps_2008 IWNA v12 7.75% 53% TaxEx P50 (Invenergy)_10242008 2" xfId="31567" xr:uid="{00000000-0005-0000-0000-0000BC6B0000}"/>
    <cellStyle name="_x0013__Invrg v2 10.5yr 7.25% 5.25yr cash cut P50 (Invenergy)_REVIEW_2008 IWNA v12 7.75% 53% TaxEx P50 (Invenergy)_10242008" xfId="31568" xr:uid="{00000000-0005-0000-0000-0000BD6B0000}"/>
    <cellStyle name="_x0013__Invrg v2 10.5yr 7.25% 5.25yr cash cut P50 (Invenergy)_REVIEW_2008 IWNA v12 7.75% 53% TaxEx P50 (Invenergy)_10242008 2" xfId="31569" xr:uid="{00000000-0005-0000-0000-0000BE6B0000}"/>
    <cellStyle name="_x0013__Invrg v2 10.5yr 7.25% 5.25yr cash cut P50 (Invenergy)_REVIEW_2008 IWNA v12 7.75% 53% TaxEx P50 (Invenergy)_NO HAIRCUTS" xfId="31570" xr:uid="{00000000-0005-0000-0000-0000BF6B0000}"/>
    <cellStyle name="_x0013__Invrg v2 10.5yr 7.25% 5.25yr cash cut P50 (Invenergy)_REVIEW_2008 IWNA v12 7.75% 53% TaxEx P50 (Invenergy)_NO HAIRCUTS 2" xfId="31571" xr:uid="{00000000-0005-0000-0000-0000C06B0000}"/>
    <cellStyle name="_x0013__Invrg v2 10.5yr 7.25% 5.25yr cash cut P50 (Invenergy)_REVIEW_BeechR Pivot Table 12.2.09" xfId="31572" xr:uid="{00000000-0005-0000-0000-0000C16B0000}"/>
    <cellStyle name="_x0013__Invrg v2 10.5yr 7.25% 5.25yr cash cut P50 (Invenergy)_REVIEW_BeechR Pivot Table 12.2.09 2" xfId="31573" xr:uid="{00000000-0005-0000-0000-0000C26B0000}"/>
    <cellStyle name="_x0013__Invrg v2 10.5yr 7.25% 5.25yr cash cut P50 (Invenergy)_REVIEW_Big Otter 101209 Grant and TE 100.5MW_20mileT" xfId="31574" xr:uid="{00000000-0005-0000-0000-0000C36B0000}"/>
    <cellStyle name="_x0013__Invrg v2 10.5yr 7.25% 5.25yr cash cut P50 (Invenergy)_REVIEW_Big Otter 101209 Grant and TE 100.5MW_20mileT 2" xfId="31575" xr:uid="{00000000-0005-0000-0000-0000C46B0000}"/>
    <cellStyle name="_x0013__Invrg v2 10.5yr 7.25% 5.25yr cash cut P50 (Invenergy)_REVIEW_Bish Hill_$77.5_lowncf_ Bundled Price_Lenders_092909" xfId="31576" xr:uid="{00000000-0005-0000-0000-0000C56B0000}"/>
    <cellStyle name="_x0013__Invrg v2 10.5yr 7.25% 5.25yr cash cut P50 (Invenergy)_REVIEW_Bish Hill_$77.5_lowncf_ Bundled Price_Lenders_092909 2" xfId="31577" xr:uid="{00000000-0005-0000-0000-0000C66B0000}"/>
    <cellStyle name="_x0013__Invrg v2 10.5yr 7.25% 5.25yr cash cut P50 (Invenergy)_REVIEW_BishHilll_1.25M per WTG with $72 bundled price_200MWs_BF" xfId="31578" xr:uid="{00000000-0005-0000-0000-0000C76B0000}"/>
    <cellStyle name="_x0013__Invrg v2 10.5yr 7.25% 5.25yr cash cut P50 (Invenergy)_REVIEW_BishHilll_1.25M per WTG with $72 bundled price_200MWs_BF 2" xfId="31579" xr:uid="{00000000-0005-0000-0000-0000C86B0000}"/>
    <cellStyle name="_x0013__Invrg v2 10.5yr 7.25% 5.25yr cash cut P50 (Invenergy)_REVIEW_Bishop Hill_Grant_082409_200MW" xfId="31580" xr:uid="{00000000-0005-0000-0000-0000C96B0000}"/>
    <cellStyle name="_x0013__Invrg v2 10.5yr 7.25% 5.25yr cash cut P50 (Invenergy)_REVIEW_Bishop Hill_Grant_082409_200MW 2" xfId="31581" xr:uid="{00000000-0005-0000-0000-0000CA6B0000}"/>
    <cellStyle name="_x0013__Invrg v2 10.5yr 7.25% 5.25yr cash cut P50 (Invenergy)_REVIEW_Buzzard Creek_250MW_PTC_010610" xfId="31582" xr:uid="{00000000-0005-0000-0000-0000CB6B0000}"/>
    <cellStyle name="_x0013__Invrg v2 10.5yr 7.25% 5.25yr cash cut P50 (Invenergy)_REVIEW_Buzzard Creek_250MW_PTC_010610 2" xfId="31583" xr:uid="{00000000-0005-0000-0000-0000CC6B0000}"/>
    <cellStyle name="_x0013__Invrg v2 10.5yr 7.25% 5.25yr cash cut P50 (Invenergy)_REVIEW_California Ridge 120109 and 200MW" xfId="31584" xr:uid="{00000000-0005-0000-0000-0000CD6B0000}"/>
    <cellStyle name="_x0013__Invrg v2 10.5yr 7.25% 5.25yr cash cut P50 (Invenergy)_REVIEW_California Ridge 120109 and 200MW 2" xfId="31585" xr:uid="{00000000-0005-0000-0000-0000CE6B0000}"/>
    <cellStyle name="_x0013__Invrg v2 10.5yr 7.25% 5.25yr cash cut P50 (Invenergy)_REVIEW_California Ridge_042909_Grant and TE_99M_as bid" xfId="31586" xr:uid="{00000000-0005-0000-0000-0000CF6B0000}"/>
    <cellStyle name="_x0013__Invrg v2 10.5yr 7.25% 5.25yr cash cut P50 (Invenergy)_REVIEW_California Ridge_042909_Grant and TE_99M_as bid 2" xfId="31587" xr:uid="{00000000-0005-0000-0000-0000D06B0000}"/>
    <cellStyle name="_x0013__Invrg v2 10.5yr 7.25% 5.25yr cash cut P50 (Invenergy)_REVIEW_California Ridge_042909_Grant and TE_99Mw" xfId="31588" xr:uid="{00000000-0005-0000-0000-0000D16B0000}"/>
    <cellStyle name="_x0013__Invrg v2 10.5yr 7.25% 5.25yr cash cut P50 (Invenergy)_REVIEW_California Ridge_042909_Grant and TE_99Mw 2" xfId="31589" xr:uid="{00000000-0005-0000-0000-0000D26B0000}"/>
    <cellStyle name="_x0013__Invrg v2 10.5yr 7.25% 5.25yr cash cut P50 (Invenergy)_REVIEW_Copy of NEW Levered GRIIIII_03312009_MCF v2" xfId="31590" xr:uid="{00000000-0005-0000-0000-0000D36B0000}"/>
    <cellStyle name="_x0013__Invrg v2 10.5yr 7.25% 5.25yr cash cut P50 (Invenergy)_REVIEW_Copy of NEW Levered GRIIIII_03312009_MCF v2 2" xfId="31591" xr:uid="{00000000-0005-0000-0000-0000D46B0000}"/>
    <cellStyle name="_x0013__Invrg v2 10.5yr 7.25% 5.25yr cash cut P50 (Invenergy)_REVIEW_Copy of NEW Levered GRIIIII_03312009_MCF v2_BeechR Pivot Table 12.2.09" xfId="31592" xr:uid="{00000000-0005-0000-0000-0000D56B0000}"/>
    <cellStyle name="_x0013__Invrg v2 10.5yr 7.25% 5.25yr cash cut P50 (Invenergy)_REVIEW_Copy of NEW Levered GRIIIII_03312009_MCF v2_BeechR Pivot Table 12.2.09 2" xfId="31593" xr:uid="{00000000-0005-0000-0000-0000D66B0000}"/>
    <cellStyle name="_x0013__Invrg v2 10.5yr 7.25% 5.25yr cash cut P50 (Invenergy)_REVIEW_GRE 03252009_tpm_tables" xfId="31594" xr:uid="{00000000-0005-0000-0000-0000D76B0000}"/>
    <cellStyle name="_x0013__Invrg v2 10.5yr 7.25% 5.25yr cash cut P50 (Invenergy)_REVIEW_GRE 03252009_tpm_tables 2" xfId="31595" xr:uid="{00000000-0005-0000-0000-0000D86B0000}"/>
    <cellStyle name="_x0013__Invrg v2 10.5yr 7.25% 5.25yr cash cut P50 (Invenergy)_REVIEW_GRE 03252009_tpm_tables_BeechR Pivot Table 12.2.09" xfId="31596" xr:uid="{00000000-0005-0000-0000-0000D96B0000}"/>
    <cellStyle name="_x0013__Invrg v2 10.5yr 7.25% 5.25yr cash cut P50 (Invenergy)_REVIEW_GRE 03252009_tpm_tables_BeechR Pivot Table 12.2.09 2" xfId="31597" xr:uid="{00000000-0005-0000-0000-0000DA6B0000}"/>
    <cellStyle name="_x0013__Invrg v2 10.5yr 7.25% 5.25yr cash cut P50 (Invenergy)_REVIEW_Hardin Grant 08312009_300MW" xfId="31598" xr:uid="{00000000-0005-0000-0000-0000DB6B0000}"/>
    <cellStyle name="_x0013__Invrg v2 10.5yr 7.25% 5.25yr cash cut P50 (Invenergy)_REVIEW_Hardin Grant 08312009_300MW 2" xfId="31599" xr:uid="{00000000-0005-0000-0000-0000DC6B0000}"/>
    <cellStyle name="_x0013__Invrg v2 10.5yr 7.25% 5.25yr cash cut P50 (Invenergy)_REVIEW_Inputs-General" xfId="31600" xr:uid="{00000000-0005-0000-0000-0000DD6B0000}"/>
    <cellStyle name="_x0013__Invrg v2 10.5yr 7.25% 5.25yr cash cut P50 (Invenergy)_REVIEW_Inputs-General 2" xfId="31601" xr:uid="{00000000-0005-0000-0000-0000DE6B0000}"/>
    <cellStyle name="_x0013__Invrg v2 10.5yr 7.25% 5.25yr cash cut P50 (Invenergy)_REVIEW_Invenergy Model -- 9-5-08 base" xfId="31602" xr:uid="{00000000-0005-0000-0000-0000DF6B0000}"/>
    <cellStyle name="_x0013__Invrg v2 10.5yr 7.25% 5.25yr cash cut P50 (Invenergy)_REVIEW_Invenergy Model -- 9-5-08 base 2" xfId="31603" xr:uid="{00000000-0005-0000-0000-0000E06B0000}"/>
    <cellStyle name="_x0013__Invrg v2 10.5yr 7.25% 5.25yr cash cut P50 (Invenergy)_REVIEW_IWNA 3-Pack ECCA Sheldon Funding 03202009" xfId="31604" xr:uid="{00000000-0005-0000-0000-0000E16B0000}"/>
    <cellStyle name="_x0013__Invrg v2 10.5yr 7.25% 5.25yr cash cut P50 (Invenergy)_REVIEW_IWNA 3-Pack ECCA Sheldon Funding 03202009 2" xfId="31605" xr:uid="{00000000-0005-0000-0000-0000E26B0000}"/>
    <cellStyle name="_x0013__Invrg v2 10.5yr 7.25% 5.25yr cash cut P50 (Invenergy)_REVIEW_IWNA Ptfl v2 10yr 7.25% $320 upfront 99% hedge loss P50" xfId="31606" xr:uid="{00000000-0005-0000-0000-0000E36B0000}"/>
    <cellStyle name="_x0013__Invrg v2 10.5yr 7.25% 5.25yr cash cut P50 (Invenergy)_REVIEW_IWNA Ptfl v2 10yr 7.25% $320 upfront 99% hedge loss P50 2" xfId="31607" xr:uid="{00000000-0005-0000-0000-0000E46B0000}"/>
    <cellStyle name="_x0013__Invrg v2 10.5yr 7.25% 5.25yr cash cut P50 (Invenergy)_REVIEW_IWNA v1 10yr 7.25% $290 upfront no bonus 42% 2009 tax realloc P50" xfId="31608" xr:uid="{00000000-0005-0000-0000-0000E56B0000}"/>
    <cellStyle name="_x0013__Invrg v2 10.5yr 7.25% 5.25yr cash cut P50 (Invenergy)_REVIEW_IWNA v1 10yr 7.25% $290 upfront no bonus 42% 2009 tax realloc P50 2" xfId="31609" xr:uid="{00000000-0005-0000-0000-0000E66B0000}"/>
    <cellStyle name="_x0013__Invrg v2 10.5yr 7.25% 5.25yr cash cut P50 (Invenergy)_REVIEW_IWNA v1 10yr 7.25% $290 upfront no bonus 42% 2009 tax realloc P50_2008 IWNA JPM TE Model 11032008 (ERISA Dep &amp; Full Haircuts)_275M" xfId="31610" xr:uid="{00000000-0005-0000-0000-0000E76B0000}"/>
    <cellStyle name="_x0013__Invrg v2 10.5yr 7.25% 5.25yr cash cut P50 (Invenergy)_REVIEW_IWNA v1 10yr 7.25% $290 upfront no bonus 42% 2009 tax realloc P50_2008 IWNA JPM TE Model 11032008 (ERISA Dep &amp; Full Haircuts)_275M 2" xfId="31611" xr:uid="{00000000-0005-0000-0000-0000E86B0000}"/>
    <cellStyle name="_x0013__Invrg v2 10.5yr 7.25% 5.25yr cash cut P50 (Invenergy)_REVIEW_IWNA v1 10yr 7.25% $290 upfront no bonus 42% 2009 tax realloc P50_2008 IWNA v12 7.75% 53% TaxEx P50 (Invenergy)_10242008" xfId="31612" xr:uid="{00000000-0005-0000-0000-0000E96B0000}"/>
    <cellStyle name="_x0013__Invrg v2 10.5yr 7.25% 5.25yr cash cut P50 (Invenergy)_REVIEW_IWNA v1 10yr 7.25% $290 upfront no bonus 42% 2009 tax realloc P50_2008 IWNA v12 7.75% 53% TaxEx P50 (Invenergy)_10242008 2" xfId="31613" xr:uid="{00000000-0005-0000-0000-0000EA6B0000}"/>
    <cellStyle name="_x0013__Invrg v2 10.5yr 7.25% 5.25yr cash cut P50 (Invenergy)_REVIEW_Ledge_0416_Grant and TE" xfId="31614" xr:uid="{00000000-0005-0000-0000-0000EB6B0000}"/>
    <cellStyle name="_x0013__Invrg v2 10.5yr 7.25% 5.25yr cash cut P50 (Invenergy)_REVIEW_Ledge_0416_Grant and TE 2" xfId="31615" xr:uid="{00000000-0005-0000-0000-0000EC6B0000}"/>
    <cellStyle name="_x0013__Invrg v2 10.5yr 7.25% 5.25yr cash cut P50 (Invenergy)_REVIEW_Levered Beech Ridge _100709" xfId="31616" xr:uid="{00000000-0005-0000-0000-0000ED6B0000}"/>
    <cellStyle name="_x0013__Invrg v2 10.5yr 7.25% 5.25yr cash cut P50 (Invenergy)_REVIEW_Levered Beech Ridge _100709 2" xfId="31617" xr:uid="{00000000-0005-0000-0000-0000EE6B0000}"/>
    <cellStyle name="_x0013__Invrg v2 10.5yr 7.25% 5.25yr cash cut P50 (Invenergy)_REVIEW_Levered Beech Ridge _100709_BeechR Pivot Table 12.2.09" xfId="31618" xr:uid="{00000000-0005-0000-0000-0000EF6B0000}"/>
    <cellStyle name="_x0013__Invrg v2 10.5yr 7.25% 5.25yr cash cut P50 (Invenergy)_REVIEW_Levered Beech Ridge _100709_BeechR Pivot Table 12.2.09 2" xfId="31619" xr:uid="{00000000-0005-0000-0000-0000F06B0000}"/>
    <cellStyle name="_x0013__Invrg v2 10.5yr 7.25% 5.25yr cash cut P50 (Invenergy)_REVIEW_Levered Beech Ridge _102709" xfId="31620" xr:uid="{00000000-0005-0000-0000-0000F16B0000}"/>
    <cellStyle name="_x0013__Invrg v2 10.5yr 7.25% 5.25yr cash cut P50 (Invenergy)_REVIEW_Levered Beech Ridge _102709 2" xfId="31621" xr:uid="{00000000-0005-0000-0000-0000F26B0000}"/>
    <cellStyle name="_x0013__Invrg v2 10.5yr 7.25% 5.25yr cash cut P50 (Invenergy)_REVIEW_Levered Beech Ridge _102709_BeechR Pivot Table 12.2.09" xfId="31622" xr:uid="{00000000-0005-0000-0000-0000F36B0000}"/>
    <cellStyle name="_x0013__Invrg v2 10.5yr 7.25% 5.25yr cash cut P50 (Invenergy)_REVIEW_Levered Beech Ridge _102709_BeechR Pivot Table 12.2.09 2" xfId="31623" xr:uid="{00000000-0005-0000-0000-0000F46B0000}"/>
    <cellStyle name="_x0013__Invrg v2 10.5yr 7.25% 5.25yr cash cut P50 (Invenergy)_REVIEW_Levered Beech Ridge _110209" xfId="31624" xr:uid="{00000000-0005-0000-0000-0000F56B0000}"/>
    <cellStyle name="_x0013__Invrg v2 10.5yr 7.25% 5.25yr cash cut P50 (Invenergy)_REVIEW_Levered Beech Ridge _110209 2" xfId="31625" xr:uid="{00000000-0005-0000-0000-0000F66B0000}"/>
    <cellStyle name="_x0013__Invrg v2 10.5yr 7.25% 5.25yr cash cut P50 (Invenergy)_REVIEW_Levered Beech Ridge _110209_BeechR Pivot Table 12.2.09" xfId="31626" xr:uid="{00000000-0005-0000-0000-0000F76B0000}"/>
    <cellStyle name="_x0013__Invrg v2 10.5yr 7.25% 5.25yr cash cut P50 (Invenergy)_REVIEW_Levered Beech Ridge _110209_BeechR Pivot Table 12.2.09 2" xfId="31627" xr:uid="{00000000-0005-0000-0000-0000F86B0000}"/>
    <cellStyle name="_x0013__Invrg v2 10.5yr 7.25% 5.25yr cash cut P50 (Invenergy)_REVIEW_Levered Grand Ridge Exp 07082009_LIVE" xfId="31628" xr:uid="{00000000-0005-0000-0000-0000F96B0000}"/>
    <cellStyle name="_x0013__Invrg v2 10.5yr 7.25% 5.25yr cash cut P50 (Invenergy)_REVIEW_Levered Grand Ridge Exp 07082009_LIVE 2" xfId="31629" xr:uid="{00000000-0005-0000-0000-0000FA6B0000}"/>
    <cellStyle name="_x0013__Invrg v2 10.5yr 7.25% 5.25yr cash cut P50 (Invenergy)_REVIEW_Levered Grand Ridge Exp 07082009_LIVE_BeechR Pivot Table 12.2.09" xfId="31630" xr:uid="{00000000-0005-0000-0000-0000FB6B0000}"/>
    <cellStyle name="_x0013__Invrg v2 10.5yr 7.25% 5.25yr cash cut P50 (Invenergy)_REVIEW_Levered Grand Ridge Exp 07082009_LIVE_BeechR Pivot Table 12.2.09 2" xfId="31631" xr:uid="{00000000-0005-0000-0000-0000FC6B0000}"/>
    <cellStyle name="_x0013__Invrg v2 10.5yr 7.25% 5.25yr cash cut P50 (Invenergy)_REVIEW_Levered Grand Ridge Exp_05042009" xfId="31632" xr:uid="{00000000-0005-0000-0000-0000FD6B0000}"/>
    <cellStyle name="_x0013__Invrg v2 10.5yr 7.25% 5.25yr cash cut P50 (Invenergy)_REVIEW_Levered Grand Ridge Exp_05042009 2" xfId="31633" xr:uid="{00000000-0005-0000-0000-0000FE6B0000}"/>
    <cellStyle name="_x0013__Invrg v2 10.5yr 7.25% 5.25yr cash cut P50 (Invenergy)_REVIEW_Levered Grand Ridge Exp_05042009_BeechR Pivot Table 12.2.09" xfId="31634" xr:uid="{00000000-0005-0000-0000-0000FF6B0000}"/>
    <cellStyle name="_x0013__Invrg v2 10.5yr 7.25% 5.25yr cash cut P50 (Invenergy)_REVIEW_Levered Grand Ridge Exp_05042009_BeechR Pivot Table 12.2.09 2" xfId="31635" xr:uid="{00000000-0005-0000-0000-0000006C0000}"/>
    <cellStyle name="_x0013__Invrg v2 10.5yr 7.25% 5.25yr cash cut P50 (Invenergy)_REVIEW_NEW GRII_III Debt_032509 v1 (2)" xfId="31636" xr:uid="{00000000-0005-0000-0000-0000016C0000}"/>
    <cellStyle name="_x0013__Invrg v2 10.5yr 7.25% 5.25yr cash cut P50 (Invenergy)_REVIEW_NEW GRII_III Debt_032509 v1 (2) 2" xfId="31637" xr:uid="{00000000-0005-0000-0000-0000026C0000}"/>
    <cellStyle name="_x0013__Invrg v2 10.5yr 7.25% 5.25yr cash cut P50 (Invenergy)_REVIEW_NEW GRII_III Debt_032509 v1 (2)_BeechR Pivot Table 12.2.09" xfId="31638" xr:uid="{00000000-0005-0000-0000-0000036C0000}"/>
    <cellStyle name="_x0013__Invrg v2 10.5yr 7.25% 5.25yr cash cut P50 (Invenergy)_REVIEW_NEW GRII_III Debt_032509 v1 (2)_BeechR Pivot Table 12.2.09 2" xfId="31639" xr:uid="{00000000-0005-0000-0000-0000046C0000}"/>
    <cellStyle name="_x0013__Invrg v2 10.5yr 7.25% 5.25yr cash cut P50 (Invenergy)_REVIEW_NEW Levered GRII&amp;III_04092009_MCF v1" xfId="31640" xr:uid="{00000000-0005-0000-0000-0000056C0000}"/>
    <cellStyle name="_x0013__Invrg v2 10.5yr 7.25% 5.25yr cash cut P50 (Invenergy)_REVIEW_NEW Levered GRII&amp;III_04092009_MCF v1 2" xfId="31641" xr:uid="{00000000-0005-0000-0000-0000066C0000}"/>
    <cellStyle name="_x0013__Invrg v2 10.5yr 7.25% 5.25yr cash cut P50 (Invenergy)_REVIEW_NEW Levered GRII&amp;III_04092009_MCF v1_BeechR Pivot Table 12.2.09" xfId="31642" xr:uid="{00000000-0005-0000-0000-0000076C0000}"/>
    <cellStyle name="_x0013__Invrg v2 10.5yr 7.25% 5.25yr cash cut P50 (Invenergy)_REVIEW_NEW Levered GRII&amp;III_04092009_MCF v1_BeechR Pivot Table 12.2.09 2" xfId="31643" xr:uid="{00000000-0005-0000-0000-0000086C0000}"/>
    <cellStyle name="_x0013__Invrg v2 10.5yr 7.25% 5.25yr cash cut P50 (Invenergy)_REVIEW_Oceana_142MW_Vesta1.8_101909" xfId="31644" xr:uid="{00000000-0005-0000-0000-0000096C0000}"/>
    <cellStyle name="_x0013__Invrg v2 10.5yr 7.25% 5.25yr cash cut P50 (Invenergy)_REVIEW_Oceana_142MW_Vesta1.8_101909 2" xfId="31645" xr:uid="{00000000-0005-0000-0000-00000A6C0000}"/>
    <cellStyle name="_x0013__Invrg v2 10.5yr 7.25% 5.25yr cash cut P50 (Invenergy)_REVIEW_Raleigh Model (78MW) 09082009_V2" xfId="31646" xr:uid="{00000000-0005-0000-0000-00000B6C0000}"/>
    <cellStyle name="_x0013__Invrg v2 10.5yr 7.25% 5.25yr cash cut P50 (Invenergy)_REVIEW_Raleigh Model (78MW) 09082009_V2 2" xfId="31647" xr:uid="{00000000-0005-0000-0000-00000C6C0000}"/>
    <cellStyle name="_x0013__Invrg v2 10.5yr 7.25% 5.25yr cash cut P50 (Invenergy)_REVIEW_Raleigh Model (78MW) 09082009_V2_BeechR Pivot Table 12.2.09" xfId="31648" xr:uid="{00000000-0005-0000-0000-00000D6C0000}"/>
    <cellStyle name="_x0013__Invrg v2 10.5yr 7.25% 5.25yr cash cut P50 (Invenergy)_REVIEW_Raleigh Model (78MW) 09082009_V2_BeechR Pivot Table 12.2.09 2" xfId="31649" xr:uid="{00000000-0005-0000-0000-00000E6C0000}"/>
    <cellStyle name="_x0013__Invrg v2 10.5yr 7.25% 5.25yr cash cut P50 (Invenergy)_REVIEW_Sheet1" xfId="31650" xr:uid="{00000000-0005-0000-0000-00000F6C0000}"/>
    <cellStyle name="_x0013__Invrg v2 10.5yr 7.25% 5.25yr cash cut P50 (Invenergy)_REVIEW_Sheet1 2" xfId="31651" xr:uid="{00000000-0005-0000-0000-0000106C0000}"/>
    <cellStyle name="_x0013__Invrg v2 10.5yr 7.25% 5.25yr cash cut P50 (Invenergy)_REVIEW_Sweden Hills 51MW_081809_AEP bid" xfId="31652" xr:uid="{00000000-0005-0000-0000-0000116C0000}"/>
    <cellStyle name="_x0013__Invrg v2 10.5yr 7.25% 5.25yr cash cut P50 (Invenergy)_REVIEW_Sweden Hills 51MW_081809_AEP bid 2" xfId="31653" xr:uid="{00000000-0005-0000-0000-0000126C0000}"/>
    <cellStyle name="_x0013__Invrg v2 10.5yr 7.25% 5.25yr cash cut P50 (Invenergy)_REVIEW_Tri-County Wind_042409_Grant and TE_as bid" xfId="31654" xr:uid="{00000000-0005-0000-0000-0000136C0000}"/>
    <cellStyle name="_x0013__Invrg v2 10.5yr 7.25% 5.25yr cash cut P50 (Invenergy)_REVIEW_Tri-County Wind_042409_Grant and TE_as bid 2" xfId="31655" xr:uid="{00000000-0005-0000-0000-0000146C0000}"/>
    <cellStyle name="_x0013__Invrg v2 10.5yr 7.25% 5.25yr cash cut P50 (Invenergy)_REVIEW_Tri-County Wind_101309_Grant and TE_200MW_1.6XLE" xfId="31656" xr:uid="{00000000-0005-0000-0000-0000156C0000}"/>
    <cellStyle name="_x0013__Invrg v2 10.5yr 7.25% 5.25yr cash cut P50 (Invenergy)_REVIEW_Tri-County Wind_101309_Grant and TE_200MW_1.6XLE 2" xfId="31657" xr:uid="{00000000-0005-0000-0000-0000166C0000}"/>
    <cellStyle name="_x0013__Invrg v2 10.5yr 7.25% 5.25yr cash cut P50 (Invenergy)_REVIEW_Tri-County Wind_101509_Grant and TE_200MW_1.6XLE" xfId="31658" xr:uid="{00000000-0005-0000-0000-0000176C0000}"/>
    <cellStyle name="_x0013__Invrg v2 10.5yr 7.25% 5.25yr cash cut P50 (Invenergy)_REVIEW_Tri-County Wind_101509_Grant and TE_200MW_1.6XLE 2" xfId="31659" xr:uid="{00000000-0005-0000-0000-0000186C0000}"/>
    <cellStyle name="_x0013__Invrg v2 10.5yr 7.25% 5.25yr cash cut P50 (Invenergy)_REVIEW_Turkey Track Completion Reserve Acct_11 10 08" xfId="31660" xr:uid="{00000000-0005-0000-0000-0000196C0000}"/>
    <cellStyle name="_x0013__Invrg v2 10.5yr 7.25% 5.25yr cash cut P50 (Invenergy)_REVIEW_Turkey Track Completion Reserve Acct_11 10 08 2" xfId="31661" xr:uid="{00000000-0005-0000-0000-00001A6C0000}"/>
    <cellStyle name="_x0013__Invrg v2 10.5yr 7.25% 5.25yr cash cut P50 (Invenergy)_REVIEW_Unlev McAdoo &amp; GR Combined 10242008-funding v8" xfId="31662" xr:uid="{00000000-0005-0000-0000-00001B6C0000}"/>
    <cellStyle name="_x0013__Invrg v2 10.5yr 7.25% 5.25yr cash cut P50 (Invenergy)_REVIEW_Unlev McAdoo &amp; GR Combined 10242008-funding v8 2" xfId="31663" xr:uid="{00000000-0005-0000-0000-00001C6C0000}"/>
    <cellStyle name="_x0013__Invrg v2 10.5yr 7.25% 5.25yr cash cut P50 (Invenergy)_REVIEW_Unlev McAdoo &amp; GR Combined 10242008-funding v8_BeechR Pivot Table 12.2.09" xfId="31664" xr:uid="{00000000-0005-0000-0000-00001D6C0000}"/>
    <cellStyle name="_x0013__Invrg v2 10.5yr 7.25% 5.25yr cash cut P50 (Invenergy)_REVIEW_Unlev McAdoo &amp; GR Combined 10242008-funding v8_BeechR Pivot Table 12.2.09 2" xfId="31665" xr:uid="{00000000-0005-0000-0000-00001E6C0000}"/>
    <cellStyle name="_x0013__Invrg v2 10.5yr 7.25% 5.25yr cash cut P50 (Invenergy)_REVIEW_Unlev McAdoo &amp; GR Combined 10242008-funding v8_Sheet1" xfId="31666" xr:uid="{00000000-0005-0000-0000-00001F6C0000}"/>
    <cellStyle name="_x0013__Invrg v2 10.5yr 7.25% 5.25yr cash cut P50 (Invenergy)_REVIEW_Unlev McAdoo &amp; GR Combined 10242008-funding v8_Sheet1 2" xfId="31667" xr:uid="{00000000-0005-0000-0000-0000206C0000}"/>
    <cellStyle name="_x0013__Invrg v2 10.5yr 7.25% 5.25yr cash cut P50 (Invenergy)_REVIEW_Unlevered_Beech_Ridge_100_5MW_021009_optimized NCF" xfId="31668" xr:uid="{00000000-0005-0000-0000-0000216C0000}"/>
    <cellStyle name="_x0013__Invrg v2 10.5yr 7.25% 5.25yr cash cut P50 (Invenergy)_REVIEW_Unlevered_Beech_Ridge_100_5MW_021009_optimized NCF 2" xfId="31669" xr:uid="{00000000-0005-0000-0000-0000226C0000}"/>
    <cellStyle name="_x0013__Invrg v2 10.5yr 7.25% 5.25yr cash cut P50 (Invenergy)_REVIEW_Vantage Cash FLow 100609" xfId="31670" xr:uid="{00000000-0005-0000-0000-0000236C0000}"/>
    <cellStyle name="_x0013__Invrg v2 10.5yr 7.25% 5.25yr cash cut P50 (Invenergy)_REVIEW_Vantage Cash FLow 100609 2" xfId="31671" xr:uid="{00000000-0005-0000-0000-0000246C0000}"/>
    <cellStyle name="_x0013__Invrg v2 10.5yr 7.25% 5.25yr cash cut P50 (Invenergy)_REVIEW_Vantage Model_PGE 15yr PPA_062409" xfId="31672" xr:uid="{00000000-0005-0000-0000-0000256C0000}"/>
    <cellStyle name="_x0013__Invrg v2 10.5yr 7.25% 5.25yr cash cut P50 (Invenergy)_REVIEW_Vantage Model_PGE 15yr PPA_062409 2" xfId="31673" xr:uid="{00000000-0005-0000-0000-0000266C0000}"/>
    <cellStyle name="_x0013__Invrg v2 10.5yr 7.25% 5.25yr cash cut P50 (Invenergy)_REVIEW_Vantage Model_PGE 15yr PPA_073009_JAR" xfId="31674" xr:uid="{00000000-0005-0000-0000-0000276C0000}"/>
    <cellStyle name="_x0013__Invrg v2 10.5yr 7.25% 5.25yr cash cut P50 (Invenergy)_REVIEW_Vantage Model_PGE 15yr PPA_073009_JAR 2" xfId="31675" xr:uid="{00000000-0005-0000-0000-0000286C0000}"/>
    <cellStyle name="_x0013__Invrg v2 10.5yr 7.25% 5.25yr cash cut P50 (Invenergy)_REVIEW_Vantage Model_PGE 15yr PPA_100909" xfId="31676" xr:uid="{00000000-0005-0000-0000-0000296C0000}"/>
    <cellStyle name="_x0013__Invrg v2 10.5yr 7.25% 5.25yr cash cut P50 (Invenergy)_REVIEW_Vantage Model_PGE 15yr PPA_100909 2" xfId="31677" xr:uid="{00000000-0005-0000-0000-00002A6C0000}"/>
    <cellStyle name="_x0013__Invrg v2 10.5yr 7.25% 5.25yr cash cut P50 (Invenergy)_REVIEW_White Oak_67.5_150MW_110409_OUR CASE" xfId="31678" xr:uid="{00000000-0005-0000-0000-00002B6C0000}"/>
    <cellStyle name="_x0013__Invrg v2 10.5yr 7.25% 5.25yr cash cut P50 (Invenergy)_REVIEW_White Oak_67.5_150MW_110409_OUR CASE 2" xfId="31679" xr:uid="{00000000-0005-0000-0000-00002C6C0000}"/>
    <cellStyle name="_x0013__Invrg v3 pwr hedges no track accts 10.5yr 7.25% 4yr cash cut $51.73 P50" xfId="31680" xr:uid="{00000000-0005-0000-0000-00002D6C0000}"/>
    <cellStyle name="_x0013__Invrg v3 pwr hedges no track accts 10.5yr 7.25% 4yr cash cut $51.73 P50 2" xfId="31681" xr:uid="{00000000-0005-0000-0000-00002E6C0000}"/>
    <cellStyle name="_x0013__Invrg v3 pwr hedges no track accts 10.5yr 7.25% 4yr cash cut $51.73 P50_BeechR Pivot Table 12.2.09" xfId="31682" xr:uid="{00000000-0005-0000-0000-00002F6C0000}"/>
    <cellStyle name="_x0013__Invrg v3 pwr hedges no track accts 10.5yr 7.25% 4yr cash cut $51.73 P50_BeechR Pivot Table 12.2.09 2" xfId="31683" xr:uid="{00000000-0005-0000-0000-0000306C0000}"/>
    <cellStyle name="_IPG" xfId="31684" xr:uid="{00000000-0005-0000-0000-0000316C0000}"/>
    <cellStyle name="_IPG 2" xfId="31685" xr:uid="{00000000-0005-0000-0000-0000326C0000}"/>
    <cellStyle name="_IPG_LTD - ASC 715 2011" xfId="31686" xr:uid="{00000000-0005-0000-0000-0000336C0000}"/>
    <cellStyle name="_IPG_LTD - ASC 715 2011_0712 LTD (ASC 715) Cost Pushout" xfId="31687" xr:uid="{00000000-0005-0000-0000-0000346C0000}"/>
    <cellStyle name="_IPG_LTD - ASC 715 2011_Summary Unrounded" xfId="31688" xr:uid="{00000000-0005-0000-0000-0000356C0000}"/>
    <cellStyle name="_IPG_March_LTD_Premium" xfId="31689" xr:uid="{00000000-0005-0000-0000-0000366C0000}"/>
    <cellStyle name="_IPG_Nov Self Admin LTD Income Premium - CIGNA" xfId="31690" xr:uid="{00000000-0005-0000-0000-0000376C0000}"/>
    <cellStyle name="_IPG_Summary Unrounded" xfId="31691" xr:uid="{00000000-0005-0000-0000-0000386C0000}"/>
    <cellStyle name="_Ironwood" xfId="31692" xr:uid="{00000000-0005-0000-0000-0000396C0000}"/>
    <cellStyle name="_Ironwood 2" xfId="31693" xr:uid="{00000000-0005-0000-0000-00003A6C0000}"/>
    <cellStyle name="_Ironwood_#1 Levered Beech Ridge_021109_Grant,Bonus,No PTCs,MACRs,Term Debt NOL" xfId="31694" xr:uid="{00000000-0005-0000-0000-00003B6C0000}"/>
    <cellStyle name="_Ironwood_#1 Levered Beech Ridge_021109_Grant,Bonus,No PTCs,MACRs,Term Debt NOL 2" xfId="31695" xr:uid="{00000000-0005-0000-0000-00003C6C0000}"/>
    <cellStyle name="_Ironwood_#1 LeveredGrand_Ridge_II-III_021009_Grant,Bonus,No PTCs,MACRs,Term Debt, NOL" xfId="31696" xr:uid="{00000000-0005-0000-0000-00003D6C0000}"/>
    <cellStyle name="_Ironwood_#1 LeveredGrand_Ridge_II-III_021009_Grant,Bonus,No PTCs,MACRs,Term Debt, NOL 2" xfId="31697" xr:uid="{00000000-0005-0000-0000-00003E6C0000}"/>
    <cellStyle name="_Ironwood_#1 LeveredGrand_Ridge_II-III_021009_Grant,Bonus,No PTCs,MACRs,Term Debt, NOL_BeechR Pivot Table 12.2.09" xfId="31698" xr:uid="{00000000-0005-0000-0000-00003F6C0000}"/>
    <cellStyle name="_Ironwood_#1 LeveredGrand_Ridge_II-III_021009_Grant,Bonus,No PTCs,MACRs,Term Debt, NOL_BeechR Pivot Table 12.2.09 2" xfId="31699" xr:uid="{00000000-0005-0000-0000-0000406C0000}"/>
    <cellStyle name="_Ironwood_1.Inputs" xfId="31700" xr:uid="{00000000-0005-0000-0000-0000416C0000}"/>
    <cellStyle name="_Ironwood_2008 IWNA 7.75% 53% ERISA P50 (Invnergy)_FROM JPM" xfId="31701" xr:uid="{00000000-0005-0000-0000-0000426C0000}"/>
    <cellStyle name="_Ironwood_2008 IWNA 7.75% 53% ERISA P50 (Invnergy)_FROM JPM 2" xfId="31702" xr:uid="{00000000-0005-0000-0000-0000436C0000}"/>
    <cellStyle name="_Ironwood_2008 IWNA Portfolio 09262008 (JPM TE &amp; CE)__TE Assumps" xfId="31703" xr:uid="{00000000-0005-0000-0000-0000446C0000}"/>
    <cellStyle name="_Ironwood_2008 IWNA Portfolio 09262008 (JPM TE &amp; CE)__TE Assumps 2" xfId="31704" xr:uid="{00000000-0005-0000-0000-0000456C0000}"/>
    <cellStyle name="_Ironwood_2008 IWNA Portfolio 09262008 (JPM TE &amp; CE)__TE Assumps_2008 IWNA v12 7.75% 53% TaxEx P50 (Invenergy)_10242008" xfId="31705" xr:uid="{00000000-0005-0000-0000-0000466C0000}"/>
    <cellStyle name="_Ironwood_2008 IWNA Portfolio 09262008 (JPM TE &amp; CE)__TE Assumps_2008 IWNA v12 7.75% 53% TaxEx P50 (Invenergy)_10242008 2" xfId="31706" xr:uid="{00000000-0005-0000-0000-0000476C0000}"/>
    <cellStyle name="_Ironwood_2008 IWNA v12 7.75% 53% TaxEx P50 (Invenergy)_10242008" xfId="31707" xr:uid="{00000000-0005-0000-0000-0000486C0000}"/>
    <cellStyle name="_Ironwood_2008 IWNA v12 7.75% 53% TaxEx P50 (Invenergy)_10242008 2" xfId="31708" xr:uid="{00000000-0005-0000-0000-0000496C0000}"/>
    <cellStyle name="_Ironwood_2008 IWNA v12 7.75% 53% TaxEx P50 (Invenergy)_NO HAIRCUTS" xfId="31709" xr:uid="{00000000-0005-0000-0000-00004A6C0000}"/>
    <cellStyle name="_Ironwood_2008 IWNA v12 7.75% 53% TaxEx P50 (Invenergy)_NO HAIRCUTS 2" xfId="31710" xr:uid="{00000000-0005-0000-0000-00004B6C0000}"/>
    <cellStyle name="_Ironwood_AM 03-22-2009 - Citi Cash Grant - 1st qtr cash grant" xfId="31711" xr:uid="{00000000-0005-0000-0000-00004C6C0000}"/>
    <cellStyle name="_Ironwood_Bali_Biomass_Fin_Model_082107" xfId="31712" xr:uid="{00000000-0005-0000-0000-00004D6C0000}"/>
    <cellStyle name="_Ironwood_BeechR Pivot Table 12.2.09" xfId="31713" xr:uid="{00000000-0005-0000-0000-00004E6C0000}"/>
    <cellStyle name="_Ironwood_BeechR Pivot Table 12.2.09 2" xfId="31714" xr:uid="{00000000-0005-0000-0000-00004F6C0000}"/>
    <cellStyle name="_Ironwood_Big Otter 101209 Grant and TE 100.5MW_20mileT" xfId="31715" xr:uid="{00000000-0005-0000-0000-0000506C0000}"/>
    <cellStyle name="_Ironwood_Big Otter 101209 Grant and TE 100.5MW_20mileT 2" xfId="31716" xr:uid="{00000000-0005-0000-0000-0000516C0000}"/>
    <cellStyle name="_Ironwood_Bish Hill_$77.5_lowncf_ Bundled Price_Lenders_092909" xfId="31717" xr:uid="{00000000-0005-0000-0000-0000526C0000}"/>
    <cellStyle name="_Ironwood_Bish Hill_$77.5_lowncf_ Bundled Price_Lenders_092909 2" xfId="31718" xr:uid="{00000000-0005-0000-0000-0000536C0000}"/>
    <cellStyle name="_Ironwood_BishHilll_1.25M per WTG with $72 bundled price_200MWs_BF" xfId="31719" xr:uid="{00000000-0005-0000-0000-0000546C0000}"/>
    <cellStyle name="_Ironwood_BishHilll_1.25M per WTG with $72 bundled price_200MWs_BF 2" xfId="31720" xr:uid="{00000000-0005-0000-0000-0000556C0000}"/>
    <cellStyle name="_Ironwood_Bishop Hill_Grant_082409_200MW" xfId="31721" xr:uid="{00000000-0005-0000-0000-0000566C0000}"/>
    <cellStyle name="_Ironwood_Bishop Hill_Grant_082409_200MW 2" xfId="31722" xr:uid="{00000000-0005-0000-0000-0000576C0000}"/>
    <cellStyle name="_Ironwood_Buzzard Creek_250MW_PTC_010610" xfId="31723" xr:uid="{00000000-0005-0000-0000-0000586C0000}"/>
    <cellStyle name="_Ironwood_Buzzard Creek_250MW_PTC_010610 2" xfId="31724" xr:uid="{00000000-0005-0000-0000-0000596C0000}"/>
    <cellStyle name="_Ironwood_California Ridge 120109 and 200MW" xfId="31725" xr:uid="{00000000-0005-0000-0000-00005A6C0000}"/>
    <cellStyle name="_Ironwood_California Ridge 120109 and 200MW 2" xfId="31726" xr:uid="{00000000-0005-0000-0000-00005B6C0000}"/>
    <cellStyle name="_Ironwood_California Ridge_042909_Grant and TE_99M_as bid" xfId="31727" xr:uid="{00000000-0005-0000-0000-00005C6C0000}"/>
    <cellStyle name="_Ironwood_California Ridge_042909_Grant and TE_99M_as bid 2" xfId="31728" xr:uid="{00000000-0005-0000-0000-00005D6C0000}"/>
    <cellStyle name="_Ironwood_California Ridge_042909_Grant and TE_99Mw" xfId="31729" xr:uid="{00000000-0005-0000-0000-00005E6C0000}"/>
    <cellStyle name="_Ironwood_California Ridge_042909_Grant and TE_99Mw 2" xfId="31730" xr:uid="{00000000-0005-0000-0000-00005F6C0000}"/>
    <cellStyle name="_Ironwood_Copy of NEW Levered GRIIIII_03312009_MCF v2" xfId="31731" xr:uid="{00000000-0005-0000-0000-0000606C0000}"/>
    <cellStyle name="_Ironwood_Copy of NEW Levered GRIIIII_03312009_MCF v2 2" xfId="31732" xr:uid="{00000000-0005-0000-0000-0000616C0000}"/>
    <cellStyle name="_Ironwood_Copy of NEW Levered GRIIIII_03312009_MCF v2_BeechR Pivot Table 12.2.09" xfId="31733" xr:uid="{00000000-0005-0000-0000-0000626C0000}"/>
    <cellStyle name="_Ironwood_Copy of NEW Levered GRIIIII_03312009_MCF v2_BeechR Pivot Table 12.2.09 2" xfId="31734" xr:uid="{00000000-0005-0000-0000-0000636C0000}"/>
    <cellStyle name="_Ironwood_Copy of Vento III v27i P50 1st" xfId="31735" xr:uid="{00000000-0005-0000-0000-0000646C0000}"/>
    <cellStyle name="_Ironwood_G&amp;A_reports" xfId="31736" xr:uid="{00000000-0005-0000-0000-0000656C0000}"/>
    <cellStyle name="_Ironwood_GRE 03252009_tpm_tables" xfId="31737" xr:uid="{00000000-0005-0000-0000-0000666C0000}"/>
    <cellStyle name="_Ironwood_GRE 03252009_tpm_tables 2" xfId="31738" xr:uid="{00000000-0005-0000-0000-0000676C0000}"/>
    <cellStyle name="_Ironwood_GRE 03252009_tpm_tables_BeechR Pivot Table 12.2.09" xfId="31739" xr:uid="{00000000-0005-0000-0000-0000686C0000}"/>
    <cellStyle name="_Ironwood_GRE 03252009_tpm_tables_BeechR Pivot Table 12.2.09 2" xfId="31740" xr:uid="{00000000-0005-0000-0000-0000696C0000}"/>
    <cellStyle name="_Ironwood_Hardin Grant 08312009_300MW" xfId="31741" xr:uid="{00000000-0005-0000-0000-00006A6C0000}"/>
    <cellStyle name="_Ironwood_Hardin Grant 08312009_300MW 2" xfId="31742" xr:uid="{00000000-0005-0000-0000-00006B6C0000}"/>
    <cellStyle name="_Ironwood_Inputs-General" xfId="31743" xr:uid="{00000000-0005-0000-0000-00006C6C0000}"/>
    <cellStyle name="_Ironwood_Inputs-General 2" xfId="31744" xr:uid="{00000000-0005-0000-0000-00006D6C0000}"/>
    <cellStyle name="_Ironwood_Invenergy Model -- 9-5-08 base" xfId="31745" xr:uid="{00000000-0005-0000-0000-00006E6C0000}"/>
    <cellStyle name="_Ironwood_Invenergy Model -- 9-5-08 base 2" xfId="31746" xr:uid="{00000000-0005-0000-0000-00006F6C0000}"/>
    <cellStyle name="_Ironwood_IWNA 3-Pack ECCA Sheldon Funding 03202009" xfId="31747" xr:uid="{00000000-0005-0000-0000-0000706C0000}"/>
    <cellStyle name="_Ironwood_IWNA 3-Pack ECCA Sheldon Funding 03202009 2" xfId="31748" xr:uid="{00000000-0005-0000-0000-0000716C0000}"/>
    <cellStyle name="_Ironwood_IWNA Ptfl v2 10yr 7.25% $320 upfront 99% hedge loss P50" xfId="31749" xr:uid="{00000000-0005-0000-0000-0000726C0000}"/>
    <cellStyle name="_Ironwood_IWNA Ptfl v2 10yr 7.25% $320 upfront 99% hedge loss P50 2" xfId="31750" xr:uid="{00000000-0005-0000-0000-0000736C0000}"/>
    <cellStyle name="_Ironwood_IWNA v1 10yr 7.25% $290 upfront no bonus 42% 2009 tax realloc P50" xfId="31751" xr:uid="{00000000-0005-0000-0000-0000746C0000}"/>
    <cellStyle name="_Ironwood_IWNA v1 10yr 7.25% $290 upfront no bonus 42% 2009 tax realloc P50 2" xfId="31752" xr:uid="{00000000-0005-0000-0000-0000756C0000}"/>
    <cellStyle name="_Ironwood_IWNA v1 10yr 7.25% $290 upfront no bonus 42% 2009 tax realloc P50_2008 IWNA JPM TE Model 11032008 (ERISA Dep &amp; Full Haircuts)_275M" xfId="31753" xr:uid="{00000000-0005-0000-0000-0000766C0000}"/>
    <cellStyle name="_Ironwood_IWNA v1 10yr 7.25% $290 upfront no bonus 42% 2009 tax realloc P50_2008 IWNA JPM TE Model 11032008 (ERISA Dep &amp; Full Haircuts)_275M 2" xfId="31754" xr:uid="{00000000-0005-0000-0000-0000776C0000}"/>
    <cellStyle name="_Ironwood_IWNA v1 10yr 7.25% $290 upfront no bonus 42% 2009 tax realloc P50_2008 IWNA v12 7.75% 53% TaxEx P50 (Invenergy)_10242008" xfId="31755" xr:uid="{00000000-0005-0000-0000-0000786C0000}"/>
    <cellStyle name="_Ironwood_IWNA v1 10yr 7.25% $290 upfront no bonus 42% 2009 tax realloc P50_2008 IWNA v12 7.75% 53% TaxEx P50 (Invenergy)_10242008 2" xfId="31756" xr:uid="{00000000-0005-0000-0000-0000796C0000}"/>
    <cellStyle name="_Ironwood_LB36a" xfId="31757" xr:uid="{00000000-0005-0000-0000-00007A6C0000}"/>
    <cellStyle name="_Ironwood_LB36a 2" xfId="31758" xr:uid="{00000000-0005-0000-0000-00007B6C0000}"/>
    <cellStyle name="_Ironwood_LB36a_#1 Levered Beech Ridge_021109_Grant,Bonus,No PTCs,MACRs,Term Debt NOL" xfId="31759" xr:uid="{00000000-0005-0000-0000-00007C6C0000}"/>
    <cellStyle name="_Ironwood_LB36a_#1 Levered Beech Ridge_021109_Grant,Bonus,No PTCs,MACRs,Term Debt NOL 2" xfId="31760" xr:uid="{00000000-0005-0000-0000-00007D6C0000}"/>
    <cellStyle name="_Ironwood_LB36a_#1 LeveredGrand_Ridge_II-III_021009_Grant,Bonus,No PTCs,MACRs,Term Debt, NOL" xfId="31761" xr:uid="{00000000-0005-0000-0000-00007E6C0000}"/>
    <cellStyle name="_Ironwood_LB36a_#1 LeveredGrand_Ridge_II-III_021009_Grant,Bonus,No PTCs,MACRs,Term Debt, NOL 2" xfId="31762" xr:uid="{00000000-0005-0000-0000-00007F6C0000}"/>
    <cellStyle name="_Ironwood_LB36a_#1 LeveredGrand_Ridge_II-III_021009_Grant,Bonus,No PTCs,MACRs,Term Debt, NOL_BeechR Pivot Table 12.2.09" xfId="31763" xr:uid="{00000000-0005-0000-0000-0000806C0000}"/>
    <cellStyle name="_Ironwood_LB36a_#1 LeveredGrand_Ridge_II-III_021009_Grant,Bonus,No PTCs,MACRs,Term Debt, NOL_BeechR Pivot Table 12.2.09 2" xfId="31764" xr:uid="{00000000-0005-0000-0000-0000816C0000}"/>
    <cellStyle name="_Ironwood_LB36a_1.Inputs" xfId="31765" xr:uid="{00000000-0005-0000-0000-0000826C0000}"/>
    <cellStyle name="_Ironwood_LB36a_2008 IWNA 7.75% 53% ERISA P50 (Invnergy)_FROM JPM" xfId="31766" xr:uid="{00000000-0005-0000-0000-0000836C0000}"/>
    <cellStyle name="_Ironwood_LB36a_2008 IWNA 7.75% 53% ERISA P50 (Invnergy)_FROM JPM 2" xfId="31767" xr:uid="{00000000-0005-0000-0000-0000846C0000}"/>
    <cellStyle name="_Ironwood_LB36a_2008 IWNA Portfolio 09262008 (JPM TE &amp; CE)__TE Assumps" xfId="31768" xr:uid="{00000000-0005-0000-0000-0000856C0000}"/>
    <cellStyle name="_Ironwood_LB36a_2008 IWNA Portfolio 09262008 (JPM TE &amp; CE)__TE Assumps 2" xfId="31769" xr:uid="{00000000-0005-0000-0000-0000866C0000}"/>
    <cellStyle name="_Ironwood_LB36a_2008 IWNA Portfolio 09262008 (JPM TE &amp; CE)__TE Assumps_2008 IWNA v12 7.75% 53% TaxEx P50 (Invenergy)_10242008" xfId="31770" xr:uid="{00000000-0005-0000-0000-0000876C0000}"/>
    <cellStyle name="_Ironwood_LB36a_2008 IWNA Portfolio 09262008 (JPM TE &amp; CE)__TE Assumps_2008 IWNA v12 7.75% 53% TaxEx P50 (Invenergy)_10242008 2" xfId="31771" xr:uid="{00000000-0005-0000-0000-0000886C0000}"/>
    <cellStyle name="_Ironwood_LB36a_2008 IWNA v12 7.75% 53% TaxEx P50 (Invenergy)_10242008" xfId="31772" xr:uid="{00000000-0005-0000-0000-0000896C0000}"/>
    <cellStyle name="_Ironwood_LB36a_2008 IWNA v12 7.75% 53% TaxEx P50 (Invenergy)_10242008 2" xfId="31773" xr:uid="{00000000-0005-0000-0000-00008A6C0000}"/>
    <cellStyle name="_Ironwood_LB36a_2008 IWNA v12 7.75% 53% TaxEx P50 (Invenergy)_NO HAIRCUTS" xfId="31774" xr:uid="{00000000-0005-0000-0000-00008B6C0000}"/>
    <cellStyle name="_Ironwood_LB36a_2008 IWNA v12 7.75% 53% TaxEx P50 (Invenergy)_NO HAIRCUTS 2" xfId="31775" xr:uid="{00000000-0005-0000-0000-00008C6C0000}"/>
    <cellStyle name="_Ironwood_LB36a_AM 03-22-2009 - Citi Cash Grant - 1st qtr cash grant" xfId="31776" xr:uid="{00000000-0005-0000-0000-00008D6C0000}"/>
    <cellStyle name="_Ironwood_LB36a_Bali_Biomass_Fin_Model_082107" xfId="31777" xr:uid="{00000000-0005-0000-0000-00008E6C0000}"/>
    <cellStyle name="_Ironwood_LB36a_BeechR Pivot Table 12.2.09" xfId="31778" xr:uid="{00000000-0005-0000-0000-00008F6C0000}"/>
    <cellStyle name="_Ironwood_LB36a_BeechR Pivot Table 12.2.09 2" xfId="31779" xr:uid="{00000000-0005-0000-0000-0000906C0000}"/>
    <cellStyle name="_Ironwood_LB36a_Big Otter 101209 Grant and TE 100.5MW_20mileT" xfId="31780" xr:uid="{00000000-0005-0000-0000-0000916C0000}"/>
    <cellStyle name="_Ironwood_LB36a_Big Otter 101209 Grant and TE 100.5MW_20mileT 2" xfId="31781" xr:uid="{00000000-0005-0000-0000-0000926C0000}"/>
    <cellStyle name="_Ironwood_LB36a_Bish Hill_$77.5_lowncf_ Bundled Price_Lenders_092909" xfId="31782" xr:uid="{00000000-0005-0000-0000-0000936C0000}"/>
    <cellStyle name="_Ironwood_LB36a_Bish Hill_$77.5_lowncf_ Bundled Price_Lenders_092909 2" xfId="31783" xr:uid="{00000000-0005-0000-0000-0000946C0000}"/>
    <cellStyle name="_Ironwood_LB36a_BishHilll_1.25M per WTG with $72 bundled price_200MWs_BF" xfId="31784" xr:uid="{00000000-0005-0000-0000-0000956C0000}"/>
    <cellStyle name="_Ironwood_LB36a_BishHilll_1.25M per WTG with $72 bundled price_200MWs_BF 2" xfId="31785" xr:uid="{00000000-0005-0000-0000-0000966C0000}"/>
    <cellStyle name="_Ironwood_LB36a_Bishop Hill_Grant_082409_200MW" xfId="31786" xr:uid="{00000000-0005-0000-0000-0000976C0000}"/>
    <cellStyle name="_Ironwood_LB36a_Bishop Hill_Grant_082409_200MW 2" xfId="31787" xr:uid="{00000000-0005-0000-0000-0000986C0000}"/>
    <cellStyle name="_Ironwood_LB36a_Buzzard Creek_250MW_PTC_010610" xfId="31788" xr:uid="{00000000-0005-0000-0000-0000996C0000}"/>
    <cellStyle name="_Ironwood_LB36a_Buzzard Creek_250MW_PTC_010610 2" xfId="31789" xr:uid="{00000000-0005-0000-0000-00009A6C0000}"/>
    <cellStyle name="_Ironwood_LB36a_California Ridge 120109 and 200MW" xfId="31790" xr:uid="{00000000-0005-0000-0000-00009B6C0000}"/>
    <cellStyle name="_Ironwood_LB36a_California Ridge 120109 and 200MW 2" xfId="31791" xr:uid="{00000000-0005-0000-0000-00009C6C0000}"/>
    <cellStyle name="_Ironwood_LB36a_California Ridge_042909_Grant and TE_99M_as bid" xfId="31792" xr:uid="{00000000-0005-0000-0000-00009D6C0000}"/>
    <cellStyle name="_Ironwood_LB36a_California Ridge_042909_Grant and TE_99M_as bid 2" xfId="31793" xr:uid="{00000000-0005-0000-0000-00009E6C0000}"/>
    <cellStyle name="_Ironwood_LB36a_California Ridge_042909_Grant and TE_99Mw" xfId="31794" xr:uid="{00000000-0005-0000-0000-00009F6C0000}"/>
    <cellStyle name="_Ironwood_LB36a_California Ridge_042909_Grant and TE_99Mw 2" xfId="31795" xr:uid="{00000000-0005-0000-0000-0000A06C0000}"/>
    <cellStyle name="_Ironwood_LB36a_Copy of NEW Levered GRIIIII_03312009_MCF v2" xfId="31796" xr:uid="{00000000-0005-0000-0000-0000A16C0000}"/>
    <cellStyle name="_Ironwood_LB36a_Copy of NEW Levered GRIIIII_03312009_MCF v2 2" xfId="31797" xr:uid="{00000000-0005-0000-0000-0000A26C0000}"/>
    <cellStyle name="_Ironwood_LB36a_Copy of NEW Levered GRIIIII_03312009_MCF v2_BeechR Pivot Table 12.2.09" xfId="31798" xr:uid="{00000000-0005-0000-0000-0000A36C0000}"/>
    <cellStyle name="_Ironwood_LB36a_Copy of NEW Levered GRIIIII_03312009_MCF v2_BeechR Pivot Table 12.2.09 2" xfId="31799" xr:uid="{00000000-0005-0000-0000-0000A46C0000}"/>
    <cellStyle name="_Ironwood_LB36a_Copy of Vento III v27i P50 1st" xfId="31800" xr:uid="{00000000-0005-0000-0000-0000A56C0000}"/>
    <cellStyle name="_Ironwood_LB36a_G&amp;A_reports" xfId="31801" xr:uid="{00000000-0005-0000-0000-0000A66C0000}"/>
    <cellStyle name="_Ironwood_LB36a_GRE 03252009_tpm_tables" xfId="31802" xr:uid="{00000000-0005-0000-0000-0000A76C0000}"/>
    <cellStyle name="_Ironwood_LB36a_GRE 03252009_tpm_tables 2" xfId="31803" xr:uid="{00000000-0005-0000-0000-0000A86C0000}"/>
    <cellStyle name="_Ironwood_LB36a_GRE 03252009_tpm_tables_BeechR Pivot Table 12.2.09" xfId="31804" xr:uid="{00000000-0005-0000-0000-0000A96C0000}"/>
    <cellStyle name="_Ironwood_LB36a_GRE 03252009_tpm_tables_BeechR Pivot Table 12.2.09 2" xfId="31805" xr:uid="{00000000-0005-0000-0000-0000AA6C0000}"/>
    <cellStyle name="_Ironwood_LB36a_Hardin Grant 08312009_300MW" xfId="31806" xr:uid="{00000000-0005-0000-0000-0000AB6C0000}"/>
    <cellStyle name="_Ironwood_LB36a_Hardin Grant 08312009_300MW 2" xfId="31807" xr:uid="{00000000-0005-0000-0000-0000AC6C0000}"/>
    <cellStyle name="_Ironwood_LB36a_Inputs-General" xfId="31808" xr:uid="{00000000-0005-0000-0000-0000AD6C0000}"/>
    <cellStyle name="_Ironwood_LB36a_Inputs-General 2" xfId="31809" xr:uid="{00000000-0005-0000-0000-0000AE6C0000}"/>
    <cellStyle name="_Ironwood_LB36a_Invenergy Model -- 9-5-08 base" xfId="31810" xr:uid="{00000000-0005-0000-0000-0000AF6C0000}"/>
    <cellStyle name="_Ironwood_LB36a_Invenergy Model -- 9-5-08 base 2" xfId="31811" xr:uid="{00000000-0005-0000-0000-0000B06C0000}"/>
    <cellStyle name="_Ironwood_LB36a_IWNA 3-Pack ECCA Sheldon Funding 03202009" xfId="31812" xr:uid="{00000000-0005-0000-0000-0000B16C0000}"/>
    <cellStyle name="_Ironwood_LB36a_IWNA 3-Pack ECCA Sheldon Funding 03202009 2" xfId="31813" xr:uid="{00000000-0005-0000-0000-0000B26C0000}"/>
    <cellStyle name="_Ironwood_LB36a_IWNA Ptfl v2 10yr 7.25% $320 upfront 99% hedge loss P50" xfId="31814" xr:uid="{00000000-0005-0000-0000-0000B36C0000}"/>
    <cellStyle name="_Ironwood_LB36a_IWNA Ptfl v2 10yr 7.25% $320 upfront 99% hedge loss P50 2" xfId="31815" xr:uid="{00000000-0005-0000-0000-0000B46C0000}"/>
    <cellStyle name="_Ironwood_LB36a_IWNA v1 10yr 7.25% $290 upfront no bonus 42% 2009 tax realloc P50" xfId="31816" xr:uid="{00000000-0005-0000-0000-0000B56C0000}"/>
    <cellStyle name="_Ironwood_LB36a_IWNA v1 10yr 7.25% $290 upfront no bonus 42% 2009 tax realloc P50 2" xfId="31817" xr:uid="{00000000-0005-0000-0000-0000B66C0000}"/>
    <cellStyle name="_Ironwood_LB36a_IWNA v1 10yr 7.25% $290 upfront no bonus 42% 2009 tax realloc P50_2008 IWNA JPM TE Model 11032008 (ERISA Dep &amp; Full Haircuts)_275M" xfId="31818" xr:uid="{00000000-0005-0000-0000-0000B76C0000}"/>
    <cellStyle name="_Ironwood_LB36a_IWNA v1 10yr 7.25% $290 upfront no bonus 42% 2009 tax realloc P50_2008 IWNA JPM TE Model 11032008 (ERISA Dep &amp; Full Haircuts)_275M 2" xfId="31819" xr:uid="{00000000-0005-0000-0000-0000B86C0000}"/>
    <cellStyle name="_Ironwood_LB36a_IWNA v1 10yr 7.25% $290 upfront no bonus 42% 2009 tax realloc P50_2008 IWNA v12 7.75% 53% TaxEx P50 (Invenergy)_10242008" xfId="31820" xr:uid="{00000000-0005-0000-0000-0000B96C0000}"/>
    <cellStyle name="_Ironwood_LB36a_IWNA v1 10yr 7.25% $290 upfront no bonus 42% 2009 tax realloc P50_2008 IWNA v12 7.75% 53% TaxEx P50 (Invenergy)_10242008 2" xfId="31821" xr:uid="{00000000-0005-0000-0000-0000BA6C0000}"/>
    <cellStyle name="_Ironwood_LB36a_Ledge_0416_Grant and TE" xfId="31822" xr:uid="{00000000-0005-0000-0000-0000BB6C0000}"/>
    <cellStyle name="_Ironwood_LB36a_Ledge_0416_Grant and TE 2" xfId="31823" xr:uid="{00000000-0005-0000-0000-0000BC6C0000}"/>
    <cellStyle name="_Ironwood_LB36a_Levered Beech Ridge _100709" xfId="31824" xr:uid="{00000000-0005-0000-0000-0000BD6C0000}"/>
    <cellStyle name="_Ironwood_LB36a_Levered Beech Ridge _100709 2" xfId="31825" xr:uid="{00000000-0005-0000-0000-0000BE6C0000}"/>
    <cellStyle name="_Ironwood_LB36a_Levered Beech Ridge _100709_BeechR Pivot Table 12.2.09" xfId="31826" xr:uid="{00000000-0005-0000-0000-0000BF6C0000}"/>
    <cellStyle name="_Ironwood_LB36a_Levered Beech Ridge _100709_BeechR Pivot Table 12.2.09 2" xfId="31827" xr:uid="{00000000-0005-0000-0000-0000C06C0000}"/>
    <cellStyle name="_Ironwood_LB36a_Levered Beech Ridge _102709" xfId="31828" xr:uid="{00000000-0005-0000-0000-0000C16C0000}"/>
    <cellStyle name="_Ironwood_LB36a_Levered Beech Ridge _102709 2" xfId="31829" xr:uid="{00000000-0005-0000-0000-0000C26C0000}"/>
    <cellStyle name="_Ironwood_LB36a_Levered Beech Ridge _102709_BeechR Pivot Table 12.2.09" xfId="31830" xr:uid="{00000000-0005-0000-0000-0000C36C0000}"/>
    <cellStyle name="_Ironwood_LB36a_Levered Beech Ridge _102709_BeechR Pivot Table 12.2.09 2" xfId="31831" xr:uid="{00000000-0005-0000-0000-0000C46C0000}"/>
    <cellStyle name="_Ironwood_LB36a_Levered Beech Ridge _110209" xfId="31832" xr:uid="{00000000-0005-0000-0000-0000C56C0000}"/>
    <cellStyle name="_Ironwood_LB36a_Levered Beech Ridge _110209 2" xfId="31833" xr:uid="{00000000-0005-0000-0000-0000C66C0000}"/>
    <cellStyle name="_Ironwood_LB36a_Levered Beech Ridge _110209_BeechR Pivot Table 12.2.09" xfId="31834" xr:uid="{00000000-0005-0000-0000-0000C76C0000}"/>
    <cellStyle name="_Ironwood_LB36a_Levered Beech Ridge _110209_BeechR Pivot Table 12.2.09 2" xfId="31835" xr:uid="{00000000-0005-0000-0000-0000C86C0000}"/>
    <cellStyle name="_Ironwood_LB36a_Levered Grand Ridge Exp 07082009_LIVE" xfId="31836" xr:uid="{00000000-0005-0000-0000-0000C96C0000}"/>
    <cellStyle name="_Ironwood_LB36a_Levered Grand Ridge Exp 07082009_LIVE 2" xfId="31837" xr:uid="{00000000-0005-0000-0000-0000CA6C0000}"/>
    <cellStyle name="_Ironwood_LB36a_Levered Grand Ridge Exp 07082009_LIVE_BeechR Pivot Table 12.2.09" xfId="31838" xr:uid="{00000000-0005-0000-0000-0000CB6C0000}"/>
    <cellStyle name="_Ironwood_LB36a_Levered Grand Ridge Exp 07082009_LIVE_BeechR Pivot Table 12.2.09 2" xfId="31839" xr:uid="{00000000-0005-0000-0000-0000CC6C0000}"/>
    <cellStyle name="_Ironwood_LB36a_Levered Grand Ridge Exp_05042009" xfId="31840" xr:uid="{00000000-0005-0000-0000-0000CD6C0000}"/>
    <cellStyle name="_Ironwood_LB36a_Levered Grand Ridge Exp_05042009 2" xfId="31841" xr:uid="{00000000-0005-0000-0000-0000CE6C0000}"/>
    <cellStyle name="_Ironwood_LB36a_Levered Grand Ridge Exp_05042009_BeechR Pivot Table 12.2.09" xfId="31842" xr:uid="{00000000-0005-0000-0000-0000CF6C0000}"/>
    <cellStyle name="_Ironwood_LB36a_Levered Grand Ridge Exp_05042009_BeechR Pivot Table 12.2.09 2" xfId="31843" xr:uid="{00000000-0005-0000-0000-0000D06C0000}"/>
    <cellStyle name="_Ironwood_LB36a_NEW GRII_III Debt_032509 v1 (2)" xfId="31844" xr:uid="{00000000-0005-0000-0000-0000D16C0000}"/>
    <cellStyle name="_Ironwood_LB36a_NEW GRII_III Debt_032509 v1 (2) 2" xfId="31845" xr:uid="{00000000-0005-0000-0000-0000D26C0000}"/>
    <cellStyle name="_Ironwood_LB36a_NEW GRII_III Debt_032509 v1 (2)_BeechR Pivot Table 12.2.09" xfId="31846" xr:uid="{00000000-0005-0000-0000-0000D36C0000}"/>
    <cellStyle name="_Ironwood_LB36a_NEW GRII_III Debt_032509 v1 (2)_BeechR Pivot Table 12.2.09 2" xfId="31847" xr:uid="{00000000-0005-0000-0000-0000D46C0000}"/>
    <cellStyle name="_Ironwood_LB36a_NEW Levered GRII&amp;III_04092009_MCF v1" xfId="31848" xr:uid="{00000000-0005-0000-0000-0000D56C0000}"/>
    <cellStyle name="_Ironwood_LB36a_NEW Levered GRII&amp;III_04092009_MCF v1 2" xfId="31849" xr:uid="{00000000-0005-0000-0000-0000D66C0000}"/>
    <cellStyle name="_Ironwood_LB36a_NEW Levered GRII&amp;III_04092009_MCF v1_BeechR Pivot Table 12.2.09" xfId="31850" xr:uid="{00000000-0005-0000-0000-0000D76C0000}"/>
    <cellStyle name="_Ironwood_LB36a_NEW Levered GRII&amp;III_04092009_MCF v1_BeechR Pivot Table 12.2.09 2" xfId="31851" xr:uid="{00000000-0005-0000-0000-0000D86C0000}"/>
    <cellStyle name="_Ironwood_LB36a_Oceana_142MW_Vesta1.8_101909" xfId="31852" xr:uid="{00000000-0005-0000-0000-0000D96C0000}"/>
    <cellStyle name="_Ironwood_LB36a_Oceana_142MW_Vesta1.8_101909 2" xfId="31853" xr:uid="{00000000-0005-0000-0000-0000DA6C0000}"/>
    <cellStyle name="_Ironwood_LB36a_Raleigh Model (78MW) 09082009_V2" xfId="31854" xr:uid="{00000000-0005-0000-0000-0000DB6C0000}"/>
    <cellStyle name="_Ironwood_LB36a_Raleigh Model (78MW) 09082009_V2 2" xfId="31855" xr:uid="{00000000-0005-0000-0000-0000DC6C0000}"/>
    <cellStyle name="_Ironwood_LB36a_Raleigh Model (78MW) 09082009_V2_BeechR Pivot Table 12.2.09" xfId="31856" xr:uid="{00000000-0005-0000-0000-0000DD6C0000}"/>
    <cellStyle name="_Ironwood_LB36a_Raleigh Model (78MW) 09082009_V2_BeechR Pivot Table 12.2.09 2" xfId="31857" xr:uid="{00000000-0005-0000-0000-0000DE6C0000}"/>
    <cellStyle name="_Ironwood_LB36a_Sheet1" xfId="31858" xr:uid="{00000000-0005-0000-0000-0000DF6C0000}"/>
    <cellStyle name="_Ironwood_LB36a_Sheet1 2" xfId="31859" xr:uid="{00000000-0005-0000-0000-0000E06C0000}"/>
    <cellStyle name="_Ironwood_LB36a_Sweden Hills 51MW_081809_AEP bid" xfId="31860" xr:uid="{00000000-0005-0000-0000-0000E16C0000}"/>
    <cellStyle name="_Ironwood_LB36a_Sweden Hills 51MW_081809_AEP bid 2" xfId="31861" xr:uid="{00000000-0005-0000-0000-0000E26C0000}"/>
    <cellStyle name="_Ironwood_LB36a_Tri-County Wind_042409_Grant and TE_as bid" xfId="31862" xr:uid="{00000000-0005-0000-0000-0000E36C0000}"/>
    <cellStyle name="_Ironwood_LB36a_Tri-County Wind_042409_Grant and TE_as bid 2" xfId="31863" xr:uid="{00000000-0005-0000-0000-0000E46C0000}"/>
    <cellStyle name="_Ironwood_LB36a_Tri-County Wind_101309_Grant and TE_200MW_1.6XLE" xfId="31864" xr:uid="{00000000-0005-0000-0000-0000E56C0000}"/>
    <cellStyle name="_Ironwood_LB36a_Tri-County Wind_101309_Grant and TE_200MW_1.6XLE 2" xfId="31865" xr:uid="{00000000-0005-0000-0000-0000E66C0000}"/>
    <cellStyle name="_Ironwood_LB36a_Tri-County Wind_101509_Grant and TE_200MW_1.6XLE" xfId="31866" xr:uid="{00000000-0005-0000-0000-0000E76C0000}"/>
    <cellStyle name="_Ironwood_LB36a_Tri-County Wind_101509_Grant and TE_200MW_1.6XLE 2" xfId="31867" xr:uid="{00000000-0005-0000-0000-0000E86C0000}"/>
    <cellStyle name="_Ironwood_LB36a_Turkey Track Completion Reserve Acct_11 10 08" xfId="31868" xr:uid="{00000000-0005-0000-0000-0000E96C0000}"/>
    <cellStyle name="_Ironwood_LB36a_Turkey Track Completion Reserve Acct_11 10 08 2" xfId="31869" xr:uid="{00000000-0005-0000-0000-0000EA6C0000}"/>
    <cellStyle name="_Ironwood_LB36a_Unlev McAdoo &amp; GR Combined 10242008-funding v8" xfId="31870" xr:uid="{00000000-0005-0000-0000-0000EB6C0000}"/>
    <cellStyle name="_Ironwood_LB36a_Unlev McAdoo &amp; GR Combined 10242008-funding v8 2" xfId="31871" xr:uid="{00000000-0005-0000-0000-0000EC6C0000}"/>
    <cellStyle name="_Ironwood_LB36a_Unlev McAdoo &amp; GR Combined 10242008-funding v8_BeechR Pivot Table 12.2.09" xfId="31872" xr:uid="{00000000-0005-0000-0000-0000ED6C0000}"/>
    <cellStyle name="_Ironwood_LB36a_Unlev McAdoo &amp; GR Combined 10242008-funding v8_BeechR Pivot Table 12.2.09 2" xfId="31873" xr:uid="{00000000-0005-0000-0000-0000EE6C0000}"/>
    <cellStyle name="_Ironwood_LB36a_Unlev McAdoo &amp; GR Combined 10242008-funding v8_Sheet1" xfId="31874" xr:uid="{00000000-0005-0000-0000-0000EF6C0000}"/>
    <cellStyle name="_Ironwood_LB36a_Unlev McAdoo &amp; GR Combined 10242008-funding v8_Sheet1 2" xfId="31875" xr:uid="{00000000-0005-0000-0000-0000F06C0000}"/>
    <cellStyle name="_Ironwood_LB36a_Unlevered_Beech_Ridge_100_5MW_021009_optimized NCF" xfId="31876" xr:uid="{00000000-0005-0000-0000-0000F16C0000}"/>
    <cellStyle name="_Ironwood_LB36a_Unlevered_Beech_Ridge_100_5MW_021009_optimized NCF 2" xfId="31877" xr:uid="{00000000-0005-0000-0000-0000F26C0000}"/>
    <cellStyle name="_Ironwood_LB36a_Vantage Cash FLow 100609" xfId="31878" xr:uid="{00000000-0005-0000-0000-0000F36C0000}"/>
    <cellStyle name="_Ironwood_LB36a_Vantage Cash FLow 100609 2" xfId="31879" xr:uid="{00000000-0005-0000-0000-0000F46C0000}"/>
    <cellStyle name="_Ironwood_LB36a_Vantage Model_PGE 15yr PPA_062409" xfId="31880" xr:uid="{00000000-0005-0000-0000-0000F56C0000}"/>
    <cellStyle name="_Ironwood_LB36a_Vantage Model_PGE 15yr PPA_062409 2" xfId="31881" xr:uid="{00000000-0005-0000-0000-0000F66C0000}"/>
    <cellStyle name="_Ironwood_LB36a_Vantage Model_PGE 15yr PPA_073009_JAR" xfId="31882" xr:uid="{00000000-0005-0000-0000-0000F76C0000}"/>
    <cellStyle name="_Ironwood_LB36a_Vantage Model_PGE 15yr PPA_073009_JAR 2" xfId="31883" xr:uid="{00000000-0005-0000-0000-0000F86C0000}"/>
    <cellStyle name="_Ironwood_LB36a_Vantage Model_PGE 15yr PPA_100909" xfId="31884" xr:uid="{00000000-0005-0000-0000-0000F96C0000}"/>
    <cellStyle name="_Ironwood_LB36a_Vantage Model_PGE 15yr PPA_100909 2" xfId="31885" xr:uid="{00000000-0005-0000-0000-0000FA6C0000}"/>
    <cellStyle name="_Ironwood_LB36a_Vento III v17i (8.9% Haircut, 60% Tax)" xfId="31886" xr:uid="{00000000-0005-0000-0000-0000FB6C0000}"/>
    <cellStyle name="_Ironwood_LB36a_Vento III v22i (Haircut, 6Y CF, 76% tax)" xfId="31887" xr:uid="{00000000-0005-0000-0000-0000FC6C0000}"/>
    <cellStyle name="_Ironwood_LB36a_Vento III v28g Base" xfId="31888" xr:uid="{00000000-0005-0000-0000-0000FD6C0000}"/>
    <cellStyle name="_Ironwood_LB36a_Vento III v28k JPMyyy" xfId="31889" xr:uid="{00000000-0005-0000-0000-0000FE6C0000}"/>
    <cellStyle name="_Ironwood_LB36a_White Oak_67.5_150MW_110409_OUR CASE" xfId="31890" xr:uid="{00000000-0005-0000-0000-0000FF6C0000}"/>
    <cellStyle name="_Ironwood_LB36a_White Oak_67.5_150MW_110409_OUR CASE 2" xfId="31891" xr:uid="{00000000-0005-0000-0000-0000006D0000}"/>
    <cellStyle name="_Ironwood_Ledge_0416_Grant and TE" xfId="31892" xr:uid="{00000000-0005-0000-0000-0000016D0000}"/>
    <cellStyle name="_Ironwood_Ledge_0416_Grant and TE 2" xfId="31893" xr:uid="{00000000-0005-0000-0000-0000026D0000}"/>
    <cellStyle name="_Ironwood_Levered Beech Ridge _100709" xfId="31894" xr:uid="{00000000-0005-0000-0000-0000036D0000}"/>
    <cellStyle name="_Ironwood_Levered Beech Ridge _100709 2" xfId="31895" xr:uid="{00000000-0005-0000-0000-0000046D0000}"/>
    <cellStyle name="_Ironwood_Levered Beech Ridge _100709_BeechR Pivot Table 12.2.09" xfId="31896" xr:uid="{00000000-0005-0000-0000-0000056D0000}"/>
    <cellStyle name="_Ironwood_Levered Beech Ridge _100709_BeechR Pivot Table 12.2.09 2" xfId="31897" xr:uid="{00000000-0005-0000-0000-0000066D0000}"/>
    <cellStyle name="_Ironwood_Levered Beech Ridge _102709" xfId="31898" xr:uid="{00000000-0005-0000-0000-0000076D0000}"/>
    <cellStyle name="_Ironwood_Levered Beech Ridge _102709 2" xfId="31899" xr:uid="{00000000-0005-0000-0000-0000086D0000}"/>
    <cellStyle name="_Ironwood_Levered Beech Ridge _102709_BeechR Pivot Table 12.2.09" xfId="31900" xr:uid="{00000000-0005-0000-0000-0000096D0000}"/>
    <cellStyle name="_Ironwood_Levered Beech Ridge _102709_BeechR Pivot Table 12.2.09 2" xfId="31901" xr:uid="{00000000-0005-0000-0000-00000A6D0000}"/>
    <cellStyle name="_Ironwood_Levered Beech Ridge _110209" xfId="31902" xr:uid="{00000000-0005-0000-0000-00000B6D0000}"/>
    <cellStyle name="_Ironwood_Levered Beech Ridge _110209 2" xfId="31903" xr:uid="{00000000-0005-0000-0000-00000C6D0000}"/>
    <cellStyle name="_Ironwood_Levered Beech Ridge _110209_BeechR Pivot Table 12.2.09" xfId="31904" xr:uid="{00000000-0005-0000-0000-00000D6D0000}"/>
    <cellStyle name="_Ironwood_Levered Beech Ridge _110209_BeechR Pivot Table 12.2.09 2" xfId="31905" xr:uid="{00000000-0005-0000-0000-00000E6D0000}"/>
    <cellStyle name="_Ironwood_Levered Grand Ridge Exp 07082009_LIVE" xfId="31906" xr:uid="{00000000-0005-0000-0000-00000F6D0000}"/>
    <cellStyle name="_Ironwood_Levered Grand Ridge Exp 07082009_LIVE 2" xfId="31907" xr:uid="{00000000-0005-0000-0000-0000106D0000}"/>
    <cellStyle name="_Ironwood_Levered Grand Ridge Exp 07082009_LIVE_BeechR Pivot Table 12.2.09" xfId="31908" xr:uid="{00000000-0005-0000-0000-0000116D0000}"/>
    <cellStyle name="_Ironwood_Levered Grand Ridge Exp 07082009_LIVE_BeechR Pivot Table 12.2.09 2" xfId="31909" xr:uid="{00000000-0005-0000-0000-0000126D0000}"/>
    <cellStyle name="_Ironwood_Levered Grand Ridge Exp_05042009" xfId="31910" xr:uid="{00000000-0005-0000-0000-0000136D0000}"/>
    <cellStyle name="_Ironwood_Levered Grand Ridge Exp_05042009 2" xfId="31911" xr:uid="{00000000-0005-0000-0000-0000146D0000}"/>
    <cellStyle name="_Ironwood_Levered Grand Ridge Exp_05042009_BeechR Pivot Table 12.2.09" xfId="31912" xr:uid="{00000000-0005-0000-0000-0000156D0000}"/>
    <cellStyle name="_Ironwood_Levered Grand Ridge Exp_05042009_BeechR Pivot Table 12.2.09 2" xfId="31913" xr:uid="{00000000-0005-0000-0000-0000166D0000}"/>
    <cellStyle name="_Ironwood_NEW GRII_III Debt_032509 v1 (2)" xfId="31914" xr:uid="{00000000-0005-0000-0000-0000176D0000}"/>
    <cellStyle name="_Ironwood_NEW GRII_III Debt_032509 v1 (2) 2" xfId="31915" xr:uid="{00000000-0005-0000-0000-0000186D0000}"/>
    <cellStyle name="_Ironwood_NEW GRII_III Debt_032509 v1 (2)_BeechR Pivot Table 12.2.09" xfId="31916" xr:uid="{00000000-0005-0000-0000-0000196D0000}"/>
    <cellStyle name="_Ironwood_NEW GRII_III Debt_032509 v1 (2)_BeechR Pivot Table 12.2.09 2" xfId="31917" xr:uid="{00000000-0005-0000-0000-00001A6D0000}"/>
    <cellStyle name="_Ironwood_NEW Levered GRII&amp;III_04092009_MCF v1" xfId="31918" xr:uid="{00000000-0005-0000-0000-00001B6D0000}"/>
    <cellStyle name="_Ironwood_NEW Levered GRII&amp;III_04092009_MCF v1 2" xfId="31919" xr:uid="{00000000-0005-0000-0000-00001C6D0000}"/>
    <cellStyle name="_Ironwood_NEW Levered GRII&amp;III_04092009_MCF v1_BeechR Pivot Table 12.2.09" xfId="31920" xr:uid="{00000000-0005-0000-0000-00001D6D0000}"/>
    <cellStyle name="_Ironwood_NEW Levered GRII&amp;III_04092009_MCF v1_BeechR Pivot Table 12.2.09 2" xfId="31921" xr:uid="{00000000-0005-0000-0000-00001E6D0000}"/>
    <cellStyle name="_Ironwood_Oceana_142MW_Vesta1.8_101909" xfId="31922" xr:uid="{00000000-0005-0000-0000-00001F6D0000}"/>
    <cellStyle name="_Ironwood_Oceana_142MW_Vesta1.8_101909 2" xfId="31923" xr:uid="{00000000-0005-0000-0000-0000206D0000}"/>
    <cellStyle name="_Ironwood_Raleigh Model (78MW) 09082009_V2" xfId="31924" xr:uid="{00000000-0005-0000-0000-0000216D0000}"/>
    <cellStyle name="_Ironwood_Raleigh Model (78MW) 09082009_V2 2" xfId="31925" xr:uid="{00000000-0005-0000-0000-0000226D0000}"/>
    <cellStyle name="_Ironwood_Raleigh Model (78MW) 09082009_V2_BeechR Pivot Table 12.2.09" xfId="31926" xr:uid="{00000000-0005-0000-0000-0000236D0000}"/>
    <cellStyle name="_Ironwood_Raleigh Model (78MW) 09082009_V2_BeechR Pivot Table 12.2.09 2" xfId="31927" xr:uid="{00000000-0005-0000-0000-0000246D0000}"/>
    <cellStyle name="_Ironwood_Sheet1" xfId="31928" xr:uid="{00000000-0005-0000-0000-0000256D0000}"/>
    <cellStyle name="_Ironwood_Sheet1 2" xfId="31929" xr:uid="{00000000-0005-0000-0000-0000266D0000}"/>
    <cellStyle name="_Ironwood_Sweden Hills 51MW_081809_AEP bid" xfId="31930" xr:uid="{00000000-0005-0000-0000-0000276D0000}"/>
    <cellStyle name="_Ironwood_Sweden Hills 51MW_081809_AEP bid 2" xfId="31931" xr:uid="{00000000-0005-0000-0000-0000286D0000}"/>
    <cellStyle name="_Ironwood_Tri-County Wind_042409_Grant and TE_as bid" xfId="31932" xr:uid="{00000000-0005-0000-0000-0000296D0000}"/>
    <cellStyle name="_Ironwood_Tri-County Wind_042409_Grant and TE_as bid 2" xfId="31933" xr:uid="{00000000-0005-0000-0000-00002A6D0000}"/>
    <cellStyle name="_Ironwood_Tri-County Wind_101309_Grant and TE_200MW_1.6XLE" xfId="31934" xr:uid="{00000000-0005-0000-0000-00002B6D0000}"/>
    <cellStyle name="_Ironwood_Tri-County Wind_101309_Grant and TE_200MW_1.6XLE 2" xfId="31935" xr:uid="{00000000-0005-0000-0000-00002C6D0000}"/>
    <cellStyle name="_Ironwood_Tri-County Wind_101509_Grant and TE_200MW_1.6XLE" xfId="31936" xr:uid="{00000000-0005-0000-0000-00002D6D0000}"/>
    <cellStyle name="_Ironwood_Tri-County Wind_101509_Grant and TE_200MW_1.6XLE 2" xfId="31937" xr:uid="{00000000-0005-0000-0000-00002E6D0000}"/>
    <cellStyle name="_Ironwood_Turkey Track Completion Reserve Acct_11 10 08" xfId="31938" xr:uid="{00000000-0005-0000-0000-00002F6D0000}"/>
    <cellStyle name="_Ironwood_Turkey Track Completion Reserve Acct_11 10 08 2" xfId="31939" xr:uid="{00000000-0005-0000-0000-0000306D0000}"/>
    <cellStyle name="_Ironwood_Unlev McAdoo &amp; GR Combined 10242008-funding v8" xfId="31940" xr:uid="{00000000-0005-0000-0000-0000316D0000}"/>
    <cellStyle name="_Ironwood_Unlev McAdoo &amp; GR Combined 10242008-funding v8 2" xfId="31941" xr:uid="{00000000-0005-0000-0000-0000326D0000}"/>
    <cellStyle name="_Ironwood_Unlev McAdoo &amp; GR Combined 10242008-funding v8_BeechR Pivot Table 12.2.09" xfId="31942" xr:uid="{00000000-0005-0000-0000-0000336D0000}"/>
    <cellStyle name="_Ironwood_Unlev McAdoo &amp; GR Combined 10242008-funding v8_BeechR Pivot Table 12.2.09 2" xfId="31943" xr:uid="{00000000-0005-0000-0000-0000346D0000}"/>
    <cellStyle name="_Ironwood_Unlev McAdoo &amp; GR Combined 10242008-funding v8_Sheet1" xfId="31944" xr:uid="{00000000-0005-0000-0000-0000356D0000}"/>
    <cellStyle name="_Ironwood_Unlev McAdoo &amp; GR Combined 10242008-funding v8_Sheet1 2" xfId="31945" xr:uid="{00000000-0005-0000-0000-0000366D0000}"/>
    <cellStyle name="_Ironwood_Unlevered_Beech_Ridge_100_5MW_021009_optimized NCF" xfId="31946" xr:uid="{00000000-0005-0000-0000-0000376D0000}"/>
    <cellStyle name="_Ironwood_Unlevered_Beech_Ridge_100_5MW_021009_optimized NCF 2" xfId="31947" xr:uid="{00000000-0005-0000-0000-0000386D0000}"/>
    <cellStyle name="_Ironwood_Vantage Cash FLow 100609" xfId="31948" xr:uid="{00000000-0005-0000-0000-0000396D0000}"/>
    <cellStyle name="_Ironwood_Vantage Cash FLow 100609 2" xfId="31949" xr:uid="{00000000-0005-0000-0000-00003A6D0000}"/>
    <cellStyle name="_Ironwood_Vantage Model_PGE 15yr PPA_062409" xfId="31950" xr:uid="{00000000-0005-0000-0000-00003B6D0000}"/>
    <cellStyle name="_Ironwood_Vantage Model_PGE 15yr PPA_062409 2" xfId="31951" xr:uid="{00000000-0005-0000-0000-00003C6D0000}"/>
    <cellStyle name="_Ironwood_Vantage Model_PGE 15yr PPA_073009_JAR" xfId="31952" xr:uid="{00000000-0005-0000-0000-00003D6D0000}"/>
    <cellStyle name="_Ironwood_Vantage Model_PGE 15yr PPA_073009_JAR 2" xfId="31953" xr:uid="{00000000-0005-0000-0000-00003E6D0000}"/>
    <cellStyle name="_Ironwood_Vantage Model_PGE 15yr PPA_100909" xfId="31954" xr:uid="{00000000-0005-0000-0000-00003F6D0000}"/>
    <cellStyle name="_Ironwood_Vantage Model_PGE 15yr PPA_100909 2" xfId="31955" xr:uid="{00000000-0005-0000-0000-0000406D0000}"/>
    <cellStyle name="_Ironwood_Vento III v17i (8.9% Haircut, 60% Tax)" xfId="31956" xr:uid="{00000000-0005-0000-0000-0000416D0000}"/>
    <cellStyle name="_Ironwood_Vento III v22i (Haircut, 6Y CF, 76% tax)" xfId="31957" xr:uid="{00000000-0005-0000-0000-0000426D0000}"/>
    <cellStyle name="_Ironwood_Vento III v28g Base" xfId="31958" xr:uid="{00000000-0005-0000-0000-0000436D0000}"/>
    <cellStyle name="_Ironwood_Vento III v28k JPMyyy" xfId="31959" xr:uid="{00000000-0005-0000-0000-0000446D0000}"/>
    <cellStyle name="_Ironwood_White Oak_67.5_150MW_110409_OUR CASE" xfId="31960" xr:uid="{00000000-0005-0000-0000-0000456D0000}"/>
    <cellStyle name="_Ironwood_White Oak_67.5_150MW_110409_OUR CASE 2" xfId="31961" xr:uid="{00000000-0005-0000-0000-0000466D0000}"/>
    <cellStyle name="_IS Earnings Release Format - v1" xfId="31962" xr:uid="{00000000-0005-0000-0000-0000476D0000}"/>
    <cellStyle name="_x0013__IWNA 3-Pack ECCA Sheldon Funding 03202009" xfId="31963" xr:uid="{00000000-0005-0000-0000-0000486D0000}"/>
    <cellStyle name="_x0013__IWNA 3-Pack ECCA Sheldon Funding 03202009 2" xfId="31964" xr:uid="{00000000-0005-0000-0000-0000496D0000}"/>
    <cellStyle name="_x0013__IWNA Ptfl v2 10yr 7.25% $320 upfront 99% hedge loss P50" xfId="31965" xr:uid="{00000000-0005-0000-0000-00004A6D0000}"/>
    <cellStyle name="_x0013__IWNA Ptfl v2 10yr 7.25% $320 upfront 99% hedge loss P50 2" xfId="31966" xr:uid="{00000000-0005-0000-0000-00004B6D0000}"/>
    <cellStyle name="_x0013__IWNA v1 10yr 7.25% $290 upfront no bonus 42% 2009 tax realloc P50" xfId="31967" xr:uid="{00000000-0005-0000-0000-00004C6D0000}"/>
    <cellStyle name="_x0013__IWNA v1 10yr 7.25% $290 upfront no bonus 42% 2009 tax realloc P50 2" xfId="31968" xr:uid="{00000000-0005-0000-0000-00004D6D0000}"/>
    <cellStyle name="_x0013__IWNA v1 10yr 7.25% $290 upfront no bonus 42% 2009 tax realloc P50_2008 IWNA JPM TE Model 11032008 (ERISA Dep &amp; Full Haircuts)_275M" xfId="31969" xr:uid="{00000000-0005-0000-0000-00004E6D0000}"/>
    <cellStyle name="_x0013__IWNA v1 10yr 7.25% $290 upfront no bonus 42% 2009 tax realloc P50_2008 IWNA JPM TE Model 11032008 (ERISA Dep &amp; Full Haircuts)_275M 2" xfId="31970" xr:uid="{00000000-0005-0000-0000-00004F6D0000}"/>
    <cellStyle name="_x0013__IWNA v1 10yr 7.25% $290 upfront no bonus 42% 2009 tax realloc P50_2008 IWNA v12 7.75% 53% TaxEx P50 (Invenergy)_10242008" xfId="31971" xr:uid="{00000000-0005-0000-0000-0000506D0000}"/>
    <cellStyle name="_x0013__IWNA v1 10yr 7.25% $290 upfront no bonus 42% 2009 tax realloc P50_2008 IWNA v12 7.75% 53% TaxEx P50 (Invenergy)_10242008 2" xfId="31972" xr:uid="{00000000-0005-0000-0000-0000516D0000}"/>
    <cellStyle name="_JPMCC 90-10 bid 09-19-06 Linked" xfId="31973" xr:uid="{00000000-0005-0000-0000-0000526D0000}"/>
    <cellStyle name="_JPMCC 90-10 bid 09-19-06 Linked 2" xfId="31974" xr:uid="{00000000-0005-0000-0000-0000536D0000}"/>
    <cellStyle name="_JPMCC 90-10 bid 09-19-06 Linked 2 2" xfId="31975" xr:uid="{00000000-0005-0000-0000-0000546D0000}"/>
    <cellStyle name="_JPMCC 90-10 bid 09-19-06 Linked 3" xfId="31976" xr:uid="{00000000-0005-0000-0000-0000556D0000}"/>
    <cellStyle name="_JPMCC 90-10 bid 09-19-06 Linked_071212 Unlevered McCormick Model - 2003 version" xfId="31977" xr:uid="{00000000-0005-0000-0000-0000566D0000}"/>
    <cellStyle name="_JPMCC 90-10 bid 09-19-06 Linked_071212 Unlevered McCormick Model - 2003 version 2" xfId="31978" xr:uid="{00000000-0005-0000-0000-0000576D0000}"/>
    <cellStyle name="_JPMCC 90-10 bid 09-19-06 Linked_071212 Unlevered McCormick Model - 2003 version_Accounting" xfId="31979" xr:uid="{00000000-0005-0000-0000-0000586D0000}"/>
    <cellStyle name="_JPMCC 90-10 bid 09-19-06 Linked_071212 Unlevered McCormick Model - 2003 version_Accounting 2" xfId="31980" xr:uid="{00000000-0005-0000-0000-0000596D0000}"/>
    <cellStyle name="_JPMCC 90-10 bid 09-19-06 Linked_071212 Unlevered McCormick Model - 2003 version_Book3" xfId="31981" xr:uid="{00000000-0005-0000-0000-00005A6D0000}"/>
    <cellStyle name="_JPMCC 90-10 bid 09-19-06 Linked_071212 Unlevered McCormick Model - 2003 version_Book3 2" xfId="31982" xr:uid="{00000000-0005-0000-0000-00005B6D0000}"/>
    <cellStyle name="_JPMCC 90-10 bid 09-19-06 Linked_071212 Unlevered McCormick Model - 2003 version_Naturener Montana Portfolio_temp_Part2" xfId="31983" xr:uid="{00000000-0005-0000-0000-00005C6D0000}"/>
    <cellStyle name="_JPMCC 90-10 bid 09-19-06 Linked_071212 Unlevered McCormick Model - 2003 version_Naturener Montana Portfolio_temp_Part2 2" xfId="31984" xr:uid="{00000000-0005-0000-0000-00005D6D0000}"/>
    <cellStyle name="_JPMCC 90-10 bid 09-19-06 Linked_Ormat 6-7-2007  v19b accounting v4 12-19-07" xfId="31985" xr:uid="{00000000-0005-0000-0000-00005E6D0000}"/>
    <cellStyle name="_JPMCC 90-10 bid 09-19-06 Linked_Ormat 6-7-2007  v19b accounting v4 12-19-07 2" xfId="31986" xr:uid="{00000000-0005-0000-0000-00005F6D0000}"/>
    <cellStyle name="_JPMP PAPS Clinton Model -- 27 April 2005" xfId="31987" xr:uid="{00000000-0005-0000-0000-0000606D0000}"/>
    <cellStyle name="_JPMP PAPS Clinton Model -- 27 April 2005 2" xfId="31988" xr:uid="{00000000-0005-0000-0000-0000616D0000}"/>
    <cellStyle name="_JPMP PAPS Clinton Model -- 27 April 2005 2 2" xfId="31989" xr:uid="{00000000-0005-0000-0000-0000626D0000}"/>
    <cellStyle name="_JPMP PAPS Clinton Model -- 27 April 2005 3" xfId="31990" xr:uid="{00000000-0005-0000-0000-0000636D0000}"/>
    <cellStyle name="_JPMP PAPS Clinton Model -- 27 April 2005 3 2" xfId="31991" xr:uid="{00000000-0005-0000-0000-0000646D0000}"/>
    <cellStyle name="_JPMP PAPS Clinton Model -- 27 April 2005 4" xfId="31992" xr:uid="{00000000-0005-0000-0000-0000656D0000}"/>
    <cellStyle name="_JPMP PAPS Clinton Model -- 27 April 2005_Horizon round 1 model vFINAL" xfId="31993" xr:uid="{00000000-0005-0000-0000-0000666D0000}"/>
    <cellStyle name="_JPMP PAPS Clinton Model -- 27 April 2005_Horizon round 1 model vFINAL 2" xfId="31994" xr:uid="{00000000-0005-0000-0000-0000676D0000}"/>
    <cellStyle name="_JPMP PAPS Clinton Model -- 27 April 2005_Horizon round 1 model vFINAL 2 2" xfId="31995" xr:uid="{00000000-0005-0000-0000-0000686D0000}"/>
    <cellStyle name="_JPMP PAPS Clinton Model -- 27 April 2005_Horizon round 1 model vFINAL 3" xfId="31996" xr:uid="{00000000-0005-0000-0000-0000696D0000}"/>
    <cellStyle name="_JPMP PAPS Clinton Model -- 27 April 2005_Horizon round 1 model vFINAL 3 2" xfId="31997" xr:uid="{00000000-0005-0000-0000-00006A6D0000}"/>
    <cellStyle name="_JPMP PAPS Clinton Model -- 27 April 2005_Horizon round 1 model vFINAL 4" xfId="31998" xr:uid="{00000000-0005-0000-0000-00006B6D0000}"/>
    <cellStyle name="_JPMP PAPS Clinton Model -- 27 April 2005_Horizon round 1 model vFINAL_1" xfId="31999" xr:uid="{00000000-0005-0000-0000-00006C6D0000}"/>
    <cellStyle name="_JPMP PAPS Clinton Model -- 27 April 2005_Horizon round 1 model vFINAL_1 2" xfId="32000" xr:uid="{00000000-0005-0000-0000-00006D6D0000}"/>
    <cellStyle name="_JPMP PAPS Clinton Model -- 27 April 2005_Horizon round 1 model vFINAL_1 2 2" xfId="32001" xr:uid="{00000000-0005-0000-0000-00006E6D0000}"/>
    <cellStyle name="_JPMP PAPS Clinton Model -- 27 April 2005_Horizon round 1 model vFINAL_1 3" xfId="32002" xr:uid="{00000000-0005-0000-0000-00006F6D0000}"/>
    <cellStyle name="_JPMP PAPS Clinton Model -- 27 April 2005_Horizon round 1 model vFINAL_1 3 2" xfId="32003" xr:uid="{00000000-0005-0000-0000-0000706D0000}"/>
    <cellStyle name="_JPMP PAPS Clinton Model -- 27 April 2005_Horizon round 1 model vFINAL_1 4" xfId="32004" xr:uid="{00000000-0005-0000-0000-0000716D0000}"/>
    <cellStyle name="_JPMP PAPS Clinton Model -- 27 April 2005_Horizon round 1 model vFINAL_1_Project Farwest III Model 03-20-07 v135" xfId="32005" xr:uid="{00000000-0005-0000-0000-0000726D0000}"/>
    <cellStyle name="_JPMP PAPS Clinton Model -- 27 April 2005_Horizon round 1 model vFINAL_1_Project Farwest III Model 03-20-07 v135 2" xfId="32006" xr:uid="{00000000-0005-0000-0000-0000736D0000}"/>
    <cellStyle name="_JPMP PAPS Clinton Model -- 27 April 2005_Horizon round 1 model vFINAL_1_Project Farwest III Model 03-20-07 v135 2 2" xfId="32007" xr:uid="{00000000-0005-0000-0000-0000746D0000}"/>
    <cellStyle name="_JPMP PAPS Clinton Model -- 27 April 2005_Horizon round 1 model vFINAL_1_Project Farwest III Model 03-20-07 v135 3" xfId="32008" xr:uid="{00000000-0005-0000-0000-0000756D0000}"/>
    <cellStyle name="_JPMP PAPS Clinton Model -- 27 April 2005_Horizon round 1 model vFINAL_1_Project Farwest III Model 03-20-07 v135 3 2" xfId="32009" xr:uid="{00000000-0005-0000-0000-0000766D0000}"/>
    <cellStyle name="_JPMP PAPS Clinton Model -- 27 April 2005_Horizon round 1 model vFINAL_1_Project Farwest III Model 03-20-07 v135 4" xfId="32010" xr:uid="{00000000-0005-0000-0000-0000776D0000}"/>
    <cellStyle name="_JPMP PAPS Clinton Model -- 27 April 2005_Horizon round 1 model vFINAL_1_Project Makani Model 04-11-07 v6" xfId="32011" xr:uid="{00000000-0005-0000-0000-0000786D0000}"/>
    <cellStyle name="_JPMP PAPS Clinton Model -- 27 April 2005_Horizon round 1 model vFINAL_1_Project Makani Model 04-11-07 v6 2" xfId="32012" xr:uid="{00000000-0005-0000-0000-0000796D0000}"/>
    <cellStyle name="_JPMP PAPS Clinton Model -- 27 April 2005_Horizon round 1 model vFINAL_1_Project Makani Model 04-11-07 v6 2 2" xfId="32013" xr:uid="{00000000-0005-0000-0000-00007A6D0000}"/>
    <cellStyle name="_JPMP PAPS Clinton Model -- 27 April 2005_Horizon round 1 model vFINAL_1_Project Makani Model 04-11-07 v6 3" xfId="32014" xr:uid="{00000000-0005-0000-0000-00007B6D0000}"/>
    <cellStyle name="_JPMP PAPS Clinton Model -- 27 April 2005_Horizon round 1 model vFINAL_1_Project Makani Model 04-11-07 v6 3 2" xfId="32015" xr:uid="{00000000-0005-0000-0000-00007C6D0000}"/>
    <cellStyle name="_JPMP PAPS Clinton Model -- 27 April 2005_Horizon round 1 model vFINAL_1_Project Makani Model 04-11-07 v6 4" xfId="32016" xr:uid="{00000000-0005-0000-0000-00007D6D0000}"/>
    <cellStyle name="_JPMP waterfall 5-1-06_x" xfId="32017" xr:uid="{00000000-0005-0000-0000-00007E6D0000}"/>
    <cellStyle name="_JPMP waterfall 5-1-06_x 2" xfId="32018" xr:uid="{00000000-0005-0000-0000-00007F6D0000}"/>
    <cellStyle name="_JPMP waterfall 5-1-06_x 2 2" xfId="32019" xr:uid="{00000000-0005-0000-0000-0000806D0000}"/>
    <cellStyle name="_JPMP waterfall 5-1-06_x 3" xfId="32020" xr:uid="{00000000-0005-0000-0000-0000816D0000}"/>
    <cellStyle name="_JPMP waterfall 5-1-06_x 3 2" xfId="32021" xr:uid="{00000000-0005-0000-0000-0000826D0000}"/>
    <cellStyle name="_JPMP waterfall 5-1-06_x 4" xfId="32022" xr:uid="{00000000-0005-0000-0000-0000836D0000}"/>
    <cellStyle name="_July 2007 tax equity Operations Report " xfId="32023" xr:uid="{00000000-0005-0000-0000-0000846D0000}"/>
    <cellStyle name="_July 2007 tax equity Operations Report  2" xfId="32024" xr:uid="{00000000-0005-0000-0000-0000856D0000}"/>
    <cellStyle name="_July 2009 Forecast Testing of Tax Rates" xfId="32025" xr:uid="{00000000-0005-0000-0000-0000866D0000}"/>
    <cellStyle name="_July 2009 Forecast Testing of Tax Rates 2" xfId="32026" xr:uid="{00000000-0005-0000-0000-0000876D0000}"/>
    <cellStyle name="_July 2009 Forecast Testing of Tax Rates_March_LTD_Premium" xfId="32027" xr:uid="{00000000-0005-0000-0000-0000886D0000}"/>
    <cellStyle name="_July 2009 Forecast Testing of Tax Rates_Nov Self Admin LTD Income Premium - CIGNA" xfId="32028" xr:uid="{00000000-0005-0000-0000-0000896D0000}"/>
    <cellStyle name="_July 2009 Forecast Testing of Tax Rates_Summary Unrounded" xfId="32029" xr:uid="{00000000-0005-0000-0000-00008A6D0000}"/>
    <cellStyle name="_Key Results" xfId="32030" xr:uid="{00000000-0005-0000-0000-00008B6D0000}"/>
    <cellStyle name="_Key Results 2" xfId="32031" xr:uid="{00000000-0005-0000-0000-00008C6D0000}"/>
    <cellStyle name="_Key Results_#1 Levered Beech Ridge_021109_Grant,Bonus,No PTCs,MACRs,Term Debt NOL" xfId="32032" xr:uid="{00000000-0005-0000-0000-00008D6D0000}"/>
    <cellStyle name="_Key Results_#1 Levered Beech Ridge_021109_Grant,Bonus,No PTCs,MACRs,Term Debt NOL 2" xfId="32033" xr:uid="{00000000-0005-0000-0000-00008E6D0000}"/>
    <cellStyle name="_Key Results_#1 LeveredGrand_Ridge_II-III_021009_Grant,Bonus,No PTCs,MACRs,Term Debt, NOL" xfId="32034" xr:uid="{00000000-0005-0000-0000-00008F6D0000}"/>
    <cellStyle name="_Key Results_#1 LeveredGrand_Ridge_II-III_021009_Grant,Bonus,No PTCs,MACRs,Term Debt, NOL 2" xfId="32035" xr:uid="{00000000-0005-0000-0000-0000906D0000}"/>
    <cellStyle name="_Key Results_#1 LeveredGrand_Ridge_II-III_021009_Grant,Bonus,No PTCs,MACRs,Term Debt, NOL_BeechR Pivot Table 12.2.09" xfId="32036" xr:uid="{00000000-0005-0000-0000-0000916D0000}"/>
    <cellStyle name="_Key Results_#1 LeveredGrand_Ridge_II-III_021009_Grant,Bonus,No PTCs,MACRs,Term Debt, NOL_BeechR Pivot Table 12.2.09 2" xfId="32037" xr:uid="{00000000-0005-0000-0000-0000926D0000}"/>
    <cellStyle name="_Key Results_2008 IWNA 7.75% 53% ERISA P50 (Invnergy)_FROM JPM" xfId="32038" xr:uid="{00000000-0005-0000-0000-0000936D0000}"/>
    <cellStyle name="_Key Results_2008 IWNA 7.75% 53% ERISA P50 (Invnergy)_FROM JPM 2" xfId="32039" xr:uid="{00000000-0005-0000-0000-0000946D0000}"/>
    <cellStyle name="_Key Results_2008 IWNA Portfolio 09262008 (JPM TE &amp; CE)__TE Assumps" xfId="32040" xr:uid="{00000000-0005-0000-0000-0000956D0000}"/>
    <cellStyle name="_Key Results_2008 IWNA Portfolio 09262008 (JPM TE &amp; CE)__TE Assumps 2" xfId="32041" xr:uid="{00000000-0005-0000-0000-0000966D0000}"/>
    <cellStyle name="_Key Results_2008 IWNA Portfolio 09262008 (JPM TE &amp; CE)__TE Assumps_2008 IWNA v12 7.75% 53% TaxEx P50 (Invenergy)_10242008" xfId="32042" xr:uid="{00000000-0005-0000-0000-0000976D0000}"/>
    <cellStyle name="_Key Results_2008 IWNA Portfolio 09262008 (JPM TE &amp; CE)__TE Assumps_2008 IWNA v12 7.75% 53% TaxEx P50 (Invenergy)_10242008 2" xfId="32043" xr:uid="{00000000-0005-0000-0000-0000986D0000}"/>
    <cellStyle name="_Key Results_2008 IWNA v12 7.75% 53% TaxEx P50 (Invenergy)_10242008" xfId="32044" xr:uid="{00000000-0005-0000-0000-0000996D0000}"/>
    <cellStyle name="_Key Results_2008 IWNA v12 7.75% 53% TaxEx P50 (Invenergy)_10242008 2" xfId="32045" xr:uid="{00000000-0005-0000-0000-00009A6D0000}"/>
    <cellStyle name="_Key Results_2008 IWNA v12 7.75% 53% TaxEx P50 (Invenergy)_NO HAIRCUTS" xfId="32046" xr:uid="{00000000-0005-0000-0000-00009B6D0000}"/>
    <cellStyle name="_Key Results_2008 IWNA v12 7.75% 53% TaxEx P50 (Invenergy)_NO HAIRCUTS 2" xfId="32047" xr:uid="{00000000-0005-0000-0000-00009C6D0000}"/>
    <cellStyle name="_Key Results_BeechR Pivot Table 12.2.09" xfId="32048" xr:uid="{00000000-0005-0000-0000-00009D6D0000}"/>
    <cellStyle name="_Key Results_BeechR Pivot Table 12.2.09 2" xfId="32049" xr:uid="{00000000-0005-0000-0000-00009E6D0000}"/>
    <cellStyle name="_Key Results_Big Otter 101209 Grant and TE 100.5MW_20mileT" xfId="32050" xr:uid="{00000000-0005-0000-0000-00009F6D0000}"/>
    <cellStyle name="_Key Results_Big Otter 101209 Grant and TE 100.5MW_20mileT 2" xfId="32051" xr:uid="{00000000-0005-0000-0000-0000A06D0000}"/>
    <cellStyle name="_Key Results_Bish Hill_$77.5_lowncf_ Bundled Price_Lenders_092909" xfId="32052" xr:uid="{00000000-0005-0000-0000-0000A16D0000}"/>
    <cellStyle name="_Key Results_Bish Hill_$77.5_lowncf_ Bundled Price_Lenders_092909 2" xfId="32053" xr:uid="{00000000-0005-0000-0000-0000A26D0000}"/>
    <cellStyle name="_Key Results_BishHilll_1.25M per WTG with $72 bundled price_200MWs_BF" xfId="32054" xr:uid="{00000000-0005-0000-0000-0000A36D0000}"/>
    <cellStyle name="_Key Results_BishHilll_1.25M per WTG with $72 bundled price_200MWs_BF 2" xfId="32055" xr:uid="{00000000-0005-0000-0000-0000A46D0000}"/>
    <cellStyle name="_Key Results_Bishop Hill_Grant_082409_200MW" xfId="32056" xr:uid="{00000000-0005-0000-0000-0000A56D0000}"/>
    <cellStyle name="_Key Results_Bishop Hill_Grant_082409_200MW 2" xfId="32057" xr:uid="{00000000-0005-0000-0000-0000A66D0000}"/>
    <cellStyle name="_Key Results_Buzzard Creek_250MW_PTC_010610" xfId="32058" xr:uid="{00000000-0005-0000-0000-0000A76D0000}"/>
    <cellStyle name="_Key Results_Buzzard Creek_250MW_PTC_010610 2" xfId="32059" xr:uid="{00000000-0005-0000-0000-0000A86D0000}"/>
    <cellStyle name="_Key Results_California Ridge 120109 and 200MW" xfId="32060" xr:uid="{00000000-0005-0000-0000-0000A96D0000}"/>
    <cellStyle name="_Key Results_California Ridge 120109 and 200MW 2" xfId="32061" xr:uid="{00000000-0005-0000-0000-0000AA6D0000}"/>
    <cellStyle name="_Key Results_California Ridge_042909_Grant and TE_99M_as bid" xfId="32062" xr:uid="{00000000-0005-0000-0000-0000AB6D0000}"/>
    <cellStyle name="_Key Results_California Ridge_042909_Grant and TE_99M_as bid 2" xfId="32063" xr:uid="{00000000-0005-0000-0000-0000AC6D0000}"/>
    <cellStyle name="_Key Results_California Ridge_042909_Grant and TE_99Mw" xfId="32064" xr:uid="{00000000-0005-0000-0000-0000AD6D0000}"/>
    <cellStyle name="_Key Results_California Ridge_042909_Grant and TE_99Mw 2" xfId="32065" xr:uid="{00000000-0005-0000-0000-0000AE6D0000}"/>
    <cellStyle name="_Key Results_Copy of NEW Levered GRIIIII_03312009_MCF v2" xfId="32066" xr:uid="{00000000-0005-0000-0000-0000AF6D0000}"/>
    <cellStyle name="_Key Results_Copy of NEW Levered GRIIIII_03312009_MCF v2 2" xfId="32067" xr:uid="{00000000-0005-0000-0000-0000B06D0000}"/>
    <cellStyle name="_Key Results_Copy of NEW Levered GRIIIII_03312009_MCF v2_BeechR Pivot Table 12.2.09" xfId="32068" xr:uid="{00000000-0005-0000-0000-0000B16D0000}"/>
    <cellStyle name="_Key Results_Copy of NEW Levered GRIIIII_03312009_MCF v2_BeechR Pivot Table 12.2.09 2" xfId="32069" xr:uid="{00000000-0005-0000-0000-0000B26D0000}"/>
    <cellStyle name="_Key Results_GRE 03252009_tpm_tables" xfId="32070" xr:uid="{00000000-0005-0000-0000-0000B36D0000}"/>
    <cellStyle name="_Key Results_GRE 03252009_tpm_tables 2" xfId="32071" xr:uid="{00000000-0005-0000-0000-0000B46D0000}"/>
    <cellStyle name="_Key Results_GRE 03252009_tpm_tables_BeechR Pivot Table 12.2.09" xfId="32072" xr:uid="{00000000-0005-0000-0000-0000B56D0000}"/>
    <cellStyle name="_Key Results_GRE 03252009_tpm_tables_BeechR Pivot Table 12.2.09 2" xfId="32073" xr:uid="{00000000-0005-0000-0000-0000B66D0000}"/>
    <cellStyle name="_Key Results_Hardin Grant 08312009_300MW" xfId="32074" xr:uid="{00000000-0005-0000-0000-0000B76D0000}"/>
    <cellStyle name="_Key Results_Hardin Grant 08312009_300MW 2" xfId="32075" xr:uid="{00000000-0005-0000-0000-0000B86D0000}"/>
    <cellStyle name="_Key Results_Inputs-General" xfId="32076" xr:uid="{00000000-0005-0000-0000-0000B96D0000}"/>
    <cellStyle name="_Key Results_Inputs-General 2" xfId="32077" xr:uid="{00000000-0005-0000-0000-0000BA6D0000}"/>
    <cellStyle name="_Key Results_Invenergy Model -- 9-5-08 base" xfId="32078" xr:uid="{00000000-0005-0000-0000-0000BB6D0000}"/>
    <cellStyle name="_Key Results_Invenergy Model -- 9-5-08 base 2" xfId="32079" xr:uid="{00000000-0005-0000-0000-0000BC6D0000}"/>
    <cellStyle name="_Key Results_IWNA 3-Pack ECCA Sheldon Funding 03202009" xfId="32080" xr:uid="{00000000-0005-0000-0000-0000BD6D0000}"/>
    <cellStyle name="_Key Results_IWNA 3-Pack ECCA Sheldon Funding 03202009 2" xfId="32081" xr:uid="{00000000-0005-0000-0000-0000BE6D0000}"/>
    <cellStyle name="_Key Results_IWNA Ptfl v2 10yr 7.25% $320 upfront 99% hedge loss P50" xfId="32082" xr:uid="{00000000-0005-0000-0000-0000BF6D0000}"/>
    <cellStyle name="_Key Results_IWNA Ptfl v2 10yr 7.25% $320 upfront 99% hedge loss P50 2" xfId="32083" xr:uid="{00000000-0005-0000-0000-0000C06D0000}"/>
    <cellStyle name="_Key Results_IWNA v1 10yr 7.25% $290 upfront no bonus 42% 2009 tax realloc P50" xfId="32084" xr:uid="{00000000-0005-0000-0000-0000C16D0000}"/>
    <cellStyle name="_Key Results_IWNA v1 10yr 7.25% $290 upfront no bonus 42% 2009 tax realloc P50 2" xfId="32085" xr:uid="{00000000-0005-0000-0000-0000C26D0000}"/>
    <cellStyle name="_Key Results_IWNA v1 10yr 7.25% $290 upfront no bonus 42% 2009 tax realloc P50_2008 IWNA JPM TE Model 11032008 (ERISA Dep &amp; Full Haircuts)_275M" xfId="32086" xr:uid="{00000000-0005-0000-0000-0000C36D0000}"/>
    <cellStyle name="_Key Results_IWNA v1 10yr 7.25% $290 upfront no bonus 42% 2009 tax realloc P50_2008 IWNA JPM TE Model 11032008 (ERISA Dep &amp; Full Haircuts)_275M 2" xfId="32087" xr:uid="{00000000-0005-0000-0000-0000C46D0000}"/>
    <cellStyle name="_Key Results_IWNA v1 10yr 7.25% $290 upfront no bonus 42% 2009 tax realloc P50_2008 IWNA v12 7.75% 53% TaxEx P50 (Invenergy)_10242008" xfId="32088" xr:uid="{00000000-0005-0000-0000-0000C56D0000}"/>
    <cellStyle name="_Key Results_IWNA v1 10yr 7.25% $290 upfront no bonus 42% 2009 tax realloc P50_2008 IWNA v12 7.75% 53% TaxEx P50 (Invenergy)_10242008 2" xfId="32089" xr:uid="{00000000-0005-0000-0000-0000C66D0000}"/>
    <cellStyle name="_Key Results_Ledge_0416_Grant and TE" xfId="32090" xr:uid="{00000000-0005-0000-0000-0000C76D0000}"/>
    <cellStyle name="_Key Results_Ledge_0416_Grant and TE 2" xfId="32091" xr:uid="{00000000-0005-0000-0000-0000C86D0000}"/>
    <cellStyle name="_Key Results_Levered Beech Ridge _100709" xfId="32092" xr:uid="{00000000-0005-0000-0000-0000C96D0000}"/>
    <cellStyle name="_Key Results_Levered Beech Ridge _100709 2" xfId="32093" xr:uid="{00000000-0005-0000-0000-0000CA6D0000}"/>
    <cellStyle name="_Key Results_Levered Beech Ridge _100709_BeechR Pivot Table 12.2.09" xfId="32094" xr:uid="{00000000-0005-0000-0000-0000CB6D0000}"/>
    <cellStyle name="_Key Results_Levered Beech Ridge _100709_BeechR Pivot Table 12.2.09 2" xfId="32095" xr:uid="{00000000-0005-0000-0000-0000CC6D0000}"/>
    <cellStyle name="_Key Results_Levered Beech Ridge _102709" xfId="32096" xr:uid="{00000000-0005-0000-0000-0000CD6D0000}"/>
    <cellStyle name="_Key Results_Levered Beech Ridge _102709 2" xfId="32097" xr:uid="{00000000-0005-0000-0000-0000CE6D0000}"/>
    <cellStyle name="_Key Results_Levered Beech Ridge _102709_BeechR Pivot Table 12.2.09" xfId="32098" xr:uid="{00000000-0005-0000-0000-0000CF6D0000}"/>
    <cellStyle name="_Key Results_Levered Beech Ridge _102709_BeechR Pivot Table 12.2.09 2" xfId="32099" xr:uid="{00000000-0005-0000-0000-0000D06D0000}"/>
    <cellStyle name="_Key Results_Levered Beech Ridge _110209" xfId="32100" xr:uid="{00000000-0005-0000-0000-0000D16D0000}"/>
    <cellStyle name="_Key Results_Levered Beech Ridge _110209 2" xfId="32101" xr:uid="{00000000-0005-0000-0000-0000D26D0000}"/>
    <cellStyle name="_Key Results_Levered Beech Ridge _110209_BeechR Pivot Table 12.2.09" xfId="32102" xr:uid="{00000000-0005-0000-0000-0000D36D0000}"/>
    <cellStyle name="_Key Results_Levered Beech Ridge _110209_BeechR Pivot Table 12.2.09 2" xfId="32103" xr:uid="{00000000-0005-0000-0000-0000D46D0000}"/>
    <cellStyle name="_Key Results_Levered Grand Ridge Exp 07082009_LIVE" xfId="32104" xr:uid="{00000000-0005-0000-0000-0000D56D0000}"/>
    <cellStyle name="_Key Results_Levered Grand Ridge Exp 07082009_LIVE 2" xfId="32105" xr:uid="{00000000-0005-0000-0000-0000D66D0000}"/>
    <cellStyle name="_Key Results_Levered Grand Ridge Exp 07082009_LIVE_BeechR Pivot Table 12.2.09" xfId="32106" xr:uid="{00000000-0005-0000-0000-0000D76D0000}"/>
    <cellStyle name="_Key Results_Levered Grand Ridge Exp 07082009_LIVE_BeechR Pivot Table 12.2.09 2" xfId="32107" xr:uid="{00000000-0005-0000-0000-0000D86D0000}"/>
    <cellStyle name="_Key Results_Levered Grand Ridge Exp_05042009" xfId="32108" xr:uid="{00000000-0005-0000-0000-0000D96D0000}"/>
    <cellStyle name="_Key Results_Levered Grand Ridge Exp_05042009 2" xfId="32109" xr:uid="{00000000-0005-0000-0000-0000DA6D0000}"/>
    <cellStyle name="_Key Results_Levered Grand Ridge Exp_05042009_BeechR Pivot Table 12.2.09" xfId="32110" xr:uid="{00000000-0005-0000-0000-0000DB6D0000}"/>
    <cellStyle name="_Key Results_Levered Grand Ridge Exp_05042009_BeechR Pivot Table 12.2.09 2" xfId="32111" xr:uid="{00000000-0005-0000-0000-0000DC6D0000}"/>
    <cellStyle name="_Key Results_NEW GRII_III Debt_032509 v1 (2)" xfId="32112" xr:uid="{00000000-0005-0000-0000-0000DD6D0000}"/>
    <cellStyle name="_Key Results_NEW GRII_III Debt_032509 v1 (2) 2" xfId="32113" xr:uid="{00000000-0005-0000-0000-0000DE6D0000}"/>
    <cellStyle name="_Key Results_NEW GRII_III Debt_032509 v1 (2)_BeechR Pivot Table 12.2.09" xfId="32114" xr:uid="{00000000-0005-0000-0000-0000DF6D0000}"/>
    <cellStyle name="_Key Results_NEW GRII_III Debt_032509 v1 (2)_BeechR Pivot Table 12.2.09 2" xfId="32115" xr:uid="{00000000-0005-0000-0000-0000E06D0000}"/>
    <cellStyle name="_Key Results_NEW Levered GRII&amp;III_04092009_MCF v1" xfId="32116" xr:uid="{00000000-0005-0000-0000-0000E16D0000}"/>
    <cellStyle name="_Key Results_NEW Levered GRII&amp;III_04092009_MCF v1 2" xfId="32117" xr:uid="{00000000-0005-0000-0000-0000E26D0000}"/>
    <cellStyle name="_Key Results_NEW Levered GRII&amp;III_04092009_MCF v1_BeechR Pivot Table 12.2.09" xfId="32118" xr:uid="{00000000-0005-0000-0000-0000E36D0000}"/>
    <cellStyle name="_Key Results_NEW Levered GRII&amp;III_04092009_MCF v1_BeechR Pivot Table 12.2.09 2" xfId="32119" xr:uid="{00000000-0005-0000-0000-0000E46D0000}"/>
    <cellStyle name="_Key Results_Oceana_142MW_Vesta1.8_101909" xfId="32120" xr:uid="{00000000-0005-0000-0000-0000E56D0000}"/>
    <cellStyle name="_Key Results_Oceana_142MW_Vesta1.8_101909 2" xfId="32121" xr:uid="{00000000-0005-0000-0000-0000E66D0000}"/>
    <cellStyle name="_Key Results_Raleigh Model (78MW) 09082009_V2" xfId="32122" xr:uid="{00000000-0005-0000-0000-0000E76D0000}"/>
    <cellStyle name="_Key Results_Raleigh Model (78MW) 09082009_V2 2" xfId="32123" xr:uid="{00000000-0005-0000-0000-0000E86D0000}"/>
    <cellStyle name="_Key Results_Raleigh Model (78MW) 09082009_V2_BeechR Pivot Table 12.2.09" xfId="32124" xr:uid="{00000000-0005-0000-0000-0000E96D0000}"/>
    <cellStyle name="_Key Results_Raleigh Model (78MW) 09082009_V2_BeechR Pivot Table 12.2.09 2" xfId="32125" xr:uid="{00000000-0005-0000-0000-0000EA6D0000}"/>
    <cellStyle name="_Key Results_Sheet1" xfId="32126" xr:uid="{00000000-0005-0000-0000-0000EB6D0000}"/>
    <cellStyle name="_Key Results_Sheet1 2" xfId="32127" xr:uid="{00000000-0005-0000-0000-0000EC6D0000}"/>
    <cellStyle name="_Key Results_Sweden Hills 51MW_081809_AEP bid" xfId="32128" xr:uid="{00000000-0005-0000-0000-0000ED6D0000}"/>
    <cellStyle name="_Key Results_Sweden Hills 51MW_081809_AEP bid 2" xfId="32129" xr:uid="{00000000-0005-0000-0000-0000EE6D0000}"/>
    <cellStyle name="_Key Results_Tri-County Wind_042409_Grant and TE_as bid" xfId="32130" xr:uid="{00000000-0005-0000-0000-0000EF6D0000}"/>
    <cellStyle name="_Key Results_Tri-County Wind_042409_Grant and TE_as bid 2" xfId="32131" xr:uid="{00000000-0005-0000-0000-0000F06D0000}"/>
    <cellStyle name="_Key Results_Tri-County Wind_101309_Grant and TE_200MW_1.6XLE" xfId="32132" xr:uid="{00000000-0005-0000-0000-0000F16D0000}"/>
    <cellStyle name="_Key Results_Tri-County Wind_101309_Grant and TE_200MW_1.6XLE 2" xfId="32133" xr:uid="{00000000-0005-0000-0000-0000F26D0000}"/>
    <cellStyle name="_Key Results_Tri-County Wind_101509_Grant and TE_200MW_1.6XLE" xfId="32134" xr:uid="{00000000-0005-0000-0000-0000F36D0000}"/>
    <cellStyle name="_Key Results_Tri-County Wind_101509_Grant and TE_200MW_1.6XLE 2" xfId="32135" xr:uid="{00000000-0005-0000-0000-0000F46D0000}"/>
    <cellStyle name="_Key Results_Turkey Track Completion Reserve Acct_11 10 08" xfId="32136" xr:uid="{00000000-0005-0000-0000-0000F56D0000}"/>
    <cellStyle name="_Key Results_Turkey Track Completion Reserve Acct_11 10 08 2" xfId="32137" xr:uid="{00000000-0005-0000-0000-0000F66D0000}"/>
    <cellStyle name="_Key Results_Unlev McAdoo &amp; GR Combined 10242008-funding v8" xfId="32138" xr:uid="{00000000-0005-0000-0000-0000F76D0000}"/>
    <cellStyle name="_Key Results_Unlev McAdoo &amp; GR Combined 10242008-funding v8 2" xfId="32139" xr:uid="{00000000-0005-0000-0000-0000F86D0000}"/>
    <cellStyle name="_Key Results_Unlev McAdoo &amp; GR Combined 10242008-funding v8_BeechR Pivot Table 12.2.09" xfId="32140" xr:uid="{00000000-0005-0000-0000-0000F96D0000}"/>
    <cellStyle name="_Key Results_Unlev McAdoo &amp; GR Combined 10242008-funding v8_BeechR Pivot Table 12.2.09 2" xfId="32141" xr:uid="{00000000-0005-0000-0000-0000FA6D0000}"/>
    <cellStyle name="_Key Results_Unlev McAdoo &amp; GR Combined 10242008-funding v8_Sheet1" xfId="32142" xr:uid="{00000000-0005-0000-0000-0000FB6D0000}"/>
    <cellStyle name="_Key Results_Unlev McAdoo &amp; GR Combined 10242008-funding v8_Sheet1 2" xfId="32143" xr:uid="{00000000-0005-0000-0000-0000FC6D0000}"/>
    <cellStyle name="_Key Results_Unlevered_Beech_Ridge_100_5MW_021009_optimized NCF" xfId="32144" xr:uid="{00000000-0005-0000-0000-0000FD6D0000}"/>
    <cellStyle name="_Key Results_Unlevered_Beech_Ridge_100_5MW_021009_optimized NCF 2" xfId="32145" xr:uid="{00000000-0005-0000-0000-0000FE6D0000}"/>
    <cellStyle name="_Key Results_Vantage Cash FLow 100609" xfId="32146" xr:uid="{00000000-0005-0000-0000-0000FF6D0000}"/>
    <cellStyle name="_Key Results_Vantage Cash FLow 100609 2" xfId="32147" xr:uid="{00000000-0005-0000-0000-0000006E0000}"/>
    <cellStyle name="_Key Results_Vantage Model_PGE 15yr PPA_062409" xfId="32148" xr:uid="{00000000-0005-0000-0000-0000016E0000}"/>
    <cellStyle name="_Key Results_Vantage Model_PGE 15yr PPA_062409 2" xfId="32149" xr:uid="{00000000-0005-0000-0000-0000026E0000}"/>
    <cellStyle name="_Key Results_Vantage Model_PGE 15yr PPA_073009_JAR" xfId="32150" xr:uid="{00000000-0005-0000-0000-0000036E0000}"/>
    <cellStyle name="_Key Results_Vantage Model_PGE 15yr PPA_073009_JAR 2" xfId="32151" xr:uid="{00000000-0005-0000-0000-0000046E0000}"/>
    <cellStyle name="_Key Results_Vantage Model_PGE 15yr PPA_100909" xfId="32152" xr:uid="{00000000-0005-0000-0000-0000056E0000}"/>
    <cellStyle name="_Key Results_Vantage Model_PGE 15yr PPA_100909 2" xfId="32153" xr:uid="{00000000-0005-0000-0000-0000066E0000}"/>
    <cellStyle name="_Key Results_White Oak_67.5_150MW_110409_OUR CASE" xfId="32154" xr:uid="{00000000-0005-0000-0000-0000076E0000}"/>
    <cellStyle name="_Key Results_White Oak_67.5_150MW_110409_OUR CASE 2" xfId="32155" xr:uid="{00000000-0005-0000-0000-0000086E0000}"/>
    <cellStyle name="_Key_R7.1" xfId="32156" xr:uid="{00000000-0005-0000-0000-0000096E0000}"/>
    <cellStyle name="_Key_R7.1 2" xfId="32157" xr:uid="{00000000-0005-0000-0000-00000A6E0000}"/>
    <cellStyle name="_Key_R7.1 2 2" xfId="32158" xr:uid="{00000000-0005-0000-0000-00000B6E0000}"/>
    <cellStyle name="_Key_R7.1 3" xfId="32159" xr:uid="{00000000-0005-0000-0000-00000C6E0000}"/>
    <cellStyle name="_Key_R7.1 3 2" xfId="32160" xr:uid="{00000000-0005-0000-0000-00000D6E0000}"/>
    <cellStyle name="_Key_R7.1 4" xfId="32161" xr:uid="{00000000-0005-0000-0000-00000E6E0000}"/>
    <cellStyle name="_Key_R7.1 4 2" xfId="32162" xr:uid="{00000000-0005-0000-0000-00000F6E0000}"/>
    <cellStyle name="_Key_R7.1 4 3" xfId="32163" xr:uid="{00000000-0005-0000-0000-0000106E0000}"/>
    <cellStyle name="_Key_R7.1 5" xfId="32164" xr:uid="{00000000-0005-0000-0000-0000116E0000}"/>
    <cellStyle name="_Key_R7.1 5 2" xfId="32165" xr:uid="{00000000-0005-0000-0000-0000126E0000}"/>
    <cellStyle name="_Key_R7.1 6" xfId="32166" xr:uid="{00000000-0005-0000-0000-0000136E0000}"/>
    <cellStyle name="_Key_R7.1_AEP_PV_20100112" xfId="32167" xr:uid="{00000000-0005-0000-0000-0000146E0000}"/>
    <cellStyle name="_Key_R7.1_August 2010 CWIP curves_NextEra" xfId="32168" xr:uid="{00000000-0005-0000-0000-0000156E0000}"/>
    <cellStyle name="_Key_R7.1_August 2010 CWIP curves_NextEra 2" xfId="32169" xr:uid="{00000000-0005-0000-0000-0000166E0000}"/>
    <cellStyle name="_Key_R7.1_August 2010 CWIP curves_NextEra_November 2010 Termosol CWIP Curves NEER Final" xfId="32170" xr:uid="{00000000-0005-0000-0000-0000176E0000}"/>
    <cellStyle name="_Key_R7.1_August 2010 CWIP curves_NextEra_November 2010 Termosol CWIP Curves NEER Final 2" xfId="32171" xr:uid="{00000000-0005-0000-0000-0000186E0000}"/>
    <cellStyle name="_Key_R7.1_BASIS ADJ" xfId="32172" xr:uid="{00000000-0005-0000-0000-0000196E0000}"/>
    <cellStyle name="_Key_R7.1_BM Adjustments" xfId="32173" xr:uid="{00000000-0005-0000-0000-00001A6E0000}"/>
    <cellStyle name="_Key_R7.1_Budget Support 2012-09 2013-15 Benefit Programs v5 with NEER Barg Update" xfId="32174" xr:uid="{00000000-0005-0000-0000-00001B6E0000}"/>
    <cellStyle name="_Key_R7.1_Capacity_Factor_Monthly_Forecast_Through_2024 " xfId="32175" xr:uid="{00000000-0005-0000-0000-00001C6E0000}"/>
    <cellStyle name="_Key_R7.1_Capital Prov 1Q10" xfId="32176" xr:uid="{00000000-0005-0000-0000-00001D6E0000}"/>
    <cellStyle name="_Key_R7.1_Capital Prov 1Q10 2" xfId="32177" xr:uid="{00000000-0005-0000-0000-00001E6E0000}"/>
    <cellStyle name="_Key_R7.1_Capital Prov 1Q10_March_LTD_Premium" xfId="32178" xr:uid="{00000000-0005-0000-0000-00001F6E0000}"/>
    <cellStyle name="_Key_R7.1_Capital Prov 1Q10_Nov Self Admin LTD Income Premium - CIGNA" xfId="32179" xr:uid="{00000000-0005-0000-0000-0000206E0000}"/>
    <cellStyle name="_Key_R7.1_Capital Prov 1Q10_Summary Unrounded" xfId="32180" xr:uid="{00000000-0005-0000-0000-0000216E0000}"/>
    <cellStyle name="_Key_R7.1_Consolidated Summary Living ProForma_2011_DRAFT" xfId="32181" xr:uid="{00000000-0005-0000-0000-0000226E0000}"/>
    <cellStyle name="_Key_R7.1_Consolidated Summary Living ProForma_2011_Paste Special" xfId="32182" xr:uid="{00000000-0005-0000-0000-0000236E0000}"/>
    <cellStyle name="_Key_R7.1_Copy of South TX GenTie  0.8x Sale12-31-09 COD BASE CASEvBOD" xfId="32183" xr:uid="{00000000-0005-0000-0000-0000246E0000}"/>
    <cellStyle name="_Key_R7.1_Copy of Wilton Expansion_Opcom_XLE_49.5MW_2-23-08_(Stimulus)" xfId="32184" xr:uid="{00000000-0005-0000-0000-0000256E0000}"/>
    <cellStyle name="_Key_R7.1_CWIP Termosol 1" xfId="32185" xr:uid="{00000000-0005-0000-0000-0000266E0000}"/>
    <cellStyle name="_Key_R7.1_CWIP Termosol 1 2" xfId="32186" xr:uid="{00000000-0005-0000-0000-0000276E0000}"/>
    <cellStyle name="_Key_R7.1_CWIP Termosol 2" xfId="32187" xr:uid="{00000000-0005-0000-0000-0000286E0000}"/>
    <cellStyle name="_Key_R7.1_CWIP Termosol 2 2" xfId="32188" xr:uid="{00000000-0005-0000-0000-0000296E0000}"/>
    <cellStyle name="_Key_R7.1_Day County" xfId="32189" xr:uid="{00000000-0005-0000-0000-00002A6E0000}"/>
    <cellStyle name="_Key_R7.1_Distribution Date Calc" xfId="32190" xr:uid="{00000000-0005-0000-0000-00002B6E0000}"/>
    <cellStyle name="_Key_R7.1_FAS 106 subsidy 2010" xfId="32191" xr:uid="{00000000-0005-0000-0000-00002C6E0000}"/>
    <cellStyle name="_Key_R7.1_FAS 106 subsidy 2010 2" xfId="32192" xr:uid="{00000000-0005-0000-0000-00002D6E0000}"/>
    <cellStyle name="_Key_R7.1_FAS 106 subsidy 2010_March_LTD_Premium" xfId="32193" xr:uid="{00000000-0005-0000-0000-00002E6E0000}"/>
    <cellStyle name="_Key_R7.1_FAS 106 subsidy 2010_Nov Self Admin LTD Income Premium - CIGNA" xfId="32194" xr:uid="{00000000-0005-0000-0000-00002F6E0000}"/>
    <cellStyle name="_Key_R7.1_FAS 106 subsidy 2010_Summary Unrounded" xfId="32195" xr:uid="{00000000-0005-0000-0000-0000306E0000}"/>
    <cellStyle name="_Key_R7.1_Fees" xfId="32196" xr:uid="{00000000-0005-0000-0000-0000316E0000}"/>
    <cellStyle name="_Key_R7.1_FinSum" xfId="32197" xr:uid="{00000000-0005-0000-0000-0000326E0000}"/>
    <cellStyle name="_Key_R7.1_FinSum 2" xfId="32198" xr:uid="{00000000-0005-0000-0000-0000336E0000}"/>
    <cellStyle name="_Key_R7.1_FinSum 2 2" xfId="32199" xr:uid="{00000000-0005-0000-0000-0000346E0000}"/>
    <cellStyle name="_Key_R7.1_FinSum 3" xfId="32200" xr:uid="{00000000-0005-0000-0000-0000356E0000}"/>
    <cellStyle name="_Key_R7.1_FinSum 4" xfId="32201" xr:uid="{00000000-0005-0000-0000-0000366E0000}"/>
    <cellStyle name="_Key_R7.1_FinSum 4 2" xfId="32202" xr:uid="{00000000-0005-0000-0000-0000376E0000}"/>
    <cellStyle name="_Key_R7.1_FinSum 4 3" xfId="32203" xr:uid="{00000000-0005-0000-0000-0000386E0000}"/>
    <cellStyle name="_Key_R7.1_FinSum_Genesis_Bridge_Tab" xfId="32204" xr:uid="{00000000-0005-0000-0000-0000396E0000}"/>
    <cellStyle name="_Key_R7.1_FinSum_ToD" xfId="32205" xr:uid="{00000000-0005-0000-0000-00003A6E0000}"/>
    <cellStyle name="_Key_R7.1_FinSum_ToD 2" xfId="32206" xr:uid="{00000000-0005-0000-0000-00003B6E0000}"/>
    <cellStyle name="_Key_R7.1_FinSum_ToD 3" xfId="32207" xr:uid="{00000000-0005-0000-0000-00003C6E0000}"/>
    <cellStyle name="_Key_R7.1_Genesis PGE 250MW_20081119A" xfId="32208" xr:uid="{00000000-0005-0000-0000-00003D6E0000}"/>
    <cellStyle name="_Key_R7.1_Genesis_Bridge_Tab" xfId="32209" xr:uid="{00000000-0005-0000-0000-00003E6E0000}"/>
    <cellStyle name="_Key_R7.1_HWBA UM NPV  IRR Analysis finance at cost share may 2011" xfId="32210" xr:uid="{00000000-0005-0000-0000-00003F6E0000}"/>
    <cellStyle name="_Key_R7.1_Inputs" xfId="32211" xr:uid="{00000000-0005-0000-0000-0000406E0000}"/>
    <cellStyle name="_Key_R7.1_Inputs 2" xfId="32212" xr:uid="{00000000-0005-0000-0000-0000416E0000}"/>
    <cellStyle name="_Key_R7.1_Locked in Gross Margin" xfId="32213" xr:uid="{00000000-0005-0000-0000-0000426E0000}"/>
    <cellStyle name="_Key_R7.1_LPF 2011 Update - Contracted Thermal Assets - rev 09 27 2011" xfId="32214" xr:uid="{00000000-0005-0000-0000-0000436E0000}"/>
    <cellStyle name="_Key_R7.1_LPF 2011 Update - Contracted Thermal Assets - rev 09 27 2011 (2)" xfId="32215" xr:uid="{00000000-0005-0000-0000-0000446E0000}"/>
    <cellStyle name="_Key_R7.1_LPF 2011 Update - Merchant Thermal Assets - rev 09 27 2011 (2)" xfId="32216" xr:uid="{00000000-0005-0000-0000-0000456E0000}"/>
    <cellStyle name="_Key_R7.1_LTD-FAS 112 Summary" xfId="32217" xr:uid="{00000000-0005-0000-0000-0000466E0000}"/>
    <cellStyle name="_Key_R7.1_November 2010 CWIP Curves Genesis Final" xfId="32218" xr:uid="{00000000-0005-0000-0000-0000476E0000}"/>
    <cellStyle name="_Key_R7.1_November 2010 CWIP Curves Genesis Final 2" xfId="32219" xr:uid="{00000000-0005-0000-0000-0000486E0000}"/>
    <cellStyle name="_Key_R7.1_November 2010 CWIP Curves NEER Final" xfId="32220" xr:uid="{00000000-0005-0000-0000-0000496E0000}"/>
    <cellStyle name="_Key_R7.1_November 2010 CWIP Curves NEER Final 2" xfId="32221" xr:uid="{00000000-0005-0000-0000-00004A6E0000}"/>
    <cellStyle name="_Key_R7.1_November 2010 Termosol CWIP Curves NEER Final" xfId="32222" xr:uid="{00000000-0005-0000-0000-00004B6E0000}"/>
    <cellStyle name="_Key_R7.1_November 2010 Termosol CWIP Curves NEER Final 2" xfId="32223" xr:uid="{00000000-0005-0000-0000-00004C6E0000}"/>
    <cellStyle name="_Key_R7.1_Paradise_PV_20100212" xfId="32224" xr:uid="{00000000-0005-0000-0000-00004D6E0000}"/>
    <cellStyle name="_Key_R7.1_Pro Forma - Alamosa 100MW - rev 03.13.09" xfId="32225" xr:uid="{00000000-0005-0000-0000-00004E6E0000}"/>
    <cellStyle name="_Key_R7.1_Pro Forma - Alamosa 100MW - rev 03.13.09 2" xfId="32226" xr:uid="{00000000-0005-0000-0000-00004F6E0000}"/>
    <cellStyle name="_Key_R7.1_Pro Forma - Alamosa 100MW - rev 03.13.09 2 2" xfId="32227" xr:uid="{00000000-0005-0000-0000-0000506E0000}"/>
    <cellStyle name="_Key_R7.1_Pro Forma - Alamosa 100MW - rev 03.13.09 3" xfId="32228" xr:uid="{00000000-0005-0000-0000-0000516E0000}"/>
    <cellStyle name="_Key_R7.1_Pro Forma - Alamosa 100MW - rev 03.13.09 4" xfId="32229" xr:uid="{00000000-0005-0000-0000-0000526E0000}"/>
    <cellStyle name="_Key_R7.1_Pro Forma - Alamosa 100MW - rev 03.13.09 4 2" xfId="32230" xr:uid="{00000000-0005-0000-0000-0000536E0000}"/>
    <cellStyle name="_Key_R7.1_Pro Forma - Alamosa 100MW - rev 03.13.09 4 3" xfId="32231" xr:uid="{00000000-0005-0000-0000-0000546E0000}"/>
    <cellStyle name="_Key_R7.1_Pro Forma - Alamosa 100MW - rev 03.13.09_Genesis_Bridge_Tab" xfId="32232" xr:uid="{00000000-0005-0000-0000-0000556E0000}"/>
    <cellStyle name="_Key_R7.1_Pro Forma - Alamosa 100MW - rev 03.13.09_ToD" xfId="32233" xr:uid="{00000000-0005-0000-0000-0000566E0000}"/>
    <cellStyle name="_Key_R7.1_Pro Forma - Alamosa 100MW - rev 03.13.09_ToD 2" xfId="32234" xr:uid="{00000000-0005-0000-0000-0000576E0000}"/>
    <cellStyle name="_Key_R7.1_Pro Forma - Alamosa 100MW - rev 03.13.09_ToD 3" xfId="32235" xr:uid="{00000000-0005-0000-0000-0000586E0000}"/>
    <cellStyle name="_Key_R7.1_Project Finance Wilton Expansion" xfId="32236" xr:uid="{00000000-0005-0000-0000-0000596E0000}"/>
    <cellStyle name="_Key_R7.1_Project Monitoring Paradise Solar revised_October 2010" xfId="32237" xr:uid="{00000000-0005-0000-0000-00005A6E0000}"/>
    <cellStyle name="_Key_R7.1_Project Monitoring Paradise Solar revised_October 2010 2" xfId="32238" xr:uid="{00000000-0005-0000-0000-00005B6E0000}"/>
    <cellStyle name="_Key_R7.1_Project Monitoring Paradise Solar revised_October 2010_November 2010 Termosol CWIP Curves NEER Final" xfId="32239" xr:uid="{00000000-0005-0000-0000-00005C6E0000}"/>
    <cellStyle name="_Key_R7.1_Project Monitoring Paradise Solar revised_October 2010_November 2010 Termosol CWIP Curves NEER Final 2" xfId="32240" xr:uid="{00000000-0005-0000-0000-00005D6E0000}"/>
    <cellStyle name="_Key_R7.1_Scen" xfId="32241" xr:uid="{00000000-0005-0000-0000-00005E6E0000}"/>
    <cellStyle name="_Key_R7.1_Scen 2" xfId="32242" xr:uid="{00000000-0005-0000-0000-00005F6E0000}"/>
    <cellStyle name="_Key_R7.1_Scen 2 2" xfId="32243" xr:uid="{00000000-0005-0000-0000-0000606E0000}"/>
    <cellStyle name="_Key_R7.1_Scen 3" xfId="32244" xr:uid="{00000000-0005-0000-0000-0000616E0000}"/>
    <cellStyle name="_Key_R7.1_Scen 4" xfId="32245" xr:uid="{00000000-0005-0000-0000-0000626E0000}"/>
    <cellStyle name="_Key_R7.1_Scen 4 2" xfId="32246" xr:uid="{00000000-0005-0000-0000-0000636E0000}"/>
    <cellStyle name="_Key_R7.1_Scen 4 3" xfId="32247" xr:uid="{00000000-0005-0000-0000-0000646E0000}"/>
    <cellStyle name="_Key_R7.1_Scen_Genesis_Bridge_Tab" xfId="32248" xr:uid="{00000000-0005-0000-0000-0000656E0000}"/>
    <cellStyle name="_Key_R7.1_Scen_ToD" xfId="32249" xr:uid="{00000000-0005-0000-0000-0000666E0000}"/>
    <cellStyle name="_Key_R7.1_Scen_ToD 2" xfId="32250" xr:uid="{00000000-0005-0000-0000-0000676E0000}"/>
    <cellStyle name="_Key_R7.1_Scen_ToD 3" xfId="32251" xr:uid="{00000000-0005-0000-0000-0000686E0000}"/>
    <cellStyle name="_Key_R7.1_September 2010 CWIP curves_NextEra" xfId="32252" xr:uid="{00000000-0005-0000-0000-0000696E0000}"/>
    <cellStyle name="_Key_R7.1_September 2010 CWIP curves_NextEra 2" xfId="32253" xr:uid="{00000000-0005-0000-0000-00006A6E0000}"/>
    <cellStyle name="_Key_R7.1_September 2010 CWIP curves_NextEra_November 2010 Termosol CWIP Curves NEER Final" xfId="32254" xr:uid="{00000000-0005-0000-0000-00006B6E0000}"/>
    <cellStyle name="_Key_R7.1_September 2010 CWIP curves_NextEra_November 2010 Termosol CWIP Curves NEER Final 2" xfId="32255" xr:uid="{00000000-0005-0000-0000-00006C6E0000}"/>
    <cellStyle name="_Key_R7.1_Solar - TOD Calculation Model - rev 04.16.09" xfId="32256" xr:uid="{00000000-0005-0000-0000-00006D6E0000}"/>
    <cellStyle name="_Key_R7.1_Solar - TOD Calculation Model - rev 04.16.09 2" xfId="32257" xr:uid="{00000000-0005-0000-0000-00006E6E0000}"/>
    <cellStyle name="_Key_R7.1_Solar - TOD Calculation Model - rev 04.16.09 2 2" xfId="32258" xr:uid="{00000000-0005-0000-0000-00006F6E0000}"/>
    <cellStyle name="_Key_R7.1_Solar - TOD Calculation Model - rev 04.16.09 3" xfId="32259" xr:uid="{00000000-0005-0000-0000-0000706E0000}"/>
    <cellStyle name="_Key_R7.1_Solar - TOD Calculation Model - rev 04.16.09 4" xfId="32260" xr:uid="{00000000-0005-0000-0000-0000716E0000}"/>
    <cellStyle name="_Key_R7.1_Solar - TOD Calculation Model - rev 04.16.09 4 2" xfId="32261" xr:uid="{00000000-0005-0000-0000-0000726E0000}"/>
    <cellStyle name="_Key_R7.1_Solar - TOD Calculation Model - rev 04.16.09 4 3" xfId="32262" xr:uid="{00000000-0005-0000-0000-0000736E0000}"/>
    <cellStyle name="_Key_R7.1_Solar - TOD Calculation Model - rev 04.16.09_Genesis_Bridge_Tab" xfId="32263" xr:uid="{00000000-0005-0000-0000-0000746E0000}"/>
    <cellStyle name="_Key_R7.1_Solar - TOD Calculation Model - rev 04.16.09_ToD" xfId="32264" xr:uid="{00000000-0005-0000-0000-0000756E0000}"/>
    <cellStyle name="_Key_R7.1_Solar - TOD Calculation Model - rev 04.16.09_ToD 2" xfId="32265" xr:uid="{00000000-0005-0000-0000-0000766E0000}"/>
    <cellStyle name="_Key_R7.1_Solar - TOD Calculation Model - rev 04.16.09_ToD 3" xfId="32266" xr:uid="{00000000-0005-0000-0000-0000776E0000}"/>
    <cellStyle name="_Key_R7.1_Solar_Model_ab" xfId="32267" xr:uid="{00000000-0005-0000-0000-0000786E0000}"/>
    <cellStyle name="_Key_R7.1_Solar_Model_ab 2" xfId="32268" xr:uid="{00000000-0005-0000-0000-0000796E0000}"/>
    <cellStyle name="_Key_R7.1_Solar_Model_ab 2 2" xfId="32269" xr:uid="{00000000-0005-0000-0000-00007A6E0000}"/>
    <cellStyle name="_Key_R7.1_Solar_Model_ab 3" xfId="32270" xr:uid="{00000000-0005-0000-0000-00007B6E0000}"/>
    <cellStyle name="_Key_R7.1_Solar_Model_ab 4" xfId="32271" xr:uid="{00000000-0005-0000-0000-00007C6E0000}"/>
    <cellStyle name="_Key_R7.1_Solar_Model_ab 4 2" xfId="32272" xr:uid="{00000000-0005-0000-0000-00007D6E0000}"/>
    <cellStyle name="_Key_R7.1_Solar_Model_ab 4 3" xfId="32273" xr:uid="{00000000-0005-0000-0000-00007E6E0000}"/>
    <cellStyle name="_Key_R7.1_Solar_Model_ab_Genesis_Bridge_Tab" xfId="32274" xr:uid="{00000000-0005-0000-0000-00007F6E0000}"/>
    <cellStyle name="_Key_R7.1_Solar_Model_ab_ToD" xfId="32275" xr:uid="{00000000-0005-0000-0000-0000806E0000}"/>
    <cellStyle name="_Key_R7.1_Solar_Model_ab_ToD 2" xfId="32276" xr:uid="{00000000-0005-0000-0000-0000816E0000}"/>
    <cellStyle name="_Key_R7.1_Solar_Model_ab_ToD 3" xfId="32277" xr:uid="{00000000-0005-0000-0000-0000826E0000}"/>
    <cellStyle name="_Key_R7.1_Summerhaven CWIP curve Oct_2010" xfId="32278" xr:uid="{00000000-0005-0000-0000-0000836E0000}"/>
    <cellStyle name="_Key_R7.1_Summerhaven CWIP curve Oct_2010 2" xfId="32279" xr:uid="{00000000-0005-0000-0000-0000846E0000}"/>
    <cellStyle name="_Key_R7.1_Summerhaven CWIP curve Oct_2010_November 2010 Termosol CWIP Curves NEER Final" xfId="32280" xr:uid="{00000000-0005-0000-0000-0000856E0000}"/>
    <cellStyle name="_Key_R7.1_Summerhaven CWIP curve Oct_2010_November 2010 Termosol CWIP Curves NEER Final 2" xfId="32281" xr:uid="{00000000-0005-0000-0000-0000866E0000}"/>
    <cellStyle name="_Key_R7.1_Tax" xfId="32282" xr:uid="{00000000-0005-0000-0000-0000876E0000}"/>
    <cellStyle name="_Key_R7.1_ToD" xfId="32283" xr:uid="{00000000-0005-0000-0000-0000886E0000}"/>
    <cellStyle name="_Key_R7.1_ToD 2" xfId="32284" xr:uid="{00000000-0005-0000-0000-0000896E0000}"/>
    <cellStyle name="_Key_R7.1_ToD 3" xfId="32285" xr:uid="{00000000-0005-0000-0000-00008A6E0000}"/>
    <cellStyle name="_Key_R7.1_tx financing revs" xfId="32286" xr:uid="{00000000-0005-0000-0000-00008B6E0000}"/>
    <cellStyle name="_Key_R7.1_WACC_Calc_Sheet" xfId="32287" xr:uid="{00000000-0005-0000-0000-00008C6E0000}"/>
    <cellStyle name="_Key_R7.1_WACC_Calc_Sheet 2" xfId="32288" xr:uid="{00000000-0005-0000-0000-00008D6E0000}"/>
    <cellStyle name="_Key_R7.1_WACC_Calc_Sheet 2 2" xfId="32289" xr:uid="{00000000-0005-0000-0000-00008E6E0000}"/>
    <cellStyle name="_Key_R7.1_WACC_Calc_Sheet 3" xfId="32290" xr:uid="{00000000-0005-0000-0000-00008F6E0000}"/>
    <cellStyle name="_Key_R7.1_WACC_Calc_Sheet 4" xfId="32291" xr:uid="{00000000-0005-0000-0000-0000906E0000}"/>
    <cellStyle name="_Key_R7.1_WACC_Calc_Sheet 4 2" xfId="32292" xr:uid="{00000000-0005-0000-0000-0000916E0000}"/>
    <cellStyle name="_Key_R7.1_WACC_Calc_Sheet 4 3" xfId="32293" xr:uid="{00000000-0005-0000-0000-0000926E0000}"/>
    <cellStyle name="_Key_R7.1_WACC_Calc_Sheet_Genesis_Bridge_Tab" xfId="32294" xr:uid="{00000000-0005-0000-0000-0000936E0000}"/>
    <cellStyle name="_Key_R7.1_WACC_Calc_Sheet_ToD" xfId="32295" xr:uid="{00000000-0005-0000-0000-0000946E0000}"/>
    <cellStyle name="_Key_R7.1_WACC_Calc_Sheet_ToD 2" xfId="32296" xr:uid="{00000000-0005-0000-0000-0000956E0000}"/>
    <cellStyle name="_Key_R7.1_WACC_Calc_Sheet_ToD 3" xfId="32297" xr:uid="{00000000-0005-0000-0000-0000966E0000}"/>
    <cellStyle name="_Key_R7.1_Word_Outputs_2009_09_12" xfId="32298" xr:uid="{00000000-0005-0000-0000-0000976E0000}"/>
    <cellStyle name="_Key_R7.2" xfId="32299" xr:uid="{00000000-0005-0000-0000-0000986E0000}"/>
    <cellStyle name="_Key_R7.2 2" xfId="32300" xr:uid="{00000000-0005-0000-0000-0000996E0000}"/>
    <cellStyle name="_Key_R7.2 2 2" xfId="32301" xr:uid="{00000000-0005-0000-0000-00009A6E0000}"/>
    <cellStyle name="_Key_R7.2 3" xfId="32302" xr:uid="{00000000-0005-0000-0000-00009B6E0000}"/>
    <cellStyle name="_Key_R7.2 3 2" xfId="32303" xr:uid="{00000000-0005-0000-0000-00009C6E0000}"/>
    <cellStyle name="_Key_R7.2 4" xfId="32304" xr:uid="{00000000-0005-0000-0000-00009D6E0000}"/>
    <cellStyle name="_Key_R7.2 4 2" xfId="32305" xr:uid="{00000000-0005-0000-0000-00009E6E0000}"/>
    <cellStyle name="_Key_R7.2 4 3" xfId="32306" xr:uid="{00000000-0005-0000-0000-00009F6E0000}"/>
    <cellStyle name="_Key_R7.2 5" xfId="32307" xr:uid="{00000000-0005-0000-0000-0000A06E0000}"/>
    <cellStyle name="_Key_R7.2 5 2" xfId="32308" xr:uid="{00000000-0005-0000-0000-0000A16E0000}"/>
    <cellStyle name="_Key_R7.2 6" xfId="32309" xr:uid="{00000000-0005-0000-0000-0000A26E0000}"/>
    <cellStyle name="_Key_R7.2_AEP_PV_20100112" xfId="32310" xr:uid="{00000000-0005-0000-0000-0000A36E0000}"/>
    <cellStyle name="_Key_R7.2_August 2010 CWIP curves_NextEra" xfId="32311" xr:uid="{00000000-0005-0000-0000-0000A46E0000}"/>
    <cellStyle name="_Key_R7.2_August 2010 CWIP curves_NextEra 2" xfId="32312" xr:uid="{00000000-0005-0000-0000-0000A56E0000}"/>
    <cellStyle name="_Key_R7.2_August 2010 CWIP curves_NextEra_November 2010 Termosol CWIP Curves NEER Final" xfId="32313" xr:uid="{00000000-0005-0000-0000-0000A66E0000}"/>
    <cellStyle name="_Key_R7.2_August 2010 CWIP curves_NextEra_November 2010 Termosol CWIP Curves NEER Final 2" xfId="32314" xr:uid="{00000000-0005-0000-0000-0000A76E0000}"/>
    <cellStyle name="_Key_R7.2_BASIS ADJ" xfId="32315" xr:uid="{00000000-0005-0000-0000-0000A86E0000}"/>
    <cellStyle name="_Key_R7.2_BM Adjustments" xfId="32316" xr:uid="{00000000-0005-0000-0000-0000A96E0000}"/>
    <cellStyle name="_Key_R7.2_Budget Support 2012-09 2013-15 Benefit Programs v5 with NEER Barg Update" xfId="32317" xr:uid="{00000000-0005-0000-0000-0000AA6E0000}"/>
    <cellStyle name="_Key_R7.2_Capacity_Factor_Monthly_Forecast_Through_2024 " xfId="32318" xr:uid="{00000000-0005-0000-0000-0000AB6E0000}"/>
    <cellStyle name="_Key_R7.2_Capital Prov 1Q10" xfId="32319" xr:uid="{00000000-0005-0000-0000-0000AC6E0000}"/>
    <cellStyle name="_Key_R7.2_Capital Prov 1Q10 2" xfId="32320" xr:uid="{00000000-0005-0000-0000-0000AD6E0000}"/>
    <cellStyle name="_Key_R7.2_Capital Prov 1Q10_March_LTD_Premium" xfId="32321" xr:uid="{00000000-0005-0000-0000-0000AE6E0000}"/>
    <cellStyle name="_Key_R7.2_Capital Prov 1Q10_Nov Self Admin LTD Income Premium - CIGNA" xfId="32322" xr:uid="{00000000-0005-0000-0000-0000AF6E0000}"/>
    <cellStyle name="_Key_R7.2_Capital Prov 1Q10_Summary Unrounded" xfId="32323" xr:uid="{00000000-0005-0000-0000-0000B06E0000}"/>
    <cellStyle name="_Key_R7.2_Consolidated Summary Living ProForma_2011_DRAFT" xfId="32324" xr:uid="{00000000-0005-0000-0000-0000B16E0000}"/>
    <cellStyle name="_Key_R7.2_Consolidated Summary Living ProForma_2011_Paste Special" xfId="32325" xr:uid="{00000000-0005-0000-0000-0000B26E0000}"/>
    <cellStyle name="_Key_R7.2_Copy of South TX GenTie  0.8x Sale12-31-09 COD BASE CASEvBOD" xfId="32326" xr:uid="{00000000-0005-0000-0000-0000B36E0000}"/>
    <cellStyle name="_Key_R7.2_Copy of Wilton Expansion_Opcom_XLE_49.5MW_2-23-08_(Stimulus)" xfId="32327" xr:uid="{00000000-0005-0000-0000-0000B46E0000}"/>
    <cellStyle name="_Key_R7.2_CWIP Termosol 1" xfId="32328" xr:uid="{00000000-0005-0000-0000-0000B56E0000}"/>
    <cellStyle name="_Key_R7.2_CWIP Termosol 1 2" xfId="32329" xr:uid="{00000000-0005-0000-0000-0000B66E0000}"/>
    <cellStyle name="_Key_R7.2_CWIP Termosol 2" xfId="32330" xr:uid="{00000000-0005-0000-0000-0000B76E0000}"/>
    <cellStyle name="_Key_R7.2_CWIP Termosol 2 2" xfId="32331" xr:uid="{00000000-0005-0000-0000-0000B86E0000}"/>
    <cellStyle name="_Key_R7.2_Day County" xfId="32332" xr:uid="{00000000-0005-0000-0000-0000B96E0000}"/>
    <cellStyle name="_Key_R7.2_Distribution Date Calc" xfId="32333" xr:uid="{00000000-0005-0000-0000-0000BA6E0000}"/>
    <cellStyle name="_Key_R7.2_FAS 106 subsidy 2010" xfId="32334" xr:uid="{00000000-0005-0000-0000-0000BB6E0000}"/>
    <cellStyle name="_Key_R7.2_FAS 106 subsidy 2010 2" xfId="32335" xr:uid="{00000000-0005-0000-0000-0000BC6E0000}"/>
    <cellStyle name="_Key_R7.2_FAS 106 subsidy 2010_March_LTD_Premium" xfId="32336" xr:uid="{00000000-0005-0000-0000-0000BD6E0000}"/>
    <cellStyle name="_Key_R7.2_FAS 106 subsidy 2010_Nov Self Admin LTD Income Premium - CIGNA" xfId="32337" xr:uid="{00000000-0005-0000-0000-0000BE6E0000}"/>
    <cellStyle name="_Key_R7.2_FAS 106 subsidy 2010_Summary Unrounded" xfId="32338" xr:uid="{00000000-0005-0000-0000-0000BF6E0000}"/>
    <cellStyle name="_Key_R7.2_Fees" xfId="32339" xr:uid="{00000000-0005-0000-0000-0000C06E0000}"/>
    <cellStyle name="_Key_R7.2_FinSum" xfId="32340" xr:uid="{00000000-0005-0000-0000-0000C16E0000}"/>
    <cellStyle name="_Key_R7.2_FinSum 2" xfId="32341" xr:uid="{00000000-0005-0000-0000-0000C26E0000}"/>
    <cellStyle name="_Key_R7.2_FinSum 2 2" xfId="32342" xr:uid="{00000000-0005-0000-0000-0000C36E0000}"/>
    <cellStyle name="_Key_R7.2_FinSum 3" xfId="32343" xr:uid="{00000000-0005-0000-0000-0000C46E0000}"/>
    <cellStyle name="_Key_R7.2_FinSum 4" xfId="32344" xr:uid="{00000000-0005-0000-0000-0000C56E0000}"/>
    <cellStyle name="_Key_R7.2_FinSum 4 2" xfId="32345" xr:uid="{00000000-0005-0000-0000-0000C66E0000}"/>
    <cellStyle name="_Key_R7.2_FinSum 4 3" xfId="32346" xr:uid="{00000000-0005-0000-0000-0000C76E0000}"/>
    <cellStyle name="_Key_R7.2_FinSum_Genesis_Bridge_Tab" xfId="32347" xr:uid="{00000000-0005-0000-0000-0000C86E0000}"/>
    <cellStyle name="_Key_R7.2_FinSum_ToD" xfId="32348" xr:uid="{00000000-0005-0000-0000-0000C96E0000}"/>
    <cellStyle name="_Key_R7.2_FinSum_ToD 2" xfId="32349" xr:uid="{00000000-0005-0000-0000-0000CA6E0000}"/>
    <cellStyle name="_Key_R7.2_FinSum_ToD 3" xfId="32350" xr:uid="{00000000-0005-0000-0000-0000CB6E0000}"/>
    <cellStyle name="_Key_R7.2_Genesis PGE 250MW_20081119A" xfId="32351" xr:uid="{00000000-0005-0000-0000-0000CC6E0000}"/>
    <cellStyle name="_Key_R7.2_Genesis_Bridge_Tab" xfId="32352" xr:uid="{00000000-0005-0000-0000-0000CD6E0000}"/>
    <cellStyle name="_Key_R7.2_HWBA UM NPV  IRR Analysis finance at cost share may 2011" xfId="32353" xr:uid="{00000000-0005-0000-0000-0000CE6E0000}"/>
    <cellStyle name="_Key_R7.2_Inputs" xfId="32354" xr:uid="{00000000-0005-0000-0000-0000CF6E0000}"/>
    <cellStyle name="_Key_R7.2_Inputs 2" xfId="32355" xr:uid="{00000000-0005-0000-0000-0000D06E0000}"/>
    <cellStyle name="_Key_R7.2_Locked in Gross Margin" xfId="32356" xr:uid="{00000000-0005-0000-0000-0000D16E0000}"/>
    <cellStyle name="_Key_R7.2_LPF 2011 Update - Contracted Thermal Assets - rev 09 27 2011" xfId="32357" xr:uid="{00000000-0005-0000-0000-0000D26E0000}"/>
    <cellStyle name="_Key_R7.2_LPF 2011 Update - Contracted Thermal Assets - rev 09 27 2011 (2)" xfId="32358" xr:uid="{00000000-0005-0000-0000-0000D36E0000}"/>
    <cellStyle name="_Key_R7.2_LPF 2011 Update - Merchant Thermal Assets - rev 09 27 2011 (2)" xfId="32359" xr:uid="{00000000-0005-0000-0000-0000D46E0000}"/>
    <cellStyle name="_Key_R7.2_LTD-FAS 112 Summary" xfId="32360" xr:uid="{00000000-0005-0000-0000-0000D56E0000}"/>
    <cellStyle name="_Key_R7.2_November 2010 CWIP Curves Genesis Final" xfId="32361" xr:uid="{00000000-0005-0000-0000-0000D66E0000}"/>
    <cellStyle name="_Key_R7.2_November 2010 CWIP Curves Genesis Final 2" xfId="32362" xr:uid="{00000000-0005-0000-0000-0000D76E0000}"/>
    <cellStyle name="_Key_R7.2_November 2010 CWIP Curves NEER Final" xfId="32363" xr:uid="{00000000-0005-0000-0000-0000D86E0000}"/>
    <cellStyle name="_Key_R7.2_November 2010 CWIP Curves NEER Final 2" xfId="32364" xr:uid="{00000000-0005-0000-0000-0000D96E0000}"/>
    <cellStyle name="_Key_R7.2_November 2010 Termosol CWIP Curves NEER Final" xfId="32365" xr:uid="{00000000-0005-0000-0000-0000DA6E0000}"/>
    <cellStyle name="_Key_R7.2_November 2010 Termosol CWIP Curves NEER Final 2" xfId="32366" xr:uid="{00000000-0005-0000-0000-0000DB6E0000}"/>
    <cellStyle name="_Key_R7.2_Paradise_PV_20100212" xfId="32367" xr:uid="{00000000-0005-0000-0000-0000DC6E0000}"/>
    <cellStyle name="_Key_R7.2_Pro Forma - Alamosa 100MW - rev 03.13.09" xfId="32368" xr:uid="{00000000-0005-0000-0000-0000DD6E0000}"/>
    <cellStyle name="_Key_R7.2_Pro Forma - Alamosa 100MW - rev 03.13.09 2" xfId="32369" xr:uid="{00000000-0005-0000-0000-0000DE6E0000}"/>
    <cellStyle name="_Key_R7.2_Pro Forma - Alamosa 100MW - rev 03.13.09 2 2" xfId="32370" xr:uid="{00000000-0005-0000-0000-0000DF6E0000}"/>
    <cellStyle name="_Key_R7.2_Pro Forma - Alamosa 100MW - rev 03.13.09 3" xfId="32371" xr:uid="{00000000-0005-0000-0000-0000E06E0000}"/>
    <cellStyle name="_Key_R7.2_Pro Forma - Alamosa 100MW - rev 03.13.09 4" xfId="32372" xr:uid="{00000000-0005-0000-0000-0000E16E0000}"/>
    <cellStyle name="_Key_R7.2_Pro Forma - Alamosa 100MW - rev 03.13.09 4 2" xfId="32373" xr:uid="{00000000-0005-0000-0000-0000E26E0000}"/>
    <cellStyle name="_Key_R7.2_Pro Forma - Alamosa 100MW - rev 03.13.09 4 3" xfId="32374" xr:uid="{00000000-0005-0000-0000-0000E36E0000}"/>
    <cellStyle name="_Key_R7.2_Pro Forma - Alamosa 100MW - rev 03.13.09_Genesis_Bridge_Tab" xfId="32375" xr:uid="{00000000-0005-0000-0000-0000E46E0000}"/>
    <cellStyle name="_Key_R7.2_Pro Forma - Alamosa 100MW - rev 03.13.09_ToD" xfId="32376" xr:uid="{00000000-0005-0000-0000-0000E56E0000}"/>
    <cellStyle name="_Key_R7.2_Pro Forma - Alamosa 100MW - rev 03.13.09_ToD 2" xfId="32377" xr:uid="{00000000-0005-0000-0000-0000E66E0000}"/>
    <cellStyle name="_Key_R7.2_Pro Forma - Alamosa 100MW - rev 03.13.09_ToD 3" xfId="32378" xr:uid="{00000000-0005-0000-0000-0000E76E0000}"/>
    <cellStyle name="_Key_R7.2_Project Finance Wilton Expansion" xfId="32379" xr:uid="{00000000-0005-0000-0000-0000E86E0000}"/>
    <cellStyle name="_Key_R7.2_Project Monitoring Paradise Solar revised_October 2010" xfId="32380" xr:uid="{00000000-0005-0000-0000-0000E96E0000}"/>
    <cellStyle name="_Key_R7.2_Project Monitoring Paradise Solar revised_October 2010 2" xfId="32381" xr:uid="{00000000-0005-0000-0000-0000EA6E0000}"/>
    <cellStyle name="_Key_R7.2_Project Monitoring Paradise Solar revised_October 2010_November 2010 Termosol CWIP Curves NEER Final" xfId="32382" xr:uid="{00000000-0005-0000-0000-0000EB6E0000}"/>
    <cellStyle name="_Key_R7.2_Project Monitoring Paradise Solar revised_October 2010_November 2010 Termosol CWIP Curves NEER Final 2" xfId="32383" xr:uid="{00000000-0005-0000-0000-0000EC6E0000}"/>
    <cellStyle name="_Key_R7.2_Scen" xfId="32384" xr:uid="{00000000-0005-0000-0000-0000ED6E0000}"/>
    <cellStyle name="_Key_R7.2_Scen 2" xfId="32385" xr:uid="{00000000-0005-0000-0000-0000EE6E0000}"/>
    <cellStyle name="_Key_R7.2_Scen 2 2" xfId="32386" xr:uid="{00000000-0005-0000-0000-0000EF6E0000}"/>
    <cellStyle name="_Key_R7.2_Scen 3" xfId="32387" xr:uid="{00000000-0005-0000-0000-0000F06E0000}"/>
    <cellStyle name="_Key_R7.2_Scen 4" xfId="32388" xr:uid="{00000000-0005-0000-0000-0000F16E0000}"/>
    <cellStyle name="_Key_R7.2_Scen 4 2" xfId="32389" xr:uid="{00000000-0005-0000-0000-0000F26E0000}"/>
    <cellStyle name="_Key_R7.2_Scen 4 3" xfId="32390" xr:uid="{00000000-0005-0000-0000-0000F36E0000}"/>
    <cellStyle name="_Key_R7.2_Scen_Genesis_Bridge_Tab" xfId="32391" xr:uid="{00000000-0005-0000-0000-0000F46E0000}"/>
    <cellStyle name="_Key_R7.2_Scen_ToD" xfId="32392" xr:uid="{00000000-0005-0000-0000-0000F56E0000}"/>
    <cellStyle name="_Key_R7.2_Scen_ToD 2" xfId="32393" xr:uid="{00000000-0005-0000-0000-0000F66E0000}"/>
    <cellStyle name="_Key_R7.2_Scen_ToD 3" xfId="32394" xr:uid="{00000000-0005-0000-0000-0000F76E0000}"/>
    <cellStyle name="_Key_R7.2_September 2010 CWIP curves_NextEra" xfId="32395" xr:uid="{00000000-0005-0000-0000-0000F86E0000}"/>
    <cellStyle name="_Key_R7.2_September 2010 CWIP curves_NextEra 2" xfId="32396" xr:uid="{00000000-0005-0000-0000-0000F96E0000}"/>
    <cellStyle name="_Key_R7.2_September 2010 CWIP curves_NextEra_November 2010 Termosol CWIP Curves NEER Final" xfId="32397" xr:uid="{00000000-0005-0000-0000-0000FA6E0000}"/>
    <cellStyle name="_Key_R7.2_September 2010 CWIP curves_NextEra_November 2010 Termosol CWIP Curves NEER Final 2" xfId="32398" xr:uid="{00000000-0005-0000-0000-0000FB6E0000}"/>
    <cellStyle name="_Key_R7.2_Solar - TOD Calculation Model - rev 04.16.09" xfId="32399" xr:uid="{00000000-0005-0000-0000-0000FC6E0000}"/>
    <cellStyle name="_Key_R7.2_Solar - TOD Calculation Model - rev 04.16.09 2" xfId="32400" xr:uid="{00000000-0005-0000-0000-0000FD6E0000}"/>
    <cellStyle name="_Key_R7.2_Solar - TOD Calculation Model - rev 04.16.09 2 2" xfId="32401" xr:uid="{00000000-0005-0000-0000-0000FE6E0000}"/>
    <cellStyle name="_Key_R7.2_Solar - TOD Calculation Model - rev 04.16.09 3" xfId="32402" xr:uid="{00000000-0005-0000-0000-0000FF6E0000}"/>
    <cellStyle name="_Key_R7.2_Solar - TOD Calculation Model - rev 04.16.09 4" xfId="32403" xr:uid="{00000000-0005-0000-0000-0000006F0000}"/>
    <cellStyle name="_Key_R7.2_Solar - TOD Calculation Model - rev 04.16.09 4 2" xfId="32404" xr:uid="{00000000-0005-0000-0000-0000016F0000}"/>
    <cellStyle name="_Key_R7.2_Solar - TOD Calculation Model - rev 04.16.09 4 3" xfId="32405" xr:uid="{00000000-0005-0000-0000-0000026F0000}"/>
    <cellStyle name="_Key_R7.2_Solar - TOD Calculation Model - rev 04.16.09_Genesis_Bridge_Tab" xfId="32406" xr:uid="{00000000-0005-0000-0000-0000036F0000}"/>
    <cellStyle name="_Key_R7.2_Solar - TOD Calculation Model - rev 04.16.09_ToD" xfId="32407" xr:uid="{00000000-0005-0000-0000-0000046F0000}"/>
    <cellStyle name="_Key_R7.2_Solar - TOD Calculation Model - rev 04.16.09_ToD 2" xfId="32408" xr:uid="{00000000-0005-0000-0000-0000056F0000}"/>
    <cellStyle name="_Key_R7.2_Solar - TOD Calculation Model - rev 04.16.09_ToD 3" xfId="32409" xr:uid="{00000000-0005-0000-0000-0000066F0000}"/>
    <cellStyle name="_Key_R7.2_Solar_Model_ab" xfId="32410" xr:uid="{00000000-0005-0000-0000-0000076F0000}"/>
    <cellStyle name="_Key_R7.2_Solar_Model_ab 2" xfId="32411" xr:uid="{00000000-0005-0000-0000-0000086F0000}"/>
    <cellStyle name="_Key_R7.2_Solar_Model_ab 2 2" xfId="32412" xr:uid="{00000000-0005-0000-0000-0000096F0000}"/>
    <cellStyle name="_Key_R7.2_Solar_Model_ab 3" xfId="32413" xr:uid="{00000000-0005-0000-0000-00000A6F0000}"/>
    <cellStyle name="_Key_R7.2_Solar_Model_ab 4" xfId="32414" xr:uid="{00000000-0005-0000-0000-00000B6F0000}"/>
    <cellStyle name="_Key_R7.2_Solar_Model_ab 4 2" xfId="32415" xr:uid="{00000000-0005-0000-0000-00000C6F0000}"/>
    <cellStyle name="_Key_R7.2_Solar_Model_ab 4 3" xfId="32416" xr:uid="{00000000-0005-0000-0000-00000D6F0000}"/>
    <cellStyle name="_Key_R7.2_Solar_Model_ab_Genesis_Bridge_Tab" xfId="32417" xr:uid="{00000000-0005-0000-0000-00000E6F0000}"/>
    <cellStyle name="_Key_R7.2_Solar_Model_ab_ToD" xfId="32418" xr:uid="{00000000-0005-0000-0000-00000F6F0000}"/>
    <cellStyle name="_Key_R7.2_Solar_Model_ab_ToD 2" xfId="32419" xr:uid="{00000000-0005-0000-0000-0000106F0000}"/>
    <cellStyle name="_Key_R7.2_Solar_Model_ab_ToD 3" xfId="32420" xr:uid="{00000000-0005-0000-0000-0000116F0000}"/>
    <cellStyle name="_Key_R7.2_Summerhaven CWIP curve Oct_2010" xfId="32421" xr:uid="{00000000-0005-0000-0000-0000126F0000}"/>
    <cellStyle name="_Key_R7.2_Summerhaven CWIP curve Oct_2010 2" xfId="32422" xr:uid="{00000000-0005-0000-0000-0000136F0000}"/>
    <cellStyle name="_Key_R7.2_Summerhaven CWIP curve Oct_2010_November 2010 Termosol CWIP Curves NEER Final" xfId="32423" xr:uid="{00000000-0005-0000-0000-0000146F0000}"/>
    <cellStyle name="_Key_R7.2_Summerhaven CWIP curve Oct_2010_November 2010 Termosol CWIP Curves NEER Final 2" xfId="32424" xr:uid="{00000000-0005-0000-0000-0000156F0000}"/>
    <cellStyle name="_Key_R7.2_Tax" xfId="32425" xr:uid="{00000000-0005-0000-0000-0000166F0000}"/>
    <cellStyle name="_Key_R7.2_ToD" xfId="32426" xr:uid="{00000000-0005-0000-0000-0000176F0000}"/>
    <cellStyle name="_Key_R7.2_ToD 2" xfId="32427" xr:uid="{00000000-0005-0000-0000-0000186F0000}"/>
    <cellStyle name="_Key_R7.2_ToD 3" xfId="32428" xr:uid="{00000000-0005-0000-0000-0000196F0000}"/>
    <cellStyle name="_Key_R7.2_tx financing revs" xfId="32429" xr:uid="{00000000-0005-0000-0000-00001A6F0000}"/>
    <cellStyle name="_Key_R7.2_WACC_Calc_Sheet" xfId="32430" xr:uid="{00000000-0005-0000-0000-00001B6F0000}"/>
    <cellStyle name="_Key_R7.2_WACC_Calc_Sheet 2" xfId="32431" xr:uid="{00000000-0005-0000-0000-00001C6F0000}"/>
    <cellStyle name="_Key_R7.2_WACC_Calc_Sheet 2 2" xfId="32432" xr:uid="{00000000-0005-0000-0000-00001D6F0000}"/>
    <cellStyle name="_Key_R7.2_WACC_Calc_Sheet 3" xfId="32433" xr:uid="{00000000-0005-0000-0000-00001E6F0000}"/>
    <cellStyle name="_Key_R7.2_WACC_Calc_Sheet 4" xfId="32434" xr:uid="{00000000-0005-0000-0000-00001F6F0000}"/>
    <cellStyle name="_Key_R7.2_WACC_Calc_Sheet 4 2" xfId="32435" xr:uid="{00000000-0005-0000-0000-0000206F0000}"/>
    <cellStyle name="_Key_R7.2_WACC_Calc_Sheet 4 3" xfId="32436" xr:uid="{00000000-0005-0000-0000-0000216F0000}"/>
    <cellStyle name="_Key_R7.2_WACC_Calc_Sheet_Genesis_Bridge_Tab" xfId="32437" xr:uid="{00000000-0005-0000-0000-0000226F0000}"/>
    <cellStyle name="_Key_R7.2_WACC_Calc_Sheet_ToD" xfId="32438" xr:uid="{00000000-0005-0000-0000-0000236F0000}"/>
    <cellStyle name="_Key_R7.2_WACC_Calc_Sheet_ToD 2" xfId="32439" xr:uid="{00000000-0005-0000-0000-0000246F0000}"/>
    <cellStyle name="_Key_R7.2_WACC_Calc_Sheet_ToD 3" xfId="32440" xr:uid="{00000000-0005-0000-0000-0000256F0000}"/>
    <cellStyle name="_Key_R7.2_Word_Outputs_2009_09_12" xfId="32441" xr:uid="{00000000-0005-0000-0000-0000266F0000}"/>
    <cellStyle name="_King Mtn" xfId="32442" xr:uid="{00000000-0005-0000-0000-0000276F0000}"/>
    <cellStyle name="_King Mtn 2" xfId="32443" xr:uid="{00000000-0005-0000-0000-0000286F0000}"/>
    <cellStyle name="_KJC Staffing Cost Model 09-16-04" xfId="32444" xr:uid="{00000000-0005-0000-0000-0000296F0000}"/>
    <cellStyle name="_KJC Staffing Cost Model 09-16-04 2" xfId="32445" xr:uid="{00000000-0005-0000-0000-00002A6F0000}"/>
    <cellStyle name="_KJC Staffing Cost Model 09-16-04 2 2" xfId="32446" xr:uid="{00000000-0005-0000-0000-00002B6F0000}"/>
    <cellStyle name="_KJC Staffing Cost Model 09-16-04 3" xfId="32447" xr:uid="{00000000-0005-0000-0000-00002C6F0000}"/>
    <cellStyle name="_KJC Staffing Cost Model 09-16-04 4" xfId="32448" xr:uid="{00000000-0005-0000-0000-00002D6F0000}"/>
    <cellStyle name="_KJC Staffing Cost Model 09-16-04 4 2" xfId="32449" xr:uid="{00000000-0005-0000-0000-00002E6F0000}"/>
    <cellStyle name="_KJC Staffing Cost Model 09-16-04 4 3" xfId="32450" xr:uid="{00000000-0005-0000-0000-00002F6F0000}"/>
    <cellStyle name="_KJC Staffing Cost Model 09-16-04_Genesis_Bridge_Tab" xfId="32451" xr:uid="{00000000-0005-0000-0000-0000306F0000}"/>
    <cellStyle name="_KJC Staffing Cost Model 09-16-04_HWBA UM NPV  IRR Analysis finance at cost share may 2011" xfId="32452" xr:uid="{00000000-0005-0000-0000-0000316F0000}"/>
    <cellStyle name="_KJC Staffing Cost Model 09-16-04_ToD" xfId="32453" xr:uid="{00000000-0005-0000-0000-0000326F0000}"/>
    <cellStyle name="_KJC Staffing Cost Model 09-16-04_ToD 2" xfId="32454" xr:uid="{00000000-0005-0000-0000-0000336F0000}"/>
    <cellStyle name="_KJC Staffing Cost Model 09-16-04_ToD 3" xfId="32455" xr:uid="{00000000-0005-0000-0000-0000346F0000}"/>
    <cellStyle name="_Kleen &amp; Mkt  BOP Maj Maint 08-08-06" xfId="32456" xr:uid="{00000000-0005-0000-0000-0000356F0000}"/>
    <cellStyle name="_Kumeyaay" xfId="32457" xr:uid="{00000000-0005-0000-0000-0000366F0000}"/>
    <cellStyle name="_Lamar - 2006 Risk Profile" xfId="32458" xr:uid="{00000000-0005-0000-0000-0000376F0000}"/>
    <cellStyle name="_Lamar 1 MW vs Temp Calculator w HR Curve TBD" xfId="32459" xr:uid="{00000000-0005-0000-0000-0000386F0000}"/>
    <cellStyle name="_Lamar 2 MW vs Temp Calculator w HR Curve TBD" xfId="32460" xr:uid="{00000000-0005-0000-0000-0000396F0000}"/>
    <cellStyle name="_Lamar Data 060215 check" xfId="32461" xr:uid="{00000000-0005-0000-0000-00003A6F0000}"/>
    <cellStyle name="_Lamar Data 060215 check 2" xfId="32462" xr:uid="{00000000-0005-0000-0000-00003B6F0000}"/>
    <cellStyle name="_Lamar Data 060215 check_Cherokee 2010 - 2014 Budget Forecast" xfId="32463" xr:uid="{00000000-0005-0000-0000-00003C6F0000}"/>
    <cellStyle name="_Lamar[P] BSWPS" xfId="32464" xr:uid="{00000000-0005-0000-0000-00003D6F0000}"/>
    <cellStyle name="_Lamar[P] BSWPS 2" xfId="32465" xr:uid="{00000000-0005-0000-0000-00003E6F0000}"/>
    <cellStyle name="_Lamar[P] BSWPS 2 2" xfId="32466" xr:uid="{00000000-0005-0000-0000-00003F6F0000}"/>
    <cellStyle name="_Lamar[P] BSWPS 3" xfId="32467" xr:uid="{00000000-0005-0000-0000-0000406F0000}"/>
    <cellStyle name="_Lamar[P] BSWPS 3 2" xfId="32468" xr:uid="{00000000-0005-0000-0000-0000416F0000}"/>
    <cellStyle name="_Lamar[P] BSWPS 4" xfId="32469" xr:uid="{00000000-0005-0000-0000-0000426F0000}"/>
    <cellStyle name="_Lamar[P] BSWPS 4 2" xfId="32470" xr:uid="{00000000-0005-0000-0000-0000436F0000}"/>
    <cellStyle name="_Lamar[P] BSWPS 4 3" xfId="32471" xr:uid="{00000000-0005-0000-0000-0000446F0000}"/>
    <cellStyle name="_Lamar[P] BSWPS 5" xfId="32472" xr:uid="{00000000-0005-0000-0000-0000456F0000}"/>
    <cellStyle name="_Lamar[P] BSWPS 5 2" xfId="32473" xr:uid="{00000000-0005-0000-0000-0000466F0000}"/>
    <cellStyle name="_Lamar[P] BSWPS 6" xfId="32474" xr:uid="{00000000-0005-0000-0000-0000476F0000}"/>
    <cellStyle name="_Lamar[P] BSWPS_Cherokee 2010 - 2014 Budget Forecast" xfId="32475" xr:uid="{00000000-0005-0000-0000-0000486F0000}"/>
    <cellStyle name="_Lamar[P] BSWPS_Cimarron O&amp;M_05-24-2012" xfId="32476" xr:uid="{00000000-0005-0000-0000-0000496F0000}"/>
    <cellStyle name="_Lamar[P] BSWPS_Copy of South TX GenTie  0.8x Sale12-31-09 COD BASE CASEvBOD" xfId="32477" xr:uid="{00000000-0005-0000-0000-00004A6F0000}"/>
    <cellStyle name="_Lamar[P] BSWPS_Genesis_Bridge_Tab" xfId="32478" xr:uid="{00000000-0005-0000-0000-00004B6F0000}"/>
    <cellStyle name="_Lamar[P] BSWPS_Input" xfId="32479" xr:uid="{00000000-0005-0000-0000-00004C6F0000}"/>
    <cellStyle name="_Lamar[P] BSWPS_Input 2" xfId="32480" xr:uid="{00000000-0005-0000-0000-00004D6F0000}"/>
    <cellStyle name="_Lamar[P] BSWPS_Inputs" xfId="32481" xr:uid="{00000000-0005-0000-0000-00004E6F0000}"/>
    <cellStyle name="_Lamar[P] BSWPS_Inputs 2" xfId="32482" xr:uid="{00000000-0005-0000-0000-00004F6F0000}"/>
    <cellStyle name="_Lamar[P] BSWPS_Majestic II 2013 - 2042 Property Tax Forecast est" xfId="32483" xr:uid="{00000000-0005-0000-0000-0000506F0000}"/>
    <cellStyle name="_Lamar[P] BSWPS_McCoy 250 MW Yingli 280W T-0 NextEra PVO&amp;M Budget (NEW RAMP)_2010-12-10" xfId="32484" xr:uid="{00000000-0005-0000-0000-0000516F0000}"/>
    <cellStyle name="_Lamar[P] BSWPS_McCoy 250 MW Yingli 280W T-0 NextEra PVO&amp;M Budget (NEW RAMP)_2010-12-6" xfId="32485" xr:uid="{00000000-0005-0000-0000-0000526F0000}"/>
    <cellStyle name="_Lamar[P] BSWPS_Tax" xfId="32486" xr:uid="{00000000-0005-0000-0000-0000536F0000}"/>
    <cellStyle name="_Lamar[P] BSWPS_ToD" xfId="32487" xr:uid="{00000000-0005-0000-0000-0000546F0000}"/>
    <cellStyle name="_Lamar[P] BSWPS_ToD 2" xfId="32488" xr:uid="{00000000-0005-0000-0000-0000556F0000}"/>
    <cellStyle name="_Lamar[P] BSWPS_ToD 3" xfId="32489" xr:uid="{00000000-0005-0000-0000-0000566F0000}"/>
    <cellStyle name="_Lamar[S]ON NE" xfId="32490" xr:uid="{00000000-0005-0000-0000-0000576F0000}"/>
    <cellStyle name="_Lamar[S]ON NE 2" xfId="32491" xr:uid="{00000000-0005-0000-0000-0000586F0000}"/>
    <cellStyle name="_Lamar[S]ON NE_Cherokee 2010 - 2014 Budget Forecast" xfId="32492" xr:uid="{00000000-0005-0000-0000-0000596F0000}"/>
    <cellStyle name="_Lamar_Expansion_20080919" xfId="32493" xr:uid="{00000000-0005-0000-0000-00005A6F0000}"/>
    <cellStyle name="_Lamar_Expansion_20080919_HWBA UM NPV  IRR Analysis finance at cost share may 2011" xfId="32494" xr:uid="{00000000-0005-0000-0000-00005B6F0000}"/>
    <cellStyle name="_Lamar_Reliability_Profile_073004_Old_Do_Not_Use" xfId="32495" xr:uid="{00000000-0005-0000-0000-00005C6F0000}"/>
    <cellStyle name="_LAS_Input_3  2009 GT Plant Assumptions - used in 090204 Forecast" xfId="32496" xr:uid="{00000000-0005-0000-0000-00005D6F0000}"/>
    <cellStyle name="_x0013__Ledge_0416_Grant and TE" xfId="32497" xr:uid="{00000000-0005-0000-0000-00005E6F0000}"/>
    <cellStyle name="_x0013__Ledge_0416_Grant and TE 2" xfId="32498" xr:uid="{00000000-0005-0000-0000-00005F6F0000}"/>
    <cellStyle name="_LetterOfCredit-Listing-07-13-09 (2)" xfId="32499" xr:uid="{00000000-0005-0000-0000-0000606F0000}"/>
    <cellStyle name="_x0013__Levered Beech Ridge _071609" xfId="32500" xr:uid="{00000000-0005-0000-0000-0000616F0000}"/>
    <cellStyle name="_x0013__Levered Beech Ridge _071609 2" xfId="32501" xr:uid="{00000000-0005-0000-0000-0000626F0000}"/>
    <cellStyle name="_x0013__Levered Beech Ridge _071609_BeechR Pivot Table 12.2.09" xfId="32502" xr:uid="{00000000-0005-0000-0000-0000636F0000}"/>
    <cellStyle name="_x0013__Levered Beech Ridge _071609_BeechR Pivot Table 12.2.09 2" xfId="32503" xr:uid="{00000000-0005-0000-0000-0000646F0000}"/>
    <cellStyle name="_x0013__Levered Beech Ridge _100709" xfId="32504" xr:uid="{00000000-0005-0000-0000-0000656F0000}"/>
    <cellStyle name="_x0013__Levered Beech Ridge _100709 2" xfId="32505" xr:uid="{00000000-0005-0000-0000-0000666F0000}"/>
    <cellStyle name="_x0013__Levered Beech Ridge _100709_BeechR Pivot Table 12.2.09" xfId="32506" xr:uid="{00000000-0005-0000-0000-0000676F0000}"/>
    <cellStyle name="_x0013__Levered Beech Ridge _100709_BeechR Pivot Table 12.2.09 2" xfId="32507" xr:uid="{00000000-0005-0000-0000-0000686F0000}"/>
    <cellStyle name="_x0013__Levered Beech Ridge _102709" xfId="32508" xr:uid="{00000000-0005-0000-0000-0000696F0000}"/>
    <cellStyle name="_x0013__Levered Beech Ridge _102709 2" xfId="32509" xr:uid="{00000000-0005-0000-0000-00006A6F0000}"/>
    <cellStyle name="_x0013__Levered Beech Ridge _102709_BeechR Pivot Table 12.2.09" xfId="32510" xr:uid="{00000000-0005-0000-0000-00006B6F0000}"/>
    <cellStyle name="_x0013__Levered Beech Ridge _102709_BeechR Pivot Table 12.2.09 2" xfId="32511" xr:uid="{00000000-0005-0000-0000-00006C6F0000}"/>
    <cellStyle name="_x0013__Levered Beech Ridge _110209" xfId="32512" xr:uid="{00000000-0005-0000-0000-00006D6F0000}"/>
    <cellStyle name="_x0013__Levered Beech Ridge _110209 2" xfId="32513" xr:uid="{00000000-0005-0000-0000-00006E6F0000}"/>
    <cellStyle name="_x0013__Levered Beech Ridge _110209_BeechR Pivot Table 12.2.09" xfId="32514" xr:uid="{00000000-0005-0000-0000-00006F6F0000}"/>
    <cellStyle name="_x0013__Levered Beech Ridge _110209_BeechR Pivot Table 12.2.09 2" xfId="32515" xr:uid="{00000000-0005-0000-0000-0000706F0000}"/>
    <cellStyle name="_x0013__Levered Beech Ridge 04302009" xfId="32516" xr:uid="{00000000-0005-0000-0000-0000716F0000}"/>
    <cellStyle name="_x0013__Levered Beech Ridge 04302009 2" xfId="32517" xr:uid="{00000000-0005-0000-0000-0000726F0000}"/>
    <cellStyle name="_x0013__Levered Beech Ridge 04302009_BeechR Pivot Table 12.2.09" xfId="32518" xr:uid="{00000000-0005-0000-0000-0000736F0000}"/>
    <cellStyle name="_x0013__Levered Beech Ridge 04302009_BeechR Pivot Table 12.2.09 2" xfId="32519" xr:uid="{00000000-0005-0000-0000-0000746F0000}"/>
    <cellStyle name="_x0013__Levered Grand Ridge Exp 07082009_LIVE" xfId="32520" xr:uid="{00000000-0005-0000-0000-0000756F0000}"/>
    <cellStyle name="_x0013__Levered Grand Ridge Exp 07082009_LIVE 2" xfId="32521" xr:uid="{00000000-0005-0000-0000-0000766F0000}"/>
    <cellStyle name="_x0013__Levered Grand Ridge Exp 07082009_LIVE_BeechR Pivot Table 12.2.09" xfId="32522" xr:uid="{00000000-0005-0000-0000-0000776F0000}"/>
    <cellStyle name="_x0013__Levered Grand Ridge Exp 07082009_LIVE_BeechR Pivot Table 12.2.09 2" xfId="32523" xr:uid="{00000000-0005-0000-0000-0000786F0000}"/>
    <cellStyle name="_x0013__Levered Grand Ridge Exp_05042009" xfId="32524" xr:uid="{00000000-0005-0000-0000-0000796F0000}"/>
    <cellStyle name="_x0013__Levered Grand Ridge Exp_05042009 2" xfId="32525" xr:uid="{00000000-0005-0000-0000-00007A6F0000}"/>
    <cellStyle name="_x0013__Levered Grand Ridge Exp_05042009_BeechR Pivot Table 12.2.09" xfId="32526" xr:uid="{00000000-0005-0000-0000-00007B6F0000}"/>
    <cellStyle name="_x0013__Levered Grand Ridge Exp_05042009_BeechR Pivot Table 12.2.09 2" xfId="32527" xr:uid="{00000000-0005-0000-0000-00007C6F0000}"/>
    <cellStyle name="_x0013__Levered Grand Ridge II-III_20yr 130 MW PPA_10032008" xfId="32528" xr:uid="{00000000-0005-0000-0000-00007D6F0000}"/>
    <cellStyle name="_x0013__Levered Grand Ridge II-III_20yr 130 MW PPA_10032008 2" xfId="32529" xr:uid="{00000000-0005-0000-0000-00007E6F0000}"/>
    <cellStyle name="_x0013__Levered Grand Ridge II-III_20yr 130 MW PPA_10032008_#1 Levered Beech Ridge_021109_Grant,Bonus,No PTCs,MACRs,Term Debt NOL" xfId="32530" xr:uid="{00000000-0005-0000-0000-00007F6F0000}"/>
    <cellStyle name="_x0013__Levered Grand Ridge II-III_20yr 130 MW PPA_10032008_#1 Levered Beech Ridge_021109_Grant,Bonus,No PTCs,MACRs,Term Debt NOL 2" xfId="32531" xr:uid="{00000000-0005-0000-0000-0000806F0000}"/>
    <cellStyle name="_x0013__Levered Grand Ridge II-III_20yr 130 MW PPA_10032008_#1 LeveredGrand_Ridge_II-III_021009_Grant,Bonus,No PTCs,MACRs,Term Debt, NOL" xfId="32532" xr:uid="{00000000-0005-0000-0000-0000816F0000}"/>
    <cellStyle name="_x0013__Levered Grand Ridge II-III_20yr 130 MW PPA_10032008_#1 LeveredGrand_Ridge_II-III_021009_Grant,Bonus,No PTCs,MACRs,Term Debt, NOL 2" xfId="32533" xr:uid="{00000000-0005-0000-0000-0000826F0000}"/>
    <cellStyle name="_x0013__Levered Grand Ridge II-III_20yr 130 MW PPA_10032008_#1 LeveredGrand_Ridge_II-III_021009_Grant,Bonus,No PTCs,MACRs,Term Debt, NOL_BeechR Pivot Table 12.2.09" xfId="32534" xr:uid="{00000000-0005-0000-0000-0000836F0000}"/>
    <cellStyle name="_x0013__Levered Grand Ridge II-III_20yr 130 MW PPA_10032008_#1 LeveredGrand_Ridge_II-III_021009_Grant,Bonus,No PTCs,MACRs,Term Debt, NOL_BeechR Pivot Table 12.2.09 2" xfId="32535" xr:uid="{00000000-0005-0000-0000-0000846F0000}"/>
    <cellStyle name="_x0013__Levered Grand Ridge II-III_20yr 130 MW PPA_10032008_BeechR Pivot Table 12.2.09" xfId="32536" xr:uid="{00000000-0005-0000-0000-0000856F0000}"/>
    <cellStyle name="_x0013__Levered Grand Ridge II-III_20yr 130 MW PPA_10032008_BeechR Pivot Table 12.2.09 2" xfId="32537" xr:uid="{00000000-0005-0000-0000-0000866F0000}"/>
    <cellStyle name="_x0013__Levered Grand Ridge II-III_20yr 130 MW PPA_10032008_Big Otter 101209 Grant and TE 100.5MW_20mileT" xfId="32538" xr:uid="{00000000-0005-0000-0000-0000876F0000}"/>
    <cellStyle name="_x0013__Levered Grand Ridge II-III_20yr 130 MW PPA_10032008_Big Otter 101209 Grant and TE 100.5MW_20mileT 2" xfId="32539" xr:uid="{00000000-0005-0000-0000-0000886F0000}"/>
    <cellStyle name="_x0013__Levered Grand Ridge II-III_20yr 130 MW PPA_10032008_Bish Hill_$77.5_lowncf_ Bundled Price_Lenders_092909" xfId="32540" xr:uid="{00000000-0005-0000-0000-0000896F0000}"/>
    <cellStyle name="_x0013__Levered Grand Ridge II-III_20yr 130 MW PPA_10032008_Bish Hill_$77.5_lowncf_ Bundled Price_Lenders_092909 2" xfId="32541" xr:uid="{00000000-0005-0000-0000-00008A6F0000}"/>
    <cellStyle name="_x0013__Levered Grand Ridge II-III_20yr 130 MW PPA_10032008_BishHilll_1.25M per WTG with $72 bundled price_200MWs_BF" xfId="32542" xr:uid="{00000000-0005-0000-0000-00008B6F0000}"/>
    <cellStyle name="_x0013__Levered Grand Ridge II-III_20yr 130 MW PPA_10032008_BishHilll_1.25M per WTG with $72 bundled price_200MWs_BF 2" xfId="32543" xr:uid="{00000000-0005-0000-0000-00008C6F0000}"/>
    <cellStyle name="_x0013__Levered Grand Ridge II-III_20yr 130 MW PPA_10032008_Bishop Hill_Grant_082409_200MW" xfId="32544" xr:uid="{00000000-0005-0000-0000-00008D6F0000}"/>
    <cellStyle name="_x0013__Levered Grand Ridge II-III_20yr 130 MW PPA_10032008_Bishop Hill_Grant_082409_200MW 2" xfId="32545" xr:uid="{00000000-0005-0000-0000-00008E6F0000}"/>
    <cellStyle name="_x0013__Levered Grand Ridge II-III_20yr 130 MW PPA_10032008_Buzzard Creek_250MW_PTC_010610" xfId="32546" xr:uid="{00000000-0005-0000-0000-00008F6F0000}"/>
    <cellStyle name="_x0013__Levered Grand Ridge II-III_20yr 130 MW PPA_10032008_Buzzard Creek_250MW_PTC_010610 2" xfId="32547" xr:uid="{00000000-0005-0000-0000-0000906F0000}"/>
    <cellStyle name="_x0013__Levered Grand Ridge II-III_20yr 130 MW PPA_10032008_California Ridge 120109 and 200MW" xfId="32548" xr:uid="{00000000-0005-0000-0000-0000916F0000}"/>
    <cellStyle name="_x0013__Levered Grand Ridge II-III_20yr 130 MW PPA_10032008_California Ridge 120109 and 200MW 2" xfId="32549" xr:uid="{00000000-0005-0000-0000-0000926F0000}"/>
    <cellStyle name="_x0013__Levered Grand Ridge II-III_20yr 130 MW PPA_10032008_California Ridge_042909_Grant and TE_99M_as bid" xfId="32550" xr:uid="{00000000-0005-0000-0000-0000936F0000}"/>
    <cellStyle name="_x0013__Levered Grand Ridge II-III_20yr 130 MW PPA_10032008_California Ridge_042909_Grant and TE_99M_as bid 2" xfId="32551" xr:uid="{00000000-0005-0000-0000-0000946F0000}"/>
    <cellStyle name="_x0013__Levered Grand Ridge II-III_20yr 130 MW PPA_10032008_California Ridge_042909_Grant and TE_99Mw" xfId="32552" xr:uid="{00000000-0005-0000-0000-0000956F0000}"/>
    <cellStyle name="_x0013__Levered Grand Ridge II-III_20yr 130 MW PPA_10032008_California Ridge_042909_Grant and TE_99Mw 2" xfId="32553" xr:uid="{00000000-0005-0000-0000-0000966F0000}"/>
    <cellStyle name="_x0013__Levered Grand Ridge II-III_20yr 130 MW PPA_10032008_Copy of NEW Levered GRIIIII_03312009_MCF v2" xfId="32554" xr:uid="{00000000-0005-0000-0000-0000976F0000}"/>
    <cellStyle name="_x0013__Levered Grand Ridge II-III_20yr 130 MW PPA_10032008_Copy of NEW Levered GRIIIII_03312009_MCF v2 2" xfId="32555" xr:uid="{00000000-0005-0000-0000-0000986F0000}"/>
    <cellStyle name="_x0013__Levered Grand Ridge II-III_20yr 130 MW PPA_10032008_Copy of NEW Levered GRIIIII_03312009_MCF v2_BeechR Pivot Table 12.2.09" xfId="32556" xr:uid="{00000000-0005-0000-0000-0000996F0000}"/>
    <cellStyle name="_x0013__Levered Grand Ridge II-III_20yr 130 MW PPA_10032008_Copy of NEW Levered GRIIIII_03312009_MCF v2_BeechR Pivot Table 12.2.09 2" xfId="32557" xr:uid="{00000000-0005-0000-0000-00009A6F0000}"/>
    <cellStyle name="_x0013__Levered Grand Ridge II-III_20yr 130 MW PPA_10032008_GRE 03252009_tpm_tables" xfId="32558" xr:uid="{00000000-0005-0000-0000-00009B6F0000}"/>
    <cellStyle name="_x0013__Levered Grand Ridge II-III_20yr 130 MW PPA_10032008_GRE 03252009_tpm_tables 2" xfId="32559" xr:uid="{00000000-0005-0000-0000-00009C6F0000}"/>
    <cellStyle name="_x0013__Levered Grand Ridge II-III_20yr 130 MW PPA_10032008_GRE 03252009_tpm_tables_BeechR Pivot Table 12.2.09" xfId="32560" xr:uid="{00000000-0005-0000-0000-00009D6F0000}"/>
    <cellStyle name="_x0013__Levered Grand Ridge II-III_20yr 130 MW PPA_10032008_GRE 03252009_tpm_tables_BeechR Pivot Table 12.2.09 2" xfId="32561" xr:uid="{00000000-0005-0000-0000-00009E6F0000}"/>
    <cellStyle name="_x0013__Levered Grand Ridge II-III_20yr 130 MW PPA_10032008_Hardin Grant 08312009_300MW" xfId="32562" xr:uid="{00000000-0005-0000-0000-00009F6F0000}"/>
    <cellStyle name="_x0013__Levered Grand Ridge II-III_20yr 130 MW PPA_10032008_Hardin Grant 08312009_300MW 2" xfId="32563" xr:uid="{00000000-0005-0000-0000-0000A06F0000}"/>
    <cellStyle name="_x0013__Levered Grand Ridge II-III_20yr 130 MW PPA_10032008_Inputs-General" xfId="32564" xr:uid="{00000000-0005-0000-0000-0000A16F0000}"/>
    <cellStyle name="_x0013__Levered Grand Ridge II-III_20yr 130 MW PPA_10032008_Inputs-General 2" xfId="32565" xr:uid="{00000000-0005-0000-0000-0000A26F0000}"/>
    <cellStyle name="_x0013__Levered Grand Ridge II-III_20yr 130 MW PPA_10032008_Ledge_0416_Grant and TE" xfId="32566" xr:uid="{00000000-0005-0000-0000-0000A36F0000}"/>
    <cellStyle name="_x0013__Levered Grand Ridge II-III_20yr 130 MW PPA_10032008_Ledge_0416_Grant and TE 2" xfId="32567" xr:uid="{00000000-0005-0000-0000-0000A46F0000}"/>
    <cellStyle name="_x0013__Levered Grand Ridge II-III_20yr 130 MW PPA_10032008_Levered Beech Ridge _100709" xfId="32568" xr:uid="{00000000-0005-0000-0000-0000A56F0000}"/>
    <cellStyle name="_x0013__Levered Grand Ridge II-III_20yr 130 MW PPA_10032008_Levered Beech Ridge _100709 2" xfId="32569" xr:uid="{00000000-0005-0000-0000-0000A66F0000}"/>
    <cellStyle name="_x0013__Levered Grand Ridge II-III_20yr 130 MW PPA_10032008_Levered Beech Ridge _100709_BeechR Pivot Table 12.2.09" xfId="32570" xr:uid="{00000000-0005-0000-0000-0000A76F0000}"/>
    <cellStyle name="_x0013__Levered Grand Ridge II-III_20yr 130 MW PPA_10032008_Levered Beech Ridge _100709_BeechR Pivot Table 12.2.09 2" xfId="32571" xr:uid="{00000000-0005-0000-0000-0000A86F0000}"/>
    <cellStyle name="_x0013__Levered Grand Ridge II-III_20yr 130 MW PPA_10032008_Levered Beech Ridge _102709" xfId="32572" xr:uid="{00000000-0005-0000-0000-0000A96F0000}"/>
    <cellStyle name="_x0013__Levered Grand Ridge II-III_20yr 130 MW PPA_10032008_Levered Beech Ridge _102709 2" xfId="32573" xr:uid="{00000000-0005-0000-0000-0000AA6F0000}"/>
    <cellStyle name="_x0013__Levered Grand Ridge II-III_20yr 130 MW PPA_10032008_Levered Beech Ridge _102709_BeechR Pivot Table 12.2.09" xfId="32574" xr:uid="{00000000-0005-0000-0000-0000AB6F0000}"/>
    <cellStyle name="_x0013__Levered Grand Ridge II-III_20yr 130 MW PPA_10032008_Levered Beech Ridge _102709_BeechR Pivot Table 12.2.09 2" xfId="32575" xr:uid="{00000000-0005-0000-0000-0000AC6F0000}"/>
    <cellStyle name="_x0013__Levered Grand Ridge II-III_20yr 130 MW PPA_10032008_Levered Beech Ridge _110209" xfId="32576" xr:uid="{00000000-0005-0000-0000-0000AD6F0000}"/>
    <cellStyle name="_x0013__Levered Grand Ridge II-III_20yr 130 MW PPA_10032008_Levered Beech Ridge _110209 2" xfId="32577" xr:uid="{00000000-0005-0000-0000-0000AE6F0000}"/>
    <cellStyle name="_x0013__Levered Grand Ridge II-III_20yr 130 MW PPA_10032008_Levered Beech Ridge _110209_BeechR Pivot Table 12.2.09" xfId="32578" xr:uid="{00000000-0005-0000-0000-0000AF6F0000}"/>
    <cellStyle name="_x0013__Levered Grand Ridge II-III_20yr 130 MW PPA_10032008_Levered Beech Ridge _110209_BeechR Pivot Table 12.2.09 2" xfId="32579" xr:uid="{00000000-0005-0000-0000-0000B06F0000}"/>
    <cellStyle name="_x0013__Levered Grand Ridge II-III_20yr 130 MW PPA_10032008_Levered Grand Ridge Exp 07082009_LIVE" xfId="32580" xr:uid="{00000000-0005-0000-0000-0000B16F0000}"/>
    <cellStyle name="_x0013__Levered Grand Ridge II-III_20yr 130 MW PPA_10032008_Levered Grand Ridge Exp 07082009_LIVE 2" xfId="32581" xr:uid="{00000000-0005-0000-0000-0000B26F0000}"/>
    <cellStyle name="_x0013__Levered Grand Ridge II-III_20yr 130 MW PPA_10032008_Levered Grand Ridge Exp 07082009_LIVE_BeechR Pivot Table 12.2.09" xfId="32582" xr:uid="{00000000-0005-0000-0000-0000B36F0000}"/>
    <cellStyle name="_x0013__Levered Grand Ridge II-III_20yr 130 MW PPA_10032008_Levered Grand Ridge Exp 07082009_LIVE_BeechR Pivot Table 12.2.09 2" xfId="32583" xr:uid="{00000000-0005-0000-0000-0000B46F0000}"/>
    <cellStyle name="_x0013__Levered Grand Ridge II-III_20yr 130 MW PPA_10032008_Levered Grand Ridge Exp_05042009" xfId="32584" xr:uid="{00000000-0005-0000-0000-0000B56F0000}"/>
    <cellStyle name="_x0013__Levered Grand Ridge II-III_20yr 130 MW PPA_10032008_Levered Grand Ridge Exp_05042009 2" xfId="32585" xr:uid="{00000000-0005-0000-0000-0000B66F0000}"/>
    <cellStyle name="_x0013__Levered Grand Ridge II-III_20yr 130 MW PPA_10032008_Levered Grand Ridge Exp_05042009_BeechR Pivot Table 12.2.09" xfId="32586" xr:uid="{00000000-0005-0000-0000-0000B76F0000}"/>
    <cellStyle name="_x0013__Levered Grand Ridge II-III_20yr 130 MW PPA_10032008_Levered Grand Ridge Exp_05042009_BeechR Pivot Table 12.2.09 2" xfId="32587" xr:uid="{00000000-0005-0000-0000-0000B86F0000}"/>
    <cellStyle name="_x0013__Levered Grand Ridge II-III_20yr 130 MW PPA_10032008_NEW GRII_III Debt_032509 v1 (2)" xfId="32588" xr:uid="{00000000-0005-0000-0000-0000B96F0000}"/>
    <cellStyle name="_x0013__Levered Grand Ridge II-III_20yr 130 MW PPA_10032008_NEW GRII_III Debt_032509 v1 (2) 2" xfId="32589" xr:uid="{00000000-0005-0000-0000-0000BA6F0000}"/>
    <cellStyle name="_x0013__Levered Grand Ridge II-III_20yr 130 MW PPA_10032008_NEW GRII_III Debt_032509 v1 (2)_BeechR Pivot Table 12.2.09" xfId="32590" xr:uid="{00000000-0005-0000-0000-0000BB6F0000}"/>
    <cellStyle name="_x0013__Levered Grand Ridge II-III_20yr 130 MW PPA_10032008_NEW GRII_III Debt_032509 v1 (2)_BeechR Pivot Table 12.2.09 2" xfId="32591" xr:uid="{00000000-0005-0000-0000-0000BC6F0000}"/>
    <cellStyle name="_x0013__Levered Grand Ridge II-III_20yr 130 MW PPA_10032008_NEW Levered GRII&amp;III_04092009_MCF v1" xfId="32592" xr:uid="{00000000-0005-0000-0000-0000BD6F0000}"/>
    <cellStyle name="_x0013__Levered Grand Ridge II-III_20yr 130 MW PPA_10032008_NEW Levered GRII&amp;III_04092009_MCF v1 2" xfId="32593" xr:uid="{00000000-0005-0000-0000-0000BE6F0000}"/>
    <cellStyle name="_x0013__Levered Grand Ridge II-III_20yr 130 MW PPA_10032008_NEW Levered GRII&amp;III_04092009_MCF v1_BeechR Pivot Table 12.2.09" xfId="32594" xr:uid="{00000000-0005-0000-0000-0000BF6F0000}"/>
    <cellStyle name="_x0013__Levered Grand Ridge II-III_20yr 130 MW PPA_10032008_NEW Levered GRII&amp;III_04092009_MCF v1_BeechR Pivot Table 12.2.09 2" xfId="32595" xr:uid="{00000000-0005-0000-0000-0000C06F0000}"/>
    <cellStyle name="_x0013__Levered Grand Ridge II-III_20yr 130 MW PPA_10032008_Oceana_142MW_Vesta1.8_101909" xfId="32596" xr:uid="{00000000-0005-0000-0000-0000C16F0000}"/>
    <cellStyle name="_x0013__Levered Grand Ridge II-III_20yr 130 MW PPA_10032008_Oceana_142MW_Vesta1.8_101909 2" xfId="32597" xr:uid="{00000000-0005-0000-0000-0000C26F0000}"/>
    <cellStyle name="_x0013__Levered Grand Ridge II-III_20yr 130 MW PPA_10032008_Raleigh Model (78MW) 09082009_V2" xfId="32598" xr:uid="{00000000-0005-0000-0000-0000C36F0000}"/>
    <cellStyle name="_x0013__Levered Grand Ridge II-III_20yr 130 MW PPA_10032008_Raleigh Model (78MW) 09082009_V2 2" xfId="32599" xr:uid="{00000000-0005-0000-0000-0000C46F0000}"/>
    <cellStyle name="_x0013__Levered Grand Ridge II-III_20yr 130 MW PPA_10032008_Raleigh Model (78MW) 09082009_V2_BeechR Pivot Table 12.2.09" xfId="32600" xr:uid="{00000000-0005-0000-0000-0000C56F0000}"/>
    <cellStyle name="_x0013__Levered Grand Ridge II-III_20yr 130 MW PPA_10032008_Raleigh Model (78MW) 09082009_V2_BeechR Pivot Table 12.2.09 2" xfId="32601" xr:uid="{00000000-0005-0000-0000-0000C66F0000}"/>
    <cellStyle name="_x0013__Levered Grand Ridge II-III_20yr 130 MW PPA_10032008_Sheet1" xfId="32602" xr:uid="{00000000-0005-0000-0000-0000C76F0000}"/>
    <cellStyle name="_x0013__Levered Grand Ridge II-III_20yr 130 MW PPA_10032008_Sheet1 2" xfId="32603" xr:uid="{00000000-0005-0000-0000-0000C86F0000}"/>
    <cellStyle name="_x0013__Levered Grand Ridge II-III_20yr 130 MW PPA_10032008_Sweden Hills 51MW_081809_AEP bid" xfId="32604" xr:uid="{00000000-0005-0000-0000-0000C96F0000}"/>
    <cellStyle name="_x0013__Levered Grand Ridge II-III_20yr 130 MW PPA_10032008_Sweden Hills 51MW_081809_AEP bid 2" xfId="32605" xr:uid="{00000000-0005-0000-0000-0000CA6F0000}"/>
    <cellStyle name="_x0013__Levered Grand Ridge II-III_20yr 130 MW PPA_10032008_Tri-County Wind_042409_Grant and TE_as bid" xfId="32606" xr:uid="{00000000-0005-0000-0000-0000CB6F0000}"/>
    <cellStyle name="_x0013__Levered Grand Ridge II-III_20yr 130 MW PPA_10032008_Tri-County Wind_042409_Grant and TE_as bid 2" xfId="32607" xr:uid="{00000000-0005-0000-0000-0000CC6F0000}"/>
    <cellStyle name="_x0013__Levered Grand Ridge II-III_20yr 130 MW PPA_10032008_Tri-County Wind_101309_Grant and TE_200MW_1.6XLE" xfId="32608" xr:uid="{00000000-0005-0000-0000-0000CD6F0000}"/>
    <cellStyle name="_x0013__Levered Grand Ridge II-III_20yr 130 MW PPA_10032008_Tri-County Wind_101309_Grant and TE_200MW_1.6XLE 2" xfId="32609" xr:uid="{00000000-0005-0000-0000-0000CE6F0000}"/>
    <cellStyle name="_x0013__Levered Grand Ridge II-III_20yr 130 MW PPA_10032008_Tri-County Wind_101509_Grant and TE_200MW_1.6XLE" xfId="32610" xr:uid="{00000000-0005-0000-0000-0000CF6F0000}"/>
    <cellStyle name="_x0013__Levered Grand Ridge II-III_20yr 130 MW PPA_10032008_Tri-County Wind_101509_Grant and TE_200MW_1.6XLE 2" xfId="32611" xr:uid="{00000000-0005-0000-0000-0000D06F0000}"/>
    <cellStyle name="_x0013__Levered Grand Ridge II-III_20yr 130 MW PPA_10032008_Unlevered_Beech_Ridge_100_5MW_021009_optimized NCF" xfId="32612" xr:uid="{00000000-0005-0000-0000-0000D16F0000}"/>
    <cellStyle name="_x0013__Levered Grand Ridge II-III_20yr 130 MW PPA_10032008_Unlevered_Beech_Ridge_100_5MW_021009_optimized NCF 2" xfId="32613" xr:uid="{00000000-0005-0000-0000-0000D26F0000}"/>
    <cellStyle name="_x0013__Levered Grand Ridge II-III_20yr 130 MW PPA_10032008_Vantage Cash FLow 100609" xfId="32614" xr:uid="{00000000-0005-0000-0000-0000D36F0000}"/>
    <cellStyle name="_x0013__Levered Grand Ridge II-III_20yr 130 MW PPA_10032008_Vantage Cash FLow 100609 2" xfId="32615" xr:uid="{00000000-0005-0000-0000-0000D46F0000}"/>
    <cellStyle name="_x0013__Levered Grand Ridge II-III_20yr 130 MW PPA_10032008_Vantage Model_PGE 15yr PPA_062409" xfId="32616" xr:uid="{00000000-0005-0000-0000-0000D56F0000}"/>
    <cellStyle name="_x0013__Levered Grand Ridge II-III_20yr 130 MW PPA_10032008_Vantage Model_PGE 15yr PPA_062409 2" xfId="32617" xr:uid="{00000000-0005-0000-0000-0000D66F0000}"/>
    <cellStyle name="_x0013__Levered Grand Ridge II-III_20yr 130 MW PPA_10032008_Vantage Model_PGE 15yr PPA_073009_JAR" xfId="32618" xr:uid="{00000000-0005-0000-0000-0000D76F0000}"/>
    <cellStyle name="_x0013__Levered Grand Ridge II-III_20yr 130 MW PPA_10032008_Vantage Model_PGE 15yr PPA_073009_JAR 2" xfId="32619" xr:uid="{00000000-0005-0000-0000-0000D86F0000}"/>
    <cellStyle name="_x0013__Levered Grand Ridge II-III_20yr 130 MW PPA_10032008_Vantage Model_PGE 15yr PPA_100909" xfId="32620" xr:uid="{00000000-0005-0000-0000-0000D96F0000}"/>
    <cellStyle name="_x0013__Levered Grand Ridge II-III_20yr 130 MW PPA_10032008_Vantage Model_PGE 15yr PPA_100909 2" xfId="32621" xr:uid="{00000000-0005-0000-0000-0000DA6F0000}"/>
    <cellStyle name="_x0013__Levered Grand Ridge II-III_20yr 130 MW PPA_10032008_White Oak_67.5_150MW_110409_OUR CASE" xfId="32622" xr:uid="{00000000-0005-0000-0000-0000DB6F0000}"/>
    <cellStyle name="_x0013__Levered Grand Ridge II-III_20yr 130 MW PPA_10032008_White Oak_67.5_150MW_110409_OUR CASE 2" xfId="32623" xr:uid="{00000000-0005-0000-0000-0000DC6F0000}"/>
    <cellStyle name="_x0013__LeveredGrand_Ridge_II-III_020909_incl Grant NOL Bonus Dep" xfId="32624" xr:uid="{00000000-0005-0000-0000-0000DD6F0000}"/>
    <cellStyle name="_x0013__LeveredGrand_Ridge_II-III_020909_incl Grant NOL Bonus Dep 2" xfId="32625" xr:uid="{00000000-0005-0000-0000-0000DE6F0000}"/>
    <cellStyle name="_x0013__LeveredGrand_Ridge_II-III_020909_incl Grant NOL Bonus Dep_BeechR Pivot Table 12.2.09" xfId="32626" xr:uid="{00000000-0005-0000-0000-0000DF6F0000}"/>
    <cellStyle name="_x0013__LeveredGrand_Ridge_II-III_020909_incl Grant NOL Bonus Dep_BeechR Pivot Table 12.2.09 2" xfId="32627" xr:uid="{00000000-0005-0000-0000-0000E06F0000}"/>
    <cellStyle name="_Link" xfId="32628" xr:uid="{00000000-0005-0000-0000-0000E16F0000}"/>
    <cellStyle name="_Link 2" xfId="32629" xr:uid="{00000000-0005-0000-0000-0000E26F0000}"/>
    <cellStyle name="_Link 2 2" xfId="32630" xr:uid="{00000000-0005-0000-0000-0000E36F0000}"/>
    <cellStyle name="_Link 3" xfId="32631" xr:uid="{00000000-0005-0000-0000-0000E46F0000}"/>
    <cellStyle name="_Link 3 2" xfId="32632" xr:uid="{00000000-0005-0000-0000-0000E56F0000}"/>
    <cellStyle name="_Link 4" xfId="32633" xr:uid="{00000000-0005-0000-0000-0000E66F0000}"/>
    <cellStyle name="_Link 4 2" xfId="32634" xr:uid="{00000000-0005-0000-0000-0000E76F0000}"/>
    <cellStyle name="_Link 4 3" xfId="32635" xr:uid="{00000000-0005-0000-0000-0000E86F0000}"/>
    <cellStyle name="_Link 5" xfId="32636" xr:uid="{00000000-0005-0000-0000-0000E96F0000}"/>
    <cellStyle name="_Link 5 2" xfId="32637" xr:uid="{00000000-0005-0000-0000-0000EA6F0000}"/>
    <cellStyle name="_Link 6" xfId="32638" xr:uid="{00000000-0005-0000-0000-0000EB6F0000}"/>
    <cellStyle name="_Link_4Z_6_12_02" xfId="32639" xr:uid="{00000000-0005-0000-0000-0000EC6F0000}"/>
    <cellStyle name="_Link_4Z_6_12_02 2" xfId="32640" xr:uid="{00000000-0005-0000-0000-0000ED6F0000}"/>
    <cellStyle name="_Link_4Z_6_12_02 2 2" xfId="32641" xr:uid="{00000000-0005-0000-0000-0000EE6F0000}"/>
    <cellStyle name="_Link_4Z_6_12_02 3" xfId="32642" xr:uid="{00000000-0005-0000-0000-0000EF6F0000}"/>
    <cellStyle name="_Link_4Z_6_12_02 3 2" xfId="32643" xr:uid="{00000000-0005-0000-0000-0000F06F0000}"/>
    <cellStyle name="_Link_4Z_6_12_02 4" xfId="32644" xr:uid="{00000000-0005-0000-0000-0000F16F0000}"/>
    <cellStyle name="_Link_4Z_6_12_02 4 2" xfId="32645" xr:uid="{00000000-0005-0000-0000-0000F26F0000}"/>
    <cellStyle name="_Link_4Z_6_12_02 4 3" xfId="32646" xr:uid="{00000000-0005-0000-0000-0000F36F0000}"/>
    <cellStyle name="_Link_4Z_6_12_02 5" xfId="32647" xr:uid="{00000000-0005-0000-0000-0000F46F0000}"/>
    <cellStyle name="_Link_4Z_6_12_02 5 2" xfId="32648" xr:uid="{00000000-0005-0000-0000-0000F56F0000}"/>
    <cellStyle name="_Link_4Z_6_12_02 6" xfId="32649" xr:uid="{00000000-0005-0000-0000-0000F66F0000}"/>
    <cellStyle name="_Link_4Z_6_12_02 Sens" xfId="32650" xr:uid="{00000000-0005-0000-0000-0000F76F0000}"/>
    <cellStyle name="_Link_4Z_6_12_02 Sens 2" xfId="32651" xr:uid="{00000000-0005-0000-0000-0000F86F0000}"/>
    <cellStyle name="_Link_4Z_6_12_02 Sens 2 2" xfId="32652" xr:uid="{00000000-0005-0000-0000-0000F96F0000}"/>
    <cellStyle name="_Link_4Z_6_12_02 Sens 3" xfId="32653" xr:uid="{00000000-0005-0000-0000-0000FA6F0000}"/>
    <cellStyle name="_Link_4Z_6_12_02 Sens 3 2" xfId="32654" xr:uid="{00000000-0005-0000-0000-0000FB6F0000}"/>
    <cellStyle name="_Link_4Z_6_12_02 Sens 4" xfId="32655" xr:uid="{00000000-0005-0000-0000-0000FC6F0000}"/>
    <cellStyle name="_Link_4Z_6_12_02 Sens 4 2" xfId="32656" xr:uid="{00000000-0005-0000-0000-0000FD6F0000}"/>
    <cellStyle name="_Link_4Z_6_12_02 Sens 4 3" xfId="32657" xr:uid="{00000000-0005-0000-0000-0000FE6F0000}"/>
    <cellStyle name="_Link_4Z_6_12_02 Sens 5" xfId="32658" xr:uid="{00000000-0005-0000-0000-0000FF6F0000}"/>
    <cellStyle name="_Link_4Z_6_12_02 Sens 5 2" xfId="32659" xr:uid="{00000000-0005-0000-0000-000000700000}"/>
    <cellStyle name="_Link_4Z_6_12_02 Sens 6" xfId="32660" xr:uid="{00000000-0005-0000-0000-000001700000}"/>
    <cellStyle name="_Link_4Z_6_12_02 Sens_August 2010 CWIP curves_NextEra" xfId="32661" xr:uid="{00000000-0005-0000-0000-000002700000}"/>
    <cellStyle name="_Link_4Z_6_12_02 Sens_August 2010 CWIP curves_NextEra 2" xfId="32662" xr:uid="{00000000-0005-0000-0000-000003700000}"/>
    <cellStyle name="_Link_4Z_6_12_02 Sens_August 2010 CWIP curves_NextEra_November 2010 Termosol CWIP Curves NEER Final" xfId="32663" xr:uid="{00000000-0005-0000-0000-000004700000}"/>
    <cellStyle name="_Link_4Z_6_12_02 Sens_August 2010 CWIP curves_NextEra_November 2010 Termosol CWIP Curves NEER Final 2" xfId="32664" xr:uid="{00000000-0005-0000-0000-000005700000}"/>
    <cellStyle name="_Link_4Z_6_12_02 Sens_BASIS ADJ" xfId="32665" xr:uid="{00000000-0005-0000-0000-000006700000}"/>
    <cellStyle name="_Link_4Z_6_12_02 Sens_BM Adjustments" xfId="32666" xr:uid="{00000000-0005-0000-0000-000007700000}"/>
    <cellStyle name="_Link_4Z_6_12_02 Sens_Budget Support 2012-09 2013-15 Benefit Programs v5 with NEER Barg Update" xfId="32667" xr:uid="{00000000-0005-0000-0000-000008700000}"/>
    <cellStyle name="_Link_4Z_6_12_02 Sens_Capacity_Factor_Monthly_Forecast_Through_2024 " xfId="32668" xr:uid="{00000000-0005-0000-0000-000009700000}"/>
    <cellStyle name="_Link_4Z_6_12_02 Sens_Capital Prov 1Q10" xfId="32669" xr:uid="{00000000-0005-0000-0000-00000A700000}"/>
    <cellStyle name="_Link_4Z_6_12_02 Sens_Capital Prov 1Q10 2" xfId="32670" xr:uid="{00000000-0005-0000-0000-00000B700000}"/>
    <cellStyle name="_Link_4Z_6_12_02 Sens_Capital Prov 1Q10_March_LTD_Premium" xfId="32671" xr:uid="{00000000-0005-0000-0000-00000C700000}"/>
    <cellStyle name="_Link_4Z_6_12_02 Sens_Capital Prov 1Q10_Nov Self Admin LTD Income Premium - CIGNA" xfId="32672" xr:uid="{00000000-0005-0000-0000-00000D700000}"/>
    <cellStyle name="_Link_4Z_6_12_02 Sens_Capital Prov 1Q10_Summary Unrounded" xfId="32673" xr:uid="{00000000-0005-0000-0000-00000E700000}"/>
    <cellStyle name="_Link_4Z_6_12_02 Sens_Consolidated Summary Living ProForma_2011_DRAFT" xfId="32674" xr:uid="{00000000-0005-0000-0000-00000F700000}"/>
    <cellStyle name="_Link_4Z_6_12_02 Sens_Consolidated Summary Living ProForma_2011_Paste Special" xfId="32675" xr:uid="{00000000-0005-0000-0000-000010700000}"/>
    <cellStyle name="_Link_4Z_6_12_02 Sens_Copy of South TX GenTie  0.8x Sale12-31-09 COD BASE CASEvBOD" xfId="32676" xr:uid="{00000000-0005-0000-0000-000011700000}"/>
    <cellStyle name="_Link_4Z_6_12_02 Sens_CWIP Termosol 1" xfId="32677" xr:uid="{00000000-0005-0000-0000-000012700000}"/>
    <cellStyle name="_Link_4Z_6_12_02 Sens_CWIP Termosol 1 2" xfId="32678" xr:uid="{00000000-0005-0000-0000-000013700000}"/>
    <cellStyle name="_Link_4Z_6_12_02 Sens_CWIP Termosol 2" xfId="32679" xr:uid="{00000000-0005-0000-0000-000014700000}"/>
    <cellStyle name="_Link_4Z_6_12_02 Sens_CWIP Termosol 2 2" xfId="32680" xr:uid="{00000000-0005-0000-0000-000015700000}"/>
    <cellStyle name="_Link_4Z_6_12_02 Sens_Fees" xfId="32681" xr:uid="{00000000-0005-0000-0000-000016700000}"/>
    <cellStyle name="_Link_4Z_6_12_02 Sens_Genesis_Bridge_Tab" xfId="32682" xr:uid="{00000000-0005-0000-0000-000017700000}"/>
    <cellStyle name="_Link_4Z_6_12_02 Sens_HWBA UM NPV  IRR Analysis finance at cost share may 2011" xfId="32683" xr:uid="{00000000-0005-0000-0000-000018700000}"/>
    <cellStyle name="_Link_4Z_6_12_02 Sens_Inputs" xfId="32684" xr:uid="{00000000-0005-0000-0000-000019700000}"/>
    <cellStyle name="_Link_4Z_6_12_02 Sens_Inputs 2" xfId="32685" xr:uid="{00000000-0005-0000-0000-00001A700000}"/>
    <cellStyle name="_Link_4Z_6_12_02 Sens_Locked in Gross Margin" xfId="32686" xr:uid="{00000000-0005-0000-0000-00001B700000}"/>
    <cellStyle name="_Link_4Z_6_12_02 Sens_LTD-FAS 112 Summary" xfId="32687" xr:uid="{00000000-0005-0000-0000-00001C700000}"/>
    <cellStyle name="_Link_4Z_6_12_02 Sens_November 2010 CWIP Curves Genesis Final" xfId="32688" xr:uid="{00000000-0005-0000-0000-00001D700000}"/>
    <cellStyle name="_Link_4Z_6_12_02 Sens_November 2010 CWIP Curves Genesis Final 2" xfId="32689" xr:uid="{00000000-0005-0000-0000-00001E700000}"/>
    <cellStyle name="_Link_4Z_6_12_02 Sens_November 2010 CWIP Curves NEER Final" xfId="32690" xr:uid="{00000000-0005-0000-0000-00001F700000}"/>
    <cellStyle name="_Link_4Z_6_12_02 Sens_November 2010 CWIP Curves NEER Final 2" xfId="32691" xr:uid="{00000000-0005-0000-0000-000020700000}"/>
    <cellStyle name="_Link_4Z_6_12_02 Sens_November 2010 Termosol CWIP Curves NEER Final" xfId="32692" xr:uid="{00000000-0005-0000-0000-000021700000}"/>
    <cellStyle name="_Link_4Z_6_12_02 Sens_November 2010 Termosol CWIP Curves NEER Final 2" xfId="32693" xr:uid="{00000000-0005-0000-0000-000022700000}"/>
    <cellStyle name="_Link_4Z_6_12_02 Sens_Project Monitoring Paradise Solar revised_October 2010" xfId="32694" xr:uid="{00000000-0005-0000-0000-000023700000}"/>
    <cellStyle name="_Link_4Z_6_12_02 Sens_Project Monitoring Paradise Solar revised_October 2010 2" xfId="32695" xr:uid="{00000000-0005-0000-0000-000024700000}"/>
    <cellStyle name="_Link_4Z_6_12_02 Sens_Project Monitoring Paradise Solar revised_October 2010_November 2010 Termosol CWIP Curves NEER Final" xfId="32696" xr:uid="{00000000-0005-0000-0000-000025700000}"/>
    <cellStyle name="_Link_4Z_6_12_02 Sens_Project Monitoring Paradise Solar revised_October 2010_November 2010 Termosol CWIP Curves NEER Final 2" xfId="32697" xr:uid="{00000000-0005-0000-0000-000026700000}"/>
    <cellStyle name="_Link_4Z_6_12_02 Sens_September 2010 CWIP curves_NextEra" xfId="32698" xr:uid="{00000000-0005-0000-0000-000027700000}"/>
    <cellStyle name="_Link_4Z_6_12_02 Sens_September 2010 CWIP curves_NextEra 2" xfId="32699" xr:uid="{00000000-0005-0000-0000-000028700000}"/>
    <cellStyle name="_Link_4Z_6_12_02 Sens_September 2010 CWIP curves_NextEra_November 2010 Termosol CWIP Curves NEER Final" xfId="32700" xr:uid="{00000000-0005-0000-0000-000029700000}"/>
    <cellStyle name="_Link_4Z_6_12_02 Sens_September 2010 CWIP curves_NextEra_November 2010 Termosol CWIP Curves NEER Final 2" xfId="32701" xr:uid="{00000000-0005-0000-0000-00002A700000}"/>
    <cellStyle name="_Link_4Z_6_12_02 Sens_Summerhaven CWIP curve Oct_2010" xfId="32702" xr:uid="{00000000-0005-0000-0000-00002B700000}"/>
    <cellStyle name="_Link_4Z_6_12_02 Sens_Summerhaven CWIP curve Oct_2010 2" xfId="32703" xr:uid="{00000000-0005-0000-0000-00002C700000}"/>
    <cellStyle name="_Link_4Z_6_12_02 Sens_Summerhaven CWIP curve Oct_2010_November 2010 Termosol CWIP Curves NEER Final" xfId="32704" xr:uid="{00000000-0005-0000-0000-00002D700000}"/>
    <cellStyle name="_Link_4Z_6_12_02 Sens_Summerhaven CWIP curve Oct_2010_November 2010 Termosol CWIP Curves NEER Final 2" xfId="32705" xr:uid="{00000000-0005-0000-0000-00002E700000}"/>
    <cellStyle name="_Link_4Z_6_12_02 Sens_ToD" xfId="32706" xr:uid="{00000000-0005-0000-0000-00002F700000}"/>
    <cellStyle name="_Link_4Z_6_12_02 Sens_ToD 2" xfId="32707" xr:uid="{00000000-0005-0000-0000-000030700000}"/>
    <cellStyle name="_Link_4Z_6_12_02 Sens_ToD 3" xfId="32708" xr:uid="{00000000-0005-0000-0000-000031700000}"/>
    <cellStyle name="_Link_4Z_6_12_02 Sens_tx financing revs" xfId="32709" xr:uid="{00000000-0005-0000-0000-000032700000}"/>
    <cellStyle name="_Link_4Z_6_12_02_August 2010 CWIP curves_NextEra" xfId="32710" xr:uid="{00000000-0005-0000-0000-000033700000}"/>
    <cellStyle name="_Link_4Z_6_12_02_August 2010 CWIP curves_NextEra 2" xfId="32711" xr:uid="{00000000-0005-0000-0000-000034700000}"/>
    <cellStyle name="_Link_4Z_6_12_02_August 2010 CWIP curves_NextEra_November 2010 Termosol CWIP Curves NEER Final" xfId="32712" xr:uid="{00000000-0005-0000-0000-000035700000}"/>
    <cellStyle name="_Link_4Z_6_12_02_August 2010 CWIP curves_NextEra_November 2010 Termosol CWIP Curves NEER Final 2" xfId="32713" xr:uid="{00000000-0005-0000-0000-000036700000}"/>
    <cellStyle name="_Link_4Z_6_12_02_BASIS ADJ" xfId="32714" xr:uid="{00000000-0005-0000-0000-000037700000}"/>
    <cellStyle name="_Link_4Z_6_12_02_BM Adjustments" xfId="32715" xr:uid="{00000000-0005-0000-0000-000038700000}"/>
    <cellStyle name="_Link_4Z_6_12_02_Budget Support 2012-09 2013-15 Benefit Programs v5 with NEER Barg Update" xfId="32716" xr:uid="{00000000-0005-0000-0000-000039700000}"/>
    <cellStyle name="_Link_4Z_6_12_02_Capacity_Factor_Monthly_Forecast_Through_2024 " xfId="32717" xr:uid="{00000000-0005-0000-0000-00003A700000}"/>
    <cellStyle name="_Link_4Z_6_12_02_Capital Prov 1Q10" xfId="32718" xr:uid="{00000000-0005-0000-0000-00003B700000}"/>
    <cellStyle name="_Link_4Z_6_12_02_Capital Prov 1Q10 2" xfId="32719" xr:uid="{00000000-0005-0000-0000-00003C700000}"/>
    <cellStyle name="_Link_4Z_6_12_02_Capital Prov 1Q10_March_LTD_Premium" xfId="32720" xr:uid="{00000000-0005-0000-0000-00003D700000}"/>
    <cellStyle name="_Link_4Z_6_12_02_Capital Prov 1Q10_Nov Self Admin LTD Income Premium - CIGNA" xfId="32721" xr:uid="{00000000-0005-0000-0000-00003E700000}"/>
    <cellStyle name="_Link_4Z_6_12_02_Capital Prov 1Q10_Summary Unrounded" xfId="32722" xr:uid="{00000000-0005-0000-0000-00003F700000}"/>
    <cellStyle name="_Link_4Z_6_12_02_Consolidated Summary Living ProForma_2011_DRAFT" xfId="32723" xr:uid="{00000000-0005-0000-0000-000040700000}"/>
    <cellStyle name="_Link_4Z_6_12_02_Consolidated Summary Living ProForma_2011_Paste Special" xfId="32724" xr:uid="{00000000-0005-0000-0000-000041700000}"/>
    <cellStyle name="_Link_4Z_6_12_02_Copy of South TX GenTie  0.8x Sale12-31-09 COD BASE CASEvBOD" xfId="32725" xr:uid="{00000000-0005-0000-0000-000042700000}"/>
    <cellStyle name="_Link_4Z_6_12_02_CWIP Termosol 1" xfId="32726" xr:uid="{00000000-0005-0000-0000-000043700000}"/>
    <cellStyle name="_Link_4Z_6_12_02_CWIP Termosol 1 2" xfId="32727" xr:uid="{00000000-0005-0000-0000-000044700000}"/>
    <cellStyle name="_Link_4Z_6_12_02_CWIP Termosol 2" xfId="32728" xr:uid="{00000000-0005-0000-0000-000045700000}"/>
    <cellStyle name="_Link_4Z_6_12_02_CWIP Termosol 2 2" xfId="32729" xr:uid="{00000000-0005-0000-0000-000046700000}"/>
    <cellStyle name="_Link_4Z_6_12_02_Fees" xfId="32730" xr:uid="{00000000-0005-0000-0000-000047700000}"/>
    <cellStyle name="_Link_4Z_6_12_02_Genesis_Bridge_Tab" xfId="32731" xr:uid="{00000000-0005-0000-0000-000048700000}"/>
    <cellStyle name="_Link_4Z_6_12_02_HWBA UM NPV  IRR Analysis finance at cost share may 2011" xfId="32732" xr:uid="{00000000-0005-0000-0000-000049700000}"/>
    <cellStyle name="_Link_4Z_6_12_02_Inputs" xfId="32733" xr:uid="{00000000-0005-0000-0000-00004A700000}"/>
    <cellStyle name="_Link_4Z_6_12_02_Inputs 2" xfId="32734" xr:uid="{00000000-0005-0000-0000-00004B700000}"/>
    <cellStyle name="_Link_4Z_6_12_02_Locked in Gross Margin" xfId="32735" xr:uid="{00000000-0005-0000-0000-00004C700000}"/>
    <cellStyle name="_Link_4Z_6_12_02_LTD-FAS 112 Summary" xfId="32736" xr:uid="{00000000-0005-0000-0000-00004D700000}"/>
    <cellStyle name="_Link_4Z_6_12_02_November 2010 CWIP Curves Genesis Final" xfId="32737" xr:uid="{00000000-0005-0000-0000-00004E700000}"/>
    <cellStyle name="_Link_4Z_6_12_02_November 2010 CWIP Curves Genesis Final 2" xfId="32738" xr:uid="{00000000-0005-0000-0000-00004F700000}"/>
    <cellStyle name="_Link_4Z_6_12_02_November 2010 CWIP Curves NEER Final" xfId="32739" xr:uid="{00000000-0005-0000-0000-000050700000}"/>
    <cellStyle name="_Link_4Z_6_12_02_November 2010 CWIP Curves NEER Final 2" xfId="32740" xr:uid="{00000000-0005-0000-0000-000051700000}"/>
    <cellStyle name="_Link_4Z_6_12_02_November 2010 Termosol CWIP Curves NEER Final" xfId="32741" xr:uid="{00000000-0005-0000-0000-000052700000}"/>
    <cellStyle name="_Link_4Z_6_12_02_November 2010 Termosol CWIP Curves NEER Final 2" xfId="32742" xr:uid="{00000000-0005-0000-0000-000053700000}"/>
    <cellStyle name="_Link_4Z_6_12_02_Project Monitoring Paradise Solar revised_October 2010" xfId="32743" xr:uid="{00000000-0005-0000-0000-000054700000}"/>
    <cellStyle name="_Link_4Z_6_12_02_Project Monitoring Paradise Solar revised_October 2010 2" xfId="32744" xr:uid="{00000000-0005-0000-0000-000055700000}"/>
    <cellStyle name="_Link_4Z_6_12_02_Project Monitoring Paradise Solar revised_October 2010_November 2010 Termosol CWIP Curves NEER Final" xfId="32745" xr:uid="{00000000-0005-0000-0000-000056700000}"/>
    <cellStyle name="_Link_4Z_6_12_02_Project Monitoring Paradise Solar revised_October 2010_November 2010 Termosol CWIP Curves NEER Final 2" xfId="32746" xr:uid="{00000000-0005-0000-0000-000057700000}"/>
    <cellStyle name="_Link_4Z_6_12_02_September 2010 CWIP curves_NextEra" xfId="32747" xr:uid="{00000000-0005-0000-0000-000058700000}"/>
    <cellStyle name="_Link_4Z_6_12_02_September 2010 CWIP curves_NextEra 2" xfId="32748" xr:uid="{00000000-0005-0000-0000-000059700000}"/>
    <cellStyle name="_Link_4Z_6_12_02_September 2010 CWIP curves_NextEra_November 2010 Termosol CWIP Curves NEER Final" xfId="32749" xr:uid="{00000000-0005-0000-0000-00005A700000}"/>
    <cellStyle name="_Link_4Z_6_12_02_September 2010 CWIP curves_NextEra_November 2010 Termosol CWIP Curves NEER Final 2" xfId="32750" xr:uid="{00000000-0005-0000-0000-00005B700000}"/>
    <cellStyle name="_Link_4Z_6_12_02_Summerhaven CWIP curve Oct_2010" xfId="32751" xr:uid="{00000000-0005-0000-0000-00005C700000}"/>
    <cellStyle name="_Link_4Z_6_12_02_Summerhaven CWIP curve Oct_2010 2" xfId="32752" xr:uid="{00000000-0005-0000-0000-00005D700000}"/>
    <cellStyle name="_Link_4Z_6_12_02_Summerhaven CWIP curve Oct_2010_November 2010 Termosol CWIP Curves NEER Final" xfId="32753" xr:uid="{00000000-0005-0000-0000-00005E700000}"/>
    <cellStyle name="_Link_4Z_6_12_02_Summerhaven CWIP curve Oct_2010_November 2010 Termosol CWIP Curves NEER Final 2" xfId="32754" xr:uid="{00000000-0005-0000-0000-00005F700000}"/>
    <cellStyle name="_Link_4Z_6_12_02_ToD" xfId="32755" xr:uid="{00000000-0005-0000-0000-000060700000}"/>
    <cellStyle name="_Link_4Z_6_12_02_ToD 2" xfId="32756" xr:uid="{00000000-0005-0000-0000-000061700000}"/>
    <cellStyle name="_Link_4Z_6_12_02_ToD 3" xfId="32757" xr:uid="{00000000-0005-0000-0000-000062700000}"/>
    <cellStyle name="_Link_4Z_6_12_02_tx financing revs" xfId="32758" xr:uid="{00000000-0005-0000-0000-000063700000}"/>
    <cellStyle name="_Link_4Z_Winter" xfId="32759" xr:uid="{00000000-0005-0000-0000-000064700000}"/>
    <cellStyle name="_Link_4Z_Winter 2" xfId="32760" xr:uid="{00000000-0005-0000-0000-000065700000}"/>
    <cellStyle name="_Link_4Z_Winter 2 2" xfId="32761" xr:uid="{00000000-0005-0000-0000-000066700000}"/>
    <cellStyle name="_Link_4Z_Winter 3" xfId="32762" xr:uid="{00000000-0005-0000-0000-000067700000}"/>
    <cellStyle name="_Link_4Z_Winter 3 2" xfId="32763" xr:uid="{00000000-0005-0000-0000-000068700000}"/>
    <cellStyle name="_Link_4Z_Winter 4" xfId="32764" xr:uid="{00000000-0005-0000-0000-000069700000}"/>
    <cellStyle name="_Link_4Z_Winter 4 2" xfId="32765" xr:uid="{00000000-0005-0000-0000-00006A700000}"/>
    <cellStyle name="_Link_4Z_Winter 4 3" xfId="32766" xr:uid="{00000000-0005-0000-0000-00006B700000}"/>
    <cellStyle name="_Link_4Z_Winter 5" xfId="32767" xr:uid="{00000000-0005-0000-0000-00006C700000}"/>
    <cellStyle name="_Link_4Z_Winter 5 2" xfId="32768" xr:uid="{00000000-0005-0000-0000-00006D700000}"/>
    <cellStyle name="_Link_4Z_Winter 6" xfId="32769" xr:uid="{00000000-0005-0000-0000-00006E700000}"/>
    <cellStyle name="_Link_4Z_Winter_August 2010 CWIP curves_NextEra" xfId="32770" xr:uid="{00000000-0005-0000-0000-00006F700000}"/>
    <cellStyle name="_Link_4Z_Winter_August 2010 CWIP curves_NextEra 2" xfId="32771" xr:uid="{00000000-0005-0000-0000-000070700000}"/>
    <cellStyle name="_Link_4Z_Winter_August 2010 CWIP curves_NextEra_November 2010 Termosol CWIP Curves NEER Final" xfId="32772" xr:uid="{00000000-0005-0000-0000-000071700000}"/>
    <cellStyle name="_Link_4Z_Winter_August 2010 CWIP curves_NextEra_November 2010 Termosol CWIP Curves NEER Final 2" xfId="32773" xr:uid="{00000000-0005-0000-0000-000072700000}"/>
    <cellStyle name="_Link_4Z_Winter_BASIS ADJ" xfId="32774" xr:uid="{00000000-0005-0000-0000-000073700000}"/>
    <cellStyle name="_Link_4Z_Winter_BM Adjustments" xfId="32775" xr:uid="{00000000-0005-0000-0000-000074700000}"/>
    <cellStyle name="_Link_4Z_Winter_Budget Support 2012-09 2013-15 Benefit Programs v5 with NEER Barg Update" xfId="32776" xr:uid="{00000000-0005-0000-0000-000075700000}"/>
    <cellStyle name="_Link_4Z_Winter_Capacity_Factor_Monthly_Forecast_Through_2024 " xfId="32777" xr:uid="{00000000-0005-0000-0000-000076700000}"/>
    <cellStyle name="_Link_4Z_Winter_Capital Prov 1Q10" xfId="32778" xr:uid="{00000000-0005-0000-0000-000077700000}"/>
    <cellStyle name="_Link_4Z_Winter_Capital Prov 1Q10 2" xfId="32779" xr:uid="{00000000-0005-0000-0000-000078700000}"/>
    <cellStyle name="_Link_4Z_Winter_Capital Prov 1Q10_March_LTD_Premium" xfId="32780" xr:uid="{00000000-0005-0000-0000-000079700000}"/>
    <cellStyle name="_Link_4Z_Winter_Capital Prov 1Q10_Nov Self Admin LTD Income Premium - CIGNA" xfId="32781" xr:uid="{00000000-0005-0000-0000-00007A700000}"/>
    <cellStyle name="_Link_4Z_Winter_Capital Prov 1Q10_Summary Unrounded" xfId="32782" xr:uid="{00000000-0005-0000-0000-00007B700000}"/>
    <cellStyle name="_Link_4Z_Winter_Consolidated Summary Living ProForma_2011_DRAFT" xfId="32783" xr:uid="{00000000-0005-0000-0000-00007C700000}"/>
    <cellStyle name="_Link_4Z_Winter_Consolidated Summary Living ProForma_2011_Paste Special" xfId="32784" xr:uid="{00000000-0005-0000-0000-00007D700000}"/>
    <cellStyle name="_Link_4Z_Winter_Copy of South TX GenTie  0.8x Sale12-31-09 COD BASE CASEvBOD" xfId="32785" xr:uid="{00000000-0005-0000-0000-00007E700000}"/>
    <cellStyle name="_Link_4Z_Winter_CWIP Termosol 1" xfId="32786" xr:uid="{00000000-0005-0000-0000-00007F700000}"/>
    <cellStyle name="_Link_4Z_Winter_CWIP Termosol 1 2" xfId="32787" xr:uid="{00000000-0005-0000-0000-000080700000}"/>
    <cellStyle name="_Link_4Z_Winter_CWIP Termosol 2" xfId="32788" xr:uid="{00000000-0005-0000-0000-000081700000}"/>
    <cellStyle name="_Link_4Z_Winter_CWIP Termosol 2 2" xfId="32789" xr:uid="{00000000-0005-0000-0000-000082700000}"/>
    <cellStyle name="_Link_4Z_Winter_Fees" xfId="32790" xr:uid="{00000000-0005-0000-0000-000083700000}"/>
    <cellStyle name="_Link_4Z_Winter_Genesis_Bridge_Tab" xfId="32791" xr:uid="{00000000-0005-0000-0000-000084700000}"/>
    <cellStyle name="_Link_4Z_Winter_HWBA UM NPV  IRR Analysis finance at cost share may 2011" xfId="32792" xr:uid="{00000000-0005-0000-0000-000085700000}"/>
    <cellStyle name="_Link_4Z_Winter_Inputs" xfId="32793" xr:uid="{00000000-0005-0000-0000-000086700000}"/>
    <cellStyle name="_Link_4Z_Winter_Inputs 2" xfId="32794" xr:uid="{00000000-0005-0000-0000-000087700000}"/>
    <cellStyle name="_Link_4Z_Winter_Locked in Gross Margin" xfId="32795" xr:uid="{00000000-0005-0000-0000-000088700000}"/>
    <cellStyle name="_Link_4Z_Winter_LTD-FAS 112 Summary" xfId="32796" xr:uid="{00000000-0005-0000-0000-000089700000}"/>
    <cellStyle name="_Link_4Z_Winter_November 2010 CWIP Curves Genesis Final" xfId="32797" xr:uid="{00000000-0005-0000-0000-00008A700000}"/>
    <cellStyle name="_Link_4Z_Winter_November 2010 CWIP Curves Genesis Final 2" xfId="32798" xr:uid="{00000000-0005-0000-0000-00008B700000}"/>
    <cellStyle name="_Link_4Z_Winter_November 2010 CWIP Curves NEER Final" xfId="32799" xr:uid="{00000000-0005-0000-0000-00008C700000}"/>
    <cellStyle name="_Link_4Z_Winter_November 2010 CWIP Curves NEER Final 2" xfId="32800" xr:uid="{00000000-0005-0000-0000-00008D700000}"/>
    <cellStyle name="_Link_4Z_Winter_November 2010 Termosol CWIP Curves NEER Final" xfId="32801" xr:uid="{00000000-0005-0000-0000-00008E700000}"/>
    <cellStyle name="_Link_4Z_Winter_November 2010 Termosol CWIP Curves NEER Final 2" xfId="32802" xr:uid="{00000000-0005-0000-0000-00008F700000}"/>
    <cellStyle name="_Link_4Z_Winter_Project Monitoring Paradise Solar revised_October 2010" xfId="32803" xr:uid="{00000000-0005-0000-0000-000090700000}"/>
    <cellStyle name="_Link_4Z_Winter_Project Monitoring Paradise Solar revised_October 2010 2" xfId="32804" xr:uid="{00000000-0005-0000-0000-000091700000}"/>
    <cellStyle name="_Link_4Z_Winter_Project Monitoring Paradise Solar revised_October 2010_November 2010 Termosol CWIP Curves NEER Final" xfId="32805" xr:uid="{00000000-0005-0000-0000-000092700000}"/>
    <cellStyle name="_Link_4Z_Winter_Project Monitoring Paradise Solar revised_October 2010_November 2010 Termosol CWIP Curves NEER Final 2" xfId="32806" xr:uid="{00000000-0005-0000-0000-000093700000}"/>
    <cellStyle name="_Link_4Z_Winter_September 2010 CWIP curves_NextEra" xfId="32807" xr:uid="{00000000-0005-0000-0000-000094700000}"/>
    <cellStyle name="_Link_4Z_Winter_September 2010 CWIP curves_NextEra 2" xfId="32808" xr:uid="{00000000-0005-0000-0000-000095700000}"/>
    <cellStyle name="_Link_4Z_Winter_September 2010 CWIP curves_NextEra_November 2010 Termosol CWIP Curves NEER Final" xfId="32809" xr:uid="{00000000-0005-0000-0000-000096700000}"/>
    <cellStyle name="_Link_4Z_Winter_September 2010 CWIP curves_NextEra_November 2010 Termosol CWIP Curves NEER Final 2" xfId="32810" xr:uid="{00000000-0005-0000-0000-000097700000}"/>
    <cellStyle name="_Link_4Z_Winter_Summerhaven CWIP curve Oct_2010" xfId="32811" xr:uid="{00000000-0005-0000-0000-000098700000}"/>
    <cellStyle name="_Link_4Z_Winter_Summerhaven CWIP curve Oct_2010 2" xfId="32812" xr:uid="{00000000-0005-0000-0000-000099700000}"/>
    <cellStyle name="_Link_4Z_Winter_Summerhaven CWIP curve Oct_2010_November 2010 Termosol CWIP Curves NEER Final" xfId="32813" xr:uid="{00000000-0005-0000-0000-00009A700000}"/>
    <cellStyle name="_Link_4Z_Winter_Summerhaven CWIP curve Oct_2010_November 2010 Termosol CWIP Curves NEER Final 2" xfId="32814" xr:uid="{00000000-0005-0000-0000-00009B700000}"/>
    <cellStyle name="_Link_4Z_Winter_ToD" xfId="32815" xr:uid="{00000000-0005-0000-0000-00009C700000}"/>
    <cellStyle name="_Link_4Z_Winter_ToD 2" xfId="32816" xr:uid="{00000000-0005-0000-0000-00009D700000}"/>
    <cellStyle name="_Link_4Z_Winter_ToD 3" xfId="32817" xr:uid="{00000000-0005-0000-0000-00009E700000}"/>
    <cellStyle name="_Link_4Z_Winter_tx financing revs" xfId="32818" xr:uid="{00000000-0005-0000-0000-00009F700000}"/>
    <cellStyle name="_Link_5Z_W_AV" xfId="32819" xr:uid="{00000000-0005-0000-0000-0000A0700000}"/>
    <cellStyle name="_Link_5Z_W_AV 2" xfId="32820" xr:uid="{00000000-0005-0000-0000-0000A1700000}"/>
    <cellStyle name="_Link_5Z_W_AV 2 2" xfId="32821" xr:uid="{00000000-0005-0000-0000-0000A2700000}"/>
    <cellStyle name="_Link_5Z_W_AV 3" xfId="32822" xr:uid="{00000000-0005-0000-0000-0000A3700000}"/>
    <cellStyle name="_Link_5Z_W_AV 3 2" xfId="32823" xr:uid="{00000000-0005-0000-0000-0000A4700000}"/>
    <cellStyle name="_Link_5Z_W_AV 4" xfId="32824" xr:uid="{00000000-0005-0000-0000-0000A5700000}"/>
    <cellStyle name="_Link_5Z_W_AV 4 2" xfId="32825" xr:uid="{00000000-0005-0000-0000-0000A6700000}"/>
    <cellStyle name="_Link_5Z_W_AV 4 3" xfId="32826" xr:uid="{00000000-0005-0000-0000-0000A7700000}"/>
    <cellStyle name="_Link_5Z_W_AV 5" xfId="32827" xr:uid="{00000000-0005-0000-0000-0000A8700000}"/>
    <cellStyle name="_Link_5Z_W_AV 5 2" xfId="32828" xr:uid="{00000000-0005-0000-0000-0000A9700000}"/>
    <cellStyle name="_Link_5Z_W_AV 6" xfId="32829" xr:uid="{00000000-0005-0000-0000-0000AA700000}"/>
    <cellStyle name="_Link_5Z_W_AV_August 2010 CWIP curves_NextEra" xfId="32830" xr:uid="{00000000-0005-0000-0000-0000AB700000}"/>
    <cellStyle name="_Link_5Z_W_AV_August 2010 CWIP curves_NextEra 2" xfId="32831" xr:uid="{00000000-0005-0000-0000-0000AC700000}"/>
    <cellStyle name="_Link_5Z_W_AV_August 2010 CWIP curves_NextEra_November 2010 Termosol CWIP Curves NEER Final" xfId="32832" xr:uid="{00000000-0005-0000-0000-0000AD700000}"/>
    <cellStyle name="_Link_5Z_W_AV_August 2010 CWIP curves_NextEra_November 2010 Termosol CWIP Curves NEER Final 2" xfId="32833" xr:uid="{00000000-0005-0000-0000-0000AE700000}"/>
    <cellStyle name="_Link_5Z_W_AV_BASIS ADJ" xfId="32834" xr:uid="{00000000-0005-0000-0000-0000AF700000}"/>
    <cellStyle name="_Link_5Z_W_AV_BM Adjustments" xfId="32835" xr:uid="{00000000-0005-0000-0000-0000B0700000}"/>
    <cellStyle name="_Link_5Z_W_AV_Budget Support 2012-09 2013-15 Benefit Programs v5 with NEER Barg Update" xfId="32836" xr:uid="{00000000-0005-0000-0000-0000B1700000}"/>
    <cellStyle name="_Link_5Z_W_AV_Capacity_Factor_Monthly_Forecast_Through_2024 " xfId="32837" xr:uid="{00000000-0005-0000-0000-0000B2700000}"/>
    <cellStyle name="_Link_5Z_W_AV_Capital Prov 1Q10" xfId="32838" xr:uid="{00000000-0005-0000-0000-0000B3700000}"/>
    <cellStyle name="_Link_5Z_W_AV_Capital Prov 1Q10 2" xfId="32839" xr:uid="{00000000-0005-0000-0000-0000B4700000}"/>
    <cellStyle name="_Link_5Z_W_AV_Capital Prov 1Q10_March_LTD_Premium" xfId="32840" xr:uid="{00000000-0005-0000-0000-0000B5700000}"/>
    <cellStyle name="_Link_5Z_W_AV_Capital Prov 1Q10_Nov Self Admin LTD Income Premium - CIGNA" xfId="32841" xr:uid="{00000000-0005-0000-0000-0000B6700000}"/>
    <cellStyle name="_Link_5Z_W_AV_Capital Prov 1Q10_Summary Unrounded" xfId="32842" xr:uid="{00000000-0005-0000-0000-0000B7700000}"/>
    <cellStyle name="_Link_5Z_W_AV_Consolidated Summary Living ProForma_2011_DRAFT" xfId="32843" xr:uid="{00000000-0005-0000-0000-0000B8700000}"/>
    <cellStyle name="_Link_5Z_W_AV_Consolidated Summary Living ProForma_2011_Paste Special" xfId="32844" xr:uid="{00000000-0005-0000-0000-0000B9700000}"/>
    <cellStyle name="_Link_5Z_W_AV_Copy of South TX GenTie  0.8x Sale12-31-09 COD BASE CASEvBOD" xfId="32845" xr:uid="{00000000-0005-0000-0000-0000BA700000}"/>
    <cellStyle name="_Link_5Z_W_AV_CWIP Termosol 1" xfId="32846" xr:uid="{00000000-0005-0000-0000-0000BB700000}"/>
    <cellStyle name="_Link_5Z_W_AV_CWIP Termosol 1 2" xfId="32847" xr:uid="{00000000-0005-0000-0000-0000BC700000}"/>
    <cellStyle name="_Link_5Z_W_AV_CWIP Termosol 2" xfId="32848" xr:uid="{00000000-0005-0000-0000-0000BD700000}"/>
    <cellStyle name="_Link_5Z_W_AV_CWIP Termosol 2 2" xfId="32849" xr:uid="{00000000-0005-0000-0000-0000BE700000}"/>
    <cellStyle name="_Link_5Z_W_AV_Fees" xfId="32850" xr:uid="{00000000-0005-0000-0000-0000BF700000}"/>
    <cellStyle name="_Link_5Z_W_AV_Genesis_Bridge_Tab" xfId="32851" xr:uid="{00000000-0005-0000-0000-0000C0700000}"/>
    <cellStyle name="_Link_5Z_W_AV_HWBA UM NPV  IRR Analysis finance at cost share may 2011" xfId="32852" xr:uid="{00000000-0005-0000-0000-0000C1700000}"/>
    <cellStyle name="_Link_5Z_W_AV_Inputs" xfId="32853" xr:uid="{00000000-0005-0000-0000-0000C2700000}"/>
    <cellStyle name="_Link_5Z_W_AV_Inputs 2" xfId="32854" xr:uid="{00000000-0005-0000-0000-0000C3700000}"/>
    <cellStyle name="_Link_5Z_W_AV_Locked in Gross Margin" xfId="32855" xr:uid="{00000000-0005-0000-0000-0000C4700000}"/>
    <cellStyle name="_Link_5Z_W_AV_LTD-FAS 112 Summary" xfId="32856" xr:uid="{00000000-0005-0000-0000-0000C5700000}"/>
    <cellStyle name="_Link_5Z_W_AV_November 2010 CWIP Curves Genesis Final" xfId="32857" xr:uid="{00000000-0005-0000-0000-0000C6700000}"/>
    <cellStyle name="_Link_5Z_W_AV_November 2010 CWIP Curves Genesis Final 2" xfId="32858" xr:uid="{00000000-0005-0000-0000-0000C7700000}"/>
    <cellStyle name="_Link_5Z_W_AV_November 2010 CWIP Curves NEER Final" xfId="32859" xr:uid="{00000000-0005-0000-0000-0000C8700000}"/>
    <cellStyle name="_Link_5Z_W_AV_November 2010 CWIP Curves NEER Final 2" xfId="32860" xr:uid="{00000000-0005-0000-0000-0000C9700000}"/>
    <cellStyle name="_Link_5Z_W_AV_November 2010 Termosol CWIP Curves NEER Final" xfId="32861" xr:uid="{00000000-0005-0000-0000-0000CA700000}"/>
    <cellStyle name="_Link_5Z_W_AV_November 2010 Termosol CWIP Curves NEER Final 2" xfId="32862" xr:uid="{00000000-0005-0000-0000-0000CB700000}"/>
    <cellStyle name="_Link_5Z_W_AV_Project Monitoring Paradise Solar revised_October 2010" xfId="32863" xr:uid="{00000000-0005-0000-0000-0000CC700000}"/>
    <cellStyle name="_Link_5Z_W_AV_Project Monitoring Paradise Solar revised_October 2010 2" xfId="32864" xr:uid="{00000000-0005-0000-0000-0000CD700000}"/>
    <cellStyle name="_Link_5Z_W_AV_Project Monitoring Paradise Solar revised_October 2010_November 2010 Termosol CWIP Curves NEER Final" xfId="32865" xr:uid="{00000000-0005-0000-0000-0000CE700000}"/>
    <cellStyle name="_Link_5Z_W_AV_Project Monitoring Paradise Solar revised_October 2010_November 2010 Termosol CWIP Curves NEER Final 2" xfId="32866" xr:uid="{00000000-0005-0000-0000-0000CF700000}"/>
    <cellStyle name="_Link_5Z_W_AV_September 2010 CWIP curves_NextEra" xfId="32867" xr:uid="{00000000-0005-0000-0000-0000D0700000}"/>
    <cellStyle name="_Link_5Z_W_AV_September 2010 CWIP curves_NextEra 2" xfId="32868" xr:uid="{00000000-0005-0000-0000-0000D1700000}"/>
    <cellStyle name="_Link_5Z_W_AV_September 2010 CWIP curves_NextEra_November 2010 Termosol CWIP Curves NEER Final" xfId="32869" xr:uid="{00000000-0005-0000-0000-0000D2700000}"/>
    <cellStyle name="_Link_5Z_W_AV_September 2010 CWIP curves_NextEra_November 2010 Termosol CWIP Curves NEER Final 2" xfId="32870" xr:uid="{00000000-0005-0000-0000-0000D3700000}"/>
    <cellStyle name="_Link_5Z_W_AV_Summerhaven CWIP curve Oct_2010" xfId="32871" xr:uid="{00000000-0005-0000-0000-0000D4700000}"/>
    <cellStyle name="_Link_5Z_W_AV_Summerhaven CWIP curve Oct_2010 2" xfId="32872" xr:uid="{00000000-0005-0000-0000-0000D5700000}"/>
    <cellStyle name="_Link_5Z_W_AV_Summerhaven CWIP curve Oct_2010_November 2010 Termosol CWIP Curves NEER Final" xfId="32873" xr:uid="{00000000-0005-0000-0000-0000D6700000}"/>
    <cellStyle name="_Link_5Z_W_AV_Summerhaven CWIP curve Oct_2010_November 2010 Termosol CWIP Curves NEER Final 2" xfId="32874" xr:uid="{00000000-0005-0000-0000-0000D7700000}"/>
    <cellStyle name="_Link_5Z_W_AV_ToD" xfId="32875" xr:uid="{00000000-0005-0000-0000-0000D8700000}"/>
    <cellStyle name="_Link_5Z_W_AV_ToD 2" xfId="32876" xr:uid="{00000000-0005-0000-0000-0000D9700000}"/>
    <cellStyle name="_Link_5Z_W_AV_ToD 3" xfId="32877" xr:uid="{00000000-0005-0000-0000-0000DA700000}"/>
    <cellStyle name="_Link_5Z_W_AV_tx financing revs" xfId="32878" xr:uid="{00000000-0005-0000-0000-0000DB700000}"/>
    <cellStyle name="_Link_August 2010 CWIP curves_NextEra" xfId="32879" xr:uid="{00000000-0005-0000-0000-0000DC700000}"/>
    <cellStyle name="_Link_August 2010 CWIP curves_NextEra 2" xfId="32880" xr:uid="{00000000-0005-0000-0000-0000DD700000}"/>
    <cellStyle name="_Link_August 2010 CWIP curves_NextEra_November 2010 Termosol CWIP Curves NEER Final" xfId="32881" xr:uid="{00000000-0005-0000-0000-0000DE700000}"/>
    <cellStyle name="_Link_August 2010 CWIP curves_NextEra_November 2010 Termosol CWIP Curves NEER Final 2" xfId="32882" xr:uid="{00000000-0005-0000-0000-0000DF700000}"/>
    <cellStyle name="_Link_BASIS ADJ" xfId="32883" xr:uid="{00000000-0005-0000-0000-0000E0700000}"/>
    <cellStyle name="_Link_BM Adjustments" xfId="32884" xr:uid="{00000000-0005-0000-0000-0000E1700000}"/>
    <cellStyle name="_Link_Budget Support 2012-09 2013-15 Benefit Programs v5 with NEER Barg Update" xfId="32885" xr:uid="{00000000-0005-0000-0000-0000E2700000}"/>
    <cellStyle name="_Link_Capacity_Factor_Monthly_Forecast_Through_2024 " xfId="32886" xr:uid="{00000000-0005-0000-0000-0000E3700000}"/>
    <cellStyle name="_Link_Capital Prov 1Q10" xfId="32887" xr:uid="{00000000-0005-0000-0000-0000E4700000}"/>
    <cellStyle name="_Link_Capital Prov 1Q10 2" xfId="32888" xr:uid="{00000000-0005-0000-0000-0000E5700000}"/>
    <cellStyle name="_Link_Capital Prov 1Q10_March_LTD_Premium" xfId="32889" xr:uid="{00000000-0005-0000-0000-0000E6700000}"/>
    <cellStyle name="_Link_Capital Prov 1Q10_Nov Self Admin LTD Income Premium - CIGNA" xfId="32890" xr:uid="{00000000-0005-0000-0000-0000E7700000}"/>
    <cellStyle name="_Link_Capital Prov 1Q10_Summary Unrounded" xfId="32891" xr:uid="{00000000-0005-0000-0000-0000E8700000}"/>
    <cellStyle name="_Link_Consolidated Summary Living ProForma_2011_DRAFT" xfId="32892" xr:uid="{00000000-0005-0000-0000-0000E9700000}"/>
    <cellStyle name="_Link_Consolidated Summary Living ProForma_2011_Paste Special" xfId="32893" xr:uid="{00000000-0005-0000-0000-0000EA700000}"/>
    <cellStyle name="_Link_Copy of South TX GenTie  0.8x Sale12-31-09 COD BASE CASEvBOD" xfId="32894" xr:uid="{00000000-0005-0000-0000-0000EB700000}"/>
    <cellStyle name="_Link_CWIP Termosol 1" xfId="32895" xr:uid="{00000000-0005-0000-0000-0000EC700000}"/>
    <cellStyle name="_Link_CWIP Termosol 1 2" xfId="32896" xr:uid="{00000000-0005-0000-0000-0000ED700000}"/>
    <cellStyle name="_Link_CWIP Termosol 2" xfId="32897" xr:uid="{00000000-0005-0000-0000-0000EE700000}"/>
    <cellStyle name="_Link_CWIP Termosol 2 2" xfId="32898" xr:uid="{00000000-0005-0000-0000-0000EF700000}"/>
    <cellStyle name="_Link_Fees" xfId="32899" xr:uid="{00000000-0005-0000-0000-0000F0700000}"/>
    <cellStyle name="_Link_Genesis_Bridge_Tab" xfId="32900" xr:uid="{00000000-0005-0000-0000-0000F1700000}"/>
    <cellStyle name="_Link_HWBA UM NPV  IRR Analysis finance at cost share may 2011" xfId="32901" xr:uid="{00000000-0005-0000-0000-0000F2700000}"/>
    <cellStyle name="_Link_Inputs" xfId="32902" xr:uid="{00000000-0005-0000-0000-0000F3700000}"/>
    <cellStyle name="_Link_Inputs 2" xfId="32903" xr:uid="{00000000-0005-0000-0000-0000F4700000}"/>
    <cellStyle name="_Link_Locked in Gross Margin" xfId="32904" xr:uid="{00000000-0005-0000-0000-0000F5700000}"/>
    <cellStyle name="_Link_LTD-FAS 112 Summary" xfId="32905" xr:uid="{00000000-0005-0000-0000-0000F6700000}"/>
    <cellStyle name="_Link_November 2010 CWIP Curves Genesis Final" xfId="32906" xr:uid="{00000000-0005-0000-0000-0000F7700000}"/>
    <cellStyle name="_Link_November 2010 CWIP Curves Genesis Final 2" xfId="32907" xr:uid="{00000000-0005-0000-0000-0000F8700000}"/>
    <cellStyle name="_Link_November 2010 CWIP Curves NEER Final" xfId="32908" xr:uid="{00000000-0005-0000-0000-0000F9700000}"/>
    <cellStyle name="_Link_November 2010 CWIP Curves NEER Final 2" xfId="32909" xr:uid="{00000000-0005-0000-0000-0000FA700000}"/>
    <cellStyle name="_Link_November 2010 Termosol CWIP Curves NEER Final" xfId="32910" xr:uid="{00000000-0005-0000-0000-0000FB700000}"/>
    <cellStyle name="_Link_November 2010 Termosol CWIP Curves NEER Final 2" xfId="32911" xr:uid="{00000000-0005-0000-0000-0000FC700000}"/>
    <cellStyle name="_Link_Plus" xfId="32912" xr:uid="{00000000-0005-0000-0000-0000FD700000}"/>
    <cellStyle name="_Link_Plus 2" xfId="32913" xr:uid="{00000000-0005-0000-0000-0000FE700000}"/>
    <cellStyle name="_Link_Plus 2 2" xfId="32914" xr:uid="{00000000-0005-0000-0000-0000FF700000}"/>
    <cellStyle name="_Link_Plus 3" xfId="32915" xr:uid="{00000000-0005-0000-0000-000000710000}"/>
    <cellStyle name="_Link_Plus 3 2" xfId="32916" xr:uid="{00000000-0005-0000-0000-000001710000}"/>
    <cellStyle name="_Link_Plus 4" xfId="32917" xr:uid="{00000000-0005-0000-0000-000002710000}"/>
    <cellStyle name="_Link_Plus 4 2" xfId="32918" xr:uid="{00000000-0005-0000-0000-000003710000}"/>
    <cellStyle name="_Link_Plus 4 3" xfId="32919" xr:uid="{00000000-0005-0000-0000-000004710000}"/>
    <cellStyle name="_Link_Plus 5" xfId="32920" xr:uid="{00000000-0005-0000-0000-000005710000}"/>
    <cellStyle name="_Link_Plus 5 2" xfId="32921" xr:uid="{00000000-0005-0000-0000-000006710000}"/>
    <cellStyle name="_Link_Plus 6" xfId="32922" xr:uid="{00000000-0005-0000-0000-000007710000}"/>
    <cellStyle name="_Link_Plus_August 2010 CWIP curves_NextEra" xfId="32923" xr:uid="{00000000-0005-0000-0000-000008710000}"/>
    <cellStyle name="_Link_Plus_August 2010 CWIP curves_NextEra 2" xfId="32924" xr:uid="{00000000-0005-0000-0000-000009710000}"/>
    <cellStyle name="_Link_Plus_August 2010 CWIP curves_NextEra_November 2010 Termosol CWIP Curves NEER Final" xfId="32925" xr:uid="{00000000-0005-0000-0000-00000A710000}"/>
    <cellStyle name="_Link_Plus_August 2010 CWIP curves_NextEra_November 2010 Termosol CWIP Curves NEER Final 2" xfId="32926" xr:uid="{00000000-0005-0000-0000-00000B710000}"/>
    <cellStyle name="_Link_Plus_B" xfId="32927" xr:uid="{00000000-0005-0000-0000-00000C710000}"/>
    <cellStyle name="_Link_Plus_B 2" xfId="32928" xr:uid="{00000000-0005-0000-0000-00000D710000}"/>
    <cellStyle name="_Link_Plus_B 2 2" xfId="32929" xr:uid="{00000000-0005-0000-0000-00000E710000}"/>
    <cellStyle name="_Link_Plus_B 3" xfId="32930" xr:uid="{00000000-0005-0000-0000-00000F710000}"/>
    <cellStyle name="_Link_Plus_B 3 2" xfId="32931" xr:uid="{00000000-0005-0000-0000-000010710000}"/>
    <cellStyle name="_Link_Plus_B 4" xfId="32932" xr:uid="{00000000-0005-0000-0000-000011710000}"/>
    <cellStyle name="_Link_Plus_B 4 2" xfId="32933" xr:uid="{00000000-0005-0000-0000-000012710000}"/>
    <cellStyle name="_Link_Plus_B 4 3" xfId="32934" xr:uid="{00000000-0005-0000-0000-000013710000}"/>
    <cellStyle name="_Link_Plus_B 5" xfId="32935" xr:uid="{00000000-0005-0000-0000-000014710000}"/>
    <cellStyle name="_Link_Plus_B 5 2" xfId="32936" xr:uid="{00000000-0005-0000-0000-000015710000}"/>
    <cellStyle name="_Link_Plus_B 6" xfId="32937" xr:uid="{00000000-0005-0000-0000-000016710000}"/>
    <cellStyle name="_Link_Plus_B_August 2010 CWIP curves_NextEra" xfId="32938" xr:uid="{00000000-0005-0000-0000-000017710000}"/>
    <cellStyle name="_Link_Plus_B_August 2010 CWIP curves_NextEra 2" xfId="32939" xr:uid="{00000000-0005-0000-0000-000018710000}"/>
    <cellStyle name="_Link_Plus_B_August 2010 CWIP curves_NextEra_November 2010 Termosol CWIP Curves NEER Final" xfId="32940" xr:uid="{00000000-0005-0000-0000-000019710000}"/>
    <cellStyle name="_Link_Plus_B_August 2010 CWIP curves_NextEra_November 2010 Termosol CWIP Curves NEER Final 2" xfId="32941" xr:uid="{00000000-0005-0000-0000-00001A710000}"/>
    <cellStyle name="_Link_Plus_B_BASIS ADJ" xfId="32942" xr:uid="{00000000-0005-0000-0000-00001B710000}"/>
    <cellStyle name="_Link_Plus_B_BM Adjustments" xfId="32943" xr:uid="{00000000-0005-0000-0000-00001C710000}"/>
    <cellStyle name="_Link_Plus_B_Budget Support 2012-09 2013-15 Benefit Programs v5 with NEER Barg Update" xfId="32944" xr:uid="{00000000-0005-0000-0000-00001D710000}"/>
    <cellStyle name="_Link_Plus_B_Capacity_Factor_Monthly_Forecast_Through_2024 " xfId="32945" xr:uid="{00000000-0005-0000-0000-00001E710000}"/>
    <cellStyle name="_Link_Plus_B_Capital Prov 1Q10" xfId="32946" xr:uid="{00000000-0005-0000-0000-00001F710000}"/>
    <cellStyle name="_Link_Plus_B_Capital Prov 1Q10 2" xfId="32947" xr:uid="{00000000-0005-0000-0000-000020710000}"/>
    <cellStyle name="_Link_Plus_B_Capital Prov 1Q10_March_LTD_Premium" xfId="32948" xr:uid="{00000000-0005-0000-0000-000021710000}"/>
    <cellStyle name="_Link_Plus_B_Capital Prov 1Q10_Nov Self Admin LTD Income Premium - CIGNA" xfId="32949" xr:uid="{00000000-0005-0000-0000-000022710000}"/>
    <cellStyle name="_Link_Plus_B_Capital Prov 1Q10_Summary Unrounded" xfId="32950" xr:uid="{00000000-0005-0000-0000-000023710000}"/>
    <cellStyle name="_Link_Plus_B_Consolidated Summary Living ProForma_2011_DRAFT" xfId="32951" xr:uid="{00000000-0005-0000-0000-000024710000}"/>
    <cellStyle name="_Link_Plus_B_Consolidated Summary Living ProForma_2011_Paste Special" xfId="32952" xr:uid="{00000000-0005-0000-0000-000025710000}"/>
    <cellStyle name="_Link_Plus_B_Copy of South TX GenTie  0.8x Sale12-31-09 COD BASE CASEvBOD" xfId="32953" xr:uid="{00000000-0005-0000-0000-000026710000}"/>
    <cellStyle name="_Link_Plus_B_CWIP Termosol 1" xfId="32954" xr:uid="{00000000-0005-0000-0000-000027710000}"/>
    <cellStyle name="_Link_Plus_B_CWIP Termosol 1 2" xfId="32955" xr:uid="{00000000-0005-0000-0000-000028710000}"/>
    <cellStyle name="_Link_Plus_B_CWIP Termosol 2" xfId="32956" xr:uid="{00000000-0005-0000-0000-000029710000}"/>
    <cellStyle name="_Link_Plus_B_CWIP Termosol 2 2" xfId="32957" xr:uid="{00000000-0005-0000-0000-00002A710000}"/>
    <cellStyle name="_Link_Plus_B_Fees" xfId="32958" xr:uid="{00000000-0005-0000-0000-00002B710000}"/>
    <cellStyle name="_Link_Plus_B_Genesis_Bridge_Tab" xfId="32959" xr:uid="{00000000-0005-0000-0000-00002C710000}"/>
    <cellStyle name="_Link_Plus_B_HWBA UM NPV  IRR Analysis finance at cost share may 2011" xfId="32960" xr:uid="{00000000-0005-0000-0000-00002D710000}"/>
    <cellStyle name="_Link_Plus_B_Inputs" xfId="32961" xr:uid="{00000000-0005-0000-0000-00002E710000}"/>
    <cellStyle name="_Link_Plus_B_Inputs 2" xfId="32962" xr:uid="{00000000-0005-0000-0000-00002F710000}"/>
    <cellStyle name="_Link_Plus_B_Locked in Gross Margin" xfId="32963" xr:uid="{00000000-0005-0000-0000-000030710000}"/>
    <cellStyle name="_Link_Plus_B_LTD-FAS 112 Summary" xfId="32964" xr:uid="{00000000-0005-0000-0000-000031710000}"/>
    <cellStyle name="_Link_Plus_B_November 2010 CWIP Curves Genesis Final" xfId="32965" xr:uid="{00000000-0005-0000-0000-000032710000}"/>
    <cellStyle name="_Link_Plus_B_November 2010 CWIP Curves Genesis Final 2" xfId="32966" xr:uid="{00000000-0005-0000-0000-000033710000}"/>
    <cellStyle name="_Link_Plus_B_November 2010 CWIP Curves NEER Final" xfId="32967" xr:uid="{00000000-0005-0000-0000-000034710000}"/>
    <cellStyle name="_Link_Plus_B_November 2010 CWIP Curves NEER Final 2" xfId="32968" xr:uid="{00000000-0005-0000-0000-000035710000}"/>
    <cellStyle name="_Link_Plus_B_November 2010 Termosol CWIP Curves NEER Final" xfId="32969" xr:uid="{00000000-0005-0000-0000-000036710000}"/>
    <cellStyle name="_Link_Plus_B_November 2010 Termosol CWIP Curves NEER Final 2" xfId="32970" xr:uid="{00000000-0005-0000-0000-000037710000}"/>
    <cellStyle name="_Link_Plus_B_Project Monitoring Paradise Solar revised_October 2010" xfId="32971" xr:uid="{00000000-0005-0000-0000-000038710000}"/>
    <cellStyle name="_Link_Plus_B_Project Monitoring Paradise Solar revised_October 2010 2" xfId="32972" xr:uid="{00000000-0005-0000-0000-000039710000}"/>
    <cellStyle name="_Link_Plus_B_Project Monitoring Paradise Solar revised_October 2010_November 2010 Termosol CWIP Curves NEER Final" xfId="32973" xr:uid="{00000000-0005-0000-0000-00003A710000}"/>
    <cellStyle name="_Link_Plus_B_Project Monitoring Paradise Solar revised_October 2010_November 2010 Termosol CWIP Curves NEER Final 2" xfId="32974" xr:uid="{00000000-0005-0000-0000-00003B710000}"/>
    <cellStyle name="_Link_Plus_B_September 2010 CWIP curves_NextEra" xfId="32975" xr:uid="{00000000-0005-0000-0000-00003C710000}"/>
    <cellStyle name="_Link_Plus_B_September 2010 CWIP curves_NextEra 2" xfId="32976" xr:uid="{00000000-0005-0000-0000-00003D710000}"/>
    <cellStyle name="_Link_Plus_B_September 2010 CWIP curves_NextEra_November 2010 Termosol CWIP Curves NEER Final" xfId="32977" xr:uid="{00000000-0005-0000-0000-00003E710000}"/>
    <cellStyle name="_Link_Plus_B_September 2010 CWIP curves_NextEra_November 2010 Termosol CWIP Curves NEER Final 2" xfId="32978" xr:uid="{00000000-0005-0000-0000-00003F710000}"/>
    <cellStyle name="_Link_Plus_B_Summerhaven CWIP curve Oct_2010" xfId="32979" xr:uid="{00000000-0005-0000-0000-000040710000}"/>
    <cellStyle name="_Link_Plus_B_Summerhaven CWIP curve Oct_2010 2" xfId="32980" xr:uid="{00000000-0005-0000-0000-000041710000}"/>
    <cellStyle name="_Link_Plus_B_Summerhaven CWIP curve Oct_2010_November 2010 Termosol CWIP Curves NEER Final" xfId="32981" xr:uid="{00000000-0005-0000-0000-000042710000}"/>
    <cellStyle name="_Link_Plus_B_Summerhaven CWIP curve Oct_2010_November 2010 Termosol CWIP Curves NEER Final 2" xfId="32982" xr:uid="{00000000-0005-0000-0000-000043710000}"/>
    <cellStyle name="_Link_Plus_B_ToD" xfId="32983" xr:uid="{00000000-0005-0000-0000-000044710000}"/>
    <cellStyle name="_Link_Plus_B_ToD 2" xfId="32984" xr:uid="{00000000-0005-0000-0000-000045710000}"/>
    <cellStyle name="_Link_Plus_B_ToD 3" xfId="32985" xr:uid="{00000000-0005-0000-0000-000046710000}"/>
    <cellStyle name="_Link_Plus_B_tx financing revs" xfId="32986" xr:uid="{00000000-0005-0000-0000-000047710000}"/>
    <cellStyle name="_Link_Plus_BASIS ADJ" xfId="32987" xr:uid="{00000000-0005-0000-0000-000048710000}"/>
    <cellStyle name="_Link_Plus_BM Adjustments" xfId="32988" xr:uid="{00000000-0005-0000-0000-000049710000}"/>
    <cellStyle name="_Link_Plus_Budget Support 2012-09 2013-15 Benefit Programs v5 with NEER Barg Update" xfId="32989" xr:uid="{00000000-0005-0000-0000-00004A710000}"/>
    <cellStyle name="_Link_Plus_Capacity_Factor_Monthly_Forecast_Through_2024 " xfId="32990" xr:uid="{00000000-0005-0000-0000-00004B710000}"/>
    <cellStyle name="_Link_Plus_Capital Prov 1Q10" xfId="32991" xr:uid="{00000000-0005-0000-0000-00004C710000}"/>
    <cellStyle name="_Link_Plus_Capital Prov 1Q10 2" xfId="32992" xr:uid="{00000000-0005-0000-0000-00004D710000}"/>
    <cellStyle name="_Link_Plus_Capital Prov 1Q10_March_LTD_Premium" xfId="32993" xr:uid="{00000000-0005-0000-0000-00004E710000}"/>
    <cellStyle name="_Link_Plus_Capital Prov 1Q10_Nov Self Admin LTD Income Premium - CIGNA" xfId="32994" xr:uid="{00000000-0005-0000-0000-00004F710000}"/>
    <cellStyle name="_Link_Plus_Capital Prov 1Q10_Summary Unrounded" xfId="32995" xr:uid="{00000000-0005-0000-0000-000050710000}"/>
    <cellStyle name="_Link_Plus_Consolidated Summary Living ProForma_2011_DRAFT" xfId="32996" xr:uid="{00000000-0005-0000-0000-000051710000}"/>
    <cellStyle name="_Link_Plus_Consolidated Summary Living ProForma_2011_Paste Special" xfId="32997" xr:uid="{00000000-0005-0000-0000-000052710000}"/>
    <cellStyle name="_Link_Plus_Copy of South TX GenTie  0.8x Sale12-31-09 COD BASE CASEvBOD" xfId="32998" xr:uid="{00000000-0005-0000-0000-000053710000}"/>
    <cellStyle name="_Link_Plus_CWIP Termosol 1" xfId="32999" xr:uid="{00000000-0005-0000-0000-000054710000}"/>
    <cellStyle name="_Link_Plus_CWIP Termosol 1 2" xfId="33000" xr:uid="{00000000-0005-0000-0000-000055710000}"/>
    <cellStyle name="_Link_Plus_CWIP Termosol 2" xfId="33001" xr:uid="{00000000-0005-0000-0000-000056710000}"/>
    <cellStyle name="_Link_Plus_CWIP Termosol 2 2" xfId="33002" xr:uid="{00000000-0005-0000-0000-000057710000}"/>
    <cellStyle name="_Link_Plus_Fees" xfId="33003" xr:uid="{00000000-0005-0000-0000-000058710000}"/>
    <cellStyle name="_Link_Plus_Genesis_Bridge_Tab" xfId="33004" xr:uid="{00000000-0005-0000-0000-000059710000}"/>
    <cellStyle name="_Link_Plus_HWBA UM NPV  IRR Analysis finance at cost share may 2011" xfId="33005" xr:uid="{00000000-0005-0000-0000-00005A710000}"/>
    <cellStyle name="_Link_Plus_Inputs" xfId="33006" xr:uid="{00000000-0005-0000-0000-00005B710000}"/>
    <cellStyle name="_Link_Plus_Inputs 2" xfId="33007" xr:uid="{00000000-0005-0000-0000-00005C710000}"/>
    <cellStyle name="_Link_Plus_Locked in Gross Margin" xfId="33008" xr:uid="{00000000-0005-0000-0000-00005D710000}"/>
    <cellStyle name="_Link_Plus_LTD-FAS 112 Summary" xfId="33009" xr:uid="{00000000-0005-0000-0000-00005E710000}"/>
    <cellStyle name="_Link_Plus_November 2010 CWIP Curves Genesis Final" xfId="33010" xr:uid="{00000000-0005-0000-0000-00005F710000}"/>
    <cellStyle name="_Link_Plus_November 2010 CWIP Curves Genesis Final 2" xfId="33011" xr:uid="{00000000-0005-0000-0000-000060710000}"/>
    <cellStyle name="_Link_Plus_November 2010 CWIP Curves NEER Final" xfId="33012" xr:uid="{00000000-0005-0000-0000-000061710000}"/>
    <cellStyle name="_Link_Plus_November 2010 CWIP Curves NEER Final 2" xfId="33013" xr:uid="{00000000-0005-0000-0000-000062710000}"/>
    <cellStyle name="_Link_Plus_November 2010 Termosol CWIP Curves NEER Final" xfId="33014" xr:uid="{00000000-0005-0000-0000-000063710000}"/>
    <cellStyle name="_Link_Plus_November 2010 Termosol CWIP Curves NEER Final 2" xfId="33015" xr:uid="{00000000-0005-0000-0000-000064710000}"/>
    <cellStyle name="_Link_Plus_Project Monitoring Paradise Solar revised_October 2010" xfId="33016" xr:uid="{00000000-0005-0000-0000-000065710000}"/>
    <cellStyle name="_Link_Plus_Project Monitoring Paradise Solar revised_October 2010 2" xfId="33017" xr:uid="{00000000-0005-0000-0000-000066710000}"/>
    <cellStyle name="_Link_Plus_Project Monitoring Paradise Solar revised_October 2010_November 2010 Termosol CWIP Curves NEER Final" xfId="33018" xr:uid="{00000000-0005-0000-0000-000067710000}"/>
    <cellStyle name="_Link_Plus_Project Monitoring Paradise Solar revised_October 2010_November 2010 Termosol CWIP Curves NEER Final 2" xfId="33019" xr:uid="{00000000-0005-0000-0000-000068710000}"/>
    <cellStyle name="_Link_Plus_September 2010 CWIP curves_NextEra" xfId="33020" xr:uid="{00000000-0005-0000-0000-000069710000}"/>
    <cellStyle name="_Link_Plus_September 2010 CWIP curves_NextEra 2" xfId="33021" xr:uid="{00000000-0005-0000-0000-00006A710000}"/>
    <cellStyle name="_Link_Plus_September 2010 CWIP curves_NextEra_November 2010 Termosol CWIP Curves NEER Final" xfId="33022" xr:uid="{00000000-0005-0000-0000-00006B710000}"/>
    <cellStyle name="_Link_Plus_September 2010 CWIP curves_NextEra_November 2010 Termosol CWIP Curves NEER Final 2" xfId="33023" xr:uid="{00000000-0005-0000-0000-00006C710000}"/>
    <cellStyle name="_Link_Plus_Summerhaven CWIP curve Oct_2010" xfId="33024" xr:uid="{00000000-0005-0000-0000-00006D710000}"/>
    <cellStyle name="_Link_Plus_Summerhaven CWIP curve Oct_2010 2" xfId="33025" xr:uid="{00000000-0005-0000-0000-00006E710000}"/>
    <cellStyle name="_Link_Plus_Summerhaven CWIP curve Oct_2010_November 2010 Termosol CWIP Curves NEER Final" xfId="33026" xr:uid="{00000000-0005-0000-0000-00006F710000}"/>
    <cellStyle name="_Link_Plus_Summerhaven CWIP curve Oct_2010_November 2010 Termosol CWIP Curves NEER Final 2" xfId="33027" xr:uid="{00000000-0005-0000-0000-000070710000}"/>
    <cellStyle name="_Link_Plus_ToD" xfId="33028" xr:uid="{00000000-0005-0000-0000-000071710000}"/>
    <cellStyle name="_Link_Plus_ToD 2" xfId="33029" xr:uid="{00000000-0005-0000-0000-000072710000}"/>
    <cellStyle name="_Link_Plus_ToD 3" xfId="33030" xr:uid="{00000000-0005-0000-0000-000073710000}"/>
    <cellStyle name="_Link_Plus_tx financing revs" xfId="33031" xr:uid="{00000000-0005-0000-0000-000074710000}"/>
    <cellStyle name="_Link_Project Monitoring Paradise Solar revised_October 2010" xfId="33032" xr:uid="{00000000-0005-0000-0000-000075710000}"/>
    <cellStyle name="_Link_Project Monitoring Paradise Solar revised_October 2010 2" xfId="33033" xr:uid="{00000000-0005-0000-0000-000076710000}"/>
    <cellStyle name="_Link_Project Monitoring Paradise Solar revised_October 2010_November 2010 Termosol CWIP Curves NEER Final" xfId="33034" xr:uid="{00000000-0005-0000-0000-000077710000}"/>
    <cellStyle name="_Link_Project Monitoring Paradise Solar revised_October 2010_November 2010 Termosol CWIP Curves NEER Final 2" xfId="33035" xr:uid="{00000000-0005-0000-0000-000078710000}"/>
    <cellStyle name="_Link_September 2010 CWIP curves_NextEra" xfId="33036" xr:uid="{00000000-0005-0000-0000-000079710000}"/>
    <cellStyle name="_Link_September 2010 CWIP curves_NextEra 2" xfId="33037" xr:uid="{00000000-0005-0000-0000-00007A710000}"/>
    <cellStyle name="_Link_September 2010 CWIP curves_NextEra_November 2010 Termosol CWIP Curves NEER Final" xfId="33038" xr:uid="{00000000-0005-0000-0000-00007B710000}"/>
    <cellStyle name="_Link_September 2010 CWIP curves_NextEra_November 2010 Termosol CWIP Curves NEER Final 2" xfId="33039" xr:uid="{00000000-0005-0000-0000-00007C710000}"/>
    <cellStyle name="_Link_Summerhaven CWIP curve Oct_2010" xfId="33040" xr:uid="{00000000-0005-0000-0000-00007D710000}"/>
    <cellStyle name="_Link_Summerhaven CWIP curve Oct_2010 2" xfId="33041" xr:uid="{00000000-0005-0000-0000-00007E710000}"/>
    <cellStyle name="_Link_Summerhaven CWIP curve Oct_2010_November 2010 Termosol CWIP Curves NEER Final" xfId="33042" xr:uid="{00000000-0005-0000-0000-00007F710000}"/>
    <cellStyle name="_Link_Summerhaven CWIP curve Oct_2010_November 2010 Termosol CWIP Curves NEER Final 2" xfId="33043" xr:uid="{00000000-0005-0000-0000-000080710000}"/>
    <cellStyle name="_Link_ToD" xfId="33044" xr:uid="{00000000-0005-0000-0000-000081710000}"/>
    <cellStyle name="_Link_ToD 2" xfId="33045" xr:uid="{00000000-0005-0000-0000-000082710000}"/>
    <cellStyle name="_Link_ToD 3" xfId="33046" xr:uid="{00000000-0005-0000-0000-000083710000}"/>
    <cellStyle name="_Link_tx financing revs" xfId="33047" xr:uid="{00000000-0005-0000-0000-000084710000}"/>
    <cellStyle name="_Link1" xfId="33048" xr:uid="{00000000-0005-0000-0000-000085710000}"/>
    <cellStyle name="_Link1 2" xfId="33049" xr:uid="{00000000-0005-0000-0000-000086710000}"/>
    <cellStyle name="_Link1 2 2" xfId="33050" xr:uid="{00000000-0005-0000-0000-000087710000}"/>
    <cellStyle name="_Link1 3" xfId="33051" xr:uid="{00000000-0005-0000-0000-000088710000}"/>
    <cellStyle name="_Link1 3 2" xfId="33052" xr:uid="{00000000-0005-0000-0000-000089710000}"/>
    <cellStyle name="_Link1 4" xfId="33053" xr:uid="{00000000-0005-0000-0000-00008A710000}"/>
    <cellStyle name="_Link1 4 2" xfId="33054" xr:uid="{00000000-0005-0000-0000-00008B710000}"/>
    <cellStyle name="_Link1 4 3" xfId="33055" xr:uid="{00000000-0005-0000-0000-00008C710000}"/>
    <cellStyle name="_Link1 5" xfId="33056" xr:uid="{00000000-0005-0000-0000-00008D710000}"/>
    <cellStyle name="_Link1 5 2" xfId="33057" xr:uid="{00000000-0005-0000-0000-00008E710000}"/>
    <cellStyle name="_Link1 6" xfId="33058" xr:uid="{00000000-0005-0000-0000-00008F710000}"/>
    <cellStyle name="_Link1_August 2010 CWIP curves_NextEra" xfId="33059" xr:uid="{00000000-0005-0000-0000-000090710000}"/>
    <cellStyle name="_Link1_August 2010 CWIP curves_NextEra 2" xfId="33060" xr:uid="{00000000-0005-0000-0000-000091710000}"/>
    <cellStyle name="_Link1_August 2010 CWIP curves_NextEra_November 2010 Termosol CWIP Curves NEER Final" xfId="33061" xr:uid="{00000000-0005-0000-0000-000092710000}"/>
    <cellStyle name="_Link1_August 2010 CWIP curves_NextEra_November 2010 Termosol CWIP Curves NEER Final 2" xfId="33062" xr:uid="{00000000-0005-0000-0000-000093710000}"/>
    <cellStyle name="_Link1_BASIS ADJ" xfId="33063" xr:uid="{00000000-0005-0000-0000-000094710000}"/>
    <cellStyle name="_Link1_BM Adjustments" xfId="33064" xr:uid="{00000000-0005-0000-0000-000095710000}"/>
    <cellStyle name="_Link1_Budget Support 2012-09 2013-15 Benefit Programs v5 with NEER Barg Update" xfId="33065" xr:uid="{00000000-0005-0000-0000-000096710000}"/>
    <cellStyle name="_Link1_Capacity_Factor_Monthly_Forecast_Through_2024 " xfId="33066" xr:uid="{00000000-0005-0000-0000-000097710000}"/>
    <cellStyle name="_Link1_Capital Prov 1Q10" xfId="33067" xr:uid="{00000000-0005-0000-0000-000098710000}"/>
    <cellStyle name="_Link1_Capital Prov 1Q10 2" xfId="33068" xr:uid="{00000000-0005-0000-0000-000099710000}"/>
    <cellStyle name="_Link1_Capital Prov 1Q10_March_LTD_Premium" xfId="33069" xr:uid="{00000000-0005-0000-0000-00009A710000}"/>
    <cellStyle name="_Link1_Capital Prov 1Q10_Nov Self Admin LTD Income Premium - CIGNA" xfId="33070" xr:uid="{00000000-0005-0000-0000-00009B710000}"/>
    <cellStyle name="_Link1_Capital Prov 1Q10_Summary Unrounded" xfId="33071" xr:uid="{00000000-0005-0000-0000-00009C710000}"/>
    <cellStyle name="_Link1_Consolidated Summary Living ProForma_2011_DRAFT" xfId="33072" xr:uid="{00000000-0005-0000-0000-00009D710000}"/>
    <cellStyle name="_Link1_Consolidated Summary Living ProForma_2011_Paste Special" xfId="33073" xr:uid="{00000000-0005-0000-0000-00009E710000}"/>
    <cellStyle name="_Link1_Copy of South TX GenTie  0.8x Sale12-31-09 COD BASE CASEvBOD" xfId="33074" xr:uid="{00000000-0005-0000-0000-00009F710000}"/>
    <cellStyle name="_Link1_CWIP Termosol 1" xfId="33075" xr:uid="{00000000-0005-0000-0000-0000A0710000}"/>
    <cellStyle name="_Link1_CWIP Termosol 1 2" xfId="33076" xr:uid="{00000000-0005-0000-0000-0000A1710000}"/>
    <cellStyle name="_Link1_CWIP Termosol 2" xfId="33077" xr:uid="{00000000-0005-0000-0000-0000A2710000}"/>
    <cellStyle name="_Link1_CWIP Termosol 2 2" xfId="33078" xr:uid="{00000000-0005-0000-0000-0000A3710000}"/>
    <cellStyle name="_Link1_Fees" xfId="33079" xr:uid="{00000000-0005-0000-0000-0000A4710000}"/>
    <cellStyle name="_Link1_Genesis_Bridge_Tab" xfId="33080" xr:uid="{00000000-0005-0000-0000-0000A5710000}"/>
    <cellStyle name="_Link1_HWBA UM NPV  IRR Analysis finance at cost share may 2011" xfId="33081" xr:uid="{00000000-0005-0000-0000-0000A6710000}"/>
    <cellStyle name="_Link1_Inputs" xfId="33082" xr:uid="{00000000-0005-0000-0000-0000A7710000}"/>
    <cellStyle name="_Link1_Inputs 2" xfId="33083" xr:uid="{00000000-0005-0000-0000-0000A8710000}"/>
    <cellStyle name="_Link1_Locked in Gross Margin" xfId="33084" xr:uid="{00000000-0005-0000-0000-0000A9710000}"/>
    <cellStyle name="_Link1_LTD-FAS 112 Summary" xfId="33085" xr:uid="{00000000-0005-0000-0000-0000AA710000}"/>
    <cellStyle name="_Link1_November 2010 CWIP Curves Genesis Final" xfId="33086" xr:uid="{00000000-0005-0000-0000-0000AB710000}"/>
    <cellStyle name="_Link1_November 2010 CWIP Curves Genesis Final 2" xfId="33087" xr:uid="{00000000-0005-0000-0000-0000AC710000}"/>
    <cellStyle name="_Link1_November 2010 CWIP Curves NEER Final" xfId="33088" xr:uid="{00000000-0005-0000-0000-0000AD710000}"/>
    <cellStyle name="_Link1_November 2010 CWIP Curves NEER Final 2" xfId="33089" xr:uid="{00000000-0005-0000-0000-0000AE710000}"/>
    <cellStyle name="_Link1_November 2010 Termosol CWIP Curves NEER Final" xfId="33090" xr:uid="{00000000-0005-0000-0000-0000AF710000}"/>
    <cellStyle name="_Link1_November 2010 Termosol CWIP Curves NEER Final 2" xfId="33091" xr:uid="{00000000-0005-0000-0000-0000B0710000}"/>
    <cellStyle name="_Link1_Project Monitoring Paradise Solar revised_October 2010" xfId="33092" xr:uid="{00000000-0005-0000-0000-0000B1710000}"/>
    <cellStyle name="_Link1_Project Monitoring Paradise Solar revised_October 2010 2" xfId="33093" xr:uid="{00000000-0005-0000-0000-0000B2710000}"/>
    <cellStyle name="_Link1_Project Monitoring Paradise Solar revised_October 2010_November 2010 Termosol CWIP Curves NEER Final" xfId="33094" xr:uid="{00000000-0005-0000-0000-0000B3710000}"/>
    <cellStyle name="_Link1_Project Monitoring Paradise Solar revised_October 2010_November 2010 Termosol CWIP Curves NEER Final 2" xfId="33095" xr:uid="{00000000-0005-0000-0000-0000B4710000}"/>
    <cellStyle name="_Link1_September 2010 CWIP curves_NextEra" xfId="33096" xr:uid="{00000000-0005-0000-0000-0000B5710000}"/>
    <cellStyle name="_Link1_September 2010 CWIP curves_NextEra 2" xfId="33097" xr:uid="{00000000-0005-0000-0000-0000B6710000}"/>
    <cellStyle name="_Link1_September 2010 CWIP curves_NextEra_November 2010 Termosol CWIP Curves NEER Final" xfId="33098" xr:uid="{00000000-0005-0000-0000-0000B7710000}"/>
    <cellStyle name="_Link1_September 2010 CWIP curves_NextEra_November 2010 Termosol CWIP Curves NEER Final 2" xfId="33099" xr:uid="{00000000-0005-0000-0000-0000B8710000}"/>
    <cellStyle name="_Link1_Summerhaven CWIP curve Oct_2010" xfId="33100" xr:uid="{00000000-0005-0000-0000-0000B9710000}"/>
    <cellStyle name="_Link1_Summerhaven CWIP curve Oct_2010 2" xfId="33101" xr:uid="{00000000-0005-0000-0000-0000BA710000}"/>
    <cellStyle name="_Link1_Summerhaven CWIP curve Oct_2010_November 2010 Termosol CWIP Curves NEER Final" xfId="33102" xr:uid="{00000000-0005-0000-0000-0000BB710000}"/>
    <cellStyle name="_Link1_Summerhaven CWIP curve Oct_2010_November 2010 Termosol CWIP Curves NEER Final 2" xfId="33103" xr:uid="{00000000-0005-0000-0000-0000BC710000}"/>
    <cellStyle name="_Link1_ToD" xfId="33104" xr:uid="{00000000-0005-0000-0000-0000BD710000}"/>
    <cellStyle name="_Link1_ToD 2" xfId="33105" xr:uid="{00000000-0005-0000-0000-0000BE710000}"/>
    <cellStyle name="_Link1_ToD 3" xfId="33106" xr:uid="{00000000-0005-0000-0000-0000BF710000}"/>
    <cellStyle name="_Link1_tx financing revs" xfId="33107" xr:uid="{00000000-0005-0000-0000-0000C0710000}"/>
    <cellStyle name="_Link2" xfId="33108" xr:uid="{00000000-0005-0000-0000-0000C1710000}"/>
    <cellStyle name="_Link2 2" xfId="33109" xr:uid="{00000000-0005-0000-0000-0000C2710000}"/>
    <cellStyle name="_Link2 2 2" xfId="33110" xr:uid="{00000000-0005-0000-0000-0000C3710000}"/>
    <cellStyle name="_Link2 3" xfId="33111" xr:uid="{00000000-0005-0000-0000-0000C4710000}"/>
    <cellStyle name="_Link2 3 2" xfId="33112" xr:uid="{00000000-0005-0000-0000-0000C5710000}"/>
    <cellStyle name="_Link2 4" xfId="33113" xr:uid="{00000000-0005-0000-0000-0000C6710000}"/>
    <cellStyle name="_Link2 4 2" xfId="33114" xr:uid="{00000000-0005-0000-0000-0000C7710000}"/>
    <cellStyle name="_Link2 4 3" xfId="33115" xr:uid="{00000000-0005-0000-0000-0000C8710000}"/>
    <cellStyle name="_Link2 5" xfId="33116" xr:uid="{00000000-0005-0000-0000-0000C9710000}"/>
    <cellStyle name="_Link2 5 2" xfId="33117" xr:uid="{00000000-0005-0000-0000-0000CA710000}"/>
    <cellStyle name="_Link2 6" xfId="33118" xr:uid="{00000000-0005-0000-0000-0000CB710000}"/>
    <cellStyle name="_Link2_August 2010 CWIP curves_NextEra" xfId="33119" xr:uid="{00000000-0005-0000-0000-0000CC710000}"/>
    <cellStyle name="_Link2_August 2010 CWIP curves_NextEra 2" xfId="33120" xr:uid="{00000000-0005-0000-0000-0000CD710000}"/>
    <cellStyle name="_Link2_August 2010 CWIP curves_NextEra_November 2010 Termosol CWIP Curves NEER Final" xfId="33121" xr:uid="{00000000-0005-0000-0000-0000CE710000}"/>
    <cellStyle name="_Link2_August 2010 CWIP curves_NextEra_November 2010 Termosol CWIP Curves NEER Final 2" xfId="33122" xr:uid="{00000000-0005-0000-0000-0000CF710000}"/>
    <cellStyle name="_Link2_BASIS ADJ" xfId="33123" xr:uid="{00000000-0005-0000-0000-0000D0710000}"/>
    <cellStyle name="_Link2_BM Adjustments" xfId="33124" xr:uid="{00000000-0005-0000-0000-0000D1710000}"/>
    <cellStyle name="_Link2_Budget Support 2012-09 2013-15 Benefit Programs v5 with NEER Barg Update" xfId="33125" xr:uid="{00000000-0005-0000-0000-0000D2710000}"/>
    <cellStyle name="_Link2_Capacity_Factor_Monthly_Forecast_Through_2024 " xfId="33126" xr:uid="{00000000-0005-0000-0000-0000D3710000}"/>
    <cellStyle name="_Link2_Capital Prov 1Q10" xfId="33127" xr:uid="{00000000-0005-0000-0000-0000D4710000}"/>
    <cellStyle name="_Link2_Capital Prov 1Q10 2" xfId="33128" xr:uid="{00000000-0005-0000-0000-0000D5710000}"/>
    <cellStyle name="_Link2_Capital Prov 1Q10_March_LTD_Premium" xfId="33129" xr:uid="{00000000-0005-0000-0000-0000D6710000}"/>
    <cellStyle name="_Link2_Capital Prov 1Q10_Nov Self Admin LTD Income Premium - CIGNA" xfId="33130" xr:uid="{00000000-0005-0000-0000-0000D7710000}"/>
    <cellStyle name="_Link2_Capital Prov 1Q10_Summary Unrounded" xfId="33131" xr:uid="{00000000-0005-0000-0000-0000D8710000}"/>
    <cellStyle name="_Link2_Consolidated Summary Living ProForma_2011_DRAFT" xfId="33132" xr:uid="{00000000-0005-0000-0000-0000D9710000}"/>
    <cellStyle name="_Link2_Consolidated Summary Living ProForma_2011_Paste Special" xfId="33133" xr:uid="{00000000-0005-0000-0000-0000DA710000}"/>
    <cellStyle name="_Link2_Copy of South TX GenTie  0.8x Sale12-31-09 COD BASE CASEvBOD" xfId="33134" xr:uid="{00000000-0005-0000-0000-0000DB710000}"/>
    <cellStyle name="_Link2_CWIP Termosol 1" xfId="33135" xr:uid="{00000000-0005-0000-0000-0000DC710000}"/>
    <cellStyle name="_Link2_CWIP Termosol 1 2" xfId="33136" xr:uid="{00000000-0005-0000-0000-0000DD710000}"/>
    <cellStyle name="_Link2_CWIP Termosol 2" xfId="33137" xr:uid="{00000000-0005-0000-0000-0000DE710000}"/>
    <cellStyle name="_Link2_CWIP Termosol 2 2" xfId="33138" xr:uid="{00000000-0005-0000-0000-0000DF710000}"/>
    <cellStyle name="_Link2_Fees" xfId="33139" xr:uid="{00000000-0005-0000-0000-0000E0710000}"/>
    <cellStyle name="_Link2_Genesis_Bridge_Tab" xfId="33140" xr:uid="{00000000-0005-0000-0000-0000E1710000}"/>
    <cellStyle name="_Link2_HWBA UM NPV  IRR Analysis finance at cost share may 2011" xfId="33141" xr:uid="{00000000-0005-0000-0000-0000E2710000}"/>
    <cellStyle name="_Link2_Inputs" xfId="33142" xr:uid="{00000000-0005-0000-0000-0000E3710000}"/>
    <cellStyle name="_Link2_Inputs 2" xfId="33143" xr:uid="{00000000-0005-0000-0000-0000E4710000}"/>
    <cellStyle name="_Link2_Locked in Gross Margin" xfId="33144" xr:uid="{00000000-0005-0000-0000-0000E5710000}"/>
    <cellStyle name="_Link2_LTD-FAS 112 Summary" xfId="33145" xr:uid="{00000000-0005-0000-0000-0000E6710000}"/>
    <cellStyle name="_Link2_November 2010 CWIP Curves Genesis Final" xfId="33146" xr:uid="{00000000-0005-0000-0000-0000E7710000}"/>
    <cellStyle name="_Link2_November 2010 CWIP Curves Genesis Final 2" xfId="33147" xr:uid="{00000000-0005-0000-0000-0000E8710000}"/>
    <cellStyle name="_Link2_November 2010 CWIP Curves NEER Final" xfId="33148" xr:uid="{00000000-0005-0000-0000-0000E9710000}"/>
    <cellStyle name="_Link2_November 2010 CWIP Curves NEER Final 2" xfId="33149" xr:uid="{00000000-0005-0000-0000-0000EA710000}"/>
    <cellStyle name="_Link2_November 2010 Termosol CWIP Curves NEER Final" xfId="33150" xr:uid="{00000000-0005-0000-0000-0000EB710000}"/>
    <cellStyle name="_Link2_November 2010 Termosol CWIP Curves NEER Final 2" xfId="33151" xr:uid="{00000000-0005-0000-0000-0000EC710000}"/>
    <cellStyle name="_Link2_Project Monitoring Paradise Solar revised_October 2010" xfId="33152" xr:uid="{00000000-0005-0000-0000-0000ED710000}"/>
    <cellStyle name="_Link2_Project Monitoring Paradise Solar revised_October 2010 2" xfId="33153" xr:uid="{00000000-0005-0000-0000-0000EE710000}"/>
    <cellStyle name="_Link2_Project Monitoring Paradise Solar revised_October 2010_November 2010 Termosol CWIP Curves NEER Final" xfId="33154" xr:uid="{00000000-0005-0000-0000-0000EF710000}"/>
    <cellStyle name="_Link2_Project Monitoring Paradise Solar revised_October 2010_November 2010 Termosol CWIP Curves NEER Final 2" xfId="33155" xr:uid="{00000000-0005-0000-0000-0000F0710000}"/>
    <cellStyle name="_Link2_September 2010 CWIP curves_NextEra" xfId="33156" xr:uid="{00000000-0005-0000-0000-0000F1710000}"/>
    <cellStyle name="_Link2_September 2010 CWIP curves_NextEra 2" xfId="33157" xr:uid="{00000000-0005-0000-0000-0000F2710000}"/>
    <cellStyle name="_Link2_September 2010 CWIP curves_NextEra_November 2010 Termosol CWIP Curves NEER Final" xfId="33158" xr:uid="{00000000-0005-0000-0000-0000F3710000}"/>
    <cellStyle name="_Link2_September 2010 CWIP curves_NextEra_November 2010 Termosol CWIP Curves NEER Final 2" xfId="33159" xr:uid="{00000000-0005-0000-0000-0000F4710000}"/>
    <cellStyle name="_Link2_Summerhaven CWIP curve Oct_2010" xfId="33160" xr:uid="{00000000-0005-0000-0000-0000F5710000}"/>
    <cellStyle name="_Link2_Summerhaven CWIP curve Oct_2010 2" xfId="33161" xr:uid="{00000000-0005-0000-0000-0000F6710000}"/>
    <cellStyle name="_Link2_Summerhaven CWIP curve Oct_2010_November 2010 Termosol CWIP Curves NEER Final" xfId="33162" xr:uid="{00000000-0005-0000-0000-0000F7710000}"/>
    <cellStyle name="_Link2_Summerhaven CWIP curve Oct_2010_November 2010 Termosol CWIP Curves NEER Final 2" xfId="33163" xr:uid="{00000000-0005-0000-0000-0000F8710000}"/>
    <cellStyle name="_Link2_ToD" xfId="33164" xr:uid="{00000000-0005-0000-0000-0000F9710000}"/>
    <cellStyle name="_Link2_ToD 2" xfId="33165" xr:uid="{00000000-0005-0000-0000-0000FA710000}"/>
    <cellStyle name="_Link2_ToD 3" xfId="33166" xr:uid="{00000000-0005-0000-0000-0000FB710000}"/>
    <cellStyle name="_Link2_tx financing revs" xfId="33167" xr:uid="{00000000-0005-0000-0000-0000FC710000}"/>
    <cellStyle name="_LIPA Offshore Base Case_Sept 26 2005_Oct 2008 COD" xfId="33168" xr:uid="{00000000-0005-0000-0000-0000FD710000}"/>
    <cellStyle name="_LIPA Offshore Base Case_Sept 26 2005_Oct 2008 COD 2" xfId="33169" xr:uid="{00000000-0005-0000-0000-0000FE710000}"/>
    <cellStyle name="_LIPA Offshore Base Case_Sept 26 2005_Oct 2008 COD 2 2" xfId="33170" xr:uid="{00000000-0005-0000-0000-0000FF710000}"/>
    <cellStyle name="_LIPA Offshore Base Case_Sept 26 2005_Oct 2008 COD 3" xfId="33171" xr:uid="{00000000-0005-0000-0000-000000720000}"/>
    <cellStyle name="_LIPA Offshore Base Case_Sept 26 2005_Oct 2008 COD 3 2" xfId="33172" xr:uid="{00000000-0005-0000-0000-000001720000}"/>
    <cellStyle name="_LIPA Offshore Base Case_Sept 26 2005_Oct 2008 COD 4" xfId="33173" xr:uid="{00000000-0005-0000-0000-000002720000}"/>
    <cellStyle name="_LIPA Offshore Base Case_Sept 26 2005_Oct 2008 COD 4 2" xfId="33174" xr:uid="{00000000-0005-0000-0000-000003720000}"/>
    <cellStyle name="_LIPA Offshore Base Case_Sept 26 2005_Oct 2008 COD 4 3" xfId="33175" xr:uid="{00000000-0005-0000-0000-000004720000}"/>
    <cellStyle name="_LIPA Offshore Base Case_Sept 26 2005_Oct 2008 COD 5" xfId="33176" xr:uid="{00000000-0005-0000-0000-000005720000}"/>
    <cellStyle name="_LIPA Offshore Base Case_Sept 26 2005_Oct 2008 COD 5 2" xfId="33177" xr:uid="{00000000-0005-0000-0000-000006720000}"/>
    <cellStyle name="_LIPA Offshore Base Case_Sept 26 2005_Oct 2008 COD 6" xfId="33178" xr:uid="{00000000-0005-0000-0000-000007720000}"/>
    <cellStyle name="_LIPA Offshore Base Case_Sept 26 2005_Oct 2008 COD_August 2010 CWIP curves_NextEra" xfId="33179" xr:uid="{00000000-0005-0000-0000-000008720000}"/>
    <cellStyle name="_LIPA Offshore Base Case_Sept 26 2005_Oct 2008 COD_August 2010 CWIP curves_NextEra 2" xfId="33180" xr:uid="{00000000-0005-0000-0000-000009720000}"/>
    <cellStyle name="_LIPA Offshore Base Case_Sept 26 2005_Oct 2008 COD_August 2010 CWIP curves_NextEra_November 2010 Termosol CWIP Curves NEER Final" xfId="33181" xr:uid="{00000000-0005-0000-0000-00000A720000}"/>
    <cellStyle name="_LIPA Offshore Base Case_Sept 26 2005_Oct 2008 COD_August 2010 CWIP curves_NextEra_November 2010 Termosol CWIP Curves NEER Final 2" xfId="33182" xr:uid="{00000000-0005-0000-0000-00000B720000}"/>
    <cellStyle name="_LIPA Offshore Base Case_Sept 26 2005_Oct 2008 COD_BASIS ADJ" xfId="33183" xr:uid="{00000000-0005-0000-0000-00000C720000}"/>
    <cellStyle name="_LIPA Offshore Base Case_Sept 26 2005_Oct 2008 COD_BM Adjustments" xfId="33184" xr:uid="{00000000-0005-0000-0000-00000D720000}"/>
    <cellStyle name="_LIPA Offshore Base Case_Sept 26 2005_Oct 2008 COD_Capacity_Factor_Monthly_Forecast_Through_2024 " xfId="33185" xr:uid="{00000000-0005-0000-0000-00000E720000}"/>
    <cellStyle name="_LIPA Offshore Base Case_Sept 26 2005_Oct 2008 COD_Consolidated Summary Living ProForma_2011_DRAFT" xfId="33186" xr:uid="{00000000-0005-0000-0000-00000F720000}"/>
    <cellStyle name="_LIPA Offshore Base Case_Sept 26 2005_Oct 2008 COD_Consolidated Summary Living ProForma_2011_Paste Special" xfId="33187" xr:uid="{00000000-0005-0000-0000-000010720000}"/>
    <cellStyle name="_LIPA Offshore Base Case_Sept 26 2005_Oct 2008 COD_Copy of South TX GenTie  0.8x Sale12-31-09 COD BASE CASEvBOD" xfId="33188" xr:uid="{00000000-0005-0000-0000-000011720000}"/>
    <cellStyle name="_LIPA Offshore Base Case_Sept 26 2005_Oct 2008 COD_CWIP Termosol 1" xfId="33189" xr:uid="{00000000-0005-0000-0000-000012720000}"/>
    <cellStyle name="_LIPA Offshore Base Case_Sept 26 2005_Oct 2008 COD_CWIP Termosol 1 2" xfId="33190" xr:uid="{00000000-0005-0000-0000-000013720000}"/>
    <cellStyle name="_LIPA Offshore Base Case_Sept 26 2005_Oct 2008 COD_CWIP Termosol 2" xfId="33191" xr:uid="{00000000-0005-0000-0000-000014720000}"/>
    <cellStyle name="_LIPA Offshore Base Case_Sept 26 2005_Oct 2008 COD_CWIP Termosol 2 2" xfId="33192" xr:uid="{00000000-0005-0000-0000-000015720000}"/>
    <cellStyle name="_LIPA Offshore Base Case_Sept 26 2005_Oct 2008 COD_Fees" xfId="33193" xr:uid="{00000000-0005-0000-0000-000016720000}"/>
    <cellStyle name="_LIPA Offshore Base Case_Sept 26 2005_Oct 2008 COD_Genesis_Bridge_Tab" xfId="33194" xr:uid="{00000000-0005-0000-0000-000017720000}"/>
    <cellStyle name="_LIPA Offshore Base Case_Sept 26 2005_Oct 2008 COD_HWBA UM NPV  IRR Analysis finance at cost share may 2011" xfId="33195" xr:uid="{00000000-0005-0000-0000-000018720000}"/>
    <cellStyle name="_LIPA Offshore Base Case_Sept 26 2005_Oct 2008 COD_Inputs" xfId="33196" xr:uid="{00000000-0005-0000-0000-000019720000}"/>
    <cellStyle name="_LIPA Offshore Base Case_Sept 26 2005_Oct 2008 COD_Inputs 2" xfId="33197" xr:uid="{00000000-0005-0000-0000-00001A720000}"/>
    <cellStyle name="_LIPA Offshore Base Case_Sept 26 2005_Oct 2008 COD_Locked in Gross Margin" xfId="33198" xr:uid="{00000000-0005-0000-0000-00001B720000}"/>
    <cellStyle name="_LIPA Offshore Base Case_Sept 26 2005_Oct 2008 COD_November 2010 CWIP Curves Genesis Final" xfId="33199" xr:uid="{00000000-0005-0000-0000-00001C720000}"/>
    <cellStyle name="_LIPA Offshore Base Case_Sept 26 2005_Oct 2008 COD_November 2010 CWIP Curves Genesis Final 2" xfId="33200" xr:uid="{00000000-0005-0000-0000-00001D720000}"/>
    <cellStyle name="_LIPA Offshore Base Case_Sept 26 2005_Oct 2008 COD_November 2010 CWIP Curves NEER Final" xfId="33201" xr:uid="{00000000-0005-0000-0000-00001E720000}"/>
    <cellStyle name="_LIPA Offshore Base Case_Sept 26 2005_Oct 2008 COD_November 2010 CWIP Curves NEER Final 2" xfId="33202" xr:uid="{00000000-0005-0000-0000-00001F720000}"/>
    <cellStyle name="_LIPA Offshore Base Case_Sept 26 2005_Oct 2008 COD_November 2010 Termosol CWIP Curves NEER Final" xfId="33203" xr:uid="{00000000-0005-0000-0000-000020720000}"/>
    <cellStyle name="_LIPA Offshore Base Case_Sept 26 2005_Oct 2008 COD_November 2010 Termosol CWIP Curves NEER Final 2" xfId="33204" xr:uid="{00000000-0005-0000-0000-000021720000}"/>
    <cellStyle name="_LIPA Offshore Base Case_Sept 26 2005_Oct 2008 COD_Project Monitoring Paradise Solar revised_October 2010" xfId="33205" xr:uid="{00000000-0005-0000-0000-000022720000}"/>
    <cellStyle name="_LIPA Offshore Base Case_Sept 26 2005_Oct 2008 COD_Project Monitoring Paradise Solar revised_October 2010 2" xfId="33206" xr:uid="{00000000-0005-0000-0000-000023720000}"/>
    <cellStyle name="_LIPA Offshore Base Case_Sept 26 2005_Oct 2008 COD_Project Monitoring Paradise Solar revised_October 2010_November 2010 Termosol CWIP Curves NEER Final" xfId="33207" xr:uid="{00000000-0005-0000-0000-000024720000}"/>
    <cellStyle name="_LIPA Offshore Base Case_Sept 26 2005_Oct 2008 COD_Project Monitoring Paradise Solar revised_October 2010_November 2010 Termosol CWIP Curves NEER Final 2" xfId="33208" xr:uid="{00000000-0005-0000-0000-000025720000}"/>
    <cellStyle name="_LIPA Offshore Base Case_Sept 26 2005_Oct 2008 COD_September 2010 CWIP curves_NextEra" xfId="33209" xr:uid="{00000000-0005-0000-0000-000026720000}"/>
    <cellStyle name="_LIPA Offshore Base Case_Sept 26 2005_Oct 2008 COD_September 2010 CWIP curves_NextEra 2" xfId="33210" xr:uid="{00000000-0005-0000-0000-000027720000}"/>
    <cellStyle name="_LIPA Offshore Base Case_Sept 26 2005_Oct 2008 COD_September 2010 CWIP curves_NextEra_November 2010 Termosol CWIP Curves NEER Final" xfId="33211" xr:uid="{00000000-0005-0000-0000-000028720000}"/>
    <cellStyle name="_LIPA Offshore Base Case_Sept 26 2005_Oct 2008 COD_September 2010 CWIP curves_NextEra_November 2010 Termosol CWIP Curves NEER Final 2" xfId="33212" xr:uid="{00000000-0005-0000-0000-000029720000}"/>
    <cellStyle name="_LIPA Offshore Base Case_Sept 26 2005_Oct 2008 COD_Summerhaven CWIP curve Oct_2010" xfId="33213" xr:uid="{00000000-0005-0000-0000-00002A720000}"/>
    <cellStyle name="_LIPA Offshore Base Case_Sept 26 2005_Oct 2008 COD_Summerhaven CWIP curve Oct_2010 2" xfId="33214" xr:uid="{00000000-0005-0000-0000-00002B720000}"/>
    <cellStyle name="_LIPA Offshore Base Case_Sept 26 2005_Oct 2008 COD_Summerhaven CWIP curve Oct_2010_November 2010 Termosol CWIP Curves NEER Final" xfId="33215" xr:uid="{00000000-0005-0000-0000-00002C720000}"/>
    <cellStyle name="_LIPA Offshore Base Case_Sept 26 2005_Oct 2008 COD_Summerhaven CWIP curve Oct_2010_November 2010 Termosol CWIP Curves NEER Final 2" xfId="33216" xr:uid="{00000000-0005-0000-0000-00002D720000}"/>
    <cellStyle name="_LIPA Offshore Base Case_Sept 26 2005_Oct 2008 COD_ToD" xfId="33217" xr:uid="{00000000-0005-0000-0000-00002E720000}"/>
    <cellStyle name="_LIPA Offshore Base Case_Sept 26 2005_Oct 2008 COD_ToD 2" xfId="33218" xr:uid="{00000000-0005-0000-0000-00002F720000}"/>
    <cellStyle name="_LIPA Offshore Base Case_Sept 26 2005_Oct 2008 COD_ToD 3" xfId="33219" xr:uid="{00000000-0005-0000-0000-000030720000}"/>
    <cellStyle name="_LIPA Offshore Base Case_Sept 26 2005_Oct 2008 COD_tx financing revs" xfId="33220" xr:uid="{00000000-0005-0000-0000-000031720000}"/>
    <cellStyle name="_LIPA_Offshore_06-23-05_Rev-14D" xfId="33221" xr:uid="{00000000-0005-0000-0000-000032720000}"/>
    <cellStyle name="_LIPA_Offshore_06-23-05_Rev-14D 2" xfId="33222" xr:uid="{00000000-0005-0000-0000-000033720000}"/>
    <cellStyle name="_LIPA_Offshore_06-23-05_Rev-14D 2 2" xfId="33223" xr:uid="{00000000-0005-0000-0000-000034720000}"/>
    <cellStyle name="_LIPA_Offshore_06-23-05_Rev-14D 3" xfId="33224" xr:uid="{00000000-0005-0000-0000-000035720000}"/>
    <cellStyle name="_LIPA_Offshore_06-23-05_Rev-14D 3 2" xfId="33225" xr:uid="{00000000-0005-0000-0000-000036720000}"/>
    <cellStyle name="_LIPA_Offshore_06-23-05_Rev-14D 4" xfId="33226" xr:uid="{00000000-0005-0000-0000-000037720000}"/>
    <cellStyle name="_LIPA_Offshore_06-23-05_Rev-14D 4 2" xfId="33227" xr:uid="{00000000-0005-0000-0000-000038720000}"/>
    <cellStyle name="_LIPA_Offshore_06-23-05_Rev-14D 4 3" xfId="33228" xr:uid="{00000000-0005-0000-0000-000039720000}"/>
    <cellStyle name="_LIPA_Offshore_06-23-05_Rev-14D 5" xfId="33229" xr:uid="{00000000-0005-0000-0000-00003A720000}"/>
    <cellStyle name="_LIPA_Offshore_06-23-05_Rev-14D 5 2" xfId="33230" xr:uid="{00000000-0005-0000-0000-00003B720000}"/>
    <cellStyle name="_LIPA_Offshore_06-23-05_Rev-14D 6" xfId="33231" xr:uid="{00000000-0005-0000-0000-00003C720000}"/>
    <cellStyle name="_LIPA_Offshore_06-23-05_Rev-14D_August 2010 CWIP curves_NextEra" xfId="33232" xr:uid="{00000000-0005-0000-0000-00003D720000}"/>
    <cellStyle name="_LIPA_Offshore_06-23-05_Rev-14D_August 2010 CWIP curves_NextEra 2" xfId="33233" xr:uid="{00000000-0005-0000-0000-00003E720000}"/>
    <cellStyle name="_LIPA_Offshore_06-23-05_Rev-14D_August 2010 CWIP curves_NextEra_November 2010 Termosol CWIP Curves NEER Final" xfId="33234" xr:uid="{00000000-0005-0000-0000-00003F720000}"/>
    <cellStyle name="_LIPA_Offshore_06-23-05_Rev-14D_August 2010 CWIP curves_NextEra_November 2010 Termosol CWIP Curves NEER Final 2" xfId="33235" xr:uid="{00000000-0005-0000-0000-000040720000}"/>
    <cellStyle name="_LIPA_Offshore_06-23-05_Rev-14D_BASIS ADJ" xfId="33236" xr:uid="{00000000-0005-0000-0000-000041720000}"/>
    <cellStyle name="_LIPA_Offshore_06-23-05_Rev-14D_BM Adjustments" xfId="33237" xr:uid="{00000000-0005-0000-0000-000042720000}"/>
    <cellStyle name="_LIPA_Offshore_06-23-05_Rev-14D_Capacity_Factor_Monthly_Forecast_Through_2024 " xfId="33238" xr:uid="{00000000-0005-0000-0000-000043720000}"/>
    <cellStyle name="_LIPA_Offshore_06-23-05_Rev-14D_Copy of South TX GenTie  0.8x Sale12-31-09 COD BASE CASEvBOD" xfId="33239" xr:uid="{00000000-0005-0000-0000-000044720000}"/>
    <cellStyle name="_LIPA_Offshore_06-23-05_Rev-14D_CWIP Termosol 1" xfId="33240" xr:uid="{00000000-0005-0000-0000-000045720000}"/>
    <cellStyle name="_LIPA_Offshore_06-23-05_Rev-14D_CWIP Termosol 1 2" xfId="33241" xr:uid="{00000000-0005-0000-0000-000046720000}"/>
    <cellStyle name="_LIPA_Offshore_06-23-05_Rev-14D_CWIP Termosol 2" xfId="33242" xr:uid="{00000000-0005-0000-0000-000047720000}"/>
    <cellStyle name="_LIPA_Offshore_06-23-05_Rev-14D_CWIP Termosol 2 2" xfId="33243" xr:uid="{00000000-0005-0000-0000-000048720000}"/>
    <cellStyle name="_LIPA_Offshore_06-23-05_Rev-14D_Fees" xfId="33244" xr:uid="{00000000-0005-0000-0000-000049720000}"/>
    <cellStyle name="_LIPA_Offshore_06-23-05_Rev-14D_Genesis_Bridge_Tab" xfId="33245" xr:uid="{00000000-0005-0000-0000-00004A720000}"/>
    <cellStyle name="_LIPA_Offshore_06-23-05_Rev-14D_HWBA UM NPV  IRR Analysis finance at cost share may 2011" xfId="33246" xr:uid="{00000000-0005-0000-0000-00004B720000}"/>
    <cellStyle name="_LIPA_Offshore_06-23-05_Rev-14D_Inputs" xfId="33247" xr:uid="{00000000-0005-0000-0000-00004C720000}"/>
    <cellStyle name="_LIPA_Offshore_06-23-05_Rev-14D_Inputs 2" xfId="33248" xr:uid="{00000000-0005-0000-0000-00004D720000}"/>
    <cellStyle name="_LIPA_Offshore_06-23-05_Rev-14D_Locked in Gross Margin" xfId="33249" xr:uid="{00000000-0005-0000-0000-00004E720000}"/>
    <cellStyle name="_LIPA_Offshore_06-23-05_Rev-14D_November 2010 CWIP Curves Genesis Final" xfId="33250" xr:uid="{00000000-0005-0000-0000-00004F720000}"/>
    <cellStyle name="_LIPA_Offshore_06-23-05_Rev-14D_November 2010 CWIP Curves Genesis Final 2" xfId="33251" xr:uid="{00000000-0005-0000-0000-000050720000}"/>
    <cellStyle name="_LIPA_Offshore_06-23-05_Rev-14D_November 2010 CWIP Curves NEER Final" xfId="33252" xr:uid="{00000000-0005-0000-0000-000051720000}"/>
    <cellStyle name="_LIPA_Offshore_06-23-05_Rev-14D_November 2010 CWIP Curves NEER Final 2" xfId="33253" xr:uid="{00000000-0005-0000-0000-000052720000}"/>
    <cellStyle name="_LIPA_Offshore_06-23-05_Rev-14D_November 2010 Termosol CWIP Curves NEER Final" xfId="33254" xr:uid="{00000000-0005-0000-0000-000053720000}"/>
    <cellStyle name="_LIPA_Offshore_06-23-05_Rev-14D_November 2010 Termosol CWIP Curves NEER Final 2" xfId="33255" xr:uid="{00000000-0005-0000-0000-000054720000}"/>
    <cellStyle name="_LIPA_Offshore_06-23-05_Rev-14D_Project Monitoring Paradise Solar revised_October 2010" xfId="33256" xr:uid="{00000000-0005-0000-0000-000055720000}"/>
    <cellStyle name="_LIPA_Offshore_06-23-05_Rev-14D_Project Monitoring Paradise Solar revised_October 2010 2" xfId="33257" xr:uid="{00000000-0005-0000-0000-000056720000}"/>
    <cellStyle name="_LIPA_Offshore_06-23-05_Rev-14D_Project Monitoring Paradise Solar revised_October 2010_November 2010 Termosol CWIP Curves NEER Final" xfId="33258" xr:uid="{00000000-0005-0000-0000-000057720000}"/>
    <cellStyle name="_LIPA_Offshore_06-23-05_Rev-14D_Project Monitoring Paradise Solar revised_October 2010_November 2010 Termosol CWIP Curves NEER Final 2" xfId="33259" xr:uid="{00000000-0005-0000-0000-000058720000}"/>
    <cellStyle name="_LIPA_Offshore_06-23-05_Rev-14D_September 2010 CWIP curves_NextEra" xfId="33260" xr:uid="{00000000-0005-0000-0000-000059720000}"/>
    <cellStyle name="_LIPA_Offshore_06-23-05_Rev-14D_September 2010 CWIP curves_NextEra 2" xfId="33261" xr:uid="{00000000-0005-0000-0000-00005A720000}"/>
    <cellStyle name="_LIPA_Offshore_06-23-05_Rev-14D_September 2010 CWIP curves_NextEra_November 2010 Termosol CWIP Curves NEER Final" xfId="33262" xr:uid="{00000000-0005-0000-0000-00005B720000}"/>
    <cellStyle name="_LIPA_Offshore_06-23-05_Rev-14D_September 2010 CWIP curves_NextEra_November 2010 Termosol CWIP Curves NEER Final 2" xfId="33263" xr:uid="{00000000-0005-0000-0000-00005C720000}"/>
    <cellStyle name="_LIPA_Offshore_06-23-05_Rev-14D_Summerhaven CWIP curve Oct_2010" xfId="33264" xr:uid="{00000000-0005-0000-0000-00005D720000}"/>
    <cellStyle name="_LIPA_Offshore_06-23-05_Rev-14D_Summerhaven CWIP curve Oct_2010 2" xfId="33265" xr:uid="{00000000-0005-0000-0000-00005E720000}"/>
    <cellStyle name="_LIPA_Offshore_06-23-05_Rev-14D_Summerhaven CWIP curve Oct_2010_November 2010 Termosol CWIP Curves NEER Final" xfId="33266" xr:uid="{00000000-0005-0000-0000-00005F720000}"/>
    <cellStyle name="_LIPA_Offshore_06-23-05_Rev-14D_Summerhaven CWIP curve Oct_2010_November 2010 Termosol CWIP Curves NEER Final 2" xfId="33267" xr:uid="{00000000-0005-0000-0000-000060720000}"/>
    <cellStyle name="_LIPA_Offshore_06-23-05_Rev-14D_ToD" xfId="33268" xr:uid="{00000000-0005-0000-0000-000061720000}"/>
    <cellStyle name="_LIPA_Offshore_06-23-05_Rev-14D_ToD 2" xfId="33269" xr:uid="{00000000-0005-0000-0000-000062720000}"/>
    <cellStyle name="_LIPA_Offshore_06-23-05_Rev-14D_ToD 3" xfId="33270" xr:uid="{00000000-0005-0000-0000-000063720000}"/>
    <cellStyle name="_LIPA_Offshore_06-23-05_Rev-14D_tx financing revs" xfId="33271" xr:uid="{00000000-0005-0000-0000-000064720000}"/>
    <cellStyle name="_Load Growth" xfId="33272" xr:uid="{00000000-0005-0000-0000-000065720000}"/>
    <cellStyle name="_Load Growth 2" xfId="33273" xr:uid="{00000000-0005-0000-0000-000066720000}"/>
    <cellStyle name="_Load Growth 2 2" xfId="33274" xr:uid="{00000000-0005-0000-0000-000067720000}"/>
    <cellStyle name="_Load Growth 3" xfId="33275" xr:uid="{00000000-0005-0000-0000-000068720000}"/>
    <cellStyle name="_Load Growth 3 2" xfId="33276" xr:uid="{00000000-0005-0000-0000-000069720000}"/>
    <cellStyle name="_Load Growth 4" xfId="33277" xr:uid="{00000000-0005-0000-0000-00006A720000}"/>
    <cellStyle name="_Load Growth 4 2" xfId="33278" xr:uid="{00000000-0005-0000-0000-00006B720000}"/>
    <cellStyle name="_Load Growth 4 3" xfId="33279" xr:uid="{00000000-0005-0000-0000-00006C720000}"/>
    <cellStyle name="_Load Growth 5" xfId="33280" xr:uid="{00000000-0005-0000-0000-00006D720000}"/>
    <cellStyle name="_Load Growth 5 2" xfId="33281" xr:uid="{00000000-0005-0000-0000-00006E720000}"/>
    <cellStyle name="_Load Growth 6" xfId="33282" xr:uid="{00000000-0005-0000-0000-00006F720000}"/>
    <cellStyle name="_Load Growth_August 2010 CWIP curves_NextEra" xfId="33283" xr:uid="{00000000-0005-0000-0000-000070720000}"/>
    <cellStyle name="_Load Growth_August 2010 CWIP curves_NextEra 2" xfId="33284" xr:uid="{00000000-0005-0000-0000-000071720000}"/>
    <cellStyle name="_Load Growth_August 2010 CWIP curves_NextEra_November 2010 Termosol CWIP Curves NEER Final" xfId="33285" xr:uid="{00000000-0005-0000-0000-000072720000}"/>
    <cellStyle name="_Load Growth_August 2010 CWIP curves_NextEra_November 2010 Termosol CWIP Curves NEER Final 2" xfId="33286" xr:uid="{00000000-0005-0000-0000-000073720000}"/>
    <cellStyle name="_Load Growth_BASIS ADJ" xfId="33287" xr:uid="{00000000-0005-0000-0000-000074720000}"/>
    <cellStyle name="_Load Growth_BM Adjustments" xfId="33288" xr:uid="{00000000-0005-0000-0000-000075720000}"/>
    <cellStyle name="_Load Growth_Budget Support 2012-09 2013-15 Benefit Programs v5 with NEER Barg Update" xfId="33289" xr:uid="{00000000-0005-0000-0000-000076720000}"/>
    <cellStyle name="_Load Growth_Capacity_Factor_Monthly_Forecast_Through_2024 " xfId="33290" xr:uid="{00000000-0005-0000-0000-000077720000}"/>
    <cellStyle name="_Load Growth_Capital Prov 1Q10" xfId="33291" xr:uid="{00000000-0005-0000-0000-000078720000}"/>
    <cellStyle name="_Load Growth_Capital Prov 1Q10 2" xfId="33292" xr:uid="{00000000-0005-0000-0000-000079720000}"/>
    <cellStyle name="_Load Growth_Capital Prov 1Q10_March_LTD_Premium" xfId="33293" xr:uid="{00000000-0005-0000-0000-00007A720000}"/>
    <cellStyle name="_Load Growth_Capital Prov 1Q10_Nov Self Admin LTD Income Premium - CIGNA" xfId="33294" xr:uid="{00000000-0005-0000-0000-00007B720000}"/>
    <cellStyle name="_Load Growth_Capital Prov 1Q10_Summary Unrounded" xfId="33295" xr:uid="{00000000-0005-0000-0000-00007C720000}"/>
    <cellStyle name="_Load Growth_Consolidated Summary Living ProForma_2011_DRAFT" xfId="33296" xr:uid="{00000000-0005-0000-0000-00007D720000}"/>
    <cellStyle name="_Load Growth_Consolidated Summary Living ProForma_2011_Paste Special" xfId="33297" xr:uid="{00000000-0005-0000-0000-00007E720000}"/>
    <cellStyle name="_Load Growth_Copy of South TX GenTie  0.8x Sale12-31-09 COD BASE CASEvBOD" xfId="33298" xr:uid="{00000000-0005-0000-0000-00007F720000}"/>
    <cellStyle name="_Load Growth_CWIP Termosol 1" xfId="33299" xr:uid="{00000000-0005-0000-0000-000080720000}"/>
    <cellStyle name="_Load Growth_CWIP Termosol 1 2" xfId="33300" xr:uid="{00000000-0005-0000-0000-000081720000}"/>
    <cellStyle name="_Load Growth_CWIP Termosol 2" xfId="33301" xr:uid="{00000000-0005-0000-0000-000082720000}"/>
    <cellStyle name="_Load Growth_CWIP Termosol 2 2" xfId="33302" xr:uid="{00000000-0005-0000-0000-000083720000}"/>
    <cellStyle name="_Load Growth_Fees" xfId="33303" xr:uid="{00000000-0005-0000-0000-000084720000}"/>
    <cellStyle name="_Load Growth_Genesis_Bridge_Tab" xfId="33304" xr:uid="{00000000-0005-0000-0000-000085720000}"/>
    <cellStyle name="_Load Growth_HWBA UM NPV  IRR Analysis finance at cost share may 2011" xfId="33305" xr:uid="{00000000-0005-0000-0000-000086720000}"/>
    <cellStyle name="_Load Growth_Inputs" xfId="33306" xr:uid="{00000000-0005-0000-0000-000087720000}"/>
    <cellStyle name="_Load Growth_Inputs 2" xfId="33307" xr:uid="{00000000-0005-0000-0000-000088720000}"/>
    <cellStyle name="_Load Growth_Locked in Gross Margin" xfId="33308" xr:uid="{00000000-0005-0000-0000-000089720000}"/>
    <cellStyle name="_Load Growth_LTD-FAS 112 Summary" xfId="33309" xr:uid="{00000000-0005-0000-0000-00008A720000}"/>
    <cellStyle name="_Load Growth_November 2010 CWIP Curves Genesis Final" xfId="33310" xr:uid="{00000000-0005-0000-0000-00008B720000}"/>
    <cellStyle name="_Load Growth_November 2010 CWIP Curves Genesis Final 2" xfId="33311" xr:uid="{00000000-0005-0000-0000-00008C720000}"/>
    <cellStyle name="_Load Growth_November 2010 CWIP Curves NEER Final" xfId="33312" xr:uid="{00000000-0005-0000-0000-00008D720000}"/>
    <cellStyle name="_Load Growth_November 2010 CWIP Curves NEER Final 2" xfId="33313" xr:uid="{00000000-0005-0000-0000-00008E720000}"/>
    <cellStyle name="_Load Growth_November 2010 Termosol CWIP Curves NEER Final" xfId="33314" xr:uid="{00000000-0005-0000-0000-00008F720000}"/>
    <cellStyle name="_Load Growth_November 2010 Termosol CWIP Curves NEER Final 2" xfId="33315" xr:uid="{00000000-0005-0000-0000-000090720000}"/>
    <cellStyle name="_Load Growth_Project Monitoring Paradise Solar revised_October 2010" xfId="33316" xr:uid="{00000000-0005-0000-0000-000091720000}"/>
    <cellStyle name="_Load Growth_Project Monitoring Paradise Solar revised_October 2010 2" xfId="33317" xr:uid="{00000000-0005-0000-0000-000092720000}"/>
    <cellStyle name="_Load Growth_Project Monitoring Paradise Solar revised_October 2010_November 2010 Termosol CWIP Curves NEER Final" xfId="33318" xr:uid="{00000000-0005-0000-0000-000093720000}"/>
    <cellStyle name="_Load Growth_Project Monitoring Paradise Solar revised_October 2010_November 2010 Termosol CWIP Curves NEER Final 2" xfId="33319" xr:uid="{00000000-0005-0000-0000-000094720000}"/>
    <cellStyle name="_Load Growth_September 2010 CWIP curves_NextEra" xfId="33320" xr:uid="{00000000-0005-0000-0000-000095720000}"/>
    <cellStyle name="_Load Growth_September 2010 CWIP curves_NextEra 2" xfId="33321" xr:uid="{00000000-0005-0000-0000-000096720000}"/>
    <cellStyle name="_Load Growth_September 2010 CWIP curves_NextEra_November 2010 Termosol CWIP Curves NEER Final" xfId="33322" xr:uid="{00000000-0005-0000-0000-000097720000}"/>
    <cellStyle name="_Load Growth_September 2010 CWIP curves_NextEra_November 2010 Termosol CWIP Curves NEER Final 2" xfId="33323" xr:uid="{00000000-0005-0000-0000-000098720000}"/>
    <cellStyle name="_Load Growth_Summerhaven CWIP curve Oct_2010" xfId="33324" xr:uid="{00000000-0005-0000-0000-000099720000}"/>
    <cellStyle name="_Load Growth_Summerhaven CWIP curve Oct_2010 2" xfId="33325" xr:uid="{00000000-0005-0000-0000-00009A720000}"/>
    <cellStyle name="_Load Growth_Summerhaven CWIP curve Oct_2010_November 2010 Termosol CWIP Curves NEER Final" xfId="33326" xr:uid="{00000000-0005-0000-0000-00009B720000}"/>
    <cellStyle name="_Load Growth_Summerhaven CWIP curve Oct_2010_November 2010 Termosol CWIP Curves NEER Final 2" xfId="33327" xr:uid="{00000000-0005-0000-0000-00009C720000}"/>
    <cellStyle name="_Load Growth_ToD" xfId="33328" xr:uid="{00000000-0005-0000-0000-00009D720000}"/>
    <cellStyle name="_Load Growth_ToD 2" xfId="33329" xr:uid="{00000000-0005-0000-0000-00009E720000}"/>
    <cellStyle name="_Load Growth_ToD 3" xfId="33330" xr:uid="{00000000-0005-0000-0000-00009F720000}"/>
    <cellStyle name="_Load Growth_tx financing revs" xfId="33331" xr:uid="{00000000-0005-0000-0000-0000A0720000}"/>
    <cellStyle name="_Load Growth2" xfId="33332" xr:uid="{00000000-0005-0000-0000-0000A1720000}"/>
    <cellStyle name="_Load Growth2 2" xfId="33333" xr:uid="{00000000-0005-0000-0000-0000A2720000}"/>
    <cellStyle name="_Load Growth2 2 2" xfId="33334" xr:uid="{00000000-0005-0000-0000-0000A3720000}"/>
    <cellStyle name="_Load Growth2 3" xfId="33335" xr:uid="{00000000-0005-0000-0000-0000A4720000}"/>
    <cellStyle name="_Load Growth2 3 2" xfId="33336" xr:uid="{00000000-0005-0000-0000-0000A5720000}"/>
    <cellStyle name="_Load Growth2 4" xfId="33337" xr:uid="{00000000-0005-0000-0000-0000A6720000}"/>
    <cellStyle name="_Load Growth2 4 2" xfId="33338" xr:uid="{00000000-0005-0000-0000-0000A7720000}"/>
    <cellStyle name="_Load Growth2 4 3" xfId="33339" xr:uid="{00000000-0005-0000-0000-0000A8720000}"/>
    <cellStyle name="_Load Growth2 5" xfId="33340" xr:uid="{00000000-0005-0000-0000-0000A9720000}"/>
    <cellStyle name="_Load Growth2 5 2" xfId="33341" xr:uid="{00000000-0005-0000-0000-0000AA720000}"/>
    <cellStyle name="_Load Growth2 6" xfId="33342" xr:uid="{00000000-0005-0000-0000-0000AB720000}"/>
    <cellStyle name="_Load Growth2_August 2010 CWIP curves_NextEra" xfId="33343" xr:uid="{00000000-0005-0000-0000-0000AC720000}"/>
    <cellStyle name="_Load Growth2_August 2010 CWIP curves_NextEra 2" xfId="33344" xr:uid="{00000000-0005-0000-0000-0000AD720000}"/>
    <cellStyle name="_Load Growth2_August 2010 CWIP curves_NextEra_November 2010 Termosol CWIP Curves NEER Final" xfId="33345" xr:uid="{00000000-0005-0000-0000-0000AE720000}"/>
    <cellStyle name="_Load Growth2_August 2010 CWIP curves_NextEra_November 2010 Termosol CWIP Curves NEER Final 2" xfId="33346" xr:uid="{00000000-0005-0000-0000-0000AF720000}"/>
    <cellStyle name="_Load Growth2_BASIS ADJ" xfId="33347" xr:uid="{00000000-0005-0000-0000-0000B0720000}"/>
    <cellStyle name="_Load Growth2_BM Adjustments" xfId="33348" xr:uid="{00000000-0005-0000-0000-0000B1720000}"/>
    <cellStyle name="_Load Growth2_Budget Support 2012-09 2013-15 Benefit Programs v5 with NEER Barg Update" xfId="33349" xr:uid="{00000000-0005-0000-0000-0000B2720000}"/>
    <cellStyle name="_Load Growth2_Capacity_Factor_Monthly_Forecast_Through_2024 " xfId="33350" xr:uid="{00000000-0005-0000-0000-0000B3720000}"/>
    <cellStyle name="_Load Growth2_Capital Prov 1Q10" xfId="33351" xr:uid="{00000000-0005-0000-0000-0000B4720000}"/>
    <cellStyle name="_Load Growth2_Capital Prov 1Q10 2" xfId="33352" xr:uid="{00000000-0005-0000-0000-0000B5720000}"/>
    <cellStyle name="_Load Growth2_Capital Prov 1Q10_March_LTD_Premium" xfId="33353" xr:uid="{00000000-0005-0000-0000-0000B6720000}"/>
    <cellStyle name="_Load Growth2_Capital Prov 1Q10_Nov Self Admin LTD Income Premium - CIGNA" xfId="33354" xr:uid="{00000000-0005-0000-0000-0000B7720000}"/>
    <cellStyle name="_Load Growth2_Capital Prov 1Q10_Summary Unrounded" xfId="33355" xr:uid="{00000000-0005-0000-0000-0000B8720000}"/>
    <cellStyle name="_Load Growth2_Consolidated Summary Living ProForma_2011_DRAFT" xfId="33356" xr:uid="{00000000-0005-0000-0000-0000B9720000}"/>
    <cellStyle name="_Load Growth2_Consolidated Summary Living ProForma_2011_Paste Special" xfId="33357" xr:uid="{00000000-0005-0000-0000-0000BA720000}"/>
    <cellStyle name="_Load Growth2_Copy of South TX GenTie  0.8x Sale12-31-09 COD BASE CASEvBOD" xfId="33358" xr:uid="{00000000-0005-0000-0000-0000BB720000}"/>
    <cellStyle name="_Load Growth2_CWIP Termosol 1" xfId="33359" xr:uid="{00000000-0005-0000-0000-0000BC720000}"/>
    <cellStyle name="_Load Growth2_CWIP Termosol 1 2" xfId="33360" xr:uid="{00000000-0005-0000-0000-0000BD720000}"/>
    <cellStyle name="_Load Growth2_CWIP Termosol 2" xfId="33361" xr:uid="{00000000-0005-0000-0000-0000BE720000}"/>
    <cellStyle name="_Load Growth2_CWIP Termosol 2 2" xfId="33362" xr:uid="{00000000-0005-0000-0000-0000BF720000}"/>
    <cellStyle name="_Load Growth2_Fees" xfId="33363" xr:uid="{00000000-0005-0000-0000-0000C0720000}"/>
    <cellStyle name="_Load Growth2_Genesis_Bridge_Tab" xfId="33364" xr:uid="{00000000-0005-0000-0000-0000C1720000}"/>
    <cellStyle name="_Load Growth2_HWBA UM NPV  IRR Analysis finance at cost share may 2011" xfId="33365" xr:uid="{00000000-0005-0000-0000-0000C2720000}"/>
    <cellStyle name="_Load Growth2_Inputs" xfId="33366" xr:uid="{00000000-0005-0000-0000-0000C3720000}"/>
    <cellStyle name="_Load Growth2_Inputs 2" xfId="33367" xr:uid="{00000000-0005-0000-0000-0000C4720000}"/>
    <cellStyle name="_Load Growth2_Locked in Gross Margin" xfId="33368" xr:uid="{00000000-0005-0000-0000-0000C5720000}"/>
    <cellStyle name="_Load Growth2_LTD-FAS 112 Summary" xfId="33369" xr:uid="{00000000-0005-0000-0000-0000C6720000}"/>
    <cellStyle name="_Load Growth2_November 2010 CWIP Curves Genesis Final" xfId="33370" xr:uid="{00000000-0005-0000-0000-0000C7720000}"/>
    <cellStyle name="_Load Growth2_November 2010 CWIP Curves Genesis Final 2" xfId="33371" xr:uid="{00000000-0005-0000-0000-0000C8720000}"/>
    <cellStyle name="_Load Growth2_November 2010 CWIP Curves NEER Final" xfId="33372" xr:uid="{00000000-0005-0000-0000-0000C9720000}"/>
    <cellStyle name="_Load Growth2_November 2010 CWIP Curves NEER Final 2" xfId="33373" xr:uid="{00000000-0005-0000-0000-0000CA720000}"/>
    <cellStyle name="_Load Growth2_November 2010 Termosol CWIP Curves NEER Final" xfId="33374" xr:uid="{00000000-0005-0000-0000-0000CB720000}"/>
    <cellStyle name="_Load Growth2_November 2010 Termosol CWIP Curves NEER Final 2" xfId="33375" xr:uid="{00000000-0005-0000-0000-0000CC720000}"/>
    <cellStyle name="_Load Growth2_Project Monitoring Paradise Solar revised_October 2010" xfId="33376" xr:uid="{00000000-0005-0000-0000-0000CD720000}"/>
    <cellStyle name="_Load Growth2_Project Monitoring Paradise Solar revised_October 2010 2" xfId="33377" xr:uid="{00000000-0005-0000-0000-0000CE720000}"/>
    <cellStyle name="_Load Growth2_Project Monitoring Paradise Solar revised_October 2010_November 2010 Termosol CWIP Curves NEER Final" xfId="33378" xr:uid="{00000000-0005-0000-0000-0000CF720000}"/>
    <cellStyle name="_Load Growth2_Project Monitoring Paradise Solar revised_October 2010_November 2010 Termosol CWIP Curves NEER Final 2" xfId="33379" xr:uid="{00000000-0005-0000-0000-0000D0720000}"/>
    <cellStyle name="_Load Growth2_September 2010 CWIP curves_NextEra" xfId="33380" xr:uid="{00000000-0005-0000-0000-0000D1720000}"/>
    <cellStyle name="_Load Growth2_September 2010 CWIP curves_NextEra 2" xfId="33381" xr:uid="{00000000-0005-0000-0000-0000D2720000}"/>
    <cellStyle name="_Load Growth2_September 2010 CWIP curves_NextEra_November 2010 Termosol CWIP Curves NEER Final" xfId="33382" xr:uid="{00000000-0005-0000-0000-0000D3720000}"/>
    <cellStyle name="_Load Growth2_September 2010 CWIP curves_NextEra_November 2010 Termosol CWIP Curves NEER Final 2" xfId="33383" xr:uid="{00000000-0005-0000-0000-0000D4720000}"/>
    <cellStyle name="_Load Growth2_Summerhaven CWIP curve Oct_2010" xfId="33384" xr:uid="{00000000-0005-0000-0000-0000D5720000}"/>
    <cellStyle name="_Load Growth2_Summerhaven CWIP curve Oct_2010 2" xfId="33385" xr:uid="{00000000-0005-0000-0000-0000D6720000}"/>
    <cellStyle name="_Load Growth2_Summerhaven CWIP curve Oct_2010_November 2010 Termosol CWIP Curves NEER Final" xfId="33386" xr:uid="{00000000-0005-0000-0000-0000D7720000}"/>
    <cellStyle name="_Load Growth2_Summerhaven CWIP curve Oct_2010_November 2010 Termosol CWIP Curves NEER Final 2" xfId="33387" xr:uid="{00000000-0005-0000-0000-0000D8720000}"/>
    <cellStyle name="_Load Growth2_ToD" xfId="33388" xr:uid="{00000000-0005-0000-0000-0000D9720000}"/>
    <cellStyle name="_Load Growth2_ToD 2" xfId="33389" xr:uid="{00000000-0005-0000-0000-0000DA720000}"/>
    <cellStyle name="_Load Growth2_ToD 3" xfId="33390" xr:uid="{00000000-0005-0000-0000-0000DB720000}"/>
    <cellStyle name="_Load Growth2_tx financing revs" xfId="33391" xr:uid="{00000000-0005-0000-0000-0000DC720000}"/>
    <cellStyle name="_Locked In Gross Margin" xfId="33392" xr:uid="{00000000-0005-0000-0000-0000DD720000}"/>
    <cellStyle name="_Locked In Gross Margin 2" xfId="33393" xr:uid="{00000000-0005-0000-0000-0000DE720000}"/>
    <cellStyle name="_Locked In Gross Margin_Cherokee 2010 - 2014 Budget Forecast" xfId="33394" xr:uid="{00000000-0005-0000-0000-0000DF720000}"/>
    <cellStyle name="_M" xfId="33395" xr:uid="{00000000-0005-0000-0000-0000E0720000}"/>
    <cellStyle name="_M 2" xfId="33396" xr:uid="{00000000-0005-0000-0000-0000E1720000}"/>
    <cellStyle name="_M 2 2" xfId="33397" xr:uid="{00000000-0005-0000-0000-0000E2720000}"/>
    <cellStyle name="_M 3" xfId="33398" xr:uid="{00000000-0005-0000-0000-0000E3720000}"/>
    <cellStyle name="_M 3 2" xfId="33399" xr:uid="{00000000-0005-0000-0000-0000E4720000}"/>
    <cellStyle name="_M 4" xfId="33400" xr:uid="{00000000-0005-0000-0000-0000E5720000}"/>
    <cellStyle name="_M 4 2" xfId="33401" xr:uid="{00000000-0005-0000-0000-0000E6720000}"/>
    <cellStyle name="_M 4 3" xfId="33402" xr:uid="{00000000-0005-0000-0000-0000E7720000}"/>
    <cellStyle name="_M 5" xfId="33403" xr:uid="{00000000-0005-0000-0000-0000E8720000}"/>
    <cellStyle name="_M 5 2" xfId="33404" xr:uid="{00000000-0005-0000-0000-0000E9720000}"/>
    <cellStyle name="_M 6" xfId="33405" xr:uid="{00000000-0005-0000-0000-0000EA720000}"/>
    <cellStyle name="_M_August 2010 CWIP curves_NextEra" xfId="33406" xr:uid="{00000000-0005-0000-0000-0000EB720000}"/>
    <cellStyle name="_M_August 2010 CWIP curves_NextEra 2" xfId="33407" xr:uid="{00000000-0005-0000-0000-0000EC720000}"/>
    <cellStyle name="_M_August 2010 CWIP curves_NextEra_November 2010 Termosol CWIP Curves NEER Final" xfId="33408" xr:uid="{00000000-0005-0000-0000-0000ED720000}"/>
    <cellStyle name="_M_August 2010 CWIP curves_NextEra_November 2010 Termosol CWIP Curves NEER Final 2" xfId="33409" xr:uid="{00000000-0005-0000-0000-0000EE720000}"/>
    <cellStyle name="_M_BASIS ADJ" xfId="33410" xr:uid="{00000000-0005-0000-0000-0000EF720000}"/>
    <cellStyle name="_M_BM Adjustments" xfId="33411" xr:uid="{00000000-0005-0000-0000-0000F0720000}"/>
    <cellStyle name="_M_Budget Support 2012-09 2013-15 Benefit Programs v5 with NEER Barg Update" xfId="33412" xr:uid="{00000000-0005-0000-0000-0000F1720000}"/>
    <cellStyle name="_M_Capacity_Factor_Monthly_Forecast_Through_2024 " xfId="33413" xr:uid="{00000000-0005-0000-0000-0000F2720000}"/>
    <cellStyle name="_M_Capital Prov 1Q10" xfId="33414" xr:uid="{00000000-0005-0000-0000-0000F3720000}"/>
    <cellStyle name="_M_Capital Prov 1Q10 2" xfId="33415" xr:uid="{00000000-0005-0000-0000-0000F4720000}"/>
    <cellStyle name="_M_Capital Prov 1Q10_March_LTD_Premium" xfId="33416" xr:uid="{00000000-0005-0000-0000-0000F5720000}"/>
    <cellStyle name="_M_Capital Prov 1Q10_Nov Self Admin LTD Income Premium - CIGNA" xfId="33417" xr:uid="{00000000-0005-0000-0000-0000F6720000}"/>
    <cellStyle name="_M_Capital Prov 1Q10_Summary Unrounded" xfId="33418" xr:uid="{00000000-0005-0000-0000-0000F7720000}"/>
    <cellStyle name="_M_Consolidated Summary Living ProForma_2011_DRAFT" xfId="33419" xr:uid="{00000000-0005-0000-0000-0000F8720000}"/>
    <cellStyle name="_M_Consolidated Summary Living ProForma_2011_Paste Special" xfId="33420" xr:uid="{00000000-0005-0000-0000-0000F9720000}"/>
    <cellStyle name="_M_Copy of South TX GenTie  0.8x Sale12-31-09 COD BASE CASEvBOD" xfId="33421" xr:uid="{00000000-0005-0000-0000-0000FA720000}"/>
    <cellStyle name="_M_CWIP Termosol 1" xfId="33422" xr:uid="{00000000-0005-0000-0000-0000FB720000}"/>
    <cellStyle name="_M_CWIP Termosol 1 2" xfId="33423" xr:uid="{00000000-0005-0000-0000-0000FC720000}"/>
    <cellStyle name="_M_CWIP Termosol 2" xfId="33424" xr:uid="{00000000-0005-0000-0000-0000FD720000}"/>
    <cellStyle name="_M_CWIP Termosol 2 2" xfId="33425" xr:uid="{00000000-0005-0000-0000-0000FE720000}"/>
    <cellStyle name="_M_Fees" xfId="33426" xr:uid="{00000000-0005-0000-0000-0000FF720000}"/>
    <cellStyle name="_M_Genesis_Bridge_Tab" xfId="33427" xr:uid="{00000000-0005-0000-0000-000000730000}"/>
    <cellStyle name="_M_HWBA UM NPV  IRR Analysis finance at cost share may 2011" xfId="33428" xr:uid="{00000000-0005-0000-0000-000001730000}"/>
    <cellStyle name="_M_Inputs" xfId="33429" xr:uid="{00000000-0005-0000-0000-000002730000}"/>
    <cellStyle name="_M_Inputs 2" xfId="33430" xr:uid="{00000000-0005-0000-0000-000003730000}"/>
    <cellStyle name="_M_Locked in Gross Margin" xfId="33431" xr:uid="{00000000-0005-0000-0000-000004730000}"/>
    <cellStyle name="_M_LTD-FAS 112 Summary" xfId="33432" xr:uid="{00000000-0005-0000-0000-000005730000}"/>
    <cellStyle name="_M_November 2010 CWIP Curves Genesis Final" xfId="33433" xr:uid="{00000000-0005-0000-0000-000006730000}"/>
    <cellStyle name="_M_November 2010 CWIP Curves Genesis Final 2" xfId="33434" xr:uid="{00000000-0005-0000-0000-000007730000}"/>
    <cellStyle name="_M_November 2010 CWIP Curves NEER Final" xfId="33435" xr:uid="{00000000-0005-0000-0000-000008730000}"/>
    <cellStyle name="_M_November 2010 CWIP Curves NEER Final 2" xfId="33436" xr:uid="{00000000-0005-0000-0000-000009730000}"/>
    <cellStyle name="_M_November 2010 Termosol CWIP Curves NEER Final" xfId="33437" xr:uid="{00000000-0005-0000-0000-00000A730000}"/>
    <cellStyle name="_M_November 2010 Termosol CWIP Curves NEER Final 2" xfId="33438" xr:uid="{00000000-0005-0000-0000-00000B730000}"/>
    <cellStyle name="_M_Project Monitoring Paradise Solar revised_October 2010" xfId="33439" xr:uid="{00000000-0005-0000-0000-00000C730000}"/>
    <cellStyle name="_M_Project Monitoring Paradise Solar revised_October 2010 2" xfId="33440" xr:uid="{00000000-0005-0000-0000-00000D730000}"/>
    <cellStyle name="_M_Project Monitoring Paradise Solar revised_October 2010_November 2010 Termosol CWIP Curves NEER Final" xfId="33441" xr:uid="{00000000-0005-0000-0000-00000E730000}"/>
    <cellStyle name="_M_Project Monitoring Paradise Solar revised_October 2010_November 2010 Termosol CWIP Curves NEER Final 2" xfId="33442" xr:uid="{00000000-0005-0000-0000-00000F730000}"/>
    <cellStyle name="_M_September 2010 CWIP curves_NextEra" xfId="33443" xr:uid="{00000000-0005-0000-0000-000010730000}"/>
    <cellStyle name="_M_September 2010 CWIP curves_NextEra 2" xfId="33444" xr:uid="{00000000-0005-0000-0000-000011730000}"/>
    <cellStyle name="_M_September 2010 CWIP curves_NextEra_November 2010 Termosol CWIP Curves NEER Final" xfId="33445" xr:uid="{00000000-0005-0000-0000-000012730000}"/>
    <cellStyle name="_M_September 2010 CWIP curves_NextEra_November 2010 Termosol CWIP Curves NEER Final 2" xfId="33446" xr:uid="{00000000-0005-0000-0000-000013730000}"/>
    <cellStyle name="_M_Summerhaven CWIP curve Oct_2010" xfId="33447" xr:uid="{00000000-0005-0000-0000-000014730000}"/>
    <cellStyle name="_M_Summerhaven CWIP curve Oct_2010 2" xfId="33448" xr:uid="{00000000-0005-0000-0000-000015730000}"/>
    <cellStyle name="_M_Summerhaven CWIP curve Oct_2010_November 2010 Termosol CWIP Curves NEER Final" xfId="33449" xr:uid="{00000000-0005-0000-0000-000016730000}"/>
    <cellStyle name="_M_Summerhaven CWIP curve Oct_2010_November 2010 Termosol CWIP Curves NEER Final 2" xfId="33450" xr:uid="{00000000-0005-0000-0000-000017730000}"/>
    <cellStyle name="_M_ToD" xfId="33451" xr:uid="{00000000-0005-0000-0000-000018730000}"/>
    <cellStyle name="_M_ToD 2" xfId="33452" xr:uid="{00000000-0005-0000-0000-000019730000}"/>
    <cellStyle name="_M_ToD 3" xfId="33453" xr:uid="{00000000-0005-0000-0000-00001A730000}"/>
    <cellStyle name="_M_tx financing revs" xfId="33454" xr:uid="{00000000-0005-0000-0000-00001B730000}"/>
    <cellStyle name="_MAHUB[P] OFF" xfId="33455" xr:uid="{00000000-0005-0000-0000-00001C730000}"/>
    <cellStyle name="_Maine Fossil Combined" xfId="33456" xr:uid="{00000000-0005-0000-0000-00001D730000}"/>
    <cellStyle name="_Maine Fossil Combined 2" xfId="33457" xr:uid="{00000000-0005-0000-0000-00001E730000}"/>
    <cellStyle name="_Maine Fossil Data 060518" xfId="33458" xr:uid="{00000000-0005-0000-0000-00001F730000}"/>
    <cellStyle name="_Maine Fossil Data 060518 2" xfId="33459" xr:uid="{00000000-0005-0000-0000-000020730000}"/>
    <cellStyle name="_Maine Fossil Data 060518_Cherokee 2010 - 2014 Budget Forecast" xfId="33460" xr:uid="{00000000-0005-0000-0000-000021730000}"/>
    <cellStyle name="_Maine Fossil Data 060712" xfId="33461" xr:uid="{00000000-0005-0000-0000-000022730000}"/>
    <cellStyle name="_Maine Fossil Data 060712 2" xfId="33462" xr:uid="{00000000-0005-0000-0000-000023730000}"/>
    <cellStyle name="_Maine Fossil Data 060712_Cherokee 2010 - 2014 Budget Forecast" xfId="33463" xr:uid="{00000000-0005-0000-0000-000024730000}"/>
    <cellStyle name="_Maine Hydro" xfId="33464" xr:uid="{00000000-0005-0000-0000-000025730000}"/>
    <cellStyle name="_Maine Hydro 060131" xfId="33465" xr:uid="{00000000-0005-0000-0000-000026730000}"/>
    <cellStyle name="_Maine Hydro 060131 2" xfId="33466" xr:uid="{00000000-0005-0000-0000-000027730000}"/>
    <cellStyle name="_Maine Hydro 060131_Cherokee 2010 - 2014 Budget Forecast" xfId="33467" xr:uid="{00000000-0005-0000-0000-000028730000}"/>
    <cellStyle name="_Maine Hydro 060215" xfId="33468" xr:uid="{00000000-0005-0000-0000-000029730000}"/>
    <cellStyle name="_Maine Hydro 060215 2" xfId="33469" xr:uid="{00000000-0005-0000-0000-00002A730000}"/>
    <cellStyle name="_Maine Hydro 060215_Cherokee 2010 - 2014 Budget Forecast" xfId="33470" xr:uid="{00000000-0005-0000-0000-00002B730000}"/>
    <cellStyle name="_Maine Hydro 060317" xfId="33471" xr:uid="{00000000-0005-0000-0000-00002C730000}"/>
    <cellStyle name="_Maine Hydro 060317 2" xfId="33472" xr:uid="{00000000-0005-0000-0000-00002D730000}"/>
    <cellStyle name="_Maine Hydro 060317_Cherokee 2010 - 2014 Budget Forecast" xfId="33473" xr:uid="{00000000-0005-0000-0000-00002E730000}"/>
    <cellStyle name="_Maine Hydro 060518" xfId="33474" xr:uid="{00000000-0005-0000-0000-00002F730000}"/>
    <cellStyle name="_Maine Hydro 060518 2" xfId="33475" xr:uid="{00000000-0005-0000-0000-000030730000}"/>
    <cellStyle name="_Maine Hydro 060518_Cherokee 2010 - 2014 Budget Forecast" xfId="33476" xr:uid="{00000000-0005-0000-0000-000031730000}"/>
    <cellStyle name="_Maine Hydro 060619" xfId="33477" xr:uid="{00000000-0005-0000-0000-000032730000}"/>
    <cellStyle name="_Maine Hydro 060619 2" xfId="33478" xr:uid="{00000000-0005-0000-0000-000033730000}"/>
    <cellStyle name="_Maine Hydro 060619_Cherokee 2010 - 2014 Budget Forecast" xfId="33479" xr:uid="{00000000-0005-0000-0000-000034730000}"/>
    <cellStyle name="_Maine Hydro 2" xfId="33480" xr:uid="{00000000-0005-0000-0000-000035730000}"/>
    <cellStyle name="_Maine Hydro Data 060712" xfId="33481" xr:uid="{00000000-0005-0000-0000-000036730000}"/>
    <cellStyle name="_Maine Hydro Data 060712 2" xfId="33482" xr:uid="{00000000-0005-0000-0000-000037730000}"/>
    <cellStyle name="_Maine Hydro Data 060712_Cherokee 2010 - 2014 Budget Forecast" xfId="33483" xr:uid="{00000000-0005-0000-0000-000038730000}"/>
    <cellStyle name="_Maine Hydro Data 060814" xfId="33484" xr:uid="{00000000-0005-0000-0000-000039730000}"/>
    <cellStyle name="_Maine Hydro Data 060814 2" xfId="33485" xr:uid="{00000000-0005-0000-0000-00003A730000}"/>
    <cellStyle name="_Maine Hydro Data 060814_Cherokee 2010 - 2014 Budget Forecast" xfId="33486" xr:uid="{00000000-0005-0000-0000-00003B730000}"/>
    <cellStyle name="_Maine Hydro Data 060907" xfId="33487" xr:uid="{00000000-0005-0000-0000-00003C730000}"/>
    <cellStyle name="_Maine Hydro Data 060907 2" xfId="33488" xr:uid="{00000000-0005-0000-0000-00003D730000}"/>
    <cellStyle name="_Maine Hydro Data 060907_Cherokee 2010 - 2014 Budget Forecast" xfId="33489" xr:uid="{00000000-0005-0000-0000-00003E730000}"/>
    <cellStyle name="_Major Cmpnts and LPHI Failures 060210" xfId="33490" xr:uid="{00000000-0005-0000-0000-00003F730000}"/>
    <cellStyle name="_Major Cmpnts and LPHI Failures 060210 2" xfId="33491" xr:uid="{00000000-0005-0000-0000-000040730000}"/>
    <cellStyle name="_Major Component and LPHI Component Pricing 060210 Rev1 - VALIDATION of Database" xfId="33492" xr:uid="{00000000-0005-0000-0000-000041730000}"/>
    <cellStyle name="_Major Component and LPHI Component Pricing 060210 Rev1 - VALIDATION of Database 2" xfId="33493" xr:uid="{00000000-0005-0000-0000-000042730000}"/>
    <cellStyle name="_Major Maintenance Schedule - 09 2000" xfId="392" xr:uid="{00000000-0005-0000-0000-000043730000}"/>
    <cellStyle name="_Major Maintenance Schedule - 09 2000 2" xfId="393" xr:uid="{00000000-0005-0000-0000-000044730000}"/>
    <cellStyle name="_Major Maintenance Schedule - 09 2000 2 2" xfId="394" xr:uid="{00000000-0005-0000-0000-000045730000}"/>
    <cellStyle name="_Major Maintenance Schedule - 09 2000 3" xfId="395" xr:uid="{00000000-0005-0000-0000-000046730000}"/>
    <cellStyle name="_Major Maintenance Schedule - 09 2000 3 2" xfId="33494" xr:uid="{00000000-0005-0000-0000-000047730000}"/>
    <cellStyle name="_Major Maintenance Schedule - 09 2000 4" xfId="396" xr:uid="{00000000-0005-0000-0000-000048730000}"/>
    <cellStyle name="_Major Maintenance Schedule - 09 2000 4 2" xfId="33495" xr:uid="{00000000-0005-0000-0000-000049730000}"/>
    <cellStyle name="_Major Maintenance Schedule - 09 2000 5" xfId="33496" xr:uid="{00000000-0005-0000-0000-00004A730000}"/>
    <cellStyle name="_Major Maintenance Schedule - 09 2000 5 2" xfId="33497" xr:uid="{00000000-0005-0000-0000-00004B730000}"/>
    <cellStyle name="_Major Maintenance Schedule - 09 2000 6" xfId="33498" xr:uid="{00000000-0005-0000-0000-00004C730000}"/>
    <cellStyle name="_Major Maintenance Schedule - 09 2000_2008 FPL Group Tax Workpapers" xfId="33499" xr:uid="{00000000-0005-0000-0000-00004D730000}"/>
    <cellStyle name="_Major Maintenance Schedule - 09 2000_2008 FPL Group Tax Workpapers_Budget Support 2012-09 2013-15 Benefit Programs v5 with NEER Barg Update" xfId="33500" xr:uid="{00000000-0005-0000-0000-00004E730000}"/>
    <cellStyle name="_Major Maintenance Schedule - 09 2000_2008 FPL Group Tax Workpapers_LTD-FAS 112 Summary" xfId="33501" xr:uid="{00000000-0005-0000-0000-00004F730000}"/>
    <cellStyle name="_Major Maintenance Schedule - 09 2000_BASIS ADJ" xfId="33502" xr:uid="{00000000-0005-0000-0000-000050730000}"/>
    <cellStyle name="_Major Maintenance Schedule - 09 2000_BM Adjustments" xfId="33503" xr:uid="{00000000-0005-0000-0000-000051730000}"/>
    <cellStyle name="_Major Maintenance Schedule - 09 2000_Callahan" xfId="33504" xr:uid="{00000000-0005-0000-0000-000052730000}"/>
    <cellStyle name="_Major Maintenance Schedule - 09 2000_Callahan " xfId="33505" xr:uid="{00000000-0005-0000-0000-000053730000}"/>
    <cellStyle name="_Major Maintenance Schedule - 09 2000_Callahan _1" xfId="33506" xr:uid="{00000000-0005-0000-0000-000054730000}"/>
    <cellStyle name="_Major Maintenance Schedule - 09 2000_Callahan 090813 GM 0 Report" xfId="33507" xr:uid="{00000000-0005-0000-0000-000055730000}"/>
    <cellStyle name="_Major Maintenance Schedule - 09 2000_Callahan 091106 GM 0 Report" xfId="33508" xr:uid="{00000000-0005-0000-0000-000056730000}"/>
    <cellStyle name="_Major Maintenance Schedule - 09 2000_CapRidge_WindBoost_Analysis_090709" xfId="33509" xr:uid="{00000000-0005-0000-0000-000057730000}"/>
    <cellStyle name="_Major Maintenance Schedule - 09 2000_Cherokee 2010 - 2014 Budget Forecast" xfId="33510" xr:uid="{00000000-0005-0000-0000-000058730000}"/>
    <cellStyle name="_Major Maintenance Schedule - 09 2000_Copy of Texas Wind Debt Amortization 11-08" xfId="33511" xr:uid="{00000000-0005-0000-0000-000059730000}"/>
    <cellStyle name="_Major Maintenance Schedule - 09 2000_Debt Service Coverage Ratio-TEXAS WIND Historical  Forecast" xfId="33512" xr:uid="{00000000-0005-0000-0000-00005A730000}"/>
    <cellStyle name="_Major Maintenance Schedule - 09 2000_Fees" xfId="33513" xr:uid="{00000000-0005-0000-0000-00005B730000}"/>
    <cellStyle name="_Major Maintenance Schedule - 09 2000_FPL Georgia Tax As of October 2010" xfId="33514" xr:uid="{00000000-0005-0000-0000-00005C730000}"/>
    <cellStyle name="_Major Maintenance Schedule - 09 2000_FPL Georgia Tax As of October 2010_Summary of 2010 Errors Resolutions with Responses" xfId="33515" xr:uid="{00000000-0005-0000-0000-00005D730000}"/>
    <cellStyle name="_Major Maintenance Schedule - 09 2000_Group Prov M11 09" xfId="33516" xr:uid="{00000000-0005-0000-0000-00005E730000}"/>
    <cellStyle name="_Major Maintenance Schedule - 09 2000_Group Prov M11 09 2" xfId="33517" xr:uid="{00000000-0005-0000-0000-00005F730000}"/>
    <cellStyle name="_Major Maintenance Schedule - 09 2000_Group Prov M11 09_March_LTD_Premium" xfId="33518" xr:uid="{00000000-0005-0000-0000-000060730000}"/>
    <cellStyle name="_Major Maintenance Schedule - 09 2000_Group Prov M11 09_Nov Self Admin LTD Income Premium - CIGNA" xfId="33519" xr:uid="{00000000-0005-0000-0000-000061730000}"/>
    <cellStyle name="_Major Maintenance Schedule - 09 2000_Group Prov M11 09_Summary Unrounded" xfId="33520" xr:uid="{00000000-0005-0000-0000-000062730000}"/>
    <cellStyle name="_Major Maintenance Schedule - 09 2000_HH3 WindBoost Analysis (with PTC and REC)" xfId="33521" xr:uid="{00000000-0005-0000-0000-000063730000}"/>
    <cellStyle name="_Major Maintenance Schedule - 09 2000_Horse Hollow 1 090813 GM 0 Report" xfId="33522" xr:uid="{00000000-0005-0000-0000-000064730000}"/>
    <cellStyle name="_Major Maintenance Schedule - 09 2000_Horse Hollow 1 090911 GM 0 Report" xfId="33523" xr:uid="{00000000-0005-0000-0000-000065730000}"/>
    <cellStyle name="_Major Maintenance Schedule - 09 2000_Inputs" xfId="33524" xr:uid="{00000000-0005-0000-0000-000066730000}"/>
    <cellStyle name="_Major Maintenance Schedule - 09 2000_Inputs 2" xfId="33525" xr:uid="{00000000-0005-0000-0000-000067730000}"/>
    <cellStyle name="_Major Maintenance Schedule - 09 2000_Majestic II 2013 - 2042 Property Tax Forecast est" xfId="33526" xr:uid="{00000000-0005-0000-0000-000068730000}"/>
    <cellStyle name="_Major Maintenance Schedule - 09 2000_March_LTD_Premium" xfId="33527" xr:uid="{00000000-0005-0000-0000-000069730000}"/>
    <cellStyle name="_Major Maintenance Schedule - 09 2000_Nov Self Admin LTD Income Premium - CIGNA" xfId="33528" xr:uid="{00000000-0005-0000-0000-00006A730000}"/>
    <cellStyle name="_Major Maintenance Schedule - 09 2000_Summary Unrounded" xfId="33529" xr:uid="{00000000-0005-0000-0000-00006B730000}"/>
    <cellStyle name="_Major Maintenance Schedule - 09 2000_Tax" xfId="33530" xr:uid="{00000000-0005-0000-0000-00006C730000}"/>
    <cellStyle name="_Major Maintenance Schedule - 09 2000_Wind Adj_091106" xfId="33531" xr:uid="{00000000-0005-0000-0000-00006D730000}"/>
    <cellStyle name="_MAP Cap EX Recon NCW 66 Siemens_15 GE_" xfId="33532" xr:uid="{00000000-0005-0000-0000-00006E730000}"/>
    <cellStyle name="_Maple Ridge" xfId="33533" xr:uid="{00000000-0005-0000-0000-00006F730000}"/>
    <cellStyle name="_Maple Ridge 090606" xfId="33534" xr:uid="{00000000-0005-0000-0000-000070730000}"/>
    <cellStyle name="_Maple Ridge I" xfId="33535" xr:uid="{00000000-0005-0000-0000-000071730000}"/>
    <cellStyle name="_Maple Ridge I_1.Inputs" xfId="33536" xr:uid="{00000000-0005-0000-0000-000072730000}"/>
    <cellStyle name="_Maple Ridge I_Copy of Vento III v27i P50 1st" xfId="33537" xr:uid="{00000000-0005-0000-0000-000073730000}"/>
    <cellStyle name="_Maple Ridge I_G&amp;A_reports" xfId="33538" xr:uid="{00000000-0005-0000-0000-000074730000}"/>
    <cellStyle name="_Maple Ridge I_Vento III v17i (8.9% Haircut, 60% Tax)" xfId="33539" xr:uid="{00000000-0005-0000-0000-000075730000}"/>
    <cellStyle name="_Maple Ridge I_Vento III v22i (Haircut, 6Y CF, 76% tax)" xfId="33540" xr:uid="{00000000-0005-0000-0000-000076730000}"/>
    <cellStyle name="_Maple Ridge I_Vento III v28g Base" xfId="33541" xr:uid="{00000000-0005-0000-0000-000077730000}"/>
    <cellStyle name="_Maple Ridge I_Vento III v28k JPMyyy" xfId="33542" xr:uid="{00000000-0005-0000-0000-000078730000}"/>
    <cellStyle name="_Maple Ridge II" xfId="33543" xr:uid="{00000000-0005-0000-0000-000079730000}"/>
    <cellStyle name="_Maple Ridge II 080206" xfId="33544" xr:uid="{00000000-0005-0000-0000-00007A730000}"/>
    <cellStyle name="_Maple Ridge II 080206_1.Inputs" xfId="33545" xr:uid="{00000000-0005-0000-0000-00007B730000}"/>
    <cellStyle name="_Maple Ridge II 080206_Copy of Vento III v27i P50 1st" xfId="33546" xr:uid="{00000000-0005-0000-0000-00007C730000}"/>
    <cellStyle name="_Maple Ridge II 080206_G&amp;A_reports" xfId="33547" xr:uid="{00000000-0005-0000-0000-00007D730000}"/>
    <cellStyle name="_Maple Ridge II 080206_Other Projects" xfId="33548" xr:uid="{00000000-0005-0000-0000-00007E730000}"/>
    <cellStyle name="_Maple Ridge II 080206_Other Projects 2" xfId="33549" xr:uid="{00000000-0005-0000-0000-00007F730000}"/>
    <cellStyle name="_Maple Ridge II 080206_Other Projects_1.Inputs" xfId="33550" xr:uid="{00000000-0005-0000-0000-000080730000}"/>
    <cellStyle name="_Maple Ridge II 080206_Other Projects_Copy of G&amp;A_reports_v4" xfId="33551" xr:uid="{00000000-0005-0000-0000-000081730000}"/>
    <cellStyle name="_Maple Ridge II 080206_Other Projects_Copy of Vento III v27i P50 1st" xfId="33552" xr:uid="{00000000-0005-0000-0000-000082730000}"/>
    <cellStyle name="_Maple Ridge II 080206_Other Projects_Vento III v17i (8.9% Haircut, 60% Tax)" xfId="33553" xr:uid="{00000000-0005-0000-0000-000083730000}"/>
    <cellStyle name="_Maple Ridge II 080206_Other Projects_Vento III v22i (Haircut, 6Y CF, 76% tax)" xfId="33554" xr:uid="{00000000-0005-0000-0000-000084730000}"/>
    <cellStyle name="_Maple Ridge II 080206_Other Projects_Vento III v28g Base" xfId="33555" xr:uid="{00000000-0005-0000-0000-000085730000}"/>
    <cellStyle name="_Maple Ridge II 080206_Other Projects_Vento III v28k JPMyyy" xfId="33556" xr:uid="{00000000-0005-0000-0000-000086730000}"/>
    <cellStyle name="_Maple Ridge II 080206_Vento III v17i (8.9% Haircut, 60% Tax)" xfId="33557" xr:uid="{00000000-0005-0000-0000-000087730000}"/>
    <cellStyle name="_Maple Ridge II 080206_Vento III v22i (Haircut, 6Y CF, 76% tax)" xfId="33558" xr:uid="{00000000-0005-0000-0000-000088730000}"/>
    <cellStyle name="_Maple Ridge II 080206_Vento III v28g Base" xfId="33559" xr:uid="{00000000-0005-0000-0000-000089730000}"/>
    <cellStyle name="_Maple Ridge II 080206_Vento III v28k JPMyyy" xfId="33560" xr:uid="{00000000-0005-0000-0000-00008A730000}"/>
    <cellStyle name="_Maple Ridge II Annual" xfId="33561" xr:uid="{00000000-0005-0000-0000-00008B730000}"/>
    <cellStyle name="_Maple Ridge II Annual 2" xfId="33562" xr:uid="{00000000-0005-0000-0000-00008C730000}"/>
    <cellStyle name="_Maple Ridge II Annual_1.Inputs" xfId="33563" xr:uid="{00000000-0005-0000-0000-00008D730000}"/>
    <cellStyle name="_Maple Ridge II Annual_Copy of G&amp;A_reports_v4" xfId="33564" xr:uid="{00000000-0005-0000-0000-00008E730000}"/>
    <cellStyle name="_Maple Ridge II Annual_Copy of Vento III v27i P50 1st" xfId="33565" xr:uid="{00000000-0005-0000-0000-00008F730000}"/>
    <cellStyle name="_Maple Ridge II Annual_Vento III v17i (8.9% Haircut, 60% Tax)" xfId="33566" xr:uid="{00000000-0005-0000-0000-000090730000}"/>
    <cellStyle name="_Maple Ridge II Annual_Vento III v22i (Haircut, 6Y CF, 76% tax)" xfId="33567" xr:uid="{00000000-0005-0000-0000-000091730000}"/>
    <cellStyle name="_Maple Ridge II Annual_Vento III v28g Base" xfId="33568" xr:uid="{00000000-0005-0000-0000-000092730000}"/>
    <cellStyle name="_Maple Ridge II Annual_Vento III v28k JPMyyy" xfId="33569" xr:uid="{00000000-0005-0000-0000-000093730000}"/>
    <cellStyle name="_Maple Ridge II_1.Inputs" xfId="33570" xr:uid="{00000000-0005-0000-0000-000094730000}"/>
    <cellStyle name="_Maple Ridge II_Copy of Vento III v27i P50 1st" xfId="33571" xr:uid="{00000000-0005-0000-0000-000095730000}"/>
    <cellStyle name="_Maple Ridge II_G&amp;A_reports" xfId="33572" xr:uid="{00000000-0005-0000-0000-000096730000}"/>
    <cellStyle name="_Maple Ridge II_Vento III v17i (8.9% Haircut, 60% Tax)" xfId="33573" xr:uid="{00000000-0005-0000-0000-000097730000}"/>
    <cellStyle name="_Maple Ridge II_Vento III v22i (Haircut, 6Y CF, 76% tax)" xfId="33574" xr:uid="{00000000-0005-0000-0000-000098730000}"/>
    <cellStyle name="_Maple Ridge II_Vento III v28g Base" xfId="33575" xr:uid="{00000000-0005-0000-0000-000099730000}"/>
    <cellStyle name="_Maple Ridge II_Vento III v28k JPMyyy" xfId="33576" xr:uid="{00000000-0005-0000-0000-00009A730000}"/>
    <cellStyle name="_Maple Ridge Model" xfId="33577" xr:uid="{00000000-0005-0000-0000-00009B730000}"/>
    <cellStyle name="_Maple Ridge Model (2)" xfId="33578" xr:uid="{00000000-0005-0000-0000-00009C730000}"/>
    <cellStyle name="_Maple Ridge Model (2)_1.Inputs" xfId="33579" xr:uid="{00000000-0005-0000-0000-00009D730000}"/>
    <cellStyle name="_Maple Ridge Model (2)_Copy of Vento III v27i P50 1st" xfId="33580" xr:uid="{00000000-0005-0000-0000-00009E730000}"/>
    <cellStyle name="_Maple Ridge Model (2)_G&amp;A_reports" xfId="33581" xr:uid="{00000000-0005-0000-0000-00009F730000}"/>
    <cellStyle name="_Maple Ridge Model (2)_Other Projects" xfId="33582" xr:uid="{00000000-0005-0000-0000-0000A0730000}"/>
    <cellStyle name="_Maple Ridge Model (2)_Other Projects 2" xfId="33583" xr:uid="{00000000-0005-0000-0000-0000A1730000}"/>
    <cellStyle name="_Maple Ridge Model (2)_Other Projects_1.Inputs" xfId="33584" xr:uid="{00000000-0005-0000-0000-0000A2730000}"/>
    <cellStyle name="_Maple Ridge Model (2)_Other Projects_Copy of G&amp;A_reports_v4" xfId="33585" xr:uid="{00000000-0005-0000-0000-0000A3730000}"/>
    <cellStyle name="_Maple Ridge Model (2)_Other Projects_Copy of Vento III v27i P50 1st" xfId="33586" xr:uid="{00000000-0005-0000-0000-0000A4730000}"/>
    <cellStyle name="_Maple Ridge Model (2)_Other Projects_Vento III v17i (8.9% Haircut, 60% Tax)" xfId="33587" xr:uid="{00000000-0005-0000-0000-0000A5730000}"/>
    <cellStyle name="_Maple Ridge Model (2)_Other Projects_Vento III v22i (Haircut, 6Y CF, 76% tax)" xfId="33588" xr:uid="{00000000-0005-0000-0000-0000A6730000}"/>
    <cellStyle name="_Maple Ridge Model (2)_Other Projects_Vento III v28g Base" xfId="33589" xr:uid="{00000000-0005-0000-0000-0000A7730000}"/>
    <cellStyle name="_Maple Ridge Model (2)_Other Projects_Vento III v28k JPMyyy" xfId="33590" xr:uid="{00000000-0005-0000-0000-0000A8730000}"/>
    <cellStyle name="_Maple Ridge Model (2)_Vento III v17i (8.9% Haircut, 60% Tax)" xfId="33591" xr:uid="{00000000-0005-0000-0000-0000A9730000}"/>
    <cellStyle name="_Maple Ridge Model (2)_Vento III v22i (Haircut, 6Y CF, 76% tax)" xfId="33592" xr:uid="{00000000-0005-0000-0000-0000AA730000}"/>
    <cellStyle name="_Maple Ridge Model (2)_Vento III v28g Base" xfId="33593" xr:uid="{00000000-0005-0000-0000-0000AB730000}"/>
    <cellStyle name="_Maple Ridge Model (2)_Vento III v28k JPMyyy" xfId="33594" xr:uid="{00000000-0005-0000-0000-0000AC730000}"/>
    <cellStyle name="_Maple Ridge Model_1.Inputs" xfId="33595" xr:uid="{00000000-0005-0000-0000-0000AD730000}"/>
    <cellStyle name="_Maple Ridge Model_Copy of Vento III v27i P50 1st" xfId="33596" xr:uid="{00000000-0005-0000-0000-0000AE730000}"/>
    <cellStyle name="_Maple Ridge Model_G&amp;A_reports" xfId="33597" xr:uid="{00000000-0005-0000-0000-0000AF730000}"/>
    <cellStyle name="_Maple Ridge Model_Vento III v17i (8.9% Haircut, 60% Tax)" xfId="33598" xr:uid="{00000000-0005-0000-0000-0000B0730000}"/>
    <cellStyle name="_Maple Ridge Model_Vento III v22i (Haircut, 6Y CF, 76% tax)" xfId="33599" xr:uid="{00000000-0005-0000-0000-0000B1730000}"/>
    <cellStyle name="_Maple Ridge Model_Vento III v28g Base" xfId="33600" xr:uid="{00000000-0005-0000-0000-0000B2730000}"/>
    <cellStyle name="_Maple Ridge Model_Vento III v28k JPMyyy" xfId="33601" xr:uid="{00000000-0005-0000-0000-0000B3730000}"/>
    <cellStyle name="_Maple Ridge_1.Inputs" xfId="33602" xr:uid="{00000000-0005-0000-0000-0000B4730000}"/>
    <cellStyle name="_Maple Ridge_Copy of Vento III v27i P50 1st" xfId="33603" xr:uid="{00000000-0005-0000-0000-0000B5730000}"/>
    <cellStyle name="_Maple Ridge_G&amp;A_reports" xfId="33604" xr:uid="{00000000-0005-0000-0000-0000B6730000}"/>
    <cellStyle name="_Maple Ridge_Vento III v17i (8.9% Haircut, 60% Tax)" xfId="33605" xr:uid="{00000000-0005-0000-0000-0000B7730000}"/>
    <cellStyle name="_Maple Ridge_Vento III v22i (Haircut, 6Y CF, 76% tax)" xfId="33606" xr:uid="{00000000-0005-0000-0000-0000B8730000}"/>
    <cellStyle name="_Maple Ridge_Vento III v28g Base" xfId="33607" xr:uid="{00000000-0005-0000-0000-0000B9730000}"/>
    <cellStyle name="_Maple Ridge_Vento III v28k JPMyyy" xfId="33608" xr:uid="{00000000-0005-0000-0000-0000BA730000}"/>
    <cellStyle name="_Marcus Hook - Taxable Income Difference - rev 06.03.04" xfId="33609" xr:uid="{00000000-0005-0000-0000-0000BB730000}"/>
    <cellStyle name="_Marcus Hook - Taxable Income Difference - rev 06.03.04 2" xfId="33610" xr:uid="{00000000-0005-0000-0000-0000BC730000}"/>
    <cellStyle name="_Marcus Hook - Taxable Income Difference - rev 06.03.04 2 2" xfId="33611" xr:uid="{00000000-0005-0000-0000-0000BD730000}"/>
    <cellStyle name="_Marcus Hook - Taxable Income Difference - rev 06.03.04 3" xfId="33612" xr:uid="{00000000-0005-0000-0000-0000BE730000}"/>
    <cellStyle name="_Marcus Hook - Taxable Income Difference - rev 06.03.04 3 2" xfId="33613" xr:uid="{00000000-0005-0000-0000-0000BF730000}"/>
    <cellStyle name="_Marcus Hook - Taxable Income Difference - rev 06.03.04 4" xfId="33614" xr:uid="{00000000-0005-0000-0000-0000C0730000}"/>
    <cellStyle name="_Marcus Hook - Taxable Income Difference - rev 06.03.04 4 2" xfId="33615" xr:uid="{00000000-0005-0000-0000-0000C1730000}"/>
    <cellStyle name="_Marcus Hook - Taxable Income Difference - rev 06.03.04 4 3" xfId="33616" xr:uid="{00000000-0005-0000-0000-0000C2730000}"/>
    <cellStyle name="_Marcus Hook - Taxable Income Difference - rev 06.03.04 5" xfId="33617" xr:uid="{00000000-0005-0000-0000-0000C3730000}"/>
    <cellStyle name="_Marcus Hook - Taxable Income Difference - rev 06.03.04 5 2" xfId="33618" xr:uid="{00000000-0005-0000-0000-0000C4730000}"/>
    <cellStyle name="_Marcus Hook - Taxable Income Difference - rev 06.03.04 6" xfId="33619" xr:uid="{00000000-0005-0000-0000-0000C5730000}"/>
    <cellStyle name="_Marcus Hook - Taxable Income Difference - rev 06.03.04_August 2010 CWIP curves_NextEra" xfId="33620" xr:uid="{00000000-0005-0000-0000-0000C6730000}"/>
    <cellStyle name="_Marcus Hook - Taxable Income Difference - rev 06.03.04_August 2010 CWIP curves_NextEra 2" xfId="33621" xr:uid="{00000000-0005-0000-0000-0000C7730000}"/>
    <cellStyle name="_Marcus Hook - Taxable Income Difference - rev 06.03.04_August 2010 CWIP curves_NextEra_November 2010 Termosol CWIP Curves NEER Final" xfId="33622" xr:uid="{00000000-0005-0000-0000-0000C8730000}"/>
    <cellStyle name="_Marcus Hook - Taxable Income Difference - rev 06.03.04_August 2010 CWIP curves_NextEra_November 2010 Termosol CWIP Curves NEER Final 2" xfId="33623" xr:uid="{00000000-0005-0000-0000-0000C9730000}"/>
    <cellStyle name="_Marcus Hook - Taxable Income Difference - rev 06.03.04_BASIS ADJ" xfId="33624" xr:uid="{00000000-0005-0000-0000-0000CA730000}"/>
    <cellStyle name="_Marcus Hook - Taxable Income Difference - rev 06.03.04_BM Adjustments" xfId="33625" xr:uid="{00000000-0005-0000-0000-0000CB730000}"/>
    <cellStyle name="_Marcus Hook - Taxable Income Difference - rev 06.03.04_Budget Support 2012-09 2013-15 Benefit Programs v5 with NEER Barg Update" xfId="33626" xr:uid="{00000000-0005-0000-0000-0000CC730000}"/>
    <cellStyle name="_Marcus Hook - Taxable Income Difference - rev 06.03.04_Capacity_Factor_Monthly_Forecast_Through_2024 " xfId="33627" xr:uid="{00000000-0005-0000-0000-0000CD730000}"/>
    <cellStyle name="_Marcus Hook - Taxable Income Difference - rev 06.03.04_Capital Prov 1Q10" xfId="33628" xr:uid="{00000000-0005-0000-0000-0000CE730000}"/>
    <cellStyle name="_Marcus Hook - Taxable Income Difference - rev 06.03.04_Capital Prov 1Q10 2" xfId="33629" xr:uid="{00000000-0005-0000-0000-0000CF730000}"/>
    <cellStyle name="_Marcus Hook - Taxable Income Difference - rev 06.03.04_Capital Prov 1Q10_March_LTD_Premium" xfId="33630" xr:uid="{00000000-0005-0000-0000-0000D0730000}"/>
    <cellStyle name="_Marcus Hook - Taxable Income Difference - rev 06.03.04_Capital Prov 1Q10_Nov Self Admin LTD Income Premium - CIGNA" xfId="33631" xr:uid="{00000000-0005-0000-0000-0000D1730000}"/>
    <cellStyle name="_Marcus Hook - Taxable Income Difference - rev 06.03.04_Capital Prov 1Q10_Summary Unrounded" xfId="33632" xr:uid="{00000000-0005-0000-0000-0000D2730000}"/>
    <cellStyle name="_Marcus Hook - Taxable Income Difference - rev 06.03.04_Consolidated Summary Living ProForma_2011_DRAFT" xfId="33633" xr:uid="{00000000-0005-0000-0000-0000D3730000}"/>
    <cellStyle name="_Marcus Hook - Taxable Income Difference - rev 06.03.04_Consolidated Summary Living ProForma_2011_Paste Special" xfId="33634" xr:uid="{00000000-0005-0000-0000-0000D4730000}"/>
    <cellStyle name="_Marcus Hook - Taxable Income Difference - rev 06.03.04_Copy of South TX GenTie  0.8x Sale12-31-09 COD BASE CASEvBOD" xfId="33635" xr:uid="{00000000-0005-0000-0000-0000D5730000}"/>
    <cellStyle name="_Marcus Hook - Taxable Income Difference - rev 06.03.04_CWIP Termosol 1" xfId="33636" xr:uid="{00000000-0005-0000-0000-0000D6730000}"/>
    <cellStyle name="_Marcus Hook - Taxable Income Difference - rev 06.03.04_CWIP Termosol 1 2" xfId="33637" xr:uid="{00000000-0005-0000-0000-0000D7730000}"/>
    <cellStyle name="_Marcus Hook - Taxable Income Difference - rev 06.03.04_CWIP Termosol 2" xfId="33638" xr:uid="{00000000-0005-0000-0000-0000D8730000}"/>
    <cellStyle name="_Marcus Hook - Taxable Income Difference - rev 06.03.04_CWIP Termosol 2 2" xfId="33639" xr:uid="{00000000-0005-0000-0000-0000D9730000}"/>
    <cellStyle name="_Marcus Hook - Taxable Income Difference - rev 06.03.04_FAS 106 subsidy 2010" xfId="33640" xr:uid="{00000000-0005-0000-0000-0000DA730000}"/>
    <cellStyle name="_Marcus Hook - Taxable Income Difference - rev 06.03.04_FAS 106 subsidy 2010 2" xfId="33641" xr:uid="{00000000-0005-0000-0000-0000DB730000}"/>
    <cellStyle name="_Marcus Hook - Taxable Income Difference - rev 06.03.04_FAS 106 subsidy 2010_March_LTD_Premium" xfId="33642" xr:uid="{00000000-0005-0000-0000-0000DC730000}"/>
    <cellStyle name="_Marcus Hook - Taxable Income Difference - rev 06.03.04_FAS 106 subsidy 2010_Nov Self Admin LTD Income Premium - CIGNA" xfId="33643" xr:uid="{00000000-0005-0000-0000-0000DD730000}"/>
    <cellStyle name="_Marcus Hook - Taxable Income Difference - rev 06.03.04_FAS 106 subsidy 2010_Summary Unrounded" xfId="33644" xr:uid="{00000000-0005-0000-0000-0000DE730000}"/>
    <cellStyle name="_Marcus Hook - Taxable Income Difference - rev 06.03.04_Fees" xfId="33645" xr:uid="{00000000-0005-0000-0000-0000DF730000}"/>
    <cellStyle name="_Marcus Hook - Taxable Income Difference - rev 06.03.04_Genesis_Bridge_Tab" xfId="33646" xr:uid="{00000000-0005-0000-0000-0000E0730000}"/>
    <cellStyle name="_Marcus Hook - Taxable Income Difference - rev 06.03.04_HWBA UM NPV  IRR Analysis finance at cost share may 2011" xfId="33647" xr:uid="{00000000-0005-0000-0000-0000E1730000}"/>
    <cellStyle name="_Marcus Hook - Taxable Income Difference - rev 06.03.04_Inputs" xfId="33648" xr:uid="{00000000-0005-0000-0000-0000E2730000}"/>
    <cellStyle name="_Marcus Hook - Taxable Income Difference - rev 06.03.04_Inputs 2" xfId="33649" xr:uid="{00000000-0005-0000-0000-0000E3730000}"/>
    <cellStyle name="_Marcus Hook - Taxable Income Difference - rev 06.03.04_Locked in Gross Margin" xfId="33650" xr:uid="{00000000-0005-0000-0000-0000E4730000}"/>
    <cellStyle name="_Marcus Hook - Taxable Income Difference - rev 06.03.04_LTD-FAS 112 Summary" xfId="33651" xr:uid="{00000000-0005-0000-0000-0000E5730000}"/>
    <cellStyle name="_Marcus Hook - Taxable Income Difference - rev 06.03.04_November 2010 CWIP Curves Genesis Final" xfId="33652" xr:uid="{00000000-0005-0000-0000-0000E6730000}"/>
    <cellStyle name="_Marcus Hook - Taxable Income Difference - rev 06.03.04_November 2010 CWIP Curves Genesis Final 2" xfId="33653" xr:uid="{00000000-0005-0000-0000-0000E7730000}"/>
    <cellStyle name="_Marcus Hook - Taxable Income Difference - rev 06.03.04_November 2010 CWIP Curves NEER Final" xfId="33654" xr:uid="{00000000-0005-0000-0000-0000E8730000}"/>
    <cellStyle name="_Marcus Hook - Taxable Income Difference - rev 06.03.04_November 2010 CWIP Curves NEER Final 2" xfId="33655" xr:uid="{00000000-0005-0000-0000-0000E9730000}"/>
    <cellStyle name="_Marcus Hook - Taxable Income Difference - rev 06.03.04_November 2010 Termosol CWIP Curves NEER Final" xfId="33656" xr:uid="{00000000-0005-0000-0000-0000EA730000}"/>
    <cellStyle name="_Marcus Hook - Taxable Income Difference - rev 06.03.04_November 2010 Termosol CWIP Curves NEER Final 2" xfId="33657" xr:uid="{00000000-0005-0000-0000-0000EB730000}"/>
    <cellStyle name="_Marcus Hook - Taxable Income Difference - rev 06.03.04_Project Monitoring Paradise Solar revised_October 2010" xfId="33658" xr:uid="{00000000-0005-0000-0000-0000EC730000}"/>
    <cellStyle name="_Marcus Hook - Taxable Income Difference - rev 06.03.04_Project Monitoring Paradise Solar revised_October 2010 2" xfId="33659" xr:uid="{00000000-0005-0000-0000-0000ED730000}"/>
    <cellStyle name="_Marcus Hook - Taxable Income Difference - rev 06.03.04_Project Monitoring Paradise Solar revised_October 2010_November 2010 Termosol CWIP Curves NEER Final" xfId="33660" xr:uid="{00000000-0005-0000-0000-0000EE730000}"/>
    <cellStyle name="_Marcus Hook - Taxable Income Difference - rev 06.03.04_Project Monitoring Paradise Solar revised_October 2010_November 2010 Termosol CWIP Curves NEER Final 2" xfId="33661" xr:uid="{00000000-0005-0000-0000-0000EF730000}"/>
    <cellStyle name="_Marcus Hook - Taxable Income Difference - rev 06.03.04_September 2010 CWIP curves_NextEra" xfId="33662" xr:uid="{00000000-0005-0000-0000-0000F0730000}"/>
    <cellStyle name="_Marcus Hook - Taxable Income Difference - rev 06.03.04_September 2010 CWIP curves_NextEra 2" xfId="33663" xr:uid="{00000000-0005-0000-0000-0000F1730000}"/>
    <cellStyle name="_Marcus Hook - Taxable Income Difference - rev 06.03.04_September 2010 CWIP curves_NextEra_November 2010 Termosol CWIP Curves NEER Final" xfId="33664" xr:uid="{00000000-0005-0000-0000-0000F2730000}"/>
    <cellStyle name="_Marcus Hook - Taxable Income Difference - rev 06.03.04_September 2010 CWIP curves_NextEra_November 2010 Termosol CWIP Curves NEER Final 2" xfId="33665" xr:uid="{00000000-0005-0000-0000-0000F3730000}"/>
    <cellStyle name="_Marcus Hook - Taxable Income Difference - rev 06.03.04_Summerhaven CWIP curve Oct_2010" xfId="33666" xr:uid="{00000000-0005-0000-0000-0000F4730000}"/>
    <cellStyle name="_Marcus Hook - Taxable Income Difference - rev 06.03.04_Summerhaven CWIP curve Oct_2010 2" xfId="33667" xr:uid="{00000000-0005-0000-0000-0000F5730000}"/>
    <cellStyle name="_Marcus Hook - Taxable Income Difference - rev 06.03.04_Summerhaven CWIP curve Oct_2010_November 2010 Termosol CWIP Curves NEER Final" xfId="33668" xr:uid="{00000000-0005-0000-0000-0000F6730000}"/>
    <cellStyle name="_Marcus Hook - Taxable Income Difference - rev 06.03.04_Summerhaven CWIP curve Oct_2010_November 2010 Termosol CWIP Curves NEER Final 2" xfId="33669" xr:uid="{00000000-0005-0000-0000-0000F7730000}"/>
    <cellStyle name="_Marcus Hook - Taxable Income Difference - rev 06.03.04_ToD" xfId="33670" xr:uid="{00000000-0005-0000-0000-0000F8730000}"/>
    <cellStyle name="_Marcus Hook - Taxable Income Difference - rev 06.03.04_ToD 2" xfId="33671" xr:uid="{00000000-0005-0000-0000-0000F9730000}"/>
    <cellStyle name="_Marcus Hook - Taxable Income Difference - rev 06.03.04_ToD 3" xfId="33672" xr:uid="{00000000-0005-0000-0000-0000FA730000}"/>
    <cellStyle name="_Marcus Hook - Taxable Income Difference - rev 06.03.04_tx financing revs" xfId="33673" xr:uid="{00000000-0005-0000-0000-0000FB730000}"/>
    <cellStyle name="_Market - Conneticut PGD Staffing Cost Model 07-10-07" xfId="33674" xr:uid="{00000000-0005-0000-0000-0000FC730000}"/>
    <cellStyle name="_Market Model WECC 1-2x1 GE 7FA Dry O&amp;M Costs(05-19-08)" xfId="33675" xr:uid="{00000000-0005-0000-0000-0000FD730000}"/>
    <cellStyle name="_Market Update Report_NCMs" xfId="33676" xr:uid="{00000000-0005-0000-0000-0000FE730000}"/>
    <cellStyle name="_Market Update_as of 090608" xfId="33677" xr:uid="{00000000-0005-0000-0000-0000FF730000}"/>
    <cellStyle name="_Master MHI 501G PARTS Movement &amp; Costs (24K Parts)_2007 Prices_4-25-08" xfId="33678" xr:uid="{00000000-0005-0000-0000-000000740000}"/>
    <cellStyle name="_MasterDatabase_Oct_07_v2" xfId="33679" xr:uid="{00000000-0005-0000-0000-000001740000}"/>
    <cellStyle name="_MasterDatabase_Sept_07_v2" xfId="33680" xr:uid="{00000000-0005-0000-0000-000002740000}"/>
    <cellStyle name="_MasterDatabase_Sept_07_v3" xfId="33681" xr:uid="{00000000-0005-0000-0000-000003740000}"/>
    <cellStyle name="_Merger Plan 2-10-04 GSIBDv3" xfId="33682" xr:uid="{00000000-0005-0000-0000-000004740000}"/>
    <cellStyle name="_Merger Plan 2-10-04 GSIBDv3 2" xfId="33683" xr:uid="{00000000-0005-0000-0000-000005740000}"/>
    <cellStyle name="_Meridian White Creek Wind_2006 12 22_FINAL with internal accounting" xfId="33684" xr:uid="{00000000-0005-0000-0000-000006740000}"/>
    <cellStyle name="_Meridian White Creek Wind_2006 12 22_FINAL with internal accounting 2" xfId="33685" xr:uid="{00000000-0005-0000-0000-000007740000}"/>
    <cellStyle name="_Meridian White Creek Wind_2006 12 22_FINAL with internal accounting 2 2" xfId="33686" xr:uid="{00000000-0005-0000-0000-000008740000}"/>
    <cellStyle name="_Meridian White Creek Wind_2006 12 22_FINAL with internal accounting 3" xfId="33687" xr:uid="{00000000-0005-0000-0000-000009740000}"/>
    <cellStyle name="_Meridian White Creek Wind_2006 12 22_FINAL with internal accounting vequity method 10-17-07" xfId="33688" xr:uid="{00000000-0005-0000-0000-00000A740000}"/>
    <cellStyle name="_Mgmt_App_Plan_Bridge" xfId="33689" xr:uid="{00000000-0005-0000-0000-00000B740000}"/>
    <cellStyle name="_MH 50" xfId="33690" xr:uid="{00000000-0005-0000-0000-00000C740000}"/>
    <cellStyle name="_MH 50  - R02  Forecast   Feb 15 2008 Curve" xfId="33691" xr:uid="{00000000-0005-0000-0000-00000D740000}"/>
    <cellStyle name="_MH 50 040611 Report" xfId="33692" xr:uid="{00000000-0005-0000-0000-00000E740000}"/>
    <cellStyle name="_MH 50 040611 Report 2" xfId="33693" xr:uid="{00000000-0005-0000-0000-00000F740000}"/>
    <cellStyle name="_MH 50 040611 Report 2 2" xfId="33694" xr:uid="{00000000-0005-0000-0000-000010740000}"/>
    <cellStyle name="_MH 50 040611 Report 3" xfId="33695" xr:uid="{00000000-0005-0000-0000-000011740000}"/>
    <cellStyle name="_MH 50 040611 Report 3 2" xfId="33696" xr:uid="{00000000-0005-0000-0000-000012740000}"/>
    <cellStyle name="_MH 50 040611 Report 4" xfId="33697" xr:uid="{00000000-0005-0000-0000-000013740000}"/>
    <cellStyle name="_MH 50 040611 Report 4 2" xfId="33698" xr:uid="{00000000-0005-0000-0000-000014740000}"/>
    <cellStyle name="_MH 50 040611 Report 4 3" xfId="33699" xr:uid="{00000000-0005-0000-0000-000015740000}"/>
    <cellStyle name="_MH 50 040611 Report 5" xfId="33700" xr:uid="{00000000-0005-0000-0000-000016740000}"/>
    <cellStyle name="_MH 50 040611 Report 5 2" xfId="33701" xr:uid="{00000000-0005-0000-0000-000017740000}"/>
    <cellStyle name="_MH 50 040611 Report 6" xfId="33702" xr:uid="{00000000-0005-0000-0000-000018740000}"/>
    <cellStyle name="_MH 50 040611 Report_Cherokee 2010 - 2014 Budget Forecast" xfId="33703" xr:uid="{00000000-0005-0000-0000-000019740000}"/>
    <cellStyle name="_MH 50 040611 Report_Cimarron O&amp;M_05-24-2012" xfId="33704" xr:uid="{00000000-0005-0000-0000-00001A740000}"/>
    <cellStyle name="_MH 50 040611 Report_Copy of South TX GenTie  0.8x Sale12-31-09 COD BASE CASEvBOD" xfId="33705" xr:uid="{00000000-0005-0000-0000-00001B740000}"/>
    <cellStyle name="_MH 50 040611 Report_Genesis_Bridge_Tab" xfId="33706" xr:uid="{00000000-0005-0000-0000-00001C740000}"/>
    <cellStyle name="_MH 50 040611 Report_Input" xfId="33707" xr:uid="{00000000-0005-0000-0000-00001D740000}"/>
    <cellStyle name="_MH 50 040611 Report_Input 2" xfId="33708" xr:uid="{00000000-0005-0000-0000-00001E740000}"/>
    <cellStyle name="_MH 50 040611 Report_Inputs" xfId="33709" xr:uid="{00000000-0005-0000-0000-00001F740000}"/>
    <cellStyle name="_MH 50 040611 Report_Inputs 2" xfId="33710" xr:uid="{00000000-0005-0000-0000-000020740000}"/>
    <cellStyle name="_MH 50 040611 Report_Majestic II 2013 - 2042 Property Tax Forecast est" xfId="33711" xr:uid="{00000000-0005-0000-0000-000021740000}"/>
    <cellStyle name="_MH 50 040611 Report_McCoy 250 MW Yingli 280W T-0 NextEra PVO&amp;M Budget (NEW RAMP)_2010-12-10" xfId="33712" xr:uid="{00000000-0005-0000-0000-000022740000}"/>
    <cellStyle name="_MH 50 040611 Report_McCoy 250 MW Yingli 280W T-0 NextEra PVO&amp;M Budget (NEW RAMP)_2010-12-6" xfId="33713" xr:uid="{00000000-0005-0000-0000-000023740000}"/>
    <cellStyle name="_MH 50 040611 Report_Tax" xfId="33714" xr:uid="{00000000-0005-0000-0000-000024740000}"/>
    <cellStyle name="_MH 50 040611 Report_ToD" xfId="33715" xr:uid="{00000000-0005-0000-0000-000025740000}"/>
    <cellStyle name="_MH 50 040611 Report_ToD 2" xfId="33716" xr:uid="{00000000-0005-0000-0000-000026740000}"/>
    <cellStyle name="_MH 50 040611 Report_ToD 3" xfId="33717" xr:uid="{00000000-0005-0000-0000-000027740000}"/>
    <cellStyle name="_MH 50 2" xfId="33718" xr:uid="{00000000-0005-0000-0000-000028740000}"/>
    <cellStyle name="_MH 50 3" xfId="33719" xr:uid="{00000000-0005-0000-0000-000029740000}"/>
    <cellStyle name="_MH 50 4" xfId="33720" xr:uid="{00000000-0005-0000-0000-00002A740000}"/>
    <cellStyle name="_MH 50 Data" xfId="33721" xr:uid="{00000000-0005-0000-0000-00002B740000}"/>
    <cellStyle name="_MH 50 Data 040507" xfId="33722" xr:uid="{00000000-0005-0000-0000-00002C740000}"/>
    <cellStyle name="_MH 50 Data 040507 2" xfId="33723" xr:uid="{00000000-0005-0000-0000-00002D740000}"/>
    <cellStyle name="_MH 50 Data 040507 2 2" xfId="33724" xr:uid="{00000000-0005-0000-0000-00002E740000}"/>
    <cellStyle name="_MH 50 Data 040507 3" xfId="33725" xr:uid="{00000000-0005-0000-0000-00002F740000}"/>
    <cellStyle name="_MH 50 Data 040507 3 2" xfId="33726" xr:uid="{00000000-0005-0000-0000-000030740000}"/>
    <cellStyle name="_MH 50 Data 040507 4" xfId="33727" xr:uid="{00000000-0005-0000-0000-000031740000}"/>
    <cellStyle name="_MH 50 Data 040507 4 2" xfId="33728" xr:uid="{00000000-0005-0000-0000-000032740000}"/>
    <cellStyle name="_MH 50 Data 040507 4 3" xfId="33729" xr:uid="{00000000-0005-0000-0000-000033740000}"/>
    <cellStyle name="_MH 50 Data 040507 5" xfId="33730" xr:uid="{00000000-0005-0000-0000-000034740000}"/>
    <cellStyle name="_MH 50 Data 040507 5 2" xfId="33731" xr:uid="{00000000-0005-0000-0000-000035740000}"/>
    <cellStyle name="_MH 50 Data 040507 6" xfId="33732" xr:uid="{00000000-0005-0000-0000-000036740000}"/>
    <cellStyle name="_MH 50 Data 040507_AEP_PV_20100112" xfId="33733" xr:uid="{00000000-0005-0000-0000-000037740000}"/>
    <cellStyle name="_MH 50 Data 040507_August 2010 CWIP curves_NextEra" xfId="33734" xr:uid="{00000000-0005-0000-0000-000038740000}"/>
    <cellStyle name="_MH 50 Data 040507_August 2010 CWIP curves_NextEra 2" xfId="33735" xr:uid="{00000000-0005-0000-0000-000039740000}"/>
    <cellStyle name="_MH 50 Data 040507_August 2010 CWIP curves_NextEra_November 2010 Termosol CWIP Curves NEER Final" xfId="33736" xr:uid="{00000000-0005-0000-0000-00003A740000}"/>
    <cellStyle name="_MH 50 Data 040507_August 2010 CWIP curves_NextEra_November 2010 Termosol CWIP Curves NEER Final 2" xfId="33737" xr:uid="{00000000-0005-0000-0000-00003B740000}"/>
    <cellStyle name="_MH 50 Data 040507_Budget Support 2012-09 2013-15 Benefit Programs v5 with NEER Barg Update" xfId="33738" xr:uid="{00000000-0005-0000-0000-00003C740000}"/>
    <cellStyle name="_MH 50 Data 040507_Capital Prov 1Q10" xfId="33739" xr:uid="{00000000-0005-0000-0000-00003D740000}"/>
    <cellStyle name="_MH 50 Data 040507_Capital Prov 1Q10 2" xfId="33740" xr:uid="{00000000-0005-0000-0000-00003E740000}"/>
    <cellStyle name="_MH 50 Data 040507_Capital Prov 1Q10_March_LTD_Premium" xfId="33741" xr:uid="{00000000-0005-0000-0000-00003F740000}"/>
    <cellStyle name="_MH 50 Data 040507_Capital Prov 1Q10_Nov Self Admin LTD Income Premium - CIGNA" xfId="33742" xr:uid="{00000000-0005-0000-0000-000040740000}"/>
    <cellStyle name="_MH 50 Data 040507_Capital Prov 1Q10_Summary Unrounded" xfId="33743" xr:uid="{00000000-0005-0000-0000-000041740000}"/>
    <cellStyle name="_MH 50 Data 040507_Cherokee 2010 - 2014 Budget Forecast" xfId="33744" xr:uid="{00000000-0005-0000-0000-000042740000}"/>
    <cellStyle name="_MH 50 Data 040507_Cimarron O&amp;M_05-24-2012" xfId="33745" xr:uid="{00000000-0005-0000-0000-000043740000}"/>
    <cellStyle name="_MH 50 Data 040507_Consolidated Summary Living ProForma_2011_DRAFT" xfId="33746" xr:uid="{00000000-0005-0000-0000-000044740000}"/>
    <cellStyle name="_MH 50 Data 040507_Consolidated Summary Living ProForma_2011_Paste Special" xfId="33747" xr:uid="{00000000-0005-0000-0000-000045740000}"/>
    <cellStyle name="_MH 50 Data 040507_Copy of South TX GenTie  0.8x Sale12-31-09 COD BASE CASEvBOD" xfId="33748" xr:uid="{00000000-0005-0000-0000-000046740000}"/>
    <cellStyle name="_MH 50 Data 040507_Copy of Wilton Expansion_Opcom_XLE_49.5MW_2-23-08_(Stimulus)" xfId="33749" xr:uid="{00000000-0005-0000-0000-000047740000}"/>
    <cellStyle name="_MH 50 Data 040507_CWIP Termosol 1" xfId="33750" xr:uid="{00000000-0005-0000-0000-000048740000}"/>
    <cellStyle name="_MH 50 Data 040507_CWIP Termosol 1 2" xfId="33751" xr:uid="{00000000-0005-0000-0000-000049740000}"/>
    <cellStyle name="_MH 50 Data 040507_CWIP Termosol 2" xfId="33752" xr:uid="{00000000-0005-0000-0000-00004A740000}"/>
    <cellStyle name="_MH 50 Data 040507_CWIP Termosol 2 2" xfId="33753" xr:uid="{00000000-0005-0000-0000-00004B740000}"/>
    <cellStyle name="_MH 50 Data 040507_Day County" xfId="33754" xr:uid="{00000000-0005-0000-0000-00004C740000}"/>
    <cellStyle name="_MH 50 Data 040507_Distribution Date Calc" xfId="33755" xr:uid="{00000000-0005-0000-0000-00004D740000}"/>
    <cellStyle name="_MH 50 Data 040507_Expenses" xfId="33756" xr:uid="{00000000-0005-0000-0000-00004E740000}"/>
    <cellStyle name="_MH 50 Data 040507_FAS 106 subsidy 2010" xfId="33757" xr:uid="{00000000-0005-0000-0000-00004F740000}"/>
    <cellStyle name="_MH 50 Data 040507_FAS 106 subsidy 2010 2" xfId="33758" xr:uid="{00000000-0005-0000-0000-000050740000}"/>
    <cellStyle name="_MH 50 Data 040507_FAS 106 subsidy 2010_March_LTD_Premium" xfId="33759" xr:uid="{00000000-0005-0000-0000-000051740000}"/>
    <cellStyle name="_MH 50 Data 040507_FAS 106 subsidy 2010_Nov Self Admin LTD Income Premium - CIGNA" xfId="33760" xr:uid="{00000000-0005-0000-0000-000052740000}"/>
    <cellStyle name="_MH 50 Data 040507_FAS 106 subsidy 2010_Summary Unrounded" xfId="33761" xr:uid="{00000000-0005-0000-0000-000053740000}"/>
    <cellStyle name="_MH 50 Data 040507_FinSum" xfId="33762" xr:uid="{00000000-0005-0000-0000-000054740000}"/>
    <cellStyle name="_MH 50 Data 040507_FinSum 2" xfId="33763" xr:uid="{00000000-0005-0000-0000-000055740000}"/>
    <cellStyle name="_MH 50 Data 040507_FinSum 2 2" xfId="33764" xr:uid="{00000000-0005-0000-0000-000056740000}"/>
    <cellStyle name="_MH 50 Data 040507_FinSum 3" xfId="33765" xr:uid="{00000000-0005-0000-0000-000057740000}"/>
    <cellStyle name="_MH 50 Data 040507_FinSum 4" xfId="33766" xr:uid="{00000000-0005-0000-0000-000058740000}"/>
    <cellStyle name="_MH 50 Data 040507_FinSum 4 2" xfId="33767" xr:uid="{00000000-0005-0000-0000-000059740000}"/>
    <cellStyle name="_MH 50 Data 040507_FinSum 4 3" xfId="33768" xr:uid="{00000000-0005-0000-0000-00005A740000}"/>
    <cellStyle name="_MH 50 Data 040507_FinSum_Genesis_Bridge_Tab" xfId="33769" xr:uid="{00000000-0005-0000-0000-00005B740000}"/>
    <cellStyle name="_MH 50 Data 040507_FinSum_ToD" xfId="33770" xr:uid="{00000000-0005-0000-0000-00005C740000}"/>
    <cellStyle name="_MH 50 Data 040507_FinSum_ToD 2" xfId="33771" xr:uid="{00000000-0005-0000-0000-00005D740000}"/>
    <cellStyle name="_MH 50 Data 040507_FinSum_ToD 3" xfId="33772" xr:uid="{00000000-0005-0000-0000-00005E740000}"/>
    <cellStyle name="_MH 50 Data 040507_Genesis PGE 250MW_20081119A" xfId="33773" xr:uid="{00000000-0005-0000-0000-00005F740000}"/>
    <cellStyle name="_MH 50 Data 040507_Genesis_Bridge_Tab" xfId="33774" xr:uid="{00000000-0005-0000-0000-000060740000}"/>
    <cellStyle name="_MH 50 Data 040507_HWBA UM NPV  IRR Analysis finance at cost share may 2011" xfId="33775" xr:uid="{00000000-0005-0000-0000-000061740000}"/>
    <cellStyle name="_MH 50 Data 040507_Input" xfId="33776" xr:uid="{00000000-0005-0000-0000-000062740000}"/>
    <cellStyle name="_MH 50 Data 040507_Input 2" xfId="33777" xr:uid="{00000000-0005-0000-0000-000063740000}"/>
    <cellStyle name="_MH 50 Data 040507_Inputs" xfId="33778" xr:uid="{00000000-0005-0000-0000-000064740000}"/>
    <cellStyle name="_MH 50 Data 040507_Inputs 2" xfId="33779" xr:uid="{00000000-0005-0000-0000-000065740000}"/>
    <cellStyle name="_MH 50 Data 040507_LPF 2011 Update - Contracted Thermal Assets - rev 09 27 2011" xfId="33780" xr:uid="{00000000-0005-0000-0000-000066740000}"/>
    <cellStyle name="_MH 50 Data 040507_LPF 2011 Update - Contracted Thermal Assets - rev 09 27 2011 (2)" xfId="33781" xr:uid="{00000000-0005-0000-0000-000067740000}"/>
    <cellStyle name="_MH 50 Data 040507_LPF 2011 Update - Merchant Thermal Assets - rev 09 27 2011 (2)" xfId="33782" xr:uid="{00000000-0005-0000-0000-000068740000}"/>
    <cellStyle name="_MH 50 Data 040507_LTD-FAS 112 Summary" xfId="33783" xr:uid="{00000000-0005-0000-0000-000069740000}"/>
    <cellStyle name="_MH 50 Data 040507_Majestic II 2013 - 2042 Property Tax Forecast est" xfId="33784" xr:uid="{00000000-0005-0000-0000-00006A740000}"/>
    <cellStyle name="_MH 50 Data 040507_McCoy 250 MW Yingli 280W T-0 NextEra PVO&amp;M Budget (NEW RAMP)_2010-12-10" xfId="33785" xr:uid="{00000000-0005-0000-0000-00006B740000}"/>
    <cellStyle name="_MH 50 Data 040507_McCoy 250 MW Yingli 280W T-0 NextEra PVO&amp;M Budget (NEW RAMP)_2010-12-6" xfId="33786" xr:uid="{00000000-0005-0000-0000-00006C740000}"/>
    <cellStyle name="_MH 50 Data 040507_November 2010 CWIP Curves Genesis Final" xfId="33787" xr:uid="{00000000-0005-0000-0000-00006D740000}"/>
    <cellStyle name="_MH 50 Data 040507_November 2010 CWIP Curves Genesis Final 2" xfId="33788" xr:uid="{00000000-0005-0000-0000-00006E740000}"/>
    <cellStyle name="_MH 50 Data 040507_November 2010 CWIP Curves NEER Final" xfId="33789" xr:uid="{00000000-0005-0000-0000-00006F740000}"/>
    <cellStyle name="_MH 50 Data 040507_November 2010 CWIP Curves NEER Final 2" xfId="33790" xr:uid="{00000000-0005-0000-0000-000070740000}"/>
    <cellStyle name="_MH 50 Data 040507_November 2010 Termosol CWIP Curves NEER Final" xfId="33791" xr:uid="{00000000-0005-0000-0000-000071740000}"/>
    <cellStyle name="_MH 50 Data 040507_November 2010 Termosol CWIP Curves NEER Final 2" xfId="33792" xr:uid="{00000000-0005-0000-0000-000072740000}"/>
    <cellStyle name="_MH 50 Data 040507_Paradise_PV_20100212" xfId="33793" xr:uid="{00000000-0005-0000-0000-000073740000}"/>
    <cellStyle name="_MH 50 Data 040507_Pro Forma - Alamosa 100MW - rev 03.13.09" xfId="33794" xr:uid="{00000000-0005-0000-0000-000074740000}"/>
    <cellStyle name="_MH 50 Data 040507_Pro Forma - Alamosa 100MW - rev 03.13.09 2" xfId="33795" xr:uid="{00000000-0005-0000-0000-000075740000}"/>
    <cellStyle name="_MH 50 Data 040507_Pro Forma - Alamosa 100MW - rev 03.13.09 2 2" xfId="33796" xr:uid="{00000000-0005-0000-0000-000076740000}"/>
    <cellStyle name="_MH 50 Data 040507_Pro Forma - Alamosa 100MW - rev 03.13.09 3" xfId="33797" xr:uid="{00000000-0005-0000-0000-000077740000}"/>
    <cellStyle name="_MH 50 Data 040507_Pro Forma - Alamosa 100MW - rev 03.13.09 4" xfId="33798" xr:uid="{00000000-0005-0000-0000-000078740000}"/>
    <cellStyle name="_MH 50 Data 040507_Pro Forma - Alamosa 100MW - rev 03.13.09 4 2" xfId="33799" xr:uid="{00000000-0005-0000-0000-000079740000}"/>
    <cellStyle name="_MH 50 Data 040507_Pro Forma - Alamosa 100MW - rev 03.13.09 4 3" xfId="33800" xr:uid="{00000000-0005-0000-0000-00007A740000}"/>
    <cellStyle name="_MH 50 Data 040507_Pro Forma - Alamosa 100MW - rev 03.13.09_Genesis_Bridge_Tab" xfId="33801" xr:uid="{00000000-0005-0000-0000-00007B740000}"/>
    <cellStyle name="_MH 50 Data 040507_Pro Forma - Alamosa 100MW - rev 03.13.09_ToD" xfId="33802" xr:uid="{00000000-0005-0000-0000-00007C740000}"/>
    <cellStyle name="_MH 50 Data 040507_Pro Forma - Alamosa 100MW - rev 03.13.09_ToD 2" xfId="33803" xr:uid="{00000000-0005-0000-0000-00007D740000}"/>
    <cellStyle name="_MH 50 Data 040507_Pro Forma - Alamosa 100MW - rev 03.13.09_ToD 3" xfId="33804" xr:uid="{00000000-0005-0000-0000-00007E740000}"/>
    <cellStyle name="_MH 50 Data 040507_Project Finance Wilton Expansion" xfId="33805" xr:uid="{00000000-0005-0000-0000-00007F740000}"/>
    <cellStyle name="_MH 50 Data 040507_Project Monitoring Paradise Solar revised_October 2010" xfId="33806" xr:uid="{00000000-0005-0000-0000-000080740000}"/>
    <cellStyle name="_MH 50 Data 040507_Project Monitoring Paradise Solar revised_October 2010 2" xfId="33807" xr:uid="{00000000-0005-0000-0000-000081740000}"/>
    <cellStyle name="_MH 50 Data 040507_Project Monitoring Paradise Solar revised_October 2010_November 2010 Termosol CWIP Curves NEER Final" xfId="33808" xr:uid="{00000000-0005-0000-0000-000082740000}"/>
    <cellStyle name="_MH 50 Data 040507_Project Monitoring Paradise Solar revised_October 2010_November 2010 Termosol CWIP Curves NEER Final 2" xfId="33809" xr:uid="{00000000-0005-0000-0000-000083740000}"/>
    <cellStyle name="_MH 50 Data 040507_Scen" xfId="33810" xr:uid="{00000000-0005-0000-0000-000084740000}"/>
    <cellStyle name="_MH 50 Data 040507_Scen 2" xfId="33811" xr:uid="{00000000-0005-0000-0000-000085740000}"/>
    <cellStyle name="_MH 50 Data 040507_Scen 2 2" xfId="33812" xr:uid="{00000000-0005-0000-0000-000086740000}"/>
    <cellStyle name="_MH 50 Data 040507_Scen 3" xfId="33813" xr:uid="{00000000-0005-0000-0000-000087740000}"/>
    <cellStyle name="_MH 50 Data 040507_Scen 4" xfId="33814" xr:uid="{00000000-0005-0000-0000-000088740000}"/>
    <cellStyle name="_MH 50 Data 040507_Scen 4 2" xfId="33815" xr:uid="{00000000-0005-0000-0000-000089740000}"/>
    <cellStyle name="_MH 50 Data 040507_Scen 4 3" xfId="33816" xr:uid="{00000000-0005-0000-0000-00008A740000}"/>
    <cellStyle name="_MH 50 Data 040507_Scen_Genesis_Bridge_Tab" xfId="33817" xr:uid="{00000000-0005-0000-0000-00008B740000}"/>
    <cellStyle name="_MH 50 Data 040507_Scen_ToD" xfId="33818" xr:uid="{00000000-0005-0000-0000-00008C740000}"/>
    <cellStyle name="_MH 50 Data 040507_Scen_ToD 2" xfId="33819" xr:uid="{00000000-0005-0000-0000-00008D740000}"/>
    <cellStyle name="_MH 50 Data 040507_Scen_ToD 3" xfId="33820" xr:uid="{00000000-0005-0000-0000-00008E740000}"/>
    <cellStyle name="_MH 50 Data 040507_September 2010 CWIP curves_NextEra" xfId="33821" xr:uid="{00000000-0005-0000-0000-00008F740000}"/>
    <cellStyle name="_MH 50 Data 040507_September 2010 CWIP curves_NextEra 2" xfId="33822" xr:uid="{00000000-0005-0000-0000-000090740000}"/>
    <cellStyle name="_MH 50 Data 040507_September 2010 CWIP curves_NextEra_November 2010 Termosol CWIP Curves NEER Final" xfId="33823" xr:uid="{00000000-0005-0000-0000-000091740000}"/>
    <cellStyle name="_MH 50 Data 040507_September 2010 CWIP curves_NextEra_November 2010 Termosol CWIP Curves NEER Final 2" xfId="33824" xr:uid="{00000000-0005-0000-0000-000092740000}"/>
    <cellStyle name="_MH 50 Data 040507_Solar - TOD Calculation Model - rev 04.16.09" xfId="33825" xr:uid="{00000000-0005-0000-0000-000093740000}"/>
    <cellStyle name="_MH 50 Data 040507_Solar - TOD Calculation Model - rev 04.16.09 2" xfId="33826" xr:uid="{00000000-0005-0000-0000-000094740000}"/>
    <cellStyle name="_MH 50 Data 040507_Solar - TOD Calculation Model - rev 04.16.09 2 2" xfId="33827" xr:uid="{00000000-0005-0000-0000-000095740000}"/>
    <cellStyle name="_MH 50 Data 040507_Solar - TOD Calculation Model - rev 04.16.09 3" xfId="33828" xr:uid="{00000000-0005-0000-0000-000096740000}"/>
    <cellStyle name="_MH 50 Data 040507_Solar - TOD Calculation Model - rev 04.16.09 4" xfId="33829" xr:uid="{00000000-0005-0000-0000-000097740000}"/>
    <cellStyle name="_MH 50 Data 040507_Solar - TOD Calculation Model - rev 04.16.09 4 2" xfId="33830" xr:uid="{00000000-0005-0000-0000-000098740000}"/>
    <cellStyle name="_MH 50 Data 040507_Solar - TOD Calculation Model - rev 04.16.09 4 3" xfId="33831" xr:uid="{00000000-0005-0000-0000-000099740000}"/>
    <cellStyle name="_MH 50 Data 040507_Solar - TOD Calculation Model - rev 04.16.09_Genesis_Bridge_Tab" xfId="33832" xr:uid="{00000000-0005-0000-0000-00009A740000}"/>
    <cellStyle name="_MH 50 Data 040507_Solar - TOD Calculation Model - rev 04.16.09_ToD" xfId="33833" xr:uid="{00000000-0005-0000-0000-00009B740000}"/>
    <cellStyle name="_MH 50 Data 040507_Solar - TOD Calculation Model - rev 04.16.09_ToD 2" xfId="33834" xr:uid="{00000000-0005-0000-0000-00009C740000}"/>
    <cellStyle name="_MH 50 Data 040507_Solar - TOD Calculation Model - rev 04.16.09_ToD 3" xfId="33835" xr:uid="{00000000-0005-0000-0000-00009D740000}"/>
    <cellStyle name="_MH 50 Data 040507_Solar_Model_ab" xfId="33836" xr:uid="{00000000-0005-0000-0000-00009E740000}"/>
    <cellStyle name="_MH 50 Data 040507_Solar_Model_ab 2" xfId="33837" xr:uid="{00000000-0005-0000-0000-00009F740000}"/>
    <cellStyle name="_MH 50 Data 040507_Solar_Model_ab 2 2" xfId="33838" xr:uid="{00000000-0005-0000-0000-0000A0740000}"/>
    <cellStyle name="_MH 50 Data 040507_Solar_Model_ab 3" xfId="33839" xr:uid="{00000000-0005-0000-0000-0000A1740000}"/>
    <cellStyle name="_MH 50 Data 040507_Solar_Model_ab 4" xfId="33840" xr:uid="{00000000-0005-0000-0000-0000A2740000}"/>
    <cellStyle name="_MH 50 Data 040507_Solar_Model_ab 4 2" xfId="33841" xr:uid="{00000000-0005-0000-0000-0000A3740000}"/>
    <cellStyle name="_MH 50 Data 040507_Solar_Model_ab 4 3" xfId="33842" xr:uid="{00000000-0005-0000-0000-0000A4740000}"/>
    <cellStyle name="_MH 50 Data 040507_Solar_Model_ab_Genesis_Bridge_Tab" xfId="33843" xr:uid="{00000000-0005-0000-0000-0000A5740000}"/>
    <cellStyle name="_MH 50 Data 040507_Solar_Model_ab_ToD" xfId="33844" xr:uid="{00000000-0005-0000-0000-0000A6740000}"/>
    <cellStyle name="_MH 50 Data 040507_Solar_Model_ab_ToD 2" xfId="33845" xr:uid="{00000000-0005-0000-0000-0000A7740000}"/>
    <cellStyle name="_MH 50 Data 040507_Solar_Model_ab_ToD 3" xfId="33846" xr:uid="{00000000-0005-0000-0000-0000A8740000}"/>
    <cellStyle name="_MH 50 Data 040507_Summerhaven CWIP curve Oct_2010" xfId="33847" xr:uid="{00000000-0005-0000-0000-0000A9740000}"/>
    <cellStyle name="_MH 50 Data 040507_Summerhaven CWIP curve Oct_2010 2" xfId="33848" xr:uid="{00000000-0005-0000-0000-0000AA740000}"/>
    <cellStyle name="_MH 50 Data 040507_Summerhaven CWIP curve Oct_2010_November 2010 Termosol CWIP Curves NEER Final" xfId="33849" xr:uid="{00000000-0005-0000-0000-0000AB740000}"/>
    <cellStyle name="_MH 50 Data 040507_Summerhaven CWIP curve Oct_2010_November 2010 Termosol CWIP Curves NEER Final 2" xfId="33850" xr:uid="{00000000-0005-0000-0000-0000AC740000}"/>
    <cellStyle name="_MH 50 Data 040507_Tax" xfId="33851" xr:uid="{00000000-0005-0000-0000-0000AD740000}"/>
    <cellStyle name="_MH 50 Data 040507_ToD" xfId="33852" xr:uid="{00000000-0005-0000-0000-0000AE740000}"/>
    <cellStyle name="_MH 50 Data 040507_ToD 2" xfId="33853" xr:uid="{00000000-0005-0000-0000-0000AF740000}"/>
    <cellStyle name="_MH 50 Data 040507_ToD 3" xfId="33854" xr:uid="{00000000-0005-0000-0000-0000B0740000}"/>
    <cellStyle name="_MH 50 Data 040507_WACC_Calc_Sheet" xfId="33855" xr:uid="{00000000-0005-0000-0000-0000B1740000}"/>
    <cellStyle name="_MH 50 Data 040507_WACC_Calc_Sheet 2" xfId="33856" xr:uid="{00000000-0005-0000-0000-0000B2740000}"/>
    <cellStyle name="_MH 50 Data 040507_WACC_Calc_Sheet 2 2" xfId="33857" xr:uid="{00000000-0005-0000-0000-0000B3740000}"/>
    <cellStyle name="_MH 50 Data 040507_WACC_Calc_Sheet 3" xfId="33858" xr:uid="{00000000-0005-0000-0000-0000B4740000}"/>
    <cellStyle name="_MH 50 Data 040507_WACC_Calc_Sheet 4" xfId="33859" xr:uid="{00000000-0005-0000-0000-0000B5740000}"/>
    <cellStyle name="_MH 50 Data 040507_WACC_Calc_Sheet 4 2" xfId="33860" xr:uid="{00000000-0005-0000-0000-0000B6740000}"/>
    <cellStyle name="_MH 50 Data 040507_WACC_Calc_Sheet 4 3" xfId="33861" xr:uid="{00000000-0005-0000-0000-0000B7740000}"/>
    <cellStyle name="_MH 50 Data 040507_WACC_Calc_Sheet_Genesis_Bridge_Tab" xfId="33862" xr:uid="{00000000-0005-0000-0000-0000B8740000}"/>
    <cellStyle name="_MH 50 Data 040507_WACC_Calc_Sheet_ToD" xfId="33863" xr:uid="{00000000-0005-0000-0000-0000B9740000}"/>
    <cellStyle name="_MH 50 Data 040507_WACC_Calc_Sheet_ToD 2" xfId="33864" xr:uid="{00000000-0005-0000-0000-0000BA740000}"/>
    <cellStyle name="_MH 50 Data 040507_WACC_Calc_Sheet_ToD 3" xfId="33865" xr:uid="{00000000-0005-0000-0000-0000BB740000}"/>
    <cellStyle name="_MH 50 Data 040507_Word_Outputs_2009_09_12" xfId="33866" xr:uid="{00000000-0005-0000-0000-0000BC740000}"/>
    <cellStyle name="_MH 50 Data 2" xfId="33867" xr:uid="{00000000-0005-0000-0000-0000BD740000}"/>
    <cellStyle name="_MH 50 Data 2 2" xfId="33868" xr:uid="{00000000-0005-0000-0000-0000BE740000}"/>
    <cellStyle name="_MH 50 Data 3" xfId="33869" xr:uid="{00000000-0005-0000-0000-0000BF740000}"/>
    <cellStyle name="_MH 50 Data 3 2" xfId="33870" xr:uid="{00000000-0005-0000-0000-0000C0740000}"/>
    <cellStyle name="_MH 50 Data 4" xfId="33871" xr:uid="{00000000-0005-0000-0000-0000C1740000}"/>
    <cellStyle name="_MH 50 Data 4 2" xfId="33872" xr:uid="{00000000-0005-0000-0000-0000C2740000}"/>
    <cellStyle name="_MH 50 Data 4 3" xfId="33873" xr:uid="{00000000-0005-0000-0000-0000C3740000}"/>
    <cellStyle name="_MH 50 Data 5" xfId="33874" xr:uid="{00000000-0005-0000-0000-0000C4740000}"/>
    <cellStyle name="_MH 50 Data 5 2" xfId="33875" xr:uid="{00000000-0005-0000-0000-0000C5740000}"/>
    <cellStyle name="_MH 50 Data 6" xfId="33876" xr:uid="{00000000-0005-0000-0000-0000C6740000}"/>
    <cellStyle name="_MH 50 Data_AEP_PV_20100112" xfId="33877" xr:uid="{00000000-0005-0000-0000-0000C7740000}"/>
    <cellStyle name="_MH 50 Data_August 2010 CWIP curves_NextEra" xfId="33878" xr:uid="{00000000-0005-0000-0000-0000C8740000}"/>
    <cellStyle name="_MH 50 Data_August 2010 CWIP curves_NextEra 2" xfId="33879" xr:uid="{00000000-0005-0000-0000-0000C9740000}"/>
    <cellStyle name="_MH 50 Data_August 2010 CWIP curves_NextEra_November 2010 Termosol CWIP Curves NEER Final" xfId="33880" xr:uid="{00000000-0005-0000-0000-0000CA740000}"/>
    <cellStyle name="_MH 50 Data_August 2010 CWIP curves_NextEra_November 2010 Termosol CWIP Curves NEER Final 2" xfId="33881" xr:uid="{00000000-0005-0000-0000-0000CB740000}"/>
    <cellStyle name="_MH 50 Data_Budget Support 2012-09 2013-15 Benefit Programs v5 with NEER Barg Update" xfId="33882" xr:uid="{00000000-0005-0000-0000-0000CC740000}"/>
    <cellStyle name="_MH 50 Data_Capital Prov 1Q10" xfId="33883" xr:uid="{00000000-0005-0000-0000-0000CD740000}"/>
    <cellStyle name="_MH 50 Data_Capital Prov 1Q10 2" xfId="33884" xr:uid="{00000000-0005-0000-0000-0000CE740000}"/>
    <cellStyle name="_MH 50 Data_Capital Prov 1Q10_March_LTD_Premium" xfId="33885" xr:uid="{00000000-0005-0000-0000-0000CF740000}"/>
    <cellStyle name="_MH 50 Data_Capital Prov 1Q10_Nov Self Admin LTD Income Premium - CIGNA" xfId="33886" xr:uid="{00000000-0005-0000-0000-0000D0740000}"/>
    <cellStyle name="_MH 50 Data_Capital Prov 1Q10_Summary Unrounded" xfId="33887" xr:uid="{00000000-0005-0000-0000-0000D1740000}"/>
    <cellStyle name="_MH 50 Data_Cherokee 2010 - 2014 Budget Forecast" xfId="33888" xr:uid="{00000000-0005-0000-0000-0000D2740000}"/>
    <cellStyle name="_MH 50 Data_Cimarron O&amp;M_05-24-2012" xfId="33889" xr:uid="{00000000-0005-0000-0000-0000D3740000}"/>
    <cellStyle name="_MH 50 Data_Consolidated Summary Living ProForma_2011_DRAFT" xfId="33890" xr:uid="{00000000-0005-0000-0000-0000D4740000}"/>
    <cellStyle name="_MH 50 Data_Consolidated Summary Living ProForma_2011_Paste Special" xfId="33891" xr:uid="{00000000-0005-0000-0000-0000D5740000}"/>
    <cellStyle name="_MH 50 Data_Copy of South TX GenTie  0.8x Sale12-31-09 COD BASE CASEvBOD" xfId="33892" xr:uid="{00000000-0005-0000-0000-0000D6740000}"/>
    <cellStyle name="_MH 50 Data_Copy of Wilton Expansion_Opcom_XLE_49.5MW_2-23-08_(Stimulus)" xfId="33893" xr:uid="{00000000-0005-0000-0000-0000D7740000}"/>
    <cellStyle name="_MH 50 Data_CWIP Termosol 1" xfId="33894" xr:uid="{00000000-0005-0000-0000-0000D8740000}"/>
    <cellStyle name="_MH 50 Data_CWIP Termosol 1 2" xfId="33895" xr:uid="{00000000-0005-0000-0000-0000D9740000}"/>
    <cellStyle name="_MH 50 Data_CWIP Termosol 2" xfId="33896" xr:uid="{00000000-0005-0000-0000-0000DA740000}"/>
    <cellStyle name="_MH 50 Data_CWIP Termosol 2 2" xfId="33897" xr:uid="{00000000-0005-0000-0000-0000DB740000}"/>
    <cellStyle name="_MH 50 Data_Day County" xfId="33898" xr:uid="{00000000-0005-0000-0000-0000DC740000}"/>
    <cellStyle name="_MH 50 Data_Distribution Date Calc" xfId="33899" xr:uid="{00000000-0005-0000-0000-0000DD740000}"/>
    <cellStyle name="_MH 50 Data_Expenses" xfId="33900" xr:uid="{00000000-0005-0000-0000-0000DE740000}"/>
    <cellStyle name="_MH 50 Data_FAS 106 subsidy 2010" xfId="33901" xr:uid="{00000000-0005-0000-0000-0000DF740000}"/>
    <cellStyle name="_MH 50 Data_FAS 106 subsidy 2010 2" xfId="33902" xr:uid="{00000000-0005-0000-0000-0000E0740000}"/>
    <cellStyle name="_MH 50 Data_FAS 106 subsidy 2010_March_LTD_Premium" xfId="33903" xr:uid="{00000000-0005-0000-0000-0000E1740000}"/>
    <cellStyle name="_MH 50 Data_FAS 106 subsidy 2010_Nov Self Admin LTD Income Premium - CIGNA" xfId="33904" xr:uid="{00000000-0005-0000-0000-0000E2740000}"/>
    <cellStyle name="_MH 50 Data_FAS 106 subsidy 2010_Summary Unrounded" xfId="33905" xr:uid="{00000000-0005-0000-0000-0000E3740000}"/>
    <cellStyle name="_MH 50 Data_FinSum" xfId="33906" xr:uid="{00000000-0005-0000-0000-0000E4740000}"/>
    <cellStyle name="_MH 50 Data_FinSum 2" xfId="33907" xr:uid="{00000000-0005-0000-0000-0000E5740000}"/>
    <cellStyle name="_MH 50 Data_FinSum 2 2" xfId="33908" xr:uid="{00000000-0005-0000-0000-0000E6740000}"/>
    <cellStyle name="_MH 50 Data_FinSum 3" xfId="33909" xr:uid="{00000000-0005-0000-0000-0000E7740000}"/>
    <cellStyle name="_MH 50 Data_FinSum 4" xfId="33910" xr:uid="{00000000-0005-0000-0000-0000E8740000}"/>
    <cellStyle name="_MH 50 Data_FinSum 4 2" xfId="33911" xr:uid="{00000000-0005-0000-0000-0000E9740000}"/>
    <cellStyle name="_MH 50 Data_FinSum 4 3" xfId="33912" xr:uid="{00000000-0005-0000-0000-0000EA740000}"/>
    <cellStyle name="_MH 50 Data_FinSum_Genesis_Bridge_Tab" xfId="33913" xr:uid="{00000000-0005-0000-0000-0000EB740000}"/>
    <cellStyle name="_MH 50 Data_FinSum_ToD" xfId="33914" xr:uid="{00000000-0005-0000-0000-0000EC740000}"/>
    <cellStyle name="_MH 50 Data_FinSum_ToD 2" xfId="33915" xr:uid="{00000000-0005-0000-0000-0000ED740000}"/>
    <cellStyle name="_MH 50 Data_FinSum_ToD 3" xfId="33916" xr:uid="{00000000-0005-0000-0000-0000EE740000}"/>
    <cellStyle name="_MH 50 Data_Genesis PGE 250MW_20081119A" xfId="33917" xr:uid="{00000000-0005-0000-0000-0000EF740000}"/>
    <cellStyle name="_MH 50 Data_Genesis_Bridge_Tab" xfId="33918" xr:uid="{00000000-0005-0000-0000-0000F0740000}"/>
    <cellStyle name="_MH 50 Data_HWBA UM NPV  IRR Analysis finance at cost share may 2011" xfId="33919" xr:uid="{00000000-0005-0000-0000-0000F1740000}"/>
    <cellStyle name="_MH 50 Data_Input" xfId="33920" xr:uid="{00000000-0005-0000-0000-0000F2740000}"/>
    <cellStyle name="_MH 50 Data_Input 2" xfId="33921" xr:uid="{00000000-0005-0000-0000-0000F3740000}"/>
    <cellStyle name="_MH 50 Data_Inputs" xfId="33922" xr:uid="{00000000-0005-0000-0000-0000F4740000}"/>
    <cellStyle name="_MH 50 Data_Inputs 2" xfId="33923" xr:uid="{00000000-0005-0000-0000-0000F5740000}"/>
    <cellStyle name="_MH 50 Data_LPF 2011 Update - Contracted Thermal Assets - rev 09 27 2011" xfId="33924" xr:uid="{00000000-0005-0000-0000-0000F6740000}"/>
    <cellStyle name="_MH 50 Data_LPF 2011 Update - Contracted Thermal Assets - rev 09 27 2011 (2)" xfId="33925" xr:uid="{00000000-0005-0000-0000-0000F7740000}"/>
    <cellStyle name="_MH 50 Data_LPF 2011 Update - Merchant Thermal Assets - rev 09 27 2011 (2)" xfId="33926" xr:uid="{00000000-0005-0000-0000-0000F8740000}"/>
    <cellStyle name="_MH 50 Data_LTD-FAS 112 Summary" xfId="33927" xr:uid="{00000000-0005-0000-0000-0000F9740000}"/>
    <cellStyle name="_MH 50 Data_Majestic II 2013 - 2042 Property Tax Forecast est" xfId="33928" xr:uid="{00000000-0005-0000-0000-0000FA740000}"/>
    <cellStyle name="_MH 50 Data_McCoy 250 MW Yingli 280W T-0 NextEra PVO&amp;M Budget (NEW RAMP)_2010-12-10" xfId="33929" xr:uid="{00000000-0005-0000-0000-0000FB740000}"/>
    <cellStyle name="_MH 50 Data_McCoy 250 MW Yingli 280W T-0 NextEra PVO&amp;M Budget (NEW RAMP)_2010-12-6" xfId="33930" xr:uid="{00000000-0005-0000-0000-0000FC740000}"/>
    <cellStyle name="_MH 50 Data_November 2010 CWIP Curves Genesis Final" xfId="33931" xr:uid="{00000000-0005-0000-0000-0000FD740000}"/>
    <cellStyle name="_MH 50 Data_November 2010 CWIP Curves Genesis Final 2" xfId="33932" xr:uid="{00000000-0005-0000-0000-0000FE740000}"/>
    <cellStyle name="_MH 50 Data_November 2010 CWIP Curves NEER Final" xfId="33933" xr:uid="{00000000-0005-0000-0000-0000FF740000}"/>
    <cellStyle name="_MH 50 Data_November 2010 CWIP Curves NEER Final 2" xfId="33934" xr:uid="{00000000-0005-0000-0000-000000750000}"/>
    <cellStyle name="_MH 50 Data_November 2010 Termosol CWIP Curves NEER Final" xfId="33935" xr:uid="{00000000-0005-0000-0000-000001750000}"/>
    <cellStyle name="_MH 50 Data_November 2010 Termosol CWIP Curves NEER Final 2" xfId="33936" xr:uid="{00000000-0005-0000-0000-000002750000}"/>
    <cellStyle name="_MH 50 Data_Paradise_PV_20100212" xfId="33937" xr:uid="{00000000-0005-0000-0000-000003750000}"/>
    <cellStyle name="_MH 50 Data_Pro Forma - Alamosa 100MW - rev 03.13.09" xfId="33938" xr:uid="{00000000-0005-0000-0000-000004750000}"/>
    <cellStyle name="_MH 50 Data_Pro Forma - Alamosa 100MW - rev 03.13.09 2" xfId="33939" xr:uid="{00000000-0005-0000-0000-000005750000}"/>
    <cellStyle name="_MH 50 Data_Pro Forma - Alamosa 100MW - rev 03.13.09 2 2" xfId="33940" xr:uid="{00000000-0005-0000-0000-000006750000}"/>
    <cellStyle name="_MH 50 Data_Pro Forma - Alamosa 100MW - rev 03.13.09 3" xfId="33941" xr:uid="{00000000-0005-0000-0000-000007750000}"/>
    <cellStyle name="_MH 50 Data_Pro Forma - Alamosa 100MW - rev 03.13.09 4" xfId="33942" xr:uid="{00000000-0005-0000-0000-000008750000}"/>
    <cellStyle name="_MH 50 Data_Pro Forma - Alamosa 100MW - rev 03.13.09 4 2" xfId="33943" xr:uid="{00000000-0005-0000-0000-000009750000}"/>
    <cellStyle name="_MH 50 Data_Pro Forma - Alamosa 100MW - rev 03.13.09 4 3" xfId="33944" xr:uid="{00000000-0005-0000-0000-00000A750000}"/>
    <cellStyle name="_MH 50 Data_Pro Forma - Alamosa 100MW - rev 03.13.09_Genesis_Bridge_Tab" xfId="33945" xr:uid="{00000000-0005-0000-0000-00000B750000}"/>
    <cellStyle name="_MH 50 Data_Pro Forma - Alamosa 100MW - rev 03.13.09_ToD" xfId="33946" xr:uid="{00000000-0005-0000-0000-00000C750000}"/>
    <cellStyle name="_MH 50 Data_Pro Forma - Alamosa 100MW - rev 03.13.09_ToD 2" xfId="33947" xr:uid="{00000000-0005-0000-0000-00000D750000}"/>
    <cellStyle name="_MH 50 Data_Pro Forma - Alamosa 100MW - rev 03.13.09_ToD 3" xfId="33948" xr:uid="{00000000-0005-0000-0000-00000E750000}"/>
    <cellStyle name="_MH 50 Data_Project Finance Wilton Expansion" xfId="33949" xr:uid="{00000000-0005-0000-0000-00000F750000}"/>
    <cellStyle name="_MH 50 Data_Project Monitoring Paradise Solar revised_October 2010" xfId="33950" xr:uid="{00000000-0005-0000-0000-000010750000}"/>
    <cellStyle name="_MH 50 Data_Project Monitoring Paradise Solar revised_October 2010 2" xfId="33951" xr:uid="{00000000-0005-0000-0000-000011750000}"/>
    <cellStyle name="_MH 50 Data_Project Monitoring Paradise Solar revised_October 2010_November 2010 Termosol CWIP Curves NEER Final" xfId="33952" xr:uid="{00000000-0005-0000-0000-000012750000}"/>
    <cellStyle name="_MH 50 Data_Project Monitoring Paradise Solar revised_October 2010_November 2010 Termosol CWIP Curves NEER Final 2" xfId="33953" xr:uid="{00000000-0005-0000-0000-000013750000}"/>
    <cellStyle name="_MH 50 Data_Scen" xfId="33954" xr:uid="{00000000-0005-0000-0000-000014750000}"/>
    <cellStyle name="_MH 50 Data_Scen 2" xfId="33955" xr:uid="{00000000-0005-0000-0000-000015750000}"/>
    <cellStyle name="_MH 50 Data_Scen 2 2" xfId="33956" xr:uid="{00000000-0005-0000-0000-000016750000}"/>
    <cellStyle name="_MH 50 Data_Scen 3" xfId="33957" xr:uid="{00000000-0005-0000-0000-000017750000}"/>
    <cellStyle name="_MH 50 Data_Scen 4" xfId="33958" xr:uid="{00000000-0005-0000-0000-000018750000}"/>
    <cellStyle name="_MH 50 Data_Scen 4 2" xfId="33959" xr:uid="{00000000-0005-0000-0000-000019750000}"/>
    <cellStyle name="_MH 50 Data_Scen 4 3" xfId="33960" xr:uid="{00000000-0005-0000-0000-00001A750000}"/>
    <cellStyle name="_MH 50 Data_Scen_Genesis_Bridge_Tab" xfId="33961" xr:uid="{00000000-0005-0000-0000-00001B750000}"/>
    <cellStyle name="_MH 50 Data_Scen_ToD" xfId="33962" xr:uid="{00000000-0005-0000-0000-00001C750000}"/>
    <cellStyle name="_MH 50 Data_Scen_ToD 2" xfId="33963" xr:uid="{00000000-0005-0000-0000-00001D750000}"/>
    <cellStyle name="_MH 50 Data_Scen_ToD 3" xfId="33964" xr:uid="{00000000-0005-0000-0000-00001E750000}"/>
    <cellStyle name="_MH 50 Data_September 2010 CWIP curves_NextEra" xfId="33965" xr:uid="{00000000-0005-0000-0000-00001F750000}"/>
    <cellStyle name="_MH 50 Data_September 2010 CWIP curves_NextEra 2" xfId="33966" xr:uid="{00000000-0005-0000-0000-000020750000}"/>
    <cellStyle name="_MH 50 Data_September 2010 CWIP curves_NextEra_November 2010 Termosol CWIP Curves NEER Final" xfId="33967" xr:uid="{00000000-0005-0000-0000-000021750000}"/>
    <cellStyle name="_MH 50 Data_September 2010 CWIP curves_NextEra_November 2010 Termosol CWIP Curves NEER Final 2" xfId="33968" xr:uid="{00000000-0005-0000-0000-000022750000}"/>
    <cellStyle name="_MH 50 Data_Solar - TOD Calculation Model - rev 04.16.09" xfId="33969" xr:uid="{00000000-0005-0000-0000-000023750000}"/>
    <cellStyle name="_MH 50 Data_Solar - TOD Calculation Model - rev 04.16.09 2" xfId="33970" xr:uid="{00000000-0005-0000-0000-000024750000}"/>
    <cellStyle name="_MH 50 Data_Solar - TOD Calculation Model - rev 04.16.09 2 2" xfId="33971" xr:uid="{00000000-0005-0000-0000-000025750000}"/>
    <cellStyle name="_MH 50 Data_Solar - TOD Calculation Model - rev 04.16.09 3" xfId="33972" xr:uid="{00000000-0005-0000-0000-000026750000}"/>
    <cellStyle name="_MH 50 Data_Solar - TOD Calculation Model - rev 04.16.09 4" xfId="33973" xr:uid="{00000000-0005-0000-0000-000027750000}"/>
    <cellStyle name="_MH 50 Data_Solar - TOD Calculation Model - rev 04.16.09 4 2" xfId="33974" xr:uid="{00000000-0005-0000-0000-000028750000}"/>
    <cellStyle name="_MH 50 Data_Solar - TOD Calculation Model - rev 04.16.09 4 3" xfId="33975" xr:uid="{00000000-0005-0000-0000-000029750000}"/>
    <cellStyle name="_MH 50 Data_Solar - TOD Calculation Model - rev 04.16.09_Genesis_Bridge_Tab" xfId="33976" xr:uid="{00000000-0005-0000-0000-00002A750000}"/>
    <cellStyle name="_MH 50 Data_Solar - TOD Calculation Model - rev 04.16.09_ToD" xfId="33977" xr:uid="{00000000-0005-0000-0000-00002B750000}"/>
    <cellStyle name="_MH 50 Data_Solar - TOD Calculation Model - rev 04.16.09_ToD 2" xfId="33978" xr:uid="{00000000-0005-0000-0000-00002C750000}"/>
    <cellStyle name="_MH 50 Data_Solar - TOD Calculation Model - rev 04.16.09_ToD 3" xfId="33979" xr:uid="{00000000-0005-0000-0000-00002D750000}"/>
    <cellStyle name="_MH 50 Data_Solar_Model_ab" xfId="33980" xr:uid="{00000000-0005-0000-0000-00002E750000}"/>
    <cellStyle name="_MH 50 Data_Solar_Model_ab 2" xfId="33981" xr:uid="{00000000-0005-0000-0000-00002F750000}"/>
    <cellStyle name="_MH 50 Data_Solar_Model_ab 2 2" xfId="33982" xr:uid="{00000000-0005-0000-0000-000030750000}"/>
    <cellStyle name="_MH 50 Data_Solar_Model_ab 3" xfId="33983" xr:uid="{00000000-0005-0000-0000-000031750000}"/>
    <cellStyle name="_MH 50 Data_Solar_Model_ab 4" xfId="33984" xr:uid="{00000000-0005-0000-0000-000032750000}"/>
    <cellStyle name="_MH 50 Data_Solar_Model_ab 4 2" xfId="33985" xr:uid="{00000000-0005-0000-0000-000033750000}"/>
    <cellStyle name="_MH 50 Data_Solar_Model_ab 4 3" xfId="33986" xr:uid="{00000000-0005-0000-0000-000034750000}"/>
    <cellStyle name="_MH 50 Data_Solar_Model_ab_Genesis_Bridge_Tab" xfId="33987" xr:uid="{00000000-0005-0000-0000-000035750000}"/>
    <cellStyle name="_MH 50 Data_Solar_Model_ab_ToD" xfId="33988" xr:uid="{00000000-0005-0000-0000-000036750000}"/>
    <cellStyle name="_MH 50 Data_Solar_Model_ab_ToD 2" xfId="33989" xr:uid="{00000000-0005-0000-0000-000037750000}"/>
    <cellStyle name="_MH 50 Data_Solar_Model_ab_ToD 3" xfId="33990" xr:uid="{00000000-0005-0000-0000-000038750000}"/>
    <cellStyle name="_MH 50 Data_Summerhaven CWIP curve Oct_2010" xfId="33991" xr:uid="{00000000-0005-0000-0000-000039750000}"/>
    <cellStyle name="_MH 50 Data_Summerhaven CWIP curve Oct_2010 2" xfId="33992" xr:uid="{00000000-0005-0000-0000-00003A750000}"/>
    <cellStyle name="_MH 50 Data_Summerhaven CWIP curve Oct_2010_November 2010 Termosol CWIP Curves NEER Final" xfId="33993" xr:uid="{00000000-0005-0000-0000-00003B750000}"/>
    <cellStyle name="_MH 50 Data_Summerhaven CWIP curve Oct_2010_November 2010 Termosol CWIP Curves NEER Final 2" xfId="33994" xr:uid="{00000000-0005-0000-0000-00003C750000}"/>
    <cellStyle name="_MH 50 Data_Tax" xfId="33995" xr:uid="{00000000-0005-0000-0000-00003D750000}"/>
    <cellStyle name="_MH 50 Data_ToD" xfId="33996" xr:uid="{00000000-0005-0000-0000-00003E750000}"/>
    <cellStyle name="_MH 50 Data_ToD 2" xfId="33997" xr:uid="{00000000-0005-0000-0000-00003F750000}"/>
    <cellStyle name="_MH 50 Data_ToD 3" xfId="33998" xr:uid="{00000000-0005-0000-0000-000040750000}"/>
    <cellStyle name="_MH 50 Data_WACC_Calc_Sheet" xfId="33999" xr:uid="{00000000-0005-0000-0000-000041750000}"/>
    <cellStyle name="_MH 50 Data_WACC_Calc_Sheet 2" xfId="34000" xr:uid="{00000000-0005-0000-0000-000042750000}"/>
    <cellStyle name="_MH 50 Data_WACC_Calc_Sheet 2 2" xfId="34001" xr:uid="{00000000-0005-0000-0000-000043750000}"/>
    <cellStyle name="_MH 50 Data_WACC_Calc_Sheet 3" xfId="34002" xr:uid="{00000000-0005-0000-0000-000044750000}"/>
    <cellStyle name="_MH 50 Data_WACC_Calc_Sheet 4" xfId="34003" xr:uid="{00000000-0005-0000-0000-000045750000}"/>
    <cellStyle name="_MH 50 Data_WACC_Calc_Sheet 4 2" xfId="34004" xr:uid="{00000000-0005-0000-0000-000046750000}"/>
    <cellStyle name="_MH 50 Data_WACC_Calc_Sheet 4 3" xfId="34005" xr:uid="{00000000-0005-0000-0000-000047750000}"/>
    <cellStyle name="_MH 50 Data_WACC_Calc_Sheet_Genesis_Bridge_Tab" xfId="34006" xr:uid="{00000000-0005-0000-0000-000048750000}"/>
    <cellStyle name="_MH 50 Data_WACC_Calc_Sheet_ToD" xfId="34007" xr:uid="{00000000-0005-0000-0000-000049750000}"/>
    <cellStyle name="_MH 50 Data_WACC_Calc_Sheet_ToD 2" xfId="34008" xr:uid="{00000000-0005-0000-0000-00004A750000}"/>
    <cellStyle name="_MH 50 Data_WACC_Calc_Sheet_ToD 3" xfId="34009" xr:uid="{00000000-0005-0000-0000-00004B750000}"/>
    <cellStyle name="_MH 50 Data_Word_Outputs_2009_09_12" xfId="34010" xr:uid="{00000000-0005-0000-0000-00004C750000}"/>
    <cellStyle name="_MH 750" xfId="34011" xr:uid="{00000000-0005-0000-0000-00004D750000}"/>
    <cellStyle name="_MH 750 - Taxable Income Summary - rev 12.08.04" xfId="34012" xr:uid="{00000000-0005-0000-0000-00004E750000}"/>
    <cellStyle name="_MH 750 - Taxable Income Summary - rev 12.08.04 2" xfId="34013" xr:uid="{00000000-0005-0000-0000-00004F750000}"/>
    <cellStyle name="_MH 750 - Taxable Income Summary - rev 12.08.04 2 2" xfId="34014" xr:uid="{00000000-0005-0000-0000-000050750000}"/>
    <cellStyle name="_MH 750 - Taxable Income Summary - rev 12.08.04 3" xfId="34015" xr:uid="{00000000-0005-0000-0000-000051750000}"/>
    <cellStyle name="_MH 750 - Taxable Income Summary - rev 12.08.04 3 2" xfId="34016" xr:uid="{00000000-0005-0000-0000-000052750000}"/>
    <cellStyle name="_MH 750 - Taxable Income Summary - rev 12.08.04 4" xfId="34017" xr:uid="{00000000-0005-0000-0000-000053750000}"/>
    <cellStyle name="_MH 750 - Taxable Income Summary - rev 12.08.04 4 2" xfId="34018" xr:uid="{00000000-0005-0000-0000-000054750000}"/>
    <cellStyle name="_MH 750 - Taxable Income Summary - rev 12.08.04 4 3" xfId="34019" xr:uid="{00000000-0005-0000-0000-000055750000}"/>
    <cellStyle name="_MH 750 - Taxable Income Summary - rev 12.08.04 5" xfId="34020" xr:uid="{00000000-0005-0000-0000-000056750000}"/>
    <cellStyle name="_MH 750 - Taxable Income Summary - rev 12.08.04 5 2" xfId="34021" xr:uid="{00000000-0005-0000-0000-000057750000}"/>
    <cellStyle name="_MH 750 - Taxable Income Summary - rev 12.08.04 6" xfId="34022" xr:uid="{00000000-0005-0000-0000-000058750000}"/>
    <cellStyle name="_MH 750 - Taxable Income Summary - rev 12.08.04_August 2010 CWIP curves_NextEra" xfId="34023" xr:uid="{00000000-0005-0000-0000-000059750000}"/>
    <cellStyle name="_MH 750 - Taxable Income Summary - rev 12.08.04_August 2010 CWIP curves_NextEra 2" xfId="34024" xr:uid="{00000000-0005-0000-0000-00005A750000}"/>
    <cellStyle name="_MH 750 - Taxable Income Summary - rev 12.08.04_August 2010 CWIP curves_NextEra_November 2010 Termosol CWIP Curves NEER Final" xfId="34025" xr:uid="{00000000-0005-0000-0000-00005B750000}"/>
    <cellStyle name="_MH 750 - Taxable Income Summary - rev 12.08.04_August 2010 CWIP curves_NextEra_November 2010 Termosol CWIP Curves NEER Final 2" xfId="34026" xr:uid="{00000000-0005-0000-0000-00005C750000}"/>
    <cellStyle name="_MH 750 - Taxable Income Summary - rev 12.08.04_BASIS ADJ" xfId="34027" xr:uid="{00000000-0005-0000-0000-00005D750000}"/>
    <cellStyle name="_MH 750 - Taxable Income Summary - rev 12.08.04_BM Adjustments" xfId="34028" xr:uid="{00000000-0005-0000-0000-00005E750000}"/>
    <cellStyle name="_MH 750 - Taxable Income Summary - rev 12.08.04_Budget Support 2012-09 2013-15 Benefit Programs v5 with NEER Barg Update" xfId="34029" xr:uid="{00000000-0005-0000-0000-00005F750000}"/>
    <cellStyle name="_MH 750 - Taxable Income Summary - rev 12.08.04_Capacity_Factor_Monthly_Forecast_Through_2024 " xfId="34030" xr:uid="{00000000-0005-0000-0000-000060750000}"/>
    <cellStyle name="_MH 750 - Taxable Income Summary - rev 12.08.04_Capital Prov 1Q10" xfId="34031" xr:uid="{00000000-0005-0000-0000-000061750000}"/>
    <cellStyle name="_MH 750 - Taxable Income Summary - rev 12.08.04_Capital Prov 1Q10 2" xfId="34032" xr:uid="{00000000-0005-0000-0000-000062750000}"/>
    <cellStyle name="_MH 750 - Taxable Income Summary - rev 12.08.04_Capital Prov 1Q10_March_LTD_Premium" xfId="34033" xr:uid="{00000000-0005-0000-0000-000063750000}"/>
    <cellStyle name="_MH 750 - Taxable Income Summary - rev 12.08.04_Capital Prov 1Q10_Nov Self Admin LTD Income Premium - CIGNA" xfId="34034" xr:uid="{00000000-0005-0000-0000-000064750000}"/>
    <cellStyle name="_MH 750 - Taxable Income Summary - rev 12.08.04_Capital Prov 1Q10_Summary Unrounded" xfId="34035" xr:uid="{00000000-0005-0000-0000-000065750000}"/>
    <cellStyle name="_MH 750 - Taxable Income Summary - rev 12.08.04_Consolidated Summary Living ProForma_2011_DRAFT" xfId="34036" xr:uid="{00000000-0005-0000-0000-000066750000}"/>
    <cellStyle name="_MH 750 - Taxable Income Summary - rev 12.08.04_Consolidated Summary Living ProForma_2011_Paste Special" xfId="34037" xr:uid="{00000000-0005-0000-0000-000067750000}"/>
    <cellStyle name="_MH 750 - Taxable Income Summary - rev 12.08.04_Copy of South TX GenTie  0.8x Sale12-31-09 COD BASE CASEvBOD" xfId="34038" xr:uid="{00000000-0005-0000-0000-000068750000}"/>
    <cellStyle name="_MH 750 - Taxable Income Summary - rev 12.08.04_CWIP Termosol 1" xfId="34039" xr:uid="{00000000-0005-0000-0000-000069750000}"/>
    <cellStyle name="_MH 750 - Taxable Income Summary - rev 12.08.04_CWIP Termosol 1 2" xfId="34040" xr:uid="{00000000-0005-0000-0000-00006A750000}"/>
    <cellStyle name="_MH 750 - Taxable Income Summary - rev 12.08.04_CWIP Termosol 2" xfId="34041" xr:uid="{00000000-0005-0000-0000-00006B750000}"/>
    <cellStyle name="_MH 750 - Taxable Income Summary - rev 12.08.04_CWIP Termosol 2 2" xfId="34042" xr:uid="{00000000-0005-0000-0000-00006C750000}"/>
    <cellStyle name="_MH 750 - Taxable Income Summary - rev 12.08.04_FAS 106 subsidy 2010" xfId="34043" xr:uid="{00000000-0005-0000-0000-00006D750000}"/>
    <cellStyle name="_MH 750 - Taxable Income Summary - rev 12.08.04_FAS 106 subsidy 2010 2" xfId="34044" xr:uid="{00000000-0005-0000-0000-00006E750000}"/>
    <cellStyle name="_MH 750 - Taxable Income Summary - rev 12.08.04_FAS 106 subsidy 2010_March_LTD_Premium" xfId="34045" xr:uid="{00000000-0005-0000-0000-00006F750000}"/>
    <cellStyle name="_MH 750 - Taxable Income Summary - rev 12.08.04_FAS 106 subsidy 2010_Nov Self Admin LTD Income Premium - CIGNA" xfId="34046" xr:uid="{00000000-0005-0000-0000-000070750000}"/>
    <cellStyle name="_MH 750 - Taxable Income Summary - rev 12.08.04_FAS 106 subsidy 2010_Summary Unrounded" xfId="34047" xr:uid="{00000000-0005-0000-0000-000071750000}"/>
    <cellStyle name="_MH 750 - Taxable Income Summary - rev 12.08.04_Fees" xfId="34048" xr:uid="{00000000-0005-0000-0000-000072750000}"/>
    <cellStyle name="_MH 750 - Taxable Income Summary - rev 12.08.04_Genesis_Bridge_Tab" xfId="34049" xr:uid="{00000000-0005-0000-0000-000073750000}"/>
    <cellStyle name="_MH 750 - Taxable Income Summary - rev 12.08.04_HWBA UM NPV  IRR Analysis finance at cost share may 2011" xfId="34050" xr:uid="{00000000-0005-0000-0000-000074750000}"/>
    <cellStyle name="_MH 750 - Taxable Income Summary - rev 12.08.04_Inputs" xfId="34051" xr:uid="{00000000-0005-0000-0000-000075750000}"/>
    <cellStyle name="_MH 750 - Taxable Income Summary - rev 12.08.04_Inputs 2" xfId="34052" xr:uid="{00000000-0005-0000-0000-000076750000}"/>
    <cellStyle name="_MH 750 - Taxable Income Summary - rev 12.08.04_Locked in Gross Margin" xfId="34053" xr:uid="{00000000-0005-0000-0000-000077750000}"/>
    <cellStyle name="_MH 750 - Taxable Income Summary - rev 12.08.04_LTD-FAS 112 Summary" xfId="34054" xr:uid="{00000000-0005-0000-0000-000078750000}"/>
    <cellStyle name="_MH 750 - Taxable Income Summary - rev 12.08.04_November 2010 CWIP Curves Genesis Final" xfId="34055" xr:uid="{00000000-0005-0000-0000-000079750000}"/>
    <cellStyle name="_MH 750 - Taxable Income Summary - rev 12.08.04_November 2010 CWIP Curves Genesis Final 2" xfId="34056" xr:uid="{00000000-0005-0000-0000-00007A750000}"/>
    <cellStyle name="_MH 750 - Taxable Income Summary - rev 12.08.04_November 2010 CWIP Curves NEER Final" xfId="34057" xr:uid="{00000000-0005-0000-0000-00007B750000}"/>
    <cellStyle name="_MH 750 - Taxable Income Summary - rev 12.08.04_November 2010 CWIP Curves NEER Final 2" xfId="34058" xr:uid="{00000000-0005-0000-0000-00007C750000}"/>
    <cellStyle name="_MH 750 - Taxable Income Summary - rev 12.08.04_November 2010 Termosol CWIP Curves NEER Final" xfId="34059" xr:uid="{00000000-0005-0000-0000-00007D750000}"/>
    <cellStyle name="_MH 750 - Taxable Income Summary - rev 12.08.04_November 2010 Termosol CWIP Curves NEER Final 2" xfId="34060" xr:uid="{00000000-0005-0000-0000-00007E750000}"/>
    <cellStyle name="_MH 750 - Taxable Income Summary - rev 12.08.04_Project Monitoring Paradise Solar revised_October 2010" xfId="34061" xr:uid="{00000000-0005-0000-0000-00007F750000}"/>
    <cellStyle name="_MH 750 - Taxable Income Summary - rev 12.08.04_Project Monitoring Paradise Solar revised_October 2010 2" xfId="34062" xr:uid="{00000000-0005-0000-0000-000080750000}"/>
    <cellStyle name="_MH 750 - Taxable Income Summary - rev 12.08.04_Project Monitoring Paradise Solar revised_October 2010_November 2010 Termosol CWIP Curves NEER Final" xfId="34063" xr:uid="{00000000-0005-0000-0000-000081750000}"/>
    <cellStyle name="_MH 750 - Taxable Income Summary - rev 12.08.04_Project Monitoring Paradise Solar revised_October 2010_November 2010 Termosol CWIP Curves NEER Final 2" xfId="34064" xr:uid="{00000000-0005-0000-0000-000082750000}"/>
    <cellStyle name="_MH 750 - Taxable Income Summary - rev 12.08.04_September 2010 CWIP curves_NextEra" xfId="34065" xr:uid="{00000000-0005-0000-0000-000083750000}"/>
    <cellStyle name="_MH 750 - Taxable Income Summary - rev 12.08.04_September 2010 CWIP curves_NextEra 2" xfId="34066" xr:uid="{00000000-0005-0000-0000-000084750000}"/>
    <cellStyle name="_MH 750 - Taxable Income Summary - rev 12.08.04_September 2010 CWIP curves_NextEra_November 2010 Termosol CWIP Curves NEER Final" xfId="34067" xr:uid="{00000000-0005-0000-0000-000085750000}"/>
    <cellStyle name="_MH 750 - Taxable Income Summary - rev 12.08.04_September 2010 CWIP curves_NextEra_November 2010 Termosol CWIP Curves NEER Final 2" xfId="34068" xr:uid="{00000000-0005-0000-0000-000086750000}"/>
    <cellStyle name="_MH 750 - Taxable Income Summary - rev 12.08.04_Summerhaven CWIP curve Oct_2010" xfId="34069" xr:uid="{00000000-0005-0000-0000-000087750000}"/>
    <cellStyle name="_MH 750 - Taxable Income Summary - rev 12.08.04_Summerhaven CWIP curve Oct_2010 2" xfId="34070" xr:uid="{00000000-0005-0000-0000-000088750000}"/>
    <cellStyle name="_MH 750 - Taxable Income Summary - rev 12.08.04_Summerhaven CWIP curve Oct_2010_November 2010 Termosol CWIP Curves NEER Final" xfId="34071" xr:uid="{00000000-0005-0000-0000-000089750000}"/>
    <cellStyle name="_MH 750 - Taxable Income Summary - rev 12.08.04_Summerhaven CWIP curve Oct_2010_November 2010 Termosol CWIP Curves NEER Final 2" xfId="34072" xr:uid="{00000000-0005-0000-0000-00008A750000}"/>
    <cellStyle name="_MH 750 - Taxable Income Summary - rev 12.08.04_ToD" xfId="34073" xr:uid="{00000000-0005-0000-0000-00008B750000}"/>
    <cellStyle name="_MH 750 - Taxable Income Summary - rev 12.08.04_ToD 2" xfId="34074" xr:uid="{00000000-0005-0000-0000-00008C750000}"/>
    <cellStyle name="_MH 750 - Taxable Income Summary - rev 12.08.04_ToD 3" xfId="34075" xr:uid="{00000000-0005-0000-0000-00008D750000}"/>
    <cellStyle name="_MH 750 - Taxable Income Summary - rev 12.08.04_tx financing revs" xfId="34076" xr:uid="{00000000-0005-0000-0000-00008E750000}"/>
    <cellStyle name="_MH 750 040709 Report 1" xfId="34077" xr:uid="{00000000-0005-0000-0000-00008F750000}"/>
    <cellStyle name="_MH 750 040709 Report 1 2" xfId="34078" xr:uid="{00000000-0005-0000-0000-000090750000}"/>
    <cellStyle name="_MH 750 040709 Report 1 2 2" xfId="34079" xr:uid="{00000000-0005-0000-0000-000091750000}"/>
    <cellStyle name="_MH 750 040709 Report 1 3" xfId="34080" xr:uid="{00000000-0005-0000-0000-000092750000}"/>
    <cellStyle name="_MH 750 040709 Report 1 3 2" xfId="34081" xr:uid="{00000000-0005-0000-0000-000093750000}"/>
    <cellStyle name="_MH 750 040709 Report 1 4" xfId="34082" xr:uid="{00000000-0005-0000-0000-000094750000}"/>
    <cellStyle name="_MH 750 040709 Report 1 4 2" xfId="34083" xr:uid="{00000000-0005-0000-0000-000095750000}"/>
    <cellStyle name="_MH 750 040709 Report 1 4 3" xfId="34084" xr:uid="{00000000-0005-0000-0000-000096750000}"/>
    <cellStyle name="_MH 750 040709 Report 1 5" xfId="34085" xr:uid="{00000000-0005-0000-0000-000097750000}"/>
    <cellStyle name="_MH 750 040709 Report 1 5 2" xfId="34086" xr:uid="{00000000-0005-0000-0000-000098750000}"/>
    <cellStyle name="_MH 750 040709 Report 1 6" xfId="34087" xr:uid="{00000000-0005-0000-0000-000099750000}"/>
    <cellStyle name="_MH 750 040709 Report 1_AEP_PV_20100112" xfId="34088" xr:uid="{00000000-0005-0000-0000-00009A750000}"/>
    <cellStyle name="_MH 750 040709 Report 1_August 2010 CWIP curves_NextEra" xfId="34089" xr:uid="{00000000-0005-0000-0000-00009B750000}"/>
    <cellStyle name="_MH 750 040709 Report 1_August 2010 CWIP curves_NextEra 2" xfId="34090" xr:uid="{00000000-0005-0000-0000-00009C750000}"/>
    <cellStyle name="_MH 750 040709 Report 1_August 2010 CWIP curves_NextEra_November 2010 Termosol CWIP Curves NEER Final" xfId="34091" xr:uid="{00000000-0005-0000-0000-00009D750000}"/>
    <cellStyle name="_MH 750 040709 Report 1_August 2010 CWIP curves_NextEra_November 2010 Termosol CWIP Curves NEER Final 2" xfId="34092" xr:uid="{00000000-0005-0000-0000-00009E750000}"/>
    <cellStyle name="_MH 750 040709 Report 1_BASIS ADJ" xfId="34093" xr:uid="{00000000-0005-0000-0000-00009F750000}"/>
    <cellStyle name="_MH 750 040709 Report 1_BM Adjustments" xfId="34094" xr:uid="{00000000-0005-0000-0000-0000A0750000}"/>
    <cellStyle name="_MH 750 040709 Report 1_Budget Support 2012-09 2013-15 Benefit Programs v5 with NEER Barg Update" xfId="34095" xr:uid="{00000000-0005-0000-0000-0000A1750000}"/>
    <cellStyle name="_MH 750 040709 Report 1_Capacity_Factor_Monthly_Forecast_Through_2024 " xfId="34096" xr:uid="{00000000-0005-0000-0000-0000A2750000}"/>
    <cellStyle name="_MH 750 040709 Report 1_Capital Prov 1Q10" xfId="34097" xr:uid="{00000000-0005-0000-0000-0000A3750000}"/>
    <cellStyle name="_MH 750 040709 Report 1_Capital Prov 1Q10 2" xfId="34098" xr:uid="{00000000-0005-0000-0000-0000A4750000}"/>
    <cellStyle name="_MH 750 040709 Report 1_Capital Prov 1Q10_March_LTD_Premium" xfId="34099" xr:uid="{00000000-0005-0000-0000-0000A5750000}"/>
    <cellStyle name="_MH 750 040709 Report 1_Capital Prov 1Q10_Nov Self Admin LTD Income Premium - CIGNA" xfId="34100" xr:uid="{00000000-0005-0000-0000-0000A6750000}"/>
    <cellStyle name="_MH 750 040709 Report 1_Capital Prov 1Q10_Summary Unrounded" xfId="34101" xr:uid="{00000000-0005-0000-0000-0000A7750000}"/>
    <cellStyle name="_MH 750 040709 Report 1_Consolidated Summary Living ProForma_2011_DRAFT" xfId="34102" xr:uid="{00000000-0005-0000-0000-0000A8750000}"/>
    <cellStyle name="_MH 750 040709 Report 1_Consolidated Summary Living ProForma_2011_Paste Special" xfId="34103" xr:uid="{00000000-0005-0000-0000-0000A9750000}"/>
    <cellStyle name="_MH 750 040709 Report 1_Copy of South TX GenTie  0.8x Sale12-31-09 COD BASE CASEvBOD" xfId="34104" xr:uid="{00000000-0005-0000-0000-0000AA750000}"/>
    <cellStyle name="_MH 750 040709 Report 1_Copy of Wilton Expansion_Opcom_XLE_49.5MW_2-23-08_(Stimulus)" xfId="34105" xr:uid="{00000000-0005-0000-0000-0000AB750000}"/>
    <cellStyle name="_MH 750 040709 Report 1_CWIP Termosol 1" xfId="34106" xr:uid="{00000000-0005-0000-0000-0000AC750000}"/>
    <cellStyle name="_MH 750 040709 Report 1_CWIP Termosol 1 2" xfId="34107" xr:uid="{00000000-0005-0000-0000-0000AD750000}"/>
    <cellStyle name="_MH 750 040709 Report 1_CWIP Termosol 2" xfId="34108" xr:uid="{00000000-0005-0000-0000-0000AE750000}"/>
    <cellStyle name="_MH 750 040709 Report 1_CWIP Termosol 2 2" xfId="34109" xr:uid="{00000000-0005-0000-0000-0000AF750000}"/>
    <cellStyle name="_MH 750 040709 Report 1_Day County" xfId="34110" xr:uid="{00000000-0005-0000-0000-0000B0750000}"/>
    <cellStyle name="_MH 750 040709 Report 1_Distribution Date Calc" xfId="34111" xr:uid="{00000000-0005-0000-0000-0000B1750000}"/>
    <cellStyle name="_MH 750 040709 Report 1_FAS 106 subsidy 2010" xfId="34112" xr:uid="{00000000-0005-0000-0000-0000B2750000}"/>
    <cellStyle name="_MH 750 040709 Report 1_FAS 106 subsidy 2010 2" xfId="34113" xr:uid="{00000000-0005-0000-0000-0000B3750000}"/>
    <cellStyle name="_MH 750 040709 Report 1_FAS 106 subsidy 2010_March_LTD_Premium" xfId="34114" xr:uid="{00000000-0005-0000-0000-0000B4750000}"/>
    <cellStyle name="_MH 750 040709 Report 1_FAS 106 subsidy 2010_Nov Self Admin LTD Income Premium - CIGNA" xfId="34115" xr:uid="{00000000-0005-0000-0000-0000B5750000}"/>
    <cellStyle name="_MH 750 040709 Report 1_FAS 106 subsidy 2010_Summary Unrounded" xfId="34116" xr:uid="{00000000-0005-0000-0000-0000B6750000}"/>
    <cellStyle name="_MH 750 040709 Report 1_Fees" xfId="34117" xr:uid="{00000000-0005-0000-0000-0000B7750000}"/>
    <cellStyle name="_MH 750 040709 Report 1_FinSum" xfId="34118" xr:uid="{00000000-0005-0000-0000-0000B8750000}"/>
    <cellStyle name="_MH 750 040709 Report 1_FinSum 2" xfId="34119" xr:uid="{00000000-0005-0000-0000-0000B9750000}"/>
    <cellStyle name="_MH 750 040709 Report 1_FinSum 2 2" xfId="34120" xr:uid="{00000000-0005-0000-0000-0000BA750000}"/>
    <cellStyle name="_MH 750 040709 Report 1_FinSum 3" xfId="34121" xr:uid="{00000000-0005-0000-0000-0000BB750000}"/>
    <cellStyle name="_MH 750 040709 Report 1_FinSum 4" xfId="34122" xr:uid="{00000000-0005-0000-0000-0000BC750000}"/>
    <cellStyle name="_MH 750 040709 Report 1_FinSum 4 2" xfId="34123" xr:uid="{00000000-0005-0000-0000-0000BD750000}"/>
    <cellStyle name="_MH 750 040709 Report 1_FinSum 4 3" xfId="34124" xr:uid="{00000000-0005-0000-0000-0000BE750000}"/>
    <cellStyle name="_MH 750 040709 Report 1_FinSum_Genesis_Bridge_Tab" xfId="34125" xr:uid="{00000000-0005-0000-0000-0000BF750000}"/>
    <cellStyle name="_MH 750 040709 Report 1_FinSum_ToD" xfId="34126" xr:uid="{00000000-0005-0000-0000-0000C0750000}"/>
    <cellStyle name="_MH 750 040709 Report 1_FinSum_ToD 2" xfId="34127" xr:uid="{00000000-0005-0000-0000-0000C1750000}"/>
    <cellStyle name="_MH 750 040709 Report 1_FinSum_ToD 3" xfId="34128" xr:uid="{00000000-0005-0000-0000-0000C2750000}"/>
    <cellStyle name="_MH 750 040709 Report 1_Genesis PGE 250MW_20081119A" xfId="34129" xr:uid="{00000000-0005-0000-0000-0000C3750000}"/>
    <cellStyle name="_MH 750 040709 Report 1_Genesis_Bridge_Tab" xfId="34130" xr:uid="{00000000-0005-0000-0000-0000C4750000}"/>
    <cellStyle name="_MH 750 040709 Report 1_HWBA UM NPV  IRR Analysis finance at cost share may 2011" xfId="34131" xr:uid="{00000000-0005-0000-0000-0000C5750000}"/>
    <cellStyle name="_MH 750 040709 Report 1_Inputs" xfId="34132" xr:uid="{00000000-0005-0000-0000-0000C6750000}"/>
    <cellStyle name="_MH 750 040709 Report 1_Inputs 2" xfId="34133" xr:uid="{00000000-0005-0000-0000-0000C7750000}"/>
    <cellStyle name="_MH 750 040709 Report 1_Locked in Gross Margin" xfId="34134" xr:uid="{00000000-0005-0000-0000-0000C8750000}"/>
    <cellStyle name="_MH 750 040709 Report 1_LPF 2011 Update - Contracted Thermal Assets - rev 09 27 2011" xfId="34135" xr:uid="{00000000-0005-0000-0000-0000C9750000}"/>
    <cellStyle name="_MH 750 040709 Report 1_LPF 2011 Update - Contracted Thermal Assets - rev 09 27 2011 (2)" xfId="34136" xr:uid="{00000000-0005-0000-0000-0000CA750000}"/>
    <cellStyle name="_MH 750 040709 Report 1_LPF 2011 Update - Merchant Thermal Assets - rev 09 27 2011 (2)" xfId="34137" xr:uid="{00000000-0005-0000-0000-0000CB750000}"/>
    <cellStyle name="_MH 750 040709 Report 1_LTD-FAS 112 Summary" xfId="34138" xr:uid="{00000000-0005-0000-0000-0000CC750000}"/>
    <cellStyle name="_MH 750 040709 Report 1_November 2010 CWIP Curves Genesis Final" xfId="34139" xr:uid="{00000000-0005-0000-0000-0000CD750000}"/>
    <cellStyle name="_MH 750 040709 Report 1_November 2010 CWIP Curves Genesis Final 2" xfId="34140" xr:uid="{00000000-0005-0000-0000-0000CE750000}"/>
    <cellStyle name="_MH 750 040709 Report 1_November 2010 CWIP Curves NEER Final" xfId="34141" xr:uid="{00000000-0005-0000-0000-0000CF750000}"/>
    <cellStyle name="_MH 750 040709 Report 1_November 2010 CWIP Curves NEER Final 2" xfId="34142" xr:uid="{00000000-0005-0000-0000-0000D0750000}"/>
    <cellStyle name="_MH 750 040709 Report 1_November 2010 Termosol CWIP Curves NEER Final" xfId="34143" xr:uid="{00000000-0005-0000-0000-0000D1750000}"/>
    <cellStyle name="_MH 750 040709 Report 1_November 2010 Termosol CWIP Curves NEER Final 2" xfId="34144" xr:uid="{00000000-0005-0000-0000-0000D2750000}"/>
    <cellStyle name="_MH 750 040709 Report 1_Paradise_PV_20100212" xfId="34145" xr:uid="{00000000-0005-0000-0000-0000D3750000}"/>
    <cellStyle name="_MH 750 040709 Report 1_Pro Forma - Alamosa 100MW - rev 03.13.09" xfId="34146" xr:uid="{00000000-0005-0000-0000-0000D4750000}"/>
    <cellStyle name="_MH 750 040709 Report 1_Pro Forma - Alamosa 100MW - rev 03.13.09 2" xfId="34147" xr:uid="{00000000-0005-0000-0000-0000D5750000}"/>
    <cellStyle name="_MH 750 040709 Report 1_Pro Forma - Alamosa 100MW - rev 03.13.09 2 2" xfId="34148" xr:uid="{00000000-0005-0000-0000-0000D6750000}"/>
    <cellStyle name="_MH 750 040709 Report 1_Pro Forma - Alamosa 100MW - rev 03.13.09 3" xfId="34149" xr:uid="{00000000-0005-0000-0000-0000D7750000}"/>
    <cellStyle name="_MH 750 040709 Report 1_Pro Forma - Alamosa 100MW - rev 03.13.09 4" xfId="34150" xr:uid="{00000000-0005-0000-0000-0000D8750000}"/>
    <cellStyle name="_MH 750 040709 Report 1_Pro Forma - Alamosa 100MW - rev 03.13.09 4 2" xfId="34151" xr:uid="{00000000-0005-0000-0000-0000D9750000}"/>
    <cellStyle name="_MH 750 040709 Report 1_Pro Forma - Alamosa 100MW - rev 03.13.09 4 3" xfId="34152" xr:uid="{00000000-0005-0000-0000-0000DA750000}"/>
    <cellStyle name="_MH 750 040709 Report 1_Pro Forma - Alamosa 100MW - rev 03.13.09_Genesis_Bridge_Tab" xfId="34153" xr:uid="{00000000-0005-0000-0000-0000DB750000}"/>
    <cellStyle name="_MH 750 040709 Report 1_Pro Forma - Alamosa 100MW - rev 03.13.09_ToD" xfId="34154" xr:uid="{00000000-0005-0000-0000-0000DC750000}"/>
    <cellStyle name="_MH 750 040709 Report 1_Pro Forma - Alamosa 100MW - rev 03.13.09_ToD 2" xfId="34155" xr:uid="{00000000-0005-0000-0000-0000DD750000}"/>
    <cellStyle name="_MH 750 040709 Report 1_Pro Forma - Alamosa 100MW - rev 03.13.09_ToD 3" xfId="34156" xr:uid="{00000000-0005-0000-0000-0000DE750000}"/>
    <cellStyle name="_MH 750 040709 Report 1_Project Finance Wilton Expansion" xfId="34157" xr:uid="{00000000-0005-0000-0000-0000DF750000}"/>
    <cellStyle name="_MH 750 040709 Report 1_Project Monitoring Paradise Solar revised_October 2010" xfId="34158" xr:uid="{00000000-0005-0000-0000-0000E0750000}"/>
    <cellStyle name="_MH 750 040709 Report 1_Project Monitoring Paradise Solar revised_October 2010 2" xfId="34159" xr:uid="{00000000-0005-0000-0000-0000E1750000}"/>
    <cellStyle name="_MH 750 040709 Report 1_Project Monitoring Paradise Solar revised_October 2010_November 2010 Termosol CWIP Curves NEER Final" xfId="34160" xr:uid="{00000000-0005-0000-0000-0000E2750000}"/>
    <cellStyle name="_MH 750 040709 Report 1_Project Monitoring Paradise Solar revised_October 2010_November 2010 Termosol CWIP Curves NEER Final 2" xfId="34161" xr:uid="{00000000-0005-0000-0000-0000E3750000}"/>
    <cellStyle name="_MH 750 040709 Report 1_Scen" xfId="34162" xr:uid="{00000000-0005-0000-0000-0000E4750000}"/>
    <cellStyle name="_MH 750 040709 Report 1_Scen 2" xfId="34163" xr:uid="{00000000-0005-0000-0000-0000E5750000}"/>
    <cellStyle name="_MH 750 040709 Report 1_Scen 2 2" xfId="34164" xr:uid="{00000000-0005-0000-0000-0000E6750000}"/>
    <cellStyle name="_MH 750 040709 Report 1_Scen 3" xfId="34165" xr:uid="{00000000-0005-0000-0000-0000E7750000}"/>
    <cellStyle name="_MH 750 040709 Report 1_Scen 4" xfId="34166" xr:uid="{00000000-0005-0000-0000-0000E8750000}"/>
    <cellStyle name="_MH 750 040709 Report 1_Scen 4 2" xfId="34167" xr:uid="{00000000-0005-0000-0000-0000E9750000}"/>
    <cellStyle name="_MH 750 040709 Report 1_Scen 4 3" xfId="34168" xr:uid="{00000000-0005-0000-0000-0000EA750000}"/>
    <cellStyle name="_MH 750 040709 Report 1_Scen_Genesis_Bridge_Tab" xfId="34169" xr:uid="{00000000-0005-0000-0000-0000EB750000}"/>
    <cellStyle name="_MH 750 040709 Report 1_Scen_ToD" xfId="34170" xr:uid="{00000000-0005-0000-0000-0000EC750000}"/>
    <cellStyle name="_MH 750 040709 Report 1_Scen_ToD 2" xfId="34171" xr:uid="{00000000-0005-0000-0000-0000ED750000}"/>
    <cellStyle name="_MH 750 040709 Report 1_Scen_ToD 3" xfId="34172" xr:uid="{00000000-0005-0000-0000-0000EE750000}"/>
    <cellStyle name="_MH 750 040709 Report 1_September 2010 CWIP curves_NextEra" xfId="34173" xr:uid="{00000000-0005-0000-0000-0000EF750000}"/>
    <cellStyle name="_MH 750 040709 Report 1_September 2010 CWIP curves_NextEra 2" xfId="34174" xr:uid="{00000000-0005-0000-0000-0000F0750000}"/>
    <cellStyle name="_MH 750 040709 Report 1_September 2010 CWIP curves_NextEra_November 2010 Termosol CWIP Curves NEER Final" xfId="34175" xr:uid="{00000000-0005-0000-0000-0000F1750000}"/>
    <cellStyle name="_MH 750 040709 Report 1_September 2010 CWIP curves_NextEra_November 2010 Termosol CWIP Curves NEER Final 2" xfId="34176" xr:uid="{00000000-0005-0000-0000-0000F2750000}"/>
    <cellStyle name="_MH 750 040709 Report 1_Solar - TOD Calculation Model - rev 04.16.09" xfId="34177" xr:uid="{00000000-0005-0000-0000-0000F3750000}"/>
    <cellStyle name="_MH 750 040709 Report 1_Solar - TOD Calculation Model - rev 04.16.09 2" xfId="34178" xr:uid="{00000000-0005-0000-0000-0000F4750000}"/>
    <cellStyle name="_MH 750 040709 Report 1_Solar - TOD Calculation Model - rev 04.16.09 2 2" xfId="34179" xr:uid="{00000000-0005-0000-0000-0000F5750000}"/>
    <cellStyle name="_MH 750 040709 Report 1_Solar - TOD Calculation Model - rev 04.16.09 3" xfId="34180" xr:uid="{00000000-0005-0000-0000-0000F6750000}"/>
    <cellStyle name="_MH 750 040709 Report 1_Solar - TOD Calculation Model - rev 04.16.09 4" xfId="34181" xr:uid="{00000000-0005-0000-0000-0000F7750000}"/>
    <cellStyle name="_MH 750 040709 Report 1_Solar - TOD Calculation Model - rev 04.16.09 4 2" xfId="34182" xr:uid="{00000000-0005-0000-0000-0000F8750000}"/>
    <cellStyle name="_MH 750 040709 Report 1_Solar - TOD Calculation Model - rev 04.16.09 4 3" xfId="34183" xr:uid="{00000000-0005-0000-0000-0000F9750000}"/>
    <cellStyle name="_MH 750 040709 Report 1_Solar - TOD Calculation Model - rev 04.16.09_Genesis_Bridge_Tab" xfId="34184" xr:uid="{00000000-0005-0000-0000-0000FA750000}"/>
    <cellStyle name="_MH 750 040709 Report 1_Solar - TOD Calculation Model - rev 04.16.09_ToD" xfId="34185" xr:uid="{00000000-0005-0000-0000-0000FB750000}"/>
    <cellStyle name="_MH 750 040709 Report 1_Solar - TOD Calculation Model - rev 04.16.09_ToD 2" xfId="34186" xr:uid="{00000000-0005-0000-0000-0000FC750000}"/>
    <cellStyle name="_MH 750 040709 Report 1_Solar - TOD Calculation Model - rev 04.16.09_ToD 3" xfId="34187" xr:uid="{00000000-0005-0000-0000-0000FD750000}"/>
    <cellStyle name="_MH 750 040709 Report 1_Solar_Model_ab" xfId="34188" xr:uid="{00000000-0005-0000-0000-0000FE750000}"/>
    <cellStyle name="_MH 750 040709 Report 1_Solar_Model_ab 2" xfId="34189" xr:uid="{00000000-0005-0000-0000-0000FF750000}"/>
    <cellStyle name="_MH 750 040709 Report 1_Solar_Model_ab 2 2" xfId="34190" xr:uid="{00000000-0005-0000-0000-000000760000}"/>
    <cellStyle name="_MH 750 040709 Report 1_Solar_Model_ab 3" xfId="34191" xr:uid="{00000000-0005-0000-0000-000001760000}"/>
    <cellStyle name="_MH 750 040709 Report 1_Solar_Model_ab 4" xfId="34192" xr:uid="{00000000-0005-0000-0000-000002760000}"/>
    <cellStyle name="_MH 750 040709 Report 1_Solar_Model_ab 4 2" xfId="34193" xr:uid="{00000000-0005-0000-0000-000003760000}"/>
    <cellStyle name="_MH 750 040709 Report 1_Solar_Model_ab 4 3" xfId="34194" xr:uid="{00000000-0005-0000-0000-000004760000}"/>
    <cellStyle name="_MH 750 040709 Report 1_Solar_Model_ab_Genesis_Bridge_Tab" xfId="34195" xr:uid="{00000000-0005-0000-0000-000005760000}"/>
    <cellStyle name="_MH 750 040709 Report 1_Solar_Model_ab_ToD" xfId="34196" xr:uid="{00000000-0005-0000-0000-000006760000}"/>
    <cellStyle name="_MH 750 040709 Report 1_Solar_Model_ab_ToD 2" xfId="34197" xr:uid="{00000000-0005-0000-0000-000007760000}"/>
    <cellStyle name="_MH 750 040709 Report 1_Solar_Model_ab_ToD 3" xfId="34198" xr:uid="{00000000-0005-0000-0000-000008760000}"/>
    <cellStyle name="_MH 750 040709 Report 1_Summerhaven CWIP curve Oct_2010" xfId="34199" xr:uid="{00000000-0005-0000-0000-000009760000}"/>
    <cellStyle name="_MH 750 040709 Report 1_Summerhaven CWIP curve Oct_2010 2" xfId="34200" xr:uid="{00000000-0005-0000-0000-00000A760000}"/>
    <cellStyle name="_MH 750 040709 Report 1_Summerhaven CWIP curve Oct_2010_November 2010 Termosol CWIP Curves NEER Final" xfId="34201" xr:uid="{00000000-0005-0000-0000-00000B760000}"/>
    <cellStyle name="_MH 750 040709 Report 1_Summerhaven CWIP curve Oct_2010_November 2010 Termosol CWIP Curves NEER Final 2" xfId="34202" xr:uid="{00000000-0005-0000-0000-00000C760000}"/>
    <cellStyle name="_MH 750 040709 Report 1_Tax" xfId="34203" xr:uid="{00000000-0005-0000-0000-00000D760000}"/>
    <cellStyle name="_MH 750 040709 Report 1_ToD" xfId="34204" xr:uid="{00000000-0005-0000-0000-00000E760000}"/>
    <cellStyle name="_MH 750 040709 Report 1_ToD 2" xfId="34205" xr:uid="{00000000-0005-0000-0000-00000F760000}"/>
    <cellStyle name="_MH 750 040709 Report 1_ToD 3" xfId="34206" xr:uid="{00000000-0005-0000-0000-000010760000}"/>
    <cellStyle name="_MH 750 040709 Report 1_tx financing revs" xfId="34207" xr:uid="{00000000-0005-0000-0000-000011760000}"/>
    <cellStyle name="_MH 750 040709 Report 1_WACC_Calc_Sheet" xfId="34208" xr:uid="{00000000-0005-0000-0000-000012760000}"/>
    <cellStyle name="_MH 750 040709 Report 1_WACC_Calc_Sheet 2" xfId="34209" xr:uid="{00000000-0005-0000-0000-000013760000}"/>
    <cellStyle name="_MH 750 040709 Report 1_WACC_Calc_Sheet 2 2" xfId="34210" xr:uid="{00000000-0005-0000-0000-000014760000}"/>
    <cellStyle name="_MH 750 040709 Report 1_WACC_Calc_Sheet 3" xfId="34211" xr:uid="{00000000-0005-0000-0000-000015760000}"/>
    <cellStyle name="_MH 750 040709 Report 1_WACC_Calc_Sheet 4" xfId="34212" xr:uid="{00000000-0005-0000-0000-000016760000}"/>
    <cellStyle name="_MH 750 040709 Report 1_WACC_Calc_Sheet 4 2" xfId="34213" xr:uid="{00000000-0005-0000-0000-000017760000}"/>
    <cellStyle name="_MH 750 040709 Report 1_WACC_Calc_Sheet 4 3" xfId="34214" xr:uid="{00000000-0005-0000-0000-000018760000}"/>
    <cellStyle name="_MH 750 040709 Report 1_WACC_Calc_Sheet_Genesis_Bridge_Tab" xfId="34215" xr:uid="{00000000-0005-0000-0000-000019760000}"/>
    <cellStyle name="_MH 750 040709 Report 1_WACC_Calc_Sheet_ToD" xfId="34216" xr:uid="{00000000-0005-0000-0000-00001A760000}"/>
    <cellStyle name="_MH 750 040709 Report 1_WACC_Calc_Sheet_ToD 2" xfId="34217" xr:uid="{00000000-0005-0000-0000-00001B760000}"/>
    <cellStyle name="_MH 750 040709 Report 1_WACC_Calc_Sheet_ToD 3" xfId="34218" xr:uid="{00000000-0005-0000-0000-00001C760000}"/>
    <cellStyle name="_MH 750 040709 Report 1_Word_Outputs_2009_09_12" xfId="34219" xr:uid="{00000000-0005-0000-0000-00001D760000}"/>
    <cellStyle name="_MH 750 2" xfId="34220" xr:uid="{00000000-0005-0000-0000-00001E760000}"/>
    <cellStyle name="_MH 750 3" xfId="34221" xr:uid="{00000000-0005-0000-0000-00001F760000}"/>
    <cellStyle name="_MH 750 4" xfId="34222" xr:uid="{00000000-0005-0000-0000-000020760000}"/>
    <cellStyle name="_MH 750 Data" xfId="34223" xr:uid="{00000000-0005-0000-0000-000021760000}"/>
    <cellStyle name="_MH 750 Data 04049" xfId="34224" xr:uid="{00000000-0005-0000-0000-000022760000}"/>
    <cellStyle name="_MH 750 Data 04049 2" xfId="34225" xr:uid="{00000000-0005-0000-0000-000023760000}"/>
    <cellStyle name="_MH 750 Data 04049 2 2" xfId="34226" xr:uid="{00000000-0005-0000-0000-000024760000}"/>
    <cellStyle name="_MH 750 Data 04049 3" xfId="34227" xr:uid="{00000000-0005-0000-0000-000025760000}"/>
    <cellStyle name="_MH 750 Data 04049 3 2" xfId="34228" xr:uid="{00000000-0005-0000-0000-000026760000}"/>
    <cellStyle name="_MH 750 Data 04049 4" xfId="34229" xr:uid="{00000000-0005-0000-0000-000027760000}"/>
    <cellStyle name="_MH 750 Data 04049 4 2" xfId="34230" xr:uid="{00000000-0005-0000-0000-000028760000}"/>
    <cellStyle name="_MH 750 Data 04049 4 3" xfId="34231" xr:uid="{00000000-0005-0000-0000-000029760000}"/>
    <cellStyle name="_MH 750 Data 04049 5" xfId="34232" xr:uid="{00000000-0005-0000-0000-00002A760000}"/>
    <cellStyle name="_MH 750 Data 04049 5 2" xfId="34233" xr:uid="{00000000-0005-0000-0000-00002B760000}"/>
    <cellStyle name="_MH 750 Data 04049 6" xfId="34234" xr:uid="{00000000-0005-0000-0000-00002C760000}"/>
    <cellStyle name="_MH 750 Data 04049_AEP_PV_20100112" xfId="34235" xr:uid="{00000000-0005-0000-0000-00002D760000}"/>
    <cellStyle name="_MH 750 Data 04049_August 2010 CWIP curves_NextEra" xfId="34236" xr:uid="{00000000-0005-0000-0000-00002E760000}"/>
    <cellStyle name="_MH 750 Data 04049_August 2010 CWIP curves_NextEra 2" xfId="34237" xr:uid="{00000000-0005-0000-0000-00002F760000}"/>
    <cellStyle name="_MH 750 Data 04049_August 2010 CWIP curves_NextEra_November 2010 Termosol CWIP Curves NEER Final" xfId="34238" xr:uid="{00000000-0005-0000-0000-000030760000}"/>
    <cellStyle name="_MH 750 Data 04049_August 2010 CWIP curves_NextEra_November 2010 Termosol CWIP Curves NEER Final 2" xfId="34239" xr:uid="{00000000-0005-0000-0000-000031760000}"/>
    <cellStyle name="_MH 750 Data 04049_Budget Support 2012-09 2013-15 Benefit Programs v5 with NEER Barg Update" xfId="34240" xr:uid="{00000000-0005-0000-0000-000032760000}"/>
    <cellStyle name="_MH 750 Data 04049_Capital Prov 1Q10" xfId="34241" xr:uid="{00000000-0005-0000-0000-000033760000}"/>
    <cellStyle name="_MH 750 Data 04049_Capital Prov 1Q10 2" xfId="34242" xr:uid="{00000000-0005-0000-0000-000034760000}"/>
    <cellStyle name="_MH 750 Data 04049_Capital Prov 1Q10_March_LTD_Premium" xfId="34243" xr:uid="{00000000-0005-0000-0000-000035760000}"/>
    <cellStyle name="_MH 750 Data 04049_Capital Prov 1Q10_Nov Self Admin LTD Income Premium - CIGNA" xfId="34244" xr:uid="{00000000-0005-0000-0000-000036760000}"/>
    <cellStyle name="_MH 750 Data 04049_Capital Prov 1Q10_Summary Unrounded" xfId="34245" xr:uid="{00000000-0005-0000-0000-000037760000}"/>
    <cellStyle name="_MH 750 Data 04049_Cherokee 2010 - 2014 Budget Forecast" xfId="34246" xr:uid="{00000000-0005-0000-0000-000038760000}"/>
    <cellStyle name="_MH 750 Data 04049_Cimarron O&amp;M_05-24-2012" xfId="34247" xr:uid="{00000000-0005-0000-0000-000039760000}"/>
    <cellStyle name="_MH 750 Data 04049_Consolidated Summary Living ProForma_2011_DRAFT" xfId="34248" xr:uid="{00000000-0005-0000-0000-00003A760000}"/>
    <cellStyle name="_MH 750 Data 04049_Consolidated Summary Living ProForma_2011_Paste Special" xfId="34249" xr:uid="{00000000-0005-0000-0000-00003B760000}"/>
    <cellStyle name="_MH 750 Data 04049_Copy of South TX GenTie  0.8x Sale12-31-09 COD BASE CASEvBOD" xfId="34250" xr:uid="{00000000-0005-0000-0000-00003C760000}"/>
    <cellStyle name="_MH 750 Data 04049_Copy of Wilton Expansion_Opcom_XLE_49.5MW_2-23-08_(Stimulus)" xfId="34251" xr:uid="{00000000-0005-0000-0000-00003D760000}"/>
    <cellStyle name="_MH 750 Data 04049_CWIP Termosol 1" xfId="34252" xr:uid="{00000000-0005-0000-0000-00003E760000}"/>
    <cellStyle name="_MH 750 Data 04049_CWIP Termosol 1 2" xfId="34253" xr:uid="{00000000-0005-0000-0000-00003F760000}"/>
    <cellStyle name="_MH 750 Data 04049_CWIP Termosol 2" xfId="34254" xr:uid="{00000000-0005-0000-0000-000040760000}"/>
    <cellStyle name="_MH 750 Data 04049_CWIP Termosol 2 2" xfId="34255" xr:uid="{00000000-0005-0000-0000-000041760000}"/>
    <cellStyle name="_MH 750 Data 04049_Day County" xfId="34256" xr:uid="{00000000-0005-0000-0000-000042760000}"/>
    <cellStyle name="_MH 750 Data 04049_Distribution Date Calc" xfId="34257" xr:uid="{00000000-0005-0000-0000-000043760000}"/>
    <cellStyle name="_MH 750 Data 04049_Expenses" xfId="34258" xr:uid="{00000000-0005-0000-0000-000044760000}"/>
    <cellStyle name="_MH 750 Data 04049_FAS 106 subsidy 2010" xfId="34259" xr:uid="{00000000-0005-0000-0000-000045760000}"/>
    <cellStyle name="_MH 750 Data 04049_FAS 106 subsidy 2010 2" xfId="34260" xr:uid="{00000000-0005-0000-0000-000046760000}"/>
    <cellStyle name="_MH 750 Data 04049_FAS 106 subsidy 2010_March_LTD_Premium" xfId="34261" xr:uid="{00000000-0005-0000-0000-000047760000}"/>
    <cellStyle name="_MH 750 Data 04049_FAS 106 subsidy 2010_Nov Self Admin LTD Income Premium - CIGNA" xfId="34262" xr:uid="{00000000-0005-0000-0000-000048760000}"/>
    <cellStyle name="_MH 750 Data 04049_FAS 106 subsidy 2010_Summary Unrounded" xfId="34263" xr:uid="{00000000-0005-0000-0000-000049760000}"/>
    <cellStyle name="_MH 750 Data 04049_FinSum" xfId="34264" xr:uid="{00000000-0005-0000-0000-00004A760000}"/>
    <cellStyle name="_MH 750 Data 04049_FinSum 2" xfId="34265" xr:uid="{00000000-0005-0000-0000-00004B760000}"/>
    <cellStyle name="_MH 750 Data 04049_FinSum 2 2" xfId="34266" xr:uid="{00000000-0005-0000-0000-00004C760000}"/>
    <cellStyle name="_MH 750 Data 04049_FinSum 3" xfId="34267" xr:uid="{00000000-0005-0000-0000-00004D760000}"/>
    <cellStyle name="_MH 750 Data 04049_FinSum 4" xfId="34268" xr:uid="{00000000-0005-0000-0000-00004E760000}"/>
    <cellStyle name="_MH 750 Data 04049_FinSum 4 2" xfId="34269" xr:uid="{00000000-0005-0000-0000-00004F760000}"/>
    <cellStyle name="_MH 750 Data 04049_FinSum 4 3" xfId="34270" xr:uid="{00000000-0005-0000-0000-000050760000}"/>
    <cellStyle name="_MH 750 Data 04049_FinSum_Genesis_Bridge_Tab" xfId="34271" xr:uid="{00000000-0005-0000-0000-000051760000}"/>
    <cellStyle name="_MH 750 Data 04049_FinSum_ToD" xfId="34272" xr:uid="{00000000-0005-0000-0000-000052760000}"/>
    <cellStyle name="_MH 750 Data 04049_FinSum_ToD 2" xfId="34273" xr:uid="{00000000-0005-0000-0000-000053760000}"/>
    <cellStyle name="_MH 750 Data 04049_FinSum_ToD 3" xfId="34274" xr:uid="{00000000-0005-0000-0000-000054760000}"/>
    <cellStyle name="_MH 750 Data 04049_Genesis PGE 250MW_20081119A" xfId="34275" xr:uid="{00000000-0005-0000-0000-000055760000}"/>
    <cellStyle name="_MH 750 Data 04049_Genesis_Bridge_Tab" xfId="34276" xr:uid="{00000000-0005-0000-0000-000056760000}"/>
    <cellStyle name="_MH 750 Data 04049_HWBA UM NPV  IRR Analysis finance at cost share may 2011" xfId="34277" xr:uid="{00000000-0005-0000-0000-000057760000}"/>
    <cellStyle name="_MH 750 Data 04049_Input" xfId="34278" xr:uid="{00000000-0005-0000-0000-000058760000}"/>
    <cellStyle name="_MH 750 Data 04049_Input 2" xfId="34279" xr:uid="{00000000-0005-0000-0000-000059760000}"/>
    <cellStyle name="_MH 750 Data 04049_Inputs" xfId="34280" xr:uid="{00000000-0005-0000-0000-00005A760000}"/>
    <cellStyle name="_MH 750 Data 04049_Inputs 2" xfId="34281" xr:uid="{00000000-0005-0000-0000-00005B760000}"/>
    <cellStyle name="_MH 750 Data 04049_LPF 2011 Update - Contracted Thermal Assets - rev 09 27 2011" xfId="34282" xr:uid="{00000000-0005-0000-0000-00005C760000}"/>
    <cellStyle name="_MH 750 Data 04049_LPF 2011 Update - Contracted Thermal Assets - rev 09 27 2011 (2)" xfId="34283" xr:uid="{00000000-0005-0000-0000-00005D760000}"/>
    <cellStyle name="_MH 750 Data 04049_LPF 2011 Update - Merchant Thermal Assets - rev 09 27 2011 (2)" xfId="34284" xr:uid="{00000000-0005-0000-0000-00005E760000}"/>
    <cellStyle name="_MH 750 Data 04049_LTD-FAS 112 Summary" xfId="34285" xr:uid="{00000000-0005-0000-0000-00005F760000}"/>
    <cellStyle name="_MH 750 Data 04049_Majestic II 2013 - 2042 Property Tax Forecast est" xfId="34286" xr:uid="{00000000-0005-0000-0000-000060760000}"/>
    <cellStyle name="_MH 750 Data 04049_McCoy 250 MW Yingli 280W T-0 NextEra PVO&amp;M Budget (NEW RAMP)_2010-12-10" xfId="34287" xr:uid="{00000000-0005-0000-0000-000061760000}"/>
    <cellStyle name="_MH 750 Data 04049_McCoy 250 MW Yingli 280W T-0 NextEra PVO&amp;M Budget (NEW RAMP)_2010-12-6" xfId="34288" xr:uid="{00000000-0005-0000-0000-000062760000}"/>
    <cellStyle name="_MH 750 Data 04049_November 2010 CWIP Curves Genesis Final" xfId="34289" xr:uid="{00000000-0005-0000-0000-000063760000}"/>
    <cellStyle name="_MH 750 Data 04049_November 2010 CWIP Curves Genesis Final 2" xfId="34290" xr:uid="{00000000-0005-0000-0000-000064760000}"/>
    <cellStyle name="_MH 750 Data 04049_November 2010 CWIP Curves NEER Final" xfId="34291" xr:uid="{00000000-0005-0000-0000-000065760000}"/>
    <cellStyle name="_MH 750 Data 04049_November 2010 CWIP Curves NEER Final 2" xfId="34292" xr:uid="{00000000-0005-0000-0000-000066760000}"/>
    <cellStyle name="_MH 750 Data 04049_November 2010 Termosol CWIP Curves NEER Final" xfId="34293" xr:uid="{00000000-0005-0000-0000-000067760000}"/>
    <cellStyle name="_MH 750 Data 04049_November 2010 Termosol CWIP Curves NEER Final 2" xfId="34294" xr:uid="{00000000-0005-0000-0000-000068760000}"/>
    <cellStyle name="_MH 750 Data 04049_Paradise_PV_20100212" xfId="34295" xr:uid="{00000000-0005-0000-0000-000069760000}"/>
    <cellStyle name="_MH 750 Data 04049_Pro Forma - Alamosa 100MW - rev 03.13.09" xfId="34296" xr:uid="{00000000-0005-0000-0000-00006A760000}"/>
    <cellStyle name="_MH 750 Data 04049_Pro Forma - Alamosa 100MW - rev 03.13.09 2" xfId="34297" xr:uid="{00000000-0005-0000-0000-00006B760000}"/>
    <cellStyle name="_MH 750 Data 04049_Pro Forma - Alamosa 100MW - rev 03.13.09 2 2" xfId="34298" xr:uid="{00000000-0005-0000-0000-00006C760000}"/>
    <cellStyle name="_MH 750 Data 04049_Pro Forma - Alamosa 100MW - rev 03.13.09 3" xfId="34299" xr:uid="{00000000-0005-0000-0000-00006D760000}"/>
    <cellStyle name="_MH 750 Data 04049_Pro Forma - Alamosa 100MW - rev 03.13.09 4" xfId="34300" xr:uid="{00000000-0005-0000-0000-00006E760000}"/>
    <cellStyle name="_MH 750 Data 04049_Pro Forma - Alamosa 100MW - rev 03.13.09 4 2" xfId="34301" xr:uid="{00000000-0005-0000-0000-00006F760000}"/>
    <cellStyle name="_MH 750 Data 04049_Pro Forma - Alamosa 100MW - rev 03.13.09 4 3" xfId="34302" xr:uid="{00000000-0005-0000-0000-000070760000}"/>
    <cellStyle name="_MH 750 Data 04049_Pro Forma - Alamosa 100MW - rev 03.13.09_Genesis_Bridge_Tab" xfId="34303" xr:uid="{00000000-0005-0000-0000-000071760000}"/>
    <cellStyle name="_MH 750 Data 04049_Pro Forma - Alamosa 100MW - rev 03.13.09_ToD" xfId="34304" xr:uid="{00000000-0005-0000-0000-000072760000}"/>
    <cellStyle name="_MH 750 Data 04049_Pro Forma - Alamosa 100MW - rev 03.13.09_ToD 2" xfId="34305" xr:uid="{00000000-0005-0000-0000-000073760000}"/>
    <cellStyle name="_MH 750 Data 04049_Pro Forma - Alamosa 100MW - rev 03.13.09_ToD 3" xfId="34306" xr:uid="{00000000-0005-0000-0000-000074760000}"/>
    <cellStyle name="_MH 750 Data 04049_Project Finance Wilton Expansion" xfId="34307" xr:uid="{00000000-0005-0000-0000-000075760000}"/>
    <cellStyle name="_MH 750 Data 04049_Project Monitoring Paradise Solar revised_October 2010" xfId="34308" xr:uid="{00000000-0005-0000-0000-000076760000}"/>
    <cellStyle name="_MH 750 Data 04049_Project Monitoring Paradise Solar revised_October 2010 2" xfId="34309" xr:uid="{00000000-0005-0000-0000-000077760000}"/>
    <cellStyle name="_MH 750 Data 04049_Project Monitoring Paradise Solar revised_October 2010_November 2010 Termosol CWIP Curves NEER Final" xfId="34310" xr:uid="{00000000-0005-0000-0000-000078760000}"/>
    <cellStyle name="_MH 750 Data 04049_Project Monitoring Paradise Solar revised_October 2010_November 2010 Termosol CWIP Curves NEER Final 2" xfId="34311" xr:uid="{00000000-0005-0000-0000-000079760000}"/>
    <cellStyle name="_MH 750 Data 04049_Scen" xfId="34312" xr:uid="{00000000-0005-0000-0000-00007A760000}"/>
    <cellStyle name="_MH 750 Data 04049_Scen 2" xfId="34313" xr:uid="{00000000-0005-0000-0000-00007B760000}"/>
    <cellStyle name="_MH 750 Data 04049_Scen 2 2" xfId="34314" xr:uid="{00000000-0005-0000-0000-00007C760000}"/>
    <cellStyle name="_MH 750 Data 04049_Scen 3" xfId="34315" xr:uid="{00000000-0005-0000-0000-00007D760000}"/>
    <cellStyle name="_MH 750 Data 04049_Scen 4" xfId="34316" xr:uid="{00000000-0005-0000-0000-00007E760000}"/>
    <cellStyle name="_MH 750 Data 04049_Scen 4 2" xfId="34317" xr:uid="{00000000-0005-0000-0000-00007F760000}"/>
    <cellStyle name="_MH 750 Data 04049_Scen 4 3" xfId="34318" xr:uid="{00000000-0005-0000-0000-000080760000}"/>
    <cellStyle name="_MH 750 Data 04049_Scen_Genesis_Bridge_Tab" xfId="34319" xr:uid="{00000000-0005-0000-0000-000081760000}"/>
    <cellStyle name="_MH 750 Data 04049_Scen_ToD" xfId="34320" xr:uid="{00000000-0005-0000-0000-000082760000}"/>
    <cellStyle name="_MH 750 Data 04049_Scen_ToD 2" xfId="34321" xr:uid="{00000000-0005-0000-0000-000083760000}"/>
    <cellStyle name="_MH 750 Data 04049_Scen_ToD 3" xfId="34322" xr:uid="{00000000-0005-0000-0000-000084760000}"/>
    <cellStyle name="_MH 750 Data 04049_September 2010 CWIP curves_NextEra" xfId="34323" xr:uid="{00000000-0005-0000-0000-000085760000}"/>
    <cellStyle name="_MH 750 Data 04049_September 2010 CWIP curves_NextEra 2" xfId="34324" xr:uid="{00000000-0005-0000-0000-000086760000}"/>
    <cellStyle name="_MH 750 Data 04049_September 2010 CWIP curves_NextEra_November 2010 Termosol CWIP Curves NEER Final" xfId="34325" xr:uid="{00000000-0005-0000-0000-000087760000}"/>
    <cellStyle name="_MH 750 Data 04049_September 2010 CWIP curves_NextEra_November 2010 Termosol CWIP Curves NEER Final 2" xfId="34326" xr:uid="{00000000-0005-0000-0000-000088760000}"/>
    <cellStyle name="_MH 750 Data 04049_Solar - TOD Calculation Model - rev 04.16.09" xfId="34327" xr:uid="{00000000-0005-0000-0000-000089760000}"/>
    <cellStyle name="_MH 750 Data 04049_Solar - TOD Calculation Model - rev 04.16.09 2" xfId="34328" xr:uid="{00000000-0005-0000-0000-00008A760000}"/>
    <cellStyle name="_MH 750 Data 04049_Solar - TOD Calculation Model - rev 04.16.09 2 2" xfId="34329" xr:uid="{00000000-0005-0000-0000-00008B760000}"/>
    <cellStyle name="_MH 750 Data 04049_Solar - TOD Calculation Model - rev 04.16.09 3" xfId="34330" xr:uid="{00000000-0005-0000-0000-00008C760000}"/>
    <cellStyle name="_MH 750 Data 04049_Solar - TOD Calculation Model - rev 04.16.09 4" xfId="34331" xr:uid="{00000000-0005-0000-0000-00008D760000}"/>
    <cellStyle name="_MH 750 Data 04049_Solar - TOD Calculation Model - rev 04.16.09 4 2" xfId="34332" xr:uid="{00000000-0005-0000-0000-00008E760000}"/>
    <cellStyle name="_MH 750 Data 04049_Solar - TOD Calculation Model - rev 04.16.09 4 3" xfId="34333" xr:uid="{00000000-0005-0000-0000-00008F760000}"/>
    <cellStyle name="_MH 750 Data 04049_Solar - TOD Calculation Model - rev 04.16.09_Genesis_Bridge_Tab" xfId="34334" xr:uid="{00000000-0005-0000-0000-000090760000}"/>
    <cellStyle name="_MH 750 Data 04049_Solar - TOD Calculation Model - rev 04.16.09_ToD" xfId="34335" xr:uid="{00000000-0005-0000-0000-000091760000}"/>
    <cellStyle name="_MH 750 Data 04049_Solar - TOD Calculation Model - rev 04.16.09_ToD 2" xfId="34336" xr:uid="{00000000-0005-0000-0000-000092760000}"/>
    <cellStyle name="_MH 750 Data 04049_Solar - TOD Calculation Model - rev 04.16.09_ToD 3" xfId="34337" xr:uid="{00000000-0005-0000-0000-000093760000}"/>
    <cellStyle name="_MH 750 Data 04049_Solar_Model_ab" xfId="34338" xr:uid="{00000000-0005-0000-0000-000094760000}"/>
    <cellStyle name="_MH 750 Data 04049_Solar_Model_ab 2" xfId="34339" xr:uid="{00000000-0005-0000-0000-000095760000}"/>
    <cellStyle name="_MH 750 Data 04049_Solar_Model_ab 2 2" xfId="34340" xr:uid="{00000000-0005-0000-0000-000096760000}"/>
    <cellStyle name="_MH 750 Data 04049_Solar_Model_ab 3" xfId="34341" xr:uid="{00000000-0005-0000-0000-000097760000}"/>
    <cellStyle name="_MH 750 Data 04049_Solar_Model_ab 4" xfId="34342" xr:uid="{00000000-0005-0000-0000-000098760000}"/>
    <cellStyle name="_MH 750 Data 04049_Solar_Model_ab 4 2" xfId="34343" xr:uid="{00000000-0005-0000-0000-000099760000}"/>
    <cellStyle name="_MH 750 Data 04049_Solar_Model_ab 4 3" xfId="34344" xr:uid="{00000000-0005-0000-0000-00009A760000}"/>
    <cellStyle name="_MH 750 Data 04049_Solar_Model_ab_Genesis_Bridge_Tab" xfId="34345" xr:uid="{00000000-0005-0000-0000-00009B760000}"/>
    <cellStyle name="_MH 750 Data 04049_Solar_Model_ab_ToD" xfId="34346" xr:uid="{00000000-0005-0000-0000-00009C760000}"/>
    <cellStyle name="_MH 750 Data 04049_Solar_Model_ab_ToD 2" xfId="34347" xr:uid="{00000000-0005-0000-0000-00009D760000}"/>
    <cellStyle name="_MH 750 Data 04049_Solar_Model_ab_ToD 3" xfId="34348" xr:uid="{00000000-0005-0000-0000-00009E760000}"/>
    <cellStyle name="_MH 750 Data 04049_Summerhaven CWIP curve Oct_2010" xfId="34349" xr:uid="{00000000-0005-0000-0000-00009F760000}"/>
    <cellStyle name="_MH 750 Data 04049_Summerhaven CWIP curve Oct_2010 2" xfId="34350" xr:uid="{00000000-0005-0000-0000-0000A0760000}"/>
    <cellStyle name="_MH 750 Data 04049_Summerhaven CWIP curve Oct_2010_November 2010 Termosol CWIP Curves NEER Final" xfId="34351" xr:uid="{00000000-0005-0000-0000-0000A1760000}"/>
    <cellStyle name="_MH 750 Data 04049_Summerhaven CWIP curve Oct_2010_November 2010 Termosol CWIP Curves NEER Final 2" xfId="34352" xr:uid="{00000000-0005-0000-0000-0000A2760000}"/>
    <cellStyle name="_MH 750 Data 04049_Tax" xfId="34353" xr:uid="{00000000-0005-0000-0000-0000A3760000}"/>
    <cellStyle name="_MH 750 Data 04049_ToD" xfId="34354" xr:uid="{00000000-0005-0000-0000-0000A4760000}"/>
    <cellStyle name="_MH 750 Data 04049_ToD 2" xfId="34355" xr:uid="{00000000-0005-0000-0000-0000A5760000}"/>
    <cellStyle name="_MH 750 Data 04049_ToD 3" xfId="34356" xr:uid="{00000000-0005-0000-0000-0000A6760000}"/>
    <cellStyle name="_MH 750 Data 04049_WACC_Calc_Sheet" xfId="34357" xr:uid="{00000000-0005-0000-0000-0000A7760000}"/>
    <cellStyle name="_MH 750 Data 04049_WACC_Calc_Sheet 2" xfId="34358" xr:uid="{00000000-0005-0000-0000-0000A8760000}"/>
    <cellStyle name="_MH 750 Data 04049_WACC_Calc_Sheet 2 2" xfId="34359" xr:uid="{00000000-0005-0000-0000-0000A9760000}"/>
    <cellStyle name="_MH 750 Data 04049_WACC_Calc_Sheet 3" xfId="34360" xr:uid="{00000000-0005-0000-0000-0000AA760000}"/>
    <cellStyle name="_MH 750 Data 04049_WACC_Calc_Sheet 4" xfId="34361" xr:uid="{00000000-0005-0000-0000-0000AB760000}"/>
    <cellStyle name="_MH 750 Data 04049_WACC_Calc_Sheet 4 2" xfId="34362" xr:uid="{00000000-0005-0000-0000-0000AC760000}"/>
    <cellStyle name="_MH 750 Data 04049_WACC_Calc_Sheet 4 3" xfId="34363" xr:uid="{00000000-0005-0000-0000-0000AD760000}"/>
    <cellStyle name="_MH 750 Data 04049_WACC_Calc_Sheet_Genesis_Bridge_Tab" xfId="34364" xr:uid="{00000000-0005-0000-0000-0000AE760000}"/>
    <cellStyle name="_MH 750 Data 04049_WACC_Calc_Sheet_ToD" xfId="34365" xr:uid="{00000000-0005-0000-0000-0000AF760000}"/>
    <cellStyle name="_MH 750 Data 04049_WACC_Calc_Sheet_ToD 2" xfId="34366" xr:uid="{00000000-0005-0000-0000-0000B0760000}"/>
    <cellStyle name="_MH 750 Data 04049_WACC_Calc_Sheet_ToD 3" xfId="34367" xr:uid="{00000000-0005-0000-0000-0000B1760000}"/>
    <cellStyle name="_MH 750 Data 04049_Word_Outputs_2009_09_12" xfId="34368" xr:uid="{00000000-0005-0000-0000-0000B2760000}"/>
    <cellStyle name="_MH 750 Data 040507" xfId="34369" xr:uid="{00000000-0005-0000-0000-0000B3760000}"/>
    <cellStyle name="_MH 750 Data 040507 2" xfId="34370" xr:uid="{00000000-0005-0000-0000-0000B4760000}"/>
    <cellStyle name="_MH 750 Data 040507 2 2" xfId="34371" xr:uid="{00000000-0005-0000-0000-0000B5760000}"/>
    <cellStyle name="_MH 750 Data 040507 3" xfId="34372" xr:uid="{00000000-0005-0000-0000-0000B6760000}"/>
    <cellStyle name="_MH 750 Data 040507 3 2" xfId="34373" xr:uid="{00000000-0005-0000-0000-0000B7760000}"/>
    <cellStyle name="_MH 750 Data 040507 4" xfId="34374" xr:uid="{00000000-0005-0000-0000-0000B8760000}"/>
    <cellStyle name="_MH 750 Data 040507 4 2" xfId="34375" xr:uid="{00000000-0005-0000-0000-0000B9760000}"/>
    <cellStyle name="_MH 750 Data 040507 4 3" xfId="34376" xr:uid="{00000000-0005-0000-0000-0000BA760000}"/>
    <cellStyle name="_MH 750 Data 040507 5" xfId="34377" xr:uid="{00000000-0005-0000-0000-0000BB760000}"/>
    <cellStyle name="_MH 750 Data 040507 5 2" xfId="34378" xr:uid="{00000000-0005-0000-0000-0000BC760000}"/>
    <cellStyle name="_MH 750 Data 040507 6" xfId="34379" xr:uid="{00000000-0005-0000-0000-0000BD760000}"/>
    <cellStyle name="_MH 750 Data 040507_AEP_PV_20100112" xfId="34380" xr:uid="{00000000-0005-0000-0000-0000BE760000}"/>
    <cellStyle name="_MH 750 Data 040507_August 2010 CWIP curves_NextEra" xfId="34381" xr:uid="{00000000-0005-0000-0000-0000BF760000}"/>
    <cellStyle name="_MH 750 Data 040507_August 2010 CWIP curves_NextEra 2" xfId="34382" xr:uid="{00000000-0005-0000-0000-0000C0760000}"/>
    <cellStyle name="_MH 750 Data 040507_August 2010 CWIP curves_NextEra_November 2010 Termosol CWIP Curves NEER Final" xfId="34383" xr:uid="{00000000-0005-0000-0000-0000C1760000}"/>
    <cellStyle name="_MH 750 Data 040507_August 2010 CWIP curves_NextEra_November 2010 Termosol CWIP Curves NEER Final 2" xfId="34384" xr:uid="{00000000-0005-0000-0000-0000C2760000}"/>
    <cellStyle name="_MH 750 Data 040507_Budget Support 2012-09 2013-15 Benefit Programs v5 with NEER Barg Update" xfId="34385" xr:uid="{00000000-0005-0000-0000-0000C3760000}"/>
    <cellStyle name="_MH 750 Data 040507_Capital Prov 1Q10" xfId="34386" xr:uid="{00000000-0005-0000-0000-0000C4760000}"/>
    <cellStyle name="_MH 750 Data 040507_Capital Prov 1Q10 2" xfId="34387" xr:uid="{00000000-0005-0000-0000-0000C5760000}"/>
    <cellStyle name="_MH 750 Data 040507_Capital Prov 1Q10_March_LTD_Premium" xfId="34388" xr:uid="{00000000-0005-0000-0000-0000C6760000}"/>
    <cellStyle name="_MH 750 Data 040507_Capital Prov 1Q10_Nov Self Admin LTD Income Premium - CIGNA" xfId="34389" xr:uid="{00000000-0005-0000-0000-0000C7760000}"/>
    <cellStyle name="_MH 750 Data 040507_Capital Prov 1Q10_Summary Unrounded" xfId="34390" xr:uid="{00000000-0005-0000-0000-0000C8760000}"/>
    <cellStyle name="_MH 750 Data 040507_Cherokee 2010 - 2014 Budget Forecast" xfId="34391" xr:uid="{00000000-0005-0000-0000-0000C9760000}"/>
    <cellStyle name="_MH 750 Data 040507_Cimarron O&amp;M_05-24-2012" xfId="34392" xr:uid="{00000000-0005-0000-0000-0000CA760000}"/>
    <cellStyle name="_MH 750 Data 040507_Consolidated Summary Living ProForma_2011_DRAFT" xfId="34393" xr:uid="{00000000-0005-0000-0000-0000CB760000}"/>
    <cellStyle name="_MH 750 Data 040507_Consolidated Summary Living ProForma_2011_Paste Special" xfId="34394" xr:uid="{00000000-0005-0000-0000-0000CC760000}"/>
    <cellStyle name="_MH 750 Data 040507_Copy of South TX GenTie  0.8x Sale12-31-09 COD BASE CASEvBOD" xfId="34395" xr:uid="{00000000-0005-0000-0000-0000CD760000}"/>
    <cellStyle name="_MH 750 Data 040507_Copy of Wilton Expansion_Opcom_XLE_49.5MW_2-23-08_(Stimulus)" xfId="34396" xr:uid="{00000000-0005-0000-0000-0000CE760000}"/>
    <cellStyle name="_MH 750 Data 040507_CWIP Termosol 1" xfId="34397" xr:uid="{00000000-0005-0000-0000-0000CF760000}"/>
    <cellStyle name="_MH 750 Data 040507_CWIP Termosol 1 2" xfId="34398" xr:uid="{00000000-0005-0000-0000-0000D0760000}"/>
    <cellStyle name="_MH 750 Data 040507_CWIP Termosol 2" xfId="34399" xr:uid="{00000000-0005-0000-0000-0000D1760000}"/>
    <cellStyle name="_MH 750 Data 040507_CWIP Termosol 2 2" xfId="34400" xr:uid="{00000000-0005-0000-0000-0000D2760000}"/>
    <cellStyle name="_MH 750 Data 040507_Day County" xfId="34401" xr:uid="{00000000-0005-0000-0000-0000D3760000}"/>
    <cellStyle name="_MH 750 Data 040507_Distribution Date Calc" xfId="34402" xr:uid="{00000000-0005-0000-0000-0000D4760000}"/>
    <cellStyle name="_MH 750 Data 040507_Expenses" xfId="34403" xr:uid="{00000000-0005-0000-0000-0000D5760000}"/>
    <cellStyle name="_MH 750 Data 040507_FAS 106 subsidy 2010" xfId="34404" xr:uid="{00000000-0005-0000-0000-0000D6760000}"/>
    <cellStyle name="_MH 750 Data 040507_FAS 106 subsidy 2010 2" xfId="34405" xr:uid="{00000000-0005-0000-0000-0000D7760000}"/>
    <cellStyle name="_MH 750 Data 040507_FAS 106 subsidy 2010_March_LTD_Premium" xfId="34406" xr:uid="{00000000-0005-0000-0000-0000D8760000}"/>
    <cellStyle name="_MH 750 Data 040507_FAS 106 subsidy 2010_Nov Self Admin LTD Income Premium - CIGNA" xfId="34407" xr:uid="{00000000-0005-0000-0000-0000D9760000}"/>
    <cellStyle name="_MH 750 Data 040507_FAS 106 subsidy 2010_Summary Unrounded" xfId="34408" xr:uid="{00000000-0005-0000-0000-0000DA760000}"/>
    <cellStyle name="_MH 750 Data 040507_FinSum" xfId="34409" xr:uid="{00000000-0005-0000-0000-0000DB760000}"/>
    <cellStyle name="_MH 750 Data 040507_FinSum 2" xfId="34410" xr:uid="{00000000-0005-0000-0000-0000DC760000}"/>
    <cellStyle name="_MH 750 Data 040507_FinSum 2 2" xfId="34411" xr:uid="{00000000-0005-0000-0000-0000DD760000}"/>
    <cellStyle name="_MH 750 Data 040507_FinSum 3" xfId="34412" xr:uid="{00000000-0005-0000-0000-0000DE760000}"/>
    <cellStyle name="_MH 750 Data 040507_FinSum 4" xfId="34413" xr:uid="{00000000-0005-0000-0000-0000DF760000}"/>
    <cellStyle name="_MH 750 Data 040507_FinSum 4 2" xfId="34414" xr:uid="{00000000-0005-0000-0000-0000E0760000}"/>
    <cellStyle name="_MH 750 Data 040507_FinSum 4 3" xfId="34415" xr:uid="{00000000-0005-0000-0000-0000E1760000}"/>
    <cellStyle name="_MH 750 Data 040507_FinSum_Genesis_Bridge_Tab" xfId="34416" xr:uid="{00000000-0005-0000-0000-0000E2760000}"/>
    <cellStyle name="_MH 750 Data 040507_FinSum_ToD" xfId="34417" xr:uid="{00000000-0005-0000-0000-0000E3760000}"/>
    <cellStyle name="_MH 750 Data 040507_FinSum_ToD 2" xfId="34418" xr:uid="{00000000-0005-0000-0000-0000E4760000}"/>
    <cellStyle name="_MH 750 Data 040507_FinSum_ToD 3" xfId="34419" xr:uid="{00000000-0005-0000-0000-0000E5760000}"/>
    <cellStyle name="_MH 750 Data 040507_Genesis PGE 250MW_20081119A" xfId="34420" xr:uid="{00000000-0005-0000-0000-0000E6760000}"/>
    <cellStyle name="_MH 750 Data 040507_Genesis_Bridge_Tab" xfId="34421" xr:uid="{00000000-0005-0000-0000-0000E7760000}"/>
    <cellStyle name="_MH 750 Data 040507_HWBA UM NPV  IRR Analysis finance at cost share may 2011" xfId="34422" xr:uid="{00000000-0005-0000-0000-0000E8760000}"/>
    <cellStyle name="_MH 750 Data 040507_Input" xfId="34423" xr:uid="{00000000-0005-0000-0000-0000E9760000}"/>
    <cellStyle name="_MH 750 Data 040507_Input 2" xfId="34424" xr:uid="{00000000-0005-0000-0000-0000EA760000}"/>
    <cellStyle name="_MH 750 Data 040507_Inputs" xfId="34425" xr:uid="{00000000-0005-0000-0000-0000EB760000}"/>
    <cellStyle name="_MH 750 Data 040507_Inputs 2" xfId="34426" xr:uid="{00000000-0005-0000-0000-0000EC760000}"/>
    <cellStyle name="_MH 750 Data 040507_LPF 2011 Update - Contracted Thermal Assets - rev 09 27 2011" xfId="34427" xr:uid="{00000000-0005-0000-0000-0000ED760000}"/>
    <cellStyle name="_MH 750 Data 040507_LPF 2011 Update - Contracted Thermal Assets - rev 09 27 2011 (2)" xfId="34428" xr:uid="{00000000-0005-0000-0000-0000EE760000}"/>
    <cellStyle name="_MH 750 Data 040507_LPF 2011 Update - Merchant Thermal Assets - rev 09 27 2011 (2)" xfId="34429" xr:uid="{00000000-0005-0000-0000-0000EF760000}"/>
    <cellStyle name="_MH 750 Data 040507_LTD-FAS 112 Summary" xfId="34430" xr:uid="{00000000-0005-0000-0000-0000F0760000}"/>
    <cellStyle name="_MH 750 Data 040507_Majestic II 2013 - 2042 Property Tax Forecast est" xfId="34431" xr:uid="{00000000-0005-0000-0000-0000F1760000}"/>
    <cellStyle name="_MH 750 Data 040507_McCoy 250 MW Yingli 280W T-0 NextEra PVO&amp;M Budget (NEW RAMP)_2010-12-10" xfId="34432" xr:uid="{00000000-0005-0000-0000-0000F2760000}"/>
    <cellStyle name="_MH 750 Data 040507_McCoy 250 MW Yingli 280W T-0 NextEra PVO&amp;M Budget (NEW RAMP)_2010-12-6" xfId="34433" xr:uid="{00000000-0005-0000-0000-0000F3760000}"/>
    <cellStyle name="_MH 750 Data 040507_November 2010 CWIP Curves Genesis Final" xfId="34434" xr:uid="{00000000-0005-0000-0000-0000F4760000}"/>
    <cellStyle name="_MH 750 Data 040507_November 2010 CWIP Curves Genesis Final 2" xfId="34435" xr:uid="{00000000-0005-0000-0000-0000F5760000}"/>
    <cellStyle name="_MH 750 Data 040507_November 2010 CWIP Curves NEER Final" xfId="34436" xr:uid="{00000000-0005-0000-0000-0000F6760000}"/>
    <cellStyle name="_MH 750 Data 040507_November 2010 CWIP Curves NEER Final 2" xfId="34437" xr:uid="{00000000-0005-0000-0000-0000F7760000}"/>
    <cellStyle name="_MH 750 Data 040507_November 2010 Termosol CWIP Curves NEER Final" xfId="34438" xr:uid="{00000000-0005-0000-0000-0000F8760000}"/>
    <cellStyle name="_MH 750 Data 040507_November 2010 Termosol CWIP Curves NEER Final 2" xfId="34439" xr:uid="{00000000-0005-0000-0000-0000F9760000}"/>
    <cellStyle name="_MH 750 Data 040507_Paradise_PV_20100212" xfId="34440" xr:uid="{00000000-0005-0000-0000-0000FA760000}"/>
    <cellStyle name="_MH 750 Data 040507_Pro Forma - Alamosa 100MW - rev 03.13.09" xfId="34441" xr:uid="{00000000-0005-0000-0000-0000FB760000}"/>
    <cellStyle name="_MH 750 Data 040507_Pro Forma - Alamosa 100MW - rev 03.13.09 2" xfId="34442" xr:uid="{00000000-0005-0000-0000-0000FC760000}"/>
    <cellStyle name="_MH 750 Data 040507_Pro Forma - Alamosa 100MW - rev 03.13.09 2 2" xfId="34443" xr:uid="{00000000-0005-0000-0000-0000FD760000}"/>
    <cellStyle name="_MH 750 Data 040507_Pro Forma - Alamosa 100MW - rev 03.13.09 3" xfId="34444" xr:uid="{00000000-0005-0000-0000-0000FE760000}"/>
    <cellStyle name="_MH 750 Data 040507_Pro Forma - Alamosa 100MW - rev 03.13.09 4" xfId="34445" xr:uid="{00000000-0005-0000-0000-0000FF760000}"/>
    <cellStyle name="_MH 750 Data 040507_Pro Forma - Alamosa 100MW - rev 03.13.09 4 2" xfId="34446" xr:uid="{00000000-0005-0000-0000-000000770000}"/>
    <cellStyle name="_MH 750 Data 040507_Pro Forma - Alamosa 100MW - rev 03.13.09 4 3" xfId="34447" xr:uid="{00000000-0005-0000-0000-000001770000}"/>
    <cellStyle name="_MH 750 Data 040507_Pro Forma - Alamosa 100MW - rev 03.13.09_Genesis_Bridge_Tab" xfId="34448" xr:uid="{00000000-0005-0000-0000-000002770000}"/>
    <cellStyle name="_MH 750 Data 040507_Pro Forma - Alamosa 100MW - rev 03.13.09_ToD" xfId="34449" xr:uid="{00000000-0005-0000-0000-000003770000}"/>
    <cellStyle name="_MH 750 Data 040507_Pro Forma - Alamosa 100MW - rev 03.13.09_ToD 2" xfId="34450" xr:uid="{00000000-0005-0000-0000-000004770000}"/>
    <cellStyle name="_MH 750 Data 040507_Pro Forma - Alamosa 100MW - rev 03.13.09_ToD 3" xfId="34451" xr:uid="{00000000-0005-0000-0000-000005770000}"/>
    <cellStyle name="_MH 750 Data 040507_Project Finance Wilton Expansion" xfId="34452" xr:uid="{00000000-0005-0000-0000-000006770000}"/>
    <cellStyle name="_MH 750 Data 040507_Project Monitoring Paradise Solar revised_October 2010" xfId="34453" xr:uid="{00000000-0005-0000-0000-000007770000}"/>
    <cellStyle name="_MH 750 Data 040507_Project Monitoring Paradise Solar revised_October 2010 2" xfId="34454" xr:uid="{00000000-0005-0000-0000-000008770000}"/>
    <cellStyle name="_MH 750 Data 040507_Project Monitoring Paradise Solar revised_October 2010_November 2010 Termosol CWIP Curves NEER Final" xfId="34455" xr:uid="{00000000-0005-0000-0000-000009770000}"/>
    <cellStyle name="_MH 750 Data 040507_Project Monitoring Paradise Solar revised_October 2010_November 2010 Termosol CWIP Curves NEER Final 2" xfId="34456" xr:uid="{00000000-0005-0000-0000-00000A770000}"/>
    <cellStyle name="_MH 750 Data 040507_Scen" xfId="34457" xr:uid="{00000000-0005-0000-0000-00000B770000}"/>
    <cellStyle name="_MH 750 Data 040507_Scen 2" xfId="34458" xr:uid="{00000000-0005-0000-0000-00000C770000}"/>
    <cellStyle name="_MH 750 Data 040507_Scen 2 2" xfId="34459" xr:uid="{00000000-0005-0000-0000-00000D770000}"/>
    <cellStyle name="_MH 750 Data 040507_Scen 3" xfId="34460" xr:uid="{00000000-0005-0000-0000-00000E770000}"/>
    <cellStyle name="_MH 750 Data 040507_Scen 4" xfId="34461" xr:uid="{00000000-0005-0000-0000-00000F770000}"/>
    <cellStyle name="_MH 750 Data 040507_Scen 4 2" xfId="34462" xr:uid="{00000000-0005-0000-0000-000010770000}"/>
    <cellStyle name="_MH 750 Data 040507_Scen 4 3" xfId="34463" xr:uid="{00000000-0005-0000-0000-000011770000}"/>
    <cellStyle name="_MH 750 Data 040507_Scen_Genesis_Bridge_Tab" xfId="34464" xr:uid="{00000000-0005-0000-0000-000012770000}"/>
    <cellStyle name="_MH 750 Data 040507_Scen_ToD" xfId="34465" xr:uid="{00000000-0005-0000-0000-000013770000}"/>
    <cellStyle name="_MH 750 Data 040507_Scen_ToD 2" xfId="34466" xr:uid="{00000000-0005-0000-0000-000014770000}"/>
    <cellStyle name="_MH 750 Data 040507_Scen_ToD 3" xfId="34467" xr:uid="{00000000-0005-0000-0000-000015770000}"/>
    <cellStyle name="_MH 750 Data 040507_September 2010 CWIP curves_NextEra" xfId="34468" xr:uid="{00000000-0005-0000-0000-000016770000}"/>
    <cellStyle name="_MH 750 Data 040507_September 2010 CWIP curves_NextEra 2" xfId="34469" xr:uid="{00000000-0005-0000-0000-000017770000}"/>
    <cellStyle name="_MH 750 Data 040507_September 2010 CWIP curves_NextEra_November 2010 Termosol CWIP Curves NEER Final" xfId="34470" xr:uid="{00000000-0005-0000-0000-000018770000}"/>
    <cellStyle name="_MH 750 Data 040507_September 2010 CWIP curves_NextEra_November 2010 Termosol CWIP Curves NEER Final 2" xfId="34471" xr:uid="{00000000-0005-0000-0000-000019770000}"/>
    <cellStyle name="_MH 750 Data 040507_Solar - TOD Calculation Model - rev 04.16.09" xfId="34472" xr:uid="{00000000-0005-0000-0000-00001A770000}"/>
    <cellStyle name="_MH 750 Data 040507_Solar - TOD Calculation Model - rev 04.16.09 2" xfId="34473" xr:uid="{00000000-0005-0000-0000-00001B770000}"/>
    <cellStyle name="_MH 750 Data 040507_Solar - TOD Calculation Model - rev 04.16.09 2 2" xfId="34474" xr:uid="{00000000-0005-0000-0000-00001C770000}"/>
    <cellStyle name="_MH 750 Data 040507_Solar - TOD Calculation Model - rev 04.16.09 3" xfId="34475" xr:uid="{00000000-0005-0000-0000-00001D770000}"/>
    <cellStyle name="_MH 750 Data 040507_Solar - TOD Calculation Model - rev 04.16.09 4" xfId="34476" xr:uid="{00000000-0005-0000-0000-00001E770000}"/>
    <cellStyle name="_MH 750 Data 040507_Solar - TOD Calculation Model - rev 04.16.09 4 2" xfId="34477" xr:uid="{00000000-0005-0000-0000-00001F770000}"/>
    <cellStyle name="_MH 750 Data 040507_Solar - TOD Calculation Model - rev 04.16.09 4 3" xfId="34478" xr:uid="{00000000-0005-0000-0000-000020770000}"/>
    <cellStyle name="_MH 750 Data 040507_Solar - TOD Calculation Model - rev 04.16.09_Genesis_Bridge_Tab" xfId="34479" xr:uid="{00000000-0005-0000-0000-000021770000}"/>
    <cellStyle name="_MH 750 Data 040507_Solar - TOD Calculation Model - rev 04.16.09_ToD" xfId="34480" xr:uid="{00000000-0005-0000-0000-000022770000}"/>
    <cellStyle name="_MH 750 Data 040507_Solar - TOD Calculation Model - rev 04.16.09_ToD 2" xfId="34481" xr:uid="{00000000-0005-0000-0000-000023770000}"/>
    <cellStyle name="_MH 750 Data 040507_Solar - TOD Calculation Model - rev 04.16.09_ToD 3" xfId="34482" xr:uid="{00000000-0005-0000-0000-000024770000}"/>
    <cellStyle name="_MH 750 Data 040507_Solar_Model_ab" xfId="34483" xr:uid="{00000000-0005-0000-0000-000025770000}"/>
    <cellStyle name="_MH 750 Data 040507_Solar_Model_ab 2" xfId="34484" xr:uid="{00000000-0005-0000-0000-000026770000}"/>
    <cellStyle name="_MH 750 Data 040507_Solar_Model_ab 2 2" xfId="34485" xr:uid="{00000000-0005-0000-0000-000027770000}"/>
    <cellStyle name="_MH 750 Data 040507_Solar_Model_ab 3" xfId="34486" xr:uid="{00000000-0005-0000-0000-000028770000}"/>
    <cellStyle name="_MH 750 Data 040507_Solar_Model_ab 4" xfId="34487" xr:uid="{00000000-0005-0000-0000-000029770000}"/>
    <cellStyle name="_MH 750 Data 040507_Solar_Model_ab 4 2" xfId="34488" xr:uid="{00000000-0005-0000-0000-00002A770000}"/>
    <cellStyle name="_MH 750 Data 040507_Solar_Model_ab 4 3" xfId="34489" xr:uid="{00000000-0005-0000-0000-00002B770000}"/>
    <cellStyle name="_MH 750 Data 040507_Solar_Model_ab_Genesis_Bridge_Tab" xfId="34490" xr:uid="{00000000-0005-0000-0000-00002C770000}"/>
    <cellStyle name="_MH 750 Data 040507_Solar_Model_ab_ToD" xfId="34491" xr:uid="{00000000-0005-0000-0000-00002D770000}"/>
    <cellStyle name="_MH 750 Data 040507_Solar_Model_ab_ToD 2" xfId="34492" xr:uid="{00000000-0005-0000-0000-00002E770000}"/>
    <cellStyle name="_MH 750 Data 040507_Solar_Model_ab_ToD 3" xfId="34493" xr:uid="{00000000-0005-0000-0000-00002F770000}"/>
    <cellStyle name="_MH 750 Data 040507_Summerhaven CWIP curve Oct_2010" xfId="34494" xr:uid="{00000000-0005-0000-0000-000030770000}"/>
    <cellStyle name="_MH 750 Data 040507_Summerhaven CWIP curve Oct_2010 2" xfId="34495" xr:uid="{00000000-0005-0000-0000-000031770000}"/>
    <cellStyle name="_MH 750 Data 040507_Summerhaven CWIP curve Oct_2010_November 2010 Termosol CWIP Curves NEER Final" xfId="34496" xr:uid="{00000000-0005-0000-0000-000032770000}"/>
    <cellStyle name="_MH 750 Data 040507_Summerhaven CWIP curve Oct_2010_November 2010 Termosol CWIP Curves NEER Final 2" xfId="34497" xr:uid="{00000000-0005-0000-0000-000033770000}"/>
    <cellStyle name="_MH 750 Data 040507_Tax" xfId="34498" xr:uid="{00000000-0005-0000-0000-000034770000}"/>
    <cellStyle name="_MH 750 Data 040507_ToD" xfId="34499" xr:uid="{00000000-0005-0000-0000-000035770000}"/>
    <cellStyle name="_MH 750 Data 040507_ToD 2" xfId="34500" xr:uid="{00000000-0005-0000-0000-000036770000}"/>
    <cellStyle name="_MH 750 Data 040507_ToD 3" xfId="34501" xr:uid="{00000000-0005-0000-0000-000037770000}"/>
    <cellStyle name="_MH 750 Data 040507_WACC_Calc_Sheet" xfId="34502" xr:uid="{00000000-0005-0000-0000-000038770000}"/>
    <cellStyle name="_MH 750 Data 040507_WACC_Calc_Sheet 2" xfId="34503" xr:uid="{00000000-0005-0000-0000-000039770000}"/>
    <cellStyle name="_MH 750 Data 040507_WACC_Calc_Sheet 2 2" xfId="34504" xr:uid="{00000000-0005-0000-0000-00003A770000}"/>
    <cellStyle name="_MH 750 Data 040507_WACC_Calc_Sheet 3" xfId="34505" xr:uid="{00000000-0005-0000-0000-00003B770000}"/>
    <cellStyle name="_MH 750 Data 040507_WACC_Calc_Sheet 4" xfId="34506" xr:uid="{00000000-0005-0000-0000-00003C770000}"/>
    <cellStyle name="_MH 750 Data 040507_WACC_Calc_Sheet 4 2" xfId="34507" xr:uid="{00000000-0005-0000-0000-00003D770000}"/>
    <cellStyle name="_MH 750 Data 040507_WACC_Calc_Sheet 4 3" xfId="34508" xr:uid="{00000000-0005-0000-0000-00003E770000}"/>
    <cellStyle name="_MH 750 Data 040507_WACC_Calc_Sheet_Genesis_Bridge_Tab" xfId="34509" xr:uid="{00000000-0005-0000-0000-00003F770000}"/>
    <cellStyle name="_MH 750 Data 040507_WACC_Calc_Sheet_ToD" xfId="34510" xr:uid="{00000000-0005-0000-0000-000040770000}"/>
    <cellStyle name="_MH 750 Data 040507_WACC_Calc_Sheet_ToD 2" xfId="34511" xr:uid="{00000000-0005-0000-0000-000041770000}"/>
    <cellStyle name="_MH 750 Data 040507_WACC_Calc_Sheet_ToD 3" xfId="34512" xr:uid="{00000000-0005-0000-0000-000042770000}"/>
    <cellStyle name="_MH 750 Data 040507_Word_Outputs_2009_09_12" xfId="34513" xr:uid="{00000000-0005-0000-0000-000043770000}"/>
    <cellStyle name="_MH 750 Data 2" xfId="34514" xr:uid="{00000000-0005-0000-0000-000044770000}"/>
    <cellStyle name="_MH 750 Data 2 2" xfId="34515" xr:uid="{00000000-0005-0000-0000-000045770000}"/>
    <cellStyle name="_MH 750 Data 3" xfId="34516" xr:uid="{00000000-0005-0000-0000-000046770000}"/>
    <cellStyle name="_MH 750 Data 3 2" xfId="34517" xr:uid="{00000000-0005-0000-0000-000047770000}"/>
    <cellStyle name="_MH 750 Data 4" xfId="34518" xr:uid="{00000000-0005-0000-0000-000048770000}"/>
    <cellStyle name="_MH 750 Data 4 2" xfId="34519" xr:uid="{00000000-0005-0000-0000-000049770000}"/>
    <cellStyle name="_MH 750 Data 4 3" xfId="34520" xr:uid="{00000000-0005-0000-0000-00004A770000}"/>
    <cellStyle name="_MH 750 Data 5" xfId="34521" xr:uid="{00000000-0005-0000-0000-00004B770000}"/>
    <cellStyle name="_MH 750 Data 5 2" xfId="34522" xr:uid="{00000000-0005-0000-0000-00004C770000}"/>
    <cellStyle name="_MH 750 Data 6" xfId="34523" xr:uid="{00000000-0005-0000-0000-00004D770000}"/>
    <cellStyle name="_MH 750 Data_AEP_PV_20100112" xfId="34524" xr:uid="{00000000-0005-0000-0000-00004E770000}"/>
    <cellStyle name="_MH 750 Data_August 2010 CWIP curves_NextEra" xfId="34525" xr:uid="{00000000-0005-0000-0000-00004F770000}"/>
    <cellStyle name="_MH 750 Data_August 2010 CWIP curves_NextEra 2" xfId="34526" xr:uid="{00000000-0005-0000-0000-000050770000}"/>
    <cellStyle name="_MH 750 Data_August 2010 CWIP curves_NextEra_November 2010 Termosol CWIP Curves NEER Final" xfId="34527" xr:uid="{00000000-0005-0000-0000-000051770000}"/>
    <cellStyle name="_MH 750 Data_August 2010 CWIP curves_NextEra_November 2010 Termosol CWIP Curves NEER Final 2" xfId="34528" xr:uid="{00000000-0005-0000-0000-000052770000}"/>
    <cellStyle name="_MH 750 Data_Budget Support 2012-09 2013-15 Benefit Programs v5 with NEER Barg Update" xfId="34529" xr:uid="{00000000-0005-0000-0000-000053770000}"/>
    <cellStyle name="_MH 750 Data_Capital Prov 1Q10" xfId="34530" xr:uid="{00000000-0005-0000-0000-000054770000}"/>
    <cellStyle name="_MH 750 Data_Capital Prov 1Q10 2" xfId="34531" xr:uid="{00000000-0005-0000-0000-000055770000}"/>
    <cellStyle name="_MH 750 Data_Capital Prov 1Q10_March_LTD_Premium" xfId="34532" xr:uid="{00000000-0005-0000-0000-000056770000}"/>
    <cellStyle name="_MH 750 Data_Capital Prov 1Q10_Nov Self Admin LTD Income Premium - CIGNA" xfId="34533" xr:uid="{00000000-0005-0000-0000-000057770000}"/>
    <cellStyle name="_MH 750 Data_Capital Prov 1Q10_Summary Unrounded" xfId="34534" xr:uid="{00000000-0005-0000-0000-000058770000}"/>
    <cellStyle name="_MH 750 Data_Cherokee 2010 - 2014 Budget Forecast" xfId="34535" xr:uid="{00000000-0005-0000-0000-000059770000}"/>
    <cellStyle name="_MH 750 Data_Cimarron O&amp;M_05-24-2012" xfId="34536" xr:uid="{00000000-0005-0000-0000-00005A770000}"/>
    <cellStyle name="_MH 750 Data_Consolidated Summary Living ProForma_2011_DRAFT" xfId="34537" xr:uid="{00000000-0005-0000-0000-00005B770000}"/>
    <cellStyle name="_MH 750 Data_Consolidated Summary Living ProForma_2011_Paste Special" xfId="34538" xr:uid="{00000000-0005-0000-0000-00005C770000}"/>
    <cellStyle name="_MH 750 Data_Copy of South TX GenTie  0.8x Sale12-31-09 COD BASE CASEvBOD" xfId="34539" xr:uid="{00000000-0005-0000-0000-00005D770000}"/>
    <cellStyle name="_MH 750 Data_Copy of Wilton Expansion_Opcom_XLE_49.5MW_2-23-08_(Stimulus)" xfId="34540" xr:uid="{00000000-0005-0000-0000-00005E770000}"/>
    <cellStyle name="_MH 750 Data_CWIP Termosol 1" xfId="34541" xr:uid="{00000000-0005-0000-0000-00005F770000}"/>
    <cellStyle name="_MH 750 Data_CWIP Termosol 1 2" xfId="34542" xr:uid="{00000000-0005-0000-0000-000060770000}"/>
    <cellStyle name="_MH 750 Data_CWIP Termosol 2" xfId="34543" xr:uid="{00000000-0005-0000-0000-000061770000}"/>
    <cellStyle name="_MH 750 Data_CWIP Termosol 2 2" xfId="34544" xr:uid="{00000000-0005-0000-0000-000062770000}"/>
    <cellStyle name="_MH 750 Data_Day County" xfId="34545" xr:uid="{00000000-0005-0000-0000-000063770000}"/>
    <cellStyle name="_MH 750 Data_Distribution Date Calc" xfId="34546" xr:uid="{00000000-0005-0000-0000-000064770000}"/>
    <cellStyle name="_MH 750 Data_Expenses" xfId="34547" xr:uid="{00000000-0005-0000-0000-000065770000}"/>
    <cellStyle name="_MH 750 Data_FAS 106 subsidy 2010" xfId="34548" xr:uid="{00000000-0005-0000-0000-000066770000}"/>
    <cellStyle name="_MH 750 Data_FAS 106 subsidy 2010 2" xfId="34549" xr:uid="{00000000-0005-0000-0000-000067770000}"/>
    <cellStyle name="_MH 750 Data_FAS 106 subsidy 2010_March_LTD_Premium" xfId="34550" xr:uid="{00000000-0005-0000-0000-000068770000}"/>
    <cellStyle name="_MH 750 Data_FAS 106 subsidy 2010_Nov Self Admin LTD Income Premium - CIGNA" xfId="34551" xr:uid="{00000000-0005-0000-0000-000069770000}"/>
    <cellStyle name="_MH 750 Data_FAS 106 subsidy 2010_Summary Unrounded" xfId="34552" xr:uid="{00000000-0005-0000-0000-00006A770000}"/>
    <cellStyle name="_MH 750 Data_FinSum" xfId="34553" xr:uid="{00000000-0005-0000-0000-00006B770000}"/>
    <cellStyle name="_MH 750 Data_FinSum 2" xfId="34554" xr:uid="{00000000-0005-0000-0000-00006C770000}"/>
    <cellStyle name="_MH 750 Data_FinSum 2 2" xfId="34555" xr:uid="{00000000-0005-0000-0000-00006D770000}"/>
    <cellStyle name="_MH 750 Data_FinSum 3" xfId="34556" xr:uid="{00000000-0005-0000-0000-00006E770000}"/>
    <cellStyle name="_MH 750 Data_FinSum 4" xfId="34557" xr:uid="{00000000-0005-0000-0000-00006F770000}"/>
    <cellStyle name="_MH 750 Data_FinSum 4 2" xfId="34558" xr:uid="{00000000-0005-0000-0000-000070770000}"/>
    <cellStyle name="_MH 750 Data_FinSum 4 3" xfId="34559" xr:uid="{00000000-0005-0000-0000-000071770000}"/>
    <cellStyle name="_MH 750 Data_FinSum_Genesis_Bridge_Tab" xfId="34560" xr:uid="{00000000-0005-0000-0000-000072770000}"/>
    <cellStyle name="_MH 750 Data_FinSum_ToD" xfId="34561" xr:uid="{00000000-0005-0000-0000-000073770000}"/>
    <cellStyle name="_MH 750 Data_FinSum_ToD 2" xfId="34562" xr:uid="{00000000-0005-0000-0000-000074770000}"/>
    <cellStyle name="_MH 750 Data_FinSum_ToD 3" xfId="34563" xr:uid="{00000000-0005-0000-0000-000075770000}"/>
    <cellStyle name="_MH 750 Data_Genesis PGE 250MW_20081119A" xfId="34564" xr:uid="{00000000-0005-0000-0000-000076770000}"/>
    <cellStyle name="_MH 750 Data_Genesis_Bridge_Tab" xfId="34565" xr:uid="{00000000-0005-0000-0000-000077770000}"/>
    <cellStyle name="_MH 750 Data_HWBA UM NPV  IRR Analysis finance at cost share may 2011" xfId="34566" xr:uid="{00000000-0005-0000-0000-000078770000}"/>
    <cellStyle name="_MH 750 Data_Input" xfId="34567" xr:uid="{00000000-0005-0000-0000-000079770000}"/>
    <cellStyle name="_MH 750 Data_Input 2" xfId="34568" xr:uid="{00000000-0005-0000-0000-00007A770000}"/>
    <cellStyle name="_MH 750 Data_Inputs" xfId="34569" xr:uid="{00000000-0005-0000-0000-00007B770000}"/>
    <cellStyle name="_MH 750 Data_Inputs 2" xfId="34570" xr:uid="{00000000-0005-0000-0000-00007C770000}"/>
    <cellStyle name="_MH 750 Data_LPF 2011 Update - Contracted Thermal Assets - rev 09 27 2011" xfId="34571" xr:uid="{00000000-0005-0000-0000-00007D770000}"/>
    <cellStyle name="_MH 750 Data_LPF 2011 Update - Contracted Thermal Assets - rev 09 27 2011 (2)" xfId="34572" xr:uid="{00000000-0005-0000-0000-00007E770000}"/>
    <cellStyle name="_MH 750 Data_LPF 2011 Update - Merchant Thermal Assets - rev 09 27 2011 (2)" xfId="34573" xr:uid="{00000000-0005-0000-0000-00007F770000}"/>
    <cellStyle name="_MH 750 Data_LTD-FAS 112 Summary" xfId="34574" xr:uid="{00000000-0005-0000-0000-000080770000}"/>
    <cellStyle name="_MH 750 Data_Majestic II 2013 - 2042 Property Tax Forecast est" xfId="34575" xr:uid="{00000000-0005-0000-0000-000081770000}"/>
    <cellStyle name="_MH 750 Data_McCoy 250 MW Yingli 280W T-0 NextEra PVO&amp;M Budget (NEW RAMP)_2010-12-10" xfId="34576" xr:uid="{00000000-0005-0000-0000-000082770000}"/>
    <cellStyle name="_MH 750 Data_McCoy 250 MW Yingli 280W T-0 NextEra PVO&amp;M Budget (NEW RAMP)_2010-12-6" xfId="34577" xr:uid="{00000000-0005-0000-0000-000083770000}"/>
    <cellStyle name="_MH 750 Data_November 2010 CWIP Curves Genesis Final" xfId="34578" xr:uid="{00000000-0005-0000-0000-000084770000}"/>
    <cellStyle name="_MH 750 Data_November 2010 CWIP Curves Genesis Final 2" xfId="34579" xr:uid="{00000000-0005-0000-0000-000085770000}"/>
    <cellStyle name="_MH 750 Data_November 2010 CWIP Curves NEER Final" xfId="34580" xr:uid="{00000000-0005-0000-0000-000086770000}"/>
    <cellStyle name="_MH 750 Data_November 2010 CWIP Curves NEER Final 2" xfId="34581" xr:uid="{00000000-0005-0000-0000-000087770000}"/>
    <cellStyle name="_MH 750 Data_November 2010 Termosol CWIP Curves NEER Final" xfId="34582" xr:uid="{00000000-0005-0000-0000-000088770000}"/>
    <cellStyle name="_MH 750 Data_November 2010 Termosol CWIP Curves NEER Final 2" xfId="34583" xr:uid="{00000000-0005-0000-0000-000089770000}"/>
    <cellStyle name="_MH 750 Data_Paradise_PV_20100212" xfId="34584" xr:uid="{00000000-0005-0000-0000-00008A770000}"/>
    <cellStyle name="_MH 750 Data_Pro Forma - Alamosa 100MW - rev 03.13.09" xfId="34585" xr:uid="{00000000-0005-0000-0000-00008B770000}"/>
    <cellStyle name="_MH 750 Data_Pro Forma - Alamosa 100MW - rev 03.13.09 2" xfId="34586" xr:uid="{00000000-0005-0000-0000-00008C770000}"/>
    <cellStyle name="_MH 750 Data_Pro Forma - Alamosa 100MW - rev 03.13.09 2 2" xfId="34587" xr:uid="{00000000-0005-0000-0000-00008D770000}"/>
    <cellStyle name="_MH 750 Data_Pro Forma - Alamosa 100MW - rev 03.13.09 3" xfId="34588" xr:uid="{00000000-0005-0000-0000-00008E770000}"/>
    <cellStyle name="_MH 750 Data_Pro Forma - Alamosa 100MW - rev 03.13.09 4" xfId="34589" xr:uid="{00000000-0005-0000-0000-00008F770000}"/>
    <cellStyle name="_MH 750 Data_Pro Forma - Alamosa 100MW - rev 03.13.09 4 2" xfId="34590" xr:uid="{00000000-0005-0000-0000-000090770000}"/>
    <cellStyle name="_MH 750 Data_Pro Forma - Alamosa 100MW - rev 03.13.09 4 3" xfId="34591" xr:uid="{00000000-0005-0000-0000-000091770000}"/>
    <cellStyle name="_MH 750 Data_Pro Forma - Alamosa 100MW - rev 03.13.09_Genesis_Bridge_Tab" xfId="34592" xr:uid="{00000000-0005-0000-0000-000092770000}"/>
    <cellStyle name="_MH 750 Data_Pro Forma - Alamosa 100MW - rev 03.13.09_ToD" xfId="34593" xr:uid="{00000000-0005-0000-0000-000093770000}"/>
    <cellStyle name="_MH 750 Data_Pro Forma - Alamosa 100MW - rev 03.13.09_ToD 2" xfId="34594" xr:uid="{00000000-0005-0000-0000-000094770000}"/>
    <cellStyle name="_MH 750 Data_Pro Forma - Alamosa 100MW - rev 03.13.09_ToD 3" xfId="34595" xr:uid="{00000000-0005-0000-0000-000095770000}"/>
    <cellStyle name="_MH 750 Data_Project Finance Wilton Expansion" xfId="34596" xr:uid="{00000000-0005-0000-0000-000096770000}"/>
    <cellStyle name="_MH 750 Data_Project Monitoring Paradise Solar revised_October 2010" xfId="34597" xr:uid="{00000000-0005-0000-0000-000097770000}"/>
    <cellStyle name="_MH 750 Data_Project Monitoring Paradise Solar revised_October 2010 2" xfId="34598" xr:uid="{00000000-0005-0000-0000-000098770000}"/>
    <cellStyle name="_MH 750 Data_Project Monitoring Paradise Solar revised_October 2010_November 2010 Termosol CWIP Curves NEER Final" xfId="34599" xr:uid="{00000000-0005-0000-0000-000099770000}"/>
    <cellStyle name="_MH 750 Data_Project Monitoring Paradise Solar revised_October 2010_November 2010 Termosol CWIP Curves NEER Final 2" xfId="34600" xr:uid="{00000000-0005-0000-0000-00009A770000}"/>
    <cellStyle name="_MH 750 Data_Scen" xfId="34601" xr:uid="{00000000-0005-0000-0000-00009B770000}"/>
    <cellStyle name="_MH 750 Data_Scen 2" xfId="34602" xr:uid="{00000000-0005-0000-0000-00009C770000}"/>
    <cellStyle name="_MH 750 Data_Scen 2 2" xfId="34603" xr:uid="{00000000-0005-0000-0000-00009D770000}"/>
    <cellStyle name="_MH 750 Data_Scen 3" xfId="34604" xr:uid="{00000000-0005-0000-0000-00009E770000}"/>
    <cellStyle name="_MH 750 Data_Scen 4" xfId="34605" xr:uid="{00000000-0005-0000-0000-00009F770000}"/>
    <cellStyle name="_MH 750 Data_Scen 4 2" xfId="34606" xr:uid="{00000000-0005-0000-0000-0000A0770000}"/>
    <cellStyle name="_MH 750 Data_Scen 4 3" xfId="34607" xr:uid="{00000000-0005-0000-0000-0000A1770000}"/>
    <cellStyle name="_MH 750 Data_Scen_Genesis_Bridge_Tab" xfId="34608" xr:uid="{00000000-0005-0000-0000-0000A2770000}"/>
    <cellStyle name="_MH 750 Data_Scen_ToD" xfId="34609" xr:uid="{00000000-0005-0000-0000-0000A3770000}"/>
    <cellStyle name="_MH 750 Data_Scen_ToD 2" xfId="34610" xr:uid="{00000000-0005-0000-0000-0000A4770000}"/>
    <cellStyle name="_MH 750 Data_Scen_ToD 3" xfId="34611" xr:uid="{00000000-0005-0000-0000-0000A5770000}"/>
    <cellStyle name="_MH 750 Data_September 2010 CWIP curves_NextEra" xfId="34612" xr:uid="{00000000-0005-0000-0000-0000A6770000}"/>
    <cellStyle name="_MH 750 Data_September 2010 CWIP curves_NextEra 2" xfId="34613" xr:uid="{00000000-0005-0000-0000-0000A7770000}"/>
    <cellStyle name="_MH 750 Data_September 2010 CWIP curves_NextEra_November 2010 Termosol CWIP Curves NEER Final" xfId="34614" xr:uid="{00000000-0005-0000-0000-0000A8770000}"/>
    <cellStyle name="_MH 750 Data_September 2010 CWIP curves_NextEra_November 2010 Termosol CWIP Curves NEER Final 2" xfId="34615" xr:uid="{00000000-0005-0000-0000-0000A9770000}"/>
    <cellStyle name="_MH 750 Data_Solar - TOD Calculation Model - rev 04.16.09" xfId="34616" xr:uid="{00000000-0005-0000-0000-0000AA770000}"/>
    <cellStyle name="_MH 750 Data_Solar - TOD Calculation Model - rev 04.16.09 2" xfId="34617" xr:uid="{00000000-0005-0000-0000-0000AB770000}"/>
    <cellStyle name="_MH 750 Data_Solar - TOD Calculation Model - rev 04.16.09 2 2" xfId="34618" xr:uid="{00000000-0005-0000-0000-0000AC770000}"/>
    <cellStyle name="_MH 750 Data_Solar - TOD Calculation Model - rev 04.16.09 3" xfId="34619" xr:uid="{00000000-0005-0000-0000-0000AD770000}"/>
    <cellStyle name="_MH 750 Data_Solar - TOD Calculation Model - rev 04.16.09 4" xfId="34620" xr:uid="{00000000-0005-0000-0000-0000AE770000}"/>
    <cellStyle name="_MH 750 Data_Solar - TOD Calculation Model - rev 04.16.09 4 2" xfId="34621" xr:uid="{00000000-0005-0000-0000-0000AF770000}"/>
    <cellStyle name="_MH 750 Data_Solar - TOD Calculation Model - rev 04.16.09 4 3" xfId="34622" xr:uid="{00000000-0005-0000-0000-0000B0770000}"/>
    <cellStyle name="_MH 750 Data_Solar - TOD Calculation Model - rev 04.16.09_Genesis_Bridge_Tab" xfId="34623" xr:uid="{00000000-0005-0000-0000-0000B1770000}"/>
    <cellStyle name="_MH 750 Data_Solar - TOD Calculation Model - rev 04.16.09_ToD" xfId="34624" xr:uid="{00000000-0005-0000-0000-0000B2770000}"/>
    <cellStyle name="_MH 750 Data_Solar - TOD Calculation Model - rev 04.16.09_ToD 2" xfId="34625" xr:uid="{00000000-0005-0000-0000-0000B3770000}"/>
    <cellStyle name="_MH 750 Data_Solar - TOD Calculation Model - rev 04.16.09_ToD 3" xfId="34626" xr:uid="{00000000-0005-0000-0000-0000B4770000}"/>
    <cellStyle name="_MH 750 Data_Solar_Model_ab" xfId="34627" xr:uid="{00000000-0005-0000-0000-0000B5770000}"/>
    <cellStyle name="_MH 750 Data_Solar_Model_ab 2" xfId="34628" xr:uid="{00000000-0005-0000-0000-0000B6770000}"/>
    <cellStyle name="_MH 750 Data_Solar_Model_ab 2 2" xfId="34629" xr:uid="{00000000-0005-0000-0000-0000B7770000}"/>
    <cellStyle name="_MH 750 Data_Solar_Model_ab 3" xfId="34630" xr:uid="{00000000-0005-0000-0000-0000B8770000}"/>
    <cellStyle name="_MH 750 Data_Solar_Model_ab 4" xfId="34631" xr:uid="{00000000-0005-0000-0000-0000B9770000}"/>
    <cellStyle name="_MH 750 Data_Solar_Model_ab 4 2" xfId="34632" xr:uid="{00000000-0005-0000-0000-0000BA770000}"/>
    <cellStyle name="_MH 750 Data_Solar_Model_ab 4 3" xfId="34633" xr:uid="{00000000-0005-0000-0000-0000BB770000}"/>
    <cellStyle name="_MH 750 Data_Solar_Model_ab_Genesis_Bridge_Tab" xfId="34634" xr:uid="{00000000-0005-0000-0000-0000BC770000}"/>
    <cellStyle name="_MH 750 Data_Solar_Model_ab_ToD" xfId="34635" xr:uid="{00000000-0005-0000-0000-0000BD770000}"/>
    <cellStyle name="_MH 750 Data_Solar_Model_ab_ToD 2" xfId="34636" xr:uid="{00000000-0005-0000-0000-0000BE770000}"/>
    <cellStyle name="_MH 750 Data_Solar_Model_ab_ToD 3" xfId="34637" xr:uid="{00000000-0005-0000-0000-0000BF770000}"/>
    <cellStyle name="_MH 750 Data_Summerhaven CWIP curve Oct_2010" xfId="34638" xr:uid="{00000000-0005-0000-0000-0000C0770000}"/>
    <cellStyle name="_MH 750 Data_Summerhaven CWIP curve Oct_2010 2" xfId="34639" xr:uid="{00000000-0005-0000-0000-0000C1770000}"/>
    <cellStyle name="_MH 750 Data_Summerhaven CWIP curve Oct_2010_November 2010 Termosol CWIP Curves NEER Final" xfId="34640" xr:uid="{00000000-0005-0000-0000-0000C2770000}"/>
    <cellStyle name="_MH 750 Data_Summerhaven CWIP curve Oct_2010_November 2010 Termosol CWIP Curves NEER Final 2" xfId="34641" xr:uid="{00000000-0005-0000-0000-0000C3770000}"/>
    <cellStyle name="_MH 750 Data_Tax" xfId="34642" xr:uid="{00000000-0005-0000-0000-0000C4770000}"/>
    <cellStyle name="_MH 750 Data_ToD" xfId="34643" xr:uid="{00000000-0005-0000-0000-0000C5770000}"/>
    <cellStyle name="_MH 750 Data_ToD 2" xfId="34644" xr:uid="{00000000-0005-0000-0000-0000C6770000}"/>
    <cellStyle name="_MH 750 Data_ToD 3" xfId="34645" xr:uid="{00000000-0005-0000-0000-0000C7770000}"/>
    <cellStyle name="_MH 750 Data_WACC_Calc_Sheet" xfId="34646" xr:uid="{00000000-0005-0000-0000-0000C8770000}"/>
    <cellStyle name="_MH 750 Data_WACC_Calc_Sheet 2" xfId="34647" xr:uid="{00000000-0005-0000-0000-0000C9770000}"/>
    <cellStyle name="_MH 750 Data_WACC_Calc_Sheet 2 2" xfId="34648" xr:uid="{00000000-0005-0000-0000-0000CA770000}"/>
    <cellStyle name="_MH 750 Data_WACC_Calc_Sheet 3" xfId="34649" xr:uid="{00000000-0005-0000-0000-0000CB770000}"/>
    <cellStyle name="_MH 750 Data_WACC_Calc_Sheet 4" xfId="34650" xr:uid="{00000000-0005-0000-0000-0000CC770000}"/>
    <cellStyle name="_MH 750 Data_WACC_Calc_Sheet 4 2" xfId="34651" xr:uid="{00000000-0005-0000-0000-0000CD770000}"/>
    <cellStyle name="_MH 750 Data_WACC_Calc_Sheet 4 3" xfId="34652" xr:uid="{00000000-0005-0000-0000-0000CE770000}"/>
    <cellStyle name="_MH 750 Data_WACC_Calc_Sheet_Genesis_Bridge_Tab" xfId="34653" xr:uid="{00000000-0005-0000-0000-0000CF770000}"/>
    <cellStyle name="_MH 750 Data_WACC_Calc_Sheet_ToD" xfId="34654" xr:uid="{00000000-0005-0000-0000-0000D0770000}"/>
    <cellStyle name="_MH 750 Data_WACC_Calc_Sheet_ToD 2" xfId="34655" xr:uid="{00000000-0005-0000-0000-0000D1770000}"/>
    <cellStyle name="_MH 750 Data_WACC_Calc_Sheet_ToD 3" xfId="34656" xr:uid="{00000000-0005-0000-0000-0000D2770000}"/>
    <cellStyle name="_MH 750 Data_Word_Outputs_2009_09_12" xfId="34657" xr:uid="{00000000-0005-0000-0000-0000D3770000}"/>
    <cellStyle name="_MH Summary - 12.04 Board Meeting - rev 12.16.04" xfId="34658" xr:uid="{00000000-0005-0000-0000-0000D4770000}"/>
    <cellStyle name="_MH Summary - 12.04 Board Meeting - rev 12.16.04 2" xfId="34659" xr:uid="{00000000-0005-0000-0000-0000D5770000}"/>
    <cellStyle name="_MH Summary - 12.04 Board Meeting - rev 12.16.04 2 2" xfId="34660" xr:uid="{00000000-0005-0000-0000-0000D6770000}"/>
    <cellStyle name="_MH Summary - 12.04 Board Meeting - rev 12.16.04 3" xfId="34661" xr:uid="{00000000-0005-0000-0000-0000D7770000}"/>
    <cellStyle name="_MH Summary - 12.04 Board Meeting - rev 12.16.04 3 2" xfId="34662" xr:uid="{00000000-0005-0000-0000-0000D8770000}"/>
    <cellStyle name="_MH Summary - 12.04 Board Meeting - rev 12.16.04 4" xfId="34663" xr:uid="{00000000-0005-0000-0000-0000D9770000}"/>
    <cellStyle name="_MH Summary - 12.04 Board Meeting - rev 12.16.04 4 2" xfId="34664" xr:uid="{00000000-0005-0000-0000-0000DA770000}"/>
    <cellStyle name="_MH Summary - 12.04 Board Meeting - rev 12.16.04 4 3" xfId="34665" xr:uid="{00000000-0005-0000-0000-0000DB770000}"/>
    <cellStyle name="_MH Summary - 12.04 Board Meeting - rev 12.16.04 5" xfId="34666" xr:uid="{00000000-0005-0000-0000-0000DC770000}"/>
    <cellStyle name="_MH Summary - 12.04 Board Meeting - rev 12.16.04 5 2" xfId="34667" xr:uid="{00000000-0005-0000-0000-0000DD770000}"/>
    <cellStyle name="_MH Summary - 12.04 Board Meeting - rev 12.16.04 6" xfId="34668" xr:uid="{00000000-0005-0000-0000-0000DE770000}"/>
    <cellStyle name="_MH Summary - 12.04 Board Meeting - rev 12.16.04_August 2010 CWIP curves_NextEra" xfId="34669" xr:uid="{00000000-0005-0000-0000-0000DF770000}"/>
    <cellStyle name="_MH Summary - 12.04 Board Meeting - rev 12.16.04_August 2010 CWIP curves_NextEra 2" xfId="34670" xr:uid="{00000000-0005-0000-0000-0000E0770000}"/>
    <cellStyle name="_MH Summary - 12.04 Board Meeting - rev 12.16.04_August 2010 CWIP curves_NextEra_November 2010 Termosol CWIP Curves NEER Final" xfId="34671" xr:uid="{00000000-0005-0000-0000-0000E1770000}"/>
    <cellStyle name="_MH Summary - 12.04 Board Meeting - rev 12.16.04_August 2010 CWIP curves_NextEra_November 2010 Termosol CWIP Curves NEER Final 2" xfId="34672" xr:uid="{00000000-0005-0000-0000-0000E2770000}"/>
    <cellStyle name="_MH Summary - 12.04 Board Meeting - rev 12.16.04_BASIS ADJ" xfId="34673" xr:uid="{00000000-0005-0000-0000-0000E3770000}"/>
    <cellStyle name="_MH Summary - 12.04 Board Meeting - rev 12.16.04_BM Adjustments" xfId="34674" xr:uid="{00000000-0005-0000-0000-0000E4770000}"/>
    <cellStyle name="_MH Summary - 12.04 Board Meeting - rev 12.16.04_Budget Support 2012-09 2013-15 Benefit Programs v5 with NEER Barg Update" xfId="34675" xr:uid="{00000000-0005-0000-0000-0000E5770000}"/>
    <cellStyle name="_MH Summary - 12.04 Board Meeting - rev 12.16.04_Capacity_Factor_Monthly_Forecast_Through_2024 " xfId="34676" xr:uid="{00000000-0005-0000-0000-0000E6770000}"/>
    <cellStyle name="_MH Summary - 12.04 Board Meeting - rev 12.16.04_Capital Prov 1Q10" xfId="34677" xr:uid="{00000000-0005-0000-0000-0000E7770000}"/>
    <cellStyle name="_MH Summary - 12.04 Board Meeting - rev 12.16.04_Capital Prov 1Q10 2" xfId="34678" xr:uid="{00000000-0005-0000-0000-0000E8770000}"/>
    <cellStyle name="_MH Summary - 12.04 Board Meeting - rev 12.16.04_Capital Prov 1Q10_March_LTD_Premium" xfId="34679" xr:uid="{00000000-0005-0000-0000-0000E9770000}"/>
    <cellStyle name="_MH Summary - 12.04 Board Meeting - rev 12.16.04_Capital Prov 1Q10_Nov Self Admin LTD Income Premium - CIGNA" xfId="34680" xr:uid="{00000000-0005-0000-0000-0000EA770000}"/>
    <cellStyle name="_MH Summary - 12.04 Board Meeting - rev 12.16.04_Capital Prov 1Q10_Summary Unrounded" xfId="34681" xr:uid="{00000000-0005-0000-0000-0000EB770000}"/>
    <cellStyle name="_MH Summary - 12.04 Board Meeting - rev 12.16.04_Consolidated Summary Living ProForma_2011_DRAFT" xfId="34682" xr:uid="{00000000-0005-0000-0000-0000EC770000}"/>
    <cellStyle name="_MH Summary - 12.04 Board Meeting - rev 12.16.04_Consolidated Summary Living ProForma_2011_Paste Special" xfId="34683" xr:uid="{00000000-0005-0000-0000-0000ED770000}"/>
    <cellStyle name="_MH Summary - 12.04 Board Meeting - rev 12.16.04_Copy of South TX GenTie  0.8x Sale12-31-09 COD BASE CASEvBOD" xfId="34684" xr:uid="{00000000-0005-0000-0000-0000EE770000}"/>
    <cellStyle name="_MH Summary - 12.04 Board Meeting - rev 12.16.04_CWIP Termosol 1" xfId="34685" xr:uid="{00000000-0005-0000-0000-0000EF770000}"/>
    <cellStyle name="_MH Summary - 12.04 Board Meeting - rev 12.16.04_CWIP Termosol 1 2" xfId="34686" xr:uid="{00000000-0005-0000-0000-0000F0770000}"/>
    <cellStyle name="_MH Summary - 12.04 Board Meeting - rev 12.16.04_CWIP Termosol 2" xfId="34687" xr:uid="{00000000-0005-0000-0000-0000F1770000}"/>
    <cellStyle name="_MH Summary - 12.04 Board Meeting - rev 12.16.04_CWIP Termosol 2 2" xfId="34688" xr:uid="{00000000-0005-0000-0000-0000F2770000}"/>
    <cellStyle name="_MH Summary - 12.04 Board Meeting - rev 12.16.04_Fees" xfId="34689" xr:uid="{00000000-0005-0000-0000-0000F3770000}"/>
    <cellStyle name="_MH Summary - 12.04 Board Meeting - rev 12.16.04_Genesis_Bridge_Tab" xfId="34690" xr:uid="{00000000-0005-0000-0000-0000F4770000}"/>
    <cellStyle name="_MH Summary - 12.04 Board Meeting - rev 12.16.04_HWBA UM NPV  IRR Analysis finance at cost share may 2011" xfId="34691" xr:uid="{00000000-0005-0000-0000-0000F5770000}"/>
    <cellStyle name="_MH Summary - 12.04 Board Meeting - rev 12.16.04_Inputs" xfId="34692" xr:uid="{00000000-0005-0000-0000-0000F6770000}"/>
    <cellStyle name="_MH Summary - 12.04 Board Meeting - rev 12.16.04_Inputs 2" xfId="34693" xr:uid="{00000000-0005-0000-0000-0000F7770000}"/>
    <cellStyle name="_MH Summary - 12.04 Board Meeting - rev 12.16.04_Locked in Gross Margin" xfId="34694" xr:uid="{00000000-0005-0000-0000-0000F8770000}"/>
    <cellStyle name="_MH Summary - 12.04 Board Meeting - rev 12.16.04_LTD-FAS 112 Summary" xfId="34695" xr:uid="{00000000-0005-0000-0000-0000F9770000}"/>
    <cellStyle name="_MH Summary - 12.04 Board Meeting - rev 12.16.04_November 2010 CWIP Curves Genesis Final" xfId="34696" xr:uid="{00000000-0005-0000-0000-0000FA770000}"/>
    <cellStyle name="_MH Summary - 12.04 Board Meeting - rev 12.16.04_November 2010 CWIP Curves Genesis Final 2" xfId="34697" xr:uid="{00000000-0005-0000-0000-0000FB770000}"/>
    <cellStyle name="_MH Summary - 12.04 Board Meeting - rev 12.16.04_November 2010 CWIP Curves NEER Final" xfId="34698" xr:uid="{00000000-0005-0000-0000-0000FC770000}"/>
    <cellStyle name="_MH Summary - 12.04 Board Meeting - rev 12.16.04_November 2010 CWIP Curves NEER Final 2" xfId="34699" xr:uid="{00000000-0005-0000-0000-0000FD770000}"/>
    <cellStyle name="_MH Summary - 12.04 Board Meeting - rev 12.16.04_November 2010 Termosol CWIP Curves NEER Final" xfId="34700" xr:uid="{00000000-0005-0000-0000-0000FE770000}"/>
    <cellStyle name="_MH Summary - 12.04 Board Meeting - rev 12.16.04_November 2010 Termosol CWIP Curves NEER Final 2" xfId="34701" xr:uid="{00000000-0005-0000-0000-0000FF770000}"/>
    <cellStyle name="_MH Summary - 12.04 Board Meeting - rev 12.16.04_Project Monitoring Paradise Solar revised_October 2010" xfId="34702" xr:uid="{00000000-0005-0000-0000-000000780000}"/>
    <cellStyle name="_MH Summary - 12.04 Board Meeting - rev 12.16.04_Project Monitoring Paradise Solar revised_October 2010 2" xfId="34703" xr:uid="{00000000-0005-0000-0000-000001780000}"/>
    <cellStyle name="_MH Summary - 12.04 Board Meeting - rev 12.16.04_Project Monitoring Paradise Solar revised_October 2010_November 2010 Termosol CWIP Curves NEER Final" xfId="34704" xr:uid="{00000000-0005-0000-0000-000002780000}"/>
    <cellStyle name="_MH Summary - 12.04 Board Meeting - rev 12.16.04_Project Monitoring Paradise Solar revised_October 2010_November 2010 Termosol CWIP Curves NEER Final 2" xfId="34705" xr:uid="{00000000-0005-0000-0000-000003780000}"/>
    <cellStyle name="_MH Summary - 12.04 Board Meeting - rev 12.16.04_September 2010 CWIP curves_NextEra" xfId="34706" xr:uid="{00000000-0005-0000-0000-000004780000}"/>
    <cellStyle name="_MH Summary - 12.04 Board Meeting - rev 12.16.04_September 2010 CWIP curves_NextEra 2" xfId="34707" xr:uid="{00000000-0005-0000-0000-000005780000}"/>
    <cellStyle name="_MH Summary - 12.04 Board Meeting - rev 12.16.04_September 2010 CWIP curves_NextEra_November 2010 Termosol CWIP Curves NEER Final" xfId="34708" xr:uid="{00000000-0005-0000-0000-000006780000}"/>
    <cellStyle name="_MH Summary - 12.04 Board Meeting - rev 12.16.04_September 2010 CWIP curves_NextEra_November 2010 Termosol CWIP Curves NEER Final 2" xfId="34709" xr:uid="{00000000-0005-0000-0000-000007780000}"/>
    <cellStyle name="_MH Summary - 12.04 Board Meeting - rev 12.16.04_Summerhaven CWIP curve Oct_2010" xfId="34710" xr:uid="{00000000-0005-0000-0000-000008780000}"/>
    <cellStyle name="_MH Summary - 12.04 Board Meeting - rev 12.16.04_Summerhaven CWIP curve Oct_2010 2" xfId="34711" xr:uid="{00000000-0005-0000-0000-000009780000}"/>
    <cellStyle name="_MH Summary - 12.04 Board Meeting - rev 12.16.04_Summerhaven CWIP curve Oct_2010_November 2010 Termosol CWIP Curves NEER Final" xfId="34712" xr:uid="{00000000-0005-0000-0000-00000A780000}"/>
    <cellStyle name="_MH Summary - 12.04 Board Meeting - rev 12.16.04_Summerhaven CWIP curve Oct_2010_November 2010 Termosol CWIP Curves NEER Final 2" xfId="34713" xr:uid="{00000000-0005-0000-0000-00000B780000}"/>
    <cellStyle name="_MH Summary - 12.04 Board Meeting - rev 12.16.04_ToD" xfId="34714" xr:uid="{00000000-0005-0000-0000-00000C780000}"/>
    <cellStyle name="_MH Summary - 12.04 Board Meeting - rev 12.16.04_ToD 2" xfId="34715" xr:uid="{00000000-0005-0000-0000-00000D780000}"/>
    <cellStyle name="_MH Summary - 12.04 Board Meeting - rev 12.16.04_ToD 3" xfId="34716" xr:uid="{00000000-0005-0000-0000-00000E780000}"/>
    <cellStyle name="_MH Summary - 12.04 Board Meeting - rev 12.16.04_tx financing revs" xfId="34717" xr:uid="{00000000-0005-0000-0000-00000F780000}"/>
    <cellStyle name="_MH750 - Major Maintenance - rev 10.06.04" xfId="34718" xr:uid="{00000000-0005-0000-0000-000010780000}"/>
    <cellStyle name="_MH750 - Major Maintenance - rev 10.06.04 2" xfId="34719" xr:uid="{00000000-0005-0000-0000-000011780000}"/>
    <cellStyle name="_MH750 - Major Maintenance - rev 10.06.04 2 2" xfId="34720" xr:uid="{00000000-0005-0000-0000-000012780000}"/>
    <cellStyle name="_MH750 - Major Maintenance - rev 10.06.04 3" xfId="34721" xr:uid="{00000000-0005-0000-0000-000013780000}"/>
    <cellStyle name="_MH750 - Major Maintenance - rev 10.06.04 3 2" xfId="34722" xr:uid="{00000000-0005-0000-0000-000014780000}"/>
    <cellStyle name="_MH750 - Major Maintenance - rev 10.06.04 4" xfId="34723" xr:uid="{00000000-0005-0000-0000-000015780000}"/>
    <cellStyle name="_MH750 - Major Maintenance - rev 10.06.04 4 2" xfId="34724" xr:uid="{00000000-0005-0000-0000-000016780000}"/>
    <cellStyle name="_MH750 - Major Maintenance - rev 10.06.04 4 3" xfId="34725" xr:uid="{00000000-0005-0000-0000-000017780000}"/>
    <cellStyle name="_MH750 - Major Maintenance - rev 10.06.04 5" xfId="34726" xr:uid="{00000000-0005-0000-0000-000018780000}"/>
    <cellStyle name="_MH750 - Major Maintenance - rev 10.06.04 5 2" xfId="34727" xr:uid="{00000000-0005-0000-0000-000019780000}"/>
    <cellStyle name="_MH750 - Major Maintenance - rev 10.06.04 6" xfId="34728" xr:uid="{00000000-0005-0000-0000-00001A780000}"/>
    <cellStyle name="_MH750 - Major Maintenance - rev 10.06.04_August 2010 CWIP curves_NextEra" xfId="34729" xr:uid="{00000000-0005-0000-0000-00001B780000}"/>
    <cellStyle name="_MH750 - Major Maintenance - rev 10.06.04_August 2010 CWIP curves_NextEra 2" xfId="34730" xr:uid="{00000000-0005-0000-0000-00001C780000}"/>
    <cellStyle name="_MH750 - Major Maintenance - rev 10.06.04_August 2010 CWIP curves_NextEra_November 2010 Termosol CWIP Curves NEER Final" xfId="34731" xr:uid="{00000000-0005-0000-0000-00001D780000}"/>
    <cellStyle name="_MH750 - Major Maintenance - rev 10.06.04_August 2010 CWIP curves_NextEra_November 2010 Termosol CWIP Curves NEER Final 2" xfId="34732" xr:uid="{00000000-0005-0000-0000-00001E780000}"/>
    <cellStyle name="_MH750 - Major Maintenance - rev 10.06.04_BASIS ADJ" xfId="34733" xr:uid="{00000000-0005-0000-0000-00001F780000}"/>
    <cellStyle name="_MH750 - Major Maintenance - rev 10.06.04_BM Adjustments" xfId="34734" xr:uid="{00000000-0005-0000-0000-000020780000}"/>
    <cellStyle name="_MH750 - Major Maintenance - rev 10.06.04_Budget Support 2012-09 2013-15 Benefit Programs v5 with NEER Barg Update" xfId="34735" xr:uid="{00000000-0005-0000-0000-000021780000}"/>
    <cellStyle name="_MH750 - Major Maintenance - rev 10.06.04_Capacity_Factor_Monthly_Forecast_Through_2024 " xfId="34736" xr:uid="{00000000-0005-0000-0000-000022780000}"/>
    <cellStyle name="_MH750 - Major Maintenance - rev 10.06.04_Capital Prov 1Q10" xfId="34737" xr:uid="{00000000-0005-0000-0000-000023780000}"/>
    <cellStyle name="_MH750 - Major Maintenance - rev 10.06.04_Capital Prov 1Q10 2" xfId="34738" xr:uid="{00000000-0005-0000-0000-000024780000}"/>
    <cellStyle name="_MH750 - Major Maintenance - rev 10.06.04_Capital Prov 1Q10_March_LTD_Premium" xfId="34739" xr:uid="{00000000-0005-0000-0000-000025780000}"/>
    <cellStyle name="_MH750 - Major Maintenance - rev 10.06.04_Capital Prov 1Q10_Nov Self Admin LTD Income Premium - CIGNA" xfId="34740" xr:uid="{00000000-0005-0000-0000-000026780000}"/>
    <cellStyle name="_MH750 - Major Maintenance - rev 10.06.04_Capital Prov 1Q10_Summary Unrounded" xfId="34741" xr:uid="{00000000-0005-0000-0000-000027780000}"/>
    <cellStyle name="_MH750 - Major Maintenance - rev 10.06.04_Consolidated Summary Living ProForma_2011_DRAFT" xfId="34742" xr:uid="{00000000-0005-0000-0000-000028780000}"/>
    <cellStyle name="_MH750 - Major Maintenance - rev 10.06.04_Consolidated Summary Living ProForma_2011_Paste Special" xfId="34743" xr:uid="{00000000-0005-0000-0000-000029780000}"/>
    <cellStyle name="_MH750 - Major Maintenance - rev 10.06.04_Copy of South TX GenTie  0.8x Sale12-31-09 COD BASE CASEvBOD" xfId="34744" xr:uid="{00000000-0005-0000-0000-00002A780000}"/>
    <cellStyle name="_MH750 - Major Maintenance - rev 10.06.04_CWIP Termosol 1" xfId="34745" xr:uid="{00000000-0005-0000-0000-00002B780000}"/>
    <cellStyle name="_MH750 - Major Maintenance - rev 10.06.04_CWIP Termosol 1 2" xfId="34746" xr:uid="{00000000-0005-0000-0000-00002C780000}"/>
    <cellStyle name="_MH750 - Major Maintenance - rev 10.06.04_CWIP Termosol 2" xfId="34747" xr:uid="{00000000-0005-0000-0000-00002D780000}"/>
    <cellStyle name="_MH750 - Major Maintenance - rev 10.06.04_CWIP Termosol 2 2" xfId="34748" xr:uid="{00000000-0005-0000-0000-00002E780000}"/>
    <cellStyle name="_MH750 - Major Maintenance - rev 10.06.04_Day County" xfId="34749" xr:uid="{00000000-0005-0000-0000-00002F780000}"/>
    <cellStyle name="_MH750 - Major Maintenance - rev 10.06.04_Distribution Date Calc" xfId="34750" xr:uid="{00000000-0005-0000-0000-000030780000}"/>
    <cellStyle name="_MH750 - Major Maintenance - rev 10.06.04_FAS 106 subsidy 2010" xfId="34751" xr:uid="{00000000-0005-0000-0000-000031780000}"/>
    <cellStyle name="_MH750 - Major Maintenance - rev 10.06.04_FAS 106 subsidy 2010 2" xfId="34752" xr:uid="{00000000-0005-0000-0000-000032780000}"/>
    <cellStyle name="_MH750 - Major Maintenance - rev 10.06.04_FAS 106 subsidy 2010_March_LTD_Premium" xfId="34753" xr:uid="{00000000-0005-0000-0000-000033780000}"/>
    <cellStyle name="_MH750 - Major Maintenance - rev 10.06.04_FAS 106 subsidy 2010_Nov Self Admin LTD Income Premium - CIGNA" xfId="34754" xr:uid="{00000000-0005-0000-0000-000034780000}"/>
    <cellStyle name="_MH750 - Major Maintenance - rev 10.06.04_FAS 106 subsidy 2010_Summary Unrounded" xfId="34755" xr:uid="{00000000-0005-0000-0000-000035780000}"/>
    <cellStyle name="_MH750 - Major Maintenance - rev 10.06.04_Fees" xfId="34756" xr:uid="{00000000-0005-0000-0000-000036780000}"/>
    <cellStyle name="_MH750 - Major Maintenance - rev 10.06.04_Genesis_Bridge_Tab" xfId="34757" xr:uid="{00000000-0005-0000-0000-000037780000}"/>
    <cellStyle name="_MH750 - Major Maintenance - rev 10.06.04_HWBA UM NPV  IRR Analysis finance at cost share may 2011" xfId="34758" xr:uid="{00000000-0005-0000-0000-000038780000}"/>
    <cellStyle name="_MH750 - Major Maintenance - rev 10.06.04_Inputs" xfId="34759" xr:uid="{00000000-0005-0000-0000-000039780000}"/>
    <cellStyle name="_MH750 - Major Maintenance - rev 10.06.04_Inputs 2" xfId="34760" xr:uid="{00000000-0005-0000-0000-00003A780000}"/>
    <cellStyle name="_MH750 - Major Maintenance - rev 10.06.04_Locked in Gross Margin" xfId="34761" xr:uid="{00000000-0005-0000-0000-00003B780000}"/>
    <cellStyle name="_MH750 - Major Maintenance - rev 10.06.04_LPF 2011 Update - Contracted Thermal Assets - rev 09 27 2011" xfId="34762" xr:uid="{00000000-0005-0000-0000-00003C780000}"/>
    <cellStyle name="_MH750 - Major Maintenance - rev 10.06.04_LPF 2011 Update - Contracted Thermal Assets - rev 09 27 2011 (2)" xfId="34763" xr:uid="{00000000-0005-0000-0000-00003D780000}"/>
    <cellStyle name="_MH750 - Major Maintenance - rev 10.06.04_LPF 2011 Update - Merchant Thermal Assets - rev 09 27 2011 (2)" xfId="34764" xr:uid="{00000000-0005-0000-0000-00003E780000}"/>
    <cellStyle name="_MH750 - Major Maintenance - rev 10.06.04_LTD-FAS 112 Summary" xfId="34765" xr:uid="{00000000-0005-0000-0000-00003F780000}"/>
    <cellStyle name="_MH750 - Major Maintenance - rev 10.06.04_November 2010 CWIP Curves Genesis Final" xfId="34766" xr:uid="{00000000-0005-0000-0000-000040780000}"/>
    <cellStyle name="_MH750 - Major Maintenance - rev 10.06.04_November 2010 CWIP Curves Genesis Final 2" xfId="34767" xr:uid="{00000000-0005-0000-0000-000041780000}"/>
    <cellStyle name="_MH750 - Major Maintenance - rev 10.06.04_November 2010 CWIP Curves NEER Final" xfId="34768" xr:uid="{00000000-0005-0000-0000-000042780000}"/>
    <cellStyle name="_MH750 - Major Maintenance - rev 10.06.04_November 2010 CWIP Curves NEER Final 2" xfId="34769" xr:uid="{00000000-0005-0000-0000-000043780000}"/>
    <cellStyle name="_MH750 - Major Maintenance - rev 10.06.04_November 2010 Termosol CWIP Curves NEER Final" xfId="34770" xr:uid="{00000000-0005-0000-0000-000044780000}"/>
    <cellStyle name="_MH750 - Major Maintenance - rev 10.06.04_November 2010 Termosol CWIP Curves NEER Final 2" xfId="34771" xr:uid="{00000000-0005-0000-0000-000045780000}"/>
    <cellStyle name="_MH750 - Major Maintenance - rev 10.06.04_Project Monitoring Paradise Solar revised_October 2010" xfId="34772" xr:uid="{00000000-0005-0000-0000-000046780000}"/>
    <cellStyle name="_MH750 - Major Maintenance - rev 10.06.04_Project Monitoring Paradise Solar revised_October 2010 2" xfId="34773" xr:uid="{00000000-0005-0000-0000-000047780000}"/>
    <cellStyle name="_MH750 - Major Maintenance - rev 10.06.04_Project Monitoring Paradise Solar revised_October 2010_November 2010 Termosol CWIP Curves NEER Final" xfId="34774" xr:uid="{00000000-0005-0000-0000-000048780000}"/>
    <cellStyle name="_MH750 - Major Maintenance - rev 10.06.04_Project Monitoring Paradise Solar revised_October 2010_November 2010 Termosol CWIP Curves NEER Final 2" xfId="34775" xr:uid="{00000000-0005-0000-0000-000049780000}"/>
    <cellStyle name="_MH750 - Major Maintenance - rev 10.06.04_September 2010 CWIP curves_NextEra" xfId="34776" xr:uid="{00000000-0005-0000-0000-00004A780000}"/>
    <cellStyle name="_MH750 - Major Maintenance - rev 10.06.04_September 2010 CWIP curves_NextEra 2" xfId="34777" xr:uid="{00000000-0005-0000-0000-00004B780000}"/>
    <cellStyle name="_MH750 - Major Maintenance - rev 10.06.04_September 2010 CWIP curves_NextEra_November 2010 Termosol CWIP Curves NEER Final" xfId="34778" xr:uid="{00000000-0005-0000-0000-00004C780000}"/>
    <cellStyle name="_MH750 - Major Maintenance - rev 10.06.04_September 2010 CWIP curves_NextEra_November 2010 Termosol CWIP Curves NEER Final 2" xfId="34779" xr:uid="{00000000-0005-0000-0000-00004D780000}"/>
    <cellStyle name="_MH750 - Major Maintenance - rev 10.06.04_Summerhaven CWIP curve Oct_2010" xfId="34780" xr:uid="{00000000-0005-0000-0000-00004E780000}"/>
    <cellStyle name="_MH750 - Major Maintenance - rev 10.06.04_Summerhaven CWIP curve Oct_2010 2" xfId="34781" xr:uid="{00000000-0005-0000-0000-00004F780000}"/>
    <cellStyle name="_MH750 - Major Maintenance - rev 10.06.04_Summerhaven CWIP curve Oct_2010_November 2010 Termosol CWIP Curves NEER Final" xfId="34782" xr:uid="{00000000-0005-0000-0000-000050780000}"/>
    <cellStyle name="_MH750 - Major Maintenance - rev 10.06.04_Summerhaven CWIP curve Oct_2010_November 2010 Termosol CWIP Curves NEER Final 2" xfId="34783" xr:uid="{00000000-0005-0000-0000-000051780000}"/>
    <cellStyle name="_MH750 - Major Maintenance - rev 10.06.04_ToD" xfId="34784" xr:uid="{00000000-0005-0000-0000-000052780000}"/>
    <cellStyle name="_MH750 - Major Maintenance - rev 10.06.04_ToD 2" xfId="34785" xr:uid="{00000000-0005-0000-0000-000053780000}"/>
    <cellStyle name="_MH750 - Major Maintenance - rev 10.06.04_ToD 3" xfId="34786" xr:uid="{00000000-0005-0000-0000-000054780000}"/>
    <cellStyle name="_MH750 - Major Maintenance - rev 10.06.04_tx financing revs" xfId="34787" xr:uid="{00000000-0005-0000-0000-000055780000}"/>
    <cellStyle name="_MH750 Proforma - Abridged - Rev 12.10.04" xfId="34788" xr:uid="{00000000-0005-0000-0000-000056780000}"/>
    <cellStyle name="_MH750 Proforma - Abridged - Rev 12.10.04 2" xfId="34789" xr:uid="{00000000-0005-0000-0000-000057780000}"/>
    <cellStyle name="_MH750 Proforma - Abridged - Rev 12.10.04 2 2" xfId="34790" xr:uid="{00000000-0005-0000-0000-000058780000}"/>
    <cellStyle name="_MH750 Proforma - Abridged - Rev 12.10.04 3" xfId="34791" xr:uid="{00000000-0005-0000-0000-000059780000}"/>
    <cellStyle name="_MH750 Proforma - Abridged - Rev 12.10.04 3 2" xfId="34792" xr:uid="{00000000-0005-0000-0000-00005A780000}"/>
    <cellStyle name="_MH750 Proforma - Abridged - Rev 12.10.04 4" xfId="34793" xr:uid="{00000000-0005-0000-0000-00005B780000}"/>
    <cellStyle name="_MH750 Proforma - Abridged - Rev 12.10.04 4 2" xfId="34794" xr:uid="{00000000-0005-0000-0000-00005C780000}"/>
    <cellStyle name="_MH750 Proforma - Abridged - Rev 12.10.04 4 3" xfId="34795" xr:uid="{00000000-0005-0000-0000-00005D780000}"/>
    <cellStyle name="_MH750 Proforma - Abridged - Rev 12.10.04 5" xfId="34796" xr:uid="{00000000-0005-0000-0000-00005E780000}"/>
    <cellStyle name="_MH750 Proforma - Abridged - Rev 12.10.04 5 2" xfId="34797" xr:uid="{00000000-0005-0000-0000-00005F780000}"/>
    <cellStyle name="_MH750 Proforma - Abridged - Rev 12.10.04 6" xfId="34798" xr:uid="{00000000-0005-0000-0000-000060780000}"/>
    <cellStyle name="_MH750 Proforma - Abridged - Rev 12.10.04_August 2010 CWIP curves_NextEra" xfId="34799" xr:uid="{00000000-0005-0000-0000-000061780000}"/>
    <cellStyle name="_MH750 Proforma - Abridged - Rev 12.10.04_August 2010 CWIP curves_NextEra 2" xfId="34800" xr:uid="{00000000-0005-0000-0000-000062780000}"/>
    <cellStyle name="_MH750 Proforma - Abridged - Rev 12.10.04_August 2010 CWIP curves_NextEra_November 2010 Termosol CWIP Curves NEER Final" xfId="34801" xr:uid="{00000000-0005-0000-0000-000063780000}"/>
    <cellStyle name="_MH750 Proforma - Abridged - Rev 12.10.04_August 2010 CWIP curves_NextEra_November 2010 Termosol CWIP Curves NEER Final 2" xfId="34802" xr:uid="{00000000-0005-0000-0000-000064780000}"/>
    <cellStyle name="_MH750 Proforma - Abridged - Rev 12.10.04_BASIS ADJ" xfId="34803" xr:uid="{00000000-0005-0000-0000-000065780000}"/>
    <cellStyle name="_MH750 Proforma - Abridged - Rev 12.10.04_BM Adjustments" xfId="34804" xr:uid="{00000000-0005-0000-0000-000066780000}"/>
    <cellStyle name="_MH750 Proforma - Abridged - Rev 12.10.04_Capacity_Factor_Monthly_Forecast_Through_2024 " xfId="34805" xr:uid="{00000000-0005-0000-0000-000067780000}"/>
    <cellStyle name="_MH750 Proforma - Abridged - Rev 12.10.04_Consolidated Summary Living ProForma_2011_DRAFT" xfId="34806" xr:uid="{00000000-0005-0000-0000-000068780000}"/>
    <cellStyle name="_MH750 Proforma - Abridged - Rev 12.10.04_Consolidated Summary Living ProForma_2011_Paste Special" xfId="34807" xr:uid="{00000000-0005-0000-0000-000069780000}"/>
    <cellStyle name="_MH750 Proforma - Abridged - Rev 12.10.04_Copy of South TX GenTie  0.8x Sale12-31-09 COD BASE CASEvBOD" xfId="34808" xr:uid="{00000000-0005-0000-0000-00006A780000}"/>
    <cellStyle name="_MH750 Proforma - Abridged - Rev 12.10.04_CWIP Termosol 1" xfId="34809" xr:uid="{00000000-0005-0000-0000-00006B780000}"/>
    <cellStyle name="_MH750 Proforma - Abridged - Rev 12.10.04_CWIP Termosol 1 2" xfId="34810" xr:uid="{00000000-0005-0000-0000-00006C780000}"/>
    <cellStyle name="_MH750 Proforma - Abridged - Rev 12.10.04_CWIP Termosol 2" xfId="34811" xr:uid="{00000000-0005-0000-0000-00006D780000}"/>
    <cellStyle name="_MH750 Proforma - Abridged - Rev 12.10.04_CWIP Termosol 2 2" xfId="34812" xr:uid="{00000000-0005-0000-0000-00006E780000}"/>
    <cellStyle name="_MH750 Proforma - Abridged - Rev 12.10.04_Day County" xfId="34813" xr:uid="{00000000-0005-0000-0000-00006F780000}"/>
    <cellStyle name="_MH750 Proforma - Abridged - Rev 12.10.04_Distribution Date Calc" xfId="34814" xr:uid="{00000000-0005-0000-0000-000070780000}"/>
    <cellStyle name="_MH750 Proforma - Abridged - Rev 12.10.04_Fees" xfId="34815" xr:uid="{00000000-0005-0000-0000-000071780000}"/>
    <cellStyle name="_MH750 Proforma - Abridged - Rev 12.10.04_Genesis_Bridge_Tab" xfId="34816" xr:uid="{00000000-0005-0000-0000-000072780000}"/>
    <cellStyle name="_MH750 Proforma - Abridged - Rev 12.10.04_HWBA UM NPV  IRR Analysis finance at cost share may 2011" xfId="34817" xr:uid="{00000000-0005-0000-0000-000073780000}"/>
    <cellStyle name="_MH750 Proforma - Abridged - Rev 12.10.04_Inputs" xfId="34818" xr:uid="{00000000-0005-0000-0000-000074780000}"/>
    <cellStyle name="_MH750 Proforma - Abridged - Rev 12.10.04_Inputs 2" xfId="34819" xr:uid="{00000000-0005-0000-0000-000075780000}"/>
    <cellStyle name="_MH750 Proforma - Abridged - Rev 12.10.04_Locked in Gross Margin" xfId="34820" xr:uid="{00000000-0005-0000-0000-000076780000}"/>
    <cellStyle name="_MH750 Proforma - Abridged - Rev 12.10.04_LPF 2011 Update - Contracted Thermal Assets - rev 09 27 2011" xfId="34821" xr:uid="{00000000-0005-0000-0000-000077780000}"/>
    <cellStyle name="_MH750 Proforma - Abridged - Rev 12.10.04_LPF 2011 Update - Contracted Thermal Assets - rev 09 27 2011 (2)" xfId="34822" xr:uid="{00000000-0005-0000-0000-000078780000}"/>
    <cellStyle name="_MH750 Proforma - Abridged - Rev 12.10.04_LPF 2011 Update - Merchant Thermal Assets - rev 09 27 2011 (2)" xfId="34823" xr:uid="{00000000-0005-0000-0000-000079780000}"/>
    <cellStyle name="_MH750 Proforma - Abridged - Rev 12.10.04_November 2010 CWIP Curves Genesis Final" xfId="34824" xr:uid="{00000000-0005-0000-0000-00007A780000}"/>
    <cellStyle name="_MH750 Proforma - Abridged - Rev 12.10.04_November 2010 CWIP Curves Genesis Final 2" xfId="34825" xr:uid="{00000000-0005-0000-0000-00007B780000}"/>
    <cellStyle name="_MH750 Proforma - Abridged - Rev 12.10.04_November 2010 CWIP Curves NEER Final" xfId="34826" xr:uid="{00000000-0005-0000-0000-00007C780000}"/>
    <cellStyle name="_MH750 Proforma - Abridged - Rev 12.10.04_November 2010 CWIP Curves NEER Final 2" xfId="34827" xr:uid="{00000000-0005-0000-0000-00007D780000}"/>
    <cellStyle name="_MH750 Proforma - Abridged - Rev 12.10.04_November 2010 Termosol CWIP Curves NEER Final" xfId="34828" xr:uid="{00000000-0005-0000-0000-00007E780000}"/>
    <cellStyle name="_MH750 Proforma - Abridged - Rev 12.10.04_November 2010 Termosol CWIP Curves NEER Final 2" xfId="34829" xr:uid="{00000000-0005-0000-0000-00007F780000}"/>
    <cellStyle name="_MH750 Proforma - Abridged - Rev 12.10.04_Project Monitoring Paradise Solar revised_October 2010" xfId="34830" xr:uid="{00000000-0005-0000-0000-000080780000}"/>
    <cellStyle name="_MH750 Proforma - Abridged - Rev 12.10.04_Project Monitoring Paradise Solar revised_October 2010 2" xfId="34831" xr:uid="{00000000-0005-0000-0000-000081780000}"/>
    <cellStyle name="_MH750 Proforma - Abridged - Rev 12.10.04_Project Monitoring Paradise Solar revised_October 2010_November 2010 Termosol CWIP Curves NEER Final" xfId="34832" xr:uid="{00000000-0005-0000-0000-000082780000}"/>
    <cellStyle name="_MH750 Proforma - Abridged - Rev 12.10.04_Project Monitoring Paradise Solar revised_October 2010_November 2010 Termosol CWIP Curves NEER Final 2" xfId="34833" xr:uid="{00000000-0005-0000-0000-000083780000}"/>
    <cellStyle name="_MH750 Proforma - Abridged - Rev 12.10.04_September 2010 CWIP curves_NextEra" xfId="34834" xr:uid="{00000000-0005-0000-0000-000084780000}"/>
    <cellStyle name="_MH750 Proforma - Abridged - Rev 12.10.04_September 2010 CWIP curves_NextEra 2" xfId="34835" xr:uid="{00000000-0005-0000-0000-000085780000}"/>
    <cellStyle name="_MH750 Proforma - Abridged - Rev 12.10.04_September 2010 CWIP curves_NextEra_November 2010 Termosol CWIP Curves NEER Final" xfId="34836" xr:uid="{00000000-0005-0000-0000-000086780000}"/>
    <cellStyle name="_MH750 Proforma - Abridged - Rev 12.10.04_September 2010 CWIP curves_NextEra_November 2010 Termosol CWIP Curves NEER Final 2" xfId="34837" xr:uid="{00000000-0005-0000-0000-000087780000}"/>
    <cellStyle name="_MH750 Proforma - Abridged - Rev 12.10.04_Summerhaven CWIP curve Oct_2010" xfId="34838" xr:uid="{00000000-0005-0000-0000-000088780000}"/>
    <cellStyle name="_MH750 Proforma - Abridged - Rev 12.10.04_Summerhaven CWIP curve Oct_2010 2" xfId="34839" xr:uid="{00000000-0005-0000-0000-000089780000}"/>
    <cellStyle name="_MH750 Proforma - Abridged - Rev 12.10.04_Summerhaven CWIP curve Oct_2010_November 2010 Termosol CWIP Curves NEER Final" xfId="34840" xr:uid="{00000000-0005-0000-0000-00008A780000}"/>
    <cellStyle name="_MH750 Proforma - Abridged - Rev 12.10.04_Summerhaven CWIP curve Oct_2010_November 2010 Termosol CWIP Curves NEER Final 2" xfId="34841" xr:uid="{00000000-0005-0000-0000-00008B780000}"/>
    <cellStyle name="_MH750 Proforma - Abridged - Rev 12.10.04_ToD" xfId="34842" xr:uid="{00000000-0005-0000-0000-00008C780000}"/>
    <cellStyle name="_MH750 Proforma - Abridged - Rev 12.10.04_ToD 2" xfId="34843" xr:uid="{00000000-0005-0000-0000-00008D780000}"/>
    <cellStyle name="_MH750 Proforma - Abridged - Rev 12.10.04_ToD 3" xfId="34844" xr:uid="{00000000-0005-0000-0000-00008E780000}"/>
    <cellStyle name="_MH750 Proforma - Abridged - Rev 12.10.04_tx financing revs" xfId="34845" xr:uid="{00000000-0005-0000-0000-00008F780000}"/>
    <cellStyle name="_MH750 Proforma - Rev 07.06.04" xfId="34846" xr:uid="{00000000-0005-0000-0000-000090780000}"/>
    <cellStyle name="_MH750 Proforma - Rev 07.06.04 2" xfId="34847" xr:uid="{00000000-0005-0000-0000-000091780000}"/>
    <cellStyle name="_MH750 Proforma - Rev 07.06.04 2 2" xfId="34848" xr:uid="{00000000-0005-0000-0000-000092780000}"/>
    <cellStyle name="_MH750 Proforma - Rev 07.06.04 3" xfId="34849" xr:uid="{00000000-0005-0000-0000-000093780000}"/>
    <cellStyle name="_MH750 Proforma - Rev 07.06.04 3 2" xfId="34850" xr:uid="{00000000-0005-0000-0000-000094780000}"/>
    <cellStyle name="_MH750 Proforma - Rev 07.06.04 4" xfId="34851" xr:uid="{00000000-0005-0000-0000-000095780000}"/>
    <cellStyle name="_MH750 Proforma - Rev 07.06.04 4 2" xfId="34852" xr:uid="{00000000-0005-0000-0000-000096780000}"/>
    <cellStyle name="_MH750 Proforma - Rev 07.06.04 4 3" xfId="34853" xr:uid="{00000000-0005-0000-0000-000097780000}"/>
    <cellStyle name="_MH750 Proforma - Rev 07.06.04 5" xfId="34854" xr:uid="{00000000-0005-0000-0000-000098780000}"/>
    <cellStyle name="_MH750 Proforma - Rev 07.06.04 5 2" xfId="34855" xr:uid="{00000000-0005-0000-0000-000099780000}"/>
    <cellStyle name="_MH750 Proforma - Rev 07.06.04 6" xfId="34856" xr:uid="{00000000-0005-0000-0000-00009A780000}"/>
    <cellStyle name="_MH750 Proforma - Rev 07.06.04_August 2010 CWIP curves_NextEra" xfId="34857" xr:uid="{00000000-0005-0000-0000-00009B780000}"/>
    <cellStyle name="_MH750 Proforma - Rev 07.06.04_August 2010 CWIP curves_NextEra 2" xfId="34858" xr:uid="{00000000-0005-0000-0000-00009C780000}"/>
    <cellStyle name="_MH750 Proforma - Rev 07.06.04_August 2010 CWIP curves_NextEra_November 2010 Termosol CWIP Curves NEER Final" xfId="34859" xr:uid="{00000000-0005-0000-0000-00009D780000}"/>
    <cellStyle name="_MH750 Proforma - Rev 07.06.04_August 2010 CWIP curves_NextEra_November 2010 Termosol CWIP Curves NEER Final 2" xfId="34860" xr:uid="{00000000-0005-0000-0000-00009E780000}"/>
    <cellStyle name="_MH750 Proforma - Rev 07.06.04_BASIS ADJ" xfId="34861" xr:uid="{00000000-0005-0000-0000-00009F780000}"/>
    <cellStyle name="_MH750 Proforma - Rev 07.06.04_BM Adjustments" xfId="34862" xr:uid="{00000000-0005-0000-0000-0000A0780000}"/>
    <cellStyle name="_MH750 Proforma - Rev 07.06.04_Budget Support 2012-09 2013-15 Benefit Programs v5 with NEER Barg Update" xfId="34863" xr:uid="{00000000-0005-0000-0000-0000A1780000}"/>
    <cellStyle name="_MH750 Proforma - Rev 07.06.04_Capacity_Factor_Monthly_Forecast_Through_2024 " xfId="34864" xr:uid="{00000000-0005-0000-0000-0000A2780000}"/>
    <cellStyle name="_MH750 Proforma - Rev 07.06.04_Capital Prov 1Q10" xfId="34865" xr:uid="{00000000-0005-0000-0000-0000A3780000}"/>
    <cellStyle name="_MH750 Proforma - Rev 07.06.04_Capital Prov 1Q10 2" xfId="34866" xr:uid="{00000000-0005-0000-0000-0000A4780000}"/>
    <cellStyle name="_MH750 Proforma - Rev 07.06.04_Capital Prov 1Q10_March_LTD_Premium" xfId="34867" xr:uid="{00000000-0005-0000-0000-0000A5780000}"/>
    <cellStyle name="_MH750 Proforma - Rev 07.06.04_Capital Prov 1Q10_Nov Self Admin LTD Income Premium - CIGNA" xfId="34868" xr:uid="{00000000-0005-0000-0000-0000A6780000}"/>
    <cellStyle name="_MH750 Proforma - Rev 07.06.04_Capital Prov 1Q10_Summary Unrounded" xfId="34869" xr:uid="{00000000-0005-0000-0000-0000A7780000}"/>
    <cellStyle name="_MH750 Proforma - Rev 07.06.04_Consolidated Summary Living ProForma_2011_DRAFT" xfId="34870" xr:uid="{00000000-0005-0000-0000-0000A8780000}"/>
    <cellStyle name="_MH750 Proforma - Rev 07.06.04_Consolidated Summary Living ProForma_2011_Paste Special" xfId="34871" xr:uid="{00000000-0005-0000-0000-0000A9780000}"/>
    <cellStyle name="_MH750 Proforma - Rev 07.06.04_Copy of South TX GenTie  0.8x Sale12-31-09 COD BASE CASEvBOD" xfId="34872" xr:uid="{00000000-0005-0000-0000-0000AA780000}"/>
    <cellStyle name="_MH750 Proforma - Rev 07.06.04_CWIP Termosol 1" xfId="34873" xr:uid="{00000000-0005-0000-0000-0000AB780000}"/>
    <cellStyle name="_MH750 Proforma - Rev 07.06.04_CWIP Termosol 1 2" xfId="34874" xr:uid="{00000000-0005-0000-0000-0000AC780000}"/>
    <cellStyle name="_MH750 Proforma - Rev 07.06.04_CWIP Termosol 2" xfId="34875" xr:uid="{00000000-0005-0000-0000-0000AD780000}"/>
    <cellStyle name="_MH750 Proforma - Rev 07.06.04_CWIP Termosol 2 2" xfId="34876" xr:uid="{00000000-0005-0000-0000-0000AE780000}"/>
    <cellStyle name="_MH750 Proforma - Rev 07.06.04_Day County" xfId="34877" xr:uid="{00000000-0005-0000-0000-0000AF780000}"/>
    <cellStyle name="_MH750 Proforma - Rev 07.06.04_Distribution Date Calc" xfId="34878" xr:uid="{00000000-0005-0000-0000-0000B0780000}"/>
    <cellStyle name="_MH750 Proforma - Rev 07.06.04_FAS 106 subsidy 2010" xfId="34879" xr:uid="{00000000-0005-0000-0000-0000B1780000}"/>
    <cellStyle name="_MH750 Proforma - Rev 07.06.04_FAS 106 subsidy 2010 2" xfId="34880" xr:uid="{00000000-0005-0000-0000-0000B2780000}"/>
    <cellStyle name="_MH750 Proforma - Rev 07.06.04_FAS 106 subsidy 2010_March_LTD_Premium" xfId="34881" xr:uid="{00000000-0005-0000-0000-0000B3780000}"/>
    <cellStyle name="_MH750 Proforma - Rev 07.06.04_FAS 106 subsidy 2010_Nov Self Admin LTD Income Premium - CIGNA" xfId="34882" xr:uid="{00000000-0005-0000-0000-0000B4780000}"/>
    <cellStyle name="_MH750 Proforma - Rev 07.06.04_FAS 106 subsidy 2010_Summary Unrounded" xfId="34883" xr:uid="{00000000-0005-0000-0000-0000B5780000}"/>
    <cellStyle name="_MH750 Proforma - Rev 07.06.04_Fees" xfId="34884" xr:uid="{00000000-0005-0000-0000-0000B6780000}"/>
    <cellStyle name="_MH750 Proforma - Rev 07.06.04_Genesis_Bridge_Tab" xfId="34885" xr:uid="{00000000-0005-0000-0000-0000B7780000}"/>
    <cellStyle name="_MH750 Proforma - Rev 07.06.04_HWBA UM NPV  IRR Analysis finance at cost share may 2011" xfId="34886" xr:uid="{00000000-0005-0000-0000-0000B8780000}"/>
    <cellStyle name="_MH750 Proforma - Rev 07.06.04_Inputs" xfId="34887" xr:uid="{00000000-0005-0000-0000-0000B9780000}"/>
    <cellStyle name="_MH750 Proforma - Rev 07.06.04_Inputs 2" xfId="34888" xr:uid="{00000000-0005-0000-0000-0000BA780000}"/>
    <cellStyle name="_MH750 Proforma - Rev 07.06.04_Locked in Gross Margin" xfId="34889" xr:uid="{00000000-0005-0000-0000-0000BB780000}"/>
    <cellStyle name="_MH750 Proforma - Rev 07.06.04_LPF 2011 Update - Contracted Thermal Assets - rev 09 27 2011" xfId="34890" xr:uid="{00000000-0005-0000-0000-0000BC780000}"/>
    <cellStyle name="_MH750 Proforma - Rev 07.06.04_LPF 2011 Update - Contracted Thermal Assets - rev 09 27 2011 (2)" xfId="34891" xr:uid="{00000000-0005-0000-0000-0000BD780000}"/>
    <cellStyle name="_MH750 Proforma - Rev 07.06.04_LPF 2011 Update - Merchant Thermal Assets - rev 09 27 2011 (2)" xfId="34892" xr:uid="{00000000-0005-0000-0000-0000BE780000}"/>
    <cellStyle name="_MH750 Proforma - Rev 07.06.04_LTD-FAS 112 Summary" xfId="34893" xr:uid="{00000000-0005-0000-0000-0000BF780000}"/>
    <cellStyle name="_MH750 Proforma - Rev 07.06.04_November 2010 CWIP Curves Genesis Final" xfId="34894" xr:uid="{00000000-0005-0000-0000-0000C0780000}"/>
    <cellStyle name="_MH750 Proforma - Rev 07.06.04_November 2010 CWIP Curves Genesis Final 2" xfId="34895" xr:uid="{00000000-0005-0000-0000-0000C1780000}"/>
    <cellStyle name="_MH750 Proforma - Rev 07.06.04_November 2010 CWIP Curves NEER Final" xfId="34896" xr:uid="{00000000-0005-0000-0000-0000C2780000}"/>
    <cellStyle name="_MH750 Proforma - Rev 07.06.04_November 2010 CWIP Curves NEER Final 2" xfId="34897" xr:uid="{00000000-0005-0000-0000-0000C3780000}"/>
    <cellStyle name="_MH750 Proforma - Rev 07.06.04_November 2010 Termosol CWIP Curves NEER Final" xfId="34898" xr:uid="{00000000-0005-0000-0000-0000C4780000}"/>
    <cellStyle name="_MH750 Proforma - Rev 07.06.04_November 2010 Termosol CWIP Curves NEER Final 2" xfId="34899" xr:uid="{00000000-0005-0000-0000-0000C5780000}"/>
    <cellStyle name="_MH750 Proforma - Rev 07.06.04_Project Monitoring Paradise Solar revised_October 2010" xfId="34900" xr:uid="{00000000-0005-0000-0000-0000C6780000}"/>
    <cellStyle name="_MH750 Proforma - Rev 07.06.04_Project Monitoring Paradise Solar revised_October 2010 2" xfId="34901" xr:uid="{00000000-0005-0000-0000-0000C7780000}"/>
    <cellStyle name="_MH750 Proforma - Rev 07.06.04_Project Monitoring Paradise Solar revised_October 2010_November 2010 Termosol CWIP Curves NEER Final" xfId="34902" xr:uid="{00000000-0005-0000-0000-0000C8780000}"/>
    <cellStyle name="_MH750 Proforma - Rev 07.06.04_Project Monitoring Paradise Solar revised_October 2010_November 2010 Termosol CWIP Curves NEER Final 2" xfId="34903" xr:uid="{00000000-0005-0000-0000-0000C9780000}"/>
    <cellStyle name="_MH750 Proforma - Rev 07.06.04_September 2010 CWIP curves_NextEra" xfId="34904" xr:uid="{00000000-0005-0000-0000-0000CA780000}"/>
    <cellStyle name="_MH750 Proforma - Rev 07.06.04_September 2010 CWIP curves_NextEra 2" xfId="34905" xr:uid="{00000000-0005-0000-0000-0000CB780000}"/>
    <cellStyle name="_MH750 Proforma - Rev 07.06.04_September 2010 CWIP curves_NextEra_November 2010 Termosol CWIP Curves NEER Final" xfId="34906" xr:uid="{00000000-0005-0000-0000-0000CC780000}"/>
    <cellStyle name="_MH750 Proforma - Rev 07.06.04_September 2010 CWIP curves_NextEra_November 2010 Termosol CWIP Curves NEER Final 2" xfId="34907" xr:uid="{00000000-0005-0000-0000-0000CD780000}"/>
    <cellStyle name="_MH750 Proforma - Rev 07.06.04_Summerhaven CWIP curve Oct_2010" xfId="34908" xr:uid="{00000000-0005-0000-0000-0000CE780000}"/>
    <cellStyle name="_MH750 Proforma - Rev 07.06.04_Summerhaven CWIP curve Oct_2010 2" xfId="34909" xr:uid="{00000000-0005-0000-0000-0000CF780000}"/>
    <cellStyle name="_MH750 Proforma - Rev 07.06.04_Summerhaven CWIP curve Oct_2010_November 2010 Termosol CWIP Curves NEER Final" xfId="34910" xr:uid="{00000000-0005-0000-0000-0000D0780000}"/>
    <cellStyle name="_MH750 Proforma - Rev 07.06.04_Summerhaven CWIP curve Oct_2010_November 2010 Termosol CWIP Curves NEER Final 2" xfId="34911" xr:uid="{00000000-0005-0000-0000-0000D1780000}"/>
    <cellStyle name="_MH750 Proforma - Rev 07.06.04_ToD" xfId="34912" xr:uid="{00000000-0005-0000-0000-0000D2780000}"/>
    <cellStyle name="_MH750 Proforma - Rev 07.06.04_ToD 2" xfId="34913" xr:uid="{00000000-0005-0000-0000-0000D3780000}"/>
    <cellStyle name="_MH750 Proforma - Rev 07.06.04_ToD 3" xfId="34914" xr:uid="{00000000-0005-0000-0000-0000D4780000}"/>
    <cellStyle name="_MH750 Proforma - Rev 07.06.04_tx financing revs" xfId="34915" xr:uid="{00000000-0005-0000-0000-0000D5780000}"/>
    <cellStyle name="_MH750 Proforma - Rev 07.19.04 2" xfId="34916" xr:uid="{00000000-0005-0000-0000-0000D6780000}"/>
    <cellStyle name="_MH750 Proforma - Rev 07.19.04 2 2" xfId="34917" xr:uid="{00000000-0005-0000-0000-0000D7780000}"/>
    <cellStyle name="_MH750 Proforma - Rev 07.19.04 2 2 2" xfId="34918" xr:uid="{00000000-0005-0000-0000-0000D8780000}"/>
    <cellStyle name="_MH750 Proforma - Rev 07.19.04 2 3" xfId="34919" xr:uid="{00000000-0005-0000-0000-0000D9780000}"/>
    <cellStyle name="_MH750 Proforma - Rev 07.19.04 2 3 2" xfId="34920" xr:uid="{00000000-0005-0000-0000-0000DA780000}"/>
    <cellStyle name="_MH750 Proforma - Rev 07.19.04 2 4" xfId="34921" xr:uid="{00000000-0005-0000-0000-0000DB780000}"/>
    <cellStyle name="_MH750 Proforma - Rev 07.19.04 2 4 2" xfId="34922" xr:uid="{00000000-0005-0000-0000-0000DC780000}"/>
    <cellStyle name="_MH750 Proforma - Rev 07.19.04 2 4 3" xfId="34923" xr:uid="{00000000-0005-0000-0000-0000DD780000}"/>
    <cellStyle name="_MH750 Proforma - Rev 07.19.04 2 5" xfId="34924" xr:uid="{00000000-0005-0000-0000-0000DE780000}"/>
    <cellStyle name="_MH750 Proforma - Rev 07.19.04 2 5 2" xfId="34925" xr:uid="{00000000-0005-0000-0000-0000DF780000}"/>
    <cellStyle name="_MH750 Proforma - Rev 07.19.04 2 6" xfId="34926" xr:uid="{00000000-0005-0000-0000-0000E0780000}"/>
    <cellStyle name="_MH750 Proforma - Rev 07.19.04 2_August 2010 CWIP curves_NextEra" xfId="34927" xr:uid="{00000000-0005-0000-0000-0000E1780000}"/>
    <cellStyle name="_MH750 Proforma - Rev 07.19.04 2_August 2010 CWIP curves_NextEra 2" xfId="34928" xr:uid="{00000000-0005-0000-0000-0000E2780000}"/>
    <cellStyle name="_MH750 Proforma - Rev 07.19.04 2_August 2010 CWIP curves_NextEra_November 2010 Termosol CWIP Curves NEER Final" xfId="34929" xr:uid="{00000000-0005-0000-0000-0000E3780000}"/>
    <cellStyle name="_MH750 Proforma - Rev 07.19.04 2_August 2010 CWIP curves_NextEra_November 2010 Termosol CWIP Curves NEER Final 2" xfId="34930" xr:uid="{00000000-0005-0000-0000-0000E4780000}"/>
    <cellStyle name="_MH750 Proforma - Rev 07.19.04 2_BASIS ADJ" xfId="34931" xr:uid="{00000000-0005-0000-0000-0000E5780000}"/>
    <cellStyle name="_MH750 Proforma - Rev 07.19.04 2_BM Adjustments" xfId="34932" xr:uid="{00000000-0005-0000-0000-0000E6780000}"/>
    <cellStyle name="_MH750 Proforma - Rev 07.19.04 2_Budget Support 2012-09 2013-15 Benefit Programs v5 with NEER Barg Update" xfId="34933" xr:uid="{00000000-0005-0000-0000-0000E7780000}"/>
    <cellStyle name="_MH750 Proforma - Rev 07.19.04 2_Capacity_Factor_Monthly_Forecast_Through_2024 " xfId="34934" xr:uid="{00000000-0005-0000-0000-0000E8780000}"/>
    <cellStyle name="_MH750 Proforma - Rev 07.19.04 2_Capital Prov 1Q10" xfId="34935" xr:uid="{00000000-0005-0000-0000-0000E9780000}"/>
    <cellStyle name="_MH750 Proforma - Rev 07.19.04 2_Capital Prov 1Q10 2" xfId="34936" xr:uid="{00000000-0005-0000-0000-0000EA780000}"/>
    <cellStyle name="_MH750 Proforma - Rev 07.19.04 2_Capital Prov 1Q10_March_LTD_Premium" xfId="34937" xr:uid="{00000000-0005-0000-0000-0000EB780000}"/>
    <cellStyle name="_MH750 Proforma - Rev 07.19.04 2_Capital Prov 1Q10_Nov Self Admin LTD Income Premium - CIGNA" xfId="34938" xr:uid="{00000000-0005-0000-0000-0000EC780000}"/>
    <cellStyle name="_MH750 Proforma - Rev 07.19.04 2_Capital Prov 1Q10_Summary Unrounded" xfId="34939" xr:uid="{00000000-0005-0000-0000-0000ED780000}"/>
    <cellStyle name="_MH750 Proforma - Rev 07.19.04 2_Consolidated Summary Living ProForma_2011_DRAFT" xfId="34940" xr:uid="{00000000-0005-0000-0000-0000EE780000}"/>
    <cellStyle name="_MH750 Proforma - Rev 07.19.04 2_Consolidated Summary Living ProForma_2011_Paste Special" xfId="34941" xr:uid="{00000000-0005-0000-0000-0000EF780000}"/>
    <cellStyle name="_MH750 Proforma - Rev 07.19.04 2_Copy of South TX GenTie  0.8x Sale12-31-09 COD BASE CASEvBOD" xfId="34942" xr:uid="{00000000-0005-0000-0000-0000F0780000}"/>
    <cellStyle name="_MH750 Proforma - Rev 07.19.04 2_CWIP Termosol 1" xfId="34943" xr:uid="{00000000-0005-0000-0000-0000F1780000}"/>
    <cellStyle name="_MH750 Proforma - Rev 07.19.04 2_CWIP Termosol 1 2" xfId="34944" xr:uid="{00000000-0005-0000-0000-0000F2780000}"/>
    <cellStyle name="_MH750 Proforma - Rev 07.19.04 2_CWIP Termosol 2" xfId="34945" xr:uid="{00000000-0005-0000-0000-0000F3780000}"/>
    <cellStyle name="_MH750 Proforma - Rev 07.19.04 2_CWIP Termosol 2 2" xfId="34946" xr:uid="{00000000-0005-0000-0000-0000F4780000}"/>
    <cellStyle name="_MH750 Proforma - Rev 07.19.04 2_Day County" xfId="34947" xr:uid="{00000000-0005-0000-0000-0000F5780000}"/>
    <cellStyle name="_MH750 Proforma - Rev 07.19.04 2_Distribution Date Calc" xfId="34948" xr:uid="{00000000-0005-0000-0000-0000F6780000}"/>
    <cellStyle name="_MH750 Proforma - Rev 07.19.04 2_FAS 106 subsidy 2010" xfId="34949" xr:uid="{00000000-0005-0000-0000-0000F7780000}"/>
    <cellStyle name="_MH750 Proforma - Rev 07.19.04 2_FAS 106 subsidy 2010 2" xfId="34950" xr:uid="{00000000-0005-0000-0000-0000F8780000}"/>
    <cellStyle name="_MH750 Proforma - Rev 07.19.04 2_FAS 106 subsidy 2010_March_LTD_Premium" xfId="34951" xr:uid="{00000000-0005-0000-0000-0000F9780000}"/>
    <cellStyle name="_MH750 Proforma - Rev 07.19.04 2_FAS 106 subsidy 2010_Nov Self Admin LTD Income Premium - CIGNA" xfId="34952" xr:uid="{00000000-0005-0000-0000-0000FA780000}"/>
    <cellStyle name="_MH750 Proforma - Rev 07.19.04 2_FAS 106 subsidy 2010_Summary Unrounded" xfId="34953" xr:uid="{00000000-0005-0000-0000-0000FB780000}"/>
    <cellStyle name="_MH750 Proforma - Rev 07.19.04 2_Fees" xfId="34954" xr:uid="{00000000-0005-0000-0000-0000FC780000}"/>
    <cellStyle name="_MH750 Proforma - Rev 07.19.04 2_Genesis_Bridge_Tab" xfId="34955" xr:uid="{00000000-0005-0000-0000-0000FD780000}"/>
    <cellStyle name="_MH750 Proforma - Rev 07.19.04 2_HWBA UM NPV  IRR Analysis finance at cost share may 2011" xfId="34956" xr:uid="{00000000-0005-0000-0000-0000FE780000}"/>
    <cellStyle name="_MH750 Proforma - Rev 07.19.04 2_Inputs" xfId="34957" xr:uid="{00000000-0005-0000-0000-0000FF780000}"/>
    <cellStyle name="_MH750 Proforma - Rev 07.19.04 2_Inputs 2" xfId="34958" xr:uid="{00000000-0005-0000-0000-000000790000}"/>
    <cellStyle name="_MH750 Proforma - Rev 07.19.04 2_Locked in Gross Margin" xfId="34959" xr:uid="{00000000-0005-0000-0000-000001790000}"/>
    <cellStyle name="_MH750 Proforma - Rev 07.19.04 2_LPF 2011 Update - Contracted Thermal Assets - rev 09 27 2011" xfId="34960" xr:uid="{00000000-0005-0000-0000-000002790000}"/>
    <cellStyle name="_MH750 Proforma - Rev 07.19.04 2_LPF 2011 Update - Contracted Thermal Assets - rev 09 27 2011 (2)" xfId="34961" xr:uid="{00000000-0005-0000-0000-000003790000}"/>
    <cellStyle name="_MH750 Proforma - Rev 07.19.04 2_LPF 2011 Update - Merchant Thermal Assets - rev 09 27 2011 (2)" xfId="34962" xr:uid="{00000000-0005-0000-0000-000004790000}"/>
    <cellStyle name="_MH750 Proforma - Rev 07.19.04 2_LTD-FAS 112 Summary" xfId="34963" xr:uid="{00000000-0005-0000-0000-000005790000}"/>
    <cellStyle name="_MH750 Proforma - Rev 07.19.04 2_November 2010 CWIP Curves Genesis Final" xfId="34964" xr:uid="{00000000-0005-0000-0000-000006790000}"/>
    <cellStyle name="_MH750 Proforma - Rev 07.19.04 2_November 2010 CWIP Curves Genesis Final 2" xfId="34965" xr:uid="{00000000-0005-0000-0000-000007790000}"/>
    <cellStyle name="_MH750 Proforma - Rev 07.19.04 2_November 2010 CWIP Curves NEER Final" xfId="34966" xr:uid="{00000000-0005-0000-0000-000008790000}"/>
    <cellStyle name="_MH750 Proforma - Rev 07.19.04 2_November 2010 CWIP Curves NEER Final 2" xfId="34967" xr:uid="{00000000-0005-0000-0000-000009790000}"/>
    <cellStyle name="_MH750 Proforma - Rev 07.19.04 2_November 2010 Termosol CWIP Curves NEER Final" xfId="34968" xr:uid="{00000000-0005-0000-0000-00000A790000}"/>
    <cellStyle name="_MH750 Proforma - Rev 07.19.04 2_November 2010 Termosol CWIP Curves NEER Final 2" xfId="34969" xr:uid="{00000000-0005-0000-0000-00000B790000}"/>
    <cellStyle name="_MH750 Proforma - Rev 07.19.04 2_Project Monitoring Paradise Solar revised_October 2010" xfId="34970" xr:uid="{00000000-0005-0000-0000-00000C790000}"/>
    <cellStyle name="_MH750 Proforma - Rev 07.19.04 2_Project Monitoring Paradise Solar revised_October 2010 2" xfId="34971" xr:uid="{00000000-0005-0000-0000-00000D790000}"/>
    <cellStyle name="_MH750 Proforma - Rev 07.19.04 2_Project Monitoring Paradise Solar revised_October 2010_November 2010 Termosol CWIP Curves NEER Final" xfId="34972" xr:uid="{00000000-0005-0000-0000-00000E790000}"/>
    <cellStyle name="_MH750 Proforma - Rev 07.19.04 2_Project Monitoring Paradise Solar revised_October 2010_November 2010 Termosol CWIP Curves NEER Final 2" xfId="34973" xr:uid="{00000000-0005-0000-0000-00000F790000}"/>
    <cellStyle name="_MH750 Proforma - Rev 07.19.04 2_September 2010 CWIP curves_NextEra" xfId="34974" xr:uid="{00000000-0005-0000-0000-000010790000}"/>
    <cellStyle name="_MH750 Proforma - Rev 07.19.04 2_September 2010 CWIP curves_NextEra 2" xfId="34975" xr:uid="{00000000-0005-0000-0000-000011790000}"/>
    <cellStyle name="_MH750 Proforma - Rev 07.19.04 2_September 2010 CWIP curves_NextEra_November 2010 Termosol CWIP Curves NEER Final" xfId="34976" xr:uid="{00000000-0005-0000-0000-000012790000}"/>
    <cellStyle name="_MH750 Proforma - Rev 07.19.04 2_September 2010 CWIP curves_NextEra_November 2010 Termosol CWIP Curves NEER Final 2" xfId="34977" xr:uid="{00000000-0005-0000-0000-000013790000}"/>
    <cellStyle name="_MH750 Proforma - Rev 07.19.04 2_Summerhaven CWIP curve Oct_2010" xfId="34978" xr:uid="{00000000-0005-0000-0000-000014790000}"/>
    <cellStyle name="_MH750 Proforma - Rev 07.19.04 2_Summerhaven CWIP curve Oct_2010 2" xfId="34979" xr:uid="{00000000-0005-0000-0000-000015790000}"/>
    <cellStyle name="_MH750 Proforma - Rev 07.19.04 2_Summerhaven CWIP curve Oct_2010_November 2010 Termosol CWIP Curves NEER Final" xfId="34980" xr:uid="{00000000-0005-0000-0000-000016790000}"/>
    <cellStyle name="_MH750 Proforma - Rev 07.19.04 2_Summerhaven CWIP curve Oct_2010_November 2010 Termosol CWIP Curves NEER Final 2" xfId="34981" xr:uid="{00000000-0005-0000-0000-000017790000}"/>
    <cellStyle name="_MH750 Proforma - Rev 07.19.04 2_ToD" xfId="34982" xr:uid="{00000000-0005-0000-0000-000018790000}"/>
    <cellStyle name="_MH750 Proforma - Rev 07.19.04 2_ToD 2" xfId="34983" xr:uid="{00000000-0005-0000-0000-000019790000}"/>
    <cellStyle name="_MH750 Proforma - Rev 07.19.04 2_ToD 3" xfId="34984" xr:uid="{00000000-0005-0000-0000-00001A790000}"/>
    <cellStyle name="_MH750 Proforma - Rev 07.19.04 2_tx financing revs" xfId="34985" xr:uid="{00000000-0005-0000-0000-00001B790000}"/>
    <cellStyle name="_MH750 Start Up Cost Analysis 080215" xfId="34986" xr:uid="{00000000-0005-0000-0000-00001C790000}"/>
    <cellStyle name="_MH750 Unsold" xfId="34987" xr:uid="{00000000-0005-0000-0000-00001D790000}"/>
    <cellStyle name="_MH750 Unsold 2" xfId="34988" xr:uid="{00000000-0005-0000-0000-00001E790000}"/>
    <cellStyle name="_MH750 Unsold 2 2" xfId="34989" xr:uid="{00000000-0005-0000-0000-00001F790000}"/>
    <cellStyle name="_MH750 Unsold 3" xfId="34990" xr:uid="{00000000-0005-0000-0000-000020790000}"/>
    <cellStyle name="_MH750 Unsold 3 2" xfId="34991" xr:uid="{00000000-0005-0000-0000-000021790000}"/>
    <cellStyle name="_MH750 Unsold 4" xfId="34992" xr:uid="{00000000-0005-0000-0000-000022790000}"/>
    <cellStyle name="_MH750 Unsold 4 2" xfId="34993" xr:uid="{00000000-0005-0000-0000-000023790000}"/>
    <cellStyle name="_MH750 Unsold 4 3" xfId="34994" xr:uid="{00000000-0005-0000-0000-000024790000}"/>
    <cellStyle name="_MH750 Unsold 5" xfId="34995" xr:uid="{00000000-0005-0000-0000-000025790000}"/>
    <cellStyle name="_MH750 Unsold 5 2" xfId="34996" xr:uid="{00000000-0005-0000-0000-000026790000}"/>
    <cellStyle name="_MH750 Unsold 6" xfId="34997" xr:uid="{00000000-0005-0000-0000-000027790000}"/>
    <cellStyle name="_MH750 Unsold_Cherokee 2010 - 2014 Budget Forecast" xfId="34998" xr:uid="{00000000-0005-0000-0000-000028790000}"/>
    <cellStyle name="_MH750 Unsold_Cimarron O&amp;M_05-24-2012" xfId="34999" xr:uid="{00000000-0005-0000-0000-000029790000}"/>
    <cellStyle name="_MH750 Unsold_Copy of South TX GenTie  0.8x Sale12-31-09 COD BASE CASEvBOD" xfId="35000" xr:uid="{00000000-0005-0000-0000-00002A790000}"/>
    <cellStyle name="_MH750 Unsold_Genesis_Bridge_Tab" xfId="35001" xr:uid="{00000000-0005-0000-0000-00002B790000}"/>
    <cellStyle name="_MH750 Unsold_Input" xfId="35002" xr:uid="{00000000-0005-0000-0000-00002C790000}"/>
    <cellStyle name="_MH750 Unsold_Input 2" xfId="35003" xr:uid="{00000000-0005-0000-0000-00002D790000}"/>
    <cellStyle name="_MH750 Unsold_Inputs" xfId="35004" xr:uid="{00000000-0005-0000-0000-00002E790000}"/>
    <cellStyle name="_MH750 Unsold_Inputs 2" xfId="35005" xr:uid="{00000000-0005-0000-0000-00002F790000}"/>
    <cellStyle name="_MH750 Unsold_Majestic II 2013 - 2042 Property Tax Forecast est" xfId="35006" xr:uid="{00000000-0005-0000-0000-000030790000}"/>
    <cellStyle name="_MH750 Unsold_McCoy 250 MW Yingli 280W T-0 NextEra PVO&amp;M Budget (NEW RAMP)_2010-12-10" xfId="35007" xr:uid="{00000000-0005-0000-0000-000031790000}"/>
    <cellStyle name="_MH750 Unsold_McCoy 250 MW Yingli 280W T-0 NextEra PVO&amp;M Budget (NEW RAMP)_2010-12-6" xfId="35008" xr:uid="{00000000-0005-0000-0000-000032790000}"/>
    <cellStyle name="_MH750 Unsold_Tax" xfId="35009" xr:uid="{00000000-0005-0000-0000-000033790000}"/>
    <cellStyle name="_MH750 Unsold_ToD" xfId="35010" xr:uid="{00000000-0005-0000-0000-000034790000}"/>
    <cellStyle name="_MH750 Unsold_ToD 2" xfId="35011" xr:uid="{00000000-0005-0000-0000-000035790000}"/>
    <cellStyle name="_MH750 Unsold_ToD 3" xfId="35012" xr:uid="{00000000-0005-0000-0000-000036790000}"/>
    <cellStyle name="_MH750-SS" xfId="35013" xr:uid="{00000000-0005-0000-0000-000037790000}"/>
    <cellStyle name="_MM (CASH)" xfId="397" xr:uid="{00000000-0005-0000-0000-000038790000}"/>
    <cellStyle name="_MM (CASH) 2" xfId="398" xr:uid="{00000000-0005-0000-0000-000039790000}"/>
    <cellStyle name="_MM (CASH) 2 2" xfId="399" xr:uid="{00000000-0005-0000-0000-00003A790000}"/>
    <cellStyle name="_MM (CASH) 3" xfId="400" xr:uid="{00000000-0005-0000-0000-00003B790000}"/>
    <cellStyle name="_MM (CASH) 3 2" xfId="35014" xr:uid="{00000000-0005-0000-0000-00003C790000}"/>
    <cellStyle name="_MM (CASH) 4" xfId="401" xr:uid="{00000000-0005-0000-0000-00003D790000}"/>
    <cellStyle name="_MM (CASH) 4 2" xfId="35015" xr:uid="{00000000-0005-0000-0000-00003E790000}"/>
    <cellStyle name="_MM (CASH) 5" xfId="35016" xr:uid="{00000000-0005-0000-0000-00003F790000}"/>
    <cellStyle name="_MM (CASH) 5 2" xfId="35017" xr:uid="{00000000-0005-0000-0000-000040790000}"/>
    <cellStyle name="_MM (CASH) 6" xfId="35018" xr:uid="{00000000-0005-0000-0000-000041790000}"/>
    <cellStyle name="_MM (CASH)_2008 FPL Group Tax Workpapers" xfId="35019" xr:uid="{00000000-0005-0000-0000-000042790000}"/>
    <cellStyle name="_MM (CASH)_2008 FPL Group Tax Workpapers_Budget Support 2012-09 2013-15 Benefit Programs v5 with NEER Barg Update" xfId="35020" xr:uid="{00000000-0005-0000-0000-000043790000}"/>
    <cellStyle name="_MM (CASH)_2008 FPL Group Tax Workpapers_LTD-FAS 112 Summary" xfId="35021" xr:uid="{00000000-0005-0000-0000-000044790000}"/>
    <cellStyle name="_MM (CASH)_BASIS ADJ" xfId="35022" xr:uid="{00000000-0005-0000-0000-000045790000}"/>
    <cellStyle name="_MM (CASH)_BM Adjustments" xfId="35023" xr:uid="{00000000-0005-0000-0000-000046790000}"/>
    <cellStyle name="_MM (CASH)_Callahan" xfId="35024" xr:uid="{00000000-0005-0000-0000-000047790000}"/>
    <cellStyle name="_MM (CASH)_Callahan " xfId="35025" xr:uid="{00000000-0005-0000-0000-000048790000}"/>
    <cellStyle name="_MM (CASH)_Callahan _1" xfId="35026" xr:uid="{00000000-0005-0000-0000-000049790000}"/>
    <cellStyle name="_MM (CASH)_Callahan 090813 GM 0 Report" xfId="35027" xr:uid="{00000000-0005-0000-0000-00004A790000}"/>
    <cellStyle name="_MM (CASH)_Callahan 091106 GM 0 Report" xfId="35028" xr:uid="{00000000-0005-0000-0000-00004B790000}"/>
    <cellStyle name="_MM (CASH)_CapRidge_WindBoost_Analysis_090709" xfId="35029" xr:uid="{00000000-0005-0000-0000-00004C790000}"/>
    <cellStyle name="_MM (CASH)_Cherokee 2010 - 2014 Budget Forecast" xfId="35030" xr:uid="{00000000-0005-0000-0000-00004D790000}"/>
    <cellStyle name="_MM (CASH)_Copy of Texas Wind Debt Amortization 11-08" xfId="35031" xr:uid="{00000000-0005-0000-0000-00004E790000}"/>
    <cellStyle name="_MM (CASH)_Debt Service Coverage Ratio-TEXAS WIND Historical  Forecast" xfId="35032" xr:uid="{00000000-0005-0000-0000-00004F790000}"/>
    <cellStyle name="_MM (CASH)_Fees" xfId="35033" xr:uid="{00000000-0005-0000-0000-000050790000}"/>
    <cellStyle name="_MM (CASH)_FPL Georgia Tax As of October 2010" xfId="35034" xr:uid="{00000000-0005-0000-0000-000051790000}"/>
    <cellStyle name="_MM (CASH)_FPL Georgia Tax As of October 2010_Summary of 2010 Errors Resolutions with Responses" xfId="35035" xr:uid="{00000000-0005-0000-0000-000052790000}"/>
    <cellStyle name="_MM (CASH)_Group Prov M11 09" xfId="35036" xr:uid="{00000000-0005-0000-0000-000053790000}"/>
    <cellStyle name="_MM (CASH)_Group Prov M11 09 2" xfId="35037" xr:uid="{00000000-0005-0000-0000-000054790000}"/>
    <cellStyle name="_MM (CASH)_Group Prov M11 09_March_LTD_Premium" xfId="35038" xr:uid="{00000000-0005-0000-0000-000055790000}"/>
    <cellStyle name="_MM (CASH)_Group Prov M11 09_Nov Self Admin LTD Income Premium - CIGNA" xfId="35039" xr:uid="{00000000-0005-0000-0000-000056790000}"/>
    <cellStyle name="_MM (CASH)_Group Prov M11 09_Summary Unrounded" xfId="35040" xr:uid="{00000000-0005-0000-0000-000057790000}"/>
    <cellStyle name="_MM (CASH)_HH3 WindBoost Analysis (with PTC and REC)" xfId="35041" xr:uid="{00000000-0005-0000-0000-000058790000}"/>
    <cellStyle name="_MM (CASH)_Horse Hollow 1 090813 GM 0 Report" xfId="35042" xr:uid="{00000000-0005-0000-0000-000059790000}"/>
    <cellStyle name="_MM (CASH)_Horse Hollow 1 090911 GM 0 Report" xfId="35043" xr:uid="{00000000-0005-0000-0000-00005A790000}"/>
    <cellStyle name="_MM (CASH)_Inputs" xfId="35044" xr:uid="{00000000-0005-0000-0000-00005B790000}"/>
    <cellStyle name="_MM (CASH)_Inputs 2" xfId="35045" xr:uid="{00000000-0005-0000-0000-00005C790000}"/>
    <cellStyle name="_MM (CASH)_Majestic II 2013 - 2042 Property Tax Forecast est" xfId="35046" xr:uid="{00000000-0005-0000-0000-00005D790000}"/>
    <cellStyle name="_MM (CASH)_March_LTD_Premium" xfId="35047" xr:uid="{00000000-0005-0000-0000-00005E790000}"/>
    <cellStyle name="_MM (CASH)_Nov Self Admin LTD Income Premium - CIGNA" xfId="35048" xr:uid="{00000000-0005-0000-0000-00005F790000}"/>
    <cellStyle name="_MM (CASH)_Summary Unrounded" xfId="35049" xr:uid="{00000000-0005-0000-0000-000060790000}"/>
    <cellStyle name="_MM (CASH)_Tax" xfId="35050" xr:uid="{00000000-0005-0000-0000-000061790000}"/>
    <cellStyle name="_MM (CASH)_Wind Adj_091106" xfId="35051" xr:uid="{00000000-0005-0000-0000-000062790000}"/>
    <cellStyle name="_MM Cost Estimate Marcus Hook" xfId="35052" xr:uid="{00000000-0005-0000-0000-000063790000}"/>
    <cellStyle name="_MM Cost Estimate Marcus Hook 2" xfId="35053" xr:uid="{00000000-0005-0000-0000-000064790000}"/>
    <cellStyle name="_MM Cost Estimate Marcus Hook 2 2" xfId="35054" xr:uid="{00000000-0005-0000-0000-000065790000}"/>
    <cellStyle name="_MM Cost Estimate Marcus Hook 3" xfId="35055" xr:uid="{00000000-0005-0000-0000-000066790000}"/>
    <cellStyle name="_MM Cost Estimate Marcus Hook 3 2" xfId="35056" xr:uid="{00000000-0005-0000-0000-000067790000}"/>
    <cellStyle name="_MM Cost Estimate Marcus Hook 4" xfId="35057" xr:uid="{00000000-0005-0000-0000-000068790000}"/>
    <cellStyle name="_MM Cost Estimate Marcus Hook 4 2" xfId="35058" xr:uid="{00000000-0005-0000-0000-000069790000}"/>
    <cellStyle name="_MM Cost Estimate Marcus Hook 4 3" xfId="35059" xr:uid="{00000000-0005-0000-0000-00006A790000}"/>
    <cellStyle name="_MM Cost Estimate Marcus Hook 5" xfId="35060" xr:uid="{00000000-0005-0000-0000-00006B790000}"/>
    <cellStyle name="_MM Cost Estimate Marcus Hook 5 2" xfId="35061" xr:uid="{00000000-0005-0000-0000-00006C790000}"/>
    <cellStyle name="_MM Cost Estimate Marcus Hook 6" xfId="35062" xr:uid="{00000000-0005-0000-0000-00006D790000}"/>
    <cellStyle name="_MM Cost Estimate Marcus Hook_August 2010 CWIP curves_NextEra" xfId="35063" xr:uid="{00000000-0005-0000-0000-00006E790000}"/>
    <cellStyle name="_MM Cost Estimate Marcus Hook_August 2010 CWIP curves_NextEra 2" xfId="35064" xr:uid="{00000000-0005-0000-0000-00006F790000}"/>
    <cellStyle name="_MM Cost Estimate Marcus Hook_August 2010 CWIP curves_NextEra_November 2010 Termosol CWIP Curves NEER Final" xfId="35065" xr:uid="{00000000-0005-0000-0000-000070790000}"/>
    <cellStyle name="_MM Cost Estimate Marcus Hook_August 2010 CWIP curves_NextEra_November 2010 Termosol CWIP Curves NEER Final 2" xfId="35066" xr:uid="{00000000-0005-0000-0000-000071790000}"/>
    <cellStyle name="_MM Cost Estimate Marcus Hook_BASIS ADJ" xfId="35067" xr:uid="{00000000-0005-0000-0000-000072790000}"/>
    <cellStyle name="_MM Cost Estimate Marcus Hook_BM Adjustments" xfId="35068" xr:uid="{00000000-0005-0000-0000-000073790000}"/>
    <cellStyle name="_MM Cost Estimate Marcus Hook_Budget Support 2012-09 2013-15 Benefit Programs v5 with NEER Barg Update" xfId="35069" xr:uid="{00000000-0005-0000-0000-000074790000}"/>
    <cellStyle name="_MM Cost Estimate Marcus Hook_Capacity_Factor_Monthly_Forecast_Through_2024 " xfId="35070" xr:uid="{00000000-0005-0000-0000-000075790000}"/>
    <cellStyle name="_MM Cost Estimate Marcus Hook_Capital Prov 1Q10" xfId="35071" xr:uid="{00000000-0005-0000-0000-000076790000}"/>
    <cellStyle name="_MM Cost Estimate Marcus Hook_Capital Prov 1Q10 2" xfId="35072" xr:uid="{00000000-0005-0000-0000-000077790000}"/>
    <cellStyle name="_MM Cost Estimate Marcus Hook_Capital Prov 1Q10_March_LTD_Premium" xfId="35073" xr:uid="{00000000-0005-0000-0000-000078790000}"/>
    <cellStyle name="_MM Cost Estimate Marcus Hook_Capital Prov 1Q10_Nov Self Admin LTD Income Premium - CIGNA" xfId="35074" xr:uid="{00000000-0005-0000-0000-000079790000}"/>
    <cellStyle name="_MM Cost Estimate Marcus Hook_Capital Prov 1Q10_Summary Unrounded" xfId="35075" xr:uid="{00000000-0005-0000-0000-00007A790000}"/>
    <cellStyle name="_MM Cost Estimate Marcus Hook_Consolidated Summary Living ProForma_2011_DRAFT" xfId="35076" xr:uid="{00000000-0005-0000-0000-00007B790000}"/>
    <cellStyle name="_MM Cost Estimate Marcus Hook_Consolidated Summary Living ProForma_2011_Paste Special" xfId="35077" xr:uid="{00000000-0005-0000-0000-00007C790000}"/>
    <cellStyle name="_MM Cost Estimate Marcus Hook_Copy of South TX GenTie  0.8x Sale12-31-09 COD BASE CASEvBOD" xfId="35078" xr:uid="{00000000-0005-0000-0000-00007D790000}"/>
    <cellStyle name="_MM Cost Estimate Marcus Hook_CWIP Termosol 1" xfId="35079" xr:uid="{00000000-0005-0000-0000-00007E790000}"/>
    <cellStyle name="_MM Cost Estimate Marcus Hook_CWIP Termosol 1 2" xfId="35080" xr:uid="{00000000-0005-0000-0000-00007F790000}"/>
    <cellStyle name="_MM Cost Estimate Marcus Hook_CWIP Termosol 2" xfId="35081" xr:uid="{00000000-0005-0000-0000-000080790000}"/>
    <cellStyle name="_MM Cost Estimate Marcus Hook_CWIP Termosol 2 2" xfId="35082" xr:uid="{00000000-0005-0000-0000-000081790000}"/>
    <cellStyle name="_MM Cost Estimate Marcus Hook_Day County" xfId="35083" xr:uid="{00000000-0005-0000-0000-000082790000}"/>
    <cellStyle name="_MM Cost Estimate Marcus Hook_Distribution Date Calc" xfId="35084" xr:uid="{00000000-0005-0000-0000-000083790000}"/>
    <cellStyle name="_MM Cost Estimate Marcus Hook_FAS 106 subsidy 2010" xfId="35085" xr:uid="{00000000-0005-0000-0000-000084790000}"/>
    <cellStyle name="_MM Cost Estimate Marcus Hook_FAS 106 subsidy 2010 2" xfId="35086" xr:uid="{00000000-0005-0000-0000-000085790000}"/>
    <cellStyle name="_MM Cost Estimate Marcus Hook_FAS 106 subsidy 2010_March_LTD_Premium" xfId="35087" xr:uid="{00000000-0005-0000-0000-000086790000}"/>
    <cellStyle name="_MM Cost Estimate Marcus Hook_FAS 106 subsidy 2010_Nov Self Admin LTD Income Premium - CIGNA" xfId="35088" xr:uid="{00000000-0005-0000-0000-000087790000}"/>
    <cellStyle name="_MM Cost Estimate Marcus Hook_FAS 106 subsidy 2010_Summary Unrounded" xfId="35089" xr:uid="{00000000-0005-0000-0000-000088790000}"/>
    <cellStyle name="_MM Cost Estimate Marcus Hook_Fees" xfId="35090" xr:uid="{00000000-0005-0000-0000-000089790000}"/>
    <cellStyle name="_MM Cost Estimate Marcus Hook_Genesis_Bridge_Tab" xfId="35091" xr:uid="{00000000-0005-0000-0000-00008A790000}"/>
    <cellStyle name="_MM Cost Estimate Marcus Hook_HWBA UM NPV  IRR Analysis finance at cost share may 2011" xfId="35092" xr:uid="{00000000-0005-0000-0000-00008B790000}"/>
    <cellStyle name="_MM Cost Estimate Marcus Hook_Inputs" xfId="35093" xr:uid="{00000000-0005-0000-0000-00008C790000}"/>
    <cellStyle name="_MM Cost Estimate Marcus Hook_Inputs 2" xfId="35094" xr:uid="{00000000-0005-0000-0000-00008D790000}"/>
    <cellStyle name="_MM Cost Estimate Marcus Hook_Locked in Gross Margin" xfId="35095" xr:uid="{00000000-0005-0000-0000-00008E790000}"/>
    <cellStyle name="_MM Cost Estimate Marcus Hook_LPF 2011 Update - Contracted Thermal Assets - rev 09 27 2011" xfId="35096" xr:uid="{00000000-0005-0000-0000-00008F790000}"/>
    <cellStyle name="_MM Cost Estimate Marcus Hook_LPF 2011 Update - Contracted Thermal Assets - rev 09 27 2011 (2)" xfId="35097" xr:uid="{00000000-0005-0000-0000-000090790000}"/>
    <cellStyle name="_MM Cost Estimate Marcus Hook_LPF 2011 Update - Merchant Thermal Assets - rev 09 27 2011 (2)" xfId="35098" xr:uid="{00000000-0005-0000-0000-000091790000}"/>
    <cellStyle name="_MM Cost Estimate Marcus Hook_LTD-FAS 112 Summary" xfId="35099" xr:uid="{00000000-0005-0000-0000-000092790000}"/>
    <cellStyle name="_MM Cost Estimate Marcus Hook_November 2010 CWIP Curves Genesis Final" xfId="35100" xr:uid="{00000000-0005-0000-0000-000093790000}"/>
    <cellStyle name="_MM Cost Estimate Marcus Hook_November 2010 CWIP Curves Genesis Final 2" xfId="35101" xr:uid="{00000000-0005-0000-0000-000094790000}"/>
    <cellStyle name="_MM Cost Estimate Marcus Hook_November 2010 CWIP Curves NEER Final" xfId="35102" xr:uid="{00000000-0005-0000-0000-000095790000}"/>
    <cellStyle name="_MM Cost Estimate Marcus Hook_November 2010 CWIP Curves NEER Final 2" xfId="35103" xr:uid="{00000000-0005-0000-0000-000096790000}"/>
    <cellStyle name="_MM Cost Estimate Marcus Hook_November 2010 Termosol CWIP Curves NEER Final" xfId="35104" xr:uid="{00000000-0005-0000-0000-000097790000}"/>
    <cellStyle name="_MM Cost Estimate Marcus Hook_November 2010 Termosol CWIP Curves NEER Final 2" xfId="35105" xr:uid="{00000000-0005-0000-0000-000098790000}"/>
    <cellStyle name="_MM Cost Estimate Marcus Hook_Project Monitoring Paradise Solar revised_October 2010" xfId="35106" xr:uid="{00000000-0005-0000-0000-000099790000}"/>
    <cellStyle name="_MM Cost Estimate Marcus Hook_Project Monitoring Paradise Solar revised_October 2010 2" xfId="35107" xr:uid="{00000000-0005-0000-0000-00009A790000}"/>
    <cellStyle name="_MM Cost Estimate Marcus Hook_Project Monitoring Paradise Solar revised_October 2010_November 2010 Termosol CWIP Curves NEER Final" xfId="35108" xr:uid="{00000000-0005-0000-0000-00009B790000}"/>
    <cellStyle name="_MM Cost Estimate Marcus Hook_Project Monitoring Paradise Solar revised_October 2010_November 2010 Termosol CWIP Curves NEER Final 2" xfId="35109" xr:uid="{00000000-0005-0000-0000-00009C790000}"/>
    <cellStyle name="_MM Cost Estimate Marcus Hook_September 2010 CWIP curves_NextEra" xfId="35110" xr:uid="{00000000-0005-0000-0000-00009D790000}"/>
    <cellStyle name="_MM Cost Estimate Marcus Hook_September 2010 CWIP curves_NextEra 2" xfId="35111" xr:uid="{00000000-0005-0000-0000-00009E790000}"/>
    <cellStyle name="_MM Cost Estimate Marcus Hook_September 2010 CWIP curves_NextEra_November 2010 Termosol CWIP Curves NEER Final" xfId="35112" xr:uid="{00000000-0005-0000-0000-00009F790000}"/>
    <cellStyle name="_MM Cost Estimate Marcus Hook_September 2010 CWIP curves_NextEra_November 2010 Termosol CWIP Curves NEER Final 2" xfId="35113" xr:uid="{00000000-0005-0000-0000-0000A0790000}"/>
    <cellStyle name="_MM Cost Estimate Marcus Hook_Summerhaven CWIP curve Oct_2010" xfId="35114" xr:uid="{00000000-0005-0000-0000-0000A1790000}"/>
    <cellStyle name="_MM Cost Estimate Marcus Hook_Summerhaven CWIP curve Oct_2010 2" xfId="35115" xr:uid="{00000000-0005-0000-0000-0000A2790000}"/>
    <cellStyle name="_MM Cost Estimate Marcus Hook_Summerhaven CWIP curve Oct_2010_November 2010 Termosol CWIP Curves NEER Final" xfId="35116" xr:uid="{00000000-0005-0000-0000-0000A3790000}"/>
    <cellStyle name="_MM Cost Estimate Marcus Hook_Summerhaven CWIP curve Oct_2010_November 2010 Termosol CWIP Curves NEER Final 2" xfId="35117" xr:uid="{00000000-0005-0000-0000-0000A4790000}"/>
    <cellStyle name="_MM Cost Estimate Marcus Hook_ToD" xfId="35118" xr:uid="{00000000-0005-0000-0000-0000A5790000}"/>
    <cellStyle name="_MM Cost Estimate Marcus Hook_ToD 2" xfId="35119" xr:uid="{00000000-0005-0000-0000-0000A6790000}"/>
    <cellStyle name="_MM Cost Estimate Marcus Hook_ToD 3" xfId="35120" xr:uid="{00000000-0005-0000-0000-0000A7790000}"/>
    <cellStyle name="_MM Cost Estimate Marcus Hook_tx financing revs" xfId="35121" xr:uid="{00000000-0005-0000-0000-0000A8790000}"/>
    <cellStyle name="_Modeling Mick" xfId="35122" xr:uid="{00000000-0005-0000-0000-0000A9790000}"/>
    <cellStyle name="_Modeling Mick_01 Horizon Wind Energy Analytics" xfId="35123" xr:uid="{00000000-0005-0000-0000-0000AA790000}"/>
    <cellStyle name="_Modification to Stack" xfId="35124" xr:uid="{00000000-0005-0000-0000-0000AB790000}"/>
    <cellStyle name="_Modification to Stack 2" xfId="35125" xr:uid="{00000000-0005-0000-0000-0000AC790000}"/>
    <cellStyle name="_Modification to Stack 2 2" xfId="35126" xr:uid="{00000000-0005-0000-0000-0000AD790000}"/>
    <cellStyle name="_Modification to Stack 3" xfId="35127" xr:uid="{00000000-0005-0000-0000-0000AE790000}"/>
    <cellStyle name="_Modification to Stack 3 2" xfId="35128" xr:uid="{00000000-0005-0000-0000-0000AF790000}"/>
    <cellStyle name="_Modification to Stack 4" xfId="35129" xr:uid="{00000000-0005-0000-0000-0000B0790000}"/>
    <cellStyle name="_Modification to Stack 4 2" xfId="35130" xr:uid="{00000000-0005-0000-0000-0000B1790000}"/>
    <cellStyle name="_Modification to Stack 4 3" xfId="35131" xr:uid="{00000000-0005-0000-0000-0000B2790000}"/>
    <cellStyle name="_Modification to Stack 5" xfId="35132" xr:uid="{00000000-0005-0000-0000-0000B3790000}"/>
    <cellStyle name="_Modification to Stack 5 2" xfId="35133" xr:uid="{00000000-0005-0000-0000-0000B4790000}"/>
    <cellStyle name="_Modification to Stack 6" xfId="35134" xr:uid="{00000000-0005-0000-0000-0000B5790000}"/>
    <cellStyle name="_Modification to Stack_August 2010 CWIP curves_NextEra" xfId="35135" xr:uid="{00000000-0005-0000-0000-0000B6790000}"/>
    <cellStyle name="_Modification to Stack_August 2010 CWIP curves_NextEra 2" xfId="35136" xr:uid="{00000000-0005-0000-0000-0000B7790000}"/>
    <cellStyle name="_Modification to Stack_August 2010 CWIP curves_NextEra_November 2010 Termosol CWIP Curves NEER Final" xfId="35137" xr:uid="{00000000-0005-0000-0000-0000B8790000}"/>
    <cellStyle name="_Modification to Stack_August 2010 CWIP curves_NextEra_November 2010 Termosol CWIP Curves NEER Final 2" xfId="35138" xr:uid="{00000000-0005-0000-0000-0000B9790000}"/>
    <cellStyle name="_Modification to Stack_BASIS ADJ" xfId="35139" xr:uid="{00000000-0005-0000-0000-0000BA790000}"/>
    <cellStyle name="_Modification to Stack_BM Adjustments" xfId="35140" xr:uid="{00000000-0005-0000-0000-0000BB790000}"/>
    <cellStyle name="_Modification to Stack_Budget Support 2012-09 2013-15 Benefit Programs v5 with NEER Barg Update" xfId="35141" xr:uid="{00000000-0005-0000-0000-0000BC790000}"/>
    <cellStyle name="_Modification to Stack_Capacity_Factor_Monthly_Forecast_Through_2024 " xfId="35142" xr:uid="{00000000-0005-0000-0000-0000BD790000}"/>
    <cellStyle name="_Modification to Stack_Capital Prov 1Q10" xfId="35143" xr:uid="{00000000-0005-0000-0000-0000BE790000}"/>
    <cellStyle name="_Modification to Stack_Capital Prov 1Q10 2" xfId="35144" xr:uid="{00000000-0005-0000-0000-0000BF790000}"/>
    <cellStyle name="_Modification to Stack_Capital Prov 1Q10_March_LTD_Premium" xfId="35145" xr:uid="{00000000-0005-0000-0000-0000C0790000}"/>
    <cellStyle name="_Modification to Stack_Capital Prov 1Q10_Nov Self Admin LTD Income Premium - CIGNA" xfId="35146" xr:uid="{00000000-0005-0000-0000-0000C1790000}"/>
    <cellStyle name="_Modification to Stack_Capital Prov 1Q10_Summary Unrounded" xfId="35147" xr:uid="{00000000-0005-0000-0000-0000C2790000}"/>
    <cellStyle name="_Modification to Stack_Consolidated Summary Living ProForma_2011_DRAFT" xfId="35148" xr:uid="{00000000-0005-0000-0000-0000C3790000}"/>
    <cellStyle name="_Modification to Stack_Consolidated Summary Living ProForma_2011_Paste Special" xfId="35149" xr:uid="{00000000-0005-0000-0000-0000C4790000}"/>
    <cellStyle name="_Modification to Stack_Copy of South TX GenTie  0.8x Sale12-31-09 COD BASE CASEvBOD" xfId="35150" xr:uid="{00000000-0005-0000-0000-0000C5790000}"/>
    <cellStyle name="_Modification to Stack_CWIP Termosol 1" xfId="35151" xr:uid="{00000000-0005-0000-0000-0000C6790000}"/>
    <cellStyle name="_Modification to Stack_CWIP Termosol 1 2" xfId="35152" xr:uid="{00000000-0005-0000-0000-0000C7790000}"/>
    <cellStyle name="_Modification to Stack_CWIP Termosol 2" xfId="35153" xr:uid="{00000000-0005-0000-0000-0000C8790000}"/>
    <cellStyle name="_Modification to Stack_CWIP Termosol 2 2" xfId="35154" xr:uid="{00000000-0005-0000-0000-0000C9790000}"/>
    <cellStyle name="_Modification to Stack_Fees" xfId="35155" xr:uid="{00000000-0005-0000-0000-0000CA790000}"/>
    <cellStyle name="_Modification to Stack_Genesis_Bridge_Tab" xfId="35156" xr:uid="{00000000-0005-0000-0000-0000CB790000}"/>
    <cellStyle name="_Modification to Stack_HWBA UM NPV  IRR Analysis finance at cost share may 2011" xfId="35157" xr:uid="{00000000-0005-0000-0000-0000CC790000}"/>
    <cellStyle name="_Modification to Stack_Inputs" xfId="35158" xr:uid="{00000000-0005-0000-0000-0000CD790000}"/>
    <cellStyle name="_Modification to Stack_Inputs 2" xfId="35159" xr:uid="{00000000-0005-0000-0000-0000CE790000}"/>
    <cellStyle name="_Modification to Stack_Locked in Gross Margin" xfId="35160" xr:uid="{00000000-0005-0000-0000-0000CF790000}"/>
    <cellStyle name="_Modification to Stack_LTD-FAS 112 Summary" xfId="35161" xr:uid="{00000000-0005-0000-0000-0000D0790000}"/>
    <cellStyle name="_Modification to Stack_November 2010 CWIP Curves Genesis Final" xfId="35162" xr:uid="{00000000-0005-0000-0000-0000D1790000}"/>
    <cellStyle name="_Modification to Stack_November 2010 CWIP Curves Genesis Final 2" xfId="35163" xr:uid="{00000000-0005-0000-0000-0000D2790000}"/>
    <cellStyle name="_Modification to Stack_November 2010 CWIP Curves NEER Final" xfId="35164" xr:uid="{00000000-0005-0000-0000-0000D3790000}"/>
    <cellStyle name="_Modification to Stack_November 2010 CWIP Curves NEER Final 2" xfId="35165" xr:uid="{00000000-0005-0000-0000-0000D4790000}"/>
    <cellStyle name="_Modification to Stack_November 2010 Termosol CWIP Curves NEER Final" xfId="35166" xr:uid="{00000000-0005-0000-0000-0000D5790000}"/>
    <cellStyle name="_Modification to Stack_November 2010 Termosol CWIP Curves NEER Final 2" xfId="35167" xr:uid="{00000000-0005-0000-0000-0000D6790000}"/>
    <cellStyle name="_Modification to Stack_Project Monitoring Paradise Solar revised_October 2010" xfId="35168" xr:uid="{00000000-0005-0000-0000-0000D7790000}"/>
    <cellStyle name="_Modification to Stack_Project Monitoring Paradise Solar revised_October 2010 2" xfId="35169" xr:uid="{00000000-0005-0000-0000-0000D8790000}"/>
    <cellStyle name="_Modification to Stack_Project Monitoring Paradise Solar revised_October 2010_November 2010 Termosol CWIP Curves NEER Final" xfId="35170" xr:uid="{00000000-0005-0000-0000-0000D9790000}"/>
    <cellStyle name="_Modification to Stack_Project Monitoring Paradise Solar revised_October 2010_November 2010 Termosol CWIP Curves NEER Final 2" xfId="35171" xr:uid="{00000000-0005-0000-0000-0000DA790000}"/>
    <cellStyle name="_Modification to Stack_September 2010 CWIP curves_NextEra" xfId="35172" xr:uid="{00000000-0005-0000-0000-0000DB790000}"/>
    <cellStyle name="_Modification to Stack_September 2010 CWIP curves_NextEra 2" xfId="35173" xr:uid="{00000000-0005-0000-0000-0000DC790000}"/>
    <cellStyle name="_Modification to Stack_September 2010 CWIP curves_NextEra_November 2010 Termosol CWIP Curves NEER Final" xfId="35174" xr:uid="{00000000-0005-0000-0000-0000DD790000}"/>
    <cellStyle name="_Modification to Stack_September 2010 CWIP curves_NextEra_November 2010 Termosol CWIP Curves NEER Final 2" xfId="35175" xr:uid="{00000000-0005-0000-0000-0000DE790000}"/>
    <cellStyle name="_Modification to Stack_Summerhaven CWIP curve Oct_2010" xfId="35176" xr:uid="{00000000-0005-0000-0000-0000DF790000}"/>
    <cellStyle name="_Modification to Stack_Summerhaven CWIP curve Oct_2010 2" xfId="35177" xr:uid="{00000000-0005-0000-0000-0000E0790000}"/>
    <cellStyle name="_Modification to Stack_Summerhaven CWIP curve Oct_2010_November 2010 Termosol CWIP Curves NEER Final" xfId="35178" xr:uid="{00000000-0005-0000-0000-0000E1790000}"/>
    <cellStyle name="_Modification to Stack_Summerhaven CWIP curve Oct_2010_November 2010 Termosol CWIP Curves NEER Final 2" xfId="35179" xr:uid="{00000000-0005-0000-0000-0000E2790000}"/>
    <cellStyle name="_Modification to Stack_ToD" xfId="35180" xr:uid="{00000000-0005-0000-0000-0000E3790000}"/>
    <cellStyle name="_Modification to Stack_ToD 2" xfId="35181" xr:uid="{00000000-0005-0000-0000-0000E4790000}"/>
    <cellStyle name="_Modification to Stack_ToD 3" xfId="35182" xr:uid="{00000000-0005-0000-0000-0000E5790000}"/>
    <cellStyle name="_Modification to Stack_tx financing revs" xfId="35183" xr:uid="{00000000-0005-0000-0000-0000E6790000}"/>
    <cellStyle name="_Month" xfId="35184" xr:uid="{00000000-0005-0000-0000-0000E7790000}"/>
    <cellStyle name="_Month 2" xfId="35185" xr:uid="{00000000-0005-0000-0000-0000E8790000}"/>
    <cellStyle name="_Month_01 Horizon Wind Energy Analytics" xfId="35186" xr:uid="{00000000-0005-0000-0000-0000E9790000}"/>
    <cellStyle name="_Month_01 Horizon Wind Energy Analytics_1.Inputs" xfId="35187" xr:uid="{00000000-0005-0000-0000-0000EA790000}"/>
    <cellStyle name="_Month_01 Horizon Wind Energy Analytics_Copy of Vento III v27i P50 1st" xfId="35188" xr:uid="{00000000-0005-0000-0000-0000EB790000}"/>
    <cellStyle name="_Month_01 Horizon Wind Energy Analytics_G&amp;A_reports" xfId="35189" xr:uid="{00000000-0005-0000-0000-0000EC790000}"/>
    <cellStyle name="_Month_01 Horizon Wind Energy Analytics_Vento III v17i (8.9% Haircut, 60% Tax)" xfId="35190" xr:uid="{00000000-0005-0000-0000-0000ED790000}"/>
    <cellStyle name="_Month_01 Horizon Wind Energy Analytics_Vento III v22i (Haircut, 6Y CF, 76% tax)" xfId="35191" xr:uid="{00000000-0005-0000-0000-0000EE790000}"/>
    <cellStyle name="_Month_01 Horizon Wind Energy Analytics_Vento III v28g Base" xfId="35192" xr:uid="{00000000-0005-0000-0000-0000EF790000}"/>
    <cellStyle name="_Month_01 Horizon Wind Energy Analytics_Vento III v28k JPMyyy" xfId="35193" xr:uid="{00000000-0005-0000-0000-0000F0790000}"/>
    <cellStyle name="_Month_1.Inputs" xfId="35194" xr:uid="{00000000-0005-0000-0000-0000F1790000}"/>
    <cellStyle name="_Month_Copy of G&amp;A_reports_v4" xfId="35195" xr:uid="{00000000-0005-0000-0000-0000F2790000}"/>
    <cellStyle name="_Month_Copy of Vento III v27i P50 1st" xfId="35196" xr:uid="{00000000-0005-0000-0000-0000F3790000}"/>
    <cellStyle name="_Month_Vento III v17i (8.9% Haircut, 60% Tax)" xfId="35197" xr:uid="{00000000-0005-0000-0000-0000F4790000}"/>
    <cellStyle name="_Month_Vento III v22i (Haircut, 6Y CF, 76% tax)" xfId="35198" xr:uid="{00000000-0005-0000-0000-0000F5790000}"/>
    <cellStyle name="_Month_Vento III v28g Base" xfId="35199" xr:uid="{00000000-0005-0000-0000-0000F6790000}"/>
    <cellStyle name="_Month_Vento III v28k JPMyyy" xfId="35200" xr:uid="{00000000-0005-0000-0000-0000F7790000}"/>
    <cellStyle name="_Monthly Energy Price" xfId="35201" xr:uid="{00000000-0005-0000-0000-0000F8790000}"/>
    <cellStyle name="_Monthly Energy Price 2" xfId="35202" xr:uid="{00000000-0005-0000-0000-0000F9790000}"/>
    <cellStyle name="_Monthly Gas Price" xfId="35203" xr:uid="{00000000-0005-0000-0000-0000FA790000}"/>
    <cellStyle name="_Monthly Gas Price 2" xfId="35204" xr:uid="{00000000-0005-0000-0000-0000FB790000}"/>
    <cellStyle name="_Monthly NI" xfId="35205" xr:uid="{00000000-0005-0000-0000-0000FC790000}"/>
    <cellStyle name="_Monthly NI 2" xfId="35206" xr:uid="{00000000-0005-0000-0000-0000FD790000}"/>
    <cellStyle name="_Monthly NI_#1 Levered Beech Ridge_021109_Grant,Bonus,No PTCs,MACRs,Term Debt NOL" xfId="35207" xr:uid="{00000000-0005-0000-0000-0000FE790000}"/>
    <cellStyle name="_Monthly NI_#1 Levered Beech Ridge_021109_Grant,Bonus,No PTCs,MACRs,Term Debt NOL 2" xfId="35208" xr:uid="{00000000-0005-0000-0000-0000FF790000}"/>
    <cellStyle name="_Monthly NI_#1 LeveredGrand_Ridge_II-III_021009_Grant,Bonus,No PTCs,MACRs,Term Debt, NOL" xfId="35209" xr:uid="{00000000-0005-0000-0000-0000007A0000}"/>
    <cellStyle name="_Monthly NI_#1 LeveredGrand_Ridge_II-III_021009_Grant,Bonus,No PTCs,MACRs,Term Debt, NOL 2" xfId="35210" xr:uid="{00000000-0005-0000-0000-0000017A0000}"/>
    <cellStyle name="_Monthly NI_#1 LeveredGrand_Ridge_II-III_021009_Grant,Bonus,No PTCs,MACRs,Term Debt, NOL_BeechR Pivot Table 12.2.09" xfId="35211" xr:uid="{00000000-0005-0000-0000-0000027A0000}"/>
    <cellStyle name="_Monthly NI_#1 LeveredGrand_Ridge_II-III_021009_Grant,Bonus,No PTCs,MACRs,Term Debt, NOL_BeechR Pivot Table 12.2.09 2" xfId="35212" xr:uid="{00000000-0005-0000-0000-0000037A0000}"/>
    <cellStyle name="_Monthly NI_1.Inputs" xfId="35213" xr:uid="{00000000-0005-0000-0000-0000047A0000}"/>
    <cellStyle name="_Monthly NI_2008 IWNA 7.75% 53% ERISA P50 (Invnergy)_FROM JPM" xfId="35214" xr:uid="{00000000-0005-0000-0000-0000057A0000}"/>
    <cellStyle name="_Monthly NI_2008 IWNA 7.75% 53% ERISA P50 (Invnergy)_FROM JPM 2" xfId="35215" xr:uid="{00000000-0005-0000-0000-0000067A0000}"/>
    <cellStyle name="_Monthly NI_2008 IWNA Portfolio 09262008 (JPM TE &amp; CE)__TE Assumps" xfId="35216" xr:uid="{00000000-0005-0000-0000-0000077A0000}"/>
    <cellStyle name="_Monthly NI_2008 IWNA Portfolio 09262008 (JPM TE &amp; CE)__TE Assumps 2" xfId="35217" xr:uid="{00000000-0005-0000-0000-0000087A0000}"/>
    <cellStyle name="_Monthly NI_2008 IWNA Portfolio 09262008 (JPM TE &amp; CE)__TE Assumps_2008 IWNA v12 7.75% 53% TaxEx P50 (Invenergy)_10242008" xfId="35218" xr:uid="{00000000-0005-0000-0000-0000097A0000}"/>
    <cellStyle name="_Monthly NI_2008 IWNA Portfolio 09262008 (JPM TE &amp; CE)__TE Assumps_2008 IWNA v12 7.75% 53% TaxEx P50 (Invenergy)_10242008 2" xfId="35219" xr:uid="{00000000-0005-0000-0000-00000A7A0000}"/>
    <cellStyle name="_Monthly NI_2008 IWNA v12 7.75% 53% TaxEx P50 (Invenergy)_10242008" xfId="35220" xr:uid="{00000000-0005-0000-0000-00000B7A0000}"/>
    <cellStyle name="_Monthly NI_2008 IWNA v12 7.75% 53% TaxEx P50 (Invenergy)_10242008 2" xfId="35221" xr:uid="{00000000-0005-0000-0000-00000C7A0000}"/>
    <cellStyle name="_Monthly NI_2008 IWNA v12 7.75% 53% TaxEx P50 (Invenergy)_NO HAIRCUTS" xfId="35222" xr:uid="{00000000-0005-0000-0000-00000D7A0000}"/>
    <cellStyle name="_Monthly NI_2008 IWNA v12 7.75% 53% TaxEx P50 (Invenergy)_NO HAIRCUTS 2" xfId="35223" xr:uid="{00000000-0005-0000-0000-00000E7A0000}"/>
    <cellStyle name="_Monthly NI_BeechR Pivot Table 12.2.09" xfId="35224" xr:uid="{00000000-0005-0000-0000-00000F7A0000}"/>
    <cellStyle name="_Monthly NI_BeechR Pivot Table 12.2.09 2" xfId="35225" xr:uid="{00000000-0005-0000-0000-0000107A0000}"/>
    <cellStyle name="_Monthly NI_Big Otter 101209 Grant and TE 100.5MW_20mileT" xfId="35226" xr:uid="{00000000-0005-0000-0000-0000117A0000}"/>
    <cellStyle name="_Monthly NI_Big Otter 101209 Grant and TE 100.5MW_20mileT 2" xfId="35227" xr:uid="{00000000-0005-0000-0000-0000127A0000}"/>
    <cellStyle name="_Monthly NI_Bish Hill_$77.5_lowncf_ Bundled Price_Lenders_092909" xfId="35228" xr:uid="{00000000-0005-0000-0000-0000137A0000}"/>
    <cellStyle name="_Monthly NI_Bish Hill_$77.5_lowncf_ Bundled Price_Lenders_092909 2" xfId="35229" xr:uid="{00000000-0005-0000-0000-0000147A0000}"/>
    <cellStyle name="_Monthly NI_BishHilll_1.25M per WTG with $72 bundled price_200MWs_BF" xfId="35230" xr:uid="{00000000-0005-0000-0000-0000157A0000}"/>
    <cellStyle name="_Monthly NI_BishHilll_1.25M per WTG with $72 bundled price_200MWs_BF 2" xfId="35231" xr:uid="{00000000-0005-0000-0000-0000167A0000}"/>
    <cellStyle name="_Monthly NI_Bishop Hill_Grant_082409_200MW" xfId="35232" xr:uid="{00000000-0005-0000-0000-0000177A0000}"/>
    <cellStyle name="_Monthly NI_Bishop Hill_Grant_082409_200MW 2" xfId="35233" xr:uid="{00000000-0005-0000-0000-0000187A0000}"/>
    <cellStyle name="_Monthly NI_Buzzard Creek_250MW_PTC_010610" xfId="35234" xr:uid="{00000000-0005-0000-0000-0000197A0000}"/>
    <cellStyle name="_Monthly NI_Buzzard Creek_250MW_PTC_010610 2" xfId="35235" xr:uid="{00000000-0005-0000-0000-00001A7A0000}"/>
    <cellStyle name="_Monthly NI_California Ridge 120109 and 200MW" xfId="35236" xr:uid="{00000000-0005-0000-0000-00001B7A0000}"/>
    <cellStyle name="_Monthly NI_California Ridge 120109 and 200MW 2" xfId="35237" xr:uid="{00000000-0005-0000-0000-00001C7A0000}"/>
    <cellStyle name="_Monthly NI_California Ridge_042909_Grant and TE_99M_as bid" xfId="35238" xr:uid="{00000000-0005-0000-0000-00001D7A0000}"/>
    <cellStyle name="_Monthly NI_California Ridge_042909_Grant and TE_99M_as bid 2" xfId="35239" xr:uid="{00000000-0005-0000-0000-00001E7A0000}"/>
    <cellStyle name="_Monthly NI_California Ridge_042909_Grant and TE_99Mw" xfId="35240" xr:uid="{00000000-0005-0000-0000-00001F7A0000}"/>
    <cellStyle name="_Monthly NI_California Ridge_042909_Grant and TE_99Mw 2" xfId="35241" xr:uid="{00000000-0005-0000-0000-0000207A0000}"/>
    <cellStyle name="_Monthly NI_Copy of NEW Levered GRIIIII_03312009_MCF v2" xfId="35242" xr:uid="{00000000-0005-0000-0000-0000217A0000}"/>
    <cellStyle name="_Monthly NI_Copy of NEW Levered GRIIIII_03312009_MCF v2 2" xfId="35243" xr:uid="{00000000-0005-0000-0000-0000227A0000}"/>
    <cellStyle name="_Monthly NI_Copy of NEW Levered GRIIIII_03312009_MCF v2_BeechR Pivot Table 12.2.09" xfId="35244" xr:uid="{00000000-0005-0000-0000-0000237A0000}"/>
    <cellStyle name="_Monthly NI_Copy of NEW Levered GRIIIII_03312009_MCF v2_BeechR Pivot Table 12.2.09 2" xfId="35245" xr:uid="{00000000-0005-0000-0000-0000247A0000}"/>
    <cellStyle name="_Monthly NI_Copy of Vento III v27i P50 1st" xfId="35246" xr:uid="{00000000-0005-0000-0000-0000257A0000}"/>
    <cellStyle name="_Monthly NI_G&amp;A_reports" xfId="35247" xr:uid="{00000000-0005-0000-0000-0000267A0000}"/>
    <cellStyle name="_Monthly NI_GRE 03252009_tpm_tables" xfId="35248" xr:uid="{00000000-0005-0000-0000-0000277A0000}"/>
    <cellStyle name="_Monthly NI_GRE 03252009_tpm_tables 2" xfId="35249" xr:uid="{00000000-0005-0000-0000-0000287A0000}"/>
    <cellStyle name="_Monthly NI_GRE 03252009_tpm_tables_BeechR Pivot Table 12.2.09" xfId="35250" xr:uid="{00000000-0005-0000-0000-0000297A0000}"/>
    <cellStyle name="_Monthly NI_GRE 03252009_tpm_tables_BeechR Pivot Table 12.2.09 2" xfId="35251" xr:uid="{00000000-0005-0000-0000-00002A7A0000}"/>
    <cellStyle name="_Monthly NI_Hardin Grant 08312009_300MW" xfId="35252" xr:uid="{00000000-0005-0000-0000-00002B7A0000}"/>
    <cellStyle name="_Monthly NI_Hardin Grant 08312009_300MW 2" xfId="35253" xr:uid="{00000000-0005-0000-0000-00002C7A0000}"/>
    <cellStyle name="_Monthly NI_Highland Model 041009 Back Leverag 100% tax equity with PPA" xfId="35254" xr:uid="{00000000-0005-0000-0000-00002D7A0000}"/>
    <cellStyle name="_Monthly NI_Highland Model 041009 Back Leverag 100% tax equity with PPA 2" xfId="35255" xr:uid="{00000000-0005-0000-0000-00002E7A0000}"/>
    <cellStyle name="_Monthly NI_Highland Model 041009 Back Leverag 100% tax equity with PPA_BeechR Pivot Table 12.2.09" xfId="35256" xr:uid="{00000000-0005-0000-0000-00002F7A0000}"/>
    <cellStyle name="_Monthly NI_Highland Model 041009 Back Leverag 100% tax equity with PPA_BeechR Pivot Table 12.2.09 2" xfId="35257" xr:uid="{00000000-0005-0000-0000-0000307A0000}"/>
    <cellStyle name="_Monthly NI_Inputs-General" xfId="35258" xr:uid="{00000000-0005-0000-0000-0000317A0000}"/>
    <cellStyle name="_Monthly NI_Inputs-General 2" xfId="35259" xr:uid="{00000000-0005-0000-0000-0000327A0000}"/>
    <cellStyle name="_Monthly NI_Invenergy Model -- 9-5-08 base" xfId="35260" xr:uid="{00000000-0005-0000-0000-0000337A0000}"/>
    <cellStyle name="_Monthly NI_Invenergy Model -- 9-5-08 base 2" xfId="35261" xr:uid="{00000000-0005-0000-0000-0000347A0000}"/>
    <cellStyle name="_Monthly NI_IWNA 3-Pack ECCA Sheldon Funding 03202009" xfId="35262" xr:uid="{00000000-0005-0000-0000-0000357A0000}"/>
    <cellStyle name="_Monthly NI_IWNA 3-Pack ECCA Sheldon Funding 03202009 2" xfId="35263" xr:uid="{00000000-0005-0000-0000-0000367A0000}"/>
    <cellStyle name="_Monthly NI_IWNA Ptfl v2 10yr 7.25% $320 upfront 99% hedge loss P50" xfId="35264" xr:uid="{00000000-0005-0000-0000-0000377A0000}"/>
    <cellStyle name="_Monthly NI_IWNA Ptfl v2 10yr 7.25% $320 upfront 99% hedge loss P50 2" xfId="35265" xr:uid="{00000000-0005-0000-0000-0000387A0000}"/>
    <cellStyle name="_Monthly NI_IWNA v1 10yr 7.25% $290 upfront no bonus 42% 2009 tax realloc P50" xfId="35266" xr:uid="{00000000-0005-0000-0000-0000397A0000}"/>
    <cellStyle name="_Monthly NI_IWNA v1 10yr 7.25% $290 upfront no bonus 42% 2009 tax realloc P50 2" xfId="35267" xr:uid="{00000000-0005-0000-0000-00003A7A0000}"/>
    <cellStyle name="_Monthly NI_IWNA v1 10yr 7.25% $290 upfront no bonus 42% 2009 tax realloc P50_2008 IWNA JPM TE Model 11032008 (ERISA Dep &amp; Full Haircuts)_275M" xfId="35268" xr:uid="{00000000-0005-0000-0000-00003B7A0000}"/>
    <cellStyle name="_Monthly NI_IWNA v1 10yr 7.25% $290 upfront no bonus 42% 2009 tax realloc P50_2008 IWNA JPM TE Model 11032008 (ERISA Dep &amp; Full Haircuts)_275M 2" xfId="35269" xr:uid="{00000000-0005-0000-0000-00003C7A0000}"/>
    <cellStyle name="_Monthly NI_IWNA v1 10yr 7.25% $290 upfront no bonus 42% 2009 tax realloc P50_2008 IWNA v12 7.75% 53% TaxEx P50 (Invenergy)_10242008" xfId="35270" xr:uid="{00000000-0005-0000-0000-00003D7A0000}"/>
    <cellStyle name="_Monthly NI_IWNA v1 10yr 7.25% $290 upfront no bonus 42% 2009 tax realloc P50_2008 IWNA v12 7.75% 53% TaxEx P50 (Invenergy)_10242008 2" xfId="35271" xr:uid="{00000000-0005-0000-0000-00003E7A0000}"/>
    <cellStyle name="_Monthly NI_Ledge_0416_Grant and TE" xfId="35272" xr:uid="{00000000-0005-0000-0000-00003F7A0000}"/>
    <cellStyle name="_Monthly NI_Ledge_0416_Grant and TE 2" xfId="35273" xr:uid="{00000000-0005-0000-0000-0000407A0000}"/>
    <cellStyle name="_Monthly NI_Levered Beech Ridge _100709" xfId="35274" xr:uid="{00000000-0005-0000-0000-0000417A0000}"/>
    <cellStyle name="_Monthly NI_Levered Beech Ridge _100709 2" xfId="35275" xr:uid="{00000000-0005-0000-0000-0000427A0000}"/>
    <cellStyle name="_Monthly NI_Levered Beech Ridge _100709_BeechR Pivot Table 12.2.09" xfId="35276" xr:uid="{00000000-0005-0000-0000-0000437A0000}"/>
    <cellStyle name="_Monthly NI_Levered Beech Ridge _100709_BeechR Pivot Table 12.2.09 2" xfId="35277" xr:uid="{00000000-0005-0000-0000-0000447A0000}"/>
    <cellStyle name="_Monthly NI_Levered Beech Ridge _102709" xfId="35278" xr:uid="{00000000-0005-0000-0000-0000457A0000}"/>
    <cellStyle name="_Monthly NI_Levered Beech Ridge _102709 2" xfId="35279" xr:uid="{00000000-0005-0000-0000-0000467A0000}"/>
    <cellStyle name="_Monthly NI_Levered Beech Ridge _102709_BeechR Pivot Table 12.2.09" xfId="35280" xr:uid="{00000000-0005-0000-0000-0000477A0000}"/>
    <cellStyle name="_Monthly NI_Levered Beech Ridge _102709_BeechR Pivot Table 12.2.09 2" xfId="35281" xr:uid="{00000000-0005-0000-0000-0000487A0000}"/>
    <cellStyle name="_Monthly NI_Levered Beech Ridge _110209" xfId="35282" xr:uid="{00000000-0005-0000-0000-0000497A0000}"/>
    <cellStyle name="_Monthly NI_Levered Beech Ridge _110209 2" xfId="35283" xr:uid="{00000000-0005-0000-0000-00004A7A0000}"/>
    <cellStyle name="_Monthly NI_Levered Beech Ridge _110209_BeechR Pivot Table 12.2.09" xfId="35284" xr:uid="{00000000-0005-0000-0000-00004B7A0000}"/>
    <cellStyle name="_Monthly NI_Levered Beech Ridge _110209_BeechR Pivot Table 12.2.09 2" xfId="35285" xr:uid="{00000000-0005-0000-0000-00004C7A0000}"/>
    <cellStyle name="_Monthly NI_Levered Grand Ridge Exp 07082009_LIVE" xfId="35286" xr:uid="{00000000-0005-0000-0000-00004D7A0000}"/>
    <cellStyle name="_Monthly NI_Levered Grand Ridge Exp 07082009_LIVE 2" xfId="35287" xr:uid="{00000000-0005-0000-0000-00004E7A0000}"/>
    <cellStyle name="_Monthly NI_Levered Grand Ridge Exp 07082009_LIVE_BeechR Pivot Table 12.2.09" xfId="35288" xr:uid="{00000000-0005-0000-0000-00004F7A0000}"/>
    <cellStyle name="_Monthly NI_Levered Grand Ridge Exp 07082009_LIVE_BeechR Pivot Table 12.2.09 2" xfId="35289" xr:uid="{00000000-0005-0000-0000-0000507A0000}"/>
    <cellStyle name="_Monthly NI_Levered Grand Ridge Exp_05042009" xfId="35290" xr:uid="{00000000-0005-0000-0000-0000517A0000}"/>
    <cellStyle name="_Monthly NI_Levered Grand Ridge Exp_05042009 2" xfId="35291" xr:uid="{00000000-0005-0000-0000-0000527A0000}"/>
    <cellStyle name="_Monthly NI_Levered Grand Ridge Exp_05042009_BeechR Pivot Table 12.2.09" xfId="35292" xr:uid="{00000000-0005-0000-0000-0000537A0000}"/>
    <cellStyle name="_Monthly NI_Levered Grand Ridge Exp_05042009_BeechR Pivot Table 12.2.09 2" xfId="35293" xr:uid="{00000000-0005-0000-0000-0000547A0000}"/>
    <cellStyle name="_Monthly NI_NEW GRII_III Debt_032509 v1 (2)" xfId="35294" xr:uid="{00000000-0005-0000-0000-0000557A0000}"/>
    <cellStyle name="_Monthly NI_NEW GRII_III Debt_032509 v1 (2) 2" xfId="35295" xr:uid="{00000000-0005-0000-0000-0000567A0000}"/>
    <cellStyle name="_Monthly NI_NEW GRII_III Debt_032509 v1 (2)_BeechR Pivot Table 12.2.09" xfId="35296" xr:uid="{00000000-0005-0000-0000-0000577A0000}"/>
    <cellStyle name="_Monthly NI_NEW GRII_III Debt_032509 v1 (2)_BeechR Pivot Table 12.2.09 2" xfId="35297" xr:uid="{00000000-0005-0000-0000-0000587A0000}"/>
    <cellStyle name="_Monthly NI_NEW Levered GRII&amp;III_04092009_MCF v1" xfId="35298" xr:uid="{00000000-0005-0000-0000-0000597A0000}"/>
    <cellStyle name="_Monthly NI_NEW Levered GRII&amp;III_04092009_MCF v1 2" xfId="35299" xr:uid="{00000000-0005-0000-0000-00005A7A0000}"/>
    <cellStyle name="_Monthly NI_NEW Levered GRII&amp;III_04092009_MCF v1_BeechR Pivot Table 12.2.09" xfId="35300" xr:uid="{00000000-0005-0000-0000-00005B7A0000}"/>
    <cellStyle name="_Monthly NI_NEW Levered GRII&amp;III_04092009_MCF v1_BeechR Pivot Table 12.2.09 2" xfId="35301" xr:uid="{00000000-0005-0000-0000-00005C7A0000}"/>
    <cellStyle name="_Monthly NI_Oceana_142MW_Vesta1.8_101909" xfId="35302" xr:uid="{00000000-0005-0000-0000-00005D7A0000}"/>
    <cellStyle name="_Monthly NI_Oceana_142MW_Vesta1.8_101909 2" xfId="35303" xr:uid="{00000000-0005-0000-0000-00005E7A0000}"/>
    <cellStyle name="_Monthly NI_Other Projects" xfId="35304" xr:uid="{00000000-0005-0000-0000-00005F7A0000}"/>
    <cellStyle name="_Monthly NI_Other Projects 2" xfId="35305" xr:uid="{00000000-0005-0000-0000-0000607A0000}"/>
    <cellStyle name="_Monthly NI_Other Projects_1.Inputs" xfId="35306" xr:uid="{00000000-0005-0000-0000-0000617A0000}"/>
    <cellStyle name="_Monthly NI_Other Projects_Copy of G&amp;A_reports_v4" xfId="35307" xr:uid="{00000000-0005-0000-0000-0000627A0000}"/>
    <cellStyle name="_Monthly NI_Other Projects_Copy of Vento III v27i P50 1st" xfId="35308" xr:uid="{00000000-0005-0000-0000-0000637A0000}"/>
    <cellStyle name="_Monthly NI_Other Projects_Vento III v17i (8.9% Haircut, 60% Tax)" xfId="35309" xr:uid="{00000000-0005-0000-0000-0000647A0000}"/>
    <cellStyle name="_Monthly NI_Other Projects_Vento III v22i (Haircut, 6Y CF, 76% tax)" xfId="35310" xr:uid="{00000000-0005-0000-0000-0000657A0000}"/>
    <cellStyle name="_Monthly NI_Other Projects_Vento III v28g Base" xfId="35311" xr:uid="{00000000-0005-0000-0000-0000667A0000}"/>
    <cellStyle name="_Monthly NI_Other Projects_Vento III v28k JPMyyy" xfId="35312" xr:uid="{00000000-0005-0000-0000-0000677A0000}"/>
    <cellStyle name="_Monthly NI_Raleigh Model (78MW) 09082009_V2" xfId="35313" xr:uid="{00000000-0005-0000-0000-0000687A0000}"/>
    <cellStyle name="_Monthly NI_Raleigh Model (78MW) 09082009_V2 2" xfId="35314" xr:uid="{00000000-0005-0000-0000-0000697A0000}"/>
    <cellStyle name="_Monthly NI_Raleigh Model (78MW) 09082009_V2_BeechR Pivot Table 12.2.09" xfId="35315" xr:uid="{00000000-0005-0000-0000-00006A7A0000}"/>
    <cellStyle name="_Monthly NI_Raleigh Model (78MW) 09082009_V2_BeechR Pivot Table 12.2.09 2" xfId="35316" xr:uid="{00000000-0005-0000-0000-00006B7A0000}"/>
    <cellStyle name="_Monthly NI_Sheet1" xfId="35317" xr:uid="{00000000-0005-0000-0000-00006C7A0000}"/>
    <cellStyle name="_Monthly NI_Sheet1 2" xfId="35318" xr:uid="{00000000-0005-0000-0000-00006D7A0000}"/>
    <cellStyle name="_Monthly NI_Sweden Hills 51MW_081809_AEP bid" xfId="35319" xr:uid="{00000000-0005-0000-0000-00006E7A0000}"/>
    <cellStyle name="_Monthly NI_Sweden Hills 51MW_081809_AEP bid 2" xfId="35320" xr:uid="{00000000-0005-0000-0000-00006F7A0000}"/>
    <cellStyle name="_Monthly NI_Tri-County Wind_042409_Grant and TE_as bid" xfId="35321" xr:uid="{00000000-0005-0000-0000-0000707A0000}"/>
    <cellStyle name="_Monthly NI_Tri-County Wind_042409_Grant and TE_as bid 2" xfId="35322" xr:uid="{00000000-0005-0000-0000-0000717A0000}"/>
    <cellStyle name="_Monthly NI_Tri-County Wind_101309_Grant and TE_200MW_1.6XLE" xfId="35323" xr:uid="{00000000-0005-0000-0000-0000727A0000}"/>
    <cellStyle name="_Monthly NI_Tri-County Wind_101309_Grant and TE_200MW_1.6XLE 2" xfId="35324" xr:uid="{00000000-0005-0000-0000-0000737A0000}"/>
    <cellStyle name="_Monthly NI_Tri-County Wind_101509_Grant and TE_200MW_1.6XLE" xfId="35325" xr:uid="{00000000-0005-0000-0000-0000747A0000}"/>
    <cellStyle name="_Monthly NI_Tri-County Wind_101509_Grant and TE_200MW_1.6XLE 2" xfId="35326" xr:uid="{00000000-0005-0000-0000-0000757A0000}"/>
    <cellStyle name="_Monthly NI_Turkey Track Completion Reserve Acct_11 10 08" xfId="35327" xr:uid="{00000000-0005-0000-0000-0000767A0000}"/>
    <cellStyle name="_Monthly NI_Turkey Track Completion Reserve Acct_11 10 08 2" xfId="35328" xr:uid="{00000000-0005-0000-0000-0000777A0000}"/>
    <cellStyle name="_Monthly NI_Unlev McAdoo &amp; GR Combined 10242008-funding v8" xfId="35329" xr:uid="{00000000-0005-0000-0000-0000787A0000}"/>
    <cellStyle name="_Monthly NI_Unlev McAdoo &amp; GR Combined 10242008-funding v8 2" xfId="35330" xr:uid="{00000000-0005-0000-0000-0000797A0000}"/>
    <cellStyle name="_Monthly NI_Unlev McAdoo &amp; GR Combined 10242008-funding v8_BeechR Pivot Table 12.2.09" xfId="35331" xr:uid="{00000000-0005-0000-0000-00007A7A0000}"/>
    <cellStyle name="_Monthly NI_Unlev McAdoo &amp; GR Combined 10242008-funding v8_BeechR Pivot Table 12.2.09 2" xfId="35332" xr:uid="{00000000-0005-0000-0000-00007B7A0000}"/>
    <cellStyle name="_Monthly NI_Unlev McAdoo &amp; GR Combined 10242008-funding v8_Sheet1" xfId="35333" xr:uid="{00000000-0005-0000-0000-00007C7A0000}"/>
    <cellStyle name="_Monthly NI_Unlev McAdoo &amp; GR Combined 10242008-funding v8_Sheet1 2" xfId="35334" xr:uid="{00000000-0005-0000-0000-00007D7A0000}"/>
    <cellStyle name="_Monthly NI_Unlevered_Beech_Ridge_100_5MW_021009_optimized NCF" xfId="35335" xr:uid="{00000000-0005-0000-0000-00007E7A0000}"/>
    <cellStyle name="_Monthly NI_Unlevered_Beech_Ridge_100_5MW_021009_optimized NCF 2" xfId="35336" xr:uid="{00000000-0005-0000-0000-00007F7A0000}"/>
    <cellStyle name="_Monthly NI_Vantage Cash FLow 100609" xfId="35337" xr:uid="{00000000-0005-0000-0000-0000807A0000}"/>
    <cellStyle name="_Monthly NI_Vantage Cash FLow 100609 2" xfId="35338" xr:uid="{00000000-0005-0000-0000-0000817A0000}"/>
    <cellStyle name="_Monthly NI_Vantage Model_PGE 15yr PPA_062409" xfId="35339" xr:uid="{00000000-0005-0000-0000-0000827A0000}"/>
    <cellStyle name="_Monthly NI_Vantage Model_PGE 15yr PPA_062409 2" xfId="35340" xr:uid="{00000000-0005-0000-0000-0000837A0000}"/>
    <cellStyle name="_Monthly NI_Vantage Model_PGE 15yr PPA_073009_JAR" xfId="35341" xr:uid="{00000000-0005-0000-0000-0000847A0000}"/>
    <cellStyle name="_Monthly NI_Vantage Model_PGE 15yr PPA_073009_JAR 2" xfId="35342" xr:uid="{00000000-0005-0000-0000-0000857A0000}"/>
    <cellStyle name="_Monthly NI_Vantage Model_PGE 15yr PPA_100909" xfId="35343" xr:uid="{00000000-0005-0000-0000-0000867A0000}"/>
    <cellStyle name="_Monthly NI_Vantage Model_PGE 15yr PPA_100909 2" xfId="35344" xr:uid="{00000000-0005-0000-0000-0000877A0000}"/>
    <cellStyle name="_Monthly NI_Vento III v17i (8.9% Haircut, 60% Tax)" xfId="35345" xr:uid="{00000000-0005-0000-0000-0000887A0000}"/>
    <cellStyle name="_Monthly NI_Vento III v22i (Haircut, 6Y CF, 76% tax)" xfId="35346" xr:uid="{00000000-0005-0000-0000-0000897A0000}"/>
    <cellStyle name="_Monthly NI_Vento III v28g Base" xfId="35347" xr:uid="{00000000-0005-0000-0000-00008A7A0000}"/>
    <cellStyle name="_Monthly NI_Vento III v28k JPMyyy" xfId="35348" xr:uid="{00000000-0005-0000-0000-00008B7A0000}"/>
    <cellStyle name="_Monthly NI_White Oak_67.5_150MW_110409_OUR CASE" xfId="35349" xr:uid="{00000000-0005-0000-0000-00008C7A0000}"/>
    <cellStyle name="_Monthly NI_White Oak_67.5_150MW_110409_OUR CASE 2" xfId="35350" xr:uid="{00000000-0005-0000-0000-00008D7A0000}"/>
    <cellStyle name="_Monthly Shape Factors1" xfId="35351" xr:uid="{00000000-0005-0000-0000-00008E7A0000}"/>
    <cellStyle name="_Monthly Shape Factors1 2" xfId="35352" xr:uid="{00000000-0005-0000-0000-00008F7A0000}"/>
    <cellStyle name="_Monthly Shape Factors1 2 2" xfId="35353" xr:uid="{00000000-0005-0000-0000-0000907A0000}"/>
    <cellStyle name="_Monthly Shape Factors1 3" xfId="35354" xr:uid="{00000000-0005-0000-0000-0000917A0000}"/>
    <cellStyle name="_Monthly Shape Factors1 3 2" xfId="35355" xr:uid="{00000000-0005-0000-0000-0000927A0000}"/>
    <cellStyle name="_Monthly Shape Factors1 4" xfId="35356" xr:uid="{00000000-0005-0000-0000-0000937A0000}"/>
    <cellStyle name="_Monthly Shape Factors1 4 2" xfId="35357" xr:uid="{00000000-0005-0000-0000-0000947A0000}"/>
    <cellStyle name="_Monthly Shape Factors1 4 3" xfId="35358" xr:uid="{00000000-0005-0000-0000-0000957A0000}"/>
    <cellStyle name="_Monthly Shape Factors1 5" xfId="35359" xr:uid="{00000000-0005-0000-0000-0000967A0000}"/>
    <cellStyle name="_Monthly Shape Factors1 5 2" xfId="35360" xr:uid="{00000000-0005-0000-0000-0000977A0000}"/>
    <cellStyle name="_Monthly Shape Factors1 6" xfId="35361" xr:uid="{00000000-0005-0000-0000-0000987A0000}"/>
    <cellStyle name="_Monthly Shape Factors1_August 2010 CWIP curves_NextEra" xfId="35362" xr:uid="{00000000-0005-0000-0000-0000997A0000}"/>
    <cellStyle name="_Monthly Shape Factors1_August 2010 CWIP curves_NextEra 2" xfId="35363" xr:uid="{00000000-0005-0000-0000-00009A7A0000}"/>
    <cellStyle name="_Monthly Shape Factors1_August 2010 CWIP curves_NextEra_November 2010 Termosol CWIP Curves NEER Final" xfId="35364" xr:uid="{00000000-0005-0000-0000-00009B7A0000}"/>
    <cellStyle name="_Monthly Shape Factors1_August 2010 CWIP curves_NextEra_November 2010 Termosol CWIP Curves NEER Final 2" xfId="35365" xr:uid="{00000000-0005-0000-0000-00009C7A0000}"/>
    <cellStyle name="_Monthly Shape Factors1_BASIS ADJ" xfId="35366" xr:uid="{00000000-0005-0000-0000-00009D7A0000}"/>
    <cellStyle name="_Monthly Shape Factors1_BM Adjustments" xfId="35367" xr:uid="{00000000-0005-0000-0000-00009E7A0000}"/>
    <cellStyle name="_Monthly Shape Factors1_Budget Support 2012-09 2013-15 Benefit Programs v5 with NEER Barg Update" xfId="35368" xr:uid="{00000000-0005-0000-0000-00009F7A0000}"/>
    <cellStyle name="_Monthly Shape Factors1_Capacity_Factor_Monthly_Forecast_Through_2024 " xfId="35369" xr:uid="{00000000-0005-0000-0000-0000A07A0000}"/>
    <cellStyle name="_Monthly Shape Factors1_Capital Prov 1Q10" xfId="35370" xr:uid="{00000000-0005-0000-0000-0000A17A0000}"/>
    <cellStyle name="_Monthly Shape Factors1_Capital Prov 1Q10 2" xfId="35371" xr:uid="{00000000-0005-0000-0000-0000A27A0000}"/>
    <cellStyle name="_Monthly Shape Factors1_Capital Prov 1Q10_March_LTD_Premium" xfId="35372" xr:uid="{00000000-0005-0000-0000-0000A37A0000}"/>
    <cellStyle name="_Monthly Shape Factors1_Capital Prov 1Q10_Nov Self Admin LTD Income Premium - CIGNA" xfId="35373" xr:uid="{00000000-0005-0000-0000-0000A47A0000}"/>
    <cellStyle name="_Monthly Shape Factors1_Capital Prov 1Q10_Summary Unrounded" xfId="35374" xr:uid="{00000000-0005-0000-0000-0000A57A0000}"/>
    <cellStyle name="_Monthly Shape Factors1_Consolidated Summary Living ProForma_2011_DRAFT" xfId="35375" xr:uid="{00000000-0005-0000-0000-0000A67A0000}"/>
    <cellStyle name="_Monthly Shape Factors1_Consolidated Summary Living ProForma_2011_Paste Special" xfId="35376" xr:uid="{00000000-0005-0000-0000-0000A77A0000}"/>
    <cellStyle name="_Monthly Shape Factors1_Copy of South TX GenTie  0.8x Sale12-31-09 COD BASE CASEvBOD" xfId="35377" xr:uid="{00000000-0005-0000-0000-0000A87A0000}"/>
    <cellStyle name="_Monthly Shape Factors1_CWIP Termosol 1" xfId="35378" xr:uid="{00000000-0005-0000-0000-0000A97A0000}"/>
    <cellStyle name="_Monthly Shape Factors1_CWIP Termosol 1 2" xfId="35379" xr:uid="{00000000-0005-0000-0000-0000AA7A0000}"/>
    <cellStyle name="_Monthly Shape Factors1_CWIP Termosol 2" xfId="35380" xr:uid="{00000000-0005-0000-0000-0000AB7A0000}"/>
    <cellStyle name="_Monthly Shape Factors1_CWIP Termosol 2 2" xfId="35381" xr:uid="{00000000-0005-0000-0000-0000AC7A0000}"/>
    <cellStyle name="_Monthly Shape Factors1_Fees" xfId="35382" xr:uid="{00000000-0005-0000-0000-0000AD7A0000}"/>
    <cellStyle name="_Monthly Shape Factors1_Genesis_Bridge_Tab" xfId="35383" xr:uid="{00000000-0005-0000-0000-0000AE7A0000}"/>
    <cellStyle name="_Monthly Shape Factors1_HWBA UM NPV  IRR Analysis finance at cost share may 2011" xfId="35384" xr:uid="{00000000-0005-0000-0000-0000AF7A0000}"/>
    <cellStyle name="_Monthly Shape Factors1_Inputs" xfId="35385" xr:uid="{00000000-0005-0000-0000-0000B07A0000}"/>
    <cellStyle name="_Monthly Shape Factors1_Inputs 2" xfId="35386" xr:uid="{00000000-0005-0000-0000-0000B17A0000}"/>
    <cellStyle name="_Monthly Shape Factors1_Locked in Gross Margin" xfId="35387" xr:uid="{00000000-0005-0000-0000-0000B27A0000}"/>
    <cellStyle name="_Monthly Shape Factors1_LTD-FAS 112 Summary" xfId="35388" xr:uid="{00000000-0005-0000-0000-0000B37A0000}"/>
    <cellStyle name="_Monthly Shape Factors1_November 2010 CWIP Curves Genesis Final" xfId="35389" xr:uid="{00000000-0005-0000-0000-0000B47A0000}"/>
    <cellStyle name="_Monthly Shape Factors1_November 2010 CWIP Curves Genesis Final 2" xfId="35390" xr:uid="{00000000-0005-0000-0000-0000B57A0000}"/>
    <cellStyle name="_Monthly Shape Factors1_November 2010 CWIP Curves NEER Final" xfId="35391" xr:uid="{00000000-0005-0000-0000-0000B67A0000}"/>
    <cellStyle name="_Monthly Shape Factors1_November 2010 CWIP Curves NEER Final 2" xfId="35392" xr:uid="{00000000-0005-0000-0000-0000B77A0000}"/>
    <cellStyle name="_Monthly Shape Factors1_November 2010 Termosol CWIP Curves NEER Final" xfId="35393" xr:uid="{00000000-0005-0000-0000-0000B87A0000}"/>
    <cellStyle name="_Monthly Shape Factors1_November 2010 Termosol CWIP Curves NEER Final 2" xfId="35394" xr:uid="{00000000-0005-0000-0000-0000B97A0000}"/>
    <cellStyle name="_Monthly Shape Factors1_Project Monitoring Paradise Solar revised_October 2010" xfId="35395" xr:uid="{00000000-0005-0000-0000-0000BA7A0000}"/>
    <cellStyle name="_Monthly Shape Factors1_Project Monitoring Paradise Solar revised_October 2010 2" xfId="35396" xr:uid="{00000000-0005-0000-0000-0000BB7A0000}"/>
    <cellStyle name="_Monthly Shape Factors1_Project Monitoring Paradise Solar revised_October 2010_November 2010 Termosol CWIP Curves NEER Final" xfId="35397" xr:uid="{00000000-0005-0000-0000-0000BC7A0000}"/>
    <cellStyle name="_Monthly Shape Factors1_Project Monitoring Paradise Solar revised_October 2010_November 2010 Termosol CWIP Curves NEER Final 2" xfId="35398" xr:uid="{00000000-0005-0000-0000-0000BD7A0000}"/>
    <cellStyle name="_Monthly Shape Factors1_September 2010 CWIP curves_NextEra" xfId="35399" xr:uid="{00000000-0005-0000-0000-0000BE7A0000}"/>
    <cellStyle name="_Monthly Shape Factors1_September 2010 CWIP curves_NextEra 2" xfId="35400" xr:uid="{00000000-0005-0000-0000-0000BF7A0000}"/>
    <cellStyle name="_Monthly Shape Factors1_September 2010 CWIP curves_NextEra_November 2010 Termosol CWIP Curves NEER Final" xfId="35401" xr:uid="{00000000-0005-0000-0000-0000C07A0000}"/>
    <cellStyle name="_Monthly Shape Factors1_September 2010 CWIP curves_NextEra_November 2010 Termosol CWIP Curves NEER Final 2" xfId="35402" xr:uid="{00000000-0005-0000-0000-0000C17A0000}"/>
    <cellStyle name="_Monthly Shape Factors1_Summerhaven CWIP curve Oct_2010" xfId="35403" xr:uid="{00000000-0005-0000-0000-0000C27A0000}"/>
    <cellStyle name="_Monthly Shape Factors1_Summerhaven CWIP curve Oct_2010 2" xfId="35404" xr:uid="{00000000-0005-0000-0000-0000C37A0000}"/>
    <cellStyle name="_Monthly Shape Factors1_Summerhaven CWIP curve Oct_2010_November 2010 Termosol CWIP Curves NEER Final" xfId="35405" xr:uid="{00000000-0005-0000-0000-0000C47A0000}"/>
    <cellStyle name="_Monthly Shape Factors1_Summerhaven CWIP curve Oct_2010_November 2010 Termosol CWIP Curves NEER Final 2" xfId="35406" xr:uid="{00000000-0005-0000-0000-0000C57A0000}"/>
    <cellStyle name="_Monthly Shape Factors1_ToD" xfId="35407" xr:uid="{00000000-0005-0000-0000-0000C67A0000}"/>
    <cellStyle name="_Monthly Shape Factors1_ToD 2" xfId="35408" xr:uid="{00000000-0005-0000-0000-0000C77A0000}"/>
    <cellStyle name="_Monthly Shape Factors1_ToD 3" xfId="35409" xr:uid="{00000000-0005-0000-0000-0000C87A0000}"/>
    <cellStyle name="_Monthly Shape Factors1_tx financing revs" xfId="35410" xr:uid="{00000000-0005-0000-0000-0000C97A0000}"/>
    <cellStyle name="_Monthly Shape Factors2" xfId="35411" xr:uid="{00000000-0005-0000-0000-0000CA7A0000}"/>
    <cellStyle name="_Monthly Shape Factors2 2" xfId="35412" xr:uid="{00000000-0005-0000-0000-0000CB7A0000}"/>
    <cellStyle name="_Monthly Shape Factors2 2 2" xfId="35413" xr:uid="{00000000-0005-0000-0000-0000CC7A0000}"/>
    <cellStyle name="_Monthly Shape Factors2 3" xfId="35414" xr:uid="{00000000-0005-0000-0000-0000CD7A0000}"/>
    <cellStyle name="_Monthly Shape Factors2 3 2" xfId="35415" xr:uid="{00000000-0005-0000-0000-0000CE7A0000}"/>
    <cellStyle name="_Monthly Shape Factors2 4" xfId="35416" xr:uid="{00000000-0005-0000-0000-0000CF7A0000}"/>
    <cellStyle name="_Monthly Shape Factors2 4 2" xfId="35417" xr:uid="{00000000-0005-0000-0000-0000D07A0000}"/>
    <cellStyle name="_Monthly Shape Factors2 4 3" xfId="35418" xr:uid="{00000000-0005-0000-0000-0000D17A0000}"/>
    <cellStyle name="_Monthly Shape Factors2 5" xfId="35419" xr:uid="{00000000-0005-0000-0000-0000D27A0000}"/>
    <cellStyle name="_Monthly Shape Factors2 5 2" xfId="35420" xr:uid="{00000000-0005-0000-0000-0000D37A0000}"/>
    <cellStyle name="_Monthly Shape Factors2 6" xfId="35421" xr:uid="{00000000-0005-0000-0000-0000D47A0000}"/>
    <cellStyle name="_Monthly Shape Factors2_August 2010 CWIP curves_NextEra" xfId="35422" xr:uid="{00000000-0005-0000-0000-0000D57A0000}"/>
    <cellStyle name="_Monthly Shape Factors2_August 2010 CWIP curves_NextEra 2" xfId="35423" xr:uid="{00000000-0005-0000-0000-0000D67A0000}"/>
    <cellStyle name="_Monthly Shape Factors2_August 2010 CWIP curves_NextEra_November 2010 Termosol CWIP Curves NEER Final" xfId="35424" xr:uid="{00000000-0005-0000-0000-0000D77A0000}"/>
    <cellStyle name="_Monthly Shape Factors2_August 2010 CWIP curves_NextEra_November 2010 Termosol CWIP Curves NEER Final 2" xfId="35425" xr:uid="{00000000-0005-0000-0000-0000D87A0000}"/>
    <cellStyle name="_Monthly Shape Factors2_BASIS ADJ" xfId="35426" xr:uid="{00000000-0005-0000-0000-0000D97A0000}"/>
    <cellStyle name="_Monthly Shape Factors2_BM Adjustments" xfId="35427" xr:uid="{00000000-0005-0000-0000-0000DA7A0000}"/>
    <cellStyle name="_Monthly Shape Factors2_Budget Support 2012-09 2013-15 Benefit Programs v5 with NEER Barg Update" xfId="35428" xr:uid="{00000000-0005-0000-0000-0000DB7A0000}"/>
    <cellStyle name="_Monthly Shape Factors2_Capacity_Factor_Monthly_Forecast_Through_2024 " xfId="35429" xr:uid="{00000000-0005-0000-0000-0000DC7A0000}"/>
    <cellStyle name="_Monthly Shape Factors2_Capital Prov 1Q10" xfId="35430" xr:uid="{00000000-0005-0000-0000-0000DD7A0000}"/>
    <cellStyle name="_Monthly Shape Factors2_Capital Prov 1Q10 2" xfId="35431" xr:uid="{00000000-0005-0000-0000-0000DE7A0000}"/>
    <cellStyle name="_Monthly Shape Factors2_Capital Prov 1Q10_March_LTD_Premium" xfId="35432" xr:uid="{00000000-0005-0000-0000-0000DF7A0000}"/>
    <cellStyle name="_Monthly Shape Factors2_Capital Prov 1Q10_Nov Self Admin LTD Income Premium - CIGNA" xfId="35433" xr:uid="{00000000-0005-0000-0000-0000E07A0000}"/>
    <cellStyle name="_Monthly Shape Factors2_Capital Prov 1Q10_Summary Unrounded" xfId="35434" xr:uid="{00000000-0005-0000-0000-0000E17A0000}"/>
    <cellStyle name="_Monthly Shape Factors2_Consolidated Summary Living ProForma_2011_DRAFT" xfId="35435" xr:uid="{00000000-0005-0000-0000-0000E27A0000}"/>
    <cellStyle name="_Monthly Shape Factors2_Consolidated Summary Living ProForma_2011_Paste Special" xfId="35436" xr:uid="{00000000-0005-0000-0000-0000E37A0000}"/>
    <cellStyle name="_Monthly Shape Factors2_Copy of South TX GenTie  0.8x Sale12-31-09 COD BASE CASEvBOD" xfId="35437" xr:uid="{00000000-0005-0000-0000-0000E47A0000}"/>
    <cellStyle name="_Monthly Shape Factors2_CWIP Termosol 1" xfId="35438" xr:uid="{00000000-0005-0000-0000-0000E57A0000}"/>
    <cellStyle name="_Monthly Shape Factors2_CWIP Termosol 1 2" xfId="35439" xr:uid="{00000000-0005-0000-0000-0000E67A0000}"/>
    <cellStyle name="_Monthly Shape Factors2_CWIP Termosol 2" xfId="35440" xr:uid="{00000000-0005-0000-0000-0000E77A0000}"/>
    <cellStyle name="_Monthly Shape Factors2_CWIP Termosol 2 2" xfId="35441" xr:uid="{00000000-0005-0000-0000-0000E87A0000}"/>
    <cellStyle name="_Monthly Shape Factors2_Fees" xfId="35442" xr:uid="{00000000-0005-0000-0000-0000E97A0000}"/>
    <cellStyle name="_Monthly Shape Factors2_Genesis_Bridge_Tab" xfId="35443" xr:uid="{00000000-0005-0000-0000-0000EA7A0000}"/>
    <cellStyle name="_Monthly Shape Factors2_HWBA UM NPV  IRR Analysis finance at cost share may 2011" xfId="35444" xr:uid="{00000000-0005-0000-0000-0000EB7A0000}"/>
    <cellStyle name="_Monthly Shape Factors2_Inputs" xfId="35445" xr:uid="{00000000-0005-0000-0000-0000EC7A0000}"/>
    <cellStyle name="_Monthly Shape Factors2_Inputs 2" xfId="35446" xr:uid="{00000000-0005-0000-0000-0000ED7A0000}"/>
    <cellStyle name="_Monthly Shape Factors2_Locked in Gross Margin" xfId="35447" xr:uid="{00000000-0005-0000-0000-0000EE7A0000}"/>
    <cellStyle name="_Monthly Shape Factors2_LTD-FAS 112 Summary" xfId="35448" xr:uid="{00000000-0005-0000-0000-0000EF7A0000}"/>
    <cellStyle name="_Monthly Shape Factors2_November 2010 CWIP Curves Genesis Final" xfId="35449" xr:uid="{00000000-0005-0000-0000-0000F07A0000}"/>
    <cellStyle name="_Monthly Shape Factors2_November 2010 CWIP Curves Genesis Final 2" xfId="35450" xr:uid="{00000000-0005-0000-0000-0000F17A0000}"/>
    <cellStyle name="_Monthly Shape Factors2_November 2010 CWIP Curves NEER Final" xfId="35451" xr:uid="{00000000-0005-0000-0000-0000F27A0000}"/>
    <cellStyle name="_Monthly Shape Factors2_November 2010 CWIP Curves NEER Final 2" xfId="35452" xr:uid="{00000000-0005-0000-0000-0000F37A0000}"/>
    <cellStyle name="_Monthly Shape Factors2_November 2010 Termosol CWIP Curves NEER Final" xfId="35453" xr:uid="{00000000-0005-0000-0000-0000F47A0000}"/>
    <cellStyle name="_Monthly Shape Factors2_November 2010 Termosol CWIP Curves NEER Final 2" xfId="35454" xr:uid="{00000000-0005-0000-0000-0000F57A0000}"/>
    <cellStyle name="_Monthly Shape Factors2_Project Monitoring Paradise Solar revised_October 2010" xfId="35455" xr:uid="{00000000-0005-0000-0000-0000F67A0000}"/>
    <cellStyle name="_Monthly Shape Factors2_Project Monitoring Paradise Solar revised_October 2010 2" xfId="35456" xr:uid="{00000000-0005-0000-0000-0000F77A0000}"/>
    <cellStyle name="_Monthly Shape Factors2_Project Monitoring Paradise Solar revised_October 2010_November 2010 Termosol CWIP Curves NEER Final" xfId="35457" xr:uid="{00000000-0005-0000-0000-0000F87A0000}"/>
    <cellStyle name="_Monthly Shape Factors2_Project Monitoring Paradise Solar revised_October 2010_November 2010 Termosol CWIP Curves NEER Final 2" xfId="35458" xr:uid="{00000000-0005-0000-0000-0000F97A0000}"/>
    <cellStyle name="_Monthly Shape Factors2_September 2010 CWIP curves_NextEra" xfId="35459" xr:uid="{00000000-0005-0000-0000-0000FA7A0000}"/>
    <cellStyle name="_Monthly Shape Factors2_September 2010 CWIP curves_NextEra 2" xfId="35460" xr:uid="{00000000-0005-0000-0000-0000FB7A0000}"/>
    <cellStyle name="_Monthly Shape Factors2_September 2010 CWIP curves_NextEra_November 2010 Termosol CWIP Curves NEER Final" xfId="35461" xr:uid="{00000000-0005-0000-0000-0000FC7A0000}"/>
    <cellStyle name="_Monthly Shape Factors2_September 2010 CWIP curves_NextEra_November 2010 Termosol CWIP Curves NEER Final 2" xfId="35462" xr:uid="{00000000-0005-0000-0000-0000FD7A0000}"/>
    <cellStyle name="_Monthly Shape Factors2_Summerhaven CWIP curve Oct_2010" xfId="35463" xr:uid="{00000000-0005-0000-0000-0000FE7A0000}"/>
    <cellStyle name="_Monthly Shape Factors2_Summerhaven CWIP curve Oct_2010 2" xfId="35464" xr:uid="{00000000-0005-0000-0000-0000FF7A0000}"/>
    <cellStyle name="_Monthly Shape Factors2_Summerhaven CWIP curve Oct_2010_November 2010 Termosol CWIP Curves NEER Final" xfId="35465" xr:uid="{00000000-0005-0000-0000-0000007B0000}"/>
    <cellStyle name="_Monthly Shape Factors2_Summerhaven CWIP curve Oct_2010_November 2010 Termosol CWIP Curves NEER Final 2" xfId="35466" xr:uid="{00000000-0005-0000-0000-0000017B0000}"/>
    <cellStyle name="_Monthly Shape Factors2_ToD" xfId="35467" xr:uid="{00000000-0005-0000-0000-0000027B0000}"/>
    <cellStyle name="_Monthly Shape Factors2_ToD 2" xfId="35468" xr:uid="{00000000-0005-0000-0000-0000037B0000}"/>
    <cellStyle name="_Monthly Shape Factors2_ToD 3" xfId="35469" xr:uid="{00000000-0005-0000-0000-0000047B0000}"/>
    <cellStyle name="_Monthly Shape Factors2_tx financing revs" xfId="35470" xr:uid="{00000000-0005-0000-0000-0000057B0000}"/>
    <cellStyle name="_Monthly Shape Factors3" xfId="35471" xr:uid="{00000000-0005-0000-0000-0000067B0000}"/>
    <cellStyle name="_Monthly Shape Factors3 2" xfId="35472" xr:uid="{00000000-0005-0000-0000-0000077B0000}"/>
    <cellStyle name="_Monthly Shape Factors3 2 2" xfId="35473" xr:uid="{00000000-0005-0000-0000-0000087B0000}"/>
    <cellStyle name="_Monthly Shape Factors3 3" xfId="35474" xr:uid="{00000000-0005-0000-0000-0000097B0000}"/>
    <cellStyle name="_Monthly Shape Factors3 3 2" xfId="35475" xr:uid="{00000000-0005-0000-0000-00000A7B0000}"/>
    <cellStyle name="_Monthly Shape Factors3 4" xfId="35476" xr:uid="{00000000-0005-0000-0000-00000B7B0000}"/>
    <cellStyle name="_Monthly Shape Factors3 4 2" xfId="35477" xr:uid="{00000000-0005-0000-0000-00000C7B0000}"/>
    <cellStyle name="_Monthly Shape Factors3 4 3" xfId="35478" xr:uid="{00000000-0005-0000-0000-00000D7B0000}"/>
    <cellStyle name="_Monthly Shape Factors3 5" xfId="35479" xr:uid="{00000000-0005-0000-0000-00000E7B0000}"/>
    <cellStyle name="_Monthly Shape Factors3 5 2" xfId="35480" xr:uid="{00000000-0005-0000-0000-00000F7B0000}"/>
    <cellStyle name="_Monthly Shape Factors3 6" xfId="35481" xr:uid="{00000000-0005-0000-0000-0000107B0000}"/>
    <cellStyle name="_Monthly Shape Factors3_August 2010 CWIP curves_NextEra" xfId="35482" xr:uid="{00000000-0005-0000-0000-0000117B0000}"/>
    <cellStyle name="_Monthly Shape Factors3_August 2010 CWIP curves_NextEra 2" xfId="35483" xr:uid="{00000000-0005-0000-0000-0000127B0000}"/>
    <cellStyle name="_Monthly Shape Factors3_August 2010 CWIP curves_NextEra_November 2010 Termosol CWIP Curves NEER Final" xfId="35484" xr:uid="{00000000-0005-0000-0000-0000137B0000}"/>
    <cellStyle name="_Monthly Shape Factors3_August 2010 CWIP curves_NextEra_November 2010 Termosol CWIP Curves NEER Final 2" xfId="35485" xr:uid="{00000000-0005-0000-0000-0000147B0000}"/>
    <cellStyle name="_Monthly Shape Factors3_BASIS ADJ" xfId="35486" xr:uid="{00000000-0005-0000-0000-0000157B0000}"/>
    <cellStyle name="_Monthly Shape Factors3_BM Adjustments" xfId="35487" xr:uid="{00000000-0005-0000-0000-0000167B0000}"/>
    <cellStyle name="_Monthly Shape Factors3_Budget Support 2012-09 2013-15 Benefit Programs v5 with NEER Barg Update" xfId="35488" xr:uid="{00000000-0005-0000-0000-0000177B0000}"/>
    <cellStyle name="_Monthly Shape Factors3_Capacity_Factor_Monthly_Forecast_Through_2024 " xfId="35489" xr:uid="{00000000-0005-0000-0000-0000187B0000}"/>
    <cellStyle name="_Monthly Shape Factors3_Capital Prov 1Q10" xfId="35490" xr:uid="{00000000-0005-0000-0000-0000197B0000}"/>
    <cellStyle name="_Monthly Shape Factors3_Capital Prov 1Q10 2" xfId="35491" xr:uid="{00000000-0005-0000-0000-00001A7B0000}"/>
    <cellStyle name="_Monthly Shape Factors3_Capital Prov 1Q10_March_LTD_Premium" xfId="35492" xr:uid="{00000000-0005-0000-0000-00001B7B0000}"/>
    <cellStyle name="_Monthly Shape Factors3_Capital Prov 1Q10_Nov Self Admin LTD Income Premium - CIGNA" xfId="35493" xr:uid="{00000000-0005-0000-0000-00001C7B0000}"/>
    <cellStyle name="_Monthly Shape Factors3_Capital Prov 1Q10_Summary Unrounded" xfId="35494" xr:uid="{00000000-0005-0000-0000-00001D7B0000}"/>
    <cellStyle name="_Monthly Shape Factors3_Consolidated Summary Living ProForma_2011_DRAFT" xfId="35495" xr:uid="{00000000-0005-0000-0000-00001E7B0000}"/>
    <cellStyle name="_Monthly Shape Factors3_Consolidated Summary Living ProForma_2011_Paste Special" xfId="35496" xr:uid="{00000000-0005-0000-0000-00001F7B0000}"/>
    <cellStyle name="_Monthly Shape Factors3_Copy of South TX GenTie  0.8x Sale12-31-09 COD BASE CASEvBOD" xfId="35497" xr:uid="{00000000-0005-0000-0000-0000207B0000}"/>
    <cellStyle name="_Monthly Shape Factors3_CWIP Termosol 1" xfId="35498" xr:uid="{00000000-0005-0000-0000-0000217B0000}"/>
    <cellStyle name="_Monthly Shape Factors3_CWIP Termosol 1 2" xfId="35499" xr:uid="{00000000-0005-0000-0000-0000227B0000}"/>
    <cellStyle name="_Monthly Shape Factors3_CWIP Termosol 2" xfId="35500" xr:uid="{00000000-0005-0000-0000-0000237B0000}"/>
    <cellStyle name="_Monthly Shape Factors3_CWIP Termosol 2 2" xfId="35501" xr:uid="{00000000-0005-0000-0000-0000247B0000}"/>
    <cellStyle name="_Monthly Shape Factors3_Fees" xfId="35502" xr:uid="{00000000-0005-0000-0000-0000257B0000}"/>
    <cellStyle name="_Monthly Shape Factors3_Genesis_Bridge_Tab" xfId="35503" xr:uid="{00000000-0005-0000-0000-0000267B0000}"/>
    <cellStyle name="_Monthly Shape Factors3_HWBA UM NPV  IRR Analysis finance at cost share may 2011" xfId="35504" xr:uid="{00000000-0005-0000-0000-0000277B0000}"/>
    <cellStyle name="_Monthly Shape Factors3_Inputs" xfId="35505" xr:uid="{00000000-0005-0000-0000-0000287B0000}"/>
    <cellStyle name="_Monthly Shape Factors3_Inputs 2" xfId="35506" xr:uid="{00000000-0005-0000-0000-0000297B0000}"/>
    <cellStyle name="_Monthly Shape Factors3_Locked in Gross Margin" xfId="35507" xr:uid="{00000000-0005-0000-0000-00002A7B0000}"/>
    <cellStyle name="_Monthly Shape Factors3_LTD-FAS 112 Summary" xfId="35508" xr:uid="{00000000-0005-0000-0000-00002B7B0000}"/>
    <cellStyle name="_Monthly Shape Factors3_November 2010 CWIP Curves Genesis Final" xfId="35509" xr:uid="{00000000-0005-0000-0000-00002C7B0000}"/>
    <cellStyle name="_Monthly Shape Factors3_November 2010 CWIP Curves Genesis Final 2" xfId="35510" xr:uid="{00000000-0005-0000-0000-00002D7B0000}"/>
    <cellStyle name="_Monthly Shape Factors3_November 2010 CWIP Curves NEER Final" xfId="35511" xr:uid="{00000000-0005-0000-0000-00002E7B0000}"/>
    <cellStyle name="_Monthly Shape Factors3_November 2010 CWIP Curves NEER Final 2" xfId="35512" xr:uid="{00000000-0005-0000-0000-00002F7B0000}"/>
    <cellStyle name="_Monthly Shape Factors3_November 2010 Termosol CWIP Curves NEER Final" xfId="35513" xr:uid="{00000000-0005-0000-0000-0000307B0000}"/>
    <cellStyle name="_Monthly Shape Factors3_November 2010 Termosol CWIP Curves NEER Final 2" xfId="35514" xr:uid="{00000000-0005-0000-0000-0000317B0000}"/>
    <cellStyle name="_Monthly Shape Factors3_Project Monitoring Paradise Solar revised_October 2010" xfId="35515" xr:uid="{00000000-0005-0000-0000-0000327B0000}"/>
    <cellStyle name="_Monthly Shape Factors3_Project Monitoring Paradise Solar revised_October 2010 2" xfId="35516" xr:uid="{00000000-0005-0000-0000-0000337B0000}"/>
    <cellStyle name="_Monthly Shape Factors3_Project Monitoring Paradise Solar revised_October 2010_November 2010 Termosol CWIP Curves NEER Final" xfId="35517" xr:uid="{00000000-0005-0000-0000-0000347B0000}"/>
    <cellStyle name="_Monthly Shape Factors3_Project Monitoring Paradise Solar revised_October 2010_November 2010 Termosol CWIP Curves NEER Final 2" xfId="35518" xr:uid="{00000000-0005-0000-0000-0000357B0000}"/>
    <cellStyle name="_Monthly Shape Factors3_September 2010 CWIP curves_NextEra" xfId="35519" xr:uid="{00000000-0005-0000-0000-0000367B0000}"/>
    <cellStyle name="_Monthly Shape Factors3_September 2010 CWIP curves_NextEra 2" xfId="35520" xr:uid="{00000000-0005-0000-0000-0000377B0000}"/>
    <cellStyle name="_Monthly Shape Factors3_September 2010 CWIP curves_NextEra_November 2010 Termosol CWIP Curves NEER Final" xfId="35521" xr:uid="{00000000-0005-0000-0000-0000387B0000}"/>
    <cellStyle name="_Monthly Shape Factors3_September 2010 CWIP curves_NextEra_November 2010 Termosol CWIP Curves NEER Final 2" xfId="35522" xr:uid="{00000000-0005-0000-0000-0000397B0000}"/>
    <cellStyle name="_Monthly Shape Factors3_Summerhaven CWIP curve Oct_2010" xfId="35523" xr:uid="{00000000-0005-0000-0000-00003A7B0000}"/>
    <cellStyle name="_Monthly Shape Factors3_Summerhaven CWIP curve Oct_2010 2" xfId="35524" xr:uid="{00000000-0005-0000-0000-00003B7B0000}"/>
    <cellStyle name="_Monthly Shape Factors3_Summerhaven CWIP curve Oct_2010_November 2010 Termosol CWIP Curves NEER Final" xfId="35525" xr:uid="{00000000-0005-0000-0000-00003C7B0000}"/>
    <cellStyle name="_Monthly Shape Factors3_Summerhaven CWIP curve Oct_2010_November 2010 Termosol CWIP Curves NEER Final 2" xfId="35526" xr:uid="{00000000-0005-0000-0000-00003D7B0000}"/>
    <cellStyle name="_Monthly Shape Factors3_ToD" xfId="35527" xr:uid="{00000000-0005-0000-0000-00003E7B0000}"/>
    <cellStyle name="_Monthly Shape Factors3_ToD 2" xfId="35528" xr:uid="{00000000-0005-0000-0000-00003F7B0000}"/>
    <cellStyle name="_Monthly Shape Factors3_ToD 3" xfId="35529" xr:uid="{00000000-0005-0000-0000-0000407B0000}"/>
    <cellStyle name="_Monthly Shape Factors3_tx financing revs" xfId="35530" xr:uid="{00000000-0005-0000-0000-0000417B0000}"/>
    <cellStyle name="_Monthly Shape Factors4" xfId="35531" xr:uid="{00000000-0005-0000-0000-0000427B0000}"/>
    <cellStyle name="_Monthly Shape Factors4 2" xfId="35532" xr:uid="{00000000-0005-0000-0000-0000437B0000}"/>
    <cellStyle name="_Monthly Shape Factors4 2 2" xfId="35533" xr:uid="{00000000-0005-0000-0000-0000447B0000}"/>
    <cellStyle name="_Monthly Shape Factors4 3" xfId="35534" xr:uid="{00000000-0005-0000-0000-0000457B0000}"/>
    <cellStyle name="_Monthly Shape Factors4 3 2" xfId="35535" xr:uid="{00000000-0005-0000-0000-0000467B0000}"/>
    <cellStyle name="_Monthly Shape Factors4 4" xfId="35536" xr:uid="{00000000-0005-0000-0000-0000477B0000}"/>
    <cellStyle name="_Monthly Shape Factors4 4 2" xfId="35537" xr:uid="{00000000-0005-0000-0000-0000487B0000}"/>
    <cellStyle name="_Monthly Shape Factors4 4 3" xfId="35538" xr:uid="{00000000-0005-0000-0000-0000497B0000}"/>
    <cellStyle name="_Monthly Shape Factors4 5" xfId="35539" xr:uid="{00000000-0005-0000-0000-00004A7B0000}"/>
    <cellStyle name="_Monthly Shape Factors4 5 2" xfId="35540" xr:uid="{00000000-0005-0000-0000-00004B7B0000}"/>
    <cellStyle name="_Monthly Shape Factors4 6" xfId="35541" xr:uid="{00000000-0005-0000-0000-00004C7B0000}"/>
    <cellStyle name="_Monthly Shape Factors4_August 2010 CWIP curves_NextEra" xfId="35542" xr:uid="{00000000-0005-0000-0000-00004D7B0000}"/>
    <cellStyle name="_Monthly Shape Factors4_August 2010 CWIP curves_NextEra 2" xfId="35543" xr:uid="{00000000-0005-0000-0000-00004E7B0000}"/>
    <cellStyle name="_Monthly Shape Factors4_August 2010 CWIP curves_NextEra_November 2010 Termosol CWIP Curves NEER Final" xfId="35544" xr:uid="{00000000-0005-0000-0000-00004F7B0000}"/>
    <cellStyle name="_Monthly Shape Factors4_August 2010 CWIP curves_NextEra_November 2010 Termosol CWIP Curves NEER Final 2" xfId="35545" xr:uid="{00000000-0005-0000-0000-0000507B0000}"/>
    <cellStyle name="_Monthly Shape Factors4_BASIS ADJ" xfId="35546" xr:uid="{00000000-0005-0000-0000-0000517B0000}"/>
    <cellStyle name="_Monthly Shape Factors4_BM Adjustments" xfId="35547" xr:uid="{00000000-0005-0000-0000-0000527B0000}"/>
    <cellStyle name="_Monthly Shape Factors4_Budget Support 2012-09 2013-15 Benefit Programs v5 with NEER Barg Update" xfId="35548" xr:uid="{00000000-0005-0000-0000-0000537B0000}"/>
    <cellStyle name="_Monthly Shape Factors4_Capacity_Factor_Monthly_Forecast_Through_2024 " xfId="35549" xr:uid="{00000000-0005-0000-0000-0000547B0000}"/>
    <cellStyle name="_Monthly Shape Factors4_Capital Prov 1Q10" xfId="35550" xr:uid="{00000000-0005-0000-0000-0000557B0000}"/>
    <cellStyle name="_Monthly Shape Factors4_Capital Prov 1Q10 2" xfId="35551" xr:uid="{00000000-0005-0000-0000-0000567B0000}"/>
    <cellStyle name="_Monthly Shape Factors4_Capital Prov 1Q10_March_LTD_Premium" xfId="35552" xr:uid="{00000000-0005-0000-0000-0000577B0000}"/>
    <cellStyle name="_Monthly Shape Factors4_Capital Prov 1Q10_Nov Self Admin LTD Income Premium - CIGNA" xfId="35553" xr:uid="{00000000-0005-0000-0000-0000587B0000}"/>
    <cellStyle name="_Monthly Shape Factors4_Capital Prov 1Q10_Summary Unrounded" xfId="35554" xr:uid="{00000000-0005-0000-0000-0000597B0000}"/>
    <cellStyle name="_Monthly Shape Factors4_Consolidated Summary Living ProForma_2011_DRAFT" xfId="35555" xr:uid="{00000000-0005-0000-0000-00005A7B0000}"/>
    <cellStyle name="_Monthly Shape Factors4_Consolidated Summary Living ProForma_2011_Paste Special" xfId="35556" xr:uid="{00000000-0005-0000-0000-00005B7B0000}"/>
    <cellStyle name="_Monthly Shape Factors4_Copy of South TX GenTie  0.8x Sale12-31-09 COD BASE CASEvBOD" xfId="35557" xr:uid="{00000000-0005-0000-0000-00005C7B0000}"/>
    <cellStyle name="_Monthly Shape Factors4_CWIP Termosol 1" xfId="35558" xr:uid="{00000000-0005-0000-0000-00005D7B0000}"/>
    <cellStyle name="_Monthly Shape Factors4_CWIP Termosol 1 2" xfId="35559" xr:uid="{00000000-0005-0000-0000-00005E7B0000}"/>
    <cellStyle name="_Monthly Shape Factors4_CWIP Termosol 2" xfId="35560" xr:uid="{00000000-0005-0000-0000-00005F7B0000}"/>
    <cellStyle name="_Monthly Shape Factors4_CWIP Termosol 2 2" xfId="35561" xr:uid="{00000000-0005-0000-0000-0000607B0000}"/>
    <cellStyle name="_Monthly Shape Factors4_Fees" xfId="35562" xr:uid="{00000000-0005-0000-0000-0000617B0000}"/>
    <cellStyle name="_Monthly Shape Factors4_Genesis_Bridge_Tab" xfId="35563" xr:uid="{00000000-0005-0000-0000-0000627B0000}"/>
    <cellStyle name="_Monthly Shape Factors4_HWBA UM NPV  IRR Analysis finance at cost share may 2011" xfId="35564" xr:uid="{00000000-0005-0000-0000-0000637B0000}"/>
    <cellStyle name="_Monthly Shape Factors4_Inputs" xfId="35565" xr:uid="{00000000-0005-0000-0000-0000647B0000}"/>
    <cellStyle name="_Monthly Shape Factors4_Inputs 2" xfId="35566" xr:uid="{00000000-0005-0000-0000-0000657B0000}"/>
    <cellStyle name="_Monthly Shape Factors4_Locked in Gross Margin" xfId="35567" xr:uid="{00000000-0005-0000-0000-0000667B0000}"/>
    <cellStyle name="_Monthly Shape Factors4_LTD-FAS 112 Summary" xfId="35568" xr:uid="{00000000-0005-0000-0000-0000677B0000}"/>
    <cellStyle name="_Monthly Shape Factors4_November 2010 CWIP Curves Genesis Final" xfId="35569" xr:uid="{00000000-0005-0000-0000-0000687B0000}"/>
    <cellStyle name="_Monthly Shape Factors4_November 2010 CWIP Curves Genesis Final 2" xfId="35570" xr:uid="{00000000-0005-0000-0000-0000697B0000}"/>
    <cellStyle name="_Monthly Shape Factors4_November 2010 CWIP Curves NEER Final" xfId="35571" xr:uid="{00000000-0005-0000-0000-00006A7B0000}"/>
    <cellStyle name="_Monthly Shape Factors4_November 2010 CWIP Curves NEER Final 2" xfId="35572" xr:uid="{00000000-0005-0000-0000-00006B7B0000}"/>
    <cellStyle name="_Monthly Shape Factors4_November 2010 Termosol CWIP Curves NEER Final" xfId="35573" xr:uid="{00000000-0005-0000-0000-00006C7B0000}"/>
    <cellStyle name="_Monthly Shape Factors4_November 2010 Termosol CWIP Curves NEER Final 2" xfId="35574" xr:uid="{00000000-0005-0000-0000-00006D7B0000}"/>
    <cellStyle name="_Monthly Shape Factors4_Project Monitoring Paradise Solar revised_October 2010" xfId="35575" xr:uid="{00000000-0005-0000-0000-00006E7B0000}"/>
    <cellStyle name="_Monthly Shape Factors4_Project Monitoring Paradise Solar revised_October 2010 2" xfId="35576" xr:uid="{00000000-0005-0000-0000-00006F7B0000}"/>
    <cellStyle name="_Monthly Shape Factors4_Project Monitoring Paradise Solar revised_October 2010_November 2010 Termosol CWIP Curves NEER Final" xfId="35577" xr:uid="{00000000-0005-0000-0000-0000707B0000}"/>
    <cellStyle name="_Monthly Shape Factors4_Project Monitoring Paradise Solar revised_October 2010_November 2010 Termosol CWIP Curves NEER Final 2" xfId="35578" xr:uid="{00000000-0005-0000-0000-0000717B0000}"/>
    <cellStyle name="_Monthly Shape Factors4_September 2010 CWIP curves_NextEra" xfId="35579" xr:uid="{00000000-0005-0000-0000-0000727B0000}"/>
    <cellStyle name="_Monthly Shape Factors4_September 2010 CWIP curves_NextEra 2" xfId="35580" xr:uid="{00000000-0005-0000-0000-0000737B0000}"/>
    <cellStyle name="_Monthly Shape Factors4_September 2010 CWIP curves_NextEra_November 2010 Termosol CWIP Curves NEER Final" xfId="35581" xr:uid="{00000000-0005-0000-0000-0000747B0000}"/>
    <cellStyle name="_Monthly Shape Factors4_September 2010 CWIP curves_NextEra_November 2010 Termosol CWIP Curves NEER Final 2" xfId="35582" xr:uid="{00000000-0005-0000-0000-0000757B0000}"/>
    <cellStyle name="_Monthly Shape Factors4_Summerhaven CWIP curve Oct_2010" xfId="35583" xr:uid="{00000000-0005-0000-0000-0000767B0000}"/>
    <cellStyle name="_Monthly Shape Factors4_Summerhaven CWIP curve Oct_2010 2" xfId="35584" xr:uid="{00000000-0005-0000-0000-0000777B0000}"/>
    <cellStyle name="_Monthly Shape Factors4_Summerhaven CWIP curve Oct_2010_November 2010 Termosol CWIP Curves NEER Final" xfId="35585" xr:uid="{00000000-0005-0000-0000-0000787B0000}"/>
    <cellStyle name="_Monthly Shape Factors4_Summerhaven CWIP curve Oct_2010_November 2010 Termosol CWIP Curves NEER Final 2" xfId="35586" xr:uid="{00000000-0005-0000-0000-0000797B0000}"/>
    <cellStyle name="_Monthly Shape Factors4_ToD" xfId="35587" xr:uid="{00000000-0005-0000-0000-00007A7B0000}"/>
    <cellStyle name="_Monthly Shape Factors4_ToD 2" xfId="35588" xr:uid="{00000000-0005-0000-0000-00007B7B0000}"/>
    <cellStyle name="_Monthly Shape Factors4_ToD 3" xfId="35589" xr:uid="{00000000-0005-0000-0000-00007C7B0000}"/>
    <cellStyle name="_Monthly Shape Factors4_tx financing revs" xfId="35590" xr:uid="{00000000-0005-0000-0000-00007D7B0000}"/>
    <cellStyle name="_Monthly Shape Factors5" xfId="35591" xr:uid="{00000000-0005-0000-0000-00007E7B0000}"/>
    <cellStyle name="_Monthly Shape Factors5 2" xfId="35592" xr:uid="{00000000-0005-0000-0000-00007F7B0000}"/>
    <cellStyle name="_Monthly Shape Factors5 2 2" xfId="35593" xr:uid="{00000000-0005-0000-0000-0000807B0000}"/>
    <cellStyle name="_Monthly Shape Factors5 3" xfId="35594" xr:uid="{00000000-0005-0000-0000-0000817B0000}"/>
    <cellStyle name="_Monthly Shape Factors5 3 2" xfId="35595" xr:uid="{00000000-0005-0000-0000-0000827B0000}"/>
    <cellStyle name="_Monthly Shape Factors5 4" xfId="35596" xr:uid="{00000000-0005-0000-0000-0000837B0000}"/>
    <cellStyle name="_Monthly Shape Factors5 4 2" xfId="35597" xr:uid="{00000000-0005-0000-0000-0000847B0000}"/>
    <cellStyle name="_Monthly Shape Factors5 4 3" xfId="35598" xr:uid="{00000000-0005-0000-0000-0000857B0000}"/>
    <cellStyle name="_Monthly Shape Factors5 5" xfId="35599" xr:uid="{00000000-0005-0000-0000-0000867B0000}"/>
    <cellStyle name="_Monthly Shape Factors5 5 2" xfId="35600" xr:uid="{00000000-0005-0000-0000-0000877B0000}"/>
    <cellStyle name="_Monthly Shape Factors5 6" xfId="35601" xr:uid="{00000000-0005-0000-0000-0000887B0000}"/>
    <cellStyle name="_Monthly Shape Factors5_August 2010 CWIP curves_NextEra" xfId="35602" xr:uid="{00000000-0005-0000-0000-0000897B0000}"/>
    <cellStyle name="_Monthly Shape Factors5_August 2010 CWIP curves_NextEra 2" xfId="35603" xr:uid="{00000000-0005-0000-0000-00008A7B0000}"/>
    <cellStyle name="_Monthly Shape Factors5_August 2010 CWIP curves_NextEra_November 2010 Termosol CWIP Curves NEER Final" xfId="35604" xr:uid="{00000000-0005-0000-0000-00008B7B0000}"/>
    <cellStyle name="_Monthly Shape Factors5_August 2010 CWIP curves_NextEra_November 2010 Termosol CWIP Curves NEER Final 2" xfId="35605" xr:uid="{00000000-0005-0000-0000-00008C7B0000}"/>
    <cellStyle name="_Monthly Shape Factors5_BASIS ADJ" xfId="35606" xr:uid="{00000000-0005-0000-0000-00008D7B0000}"/>
    <cellStyle name="_Monthly Shape Factors5_BM Adjustments" xfId="35607" xr:uid="{00000000-0005-0000-0000-00008E7B0000}"/>
    <cellStyle name="_Monthly Shape Factors5_Budget Support 2012-09 2013-15 Benefit Programs v5 with NEER Barg Update" xfId="35608" xr:uid="{00000000-0005-0000-0000-00008F7B0000}"/>
    <cellStyle name="_Monthly Shape Factors5_Capacity_Factor_Monthly_Forecast_Through_2024 " xfId="35609" xr:uid="{00000000-0005-0000-0000-0000907B0000}"/>
    <cellStyle name="_Monthly Shape Factors5_Capital Prov 1Q10" xfId="35610" xr:uid="{00000000-0005-0000-0000-0000917B0000}"/>
    <cellStyle name="_Monthly Shape Factors5_Capital Prov 1Q10 2" xfId="35611" xr:uid="{00000000-0005-0000-0000-0000927B0000}"/>
    <cellStyle name="_Monthly Shape Factors5_Capital Prov 1Q10_March_LTD_Premium" xfId="35612" xr:uid="{00000000-0005-0000-0000-0000937B0000}"/>
    <cellStyle name="_Monthly Shape Factors5_Capital Prov 1Q10_Nov Self Admin LTD Income Premium - CIGNA" xfId="35613" xr:uid="{00000000-0005-0000-0000-0000947B0000}"/>
    <cellStyle name="_Monthly Shape Factors5_Capital Prov 1Q10_Summary Unrounded" xfId="35614" xr:uid="{00000000-0005-0000-0000-0000957B0000}"/>
    <cellStyle name="_Monthly Shape Factors5_Consolidated Summary Living ProForma_2011_DRAFT" xfId="35615" xr:uid="{00000000-0005-0000-0000-0000967B0000}"/>
    <cellStyle name="_Monthly Shape Factors5_Consolidated Summary Living ProForma_2011_Paste Special" xfId="35616" xr:uid="{00000000-0005-0000-0000-0000977B0000}"/>
    <cellStyle name="_Monthly Shape Factors5_Copy of South TX GenTie  0.8x Sale12-31-09 COD BASE CASEvBOD" xfId="35617" xr:uid="{00000000-0005-0000-0000-0000987B0000}"/>
    <cellStyle name="_Monthly Shape Factors5_CWIP Termosol 1" xfId="35618" xr:uid="{00000000-0005-0000-0000-0000997B0000}"/>
    <cellStyle name="_Monthly Shape Factors5_CWIP Termosol 1 2" xfId="35619" xr:uid="{00000000-0005-0000-0000-00009A7B0000}"/>
    <cellStyle name="_Monthly Shape Factors5_CWIP Termosol 2" xfId="35620" xr:uid="{00000000-0005-0000-0000-00009B7B0000}"/>
    <cellStyle name="_Monthly Shape Factors5_CWIP Termosol 2 2" xfId="35621" xr:uid="{00000000-0005-0000-0000-00009C7B0000}"/>
    <cellStyle name="_Monthly Shape Factors5_Fees" xfId="35622" xr:uid="{00000000-0005-0000-0000-00009D7B0000}"/>
    <cellStyle name="_Monthly Shape Factors5_Genesis_Bridge_Tab" xfId="35623" xr:uid="{00000000-0005-0000-0000-00009E7B0000}"/>
    <cellStyle name="_Monthly Shape Factors5_HWBA UM NPV  IRR Analysis finance at cost share may 2011" xfId="35624" xr:uid="{00000000-0005-0000-0000-00009F7B0000}"/>
    <cellStyle name="_Monthly Shape Factors5_Inputs" xfId="35625" xr:uid="{00000000-0005-0000-0000-0000A07B0000}"/>
    <cellStyle name="_Monthly Shape Factors5_Inputs 2" xfId="35626" xr:uid="{00000000-0005-0000-0000-0000A17B0000}"/>
    <cellStyle name="_Monthly Shape Factors5_Locked in Gross Margin" xfId="35627" xr:uid="{00000000-0005-0000-0000-0000A27B0000}"/>
    <cellStyle name="_Monthly Shape Factors5_LTD-FAS 112 Summary" xfId="35628" xr:uid="{00000000-0005-0000-0000-0000A37B0000}"/>
    <cellStyle name="_Monthly Shape Factors5_November 2010 CWIP Curves Genesis Final" xfId="35629" xr:uid="{00000000-0005-0000-0000-0000A47B0000}"/>
    <cellStyle name="_Monthly Shape Factors5_November 2010 CWIP Curves Genesis Final 2" xfId="35630" xr:uid="{00000000-0005-0000-0000-0000A57B0000}"/>
    <cellStyle name="_Monthly Shape Factors5_November 2010 CWIP Curves NEER Final" xfId="35631" xr:uid="{00000000-0005-0000-0000-0000A67B0000}"/>
    <cellStyle name="_Monthly Shape Factors5_November 2010 CWIP Curves NEER Final 2" xfId="35632" xr:uid="{00000000-0005-0000-0000-0000A77B0000}"/>
    <cellStyle name="_Monthly Shape Factors5_November 2010 Termosol CWIP Curves NEER Final" xfId="35633" xr:uid="{00000000-0005-0000-0000-0000A87B0000}"/>
    <cellStyle name="_Monthly Shape Factors5_November 2010 Termosol CWIP Curves NEER Final 2" xfId="35634" xr:uid="{00000000-0005-0000-0000-0000A97B0000}"/>
    <cellStyle name="_Monthly Shape Factors5_Project Monitoring Paradise Solar revised_October 2010" xfId="35635" xr:uid="{00000000-0005-0000-0000-0000AA7B0000}"/>
    <cellStyle name="_Monthly Shape Factors5_Project Monitoring Paradise Solar revised_October 2010 2" xfId="35636" xr:uid="{00000000-0005-0000-0000-0000AB7B0000}"/>
    <cellStyle name="_Monthly Shape Factors5_Project Monitoring Paradise Solar revised_October 2010_November 2010 Termosol CWIP Curves NEER Final" xfId="35637" xr:uid="{00000000-0005-0000-0000-0000AC7B0000}"/>
    <cellStyle name="_Monthly Shape Factors5_Project Monitoring Paradise Solar revised_October 2010_November 2010 Termosol CWIP Curves NEER Final 2" xfId="35638" xr:uid="{00000000-0005-0000-0000-0000AD7B0000}"/>
    <cellStyle name="_Monthly Shape Factors5_September 2010 CWIP curves_NextEra" xfId="35639" xr:uid="{00000000-0005-0000-0000-0000AE7B0000}"/>
    <cellStyle name="_Monthly Shape Factors5_September 2010 CWIP curves_NextEra 2" xfId="35640" xr:uid="{00000000-0005-0000-0000-0000AF7B0000}"/>
    <cellStyle name="_Monthly Shape Factors5_September 2010 CWIP curves_NextEra_November 2010 Termosol CWIP Curves NEER Final" xfId="35641" xr:uid="{00000000-0005-0000-0000-0000B07B0000}"/>
    <cellStyle name="_Monthly Shape Factors5_September 2010 CWIP curves_NextEra_November 2010 Termosol CWIP Curves NEER Final 2" xfId="35642" xr:uid="{00000000-0005-0000-0000-0000B17B0000}"/>
    <cellStyle name="_Monthly Shape Factors5_Summerhaven CWIP curve Oct_2010" xfId="35643" xr:uid="{00000000-0005-0000-0000-0000B27B0000}"/>
    <cellStyle name="_Monthly Shape Factors5_Summerhaven CWIP curve Oct_2010 2" xfId="35644" xr:uid="{00000000-0005-0000-0000-0000B37B0000}"/>
    <cellStyle name="_Monthly Shape Factors5_Summerhaven CWIP curve Oct_2010_November 2010 Termosol CWIP Curves NEER Final" xfId="35645" xr:uid="{00000000-0005-0000-0000-0000B47B0000}"/>
    <cellStyle name="_Monthly Shape Factors5_Summerhaven CWIP curve Oct_2010_November 2010 Termosol CWIP Curves NEER Final 2" xfId="35646" xr:uid="{00000000-0005-0000-0000-0000B57B0000}"/>
    <cellStyle name="_Monthly Shape Factors5_ToD" xfId="35647" xr:uid="{00000000-0005-0000-0000-0000B67B0000}"/>
    <cellStyle name="_Monthly Shape Factors5_ToD 2" xfId="35648" xr:uid="{00000000-0005-0000-0000-0000B77B0000}"/>
    <cellStyle name="_Monthly Shape Factors5_ToD 3" xfId="35649" xr:uid="{00000000-0005-0000-0000-0000B87B0000}"/>
    <cellStyle name="_Monthly Shape Factors5_tx financing revs" xfId="35650" xr:uid="{00000000-0005-0000-0000-0000B97B0000}"/>
    <cellStyle name="_Morgan_072902.b" xfId="35651" xr:uid="{00000000-0005-0000-0000-0000BA7B0000}"/>
    <cellStyle name="_Morgan_072902.b 2" xfId="35652" xr:uid="{00000000-0005-0000-0000-0000BB7B0000}"/>
    <cellStyle name="_Morgan_072902.b 2 2" xfId="35653" xr:uid="{00000000-0005-0000-0000-0000BC7B0000}"/>
    <cellStyle name="_Morgan_072902.b 3" xfId="35654" xr:uid="{00000000-0005-0000-0000-0000BD7B0000}"/>
    <cellStyle name="_Morgan_072902.b 3 2" xfId="35655" xr:uid="{00000000-0005-0000-0000-0000BE7B0000}"/>
    <cellStyle name="_Morgan_072902.b 4" xfId="35656" xr:uid="{00000000-0005-0000-0000-0000BF7B0000}"/>
    <cellStyle name="_Morgan_072902.b 4 2" xfId="35657" xr:uid="{00000000-0005-0000-0000-0000C07B0000}"/>
    <cellStyle name="_Morgan_072902.b 5" xfId="35658" xr:uid="{00000000-0005-0000-0000-0000C17B0000}"/>
    <cellStyle name="_Morgan_072902.b 5 2" xfId="35659" xr:uid="{00000000-0005-0000-0000-0000C27B0000}"/>
    <cellStyle name="_Morgan_072902.b 6" xfId="35660" xr:uid="{00000000-0005-0000-0000-0000C37B0000}"/>
    <cellStyle name="_Morgan_072902.b_Inputs" xfId="35661" xr:uid="{00000000-0005-0000-0000-0000C47B0000}"/>
    <cellStyle name="_Morgan_072902.b_Inputs 2" xfId="35662" xr:uid="{00000000-0005-0000-0000-0000C57B0000}"/>
    <cellStyle name="_Morris - 8.27.02" xfId="35663" xr:uid="{00000000-0005-0000-0000-0000C67B0000}"/>
    <cellStyle name="_Morris - 8.27.02 2" xfId="35664" xr:uid="{00000000-0005-0000-0000-0000C77B0000}"/>
    <cellStyle name="_Morris - 8.27.02 2 2" xfId="35665" xr:uid="{00000000-0005-0000-0000-0000C87B0000}"/>
    <cellStyle name="_Morris - 8.27.02 3" xfId="35666" xr:uid="{00000000-0005-0000-0000-0000C97B0000}"/>
    <cellStyle name="_Morris - 8.27.02 3 2" xfId="35667" xr:uid="{00000000-0005-0000-0000-0000CA7B0000}"/>
    <cellStyle name="_Morris - 8.27.02 4" xfId="35668" xr:uid="{00000000-0005-0000-0000-0000CB7B0000}"/>
    <cellStyle name="_Morris - 8.27.02 4 2" xfId="35669" xr:uid="{00000000-0005-0000-0000-0000CC7B0000}"/>
    <cellStyle name="_Morris - 8.27.02 5" xfId="35670" xr:uid="{00000000-0005-0000-0000-0000CD7B0000}"/>
    <cellStyle name="_Morris - 8.27.02 5 2" xfId="35671" xr:uid="{00000000-0005-0000-0000-0000CE7B0000}"/>
    <cellStyle name="_Morris - 8.27.02 6" xfId="35672" xr:uid="{00000000-0005-0000-0000-0000CF7B0000}"/>
    <cellStyle name="_MowerCounty_Siemens-43_Rev-09" xfId="35673" xr:uid="{00000000-0005-0000-0000-0000D07B0000}"/>
    <cellStyle name="_MowerCounty_Siemens-43_Rev-09 2" xfId="35674" xr:uid="{00000000-0005-0000-0000-0000D17B0000}"/>
    <cellStyle name="_MowerCounty_Siemens-43_Rev-09 2 2" xfId="35675" xr:uid="{00000000-0005-0000-0000-0000D27B0000}"/>
    <cellStyle name="_MowerCounty_Siemens-43_Rev-09 3" xfId="35676" xr:uid="{00000000-0005-0000-0000-0000D37B0000}"/>
    <cellStyle name="_MowerCounty_Siemens-43_Rev-09 3 2" xfId="35677" xr:uid="{00000000-0005-0000-0000-0000D47B0000}"/>
    <cellStyle name="_MowerCounty_Siemens-43_Rev-09 4" xfId="35678" xr:uid="{00000000-0005-0000-0000-0000D57B0000}"/>
    <cellStyle name="_MowerCounty_Siemens-43_Rev-09 4 2" xfId="35679" xr:uid="{00000000-0005-0000-0000-0000D67B0000}"/>
    <cellStyle name="_MowerCounty_Siemens-43_Rev-09 4 3" xfId="35680" xr:uid="{00000000-0005-0000-0000-0000D77B0000}"/>
    <cellStyle name="_MowerCounty_Siemens-43_Rev-09 5" xfId="35681" xr:uid="{00000000-0005-0000-0000-0000D87B0000}"/>
    <cellStyle name="_MowerCounty_Siemens-43_Rev-09 5 2" xfId="35682" xr:uid="{00000000-0005-0000-0000-0000D97B0000}"/>
    <cellStyle name="_MowerCounty_Siemens-43_Rev-09 6" xfId="35683" xr:uid="{00000000-0005-0000-0000-0000DA7B0000}"/>
    <cellStyle name="_MowerCounty_Siemens-43_Rev-09_August 2010 CWIP curves_NextEra" xfId="35684" xr:uid="{00000000-0005-0000-0000-0000DB7B0000}"/>
    <cellStyle name="_MowerCounty_Siemens-43_Rev-09_August 2010 CWIP curves_NextEra 2" xfId="35685" xr:uid="{00000000-0005-0000-0000-0000DC7B0000}"/>
    <cellStyle name="_MowerCounty_Siemens-43_Rev-09_August 2010 CWIP curves_NextEra_November 2010 Termosol CWIP Curves NEER Final" xfId="35686" xr:uid="{00000000-0005-0000-0000-0000DD7B0000}"/>
    <cellStyle name="_MowerCounty_Siemens-43_Rev-09_August 2010 CWIP curves_NextEra_November 2010 Termosol CWIP Curves NEER Final 2" xfId="35687" xr:uid="{00000000-0005-0000-0000-0000DE7B0000}"/>
    <cellStyle name="_MowerCounty_Siemens-43_Rev-09_BASIS ADJ" xfId="35688" xr:uid="{00000000-0005-0000-0000-0000DF7B0000}"/>
    <cellStyle name="_MowerCounty_Siemens-43_Rev-09_BM Adjustments" xfId="35689" xr:uid="{00000000-0005-0000-0000-0000E07B0000}"/>
    <cellStyle name="_MowerCounty_Siemens-43_Rev-09_Capacity_Factor_Monthly_Forecast_Through_2024 " xfId="35690" xr:uid="{00000000-0005-0000-0000-0000E17B0000}"/>
    <cellStyle name="_MowerCounty_Siemens-43_Rev-09_Copy of South TX GenTie  0.8x Sale12-31-09 COD BASE CASEvBOD" xfId="35691" xr:uid="{00000000-0005-0000-0000-0000E27B0000}"/>
    <cellStyle name="_MowerCounty_Siemens-43_Rev-09_CWIP Termosol 1" xfId="35692" xr:uid="{00000000-0005-0000-0000-0000E37B0000}"/>
    <cellStyle name="_MowerCounty_Siemens-43_Rev-09_CWIP Termosol 1 2" xfId="35693" xr:uid="{00000000-0005-0000-0000-0000E47B0000}"/>
    <cellStyle name="_MowerCounty_Siemens-43_Rev-09_CWIP Termosol 2" xfId="35694" xr:uid="{00000000-0005-0000-0000-0000E57B0000}"/>
    <cellStyle name="_MowerCounty_Siemens-43_Rev-09_CWIP Termosol 2 2" xfId="35695" xr:uid="{00000000-0005-0000-0000-0000E67B0000}"/>
    <cellStyle name="_MowerCounty_Siemens-43_Rev-09_Fees" xfId="35696" xr:uid="{00000000-0005-0000-0000-0000E77B0000}"/>
    <cellStyle name="_MowerCounty_Siemens-43_Rev-09_Genesis_Bridge_Tab" xfId="35697" xr:uid="{00000000-0005-0000-0000-0000E87B0000}"/>
    <cellStyle name="_MowerCounty_Siemens-43_Rev-09_HWBA UM NPV  IRR Analysis finance at cost share may 2011" xfId="35698" xr:uid="{00000000-0005-0000-0000-0000E97B0000}"/>
    <cellStyle name="_MowerCounty_Siemens-43_Rev-09_Inputs" xfId="35699" xr:uid="{00000000-0005-0000-0000-0000EA7B0000}"/>
    <cellStyle name="_MowerCounty_Siemens-43_Rev-09_Inputs 2" xfId="35700" xr:uid="{00000000-0005-0000-0000-0000EB7B0000}"/>
    <cellStyle name="_MowerCounty_Siemens-43_Rev-09_Locked in Gross Margin" xfId="35701" xr:uid="{00000000-0005-0000-0000-0000EC7B0000}"/>
    <cellStyle name="_MowerCounty_Siemens-43_Rev-09_November 2010 CWIP Curves Genesis Final" xfId="35702" xr:uid="{00000000-0005-0000-0000-0000ED7B0000}"/>
    <cellStyle name="_MowerCounty_Siemens-43_Rev-09_November 2010 CWIP Curves Genesis Final 2" xfId="35703" xr:uid="{00000000-0005-0000-0000-0000EE7B0000}"/>
    <cellStyle name="_MowerCounty_Siemens-43_Rev-09_November 2010 CWIP Curves NEER Final" xfId="35704" xr:uid="{00000000-0005-0000-0000-0000EF7B0000}"/>
    <cellStyle name="_MowerCounty_Siemens-43_Rev-09_November 2010 CWIP Curves NEER Final 2" xfId="35705" xr:uid="{00000000-0005-0000-0000-0000F07B0000}"/>
    <cellStyle name="_MowerCounty_Siemens-43_Rev-09_November 2010 Termosol CWIP Curves NEER Final" xfId="35706" xr:uid="{00000000-0005-0000-0000-0000F17B0000}"/>
    <cellStyle name="_MowerCounty_Siemens-43_Rev-09_November 2010 Termosol CWIP Curves NEER Final 2" xfId="35707" xr:uid="{00000000-0005-0000-0000-0000F27B0000}"/>
    <cellStyle name="_MowerCounty_Siemens-43_Rev-09_Project Monitoring Paradise Solar revised_October 2010" xfId="35708" xr:uid="{00000000-0005-0000-0000-0000F37B0000}"/>
    <cellStyle name="_MowerCounty_Siemens-43_Rev-09_Project Monitoring Paradise Solar revised_October 2010 2" xfId="35709" xr:uid="{00000000-0005-0000-0000-0000F47B0000}"/>
    <cellStyle name="_MowerCounty_Siemens-43_Rev-09_Project Monitoring Paradise Solar revised_October 2010_November 2010 Termosol CWIP Curves NEER Final" xfId="35710" xr:uid="{00000000-0005-0000-0000-0000F57B0000}"/>
    <cellStyle name="_MowerCounty_Siemens-43_Rev-09_Project Monitoring Paradise Solar revised_October 2010_November 2010 Termosol CWIP Curves NEER Final 2" xfId="35711" xr:uid="{00000000-0005-0000-0000-0000F67B0000}"/>
    <cellStyle name="_MowerCounty_Siemens-43_Rev-09_September 2010 CWIP curves_NextEra" xfId="35712" xr:uid="{00000000-0005-0000-0000-0000F77B0000}"/>
    <cellStyle name="_MowerCounty_Siemens-43_Rev-09_September 2010 CWIP curves_NextEra 2" xfId="35713" xr:uid="{00000000-0005-0000-0000-0000F87B0000}"/>
    <cellStyle name="_MowerCounty_Siemens-43_Rev-09_September 2010 CWIP curves_NextEra_November 2010 Termosol CWIP Curves NEER Final" xfId="35714" xr:uid="{00000000-0005-0000-0000-0000F97B0000}"/>
    <cellStyle name="_MowerCounty_Siemens-43_Rev-09_September 2010 CWIP curves_NextEra_November 2010 Termosol CWIP Curves NEER Final 2" xfId="35715" xr:uid="{00000000-0005-0000-0000-0000FA7B0000}"/>
    <cellStyle name="_MowerCounty_Siemens-43_Rev-09_Summerhaven CWIP curve Oct_2010" xfId="35716" xr:uid="{00000000-0005-0000-0000-0000FB7B0000}"/>
    <cellStyle name="_MowerCounty_Siemens-43_Rev-09_Summerhaven CWIP curve Oct_2010 2" xfId="35717" xr:uid="{00000000-0005-0000-0000-0000FC7B0000}"/>
    <cellStyle name="_MowerCounty_Siemens-43_Rev-09_Summerhaven CWIP curve Oct_2010_November 2010 Termosol CWIP Curves NEER Final" xfId="35718" xr:uid="{00000000-0005-0000-0000-0000FD7B0000}"/>
    <cellStyle name="_MowerCounty_Siemens-43_Rev-09_Summerhaven CWIP curve Oct_2010_November 2010 Termosol CWIP Curves NEER Final 2" xfId="35719" xr:uid="{00000000-0005-0000-0000-0000FE7B0000}"/>
    <cellStyle name="_MowerCounty_Siemens-43_Rev-09_ToD" xfId="35720" xr:uid="{00000000-0005-0000-0000-0000FF7B0000}"/>
    <cellStyle name="_MowerCounty_Siemens-43_Rev-09_ToD 2" xfId="35721" xr:uid="{00000000-0005-0000-0000-0000007C0000}"/>
    <cellStyle name="_MowerCounty_Siemens-43_Rev-09_ToD 3" xfId="35722" xr:uid="{00000000-0005-0000-0000-0000017C0000}"/>
    <cellStyle name="_MowerCounty_Siemens-43_Rev-09_tx financing revs" xfId="35723" xr:uid="{00000000-0005-0000-0000-0000027C0000}"/>
    <cellStyle name="_MR .7 Oil" xfId="35724" xr:uid="{00000000-0005-0000-0000-0000037C0000}"/>
    <cellStyle name="_MR .7 Oil_130204 2013 - 2061 LONG-TERM FORECAST FPL METHODOLOGY Clean Copy" xfId="35725" xr:uid="{00000000-0005-0000-0000-0000047C0000}"/>
    <cellStyle name="_MR 1 Oil" xfId="35726" xr:uid="{00000000-0005-0000-0000-0000057C0000}"/>
    <cellStyle name="_MR 1 Oil_130204 2013 - 2061 LONG-TERM FORECAST FPL METHODOLOGY Clean Copy" xfId="35727" xr:uid="{00000000-0005-0000-0000-0000067C0000}"/>
    <cellStyle name="_MR Monthly Income Statement 081606" xfId="35728" xr:uid="{00000000-0005-0000-0000-0000077C0000}"/>
    <cellStyle name="_MR Monthly Income Statement 081606_1.Inputs" xfId="35729" xr:uid="{00000000-0005-0000-0000-0000087C0000}"/>
    <cellStyle name="_MR Monthly Income Statement 081606_Copy of Vento III v27i P50 1st" xfId="35730" xr:uid="{00000000-0005-0000-0000-0000097C0000}"/>
    <cellStyle name="_MR Monthly Income Statement 081606_G&amp;A_reports" xfId="35731" xr:uid="{00000000-0005-0000-0000-00000A7C0000}"/>
    <cellStyle name="_MR Monthly Income Statement 081606_Other Projects" xfId="35732" xr:uid="{00000000-0005-0000-0000-00000B7C0000}"/>
    <cellStyle name="_MR Monthly Income Statement 081606_Other Projects 2" xfId="35733" xr:uid="{00000000-0005-0000-0000-00000C7C0000}"/>
    <cellStyle name="_MR Monthly Income Statement 081606_Other Projects_1.Inputs" xfId="35734" xr:uid="{00000000-0005-0000-0000-00000D7C0000}"/>
    <cellStyle name="_MR Monthly Income Statement 081606_Other Projects_Copy of G&amp;A_reports_v4" xfId="35735" xr:uid="{00000000-0005-0000-0000-00000E7C0000}"/>
    <cellStyle name="_MR Monthly Income Statement 081606_Other Projects_Copy of Vento III v27i P50 1st" xfId="35736" xr:uid="{00000000-0005-0000-0000-00000F7C0000}"/>
    <cellStyle name="_MR Monthly Income Statement 081606_Other Projects_Vento III v17i (8.9% Haircut, 60% Tax)" xfId="35737" xr:uid="{00000000-0005-0000-0000-0000107C0000}"/>
    <cellStyle name="_MR Monthly Income Statement 081606_Other Projects_Vento III v22i (Haircut, 6Y CF, 76% tax)" xfId="35738" xr:uid="{00000000-0005-0000-0000-0000117C0000}"/>
    <cellStyle name="_MR Monthly Income Statement 081606_Other Projects_Vento III v28g Base" xfId="35739" xr:uid="{00000000-0005-0000-0000-0000127C0000}"/>
    <cellStyle name="_MR Monthly Income Statement 081606_Other Projects_Vento III v28k JPMyyy" xfId="35740" xr:uid="{00000000-0005-0000-0000-0000137C0000}"/>
    <cellStyle name="_MR Monthly Income Statement 081606_Vento III v17i (8.9% Haircut, 60% Tax)" xfId="35741" xr:uid="{00000000-0005-0000-0000-0000147C0000}"/>
    <cellStyle name="_MR Monthly Income Statement 081606_Vento III v22i (Haircut, 6Y CF, 76% tax)" xfId="35742" xr:uid="{00000000-0005-0000-0000-0000157C0000}"/>
    <cellStyle name="_MR Monthly Income Statement 081606_Vento III v28g Base" xfId="35743" xr:uid="{00000000-0005-0000-0000-0000167C0000}"/>
    <cellStyle name="_MR Monthly Income Statement 081606_Vento III v28k JPMyyy" xfId="35744" xr:uid="{00000000-0005-0000-0000-0000177C0000}"/>
    <cellStyle name="_MRCT Oil" xfId="35745" xr:uid="{00000000-0005-0000-0000-0000187C0000}"/>
    <cellStyle name="_MRCT Oil_130204 2013 - 2061 LONG-TERM FORECAST FPL METHODOLOGY Clean Copy" xfId="35746" xr:uid="{00000000-0005-0000-0000-0000197C0000}"/>
    <cellStyle name="_MRII_091206" xfId="35747" xr:uid="{00000000-0005-0000-0000-00001A7C0000}"/>
    <cellStyle name="_MRII_091206 (version 1)" xfId="35748" xr:uid="{00000000-0005-0000-0000-00001B7C0000}"/>
    <cellStyle name="_MRII_091206 (version 1)_1.Inputs" xfId="35749" xr:uid="{00000000-0005-0000-0000-00001C7C0000}"/>
    <cellStyle name="_MRII_091206 (version 1)_Copy of Vento III v27i P50 1st" xfId="35750" xr:uid="{00000000-0005-0000-0000-00001D7C0000}"/>
    <cellStyle name="_MRII_091206 (version 1)_G&amp;A_reports" xfId="35751" xr:uid="{00000000-0005-0000-0000-00001E7C0000}"/>
    <cellStyle name="_MRII_091206 (version 1)_Vento III v17i (8.9% Haircut, 60% Tax)" xfId="35752" xr:uid="{00000000-0005-0000-0000-00001F7C0000}"/>
    <cellStyle name="_MRII_091206 (version 1)_Vento III v22i (Haircut, 6Y CF, 76% tax)" xfId="35753" xr:uid="{00000000-0005-0000-0000-0000207C0000}"/>
    <cellStyle name="_MRII_091206 (version 1)_Vento III v28g Base" xfId="35754" xr:uid="{00000000-0005-0000-0000-0000217C0000}"/>
    <cellStyle name="_MRII_091206 (version 1)_Vento III v28k JPMyyy" xfId="35755" xr:uid="{00000000-0005-0000-0000-0000227C0000}"/>
    <cellStyle name="_MRII_091206 2" xfId="35756" xr:uid="{00000000-0005-0000-0000-0000237C0000}"/>
    <cellStyle name="_MRII_091206_1.Inputs" xfId="35757" xr:uid="{00000000-0005-0000-0000-0000247C0000}"/>
    <cellStyle name="_MRII_091206_Copy of G&amp;A_reports_v4" xfId="35758" xr:uid="{00000000-0005-0000-0000-0000257C0000}"/>
    <cellStyle name="_MRII_091206_Copy of Vento III v27i P50 1st" xfId="35759" xr:uid="{00000000-0005-0000-0000-0000267C0000}"/>
    <cellStyle name="_MRII_091206_Vento III v17i (8.9% Haircut, 60% Tax)" xfId="35760" xr:uid="{00000000-0005-0000-0000-0000277C0000}"/>
    <cellStyle name="_MRII_091206_Vento III v22i (Haircut, 6Y CF, 76% tax)" xfId="35761" xr:uid="{00000000-0005-0000-0000-0000287C0000}"/>
    <cellStyle name="_MRII_091206_Vento III v28g Base" xfId="35762" xr:uid="{00000000-0005-0000-0000-0000297C0000}"/>
    <cellStyle name="_MRII_091206_Vento III v28k JPMyyy" xfId="35763" xr:uid="{00000000-0005-0000-0000-00002A7C0000}"/>
    <cellStyle name="_MT Gulfstream Gas" xfId="35764" xr:uid="{00000000-0005-0000-0000-00002B7C0000}"/>
    <cellStyle name="_MT Gulfstream Gas_130204 2013 - 2061 LONG-TERM FORECAST FPL METHODOLOGY Clean Copy" xfId="35765" xr:uid="{00000000-0005-0000-0000-00002C7C0000}"/>
    <cellStyle name="_MT Oil" xfId="35766" xr:uid="{00000000-0005-0000-0000-00002D7C0000}"/>
    <cellStyle name="_MT Oil_130204 2013 - 2061 LONG-TERM FORECAST FPL METHODOLOGY Clean Copy" xfId="35767" xr:uid="{00000000-0005-0000-0000-00002E7C0000}"/>
    <cellStyle name="_Multiple" xfId="35768" xr:uid="{00000000-0005-0000-0000-00002F7C0000}"/>
    <cellStyle name="_Multiple 2" xfId="35769" xr:uid="{00000000-0005-0000-0000-0000307C0000}"/>
    <cellStyle name="_Multiple 2 2" xfId="35770" xr:uid="{00000000-0005-0000-0000-0000317C0000}"/>
    <cellStyle name="_Multiple 3" xfId="35771" xr:uid="{00000000-0005-0000-0000-0000327C0000}"/>
    <cellStyle name="_Multiple 3 2" xfId="35772" xr:uid="{00000000-0005-0000-0000-0000337C0000}"/>
    <cellStyle name="_Multiple 4" xfId="35773" xr:uid="{00000000-0005-0000-0000-0000347C0000}"/>
    <cellStyle name="_Multiple 4 2" xfId="35774" xr:uid="{00000000-0005-0000-0000-0000357C0000}"/>
    <cellStyle name="_Multiple 5" xfId="35775" xr:uid="{00000000-0005-0000-0000-0000367C0000}"/>
    <cellStyle name="_Multiple 5 2" xfId="35776" xr:uid="{00000000-0005-0000-0000-0000377C0000}"/>
    <cellStyle name="_Multiple 6" xfId="35777" xr:uid="{00000000-0005-0000-0000-0000387C0000}"/>
    <cellStyle name="_Multiple__50_50" xfId="35778" xr:uid="{00000000-0005-0000-0000-0000397C0000}"/>
    <cellStyle name="_Multiple_01 Fig Tech CSC 1Q03" xfId="35779" xr:uid="{00000000-0005-0000-0000-00003A7C0000}"/>
    <cellStyle name="_Multiple_01 Fig Tech CSC 1Q03 2" xfId="35780" xr:uid="{00000000-0005-0000-0000-00003B7C0000}"/>
    <cellStyle name="_Multiple_01 Financial Model" xfId="35781" xr:uid="{00000000-0005-0000-0000-00003C7C0000}"/>
    <cellStyle name="_Multiple_01 Financial Model 2" xfId="35782" xr:uid="{00000000-0005-0000-0000-00003D7C0000}"/>
    <cellStyle name="_Multiple_02 financial projections for nestle" xfId="35783" xr:uid="{00000000-0005-0000-0000-00003E7C0000}"/>
    <cellStyle name="_Multiple_02 Potential Partner Ability to Pay Analysis2" xfId="35784" xr:uid="{00000000-0005-0000-0000-00003F7C0000}"/>
    <cellStyle name="_Multiple_02 Quick Model_PQ Corporation" xfId="35785" xr:uid="{00000000-0005-0000-0000-0000407C0000}"/>
    <cellStyle name="_Multiple_02 Quick Model_PQ Corporation 2" xfId="35786" xr:uid="{00000000-0005-0000-0000-0000417C0000}"/>
    <cellStyle name="_Multiple_03 Aventine DCF" xfId="35787" xr:uid="{00000000-0005-0000-0000-0000427C0000}"/>
    <cellStyle name="_Multiple_03 lbo model - healthsouth" xfId="35788" xr:uid="{00000000-0005-0000-0000-0000437C0000}"/>
    <cellStyle name="_Multiple_03 lbo model - healthsouth 2" xfId="35789" xr:uid="{00000000-0005-0000-0000-0000447C0000}"/>
    <cellStyle name="_Multiple_08 Updated Horizon Corporate DCF" xfId="35790" xr:uid="{00000000-0005-0000-0000-0000457C0000}"/>
    <cellStyle name="_Multiple_09 Horizon DCF" xfId="35791" xr:uid="{00000000-0005-0000-0000-0000467C0000}"/>
    <cellStyle name="_Multiple_12 Merger Plans" xfId="35792" xr:uid="{00000000-0005-0000-0000-0000477C0000}"/>
    <cellStyle name="_Multiple_12 Merger Plans 2" xfId="35793" xr:uid="{00000000-0005-0000-0000-0000487C0000}"/>
    <cellStyle name="_Multiple_2007 Deloitte Models 082307" xfId="35794" xr:uid="{00000000-0005-0000-0000-0000497C0000}"/>
    <cellStyle name="_Multiple_2007 Vento II 081707 v3" xfId="35795" xr:uid="{00000000-0005-0000-0000-00004A7C0000}"/>
    <cellStyle name="_Multiple_accretion dilution analysis" xfId="35796" xr:uid="{00000000-0005-0000-0000-00004B7C0000}"/>
    <cellStyle name="_Multiple_accretion dilution analysis 2" xfId="35797" xr:uid="{00000000-0005-0000-0000-00004C7C0000}"/>
    <cellStyle name="_Multiple_Acquisition Ops 3" xfId="35798" xr:uid="{00000000-0005-0000-0000-00004D7C0000}"/>
    <cellStyle name="_Multiple_Acquisition Ops 3 2" xfId="35799" xr:uid="{00000000-0005-0000-0000-00004E7C0000}"/>
    <cellStyle name="_Multiple_Altona Capital Budget 8-3-07" xfId="35800" xr:uid="{00000000-0005-0000-0000-00004F7C0000}"/>
    <cellStyle name="_Multiple_Altona Capital Budget 8-3-07 2" xfId="35801" xr:uid="{00000000-0005-0000-0000-0000507C0000}"/>
    <cellStyle name="_Multiple_Appliances Metrics for Leverage Finance" xfId="35802" xr:uid="{00000000-0005-0000-0000-0000517C0000}"/>
    <cellStyle name="_Multiple_Appliances Metrics for Leverage Finance 2" xfId="35803" xr:uid="{00000000-0005-0000-0000-0000527C0000}"/>
    <cellStyle name="_Multiple_Ashtabula II 120 MW (Standard Model) 3-23-09" xfId="35804" xr:uid="{00000000-0005-0000-0000-0000537C0000}"/>
    <cellStyle name="_Multiple_Asset_Management_CSC_Updated_06_26_2002" xfId="35805" xr:uid="{00000000-0005-0000-0000-0000547C0000}"/>
    <cellStyle name="_Multiple_Asset_Management_CSC_Updated_06_26_2002 2" xfId="35806" xr:uid="{00000000-0005-0000-0000-0000557C0000}"/>
    <cellStyle name="_Multiple_avp" xfId="35807" xr:uid="{00000000-0005-0000-0000-0000567C0000}"/>
    <cellStyle name="_Multiple_AVP - prev. 06 financials" xfId="35808" xr:uid="{00000000-0005-0000-0000-0000577C0000}"/>
    <cellStyle name="_Multiple_AVP - prev. 06 financials 2" xfId="35809" xr:uid="{00000000-0005-0000-0000-0000587C0000}"/>
    <cellStyle name="_Multiple_avp 10.31.05" xfId="35810" xr:uid="{00000000-0005-0000-0000-0000597C0000}"/>
    <cellStyle name="_Multiple_avp 10.31.05 2" xfId="35811" xr:uid="{00000000-0005-0000-0000-00005A7C0000}"/>
    <cellStyle name="_Multiple_avp 2" xfId="35812" xr:uid="{00000000-0005-0000-0000-00005B7C0000}"/>
    <cellStyle name="_Multiple_avp_Merger Plan 2-10-04 GSIBDv3" xfId="35813" xr:uid="{00000000-0005-0000-0000-00005C7C0000}"/>
    <cellStyle name="_Multiple_avp_Merger Plan 2-10-04 GSIBDv3 2" xfId="35814" xr:uid="{00000000-0005-0000-0000-00005D7C0000}"/>
    <cellStyle name="_Multiple_AVP_Modeling Mick" xfId="35815" xr:uid="{00000000-0005-0000-0000-00005E7C0000}"/>
    <cellStyle name="_Multiple_AVP_Modeling Mick 2" xfId="35816" xr:uid="{00000000-0005-0000-0000-00005F7C0000}"/>
    <cellStyle name="_Multiple_avp_Palm Model 10_05" xfId="35817" xr:uid="{00000000-0005-0000-0000-0000607C0000}"/>
    <cellStyle name="_Multiple_avp_Palm Model 10_05 2" xfId="35818" xr:uid="{00000000-0005-0000-0000-0000617C0000}"/>
    <cellStyle name="_Multiple_Bank &amp; Thrift Buyer Merger Plan(AutoPrice2000)" xfId="35819" xr:uid="{00000000-0005-0000-0000-0000627C0000}"/>
    <cellStyle name="_Multiple_Bank &amp; Thrift Buyer Merger Plan(AutoPrice2000) 2" xfId="35820" xr:uid="{00000000-0005-0000-0000-0000637C0000}"/>
    <cellStyle name="_Multiple_bank_csc_Q1_2001" xfId="35821" xr:uid="{00000000-0005-0000-0000-0000647C0000}"/>
    <cellStyle name="_Multiple_bank_csc_Q1_2001 2" xfId="35822" xr:uid="{00000000-0005-0000-0000-0000657C0000}"/>
    <cellStyle name="_Multiple_bank_csc_Q2_2001" xfId="35823" xr:uid="{00000000-0005-0000-0000-0000667C0000}"/>
    <cellStyle name="_Multiple_bank_csc_Q2_2001 2" xfId="35824" xr:uid="{00000000-0005-0000-0000-0000677C0000}"/>
    <cellStyle name="_Multiple_bank_csc_Q2_2001_c1" xfId="35825" xr:uid="{00000000-0005-0000-0000-0000687C0000}"/>
    <cellStyle name="_Multiple_bank_csc_Q2_2001_c1 2" xfId="35826" xr:uid="{00000000-0005-0000-0000-0000697C0000}"/>
    <cellStyle name="_Multiple_Book1" xfId="35827" xr:uid="{00000000-0005-0000-0000-00006A7C0000}"/>
    <cellStyle name="_Multiple_Book1 2" xfId="35828" xr:uid="{00000000-0005-0000-0000-00006B7C0000}"/>
    <cellStyle name="_Multiple_Book1_1" xfId="35829" xr:uid="{00000000-0005-0000-0000-00006C7C0000}"/>
    <cellStyle name="_Multiple_Book1_1 2" xfId="35830" xr:uid="{00000000-0005-0000-0000-00006D7C0000}"/>
    <cellStyle name="_Multiple_Book1_Merger Plan 2-10-04 GSIBDv3" xfId="35831" xr:uid="{00000000-0005-0000-0000-00006E7C0000}"/>
    <cellStyle name="_Multiple_Book1_Merger Plan 2-10-04 GSIBDv3 2" xfId="35832" xr:uid="{00000000-0005-0000-0000-00006F7C0000}"/>
    <cellStyle name="_Multiple_Book2" xfId="35833" xr:uid="{00000000-0005-0000-0000-0000707C0000}"/>
    <cellStyle name="_Multiple_Book2 2" xfId="35834" xr:uid="{00000000-0005-0000-0000-0000717C0000}"/>
    <cellStyle name="_Multiple_Borders Model 11-11-03 mezz v6" xfId="35835" xr:uid="{00000000-0005-0000-0000-0000727C0000}"/>
    <cellStyle name="_Multiple_Borders Model 11-11-03 mezz v6 2" xfId="35836" xr:uid="{00000000-0005-0000-0000-0000737C0000}"/>
    <cellStyle name="_Multiple_buyer_analysis" xfId="35837" xr:uid="{00000000-0005-0000-0000-0000747C0000}"/>
    <cellStyle name="_Multiple_buyer_analysis 2" xfId="35838" xr:uid="{00000000-0005-0000-0000-0000757C0000}"/>
    <cellStyle name="_Multiple_com_ic_universe_6" xfId="35839" xr:uid="{00000000-0005-0000-0000-0000767C0000}"/>
    <cellStyle name="_Multiple_com_ic_universe_6 2" xfId="35840" xr:uid="{00000000-0005-0000-0000-0000777C0000}"/>
    <cellStyle name="_Multiple_Comparative Balance Sheets" xfId="35841" xr:uid="{00000000-0005-0000-0000-0000787C0000}"/>
    <cellStyle name="_Multiple_Comparative Balance Sheets 2" xfId="35842" xr:uid="{00000000-0005-0000-0000-0000797C0000}"/>
    <cellStyle name="_Multiple_Construction Period " xfId="35843" xr:uid="{00000000-0005-0000-0000-00007A7C0000}"/>
    <cellStyle name="_Multiple_Construction Period  2" xfId="35844" xr:uid="{00000000-0005-0000-0000-00007B7C0000}"/>
    <cellStyle name="_Multiple_Cross Dock Projections v3" xfId="35845" xr:uid="{00000000-0005-0000-0000-00007C7C0000}"/>
    <cellStyle name="_Multiple_Cross Dock Projections v3 2" xfId="35846" xr:uid="{00000000-0005-0000-0000-00007D7C0000}"/>
    <cellStyle name="_Multiple_csc" xfId="35847" xr:uid="{00000000-0005-0000-0000-00007E7C0000}"/>
    <cellStyle name="_Multiple_csc 2" xfId="35848" xr:uid="{00000000-0005-0000-0000-00007F7C0000}"/>
    <cellStyle name="_Multiple_CSC Update_Status of Companies_11_19" xfId="35849" xr:uid="{00000000-0005-0000-0000-0000807C0000}"/>
    <cellStyle name="_Multiple_CSC Update_Status of Companies_11_19 2" xfId="35850" xr:uid="{00000000-0005-0000-0000-0000817C0000}"/>
    <cellStyle name="_Multiple_CSC with WACC" xfId="35851" xr:uid="{00000000-0005-0000-0000-0000827C0000}"/>
    <cellStyle name="_Multiple_CSC with WACC 2" xfId="35852" xr:uid="{00000000-0005-0000-0000-0000837C0000}"/>
    <cellStyle name="_Multiple_CSC_Palm_Sum_of_Parts_4_20_01" xfId="35853" xr:uid="{00000000-0005-0000-0000-0000847C0000}"/>
    <cellStyle name="_Multiple_CSC_Palm_Sum_of_Parts_5_23_01a" xfId="35854" xr:uid="{00000000-0005-0000-0000-0000857C0000}"/>
    <cellStyle name="_Multiple_csc_parfum_19062001" xfId="35855" xr:uid="{00000000-0005-0000-0000-0000867C0000}"/>
    <cellStyle name="_Multiple_csc_parfum_19062001 2" xfId="35856" xr:uid="{00000000-0005-0000-0000-0000877C0000}"/>
    <cellStyle name="_Multiple_Darlington We Energy Bid Model 112807" xfId="35857" xr:uid="{00000000-0005-0000-0000-0000887C0000}"/>
    <cellStyle name="_Multiple_dcf" xfId="35858" xr:uid="{00000000-0005-0000-0000-0000897C0000}"/>
    <cellStyle name="_Multiple_dcf 2" xfId="35859" xr:uid="{00000000-0005-0000-0000-00008A7C0000}"/>
    <cellStyle name="_Multiple_DCF Analysis" xfId="35860" xr:uid="{00000000-0005-0000-0000-00008B7C0000}"/>
    <cellStyle name="_Multiple_DCF Analysis 2" xfId="35861" xr:uid="{00000000-0005-0000-0000-00008C7C0000}"/>
    <cellStyle name="_Multiple_Depr Federal" xfId="35862" xr:uid="{00000000-0005-0000-0000-00008D7C0000}"/>
    <cellStyle name="_Multiple_Depr Federal-2008" xfId="35863" xr:uid="{00000000-0005-0000-0000-00008E7C0000}"/>
    <cellStyle name="_Multiple_discussion" xfId="35864" xr:uid="{00000000-0005-0000-0000-00008F7C0000}"/>
    <cellStyle name="_Multiple_discussion 2" xfId="35865" xr:uid="{00000000-0005-0000-0000-0000907C0000}"/>
    <cellStyle name="_Multiple_Draft Model 081707" xfId="35866" xr:uid="{00000000-0005-0000-0000-0000917C0000}"/>
    <cellStyle name="_Multiple_Eagle Ridge Cash Flow 01-10-02_GS" xfId="35867" xr:uid="{00000000-0005-0000-0000-0000927C0000}"/>
    <cellStyle name="_Multiple_Eagle Ridge Cash Flow 01-10-02_GS 2" xfId="35868" xr:uid="{00000000-0005-0000-0000-0000937C0000}"/>
    <cellStyle name="_Multiple_Elkhorn 091906_v5" xfId="35869" xr:uid="{00000000-0005-0000-0000-0000947C0000}"/>
    <cellStyle name="_Multiple_Elkhorn 091906_v5 2" xfId="35870" xr:uid="{00000000-0005-0000-0000-0000957C0000}"/>
    <cellStyle name="_Multiple_EPS impact with different financing scenarios (2)" xfId="35871" xr:uid="{00000000-0005-0000-0000-0000967C0000}"/>
    <cellStyle name="_Multiple_EPS impact with different financing scenarios (2) 2" xfId="35872" xr:uid="{00000000-0005-0000-0000-0000977C0000}"/>
    <cellStyle name="_Multiple_Final Canadian Bank Comp (sent to IBD)FORM" xfId="35873" xr:uid="{00000000-0005-0000-0000-0000987C0000}"/>
    <cellStyle name="_Multiple_Final Canadian Bank Comp (sent to IBD)FORM 2" xfId="35874" xr:uid="{00000000-0005-0000-0000-0000997C0000}"/>
    <cellStyle name="_Multiple_Financial Buildup 6-18-03 v7" xfId="35875" xr:uid="{00000000-0005-0000-0000-00009A7C0000}"/>
    <cellStyle name="_Multiple_Financials" xfId="35876" xr:uid="{00000000-0005-0000-0000-00009B7C0000}"/>
    <cellStyle name="_Multiple_Financials 2" xfId="35877" xr:uid="{00000000-0005-0000-0000-00009C7C0000}"/>
    <cellStyle name="_Multiple_Financials_3" xfId="35878" xr:uid="{00000000-0005-0000-0000-00009D7C0000}"/>
    <cellStyle name="_Multiple_Football Field" xfId="35879" xr:uid="{00000000-0005-0000-0000-00009E7C0000}"/>
    <cellStyle name="_Multiple_Football Field 2" xfId="35880" xr:uid="{00000000-0005-0000-0000-00009F7C0000}"/>
    <cellStyle name="_Multiple_G&amp;A_reports" xfId="35881" xr:uid="{00000000-0005-0000-0000-0000A07C0000}"/>
    <cellStyle name="_Multiple_GS Model2_11" xfId="35882" xr:uid="{00000000-0005-0000-0000-0000A17C0000}"/>
    <cellStyle name="_Multiple_GS Model2_11 2" xfId="35883" xr:uid="{00000000-0005-0000-0000-0000A27C0000}"/>
    <cellStyle name="_Multiple_GS Model2_11 2 2" xfId="35884" xr:uid="{00000000-0005-0000-0000-0000A37C0000}"/>
    <cellStyle name="_Multiple_GS Model2_11 3" xfId="35885" xr:uid="{00000000-0005-0000-0000-0000A47C0000}"/>
    <cellStyle name="_Multiple_GS Model2_11 3 2" xfId="35886" xr:uid="{00000000-0005-0000-0000-0000A57C0000}"/>
    <cellStyle name="_Multiple_GS Model2_11 4" xfId="35887" xr:uid="{00000000-0005-0000-0000-0000A67C0000}"/>
    <cellStyle name="_Multiple_GS Model2_11 4 2" xfId="35888" xr:uid="{00000000-0005-0000-0000-0000A77C0000}"/>
    <cellStyle name="_Multiple_GS Model2_11 5" xfId="35889" xr:uid="{00000000-0005-0000-0000-0000A87C0000}"/>
    <cellStyle name="_Multiple_GS Model2_11 5 2" xfId="35890" xr:uid="{00000000-0005-0000-0000-0000A97C0000}"/>
    <cellStyle name="_Multiple_GS Model2_11 6" xfId="35891" xr:uid="{00000000-0005-0000-0000-0000AA7C0000}"/>
    <cellStyle name="_Multiple_GS Model2_11__50_50" xfId="35892" xr:uid="{00000000-0005-0000-0000-0000AB7C0000}"/>
    <cellStyle name="_Multiple_GS Model2_11_Ashtabula II 120 MW (Standard Model) 3-23-09" xfId="35893" xr:uid="{00000000-0005-0000-0000-0000AC7C0000}"/>
    <cellStyle name="_Multiple_GS Model2_11_Ashtabula II 120 MW (Standard Model) 3-23-09_Bridge" xfId="35894" xr:uid="{00000000-0005-0000-0000-0000AD7C0000}"/>
    <cellStyle name="_Multiple_GS Model2_11_Ashtabula II 120 MW (Standard Model) 3-23-09_rev" xfId="35895" xr:uid="{00000000-0005-0000-0000-0000AE7C0000}"/>
    <cellStyle name="_Multiple_GS Model2_11_Data" xfId="35896" xr:uid="{00000000-0005-0000-0000-0000AF7C0000}"/>
    <cellStyle name="_Multiple_GS Model2_11_Story II_OpCom_6-26-09" xfId="35897" xr:uid="{00000000-0005-0000-0000-0000B07C0000}"/>
    <cellStyle name="_Multiple_GTI model v7.0" xfId="35898" xr:uid="{00000000-0005-0000-0000-0000B17C0000}"/>
    <cellStyle name="_Multiple_GTI model v7.0 2" xfId="35899" xr:uid="{00000000-0005-0000-0000-0000B27C0000}"/>
    <cellStyle name="_Multiple_GTI model v7.0 2 2" xfId="35900" xr:uid="{00000000-0005-0000-0000-0000B37C0000}"/>
    <cellStyle name="_Multiple_GTI model v7.0 3" xfId="35901" xr:uid="{00000000-0005-0000-0000-0000B47C0000}"/>
    <cellStyle name="_Multiple_GTI model v7.0 3 2" xfId="35902" xr:uid="{00000000-0005-0000-0000-0000B57C0000}"/>
    <cellStyle name="_Multiple_GTI model v7.0 4" xfId="35903" xr:uid="{00000000-0005-0000-0000-0000B67C0000}"/>
    <cellStyle name="_Multiple_HealthSouth LBO Cases 14" xfId="35904" xr:uid="{00000000-0005-0000-0000-0000B77C0000}"/>
    <cellStyle name="_Multiple_HealthSouth LBO Cases 14 2" xfId="35905" xr:uid="{00000000-0005-0000-0000-0000B87C0000}"/>
    <cellStyle name="_Multiple_HealthSouth LBO Cases 23 revised" xfId="35906" xr:uid="{00000000-0005-0000-0000-0000B97C0000}"/>
    <cellStyle name="_Multiple_HealthSouth LBO Cases 23 revised 2" xfId="35907" xr:uid="{00000000-0005-0000-0000-0000BA7C0000}"/>
    <cellStyle name="_Multiple_High Prairie 091906" xfId="35908" xr:uid="{00000000-0005-0000-0000-0000BB7C0000}"/>
    <cellStyle name="_Multiple_High Prairie 091906 2" xfId="35909" xr:uid="{00000000-0005-0000-0000-0000BC7C0000}"/>
    <cellStyle name="_Multiple_Hook_MergerPlan_2003_Feb11" xfId="35910" xr:uid="{00000000-0005-0000-0000-0000BD7C0000}"/>
    <cellStyle name="_Multiple_Hook_MergerPlan_2003_Feb11 2" xfId="35911" xr:uid="{00000000-0005-0000-0000-0000BE7C0000}"/>
    <cellStyle name="_Multiple_Horizon round 1 model vFINAL" xfId="35912" xr:uid="{00000000-0005-0000-0000-0000BF7C0000}"/>
    <cellStyle name="_Multiple_Horizon round 1 model vFINAL 2" xfId="35913" xr:uid="{00000000-0005-0000-0000-0000C07C0000}"/>
    <cellStyle name="_Multiple_Horizon round 1 model vFINAL 2 2" xfId="35914" xr:uid="{00000000-0005-0000-0000-0000C17C0000}"/>
    <cellStyle name="_Multiple_Horizon round 1 model vFINAL 3" xfId="35915" xr:uid="{00000000-0005-0000-0000-0000C27C0000}"/>
    <cellStyle name="_Multiple_Horizon round 1 model vFINAL 3 2" xfId="35916" xr:uid="{00000000-0005-0000-0000-0000C37C0000}"/>
    <cellStyle name="_Multiple_Horizon round 1 model vFINAL 4" xfId="35917" xr:uid="{00000000-0005-0000-0000-0000C47C0000}"/>
    <cellStyle name="_Multiple_Horizon round 1 model vFINAL_1" xfId="35918" xr:uid="{00000000-0005-0000-0000-0000C57C0000}"/>
    <cellStyle name="_Multiple_Horizon round 1 model vFINAL_1 2" xfId="35919" xr:uid="{00000000-0005-0000-0000-0000C67C0000}"/>
    <cellStyle name="_Multiple_Horizon round 1 model vFINAL_1 2 2" xfId="35920" xr:uid="{00000000-0005-0000-0000-0000C77C0000}"/>
    <cellStyle name="_Multiple_Horizon round 1 model vFINAL_1 3" xfId="35921" xr:uid="{00000000-0005-0000-0000-0000C87C0000}"/>
    <cellStyle name="_Multiple_Horizon round 1 model vFINAL_1 3 2" xfId="35922" xr:uid="{00000000-0005-0000-0000-0000C97C0000}"/>
    <cellStyle name="_Multiple_Horizon round 1 model vFINAL_1 4" xfId="35923" xr:uid="{00000000-0005-0000-0000-0000CA7C0000}"/>
    <cellStyle name="_Multiple_Horizon round 1 model vFINAL_1_Project Farwest III Model 03-20-07 v135" xfId="35924" xr:uid="{00000000-0005-0000-0000-0000CB7C0000}"/>
    <cellStyle name="_Multiple_Horizon round 1 model vFINAL_1_Project Farwest III Model 03-20-07 v135 2" xfId="35925" xr:uid="{00000000-0005-0000-0000-0000CC7C0000}"/>
    <cellStyle name="_Multiple_Horizon round 1 model vFINAL_1_Project Farwest III Model 03-20-07 v135 2 2" xfId="35926" xr:uid="{00000000-0005-0000-0000-0000CD7C0000}"/>
    <cellStyle name="_Multiple_Horizon round 1 model vFINAL_1_Project Farwest III Model 03-20-07 v135 3" xfId="35927" xr:uid="{00000000-0005-0000-0000-0000CE7C0000}"/>
    <cellStyle name="_Multiple_Horizon round 1 model vFINAL_1_Project Farwest III Model 03-20-07 v135 3 2" xfId="35928" xr:uid="{00000000-0005-0000-0000-0000CF7C0000}"/>
    <cellStyle name="_Multiple_Horizon round 1 model vFINAL_1_Project Farwest III Model 03-20-07 v135 4" xfId="35929" xr:uid="{00000000-0005-0000-0000-0000D07C0000}"/>
    <cellStyle name="_Multiple_Horizon round 1 model vFINAL_1_Project Farwest III Model 03-20-07 v135_UPC G&amp;A (5-3-07)" xfId="35930" xr:uid="{00000000-0005-0000-0000-0000D17C0000}"/>
    <cellStyle name="_Multiple_Horizon round 1 model vFINAL_1_Project Farwest III Model 03-20-07 v135_UPC G&amp;A (5-3-07) 2" xfId="35931" xr:uid="{00000000-0005-0000-0000-0000D27C0000}"/>
    <cellStyle name="_Multiple_Horizon round 1 model vFINAL_1_Project Farwest III Model 03-20-07 v135_UPC G&amp;A (5-3-07) 2 2" xfId="35932" xr:uid="{00000000-0005-0000-0000-0000D37C0000}"/>
    <cellStyle name="_Multiple_Horizon round 1 model vFINAL_1_Project Farwest III Model 03-20-07 v135_UPC G&amp;A (5-3-07) 3" xfId="35933" xr:uid="{00000000-0005-0000-0000-0000D47C0000}"/>
    <cellStyle name="_Multiple_Horizon round 1 model vFINAL_1_Project Farwest III Model 03-20-07 v135_UPC G&amp;A (5-3-07) 3 2" xfId="35934" xr:uid="{00000000-0005-0000-0000-0000D57C0000}"/>
    <cellStyle name="_Multiple_Horizon round 1 model vFINAL_1_Project Farwest III Model 03-20-07 v135_UPC G&amp;A (5-3-07) 4" xfId="35935" xr:uid="{00000000-0005-0000-0000-0000D67C0000}"/>
    <cellStyle name="_Multiple_Horizon round 1 model vFINAL_1_Project Makani Model 04-11-07 v6" xfId="35936" xr:uid="{00000000-0005-0000-0000-0000D77C0000}"/>
    <cellStyle name="_Multiple_Horizon round 1 model vFINAL_1_Project Makani Model 04-11-07 v6 2" xfId="35937" xr:uid="{00000000-0005-0000-0000-0000D87C0000}"/>
    <cellStyle name="_Multiple_Horizon round 1 model vFINAL_1_Project Makani Model 04-11-07 v6 2 2" xfId="35938" xr:uid="{00000000-0005-0000-0000-0000D97C0000}"/>
    <cellStyle name="_Multiple_Horizon round 1 model vFINAL_1_Project Makani Model 04-11-07 v6 3" xfId="35939" xr:uid="{00000000-0005-0000-0000-0000DA7C0000}"/>
    <cellStyle name="_Multiple_Horizon round 1 model vFINAL_1_Project Makani Model 04-11-07 v6 3 2" xfId="35940" xr:uid="{00000000-0005-0000-0000-0000DB7C0000}"/>
    <cellStyle name="_Multiple_Horizon round 1 model vFINAL_1_Project Makani Model 04-11-07 v6 4" xfId="35941" xr:uid="{00000000-0005-0000-0000-0000DC7C0000}"/>
    <cellStyle name="_Multiple_Horizon round 1 model vFINAL_1_Project Makani Model 04-11-07 v6_UPC G&amp;A (5-3-07)" xfId="35942" xr:uid="{00000000-0005-0000-0000-0000DD7C0000}"/>
    <cellStyle name="_Multiple_Horizon round 1 model vFINAL_1_Project Makani Model 04-11-07 v6_UPC G&amp;A (5-3-07) 2" xfId="35943" xr:uid="{00000000-0005-0000-0000-0000DE7C0000}"/>
    <cellStyle name="_Multiple_Horizon round 1 model vFINAL_1_Project Makani Model 04-11-07 v6_UPC G&amp;A (5-3-07) 2 2" xfId="35944" xr:uid="{00000000-0005-0000-0000-0000DF7C0000}"/>
    <cellStyle name="_Multiple_Horizon round 1 model vFINAL_1_Project Makani Model 04-11-07 v6_UPC G&amp;A (5-3-07) 3" xfId="35945" xr:uid="{00000000-0005-0000-0000-0000E07C0000}"/>
    <cellStyle name="_Multiple_Horizon round 1 model vFINAL_1_Project Makani Model 04-11-07 v6_UPC G&amp;A (5-3-07) 3 2" xfId="35946" xr:uid="{00000000-0005-0000-0000-0000E17C0000}"/>
    <cellStyle name="_Multiple_Horizon round 1 model vFINAL_1_Project Makani Model 04-11-07 v6_UPC G&amp;A (5-3-07) 4" xfId="35947" xr:uid="{00000000-0005-0000-0000-0000E27C0000}"/>
    <cellStyle name="_Multiple_HWE Analytics 4 4 06 SSGv1_DCF_9%_4_19_06_Wax" xfId="35948" xr:uid="{00000000-0005-0000-0000-0000E37C0000}"/>
    <cellStyle name="_Multiple_HWE Analytics 4 4 06 SSGv1_DCF_9%_4_19_06_Wax 2" xfId="35949" xr:uid="{00000000-0005-0000-0000-0000E47C0000}"/>
    <cellStyle name="_Multiple_IBES_EPS_Estimates" xfId="35950" xr:uid="{00000000-0005-0000-0000-0000E57C0000}"/>
    <cellStyle name="_Multiple_IBES_EPS_Estimates 2" xfId="35951" xr:uid="{00000000-0005-0000-0000-0000E67C0000}"/>
    <cellStyle name="_Multiple_IMS EPS Impact 15_new projections" xfId="35952" xr:uid="{00000000-0005-0000-0000-0000E77C0000}"/>
    <cellStyle name="_Multiple_IMS EPS Impact 15_new projections 2" xfId="35953" xr:uid="{00000000-0005-0000-0000-0000E87C0000}"/>
    <cellStyle name="_Multiple_KMart Model v6_djaama" xfId="35954" xr:uid="{00000000-0005-0000-0000-0000E97C0000}"/>
    <cellStyle name="_Multiple_KMart Model v6_djaama 2" xfId="35955" xr:uid="{00000000-0005-0000-0000-0000EA7C0000}"/>
    <cellStyle name="_Multiple_LBO Analysis Summary" xfId="35956" xr:uid="{00000000-0005-0000-0000-0000EB7C0000}"/>
    <cellStyle name="_Multiple_LBO Analysis Summary - Template" xfId="35957" xr:uid="{00000000-0005-0000-0000-0000EC7C0000}"/>
    <cellStyle name="_Multiple_LBO Analysis Summary - Template 2" xfId="35958" xr:uid="{00000000-0005-0000-0000-0000ED7C0000}"/>
    <cellStyle name="_Multiple_LBO Analysis Summary 2" xfId="35959" xr:uid="{00000000-0005-0000-0000-0000EE7C0000}"/>
    <cellStyle name="_Multiple_LBO Model v3" xfId="35960" xr:uid="{00000000-0005-0000-0000-0000EF7C0000}"/>
    <cellStyle name="_Multiple_LBO SF" xfId="35961" xr:uid="{00000000-0005-0000-0000-0000F07C0000}"/>
    <cellStyle name="_Multiple_LBO SF 2" xfId="35962" xr:uid="{00000000-0005-0000-0000-0000F17C0000}"/>
    <cellStyle name="_Multiple_LBO SF Model Output - Template" xfId="35963" xr:uid="{00000000-0005-0000-0000-0000F27C0000}"/>
    <cellStyle name="_Multiple_LBO SF Model Output - Template 2" xfId="35964" xr:uid="{00000000-0005-0000-0000-0000F37C0000}"/>
    <cellStyle name="_Multiple_Liberty+IE+Model++September+2008" xfId="35965" xr:uid="{00000000-0005-0000-0000-0000F47C0000}"/>
    <cellStyle name="_Multiple_Lone Star II" xfId="35966" xr:uid="{00000000-0005-0000-0000-0000F57C0000}"/>
    <cellStyle name="_Multiple_Lone Star II 2" xfId="35967" xr:uid="{00000000-0005-0000-0000-0000F67C0000}"/>
    <cellStyle name="_Multiple_LTC Comps as of 18 Feb 2002" xfId="35968" xr:uid="{00000000-0005-0000-0000-0000F77C0000}"/>
    <cellStyle name="_Multiple_LTC Comps as of 18 Feb 2002 2" xfId="35969" xr:uid="{00000000-0005-0000-0000-0000F87C0000}"/>
    <cellStyle name="_Multiple_LTC Comps as of 2.20.02 v1.2" xfId="35970" xr:uid="{00000000-0005-0000-0000-0000F97C0000}"/>
    <cellStyle name="_Multiple_LTC Comps as of 2.20.02 v1.2 2" xfId="35971" xr:uid="{00000000-0005-0000-0000-0000FA7C0000}"/>
    <cellStyle name="_Multiple_Maple Ridge II Annual" xfId="35972" xr:uid="{00000000-0005-0000-0000-0000FB7C0000}"/>
    <cellStyle name="_Multiple_Maple Ridge II Annual 2" xfId="35973" xr:uid="{00000000-0005-0000-0000-0000FC7C0000}"/>
    <cellStyle name="_Multiple_march_21_meeting" xfId="35974" xr:uid="{00000000-0005-0000-0000-0000FD7C0000}"/>
    <cellStyle name="_Multiple_march_21_meeting 2" xfId="35975" xr:uid="{00000000-0005-0000-0000-0000FE7C0000}"/>
    <cellStyle name="_Multiple_Master_Telecom_Equipment_CSCb" xfId="35976" xr:uid="{00000000-0005-0000-0000-0000FF7C0000}"/>
    <cellStyle name="_Multiple_Master_Telecom_Equipment_CSCb 2" xfId="35977" xr:uid="{00000000-0005-0000-0000-0000007D0000}"/>
    <cellStyle name="_Multiple_MasterDatabase_Oct_07_v2" xfId="35978" xr:uid="{00000000-0005-0000-0000-0000017D0000}"/>
    <cellStyle name="_Multiple_MasterDatabase_Sept_07_v2" xfId="35979" xr:uid="{00000000-0005-0000-0000-0000027D0000}"/>
    <cellStyle name="_Multiple_MasterDatabase_Sept_07_v3" xfId="35980" xr:uid="{00000000-0005-0000-0000-0000037D0000}"/>
    <cellStyle name="_Multiple_Merger Analysis" xfId="35981" xr:uid="{00000000-0005-0000-0000-0000047D0000}"/>
    <cellStyle name="_Multiple_Merger Analysis 2" xfId="35982" xr:uid="{00000000-0005-0000-0000-0000057D0000}"/>
    <cellStyle name="_Multiple_Merger Model - Exec" xfId="35983" xr:uid="{00000000-0005-0000-0000-0000067D0000}"/>
    <cellStyle name="_Multiple_Merger Model - Exec 2" xfId="35984" xr:uid="{00000000-0005-0000-0000-0000077D0000}"/>
    <cellStyle name="_Multiple_Merger model_new" xfId="35985" xr:uid="{00000000-0005-0000-0000-0000087D0000}"/>
    <cellStyle name="_Multiple_Merger model_new_ability to pay" xfId="35986" xr:uid="{00000000-0005-0000-0000-0000097D0000}"/>
    <cellStyle name="_Multiple_Merger Plan 2-10-04 GSIBDv3" xfId="35987" xr:uid="{00000000-0005-0000-0000-00000A7D0000}"/>
    <cellStyle name="_Multiple_Merger Plan 2-10-04 GSIBDv3 2" xfId="35988" xr:uid="{00000000-0005-0000-0000-00000B7D0000}"/>
    <cellStyle name="_Multiple_merger plans" xfId="35989" xr:uid="{00000000-0005-0000-0000-00000C7D0000}"/>
    <cellStyle name="_Multiple_merger plans 2" xfId="35990" xr:uid="{00000000-0005-0000-0000-00000D7D0000}"/>
    <cellStyle name="_Multiple_model_bk" xfId="35991" xr:uid="{00000000-0005-0000-0000-00000E7D0000}"/>
    <cellStyle name="_Multiple_model_bk 2" xfId="35992" xr:uid="{00000000-0005-0000-0000-00000F7D0000}"/>
    <cellStyle name="_Multiple_Modeling Mick" xfId="35993" xr:uid="{00000000-0005-0000-0000-0000107D0000}"/>
    <cellStyle name="_Multiple_Modeling Mick 2" xfId="35994" xr:uid="{00000000-0005-0000-0000-0000117D0000}"/>
    <cellStyle name="_Multiple_monet_final_w_output" xfId="35995" xr:uid="{00000000-0005-0000-0000-0000127D0000}"/>
    <cellStyle name="_Multiple_monet2.4" xfId="35996" xr:uid="{00000000-0005-0000-0000-0000137D0000}"/>
    <cellStyle name="_Multiple_monet2.4_temp" xfId="35997" xr:uid="{00000000-0005-0000-0000-0000147D0000}"/>
    <cellStyle name="_Multiple_monet2.8" xfId="35998" xr:uid="{00000000-0005-0000-0000-0000157D0000}"/>
    <cellStyle name="_Multiple_Monthly Horizon-Project Projections-Rev4" xfId="35999" xr:uid="{00000000-0005-0000-0000-0000167D0000}"/>
    <cellStyle name="_Multiple_Monthly Horizon-Project Projections-Rev4 (25 yr life)JPM" xfId="36000" xr:uid="{00000000-0005-0000-0000-0000177D0000}"/>
    <cellStyle name="_Multiple_MotLion Projections may" xfId="36001" xr:uid="{00000000-0005-0000-0000-0000187D0000}"/>
    <cellStyle name="_Multiple_MotLion Projections may 2" xfId="36002" xr:uid="{00000000-0005-0000-0000-0000197D0000}"/>
    <cellStyle name="_Multiple_NDC Credit Comps from Drenusha" xfId="36003" xr:uid="{00000000-0005-0000-0000-00001A7D0000}"/>
    <cellStyle name="_Multiple_NDC Credit Comps from Drenusha 2" xfId="36004" xr:uid="{00000000-0005-0000-0000-00001B7D0000}"/>
    <cellStyle name="_Multiple_Neptune Ammortization Analysis 8-6-03" xfId="36005" xr:uid="{00000000-0005-0000-0000-00001C7D0000}"/>
    <cellStyle name="_Multiple_Neptune Ammortization Analysis 8-6-03 2" xfId="36006" xr:uid="{00000000-0005-0000-0000-00001D7D0000}"/>
    <cellStyle name="_Multiple_Novartis-Roche 0805 v2" xfId="36007" xr:uid="{00000000-0005-0000-0000-00001E7D0000}"/>
    <cellStyle name="_Multiple_Numico_LBO 08" xfId="36008" xr:uid="{00000000-0005-0000-0000-00001F7D0000}"/>
    <cellStyle name="_Multiple_Numico_LBO 08 2" xfId="36009" xr:uid="{00000000-0005-0000-0000-0000207D0000}"/>
    <cellStyle name="_Multiple_Numico-Nestle Model-13 September" xfId="36010" xr:uid="{00000000-0005-0000-0000-0000217D0000}"/>
    <cellStyle name="_Multiple_Numico-Nestle Model-13 September 2" xfId="36011" xr:uid="{00000000-0005-0000-0000-0000227D0000}"/>
    <cellStyle name="_Multiple_Numico-Nestle Model-26 February 2002 2b" xfId="36012" xr:uid="{00000000-0005-0000-0000-0000237D0000}"/>
    <cellStyle name="_Multiple_Numico-Nestle Model-26 February 2002 2b 2" xfId="36013" xr:uid="{00000000-0005-0000-0000-0000247D0000}"/>
    <cellStyle name="_Multiple_Old Financials_200804" xfId="36014" xr:uid="{00000000-0005-0000-0000-0000257D0000}"/>
    <cellStyle name="_Multiple_Old Life CSC" xfId="36015" xr:uid="{00000000-0005-0000-0000-0000267D0000}"/>
    <cellStyle name="_Multiple_Old Life CSC 2" xfId="36016" xr:uid="{00000000-0005-0000-0000-0000277D0000}"/>
    <cellStyle name="_Multiple_OpEx Sheet" xfId="36017" xr:uid="{00000000-0005-0000-0000-0000287D0000}"/>
    <cellStyle name="_Multiple_Other Category Breaidown 7-26-03 v1" xfId="36018" xr:uid="{00000000-0005-0000-0000-0000297D0000}"/>
    <cellStyle name="_Multiple_Other Category Breaidown 7-26-03 v1 2" xfId="36019" xr:uid="{00000000-0005-0000-0000-00002A7D0000}"/>
    <cellStyle name="_Multiple_Other Projects" xfId="36020" xr:uid="{00000000-0005-0000-0000-00002B7D0000}"/>
    <cellStyle name="_Multiple_Other Projects 2" xfId="36021" xr:uid="{00000000-0005-0000-0000-00002C7D0000}"/>
    <cellStyle name="_Multiple_pace_merger plans" xfId="36022" xr:uid="{00000000-0005-0000-0000-00002D7D0000}"/>
    <cellStyle name="_Multiple_pace_merger plans 2" xfId="36023" xr:uid="{00000000-0005-0000-0000-00002E7D0000}"/>
    <cellStyle name="_Multiple_Palm Model 10_05" xfId="36024" xr:uid="{00000000-0005-0000-0000-00002F7D0000}"/>
    <cellStyle name="_Multiple_Palm Model 10_05 2" xfId="36025" xr:uid="{00000000-0005-0000-0000-0000307D0000}"/>
    <cellStyle name="_Multiple_Panhandle Value" xfId="36026" xr:uid="{00000000-0005-0000-0000-0000317D0000}"/>
    <cellStyle name="_Multiple_Panhandle Value 2" xfId="36027" xr:uid="{00000000-0005-0000-0000-0000327D0000}"/>
    <cellStyle name="_Multiple_pdf file" xfId="36028" xr:uid="{00000000-0005-0000-0000-0000337D0000}"/>
    <cellStyle name="_Multiple_Pioneer Prairie 082107_edp" xfId="36029" xr:uid="{00000000-0005-0000-0000-0000347D0000}"/>
    <cellStyle name="_Multiple_PNC_PF_2Q_update" xfId="36030" xr:uid="{00000000-0005-0000-0000-0000357D0000}"/>
    <cellStyle name="_Multiple_PNC_PF_2Q_update 2" xfId="36031" xr:uid="{00000000-0005-0000-0000-0000367D0000}"/>
    <cellStyle name="_Multiple_Portfolio Inputs" xfId="36032" xr:uid="{00000000-0005-0000-0000-0000377D0000}"/>
    <cellStyle name="_Multiple_Post Oak" xfId="36033" xr:uid="{00000000-0005-0000-0000-0000387D0000}"/>
    <cellStyle name="_Multiple_Potential Strategic Partners" xfId="36034" xr:uid="{00000000-0005-0000-0000-0000397D0000}"/>
    <cellStyle name="_Multiple_Potential Strategic Partners 2" xfId="36035" xr:uid="{00000000-0005-0000-0000-00003A7D0000}"/>
    <cellStyle name="_Multiple_Prairie Star" xfId="36036" xr:uid="{00000000-0005-0000-0000-00003B7D0000}"/>
    <cellStyle name="_Multiple_Project Financials Quarterly 2006" xfId="36037" xr:uid="{00000000-0005-0000-0000-00003C7D0000}"/>
    <cellStyle name="_Multiple_Project Financials Quarterly 2006 2" xfId="36038" xr:uid="{00000000-0005-0000-0000-00003D7D0000}"/>
    <cellStyle name="_Multiple_Projections Difference" xfId="36039" xr:uid="{00000000-0005-0000-0000-00003E7D0000}"/>
    <cellStyle name="_Multiple_Projections Difference 2" xfId="36040" xr:uid="{00000000-0005-0000-0000-00003F7D0000}"/>
    <cellStyle name="_Multiple_Projections--Management (Data Room)v6" xfId="36041" xr:uid="{00000000-0005-0000-0000-0000407D0000}"/>
    <cellStyle name="_Multiple_Projections--Management (Data Room)v6 2" xfId="36042" xr:uid="{00000000-0005-0000-0000-0000417D0000}"/>
    <cellStyle name="_Multiple_PV of Future Stock Price" xfId="36043" xr:uid="{00000000-0005-0000-0000-0000427D0000}"/>
    <cellStyle name="_Multiple_PV of Future Stock Price 2" xfId="36044" xr:uid="{00000000-0005-0000-0000-0000437D0000}"/>
    <cellStyle name="_Multiple_QVC LBO Model 2-12-03 v3" xfId="36045" xr:uid="{00000000-0005-0000-0000-0000447D0000}"/>
    <cellStyle name="_Multiple_QVC LBO Model 2-12-03 v3 2" xfId="36046" xr:uid="{00000000-0005-0000-0000-0000457D0000}"/>
    <cellStyle name="_Multiple_Samsara Model_20062001" xfId="36047" xr:uid="{00000000-0005-0000-0000-0000467D0000}"/>
    <cellStyle name="_Multiple_Samsara Model_20062001 2" xfId="36048" xr:uid="{00000000-0005-0000-0000-0000477D0000}"/>
    <cellStyle name="_Multiple_Samsara Model-DCF Template" xfId="36049" xr:uid="{00000000-0005-0000-0000-0000487D0000}"/>
    <cellStyle name="_Multiple_Samsara Model-DCF Template 2" xfId="36050" xr:uid="{00000000-0005-0000-0000-0000497D0000}"/>
    <cellStyle name="_Multiple_Samsara_ppg" xfId="36051" xr:uid="{00000000-0005-0000-0000-00004A7D0000}"/>
    <cellStyle name="_Multiple_Samsara_ppg 2" xfId="36052" xr:uid="{00000000-0005-0000-0000-00004B7D0000}"/>
    <cellStyle name="_Multiple_Scenarios" xfId="36053" xr:uid="{00000000-0005-0000-0000-00004C7D0000}"/>
    <cellStyle name="_Multiple_Scenarios 2" xfId="36054" xr:uid="{00000000-0005-0000-0000-00004D7D0000}"/>
    <cellStyle name="_Multiple_Sheet2" xfId="36055" xr:uid="{00000000-0005-0000-0000-00004E7D0000}"/>
    <cellStyle name="_Multiple_Sheet2 2" xfId="36056" xr:uid="{00000000-0005-0000-0000-00004F7D0000}"/>
    <cellStyle name="_Multiple_Sources and Uses FINAL dpakedit v2" xfId="36057" xr:uid="{00000000-0005-0000-0000-0000507D0000}"/>
    <cellStyle name="_Multiple_Sources and Uses FINAL dpakedit v2 2" xfId="36058" xr:uid="{00000000-0005-0000-0000-0000517D0000}"/>
    <cellStyle name="_Multiple_Split-off Model2" xfId="36059" xr:uid="{00000000-0005-0000-0000-0000527D0000}"/>
    <cellStyle name="_Multiple_Split-off Model2 2" xfId="36060" xr:uid="{00000000-0005-0000-0000-0000537D0000}"/>
    <cellStyle name="_Multiple_Story II_OpCom_6-26-09" xfId="36061" xr:uid="{00000000-0005-0000-0000-0000547D0000}"/>
    <cellStyle name="_Multiple_Summary Valuation Analysis" xfId="36062" xr:uid="{00000000-0005-0000-0000-0000557D0000}"/>
    <cellStyle name="_Multiple_Summary Valuation Analysis 2" xfId="36063" xr:uid="{00000000-0005-0000-0000-0000567D0000}"/>
    <cellStyle name="_Multiple_Synergies" xfId="36064" xr:uid="{00000000-0005-0000-0000-0000577D0000}"/>
    <cellStyle name="_Multiple_Synergies 2" xfId="36065" xr:uid="{00000000-0005-0000-0000-0000587D0000}"/>
    <cellStyle name="_Multiple_tables RIDER" xfId="36066" xr:uid="{00000000-0005-0000-0000-0000597D0000}"/>
    <cellStyle name="_Multiple_tables RIDER 2" xfId="36067" xr:uid="{00000000-0005-0000-0000-00005A7D0000}"/>
    <cellStyle name="_Multiple_Tax Equity Structure 072007" xfId="36068" xr:uid="{00000000-0005-0000-0000-00005B7D0000}"/>
    <cellStyle name="_Multiple_Troon DCF Model 8-13-02 v1" xfId="36069" xr:uid="{00000000-0005-0000-0000-00005C7D0000}"/>
    <cellStyle name="_Multiple_Troon DCF Model 8-13-02 v1 2" xfId="36070" xr:uid="{00000000-0005-0000-0000-00005D7D0000}"/>
    <cellStyle name="_Multiple_Troon Financials 8-1-02" xfId="36071" xr:uid="{00000000-0005-0000-0000-00005E7D0000}"/>
    <cellStyle name="_Multiple_Troon Financials 8-1-02 2" xfId="36072" xr:uid="{00000000-0005-0000-0000-00005F7D0000}"/>
    <cellStyle name="_Multiple_Troon LLC FS dpakedit 8-7-02" xfId="36073" xr:uid="{00000000-0005-0000-0000-0000607D0000}"/>
    <cellStyle name="_Multiple_Troon LLC FS dpakedit 8-7-02 2" xfId="36074" xr:uid="{00000000-0005-0000-0000-0000617D0000}"/>
    <cellStyle name="_Multiple_Troon LLC FS dpakedit 8-7-02 v3" xfId="36075" xr:uid="{00000000-0005-0000-0000-0000627D0000}"/>
    <cellStyle name="_Multiple_Troon LLC FS dpakedit 8-7-02 v3 2" xfId="36076" xr:uid="{00000000-0005-0000-0000-0000637D0000}"/>
    <cellStyle name="_Multiple_Troon LLC FS dpakedit 8-7-02 v4" xfId="36077" xr:uid="{00000000-0005-0000-0000-0000647D0000}"/>
    <cellStyle name="_Multiple_Troon LLC FS dpakedit 8-7-02 v4 2" xfId="36078" xr:uid="{00000000-0005-0000-0000-0000657D0000}"/>
    <cellStyle name="_Multiple_Troon_EBITDA" xfId="36079" xr:uid="{00000000-0005-0000-0000-0000667D0000}"/>
    <cellStyle name="_Multiple_Troon_EBITDA 2" xfId="36080" xr:uid="{00000000-0005-0000-0000-0000677D0000}"/>
    <cellStyle name="_Multiple_Twin Groves" xfId="36081" xr:uid="{00000000-0005-0000-0000-0000687D0000}"/>
    <cellStyle name="_Multiple_Twin Groves 2" xfId="36082" xr:uid="{00000000-0005-0000-0000-0000697D0000}"/>
    <cellStyle name="_Multiple_Twin Groves II" xfId="36083" xr:uid="{00000000-0005-0000-0000-00006A7D0000}"/>
    <cellStyle name="_Multiple_Twin Groves II 2" xfId="36084" xr:uid="{00000000-0005-0000-0000-00006B7D0000}"/>
    <cellStyle name="_Multiple_Unit Level Economics V4" xfId="36085" xr:uid="{00000000-0005-0000-0000-00006C7D0000}"/>
    <cellStyle name="_Multiple_Unit Level Economics v5 (2)" xfId="36086" xr:uid="{00000000-0005-0000-0000-00006D7D0000}"/>
    <cellStyle name="_Multiple_Unit Level Economics v5 (2) 2" xfId="36087" xr:uid="{00000000-0005-0000-0000-00006E7D0000}"/>
    <cellStyle name="_Multiple_Valuation Overview - June 2001" xfId="36088" xr:uid="{00000000-0005-0000-0000-00006F7D0000}"/>
    <cellStyle name="_Multiple_Valuation Overview - June 2001 2" xfId="36089" xr:uid="{00000000-0005-0000-0000-0000707D0000}"/>
    <cellStyle name="_Multiple_Valuation_Troon dpak 8-5-02 v3" xfId="36090" xr:uid="{00000000-0005-0000-0000-0000717D0000}"/>
    <cellStyle name="_Multiple_Valuation_Troon dpak 8-5-02 v3 2" xfId="36091" xr:uid="{00000000-0005-0000-0000-0000727D0000}"/>
    <cellStyle name="_Multiple_VMS Breakdown" xfId="36092" xr:uid="{00000000-0005-0000-0000-0000737D0000}"/>
    <cellStyle name="_Multiple_VMS Breakdown 2" xfId="36093" xr:uid="{00000000-0005-0000-0000-0000747D0000}"/>
    <cellStyle name="_Multiple_wacc bb final" xfId="36094" xr:uid="{00000000-0005-0000-0000-0000757D0000}"/>
    <cellStyle name="_MultipleSpace" xfId="36095" xr:uid="{00000000-0005-0000-0000-0000767D0000}"/>
    <cellStyle name="_MultipleSpace 2" xfId="36096" xr:uid="{00000000-0005-0000-0000-0000777D0000}"/>
    <cellStyle name="_MultipleSpace 2 2" xfId="36097" xr:uid="{00000000-0005-0000-0000-0000787D0000}"/>
    <cellStyle name="_MultipleSpace 3" xfId="36098" xr:uid="{00000000-0005-0000-0000-0000797D0000}"/>
    <cellStyle name="_MultipleSpace 3 2" xfId="36099" xr:uid="{00000000-0005-0000-0000-00007A7D0000}"/>
    <cellStyle name="_MultipleSpace 4" xfId="36100" xr:uid="{00000000-0005-0000-0000-00007B7D0000}"/>
    <cellStyle name="_MultipleSpace 4 2" xfId="36101" xr:uid="{00000000-0005-0000-0000-00007C7D0000}"/>
    <cellStyle name="_MultipleSpace 5" xfId="36102" xr:uid="{00000000-0005-0000-0000-00007D7D0000}"/>
    <cellStyle name="_MultipleSpace 5 2" xfId="36103" xr:uid="{00000000-0005-0000-0000-00007E7D0000}"/>
    <cellStyle name="_MultipleSpace 6" xfId="36104" xr:uid="{00000000-0005-0000-0000-00007F7D0000}"/>
    <cellStyle name="_MultipleSpace__50_50" xfId="36105" xr:uid="{00000000-0005-0000-0000-0000807D0000}"/>
    <cellStyle name="_MultipleSpace_01 Fig Tech CSC 1Q03" xfId="36106" xr:uid="{00000000-0005-0000-0000-0000817D0000}"/>
    <cellStyle name="_MultipleSpace_01 Fig Tech CSC 1Q03 2" xfId="36107" xr:uid="{00000000-0005-0000-0000-0000827D0000}"/>
    <cellStyle name="_MultipleSpace_01 Financial Model" xfId="36108" xr:uid="{00000000-0005-0000-0000-0000837D0000}"/>
    <cellStyle name="_MultipleSpace_01 Financial Model 2" xfId="36109" xr:uid="{00000000-0005-0000-0000-0000847D0000}"/>
    <cellStyle name="_MultipleSpace_02 financial projections for nestle" xfId="36110" xr:uid="{00000000-0005-0000-0000-0000857D0000}"/>
    <cellStyle name="_MultipleSpace_02 Potential Partner Ability to Pay Analysis2" xfId="36111" xr:uid="{00000000-0005-0000-0000-0000867D0000}"/>
    <cellStyle name="_MultipleSpace_02 Quick Model_PQ Corporation" xfId="36112" xr:uid="{00000000-0005-0000-0000-0000877D0000}"/>
    <cellStyle name="_MultipleSpace_02 Quick Model_PQ Corporation 2" xfId="36113" xr:uid="{00000000-0005-0000-0000-0000887D0000}"/>
    <cellStyle name="_MultipleSpace_03 Aventine DCF" xfId="36114" xr:uid="{00000000-0005-0000-0000-0000897D0000}"/>
    <cellStyle name="_MultipleSpace_03 lbo model - healthsouth" xfId="36115" xr:uid="{00000000-0005-0000-0000-00008A7D0000}"/>
    <cellStyle name="_MultipleSpace_03 lbo model - healthsouth 2" xfId="36116" xr:uid="{00000000-0005-0000-0000-00008B7D0000}"/>
    <cellStyle name="_MultipleSpace_12 Merger Plans" xfId="36117" xr:uid="{00000000-0005-0000-0000-00008C7D0000}"/>
    <cellStyle name="_MultipleSpace_12 Merger Plans 2" xfId="36118" xr:uid="{00000000-0005-0000-0000-00008D7D0000}"/>
    <cellStyle name="_MultipleSpace_2007 Deloitte Models 082307" xfId="36119" xr:uid="{00000000-0005-0000-0000-00008E7D0000}"/>
    <cellStyle name="_MultipleSpace_2007 Vento II 081707 v3" xfId="36120" xr:uid="{00000000-0005-0000-0000-00008F7D0000}"/>
    <cellStyle name="_MultipleSpace_accretion dilution analysis" xfId="36121" xr:uid="{00000000-0005-0000-0000-0000907D0000}"/>
    <cellStyle name="_MultipleSpace_accretion dilution analysis 2" xfId="36122" xr:uid="{00000000-0005-0000-0000-0000917D0000}"/>
    <cellStyle name="_MultipleSpace_Acquisition Ops 3" xfId="36123" xr:uid="{00000000-0005-0000-0000-0000927D0000}"/>
    <cellStyle name="_MultipleSpace_Acquisition Ops 3 2" xfId="36124" xr:uid="{00000000-0005-0000-0000-0000937D0000}"/>
    <cellStyle name="_MultipleSpace_Altona Capital Budget 8-3-07" xfId="36125" xr:uid="{00000000-0005-0000-0000-0000947D0000}"/>
    <cellStyle name="_MultipleSpace_Altona Capital Budget 8-3-07 2" xfId="36126" xr:uid="{00000000-0005-0000-0000-0000957D0000}"/>
    <cellStyle name="_MultipleSpace_Ashtabula II 120 MW (Standard Model) 3-23-09" xfId="36127" xr:uid="{00000000-0005-0000-0000-0000967D0000}"/>
    <cellStyle name="_MultipleSpace_avp" xfId="36128" xr:uid="{00000000-0005-0000-0000-0000977D0000}"/>
    <cellStyle name="_MultipleSpace_AVP - prev. 06 financials" xfId="36129" xr:uid="{00000000-0005-0000-0000-0000987D0000}"/>
    <cellStyle name="_MultipleSpace_AVP - prev. 06 financials 2" xfId="36130" xr:uid="{00000000-0005-0000-0000-0000997D0000}"/>
    <cellStyle name="_MultipleSpace_avp 10.31.05" xfId="36131" xr:uid="{00000000-0005-0000-0000-00009A7D0000}"/>
    <cellStyle name="_MultipleSpace_avp 10.31.05 2" xfId="36132" xr:uid="{00000000-0005-0000-0000-00009B7D0000}"/>
    <cellStyle name="_MultipleSpace_avp 2" xfId="36133" xr:uid="{00000000-0005-0000-0000-00009C7D0000}"/>
    <cellStyle name="_MultipleSpace_avp_Merger Plan 2-10-04 GSIBDv3" xfId="36134" xr:uid="{00000000-0005-0000-0000-00009D7D0000}"/>
    <cellStyle name="_MultipleSpace_avp_Merger Plan 2-10-04 GSIBDv3 2" xfId="36135" xr:uid="{00000000-0005-0000-0000-00009E7D0000}"/>
    <cellStyle name="_MultipleSpace_AVP_Modeling Mick" xfId="36136" xr:uid="{00000000-0005-0000-0000-00009F7D0000}"/>
    <cellStyle name="_MultipleSpace_AVP_Modeling Mick 2" xfId="36137" xr:uid="{00000000-0005-0000-0000-0000A07D0000}"/>
    <cellStyle name="_MultipleSpace_avp_Palm Model 10_05" xfId="36138" xr:uid="{00000000-0005-0000-0000-0000A17D0000}"/>
    <cellStyle name="_MultipleSpace_avp_Palm Model 10_05 2" xfId="36139" xr:uid="{00000000-0005-0000-0000-0000A27D0000}"/>
    <cellStyle name="_MultipleSpace_bank_csc_Q1_2001" xfId="36140" xr:uid="{00000000-0005-0000-0000-0000A37D0000}"/>
    <cellStyle name="_MultipleSpace_bank_csc_Q1_2001 2" xfId="36141" xr:uid="{00000000-0005-0000-0000-0000A47D0000}"/>
    <cellStyle name="_MultipleSpace_bank_csc_Q2_2001_c1" xfId="36142" xr:uid="{00000000-0005-0000-0000-0000A57D0000}"/>
    <cellStyle name="_MultipleSpace_bank_csc_Q2_2001_c1 2" xfId="36143" xr:uid="{00000000-0005-0000-0000-0000A67D0000}"/>
    <cellStyle name="_MultipleSpace_Book1" xfId="36144" xr:uid="{00000000-0005-0000-0000-0000A77D0000}"/>
    <cellStyle name="_MultipleSpace_Book1 2" xfId="36145" xr:uid="{00000000-0005-0000-0000-0000A87D0000}"/>
    <cellStyle name="_MultipleSpace_Book1_Merger Plan 2-10-04 GSIBDv3" xfId="36146" xr:uid="{00000000-0005-0000-0000-0000A97D0000}"/>
    <cellStyle name="_MultipleSpace_Book1_Merger Plan 2-10-04 GSIBDv3 2" xfId="36147" xr:uid="{00000000-0005-0000-0000-0000AA7D0000}"/>
    <cellStyle name="_MultipleSpace_Book2" xfId="36148" xr:uid="{00000000-0005-0000-0000-0000AB7D0000}"/>
    <cellStyle name="_MultipleSpace_Book2 2" xfId="36149" xr:uid="{00000000-0005-0000-0000-0000AC7D0000}"/>
    <cellStyle name="_MultipleSpace_buyer_analysis" xfId="36150" xr:uid="{00000000-0005-0000-0000-0000AD7D0000}"/>
    <cellStyle name="_MultipleSpace_buyer_analysis 2" xfId="36151" xr:uid="{00000000-0005-0000-0000-0000AE7D0000}"/>
    <cellStyle name="_MultipleSpace_com_ic_universe_6" xfId="36152" xr:uid="{00000000-0005-0000-0000-0000AF7D0000}"/>
    <cellStyle name="_MultipleSpace_com_ic_universe_6 2" xfId="36153" xr:uid="{00000000-0005-0000-0000-0000B07D0000}"/>
    <cellStyle name="_MultipleSpace_Comparative Balance Sheets" xfId="36154" xr:uid="{00000000-0005-0000-0000-0000B17D0000}"/>
    <cellStyle name="_MultipleSpace_Comparative Balance Sheets 2" xfId="36155" xr:uid="{00000000-0005-0000-0000-0000B27D0000}"/>
    <cellStyle name="_MultipleSpace_Construction Period " xfId="36156" xr:uid="{00000000-0005-0000-0000-0000B37D0000}"/>
    <cellStyle name="_MultipleSpace_Construction Period  2" xfId="36157" xr:uid="{00000000-0005-0000-0000-0000B47D0000}"/>
    <cellStyle name="_MultipleSpace_csc" xfId="36158" xr:uid="{00000000-0005-0000-0000-0000B57D0000}"/>
    <cellStyle name="_MultipleSpace_csc 2" xfId="36159" xr:uid="{00000000-0005-0000-0000-0000B67D0000}"/>
    <cellStyle name="_MultipleSpace_CSC Update_Status of Companies_11_19" xfId="36160" xr:uid="{00000000-0005-0000-0000-0000B77D0000}"/>
    <cellStyle name="_MultipleSpace_CSC Update_Status of Companies_11_19 2" xfId="36161" xr:uid="{00000000-0005-0000-0000-0000B87D0000}"/>
    <cellStyle name="_MultipleSpace_CSC with WACC" xfId="36162" xr:uid="{00000000-0005-0000-0000-0000B97D0000}"/>
    <cellStyle name="_MultipleSpace_CSC with WACC 2" xfId="36163" xr:uid="{00000000-0005-0000-0000-0000BA7D0000}"/>
    <cellStyle name="_MultipleSpace_CSC_Palm_Sum_of_Parts_4_20_01" xfId="36164" xr:uid="{00000000-0005-0000-0000-0000BB7D0000}"/>
    <cellStyle name="_MultipleSpace_CSC_Palm_Sum_of_Parts_4_20_01 2" xfId="36165" xr:uid="{00000000-0005-0000-0000-0000BC7D0000}"/>
    <cellStyle name="_MultipleSpace_CSC_Palm_Sum_of_Parts_5_23_01a" xfId="36166" xr:uid="{00000000-0005-0000-0000-0000BD7D0000}"/>
    <cellStyle name="_MultipleSpace_CSC_Palm_Sum_of_Parts_5_23_01a 2" xfId="36167" xr:uid="{00000000-0005-0000-0000-0000BE7D0000}"/>
    <cellStyle name="_MultipleSpace_csc_parfum_19062001" xfId="36168" xr:uid="{00000000-0005-0000-0000-0000BF7D0000}"/>
    <cellStyle name="_MultipleSpace_csc_parfum_19062001 2" xfId="36169" xr:uid="{00000000-0005-0000-0000-0000C07D0000}"/>
    <cellStyle name="_MultipleSpace_Darlington We Energy Bid Model 112807" xfId="36170" xr:uid="{00000000-0005-0000-0000-0000C17D0000}"/>
    <cellStyle name="_MultipleSpace_dcf" xfId="36171" xr:uid="{00000000-0005-0000-0000-0000C27D0000}"/>
    <cellStyle name="_MultipleSpace_dcf 2" xfId="36172" xr:uid="{00000000-0005-0000-0000-0000C37D0000}"/>
    <cellStyle name="_MultipleSpace_DCF Analysis" xfId="36173" xr:uid="{00000000-0005-0000-0000-0000C47D0000}"/>
    <cellStyle name="_MultipleSpace_DCF Analysis 2" xfId="36174" xr:uid="{00000000-0005-0000-0000-0000C57D0000}"/>
    <cellStyle name="_MultipleSpace_Depr Federal" xfId="36175" xr:uid="{00000000-0005-0000-0000-0000C67D0000}"/>
    <cellStyle name="_MultipleSpace_Depr Federal-2008" xfId="36176" xr:uid="{00000000-0005-0000-0000-0000C77D0000}"/>
    <cellStyle name="_MultipleSpace_Draft Model 081707" xfId="36177" xr:uid="{00000000-0005-0000-0000-0000C87D0000}"/>
    <cellStyle name="_MultipleSpace_Eagle Ridge Cash Flow 01-10-02_GS" xfId="36178" xr:uid="{00000000-0005-0000-0000-0000C97D0000}"/>
    <cellStyle name="_MultipleSpace_Eagle Ridge Cash Flow 01-10-02_GS 2" xfId="36179" xr:uid="{00000000-0005-0000-0000-0000CA7D0000}"/>
    <cellStyle name="_MultipleSpace_EPS impact with different financing scenarios (2)" xfId="36180" xr:uid="{00000000-0005-0000-0000-0000CB7D0000}"/>
    <cellStyle name="_MultipleSpace_EPS impact with different financing scenarios (2) 2" xfId="36181" xr:uid="{00000000-0005-0000-0000-0000CC7D0000}"/>
    <cellStyle name="_MultipleSpace_Final Canadian Bank Comp (sent to IBD)FORM" xfId="36182" xr:uid="{00000000-0005-0000-0000-0000CD7D0000}"/>
    <cellStyle name="_MultipleSpace_Final Canadian Bank Comp (sent to IBD)FORM 2" xfId="36183" xr:uid="{00000000-0005-0000-0000-0000CE7D0000}"/>
    <cellStyle name="_MultipleSpace_Football Field" xfId="36184" xr:uid="{00000000-0005-0000-0000-0000CF7D0000}"/>
    <cellStyle name="_MultipleSpace_Football Field 2" xfId="36185" xr:uid="{00000000-0005-0000-0000-0000D07D0000}"/>
    <cellStyle name="_MultipleSpace_G&amp;A_reports" xfId="36186" xr:uid="{00000000-0005-0000-0000-0000D17D0000}"/>
    <cellStyle name="_MultipleSpace_GS Model2_11" xfId="36187" xr:uid="{00000000-0005-0000-0000-0000D27D0000}"/>
    <cellStyle name="_MultipleSpace_GS Model2_11 2" xfId="36188" xr:uid="{00000000-0005-0000-0000-0000D37D0000}"/>
    <cellStyle name="_MultipleSpace_GS Model2_11 2 2" xfId="36189" xr:uid="{00000000-0005-0000-0000-0000D47D0000}"/>
    <cellStyle name="_MultipleSpace_GS Model2_11 3" xfId="36190" xr:uid="{00000000-0005-0000-0000-0000D57D0000}"/>
    <cellStyle name="_MultipleSpace_GS Model2_11 3 2" xfId="36191" xr:uid="{00000000-0005-0000-0000-0000D67D0000}"/>
    <cellStyle name="_MultipleSpace_GS Model2_11 4" xfId="36192" xr:uid="{00000000-0005-0000-0000-0000D77D0000}"/>
    <cellStyle name="_MultipleSpace_GS Model2_11 4 2" xfId="36193" xr:uid="{00000000-0005-0000-0000-0000D87D0000}"/>
    <cellStyle name="_MultipleSpace_GS Model2_11 5" xfId="36194" xr:uid="{00000000-0005-0000-0000-0000D97D0000}"/>
    <cellStyle name="_MultipleSpace_GS Model2_11 5 2" xfId="36195" xr:uid="{00000000-0005-0000-0000-0000DA7D0000}"/>
    <cellStyle name="_MultipleSpace_GS Model2_11 6" xfId="36196" xr:uid="{00000000-0005-0000-0000-0000DB7D0000}"/>
    <cellStyle name="_MultipleSpace_GS Model2_11__50_50" xfId="36197" xr:uid="{00000000-0005-0000-0000-0000DC7D0000}"/>
    <cellStyle name="_MultipleSpace_GS Model2_11_Ashtabula II 120 MW (Standard Model) 3-23-09" xfId="36198" xr:uid="{00000000-0005-0000-0000-0000DD7D0000}"/>
    <cellStyle name="_MultipleSpace_GS Model2_11_Ashtabula II 120 MW (Standard Model) 3-23-09_Bridge" xfId="36199" xr:uid="{00000000-0005-0000-0000-0000DE7D0000}"/>
    <cellStyle name="_MultipleSpace_GS Model2_11_Ashtabula II 120 MW (Standard Model) 3-23-09_rev" xfId="36200" xr:uid="{00000000-0005-0000-0000-0000DF7D0000}"/>
    <cellStyle name="_MultipleSpace_GS Model2_11_Data" xfId="36201" xr:uid="{00000000-0005-0000-0000-0000E07D0000}"/>
    <cellStyle name="_MultipleSpace_GS Model2_11_Story II_OpCom_6-26-09" xfId="36202" xr:uid="{00000000-0005-0000-0000-0000E17D0000}"/>
    <cellStyle name="_MultipleSpace_HealthSouth LBO Cases 14" xfId="36203" xr:uid="{00000000-0005-0000-0000-0000E27D0000}"/>
    <cellStyle name="_MultipleSpace_HealthSouth LBO Cases 14 2" xfId="36204" xr:uid="{00000000-0005-0000-0000-0000E37D0000}"/>
    <cellStyle name="_MultipleSpace_HealthSouth LBO Cases 23 revised" xfId="36205" xr:uid="{00000000-0005-0000-0000-0000E47D0000}"/>
    <cellStyle name="_MultipleSpace_HealthSouth LBO Cases 23 revised 2" xfId="36206" xr:uid="{00000000-0005-0000-0000-0000E57D0000}"/>
    <cellStyle name="_MultipleSpace_Hook_MergerPlan_2003_Feb11" xfId="36207" xr:uid="{00000000-0005-0000-0000-0000E67D0000}"/>
    <cellStyle name="_MultipleSpace_Hook_MergerPlan_2003_Feb11 2" xfId="36208" xr:uid="{00000000-0005-0000-0000-0000E77D0000}"/>
    <cellStyle name="_MultipleSpace_I" xfId="36209" xr:uid="{00000000-0005-0000-0000-0000E87D0000}"/>
    <cellStyle name="_MultipleSpace_IBES_EPS_Estimates" xfId="36210" xr:uid="{00000000-0005-0000-0000-0000E97D0000}"/>
    <cellStyle name="_MultipleSpace_IBES_EPS_Estimates 2" xfId="36211" xr:uid="{00000000-0005-0000-0000-0000EA7D0000}"/>
    <cellStyle name="_MultipleSpace_IMS EPS Impact 15_new projections" xfId="36212" xr:uid="{00000000-0005-0000-0000-0000EB7D0000}"/>
    <cellStyle name="_MultipleSpace_IMS EPS Impact 15_new projections 2" xfId="36213" xr:uid="{00000000-0005-0000-0000-0000EC7D0000}"/>
    <cellStyle name="_MultipleSpace_KMart Model v6_djaama" xfId="36214" xr:uid="{00000000-0005-0000-0000-0000ED7D0000}"/>
    <cellStyle name="_MultipleSpace_KMart Model v6_djaama 2" xfId="36215" xr:uid="{00000000-0005-0000-0000-0000EE7D0000}"/>
    <cellStyle name="_MultipleSpace_LBO Analysis Summary" xfId="36216" xr:uid="{00000000-0005-0000-0000-0000EF7D0000}"/>
    <cellStyle name="_MultipleSpace_LBO Analysis Summary - Template" xfId="36217" xr:uid="{00000000-0005-0000-0000-0000F07D0000}"/>
    <cellStyle name="_MultipleSpace_LBO Analysis Summary - Template 2" xfId="36218" xr:uid="{00000000-0005-0000-0000-0000F17D0000}"/>
    <cellStyle name="_MultipleSpace_LBO Analysis Summary 2" xfId="36219" xr:uid="{00000000-0005-0000-0000-0000F27D0000}"/>
    <cellStyle name="_MultipleSpace_LBO Model v3" xfId="36220" xr:uid="{00000000-0005-0000-0000-0000F37D0000}"/>
    <cellStyle name="_MultipleSpace_LBO SF" xfId="36221" xr:uid="{00000000-0005-0000-0000-0000F47D0000}"/>
    <cellStyle name="_MultipleSpace_LBO SF 2" xfId="36222" xr:uid="{00000000-0005-0000-0000-0000F57D0000}"/>
    <cellStyle name="_MultipleSpace_LBO SF Model Output - Template" xfId="36223" xr:uid="{00000000-0005-0000-0000-0000F67D0000}"/>
    <cellStyle name="_MultipleSpace_LBO SF Model Output - Template 2" xfId="36224" xr:uid="{00000000-0005-0000-0000-0000F77D0000}"/>
    <cellStyle name="_MultipleSpace_Liberty+IE+Model++September+2008" xfId="36225" xr:uid="{00000000-0005-0000-0000-0000F87D0000}"/>
    <cellStyle name="_MultipleSpace_LTC Comps as of 18 Feb 2002" xfId="36226" xr:uid="{00000000-0005-0000-0000-0000F97D0000}"/>
    <cellStyle name="_MultipleSpace_LTC Comps as of 18 Feb 2002 2" xfId="36227" xr:uid="{00000000-0005-0000-0000-0000FA7D0000}"/>
    <cellStyle name="_MultipleSpace_LTC Comps as of 2.20.02 v1.2" xfId="36228" xr:uid="{00000000-0005-0000-0000-0000FB7D0000}"/>
    <cellStyle name="_MultipleSpace_LTC Comps as of 2.20.02 v1.2 2" xfId="36229" xr:uid="{00000000-0005-0000-0000-0000FC7D0000}"/>
    <cellStyle name="_MultipleSpace_Master_Telecom_Equipment_CSCb" xfId="36230" xr:uid="{00000000-0005-0000-0000-0000FD7D0000}"/>
    <cellStyle name="_MultipleSpace_Master_Telecom_Equipment_CSCb 2" xfId="36231" xr:uid="{00000000-0005-0000-0000-0000FE7D0000}"/>
    <cellStyle name="_MultipleSpace_MasterDatabase_Oct_07_v2" xfId="36232" xr:uid="{00000000-0005-0000-0000-0000FF7D0000}"/>
    <cellStyle name="_MultipleSpace_MasterDatabase_Sept_07_v2" xfId="36233" xr:uid="{00000000-0005-0000-0000-0000007E0000}"/>
    <cellStyle name="_MultipleSpace_MasterDatabase_Sept_07_v3" xfId="36234" xr:uid="{00000000-0005-0000-0000-0000017E0000}"/>
    <cellStyle name="_MultipleSpace_Merger Analysis" xfId="36235" xr:uid="{00000000-0005-0000-0000-0000027E0000}"/>
    <cellStyle name="_MultipleSpace_Merger Analysis 2" xfId="36236" xr:uid="{00000000-0005-0000-0000-0000037E0000}"/>
    <cellStyle name="_MultipleSpace_Merger Model - Exec" xfId="36237" xr:uid="{00000000-0005-0000-0000-0000047E0000}"/>
    <cellStyle name="_MultipleSpace_Merger Model - Exec 2" xfId="36238" xr:uid="{00000000-0005-0000-0000-0000057E0000}"/>
    <cellStyle name="_MultipleSpace_merger plans" xfId="36239" xr:uid="{00000000-0005-0000-0000-0000067E0000}"/>
    <cellStyle name="_MultipleSpace_merger plans 2" xfId="36240" xr:uid="{00000000-0005-0000-0000-0000077E0000}"/>
    <cellStyle name="_MultipleSpace_model_bk" xfId="36241" xr:uid="{00000000-0005-0000-0000-0000087E0000}"/>
    <cellStyle name="_MultipleSpace_model_bk 2" xfId="36242" xr:uid="{00000000-0005-0000-0000-0000097E0000}"/>
    <cellStyle name="_MultipleSpace_monet_final_w_output" xfId="36243" xr:uid="{00000000-0005-0000-0000-00000A7E0000}"/>
    <cellStyle name="_MultipleSpace_monet2.4" xfId="36244" xr:uid="{00000000-0005-0000-0000-00000B7E0000}"/>
    <cellStyle name="_MultipleSpace_monet2.4_temp" xfId="36245" xr:uid="{00000000-0005-0000-0000-00000C7E0000}"/>
    <cellStyle name="_MultipleSpace_monet2.8" xfId="36246" xr:uid="{00000000-0005-0000-0000-00000D7E0000}"/>
    <cellStyle name="_MultipleSpace_Monthly Horizon-Project Projections-Rev4" xfId="36247" xr:uid="{00000000-0005-0000-0000-00000E7E0000}"/>
    <cellStyle name="_MultipleSpace_Monthly Horizon-Project Projections-Rev4 (25 yr life)JPM" xfId="36248" xr:uid="{00000000-0005-0000-0000-00000F7E0000}"/>
    <cellStyle name="_MultipleSpace_MotLion Projections may" xfId="36249" xr:uid="{00000000-0005-0000-0000-0000107E0000}"/>
    <cellStyle name="_MultipleSpace_MotLion Projections may 2" xfId="36250" xr:uid="{00000000-0005-0000-0000-0000117E0000}"/>
    <cellStyle name="_MultipleSpace_NDC Credit Comps from Drenusha" xfId="36251" xr:uid="{00000000-0005-0000-0000-0000127E0000}"/>
    <cellStyle name="_MultipleSpace_NDC Credit Comps from Drenusha 2" xfId="36252" xr:uid="{00000000-0005-0000-0000-0000137E0000}"/>
    <cellStyle name="_MultipleSpace_Novartis-Roche 0805 v2" xfId="36253" xr:uid="{00000000-0005-0000-0000-0000147E0000}"/>
    <cellStyle name="_MultipleSpace_Numico_LBO 08" xfId="36254" xr:uid="{00000000-0005-0000-0000-0000157E0000}"/>
    <cellStyle name="_MultipleSpace_Numico_LBO 08 2" xfId="36255" xr:uid="{00000000-0005-0000-0000-0000167E0000}"/>
    <cellStyle name="_MultipleSpace_Numico-Nestle Model-13 September" xfId="36256" xr:uid="{00000000-0005-0000-0000-0000177E0000}"/>
    <cellStyle name="_MultipleSpace_Numico-Nestle Model-13 September 2" xfId="36257" xr:uid="{00000000-0005-0000-0000-0000187E0000}"/>
    <cellStyle name="_MultipleSpace_Numico-Nestle Model-26 February 2002 2b" xfId="36258" xr:uid="{00000000-0005-0000-0000-0000197E0000}"/>
    <cellStyle name="_MultipleSpace_Numico-Nestle Model-26 February 2002 2b 2" xfId="36259" xr:uid="{00000000-0005-0000-0000-00001A7E0000}"/>
    <cellStyle name="_MultipleSpace_Old Financials_200804" xfId="36260" xr:uid="{00000000-0005-0000-0000-00001B7E0000}"/>
    <cellStyle name="_MultipleSpace_Old Life CSC" xfId="36261" xr:uid="{00000000-0005-0000-0000-00001C7E0000}"/>
    <cellStyle name="_MultipleSpace_Old Life CSC 2" xfId="36262" xr:uid="{00000000-0005-0000-0000-00001D7E0000}"/>
    <cellStyle name="_MultipleSpace_OpEx Sheet" xfId="36263" xr:uid="{00000000-0005-0000-0000-00001E7E0000}"/>
    <cellStyle name="_MultipleSpace_pace_merger plans" xfId="36264" xr:uid="{00000000-0005-0000-0000-00001F7E0000}"/>
    <cellStyle name="_MultipleSpace_pace_merger plans 2" xfId="36265" xr:uid="{00000000-0005-0000-0000-0000207E0000}"/>
    <cellStyle name="_MultipleSpace_Palm Model 10_05" xfId="36266" xr:uid="{00000000-0005-0000-0000-0000217E0000}"/>
    <cellStyle name="_MultipleSpace_Palm Model 10_05 2" xfId="36267" xr:uid="{00000000-0005-0000-0000-0000227E0000}"/>
    <cellStyle name="_MultipleSpace_Panhandle Value" xfId="36268" xr:uid="{00000000-0005-0000-0000-0000237E0000}"/>
    <cellStyle name="_MultipleSpace_Panhandle Value 2" xfId="36269" xr:uid="{00000000-0005-0000-0000-0000247E0000}"/>
    <cellStyle name="_MultipleSpace_pdf file" xfId="36270" xr:uid="{00000000-0005-0000-0000-0000257E0000}"/>
    <cellStyle name="_MultipleSpace_Pioneer Prairie 082107_edp" xfId="36271" xr:uid="{00000000-0005-0000-0000-0000267E0000}"/>
    <cellStyle name="_MultipleSpace_PNC_PF_2Q_update" xfId="36272" xr:uid="{00000000-0005-0000-0000-0000277E0000}"/>
    <cellStyle name="_MultipleSpace_PNC_PF_2Q_update 2" xfId="36273" xr:uid="{00000000-0005-0000-0000-0000287E0000}"/>
    <cellStyle name="_MultipleSpace_Portfolio Inputs" xfId="36274" xr:uid="{00000000-0005-0000-0000-0000297E0000}"/>
    <cellStyle name="_MultipleSpace_Post Oak" xfId="36275" xr:uid="{00000000-0005-0000-0000-00002A7E0000}"/>
    <cellStyle name="_MultipleSpace_Potential Strategic Partners" xfId="36276" xr:uid="{00000000-0005-0000-0000-00002B7E0000}"/>
    <cellStyle name="_MultipleSpace_Potential Strategic Partners 2" xfId="36277" xr:uid="{00000000-0005-0000-0000-00002C7E0000}"/>
    <cellStyle name="_MultipleSpace_Prairie Star" xfId="36278" xr:uid="{00000000-0005-0000-0000-00002D7E0000}"/>
    <cellStyle name="_MultipleSpace_Projections Difference" xfId="36279" xr:uid="{00000000-0005-0000-0000-00002E7E0000}"/>
    <cellStyle name="_MultipleSpace_Projections Difference 2" xfId="36280" xr:uid="{00000000-0005-0000-0000-00002F7E0000}"/>
    <cellStyle name="_MultipleSpace_PV of Future Stock Price" xfId="36281" xr:uid="{00000000-0005-0000-0000-0000307E0000}"/>
    <cellStyle name="_MultipleSpace_PV of Future Stock Price 2" xfId="36282" xr:uid="{00000000-0005-0000-0000-0000317E0000}"/>
    <cellStyle name="_MultipleSpace_QVC LBO Model 2-12-03 v3" xfId="36283" xr:uid="{00000000-0005-0000-0000-0000327E0000}"/>
    <cellStyle name="_MultipleSpace_QVC LBO Model 2-12-03 v3 2" xfId="36284" xr:uid="{00000000-0005-0000-0000-0000337E0000}"/>
    <cellStyle name="_MultipleSpace_Samsara Model_20062001" xfId="36285" xr:uid="{00000000-0005-0000-0000-0000347E0000}"/>
    <cellStyle name="_MultipleSpace_Samsara Model_20062001 2" xfId="36286" xr:uid="{00000000-0005-0000-0000-0000357E0000}"/>
    <cellStyle name="_MultipleSpace_Samsara Model-DCF Template" xfId="36287" xr:uid="{00000000-0005-0000-0000-0000367E0000}"/>
    <cellStyle name="_MultipleSpace_Samsara Model-DCF Template 2" xfId="36288" xr:uid="{00000000-0005-0000-0000-0000377E0000}"/>
    <cellStyle name="_MultipleSpace_Samsara_ppg" xfId="36289" xr:uid="{00000000-0005-0000-0000-0000387E0000}"/>
    <cellStyle name="_MultipleSpace_Samsara_ppg 2" xfId="36290" xr:uid="{00000000-0005-0000-0000-0000397E0000}"/>
    <cellStyle name="_MultipleSpace_Scenarios" xfId="36291" xr:uid="{00000000-0005-0000-0000-00003A7E0000}"/>
    <cellStyle name="_MultipleSpace_Scenarios 2" xfId="36292" xr:uid="{00000000-0005-0000-0000-00003B7E0000}"/>
    <cellStyle name="_MultipleSpace_Split-off Model2" xfId="36293" xr:uid="{00000000-0005-0000-0000-00003C7E0000}"/>
    <cellStyle name="_MultipleSpace_Split-off Model2 2" xfId="36294" xr:uid="{00000000-0005-0000-0000-00003D7E0000}"/>
    <cellStyle name="_MultipleSpace_Story II_OpCom_6-26-09" xfId="36295" xr:uid="{00000000-0005-0000-0000-00003E7E0000}"/>
    <cellStyle name="_MultipleSpace_Summary Valuation Analysis" xfId="36296" xr:uid="{00000000-0005-0000-0000-00003F7E0000}"/>
    <cellStyle name="_MultipleSpace_Summary Valuation Analysis 2" xfId="36297" xr:uid="{00000000-0005-0000-0000-0000407E0000}"/>
    <cellStyle name="_MultipleSpace_Synergies" xfId="36298" xr:uid="{00000000-0005-0000-0000-0000417E0000}"/>
    <cellStyle name="_MultipleSpace_Synergies 2" xfId="36299" xr:uid="{00000000-0005-0000-0000-0000427E0000}"/>
    <cellStyle name="_MultipleSpace_tables RIDER" xfId="36300" xr:uid="{00000000-0005-0000-0000-0000437E0000}"/>
    <cellStyle name="_MultipleSpace_tables RIDER 2" xfId="36301" xr:uid="{00000000-0005-0000-0000-0000447E0000}"/>
    <cellStyle name="_MultipleSpace_Tax Equity Structure 072007" xfId="36302" xr:uid="{00000000-0005-0000-0000-0000457E0000}"/>
    <cellStyle name="_MultipleSpace_Troon DCF Model 8-13-02 v1" xfId="36303" xr:uid="{00000000-0005-0000-0000-0000467E0000}"/>
    <cellStyle name="_MultipleSpace_Troon DCF Model 8-13-02 v1 2" xfId="36304" xr:uid="{00000000-0005-0000-0000-0000477E0000}"/>
    <cellStyle name="_MultipleSpace_Troon Financials 8-1-02" xfId="36305" xr:uid="{00000000-0005-0000-0000-0000487E0000}"/>
    <cellStyle name="_MultipleSpace_Troon Financials 8-1-02 2" xfId="36306" xr:uid="{00000000-0005-0000-0000-0000497E0000}"/>
    <cellStyle name="_MultipleSpace_Troon LLC FS dpakedit 8-7-02" xfId="36307" xr:uid="{00000000-0005-0000-0000-00004A7E0000}"/>
    <cellStyle name="_MultipleSpace_Troon LLC FS dpakedit 8-7-02 2" xfId="36308" xr:uid="{00000000-0005-0000-0000-00004B7E0000}"/>
    <cellStyle name="_MultipleSpace_Troon LLC FS dpakedit 8-7-02 v3" xfId="36309" xr:uid="{00000000-0005-0000-0000-00004C7E0000}"/>
    <cellStyle name="_MultipleSpace_Troon LLC FS dpakedit 8-7-02 v3 2" xfId="36310" xr:uid="{00000000-0005-0000-0000-00004D7E0000}"/>
    <cellStyle name="_MultipleSpace_Troon LLC FS dpakedit 8-7-02 v4" xfId="36311" xr:uid="{00000000-0005-0000-0000-00004E7E0000}"/>
    <cellStyle name="_MultipleSpace_Troon LLC FS dpakedit 8-7-02 v4 2" xfId="36312" xr:uid="{00000000-0005-0000-0000-00004F7E0000}"/>
    <cellStyle name="_MultipleSpace_Troon_EBITDA" xfId="36313" xr:uid="{00000000-0005-0000-0000-0000507E0000}"/>
    <cellStyle name="_MultipleSpace_Troon_EBITDA 2" xfId="36314" xr:uid="{00000000-0005-0000-0000-0000517E0000}"/>
    <cellStyle name="_MultipleSpace_Twin Groves II" xfId="36315" xr:uid="{00000000-0005-0000-0000-0000527E0000}"/>
    <cellStyle name="_MultipleSpace_Valuation Overview - June 2001" xfId="36316" xr:uid="{00000000-0005-0000-0000-0000537E0000}"/>
    <cellStyle name="_MultipleSpace_Valuation Overview - June 2001 2" xfId="36317" xr:uid="{00000000-0005-0000-0000-0000547E0000}"/>
    <cellStyle name="_MultipleSpace_Valuation_Troon dpak 8-5-02 v3" xfId="36318" xr:uid="{00000000-0005-0000-0000-0000557E0000}"/>
    <cellStyle name="_MultipleSpace_Valuation_Troon dpak 8-5-02 v3 2" xfId="36319" xr:uid="{00000000-0005-0000-0000-0000567E0000}"/>
    <cellStyle name="_MultipleSpace_VMS Breakdown" xfId="36320" xr:uid="{00000000-0005-0000-0000-0000577E0000}"/>
    <cellStyle name="_MultipleSpace_VMS Breakdown 2" xfId="36321" xr:uid="{00000000-0005-0000-0000-0000587E0000}"/>
    <cellStyle name="_MultipleSpace_wacc bb final" xfId="36322" xr:uid="{00000000-0005-0000-0000-0000597E0000}"/>
    <cellStyle name="_Mwh SEM Input Tab" xfId="36323" xr:uid="{00000000-0005-0000-0000-00005A7E0000}"/>
    <cellStyle name="_Mwh SEM Input Tab 2" xfId="36324" xr:uid="{00000000-0005-0000-0000-00005B7E0000}"/>
    <cellStyle name="_Myra_Numbers_11-2-05" xfId="36325" xr:uid="{00000000-0005-0000-0000-00005C7E0000}"/>
    <cellStyle name="_NA_IS" xfId="36326" xr:uid="{00000000-0005-0000-0000-00005D7E0000}"/>
    <cellStyle name="_NA_IS 2" xfId="36327" xr:uid="{00000000-0005-0000-0000-00005E7E0000}"/>
    <cellStyle name="_NA_IS_#1 Levered Beech Ridge_021109_Grant,Bonus,No PTCs,MACRs,Term Debt NOL" xfId="36328" xr:uid="{00000000-0005-0000-0000-00005F7E0000}"/>
    <cellStyle name="_NA_IS_#1 Levered Beech Ridge_021109_Grant,Bonus,No PTCs,MACRs,Term Debt NOL 2" xfId="36329" xr:uid="{00000000-0005-0000-0000-0000607E0000}"/>
    <cellStyle name="_NA_IS_#1 LeveredGrand_Ridge_II-III_021009_Grant,Bonus,No PTCs,MACRs,Term Debt, NOL" xfId="36330" xr:uid="{00000000-0005-0000-0000-0000617E0000}"/>
    <cellStyle name="_NA_IS_#1 LeveredGrand_Ridge_II-III_021009_Grant,Bonus,No PTCs,MACRs,Term Debt, NOL 2" xfId="36331" xr:uid="{00000000-0005-0000-0000-0000627E0000}"/>
    <cellStyle name="_NA_IS_#1 LeveredGrand_Ridge_II-III_021009_Grant,Bonus,No PTCs,MACRs,Term Debt, NOL_BeechR Pivot Table 12.2.09" xfId="36332" xr:uid="{00000000-0005-0000-0000-0000637E0000}"/>
    <cellStyle name="_NA_IS_#1 LeveredGrand_Ridge_II-III_021009_Grant,Bonus,No PTCs,MACRs,Term Debt, NOL_BeechR Pivot Table 12.2.09 2" xfId="36333" xr:uid="{00000000-0005-0000-0000-0000647E0000}"/>
    <cellStyle name="_NA_IS_1.Inputs" xfId="36334" xr:uid="{00000000-0005-0000-0000-0000657E0000}"/>
    <cellStyle name="_NA_IS_2008 IWNA 7.75% 53% ERISA P50 (Invnergy)_FROM JPM" xfId="36335" xr:uid="{00000000-0005-0000-0000-0000667E0000}"/>
    <cellStyle name="_NA_IS_2008 IWNA 7.75% 53% ERISA P50 (Invnergy)_FROM JPM 2" xfId="36336" xr:uid="{00000000-0005-0000-0000-0000677E0000}"/>
    <cellStyle name="_NA_IS_2008 IWNA Portfolio 09262008 (JPM TE &amp; CE)__TE Assumps" xfId="36337" xr:uid="{00000000-0005-0000-0000-0000687E0000}"/>
    <cellStyle name="_NA_IS_2008 IWNA Portfolio 09262008 (JPM TE &amp; CE)__TE Assumps 2" xfId="36338" xr:uid="{00000000-0005-0000-0000-0000697E0000}"/>
    <cellStyle name="_NA_IS_2008 IWNA Portfolio 09262008 (JPM TE &amp; CE)__TE Assumps_2008 IWNA v12 7.75% 53% TaxEx P50 (Invenergy)_10242008" xfId="36339" xr:uid="{00000000-0005-0000-0000-00006A7E0000}"/>
    <cellStyle name="_NA_IS_2008 IWNA Portfolio 09262008 (JPM TE &amp; CE)__TE Assumps_2008 IWNA v12 7.75% 53% TaxEx P50 (Invenergy)_10242008 2" xfId="36340" xr:uid="{00000000-0005-0000-0000-00006B7E0000}"/>
    <cellStyle name="_NA_IS_2008 IWNA v12 7.75% 53% TaxEx P50 (Invenergy)_10242008" xfId="36341" xr:uid="{00000000-0005-0000-0000-00006C7E0000}"/>
    <cellStyle name="_NA_IS_2008 IWNA v12 7.75% 53% TaxEx P50 (Invenergy)_10242008 2" xfId="36342" xr:uid="{00000000-0005-0000-0000-00006D7E0000}"/>
    <cellStyle name="_NA_IS_2008 IWNA v12 7.75% 53% TaxEx P50 (Invenergy)_NO HAIRCUTS" xfId="36343" xr:uid="{00000000-0005-0000-0000-00006E7E0000}"/>
    <cellStyle name="_NA_IS_2008 IWNA v12 7.75% 53% TaxEx P50 (Invenergy)_NO HAIRCUTS 2" xfId="36344" xr:uid="{00000000-0005-0000-0000-00006F7E0000}"/>
    <cellStyle name="_NA_IS_AM 03-22-2009 - Citi Cash Grant - 1st qtr cash grant" xfId="36345" xr:uid="{00000000-0005-0000-0000-0000707E0000}"/>
    <cellStyle name="_NA_IS_Bali_Biomass_Fin_Model_082107" xfId="36346" xr:uid="{00000000-0005-0000-0000-0000717E0000}"/>
    <cellStyle name="_NA_IS_BeechR Pivot Table 12.2.09" xfId="36347" xr:uid="{00000000-0005-0000-0000-0000727E0000}"/>
    <cellStyle name="_NA_IS_BeechR Pivot Table 12.2.09 2" xfId="36348" xr:uid="{00000000-0005-0000-0000-0000737E0000}"/>
    <cellStyle name="_NA_IS_Big Otter 101209 Grant and TE 100.5MW_20mileT" xfId="36349" xr:uid="{00000000-0005-0000-0000-0000747E0000}"/>
    <cellStyle name="_NA_IS_Big Otter 101209 Grant and TE 100.5MW_20mileT 2" xfId="36350" xr:uid="{00000000-0005-0000-0000-0000757E0000}"/>
    <cellStyle name="_NA_IS_Bish Hill_$77.5_lowncf_ Bundled Price_Lenders_092909" xfId="36351" xr:uid="{00000000-0005-0000-0000-0000767E0000}"/>
    <cellStyle name="_NA_IS_Bish Hill_$77.5_lowncf_ Bundled Price_Lenders_092909 2" xfId="36352" xr:uid="{00000000-0005-0000-0000-0000777E0000}"/>
    <cellStyle name="_NA_IS_BishHilll_1.25M per WTG with $72 bundled price_200MWs_BF" xfId="36353" xr:uid="{00000000-0005-0000-0000-0000787E0000}"/>
    <cellStyle name="_NA_IS_BishHilll_1.25M per WTG with $72 bundled price_200MWs_BF 2" xfId="36354" xr:uid="{00000000-0005-0000-0000-0000797E0000}"/>
    <cellStyle name="_NA_IS_Bishop Hill_Grant_082409_200MW" xfId="36355" xr:uid="{00000000-0005-0000-0000-00007A7E0000}"/>
    <cellStyle name="_NA_IS_Bishop Hill_Grant_082409_200MW 2" xfId="36356" xr:uid="{00000000-0005-0000-0000-00007B7E0000}"/>
    <cellStyle name="_NA_IS_Buzzard Creek_250MW_PTC_010610" xfId="36357" xr:uid="{00000000-0005-0000-0000-00007C7E0000}"/>
    <cellStyle name="_NA_IS_Buzzard Creek_250MW_PTC_010610 2" xfId="36358" xr:uid="{00000000-0005-0000-0000-00007D7E0000}"/>
    <cellStyle name="_NA_IS_California Ridge 120109 and 200MW" xfId="36359" xr:uid="{00000000-0005-0000-0000-00007E7E0000}"/>
    <cellStyle name="_NA_IS_California Ridge 120109 and 200MW 2" xfId="36360" xr:uid="{00000000-0005-0000-0000-00007F7E0000}"/>
    <cellStyle name="_NA_IS_California Ridge_042909_Grant and TE_99M_as bid" xfId="36361" xr:uid="{00000000-0005-0000-0000-0000807E0000}"/>
    <cellStyle name="_NA_IS_California Ridge_042909_Grant and TE_99M_as bid 2" xfId="36362" xr:uid="{00000000-0005-0000-0000-0000817E0000}"/>
    <cellStyle name="_NA_IS_California Ridge_042909_Grant and TE_99Mw" xfId="36363" xr:uid="{00000000-0005-0000-0000-0000827E0000}"/>
    <cellStyle name="_NA_IS_California Ridge_042909_Grant and TE_99Mw 2" xfId="36364" xr:uid="{00000000-0005-0000-0000-0000837E0000}"/>
    <cellStyle name="_NA_IS_Copy of NEW Levered GRIIIII_03312009_MCF v2" xfId="36365" xr:uid="{00000000-0005-0000-0000-0000847E0000}"/>
    <cellStyle name="_NA_IS_Copy of NEW Levered GRIIIII_03312009_MCF v2 2" xfId="36366" xr:uid="{00000000-0005-0000-0000-0000857E0000}"/>
    <cellStyle name="_NA_IS_Copy of NEW Levered GRIIIII_03312009_MCF v2_BeechR Pivot Table 12.2.09" xfId="36367" xr:uid="{00000000-0005-0000-0000-0000867E0000}"/>
    <cellStyle name="_NA_IS_Copy of NEW Levered GRIIIII_03312009_MCF v2_BeechR Pivot Table 12.2.09 2" xfId="36368" xr:uid="{00000000-0005-0000-0000-0000877E0000}"/>
    <cellStyle name="_NA_IS_Copy of Vento III v27i P50 1st" xfId="36369" xr:uid="{00000000-0005-0000-0000-0000887E0000}"/>
    <cellStyle name="_NA_IS_G&amp;A_reports" xfId="36370" xr:uid="{00000000-0005-0000-0000-0000897E0000}"/>
    <cellStyle name="_NA_IS_GRE 03252009_tpm_tables" xfId="36371" xr:uid="{00000000-0005-0000-0000-00008A7E0000}"/>
    <cellStyle name="_NA_IS_GRE 03252009_tpm_tables 2" xfId="36372" xr:uid="{00000000-0005-0000-0000-00008B7E0000}"/>
    <cellStyle name="_NA_IS_GRE 03252009_tpm_tables_BeechR Pivot Table 12.2.09" xfId="36373" xr:uid="{00000000-0005-0000-0000-00008C7E0000}"/>
    <cellStyle name="_NA_IS_GRE 03252009_tpm_tables_BeechR Pivot Table 12.2.09 2" xfId="36374" xr:uid="{00000000-0005-0000-0000-00008D7E0000}"/>
    <cellStyle name="_NA_IS_Hardin Grant 08312009_300MW" xfId="36375" xr:uid="{00000000-0005-0000-0000-00008E7E0000}"/>
    <cellStyle name="_NA_IS_Hardin Grant 08312009_300MW 2" xfId="36376" xr:uid="{00000000-0005-0000-0000-00008F7E0000}"/>
    <cellStyle name="_NA_IS_Inputs-General" xfId="36377" xr:uid="{00000000-0005-0000-0000-0000907E0000}"/>
    <cellStyle name="_NA_IS_Inputs-General 2" xfId="36378" xr:uid="{00000000-0005-0000-0000-0000917E0000}"/>
    <cellStyle name="_NA_IS_Invenergy Model -- 9-5-08 base" xfId="36379" xr:uid="{00000000-0005-0000-0000-0000927E0000}"/>
    <cellStyle name="_NA_IS_Invenergy Model -- 9-5-08 base 2" xfId="36380" xr:uid="{00000000-0005-0000-0000-0000937E0000}"/>
    <cellStyle name="_NA_IS_IWNA 3-Pack ECCA Sheldon Funding 03202009" xfId="36381" xr:uid="{00000000-0005-0000-0000-0000947E0000}"/>
    <cellStyle name="_NA_IS_IWNA 3-Pack ECCA Sheldon Funding 03202009 2" xfId="36382" xr:uid="{00000000-0005-0000-0000-0000957E0000}"/>
    <cellStyle name="_NA_IS_IWNA Ptfl v2 10yr 7.25% $320 upfront 99% hedge loss P50" xfId="36383" xr:uid="{00000000-0005-0000-0000-0000967E0000}"/>
    <cellStyle name="_NA_IS_IWNA Ptfl v2 10yr 7.25% $320 upfront 99% hedge loss P50 2" xfId="36384" xr:uid="{00000000-0005-0000-0000-0000977E0000}"/>
    <cellStyle name="_NA_IS_IWNA v1 10yr 7.25% $290 upfront no bonus 42% 2009 tax realloc P50" xfId="36385" xr:uid="{00000000-0005-0000-0000-0000987E0000}"/>
    <cellStyle name="_NA_IS_IWNA v1 10yr 7.25% $290 upfront no bonus 42% 2009 tax realloc P50 2" xfId="36386" xr:uid="{00000000-0005-0000-0000-0000997E0000}"/>
    <cellStyle name="_NA_IS_IWNA v1 10yr 7.25% $290 upfront no bonus 42% 2009 tax realloc P50_2008 IWNA JPM TE Model 11032008 (ERISA Dep &amp; Full Haircuts)_275M" xfId="36387" xr:uid="{00000000-0005-0000-0000-00009A7E0000}"/>
    <cellStyle name="_NA_IS_IWNA v1 10yr 7.25% $290 upfront no bonus 42% 2009 tax realloc P50_2008 IWNA JPM TE Model 11032008 (ERISA Dep &amp; Full Haircuts)_275M 2" xfId="36388" xr:uid="{00000000-0005-0000-0000-00009B7E0000}"/>
    <cellStyle name="_NA_IS_IWNA v1 10yr 7.25% $290 upfront no bonus 42% 2009 tax realloc P50_2008 IWNA v12 7.75% 53% TaxEx P50 (Invenergy)_10242008" xfId="36389" xr:uid="{00000000-0005-0000-0000-00009C7E0000}"/>
    <cellStyle name="_NA_IS_IWNA v1 10yr 7.25% $290 upfront no bonus 42% 2009 tax realloc P50_2008 IWNA v12 7.75% 53% TaxEx P50 (Invenergy)_10242008 2" xfId="36390" xr:uid="{00000000-0005-0000-0000-00009D7E0000}"/>
    <cellStyle name="_NA_IS_Ledge_0416_Grant and TE" xfId="36391" xr:uid="{00000000-0005-0000-0000-00009E7E0000}"/>
    <cellStyle name="_NA_IS_Ledge_0416_Grant and TE 2" xfId="36392" xr:uid="{00000000-0005-0000-0000-00009F7E0000}"/>
    <cellStyle name="_NA_IS_Levered Beech Ridge _100709" xfId="36393" xr:uid="{00000000-0005-0000-0000-0000A07E0000}"/>
    <cellStyle name="_NA_IS_Levered Beech Ridge _100709 2" xfId="36394" xr:uid="{00000000-0005-0000-0000-0000A17E0000}"/>
    <cellStyle name="_NA_IS_Levered Beech Ridge _100709_BeechR Pivot Table 12.2.09" xfId="36395" xr:uid="{00000000-0005-0000-0000-0000A27E0000}"/>
    <cellStyle name="_NA_IS_Levered Beech Ridge _100709_BeechR Pivot Table 12.2.09 2" xfId="36396" xr:uid="{00000000-0005-0000-0000-0000A37E0000}"/>
    <cellStyle name="_NA_IS_Levered Beech Ridge _102709" xfId="36397" xr:uid="{00000000-0005-0000-0000-0000A47E0000}"/>
    <cellStyle name="_NA_IS_Levered Beech Ridge _102709 2" xfId="36398" xr:uid="{00000000-0005-0000-0000-0000A57E0000}"/>
    <cellStyle name="_NA_IS_Levered Beech Ridge _102709_BeechR Pivot Table 12.2.09" xfId="36399" xr:uid="{00000000-0005-0000-0000-0000A67E0000}"/>
    <cellStyle name="_NA_IS_Levered Beech Ridge _102709_BeechR Pivot Table 12.2.09 2" xfId="36400" xr:uid="{00000000-0005-0000-0000-0000A77E0000}"/>
    <cellStyle name="_NA_IS_Levered Beech Ridge _110209" xfId="36401" xr:uid="{00000000-0005-0000-0000-0000A87E0000}"/>
    <cellStyle name="_NA_IS_Levered Beech Ridge _110209 2" xfId="36402" xr:uid="{00000000-0005-0000-0000-0000A97E0000}"/>
    <cellStyle name="_NA_IS_Levered Beech Ridge _110209_BeechR Pivot Table 12.2.09" xfId="36403" xr:uid="{00000000-0005-0000-0000-0000AA7E0000}"/>
    <cellStyle name="_NA_IS_Levered Beech Ridge _110209_BeechR Pivot Table 12.2.09 2" xfId="36404" xr:uid="{00000000-0005-0000-0000-0000AB7E0000}"/>
    <cellStyle name="_NA_IS_Levered Grand Ridge Exp 07082009_LIVE" xfId="36405" xr:uid="{00000000-0005-0000-0000-0000AC7E0000}"/>
    <cellStyle name="_NA_IS_Levered Grand Ridge Exp 07082009_LIVE 2" xfId="36406" xr:uid="{00000000-0005-0000-0000-0000AD7E0000}"/>
    <cellStyle name="_NA_IS_Levered Grand Ridge Exp 07082009_LIVE_BeechR Pivot Table 12.2.09" xfId="36407" xr:uid="{00000000-0005-0000-0000-0000AE7E0000}"/>
    <cellStyle name="_NA_IS_Levered Grand Ridge Exp 07082009_LIVE_BeechR Pivot Table 12.2.09 2" xfId="36408" xr:uid="{00000000-0005-0000-0000-0000AF7E0000}"/>
    <cellStyle name="_NA_IS_Levered Grand Ridge Exp_05042009" xfId="36409" xr:uid="{00000000-0005-0000-0000-0000B07E0000}"/>
    <cellStyle name="_NA_IS_Levered Grand Ridge Exp_05042009 2" xfId="36410" xr:uid="{00000000-0005-0000-0000-0000B17E0000}"/>
    <cellStyle name="_NA_IS_Levered Grand Ridge Exp_05042009_BeechR Pivot Table 12.2.09" xfId="36411" xr:uid="{00000000-0005-0000-0000-0000B27E0000}"/>
    <cellStyle name="_NA_IS_Levered Grand Ridge Exp_05042009_BeechR Pivot Table 12.2.09 2" xfId="36412" xr:uid="{00000000-0005-0000-0000-0000B37E0000}"/>
    <cellStyle name="_NA_IS_NEW GRII_III Debt_032509 v1 (2)" xfId="36413" xr:uid="{00000000-0005-0000-0000-0000B47E0000}"/>
    <cellStyle name="_NA_IS_NEW GRII_III Debt_032509 v1 (2) 2" xfId="36414" xr:uid="{00000000-0005-0000-0000-0000B57E0000}"/>
    <cellStyle name="_NA_IS_NEW GRII_III Debt_032509 v1 (2)_BeechR Pivot Table 12.2.09" xfId="36415" xr:uid="{00000000-0005-0000-0000-0000B67E0000}"/>
    <cellStyle name="_NA_IS_NEW GRII_III Debt_032509 v1 (2)_BeechR Pivot Table 12.2.09 2" xfId="36416" xr:uid="{00000000-0005-0000-0000-0000B77E0000}"/>
    <cellStyle name="_NA_IS_NEW Levered GRII&amp;III_04092009_MCF v1" xfId="36417" xr:uid="{00000000-0005-0000-0000-0000B87E0000}"/>
    <cellStyle name="_NA_IS_NEW Levered GRII&amp;III_04092009_MCF v1 2" xfId="36418" xr:uid="{00000000-0005-0000-0000-0000B97E0000}"/>
    <cellStyle name="_NA_IS_NEW Levered GRII&amp;III_04092009_MCF v1_BeechR Pivot Table 12.2.09" xfId="36419" xr:uid="{00000000-0005-0000-0000-0000BA7E0000}"/>
    <cellStyle name="_NA_IS_NEW Levered GRII&amp;III_04092009_MCF v1_BeechR Pivot Table 12.2.09 2" xfId="36420" xr:uid="{00000000-0005-0000-0000-0000BB7E0000}"/>
    <cellStyle name="_NA_IS_Oceana_142MW_Vesta1.8_101909" xfId="36421" xr:uid="{00000000-0005-0000-0000-0000BC7E0000}"/>
    <cellStyle name="_NA_IS_Oceana_142MW_Vesta1.8_101909 2" xfId="36422" xr:uid="{00000000-0005-0000-0000-0000BD7E0000}"/>
    <cellStyle name="_NA_IS_Raleigh Model (78MW) 09082009_V2" xfId="36423" xr:uid="{00000000-0005-0000-0000-0000BE7E0000}"/>
    <cellStyle name="_NA_IS_Raleigh Model (78MW) 09082009_V2 2" xfId="36424" xr:uid="{00000000-0005-0000-0000-0000BF7E0000}"/>
    <cellStyle name="_NA_IS_Raleigh Model (78MW) 09082009_V2_BeechR Pivot Table 12.2.09" xfId="36425" xr:uid="{00000000-0005-0000-0000-0000C07E0000}"/>
    <cellStyle name="_NA_IS_Raleigh Model (78MW) 09082009_V2_BeechR Pivot Table 12.2.09 2" xfId="36426" xr:uid="{00000000-0005-0000-0000-0000C17E0000}"/>
    <cellStyle name="_NA_IS_Sheet1" xfId="36427" xr:uid="{00000000-0005-0000-0000-0000C27E0000}"/>
    <cellStyle name="_NA_IS_Sheet1 2" xfId="36428" xr:uid="{00000000-0005-0000-0000-0000C37E0000}"/>
    <cellStyle name="_NA_IS_Sweden Hills 51MW_081809_AEP bid" xfId="36429" xr:uid="{00000000-0005-0000-0000-0000C47E0000}"/>
    <cellStyle name="_NA_IS_Sweden Hills 51MW_081809_AEP bid 2" xfId="36430" xr:uid="{00000000-0005-0000-0000-0000C57E0000}"/>
    <cellStyle name="_NA_IS_Tri-County Wind_042409_Grant and TE_as bid" xfId="36431" xr:uid="{00000000-0005-0000-0000-0000C67E0000}"/>
    <cellStyle name="_NA_IS_Tri-County Wind_042409_Grant and TE_as bid 2" xfId="36432" xr:uid="{00000000-0005-0000-0000-0000C77E0000}"/>
    <cellStyle name="_NA_IS_Tri-County Wind_101309_Grant and TE_200MW_1.6XLE" xfId="36433" xr:uid="{00000000-0005-0000-0000-0000C87E0000}"/>
    <cellStyle name="_NA_IS_Tri-County Wind_101309_Grant and TE_200MW_1.6XLE 2" xfId="36434" xr:uid="{00000000-0005-0000-0000-0000C97E0000}"/>
    <cellStyle name="_NA_IS_Tri-County Wind_101509_Grant and TE_200MW_1.6XLE" xfId="36435" xr:uid="{00000000-0005-0000-0000-0000CA7E0000}"/>
    <cellStyle name="_NA_IS_Tri-County Wind_101509_Grant and TE_200MW_1.6XLE 2" xfId="36436" xr:uid="{00000000-0005-0000-0000-0000CB7E0000}"/>
    <cellStyle name="_NA_IS_Turkey Track Completion Reserve Acct_11 10 08" xfId="36437" xr:uid="{00000000-0005-0000-0000-0000CC7E0000}"/>
    <cellStyle name="_NA_IS_Turkey Track Completion Reserve Acct_11 10 08 2" xfId="36438" xr:uid="{00000000-0005-0000-0000-0000CD7E0000}"/>
    <cellStyle name="_NA_IS_Unlev McAdoo &amp; GR Combined 10242008-funding v8" xfId="36439" xr:uid="{00000000-0005-0000-0000-0000CE7E0000}"/>
    <cellStyle name="_NA_IS_Unlev McAdoo &amp; GR Combined 10242008-funding v8 2" xfId="36440" xr:uid="{00000000-0005-0000-0000-0000CF7E0000}"/>
    <cellStyle name="_NA_IS_Unlev McAdoo &amp; GR Combined 10242008-funding v8_BeechR Pivot Table 12.2.09" xfId="36441" xr:uid="{00000000-0005-0000-0000-0000D07E0000}"/>
    <cellStyle name="_NA_IS_Unlev McAdoo &amp; GR Combined 10242008-funding v8_BeechR Pivot Table 12.2.09 2" xfId="36442" xr:uid="{00000000-0005-0000-0000-0000D17E0000}"/>
    <cellStyle name="_NA_IS_Unlev McAdoo &amp; GR Combined 10242008-funding v8_Sheet1" xfId="36443" xr:uid="{00000000-0005-0000-0000-0000D27E0000}"/>
    <cellStyle name="_NA_IS_Unlev McAdoo &amp; GR Combined 10242008-funding v8_Sheet1 2" xfId="36444" xr:uid="{00000000-0005-0000-0000-0000D37E0000}"/>
    <cellStyle name="_NA_IS_Unlevered_Beech_Ridge_100_5MW_021009_optimized NCF" xfId="36445" xr:uid="{00000000-0005-0000-0000-0000D47E0000}"/>
    <cellStyle name="_NA_IS_Unlevered_Beech_Ridge_100_5MW_021009_optimized NCF 2" xfId="36446" xr:uid="{00000000-0005-0000-0000-0000D57E0000}"/>
    <cellStyle name="_NA_IS_Vantage Cash FLow 100609" xfId="36447" xr:uid="{00000000-0005-0000-0000-0000D67E0000}"/>
    <cellStyle name="_NA_IS_Vantage Cash FLow 100609 2" xfId="36448" xr:uid="{00000000-0005-0000-0000-0000D77E0000}"/>
    <cellStyle name="_NA_IS_Vantage Model_PGE 15yr PPA_062409" xfId="36449" xr:uid="{00000000-0005-0000-0000-0000D87E0000}"/>
    <cellStyle name="_NA_IS_Vantage Model_PGE 15yr PPA_062409 2" xfId="36450" xr:uid="{00000000-0005-0000-0000-0000D97E0000}"/>
    <cellStyle name="_NA_IS_Vantage Model_PGE 15yr PPA_073009_JAR" xfId="36451" xr:uid="{00000000-0005-0000-0000-0000DA7E0000}"/>
    <cellStyle name="_NA_IS_Vantage Model_PGE 15yr PPA_073009_JAR 2" xfId="36452" xr:uid="{00000000-0005-0000-0000-0000DB7E0000}"/>
    <cellStyle name="_NA_IS_Vantage Model_PGE 15yr PPA_100909" xfId="36453" xr:uid="{00000000-0005-0000-0000-0000DC7E0000}"/>
    <cellStyle name="_NA_IS_Vantage Model_PGE 15yr PPA_100909 2" xfId="36454" xr:uid="{00000000-0005-0000-0000-0000DD7E0000}"/>
    <cellStyle name="_NA_IS_Vento III v17i (8.9% Haircut, 60% Tax)" xfId="36455" xr:uid="{00000000-0005-0000-0000-0000DE7E0000}"/>
    <cellStyle name="_NA_IS_Vento III v22i (Haircut, 6Y CF, 76% tax)" xfId="36456" xr:uid="{00000000-0005-0000-0000-0000DF7E0000}"/>
    <cellStyle name="_NA_IS_Vento III v28g Base" xfId="36457" xr:uid="{00000000-0005-0000-0000-0000E07E0000}"/>
    <cellStyle name="_NA_IS_Vento III v28k JPMyyy" xfId="36458" xr:uid="{00000000-0005-0000-0000-0000E17E0000}"/>
    <cellStyle name="_NA_IS_White Oak_67.5_150MW_110409_OUR CASE" xfId="36459" xr:uid="{00000000-0005-0000-0000-0000E27E0000}"/>
    <cellStyle name="_NA_IS_White Oak_67.5_150MW_110409_OUR CASE 2" xfId="36460" xr:uid="{00000000-0005-0000-0000-0000E37E0000}"/>
    <cellStyle name="_NA-Grid 1006v2 (2)" xfId="36461" xr:uid="{00000000-0005-0000-0000-0000E47E0000}"/>
    <cellStyle name="_NA-Grid 1006v2 (2) 2" xfId="36462" xr:uid="{00000000-0005-0000-0000-0000E57E0000}"/>
    <cellStyle name="_NA-Grid 1006v2 (2)_#1 Levered Beech Ridge_021109_Grant,Bonus,No PTCs,MACRs,Term Debt NOL" xfId="36463" xr:uid="{00000000-0005-0000-0000-0000E67E0000}"/>
    <cellStyle name="_NA-Grid 1006v2 (2)_#1 Levered Beech Ridge_021109_Grant,Bonus,No PTCs,MACRs,Term Debt NOL 2" xfId="36464" xr:uid="{00000000-0005-0000-0000-0000E77E0000}"/>
    <cellStyle name="_NA-Grid 1006v2 (2)_#1 LeveredGrand_Ridge_II-III_021009_Grant,Bonus,No PTCs,MACRs,Term Debt, NOL" xfId="36465" xr:uid="{00000000-0005-0000-0000-0000E87E0000}"/>
    <cellStyle name="_NA-Grid 1006v2 (2)_#1 LeveredGrand_Ridge_II-III_021009_Grant,Bonus,No PTCs,MACRs,Term Debt, NOL 2" xfId="36466" xr:uid="{00000000-0005-0000-0000-0000E97E0000}"/>
    <cellStyle name="_NA-Grid 1006v2 (2)_#1 LeveredGrand_Ridge_II-III_021009_Grant,Bonus,No PTCs,MACRs,Term Debt, NOL_BeechR Pivot Table 12.2.09" xfId="36467" xr:uid="{00000000-0005-0000-0000-0000EA7E0000}"/>
    <cellStyle name="_NA-Grid 1006v2 (2)_#1 LeveredGrand_Ridge_II-III_021009_Grant,Bonus,No PTCs,MACRs,Term Debt, NOL_BeechR Pivot Table 12.2.09 2" xfId="36468" xr:uid="{00000000-0005-0000-0000-0000EB7E0000}"/>
    <cellStyle name="_NA-Grid 1006v2 (2)_2008 IWNA 7.75% 53% ERISA P50 (Invnergy)_FROM JPM" xfId="36469" xr:uid="{00000000-0005-0000-0000-0000EC7E0000}"/>
    <cellStyle name="_NA-Grid 1006v2 (2)_2008 IWNA 7.75% 53% ERISA P50 (Invnergy)_FROM JPM 2" xfId="36470" xr:uid="{00000000-0005-0000-0000-0000ED7E0000}"/>
    <cellStyle name="_NA-Grid 1006v2 (2)_2008 IWNA Portfolio 09262008 (JPM TE &amp; CE)__TE Assumps" xfId="36471" xr:uid="{00000000-0005-0000-0000-0000EE7E0000}"/>
    <cellStyle name="_NA-Grid 1006v2 (2)_2008 IWNA Portfolio 09262008 (JPM TE &amp; CE)__TE Assumps 2" xfId="36472" xr:uid="{00000000-0005-0000-0000-0000EF7E0000}"/>
    <cellStyle name="_NA-Grid 1006v2 (2)_2008 IWNA Portfolio 09262008 (JPM TE &amp; CE)__TE Assumps_2008 IWNA v12 7.75% 53% TaxEx P50 (Invenergy)_10242008" xfId="36473" xr:uid="{00000000-0005-0000-0000-0000F07E0000}"/>
    <cellStyle name="_NA-Grid 1006v2 (2)_2008 IWNA Portfolio 09262008 (JPM TE &amp; CE)__TE Assumps_2008 IWNA v12 7.75% 53% TaxEx P50 (Invenergy)_10242008 2" xfId="36474" xr:uid="{00000000-0005-0000-0000-0000F17E0000}"/>
    <cellStyle name="_NA-Grid 1006v2 (2)_2008 IWNA v12 7.75% 53% TaxEx P50 (Invenergy)_10242008" xfId="36475" xr:uid="{00000000-0005-0000-0000-0000F27E0000}"/>
    <cellStyle name="_NA-Grid 1006v2 (2)_2008 IWNA v12 7.75% 53% TaxEx P50 (Invenergy)_10242008 2" xfId="36476" xr:uid="{00000000-0005-0000-0000-0000F37E0000}"/>
    <cellStyle name="_NA-Grid 1006v2 (2)_2008 IWNA v12 7.75% 53% TaxEx P50 (Invenergy)_NO HAIRCUTS" xfId="36477" xr:uid="{00000000-0005-0000-0000-0000F47E0000}"/>
    <cellStyle name="_NA-Grid 1006v2 (2)_2008 IWNA v12 7.75% 53% TaxEx P50 (Invenergy)_NO HAIRCUTS 2" xfId="36478" xr:uid="{00000000-0005-0000-0000-0000F57E0000}"/>
    <cellStyle name="_NA-Grid 1006v2 (2)_BeechR Pivot Table 12.2.09" xfId="36479" xr:uid="{00000000-0005-0000-0000-0000F67E0000}"/>
    <cellStyle name="_NA-Grid 1006v2 (2)_BeechR Pivot Table 12.2.09 2" xfId="36480" xr:uid="{00000000-0005-0000-0000-0000F77E0000}"/>
    <cellStyle name="_NA-Grid 1006v2 (2)_Big Otter 101209 Grant and TE 100.5MW_20mileT" xfId="36481" xr:uid="{00000000-0005-0000-0000-0000F87E0000}"/>
    <cellStyle name="_NA-Grid 1006v2 (2)_Big Otter 101209 Grant and TE 100.5MW_20mileT 2" xfId="36482" xr:uid="{00000000-0005-0000-0000-0000F97E0000}"/>
    <cellStyle name="_NA-Grid 1006v2 (2)_Bish Hill_$77.5_lowncf_ Bundled Price_Lenders_092909" xfId="36483" xr:uid="{00000000-0005-0000-0000-0000FA7E0000}"/>
    <cellStyle name="_NA-Grid 1006v2 (2)_Bish Hill_$77.5_lowncf_ Bundled Price_Lenders_092909 2" xfId="36484" xr:uid="{00000000-0005-0000-0000-0000FB7E0000}"/>
    <cellStyle name="_NA-Grid 1006v2 (2)_BishHilll_1.25M per WTG with $72 bundled price_200MWs_BF" xfId="36485" xr:uid="{00000000-0005-0000-0000-0000FC7E0000}"/>
    <cellStyle name="_NA-Grid 1006v2 (2)_BishHilll_1.25M per WTG with $72 bundled price_200MWs_BF 2" xfId="36486" xr:uid="{00000000-0005-0000-0000-0000FD7E0000}"/>
    <cellStyle name="_NA-Grid 1006v2 (2)_Bishop Hill_Grant_082409_200MW" xfId="36487" xr:uid="{00000000-0005-0000-0000-0000FE7E0000}"/>
    <cellStyle name="_NA-Grid 1006v2 (2)_Bishop Hill_Grant_082409_200MW 2" xfId="36488" xr:uid="{00000000-0005-0000-0000-0000FF7E0000}"/>
    <cellStyle name="_NA-Grid 1006v2 (2)_Buzzard Creek_250MW_PTC_010610" xfId="36489" xr:uid="{00000000-0005-0000-0000-0000007F0000}"/>
    <cellStyle name="_NA-Grid 1006v2 (2)_Buzzard Creek_250MW_PTC_010610 2" xfId="36490" xr:uid="{00000000-0005-0000-0000-0000017F0000}"/>
    <cellStyle name="_NA-Grid 1006v2 (2)_California Ridge 120109 and 200MW" xfId="36491" xr:uid="{00000000-0005-0000-0000-0000027F0000}"/>
    <cellStyle name="_NA-Grid 1006v2 (2)_California Ridge 120109 and 200MW 2" xfId="36492" xr:uid="{00000000-0005-0000-0000-0000037F0000}"/>
    <cellStyle name="_NA-Grid 1006v2 (2)_California Ridge_042909_Grant and TE_99M_as bid" xfId="36493" xr:uid="{00000000-0005-0000-0000-0000047F0000}"/>
    <cellStyle name="_NA-Grid 1006v2 (2)_California Ridge_042909_Grant and TE_99M_as bid 2" xfId="36494" xr:uid="{00000000-0005-0000-0000-0000057F0000}"/>
    <cellStyle name="_NA-Grid 1006v2 (2)_California Ridge_042909_Grant and TE_99Mw" xfId="36495" xr:uid="{00000000-0005-0000-0000-0000067F0000}"/>
    <cellStyle name="_NA-Grid 1006v2 (2)_California Ridge_042909_Grant and TE_99Mw 2" xfId="36496" xr:uid="{00000000-0005-0000-0000-0000077F0000}"/>
    <cellStyle name="_NA-Grid 1006v2 (2)_Copy of NEW Levered GRIIIII_03312009_MCF v2" xfId="36497" xr:uid="{00000000-0005-0000-0000-0000087F0000}"/>
    <cellStyle name="_NA-Grid 1006v2 (2)_Copy of NEW Levered GRIIIII_03312009_MCF v2 2" xfId="36498" xr:uid="{00000000-0005-0000-0000-0000097F0000}"/>
    <cellStyle name="_NA-Grid 1006v2 (2)_Copy of NEW Levered GRIIIII_03312009_MCF v2_BeechR Pivot Table 12.2.09" xfId="36499" xr:uid="{00000000-0005-0000-0000-00000A7F0000}"/>
    <cellStyle name="_NA-Grid 1006v2 (2)_Copy of NEW Levered GRIIIII_03312009_MCF v2_BeechR Pivot Table 12.2.09 2" xfId="36500" xr:uid="{00000000-0005-0000-0000-00000B7F0000}"/>
    <cellStyle name="_NA-Grid 1006v2 (2)_GRE 03252009_tpm_tables" xfId="36501" xr:uid="{00000000-0005-0000-0000-00000C7F0000}"/>
    <cellStyle name="_NA-Grid 1006v2 (2)_GRE 03252009_tpm_tables 2" xfId="36502" xr:uid="{00000000-0005-0000-0000-00000D7F0000}"/>
    <cellStyle name="_NA-Grid 1006v2 (2)_GRE 03252009_tpm_tables_BeechR Pivot Table 12.2.09" xfId="36503" xr:uid="{00000000-0005-0000-0000-00000E7F0000}"/>
    <cellStyle name="_NA-Grid 1006v2 (2)_GRE 03252009_tpm_tables_BeechR Pivot Table 12.2.09 2" xfId="36504" xr:uid="{00000000-0005-0000-0000-00000F7F0000}"/>
    <cellStyle name="_NA-Grid 1006v2 (2)_Hardin Grant 08312009_300MW" xfId="36505" xr:uid="{00000000-0005-0000-0000-0000107F0000}"/>
    <cellStyle name="_NA-Grid 1006v2 (2)_Hardin Grant 08312009_300MW 2" xfId="36506" xr:uid="{00000000-0005-0000-0000-0000117F0000}"/>
    <cellStyle name="_NA-Grid 1006v2 (2)_Inputs-General" xfId="36507" xr:uid="{00000000-0005-0000-0000-0000127F0000}"/>
    <cellStyle name="_NA-Grid 1006v2 (2)_Inputs-General 2" xfId="36508" xr:uid="{00000000-0005-0000-0000-0000137F0000}"/>
    <cellStyle name="_NA-Grid 1006v2 (2)_Invenergy Model -- 9-5-08 base" xfId="36509" xr:uid="{00000000-0005-0000-0000-0000147F0000}"/>
    <cellStyle name="_NA-Grid 1006v2 (2)_Invenergy Model -- 9-5-08 base 2" xfId="36510" xr:uid="{00000000-0005-0000-0000-0000157F0000}"/>
    <cellStyle name="_NA-Grid 1006v2 (2)_IWNA 3-Pack ECCA Sheldon Funding 03202009" xfId="36511" xr:uid="{00000000-0005-0000-0000-0000167F0000}"/>
    <cellStyle name="_NA-Grid 1006v2 (2)_IWNA 3-Pack ECCA Sheldon Funding 03202009 2" xfId="36512" xr:uid="{00000000-0005-0000-0000-0000177F0000}"/>
    <cellStyle name="_NA-Grid 1006v2 (2)_IWNA Ptfl v2 10yr 7.25% $320 upfront 99% hedge loss P50" xfId="36513" xr:uid="{00000000-0005-0000-0000-0000187F0000}"/>
    <cellStyle name="_NA-Grid 1006v2 (2)_IWNA Ptfl v2 10yr 7.25% $320 upfront 99% hedge loss P50 2" xfId="36514" xr:uid="{00000000-0005-0000-0000-0000197F0000}"/>
    <cellStyle name="_NA-Grid 1006v2 (2)_IWNA v1 10yr 7.25% $290 upfront no bonus 42% 2009 tax realloc P50" xfId="36515" xr:uid="{00000000-0005-0000-0000-00001A7F0000}"/>
    <cellStyle name="_NA-Grid 1006v2 (2)_IWNA v1 10yr 7.25% $290 upfront no bonus 42% 2009 tax realloc P50 2" xfId="36516" xr:uid="{00000000-0005-0000-0000-00001B7F0000}"/>
    <cellStyle name="_NA-Grid 1006v2 (2)_IWNA v1 10yr 7.25% $290 upfront no bonus 42% 2009 tax realloc P50_2008 IWNA JPM TE Model 11032008 (ERISA Dep &amp; Full Haircuts)_275M" xfId="36517" xr:uid="{00000000-0005-0000-0000-00001C7F0000}"/>
    <cellStyle name="_NA-Grid 1006v2 (2)_IWNA v1 10yr 7.25% $290 upfront no bonus 42% 2009 tax realloc P50_2008 IWNA JPM TE Model 11032008 (ERISA Dep &amp; Full Haircuts)_275M 2" xfId="36518" xr:uid="{00000000-0005-0000-0000-00001D7F0000}"/>
    <cellStyle name="_NA-Grid 1006v2 (2)_IWNA v1 10yr 7.25% $290 upfront no bonus 42% 2009 tax realloc P50_2008 IWNA v12 7.75% 53% TaxEx P50 (Invenergy)_10242008" xfId="36519" xr:uid="{00000000-0005-0000-0000-00001E7F0000}"/>
    <cellStyle name="_NA-Grid 1006v2 (2)_IWNA v1 10yr 7.25% $290 upfront no bonus 42% 2009 tax realloc P50_2008 IWNA v12 7.75% 53% TaxEx P50 (Invenergy)_10242008 2" xfId="36520" xr:uid="{00000000-0005-0000-0000-00001F7F0000}"/>
    <cellStyle name="_NA-Grid 1006v2 (2)_Ledge_0416_Grant and TE" xfId="36521" xr:uid="{00000000-0005-0000-0000-0000207F0000}"/>
    <cellStyle name="_NA-Grid 1006v2 (2)_Ledge_0416_Grant and TE 2" xfId="36522" xr:uid="{00000000-0005-0000-0000-0000217F0000}"/>
    <cellStyle name="_NA-Grid 1006v2 (2)_Levered Beech Ridge _100709" xfId="36523" xr:uid="{00000000-0005-0000-0000-0000227F0000}"/>
    <cellStyle name="_NA-Grid 1006v2 (2)_Levered Beech Ridge _100709 2" xfId="36524" xr:uid="{00000000-0005-0000-0000-0000237F0000}"/>
    <cellStyle name="_NA-Grid 1006v2 (2)_Levered Beech Ridge _100709_BeechR Pivot Table 12.2.09" xfId="36525" xr:uid="{00000000-0005-0000-0000-0000247F0000}"/>
    <cellStyle name="_NA-Grid 1006v2 (2)_Levered Beech Ridge _100709_BeechR Pivot Table 12.2.09 2" xfId="36526" xr:uid="{00000000-0005-0000-0000-0000257F0000}"/>
    <cellStyle name="_NA-Grid 1006v2 (2)_Levered Beech Ridge _102709" xfId="36527" xr:uid="{00000000-0005-0000-0000-0000267F0000}"/>
    <cellStyle name="_NA-Grid 1006v2 (2)_Levered Beech Ridge _102709 2" xfId="36528" xr:uid="{00000000-0005-0000-0000-0000277F0000}"/>
    <cellStyle name="_NA-Grid 1006v2 (2)_Levered Beech Ridge _102709_BeechR Pivot Table 12.2.09" xfId="36529" xr:uid="{00000000-0005-0000-0000-0000287F0000}"/>
    <cellStyle name="_NA-Grid 1006v2 (2)_Levered Beech Ridge _102709_BeechR Pivot Table 12.2.09 2" xfId="36530" xr:uid="{00000000-0005-0000-0000-0000297F0000}"/>
    <cellStyle name="_NA-Grid 1006v2 (2)_Levered Beech Ridge _110209" xfId="36531" xr:uid="{00000000-0005-0000-0000-00002A7F0000}"/>
    <cellStyle name="_NA-Grid 1006v2 (2)_Levered Beech Ridge _110209 2" xfId="36532" xr:uid="{00000000-0005-0000-0000-00002B7F0000}"/>
    <cellStyle name="_NA-Grid 1006v2 (2)_Levered Beech Ridge _110209_BeechR Pivot Table 12.2.09" xfId="36533" xr:uid="{00000000-0005-0000-0000-00002C7F0000}"/>
    <cellStyle name="_NA-Grid 1006v2 (2)_Levered Beech Ridge _110209_BeechR Pivot Table 12.2.09 2" xfId="36534" xr:uid="{00000000-0005-0000-0000-00002D7F0000}"/>
    <cellStyle name="_NA-Grid 1006v2 (2)_Levered Grand Ridge Exp 07082009_LIVE" xfId="36535" xr:uid="{00000000-0005-0000-0000-00002E7F0000}"/>
    <cellStyle name="_NA-Grid 1006v2 (2)_Levered Grand Ridge Exp 07082009_LIVE 2" xfId="36536" xr:uid="{00000000-0005-0000-0000-00002F7F0000}"/>
    <cellStyle name="_NA-Grid 1006v2 (2)_Levered Grand Ridge Exp 07082009_LIVE_BeechR Pivot Table 12.2.09" xfId="36537" xr:uid="{00000000-0005-0000-0000-0000307F0000}"/>
    <cellStyle name="_NA-Grid 1006v2 (2)_Levered Grand Ridge Exp 07082009_LIVE_BeechR Pivot Table 12.2.09 2" xfId="36538" xr:uid="{00000000-0005-0000-0000-0000317F0000}"/>
    <cellStyle name="_NA-Grid 1006v2 (2)_Levered Grand Ridge Exp_05042009" xfId="36539" xr:uid="{00000000-0005-0000-0000-0000327F0000}"/>
    <cellStyle name="_NA-Grid 1006v2 (2)_Levered Grand Ridge Exp_05042009 2" xfId="36540" xr:uid="{00000000-0005-0000-0000-0000337F0000}"/>
    <cellStyle name="_NA-Grid 1006v2 (2)_Levered Grand Ridge Exp_05042009_BeechR Pivot Table 12.2.09" xfId="36541" xr:uid="{00000000-0005-0000-0000-0000347F0000}"/>
    <cellStyle name="_NA-Grid 1006v2 (2)_Levered Grand Ridge Exp_05042009_BeechR Pivot Table 12.2.09 2" xfId="36542" xr:uid="{00000000-0005-0000-0000-0000357F0000}"/>
    <cellStyle name="_NA-Grid 1006v2 (2)_NEW GRII_III Debt_032509 v1 (2)" xfId="36543" xr:uid="{00000000-0005-0000-0000-0000367F0000}"/>
    <cellStyle name="_NA-Grid 1006v2 (2)_NEW GRII_III Debt_032509 v1 (2) 2" xfId="36544" xr:uid="{00000000-0005-0000-0000-0000377F0000}"/>
    <cellStyle name="_NA-Grid 1006v2 (2)_NEW GRII_III Debt_032509 v1 (2)_BeechR Pivot Table 12.2.09" xfId="36545" xr:uid="{00000000-0005-0000-0000-0000387F0000}"/>
    <cellStyle name="_NA-Grid 1006v2 (2)_NEW GRII_III Debt_032509 v1 (2)_BeechR Pivot Table 12.2.09 2" xfId="36546" xr:uid="{00000000-0005-0000-0000-0000397F0000}"/>
    <cellStyle name="_NA-Grid 1006v2 (2)_NEW Levered GRII&amp;III_04092009_MCF v1" xfId="36547" xr:uid="{00000000-0005-0000-0000-00003A7F0000}"/>
    <cellStyle name="_NA-Grid 1006v2 (2)_NEW Levered GRII&amp;III_04092009_MCF v1 2" xfId="36548" xr:uid="{00000000-0005-0000-0000-00003B7F0000}"/>
    <cellStyle name="_NA-Grid 1006v2 (2)_NEW Levered GRII&amp;III_04092009_MCF v1_BeechR Pivot Table 12.2.09" xfId="36549" xr:uid="{00000000-0005-0000-0000-00003C7F0000}"/>
    <cellStyle name="_NA-Grid 1006v2 (2)_NEW Levered GRII&amp;III_04092009_MCF v1_BeechR Pivot Table 12.2.09 2" xfId="36550" xr:uid="{00000000-0005-0000-0000-00003D7F0000}"/>
    <cellStyle name="_NA-Grid 1006v2 (2)_Oceana_142MW_Vesta1.8_101909" xfId="36551" xr:uid="{00000000-0005-0000-0000-00003E7F0000}"/>
    <cellStyle name="_NA-Grid 1006v2 (2)_Oceana_142MW_Vesta1.8_101909 2" xfId="36552" xr:uid="{00000000-0005-0000-0000-00003F7F0000}"/>
    <cellStyle name="_NA-Grid 1006v2 (2)_Raleigh Model (78MW) 09082009_V2" xfId="36553" xr:uid="{00000000-0005-0000-0000-0000407F0000}"/>
    <cellStyle name="_NA-Grid 1006v2 (2)_Raleigh Model (78MW) 09082009_V2 2" xfId="36554" xr:uid="{00000000-0005-0000-0000-0000417F0000}"/>
    <cellStyle name="_NA-Grid 1006v2 (2)_Raleigh Model (78MW) 09082009_V2_BeechR Pivot Table 12.2.09" xfId="36555" xr:uid="{00000000-0005-0000-0000-0000427F0000}"/>
    <cellStyle name="_NA-Grid 1006v2 (2)_Raleigh Model (78MW) 09082009_V2_BeechR Pivot Table 12.2.09 2" xfId="36556" xr:uid="{00000000-0005-0000-0000-0000437F0000}"/>
    <cellStyle name="_NA-Grid 1006v2 (2)_Sheet1" xfId="36557" xr:uid="{00000000-0005-0000-0000-0000447F0000}"/>
    <cellStyle name="_NA-Grid 1006v2 (2)_Sheet1 2" xfId="36558" xr:uid="{00000000-0005-0000-0000-0000457F0000}"/>
    <cellStyle name="_NA-Grid 1006v2 (2)_Sweden Hills 51MW_081809_AEP bid" xfId="36559" xr:uid="{00000000-0005-0000-0000-0000467F0000}"/>
    <cellStyle name="_NA-Grid 1006v2 (2)_Sweden Hills 51MW_081809_AEP bid 2" xfId="36560" xr:uid="{00000000-0005-0000-0000-0000477F0000}"/>
    <cellStyle name="_NA-Grid 1006v2 (2)_Tri-County Wind_042409_Grant and TE_as bid" xfId="36561" xr:uid="{00000000-0005-0000-0000-0000487F0000}"/>
    <cellStyle name="_NA-Grid 1006v2 (2)_Tri-County Wind_042409_Grant and TE_as bid 2" xfId="36562" xr:uid="{00000000-0005-0000-0000-0000497F0000}"/>
    <cellStyle name="_NA-Grid 1006v2 (2)_Tri-County Wind_101309_Grant and TE_200MW_1.6XLE" xfId="36563" xr:uid="{00000000-0005-0000-0000-00004A7F0000}"/>
    <cellStyle name="_NA-Grid 1006v2 (2)_Tri-County Wind_101309_Grant and TE_200MW_1.6XLE 2" xfId="36564" xr:uid="{00000000-0005-0000-0000-00004B7F0000}"/>
    <cellStyle name="_NA-Grid 1006v2 (2)_Tri-County Wind_101509_Grant and TE_200MW_1.6XLE" xfId="36565" xr:uid="{00000000-0005-0000-0000-00004C7F0000}"/>
    <cellStyle name="_NA-Grid 1006v2 (2)_Tri-County Wind_101509_Grant and TE_200MW_1.6XLE 2" xfId="36566" xr:uid="{00000000-0005-0000-0000-00004D7F0000}"/>
    <cellStyle name="_NA-Grid 1006v2 (2)_Turkey Track Completion Reserve Acct_11 10 08" xfId="36567" xr:uid="{00000000-0005-0000-0000-00004E7F0000}"/>
    <cellStyle name="_NA-Grid 1006v2 (2)_Turkey Track Completion Reserve Acct_11 10 08 2" xfId="36568" xr:uid="{00000000-0005-0000-0000-00004F7F0000}"/>
    <cellStyle name="_NA-Grid 1006v2 (2)_Unlev McAdoo &amp; GR Combined 10242008-funding v8" xfId="36569" xr:uid="{00000000-0005-0000-0000-0000507F0000}"/>
    <cellStyle name="_NA-Grid 1006v2 (2)_Unlev McAdoo &amp; GR Combined 10242008-funding v8 2" xfId="36570" xr:uid="{00000000-0005-0000-0000-0000517F0000}"/>
    <cellStyle name="_NA-Grid 1006v2 (2)_Unlev McAdoo &amp; GR Combined 10242008-funding v8_BeechR Pivot Table 12.2.09" xfId="36571" xr:uid="{00000000-0005-0000-0000-0000527F0000}"/>
    <cellStyle name="_NA-Grid 1006v2 (2)_Unlev McAdoo &amp; GR Combined 10242008-funding v8_BeechR Pivot Table 12.2.09 2" xfId="36572" xr:uid="{00000000-0005-0000-0000-0000537F0000}"/>
    <cellStyle name="_NA-Grid 1006v2 (2)_Unlev McAdoo &amp; GR Combined 10242008-funding v8_Sheet1" xfId="36573" xr:uid="{00000000-0005-0000-0000-0000547F0000}"/>
    <cellStyle name="_NA-Grid 1006v2 (2)_Unlev McAdoo &amp; GR Combined 10242008-funding v8_Sheet1 2" xfId="36574" xr:uid="{00000000-0005-0000-0000-0000557F0000}"/>
    <cellStyle name="_NA-Grid 1006v2 (2)_Unlevered_Beech_Ridge_100_5MW_021009_optimized NCF" xfId="36575" xr:uid="{00000000-0005-0000-0000-0000567F0000}"/>
    <cellStyle name="_NA-Grid 1006v2 (2)_Unlevered_Beech_Ridge_100_5MW_021009_optimized NCF 2" xfId="36576" xr:uid="{00000000-0005-0000-0000-0000577F0000}"/>
    <cellStyle name="_NA-Grid 1006v2 (2)_Vantage Cash FLow 100609" xfId="36577" xr:uid="{00000000-0005-0000-0000-0000587F0000}"/>
    <cellStyle name="_NA-Grid 1006v2 (2)_Vantage Cash FLow 100609 2" xfId="36578" xr:uid="{00000000-0005-0000-0000-0000597F0000}"/>
    <cellStyle name="_NA-Grid 1006v2 (2)_Vantage Model_PGE 15yr PPA_062409" xfId="36579" xr:uid="{00000000-0005-0000-0000-00005A7F0000}"/>
    <cellStyle name="_NA-Grid 1006v2 (2)_Vantage Model_PGE 15yr PPA_062409 2" xfId="36580" xr:uid="{00000000-0005-0000-0000-00005B7F0000}"/>
    <cellStyle name="_NA-Grid 1006v2 (2)_Vantage Model_PGE 15yr PPA_073009_JAR" xfId="36581" xr:uid="{00000000-0005-0000-0000-00005C7F0000}"/>
    <cellStyle name="_NA-Grid 1006v2 (2)_Vantage Model_PGE 15yr PPA_073009_JAR 2" xfId="36582" xr:uid="{00000000-0005-0000-0000-00005D7F0000}"/>
    <cellStyle name="_NA-Grid 1006v2 (2)_Vantage Model_PGE 15yr PPA_100909" xfId="36583" xr:uid="{00000000-0005-0000-0000-00005E7F0000}"/>
    <cellStyle name="_NA-Grid 1006v2 (2)_Vantage Model_PGE 15yr PPA_100909 2" xfId="36584" xr:uid="{00000000-0005-0000-0000-00005F7F0000}"/>
    <cellStyle name="_NA-Grid 1006v2 (2)_White Oak_67.5_150MW_110409_OUR CASE" xfId="36585" xr:uid="{00000000-0005-0000-0000-0000607F0000}"/>
    <cellStyle name="_NA-Grid 1006v2 (2)_White Oak_67.5_150MW_110409_OUR CASE 2" xfId="36586" xr:uid="{00000000-0005-0000-0000-0000617F0000}"/>
    <cellStyle name="_NASA Solar PV variance analysis 06-08" xfId="36587" xr:uid="{00000000-0005-0000-0000-0000627F0000}"/>
    <cellStyle name="_NASA Solar PV variance analysis 06-08 2" xfId="36588" xr:uid="{00000000-0005-0000-0000-0000637F0000}"/>
    <cellStyle name="_NASA Solar PV variance analysis 06-08__PC Monitoring Template_Ash III_Oct-10 not quite final" xfId="36589" xr:uid="{00000000-0005-0000-0000-0000647F0000}"/>
    <cellStyle name="_NASA Solar PV variance analysis 06-08__PC Monitoring Template_Ash III_Oct-10 not quite final 2" xfId="36590" xr:uid="{00000000-0005-0000-0000-0000657F0000}"/>
    <cellStyle name="_NASA Solar PV variance analysis 06-08__PC Monitoring Template_Ash III_Oct-10 not quite final_November 2010 Termosol CWIP Curves NEER Final" xfId="36591" xr:uid="{00000000-0005-0000-0000-0000667F0000}"/>
    <cellStyle name="_NASA Solar PV variance analysis 06-08__PC Monitoring Template_Ash III_Oct-10 not quite final_November 2010 Termosol CWIP Curves NEER Final 2" xfId="36592" xr:uid="{00000000-0005-0000-0000-0000677F0000}"/>
    <cellStyle name="_NASA Solar PV variance analysis 06-08__PC Monitoring Template_R10-STL_ Montezuma _JulyWTG title_Oct-10 almost final" xfId="36593" xr:uid="{00000000-0005-0000-0000-0000687F0000}"/>
    <cellStyle name="_NASA Solar PV variance analysis 06-08__PC Monitoring Template_R10-STL_ Montezuma _JulyWTG title_Oct-10 almost final 2" xfId="36594" xr:uid="{00000000-0005-0000-0000-0000697F0000}"/>
    <cellStyle name="_NASA Solar PV variance analysis 06-08__PC Monitoring Template_R10-STL_ Montezuma _JulyWTG title_Oct-10 almost final_November 2010 Termosol CWIP Curves NEER Final" xfId="36595" xr:uid="{00000000-0005-0000-0000-00006A7F0000}"/>
    <cellStyle name="_NASA Solar PV variance analysis 06-08__PC Monitoring Template_R10-STL_ Montezuma _JulyWTG title_Oct-10 almost final_November 2010 Termosol CWIP Curves NEER Final 2" xfId="36596" xr:uid="{00000000-0005-0000-0000-00006B7F0000}"/>
    <cellStyle name="_NASA Solar PV variance analysis 06-08__PC Monitoring Template_R11A-STL_ ELK2 66hy wEPC SOV Oct-10 almost final" xfId="36597" xr:uid="{00000000-0005-0000-0000-00006C7F0000}"/>
    <cellStyle name="_NASA Solar PV variance analysis 06-08__PC Monitoring Template_R11A-STL_ ELK2 66hy wEPC SOV Oct-10 almost final 2" xfId="36598" xr:uid="{00000000-0005-0000-0000-00006D7F0000}"/>
    <cellStyle name="_NASA Solar PV variance analysis 06-08__PC Monitoring Template_R11A-STL_ ELK2 66hy wEPC SOV Oct-10 almost final_November 2010 Termosol CWIP Curves NEER Final" xfId="36599" xr:uid="{00000000-0005-0000-0000-00006E7F0000}"/>
    <cellStyle name="_NASA Solar PV variance analysis 06-08__PC Monitoring Template_R11A-STL_ ELK2 66hy wEPC SOV Oct-10 almost final_November 2010 Termosol CWIP Curves NEER Final 2" xfId="36600" xr:uid="{00000000-0005-0000-0000-00006F7F0000}"/>
    <cellStyle name="_NASA Solar PV variance analysis 06-08_August 2010 CWIP curves_NextEra" xfId="36601" xr:uid="{00000000-0005-0000-0000-0000707F0000}"/>
    <cellStyle name="_NASA Solar PV variance analysis 06-08_August 2010 CWIP curves_NextEra 2" xfId="36602" xr:uid="{00000000-0005-0000-0000-0000717F0000}"/>
    <cellStyle name="_NASA Solar PV variance analysis 06-08_August 2010 CWIP curves_NextEra_November 2010 Termosol CWIP Curves NEER Final" xfId="36603" xr:uid="{00000000-0005-0000-0000-0000727F0000}"/>
    <cellStyle name="_NASA Solar PV variance analysis 06-08_August 2010 CWIP curves_NextEra_November 2010 Termosol CWIP Curves NEER Final 2" xfId="36604" xr:uid="{00000000-0005-0000-0000-0000737F0000}"/>
    <cellStyle name="_NASA Solar PV variance analysis 06-08_CWIP Termosol 1" xfId="36605" xr:uid="{00000000-0005-0000-0000-0000747F0000}"/>
    <cellStyle name="_NASA Solar PV variance analysis 06-08_CWIP Termosol 1 2" xfId="36606" xr:uid="{00000000-0005-0000-0000-0000757F0000}"/>
    <cellStyle name="_NASA Solar PV variance analysis 06-08_CWIP Termosol 2" xfId="36607" xr:uid="{00000000-0005-0000-0000-0000767F0000}"/>
    <cellStyle name="_NASA Solar PV variance analysis 06-08_CWIP Termosol 2 2" xfId="36608" xr:uid="{00000000-0005-0000-0000-0000777F0000}"/>
    <cellStyle name="_NASA Solar PV variance analysis 06-08_November 2010 CWIP Curves Genesis Final" xfId="36609" xr:uid="{00000000-0005-0000-0000-0000787F0000}"/>
    <cellStyle name="_NASA Solar PV variance analysis 06-08_November 2010 CWIP Curves Genesis Final 2" xfId="36610" xr:uid="{00000000-0005-0000-0000-0000797F0000}"/>
    <cellStyle name="_NASA Solar PV variance analysis 06-08_Project Monitoring Paradise Solar revised_October 2010" xfId="36611" xr:uid="{00000000-0005-0000-0000-00007A7F0000}"/>
    <cellStyle name="_NASA Solar PV variance analysis 06-08_Project Monitoring Paradise Solar revised_October 2010 2" xfId="36612" xr:uid="{00000000-0005-0000-0000-00007B7F0000}"/>
    <cellStyle name="_NASA Solar PV variance analysis 06-08_Project Monitoring Paradise Solar revised_October 2010_November 2010 Termosol CWIP Curves NEER Final" xfId="36613" xr:uid="{00000000-0005-0000-0000-00007C7F0000}"/>
    <cellStyle name="_NASA Solar PV variance analysis 06-08_Project Monitoring Paradise Solar revised_October 2010_November 2010 Termosol CWIP Curves NEER Final 2" xfId="36614" xr:uid="{00000000-0005-0000-0000-00007D7F0000}"/>
    <cellStyle name="_NASA Solar PV variance analysis 06-08_September 2010 CWIP curves_NextEra" xfId="36615" xr:uid="{00000000-0005-0000-0000-00007E7F0000}"/>
    <cellStyle name="_NASA Solar PV variance analysis 06-08_September 2010 CWIP curves_NextEra 2" xfId="36616" xr:uid="{00000000-0005-0000-0000-00007F7F0000}"/>
    <cellStyle name="_NASA Solar PV variance analysis 06-08_September 2010 CWIP curves_NextEra_November 2010 Termosol CWIP Curves NEER Final" xfId="36617" xr:uid="{00000000-0005-0000-0000-0000807F0000}"/>
    <cellStyle name="_NASA Solar PV variance analysis 06-08_September 2010 CWIP curves_NextEra_November 2010 Termosol CWIP Curves NEER Final 2" xfId="36618" xr:uid="{00000000-0005-0000-0000-0000817F0000}"/>
    <cellStyle name="_NASA Solar PV variance analysis 06-08_Summerhaven CWIP curve Oct_2010" xfId="36619" xr:uid="{00000000-0005-0000-0000-0000827F0000}"/>
    <cellStyle name="_NASA Solar PV variance analysis 06-08_Summerhaven CWIP curve Oct_2010 2" xfId="36620" xr:uid="{00000000-0005-0000-0000-0000837F0000}"/>
    <cellStyle name="_NASA Solar PV variance analysis 06-08_Summerhaven CWIP curve Oct_2010_November 2010 Termosol CWIP Curves NEER Final" xfId="36621" xr:uid="{00000000-0005-0000-0000-0000847F0000}"/>
    <cellStyle name="_NASA Solar PV variance analysis 06-08_Summerhaven CWIP curve Oct_2010_November 2010 Termosol CWIP Curves NEER Final 2" xfId="36622" xr:uid="{00000000-0005-0000-0000-0000857F0000}"/>
    <cellStyle name="_NASA Solar PV variance analysis 07-08" xfId="36623" xr:uid="{00000000-0005-0000-0000-0000867F0000}"/>
    <cellStyle name="_NASA Solar PV variance analysis 07-08 2" xfId="36624" xr:uid="{00000000-0005-0000-0000-0000877F0000}"/>
    <cellStyle name="_NASA Solar PV variance analysis 07-08__PC Monitoring Template_Ash III_Oct-10 not quite final" xfId="36625" xr:uid="{00000000-0005-0000-0000-0000887F0000}"/>
    <cellStyle name="_NASA Solar PV variance analysis 07-08__PC Monitoring Template_Ash III_Oct-10 not quite final 2" xfId="36626" xr:uid="{00000000-0005-0000-0000-0000897F0000}"/>
    <cellStyle name="_NASA Solar PV variance analysis 07-08__PC Monitoring Template_Ash III_Oct-10 not quite final_November 2010 Termosol CWIP Curves NEER Final" xfId="36627" xr:uid="{00000000-0005-0000-0000-00008A7F0000}"/>
    <cellStyle name="_NASA Solar PV variance analysis 07-08__PC Monitoring Template_Ash III_Oct-10 not quite final_November 2010 Termosol CWIP Curves NEER Final 2" xfId="36628" xr:uid="{00000000-0005-0000-0000-00008B7F0000}"/>
    <cellStyle name="_NASA Solar PV variance analysis 07-08__PC Monitoring Template_R10-STL_ Montezuma _JulyWTG title_Oct-10 almost final" xfId="36629" xr:uid="{00000000-0005-0000-0000-00008C7F0000}"/>
    <cellStyle name="_NASA Solar PV variance analysis 07-08__PC Monitoring Template_R10-STL_ Montezuma _JulyWTG title_Oct-10 almost final 2" xfId="36630" xr:uid="{00000000-0005-0000-0000-00008D7F0000}"/>
    <cellStyle name="_NASA Solar PV variance analysis 07-08__PC Monitoring Template_R10-STL_ Montezuma _JulyWTG title_Oct-10 almost final_November 2010 Termosol CWIP Curves NEER Final" xfId="36631" xr:uid="{00000000-0005-0000-0000-00008E7F0000}"/>
    <cellStyle name="_NASA Solar PV variance analysis 07-08__PC Monitoring Template_R10-STL_ Montezuma _JulyWTG title_Oct-10 almost final_November 2010 Termosol CWIP Curves NEER Final 2" xfId="36632" xr:uid="{00000000-0005-0000-0000-00008F7F0000}"/>
    <cellStyle name="_NASA Solar PV variance analysis 07-08__PC Monitoring Template_R11A-STL_ ELK2 66hy wEPC SOV Oct-10 almost final" xfId="36633" xr:uid="{00000000-0005-0000-0000-0000907F0000}"/>
    <cellStyle name="_NASA Solar PV variance analysis 07-08__PC Monitoring Template_R11A-STL_ ELK2 66hy wEPC SOV Oct-10 almost final 2" xfId="36634" xr:uid="{00000000-0005-0000-0000-0000917F0000}"/>
    <cellStyle name="_NASA Solar PV variance analysis 07-08__PC Monitoring Template_R11A-STL_ ELK2 66hy wEPC SOV Oct-10 almost final_November 2010 Termosol CWIP Curves NEER Final" xfId="36635" xr:uid="{00000000-0005-0000-0000-0000927F0000}"/>
    <cellStyle name="_NASA Solar PV variance analysis 07-08__PC Monitoring Template_R11A-STL_ ELK2 66hy wEPC SOV Oct-10 almost final_November 2010 Termosol CWIP Curves NEER Final 2" xfId="36636" xr:uid="{00000000-0005-0000-0000-0000937F0000}"/>
    <cellStyle name="_NASA Solar PV variance analysis 07-08_August 2010 CWIP curves_NextEra" xfId="36637" xr:uid="{00000000-0005-0000-0000-0000947F0000}"/>
    <cellStyle name="_NASA Solar PV variance analysis 07-08_August 2010 CWIP curves_NextEra 2" xfId="36638" xr:uid="{00000000-0005-0000-0000-0000957F0000}"/>
    <cellStyle name="_NASA Solar PV variance analysis 07-08_August 2010 CWIP curves_NextEra_November 2010 Termosol CWIP Curves NEER Final" xfId="36639" xr:uid="{00000000-0005-0000-0000-0000967F0000}"/>
    <cellStyle name="_NASA Solar PV variance analysis 07-08_August 2010 CWIP curves_NextEra_November 2010 Termosol CWIP Curves NEER Final 2" xfId="36640" xr:uid="{00000000-0005-0000-0000-0000977F0000}"/>
    <cellStyle name="_NASA Solar PV variance analysis 07-08_CWIP Termosol 1" xfId="36641" xr:uid="{00000000-0005-0000-0000-0000987F0000}"/>
    <cellStyle name="_NASA Solar PV variance analysis 07-08_CWIP Termosol 1 2" xfId="36642" xr:uid="{00000000-0005-0000-0000-0000997F0000}"/>
    <cellStyle name="_NASA Solar PV variance analysis 07-08_CWIP Termosol 2" xfId="36643" xr:uid="{00000000-0005-0000-0000-00009A7F0000}"/>
    <cellStyle name="_NASA Solar PV variance analysis 07-08_CWIP Termosol 2 2" xfId="36644" xr:uid="{00000000-0005-0000-0000-00009B7F0000}"/>
    <cellStyle name="_NASA Solar PV variance analysis 07-08_November 2010 CWIP Curves Genesis Final" xfId="36645" xr:uid="{00000000-0005-0000-0000-00009C7F0000}"/>
    <cellStyle name="_NASA Solar PV variance analysis 07-08_November 2010 CWIP Curves Genesis Final 2" xfId="36646" xr:uid="{00000000-0005-0000-0000-00009D7F0000}"/>
    <cellStyle name="_NASA Solar PV variance analysis 07-08_Project Monitoring Paradise Solar revised_October 2010" xfId="36647" xr:uid="{00000000-0005-0000-0000-00009E7F0000}"/>
    <cellStyle name="_NASA Solar PV variance analysis 07-08_Project Monitoring Paradise Solar revised_October 2010 2" xfId="36648" xr:uid="{00000000-0005-0000-0000-00009F7F0000}"/>
    <cellStyle name="_NASA Solar PV variance analysis 07-08_Project Monitoring Paradise Solar revised_October 2010_November 2010 Termosol CWIP Curves NEER Final" xfId="36649" xr:uid="{00000000-0005-0000-0000-0000A07F0000}"/>
    <cellStyle name="_NASA Solar PV variance analysis 07-08_Project Monitoring Paradise Solar revised_October 2010_November 2010 Termosol CWIP Curves NEER Final 2" xfId="36650" xr:uid="{00000000-0005-0000-0000-0000A17F0000}"/>
    <cellStyle name="_NASA Solar PV variance analysis 07-08_September 2010 CWIP curves_NextEra" xfId="36651" xr:uid="{00000000-0005-0000-0000-0000A27F0000}"/>
    <cellStyle name="_NASA Solar PV variance analysis 07-08_September 2010 CWIP curves_NextEra 2" xfId="36652" xr:uid="{00000000-0005-0000-0000-0000A37F0000}"/>
    <cellStyle name="_NASA Solar PV variance analysis 07-08_September 2010 CWIP curves_NextEra_November 2010 Termosol CWIP Curves NEER Final" xfId="36653" xr:uid="{00000000-0005-0000-0000-0000A47F0000}"/>
    <cellStyle name="_NASA Solar PV variance analysis 07-08_September 2010 CWIP curves_NextEra_November 2010 Termosol CWIP Curves NEER Final 2" xfId="36654" xr:uid="{00000000-0005-0000-0000-0000A57F0000}"/>
    <cellStyle name="_NASA Solar PV variance analysis 07-08_Summerhaven CWIP curve Oct_2010" xfId="36655" xr:uid="{00000000-0005-0000-0000-0000A67F0000}"/>
    <cellStyle name="_NASA Solar PV variance analysis 07-08_Summerhaven CWIP curve Oct_2010 2" xfId="36656" xr:uid="{00000000-0005-0000-0000-0000A77F0000}"/>
    <cellStyle name="_NASA Solar PV variance analysis 07-08_Summerhaven CWIP curve Oct_2010_November 2010 Termosol CWIP Curves NEER Final" xfId="36657" xr:uid="{00000000-0005-0000-0000-0000A87F0000}"/>
    <cellStyle name="_NASA Solar PV variance analysis 07-08_Summerhaven CWIP curve Oct_2010_November 2010 Termosol CWIP Curves NEER Final 2" xfId="36658" xr:uid="{00000000-0005-0000-0000-0000A97F0000}"/>
    <cellStyle name="_Naval Assets Model 9.12.03 v02" xfId="36659" xr:uid="{00000000-0005-0000-0000-0000AA7F0000}"/>
    <cellStyle name="_Naval Assets Model 9.12.03 v02_1.Inputs" xfId="36660" xr:uid="{00000000-0005-0000-0000-0000AB7F0000}"/>
    <cellStyle name="_Naval Assets Model 9.12.03 v02_Copy of Vento III v27i P50 1st" xfId="36661" xr:uid="{00000000-0005-0000-0000-0000AC7F0000}"/>
    <cellStyle name="_Naval Assets Model 9.12.03 v02_G&amp;A_reports" xfId="36662" xr:uid="{00000000-0005-0000-0000-0000AD7F0000}"/>
    <cellStyle name="_Naval Assets Model 9.12.03 v02_Other Projects" xfId="36663" xr:uid="{00000000-0005-0000-0000-0000AE7F0000}"/>
    <cellStyle name="_Naval Assets Model 9.12.03 v02_Other Projects 2" xfId="36664" xr:uid="{00000000-0005-0000-0000-0000AF7F0000}"/>
    <cellStyle name="_Naval Assets Model 9.12.03 v02_Other Projects_1.Inputs" xfId="36665" xr:uid="{00000000-0005-0000-0000-0000B07F0000}"/>
    <cellStyle name="_Naval Assets Model 9.12.03 v02_Other Projects_Copy of G&amp;A_reports_v4" xfId="36666" xr:uid="{00000000-0005-0000-0000-0000B17F0000}"/>
    <cellStyle name="_Naval Assets Model 9.12.03 v02_Other Projects_Copy of Vento III v27i P50 1st" xfId="36667" xr:uid="{00000000-0005-0000-0000-0000B27F0000}"/>
    <cellStyle name="_Naval Assets Model 9.12.03 v02_Other Projects_Vento III v17i (8.9% Haircut, 60% Tax)" xfId="36668" xr:uid="{00000000-0005-0000-0000-0000B37F0000}"/>
    <cellStyle name="_Naval Assets Model 9.12.03 v02_Other Projects_Vento III v22i (Haircut, 6Y CF, 76% tax)" xfId="36669" xr:uid="{00000000-0005-0000-0000-0000B47F0000}"/>
    <cellStyle name="_Naval Assets Model 9.12.03 v02_Other Projects_Vento III v28g Base" xfId="36670" xr:uid="{00000000-0005-0000-0000-0000B57F0000}"/>
    <cellStyle name="_Naval Assets Model 9.12.03 v02_Other Projects_Vento III v28k JPMyyy" xfId="36671" xr:uid="{00000000-0005-0000-0000-0000B67F0000}"/>
    <cellStyle name="_Naval Assets Model 9.12.03 v02_Vento III v17i (8.9% Haircut, 60% Tax)" xfId="36672" xr:uid="{00000000-0005-0000-0000-0000B77F0000}"/>
    <cellStyle name="_Naval Assets Model 9.12.03 v02_Vento III v22i (Haircut, 6Y CF, 76% tax)" xfId="36673" xr:uid="{00000000-0005-0000-0000-0000B87F0000}"/>
    <cellStyle name="_Naval Assets Model 9.12.03 v02_Vento III v28g Base" xfId="36674" xr:uid="{00000000-0005-0000-0000-0000B97F0000}"/>
    <cellStyle name="_Naval Assets Model 9.12.03 v02_Vento III v28k JPMyyy" xfId="36675" xr:uid="{00000000-0005-0000-0000-0000BA7F0000}"/>
    <cellStyle name="_NAVY TRUST  9.22.03" xfId="36676" xr:uid="{00000000-0005-0000-0000-0000BB7F0000}"/>
    <cellStyle name="_NAVY TRUST  9.22.03_1.Inputs" xfId="36677" xr:uid="{00000000-0005-0000-0000-0000BC7F0000}"/>
    <cellStyle name="_NAVY TRUST  9.22.03_Copy of Vento III v27i P50 1st" xfId="36678" xr:uid="{00000000-0005-0000-0000-0000BD7F0000}"/>
    <cellStyle name="_NAVY TRUST  9.22.03_G&amp;A_reports" xfId="36679" xr:uid="{00000000-0005-0000-0000-0000BE7F0000}"/>
    <cellStyle name="_NAVY TRUST  9.22.03_Other Projects" xfId="36680" xr:uid="{00000000-0005-0000-0000-0000BF7F0000}"/>
    <cellStyle name="_NAVY TRUST  9.22.03_Other Projects 2" xfId="36681" xr:uid="{00000000-0005-0000-0000-0000C07F0000}"/>
    <cellStyle name="_NAVY TRUST  9.22.03_Other Projects_1.Inputs" xfId="36682" xr:uid="{00000000-0005-0000-0000-0000C17F0000}"/>
    <cellStyle name="_NAVY TRUST  9.22.03_Other Projects_Copy of G&amp;A_reports_v4" xfId="36683" xr:uid="{00000000-0005-0000-0000-0000C27F0000}"/>
    <cellStyle name="_NAVY TRUST  9.22.03_Other Projects_Copy of Vento III v27i P50 1st" xfId="36684" xr:uid="{00000000-0005-0000-0000-0000C37F0000}"/>
    <cellStyle name="_NAVY TRUST  9.22.03_Other Projects_Vento III v17i (8.9% Haircut, 60% Tax)" xfId="36685" xr:uid="{00000000-0005-0000-0000-0000C47F0000}"/>
    <cellStyle name="_NAVY TRUST  9.22.03_Other Projects_Vento III v22i (Haircut, 6Y CF, 76% tax)" xfId="36686" xr:uid="{00000000-0005-0000-0000-0000C57F0000}"/>
    <cellStyle name="_NAVY TRUST  9.22.03_Other Projects_Vento III v28g Base" xfId="36687" xr:uid="{00000000-0005-0000-0000-0000C67F0000}"/>
    <cellStyle name="_NAVY TRUST  9.22.03_Other Projects_Vento III v28k JPMyyy" xfId="36688" xr:uid="{00000000-0005-0000-0000-0000C77F0000}"/>
    <cellStyle name="_NAVY TRUST  9.22.03_Vento III v17i (8.9% Haircut, 60% Tax)" xfId="36689" xr:uid="{00000000-0005-0000-0000-0000C87F0000}"/>
    <cellStyle name="_NAVY TRUST  9.22.03_Vento III v22i (Haircut, 6Y CF, 76% tax)" xfId="36690" xr:uid="{00000000-0005-0000-0000-0000C97F0000}"/>
    <cellStyle name="_NAVY TRUST  9.22.03_Vento III v28g Base" xfId="36691" xr:uid="{00000000-0005-0000-0000-0000CA7F0000}"/>
    <cellStyle name="_NAVY TRUST  9.22.03_Vento III v28k JPMyyy" xfId="36692" xr:uid="{00000000-0005-0000-0000-0000CB7F0000}"/>
    <cellStyle name="_NAVY TRUST 9.16.03" xfId="36693" xr:uid="{00000000-0005-0000-0000-0000CC7F0000}"/>
    <cellStyle name="_NAVY TRUST 9.16.03_1.Inputs" xfId="36694" xr:uid="{00000000-0005-0000-0000-0000CD7F0000}"/>
    <cellStyle name="_NAVY TRUST 9.16.03_Copy of Vento III v27i P50 1st" xfId="36695" xr:uid="{00000000-0005-0000-0000-0000CE7F0000}"/>
    <cellStyle name="_NAVY TRUST 9.16.03_G&amp;A_reports" xfId="36696" xr:uid="{00000000-0005-0000-0000-0000CF7F0000}"/>
    <cellStyle name="_NAVY TRUST 9.16.03_Other Projects" xfId="36697" xr:uid="{00000000-0005-0000-0000-0000D07F0000}"/>
    <cellStyle name="_NAVY TRUST 9.16.03_Other Projects 2" xfId="36698" xr:uid="{00000000-0005-0000-0000-0000D17F0000}"/>
    <cellStyle name="_NAVY TRUST 9.16.03_Other Projects_1.Inputs" xfId="36699" xr:uid="{00000000-0005-0000-0000-0000D27F0000}"/>
    <cellStyle name="_NAVY TRUST 9.16.03_Other Projects_Copy of G&amp;A_reports_v4" xfId="36700" xr:uid="{00000000-0005-0000-0000-0000D37F0000}"/>
    <cellStyle name="_NAVY TRUST 9.16.03_Other Projects_Copy of Vento III v27i P50 1st" xfId="36701" xr:uid="{00000000-0005-0000-0000-0000D47F0000}"/>
    <cellStyle name="_NAVY TRUST 9.16.03_Other Projects_Vento III v17i (8.9% Haircut, 60% Tax)" xfId="36702" xr:uid="{00000000-0005-0000-0000-0000D57F0000}"/>
    <cellStyle name="_NAVY TRUST 9.16.03_Other Projects_Vento III v22i (Haircut, 6Y CF, 76% tax)" xfId="36703" xr:uid="{00000000-0005-0000-0000-0000D67F0000}"/>
    <cellStyle name="_NAVY TRUST 9.16.03_Other Projects_Vento III v28g Base" xfId="36704" xr:uid="{00000000-0005-0000-0000-0000D77F0000}"/>
    <cellStyle name="_NAVY TRUST 9.16.03_Other Projects_Vento III v28k JPMyyy" xfId="36705" xr:uid="{00000000-0005-0000-0000-0000D87F0000}"/>
    <cellStyle name="_NAVY TRUST 9.16.03_Vento III v17i (8.9% Haircut, 60% Tax)" xfId="36706" xr:uid="{00000000-0005-0000-0000-0000D97F0000}"/>
    <cellStyle name="_NAVY TRUST 9.16.03_Vento III v22i (Haircut, 6Y CF, 76% tax)" xfId="36707" xr:uid="{00000000-0005-0000-0000-0000DA7F0000}"/>
    <cellStyle name="_NAVY TRUST 9.16.03_Vento III v28g Base" xfId="36708" xr:uid="{00000000-0005-0000-0000-0000DB7F0000}"/>
    <cellStyle name="_NAVY TRUST 9.16.03_Vento III v28k JPMyyy" xfId="36709" xr:uid="{00000000-0005-0000-0000-0000DC7F0000}"/>
    <cellStyle name="_NAVY TRUST 9.18.03" xfId="36710" xr:uid="{00000000-0005-0000-0000-0000DD7F0000}"/>
    <cellStyle name="_NAVY TRUST 9.18.03_1.Inputs" xfId="36711" xr:uid="{00000000-0005-0000-0000-0000DE7F0000}"/>
    <cellStyle name="_NAVY TRUST 9.18.03_Copy of Vento III v27i P50 1st" xfId="36712" xr:uid="{00000000-0005-0000-0000-0000DF7F0000}"/>
    <cellStyle name="_NAVY TRUST 9.18.03_G&amp;A_reports" xfId="36713" xr:uid="{00000000-0005-0000-0000-0000E07F0000}"/>
    <cellStyle name="_NAVY TRUST 9.18.03_Other Projects" xfId="36714" xr:uid="{00000000-0005-0000-0000-0000E17F0000}"/>
    <cellStyle name="_NAVY TRUST 9.18.03_Other Projects 2" xfId="36715" xr:uid="{00000000-0005-0000-0000-0000E27F0000}"/>
    <cellStyle name="_NAVY TRUST 9.18.03_Other Projects_1.Inputs" xfId="36716" xr:uid="{00000000-0005-0000-0000-0000E37F0000}"/>
    <cellStyle name="_NAVY TRUST 9.18.03_Other Projects_Copy of G&amp;A_reports_v4" xfId="36717" xr:uid="{00000000-0005-0000-0000-0000E47F0000}"/>
    <cellStyle name="_NAVY TRUST 9.18.03_Other Projects_Copy of Vento III v27i P50 1st" xfId="36718" xr:uid="{00000000-0005-0000-0000-0000E57F0000}"/>
    <cellStyle name="_NAVY TRUST 9.18.03_Other Projects_Vento III v17i (8.9% Haircut, 60% Tax)" xfId="36719" xr:uid="{00000000-0005-0000-0000-0000E67F0000}"/>
    <cellStyle name="_NAVY TRUST 9.18.03_Other Projects_Vento III v22i (Haircut, 6Y CF, 76% tax)" xfId="36720" xr:uid="{00000000-0005-0000-0000-0000E77F0000}"/>
    <cellStyle name="_NAVY TRUST 9.18.03_Other Projects_Vento III v28g Base" xfId="36721" xr:uid="{00000000-0005-0000-0000-0000E87F0000}"/>
    <cellStyle name="_NAVY TRUST 9.18.03_Other Projects_Vento III v28k JPMyyy" xfId="36722" xr:uid="{00000000-0005-0000-0000-0000E97F0000}"/>
    <cellStyle name="_NAVY TRUST 9.18.03_Vento III v17i (8.9% Haircut, 60% Tax)" xfId="36723" xr:uid="{00000000-0005-0000-0000-0000EA7F0000}"/>
    <cellStyle name="_NAVY TRUST 9.18.03_Vento III v22i (Haircut, 6Y CF, 76% tax)" xfId="36724" xr:uid="{00000000-0005-0000-0000-0000EB7F0000}"/>
    <cellStyle name="_NAVY TRUST 9.18.03_Vento III v28g Base" xfId="36725" xr:uid="{00000000-0005-0000-0000-0000EC7F0000}"/>
    <cellStyle name="_NAVY TRUST 9.18.03_Vento III v28k JPMyyy" xfId="36726" xr:uid="{00000000-0005-0000-0000-0000ED7F0000}"/>
    <cellStyle name="_NCM Breakout" xfId="36727" xr:uid="{00000000-0005-0000-0000-0000EE7F0000}"/>
    <cellStyle name="_NCM Breakout - COMBINED" xfId="36728" xr:uid="{00000000-0005-0000-0000-0000EF7F0000}"/>
    <cellStyle name="_NCM Breakout - COMBINED 2" xfId="36729" xr:uid="{00000000-0005-0000-0000-0000F07F0000}"/>
    <cellStyle name="_NCM Breakout 2" xfId="36730" xr:uid="{00000000-0005-0000-0000-0000F17F0000}"/>
    <cellStyle name="_NCM Breakout 2 2" xfId="36731" xr:uid="{00000000-0005-0000-0000-0000F27F0000}"/>
    <cellStyle name="_NCM Breakout 3" xfId="36732" xr:uid="{00000000-0005-0000-0000-0000F37F0000}"/>
    <cellStyle name="_NCM Breakout 3 2" xfId="36733" xr:uid="{00000000-0005-0000-0000-0000F47F0000}"/>
    <cellStyle name="_NCM Breakout 4" xfId="36734" xr:uid="{00000000-0005-0000-0000-0000F57F0000}"/>
    <cellStyle name="_NCM Breakout 4 2" xfId="36735" xr:uid="{00000000-0005-0000-0000-0000F67F0000}"/>
    <cellStyle name="_NCM Breakout 4 3" xfId="36736" xr:uid="{00000000-0005-0000-0000-0000F77F0000}"/>
    <cellStyle name="_NCM Breakout 5" xfId="36737" xr:uid="{00000000-0005-0000-0000-0000F87F0000}"/>
    <cellStyle name="_NCM Breakout 5 2" xfId="36738" xr:uid="{00000000-0005-0000-0000-0000F97F0000}"/>
    <cellStyle name="_NCM Breakout 6" xfId="36739" xr:uid="{00000000-0005-0000-0000-0000FA7F0000}"/>
    <cellStyle name="_NCM Breakout New" xfId="36740" xr:uid="{00000000-0005-0000-0000-0000FB7F0000}"/>
    <cellStyle name="_NCM Breakout New 2" xfId="36741" xr:uid="{00000000-0005-0000-0000-0000FC7F0000}"/>
    <cellStyle name="_NCM Breakout_Cherokee 2010 - 2014 Budget Forecast" xfId="36742" xr:uid="{00000000-0005-0000-0000-0000FD7F0000}"/>
    <cellStyle name="_NCM Breakout_Cimarron O&amp;M_05-24-2012" xfId="36743" xr:uid="{00000000-0005-0000-0000-0000FE7F0000}"/>
    <cellStyle name="_NCM Breakout_Copy of South TX GenTie  0.8x Sale12-31-09 COD BASE CASEvBOD" xfId="36744" xr:uid="{00000000-0005-0000-0000-0000FF7F0000}"/>
    <cellStyle name="_NCM Breakout_Genesis_Bridge_Tab" xfId="36745" xr:uid="{00000000-0005-0000-0000-000000800000}"/>
    <cellStyle name="_NCM Breakout_Input" xfId="36746" xr:uid="{00000000-0005-0000-0000-000001800000}"/>
    <cellStyle name="_NCM Breakout_Input 2" xfId="36747" xr:uid="{00000000-0005-0000-0000-000002800000}"/>
    <cellStyle name="_NCM Breakout_Inputs" xfId="36748" xr:uid="{00000000-0005-0000-0000-000003800000}"/>
    <cellStyle name="_NCM Breakout_Inputs 2" xfId="36749" xr:uid="{00000000-0005-0000-0000-000004800000}"/>
    <cellStyle name="_NCM Breakout_Majestic II 2013 - 2042 Property Tax Forecast est" xfId="36750" xr:uid="{00000000-0005-0000-0000-000005800000}"/>
    <cellStyle name="_NCM Breakout_McCoy 250 MW Yingli 280W T-0 NextEra PVO&amp;M Budget (NEW RAMP)_2010-12-10" xfId="36751" xr:uid="{00000000-0005-0000-0000-000006800000}"/>
    <cellStyle name="_NCM Breakout_McCoy 250 MW Yingli 280W T-0 NextEra PVO&amp;M Budget (NEW RAMP)_2010-12-6" xfId="36752" xr:uid="{00000000-0005-0000-0000-000007800000}"/>
    <cellStyle name="_NCM Breakout_Tax" xfId="36753" xr:uid="{00000000-0005-0000-0000-000008800000}"/>
    <cellStyle name="_NCM Breakout_ToD" xfId="36754" xr:uid="{00000000-0005-0000-0000-000009800000}"/>
    <cellStyle name="_NCM Breakout_ToD 2" xfId="36755" xr:uid="{00000000-0005-0000-0000-00000A800000}"/>
    <cellStyle name="_NCM Breakout_ToD 3" xfId="36756" xr:uid="{00000000-0005-0000-0000-00000B800000}"/>
    <cellStyle name="_NCM Comparison" xfId="36757" xr:uid="{00000000-0005-0000-0000-00000C800000}"/>
    <cellStyle name="_NCM Comparison 2" xfId="36758" xr:uid="{00000000-0005-0000-0000-00000D800000}"/>
    <cellStyle name="_NCM Comparison 2 2" xfId="36759" xr:uid="{00000000-0005-0000-0000-00000E800000}"/>
    <cellStyle name="_NCM Comparison 3" xfId="36760" xr:uid="{00000000-0005-0000-0000-00000F800000}"/>
    <cellStyle name="_NCM Comparison 3 2" xfId="36761" xr:uid="{00000000-0005-0000-0000-000010800000}"/>
    <cellStyle name="_NCM Comparison 4" xfId="36762" xr:uid="{00000000-0005-0000-0000-000011800000}"/>
    <cellStyle name="_NCM Comparison 4 2" xfId="36763" xr:uid="{00000000-0005-0000-0000-000012800000}"/>
    <cellStyle name="_NCM Comparison 4 3" xfId="36764" xr:uid="{00000000-0005-0000-0000-000013800000}"/>
    <cellStyle name="_NCM Comparison 5" xfId="36765" xr:uid="{00000000-0005-0000-0000-000014800000}"/>
    <cellStyle name="_NCM Comparison 5 2" xfId="36766" xr:uid="{00000000-0005-0000-0000-000015800000}"/>
    <cellStyle name="_NCM Comparison 6" xfId="36767" xr:uid="{00000000-0005-0000-0000-000016800000}"/>
    <cellStyle name="_NCM Comparison_Cherokee 2010 - 2014 Budget Forecast" xfId="36768" xr:uid="{00000000-0005-0000-0000-000017800000}"/>
    <cellStyle name="_NCM Comparison_Cimarron O&amp;M_05-24-2012" xfId="36769" xr:uid="{00000000-0005-0000-0000-000018800000}"/>
    <cellStyle name="_NCM Comparison_Copy of South TX GenTie  0.8x Sale12-31-09 COD BASE CASEvBOD" xfId="36770" xr:uid="{00000000-0005-0000-0000-000019800000}"/>
    <cellStyle name="_NCM Comparison_Genesis_Bridge_Tab" xfId="36771" xr:uid="{00000000-0005-0000-0000-00001A800000}"/>
    <cellStyle name="_NCM Comparison_Input" xfId="36772" xr:uid="{00000000-0005-0000-0000-00001B800000}"/>
    <cellStyle name="_NCM Comparison_Input 2" xfId="36773" xr:uid="{00000000-0005-0000-0000-00001C800000}"/>
    <cellStyle name="_NCM Comparison_Inputs" xfId="36774" xr:uid="{00000000-0005-0000-0000-00001D800000}"/>
    <cellStyle name="_NCM Comparison_Inputs 2" xfId="36775" xr:uid="{00000000-0005-0000-0000-00001E800000}"/>
    <cellStyle name="_NCM Comparison_Majestic II 2013 - 2042 Property Tax Forecast est" xfId="36776" xr:uid="{00000000-0005-0000-0000-00001F800000}"/>
    <cellStyle name="_NCM Comparison_McCoy 250 MW Yingli 280W T-0 NextEra PVO&amp;M Budget (NEW RAMP)_2010-12-10" xfId="36777" xr:uid="{00000000-0005-0000-0000-000020800000}"/>
    <cellStyle name="_NCM Comparison_McCoy 250 MW Yingli 280W T-0 NextEra PVO&amp;M Budget (NEW RAMP)_2010-12-6" xfId="36778" xr:uid="{00000000-0005-0000-0000-000021800000}"/>
    <cellStyle name="_NCM Comparison_Tax" xfId="36779" xr:uid="{00000000-0005-0000-0000-000022800000}"/>
    <cellStyle name="_NCM Comparison_ToD" xfId="36780" xr:uid="{00000000-0005-0000-0000-000023800000}"/>
    <cellStyle name="_NCM Comparison_ToD 2" xfId="36781" xr:uid="{00000000-0005-0000-0000-000024800000}"/>
    <cellStyle name="_NCM Comparison_ToD 3" xfId="36782" xr:uid="{00000000-0005-0000-0000-000025800000}"/>
    <cellStyle name="_NDT model_Nov fcst" xfId="36783" xr:uid="{00000000-0005-0000-0000-000026800000}"/>
    <cellStyle name="_NEME Curves" xfId="36784" xr:uid="{00000000-0005-0000-0000-000027800000}"/>
    <cellStyle name="_New Design Sheet" xfId="36785" xr:uid="{00000000-0005-0000-0000-000028800000}"/>
    <cellStyle name="_New Design Sheet 2" xfId="36786" xr:uid="{00000000-0005-0000-0000-000029800000}"/>
    <cellStyle name="_NEW EST BREAKDOWN" xfId="36787" xr:uid="{00000000-0005-0000-0000-00002A800000}"/>
    <cellStyle name="_new fuel curve calculation" xfId="36788" xr:uid="{00000000-0005-0000-0000-00002B800000}"/>
    <cellStyle name="_new fuel curve calculation 2" xfId="36789" xr:uid="{00000000-0005-0000-0000-00002C800000}"/>
    <cellStyle name="_new fuel curve calculation_Cherokee 2010 - 2014 Budget Forecast" xfId="36790" xr:uid="{00000000-0005-0000-0000-00002D800000}"/>
    <cellStyle name="_x0013__NEW GRII_III Debt_032509 v1 (2)" xfId="36791" xr:uid="{00000000-0005-0000-0000-00002E800000}"/>
    <cellStyle name="_x0013__NEW GRII_III Debt_032509 v1 (2) 2" xfId="36792" xr:uid="{00000000-0005-0000-0000-00002F800000}"/>
    <cellStyle name="_x0013__NEW GRII_III Debt_032509 v1 (2)_BeechR Pivot Table 12.2.09" xfId="36793" xr:uid="{00000000-0005-0000-0000-000030800000}"/>
    <cellStyle name="_x0013__NEW GRII_III Debt_032509 v1 (2)_BeechR Pivot Table 12.2.09 2" xfId="36794" xr:uid="{00000000-0005-0000-0000-000031800000}"/>
    <cellStyle name="_x0013__NEW Levered GRII&amp;III_04092009_MCF v1" xfId="36795" xr:uid="{00000000-0005-0000-0000-000032800000}"/>
    <cellStyle name="_x0013__NEW Levered GRII&amp;III_04092009_MCF v1 2" xfId="36796" xr:uid="{00000000-0005-0000-0000-000033800000}"/>
    <cellStyle name="_x0013__NEW Levered GRII&amp;III_04092009_MCF v1_BeechR Pivot Table 12.2.09" xfId="36797" xr:uid="{00000000-0005-0000-0000-000034800000}"/>
    <cellStyle name="_x0013__NEW Levered GRII&amp;III_04092009_MCF v1_BeechR Pivot Table 12.2.09 2" xfId="36798" xr:uid="{00000000-0005-0000-0000-000035800000}"/>
    <cellStyle name="_New Resources" xfId="36799" xr:uid="{00000000-0005-0000-0000-000036800000}"/>
    <cellStyle name="_New Resources 2" xfId="36800" xr:uid="{00000000-0005-0000-0000-000037800000}"/>
    <cellStyle name="_New Resources 2 2" xfId="36801" xr:uid="{00000000-0005-0000-0000-000038800000}"/>
    <cellStyle name="_New Resources 3" xfId="36802" xr:uid="{00000000-0005-0000-0000-000039800000}"/>
    <cellStyle name="_New Resources 3 2" xfId="36803" xr:uid="{00000000-0005-0000-0000-00003A800000}"/>
    <cellStyle name="_New Resources 4" xfId="36804" xr:uid="{00000000-0005-0000-0000-00003B800000}"/>
    <cellStyle name="_New Resources 4 2" xfId="36805" xr:uid="{00000000-0005-0000-0000-00003C800000}"/>
    <cellStyle name="_New Resources 4 3" xfId="36806" xr:uid="{00000000-0005-0000-0000-00003D800000}"/>
    <cellStyle name="_New Resources 5" xfId="36807" xr:uid="{00000000-0005-0000-0000-00003E800000}"/>
    <cellStyle name="_New Resources 5 2" xfId="36808" xr:uid="{00000000-0005-0000-0000-00003F800000}"/>
    <cellStyle name="_New Resources 6" xfId="36809" xr:uid="{00000000-0005-0000-0000-000040800000}"/>
    <cellStyle name="_New Resources_August 2010 CWIP curves_NextEra" xfId="36810" xr:uid="{00000000-0005-0000-0000-000041800000}"/>
    <cellStyle name="_New Resources_August 2010 CWIP curves_NextEra 2" xfId="36811" xr:uid="{00000000-0005-0000-0000-000042800000}"/>
    <cellStyle name="_New Resources_August 2010 CWIP curves_NextEra_November 2010 Termosol CWIP Curves NEER Final" xfId="36812" xr:uid="{00000000-0005-0000-0000-000043800000}"/>
    <cellStyle name="_New Resources_August 2010 CWIP curves_NextEra_November 2010 Termosol CWIP Curves NEER Final 2" xfId="36813" xr:uid="{00000000-0005-0000-0000-000044800000}"/>
    <cellStyle name="_New Resources_BASIS ADJ" xfId="36814" xr:uid="{00000000-0005-0000-0000-000045800000}"/>
    <cellStyle name="_New Resources_BM Adjustments" xfId="36815" xr:uid="{00000000-0005-0000-0000-000046800000}"/>
    <cellStyle name="_New Resources_Budget Support 2012-09 2013-15 Benefit Programs v5 with NEER Barg Update" xfId="36816" xr:uid="{00000000-0005-0000-0000-000047800000}"/>
    <cellStyle name="_New Resources_Capacity_Factor_Monthly_Forecast_Through_2024 " xfId="36817" xr:uid="{00000000-0005-0000-0000-000048800000}"/>
    <cellStyle name="_New Resources_Capital Prov 1Q10" xfId="36818" xr:uid="{00000000-0005-0000-0000-000049800000}"/>
    <cellStyle name="_New Resources_Capital Prov 1Q10 2" xfId="36819" xr:uid="{00000000-0005-0000-0000-00004A800000}"/>
    <cellStyle name="_New Resources_Capital Prov 1Q10_March_LTD_Premium" xfId="36820" xr:uid="{00000000-0005-0000-0000-00004B800000}"/>
    <cellStyle name="_New Resources_Capital Prov 1Q10_Nov Self Admin LTD Income Premium - CIGNA" xfId="36821" xr:uid="{00000000-0005-0000-0000-00004C800000}"/>
    <cellStyle name="_New Resources_Capital Prov 1Q10_Summary Unrounded" xfId="36822" xr:uid="{00000000-0005-0000-0000-00004D800000}"/>
    <cellStyle name="_New Resources_Consolidated Summary Living ProForma_2011_DRAFT" xfId="36823" xr:uid="{00000000-0005-0000-0000-00004E800000}"/>
    <cellStyle name="_New Resources_Consolidated Summary Living ProForma_2011_Paste Special" xfId="36824" xr:uid="{00000000-0005-0000-0000-00004F800000}"/>
    <cellStyle name="_New Resources_Copy of South TX GenTie  0.8x Sale12-31-09 COD BASE CASEvBOD" xfId="36825" xr:uid="{00000000-0005-0000-0000-000050800000}"/>
    <cellStyle name="_New Resources_CWIP Termosol 1" xfId="36826" xr:uid="{00000000-0005-0000-0000-000051800000}"/>
    <cellStyle name="_New Resources_CWIP Termosol 1 2" xfId="36827" xr:uid="{00000000-0005-0000-0000-000052800000}"/>
    <cellStyle name="_New Resources_CWIP Termosol 2" xfId="36828" xr:uid="{00000000-0005-0000-0000-000053800000}"/>
    <cellStyle name="_New Resources_CWIP Termosol 2 2" xfId="36829" xr:uid="{00000000-0005-0000-0000-000054800000}"/>
    <cellStyle name="_New Resources_Fees" xfId="36830" xr:uid="{00000000-0005-0000-0000-000055800000}"/>
    <cellStyle name="_New Resources_Genesis_Bridge_Tab" xfId="36831" xr:uid="{00000000-0005-0000-0000-000056800000}"/>
    <cellStyle name="_New Resources_Inputs" xfId="36832" xr:uid="{00000000-0005-0000-0000-000057800000}"/>
    <cellStyle name="_New Resources_Inputs 2" xfId="36833" xr:uid="{00000000-0005-0000-0000-000058800000}"/>
    <cellStyle name="_New Resources_Locked in Gross Margin" xfId="36834" xr:uid="{00000000-0005-0000-0000-000059800000}"/>
    <cellStyle name="_New Resources_LTD-FAS 112 Summary" xfId="36835" xr:uid="{00000000-0005-0000-0000-00005A800000}"/>
    <cellStyle name="_New Resources_November 2010 CWIP Curves Genesis Final" xfId="36836" xr:uid="{00000000-0005-0000-0000-00005B800000}"/>
    <cellStyle name="_New Resources_November 2010 CWIP Curves Genesis Final 2" xfId="36837" xr:uid="{00000000-0005-0000-0000-00005C800000}"/>
    <cellStyle name="_New Resources_November 2010 CWIP Curves NEER Final" xfId="36838" xr:uid="{00000000-0005-0000-0000-00005D800000}"/>
    <cellStyle name="_New Resources_November 2010 CWIP Curves NEER Final 2" xfId="36839" xr:uid="{00000000-0005-0000-0000-00005E800000}"/>
    <cellStyle name="_New Resources_November 2010 Termosol CWIP Curves NEER Final" xfId="36840" xr:uid="{00000000-0005-0000-0000-00005F800000}"/>
    <cellStyle name="_New Resources_November 2010 Termosol CWIP Curves NEER Final 2" xfId="36841" xr:uid="{00000000-0005-0000-0000-000060800000}"/>
    <cellStyle name="_New Resources_Project Monitoring Paradise Solar revised_October 2010" xfId="36842" xr:uid="{00000000-0005-0000-0000-000061800000}"/>
    <cellStyle name="_New Resources_Project Monitoring Paradise Solar revised_October 2010 2" xfId="36843" xr:uid="{00000000-0005-0000-0000-000062800000}"/>
    <cellStyle name="_New Resources_Project Monitoring Paradise Solar revised_October 2010_November 2010 Termosol CWIP Curves NEER Final" xfId="36844" xr:uid="{00000000-0005-0000-0000-000063800000}"/>
    <cellStyle name="_New Resources_Project Monitoring Paradise Solar revised_October 2010_November 2010 Termosol CWIP Curves NEER Final 2" xfId="36845" xr:uid="{00000000-0005-0000-0000-000064800000}"/>
    <cellStyle name="_New Resources_September 2010 CWIP curves_NextEra" xfId="36846" xr:uid="{00000000-0005-0000-0000-000065800000}"/>
    <cellStyle name="_New Resources_September 2010 CWIP curves_NextEra 2" xfId="36847" xr:uid="{00000000-0005-0000-0000-000066800000}"/>
    <cellStyle name="_New Resources_September 2010 CWIP curves_NextEra_November 2010 Termosol CWIP Curves NEER Final" xfId="36848" xr:uid="{00000000-0005-0000-0000-000067800000}"/>
    <cellStyle name="_New Resources_September 2010 CWIP curves_NextEra_November 2010 Termosol CWIP Curves NEER Final 2" xfId="36849" xr:uid="{00000000-0005-0000-0000-000068800000}"/>
    <cellStyle name="_New Resources_Summerhaven CWIP curve Oct_2010" xfId="36850" xr:uid="{00000000-0005-0000-0000-000069800000}"/>
    <cellStyle name="_New Resources_Summerhaven CWIP curve Oct_2010 2" xfId="36851" xr:uid="{00000000-0005-0000-0000-00006A800000}"/>
    <cellStyle name="_New Resources_Summerhaven CWIP curve Oct_2010_November 2010 Termosol CWIP Curves NEER Final" xfId="36852" xr:uid="{00000000-0005-0000-0000-00006B800000}"/>
    <cellStyle name="_New Resources_Summerhaven CWIP curve Oct_2010_November 2010 Termosol CWIP Curves NEER Final 2" xfId="36853" xr:uid="{00000000-0005-0000-0000-00006C800000}"/>
    <cellStyle name="_New Resources_ToD" xfId="36854" xr:uid="{00000000-0005-0000-0000-00006D800000}"/>
    <cellStyle name="_New Resources_ToD 2" xfId="36855" xr:uid="{00000000-0005-0000-0000-00006E800000}"/>
    <cellStyle name="_New Resources_ToD 3" xfId="36856" xr:uid="{00000000-0005-0000-0000-00006F800000}"/>
    <cellStyle name="_New Resources_tx financing revs" xfId="36857" xr:uid="{00000000-0005-0000-0000-000070800000}"/>
    <cellStyle name="_Noble 12.13.06 v7" xfId="36858" xr:uid="{00000000-0005-0000-0000-000071800000}"/>
    <cellStyle name="_Noble 12.13.06 v7 2" xfId="36859" xr:uid="{00000000-0005-0000-0000-000072800000}"/>
    <cellStyle name="_Noble 12.13.06 v7 2 2" xfId="36860" xr:uid="{00000000-0005-0000-0000-000073800000}"/>
    <cellStyle name="_Noble 12.13.06 v7 3" xfId="36861" xr:uid="{00000000-0005-0000-0000-000074800000}"/>
    <cellStyle name="_Noble 12.13.06 v7 3 2" xfId="36862" xr:uid="{00000000-0005-0000-0000-000075800000}"/>
    <cellStyle name="_Noble 12.13.06 v7 4" xfId="36863" xr:uid="{00000000-0005-0000-0000-000076800000}"/>
    <cellStyle name="_Noble 12.13.06 v7_Horizon round 1 model vFINAL" xfId="36864" xr:uid="{00000000-0005-0000-0000-000077800000}"/>
    <cellStyle name="_Noble 12.13.06 v7_Horizon round 1 model vFINAL 2" xfId="36865" xr:uid="{00000000-0005-0000-0000-000078800000}"/>
    <cellStyle name="_Noble 12.13.06 v7_Horizon round 1 model vFINAL 2 2" xfId="36866" xr:uid="{00000000-0005-0000-0000-000079800000}"/>
    <cellStyle name="_Noble 12.13.06 v7_Horizon round 1 model vFINAL 3" xfId="36867" xr:uid="{00000000-0005-0000-0000-00007A800000}"/>
    <cellStyle name="_Noble 12.13.06 v7_Horizon round 1 model vFINAL 3 2" xfId="36868" xr:uid="{00000000-0005-0000-0000-00007B800000}"/>
    <cellStyle name="_Noble 12.13.06 v7_Horizon round 1 model vFINAL 4" xfId="36869" xr:uid="{00000000-0005-0000-0000-00007C800000}"/>
    <cellStyle name="_Noble 12.13.06 v7_Horizon round 1 model vFINAL_1" xfId="36870" xr:uid="{00000000-0005-0000-0000-00007D800000}"/>
    <cellStyle name="_Noble 12.13.06 v7_Horizon round 1 model vFINAL_1 2" xfId="36871" xr:uid="{00000000-0005-0000-0000-00007E800000}"/>
    <cellStyle name="_Noble 12.13.06 v7_Horizon round 1 model vFINAL_1 2 2" xfId="36872" xr:uid="{00000000-0005-0000-0000-00007F800000}"/>
    <cellStyle name="_Noble 12.13.06 v7_Horizon round 1 model vFINAL_1 3" xfId="36873" xr:uid="{00000000-0005-0000-0000-000080800000}"/>
    <cellStyle name="_Noble 12.13.06 v7_Horizon round 1 model vFINAL_1 3 2" xfId="36874" xr:uid="{00000000-0005-0000-0000-000081800000}"/>
    <cellStyle name="_Noble 12.13.06 v7_Horizon round 1 model vFINAL_1 4" xfId="36875" xr:uid="{00000000-0005-0000-0000-000082800000}"/>
    <cellStyle name="_Noble 12.13.06 v7_Horizon round 1 model vFINAL_1_Project Farwest III Model 03-20-07 v135" xfId="36876" xr:uid="{00000000-0005-0000-0000-000083800000}"/>
    <cellStyle name="_Noble 12.13.06 v7_Horizon round 1 model vFINAL_1_Project Farwest III Model 03-20-07 v135 2" xfId="36877" xr:uid="{00000000-0005-0000-0000-000084800000}"/>
    <cellStyle name="_Noble 12.13.06 v7_Horizon round 1 model vFINAL_1_Project Farwest III Model 03-20-07 v135 2 2" xfId="36878" xr:uid="{00000000-0005-0000-0000-000085800000}"/>
    <cellStyle name="_Noble 12.13.06 v7_Horizon round 1 model vFINAL_1_Project Farwest III Model 03-20-07 v135 3" xfId="36879" xr:uid="{00000000-0005-0000-0000-000086800000}"/>
    <cellStyle name="_Noble 12.13.06 v7_Horizon round 1 model vFINAL_1_Project Farwest III Model 03-20-07 v135 3 2" xfId="36880" xr:uid="{00000000-0005-0000-0000-000087800000}"/>
    <cellStyle name="_Noble 12.13.06 v7_Horizon round 1 model vFINAL_1_Project Farwest III Model 03-20-07 v135 4" xfId="36881" xr:uid="{00000000-0005-0000-0000-000088800000}"/>
    <cellStyle name="_Noble 12.13.06 v7_Horizon round 1 model vFINAL_1_Project Makani Model 04-11-07 v6" xfId="36882" xr:uid="{00000000-0005-0000-0000-000089800000}"/>
    <cellStyle name="_Noble 12.13.06 v7_Horizon round 1 model vFINAL_1_Project Makani Model 04-11-07 v6 2" xfId="36883" xr:uid="{00000000-0005-0000-0000-00008A800000}"/>
    <cellStyle name="_Noble 12.13.06 v7_Horizon round 1 model vFINAL_1_Project Makani Model 04-11-07 v6 2 2" xfId="36884" xr:uid="{00000000-0005-0000-0000-00008B800000}"/>
    <cellStyle name="_Noble 12.13.06 v7_Horizon round 1 model vFINAL_1_Project Makani Model 04-11-07 v6 3" xfId="36885" xr:uid="{00000000-0005-0000-0000-00008C800000}"/>
    <cellStyle name="_Noble 12.13.06 v7_Horizon round 1 model vFINAL_1_Project Makani Model 04-11-07 v6 3 2" xfId="36886" xr:uid="{00000000-0005-0000-0000-00008D800000}"/>
    <cellStyle name="_Noble 12.13.06 v7_Horizon round 1 model vFINAL_1_Project Makani Model 04-11-07 v6 4" xfId="36887" xr:uid="{00000000-0005-0000-0000-00008E800000}"/>
    <cellStyle name="_Nov 09 Fcst adj _to MAB" xfId="36888" xr:uid="{00000000-0005-0000-0000-00008F800000}"/>
    <cellStyle name="_NRG Payment Miletones" xfId="36889" xr:uid="{00000000-0005-0000-0000-000090800000}"/>
    <cellStyle name="_NRG Payment Miletones 2" xfId="36890" xr:uid="{00000000-0005-0000-0000-000091800000}"/>
    <cellStyle name="_NRG Payment Miletones_#1 Levered Beech Ridge_021109_Grant,Bonus,No PTCs,MACRs,Term Debt NOL" xfId="36891" xr:uid="{00000000-0005-0000-0000-000092800000}"/>
    <cellStyle name="_NRG Payment Miletones_#1 Levered Beech Ridge_021109_Grant,Bonus,No PTCs,MACRs,Term Debt NOL 2" xfId="36892" xr:uid="{00000000-0005-0000-0000-000093800000}"/>
    <cellStyle name="_NRG Payment Miletones_#1 LeveredGrand_Ridge_II-III_021009_Grant,Bonus,No PTCs,MACRs,Term Debt, NOL" xfId="36893" xr:uid="{00000000-0005-0000-0000-000094800000}"/>
    <cellStyle name="_NRG Payment Miletones_#1 LeveredGrand_Ridge_II-III_021009_Grant,Bonus,No PTCs,MACRs,Term Debt, NOL 2" xfId="36894" xr:uid="{00000000-0005-0000-0000-000095800000}"/>
    <cellStyle name="_NRG Payment Miletones_#1 LeveredGrand_Ridge_II-III_021009_Grant,Bonus,No PTCs,MACRs,Term Debt, NOL_BeechR Pivot Table 12.2.09" xfId="36895" xr:uid="{00000000-0005-0000-0000-000096800000}"/>
    <cellStyle name="_NRG Payment Miletones_#1 LeveredGrand_Ridge_II-III_021009_Grant,Bonus,No PTCs,MACRs,Term Debt, NOL_BeechR Pivot Table 12.2.09 2" xfId="36896" xr:uid="{00000000-0005-0000-0000-000097800000}"/>
    <cellStyle name="_NRG Payment Miletones_2008 IWNA 7.75% 53% ERISA P50 (Invnergy)_FROM JPM" xfId="36897" xr:uid="{00000000-0005-0000-0000-000098800000}"/>
    <cellStyle name="_NRG Payment Miletones_2008 IWNA 7.75% 53% ERISA P50 (Invnergy)_FROM JPM 2" xfId="36898" xr:uid="{00000000-0005-0000-0000-000099800000}"/>
    <cellStyle name="_NRG Payment Miletones_2008 IWNA Portfolio 09262008 (JPM TE &amp; CE)__TE Assumps" xfId="36899" xr:uid="{00000000-0005-0000-0000-00009A800000}"/>
    <cellStyle name="_NRG Payment Miletones_2008 IWNA Portfolio 09262008 (JPM TE &amp; CE)__TE Assumps 2" xfId="36900" xr:uid="{00000000-0005-0000-0000-00009B800000}"/>
    <cellStyle name="_NRG Payment Miletones_2008 IWNA Portfolio 09262008 (JPM TE &amp; CE)__TE Assumps_2008 IWNA v12 7.75% 53% TaxEx P50 (Invenergy)_10242008" xfId="36901" xr:uid="{00000000-0005-0000-0000-00009C800000}"/>
    <cellStyle name="_NRG Payment Miletones_2008 IWNA Portfolio 09262008 (JPM TE &amp; CE)__TE Assumps_2008 IWNA v12 7.75% 53% TaxEx P50 (Invenergy)_10242008 2" xfId="36902" xr:uid="{00000000-0005-0000-0000-00009D800000}"/>
    <cellStyle name="_NRG Payment Miletones_2008 IWNA v12 7.75% 53% TaxEx P50 (Invenergy)_10242008" xfId="36903" xr:uid="{00000000-0005-0000-0000-00009E800000}"/>
    <cellStyle name="_NRG Payment Miletones_2008 IWNA v12 7.75% 53% TaxEx P50 (Invenergy)_10242008 2" xfId="36904" xr:uid="{00000000-0005-0000-0000-00009F800000}"/>
    <cellStyle name="_NRG Payment Miletones_2008 IWNA v12 7.75% 53% TaxEx P50 (Invenergy)_NO HAIRCUTS" xfId="36905" xr:uid="{00000000-0005-0000-0000-0000A0800000}"/>
    <cellStyle name="_NRG Payment Miletones_2008 IWNA v12 7.75% 53% TaxEx P50 (Invenergy)_NO HAIRCUTS 2" xfId="36906" xr:uid="{00000000-0005-0000-0000-0000A1800000}"/>
    <cellStyle name="_NRG Payment Miletones_BeechR Pivot Table 12.2.09" xfId="36907" xr:uid="{00000000-0005-0000-0000-0000A2800000}"/>
    <cellStyle name="_NRG Payment Miletones_BeechR Pivot Table 12.2.09 2" xfId="36908" xr:uid="{00000000-0005-0000-0000-0000A3800000}"/>
    <cellStyle name="_NRG Payment Miletones_Big Otter 101209 Grant and TE 100.5MW_20mileT" xfId="36909" xr:uid="{00000000-0005-0000-0000-0000A4800000}"/>
    <cellStyle name="_NRG Payment Miletones_Big Otter 101209 Grant and TE 100.5MW_20mileT 2" xfId="36910" xr:uid="{00000000-0005-0000-0000-0000A5800000}"/>
    <cellStyle name="_NRG Payment Miletones_Bish Hill_$77.5_lowncf_ Bundled Price_Lenders_092909" xfId="36911" xr:uid="{00000000-0005-0000-0000-0000A6800000}"/>
    <cellStyle name="_NRG Payment Miletones_Bish Hill_$77.5_lowncf_ Bundled Price_Lenders_092909 2" xfId="36912" xr:uid="{00000000-0005-0000-0000-0000A7800000}"/>
    <cellStyle name="_NRG Payment Miletones_BishHilll_1.25M per WTG with $72 bundled price_200MWs_BF" xfId="36913" xr:uid="{00000000-0005-0000-0000-0000A8800000}"/>
    <cellStyle name="_NRG Payment Miletones_BishHilll_1.25M per WTG with $72 bundled price_200MWs_BF 2" xfId="36914" xr:uid="{00000000-0005-0000-0000-0000A9800000}"/>
    <cellStyle name="_NRG Payment Miletones_Bishop Hill_Grant_082409_200MW" xfId="36915" xr:uid="{00000000-0005-0000-0000-0000AA800000}"/>
    <cellStyle name="_NRG Payment Miletones_Bishop Hill_Grant_082409_200MW 2" xfId="36916" xr:uid="{00000000-0005-0000-0000-0000AB800000}"/>
    <cellStyle name="_NRG Payment Miletones_Buzzard Creek_250MW_PTC_010610" xfId="36917" xr:uid="{00000000-0005-0000-0000-0000AC800000}"/>
    <cellStyle name="_NRG Payment Miletones_Buzzard Creek_250MW_PTC_010610 2" xfId="36918" xr:uid="{00000000-0005-0000-0000-0000AD800000}"/>
    <cellStyle name="_NRG Payment Miletones_California Ridge 120109 and 200MW" xfId="36919" xr:uid="{00000000-0005-0000-0000-0000AE800000}"/>
    <cellStyle name="_NRG Payment Miletones_California Ridge 120109 and 200MW 2" xfId="36920" xr:uid="{00000000-0005-0000-0000-0000AF800000}"/>
    <cellStyle name="_NRG Payment Miletones_California Ridge_042909_Grant and TE_99M_as bid" xfId="36921" xr:uid="{00000000-0005-0000-0000-0000B0800000}"/>
    <cellStyle name="_NRG Payment Miletones_California Ridge_042909_Grant and TE_99M_as bid 2" xfId="36922" xr:uid="{00000000-0005-0000-0000-0000B1800000}"/>
    <cellStyle name="_NRG Payment Miletones_California Ridge_042909_Grant and TE_99Mw" xfId="36923" xr:uid="{00000000-0005-0000-0000-0000B2800000}"/>
    <cellStyle name="_NRG Payment Miletones_California Ridge_042909_Grant and TE_99Mw 2" xfId="36924" xr:uid="{00000000-0005-0000-0000-0000B3800000}"/>
    <cellStyle name="_NRG Payment Miletones_Copy of NEW Levered GRIIIII_03312009_MCF v2" xfId="36925" xr:uid="{00000000-0005-0000-0000-0000B4800000}"/>
    <cellStyle name="_NRG Payment Miletones_Copy of NEW Levered GRIIIII_03312009_MCF v2 2" xfId="36926" xr:uid="{00000000-0005-0000-0000-0000B5800000}"/>
    <cellStyle name="_NRG Payment Miletones_Copy of NEW Levered GRIIIII_03312009_MCF v2_BeechR Pivot Table 12.2.09" xfId="36927" xr:uid="{00000000-0005-0000-0000-0000B6800000}"/>
    <cellStyle name="_NRG Payment Miletones_Copy of NEW Levered GRIIIII_03312009_MCF v2_BeechR Pivot Table 12.2.09 2" xfId="36928" xr:uid="{00000000-0005-0000-0000-0000B7800000}"/>
    <cellStyle name="_NRG Payment Miletones_GRE 03252009_tpm_tables" xfId="36929" xr:uid="{00000000-0005-0000-0000-0000B8800000}"/>
    <cellStyle name="_NRG Payment Miletones_GRE 03252009_tpm_tables 2" xfId="36930" xr:uid="{00000000-0005-0000-0000-0000B9800000}"/>
    <cellStyle name="_NRG Payment Miletones_GRE 03252009_tpm_tables_BeechR Pivot Table 12.2.09" xfId="36931" xr:uid="{00000000-0005-0000-0000-0000BA800000}"/>
    <cellStyle name="_NRG Payment Miletones_GRE 03252009_tpm_tables_BeechR Pivot Table 12.2.09 2" xfId="36932" xr:uid="{00000000-0005-0000-0000-0000BB800000}"/>
    <cellStyle name="_NRG Payment Miletones_Hardin Grant 08312009_300MW" xfId="36933" xr:uid="{00000000-0005-0000-0000-0000BC800000}"/>
    <cellStyle name="_NRG Payment Miletones_Hardin Grant 08312009_300MW 2" xfId="36934" xr:uid="{00000000-0005-0000-0000-0000BD800000}"/>
    <cellStyle name="_NRG Payment Miletones_Inputs-General" xfId="36935" xr:uid="{00000000-0005-0000-0000-0000BE800000}"/>
    <cellStyle name="_NRG Payment Miletones_Inputs-General 2" xfId="36936" xr:uid="{00000000-0005-0000-0000-0000BF800000}"/>
    <cellStyle name="_NRG Payment Miletones_Invenergy Model -- 9-5-08 base" xfId="36937" xr:uid="{00000000-0005-0000-0000-0000C0800000}"/>
    <cellStyle name="_NRG Payment Miletones_Invenergy Model -- 9-5-08 base 2" xfId="36938" xr:uid="{00000000-0005-0000-0000-0000C1800000}"/>
    <cellStyle name="_NRG Payment Miletones_IWNA 3-Pack ECCA Sheldon Funding 03202009" xfId="36939" xr:uid="{00000000-0005-0000-0000-0000C2800000}"/>
    <cellStyle name="_NRG Payment Miletones_IWNA 3-Pack ECCA Sheldon Funding 03202009 2" xfId="36940" xr:uid="{00000000-0005-0000-0000-0000C3800000}"/>
    <cellStyle name="_NRG Payment Miletones_IWNA Ptfl v2 10yr 7.25% $320 upfront 99% hedge loss P50" xfId="36941" xr:uid="{00000000-0005-0000-0000-0000C4800000}"/>
    <cellStyle name="_NRG Payment Miletones_IWNA Ptfl v2 10yr 7.25% $320 upfront 99% hedge loss P50 2" xfId="36942" xr:uid="{00000000-0005-0000-0000-0000C5800000}"/>
    <cellStyle name="_NRG Payment Miletones_IWNA v1 10yr 7.25% $290 upfront no bonus 42% 2009 tax realloc P50" xfId="36943" xr:uid="{00000000-0005-0000-0000-0000C6800000}"/>
    <cellStyle name="_NRG Payment Miletones_IWNA v1 10yr 7.25% $290 upfront no bonus 42% 2009 tax realloc P50 2" xfId="36944" xr:uid="{00000000-0005-0000-0000-0000C7800000}"/>
    <cellStyle name="_NRG Payment Miletones_IWNA v1 10yr 7.25% $290 upfront no bonus 42% 2009 tax realloc P50_2008 IWNA JPM TE Model 11032008 (ERISA Dep &amp; Full Haircuts)_275M" xfId="36945" xr:uid="{00000000-0005-0000-0000-0000C8800000}"/>
    <cellStyle name="_NRG Payment Miletones_IWNA v1 10yr 7.25% $290 upfront no bonus 42% 2009 tax realloc P50_2008 IWNA JPM TE Model 11032008 (ERISA Dep &amp; Full Haircuts)_275M 2" xfId="36946" xr:uid="{00000000-0005-0000-0000-0000C9800000}"/>
    <cellStyle name="_NRG Payment Miletones_IWNA v1 10yr 7.25% $290 upfront no bonus 42% 2009 tax realloc P50_2008 IWNA v12 7.75% 53% TaxEx P50 (Invenergy)_10242008" xfId="36947" xr:uid="{00000000-0005-0000-0000-0000CA800000}"/>
    <cellStyle name="_NRG Payment Miletones_IWNA v1 10yr 7.25% $290 upfront no bonus 42% 2009 tax realloc P50_2008 IWNA v12 7.75% 53% TaxEx P50 (Invenergy)_10242008 2" xfId="36948" xr:uid="{00000000-0005-0000-0000-0000CB800000}"/>
    <cellStyle name="_NRG Payment Miletones_Ledge_0416_Grant and TE" xfId="36949" xr:uid="{00000000-0005-0000-0000-0000CC800000}"/>
    <cellStyle name="_NRG Payment Miletones_Ledge_0416_Grant and TE 2" xfId="36950" xr:uid="{00000000-0005-0000-0000-0000CD800000}"/>
    <cellStyle name="_NRG Payment Miletones_Levered Beech Ridge _100709" xfId="36951" xr:uid="{00000000-0005-0000-0000-0000CE800000}"/>
    <cellStyle name="_NRG Payment Miletones_Levered Beech Ridge _100709 2" xfId="36952" xr:uid="{00000000-0005-0000-0000-0000CF800000}"/>
    <cellStyle name="_NRG Payment Miletones_Levered Beech Ridge _100709_BeechR Pivot Table 12.2.09" xfId="36953" xr:uid="{00000000-0005-0000-0000-0000D0800000}"/>
    <cellStyle name="_NRG Payment Miletones_Levered Beech Ridge _100709_BeechR Pivot Table 12.2.09 2" xfId="36954" xr:uid="{00000000-0005-0000-0000-0000D1800000}"/>
    <cellStyle name="_NRG Payment Miletones_Levered Beech Ridge _102709" xfId="36955" xr:uid="{00000000-0005-0000-0000-0000D2800000}"/>
    <cellStyle name="_NRG Payment Miletones_Levered Beech Ridge _102709 2" xfId="36956" xr:uid="{00000000-0005-0000-0000-0000D3800000}"/>
    <cellStyle name="_NRG Payment Miletones_Levered Beech Ridge _102709_BeechR Pivot Table 12.2.09" xfId="36957" xr:uid="{00000000-0005-0000-0000-0000D4800000}"/>
    <cellStyle name="_NRG Payment Miletones_Levered Beech Ridge _102709_BeechR Pivot Table 12.2.09 2" xfId="36958" xr:uid="{00000000-0005-0000-0000-0000D5800000}"/>
    <cellStyle name="_NRG Payment Miletones_Levered Beech Ridge _110209" xfId="36959" xr:uid="{00000000-0005-0000-0000-0000D6800000}"/>
    <cellStyle name="_NRG Payment Miletones_Levered Beech Ridge _110209 2" xfId="36960" xr:uid="{00000000-0005-0000-0000-0000D7800000}"/>
    <cellStyle name="_NRG Payment Miletones_Levered Beech Ridge _110209_BeechR Pivot Table 12.2.09" xfId="36961" xr:uid="{00000000-0005-0000-0000-0000D8800000}"/>
    <cellStyle name="_NRG Payment Miletones_Levered Beech Ridge _110209_BeechR Pivot Table 12.2.09 2" xfId="36962" xr:uid="{00000000-0005-0000-0000-0000D9800000}"/>
    <cellStyle name="_NRG Payment Miletones_Levered Grand Ridge Exp 07082009_LIVE" xfId="36963" xr:uid="{00000000-0005-0000-0000-0000DA800000}"/>
    <cellStyle name="_NRG Payment Miletones_Levered Grand Ridge Exp 07082009_LIVE 2" xfId="36964" xr:uid="{00000000-0005-0000-0000-0000DB800000}"/>
    <cellStyle name="_NRG Payment Miletones_Levered Grand Ridge Exp 07082009_LIVE_BeechR Pivot Table 12.2.09" xfId="36965" xr:uid="{00000000-0005-0000-0000-0000DC800000}"/>
    <cellStyle name="_NRG Payment Miletones_Levered Grand Ridge Exp 07082009_LIVE_BeechR Pivot Table 12.2.09 2" xfId="36966" xr:uid="{00000000-0005-0000-0000-0000DD800000}"/>
    <cellStyle name="_NRG Payment Miletones_Levered Grand Ridge Exp_05042009" xfId="36967" xr:uid="{00000000-0005-0000-0000-0000DE800000}"/>
    <cellStyle name="_NRG Payment Miletones_Levered Grand Ridge Exp_05042009 2" xfId="36968" xr:uid="{00000000-0005-0000-0000-0000DF800000}"/>
    <cellStyle name="_NRG Payment Miletones_Levered Grand Ridge Exp_05042009_BeechR Pivot Table 12.2.09" xfId="36969" xr:uid="{00000000-0005-0000-0000-0000E0800000}"/>
    <cellStyle name="_NRG Payment Miletones_Levered Grand Ridge Exp_05042009_BeechR Pivot Table 12.2.09 2" xfId="36970" xr:uid="{00000000-0005-0000-0000-0000E1800000}"/>
    <cellStyle name="_NRG Payment Miletones_NEW GRII_III Debt_032509 v1 (2)" xfId="36971" xr:uid="{00000000-0005-0000-0000-0000E2800000}"/>
    <cellStyle name="_NRG Payment Miletones_NEW GRII_III Debt_032509 v1 (2) 2" xfId="36972" xr:uid="{00000000-0005-0000-0000-0000E3800000}"/>
    <cellStyle name="_NRG Payment Miletones_NEW GRII_III Debt_032509 v1 (2)_BeechR Pivot Table 12.2.09" xfId="36973" xr:uid="{00000000-0005-0000-0000-0000E4800000}"/>
    <cellStyle name="_NRG Payment Miletones_NEW GRII_III Debt_032509 v1 (2)_BeechR Pivot Table 12.2.09 2" xfId="36974" xr:uid="{00000000-0005-0000-0000-0000E5800000}"/>
    <cellStyle name="_NRG Payment Miletones_NEW Levered GRII&amp;III_04092009_MCF v1" xfId="36975" xr:uid="{00000000-0005-0000-0000-0000E6800000}"/>
    <cellStyle name="_NRG Payment Miletones_NEW Levered GRII&amp;III_04092009_MCF v1 2" xfId="36976" xr:uid="{00000000-0005-0000-0000-0000E7800000}"/>
    <cellStyle name="_NRG Payment Miletones_NEW Levered GRII&amp;III_04092009_MCF v1_BeechR Pivot Table 12.2.09" xfId="36977" xr:uid="{00000000-0005-0000-0000-0000E8800000}"/>
    <cellStyle name="_NRG Payment Miletones_NEW Levered GRII&amp;III_04092009_MCF v1_BeechR Pivot Table 12.2.09 2" xfId="36978" xr:uid="{00000000-0005-0000-0000-0000E9800000}"/>
    <cellStyle name="_NRG Payment Miletones_Oceana_142MW_Vesta1.8_101909" xfId="36979" xr:uid="{00000000-0005-0000-0000-0000EA800000}"/>
    <cellStyle name="_NRG Payment Miletones_Oceana_142MW_Vesta1.8_101909 2" xfId="36980" xr:uid="{00000000-0005-0000-0000-0000EB800000}"/>
    <cellStyle name="_NRG Payment Miletones_Raleigh Model (78MW) 09082009_V2" xfId="36981" xr:uid="{00000000-0005-0000-0000-0000EC800000}"/>
    <cellStyle name="_NRG Payment Miletones_Raleigh Model (78MW) 09082009_V2 2" xfId="36982" xr:uid="{00000000-0005-0000-0000-0000ED800000}"/>
    <cellStyle name="_NRG Payment Miletones_Raleigh Model (78MW) 09082009_V2_BeechR Pivot Table 12.2.09" xfId="36983" xr:uid="{00000000-0005-0000-0000-0000EE800000}"/>
    <cellStyle name="_NRG Payment Miletones_Raleigh Model (78MW) 09082009_V2_BeechR Pivot Table 12.2.09 2" xfId="36984" xr:uid="{00000000-0005-0000-0000-0000EF800000}"/>
    <cellStyle name="_NRG Payment Miletones_Sheet1" xfId="36985" xr:uid="{00000000-0005-0000-0000-0000F0800000}"/>
    <cellStyle name="_NRG Payment Miletones_Sheet1 2" xfId="36986" xr:uid="{00000000-0005-0000-0000-0000F1800000}"/>
    <cellStyle name="_NRG Payment Miletones_Sweden Hills 51MW_081809_AEP bid" xfId="36987" xr:uid="{00000000-0005-0000-0000-0000F2800000}"/>
    <cellStyle name="_NRG Payment Miletones_Sweden Hills 51MW_081809_AEP bid 2" xfId="36988" xr:uid="{00000000-0005-0000-0000-0000F3800000}"/>
    <cellStyle name="_NRG Payment Miletones_Tri-County Wind_042409_Grant and TE_as bid" xfId="36989" xr:uid="{00000000-0005-0000-0000-0000F4800000}"/>
    <cellStyle name="_NRG Payment Miletones_Tri-County Wind_042409_Grant and TE_as bid 2" xfId="36990" xr:uid="{00000000-0005-0000-0000-0000F5800000}"/>
    <cellStyle name="_NRG Payment Miletones_Tri-County Wind_101309_Grant and TE_200MW_1.6XLE" xfId="36991" xr:uid="{00000000-0005-0000-0000-0000F6800000}"/>
    <cellStyle name="_NRG Payment Miletones_Tri-County Wind_101309_Grant and TE_200MW_1.6XLE 2" xfId="36992" xr:uid="{00000000-0005-0000-0000-0000F7800000}"/>
    <cellStyle name="_NRG Payment Miletones_Tri-County Wind_101509_Grant and TE_200MW_1.6XLE" xfId="36993" xr:uid="{00000000-0005-0000-0000-0000F8800000}"/>
    <cellStyle name="_NRG Payment Miletones_Tri-County Wind_101509_Grant and TE_200MW_1.6XLE 2" xfId="36994" xr:uid="{00000000-0005-0000-0000-0000F9800000}"/>
    <cellStyle name="_NRG Payment Miletones_Turkey Track Completion Reserve Acct_11 10 08" xfId="36995" xr:uid="{00000000-0005-0000-0000-0000FA800000}"/>
    <cellStyle name="_NRG Payment Miletones_Turkey Track Completion Reserve Acct_11 10 08 2" xfId="36996" xr:uid="{00000000-0005-0000-0000-0000FB800000}"/>
    <cellStyle name="_NRG Payment Miletones_Unlev McAdoo &amp; GR Combined 10242008-funding v8" xfId="36997" xr:uid="{00000000-0005-0000-0000-0000FC800000}"/>
    <cellStyle name="_NRG Payment Miletones_Unlev McAdoo &amp; GR Combined 10242008-funding v8 2" xfId="36998" xr:uid="{00000000-0005-0000-0000-0000FD800000}"/>
    <cellStyle name="_NRG Payment Miletones_Unlev McAdoo &amp; GR Combined 10242008-funding v8_BeechR Pivot Table 12.2.09" xfId="36999" xr:uid="{00000000-0005-0000-0000-0000FE800000}"/>
    <cellStyle name="_NRG Payment Miletones_Unlev McAdoo &amp; GR Combined 10242008-funding v8_BeechR Pivot Table 12.2.09 2" xfId="37000" xr:uid="{00000000-0005-0000-0000-0000FF800000}"/>
    <cellStyle name="_NRG Payment Miletones_Unlev McAdoo &amp; GR Combined 10242008-funding v8_Sheet1" xfId="37001" xr:uid="{00000000-0005-0000-0000-000000810000}"/>
    <cellStyle name="_NRG Payment Miletones_Unlev McAdoo &amp; GR Combined 10242008-funding v8_Sheet1 2" xfId="37002" xr:uid="{00000000-0005-0000-0000-000001810000}"/>
    <cellStyle name="_NRG Payment Miletones_Unlevered_Beech_Ridge_100_5MW_021009_optimized NCF" xfId="37003" xr:uid="{00000000-0005-0000-0000-000002810000}"/>
    <cellStyle name="_NRG Payment Miletones_Unlevered_Beech_Ridge_100_5MW_021009_optimized NCF 2" xfId="37004" xr:uid="{00000000-0005-0000-0000-000003810000}"/>
    <cellStyle name="_NRG Payment Miletones_Vantage Cash FLow 100609" xfId="37005" xr:uid="{00000000-0005-0000-0000-000004810000}"/>
    <cellStyle name="_NRG Payment Miletones_Vantage Cash FLow 100609 2" xfId="37006" xr:uid="{00000000-0005-0000-0000-000005810000}"/>
    <cellStyle name="_NRG Payment Miletones_Vantage Model_PGE 15yr PPA_062409" xfId="37007" xr:uid="{00000000-0005-0000-0000-000006810000}"/>
    <cellStyle name="_NRG Payment Miletones_Vantage Model_PGE 15yr PPA_062409 2" xfId="37008" xr:uid="{00000000-0005-0000-0000-000007810000}"/>
    <cellStyle name="_NRG Payment Miletones_Vantage Model_PGE 15yr PPA_073009_JAR" xfId="37009" xr:uid="{00000000-0005-0000-0000-000008810000}"/>
    <cellStyle name="_NRG Payment Miletones_Vantage Model_PGE 15yr PPA_073009_JAR 2" xfId="37010" xr:uid="{00000000-0005-0000-0000-000009810000}"/>
    <cellStyle name="_NRG Payment Miletones_Vantage Model_PGE 15yr PPA_100909" xfId="37011" xr:uid="{00000000-0005-0000-0000-00000A810000}"/>
    <cellStyle name="_NRG Payment Miletones_Vantage Model_PGE 15yr PPA_100909 2" xfId="37012" xr:uid="{00000000-0005-0000-0000-00000B810000}"/>
    <cellStyle name="_NRG Payment Miletones_White Oak_67.5_150MW_110409_OUR CASE" xfId="37013" xr:uid="{00000000-0005-0000-0000-00000C810000}"/>
    <cellStyle name="_NRG Payment Miletones_White Oak_67.5_150MW_110409_OUR CASE 2" xfId="37014" xr:uid="{00000000-0005-0000-0000-00000D810000}"/>
    <cellStyle name="_Nuclear Availability" xfId="37015" xr:uid="{00000000-0005-0000-0000-00000E810000}"/>
    <cellStyle name="_Nuclear Availability 2" xfId="37016" xr:uid="{00000000-0005-0000-0000-00000F810000}"/>
    <cellStyle name="_Nuclear Availability 2 2" xfId="37017" xr:uid="{00000000-0005-0000-0000-000010810000}"/>
    <cellStyle name="_Nuclear Availability 3" xfId="37018" xr:uid="{00000000-0005-0000-0000-000011810000}"/>
    <cellStyle name="_Nuclear Availability 3 2" xfId="37019" xr:uid="{00000000-0005-0000-0000-000012810000}"/>
    <cellStyle name="_Nuclear Availability 4" xfId="37020" xr:uid="{00000000-0005-0000-0000-000013810000}"/>
    <cellStyle name="_Nuclear Availability 4 2" xfId="37021" xr:uid="{00000000-0005-0000-0000-000014810000}"/>
    <cellStyle name="_Nuclear Availability 4 3" xfId="37022" xr:uid="{00000000-0005-0000-0000-000015810000}"/>
    <cellStyle name="_Nuclear Availability 5" xfId="37023" xr:uid="{00000000-0005-0000-0000-000016810000}"/>
    <cellStyle name="_Nuclear Availability 5 2" xfId="37024" xr:uid="{00000000-0005-0000-0000-000017810000}"/>
    <cellStyle name="_Nuclear Availability 6" xfId="37025" xr:uid="{00000000-0005-0000-0000-000018810000}"/>
    <cellStyle name="_Nuclear Availability_August 2010 CWIP curves_NextEra" xfId="37026" xr:uid="{00000000-0005-0000-0000-000019810000}"/>
    <cellStyle name="_Nuclear Availability_August 2010 CWIP curves_NextEra 2" xfId="37027" xr:uid="{00000000-0005-0000-0000-00001A810000}"/>
    <cellStyle name="_Nuclear Availability_August 2010 CWIP curves_NextEra_November 2010 Termosol CWIP Curves NEER Final" xfId="37028" xr:uid="{00000000-0005-0000-0000-00001B810000}"/>
    <cellStyle name="_Nuclear Availability_August 2010 CWIP curves_NextEra_November 2010 Termosol CWIP Curves NEER Final 2" xfId="37029" xr:uid="{00000000-0005-0000-0000-00001C810000}"/>
    <cellStyle name="_Nuclear Availability_BASIS ADJ" xfId="37030" xr:uid="{00000000-0005-0000-0000-00001D810000}"/>
    <cellStyle name="_Nuclear Availability_BM Adjustments" xfId="37031" xr:uid="{00000000-0005-0000-0000-00001E810000}"/>
    <cellStyle name="_Nuclear Availability_Budget Support 2012-09 2013-15 Benefit Programs v5 with NEER Barg Update" xfId="37032" xr:uid="{00000000-0005-0000-0000-00001F810000}"/>
    <cellStyle name="_Nuclear Availability_Capacity_Factor_Monthly_Forecast_Through_2024 " xfId="37033" xr:uid="{00000000-0005-0000-0000-000020810000}"/>
    <cellStyle name="_Nuclear Availability_Capital Prov 1Q10" xfId="37034" xr:uid="{00000000-0005-0000-0000-000021810000}"/>
    <cellStyle name="_Nuclear Availability_Capital Prov 1Q10 2" xfId="37035" xr:uid="{00000000-0005-0000-0000-000022810000}"/>
    <cellStyle name="_Nuclear Availability_Capital Prov 1Q10_March_LTD_Premium" xfId="37036" xr:uid="{00000000-0005-0000-0000-000023810000}"/>
    <cellStyle name="_Nuclear Availability_Capital Prov 1Q10_Nov Self Admin LTD Income Premium - CIGNA" xfId="37037" xr:uid="{00000000-0005-0000-0000-000024810000}"/>
    <cellStyle name="_Nuclear Availability_Capital Prov 1Q10_Summary Unrounded" xfId="37038" xr:uid="{00000000-0005-0000-0000-000025810000}"/>
    <cellStyle name="_Nuclear Availability_Consolidated Summary Living ProForma_2011_DRAFT" xfId="37039" xr:uid="{00000000-0005-0000-0000-000026810000}"/>
    <cellStyle name="_Nuclear Availability_Consolidated Summary Living ProForma_2011_Paste Special" xfId="37040" xr:uid="{00000000-0005-0000-0000-000027810000}"/>
    <cellStyle name="_Nuclear Availability_Copy of South TX GenTie  0.8x Sale12-31-09 COD BASE CASEvBOD" xfId="37041" xr:uid="{00000000-0005-0000-0000-000028810000}"/>
    <cellStyle name="_Nuclear Availability_CWIP Termosol 1" xfId="37042" xr:uid="{00000000-0005-0000-0000-000029810000}"/>
    <cellStyle name="_Nuclear Availability_CWIP Termosol 1 2" xfId="37043" xr:uid="{00000000-0005-0000-0000-00002A810000}"/>
    <cellStyle name="_Nuclear Availability_CWIP Termosol 2" xfId="37044" xr:uid="{00000000-0005-0000-0000-00002B810000}"/>
    <cellStyle name="_Nuclear Availability_CWIP Termosol 2 2" xfId="37045" xr:uid="{00000000-0005-0000-0000-00002C810000}"/>
    <cellStyle name="_Nuclear Availability_Fees" xfId="37046" xr:uid="{00000000-0005-0000-0000-00002D810000}"/>
    <cellStyle name="_Nuclear Availability_Genesis_Bridge_Tab" xfId="37047" xr:uid="{00000000-0005-0000-0000-00002E810000}"/>
    <cellStyle name="_Nuclear Availability_Inputs" xfId="37048" xr:uid="{00000000-0005-0000-0000-00002F810000}"/>
    <cellStyle name="_Nuclear Availability_Inputs 2" xfId="37049" xr:uid="{00000000-0005-0000-0000-000030810000}"/>
    <cellStyle name="_Nuclear Availability_Locked in Gross Margin" xfId="37050" xr:uid="{00000000-0005-0000-0000-000031810000}"/>
    <cellStyle name="_Nuclear Availability_LTD-FAS 112 Summary" xfId="37051" xr:uid="{00000000-0005-0000-0000-000032810000}"/>
    <cellStyle name="_Nuclear Availability_November 2010 CWIP Curves Genesis Final" xfId="37052" xr:uid="{00000000-0005-0000-0000-000033810000}"/>
    <cellStyle name="_Nuclear Availability_November 2010 CWIP Curves Genesis Final 2" xfId="37053" xr:uid="{00000000-0005-0000-0000-000034810000}"/>
    <cellStyle name="_Nuclear Availability_November 2010 CWIP Curves NEER Final" xfId="37054" xr:uid="{00000000-0005-0000-0000-000035810000}"/>
    <cellStyle name="_Nuclear Availability_November 2010 CWIP Curves NEER Final 2" xfId="37055" xr:uid="{00000000-0005-0000-0000-000036810000}"/>
    <cellStyle name="_Nuclear Availability_November 2010 Termosol CWIP Curves NEER Final" xfId="37056" xr:uid="{00000000-0005-0000-0000-000037810000}"/>
    <cellStyle name="_Nuclear Availability_November 2010 Termosol CWIP Curves NEER Final 2" xfId="37057" xr:uid="{00000000-0005-0000-0000-000038810000}"/>
    <cellStyle name="_Nuclear Availability_Project Monitoring Paradise Solar revised_October 2010" xfId="37058" xr:uid="{00000000-0005-0000-0000-000039810000}"/>
    <cellStyle name="_Nuclear Availability_Project Monitoring Paradise Solar revised_October 2010 2" xfId="37059" xr:uid="{00000000-0005-0000-0000-00003A810000}"/>
    <cellStyle name="_Nuclear Availability_Project Monitoring Paradise Solar revised_October 2010_November 2010 Termosol CWIP Curves NEER Final" xfId="37060" xr:uid="{00000000-0005-0000-0000-00003B810000}"/>
    <cellStyle name="_Nuclear Availability_Project Monitoring Paradise Solar revised_October 2010_November 2010 Termosol CWIP Curves NEER Final 2" xfId="37061" xr:uid="{00000000-0005-0000-0000-00003C810000}"/>
    <cellStyle name="_Nuclear Availability_September 2010 CWIP curves_NextEra" xfId="37062" xr:uid="{00000000-0005-0000-0000-00003D810000}"/>
    <cellStyle name="_Nuclear Availability_September 2010 CWIP curves_NextEra 2" xfId="37063" xr:uid="{00000000-0005-0000-0000-00003E810000}"/>
    <cellStyle name="_Nuclear Availability_September 2010 CWIP curves_NextEra_November 2010 Termosol CWIP Curves NEER Final" xfId="37064" xr:uid="{00000000-0005-0000-0000-00003F810000}"/>
    <cellStyle name="_Nuclear Availability_September 2010 CWIP curves_NextEra_November 2010 Termosol CWIP Curves NEER Final 2" xfId="37065" xr:uid="{00000000-0005-0000-0000-000040810000}"/>
    <cellStyle name="_Nuclear Availability_Summerhaven CWIP curve Oct_2010" xfId="37066" xr:uid="{00000000-0005-0000-0000-000041810000}"/>
    <cellStyle name="_Nuclear Availability_Summerhaven CWIP curve Oct_2010 2" xfId="37067" xr:uid="{00000000-0005-0000-0000-000042810000}"/>
    <cellStyle name="_Nuclear Availability_Summerhaven CWIP curve Oct_2010_November 2010 Termosol CWIP Curves NEER Final" xfId="37068" xr:uid="{00000000-0005-0000-0000-000043810000}"/>
    <cellStyle name="_Nuclear Availability_Summerhaven CWIP curve Oct_2010_November 2010 Termosol CWIP Curves NEER Final 2" xfId="37069" xr:uid="{00000000-0005-0000-0000-000044810000}"/>
    <cellStyle name="_Nuclear Availability_ToD" xfId="37070" xr:uid="{00000000-0005-0000-0000-000045810000}"/>
    <cellStyle name="_Nuclear Availability_ToD 2" xfId="37071" xr:uid="{00000000-0005-0000-0000-000046810000}"/>
    <cellStyle name="_Nuclear Availability_ToD 3" xfId="37072" xr:uid="{00000000-0005-0000-0000-000047810000}"/>
    <cellStyle name="_Nuclear Availability_tx financing revs" xfId="37073" xr:uid="{00000000-0005-0000-0000-000048810000}"/>
    <cellStyle name="_O&amp;M  Cost Estimate Marcus Hook  - Updated Avis Run &amp; 290 starts 081902" xfId="37074" xr:uid="{00000000-0005-0000-0000-000049810000}"/>
    <cellStyle name="_O&amp;M  Cost Estimate Marcus Hook  - Updated Avis Run &amp; 290 starts 081902 2" xfId="37075" xr:uid="{00000000-0005-0000-0000-00004A810000}"/>
    <cellStyle name="_O&amp;M  Cost Estimate Marcus Hook  - Updated Avis Run &amp; 290 starts 081902 2 2" xfId="37076" xr:uid="{00000000-0005-0000-0000-00004B810000}"/>
    <cellStyle name="_O&amp;M  Cost Estimate Marcus Hook  - Updated Avis Run &amp; 290 starts 081902 3" xfId="37077" xr:uid="{00000000-0005-0000-0000-00004C810000}"/>
    <cellStyle name="_O&amp;M  Cost Estimate Marcus Hook  - Updated Avis Run &amp; 290 starts 081902 3 2" xfId="37078" xr:uid="{00000000-0005-0000-0000-00004D810000}"/>
    <cellStyle name="_O&amp;M  Cost Estimate Marcus Hook  - Updated Avis Run &amp; 290 starts 081902 4" xfId="37079" xr:uid="{00000000-0005-0000-0000-00004E810000}"/>
    <cellStyle name="_O&amp;M  Cost Estimate Marcus Hook  - Updated Avis Run &amp; 290 starts 081902 4 2" xfId="37080" xr:uid="{00000000-0005-0000-0000-00004F810000}"/>
    <cellStyle name="_O&amp;M  Cost Estimate Marcus Hook  - Updated Avis Run &amp; 290 starts 081902 4 3" xfId="37081" xr:uid="{00000000-0005-0000-0000-000050810000}"/>
    <cellStyle name="_O&amp;M  Cost Estimate Marcus Hook  - Updated Avis Run &amp; 290 starts 081902 5" xfId="37082" xr:uid="{00000000-0005-0000-0000-000051810000}"/>
    <cellStyle name="_O&amp;M  Cost Estimate Marcus Hook  - Updated Avis Run &amp; 290 starts 081902 5 2" xfId="37083" xr:uid="{00000000-0005-0000-0000-000052810000}"/>
    <cellStyle name="_O&amp;M  Cost Estimate Marcus Hook  - Updated Avis Run &amp; 290 starts 081902 6" xfId="37084" xr:uid="{00000000-0005-0000-0000-000053810000}"/>
    <cellStyle name="_O&amp;M  Cost Estimate Marcus Hook  - Updated Avis Run &amp; 290 starts 081902_August 2010 CWIP curves_NextEra" xfId="37085" xr:uid="{00000000-0005-0000-0000-000054810000}"/>
    <cellStyle name="_O&amp;M  Cost Estimate Marcus Hook  - Updated Avis Run &amp; 290 starts 081902_August 2010 CWIP curves_NextEra 2" xfId="37086" xr:uid="{00000000-0005-0000-0000-000055810000}"/>
    <cellStyle name="_O&amp;M  Cost Estimate Marcus Hook  - Updated Avis Run &amp; 290 starts 081902_August 2010 CWIP curves_NextEra_November 2010 Termosol CWIP Curves NEER Final" xfId="37087" xr:uid="{00000000-0005-0000-0000-000056810000}"/>
    <cellStyle name="_O&amp;M  Cost Estimate Marcus Hook  - Updated Avis Run &amp; 290 starts 081902_August 2010 CWIP curves_NextEra_November 2010 Termosol CWIP Curves NEER Final 2" xfId="37088" xr:uid="{00000000-0005-0000-0000-000057810000}"/>
    <cellStyle name="_O&amp;M  Cost Estimate Marcus Hook  - Updated Avis Run &amp; 290 starts 081902_BASIS ADJ" xfId="37089" xr:uid="{00000000-0005-0000-0000-000058810000}"/>
    <cellStyle name="_O&amp;M  Cost Estimate Marcus Hook  - Updated Avis Run &amp; 290 starts 081902_BM Adjustments" xfId="37090" xr:uid="{00000000-0005-0000-0000-000059810000}"/>
    <cellStyle name="_O&amp;M  Cost Estimate Marcus Hook  - Updated Avis Run &amp; 290 starts 081902_Budget Support 2012-09 2013-15 Benefit Programs v5 with NEER Barg Update" xfId="37091" xr:uid="{00000000-0005-0000-0000-00005A810000}"/>
    <cellStyle name="_O&amp;M  Cost Estimate Marcus Hook  - Updated Avis Run &amp; 290 starts 081902_Capacity_Factor_Monthly_Forecast_Through_2024 " xfId="37092" xr:uid="{00000000-0005-0000-0000-00005B810000}"/>
    <cellStyle name="_O&amp;M  Cost Estimate Marcus Hook  - Updated Avis Run &amp; 290 starts 081902_Capital Prov 1Q10" xfId="37093" xr:uid="{00000000-0005-0000-0000-00005C810000}"/>
    <cellStyle name="_O&amp;M  Cost Estimate Marcus Hook  - Updated Avis Run &amp; 290 starts 081902_Capital Prov 1Q10 2" xfId="37094" xr:uid="{00000000-0005-0000-0000-00005D810000}"/>
    <cellStyle name="_O&amp;M  Cost Estimate Marcus Hook  - Updated Avis Run &amp; 290 starts 081902_Capital Prov 1Q10_March_LTD_Premium" xfId="37095" xr:uid="{00000000-0005-0000-0000-00005E810000}"/>
    <cellStyle name="_O&amp;M  Cost Estimate Marcus Hook  - Updated Avis Run &amp; 290 starts 081902_Capital Prov 1Q10_Nov Self Admin LTD Income Premium - CIGNA" xfId="37096" xr:uid="{00000000-0005-0000-0000-00005F810000}"/>
    <cellStyle name="_O&amp;M  Cost Estimate Marcus Hook  - Updated Avis Run &amp; 290 starts 081902_Capital Prov 1Q10_Summary Unrounded" xfId="37097" xr:uid="{00000000-0005-0000-0000-000060810000}"/>
    <cellStyle name="_O&amp;M  Cost Estimate Marcus Hook  - Updated Avis Run &amp; 290 starts 081902_Consolidated Summary Living ProForma_2011_DRAFT" xfId="37098" xr:uid="{00000000-0005-0000-0000-000061810000}"/>
    <cellStyle name="_O&amp;M  Cost Estimate Marcus Hook  - Updated Avis Run &amp; 290 starts 081902_Consolidated Summary Living ProForma_2011_Paste Special" xfId="37099" xr:uid="{00000000-0005-0000-0000-000062810000}"/>
    <cellStyle name="_O&amp;M  Cost Estimate Marcus Hook  - Updated Avis Run &amp; 290 starts 081902_Copy of South TX GenTie  0.8x Sale12-31-09 COD BASE CASEvBOD" xfId="37100" xr:uid="{00000000-0005-0000-0000-000063810000}"/>
    <cellStyle name="_O&amp;M  Cost Estimate Marcus Hook  - Updated Avis Run &amp; 290 starts 081902_CWIP Termosol 1" xfId="37101" xr:uid="{00000000-0005-0000-0000-000064810000}"/>
    <cellStyle name="_O&amp;M  Cost Estimate Marcus Hook  - Updated Avis Run &amp; 290 starts 081902_CWIP Termosol 1 2" xfId="37102" xr:uid="{00000000-0005-0000-0000-000065810000}"/>
    <cellStyle name="_O&amp;M  Cost Estimate Marcus Hook  - Updated Avis Run &amp; 290 starts 081902_CWIP Termosol 2" xfId="37103" xr:uid="{00000000-0005-0000-0000-000066810000}"/>
    <cellStyle name="_O&amp;M  Cost Estimate Marcus Hook  - Updated Avis Run &amp; 290 starts 081902_CWIP Termosol 2 2" xfId="37104" xr:uid="{00000000-0005-0000-0000-000067810000}"/>
    <cellStyle name="_O&amp;M  Cost Estimate Marcus Hook  - Updated Avis Run &amp; 290 starts 081902_Day County" xfId="37105" xr:uid="{00000000-0005-0000-0000-000068810000}"/>
    <cellStyle name="_O&amp;M  Cost Estimate Marcus Hook  - Updated Avis Run &amp; 290 starts 081902_Distribution Date Calc" xfId="37106" xr:uid="{00000000-0005-0000-0000-000069810000}"/>
    <cellStyle name="_O&amp;M  Cost Estimate Marcus Hook  - Updated Avis Run &amp; 290 starts 081902_FAS 106 subsidy 2010" xfId="37107" xr:uid="{00000000-0005-0000-0000-00006A810000}"/>
    <cellStyle name="_O&amp;M  Cost Estimate Marcus Hook  - Updated Avis Run &amp; 290 starts 081902_FAS 106 subsidy 2010 2" xfId="37108" xr:uid="{00000000-0005-0000-0000-00006B810000}"/>
    <cellStyle name="_O&amp;M  Cost Estimate Marcus Hook  - Updated Avis Run &amp; 290 starts 081902_FAS 106 subsidy 2010_March_LTD_Premium" xfId="37109" xr:uid="{00000000-0005-0000-0000-00006C810000}"/>
    <cellStyle name="_O&amp;M  Cost Estimate Marcus Hook  - Updated Avis Run &amp; 290 starts 081902_FAS 106 subsidy 2010_Nov Self Admin LTD Income Premium - CIGNA" xfId="37110" xr:uid="{00000000-0005-0000-0000-00006D810000}"/>
    <cellStyle name="_O&amp;M  Cost Estimate Marcus Hook  - Updated Avis Run &amp; 290 starts 081902_FAS 106 subsidy 2010_Summary Unrounded" xfId="37111" xr:uid="{00000000-0005-0000-0000-00006E810000}"/>
    <cellStyle name="_O&amp;M  Cost Estimate Marcus Hook  - Updated Avis Run &amp; 290 starts 081902_Fees" xfId="37112" xr:uid="{00000000-0005-0000-0000-00006F810000}"/>
    <cellStyle name="_O&amp;M  Cost Estimate Marcus Hook  - Updated Avis Run &amp; 290 starts 081902_Genesis_Bridge_Tab" xfId="37113" xr:uid="{00000000-0005-0000-0000-000070810000}"/>
    <cellStyle name="_O&amp;M  Cost Estimate Marcus Hook  - Updated Avis Run &amp; 290 starts 081902_Inputs" xfId="37114" xr:uid="{00000000-0005-0000-0000-000071810000}"/>
    <cellStyle name="_O&amp;M  Cost Estimate Marcus Hook  - Updated Avis Run &amp; 290 starts 081902_Inputs 2" xfId="37115" xr:uid="{00000000-0005-0000-0000-000072810000}"/>
    <cellStyle name="_O&amp;M  Cost Estimate Marcus Hook  - Updated Avis Run &amp; 290 starts 081902_Locked in Gross Margin" xfId="37116" xr:uid="{00000000-0005-0000-0000-000073810000}"/>
    <cellStyle name="_O&amp;M  Cost Estimate Marcus Hook  - Updated Avis Run &amp; 290 starts 081902_LPF 2011 Update - Contracted Thermal Assets - rev 09 27 2011" xfId="37117" xr:uid="{00000000-0005-0000-0000-000074810000}"/>
    <cellStyle name="_O&amp;M  Cost Estimate Marcus Hook  - Updated Avis Run &amp; 290 starts 081902_LPF 2011 Update - Contracted Thermal Assets - rev 09 27 2011 (2)" xfId="37118" xr:uid="{00000000-0005-0000-0000-000075810000}"/>
    <cellStyle name="_O&amp;M  Cost Estimate Marcus Hook  - Updated Avis Run &amp; 290 starts 081902_LPF 2011 Update - Merchant Thermal Assets - rev 09 27 2011 (2)" xfId="37119" xr:uid="{00000000-0005-0000-0000-000076810000}"/>
    <cellStyle name="_O&amp;M  Cost Estimate Marcus Hook  - Updated Avis Run &amp; 290 starts 081902_LTD-FAS 112 Summary" xfId="37120" xr:uid="{00000000-0005-0000-0000-000077810000}"/>
    <cellStyle name="_O&amp;M  Cost Estimate Marcus Hook  - Updated Avis Run &amp; 290 starts 081902_November 2010 CWIP Curves Genesis Final" xfId="37121" xr:uid="{00000000-0005-0000-0000-000078810000}"/>
    <cellStyle name="_O&amp;M  Cost Estimate Marcus Hook  - Updated Avis Run &amp; 290 starts 081902_November 2010 CWIP Curves Genesis Final 2" xfId="37122" xr:uid="{00000000-0005-0000-0000-000079810000}"/>
    <cellStyle name="_O&amp;M  Cost Estimate Marcus Hook  - Updated Avis Run &amp; 290 starts 081902_November 2010 CWIP Curves NEER Final" xfId="37123" xr:uid="{00000000-0005-0000-0000-00007A810000}"/>
    <cellStyle name="_O&amp;M  Cost Estimate Marcus Hook  - Updated Avis Run &amp; 290 starts 081902_November 2010 CWIP Curves NEER Final 2" xfId="37124" xr:uid="{00000000-0005-0000-0000-00007B810000}"/>
    <cellStyle name="_O&amp;M  Cost Estimate Marcus Hook  - Updated Avis Run &amp; 290 starts 081902_November 2010 Termosol CWIP Curves NEER Final" xfId="37125" xr:uid="{00000000-0005-0000-0000-00007C810000}"/>
    <cellStyle name="_O&amp;M  Cost Estimate Marcus Hook  - Updated Avis Run &amp; 290 starts 081902_November 2010 Termosol CWIP Curves NEER Final 2" xfId="37126" xr:uid="{00000000-0005-0000-0000-00007D810000}"/>
    <cellStyle name="_O&amp;M  Cost Estimate Marcus Hook  - Updated Avis Run &amp; 290 starts 081902_Project Monitoring Paradise Solar revised_October 2010" xfId="37127" xr:uid="{00000000-0005-0000-0000-00007E810000}"/>
    <cellStyle name="_O&amp;M  Cost Estimate Marcus Hook  - Updated Avis Run &amp; 290 starts 081902_Project Monitoring Paradise Solar revised_October 2010 2" xfId="37128" xr:uid="{00000000-0005-0000-0000-00007F810000}"/>
    <cellStyle name="_O&amp;M  Cost Estimate Marcus Hook  - Updated Avis Run &amp; 290 starts 081902_Project Monitoring Paradise Solar revised_October 2010_November 2010 Termosol CWIP Curves NEER Final" xfId="37129" xr:uid="{00000000-0005-0000-0000-000080810000}"/>
    <cellStyle name="_O&amp;M  Cost Estimate Marcus Hook  - Updated Avis Run &amp; 290 starts 081902_Project Monitoring Paradise Solar revised_October 2010_November 2010 Termosol CWIP Curves NEER Final 2" xfId="37130" xr:uid="{00000000-0005-0000-0000-000081810000}"/>
    <cellStyle name="_O&amp;M  Cost Estimate Marcus Hook  - Updated Avis Run &amp; 290 starts 081902_September 2010 CWIP curves_NextEra" xfId="37131" xr:uid="{00000000-0005-0000-0000-000082810000}"/>
    <cellStyle name="_O&amp;M  Cost Estimate Marcus Hook  - Updated Avis Run &amp; 290 starts 081902_September 2010 CWIP curves_NextEra 2" xfId="37132" xr:uid="{00000000-0005-0000-0000-000083810000}"/>
    <cellStyle name="_O&amp;M  Cost Estimate Marcus Hook  - Updated Avis Run &amp; 290 starts 081902_September 2010 CWIP curves_NextEra_November 2010 Termosol CWIP Curves NEER Final" xfId="37133" xr:uid="{00000000-0005-0000-0000-000084810000}"/>
    <cellStyle name="_O&amp;M  Cost Estimate Marcus Hook  - Updated Avis Run &amp; 290 starts 081902_September 2010 CWIP curves_NextEra_November 2010 Termosol CWIP Curves NEER Final 2" xfId="37134" xr:uid="{00000000-0005-0000-0000-000085810000}"/>
    <cellStyle name="_O&amp;M  Cost Estimate Marcus Hook  - Updated Avis Run &amp; 290 starts 081902_Summerhaven CWIP curve Oct_2010" xfId="37135" xr:uid="{00000000-0005-0000-0000-000086810000}"/>
    <cellStyle name="_O&amp;M  Cost Estimate Marcus Hook  - Updated Avis Run &amp; 290 starts 081902_Summerhaven CWIP curve Oct_2010 2" xfId="37136" xr:uid="{00000000-0005-0000-0000-000087810000}"/>
    <cellStyle name="_O&amp;M  Cost Estimate Marcus Hook  - Updated Avis Run &amp; 290 starts 081902_Summerhaven CWIP curve Oct_2010_November 2010 Termosol CWIP Curves NEER Final" xfId="37137" xr:uid="{00000000-0005-0000-0000-000088810000}"/>
    <cellStyle name="_O&amp;M  Cost Estimate Marcus Hook  - Updated Avis Run &amp; 290 starts 081902_Summerhaven CWIP curve Oct_2010_November 2010 Termosol CWIP Curves NEER Final 2" xfId="37138" xr:uid="{00000000-0005-0000-0000-000089810000}"/>
    <cellStyle name="_O&amp;M  Cost Estimate Marcus Hook  - Updated Avis Run &amp; 290 starts 081902_ToD" xfId="37139" xr:uid="{00000000-0005-0000-0000-00008A810000}"/>
    <cellStyle name="_O&amp;M  Cost Estimate Marcus Hook  - Updated Avis Run &amp; 290 starts 081902_ToD 2" xfId="37140" xr:uid="{00000000-0005-0000-0000-00008B810000}"/>
    <cellStyle name="_O&amp;M  Cost Estimate Marcus Hook  - Updated Avis Run &amp; 290 starts 081902_ToD 3" xfId="37141" xr:uid="{00000000-0005-0000-0000-00008C810000}"/>
    <cellStyle name="_O&amp;M  Cost Estimate Marcus Hook  - Updated Avis Run &amp; 290 starts 081902_tx financing revs" xfId="37142" xr:uid="{00000000-0005-0000-0000-00008D810000}"/>
    <cellStyle name="_O&amp;M  Cost Estimate Marcus Hook  - Updated for High Cycles rev071703" xfId="37143" xr:uid="{00000000-0005-0000-0000-00008E810000}"/>
    <cellStyle name="_O&amp;M  Cost Estimate Marcus Hook  - Updated for High Cycles rev071703 2" xfId="37144" xr:uid="{00000000-0005-0000-0000-00008F810000}"/>
    <cellStyle name="_O&amp;M  Cost Estimate Marcus Hook  - Updated for High Cycles rev071703 2 2" xfId="37145" xr:uid="{00000000-0005-0000-0000-000090810000}"/>
    <cellStyle name="_O&amp;M  Cost Estimate Marcus Hook  - Updated for High Cycles rev071703 3" xfId="37146" xr:uid="{00000000-0005-0000-0000-000091810000}"/>
    <cellStyle name="_O&amp;M  Cost Estimate Marcus Hook  - Updated for High Cycles rev071703 3 2" xfId="37147" xr:uid="{00000000-0005-0000-0000-000092810000}"/>
    <cellStyle name="_O&amp;M  Cost Estimate Marcus Hook  - Updated for High Cycles rev071703 4" xfId="37148" xr:uid="{00000000-0005-0000-0000-000093810000}"/>
    <cellStyle name="_O&amp;M  Cost Estimate Marcus Hook  - Updated for High Cycles rev071703 4 2" xfId="37149" xr:uid="{00000000-0005-0000-0000-000094810000}"/>
    <cellStyle name="_O&amp;M  Cost Estimate Marcus Hook  - Updated for High Cycles rev071703 4 3" xfId="37150" xr:uid="{00000000-0005-0000-0000-000095810000}"/>
    <cellStyle name="_O&amp;M  Cost Estimate Marcus Hook  - Updated for High Cycles rev071703 5" xfId="37151" xr:uid="{00000000-0005-0000-0000-000096810000}"/>
    <cellStyle name="_O&amp;M  Cost Estimate Marcus Hook  - Updated for High Cycles rev071703 5 2" xfId="37152" xr:uid="{00000000-0005-0000-0000-000097810000}"/>
    <cellStyle name="_O&amp;M  Cost Estimate Marcus Hook  - Updated for High Cycles rev071703 6" xfId="37153" xr:uid="{00000000-0005-0000-0000-000098810000}"/>
    <cellStyle name="_O&amp;M  Cost Estimate Marcus Hook  - Updated for High Cycles rev071703_August 2010 CWIP curves_NextEra" xfId="37154" xr:uid="{00000000-0005-0000-0000-000099810000}"/>
    <cellStyle name="_O&amp;M  Cost Estimate Marcus Hook  - Updated for High Cycles rev071703_August 2010 CWIP curves_NextEra 2" xfId="37155" xr:uid="{00000000-0005-0000-0000-00009A810000}"/>
    <cellStyle name="_O&amp;M  Cost Estimate Marcus Hook  - Updated for High Cycles rev071703_August 2010 CWIP curves_NextEra_November 2010 Termosol CWIP Curves NEER Final" xfId="37156" xr:uid="{00000000-0005-0000-0000-00009B810000}"/>
    <cellStyle name="_O&amp;M  Cost Estimate Marcus Hook  - Updated for High Cycles rev071703_August 2010 CWIP curves_NextEra_November 2010 Termosol CWIP Curves NEER Final 2" xfId="37157" xr:uid="{00000000-0005-0000-0000-00009C810000}"/>
    <cellStyle name="_O&amp;M  Cost Estimate Marcus Hook  - Updated for High Cycles rev071703_BASIS ADJ" xfId="37158" xr:uid="{00000000-0005-0000-0000-00009D810000}"/>
    <cellStyle name="_O&amp;M  Cost Estimate Marcus Hook  - Updated for High Cycles rev071703_BM Adjustments" xfId="37159" xr:uid="{00000000-0005-0000-0000-00009E810000}"/>
    <cellStyle name="_O&amp;M  Cost Estimate Marcus Hook  - Updated for High Cycles rev071703_Budget Support 2012-09 2013-15 Benefit Programs v5 with NEER Barg Update" xfId="37160" xr:uid="{00000000-0005-0000-0000-00009F810000}"/>
    <cellStyle name="_O&amp;M  Cost Estimate Marcus Hook  - Updated for High Cycles rev071703_Capacity_Factor_Monthly_Forecast_Through_2024 " xfId="37161" xr:uid="{00000000-0005-0000-0000-0000A0810000}"/>
    <cellStyle name="_O&amp;M  Cost Estimate Marcus Hook  - Updated for High Cycles rev071703_Capital Prov 1Q10" xfId="37162" xr:uid="{00000000-0005-0000-0000-0000A1810000}"/>
    <cellStyle name="_O&amp;M  Cost Estimate Marcus Hook  - Updated for High Cycles rev071703_Capital Prov 1Q10 2" xfId="37163" xr:uid="{00000000-0005-0000-0000-0000A2810000}"/>
    <cellStyle name="_O&amp;M  Cost Estimate Marcus Hook  - Updated for High Cycles rev071703_Capital Prov 1Q10_March_LTD_Premium" xfId="37164" xr:uid="{00000000-0005-0000-0000-0000A3810000}"/>
    <cellStyle name="_O&amp;M  Cost Estimate Marcus Hook  - Updated for High Cycles rev071703_Capital Prov 1Q10_Nov Self Admin LTD Income Premium - CIGNA" xfId="37165" xr:uid="{00000000-0005-0000-0000-0000A4810000}"/>
    <cellStyle name="_O&amp;M  Cost Estimate Marcus Hook  - Updated for High Cycles rev071703_Capital Prov 1Q10_Summary Unrounded" xfId="37166" xr:uid="{00000000-0005-0000-0000-0000A5810000}"/>
    <cellStyle name="_O&amp;M  Cost Estimate Marcus Hook  - Updated for High Cycles rev071703_Consolidated Summary Living ProForma_2011_DRAFT" xfId="37167" xr:uid="{00000000-0005-0000-0000-0000A6810000}"/>
    <cellStyle name="_O&amp;M  Cost Estimate Marcus Hook  - Updated for High Cycles rev071703_Consolidated Summary Living ProForma_2011_Paste Special" xfId="37168" xr:uid="{00000000-0005-0000-0000-0000A7810000}"/>
    <cellStyle name="_O&amp;M  Cost Estimate Marcus Hook  - Updated for High Cycles rev071703_Copy of South TX GenTie  0.8x Sale12-31-09 COD BASE CASEvBOD" xfId="37169" xr:uid="{00000000-0005-0000-0000-0000A8810000}"/>
    <cellStyle name="_O&amp;M  Cost Estimate Marcus Hook  - Updated for High Cycles rev071703_CWIP Termosol 1" xfId="37170" xr:uid="{00000000-0005-0000-0000-0000A9810000}"/>
    <cellStyle name="_O&amp;M  Cost Estimate Marcus Hook  - Updated for High Cycles rev071703_CWIP Termosol 1 2" xfId="37171" xr:uid="{00000000-0005-0000-0000-0000AA810000}"/>
    <cellStyle name="_O&amp;M  Cost Estimate Marcus Hook  - Updated for High Cycles rev071703_CWIP Termosol 2" xfId="37172" xr:uid="{00000000-0005-0000-0000-0000AB810000}"/>
    <cellStyle name="_O&amp;M  Cost Estimate Marcus Hook  - Updated for High Cycles rev071703_CWIP Termosol 2 2" xfId="37173" xr:uid="{00000000-0005-0000-0000-0000AC810000}"/>
    <cellStyle name="_O&amp;M  Cost Estimate Marcus Hook  - Updated for High Cycles rev071703_Day County" xfId="37174" xr:uid="{00000000-0005-0000-0000-0000AD810000}"/>
    <cellStyle name="_O&amp;M  Cost Estimate Marcus Hook  - Updated for High Cycles rev071703_Distribution Date Calc" xfId="37175" xr:uid="{00000000-0005-0000-0000-0000AE810000}"/>
    <cellStyle name="_O&amp;M  Cost Estimate Marcus Hook  - Updated for High Cycles rev071703_FAS 106 subsidy 2010" xfId="37176" xr:uid="{00000000-0005-0000-0000-0000AF810000}"/>
    <cellStyle name="_O&amp;M  Cost Estimate Marcus Hook  - Updated for High Cycles rev071703_FAS 106 subsidy 2010 2" xfId="37177" xr:uid="{00000000-0005-0000-0000-0000B0810000}"/>
    <cellStyle name="_O&amp;M  Cost Estimate Marcus Hook  - Updated for High Cycles rev071703_FAS 106 subsidy 2010_March_LTD_Premium" xfId="37178" xr:uid="{00000000-0005-0000-0000-0000B1810000}"/>
    <cellStyle name="_O&amp;M  Cost Estimate Marcus Hook  - Updated for High Cycles rev071703_FAS 106 subsidy 2010_Nov Self Admin LTD Income Premium - CIGNA" xfId="37179" xr:uid="{00000000-0005-0000-0000-0000B2810000}"/>
    <cellStyle name="_O&amp;M  Cost Estimate Marcus Hook  - Updated for High Cycles rev071703_FAS 106 subsidy 2010_Summary Unrounded" xfId="37180" xr:uid="{00000000-0005-0000-0000-0000B3810000}"/>
    <cellStyle name="_O&amp;M  Cost Estimate Marcus Hook  - Updated for High Cycles rev071703_Fees" xfId="37181" xr:uid="{00000000-0005-0000-0000-0000B4810000}"/>
    <cellStyle name="_O&amp;M  Cost Estimate Marcus Hook  - Updated for High Cycles rev071703_Genesis_Bridge_Tab" xfId="37182" xr:uid="{00000000-0005-0000-0000-0000B5810000}"/>
    <cellStyle name="_O&amp;M  Cost Estimate Marcus Hook  - Updated for High Cycles rev071703_Inputs" xfId="37183" xr:uid="{00000000-0005-0000-0000-0000B6810000}"/>
    <cellStyle name="_O&amp;M  Cost Estimate Marcus Hook  - Updated for High Cycles rev071703_Inputs 2" xfId="37184" xr:uid="{00000000-0005-0000-0000-0000B7810000}"/>
    <cellStyle name="_O&amp;M  Cost Estimate Marcus Hook  - Updated for High Cycles rev071703_Locked in Gross Margin" xfId="37185" xr:uid="{00000000-0005-0000-0000-0000B8810000}"/>
    <cellStyle name="_O&amp;M  Cost Estimate Marcus Hook  - Updated for High Cycles rev071703_LPF 2011 Update - Contracted Thermal Assets - rev 09 27 2011" xfId="37186" xr:uid="{00000000-0005-0000-0000-0000B9810000}"/>
    <cellStyle name="_O&amp;M  Cost Estimate Marcus Hook  - Updated for High Cycles rev071703_LPF 2011 Update - Contracted Thermal Assets - rev 09 27 2011 (2)" xfId="37187" xr:uid="{00000000-0005-0000-0000-0000BA810000}"/>
    <cellStyle name="_O&amp;M  Cost Estimate Marcus Hook  - Updated for High Cycles rev071703_LPF 2011 Update - Merchant Thermal Assets - rev 09 27 2011 (2)" xfId="37188" xr:uid="{00000000-0005-0000-0000-0000BB810000}"/>
    <cellStyle name="_O&amp;M  Cost Estimate Marcus Hook  - Updated for High Cycles rev071703_LTD-FAS 112 Summary" xfId="37189" xr:uid="{00000000-0005-0000-0000-0000BC810000}"/>
    <cellStyle name="_O&amp;M  Cost Estimate Marcus Hook  - Updated for High Cycles rev071703_November 2010 CWIP Curves Genesis Final" xfId="37190" xr:uid="{00000000-0005-0000-0000-0000BD810000}"/>
    <cellStyle name="_O&amp;M  Cost Estimate Marcus Hook  - Updated for High Cycles rev071703_November 2010 CWIP Curves Genesis Final 2" xfId="37191" xr:uid="{00000000-0005-0000-0000-0000BE810000}"/>
    <cellStyle name="_O&amp;M  Cost Estimate Marcus Hook  - Updated for High Cycles rev071703_November 2010 CWIP Curves NEER Final" xfId="37192" xr:uid="{00000000-0005-0000-0000-0000BF810000}"/>
    <cellStyle name="_O&amp;M  Cost Estimate Marcus Hook  - Updated for High Cycles rev071703_November 2010 CWIP Curves NEER Final 2" xfId="37193" xr:uid="{00000000-0005-0000-0000-0000C0810000}"/>
    <cellStyle name="_O&amp;M  Cost Estimate Marcus Hook  - Updated for High Cycles rev071703_November 2010 Termosol CWIP Curves NEER Final" xfId="37194" xr:uid="{00000000-0005-0000-0000-0000C1810000}"/>
    <cellStyle name="_O&amp;M  Cost Estimate Marcus Hook  - Updated for High Cycles rev071703_November 2010 Termosol CWIP Curves NEER Final 2" xfId="37195" xr:uid="{00000000-0005-0000-0000-0000C2810000}"/>
    <cellStyle name="_O&amp;M  Cost Estimate Marcus Hook  - Updated for High Cycles rev071703_Project Monitoring Paradise Solar revised_October 2010" xfId="37196" xr:uid="{00000000-0005-0000-0000-0000C3810000}"/>
    <cellStyle name="_O&amp;M  Cost Estimate Marcus Hook  - Updated for High Cycles rev071703_Project Monitoring Paradise Solar revised_October 2010 2" xfId="37197" xr:uid="{00000000-0005-0000-0000-0000C4810000}"/>
    <cellStyle name="_O&amp;M  Cost Estimate Marcus Hook  - Updated for High Cycles rev071703_Project Monitoring Paradise Solar revised_October 2010_November 2010 Termosol CWIP Curves NEER Final" xfId="37198" xr:uid="{00000000-0005-0000-0000-0000C5810000}"/>
    <cellStyle name="_O&amp;M  Cost Estimate Marcus Hook  - Updated for High Cycles rev071703_Project Monitoring Paradise Solar revised_October 2010_November 2010 Termosol CWIP Curves NEER Final 2" xfId="37199" xr:uid="{00000000-0005-0000-0000-0000C6810000}"/>
    <cellStyle name="_O&amp;M  Cost Estimate Marcus Hook  - Updated for High Cycles rev071703_September 2010 CWIP curves_NextEra" xfId="37200" xr:uid="{00000000-0005-0000-0000-0000C7810000}"/>
    <cellStyle name="_O&amp;M  Cost Estimate Marcus Hook  - Updated for High Cycles rev071703_September 2010 CWIP curves_NextEra 2" xfId="37201" xr:uid="{00000000-0005-0000-0000-0000C8810000}"/>
    <cellStyle name="_O&amp;M  Cost Estimate Marcus Hook  - Updated for High Cycles rev071703_September 2010 CWIP curves_NextEra_November 2010 Termosol CWIP Curves NEER Final" xfId="37202" xr:uid="{00000000-0005-0000-0000-0000C9810000}"/>
    <cellStyle name="_O&amp;M  Cost Estimate Marcus Hook  - Updated for High Cycles rev071703_September 2010 CWIP curves_NextEra_November 2010 Termosol CWIP Curves NEER Final 2" xfId="37203" xr:uid="{00000000-0005-0000-0000-0000CA810000}"/>
    <cellStyle name="_O&amp;M  Cost Estimate Marcus Hook  - Updated for High Cycles rev071703_Summerhaven CWIP curve Oct_2010" xfId="37204" xr:uid="{00000000-0005-0000-0000-0000CB810000}"/>
    <cellStyle name="_O&amp;M  Cost Estimate Marcus Hook  - Updated for High Cycles rev071703_Summerhaven CWIP curve Oct_2010 2" xfId="37205" xr:uid="{00000000-0005-0000-0000-0000CC810000}"/>
    <cellStyle name="_O&amp;M  Cost Estimate Marcus Hook  - Updated for High Cycles rev071703_Summerhaven CWIP curve Oct_2010_November 2010 Termosol CWIP Curves NEER Final" xfId="37206" xr:uid="{00000000-0005-0000-0000-0000CD810000}"/>
    <cellStyle name="_O&amp;M  Cost Estimate Marcus Hook  - Updated for High Cycles rev071703_Summerhaven CWIP curve Oct_2010_November 2010 Termosol CWIP Curves NEER Final 2" xfId="37207" xr:uid="{00000000-0005-0000-0000-0000CE810000}"/>
    <cellStyle name="_O&amp;M  Cost Estimate Marcus Hook  - Updated for High Cycles rev071703_ToD" xfId="37208" xr:uid="{00000000-0005-0000-0000-0000CF810000}"/>
    <cellStyle name="_O&amp;M  Cost Estimate Marcus Hook  - Updated for High Cycles rev071703_ToD 2" xfId="37209" xr:uid="{00000000-0005-0000-0000-0000D0810000}"/>
    <cellStyle name="_O&amp;M  Cost Estimate Marcus Hook  - Updated for High Cycles rev071703_ToD 3" xfId="37210" xr:uid="{00000000-0005-0000-0000-0000D1810000}"/>
    <cellStyle name="_O&amp;M  Cost Estimate Marcus Hook  - Updated for High Cycles rev071703_tx financing revs" xfId="37211" xr:uid="{00000000-0005-0000-0000-0000D2810000}"/>
    <cellStyle name="_O&amp;M Detail -cc " xfId="402" xr:uid="{00000000-0005-0000-0000-0000D3810000}"/>
    <cellStyle name="_O&amp;M Detail -cc  2" xfId="403" xr:uid="{00000000-0005-0000-0000-0000D4810000}"/>
    <cellStyle name="_O&amp;M Detail -cc  2 2" xfId="404" xr:uid="{00000000-0005-0000-0000-0000D5810000}"/>
    <cellStyle name="_O&amp;M Detail -cc  3" xfId="405" xr:uid="{00000000-0005-0000-0000-0000D6810000}"/>
    <cellStyle name="_O&amp;M Detail -cc  3 2" xfId="37212" xr:uid="{00000000-0005-0000-0000-0000D7810000}"/>
    <cellStyle name="_O&amp;M Detail -cc  4" xfId="406" xr:uid="{00000000-0005-0000-0000-0000D8810000}"/>
    <cellStyle name="_O&amp;M Detail -cc  4 2" xfId="37213" xr:uid="{00000000-0005-0000-0000-0000D9810000}"/>
    <cellStyle name="_O&amp;M Detail -cc  5" xfId="37214" xr:uid="{00000000-0005-0000-0000-0000DA810000}"/>
    <cellStyle name="_O&amp;M Detail -cc  5 2" xfId="37215" xr:uid="{00000000-0005-0000-0000-0000DB810000}"/>
    <cellStyle name="_O&amp;M Detail -cc  6" xfId="37216" xr:uid="{00000000-0005-0000-0000-0000DC810000}"/>
    <cellStyle name="_O&amp;M Detail -cc _2008 FPL Group Tax Workpapers" xfId="37217" xr:uid="{00000000-0005-0000-0000-0000DD810000}"/>
    <cellStyle name="_O&amp;M Detail -cc _2008 FPL Group Tax Workpapers_Budget Support 2012-09 2013-15 Benefit Programs v5 with NEER Barg Update" xfId="37218" xr:uid="{00000000-0005-0000-0000-0000DE810000}"/>
    <cellStyle name="_O&amp;M Detail -cc _2008 FPL Group Tax Workpapers_LTD-FAS 112 Summary" xfId="37219" xr:uid="{00000000-0005-0000-0000-0000DF810000}"/>
    <cellStyle name="_O&amp;M Detail -cc _BASIS ADJ" xfId="37220" xr:uid="{00000000-0005-0000-0000-0000E0810000}"/>
    <cellStyle name="_O&amp;M Detail -cc _BM Adjustments" xfId="37221" xr:uid="{00000000-0005-0000-0000-0000E1810000}"/>
    <cellStyle name="_O&amp;M Detail -cc _Callahan" xfId="37222" xr:uid="{00000000-0005-0000-0000-0000E2810000}"/>
    <cellStyle name="_O&amp;M Detail -cc _Callahan " xfId="37223" xr:uid="{00000000-0005-0000-0000-0000E3810000}"/>
    <cellStyle name="_O&amp;M Detail -cc _Callahan _1" xfId="37224" xr:uid="{00000000-0005-0000-0000-0000E4810000}"/>
    <cellStyle name="_O&amp;M Detail -cc _Callahan 090813 GM 0 Report" xfId="37225" xr:uid="{00000000-0005-0000-0000-0000E5810000}"/>
    <cellStyle name="_O&amp;M Detail -cc _Callahan 091106 GM 0 Report" xfId="37226" xr:uid="{00000000-0005-0000-0000-0000E6810000}"/>
    <cellStyle name="_O&amp;M Detail -cc _CapRidge_WindBoost_Analysis_090709" xfId="37227" xr:uid="{00000000-0005-0000-0000-0000E7810000}"/>
    <cellStyle name="_O&amp;M Detail -cc _Cherokee 2010 - 2014 Budget Forecast" xfId="37228" xr:uid="{00000000-0005-0000-0000-0000E8810000}"/>
    <cellStyle name="_O&amp;M Detail -cc _Copy of Texas Wind Debt Amortization 11-08" xfId="37229" xr:uid="{00000000-0005-0000-0000-0000E9810000}"/>
    <cellStyle name="_O&amp;M Detail -cc _Debt Service Coverage Ratio-TEXAS WIND Historical  Forecast" xfId="37230" xr:uid="{00000000-0005-0000-0000-0000EA810000}"/>
    <cellStyle name="_O&amp;M Detail -cc _Fees" xfId="37231" xr:uid="{00000000-0005-0000-0000-0000EB810000}"/>
    <cellStyle name="_O&amp;M Detail -cc _FPL Georgia Tax As of October 2010" xfId="37232" xr:uid="{00000000-0005-0000-0000-0000EC810000}"/>
    <cellStyle name="_O&amp;M Detail -cc _FPL Georgia Tax As of October 2010_Summary of 2010 Errors Resolutions with Responses" xfId="37233" xr:uid="{00000000-0005-0000-0000-0000ED810000}"/>
    <cellStyle name="_O&amp;M Detail -cc _Group Prov M11 09" xfId="37234" xr:uid="{00000000-0005-0000-0000-0000EE810000}"/>
    <cellStyle name="_O&amp;M Detail -cc _Group Prov M11 09 2" xfId="37235" xr:uid="{00000000-0005-0000-0000-0000EF810000}"/>
    <cellStyle name="_O&amp;M Detail -cc _Group Prov M11 09_March_LTD_Premium" xfId="37236" xr:uid="{00000000-0005-0000-0000-0000F0810000}"/>
    <cellStyle name="_O&amp;M Detail -cc _Group Prov M11 09_Nov Self Admin LTD Income Premium - CIGNA" xfId="37237" xr:uid="{00000000-0005-0000-0000-0000F1810000}"/>
    <cellStyle name="_O&amp;M Detail -cc _Group Prov M11 09_Summary Unrounded" xfId="37238" xr:uid="{00000000-0005-0000-0000-0000F2810000}"/>
    <cellStyle name="_O&amp;M Detail -cc _HH3 WindBoost Analysis (with PTC and REC)" xfId="37239" xr:uid="{00000000-0005-0000-0000-0000F3810000}"/>
    <cellStyle name="_O&amp;M Detail -cc _Horse Hollow 1 090813 GM 0 Report" xfId="37240" xr:uid="{00000000-0005-0000-0000-0000F4810000}"/>
    <cellStyle name="_O&amp;M Detail -cc _Horse Hollow 1 090911 GM 0 Report" xfId="37241" xr:uid="{00000000-0005-0000-0000-0000F5810000}"/>
    <cellStyle name="_O&amp;M Detail -cc _Inputs" xfId="37242" xr:uid="{00000000-0005-0000-0000-0000F6810000}"/>
    <cellStyle name="_O&amp;M Detail -cc _Inputs 2" xfId="37243" xr:uid="{00000000-0005-0000-0000-0000F7810000}"/>
    <cellStyle name="_O&amp;M Detail -cc _Majestic II 2013 - 2042 Property Tax Forecast est" xfId="37244" xr:uid="{00000000-0005-0000-0000-0000F8810000}"/>
    <cellStyle name="_O&amp;M Detail -cc _March_LTD_Premium" xfId="37245" xr:uid="{00000000-0005-0000-0000-0000F9810000}"/>
    <cellStyle name="_O&amp;M Detail -cc _Nov Self Admin LTD Income Premium - CIGNA" xfId="37246" xr:uid="{00000000-0005-0000-0000-0000FA810000}"/>
    <cellStyle name="_O&amp;M Detail -cc _Summary Unrounded" xfId="37247" xr:uid="{00000000-0005-0000-0000-0000FB810000}"/>
    <cellStyle name="_O&amp;M Detail -cc _Tax" xfId="37248" xr:uid="{00000000-0005-0000-0000-0000FC810000}"/>
    <cellStyle name="_O&amp;M Detail -cc _Wind Adj_091106" xfId="37249" xr:uid="{00000000-0005-0000-0000-0000FD810000}"/>
    <cellStyle name="_O&amp;M Detail -ct" xfId="407" xr:uid="{00000000-0005-0000-0000-0000FE810000}"/>
    <cellStyle name="_O&amp;M Detail -ct 2" xfId="408" xr:uid="{00000000-0005-0000-0000-0000FF810000}"/>
    <cellStyle name="_O&amp;M Detail -ct 2 2" xfId="409" xr:uid="{00000000-0005-0000-0000-000000820000}"/>
    <cellStyle name="_O&amp;M Detail -ct 3" xfId="410" xr:uid="{00000000-0005-0000-0000-000001820000}"/>
    <cellStyle name="_O&amp;M Detail -ct 3 2" xfId="37250" xr:uid="{00000000-0005-0000-0000-000002820000}"/>
    <cellStyle name="_O&amp;M Detail -ct 4" xfId="411" xr:uid="{00000000-0005-0000-0000-000003820000}"/>
    <cellStyle name="_O&amp;M Detail -ct 4 2" xfId="37251" xr:uid="{00000000-0005-0000-0000-000004820000}"/>
    <cellStyle name="_O&amp;M Detail -ct 5" xfId="37252" xr:uid="{00000000-0005-0000-0000-000005820000}"/>
    <cellStyle name="_O&amp;M Detail -ct 5 2" xfId="37253" xr:uid="{00000000-0005-0000-0000-000006820000}"/>
    <cellStyle name="_O&amp;M Detail -ct 6" xfId="37254" xr:uid="{00000000-0005-0000-0000-000007820000}"/>
    <cellStyle name="_O&amp;M Detail -ct_2008 FPL Group Tax Workpapers" xfId="37255" xr:uid="{00000000-0005-0000-0000-000008820000}"/>
    <cellStyle name="_O&amp;M Detail -ct_2008 FPL Group Tax Workpapers_Budget Support 2012-09 2013-15 Benefit Programs v5 with NEER Barg Update" xfId="37256" xr:uid="{00000000-0005-0000-0000-000009820000}"/>
    <cellStyle name="_O&amp;M Detail -ct_2008 FPL Group Tax Workpapers_LTD-FAS 112 Summary" xfId="37257" xr:uid="{00000000-0005-0000-0000-00000A820000}"/>
    <cellStyle name="_O&amp;M Detail -ct_BASIS ADJ" xfId="37258" xr:uid="{00000000-0005-0000-0000-00000B820000}"/>
    <cellStyle name="_O&amp;M Detail -ct_BM Adjustments" xfId="37259" xr:uid="{00000000-0005-0000-0000-00000C820000}"/>
    <cellStyle name="_O&amp;M Detail -ct_Callahan" xfId="37260" xr:uid="{00000000-0005-0000-0000-00000D820000}"/>
    <cellStyle name="_O&amp;M Detail -ct_Callahan " xfId="37261" xr:uid="{00000000-0005-0000-0000-00000E820000}"/>
    <cellStyle name="_O&amp;M Detail -ct_Callahan _1" xfId="37262" xr:uid="{00000000-0005-0000-0000-00000F820000}"/>
    <cellStyle name="_O&amp;M Detail -ct_Callahan 090813 GM 0 Report" xfId="37263" xr:uid="{00000000-0005-0000-0000-000010820000}"/>
    <cellStyle name="_O&amp;M Detail -ct_Callahan 091106 GM 0 Report" xfId="37264" xr:uid="{00000000-0005-0000-0000-000011820000}"/>
    <cellStyle name="_O&amp;M Detail -ct_CapRidge_WindBoost_Analysis_090709" xfId="37265" xr:uid="{00000000-0005-0000-0000-000012820000}"/>
    <cellStyle name="_O&amp;M Detail -ct_Cherokee 2010 - 2014 Budget Forecast" xfId="37266" xr:uid="{00000000-0005-0000-0000-000013820000}"/>
    <cellStyle name="_O&amp;M Detail -ct_Copy of Texas Wind Debt Amortization 11-08" xfId="37267" xr:uid="{00000000-0005-0000-0000-000014820000}"/>
    <cellStyle name="_O&amp;M Detail -ct_Debt Service Coverage Ratio-TEXAS WIND Historical  Forecast" xfId="37268" xr:uid="{00000000-0005-0000-0000-000015820000}"/>
    <cellStyle name="_O&amp;M Detail -ct_Fees" xfId="37269" xr:uid="{00000000-0005-0000-0000-000016820000}"/>
    <cellStyle name="_O&amp;M Detail -ct_FPL Georgia Tax As of October 2010" xfId="37270" xr:uid="{00000000-0005-0000-0000-000017820000}"/>
    <cellStyle name="_O&amp;M Detail -ct_FPL Georgia Tax As of October 2010_Summary of 2010 Errors Resolutions with Responses" xfId="37271" xr:uid="{00000000-0005-0000-0000-000018820000}"/>
    <cellStyle name="_O&amp;M Detail -ct_Group Prov M11 09" xfId="37272" xr:uid="{00000000-0005-0000-0000-000019820000}"/>
    <cellStyle name="_O&amp;M Detail -ct_Group Prov M11 09 2" xfId="37273" xr:uid="{00000000-0005-0000-0000-00001A820000}"/>
    <cellStyle name="_O&amp;M Detail -ct_Group Prov M11 09_March_LTD_Premium" xfId="37274" xr:uid="{00000000-0005-0000-0000-00001B820000}"/>
    <cellStyle name="_O&amp;M Detail -ct_Group Prov M11 09_Nov Self Admin LTD Income Premium - CIGNA" xfId="37275" xr:uid="{00000000-0005-0000-0000-00001C820000}"/>
    <cellStyle name="_O&amp;M Detail -ct_Group Prov M11 09_Summary Unrounded" xfId="37276" xr:uid="{00000000-0005-0000-0000-00001D820000}"/>
    <cellStyle name="_O&amp;M Detail -ct_HH3 WindBoost Analysis (with PTC and REC)" xfId="37277" xr:uid="{00000000-0005-0000-0000-00001E820000}"/>
    <cellStyle name="_O&amp;M Detail -ct_Horse Hollow 1 090813 GM 0 Report" xfId="37278" xr:uid="{00000000-0005-0000-0000-00001F820000}"/>
    <cellStyle name="_O&amp;M Detail -ct_Horse Hollow 1 090911 GM 0 Report" xfId="37279" xr:uid="{00000000-0005-0000-0000-000020820000}"/>
    <cellStyle name="_O&amp;M Detail -ct_Inputs" xfId="37280" xr:uid="{00000000-0005-0000-0000-000021820000}"/>
    <cellStyle name="_O&amp;M Detail -ct_Inputs 2" xfId="37281" xr:uid="{00000000-0005-0000-0000-000022820000}"/>
    <cellStyle name="_O&amp;M Detail -ct_Majestic II 2013 - 2042 Property Tax Forecast est" xfId="37282" xr:uid="{00000000-0005-0000-0000-000023820000}"/>
    <cellStyle name="_O&amp;M Detail -ct_March_LTD_Premium" xfId="37283" xr:uid="{00000000-0005-0000-0000-000024820000}"/>
    <cellStyle name="_O&amp;M Detail -ct_Nov Self Admin LTD Income Premium - CIGNA" xfId="37284" xr:uid="{00000000-0005-0000-0000-000025820000}"/>
    <cellStyle name="_O&amp;M Detail -ct_Summary Unrounded" xfId="37285" xr:uid="{00000000-0005-0000-0000-000026820000}"/>
    <cellStyle name="_O&amp;M Detail -ct_Tax" xfId="37286" xr:uid="{00000000-0005-0000-0000-000027820000}"/>
    <cellStyle name="_O&amp;M Detail -ct_Wind Adj_091106" xfId="37287" xr:uid="{00000000-0005-0000-0000-000028820000}"/>
    <cellStyle name="_x0013__Oceana_142MW_Vesta1.8_101909" xfId="37288" xr:uid="{00000000-0005-0000-0000-000029820000}"/>
    <cellStyle name="_x0013__Oceana_142MW_Vesta1.8_101909 2" xfId="37289" xr:uid="{00000000-0005-0000-0000-00002A820000}"/>
    <cellStyle name="_OLCT Oil" xfId="37290" xr:uid="{00000000-0005-0000-0000-00002B820000}"/>
    <cellStyle name="_OLCT Oil_130204 2013 - 2061 LONG-TERM FORECAST FPL METHODOLOGY Clean Copy" xfId="37291" xr:uid="{00000000-0005-0000-0000-00002C820000}"/>
    <cellStyle name="_One_Pager" xfId="37292" xr:uid="{00000000-0005-0000-0000-00002D820000}"/>
    <cellStyle name="_Operating Plan" xfId="37293" xr:uid="{00000000-0005-0000-0000-00002E820000}"/>
    <cellStyle name="_Operating Plan 2006" xfId="37294" xr:uid="{00000000-0005-0000-0000-00002F820000}"/>
    <cellStyle name="_Operational Detail" xfId="37295" xr:uid="{00000000-0005-0000-0000-000030820000}"/>
    <cellStyle name="_Operational Detail 2" xfId="37296" xr:uid="{00000000-0005-0000-0000-000031820000}"/>
    <cellStyle name="_Operational Detail_Cherokee 2010 - 2014 Budget Forecast" xfId="37297" xr:uid="{00000000-0005-0000-0000-000032820000}"/>
    <cellStyle name="_Orange-Mulberry Res. 061201a" xfId="37298" xr:uid="{00000000-0005-0000-0000-000033820000}"/>
    <cellStyle name="_Orange-Mulberry Res. 061201a 2" xfId="37299" xr:uid="{00000000-0005-0000-0000-000034820000}"/>
    <cellStyle name="_Orange-Mulberry Res. 061201a 2 2" xfId="37300" xr:uid="{00000000-0005-0000-0000-000035820000}"/>
    <cellStyle name="_Orange-Mulberry Res. 061201a 3" xfId="37301" xr:uid="{00000000-0005-0000-0000-000036820000}"/>
    <cellStyle name="_Orange-Mulberry Res. 061201a 3 2" xfId="37302" xr:uid="{00000000-0005-0000-0000-000037820000}"/>
    <cellStyle name="_Orange-Mulberry Res. 061201a 4" xfId="37303" xr:uid="{00000000-0005-0000-0000-000038820000}"/>
    <cellStyle name="_Orange-Mulberry Res. 061201a 4 2" xfId="37304" xr:uid="{00000000-0005-0000-0000-000039820000}"/>
    <cellStyle name="_Orange-Mulberry Res. 061201a 5" xfId="37305" xr:uid="{00000000-0005-0000-0000-00003A820000}"/>
    <cellStyle name="_Orange-Mulberry Res. 061201a 5 2" xfId="37306" xr:uid="{00000000-0005-0000-0000-00003B820000}"/>
    <cellStyle name="_Orange-Mulberry Res. 061201a 6" xfId="37307" xr:uid="{00000000-0005-0000-0000-00003C820000}"/>
    <cellStyle name="_Orange-Mulberry Res. 061201a_Inputs" xfId="37308" xr:uid="{00000000-0005-0000-0000-00003D820000}"/>
    <cellStyle name="_Orange-Mulberry Res. 061201a_Inputs 2" xfId="37309" xr:uid="{00000000-0005-0000-0000-00003E820000}"/>
    <cellStyle name="_ORG FUEL Costs 2005" xfId="37310" xr:uid="{00000000-0005-0000-0000-00003F820000}"/>
    <cellStyle name="_Ormat 6-5-2007  v19i with internal accounting" xfId="37311" xr:uid="{00000000-0005-0000-0000-000040820000}"/>
    <cellStyle name="_Other Projects" xfId="37312" xr:uid="{00000000-0005-0000-0000-000041820000}"/>
    <cellStyle name="_Other Projects 2" xfId="37313" xr:uid="{00000000-0005-0000-0000-000042820000}"/>
    <cellStyle name="_Other Projects_1.Inputs" xfId="37314" xr:uid="{00000000-0005-0000-0000-000043820000}"/>
    <cellStyle name="_Other Projects_Copy of G&amp;A_reports_v4" xfId="37315" xr:uid="{00000000-0005-0000-0000-000044820000}"/>
    <cellStyle name="_Other Projects_Copy of Vento III v27i P50 1st" xfId="37316" xr:uid="{00000000-0005-0000-0000-000045820000}"/>
    <cellStyle name="_Other Projects_Vento III v17i (8.9% Haircut, 60% Tax)" xfId="37317" xr:uid="{00000000-0005-0000-0000-000046820000}"/>
    <cellStyle name="_Other Projects_Vento III v22i (Haircut, 6Y CF, 76% tax)" xfId="37318" xr:uid="{00000000-0005-0000-0000-000047820000}"/>
    <cellStyle name="_Other Projects_Vento III v28g Base" xfId="37319" xr:uid="{00000000-0005-0000-0000-000048820000}"/>
    <cellStyle name="_Other Projects_Vento III v28k JPMyyy" xfId="37320" xr:uid="{00000000-0005-0000-0000-000049820000}"/>
    <cellStyle name="_Other_data022802" xfId="37321" xr:uid="{00000000-0005-0000-0000-00004A820000}"/>
    <cellStyle name="_Other_data022802 2" xfId="37322" xr:uid="{00000000-0005-0000-0000-00004B820000}"/>
    <cellStyle name="_Other_data022802_#1 Levered Beech Ridge_021109_Grant,Bonus,No PTCs,MACRs,Term Debt NOL" xfId="37323" xr:uid="{00000000-0005-0000-0000-00004C820000}"/>
    <cellStyle name="_Other_data022802_#1 Levered Beech Ridge_021109_Grant,Bonus,No PTCs,MACRs,Term Debt NOL 2" xfId="37324" xr:uid="{00000000-0005-0000-0000-00004D820000}"/>
    <cellStyle name="_Other_data022802_#1 LeveredGrand_Ridge_II-III_021009_Grant,Bonus,No PTCs,MACRs,Term Debt, NOL" xfId="37325" xr:uid="{00000000-0005-0000-0000-00004E820000}"/>
    <cellStyle name="_Other_data022802_#1 LeveredGrand_Ridge_II-III_021009_Grant,Bonus,No PTCs,MACRs,Term Debt, NOL 2" xfId="37326" xr:uid="{00000000-0005-0000-0000-00004F820000}"/>
    <cellStyle name="_Other_data022802_#1 LeveredGrand_Ridge_II-III_021009_Grant,Bonus,No PTCs,MACRs,Term Debt, NOL_BeechR Pivot Table 12.2.09" xfId="37327" xr:uid="{00000000-0005-0000-0000-000050820000}"/>
    <cellStyle name="_Other_data022802_#1 LeveredGrand_Ridge_II-III_021009_Grant,Bonus,No PTCs,MACRs,Term Debt, NOL_BeechR Pivot Table 12.2.09 2" xfId="37328" xr:uid="{00000000-0005-0000-0000-000051820000}"/>
    <cellStyle name="_Other_data022802_1.Inputs" xfId="37329" xr:uid="{00000000-0005-0000-0000-000052820000}"/>
    <cellStyle name="_Other_data022802_2008 IWNA 7.75% 53% ERISA P50 (Invnergy)_FROM JPM" xfId="37330" xr:uid="{00000000-0005-0000-0000-000053820000}"/>
    <cellStyle name="_Other_data022802_2008 IWNA 7.75% 53% ERISA P50 (Invnergy)_FROM JPM 2" xfId="37331" xr:uid="{00000000-0005-0000-0000-000054820000}"/>
    <cellStyle name="_Other_data022802_2008 IWNA Portfolio 09262008 (JPM TE &amp; CE)__TE Assumps" xfId="37332" xr:uid="{00000000-0005-0000-0000-000055820000}"/>
    <cellStyle name="_Other_data022802_2008 IWNA Portfolio 09262008 (JPM TE &amp; CE)__TE Assumps 2" xfId="37333" xr:uid="{00000000-0005-0000-0000-000056820000}"/>
    <cellStyle name="_Other_data022802_2008 IWNA Portfolio 09262008 (JPM TE &amp; CE)__TE Assumps_2008 IWNA v12 7.75% 53% TaxEx P50 (Invenergy)_10242008" xfId="37334" xr:uid="{00000000-0005-0000-0000-000057820000}"/>
    <cellStyle name="_Other_data022802_2008 IWNA Portfolio 09262008 (JPM TE &amp; CE)__TE Assumps_2008 IWNA v12 7.75% 53% TaxEx P50 (Invenergy)_10242008 2" xfId="37335" xr:uid="{00000000-0005-0000-0000-000058820000}"/>
    <cellStyle name="_Other_data022802_2008 IWNA v12 7.75% 53% TaxEx P50 (Invenergy)_10242008" xfId="37336" xr:uid="{00000000-0005-0000-0000-000059820000}"/>
    <cellStyle name="_Other_data022802_2008 IWNA v12 7.75% 53% TaxEx P50 (Invenergy)_10242008 2" xfId="37337" xr:uid="{00000000-0005-0000-0000-00005A820000}"/>
    <cellStyle name="_Other_data022802_2008 IWNA v12 7.75% 53% TaxEx P50 (Invenergy)_NO HAIRCUTS" xfId="37338" xr:uid="{00000000-0005-0000-0000-00005B820000}"/>
    <cellStyle name="_Other_data022802_2008 IWNA v12 7.75% 53% TaxEx P50 (Invenergy)_NO HAIRCUTS 2" xfId="37339" xr:uid="{00000000-0005-0000-0000-00005C820000}"/>
    <cellStyle name="_Other_data022802_AM 03-22-2009 - Citi Cash Grant - 1st qtr cash grant" xfId="37340" xr:uid="{00000000-0005-0000-0000-00005D820000}"/>
    <cellStyle name="_Other_data022802_Bali_Biomass_Fin_Model_082107" xfId="37341" xr:uid="{00000000-0005-0000-0000-00005E820000}"/>
    <cellStyle name="_Other_data022802_BeechR Pivot Table 12.2.09" xfId="37342" xr:uid="{00000000-0005-0000-0000-00005F820000}"/>
    <cellStyle name="_Other_data022802_BeechR Pivot Table 12.2.09 2" xfId="37343" xr:uid="{00000000-0005-0000-0000-000060820000}"/>
    <cellStyle name="_Other_data022802_Big Otter 101209 Grant and TE 100.5MW_20mileT" xfId="37344" xr:uid="{00000000-0005-0000-0000-000061820000}"/>
    <cellStyle name="_Other_data022802_Big Otter 101209 Grant and TE 100.5MW_20mileT 2" xfId="37345" xr:uid="{00000000-0005-0000-0000-000062820000}"/>
    <cellStyle name="_Other_data022802_Bish Hill_$77.5_lowncf_ Bundled Price_Lenders_092909" xfId="37346" xr:uid="{00000000-0005-0000-0000-000063820000}"/>
    <cellStyle name="_Other_data022802_Bish Hill_$77.5_lowncf_ Bundled Price_Lenders_092909 2" xfId="37347" xr:uid="{00000000-0005-0000-0000-000064820000}"/>
    <cellStyle name="_Other_data022802_BishHilll_1.25M per WTG with $72 bundled price_200MWs_BF" xfId="37348" xr:uid="{00000000-0005-0000-0000-000065820000}"/>
    <cellStyle name="_Other_data022802_BishHilll_1.25M per WTG with $72 bundled price_200MWs_BF 2" xfId="37349" xr:uid="{00000000-0005-0000-0000-000066820000}"/>
    <cellStyle name="_Other_data022802_Bishop Hill_Grant_082409_200MW" xfId="37350" xr:uid="{00000000-0005-0000-0000-000067820000}"/>
    <cellStyle name="_Other_data022802_Bishop Hill_Grant_082409_200MW 2" xfId="37351" xr:uid="{00000000-0005-0000-0000-000068820000}"/>
    <cellStyle name="_Other_data022802_Buzzard Creek_250MW_PTC_010610" xfId="37352" xr:uid="{00000000-0005-0000-0000-000069820000}"/>
    <cellStyle name="_Other_data022802_Buzzard Creek_250MW_PTC_010610 2" xfId="37353" xr:uid="{00000000-0005-0000-0000-00006A820000}"/>
    <cellStyle name="_Other_data022802_California Ridge 120109 and 200MW" xfId="37354" xr:uid="{00000000-0005-0000-0000-00006B820000}"/>
    <cellStyle name="_Other_data022802_California Ridge 120109 and 200MW 2" xfId="37355" xr:uid="{00000000-0005-0000-0000-00006C820000}"/>
    <cellStyle name="_Other_data022802_California Ridge_042909_Grant and TE_99M_as bid" xfId="37356" xr:uid="{00000000-0005-0000-0000-00006D820000}"/>
    <cellStyle name="_Other_data022802_California Ridge_042909_Grant and TE_99M_as bid 2" xfId="37357" xr:uid="{00000000-0005-0000-0000-00006E820000}"/>
    <cellStyle name="_Other_data022802_California Ridge_042909_Grant and TE_99Mw" xfId="37358" xr:uid="{00000000-0005-0000-0000-00006F820000}"/>
    <cellStyle name="_Other_data022802_California Ridge_042909_Grant and TE_99Mw 2" xfId="37359" xr:uid="{00000000-0005-0000-0000-000070820000}"/>
    <cellStyle name="_Other_data022802_Copy of NEW Levered GRIIIII_03312009_MCF v2" xfId="37360" xr:uid="{00000000-0005-0000-0000-000071820000}"/>
    <cellStyle name="_Other_data022802_Copy of NEW Levered GRIIIII_03312009_MCF v2 2" xfId="37361" xr:uid="{00000000-0005-0000-0000-000072820000}"/>
    <cellStyle name="_Other_data022802_Copy of NEW Levered GRIIIII_03312009_MCF v2_BeechR Pivot Table 12.2.09" xfId="37362" xr:uid="{00000000-0005-0000-0000-000073820000}"/>
    <cellStyle name="_Other_data022802_Copy of NEW Levered GRIIIII_03312009_MCF v2_BeechR Pivot Table 12.2.09 2" xfId="37363" xr:uid="{00000000-0005-0000-0000-000074820000}"/>
    <cellStyle name="_Other_data022802_Copy of Vento III v27i P50 1st" xfId="37364" xr:uid="{00000000-0005-0000-0000-000075820000}"/>
    <cellStyle name="_Other_data022802_G&amp;A_reports" xfId="37365" xr:uid="{00000000-0005-0000-0000-000076820000}"/>
    <cellStyle name="_Other_data022802_GRE 03252009_tpm_tables" xfId="37366" xr:uid="{00000000-0005-0000-0000-000077820000}"/>
    <cellStyle name="_Other_data022802_GRE 03252009_tpm_tables 2" xfId="37367" xr:uid="{00000000-0005-0000-0000-000078820000}"/>
    <cellStyle name="_Other_data022802_GRE 03252009_tpm_tables_BeechR Pivot Table 12.2.09" xfId="37368" xr:uid="{00000000-0005-0000-0000-000079820000}"/>
    <cellStyle name="_Other_data022802_GRE 03252009_tpm_tables_BeechR Pivot Table 12.2.09 2" xfId="37369" xr:uid="{00000000-0005-0000-0000-00007A820000}"/>
    <cellStyle name="_Other_data022802_Hardin Grant 08312009_300MW" xfId="37370" xr:uid="{00000000-0005-0000-0000-00007B820000}"/>
    <cellStyle name="_Other_data022802_Hardin Grant 08312009_300MW 2" xfId="37371" xr:uid="{00000000-0005-0000-0000-00007C820000}"/>
    <cellStyle name="_Other_data022802_Inputs-General" xfId="37372" xr:uid="{00000000-0005-0000-0000-00007D820000}"/>
    <cellStyle name="_Other_data022802_Inputs-General 2" xfId="37373" xr:uid="{00000000-0005-0000-0000-00007E820000}"/>
    <cellStyle name="_Other_data022802_Invenergy Model -- 9-5-08 base" xfId="37374" xr:uid="{00000000-0005-0000-0000-00007F820000}"/>
    <cellStyle name="_Other_data022802_Invenergy Model -- 9-5-08 base 2" xfId="37375" xr:uid="{00000000-0005-0000-0000-000080820000}"/>
    <cellStyle name="_Other_data022802_IWNA 3-Pack ECCA Sheldon Funding 03202009" xfId="37376" xr:uid="{00000000-0005-0000-0000-000081820000}"/>
    <cellStyle name="_Other_data022802_IWNA 3-Pack ECCA Sheldon Funding 03202009 2" xfId="37377" xr:uid="{00000000-0005-0000-0000-000082820000}"/>
    <cellStyle name="_Other_data022802_IWNA Ptfl v2 10yr 7.25% $320 upfront 99% hedge loss P50" xfId="37378" xr:uid="{00000000-0005-0000-0000-000083820000}"/>
    <cellStyle name="_Other_data022802_IWNA Ptfl v2 10yr 7.25% $320 upfront 99% hedge loss P50 2" xfId="37379" xr:uid="{00000000-0005-0000-0000-000084820000}"/>
    <cellStyle name="_Other_data022802_IWNA v1 10yr 7.25% $290 upfront no bonus 42% 2009 tax realloc P50" xfId="37380" xr:uid="{00000000-0005-0000-0000-000085820000}"/>
    <cellStyle name="_Other_data022802_IWNA v1 10yr 7.25% $290 upfront no bonus 42% 2009 tax realloc P50 2" xfId="37381" xr:uid="{00000000-0005-0000-0000-000086820000}"/>
    <cellStyle name="_Other_data022802_IWNA v1 10yr 7.25% $290 upfront no bonus 42% 2009 tax realloc P50_2008 IWNA JPM TE Model 11032008 (ERISA Dep &amp; Full Haircuts)_275M" xfId="37382" xr:uid="{00000000-0005-0000-0000-000087820000}"/>
    <cellStyle name="_Other_data022802_IWNA v1 10yr 7.25% $290 upfront no bonus 42% 2009 tax realloc P50_2008 IWNA JPM TE Model 11032008 (ERISA Dep &amp; Full Haircuts)_275M 2" xfId="37383" xr:uid="{00000000-0005-0000-0000-000088820000}"/>
    <cellStyle name="_Other_data022802_IWNA v1 10yr 7.25% $290 upfront no bonus 42% 2009 tax realloc P50_2008 IWNA v12 7.75% 53% TaxEx P50 (Invenergy)_10242008" xfId="37384" xr:uid="{00000000-0005-0000-0000-000089820000}"/>
    <cellStyle name="_Other_data022802_IWNA v1 10yr 7.25% $290 upfront no bonus 42% 2009 tax realloc P50_2008 IWNA v12 7.75% 53% TaxEx P50 (Invenergy)_10242008 2" xfId="37385" xr:uid="{00000000-0005-0000-0000-00008A820000}"/>
    <cellStyle name="_Other_data022802_Ledge_0416_Grant and TE" xfId="37386" xr:uid="{00000000-0005-0000-0000-00008B820000}"/>
    <cellStyle name="_Other_data022802_Ledge_0416_Grant and TE 2" xfId="37387" xr:uid="{00000000-0005-0000-0000-00008C820000}"/>
    <cellStyle name="_Other_data022802_Levered Beech Ridge _100709" xfId="37388" xr:uid="{00000000-0005-0000-0000-00008D820000}"/>
    <cellStyle name="_Other_data022802_Levered Beech Ridge _100709 2" xfId="37389" xr:uid="{00000000-0005-0000-0000-00008E820000}"/>
    <cellStyle name="_Other_data022802_Levered Beech Ridge _100709_BeechR Pivot Table 12.2.09" xfId="37390" xr:uid="{00000000-0005-0000-0000-00008F820000}"/>
    <cellStyle name="_Other_data022802_Levered Beech Ridge _100709_BeechR Pivot Table 12.2.09 2" xfId="37391" xr:uid="{00000000-0005-0000-0000-000090820000}"/>
    <cellStyle name="_Other_data022802_Levered Beech Ridge _102709" xfId="37392" xr:uid="{00000000-0005-0000-0000-000091820000}"/>
    <cellStyle name="_Other_data022802_Levered Beech Ridge _102709 2" xfId="37393" xr:uid="{00000000-0005-0000-0000-000092820000}"/>
    <cellStyle name="_Other_data022802_Levered Beech Ridge _102709_BeechR Pivot Table 12.2.09" xfId="37394" xr:uid="{00000000-0005-0000-0000-000093820000}"/>
    <cellStyle name="_Other_data022802_Levered Beech Ridge _102709_BeechR Pivot Table 12.2.09 2" xfId="37395" xr:uid="{00000000-0005-0000-0000-000094820000}"/>
    <cellStyle name="_Other_data022802_Levered Beech Ridge _110209" xfId="37396" xr:uid="{00000000-0005-0000-0000-000095820000}"/>
    <cellStyle name="_Other_data022802_Levered Beech Ridge _110209 2" xfId="37397" xr:uid="{00000000-0005-0000-0000-000096820000}"/>
    <cellStyle name="_Other_data022802_Levered Beech Ridge _110209_BeechR Pivot Table 12.2.09" xfId="37398" xr:uid="{00000000-0005-0000-0000-000097820000}"/>
    <cellStyle name="_Other_data022802_Levered Beech Ridge _110209_BeechR Pivot Table 12.2.09 2" xfId="37399" xr:uid="{00000000-0005-0000-0000-000098820000}"/>
    <cellStyle name="_Other_data022802_Levered Grand Ridge Exp 07082009_LIVE" xfId="37400" xr:uid="{00000000-0005-0000-0000-000099820000}"/>
    <cellStyle name="_Other_data022802_Levered Grand Ridge Exp 07082009_LIVE 2" xfId="37401" xr:uid="{00000000-0005-0000-0000-00009A820000}"/>
    <cellStyle name="_Other_data022802_Levered Grand Ridge Exp 07082009_LIVE_BeechR Pivot Table 12.2.09" xfId="37402" xr:uid="{00000000-0005-0000-0000-00009B820000}"/>
    <cellStyle name="_Other_data022802_Levered Grand Ridge Exp 07082009_LIVE_BeechR Pivot Table 12.2.09 2" xfId="37403" xr:uid="{00000000-0005-0000-0000-00009C820000}"/>
    <cellStyle name="_Other_data022802_Levered Grand Ridge Exp_05042009" xfId="37404" xr:uid="{00000000-0005-0000-0000-00009D820000}"/>
    <cellStyle name="_Other_data022802_Levered Grand Ridge Exp_05042009 2" xfId="37405" xr:uid="{00000000-0005-0000-0000-00009E820000}"/>
    <cellStyle name="_Other_data022802_Levered Grand Ridge Exp_05042009_BeechR Pivot Table 12.2.09" xfId="37406" xr:uid="{00000000-0005-0000-0000-00009F820000}"/>
    <cellStyle name="_Other_data022802_Levered Grand Ridge Exp_05042009_BeechR Pivot Table 12.2.09 2" xfId="37407" xr:uid="{00000000-0005-0000-0000-0000A0820000}"/>
    <cellStyle name="_Other_data022802_NEW GRII_III Debt_032509 v1 (2)" xfId="37408" xr:uid="{00000000-0005-0000-0000-0000A1820000}"/>
    <cellStyle name="_Other_data022802_NEW GRII_III Debt_032509 v1 (2) 2" xfId="37409" xr:uid="{00000000-0005-0000-0000-0000A2820000}"/>
    <cellStyle name="_Other_data022802_NEW GRII_III Debt_032509 v1 (2)_BeechR Pivot Table 12.2.09" xfId="37410" xr:uid="{00000000-0005-0000-0000-0000A3820000}"/>
    <cellStyle name="_Other_data022802_NEW GRII_III Debt_032509 v1 (2)_BeechR Pivot Table 12.2.09 2" xfId="37411" xr:uid="{00000000-0005-0000-0000-0000A4820000}"/>
    <cellStyle name="_Other_data022802_NEW Levered GRII&amp;III_04092009_MCF v1" xfId="37412" xr:uid="{00000000-0005-0000-0000-0000A5820000}"/>
    <cellStyle name="_Other_data022802_NEW Levered GRII&amp;III_04092009_MCF v1 2" xfId="37413" xr:uid="{00000000-0005-0000-0000-0000A6820000}"/>
    <cellStyle name="_Other_data022802_NEW Levered GRII&amp;III_04092009_MCF v1_BeechR Pivot Table 12.2.09" xfId="37414" xr:uid="{00000000-0005-0000-0000-0000A7820000}"/>
    <cellStyle name="_Other_data022802_NEW Levered GRII&amp;III_04092009_MCF v1_BeechR Pivot Table 12.2.09 2" xfId="37415" xr:uid="{00000000-0005-0000-0000-0000A8820000}"/>
    <cellStyle name="_Other_data022802_Oceana_142MW_Vesta1.8_101909" xfId="37416" xr:uid="{00000000-0005-0000-0000-0000A9820000}"/>
    <cellStyle name="_Other_data022802_Oceana_142MW_Vesta1.8_101909 2" xfId="37417" xr:uid="{00000000-0005-0000-0000-0000AA820000}"/>
    <cellStyle name="_Other_data022802_Raleigh Model (78MW) 09082009_V2" xfId="37418" xr:uid="{00000000-0005-0000-0000-0000AB820000}"/>
    <cellStyle name="_Other_data022802_Raleigh Model (78MW) 09082009_V2 2" xfId="37419" xr:uid="{00000000-0005-0000-0000-0000AC820000}"/>
    <cellStyle name="_Other_data022802_Raleigh Model (78MW) 09082009_V2_BeechR Pivot Table 12.2.09" xfId="37420" xr:uid="{00000000-0005-0000-0000-0000AD820000}"/>
    <cellStyle name="_Other_data022802_Raleigh Model (78MW) 09082009_V2_BeechR Pivot Table 12.2.09 2" xfId="37421" xr:uid="{00000000-0005-0000-0000-0000AE820000}"/>
    <cellStyle name="_Other_data022802_Sheet1" xfId="37422" xr:uid="{00000000-0005-0000-0000-0000AF820000}"/>
    <cellStyle name="_Other_data022802_Sheet1 2" xfId="37423" xr:uid="{00000000-0005-0000-0000-0000B0820000}"/>
    <cellStyle name="_Other_data022802_Sweden Hills 51MW_081809_AEP bid" xfId="37424" xr:uid="{00000000-0005-0000-0000-0000B1820000}"/>
    <cellStyle name="_Other_data022802_Sweden Hills 51MW_081809_AEP bid 2" xfId="37425" xr:uid="{00000000-0005-0000-0000-0000B2820000}"/>
    <cellStyle name="_Other_data022802_Tri-County Wind_042409_Grant and TE_as bid" xfId="37426" xr:uid="{00000000-0005-0000-0000-0000B3820000}"/>
    <cellStyle name="_Other_data022802_Tri-County Wind_042409_Grant and TE_as bid 2" xfId="37427" xr:uid="{00000000-0005-0000-0000-0000B4820000}"/>
    <cellStyle name="_Other_data022802_Tri-County Wind_101309_Grant and TE_200MW_1.6XLE" xfId="37428" xr:uid="{00000000-0005-0000-0000-0000B5820000}"/>
    <cellStyle name="_Other_data022802_Tri-County Wind_101309_Grant and TE_200MW_1.6XLE 2" xfId="37429" xr:uid="{00000000-0005-0000-0000-0000B6820000}"/>
    <cellStyle name="_Other_data022802_Tri-County Wind_101509_Grant and TE_200MW_1.6XLE" xfId="37430" xr:uid="{00000000-0005-0000-0000-0000B7820000}"/>
    <cellStyle name="_Other_data022802_Tri-County Wind_101509_Grant and TE_200MW_1.6XLE 2" xfId="37431" xr:uid="{00000000-0005-0000-0000-0000B8820000}"/>
    <cellStyle name="_Other_data022802_Turkey Track Completion Reserve Acct_11 10 08" xfId="37432" xr:uid="{00000000-0005-0000-0000-0000B9820000}"/>
    <cellStyle name="_Other_data022802_Turkey Track Completion Reserve Acct_11 10 08 2" xfId="37433" xr:uid="{00000000-0005-0000-0000-0000BA820000}"/>
    <cellStyle name="_Other_data022802_Unlev McAdoo &amp; GR Combined 10242008-funding v8" xfId="37434" xr:uid="{00000000-0005-0000-0000-0000BB820000}"/>
    <cellStyle name="_Other_data022802_Unlev McAdoo &amp; GR Combined 10242008-funding v8 2" xfId="37435" xr:uid="{00000000-0005-0000-0000-0000BC820000}"/>
    <cellStyle name="_Other_data022802_Unlev McAdoo &amp; GR Combined 10242008-funding v8_BeechR Pivot Table 12.2.09" xfId="37436" xr:uid="{00000000-0005-0000-0000-0000BD820000}"/>
    <cellStyle name="_Other_data022802_Unlev McAdoo &amp; GR Combined 10242008-funding v8_BeechR Pivot Table 12.2.09 2" xfId="37437" xr:uid="{00000000-0005-0000-0000-0000BE820000}"/>
    <cellStyle name="_Other_data022802_Unlev McAdoo &amp; GR Combined 10242008-funding v8_Sheet1" xfId="37438" xr:uid="{00000000-0005-0000-0000-0000BF820000}"/>
    <cellStyle name="_Other_data022802_Unlev McAdoo &amp; GR Combined 10242008-funding v8_Sheet1 2" xfId="37439" xr:uid="{00000000-0005-0000-0000-0000C0820000}"/>
    <cellStyle name="_Other_data022802_Unlevered_Beech_Ridge_100_5MW_021009_optimized NCF" xfId="37440" xr:uid="{00000000-0005-0000-0000-0000C1820000}"/>
    <cellStyle name="_Other_data022802_Unlevered_Beech_Ridge_100_5MW_021009_optimized NCF 2" xfId="37441" xr:uid="{00000000-0005-0000-0000-0000C2820000}"/>
    <cellStyle name="_Other_data022802_Vantage Cash FLow 100609" xfId="37442" xr:uid="{00000000-0005-0000-0000-0000C3820000}"/>
    <cellStyle name="_Other_data022802_Vantage Cash FLow 100609 2" xfId="37443" xr:uid="{00000000-0005-0000-0000-0000C4820000}"/>
    <cellStyle name="_Other_data022802_Vantage Model_PGE 15yr PPA_062409" xfId="37444" xr:uid="{00000000-0005-0000-0000-0000C5820000}"/>
    <cellStyle name="_Other_data022802_Vantage Model_PGE 15yr PPA_062409 2" xfId="37445" xr:uid="{00000000-0005-0000-0000-0000C6820000}"/>
    <cellStyle name="_Other_data022802_Vantage Model_PGE 15yr PPA_073009_JAR" xfId="37446" xr:uid="{00000000-0005-0000-0000-0000C7820000}"/>
    <cellStyle name="_Other_data022802_Vantage Model_PGE 15yr PPA_073009_JAR 2" xfId="37447" xr:uid="{00000000-0005-0000-0000-0000C8820000}"/>
    <cellStyle name="_Other_data022802_Vantage Model_PGE 15yr PPA_100909" xfId="37448" xr:uid="{00000000-0005-0000-0000-0000C9820000}"/>
    <cellStyle name="_Other_data022802_Vantage Model_PGE 15yr PPA_100909 2" xfId="37449" xr:uid="{00000000-0005-0000-0000-0000CA820000}"/>
    <cellStyle name="_Other_data022802_Vento III v17i (8.9% Haircut, 60% Tax)" xfId="37450" xr:uid="{00000000-0005-0000-0000-0000CB820000}"/>
    <cellStyle name="_Other_data022802_Vento III v22i (Haircut, 6Y CF, 76% tax)" xfId="37451" xr:uid="{00000000-0005-0000-0000-0000CC820000}"/>
    <cellStyle name="_Other_data022802_Vento III v28g Base" xfId="37452" xr:uid="{00000000-0005-0000-0000-0000CD820000}"/>
    <cellStyle name="_Other_data022802_Vento III v28k JPMyyy" xfId="37453" xr:uid="{00000000-0005-0000-0000-0000CE820000}"/>
    <cellStyle name="_Other_data022802_White Oak_67.5_150MW_110409_OUR CASE" xfId="37454" xr:uid="{00000000-0005-0000-0000-0000CF820000}"/>
    <cellStyle name="_Other_data022802_White Oak_67.5_150MW_110409_OUR CASE 2" xfId="37455" xr:uid="{00000000-0005-0000-0000-0000D0820000}"/>
    <cellStyle name="_Outage Schedules" xfId="37456" xr:uid="{00000000-0005-0000-0000-0000D1820000}"/>
    <cellStyle name="_Outage Schedules 2" xfId="37457" xr:uid="{00000000-0005-0000-0000-0000D2820000}"/>
    <cellStyle name="_Output" xfId="37458" xr:uid="{00000000-0005-0000-0000-0000D3820000}"/>
    <cellStyle name="_Output 2" xfId="37459" xr:uid="{00000000-0005-0000-0000-0000D4820000}"/>
    <cellStyle name="_Output_#1 Levered Beech Ridge_021109_Grant,Bonus,No PTCs,MACRs,Term Debt NOL" xfId="37460" xr:uid="{00000000-0005-0000-0000-0000D5820000}"/>
    <cellStyle name="_Output_#1 Levered Beech Ridge_021109_Grant,Bonus,No PTCs,MACRs,Term Debt NOL 2" xfId="37461" xr:uid="{00000000-0005-0000-0000-0000D6820000}"/>
    <cellStyle name="_Output_#1 LeveredGrand_Ridge_II-III_021009_Grant,Bonus,No PTCs,MACRs,Term Debt, NOL" xfId="37462" xr:uid="{00000000-0005-0000-0000-0000D7820000}"/>
    <cellStyle name="_Output_#1 LeveredGrand_Ridge_II-III_021009_Grant,Bonus,No PTCs,MACRs,Term Debt, NOL 2" xfId="37463" xr:uid="{00000000-0005-0000-0000-0000D8820000}"/>
    <cellStyle name="_Output_#1 LeveredGrand_Ridge_II-III_021009_Grant,Bonus,No PTCs,MACRs,Term Debt, NOL_BeechR Pivot Table 12.2.09" xfId="37464" xr:uid="{00000000-0005-0000-0000-0000D9820000}"/>
    <cellStyle name="_Output_#1 LeveredGrand_Ridge_II-III_021009_Grant,Bonus,No PTCs,MACRs,Term Debt, NOL_BeechR Pivot Table 12.2.09 2" xfId="37465" xr:uid="{00000000-0005-0000-0000-0000DA820000}"/>
    <cellStyle name="_Output_1.Inputs" xfId="37466" xr:uid="{00000000-0005-0000-0000-0000DB820000}"/>
    <cellStyle name="_Output_2008 IWNA 7.75% 53% ERISA P50 (Invnergy)_FROM JPM" xfId="37467" xr:uid="{00000000-0005-0000-0000-0000DC820000}"/>
    <cellStyle name="_Output_2008 IWNA 7.75% 53% ERISA P50 (Invnergy)_FROM JPM 2" xfId="37468" xr:uid="{00000000-0005-0000-0000-0000DD820000}"/>
    <cellStyle name="_Output_2008 IWNA Portfolio 09262008 (JPM TE &amp; CE)__TE Assumps" xfId="37469" xr:uid="{00000000-0005-0000-0000-0000DE820000}"/>
    <cellStyle name="_Output_2008 IWNA Portfolio 09262008 (JPM TE &amp; CE)__TE Assumps 2" xfId="37470" xr:uid="{00000000-0005-0000-0000-0000DF820000}"/>
    <cellStyle name="_Output_2008 IWNA Portfolio 09262008 (JPM TE &amp; CE)__TE Assumps_2008 IWNA v12 7.75% 53% TaxEx P50 (Invenergy)_10242008" xfId="37471" xr:uid="{00000000-0005-0000-0000-0000E0820000}"/>
    <cellStyle name="_Output_2008 IWNA Portfolio 09262008 (JPM TE &amp; CE)__TE Assumps_2008 IWNA v12 7.75% 53% TaxEx P50 (Invenergy)_10242008 2" xfId="37472" xr:uid="{00000000-0005-0000-0000-0000E1820000}"/>
    <cellStyle name="_Output_2008 IWNA v12 7.75% 53% TaxEx P50 (Invenergy)_10242008" xfId="37473" xr:uid="{00000000-0005-0000-0000-0000E2820000}"/>
    <cellStyle name="_Output_2008 IWNA v12 7.75% 53% TaxEx P50 (Invenergy)_10242008 2" xfId="37474" xr:uid="{00000000-0005-0000-0000-0000E3820000}"/>
    <cellStyle name="_Output_2008 IWNA v12 7.75% 53% TaxEx P50 (Invenergy)_NO HAIRCUTS" xfId="37475" xr:uid="{00000000-0005-0000-0000-0000E4820000}"/>
    <cellStyle name="_Output_2008 IWNA v12 7.75% 53% TaxEx P50 (Invenergy)_NO HAIRCUTS 2" xfId="37476" xr:uid="{00000000-0005-0000-0000-0000E5820000}"/>
    <cellStyle name="_Output_AM 03-22-2009 - Citi Cash Grant - 1st qtr cash grant" xfId="37477" xr:uid="{00000000-0005-0000-0000-0000E6820000}"/>
    <cellStyle name="_Output_Bali_Biomass_Fin_Model_082107" xfId="37478" xr:uid="{00000000-0005-0000-0000-0000E7820000}"/>
    <cellStyle name="_Output_BeechR Pivot Table 12.2.09" xfId="37479" xr:uid="{00000000-0005-0000-0000-0000E8820000}"/>
    <cellStyle name="_Output_BeechR Pivot Table 12.2.09 2" xfId="37480" xr:uid="{00000000-0005-0000-0000-0000E9820000}"/>
    <cellStyle name="_Output_Big Otter 101209 Grant and TE 100.5MW_20mileT" xfId="37481" xr:uid="{00000000-0005-0000-0000-0000EA820000}"/>
    <cellStyle name="_Output_Big Otter 101209 Grant and TE 100.5MW_20mileT 2" xfId="37482" xr:uid="{00000000-0005-0000-0000-0000EB820000}"/>
    <cellStyle name="_Output_Bish Hill_$77.5_lowncf_ Bundled Price_Lenders_092909" xfId="37483" xr:uid="{00000000-0005-0000-0000-0000EC820000}"/>
    <cellStyle name="_Output_Bish Hill_$77.5_lowncf_ Bundled Price_Lenders_092909 2" xfId="37484" xr:uid="{00000000-0005-0000-0000-0000ED820000}"/>
    <cellStyle name="_Output_BishHilll_1.25M per WTG with $72 bundled price_200MWs_BF" xfId="37485" xr:uid="{00000000-0005-0000-0000-0000EE820000}"/>
    <cellStyle name="_Output_BishHilll_1.25M per WTG with $72 bundled price_200MWs_BF 2" xfId="37486" xr:uid="{00000000-0005-0000-0000-0000EF820000}"/>
    <cellStyle name="_Output_Bishop Hill_Grant_082409_200MW" xfId="37487" xr:uid="{00000000-0005-0000-0000-0000F0820000}"/>
    <cellStyle name="_Output_Bishop Hill_Grant_082409_200MW 2" xfId="37488" xr:uid="{00000000-0005-0000-0000-0000F1820000}"/>
    <cellStyle name="_Output_Buzzard Creek_250MW_PTC_010610" xfId="37489" xr:uid="{00000000-0005-0000-0000-0000F2820000}"/>
    <cellStyle name="_Output_Buzzard Creek_250MW_PTC_010610 2" xfId="37490" xr:uid="{00000000-0005-0000-0000-0000F3820000}"/>
    <cellStyle name="_Output_California Ridge 120109 and 200MW" xfId="37491" xr:uid="{00000000-0005-0000-0000-0000F4820000}"/>
    <cellStyle name="_Output_California Ridge 120109 and 200MW 2" xfId="37492" xr:uid="{00000000-0005-0000-0000-0000F5820000}"/>
    <cellStyle name="_Output_California Ridge_042909_Grant and TE_99M_as bid" xfId="37493" xr:uid="{00000000-0005-0000-0000-0000F6820000}"/>
    <cellStyle name="_Output_California Ridge_042909_Grant and TE_99M_as bid 2" xfId="37494" xr:uid="{00000000-0005-0000-0000-0000F7820000}"/>
    <cellStyle name="_Output_California Ridge_042909_Grant and TE_99Mw" xfId="37495" xr:uid="{00000000-0005-0000-0000-0000F8820000}"/>
    <cellStyle name="_Output_California Ridge_042909_Grant and TE_99Mw 2" xfId="37496" xr:uid="{00000000-0005-0000-0000-0000F9820000}"/>
    <cellStyle name="_Output_Copy of NEW Levered GRIIIII_03312009_MCF v2" xfId="37497" xr:uid="{00000000-0005-0000-0000-0000FA820000}"/>
    <cellStyle name="_Output_Copy of NEW Levered GRIIIII_03312009_MCF v2 2" xfId="37498" xr:uid="{00000000-0005-0000-0000-0000FB820000}"/>
    <cellStyle name="_Output_Copy of NEW Levered GRIIIII_03312009_MCF v2_BeechR Pivot Table 12.2.09" xfId="37499" xr:uid="{00000000-0005-0000-0000-0000FC820000}"/>
    <cellStyle name="_Output_Copy of NEW Levered GRIIIII_03312009_MCF v2_BeechR Pivot Table 12.2.09 2" xfId="37500" xr:uid="{00000000-0005-0000-0000-0000FD820000}"/>
    <cellStyle name="_Output_Copy of Vento III v27i P50 1st" xfId="37501" xr:uid="{00000000-0005-0000-0000-0000FE820000}"/>
    <cellStyle name="_Output_G&amp;A_reports" xfId="37502" xr:uid="{00000000-0005-0000-0000-0000FF820000}"/>
    <cellStyle name="_Output_GRE 03252009_tpm_tables" xfId="37503" xr:uid="{00000000-0005-0000-0000-000000830000}"/>
    <cellStyle name="_Output_GRE 03252009_tpm_tables 2" xfId="37504" xr:uid="{00000000-0005-0000-0000-000001830000}"/>
    <cellStyle name="_Output_GRE 03252009_tpm_tables_BeechR Pivot Table 12.2.09" xfId="37505" xr:uid="{00000000-0005-0000-0000-000002830000}"/>
    <cellStyle name="_Output_GRE 03252009_tpm_tables_BeechR Pivot Table 12.2.09 2" xfId="37506" xr:uid="{00000000-0005-0000-0000-000003830000}"/>
    <cellStyle name="_Output_Hardin Grant 08312009_300MW" xfId="37507" xr:uid="{00000000-0005-0000-0000-000004830000}"/>
    <cellStyle name="_Output_Hardin Grant 08312009_300MW 2" xfId="37508" xr:uid="{00000000-0005-0000-0000-000005830000}"/>
    <cellStyle name="_Output_Inputs-General" xfId="37509" xr:uid="{00000000-0005-0000-0000-000006830000}"/>
    <cellStyle name="_Output_Inputs-General 2" xfId="37510" xr:uid="{00000000-0005-0000-0000-000007830000}"/>
    <cellStyle name="_Output_Invenergy Model -- 9-5-08 base" xfId="37511" xr:uid="{00000000-0005-0000-0000-000008830000}"/>
    <cellStyle name="_Output_Invenergy Model -- 9-5-08 base 2" xfId="37512" xr:uid="{00000000-0005-0000-0000-000009830000}"/>
    <cellStyle name="_Output_IWNA 3-Pack ECCA Sheldon Funding 03202009" xfId="37513" xr:uid="{00000000-0005-0000-0000-00000A830000}"/>
    <cellStyle name="_Output_IWNA 3-Pack ECCA Sheldon Funding 03202009 2" xfId="37514" xr:uid="{00000000-0005-0000-0000-00000B830000}"/>
    <cellStyle name="_Output_IWNA Ptfl v2 10yr 7.25% $320 upfront 99% hedge loss P50" xfId="37515" xr:uid="{00000000-0005-0000-0000-00000C830000}"/>
    <cellStyle name="_Output_IWNA Ptfl v2 10yr 7.25% $320 upfront 99% hedge loss P50 2" xfId="37516" xr:uid="{00000000-0005-0000-0000-00000D830000}"/>
    <cellStyle name="_Output_IWNA v1 10yr 7.25% $290 upfront no bonus 42% 2009 tax realloc P50" xfId="37517" xr:uid="{00000000-0005-0000-0000-00000E830000}"/>
    <cellStyle name="_Output_IWNA v1 10yr 7.25% $290 upfront no bonus 42% 2009 tax realloc P50 2" xfId="37518" xr:uid="{00000000-0005-0000-0000-00000F830000}"/>
    <cellStyle name="_Output_IWNA v1 10yr 7.25% $290 upfront no bonus 42% 2009 tax realloc P50_2008 IWNA JPM TE Model 11032008 (ERISA Dep &amp; Full Haircuts)_275M" xfId="37519" xr:uid="{00000000-0005-0000-0000-000010830000}"/>
    <cellStyle name="_Output_IWNA v1 10yr 7.25% $290 upfront no bonus 42% 2009 tax realloc P50_2008 IWNA JPM TE Model 11032008 (ERISA Dep &amp; Full Haircuts)_275M 2" xfId="37520" xr:uid="{00000000-0005-0000-0000-000011830000}"/>
    <cellStyle name="_Output_IWNA v1 10yr 7.25% $290 upfront no bonus 42% 2009 tax realloc P50_2008 IWNA v12 7.75% 53% TaxEx P50 (Invenergy)_10242008" xfId="37521" xr:uid="{00000000-0005-0000-0000-000012830000}"/>
    <cellStyle name="_Output_IWNA v1 10yr 7.25% $290 upfront no bonus 42% 2009 tax realloc P50_2008 IWNA v12 7.75% 53% TaxEx P50 (Invenergy)_10242008 2" xfId="37522" xr:uid="{00000000-0005-0000-0000-000013830000}"/>
    <cellStyle name="_Output_Ledge_0416_Grant and TE" xfId="37523" xr:uid="{00000000-0005-0000-0000-000014830000}"/>
    <cellStyle name="_Output_Ledge_0416_Grant and TE 2" xfId="37524" xr:uid="{00000000-0005-0000-0000-000015830000}"/>
    <cellStyle name="_Output_Levered Beech Ridge _100709" xfId="37525" xr:uid="{00000000-0005-0000-0000-000016830000}"/>
    <cellStyle name="_Output_Levered Beech Ridge _100709 2" xfId="37526" xr:uid="{00000000-0005-0000-0000-000017830000}"/>
    <cellStyle name="_Output_Levered Beech Ridge _100709_BeechR Pivot Table 12.2.09" xfId="37527" xr:uid="{00000000-0005-0000-0000-000018830000}"/>
    <cellStyle name="_Output_Levered Beech Ridge _100709_BeechR Pivot Table 12.2.09 2" xfId="37528" xr:uid="{00000000-0005-0000-0000-000019830000}"/>
    <cellStyle name="_Output_Levered Beech Ridge _102709" xfId="37529" xr:uid="{00000000-0005-0000-0000-00001A830000}"/>
    <cellStyle name="_Output_Levered Beech Ridge _102709 2" xfId="37530" xr:uid="{00000000-0005-0000-0000-00001B830000}"/>
    <cellStyle name="_Output_Levered Beech Ridge _102709_BeechR Pivot Table 12.2.09" xfId="37531" xr:uid="{00000000-0005-0000-0000-00001C830000}"/>
    <cellStyle name="_Output_Levered Beech Ridge _102709_BeechR Pivot Table 12.2.09 2" xfId="37532" xr:uid="{00000000-0005-0000-0000-00001D830000}"/>
    <cellStyle name="_Output_Levered Beech Ridge _110209" xfId="37533" xr:uid="{00000000-0005-0000-0000-00001E830000}"/>
    <cellStyle name="_Output_Levered Beech Ridge _110209 2" xfId="37534" xr:uid="{00000000-0005-0000-0000-00001F830000}"/>
    <cellStyle name="_Output_Levered Beech Ridge _110209_BeechR Pivot Table 12.2.09" xfId="37535" xr:uid="{00000000-0005-0000-0000-000020830000}"/>
    <cellStyle name="_Output_Levered Beech Ridge _110209_BeechR Pivot Table 12.2.09 2" xfId="37536" xr:uid="{00000000-0005-0000-0000-000021830000}"/>
    <cellStyle name="_Output_Levered Grand Ridge Exp 07082009_LIVE" xfId="37537" xr:uid="{00000000-0005-0000-0000-000022830000}"/>
    <cellStyle name="_Output_Levered Grand Ridge Exp 07082009_LIVE 2" xfId="37538" xr:uid="{00000000-0005-0000-0000-000023830000}"/>
    <cellStyle name="_Output_Levered Grand Ridge Exp 07082009_LIVE_BeechR Pivot Table 12.2.09" xfId="37539" xr:uid="{00000000-0005-0000-0000-000024830000}"/>
    <cellStyle name="_Output_Levered Grand Ridge Exp 07082009_LIVE_BeechR Pivot Table 12.2.09 2" xfId="37540" xr:uid="{00000000-0005-0000-0000-000025830000}"/>
    <cellStyle name="_Output_Levered Grand Ridge Exp_05042009" xfId="37541" xr:uid="{00000000-0005-0000-0000-000026830000}"/>
    <cellStyle name="_Output_Levered Grand Ridge Exp_05042009 2" xfId="37542" xr:uid="{00000000-0005-0000-0000-000027830000}"/>
    <cellStyle name="_Output_Levered Grand Ridge Exp_05042009_BeechR Pivot Table 12.2.09" xfId="37543" xr:uid="{00000000-0005-0000-0000-000028830000}"/>
    <cellStyle name="_Output_Levered Grand Ridge Exp_05042009_BeechR Pivot Table 12.2.09 2" xfId="37544" xr:uid="{00000000-0005-0000-0000-000029830000}"/>
    <cellStyle name="_Output_NEW GRII_III Debt_032509 v1 (2)" xfId="37545" xr:uid="{00000000-0005-0000-0000-00002A830000}"/>
    <cellStyle name="_Output_NEW GRII_III Debt_032509 v1 (2) 2" xfId="37546" xr:uid="{00000000-0005-0000-0000-00002B830000}"/>
    <cellStyle name="_Output_NEW GRII_III Debt_032509 v1 (2)_BeechR Pivot Table 12.2.09" xfId="37547" xr:uid="{00000000-0005-0000-0000-00002C830000}"/>
    <cellStyle name="_Output_NEW GRII_III Debt_032509 v1 (2)_BeechR Pivot Table 12.2.09 2" xfId="37548" xr:uid="{00000000-0005-0000-0000-00002D830000}"/>
    <cellStyle name="_Output_NEW Levered GRII&amp;III_04092009_MCF v1" xfId="37549" xr:uid="{00000000-0005-0000-0000-00002E830000}"/>
    <cellStyle name="_Output_NEW Levered GRII&amp;III_04092009_MCF v1 2" xfId="37550" xr:uid="{00000000-0005-0000-0000-00002F830000}"/>
    <cellStyle name="_Output_NEW Levered GRII&amp;III_04092009_MCF v1_BeechR Pivot Table 12.2.09" xfId="37551" xr:uid="{00000000-0005-0000-0000-000030830000}"/>
    <cellStyle name="_Output_NEW Levered GRII&amp;III_04092009_MCF v1_BeechR Pivot Table 12.2.09 2" xfId="37552" xr:uid="{00000000-0005-0000-0000-000031830000}"/>
    <cellStyle name="_Output_Oceana_142MW_Vesta1.8_101909" xfId="37553" xr:uid="{00000000-0005-0000-0000-000032830000}"/>
    <cellStyle name="_Output_Oceana_142MW_Vesta1.8_101909 2" xfId="37554" xr:uid="{00000000-0005-0000-0000-000033830000}"/>
    <cellStyle name="_Output_Raleigh Model (78MW) 09082009_V2" xfId="37555" xr:uid="{00000000-0005-0000-0000-000034830000}"/>
    <cellStyle name="_Output_Raleigh Model (78MW) 09082009_V2 2" xfId="37556" xr:uid="{00000000-0005-0000-0000-000035830000}"/>
    <cellStyle name="_Output_Raleigh Model (78MW) 09082009_V2_BeechR Pivot Table 12.2.09" xfId="37557" xr:uid="{00000000-0005-0000-0000-000036830000}"/>
    <cellStyle name="_Output_Raleigh Model (78MW) 09082009_V2_BeechR Pivot Table 12.2.09 2" xfId="37558" xr:uid="{00000000-0005-0000-0000-000037830000}"/>
    <cellStyle name="_Output_Sheet1" xfId="37559" xr:uid="{00000000-0005-0000-0000-000038830000}"/>
    <cellStyle name="_Output_Sheet1 2" xfId="37560" xr:uid="{00000000-0005-0000-0000-000039830000}"/>
    <cellStyle name="_Output_Sweden Hills 51MW_081809_AEP bid" xfId="37561" xr:uid="{00000000-0005-0000-0000-00003A830000}"/>
    <cellStyle name="_Output_Sweden Hills 51MW_081809_AEP bid 2" xfId="37562" xr:uid="{00000000-0005-0000-0000-00003B830000}"/>
    <cellStyle name="_Output_Tri-County Wind_042409_Grant and TE_as bid" xfId="37563" xr:uid="{00000000-0005-0000-0000-00003C830000}"/>
    <cellStyle name="_Output_Tri-County Wind_042409_Grant and TE_as bid 2" xfId="37564" xr:uid="{00000000-0005-0000-0000-00003D830000}"/>
    <cellStyle name="_Output_Tri-County Wind_101309_Grant and TE_200MW_1.6XLE" xfId="37565" xr:uid="{00000000-0005-0000-0000-00003E830000}"/>
    <cellStyle name="_Output_Tri-County Wind_101309_Grant and TE_200MW_1.6XLE 2" xfId="37566" xr:uid="{00000000-0005-0000-0000-00003F830000}"/>
    <cellStyle name="_Output_Tri-County Wind_101509_Grant and TE_200MW_1.6XLE" xfId="37567" xr:uid="{00000000-0005-0000-0000-000040830000}"/>
    <cellStyle name="_Output_Tri-County Wind_101509_Grant and TE_200MW_1.6XLE 2" xfId="37568" xr:uid="{00000000-0005-0000-0000-000041830000}"/>
    <cellStyle name="_Output_Turkey Track Completion Reserve Acct_11 10 08" xfId="37569" xr:uid="{00000000-0005-0000-0000-000042830000}"/>
    <cellStyle name="_Output_Turkey Track Completion Reserve Acct_11 10 08 2" xfId="37570" xr:uid="{00000000-0005-0000-0000-000043830000}"/>
    <cellStyle name="_Output_Unlev McAdoo &amp; GR Combined 10242008-funding v8" xfId="37571" xr:uid="{00000000-0005-0000-0000-000044830000}"/>
    <cellStyle name="_Output_Unlev McAdoo &amp; GR Combined 10242008-funding v8 2" xfId="37572" xr:uid="{00000000-0005-0000-0000-000045830000}"/>
    <cellStyle name="_Output_Unlev McAdoo &amp; GR Combined 10242008-funding v8_BeechR Pivot Table 12.2.09" xfId="37573" xr:uid="{00000000-0005-0000-0000-000046830000}"/>
    <cellStyle name="_Output_Unlev McAdoo &amp; GR Combined 10242008-funding v8_BeechR Pivot Table 12.2.09 2" xfId="37574" xr:uid="{00000000-0005-0000-0000-000047830000}"/>
    <cellStyle name="_Output_Unlev McAdoo &amp; GR Combined 10242008-funding v8_Sheet1" xfId="37575" xr:uid="{00000000-0005-0000-0000-000048830000}"/>
    <cellStyle name="_Output_Unlev McAdoo &amp; GR Combined 10242008-funding v8_Sheet1 2" xfId="37576" xr:uid="{00000000-0005-0000-0000-000049830000}"/>
    <cellStyle name="_Output_Unlevered_Beech_Ridge_100_5MW_021009_optimized NCF" xfId="37577" xr:uid="{00000000-0005-0000-0000-00004A830000}"/>
    <cellStyle name="_Output_Unlevered_Beech_Ridge_100_5MW_021009_optimized NCF 2" xfId="37578" xr:uid="{00000000-0005-0000-0000-00004B830000}"/>
    <cellStyle name="_Output_Vantage Cash FLow 100609" xfId="37579" xr:uid="{00000000-0005-0000-0000-00004C830000}"/>
    <cellStyle name="_Output_Vantage Cash FLow 100609 2" xfId="37580" xr:uid="{00000000-0005-0000-0000-00004D830000}"/>
    <cellStyle name="_Output_Vantage Model_PGE 15yr PPA_062409" xfId="37581" xr:uid="{00000000-0005-0000-0000-00004E830000}"/>
    <cellStyle name="_Output_Vantage Model_PGE 15yr PPA_062409 2" xfId="37582" xr:uid="{00000000-0005-0000-0000-00004F830000}"/>
    <cellStyle name="_Output_Vantage Model_PGE 15yr PPA_073009_JAR" xfId="37583" xr:uid="{00000000-0005-0000-0000-000050830000}"/>
    <cellStyle name="_Output_Vantage Model_PGE 15yr PPA_073009_JAR 2" xfId="37584" xr:uid="{00000000-0005-0000-0000-000051830000}"/>
    <cellStyle name="_Output_Vantage Model_PGE 15yr PPA_100909" xfId="37585" xr:uid="{00000000-0005-0000-0000-000052830000}"/>
    <cellStyle name="_Output_Vantage Model_PGE 15yr PPA_100909 2" xfId="37586" xr:uid="{00000000-0005-0000-0000-000053830000}"/>
    <cellStyle name="_Output_Vento III v17i (8.9% Haircut, 60% Tax)" xfId="37587" xr:uid="{00000000-0005-0000-0000-000054830000}"/>
    <cellStyle name="_Output_Vento III v22i (Haircut, 6Y CF, 76% tax)" xfId="37588" xr:uid="{00000000-0005-0000-0000-000055830000}"/>
    <cellStyle name="_Output_Vento III v28g Base" xfId="37589" xr:uid="{00000000-0005-0000-0000-000056830000}"/>
    <cellStyle name="_Output_Vento III v28k JPMyyy" xfId="37590" xr:uid="{00000000-0005-0000-0000-000057830000}"/>
    <cellStyle name="_Output_White Oak_67.5_150MW_110409_OUR CASE" xfId="37591" xr:uid="{00000000-0005-0000-0000-000058830000}"/>
    <cellStyle name="_Output_White Oak_67.5_150MW_110409_OUR CASE 2" xfId="37592" xr:uid="{00000000-0005-0000-0000-000059830000}"/>
    <cellStyle name="_OXNARD TRUST 9.16.03" xfId="37593" xr:uid="{00000000-0005-0000-0000-00005A830000}"/>
    <cellStyle name="_OXNARD TRUST 9.16.03_1.Inputs" xfId="37594" xr:uid="{00000000-0005-0000-0000-00005B830000}"/>
    <cellStyle name="_OXNARD TRUST 9.16.03_Copy of Vento III v27i P50 1st" xfId="37595" xr:uid="{00000000-0005-0000-0000-00005C830000}"/>
    <cellStyle name="_OXNARD TRUST 9.16.03_G&amp;A_reports" xfId="37596" xr:uid="{00000000-0005-0000-0000-00005D830000}"/>
    <cellStyle name="_OXNARD TRUST 9.16.03_Other Projects" xfId="37597" xr:uid="{00000000-0005-0000-0000-00005E830000}"/>
    <cellStyle name="_OXNARD TRUST 9.16.03_Other Projects 2" xfId="37598" xr:uid="{00000000-0005-0000-0000-00005F830000}"/>
    <cellStyle name="_OXNARD TRUST 9.16.03_Other Projects_1.Inputs" xfId="37599" xr:uid="{00000000-0005-0000-0000-000060830000}"/>
    <cellStyle name="_OXNARD TRUST 9.16.03_Other Projects_Copy of G&amp;A_reports_v4" xfId="37600" xr:uid="{00000000-0005-0000-0000-000061830000}"/>
    <cellStyle name="_OXNARD TRUST 9.16.03_Other Projects_Copy of Vento III v27i P50 1st" xfId="37601" xr:uid="{00000000-0005-0000-0000-000062830000}"/>
    <cellStyle name="_OXNARD TRUST 9.16.03_Other Projects_Vento III v17i (8.9% Haircut, 60% Tax)" xfId="37602" xr:uid="{00000000-0005-0000-0000-000063830000}"/>
    <cellStyle name="_OXNARD TRUST 9.16.03_Other Projects_Vento III v22i (Haircut, 6Y CF, 76% tax)" xfId="37603" xr:uid="{00000000-0005-0000-0000-000064830000}"/>
    <cellStyle name="_OXNARD TRUST 9.16.03_Other Projects_Vento III v28g Base" xfId="37604" xr:uid="{00000000-0005-0000-0000-000065830000}"/>
    <cellStyle name="_OXNARD TRUST 9.16.03_Other Projects_Vento III v28k JPMyyy" xfId="37605" xr:uid="{00000000-0005-0000-0000-000066830000}"/>
    <cellStyle name="_OXNARD TRUST 9.16.03_Vento III v17i (8.9% Haircut, 60% Tax)" xfId="37606" xr:uid="{00000000-0005-0000-0000-000067830000}"/>
    <cellStyle name="_OXNARD TRUST 9.16.03_Vento III v22i (Haircut, 6Y CF, 76% tax)" xfId="37607" xr:uid="{00000000-0005-0000-0000-000068830000}"/>
    <cellStyle name="_OXNARD TRUST 9.16.03_Vento III v28g Base" xfId="37608" xr:uid="{00000000-0005-0000-0000-000069830000}"/>
    <cellStyle name="_OXNARD TRUST 9.16.03_Vento III v28k JPMyyy" xfId="37609" xr:uid="{00000000-0005-0000-0000-00006A830000}"/>
    <cellStyle name="_x0013__P1" xfId="37610" xr:uid="{00000000-0005-0000-0000-00006B830000}"/>
    <cellStyle name="_pa" xfId="37611" xr:uid="{00000000-0005-0000-0000-00006C830000}"/>
    <cellStyle name="_pa 2" xfId="37612" xr:uid="{00000000-0005-0000-0000-00006D830000}"/>
    <cellStyle name="_pa 2 2" xfId="37613" xr:uid="{00000000-0005-0000-0000-00006E830000}"/>
    <cellStyle name="_pa 3" xfId="37614" xr:uid="{00000000-0005-0000-0000-00006F830000}"/>
    <cellStyle name="_pa 3 2" xfId="37615" xr:uid="{00000000-0005-0000-0000-000070830000}"/>
    <cellStyle name="_pa 4" xfId="37616" xr:uid="{00000000-0005-0000-0000-000071830000}"/>
    <cellStyle name="_pa 4 2" xfId="37617" xr:uid="{00000000-0005-0000-0000-000072830000}"/>
    <cellStyle name="_pa 4 3" xfId="37618" xr:uid="{00000000-0005-0000-0000-000073830000}"/>
    <cellStyle name="_pa 5" xfId="37619" xr:uid="{00000000-0005-0000-0000-000074830000}"/>
    <cellStyle name="_pa 5 2" xfId="37620" xr:uid="{00000000-0005-0000-0000-000075830000}"/>
    <cellStyle name="_pa 6" xfId="37621" xr:uid="{00000000-0005-0000-0000-000076830000}"/>
    <cellStyle name="_pa_Consolidated Summary Living ProForma_2011_DRAFT" xfId="37622" xr:uid="{00000000-0005-0000-0000-000077830000}"/>
    <cellStyle name="_pa_Consolidated Summary Living ProForma_2011_Paste Special" xfId="37623" xr:uid="{00000000-0005-0000-0000-000078830000}"/>
    <cellStyle name="_pa_Copy of South TX GenTie  0.8x Sale12-31-09 COD BASE CASEvBOD" xfId="37624" xr:uid="{00000000-0005-0000-0000-000079830000}"/>
    <cellStyle name="_pa_Genesis_Bridge_Tab" xfId="37625" xr:uid="{00000000-0005-0000-0000-00007A830000}"/>
    <cellStyle name="_pa_Inputs" xfId="37626" xr:uid="{00000000-0005-0000-0000-00007B830000}"/>
    <cellStyle name="_pa_Inputs 2" xfId="37627" xr:uid="{00000000-0005-0000-0000-00007C830000}"/>
    <cellStyle name="_pa_ToD" xfId="37628" xr:uid="{00000000-0005-0000-0000-00007D830000}"/>
    <cellStyle name="_pa_ToD 2" xfId="37629" xr:uid="{00000000-0005-0000-0000-00007E830000}"/>
    <cellStyle name="_pa_ToD 3" xfId="37630" xr:uid="{00000000-0005-0000-0000-00007F830000}"/>
    <cellStyle name="_PacificCrest" xfId="37631" xr:uid="{00000000-0005-0000-0000-000080830000}"/>
    <cellStyle name="_PacificCrest 2" xfId="37632" xr:uid="{00000000-0005-0000-0000-000081830000}"/>
    <cellStyle name="_PacificCrest 2 2" xfId="37633" xr:uid="{00000000-0005-0000-0000-000082830000}"/>
    <cellStyle name="_PacificCrest 3" xfId="37634" xr:uid="{00000000-0005-0000-0000-000083830000}"/>
    <cellStyle name="_PacificCrest 3 2" xfId="37635" xr:uid="{00000000-0005-0000-0000-000084830000}"/>
    <cellStyle name="_PacificCrest 4" xfId="37636" xr:uid="{00000000-0005-0000-0000-000085830000}"/>
    <cellStyle name="_PacificCrest 4 2" xfId="37637" xr:uid="{00000000-0005-0000-0000-000086830000}"/>
    <cellStyle name="_PacificCrest 4 3" xfId="37638" xr:uid="{00000000-0005-0000-0000-000087830000}"/>
    <cellStyle name="_PacificCrest 5" xfId="37639" xr:uid="{00000000-0005-0000-0000-000088830000}"/>
    <cellStyle name="_PacificCrest 5 2" xfId="37640" xr:uid="{00000000-0005-0000-0000-000089830000}"/>
    <cellStyle name="_PacificCrest 6" xfId="37641" xr:uid="{00000000-0005-0000-0000-00008A830000}"/>
    <cellStyle name="_PacificCrest_Consolidated Summary Living ProForma_2011_DRAFT" xfId="37642" xr:uid="{00000000-0005-0000-0000-00008B830000}"/>
    <cellStyle name="_PacificCrest_Consolidated Summary Living ProForma_2011_Paste Special" xfId="37643" xr:uid="{00000000-0005-0000-0000-00008C830000}"/>
    <cellStyle name="_PacificCrest_Copy of South TX GenTie  0.8x Sale12-31-09 COD BASE CASEvBOD" xfId="37644" xr:uid="{00000000-0005-0000-0000-00008D830000}"/>
    <cellStyle name="_PacificCrest_Genesis_Bridge_Tab" xfId="37645" xr:uid="{00000000-0005-0000-0000-00008E830000}"/>
    <cellStyle name="_PacificCrest_Inputs" xfId="37646" xr:uid="{00000000-0005-0000-0000-00008F830000}"/>
    <cellStyle name="_PacificCrest_Inputs 2" xfId="37647" xr:uid="{00000000-0005-0000-0000-000090830000}"/>
    <cellStyle name="_PacificCrest_ToD" xfId="37648" xr:uid="{00000000-0005-0000-0000-000091830000}"/>
    <cellStyle name="_PacificCrest_ToD 2" xfId="37649" xr:uid="{00000000-0005-0000-0000-000092830000}"/>
    <cellStyle name="_PacificCrest_ToD 3" xfId="37650" xr:uid="{00000000-0005-0000-0000-000093830000}"/>
    <cellStyle name="_Palmer Energy and ICAP Forecasts 6-17-2005" xfId="37651" xr:uid="{00000000-0005-0000-0000-000094830000}"/>
    <cellStyle name="_Palmer_R4.6d" xfId="37652" xr:uid="{00000000-0005-0000-0000-000095830000}"/>
    <cellStyle name="_Palmer_R4.6d 2" xfId="37653" xr:uid="{00000000-0005-0000-0000-000096830000}"/>
    <cellStyle name="_Palmer_R5.9b_IPL" xfId="37654" xr:uid="{00000000-0005-0000-0000-000097830000}"/>
    <cellStyle name="_Palmer_R5.9b_IPL 2" xfId="37655" xr:uid="{00000000-0005-0000-0000-000098830000}"/>
    <cellStyle name="_Palmer_R5.9b_IPL 2 2" xfId="37656" xr:uid="{00000000-0005-0000-0000-000099830000}"/>
    <cellStyle name="_Palmer_R5.9b_IPL 3" xfId="37657" xr:uid="{00000000-0005-0000-0000-00009A830000}"/>
    <cellStyle name="_Palmer_R5.9b_IPL 4" xfId="37658" xr:uid="{00000000-0005-0000-0000-00009B830000}"/>
    <cellStyle name="_Palmer_R5.9b_IPL 4 2" xfId="37659" xr:uid="{00000000-0005-0000-0000-00009C830000}"/>
    <cellStyle name="_Palmer_R5.9b_IPL 4 3" xfId="37660" xr:uid="{00000000-0005-0000-0000-00009D830000}"/>
    <cellStyle name="_Palmer_R5.9b_IPL_Genesis_Bridge_Tab" xfId="37661" xr:uid="{00000000-0005-0000-0000-00009E830000}"/>
    <cellStyle name="_Palmer_R5.9b_IPL_ToD" xfId="37662" xr:uid="{00000000-0005-0000-0000-00009F830000}"/>
    <cellStyle name="_Palmer_R5.9b_IPL_ToD 2" xfId="37663" xr:uid="{00000000-0005-0000-0000-0000A0830000}"/>
    <cellStyle name="_Palmer_R5.9b_IPL_ToD 3" xfId="37664" xr:uid="{00000000-0005-0000-0000-0000A1830000}"/>
    <cellStyle name="_Partnership Accounts" xfId="37665" xr:uid="{00000000-0005-0000-0000-0000A2830000}"/>
    <cellStyle name="_Partnership Accounts 2" xfId="37666" xr:uid="{00000000-0005-0000-0000-0000A3830000}"/>
    <cellStyle name="_Partnership Accounts 2 2" xfId="37667" xr:uid="{00000000-0005-0000-0000-0000A4830000}"/>
    <cellStyle name="_Partnership Accounts 3" xfId="37668" xr:uid="{00000000-0005-0000-0000-0000A5830000}"/>
    <cellStyle name="_Partnership Accounts_071212 Unlevered McCormick Model - 2003 version" xfId="37669" xr:uid="{00000000-0005-0000-0000-0000A6830000}"/>
    <cellStyle name="_Partnership Accounts_071212 Unlevered McCormick Model - 2003 version 2" xfId="37670" xr:uid="{00000000-0005-0000-0000-0000A7830000}"/>
    <cellStyle name="_Partnership Accounts_071212 Unlevered McCormick Model - 2003 version_Accounting" xfId="37671" xr:uid="{00000000-0005-0000-0000-0000A8830000}"/>
    <cellStyle name="_Partnership Accounts_071212 Unlevered McCormick Model - 2003 version_Accounting 2" xfId="37672" xr:uid="{00000000-0005-0000-0000-0000A9830000}"/>
    <cellStyle name="_Partnership Accounts_071212 Unlevered McCormick Model - 2003 version_Book3" xfId="37673" xr:uid="{00000000-0005-0000-0000-0000AA830000}"/>
    <cellStyle name="_Partnership Accounts_071212 Unlevered McCormick Model - 2003 version_Book3 2" xfId="37674" xr:uid="{00000000-0005-0000-0000-0000AB830000}"/>
    <cellStyle name="_Partnership Accounts_071212 Unlevered McCormick Model - 2003 version_Naturener Montana Portfolio_temp_Part2" xfId="37675" xr:uid="{00000000-0005-0000-0000-0000AC830000}"/>
    <cellStyle name="_Partnership Accounts_071212 Unlevered McCormick Model - 2003 version_Naturener Montana Portfolio_temp_Part2 2" xfId="37676" xr:uid="{00000000-0005-0000-0000-0000AD830000}"/>
    <cellStyle name="_Partnership Accounts_Ormat 6-7-2007  v19b accounting v4 12-19-07" xfId="37677" xr:uid="{00000000-0005-0000-0000-0000AE830000}"/>
    <cellStyle name="_Partnership Accounts_Ormat 6-7-2007  v19b accounting v4 12-19-07 2" xfId="37678" xr:uid="{00000000-0005-0000-0000-0000AF830000}"/>
    <cellStyle name="_PCP Revenue Forecast" xfId="37679" xr:uid="{00000000-0005-0000-0000-0000B0830000}"/>
    <cellStyle name="_PCP Revenue Forecast 2" xfId="37680" xr:uid="{00000000-0005-0000-0000-0000B1830000}"/>
    <cellStyle name="_PCP Revenue Forecast 2 2" xfId="37681" xr:uid="{00000000-0005-0000-0000-0000B2830000}"/>
    <cellStyle name="_PCP Revenue Forecast 3" xfId="37682" xr:uid="{00000000-0005-0000-0000-0000B3830000}"/>
    <cellStyle name="_PCP Revenue Forecast 3 2" xfId="37683" xr:uid="{00000000-0005-0000-0000-0000B4830000}"/>
    <cellStyle name="_PCP Revenue Forecast 4" xfId="37684" xr:uid="{00000000-0005-0000-0000-0000B5830000}"/>
    <cellStyle name="_PCP Revenue Forecast 4 2" xfId="37685" xr:uid="{00000000-0005-0000-0000-0000B6830000}"/>
    <cellStyle name="_PCP Revenue Forecast 4 3" xfId="37686" xr:uid="{00000000-0005-0000-0000-0000B7830000}"/>
    <cellStyle name="_PCP Revenue Forecast 5" xfId="37687" xr:uid="{00000000-0005-0000-0000-0000B8830000}"/>
    <cellStyle name="_PCP Revenue Forecast 5 2" xfId="37688" xr:uid="{00000000-0005-0000-0000-0000B9830000}"/>
    <cellStyle name="_PCP Revenue Forecast 6" xfId="37689" xr:uid="{00000000-0005-0000-0000-0000BA830000}"/>
    <cellStyle name="_PCP Revenue Forecast_Consolidated Summary Living ProForma_2011_DRAFT" xfId="37690" xr:uid="{00000000-0005-0000-0000-0000BB830000}"/>
    <cellStyle name="_PCP Revenue Forecast_Consolidated Summary Living ProForma_2011_Paste Special" xfId="37691" xr:uid="{00000000-0005-0000-0000-0000BC830000}"/>
    <cellStyle name="_PCP Revenue Forecast_Copy of South TX GenTie  0.8x Sale12-31-09 COD BASE CASEvBOD" xfId="37692" xr:uid="{00000000-0005-0000-0000-0000BD830000}"/>
    <cellStyle name="_PCP Revenue Forecast_Genesis_Bridge_Tab" xfId="37693" xr:uid="{00000000-0005-0000-0000-0000BE830000}"/>
    <cellStyle name="_PCP Revenue Forecast_Inputs" xfId="37694" xr:uid="{00000000-0005-0000-0000-0000BF830000}"/>
    <cellStyle name="_PCP Revenue Forecast_Inputs 2" xfId="37695" xr:uid="{00000000-0005-0000-0000-0000C0830000}"/>
    <cellStyle name="_PCP Revenue Forecast_ToD" xfId="37696" xr:uid="{00000000-0005-0000-0000-0000C1830000}"/>
    <cellStyle name="_PCP Revenue Forecast_ToD 2" xfId="37697" xr:uid="{00000000-0005-0000-0000-0000C2830000}"/>
    <cellStyle name="_PCP Revenue Forecast_ToD 3" xfId="37698" xr:uid="{00000000-0005-0000-0000-0000C3830000}"/>
    <cellStyle name="_PE Oil" xfId="37699" xr:uid="{00000000-0005-0000-0000-0000C4830000}"/>
    <cellStyle name="_PE Oil_130204 2013 - 2061 LONG-TERM FORECAST FPL METHODOLOGY Clean Copy" xfId="37700" xr:uid="{00000000-0005-0000-0000-0000C5830000}"/>
    <cellStyle name="_Peetz_GE-267_Rev- 07" xfId="37701" xr:uid="{00000000-0005-0000-0000-0000C6830000}"/>
    <cellStyle name="_Peetz_GE-267_Rev- 07 2" xfId="37702" xr:uid="{00000000-0005-0000-0000-0000C7830000}"/>
    <cellStyle name="_Peetz_GE-267_Rev- 07 2 2" xfId="37703" xr:uid="{00000000-0005-0000-0000-0000C8830000}"/>
    <cellStyle name="_Peetz_GE-267_Rev- 07 3" xfId="37704" xr:uid="{00000000-0005-0000-0000-0000C9830000}"/>
    <cellStyle name="_Peetz_GE-267_Rev- 07 3 2" xfId="37705" xr:uid="{00000000-0005-0000-0000-0000CA830000}"/>
    <cellStyle name="_Peetz_GE-267_Rev- 07 4" xfId="37706" xr:uid="{00000000-0005-0000-0000-0000CB830000}"/>
    <cellStyle name="_Peetz_GE-267_Rev- 07 4 2" xfId="37707" xr:uid="{00000000-0005-0000-0000-0000CC830000}"/>
    <cellStyle name="_Peetz_GE-267_Rev- 07 4 3" xfId="37708" xr:uid="{00000000-0005-0000-0000-0000CD830000}"/>
    <cellStyle name="_Peetz_GE-267_Rev- 07 5" xfId="37709" xr:uid="{00000000-0005-0000-0000-0000CE830000}"/>
    <cellStyle name="_Peetz_GE-267_Rev- 07 5 2" xfId="37710" xr:uid="{00000000-0005-0000-0000-0000CF830000}"/>
    <cellStyle name="_Peetz_GE-267_Rev- 07 6" xfId="37711" xr:uid="{00000000-0005-0000-0000-0000D0830000}"/>
    <cellStyle name="_Peetz_GE-267_Rev- 07_August 2010 CWIP curves_NextEra" xfId="37712" xr:uid="{00000000-0005-0000-0000-0000D1830000}"/>
    <cellStyle name="_Peetz_GE-267_Rev- 07_August 2010 CWIP curves_NextEra 2" xfId="37713" xr:uid="{00000000-0005-0000-0000-0000D2830000}"/>
    <cellStyle name="_Peetz_GE-267_Rev- 07_August 2010 CWIP curves_NextEra_November 2010 Termosol CWIP Curves NEER Final" xfId="37714" xr:uid="{00000000-0005-0000-0000-0000D3830000}"/>
    <cellStyle name="_Peetz_GE-267_Rev- 07_August 2010 CWIP curves_NextEra_November 2010 Termosol CWIP Curves NEER Final 2" xfId="37715" xr:uid="{00000000-0005-0000-0000-0000D4830000}"/>
    <cellStyle name="_Peetz_GE-267_Rev- 07_BASIS ADJ" xfId="37716" xr:uid="{00000000-0005-0000-0000-0000D5830000}"/>
    <cellStyle name="_Peetz_GE-267_Rev- 07_BM Adjustments" xfId="37717" xr:uid="{00000000-0005-0000-0000-0000D6830000}"/>
    <cellStyle name="_Peetz_GE-267_Rev- 07_Capacity_Factor_Monthly_Forecast_Through_2024 " xfId="37718" xr:uid="{00000000-0005-0000-0000-0000D7830000}"/>
    <cellStyle name="_Peetz_GE-267_Rev- 07_Copy of South TX GenTie  0.8x Sale12-31-09 COD BASE CASEvBOD" xfId="37719" xr:uid="{00000000-0005-0000-0000-0000D8830000}"/>
    <cellStyle name="_Peetz_GE-267_Rev- 07_CWIP Termosol 1" xfId="37720" xr:uid="{00000000-0005-0000-0000-0000D9830000}"/>
    <cellStyle name="_Peetz_GE-267_Rev- 07_CWIP Termosol 1 2" xfId="37721" xr:uid="{00000000-0005-0000-0000-0000DA830000}"/>
    <cellStyle name="_Peetz_GE-267_Rev- 07_CWIP Termosol 2" xfId="37722" xr:uid="{00000000-0005-0000-0000-0000DB830000}"/>
    <cellStyle name="_Peetz_GE-267_Rev- 07_CWIP Termosol 2 2" xfId="37723" xr:uid="{00000000-0005-0000-0000-0000DC830000}"/>
    <cellStyle name="_Peetz_GE-267_Rev- 07_Fees" xfId="37724" xr:uid="{00000000-0005-0000-0000-0000DD830000}"/>
    <cellStyle name="_Peetz_GE-267_Rev- 07_Genesis_Bridge_Tab" xfId="37725" xr:uid="{00000000-0005-0000-0000-0000DE830000}"/>
    <cellStyle name="_Peetz_GE-267_Rev- 07_Inputs" xfId="37726" xr:uid="{00000000-0005-0000-0000-0000DF830000}"/>
    <cellStyle name="_Peetz_GE-267_Rev- 07_Inputs 2" xfId="37727" xr:uid="{00000000-0005-0000-0000-0000E0830000}"/>
    <cellStyle name="_Peetz_GE-267_Rev- 07_Locked in Gross Margin" xfId="37728" xr:uid="{00000000-0005-0000-0000-0000E1830000}"/>
    <cellStyle name="_Peetz_GE-267_Rev- 07_November 2010 CWIP Curves Genesis Final" xfId="37729" xr:uid="{00000000-0005-0000-0000-0000E2830000}"/>
    <cellStyle name="_Peetz_GE-267_Rev- 07_November 2010 CWIP Curves Genesis Final 2" xfId="37730" xr:uid="{00000000-0005-0000-0000-0000E3830000}"/>
    <cellStyle name="_Peetz_GE-267_Rev- 07_November 2010 CWIP Curves NEER Final" xfId="37731" xr:uid="{00000000-0005-0000-0000-0000E4830000}"/>
    <cellStyle name="_Peetz_GE-267_Rev- 07_November 2010 CWIP Curves NEER Final 2" xfId="37732" xr:uid="{00000000-0005-0000-0000-0000E5830000}"/>
    <cellStyle name="_Peetz_GE-267_Rev- 07_November 2010 Termosol CWIP Curves NEER Final" xfId="37733" xr:uid="{00000000-0005-0000-0000-0000E6830000}"/>
    <cellStyle name="_Peetz_GE-267_Rev- 07_November 2010 Termosol CWIP Curves NEER Final 2" xfId="37734" xr:uid="{00000000-0005-0000-0000-0000E7830000}"/>
    <cellStyle name="_Peetz_GE-267_Rev- 07_Project Monitoring Paradise Solar revised_October 2010" xfId="37735" xr:uid="{00000000-0005-0000-0000-0000E8830000}"/>
    <cellStyle name="_Peetz_GE-267_Rev- 07_Project Monitoring Paradise Solar revised_October 2010 2" xfId="37736" xr:uid="{00000000-0005-0000-0000-0000E9830000}"/>
    <cellStyle name="_Peetz_GE-267_Rev- 07_Project Monitoring Paradise Solar revised_October 2010_November 2010 Termosol CWIP Curves NEER Final" xfId="37737" xr:uid="{00000000-0005-0000-0000-0000EA830000}"/>
    <cellStyle name="_Peetz_GE-267_Rev- 07_Project Monitoring Paradise Solar revised_October 2010_November 2010 Termosol CWIP Curves NEER Final 2" xfId="37738" xr:uid="{00000000-0005-0000-0000-0000EB830000}"/>
    <cellStyle name="_Peetz_GE-267_Rev- 07_September 2010 CWIP curves_NextEra" xfId="37739" xr:uid="{00000000-0005-0000-0000-0000EC830000}"/>
    <cellStyle name="_Peetz_GE-267_Rev- 07_September 2010 CWIP curves_NextEra 2" xfId="37740" xr:uid="{00000000-0005-0000-0000-0000ED830000}"/>
    <cellStyle name="_Peetz_GE-267_Rev- 07_September 2010 CWIP curves_NextEra_November 2010 Termosol CWIP Curves NEER Final" xfId="37741" xr:uid="{00000000-0005-0000-0000-0000EE830000}"/>
    <cellStyle name="_Peetz_GE-267_Rev- 07_September 2010 CWIP curves_NextEra_November 2010 Termosol CWIP Curves NEER Final 2" xfId="37742" xr:uid="{00000000-0005-0000-0000-0000EF830000}"/>
    <cellStyle name="_Peetz_GE-267_Rev- 07_Summerhaven CWIP curve Oct_2010" xfId="37743" xr:uid="{00000000-0005-0000-0000-0000F0830000}"/>
    <cellStyle name="_Peetz_GE-267_Rev- 07_Summerhaven CWIP curve Oct_2010 2" xfId="37744" xr:uid="{00000000-0005-0000-0000-0000F1830000}"/>
    <cellStyle name="_Peetz_GE-267_Rev- 07_Summerhaven CWIP curve Oct_2010_November 2010 Termosol CWIP Curves NEER Final" xfId="37745" xr:uid="{00000000-0005-0000-0000-0000F2830000}"/>
    <cellStyle name="_Peetz_GE-267_Rev- 07_Summerhaven CWIP curve Oct_2010_November 2010 Termosol CWIP Curves NEER Final 2" xfId="37746" xr:uid="{00000000-0005-0000-0000-0000F3830000}"/>
    <cellStyle name="_Peetz_GE-267_Rev- 07_ToD" xfId="37747" xr:uid="{00000000-0005-0000-0000-0000F4830000}"/>
    <cellStyle name="_Peetz_GE-267_Rev- 07_ToD 2" xfId="37748" xr:uid="{00000000-0005-0000-0000-0000F5830000}"/>
    <cellStyle name="_Peetz_GE-267_Rev- 07_ToD 3" xfId="37749" xr:uid="{00000000-0005-0000-0000-0000F6830000}"/>
    <cellStyle name="_Peetz_GE-267_Rev- 07_tx financing revs" xfId="37750" xr:uid="{00000000-0005-0000-0000-0000F7830000}"/>
    <cellStyle name="_Percent" xfId="37751" xr:uid="{00000000-0005-0000-0000-0000F8830000}"/>
    <cellStyle name="_Percent 2" xfId="37752" xr:uid="{00000000-0005-0000-0000-0000F9830000}"/>
    <cellStyle name="_Percent 2 2" xfId="37753" xr:uid="{00000000-0005-0000-0000-0000FA830000}"/>
    <cellStyle name="_Percent 3" xfId="37754" xr:uid="{00000000-0005-0000-0000-0000FB830000}"/>
    <cellStyle name="_Percent 3 2" xfId="37755" xr:uid="{00000000-0005-0000-0000-0000FC830000}"/>
    <cellStyle name="_Percent 4" xfId="37756" xr:uid="{00000000-0005-0000-0000-0000FD830000}"/>
    <cellStyle name="_Percent 4 2" xfId="37757" xr:uid="{00000000-0005-0000-0000-0000FE830000}"/>
    <cellStyle name="_Percent 5" xfId="37758" xr:uid="{00000000-0005-0000-0000-0000FF830000}"/>
    <cellStyle name="_Percent 5 2" xfId="37759" xr:uid="{00000000-0005-0000-0000-000000840000}"/>
    <cellStyle name="_Percent 6" xfId="37760" xr:uid="{00000000-0005-0000-0000-000001840000}"/>
    <cellStyle name="_Percent_03 lbo model - healthsouth" xfId="37761" xr:uid="{00000000-0005-0000-0000-000002840000}"/>
    <cellStyle name="_Percent_03 lbo model - healthsouth 2" xfId="37762" xr:uid="{00000000-0005-0000-0000-000003840000}"/>
    <cellStyle name="_Percent_Acquisition Ops 3" xfId="37763" xr:uid="{00000000-0005-0000-0000-000004840000}"/>
    <cellStyle name="_Percent_Acquisition Ops 3 2" xfId="37764" xr:uid="{00000000-0005-0000-0000-000005840000}"/>
    <cellStyle name="_Percent_avp" xfId="37765" xr:uid="{00000000-0005-0000-0000-000006840000}"/>
    <cellStyle name="_Percent_avp 2" xfId="37766" xr:uid="{00000000-0005-0000-0000-000007840000}"/>
    <cellStyle name="_Percent_AVP_Modeling Mick" xfId="37767" xr:uid="{00000000-0005-0000-0000-000008840000}"/>
    <cellStyle name="_Percent_AVP_Modeling Mick 2" xfId="37768" xr:uid="{00000000-0005-0000-0000-000009840000}"/>
    <cellStyle name="_Percent_Book1" xfId="37769" xr:uid="{00000000-0005-0000-0000-00000A840000}"/>
    <cellStyle name="_Percent_Book1 2" xfId="37770" xr:uid="{00000000-0005-0000-0000-00000B840000}"/>
    <cellStyle name="_Percent_Comparative Balance Sheets" xfId="37771" xr:uid="{00000000-0005-0000-0000-00000C840000}"/>
    <cellStyle name="_Percent_Comparative Balance Sheets 2" xfId="37772" xr:uid="{00000000-0005-0000-0000-00000D840000}"/>
    <cellStyle name="_Percent_Credit Comp 10" xfId="37773" xr:uid="{00000000-0005-0000-0000-00000E840000}"/>
    <cellStyle name="_Percent_Credit Comp 10 2" xfId="37774" xr:uid="{00000000-0005-0000-0000-00000F840000}"/>
    <cellStyle name="_Percent_CSC with WACC" xfId="37775" xr:uid="{00000000-0005-0000-0000-000010840000}"/>
    <cellStyle name="_Percent_CSC with WACC 2" xfId="37776" xr:uid="{00000000-0005-0000-0000-000011840000}"/>
    <cellStyle name="_Percent_csc_parfum_19062001" xfId="37777" xr:uid="{00000000-0005-0000-0000-000012840000}"/>
    <cellStyle name="_Percent_csc_parfum_19062001 2" xfId="37778" xr:uid="{00000000-0005-0000-0000-000013840000}"/>
    <cellStyle name="_Percent_dcf" xfId="37779" xr:uid="{00000000-0005-0000-0000-000014840000}"/>
    <cellStyle name="_Percent_dcf 2" xfId="37780" xr:uid="{00000000-0005-0000-0000-000015840000}"/>
    <cellStyle name="_Percent_GS Model2_11" xfId="37781" xr:uid="{00000000-0005-0000-0000-000016840000}"/>
    <cellStyle name="_Percent_GS Model2_11 2" xfId="37782" xr:uid="{00000000-0005-0000-0000-000017840000}"/>
    <cellStyle name="_Percent_GS Model2_11 2 2" xfId="37783" xr:uid="{00000000-0005-0000-0000-000018840000}"/>
    <cellStyle name="_Percent_GS Model2_11 3" xfId="37784" xr:uid="{00000000-0005-0000-0000-000019840000}"/>
    <cellStyle name="_Percent_GS Model2_11 3 2" xfId="37785" xr:uid="{00000000-0005-0000-0000-00001A840000}"/>
    <cellStyle name="_Percent_GS Model2_11 4" xfId="37786" xr:uid="{00000000-0005-0000-0000-00001B840000}"/>
    <cellStyle name="_Percent_GS Model2_11 4 2" xfId="37787" xr:uid="{00000000-0005-0000-0000-00001C840000}"/>
    <cellStyle name="_Percent_GS Model2_11 5" xfId="37788" xr:uid="{00000000-0005-0000-0000-00001D840000}"/>
    <cellStyle name="_Percent_GS Model2_11 5 2" xfId="37789" xr:uid="{00000000-0005-0000-0000-00001E840000}"/>
    <cellStyle name="_Percent_GS Model2_11 6" xfId="37790" xr:uid="{00000000-0005-0000-0000-00001F840000}"/>
    <cellStyle name="_Percent_HealthSouth LBO Cases 14" xfId="37791" xr:uid="{00000000-0005-0000-0000-000020840000}"/>
    <cellStyle name="_Percent_HealthSouth LBO Cases 14 2" xfId="37792" xr:uid="{00000000-0005-0000-0000-000021840000}"/>
    <cellStyle name="_Percent_Hook_MergerPlan_2003_Feb11" xfId="37793" xr:uid="{00000000-0005-0000-0000-000022840000}"/>
    <cellStyle name="_Percent_Hook_MergerPlan_2003_Feb11 2" xfId="37794" xr:uid="{00000000-0005-0000-0000-000023840000}"/>
    <cellStyle name="_Percent_Master_Telecom_Equipment_CSCb" xfId="37795" xr:uid="{00000000-0005-0000-0000-000024840000}"/>
    <cellStyle name="_Percent_Master_Telecom_Equipment_CSCb 2" xfId="37796" xr:uid="{00000000-0005-0000-0000-000025840000}"/>
    <cellStyle name="_Percent_Merger Model - Exec" xfId="37797" xr:uid="{00000000-0005-0000-0000-000026840000}"/>
    <cellStyle name="_Percent_Merger Model - Exec 2" xfId="37798" xr:uid="{00000000-0005-0000-0000-000027840000}"/>
    <cellStyle name="_Percent_merger plans" xfId="37799" xr:uid="{00000000-0005-0000-0000-000028840000}"/>
    <cellStyle name="_Percent_merger plans 2" xfId="37800" xr:uid="{00000000-0005-0000-0000-000029840000}"/>
    <cellStyle name="_Percent_monet2.4" xfId="37801" xr:uid="{00000000-0005-0000-0000-00002A840000}"/>
    <cellStyle name="_Percent_monet2.4_temp" xfId="37802" xr:uid="{00000000-0005-0000-0000-00002B840000}"/>
    <cellStyle name="_Percent_monet2.8" xfId="37803" xr:uid="{00000000-0005-0000-0000-00002C840000}"/>
    <cellStyle name="_Percent_MotLion Projections may" xfId="37804" xr:uid="{00000000-0005-0000-0000-00002D840000}"/>
    <cellStyle name="_Percent_MotLion Projections may 2" xfId="37805" xr:uid="{00000000-0005-0000-0000-00002E840000}"/>
    <cellStyle name="_Percent_Numico-Nestle Model-26 February 2002 2b" xfId="37806" xr:uid="{00000000-0005-0000-0000-00002F840000}"/>
    <cellStyle name="_Percent_Numico-Nestle Model-26 February 2002 2b 2" xfId="37807" xr:uid="{00000000-0005-0000-0000-000030840000}"/>
    <cellStyle name="_Percent_pace_merger plans" xfId="37808" xr:uid="{00000000-0005-0000-0000-000031840000}"/>
    <cellStyle name="_Percent_pace_merger plans 2" xfId="37809" xr:uid="{00000000-0005-0000-0000-000032840000}"/>
    <cellStyle name="_Percent_Palm Model 10_05" xfId="37810" xr:uid="{00000000-0005-0000-0000-000033840000}"/>
    <cellStyle name="_Percent_Palm Model 10_05 2" xfId="37811" xr:uid="{00000000-0005-0000-0000-000034840000}"/>
    <cellStyle name="_Percent_Panhandle Value" xfId="37812" xr:uid="{00000000-0005-0000-0000-000035840000}"/>
    <cellStyle name="_Percent_Panhandle Value 2" xfId="37813" xr:uid="{00000000-0005-0000-0000-000036840000}"/>
    <cellStyle name="_Percent_pdf file" xfId="37814" xr:uid="{00000000-0005-0000-0000-000037840000}"/>
    <cellStyle name="_Percent_Projections Difference" xfId="37815" xr:uid="{00000000-0005-0000-0000-000038840000}"/>
    <cellStyle name="_Percent_Projections Difference 2" xfId="37816" xr:uid="{00000000-0005-0000-0000-000039840000}"/>
    <cellStyle name="_Percent_PV of Future Stock Price" xfId="37817" xr:uid="{00000000-0005-0000-0000-00003A840000}"/>
    <cellStyle name="_Percent_PV of Future Stock Price 2" xfId="37818" xr:uid="{00000000-0005-0000-0000-00003B840000}"/>
    <cellStyle name="_Percent_Samsara Model_20062001" xfId="37819" xr:uid="{00000000-0005-0000-0000-00003C840000}"/>
    <cellStyle name="_Percent_Samsara Model_20062001 2" xfId="37820" xr:uid="{00000000-0005-0000-0000-00003D840000}"/>
    <cellStyle name="_Percent_Samsara Model-DCF Template" xfId="37821" xr:uid="{00000000-0005-0000-0000-00003E840000}"/>
    <cellStyle name="_Percent_Samsara Model-DCF Template 2" xfId="37822" xr:uid="{00000000-0005-0000-0000-00003F840000}"/>
    <cellStyle name="_Percent_Samsara_ppg" xfId="37823" xr:uid="{00000000-0005-0000-0000-000040840000}"/>
    <cellStyle name="_Percent_Samsara_ppg 2" xfId="37824" xr:uid="{00000000-0005-0000-0000-000041840000}"/>
    <cellStyle name="_Percent_Sources and Uses FINAL dpakedit v2" xfId="37825" xr:uid="{00000000-0005-0000-0000-000042840000}"/>
    <cellStyle name="_Percent_Sources and Uses FINAL dpakedit v2 2" xfId="37826" xr:uid="{00000000-0005-0000-0000-000043840000}"/>
    <cellStyle name="_Percent_Valuation Overview - June 2001" xfId="37827" xr:uid="{00000000-0005-0000-0000-000044840000}"/>
    <cellStyle name="_Percent_Valuation Overview - June 2001 2" xfId="37828" xr:uid="{00000000-0005-0000-0000-000045840000}"/>
    <cellStyle name="_Percent_Valuation_Troon dpak 8-5-02 v3" xfId="37829" xr:uid="{00000000-0005-0000-0000-000046840000}"/>
    <cellStyle name="_Percent_Valuation_Troon dpak 8-5-02 v3 2" xfId="37830" xr:uid="{00000000-0005-0000-0000-000047840000}"/>
    <cellStyle name="_PercentReal" xfId="37831" xr:uid="{00000000-0005-0000-0000-000048840000}"/>
    <cellStyle name="_PercentReal_bs_avp" xfId="37832" xr:uid="{00000000-0005-0000-0000-000049840000}"/>
    <cellStyle name="_percentReal_monet_final_w_output" xfId="37833" xr:uid="{00000000-0005-0000-0000-00004A840000}"/>
    <cellStyle name="_PercentSpace" xfId="37834" xr:uid="{00000000-0005-0000-0000-00004B840000}"/>
    <cellStyle name="_PercentSpace 2" xfId="37835" xr:uid="{00000000-0005-0000-0000-00004C840000}"/>
    <cellStyle name="_PercentSpace 2 2" xfId="37836" xr:uid="{00000000-0005-0000-0000-00004D840000}"/>
    <cellStyle name="_PercentSpace 3" xfId="37837" xr:uid="{00000000-0005-0000-0000-00004E840000}"/>
    <cellStyle name="_PercentSpace 3 2" xfId="37838" xr:uid="{00000000-0005-0000-0000-00004F840000}"/>
    <cellStyle name="_PercentSpace 4" xfId="37839" xr:uid="{00000000-0005-0000-0000-000050840000}"/>
    <cellStyle name="_PercentSpace 4 2" xfId="37840" xr:uid="{00000000-0005-0000-0000-000051840000}"/>
    <cellStyle name="_PercentSpace 5" xfId="37841" xr:uid="{00000000-0005-0000-0000-000052840000}"/>
    <cellStyle name="_PercentSpace 5 2" xfId="37842" xr:uid="{00000000-0005-0000-0000-000053840000}"/>
    <cellStyle name="_PercentSpace 6" xfId="37843" xr:uid="{00000000-0005-0000-0000-000054840000}"/>
    <cellStyle name="_PercentSpace_03 lbo model - healthsouth" xfId="37844" xr:uid="{00000000-0005-0000-0000-000055840000}"/>
    <cellStyle name="_PercentSpace_03 lbo model - healthsouth 2" xfId="37845" xr:uid="{00000000-0005-0000-0000-000056840000}"/>
    <cellStyle name="_PercentSpace_Acquisition Ops 3" xfId="37846" xr:uid="{00000000-0005-0000-0000-000057840000}"/>
    <cellStyle name="_PercentSpace_Acquisition Ops 3 2" xfId="37847" xr:uid="{00000000-0005-0000-0000-000058840000}"/>
    <cellStyle name="_PercentSpace_avp" xfId="37848" xr:uid="{00000000-0005-0000-0000-000059840000}"/>
    <cellStyle name="_PercentSpace_avp 2" xfId="37849" xr:uid="{00000000-0005-0000-0000-00005A840000}"/>
    <cellStyle name="_PercentSpace_AVP_Modeling Mick" xfId="37850" xr:uid="{00000000-0005-0000-0000-00005B840000}"/>
    <cellStyle name="_PercentSpace_AVP_Modeling Mick 2" xfId="37851" xr:uid="{00000000-0005-0000-0000-00005C840000}"/>
    <cellStyle name="_PercentSpace_Book1" xfId="37852" xr:uid="{00000000-0005-0000-0000-00005D840000}"/>
    <cellStyle name="_PercentSpace_Book1 2" xfId="37853" xr:uid="{00000000-0005-0000-0000-00005E840000}"/>
    <cellStyle name="_PercentSpace_Book1_Merger Plan 2-10-04 GSIBDv3" xfId="37854" xr:uid="{00000000-0005-0000-0000-00005F840000}"/>
    <cellStyle name="_PercentSpace_Book1_Merger Plan 2-10-04 GSIBDv3 2" xfId="37855" xr:uid="{00000000-0005-0000-0000-000060840000}"/>
    <cellStyle name="_PercentSpace_Comparative Balance Sheets" xfId="37856" xr:uid="{00000000-0005-0000-0000-000061840000}"/>
    <cellStyle name="_PercentSpace_Comparative Balance Sheets 2" xfId="37857" xr:uid="{00000000-0005-0000-0000-000062840000}"/>
    <cellStyle name="_PercentSpace_Credit Comp 10" xfId="37858" xr:uid="{00000000-0005-0000-0000-000063840000}"/>
    <cellStyle name="_PercentSpace_Credit Comp 10 2" xfId="37859" xr:uid="{00000000-0005-0000-0000-000064840000}"/>
    <cellStyle name="_PercentSpace_CSC with WACC" xfId="37860" xr:uid="{00000000-0005-0000-0000-000065840000}"/>
    <cellStyle name="_PercentSpace_CSC with WACC 2" xfId="37861" xr:uid="{00000000-0005-0000-0000-000066840000}"/>
    <cellStyle name="_PercentSpace_csc_parfum_19062001" xfId="37862" xr:uid="{00000000-0005-0000-0000-000067840000}"/>
    <cellStyle name="_PercentSpace_csc_parfum_19062001 2" xfId="37863" xr:uid="{00000000-0005-0000-0000-000068840000}"/>
    <cellStyle name="_PercentSpace_dcf" xfId="37864" xr:uid="{00000000-0005-0000-0000-000069840000}"/>
    <cellStyle name="_PercentSpace_dcf 2" xfId="37865" xr:uid="{00000000-0005-0000-0000-00006A840000}"/>
    <cellStyle name="_PercentSpace_GS Model2_11" xfId="37866" xr:uid="{00000000-0005-0000-0000-00006B840000}"/>
    <cellStyle name="_PercentSpace_GS Model2_11 2" xfId="37867" xr:uid="{00000000-0005-0000-0000-00006C840000}"/>
    <cellStyle name="_PercentSpace_GS Model2_11 2 2" xfId="37868" xr:uid="{00000000-0005-0000-0000-00006D840000}"/>
    <cellStyle name="_PercentSpace_GS Model2_11 3" xfId="37869" xr:uid="{00000000-0005-0000-0000-00006E840000}"/>
    <cellStyle name="_PercentSpace_GS Model2_11 3 2" xfId="37870" xr:uid="{00000000-0005-0000-0000-00006F840000}"/>
    <cellStyle name="_PercentSpace_GS Model2_11 4" xfId="37871" xr:uid="{00000000-0005-0000-0000-000070840000}"/>
    <cellStyle name="_PercentSpace_GS Model2_11 4 2" xfId="37872" xr:uid="{00000000-0005-0000-0000-000071840000}"/>
    <cellStyle name="_PercentSpace_GS Model2_11 5" xfId="37873" xr:uid="{00000000-0005-0000-0000-000072840000}"/>
    <cellStyle name="_PercentSpace_GS Model2_11 5 2" xfId="37874" xr:uid="{00000000-0005-0000-0000-000073840000}"/>
    <cellStyle name="_PercentSpace_GS Model2_11 6" xfId="37875" xr:uid="{00000000-0005-0000-0000-000074840000}"/>
    <cellStyle name="_PercentSpace_GS Model2_11__50_50" xfId="37876" xr:uid="{00000000-0005-0000-0000-000075840000}"/>
    <cellStyle name="_PercentSpace_GS Model2_11_Ashtabula II 120 MW (Standard Model) 3-23-09" xfId="37877" xr:uid="{00000000-0005-0000-0000-000076840000}"/>
    <cellStyle name="_PercentSpace_GS Model2_11_Ashtabula II 120 MW (Standard Model) 3-23-09_rev" xfId="37878" xr:uid="{00000000-0005-0000-0000-000077840000}"/>
    <cellStyle name="_PercentSpace_GS Model2_11_Data" xfId="37879" xr:uid="{00000000-0005-0000-0000-000078840000}"/>
    <cellStyle name="_PercentSpace_GS Model2_11_Liberty+IE+Model++September+2008" xfId="37880" xr:uid="{00000000-0005-0000-0000-000079840000}"/>
    <cellStyle name="_PercentSpace_GS Model2_11_Liberty+IE+Model++September+2008_Pro Forma Liberty 9 25 08" xfId="37881" xr:uid="{00000000-0005-0000-0000-00007A840000}"/>
    <cellStyle name="_PercentSpace_GS Model2_11_Story II_OpCom_6-26-09" xfId="37882" xr:uid="{00000000-0005-0000-0000-00007B840000}"/>
    <cellStyle name="_PercentSpace_HealthSouth LBO Cases 14" xfId="37883" xr:uid="{00000000-0005-0000-0000-00007C840000}"/>
    <cellStyle name="_PercentSpace_HealthSouth LBO Cases 14 2" xfId="37884" xr:uid="{00000000-0005-0000-0000-00007D840000}"/>
    <cellStyle name="_PercentSpace_Hook_MergerPlan_2003_Feb11" xfId="37885" xr:uid="{00000000-0005-0000-0000-00007E840000}"/>
    <cellStyle name="_PercentSpace_Hook_MergerPlan_2003_Feb11 2" xfId="37886" xr:uid="{00000000-0005-0000-0000-00007F840000}"/>
    <cellStyle name="_PercentSpace_Master_Telecom_Equipment_CSCb" xfId="37887" xr:uid="{00000000-0005-0000-0000-000080840000}"/>
    <cellStyle name="_PercentSpace_Master_Telecom_Equipment_CSCb 2" xfId="37888" xr:uid="{00000000-0005-0000-0000-000081840000}"/>
    <cellStyle name="_PercentSpace_Merger Model - Exec" xfId="37889" xr:uid="{00000000-0005-0000-0000-000082840000}"/>
    <cellStyle name="_PercentSpace_Merger Model - Exec 2" xfId="37890" xr:uid="{00000000-0005-0000-0000-000083840000}"/>
    <cellStyle name="_PercentSpace_merger plans" xfId="37891" xr:uid="{00000000-0005-0000-0000-000084840000}"/>
    <cellStyle name="_PercentSpace_merger plans 2" xfId="37892" xr:uid="{00000000-0005-0000-0000-000085840000}"/>
    <cellStyle name="_PercentSpace_monet2.4" xfId="37893" xr:uid="{00000000-0005-0000-0000-000086840000}"/>
    <cellStyle name="_PercentSpace_monet2.4_temp" xfId="37894" xr:uid="{00000000-0005-0000-0000-000087840000}"/>
    <cellStyle name="_PercentSpace_monet2.8" xfId="37895" xr:uid="{00000000-0005-0000-0000-000088840000}"/>
    <cellStyle name="_PercentSpace_MotLion Projections may" xfId="37896" xr:uid="{00000000-0005-0000-0000-000089840000}"/>
    <cellStyle name="_PercentSpace_MotLion Projections may 2" xfId="37897" xr:uid="{00000000-0005-0000-0000-00008A840000}"/>
    <cellStyle name="_PercentSpace_Novartis-Roche 0805 v2" xfId="37898" xr:uid="{00000000-0005-0000-0000-00008B840000}"/>
    <cellStyle name="_PercentSpace_Numico-Nestle Model-26 February 2002 2b" xfId="37899" xr:uid="{00000000-0005-0000-0000-00008C840000}"/>
    <cellStyle name="_PercentSpace_Numico-Nestle Model-26 February 2002 2b 2" xfId="37900" xr:uid="{00000000-0005-0000-0000-00008D840000}"/>
    <cellStyle name="_PercentSpace_pace_merger plans" xfId="37901" xr:uid="{00000000-0005-0000-0000-00008E840000}"/>
    <cellStyle name="_PercentSpace_pace_merger plans 2" xfId="37902" xr:uid="{00000000-0005-0000-0000-00008F840000}"/>
    <cellStyle name="_PercentSpace_Palm Model 10_05" xfId="37903" xr:uid="{00000000-0005-0000-0000-000090840000}"/>
    <cellStyle name="_PercentSpace_Palm Model 10_05 2" xfId="37904" xr:uid="{00000000-0005-0000-0000-000091840000}"/>
    <cellStyle name="_PercentSpace_Panhandle Value" xfId="37905" xr:uid="{00000000-0005-0000-0000-000092840000}"/>
    <cellStyle name="_PercentSpace_Panhandle Value 2" xfId="37906" xr:uid="{00000000-0005-0000-0000-000093840000}"/>
    <cellStyle name="_PercentSpace_pdf file" xfId="37907" xr:uid="{00000000-0005-0000-0000-000094840000}"/>
    <cellStyle name="_PercentSpace_Projections Difference" xfId="37908" xr:uid="{00000000-0005-0000-0000-000095840000}"/>
    <cellStyle name="_PercentSpace_Projections Difference 2" xfId="37909" xr:uid="{00000000-0005-0000-0000-000096840000}"/>
    <cellStyle name="_PercentSpace_Projections--Management (Data Room)v6" xfId="37910" xr:uid="{00000000-0005-0000-0000-000097840000}"/>
    <cellStyle name="_PercentSpace_Projections--Management (Data Room)v6 2" xfId="37911" xr:uid="{00000000-0005-0000-0000-000098840000}"/>
    <cellStyle name="_PercentSpace_PV of Future Stock Price" xfId="37912" xr:uid="{00000000-0005-0000-0000-000099840000}"/>
    <cellStyle name="_PercentSpace_PV of Future Stock Price 2" xfId="37913" xr:uid="{00000000-0005-0000-0000-00009A840000}"/>
    <cellStyle name="_PercentSpace_Samsara Model_20062001" xfId="37914" xr:uid="{00000000-0005-0000-0000-00009B840000}"/>
    <cellStyle name="_PercentSpace_Samsara Model_20062001 2" xfId="37915" xr:uid="{00000000-0005-0000-0000-00009C840000}"/>
    <cellStyle name="_PercentSpace_Samsara Model-DCF Template" xfId="37916" xr:uid="{00000000-0005-0000-0000-00009D840000}"/>
    <cellStyle name="_PercentSpace_Samsara Model-DCF Template 2" xfId="37917" xr:uid="{00000000-0005-0000-0000-00009E840000}"/>
    <cellStyle name="_PercentSpace_Samsara_ppg" xfId="37918" xr:uid="{00000000-0005-0000-0000-00009F840000}"/>
    <cellStyle name="_PercentSpace_Samsara_ppg 2" xfId="37919" xr:uid="{00000000-0005-0000-0000-0000A0840000}"/>
    <cellStyle name="_PercentSpace_Sources and Uses FINAL dpakedit v2" xfId="37920" xr:uid="{00000000-0005-0000-0000-0000A1840000}"/>
    <cellStyle name="_PercentSpace_Sources and Uses FINAL dpakedit v2 2" xfId="37921" xr:uid="{00000000-0005-0000-0000-0000A2840000}"/>
    <cellStyle name="_PercentSpace_Valuation Overview - June 2001" xfId="37922" xr:uid="{00000000-0005-0000-0000-0000A3840000}"/>
    <cellStyle name="_PercentSpace_Valuation Overview - June 2001 2" xfId="37923" xr:uid="{00000000-0005-0000-0000-0000A4840000}"/>
    <cellStyle name="_PercentSpace_Valuation_Troon dpak 8-5-02 v3" xfId="37924" xr:uid="{00000000-0005-0000-0000-0000A5840000}"/>
    <cellStyle name="_PercentSpace_Valuation_Troon dpak 8-5-02 v3 2" xfId="37925" xr:uid="{00000000-0005-0000-0000-0000A6840000}"/>
    <cellStyle name="_PercentSpace_wacc bb final" xfId="37926" xr:uid="{00000000-0005-0000-0000-0000A7840000}"/>
    <cellStyle name="_Phoenix 2.0_GT Changes" xfId="37927" xr:uid="{00000000-0005-0000-0000-0000A8840000}"/>
    <cellStyle name="_PJM-East BOD Price Fcst (7-9-09)( 9-29-09 PJM-E fwds) (2)" xfId="37928" xr:uid="{00000000-0005-0000-0000-0000A9840000}"/>
    <cellStyle name="_PJM-East BOD Price Fcst (7-9-09)( 9-29-09 PJM-E fwds) (2) 2" xfId="37929" xr:uid="{00000000-0005-0000-0000-0000AA840000}"/>
    <cellStyle name="_PJM-East BOD Price Fcst (7-9-09)( 9-29-09 PJM-E fwds) (2) 2 2" xfId="37930" xr:uid="{00000000-0005-0000-0000-0000AB840000}"/>
    <cellStyle name="_PJM-East BOD Price Fcst (7-9-09)( 9-29-09 PJM-E fwds) (2) 3" xfId="37931" xr:uid="{00000000-0005-0000-0000-0000AC840000}"/>
    <cellStyle name="_PJM-MH750" xfId="37932" xr:uid="{00000000-0005-0000-0000-0000AD840000}"/>
    <cellStyle name="_PJM-MH750 2" xfId="37933" xr:uid="{00000000-0005-0000-0000-0000AE840000}"/>
    <cellStyle name="_PJM-MH750 2 2" xfId="37934" xr:uid="{00000000-0005-0000-0000-0000AF840000}"/>
    <cellStyle name="_PJM-MH750 3" xfId="37935" xr:uid="{00000000-0005-0000-0000-0000B0840000}"/>
    <cellStyle name="_PJM-MH750 3 2" xfId="37936" xr:uid="{00000000-0005-0000-0000-0000B1840000}"/>
    <cellStyle name="_PJM-MH750 4" xfId="37937" xr:uid="{00000000-0005-0000-0000-0000B2840000}"/>
    <cellStyle name="_PJM-MH750 4 2" xfId="37938" xr:uid="{00000000-0005-0000-0000-0000B3840000}"/>
    <cellStyle name="_PJM-MH750 4 3" xfId="37939" xr:uid="{00000000-0005-0000-0000-0000B4840000}"/>
    <cellStyle name="_PJM-MH750 5" xfId="37940" xr:uid="{00000000-0005-0000-0000-0000B5840000}"/>
    <cellStyle name="_PJM-MH750 5 2" xfId="37941" xr:uid="{00000000-0005-0000-0000-0000B6840000}"/>
    <cellStyle name="_PJM-MH750 6" xfId="37942" xr:uid="{00000000-0005-0000-0000-0000B7840000}"/>
    <cellStyle name="_PJM-MH750_Cherokee 2010 - 2014 Budget Forecast" xfId="37943" xr:uid="{00000000-0005-0000-0000-0000B8840000}"/>
    <cellStyle name="_PJM-MH750_Cimarron O&amp;M_05-24-2012" xfId="37944" xr:uid="{00000000-0005-0000-0000-0000B9840000}"/>
    <cellStyle name="_PJM-MH750_Copy of South TX GenTie  0.8x Sale12-31-09 COD BASE CASEvBOD" xfId="37945" xr:uid="{00000000-0005-0000-0000-0000BA840000}"/>
    <cellStyle name="_PJM-MH750_Genesis_Bridge_Tab" xfId="37946" xr:uid="{00000000-0005-0000-0000-0000BB840000}"/>
    <cellStyle name="_PJM-MH750_Input" xfId="37947" xr:uid="{00000000-0005-0000-0000-0000BC840000}"/>
    <cellStyle name="_PJM-MH750_Input 2" xfId="37948" xr:uid="{00000000-0005-0000-0000-0000BD840000}"/>
    <cellStyle name="_PJM-MH750_Inputs" xfId="37949" xr:uid="{00000000-0005-0000-0000-0000BE840000}"/>
    <cellStyle name="_PJM-MH750_Inputs 2" xfId="37950" xr:uid="{00000000-0005-0000-0000-0000BF840000}"/>
    <cellStyle name="_PJM-MH750_Majestic II 2013 - 2042 Property Tax Forecast est" xfId="37951" xr:uid="{00000000-0005-0000-0000-0000C0840000}"/>
    <cellStyle name="_PJM-MH750_McCoy 250 MW Yingli 280W T-0 NextEra PVO&amp;M Budget (NEW RAMP)_2010-12-10" xfId="37952" xr:uid="{00000000-0005-0000-0000-0000C1840000}"/>
    <cellStyle name="_PJM-MH750_McCoy 250 MW Yingli 280W T-0 NextEra PVO&amp;M Budget (NEW RAMP)_2010-12-6" xfId="37953" xr:uid="{00000000-0005-0000-0000-0000C2840000}"/>
    <cellStyle name="_PJM-MH750_Tax" xfId="37954" xr:uid="{00000000-0005-0000-0000-0000C3840000}"/>
    <cellStyle name="_PJM-MH750_ToD" xfId="37955" xr:uid="{00000000-0005-0000-0000-0000C4840000}"/>
    <cellStyle name="_PJM-MH750_ToD 2" xfId="37956" xr:uid="{00000000-0005-0000-0000-0000C5840000}"/>
    <cellStyle name="_PJM-MH750_ToD 3" xfId="37957" xr:uid="{00000000-0005-0000-0000-0000C6840000}"/>
    <cellStyle name="_Plant C Summary of Nuclear Inputs" xfId="37958" xr:uid="{00000000-0005-0000-0000-0000C7840000}"/>
    <cellStyle name="_Plant C Summary of Nuclear Inputs 2" xfId="37959" xr:uid="{00000000-0005-0000-0000-0000C8840000}"/>
    <cellStyle name="_Plant C Summary of Nuclear Inputs 2 2" xfId="37960" xr:uid="{00000000-0005-0000-0000-0000C9840000}"/>
    <cellStyle name="_Plant C Summary of Nuclear Inputs 3" xfId="37961" xr:uid="{00000000-0005-0000-0000-0000CA840000}"/>
    <cellStyle name="_Plant C Summary of Nuclear Inputs 3 2" xfId="37962" xr:uid="{00000000-0005-0000-0000-0000CB840000}"/>
    <cellStyle name="_Plant C Summary of Nuclear Inputs 4" xfId="37963" xr:uid="{00000000-0005-0000-0000-0000CC840000}"/>
    <cellStyle name="_Plant C Summary of Nuclear Inputs 4 2" xfId="37964" xr:uid="{00000000-0005-0000-0000-0000CD840000}"/>
    <cellStyle name="_Plant C Summary of Nuclear Inputs 4 3" xfId="37965" xr:uid="{00000000-0005-0000-0000-0000CE840000}"/>
    <cellStyle name="_Plant C Summary of Nuclear Inputs 5" xfId="37966" xr:uid="{00000000-0005-0000-0000-0000CF840000}"/>
    <cellStyle name="_Plant C Summary of Nuclear Inputs 5 2" xfId="37967" xr:uid="{00000000-0005-0000-0000-0000D0840000}"/>
    <cellStyle name="_Plant C Summary of Nuclear Inputs 6" xfId="37968" xr:uid="{00000000-0005-0000-0000-0000D1840000}"/>
    <cellStyle name="_Plant C Summary of Nuclear Inputs_August 2010 CWIP curves_NextEra" xfId="37969" xr:uid="{00000000-0005-0000-0000-0000D2840000}"/>
    <cellStyle name="_Plant C Summary of Nuclear Inputs_August 2010 CWIP curves_NextEra 2" xfId="37970" xr:uid="{00000000-0005-0000-0000-0000D3840000}"/>
    <cellStyle name="_Plant C Summary of Nuclear Inputs_August 2010 CWIP curves_NextEra_November 2010 Termosol CWIP Curves NEER Final" xfId="37971" xr:uid="{00000000-0005-0000-0000-0000D4840000}"/>
    <cellStyle name="_Plant C Summary of Nuclear Inputs_August 2010 CWIP curves_NextEra_November 2010 Termosol CWIP Curves NEER Final 2" xfId="37972" xr:uid="{00000000-0005-0000-0000-0000D5840000}"/>
    <cellStyle name="_Plant C Summary of Nuclear Inputs_BASIS ADJ" xfId="37973" xr:uid="{00000000-0005-0000-0000-0000D6840000}"/>
    <cellStyle name="_Plant C Summary of Nuclear Inputs_BM Adjustments" xfId="37974" xr:uid="{00000000-0005-0000-0000-0000D7840000}"/>
    <cellStyle name="_Plant C Summary of Nuclear Inputs_Budget Support 2012-09 2013-15 Benefit Programs v5 with NEER Barg Update" xfId="37975" xr:uid="{00000000-0005-0000-0000-0000D8840000}"/>
    <cellStyle name="_Plant C Summary of Nuclear Inputs_Capacity_Factor_Monthly_Forecast_Through_2024 " xfId="37976" xr:uid="{00000000-0005-0000-0000-0000D9840000}"/>
    <cellStyle name="_Plant C Summary of Nuclear Inputs_Capital Prov 1Q10" xfId="37977" xr:uid="{00000000-0005-0000-0000-0000DA840000}"/>
    <cellStyle name="_Plant C Summary of Nuclear Inputs_Capital Prov 1Q10 2" xfId="37978" xr:uid="{00000000-0005-0000-0000-0000DB840000}"/>
    <cellStyle name="_Plant C Summary of Nuclear Inputs_Capital Prov 1Q10_March_LTD_Premium" xfId="37979" xr:uid="{00000000-0005-0000-0000-0000DC840000}"/>
    <cellStyle name="_Plant C Summary of Nuclear Inputs_Capital Prov 1Q10_Nov Self Admin LTD Income Premium - CIGNA" xfId="37980" xr:uid="{00000000-0005-0000-0000-0000DD840000}"/>
    <cellStyle name="_Plant C Summary of Nuclear Inputs_Capital Prov 1Q10_Summary Unrounded" xfId="37981" xr:uid="{00000000-0005-0000-0000-0000DE840000}"/>
    <cellStyle name="_Plant C Summary of Nuclear Inputs_Consolidated Summary Living ProForma_2011_DRAFT" xfId="37982" xr:uid="{00000000-0005-0000-0000-0000DF840000}"/>
    <cellStyle name="_Plant C Summary of Nuclear Inputs_Consolidated Summary Living ProForma_2011_Paste Special" xfId="37983" xr:uid="{00000000-0005-0000-0000-0000E0840000}"/>
    <cellStyle name="_Plant C Summary of Nuclear Inputs_Copy of South TX GenTie  0.8x Sale12-31-09 COD BASE CASEvBOD" xfId="37984" xr:uid="{00000000-0005-0000-0000-0000E1840000}"/>
    <cellStyle name="_Plant C Summary of Nuclear Inputs_CWIP Termosol 1" xfId="37985" xr:uid="{00000000-0005-0000-0000-0000E2840000}"/>
    <cellStyle name="_Plant C Summary of Nuclear Inputs_CWIP Termosol 1 2" xfId="37986" xr:uid="{00000000-0005-0000-0000-0000E3840000}"/>
    <cellStyle name="_Plant C Summary of Nuclear Inputs_CWIP Termosol 2" xfId="37987" xr:uid="{00000000-0005-0000-0000-0000E4840000}"/>
    <cellStyle name="_Plant C Summary of Nuclear Inputs_CWIP Termosol 2 2" xfId="37988" xr:uid="{00000000-0005-0000-0000-0000E5840000}"/>
    <cellStyle name="_Plant C Summary of Nuclear Inputs_Day County" xfId="37989" xr:uid="{00000000-0005-0000-0000-0000E6840000}"/>
    <cellStyle name="_Plant C Summary of Nuclear Inputs_Distribution Date Calc" xfId="37990" xr:uid="{00000000-0005-0000-0000-0000E7840000}"/>
    <cellStyle name="_Plant C Summary of Nuclear Inputs_FAS 106 subsidy 2010" xfId="37991" xr:uid="{00000000-0005-0000-0000-0000E8840000}"/>
    <cellStyle name="_Plant C Summary of Nuclear Inputs_FAS 106 subsidy 2010 2" xfId="37992" xr:uid="{00000000-0005-0000-0000-0000E9840000}"/>
    <cellStyle name="_Plant C Summary of Nuclear Inputs_FAS 106 subsidy 2010_March_LTD_Premium" xfId="37993" xr:uid="{00000000-0005-0000-0000-0000EA840000}"/>
    <cellStyle name="_Plant C Summary of Nuclear Inputs_FAS 106 subsidy 2010_Nov Self Admin LTD Income Premium - CIGNA" xfId="37994" xr:uid="{00000000-0005-0000-0000-0000EB840000}"/>
    <cellStyle name="_Plant C Summary of Nuclear Inputs_FAS 106 subsidy 2010_Summary Unrounded" xfId="37995" xr:uid="{00000000-0005-0000-0000-0000EC840000}"/>
    <cellStyle name="_Plant C Summary of Nuclear Inputs_Fees" xfId="37996" xr:uid="{00000000-0005-0000-0000-0000ED840000}"/>
    <cellStyle name="_Plant C Summary of Nuclear Inputs_Genesis_Bridge_Tab" xfId="37997" xr:uid="{00000000-0005-0000-0000-0000EE840000}"/>
    <cellStyle name="_Plant C Summary of Nuclear Inputs_Inputs" xfId="37998" xr:uid="{00000000-0005-0000-0000-0000EF840000}"/>
    <cellStyle name="_Plant C Summary of Nuclear Inputs_Inputs 2" xfId="37999" xr:uid="{00000000-0005-0000-0000-0000F0840000}"/>
    <cellStyle name="_Plant C Summary of Nuclear Inputs_Locked in Gross Margin" xfId="38000" xr:uid="{00000000-0005-0000-0000-0000F1840000}"/>
    <cellStyle name="_Plant C Summary of Nuclear Inputs_LPF 2011 Update - Contracted Thermal Assets - rev 09 27 2011" xfId="38001" xr:uid="{00000000-0005-0000-0000-0000F2840000}"/>
    <cellStyle name="_Plant C Summary of Nuclear Inputs_LPF 2011 Update - Contracted Thermal Assets - rev 09 27 2011 (2)" xfId="38002" xr:uid="{00000000-0005-0000-0000-0000F3840000}"/>
    <cellStyle name="_Plant C Summary of Nuclear Inputs_LPF 2011 Update - Merchant Thermal Assets - rev 09 27 2011 (2)" xfId="38003" xr:uid="{00000000-0005-0000-0000-0000F4840000}"/>
    <cellStyle name="_Plant C Summary of Nuclear Inputs_LTD-FAS 112 Summary" xfId="38004" xr:uid="{00000000-0005-0000-0000-0000F5840000}"/>
    <cellStyle name="_Plant C Summary of Nuclear Inputs_November 2010 CWIP Curves Genesis Final" xfId="38005" xr:uid="{00000000-0005-0000-0000-0000F6840000}"/>
    <cellStyle name="_Plant C Summary of Nuclear Inputs_November 2010 CWIP Curves Genesis Final 2" xfId="38006" xr:uid="{00000000-0005-0000-0000-0000F7840000}"/>
    <cellStyle name="_Plant C Summary of Nuclear Inputs_November 2010 CWIP Curves NEER Final" xfId="38007" xr:uid="{00000000-0005-0000-0000-0000F8840000}"/>
    <cellStyle name="_Plant C Summary of Nuclear Inputs_November 2010 CWIP Curves NEER Final 2" xfId="38008" xr:uid="{00000000-0005-0000-0000-0000F9840000}"/>
    <cellStyle name="_Plant C Summary of Nuclear Inputs_November 2010 Termosol CWIP Curves NEER Final" xfId="38009" xr:uid="{00000000-0005-0000-0000-0000FA840000}"/>
    <cellStyle name="_Plant C Summary of Nuclear Inputs_November 2010 Termosol CWIP Curves NEER Final 2" xfId="38010" xr:uid="{00000000-0005-0000-0000-0000FB840000}"/>
    <cellStyle name="_Plant C Summary of Nuclear Inputs_Project Monitoring Paradise Solar revised_October 2010" xfId="38011" xr:uid="{00000000-0005-0000-0000-0000FC840000}"/>
    <cellStyle name="_Plant C Summary of Nuclear Inputs_Project Monitoring Paradise Solar revised_October 2010 2" xfId="38012" xr:uid="{00000000-0005-0000-0000-0000FD840000}"/>
    <cellStyle name="_Plant C Summary of Nuclear Inputs_Project Monitoring Paradise Solar revised_October 2010_November 2010 Termosol CWIP Curves NEER Final" xfId="38013" xr:uid="{00000000-0005-0000-0000-0000FE840000}"/>
    <cellStyle name="_Plant C Summary of Nuclear Inputs_Project Monitoring Paradise Solar revised_October 2010_November 2010 Termosol CWIP Curves NEER Final 2" xfId="38014" xr:uid="{00000000-0005-0000-0000-0000FF840000}"/>
    <cellStyle name="_Plant C Summary of Nuclear Inputs_September 2010 CWIP curves_NextEra" xfId="38015" xr:uid="{00000000-0005-0000-0000-000000850000}"/>
    <cellStyle name="_Plant C Summary of Nuclear Inputs_September 2010 CWIP curves_NextEra 2" xfId="38016" xr:uid="{00000000-0005-0000-0000-000001850000}"/>
    <cellStyle name="_Plant C Summary of Nuclear Inputs_September 2010 CWIP curves_NextEra_November 2010 Termosol CWIP Curves NEER Final" xfId="38017" xr:uid="{00000000-0005-0000-0000-000002850000}"/>
    <cellStyle name="_Plant C Summary of Nuclear Inputs_September 2010 CWIP curves_NextEra_November 2010 Termosol CWIP Curves NEER Final 2" xfId="38018" xr:uid="{00000000-0005-0000-0000-000003850000}"/>
    <cellStyle name="_Plant C Summary of Nuclear Inputs_Summerhaven CWIP curve Oct_2010" xfId="38019" xr:uid="{00000000-0005-0000-0000-000004850000}"/>
    <cellStyle name="_Plant C Summary of Nuclear Inputs_Summerhaven CWIP curve Oct_2010 2" xfId="38020" xr:uid="{00000000-0005-0000-0000-000005850000}"/>
    <cellStyle name="_Plant C Summary of Nuclear Inputs_Summerhaven CWIP curve Oct_2010_November 2010 Termosol CWIP Curves NEER Final" xfId="38021" xr:uid="{00000000-0005-0000-0000-000006850000}"/>
    <cellStyle name="_Plant C Summary of Nuclear Inputs_Summerhaven CWIP curve Oct_2010_November 2010 Termosol CWIP Curves NEER Final 2" xfId="38022" xr:uid="{00000000-0005-0000-0000-000007850000}"/>
    <cellStyle name="_Plant C Summary of Nuclear Inputs_ToD" xfId="38023" xr:uid="{00000000-0005-0000-0000-000008850000}"/>
    <cellStyle name="_Plant C Summary of Nuclear Inputs_ToD 2" xfId="38024" xr:uid="{00000000-0005-0000-0000-000009850000}"/>
    <cellStyle name="_Plant C Summary of Nuclear Inputs_ToD 3" xfId="38025" xr:uid="{00000000-0005-0000-0000-00000A850000}"/>
    <cellStyle name="_Plant C Summary of Nuclear Inputs_tx financing revs" xfId="38026" xr:uid="{00000000-0005-0000-0000-00000B850000}"/>
    <cellStyle name="_Plant OC Summary of Nuclear Inputs" xfId="38027" xr:uid="{00000000-0005-0000-0000-00000C850000}"/>
    <cellStyle name="_Plant OC Summary of Nuclear Inputs 2" xfId="38028" xr:uid="{00000000-0005-0000-0000-00000D850000}"/>
    <cellStyle name="_Plant OC Summary of Nuclear Inputs 2 2" xfId="38029" xr:uid="{00000000-0005-0000-0000-00000E850000}"/>
    <cellStyle name="_Plant OC Summary of Nuclear Inputs 3" xfId="38030" xr:uid="{00000000-0005-0000-0000-00000F850000}"/>
    <cellStyle name="_Plant OC Summary of Nuclear Inputs 3 2" xfId="38031" xr:uid="{00000000-0005-0000-0000-000010850000}"/>
    <cellStyle name="_Plant OC Summary of Nuclear Inputs 4" xfId="38032" xr:uid="{00000000-0005-0000-0000-000011850000}"/>
    <cellStyle name="_Plant OC Summary of Nuclear Inputs 4 2" xfId="38033" xr:uid="{00000000-0005-0000-0000-000012850000}"/>
    <cellStyle name="_Plant OC Summary of Nuclear Inputs 4 3" xfId="38034" xr:uid="{00000000-0005-0000-0000-000013850000}"/>
    <cellStyle name="_Plant OC Summary of Nuclear Inputs 5" xfId="38035" xr:uid="{00000000-0005-0000-0000-000014850000}"/>
    <cellStyle name="_Plant OC Summary of Nuclear Inputs 5 2" xfId="38036" xr:uid="{00000000-0005-0000-0000-000015850000}"/>
    <cellStyle name="_Plant OC Summary of Nuclear Inputs 6" xfId="38037" xr:uid="{00000000-0005-0000-0000-000016850000}"/>
    <cellStyle name="_Plant OC Summary of Nuclear Inputs_AEP_PV_20100112" xfId="38038" xr:uid="{00000000-0005-0000-0000-000017850000}"/>
    <cellStyle name="_Plant OC Summary of Nuclear Inputs_August 2010 CWIP curves_NextEra" xfId="38039" xr:uid="{00000000-0005-0000-0000-000018850000}"/>
    <cellStyle name="_Plant OC Summary of Nuclear Inputs_August 2010 CWIP curves_NextEra 2" xfId="38040" xr:uid="{00000000-0005-0000-0000-000019850000}"/>
    <cellStyle name="_Plant OC Summary of Nuclear Inputs_August 2010 CWIP curves_NextEra_November 2010 Termosol CWIP Curves NEER Final" xfId="38041" xr:uid="{00000000-0005-0000-0000-00001A850000}"/>
    <cellStyle name="_Plant OC Summary of Nuclear Inputs_August 2010 CWIP curves_NextEra_November 2010 Termosol CWIP Curves NEER Final 2" xfId="38042" xr:uid="{00000000-0005-0000-0000-00001B850000}"/>
    <cellStyle name="_Plant OC Summary of Nuclear Inputs_BASIS ADJ" xfId="38043" xr:uid="{00000000-0005-0000-0000-00001C850000}"/>
    <cellStyle name="_Plant OC Summary of Nuclear Inputs_BM Adjustments" xfId="38044" xr:uid="{00000000-0005-0000-0000-00001D850000}"/>
    <cellStyle name="_Plant OC Summary of Nuclear Inputs_Budget Support 2012-09 2013-15 Benefit Programs v5 with NEER Barg Update" xfId="38045" xr:uid="{00000000-0005-0000-0000-00001E850000}"/>
    <cellStyle name="_Plant OC Summary of Nuclear Inputs_Capacity_Factor_Monthly_Forecast_Through_2024 " xfId="38046" xr:uid="{00000000-0005-0000-0000-00001F850000}"/>
    <cellStyle name="_Plant OC Summary of Nuclear Inputs_Capital Prov 1Q10" xfId="38047" xr:uid="{00000000-0005-0000-0000-000020850000}"/>
    <cellStyle name="_Plant OC Summary of Nuclear Inputs_Capital Prov 1Q10 2" xfId="38048" xr:uid="{00000000-0005-0000-0000-000021850000}"/>
    <cellStyle name="_Plant OC Summary of Nuclear Inputs_Capital Prov 1Q10_March_LTD_Premium" xfId="38049" xr:uid="{00000000-0005-0000-0000-000022850000}"/>
    <cellStyle name="_Plant OC Summary of Nuclear Inputs_Capital Prov 1Q10_Nov Self Admin LTD Income Premium - CIGNA" xfId="38050" xr:uid="{00000000-0005-0000-0000-000023850000}"/>
    <cellStyle name="_Plant OC Summary of Nuclear Inputs_Capital Prov 1Q10_Summary Unrounded" xfId="38051" xr:uid="{00000000-0005-0000-0000-000024850000}"/>
    <cellStyle name="_Plant OC Summary of Nuclear Inputs_Consolidated Summary Living ProForma_2011_DRAFT" xfId="38052" xr:uid="{00000000-0005-0000-0000-000025850000}"/>
    <cellStyle name="_Plant OC Summary of Nuclear Inputs_Consolidated Summary Living ProForma_2011_Paste Special" xfId="38053" xr:uid="{00000000-0005-0000-0000-000026850000}"/>
    <cellStyle name="_Plant OC Summary of Nuclear Inputs_Copy of South TX GenTie  0.8x Sale12-31-09 COD BASE CASEvBOD" xfId="38054" xr:uid="{00000000-0005-0000-0000-000027850000}"/>
    <cellStyle name="_Plant OC Summary of Nuclear Inputs_Copy of Wilton Expansion_Opcom_XLE_49.5MW_2-23-08_(Stimulus)" xfId="38055" xr:uid="{00000000-0005-0000-0000-000028850000}"/>
    <cellStyle name="_Plant OC Summary of Nuclear Inputs_CWIP Termosol 1" xfId="38056" xr:uid="{00000000-0005-0000-0000-000029850000}"/>
    <cellStyle name="_Plant OC Summary of Nuclear Inputs_CWIP Termosol 1 2" xfId="38057" xr:uid="{00000000-0005-0000-0000-00002A850000}"/>
    <cellStyle name="_Plant OC Summary of Nuclear Inputs_CWIP Termosol 2" xfId="38058" xr:uid="{00000000-0005-0000-0000-00002B850000}"/>
    <cellStyle name="_Plant OC Summary of Nuclear Inputs_CWIP Termosol 2 2" xfId="38059" xr:uid="{00000000-0005-0000-0000-00002C850000}"/>
    <cellStyle name="_Plant OC Summary of Nuclear Inputs_Day County" xfId="38060" xr:uid="{00000000-0005-0000-0000-00002D850000}"/>
    <cellStyle name="_Plant OC Summary of Nuclear Inputs_Distribution Date Calc" xfId="38061" xr:uid="{00000000-0005-0000-0000-00002E850000}"/>
    <cellStyle name="_Plant OC Summary of Nuclear Inputs_FAS 106 subsidy 2010" xfId="38062" xr:uid="{00000000-0005-0000-0000-00002F850000}"/>
    <cellStyle name="_Plant OC Summary of Nuclear Inputs_FAS 106 subsidy 2010 2" xfId="38063" xr:uid="{00000000-0005-0000-0000-000030850000}"/>
    <cellStyle name="_Plant OC Summary of Nuclear Inputs_FAS 106 subsidy 2010_March_LTD_Premium" xfId="38064" xr:uid="{00000000-0005-0000-0000-000031850000}"/>
    <cellStyle name="_Plant OC Summary of Nuclear Inputs_FAS 106 subsidy 2010_Nov Self Admin LTD Income Premium - CIGNA" xfId="38065" xr:uid="{00000000-0005-0000-0000-000032850000}"/>
    <cellStyle name="_Plant OC Summary of Nuclear Inputs_FAS 106 subsidy 2010_Summary Unrounded" xfId="38066" xr:uid="{00000000-0005-0000-0000-000033850000}"/>
    <cellStyle name="_Plant OC Summary of Nuclear Inputs_Fees" xfId="38067" xr:uid="{00000000-0005-0000-0000-000034850000}"/>
    <cellStyle name="_Plant OC Summary of Nuclear Inputs_FinSum" xfId="38068" xr:uid="{00000000-0005-0000-0000-000035850000}"/>
    <cellStyle name="_Plant OC Summary of Nuclear Inputs_FinSum 2" xfId="38069" xr:uid="{00000000-0005-0000-0000-000036850000}"/>
    <cellStyle name="_Plant OC Summary of Nuclear Inputs_FinSum 2 2" xfId="38070" xr:uid="{00000000-0005-0000-0000-000037850000}"/>
    <cellStyle name="_Plant OC Summary of Nuclear Inputs_FinSum 3" xfId="38071" xr:uid="{00000000-0005-0000-0000-000038850000}"/>
    <cellStyle name="_Plant OC Summary of Nuclear Inputs_FinSum 4" xfId="38072" xr:uid="{00000000-0005-0000-0000-000039850000}"/>
    <cellStyle name="_Plant OC Summary of Nuclear Inputs_FinSum 4 2" xfId="38073" xr:uid="{00000000-0005-0000-0000-00003A850000}"/>
    <cellStyle name="_Plant OC Summary of Nuclear Inputs_FinSum 4 3" xfId="38074" xr:uid="{00000000-0005-0000-0000-00003B850000}"/>
    <cellStyle name="_Plant OC Summary of Nuclear Inputs_FinSum_Genesis_Bridge_Tab" xfId="38075" xr:uid="{00000000-0005-0000-0000-00003C850000}"/>
    <cellStyle name="_Plant OC Summary of Nuclear Inputs_FinSum_ToD" xfId="38076" xr:uid="{00000000-0005-0000-0000-00003D850000}"/>
    <cellStyle name="_Plant OC Summary of Nuclear Inputs_FinSum_ToD 2" xfId="38077" xr:uid="{00000000-0005-0000-0000-00003E850000}"/>
    <cellStyle name="_Plant OC Summary of Nuclear Inputs_FinSum_ToD 3" xfId="38078" xr:uid="{00000000-0005-0000-0000-00003F850000}"/>
    <cellStyle name="_Plant OC Summary of Nuclear Inputs_Genesis PGE 250MW_20081119A" xfId="38079" xr:uid="{00000000-0005-0000-0000-000040850000}"/>
    <cellStyle name="_Plant OC Summary of Nuclear Inputs_Genesis_Bridge_Tab" xfId="38080" xr:uid="{00000000-0005-0000-0000-000041850000}"/>
    <cellStyle name="_Plant OC Summary of Nuclear Inputs_Inputs" xfId="38081" xr:uid="{00000000-0005-0000-0000-000042850000}"/>
    <cellStyle name="_Plant OC Summary of Nuclear Inputs_Inputs 2" xfId="38082" xr:uid="{00000000-0005-0000-0000-000043850000}"/>
    <cellStyle name="_Plant OC Summary of Nuclear Inputs_Locked in Gross Margin" xfId="38083" xr:uid="{00000000-0005-0000-0000-000044850000}"/>
    <cellStyle name="_Plant OC Summary of Nuclear Inputs_LPF 2011 Update - Contracted Thermal Assets - rev 09 27 2011" xfId="38084" xr:uid="{00000000-0005-0000-0000-000045850000}"/>
    <cellStyle name="_Plant OC Summary of Nuclear Inputs_LPF 2011 Update - Contracted Thermal Assets - rev 09 27 2011 (2)" xfId="38085" xr:uid="{00000000-0005-0000-0000-000046850000}"/>
    <cellStyle name="_Plant OC Summary of Nuclear Inputs_LPF 2011 Update - Merchant Thermal Assets - rev 09 27 2011 (2)" xfId="38086" xr:uid="{00000000-0005-0000-0000-000047850000}"/>
    <cellStyle name="_Plant OC Summary of Nuclear Inputs_LTD-FAS 112 Summary" xfId="38087" xr:uid="{00000000-0005-0000-0000-000048850000}"/>
    <cellStyle name="_Plant OC Summary of Nuclear Inputs_November 2010 CWIP Curves Genesis Final" xfId="38088" xr:uid="{00000000-0005-0000-0000-000049850000}"/>
    <cellStyle name="_Plant OC Summary of Nuclear Inputs_November 2010 CWIP Curves Genesis Final 2" xfId="38089" xr:uid="{00000000-0005-0000-0000-00004A850000}"/>
    <cellStyle name="_Plant OC Summary of Nuclear Inputs_November 2010 CWIP Curves NEER Final" xfId="38090" xr:uid="{00000000-0005-0000-0000-00004B850000}"/>
    <cellStyle name="_Plant OC Summary of Nuclear Inputs_November 2010 CWIP Curves NEER Final 2" xfId="38091" xr:uid="{00000000-0005-0000-0000-00004C850000}"/>
    <cellStyle name="_Plant OC Summary of Nuclear Inputs_November 2010 Termosol CWIP Curves NEER Final" xfId="38092" xr:uid="{00000000-0005-0000-0000-00004D850000}"/>
    <cellStyle name="_Plant OC Summary of Nuclear Inputs_November 2010 Termosol CWIP Curves NEER Final 2" xfId="38093" xr:uid="{00000000-0005-0000-0000-00004E850000}"/>
    <cellStyle name="_Plant OC Summary of Nuclear Inputs_Paradise_PV_20100212" xfId="38094" xr:uid="{00000000-0005-0000-0000-00004F850000}"/>
    <cellStyle name="_Plant OC Summary of Nuclear Inputs_Pro Forma - Alamosa 100MW - rev 03.13.09" xfId="38095" xr:uid="{00000000-0005-0000-0000-000050850000}"/>
    <cellStyle name="_Plant OC Summary of Nuclear Inputs_Pro Forma - Alamosa 100MW - rev 03.13.09 2" xfId="38096" xr:uid="{00000000-0005-0000-0000-000051850000}"/>
    <cellStyle name="_Plant OC Summary of Nuclear Inputs_Pro Forma - Alamosa 100MW - rev 03.13.09 2 2" xfId="38097" xr:uid="{00000000-0005-0000-0000-000052850000}"/>
    <cellStyle name="_Plant OC Summary of Nuclear Inputs_Pro Forma - Alamosa 100MW - rev 03.13.09 3" xfId="38098" xr:uid="{00000000-0005-0000-0000-000053850000}"/>
    <cellStyle name="_Plant OC Summary of Nuclear Inputs_Pro Forma - Alamosa 100MW - rev 03.13.09 4" xfId="38099" xr:uid="{00000000-0005-0000-0000-000054850000}"/>
    <cellStyle name="_Plant OC Summary of Nuclear Inputs_Pro Forma - Alamosa 100MW - rev 03.13.09 4 2" xfId="38100" xr:uid="{00000000-0005-0000-0000-000055850000}"/>
    <cellStyle name="_Plant OC Summary of Nuclear Inputs_Pro Forma - Alamosa 100MW - rev 03.13.09 4 3" xfId="38101" xr:uid="{00000000-0005-0000-0000-000056850000}"/>
    <cellStyle name="_Plant OC Summary of Nuclear Inputs_Pro Forma - Alamosa 100MW - rev 03.13.09_Genesis_Bridge_Tab" xfId="38102" xr:uid="{00000000-0005-0000-0000-000057850000}"/>
    <cellStyle name="_Plant OC Summary of Nuclear Inputs_Pro Forma - Alamosa 100MW - rev 03.13.09_ToD" xfId="38103" xr:uid="{00000000-0005-0000-0000-000058850000}"/>
    <cellStyle name="_Plant OC Summary of Nuclear Inputs_Pro Forma - Alamosa 100MW - rev 03.13.09_ToD 2" xfId="38104" xr:uid="{00000000-0005-0000-0000-000059850000}"/>
    <cellStyle name="_Plant OC Summary of Nuclear Inputs_Pro Forma - Alamosa 100MW - rev 03.13.09_ToD 3" xfId="38105" xr:uid="{00000000-0005-0000-0000-00005A850000}"/>
    <cellStyle name="_Plant OC Summary of Nuclear Inputs_Project Finance Wilton Expansion" xfId="38106" xr:uid="{00000000-0005-0000-0000-00005B850000}"/>
    <cellStyle name="_Plant OC Summary of Nuclear Inputs_Project Monitoring Paradise Solar revised_October 2010" xfId="38107" xr:uid="{00000000-0005-0000-0000-00005C850000}"/>
    <cellStyle name="_Plant OC Summary of Nuclear Inputs_Project Monitoring Paradise Solar revised_October 2010 2" xfId="38108" xr:uid="{00000000-0005-0000-0000-00005D850000}"/>
    <cellStyle name="_Plant OC Summary of Nuclear Inputs_Project Monitoring Paradise Solar revised_October 2010_November 2010 Termosol CWIP Curves NEER Final" xfId="38109" xr:uid="{00000000-0005-0000-0000-00005E850000}"/>
    <cellStyle name="_Plant OC Summary of Nuclear Inputs_Project Monitoring Paradise Solar revised_October 2010_November 2010 Termosol CWIP Curves NEER Final 2" xfId="38110" xr:uid="{00000000-0005-0000-0000-00005F850000}"/>
    <cellStyle name="_Plant OC Summary of Nuclear Inputs_Scen" xfId="38111" xr:uid="{00000000-0005-0000-0000-000060850000}"/>
    <cellStyle name="_Plant OC Summary of Nuclear Inputs_Scen 2" xfId="38112" xr:uid="{00000000-0005-0000-0000-000061850000}"/>
    <cellStyle name="_Plant OC Summary of Nuclear Inputs_Scen 2 2" xfId="38113" xr:uid="{00000000-0005-0000-0000-000062850000}"/>
    <cellStyle name="_Plant OC Summary of Nuclear Inputs_Scen 3" xfId="38114" xr:uid="{00000000-0005-0000-0000-000063850000}"/>
    <cellStyle name="_Plant OC Summary of Nuclear Inputs_Scen 4" xfId="38115" xr:uid="{00000000-0005-0000-0000-000064850000}"/>
    <cellStyle name="_Plant OC Summary of Nuclear Inputs_Scen 4 2" xfId="38116" xr:uid="{00000000-0005-0000-0000-000065850000}"/>
    <cellStyle name="_Plant OC Summary of Nuclear Inputs_Scen 4 3" xfId="38117" xr:uid="{00000000-0005-0000-0000-000066850000}"/>
    <cellStyle name="_Plant OC Summary of Nuclear Inputs_Scen_Genesis_Bridge_Tab" xfId="38118" xr:uid="{00000000-0005-0000-0000-000067850000}"/>
    <cellStyle name="_Plant OC Summary of Nuclear Inputs_Scen_ToD" xfId="38119" xr:uid="{00000000-0005-0000-0000-000068850000}"/>
    <cellStyle name="_Plant OC Summary of Nuclear Inputs_Scen_ToD 2" xfId="38120" xr:uid="{00000000-0005-0000-0000-000069850000}"/>
    <cellStyle name="_Plant OC Summary of Nuclear Inputs_Scen_ToD 3" xfId="38121" xr:uid="{00000000-0005-0000-0000-00006A850000}"/>
    <cellStyle name="_Plant OC Summary of Nuclear Inputs_September 2010 CWIP curves_NextEra" xfId="38122" xr:uid="{00000000-0005-0000-0000-00006B850000}"/>
    <cellStyle name="_Plant OC Summary of Nuclear Inputs_September 2010 CWIP curves_NextEra 2" xfId="38123" xr:uid="{00000000-0005-0000-0000-00006C850000}"/>
    <cellStyle name="_Plant OC Summary of Nuclear Inputs_September 2010 CWIP curves_NextEra_November 2010 Termosol CWIP Curves NEER Final" xfId="38124" xr:uid="{00000000-0005-0000-0000-00006D850000}"/>
    <cellStyle name="_Plant OC Summary of Nuclear Inputs_September 2010 CWIP curves_NextEra_November 2010 Termosol CWIP Curves NEER Final 2" xfId="38125" xr:uid="{00000000-0005-0000-0000-00006E850000}"/>
    <cellStyle name="_Plant OC Summary of Nuclear Inputs_Solar - TOD Calculation Model - rev 04.16.09" xfId="38126" xr:uid="{00000000-0005-0000-0000-00006F850000}"/>
    <cellStyle name="_Plant OC Summary of Nuclear Inputs_Solar - TOD Calculation Model - rev 04.16.09 2" xfId="38127" xr:uid="{00000000-0005-0000-0000-000070850000}"/>
    <cellStyle name="_Plant OC Summary of Nuclear Inputs_Solar - TOD Calculation Model - rev 04.16.09 2 2" xfId="38128" xr:uid="{00000000-0005-0000-0000-000071850000}"/>
    <cellStyle name="_Plant OC Summary of Nuclear Inputs_Solar - TOD Calculation Model - rev 04.16.09 3" xfId="38129" xr:uid="{00000000-0005-0000-0000-000072850000}"/>
    <cellStyle name="_Plant OC Summary of Nuclear Inputs_Solar - TOD Calculation Model - rev 04.16.09 4" xfId="38130" xr:uid="{00000000-0005-0000-0000-000073850000}"/>
    <cellStyle name="_Plant OC Summary of Nuclear Inputs_Solar - TOD Calculation Model - rev 04.16.09 4 2" xfId="38131" xr:uid="{00000000-0005-0000-0000-000074850000}"/>
    <cellStyle name="_Plant OC Summary of Nuclear Inputs_Solar - TOD Calculation Model - rev 04.16.09 4 3" xfId="38132" xr:uid="{00000000-0005-0000-0000-000075850000}"/>
    <cellStyle name="_Plant OC Summary of Nuclear Inputs_Solar - TOD Calculation Model - rev 04.16.09_Genesis_Bridge_Tab" xfId="38133" xr:uid="{00000000-0005-0000-0000-000076850000}"/>
    <cellStyle name="_Plant OC Summary of Nuclear Inputs_Solar - TOD Calculation Model - rev 04.16.09_ToD" xfId="38134" xr:uid="{00000000-0005-0000-0000-000077850000}"/>
    <cellStyle name="_Plant OC Summary of Nuclear Inputs_Solar - TOD Calculation Model - rev 04.16.09_ToD 2" xfId="38135" xr:uid="{00000000-0005-0000-0000-000078850000}"/>
    <cellStyle name="_Plant OC Summary of Nuclear Inputs_Solar - TOD Calculation Model - rev 04.16.09_ToD 3" xfId="38136" xr:uid="{00000000-0005-0000-0000-000079850000}"/>
    <cellStyle name="_Plant OC Summary of Nuclear Inputs_Solar_Model_ab" xfId="38137" xr:uid="{00000000-0005-0000-0000-00007A850000}"/>
    <cellStyle name="_Plant OC Summary of Nuclear Inputs_Solar_Model_ab 2" xfId="38138" xr:uid="{00000000-0005-0000-0000-00007B850000}"/>
    <cellStyle name="_Plant OC Summary of Nuclear Inputs_Solar_Model_ab 2 2" xfId="38139" xr:uid="{00000000-0005-0000-0000-00007C850000}"/>
    <cellStyle name="_Plant OC Summary of Nuclear Inputs_Solar_Model_ab 3" xfId="38140" xr:uid="{00000000-0005-0000-0000-00007D850000}"/>
    <cellStyle name="_Plant OC Summary of Nuclear Inputs_Solar_Model_ab 4" xfId="38141" xr:uid="{00000000-0005-0000-0000-00007E850000}"/>
    <cellStyle name="_Plant OC Summary of Nuclear Inputs_Solar_Model_ab 4 2" xfId="38142" xr:uid="{00000000-0005-0000-0000-00007F850000}"/>
    <cellStyle name="_Plant OC Summary of Nuclear Inputs_Solar_Model_ab 4 3" xfId="38143" xr:uid="{00000000-0005-0000-0000-000080850000}"/>
    <cellStyle name="_Plant OC Summary of Nuclear Inputs_Solar_Model_ab_Genesis_Bridge_Tab" xfId="38144" xr:uid="{00000000-0005-0000-0000-000081850000}"/>
    <cellStyle name="_Plant OC Summary of Nuclear Inputs_Solar_Model_ab_ToD" xfId="38145" xr:uid="{00000000-0005-0000-0000-000082850000}"/>
    <cellStyle name="_Plant OC Summary of Nuclear Inputs_Solar_Model_ab_ToD 2" xfId="38146" xr:uid="{00000000-0005-0000-0000-000083850000}"/>
    <cellStyle name="_Plant OC Summary of Nuclear Inputs_Solar_Model_ab_ToD 3" xfId="38147" xr:uid="{00000000-0005-0000-0000-000084850000}"/>
    <cellStyle name="_Plant OC Summary of Nuclear Inputs_Summerhaven CWIP curve Oct_2010" xfId="38148" xr:uid="{00000000-0005-0000-0000-000085850000}"/>
    <cellStyle name="_Plant OC Summary of Nuclear Inputs_Summerhaven CWIP curve Oct_2010 2" xfId="38149" xr:uid="{00000000-0005-0000-0000-000086850000}"/>
    <cellStyle name="_Plant OC Summary of Nuclear Inputs_Summerhaven CWIP curve Oct_2010_November 2010 Termosol CWIP Curves NEER Final" xfId="38150" xr:uid="{00000000-0005-0000-0000-000087850000}"/>
    <cellStyle name="_Plant OC Summary of Nuclear Inputs_Summerhaven CWIP curve Oct_2010_November 2010 Termosol CWIP Curves NEER Final 2" xfId="38151" xr:uid="{00000000-0005-0000-0000-000088850000}"/>
    <cellStyle name="_Plant OC Summary of Nuclear Inputs_Tax" xfId="38152" xr:uid="{00000000-0005-0000-0000-000089850000}"/>
    <cellStyle name="_Plant OC Summary of Nuclear Inputs_ToD" xfId="38153" xr:uid="{00000000-0005-0000-0000-00008A850000}"/>
    <cellStyle name="_Plant OC Summary of Nuclear Inputs_ToD 2" xfId="38154" xr:uid="{00000000-0005-0000-0000-00008B850000}"/>
    <cellStyle name="_Plant OC Summary of Nuclear Inputs_ToD 3" xfId="38155" xr:uid="{00000000-0005-0000-0000-00008C850000}"/>
    <cellStyle name="_Plant OC Summary of Nuclear Inputs_tx financing revs" xfId="38156" xr:uid="{00000000-0005-0000-0000-00008D850000}"/>
    <cellStyle name="_Plant OC Summary of Nuclear Inputs_WACC_Calc_Sheet" xfId="38157" xr:uid="{00000000-0005-0000-0000-00008E850000}"/>
    <cellStyle name="_Plant OC Summary of Nuclear Inputs_WACC_Calc_Sheet 2" xfId="38158" xr:uid="{00000000-0005-0000-0000-00008F850000}"/>
    <cellStyle name="_Plant OC Summary of Nuclear Inputs_WACC_Calc_Sheet 2 2" xfId="38159" xr:uid="{00000000-0005-0000-0000-000090850000}"/>
    <cellStyle name="_Plant OC Summary of Nuclear Inputs_WACC_Calc_Sheet 3" xfId="38160" xr:uid="{00000000-0005-0000-0000-000091850000}"/>
    <cellStyle name="_Plant OC Summary of Nuclear Inputs_WACC_Calc_Sheet 4" xfId="38161" xr:uid="{00000000-0005-0000-0000-000092850000}"/>
    <cellStyle name="_Plant OC Summary of Nuclear Inputs_WACC_Calc_Sheet 4 2" xfId="38162" xr:uid="{00000000-0005-0000-0000-000093850000}"/>
    <cellStyle name="_Plant OC Summary of Nuclear Inputs_WACC_Calc_Sheet 4 3" xfId="38163" xr:uid="{00000000-0005-0000-0000-000094850000}"/>
    <cellStyle name="_Plant OC Summary of Nuclear Inputs_WACC_Calc_Sheet_Genesis_Bridge_Tab" xfId="38164" xr:uid="{00000000-0005-0000-0000-000095850000}"/>
    <cellStyle name="_Plant OC Summary of Nuclear Inputs_WACC_Calc_Sheet_ToD" xfId="38165" xr:uid="{00000000-0005-0000-0000-000096850000}"/>
    <cellStyle name="_Plant OC Summary of Nuclear Inputs_WACC_Calc_Sheet_ToD 2" xfId="38166" xr:uid="{00000000-0005-0000-0000-000097850000}"/>
    <cellStyle name="_Plant OC Summary of Nuclear Inputs_WACC_Calc_Sheet_ToD 3" xfId="38167" xr:uid="{00000000-0005-0000-0000-000098850000}"/>
    <cellStyle name="_Plant OC Summary of Nuclear Inputs_Word_Outputs_2009_09_12" xfId="38168" xr:uid="{00000000-0005-0000-0000-000099850000}"/>
    <cellStyle name="_Plant T Summary of Nuclear Inputs" xfId="38169" xr:uid="{00000000-0005-0000-0000-00009A850000}"/>
    <cellStyle name="_Plant T Summary of Nuclear Inputs 2" xfId="38170" xr:uid="{00000000-0005-0000-0000-00009B850000}"/>
    <cellStyle name="_Plant T Summary of Nuclear Inputs 2 2" xfId="38171" xr:uid="{00000000-0005-0000-0000-00009C850000}"/>
    <cellStyle name="_Plant T Summary of Nuclear Inputs 3" xfId="38172" xr:uid="{00000000-0005-0000-0000-00009D850000}"/>
    <cellStyle name="_Plant T Summary of Nuclear Inputs 3 2" xfId="38173" xr:uid="{00000000-0005-0000-0000-00009E850000}"/>
    <cellStyle name="_Plant T Summary of Nuclear Inputs 4" xfId="38174" xr:uid="{00000000-0005-0000-0000-00009F850000}"/>
    <cellStyle name="_Plant T Summary of Nuclear Inputs 4 2" xfId="38175" xr:uid="{00000000-0005-0000-0000-0000A0850000}"/>
    <cellStyle name="_Plant T Summary of Nuclear Inputs 4 3" xfId="38176" xr:uid="{00000000-0005-0000-0000-0000A1850000}"/>
    <cellStyle name="_Plant T Summary of Nuclear Inputs 5" xfId="38177" xr:uid="{00000000-0005-0000-0000-0000A2850000}"/>
    <cellStyle name="_Plant T Summary of Nuclear Inputs 5 2" xfId="38178" xr:uid="{00000000-0005-0000-0000-0000A3850000}"/>
    <cellStyle name="_Plant T Summary of Nuclear Inputs 6" xfId="38179" xr:uid="{00000000-0005-0000-0000-0000A4850000}"/>
    <cellStyle name="_Plant T Summary of Nuclear Inputs_AEP_PV_20100112" xfId="38180" xr:uid="{00000000-0005-0000-0000-0000A5850000}"/>
    <cellStyle name="_Plant T Summary of Nuclear Inputs_August 2010 CWIP curves_NextEra" xfId="38181" xr:uid="{00000000-0005-0000-0000-0000A6850000}"/>
    <cellStyle name="_Plant T Summary of Nuclear Inputs_August 2010 CWIP curves_NextEra 2" xfId="38182" xr:uid="{00000000-0005-0000-0000-0000A7850000}"/>
    <cellStyle name="_Plant T Summary of Nuclear Inputs_August 2010 CWIP curves_NextEra_November 2010 Termosol CWIP Curves NEER Final" xfId="38183" xr:uid="{00000000-0005-0000-0000-0000A8850000}"/>
    <cellStyle name="_Plant T Summary of Nuclear Inputs_August 2010 CWIP curves_NextEra_November 2010 Termosol CWIP Curves NEER Final 2" xfId="38184" xr:uid="{00000000-0005-0000-0000-0000A9850000}"/>
    <cellStyle name="_Plant T Summary of Nuclear Inputs_BASIS ADJ" xfId="38185" xr:uid="{00000000-0005-0000-0000-0000AA850000}"/>
    <cellStyle name="_Plant T Summary of Nuclear Inputs_BM Adjustments" xfId="38186" xr:uid="{00000000-0005-0000-0000-0000AB850000}"/>
    <cellStyle name="_Plant T Summary of Nuclear Inputs_Budget Support 2012-09 2013-15 Benefit Programs v5 with NEER Barg Update" xfId="38187" xr:uid="{00000000-0005-0000-0000-0000AC850000}"/>
    <cellStyle name="_Plant T Summary of Nuclear Inputs_Capacity_Factor_Monthly_Forecast_Through_2024 " xfId="38188" xr:uid="{00000000-0005-0000-0000-0000AD850000}"/>
    <cellStyle name="_Plant T Summary of Nuclear Inputs_Capital Prov 1Q10" xfId="38189" xr:uid="{00000000-0005-0000-0000-0000AE850000}"/>
    <cellStyle name="_Plant T Summary of Nuclear Inputs_Capital Prov 1Q10 2" xfId="38190" xr:uid="{00000000-0005-0000-0000-0000AF850000}"/>
    <cellStyle name="_Plant T Summary of Nuclear Inputs_Capital Prov 1Q10_March_LTD_Premium" xfId="38191" xr:uid="{00000000-0005-0000-0000-0000B0850000}"/>
    <cellStyle name="_Plant T Summary of Nuclear Inputs_Capital Prov 1Q10_Nov Self Admin LTD Income Premium - CIGNA" xfId="38192" xr:uid="{00000000-0005-0000-0000-0000B1850000}"/>
    <cellStyle name="_Plant T Summary of Nuclear Inputs_Capital Prov 1Q10_Summary Unrounded" xfId="38193" xr:uid="{00000000-0005-0000-0000-0000B2850000}"/>
    <cellStyle name="_Plant T Summary of Nuclear Inputs_Consolidated Summary Living ProForma_2011_DRAFT" xfId="38194" xr:uid="{00000000-0005-0000-0000-0000B3850000}"/>
    <cellStyle name="_Plant T Summary of Nuclear Inputs_Consolidated Summary Living ProForma_2011_Paste Special" xfId="38195" xr:uid="{00000000-0005-0000-0000-0000B4850000}"/>
    <cellStyle name="_Plant T Summary of Nuclear Inputs_Copy of South TX GenTie  0.8x Sale12-31-09 COD BASE CASEvBOD" xfId="38196" xr:uid="{00000000-0005-0000-0000-0000B5850000}"/>
    <cellStyle name="_Plant T Summary of Nuclear Inputs_Copy of Wilton Expansion_Opcom_XLE_49.5MW_2-23-08_(Stimulus)" xfId="38197" xr:uid="{00000000-0005-0000-0000-0000B6850000}"/>
    <cellStyle name="_Plant T Summary of Nuclear Inputs_CWIP Termosol 1" xfId="38198" xr:uid="{00000000-0005-0000-0000-0000B7850000}"/>
    <cellStyle name="_Plant T Summary of Nuclear Inputs_CWIP Termosol 1 2" xfId="38199" xr:uid="{00000000-0005-0000-0000-0000B8850000}"/>
    <cellStyle name="_Plant T Summary of Nuclear Inputs_CWIP Termosol 2" xfId="38200" xr:uid="{00000000-0005-0000-0000-0000B9850000}"/>
    <cellStyle name="_Plant T Summary of Nuclear Inputs_CWIP Termosol 2 2" xfId="38201" xr:uid="{00000000-0005-0000-0000-0000BA850000}"/>
    <cellStyle name="_Plant T Summary of Nuclear Inputs_Day County" xfId="38202" xr:uid="{00000000-0005-0000-0000-0000BB850000}"/>
    <cellStyle name="_Plant T Summary of Nuclear Inputs_Distribution Date Calc" xfId="38203" xr:uid="{00000000-0005-0000-0000-0000BC850000}"/>
    <cellStyle name="_Plant T Summary of Nuclear Inputs_FAS 106 subsidy 2010" xfId="38204" xr:uid="{00000000-0005-0000-0000-0000BD850000}"/>
    <cellStyle name="_Plant T Summary of Nuclear Inputs_FAS 106 subsidy 2010 2" xfId="38205" xr:uid="{00000000-0005-0000-0000-0000BE850000}"/>
    <cellStyle name="_Plant T Summary of Nuclear Inputs_FAS 106 subsidy 2010_March_LTD_Premium" xfId="38206" xr:uid="{00000000-0005-0000-0000-0000BF850000}"/>
    <cellStyle name="_Plant T Summary of Nuclear Inputs_FAS 106 subsidy 2010_Nov Self Admin LTD Income Premium - CIGNA" xfId="38207" xr:uid="{00000000-0005-0000-0000-0000C0850000}"/>
    <cellStyle name="_Plant T Summary of Nuclear Inputs_FAS 106 subsidy 2010_Summary Unrounded" xfId="38208" xr:uid="{00000000-0005-0000-0000-0000C1850000}"/>
    <cellStyle name="_Plant T Summary of Nuclear Inputs_Fees" xfId="38209" xr:uid="{00000000-0005-0000-0000-0000C2850000}"/>
    <cellStyle name="_Plant T Summary of Nuclear Inputs_FinSum" xfId="38210" xr:uid="{00000000-0005-0000-0000-0000C3850000}"/>
    <cellStyle name="_Plant T Summary of Nuclear Inputs_FinSum 2" xfId="38211" xr:uid="{00000000-0005-0000-0000-0000C4850000}"/>
    <cellStyle name="_Plant T Summary of Nuclear Inputs_FinSum 2 2" xfId="38212" xr:uid="{00000000-0005-0000-0000-0000C5850000}"/>
    <cellStyle name="_Plant T Summary of Nuclear Inputs_FinSum 3" xfId="38213" xr:uid="{00000000-0005-0000-0000-0000C6850000}"/>
    <cellStyle name="_Plant T Summary of Nuclear Inputs_FinSum 4" xfId="38214" xr:uid="{00000000-0005-0000-0000-0000C7850000}"/>
    <cellStyle name="_Plant T Summary of Nuclear Inputs_FinSum 4 2" xfId="38215" xr:uid="{00000000-0005-0000-0000-0000C8850000}"/>
    <cellStyle name="_Plant T Summary of Nuclear Inputs_FinSum 4 3" xfId="38216" xr:uid="{00000000-0005-0000-0000-0000C9850000}"/>
    <cellStyle name="_Plant T Summary of Nuclear Inputs_FinSum_Genesis_Bridge_Tab" xfId="38217" xr:uid="{00000000-0005-0000-0000-0000CA850000}"/>
    <cellStyle name="_Plant T Summary of Nuclear Inputs_FinSum_ToD" xfId="38218" xr:uid="{00000000-0005-0000-0000-0000CB850000}"/>
    <cellStyle name="_Plant T Summary of Nuclear Inputs_FinSum_ToD 2" xfId="38219" xr:uid="{00000000-0005-0000-0000-0000CC850000}"/>
    <cellStyle name="_Plant T Summary of Nuclear Inputs_FinSum_ToD 3" xfId="38220" xr:uid="{00000000-0005-0000-0000-0000CD850000}"/>
    <cellStyle name="_Plant T Summary of Nuclear Inputs_Genesis PGE 250MW_20081119A" xfId="38221" xr:uid="{00000000-0005-0000-0000-0000CE850000}"/>
    <cellStyle name="_Plant T Summary of Nuclear Inputs_Genesis_Bridge_Tab" xfId="38222" xr:uid="{00000000-0005-0000-0000-0000CF850000}"/>
    <cellStyle name="_Plant T Summary of Nuclear Inputs_Inputs" xfId="38223" xr:uid="{00000000-0005-0000-0000-0000D0850000}"/>
    <cellStyle name="_Plant T Summary of Nuclear Inputs_Inputs 2" xfId="38224" xr:uid="{00000000-0005-0000-0000-0000D1850000}"/>
    <cellStyle name="_Plant T Summary of Nuclear Inputs_Locked in Gross Margin" xfId="38225" xr:uid="{00000000-0005-0000-0000-0000D2850000}"/>
    <cellStyle name="_Plant T Summary of Nuclear Inputs_LPF 2011 Update - Contracted Thermal Assets - rev 09 27 2011" xfId="38226" xr:uid="{00000000-0005-0000-0000-0000D3850000}"/>
    <cellStyle name="_Plant T Summary of Nuclear Inputs_LPF 2011 Update - Contracted Thermal Assets - rev 09 27 2011 (2)" xfId="38227" xr:uid="{00000000-0005-0000-0000-0000D4850000}"/>
    <cellStyle name="_Plant T Summary of Nuclear Inputs_LPF 2011 Update - Merchant Thermal Assets - rev 09 27 2011 (2)" xfId="38228" xr:uid="{00000000-0005-0000-0000-0000D5850000}"/>
    <cellStyle name="_Plant T Summary of Nuclear Inputs_LTD-FAS 112 Summary" xfId="38229" xr:uid="{00000000-0005-0000-0000-0000D6850000}"/>
    <cellStyle name="_Plant T Summary of Nuclear Inputs_November 2010 CWIP Curves Genesis Final" xfId="38230" xr:uid="{00000000-0005-0000-0000-0000D7850000}"/>
    <cellStyle name="_Plant T Summary of Nuclear Inputs_November 2010 CWIP Curves Genesis Final 2" xfId="38231" xr:uid="{00000000-0005-0000-0000-0000D8850000}"/>
    <cellStyle name="_Plant T Summary of Nuclear Inputs_November 2010 CWIP Curves NEER Final" xfId="38232" xr:uid="{00000000-0005-0000-0000-0000D9850000}"/>
    <cellStyle name="_Plant T Summary of Nuclear Inputs_November 2010 CWIP Curves NEER Final 2" xfId="38233" xr:uid="{00000000-0005-0000-0000-0000DA850000}"/>
    <cellStyle name="_Plant T Summary of Nuclear Inputs_November 2010 Termosol CWIP Curves NEER Final" xfId="38234" xr:uid="{00000000-0005-0000-0000-0000DB850000}"/>
    <cellStyle name="_Plant T Summary of Nuclear Inputs_November 2010 Termosol CWIP Curves NEER Final 2" xfId="38235" xr:uid="{00000000-0005-0000-0000-0000DC850000}"/>
    <cellStyle name="_Plant T Summary of Nuclear Inputs_Paradise_PV_20100212" xfId="38236" xr:uid="{00000000-0005-0000-0000-0000DD850000}"/>
    <cellStyle name="_Plant T Summary of Nuclear Inputs_Pro Forma - Alamosa 100MW - rev 03.13.09" xfId="38237" xr:uid="{00000000-0005-0000-0000-0000DE850000}"/>
    <cellStyle name="_Plant T Summary of Nuclear Inputs_Pro Forma - Alamosa 100MW - rev 03.13.09 2" xfId="38238" xr:uid="{00000000-0005-0000-0000-0000DF850000}"/>
    <cellStyle name="_Plant T Summary of Nuclear Inputs_Pro Forma - Alamosa 100MW - rev 03.13.09 2 2" xfId="38239" xr:uid="{00000000-0005-0000-0000-0000E0850000}"/>
    <cellStyle name="_Plant T Summary of Nuclear Inputs_Pro Forma - Alamosa 100MW - rev 03.13.09 3" xfId="38240" xr:uid="{00000000-0005-0000-0000-0000E1850000}"/>
    <cellStyle name="_Plant T Summary of Nuclear Inputs_Pro Forma - Alamosa 100MW - rev 03.13.09 4" xfId="38241" xr:uid="{00000000-0005-0000-0000-0000E2850000}"/>
    <cellStyle name="_Plant T Summary of Nuclear Inputs_Pro Forma - Alamosa 100MW - rev 03.13.09 4 2" xfId="38242" xr:uid="{00000000-0005-0000-0000-0000E3850000}"/>
    <cellStyle name="_Plant T Summary of Nuclear Inputs_Pro Forma - Alamosa 100MW - rev 03.13.09 4 3" xfId="38243" xr:uid="{00000000-0005-0000-0000-0000E4850000}"/>
    <cellStyle name="_Plant T Summary of Nuclear Inputs_Pro Forma - Alamosa 100MW - rev 03.13.09_Genesis_Bridge_Tab" xfId="38244" xr:uid="{00000000-0005-0000-0000-0000E5850000}"/>
    <cellStyle name="_Plant T Summary of Nuclear Inputs_Pro Forma - Alamosa 100MW - rev 03.13.09_ToD" xfId="38245" xr:uid="{00000000-0005-0000-0000-0000E6850000}"/>
    <cellStyle name="_Plant T Summary of Nuclear Inputs_Pro Forma - Alamosa 100MW - rev 03.13.09_ToD 2" xfId="38246" xr:uid="{00000000-0005-0000-0000-0000E7850000}"/>
    <cellStyle name="_Plant T Summary of Nuclear Inputs_Pro Forma - Alamosa 100MW - rev 03.13.09_ToD 3" xfId="38247" xr:uid="{00000000-0005-0000-0000-0000E8850000}"/>
    <cellStyle name="_Plant T Summary of Nuclear Inputs_Project Finance Wilton Expansion" xfId="38248" xr:uid="{00000000-0005-0000-0000-0000E9850000}"/>
    <cellStyle name="_Plant T Summary of Nuclear Inputs_Project Monitoring Paradise Solar revised_October 2010" xfId="38249" xr:uid="{00000000-0005-0000-0000-0000EA850000}"/>
    <cellStyle name="_Plant T Summary of Nuclear Inputs_Project Monitoring Paradise Solar revised_October 2010 2" xfId="38250" xr:uid="{00000000-0005-0000-0000-0000EB850000}"/>
    <cellStyle name="_Plant T Summary of Nuclear Inputs_Project Monitoring Paradise Solar revised_October 2010_November 2010 Termosol CWIP Curves NEER Final" xfId="38251" xr:uid="{00000000-0005-0000-0000-0000EC850000}"/>
    <cellStyle name="_Plant T Summary of Nuclear Inputs_Project Monitoring Paradise Solar revised_October 2010_November 2010 Termosol CWIP Curves NEER Final 2" xfId="38252" xr:uid="{00000000-0005-0000-0000-0000ED850000}"/>
    <cellStyle name="_Plant T Summary of Nuclear Inputs_Scen" xfId="38253" xr:uid="{00000000-0005-0000-0000-0000EE850000}"/>
    <cellStyle name="_Plant T Summary of Nuclear Inputs_Scen 2" xfId="38254" xr:uid="{00000000-0005-0000-0000-0000EF850000}"/>
    <cellStyle name="_Plant T Summary of Nuclear Inputs_Scen 2 2" xfId="38255" xr:uid="{00000000-0005-0000-0000-0000F0850000}"/>
    <cellStyle name="_Plant T Summary of Nuclear Inputs_Scen 3" xfId="38256" xr:uid="{00000000-0005-0000-0000-0000F1850000}"/>
    <cellStyle name="_Plant T Summary of Nuclear Inputs_Scen 4" xfId="38257" xr:uid="{00000000-0005-0000-0000-0000F2850000}"/>
    <cellStyle name="_Plant T Summary of Nuclear Inputs_Scen 4 2" xfId="38258" xr:uid="{00000000-0005-0000-0000-0000F3850000}"/>
    <cellStyle name="_Plant T Summary of Nuclear Inputs_Scen 4 3" xfId="38259" xr:uid="{00000000-0005-0000-0000-0000F4850000}"/>
    <cellStyle name="_Plant T Summary of Nuclear Inputs_Scen_Genesis_Bridge_Tab" xfId="38260" xr:uid="{00000000-0005-0000-0000-0000F5850000}"/>
    <cellStyle name="_Plant T Summary of Nuclear Inputs_Scen_ToD" xfId="38261" xr:uid="{00000000-0005-0000-0000-0000F6850000}"/>
    <cellStyle name="_Plant T Summary of Nuclear Inputs_Scen_ToD 2" xfId="38262" xr:uid="{00000000-0005-0000-0000-0000F7850000}"/>
    <cellStyle name="_Plant T Summary of Nuclear Inputs_Scen_ToD 3" xfId="38263" xr:uid="{00000000-0005-0000-0000-0000F8850000}"/>
    <cellStyle name="_Plant T Summary of Nuclear Inputs_September 2010 CWIP curves_NextEra" xfId="38264" xr:uid="{00000000-0005-0000-0000-0000F9850000}"/>
    <cellStyle name="_Plant T Summary of Nuclear Inputs_September 2010 CWIP curves_NextEra 2" xfId="38265" xr:uid="{00000000-0005-0000-0000-0000FA850000}"/>
    <cellStyle name="_Plant T Summary of Nuclear Inputs_September 2010 CWIP curves_NextEra_November 2010 Termosol CWIP Curves NEER Final" xfId="38266" xr:uid="{00000000-0005-0000-0000-0000FB850000}"/>
    <cellStyle name="_Plant T Summary of Nuclear Inputs_September 2010 CWIP curves_NextEra_November 2010 Termosol CWIP Curves NEER Final 2" xfId="38267" xr:uid="{00000000-0005-0000-0000-0000FC850000}"/>
    <cellStyle name="_Plant T Summary of Nuclear Inputs_Solar - TOD Calculation Model - rev 04.16.09" xfId="38268" xr:uid="{00000000-0005-0000-0000-0000FD850000}"/>
    <cellStyle name="_Plant T Summary of Nuclear Inputs_Solar - TOD Calculation Model - rev 04.16.09 2" xfId="38269" xr:uid="{00000000-0005-0000-0000-0000FE850000}"/>
    <cellStyle name="_Plant T Summary of Nuclear Inputs_Solar - TOD Calculation Model - rev 04.16.09 2 2" xfId="38270" xr:uid="{00000000-0005-0000-0000-0000FF850000}"/>
    <cellStyle name="_Plant T Summary of Nuclear Inputs_Solar - TOD Calculation Model - rev 04.16.09 3" xfId="38271" xr:uid="{00000000-0005-0000-0000-000000860000}"/>
    <cellStyle name="_Plant T Summary of Nuclear Inputs_Solar - TOD Calculation Model - rev 04.16.09 4" xfId="38272" xr:uid="{00000000-0005-0000-0000-000001860000}"/>
    <cellStyle name="_Plant T Summary of Nuclear Inputs_Solar - TOD Calculation Model - rev 04.16.09 4 2" xfId="38273" xr:uid="{00000000-0005-0000-0000-000002860000}"/>
    <cellStyle name="_Plant T Summary of Nuclear Inputs_Solar - TOD Calculation Model - rev 04.16.09 4 3" xfId="38274" xr:uid="{00000000-0005-0000-0000-000003860000}"/>
    <cellStyle name="_Plant T Summary of Nuclear Inputs_Solar - TOD Calculation Model - rev 04.16.09_Genesis_Bridge_Tab" xfId="38275" xr:uid="{00000000-0005-0000-0000-000004860000}"/>
    <cellStyle name="_Plant T Summary of Nuclear Inputs_Solar - TOD Calculation Model - rev 04.16.09_ToD" xfId="38276" xr:uid="{00000000-0005-0000-0000-000005860000}"/>
    <cellStyle name="_Plant T Summary of Nuclear Inputs_Solar - TOD Calculation Model - rev 04.16.09_ToD 2" xfId="38277" xr:uid="{00000000-0005-0000-0000-000006860000}"/>
    <cellStyle name="_Plant T Summary of Nuclear Inputs_Solar - TOD Calculation Model - rev 04.16.09_ToD 3" xfId="38278" xr:uid="{00000000-0005-0000-0000-000007860000}"/>
    <cellStyle name="_Plant T Summary of Nuclear Inputs_Solar_Model_ab" xfId="38279" xr:uid="{00000000-0005-0000-0000-000008860000}"/>
    <cellStyle name="_Plant T Summary of Nuclear Inputs_Solar_Model_ab 2" xfId="38280" xr:uid="{00000000-0005-0000-0000-000009860000}"/>
    <cellStyle name="_Plant T Summary of Nuclear Inputs_Solar_Model_ab 2 2" xfId="38281" xr:uid="{00000000-0005-0000-0000-00000A860000}"/>
    <cellStyle name="_Plant T Summary of Nuclear Inputs_Solar_Model_ab 3" xfId="38282" xr:uid="{00000000-0005-0000-0000-00000B860000}"/>
    <cellStyle name="_Plant T Summary of Nuclear Inputs_Solar_Model_ab 4" xfId="38283" xr:uid="{00000000-0005-0000-0000-00000C860000}"/>
    <cellStyle name="_Plant T Summary of Nuclear Inputs_Solar_Model_ab 4 2" xfId="38284" xr:uid="{00000000-0005-0000-0000-00000D860000}"/>
    <cellStyle name="_Plant T Summary of Nuclear Inputs_Solar_Model_ab 4 3" xfId="38285" xr:uid="{00000000-0005-0000-0000-00000E860000}"/>
    <cellStyle name="_Plant T Summary of Nuclear Inputs_Solar_Model_ab_Genesis_Bridge_Tab" xfId="38286" xr:uid="{00000000-0005-0000-0000-00000F860000}"/>
    <cellStyle name="_Plant T Summary of Nuclear Inputs_Solar_Model_ab_ToD" xfId="38287" xr:uid="{00000000-0005-0000-0000-000010860000}"/>
    <cellStyle name="_Plant T Summary of Nuclear Inputs_Solar_Model_ab_ToD 2" xfId="38288" xr:uid="{00000000-0005-0000-0000-000011860000}"/>
    <cellStyle name="_Plant T Summary of Nuclear Inputs_Solar_Model_ab_ToD 3" xfId="38289" xr:uid="{00000000-0005-0000-0000-000012860000}"/>
    <cellStyle name="_Plant T Summary of Nuclear Inputs_Summerhaven CWIP curve Oct_2010" xfId="38290" xr:uid="{00000000-0005-0000-0000-000013860000}"/>
    <cellStyle name="_Plant T Summary of Nuclear Inputs_Summerhaven CWIP curve Oct_2010 2" xfId="38291" xr:uid="{00000000-0005-0000-0000-000014860000}"/>
    <cellStyle name="_Plant T Summary of Nuclear Inputs_Summerhaven CWIP curve Oct_2010_November 2010 Termosol CWIP Curves NEER Final" xfId="38292" xr:uid="{00000000-0005-0000-0000-000015860000}"/>
    <cellStyle name="_Plant T Summary of Nuclear Inputs_Summerhaven CWIP curve Oct_2010_November 2010 Termosol CWIP Curves NEER Final 2" xfId="38293" xr:uid="{00000000-0005-0000-0000-000016860000}"/>
    <cellStyle name="_Plant T Summary of Nuclear Inputs_Tax" xfId="38294" xr:uid="{00000000-0005-0000-0000-000017860000}"/>
    <cellStyle name="_Plant T Summary of Nuclear Inputs_ToD" xfId="38295" xr:uid="{00000000-0005-0000-0000-000018860000}"/>
    <cellStyle name="_Plant T Summary of Nuclear Inputs_ToD 2" xfId="38296" xr:uid="{00000000-0005-0000-0000-000019860000}"/>
    <cellStyle name="_Plant T Summary of Nuclear Inputs_ToD 3" xfId="38297" xr:uid="{00000000-0005-0000-0000-00001A860000}"/>
    <cellStyle name="_Plant T Summary of Nuclear Inputs_tx financing revs" xfId="38298" xr:uid="{00000000-0005-0000-0000-00001B860000}"/>
    <cellStyle name="_Plant T Summary of Nuclear Inputs_WACC_Calc_Sheet" xfId="38299" xr:uid="{00000000-0005-0000-0000-00001C860000}"/>
    <cellStyle name="_Plant T Summary of Nuclear Inputs_WACC_Calc_Sheet 2" xfId="38300" xr:uid="{00000000-0005-0000-0000-00001D860000}"/>
    <cellStyle name="_Plant T Summary of Nuclear Inputs_WACC_Calc_Sheet 2 2" xfId="38301" xr:uid="{00000000-0005-0000-0000-00001E860000}"/>
    <cellStyle name="_Plant T Summary of Nuclear Inputs_WACC_Calc_Sheet 3" xfId="38302" xr:uid="{00000000-0005-0000-0000-00001F860000}"/>
    <cellStyle name="_Plant T Summary of Nuclear Inputs_WACC_Calc_Sheet 4" xfId="38303" xr:uid="{00000000-0005-0000-0000-000020860000}"/>
    <cellStyle name="_Plant T Summary of Nuclear Inputs_WACC_Calc_Sheet 4 2" xfId="38304" xr:uid="{00000000-0005-0000-0000-000021860000}"/>
    <cellStyle name="_Plant T Summary of Nuclear Inputs_WACC_Calc_Sheet 4 3" xfId="38305" xr:uid="{00000000-0005-0000-0000-000022860000}"/>
    <cellStyle name="_Plant T Summary of Nuclear Inputs_WACC_Calc_Sheet_Genesis_Bridge_Tab" xfId="38306" xr:uid="{00000000-0005-0000-0000-000023860000}"/>
    <cellStyle name="_Plant T Summary of Nuclear Inputs_WACC_Calc_Sheet_ToD" xfId="38307" xr:uid="{00000000-0005-0000-0000-000024860000}"/>
    <cellStyle name="_Plant T Summary of Nuclear Inputs_WACC_Calc_Sheet_ToD 2" xfId="38308" xr:uid="{00000000-0005-0000-0000-000025860000}"/>
    <cellStyle name="_Plant T Summary of Nuclear Inputs_WACC_Calc_Sheet_ToD 3" xfId="38309" xr:uid="{00000000-0005-0000-0000-000026860000}"/>
    <cellStyle name="_Plant T Summary of Nuclear Inputs_Word_Outputs_2009_09_12" xfId="38310" xr:uid="{00000000-0005-0000-0000-000027860000}"/>
    <cellStyle name="_PMI Detail" xfId="38311" xr:uid="{00000000-0005-0000-0000-000028860000}"/>
    <cellStyle name="_PMI Detail 2" xfId="38312" xr:uid="{00000000-0005-0000-0000-000029860000}"/>
    <cellStyle name="_PN Oil" xfId="38313" xr:uid="{00000000-0005-0000-0000-00002A860000}"/>
    <cellStyle name="_PN Oil_130204 2013 - 2061 LONG-TERM FORECAST FPL METHODOLOGY Clean Copy" xfId="38314" xr:uid="{00000000-0005-0000-0000-00002B860000}"/>
    <cellStyle name="_Point Beach_Preliminary Opening Balance Sheet_1_3_08(1125am)" xfId="38315" xr:uid="{00000000-0005-0000-0000-00002C860000}"/>
    <cellStyle name="_Point Beach_Preliminary Opening Balance Sheet_1_3_08(1125am)_Budget Support 2012-09 2013-15 Benefit Programs v5 with NEER Barg Update" xfId="38316" xr:uid="{00000000-0005-0000-0000-00002D860000}"/>
    <cellStyle name="_Point Beach_Preliminary Opening Balance Sheet_1_3_08(1125am)_LTD-FAS 112 Summary" xfId="38317" xr:uid="{00000000-0005-0000-0000-00002E860000}"/>
    <cellStyle name="_Point Beach_PrelimPurchaseaccg_09242007" xfId="38318" xr:uid="{00000000-0005-0000-0000-00002F860000}"/>
    <cellStyle name="_Point Beach_PrelimPurchaseaccg_09242007_Budget Support 2012-09 2013-15 Benefit Programs v5 with NEER Barg Update" xfId="38319" xr:uid="{00000000-0005-0000-0000-000030860000}"/>
    <cellStyle name="_Point Beach_PrelimPurchaseaccg_09242007_LTD-FAS 112 Summary" xfId="38320" xr:uid="{00000000-0005-0000-0000-000031860000}"/>
    <cellStyle name="_POSDEF NFOM and CAPEX Forcast 8-01-06 (High Reliability)" xfId="38321" xr:uid="{00000000-0005-0000-0000-000032860000}"/>
    <cellStyle name="_POSDEF NFOM and CAPEX Forcast 8-01-06 (High Reliability) 2" xfId="38322" xr:uid="{00000000-0005-0000-0000-000033860000}"/>
    <cellStyle name="_POSDEF NFOM and CAPEX Forcast 8-01-06 (High Reliability) 2 2" xfId="38323" xr:uid="{00000000-0005-0000-0000-000034860000}"/>
    <cellStyle name="_POSDEF NFOM and CAPEX Forcast 8-01-06 (High Reliability) 3" xfId="38324" xr:uid="{00000000-0005-0000-0000-000035860000}"/>
    <cellStyle name="_POSDEF NFOM and CAPEX Forcast 8-01-06 (High Reliability) 4" xfId="38325" xr:uid="{00000000-0005-0000-0000-000036860000}"/>
    <cellStyle name="_POSDEF NFOM and CAPEX Forcast 8-01-06 (High Reliability) 4 2" xfId="38326" xr:uid="{00000000-0005-0000-0000-000037860000}"/>
    <cellStyle name="_POSDEF NFOM and CAPEX Forcast 8-01-06 (High Reliability) 4 3" xfId="38327" xr:uid="{00000000-0005-0000-0000-000038860000}"/>
    <cellStyle name="_POSDEF NFOM and CAPEX Forcast 8-01-06 (High Reliability)_Genesis_Bridge_Tab" xfId="38328" xr:uid="{00000000-0005-0000-0000-000039860000}"/>
    <cellStyle name="_POSDEF NFOM and CAPEX Forcast 8-01-06 (High Reliability)_ToD" xfId="38329" xr:uid="{00000000-0005-0000-0000-00003A860000}"/>
    <cellStyle name="_POSDEF NFOM and CAPEX Forcast 8-01-06 (High Reliability)_ToD 2" xfId="38330" xr:uid="{00000000-0005-0000-0000-00003B860000}"/>
    <cellStyle name="_POSDEF NFOM and CAPEX Forcast 8-01-06 (High Reliability)_ToD 3" xfId="38331" xr:uid="{00000000-0005-0000-0000-00003C860000}"/>
    <cellStyle name="_POSDEF NFOM and CAPEX Forcast 8-07-06 (Low Reliability)" xfId="38332" xr:uid="{00000000-0005-0000-0000-00003D860000}"/>
    <cellStyle name="_POSDEF NFOM and CAPEX Forcast 8-07-06 (Low Reliability) 2" xfId="38333" xr:uid="{00000000-0005-0000-0000-00003E860000}"/>
    <cellStyle name="_POSDEF NFOM and CAPEX Forcast 8-07-06 (Low Reliability) 2 2" xfId="38334" xr:uid="{00000000-0005-0000-0000-00003F860000}"/>
    <cellStyle name="_POSDEF NFOM and CAPEX Forcast 8-07-06 (Low Reliability) 3" xfId="38335" xr:uid="{00000000-0005-0000-0000-000040860000}"/>
    <cellStyle name="_POSDEF NFOM and CAPEX Forcast 8-07-06 (Low Reliability) 4" xfId="38336" xr:uid="{00000000-0005-0000-0000-000041860000}"/>
    <cellStyle name="_POSDEF NFOM and CAPEX Forcast 8-07-06 (Low Reliability) 4 2" xfId="38337" xr:uid="{00000000-0005-0000-0000-000042860000}"/>
    <cellStyle name="_POSDEF NFOM and CAPEX Forcast 8-07-06 (Low Reliability) 4 3" xfId="38338" xr:uid="{00000000-0005-0000-0000-000043860000}"/>
    <cellStyle name="_POSDEF NFOM and CAPEX Forcast 8-07-06 (Low Reliability)_Genesis_Bridge_Tab" xfId="38339" xr:uid="{00000000-0005-0000-0000-000044860000}"/>
    <cellStyle name="_POSDEF NFOM and CAPEX Forcast 8-07-06 (Low Reliability)_ToD" xfId="38340" xr:uid="{00000000-0005-0000-0000-000045860000}"/>
    <cellStyle name="_POSDEF NFOM and CAPEX Forcast 8-07-06 (Low Reliability)_ToD 2" xfId="38341" xr:uid="{00000000-0005-0000-0000-000046860000}"/>
    <cellStyle name="_POSDEF NFOM and CAPEX Forcast 8-07-06 (Low Reliability)_ToD 3" xfId="38342" xr:uid="{00000000-0005-0000-0000-000047860000}"/>
    <cellStyle name="_Posdef_20060809" xfId="38343" xr:uid="{00000000-0005-0000-0000-000048860000}"/>
    <cellStyle name="_Posdef_20060809 2" xfId="38344" xr:uid="{00000000-0005-0000-0000-000049860000}"/>
    <cellStyle name="_Posdef_20060809 2 2" xfId="38345" xr:uid="{00000000-0005-0000-0000-00004A860000}"/>
    <cellStyle name="_Posdef_20060809 3" xfId="38346" xr:uid="{00000000-0005-0000-0000-00004B860000}"/>
    <cellStyle name="_Posdef_20060809 4" xfId="38347" xr:uid="{00000000-0005-0000-0000-00004C860000}"/>
    <cellStyle name="_Posdef_20060809 4 2" xfId="38348" xr:uid="{00000000-0005-0000-0000-00004D860000}"/>
    <cellStyle name="_Posdef_20060809 4 3" xfId="38349" xr:uid="{00000000-0005-0000-0000-00004E860000}"/>
    <cellStyle name="_Posdef_20060809_Genesis_Bridge_Tab" xfId="38350" xr:uid="{00000000-0005-0000-0000-00004F860000}"/>
    <cellStyle name="_Posdef_20060809_ToD" xfId="38351" xr:uid="{00000000-0005-0000-0000-000050860000}"/>
    <cellStyle name="_Posdef_20060809_ToD 2" xfId="38352" xr:uid="{00000000-0005-0000-0000-000051860000}"/>
    <cellStyle name="_Posdef_20060809_ToD 3" xfId="38353" xr:uid="{00000000-0005-0000-0000-000052860000}"/>
    <cellStyle name="_POWER" xfId="38354" xr:uid="{00000000-0005-0000-0000-000053860000}"/>
    <cellStyle name="_PPA Price diff" xfId="38355" xr:uid="{00000000-0005-0000-0000-000054860000}"/>
    <cellStyle name="_PPM" xfId="38356" xr:uid="{00000000-0005-0000-0000-000055860000}"/>
    <cellStyle name="_PPM 2" xfId="38357" xr:uid="{00000000-0005-0000-0000-000056860000}"/>
    <cellStyle name="_x0013__Prarie Breeze Developer Model_041409_v2" xfId="38358" xr:uid="{00000000-0005-0000-0000-000057860000}"/>
    <cellStyle name="_x0013__Prarie Breeze Developer Model_041409_v2 2" xfId="38359" xr:uid="{00000000-0005-0000-0000-000058860000}"/>
    <cellStyle name="_Presentation Support" xfId="38360" xr:uid="{00000000-0005-0000-0000-000059860000}"/>
    <cellStyle name="_Presentation Support 2" xfId="38361" xr:uid="{00000000-0005-0000-0000-00005A860000}"/>
    <cellStyle name="_Presentation Support 2 2" xfId="38362" xr:uid="{00000000-0005-0000-0000-00005B860000}"/>
    <cellStyle name="_Presentation Support 3" xfId="38363" xr:uid="{00000000-0005-0000-0000-00005C860000}"/>
    <cellStyle name="_Presentation Support 3 2" xfId="38364" xr:uid="{00000000-0005-0000-0000-00005D860000}"/>
    <cellStyle name="_Presentation Support 4" xfId="38365" xr:uid="{00000000-0005-0000-0000-00005E860000}"/>
    <cellStyle name="_Presentation Support 4 2" xfId="38366" xr:uid="{00000000-0005-0000-0000-00005F860000}"/>
    <cellStyle name="_Presentation Support 4 3" xfId="38367" xr:uid="{00000000-0005-0000-0000-000060860000}"/>
    <cellStyle name="_Presentation Support 5" xfId="38368" xr:uid="{00000000-0005-0000-0000-000061860000}"/>
    <cellStyle name="_Presentation Support 5 2" xfId="38369" xr:uid="{00000000-0005-0000-0000-000062860000}"/>
    <cellStyle name="_Presentation Support 6" xfId="38370" xr:uid="{00000000-0005-0000-0000-000063860000}"/>
    <cellStyle name="_Presentation Support_August 2010 CWIP curves_NextEra" xfId="38371" xr:uid="{00000000-0005-0000-0000-000064860000}"/>
    <cellStyle name="_Presentation Support_August 2010 CWIP curves_NextEra 2" xfId="38372" xr:uid="{00000000-0005-0000-0000-000065860000}"/>
    <cellStyle name="_Presentation Support_August 2010 CWIP curves_NextEra_November 2010 Termosol CWIP Curves NEER Final" xfId="38373" xr:uid="{00000000-0005-0000-0000-000066860000}"/>
    <cellStyle name="_Presentation Support_August 2010 CWIP curves_NextEra_November 2010 Termosol CWIP Curves NEER Final 2" xfId="38374" xr:uid="{00000000-0005-0000-0000-000067860000}"/>
    <cellStyle name="_Presentation Support_BASIS ADJ" xfId="38375" xr:uid="{00000000-0005-0000-0000-000068860000}"/>
    <cellStyle name="_Presentation Support_BM Adjustments" xfId="38376" xr:uid="{00000000-0005-0000-0000-000069860000}"/>
    <cellStyle name="_Presentation Support_Capacity_Factor_Monthly_Forecast_Through_2024 " xfId="38377" xr:uid="{00000000-0005-0000-0000-00006A860000}"/>
    <cellStyle name="_Presentation Support_Consolidated Summary Living ProForma_2011_DRAFT" xfId="38378" xr:uid="{00000000-0005-0000-0000-00006B860000}"/>
    <cellStyle name="_Presentation Support_Consolidated Summary Living ProForma_2011_Paste Special" xfId="38379" xr:uid="{00000000-0005-0000-0000-00006C860000}"/>
    <cellStyle name="_Presentation Support_Copy of South TX GenTie  0.8x Sale12-31-09 COD BASE CASEvBOD" xfId="38380" xr:uid="{00000000-0005-0000-0000-00006D860000}"/>
    <cellStyle name="_Presentation Support_CWIP Termosol 1" xfId="38381" xr:uid="{00000000-0005-0000-0000-00006E860000}"/>
    <cellStyle name="_Presentation Support_CWIP Termosol 1 2" xfId="38382" xr:uid="{00000000-0005-0000-0000-00006F860000}"/>
    <cellStyle name="_Presentation Support_CWIP Termosol 2" xfId="38383" xr:uid="{00000000-0005-0000-0000-000070860000}"/>
    <cellStyle name="_Presentation Support_CWIP Termosol 2 2" xfId="38384" xr:uid="{00000000-0005-0000-0000-000071860000}"/>
    <cellStyle name="_Presentation Support_Fees" xfId="38385" xr:uid="{00000000-0005-0000-0000-000072860000}"/>
    <cellStyle name="_Presentation Support_Genesis_Bridge_Tab" xfId="38386" xr:uid="{00000000-0005-0000-0000-000073860000}"/>
    <cellStyle name="_Presentation Support_Inputs" xfId="38387" xr:uid="{00000000-0005-0000-0000-000074860000}"/>
    <cellStyle name="_Presentation Support_Inputs 2" xfId="38388" xr:uid="{00000000-0005-0000-0000-000075860000}"/>
    <cellStyle name="_Presentation Support_Locked in Gross Margin" xfId="38389" xr:uid="{00000000-0005-0000-0000-000076860000}"/>
    <cellStyle name="_Presentation Support_November 2010 CWIP Curves Genesis Final" xfId="38390" xr:uid="{00000000-0005-0000-0000-000077860000}"/>
    <cellStyle name="_Presentation Support_November 2010 CWIP Curves Genesis Final 2" xfId="38391" xr:uid="{00000000-0005-0000-0000-000078860000}"/>
    <cellStyle name="_Presentation Support_November 2010 CWIP Curves NEER Final" xfId="38392" xr:uid="{00000000-0005-0000-0000-000079860000}"/>
    <cellStyle name="_Presentation Support_November 2010 CWIP Curves NEER Final 2" xfId="38393" xr:uid="{00000000-0005-0000-0000-00007A860000}"/>
    <cellStyle name="_Presentation Support_November 2010 Termosol CWIP Curves NEER Final" xfId="38394" xr:uid="{00000000-0005-0000-0000-00007B860000}"/>
    <cellStyle name="_Presentation Support_November 2010 Termosol CWIP Curves NEER Final 2" xfId="38395" xr:uid="{00000000-0005-0000-0000-00007C860000}"/>
    <cellStyle name="_Presentation Support_Project Monitoring Paradise Solar revised_October 2010" xfId="38396" xr:uid="{00000000-0005-0000-0000-00007D860000}"/>
    <cellStyle name="_Presentation Support_Project Monitoring Paradise Solar revised_October 2010 2" xfId="38397" xr:uid="{00000000-0005-0000-0000-00007E860000}"/>
    <cellStyle name="_Presentation Support_Project Monitoring Paradise Solar revised_October 2010_November 2010 Termosol CWIP Curves NEER Final" xfId="38398" xr:uid="{00000000-0005-0000-0000-00007F860000}"/>
    <cellStyle name="_Presentation Support_Project Monitoring Paradise Solar revised_October 2010_November 2010 Termosol CWIP Curves NEER Final 2" xfId="38399" xr:uid="{00000000-0005-0000-0000-000080860000}"/>
    <cellStyle name="_Presentation Support_September 2010 CWIP curves_NextEra" xfId="38400" xr:uid="{00000000-0005-0000-0000-000081860000}"/>
    <cellStyle name="_Presentation Support_September 2010 CWIP curves_NextEra 2" xfId="38401" xr:uid="{00000000-0005-0000-0000-000082860000}"/>
    <cellStyle name="_Presentation Support_September 2010 CWIP curves_NextEra_November 2010 Termosol CWIP Curves NEER Final" xfId="38402" xr:uid="{00000000-0005-0000-0000-000083860000}"/>
    <cellStyle name="_Presentation Support_September 2010 CWIP curves_NextEra_November 2010 Termosol CWIP Curves NEER Final 2" xfId="38403" xr:uid="{00000000-0005-0000-0000-000084860000}"/>
    <cellStyle name="_Presentation Support_Summerhaven CWIP curve Oct_2010" xfId="38404" xr:uid="{00000000-0005-0000-0000-000085860000}"/>
    <cellStyle name="_Presentation Support_Summerhaven CWIP curve Oct_2010 2" xfId="38405" xr:uid="{00000000-0005-0000-0000-000086860000}"/>
    <cellStyle name="_Presentation Support_Summerhaven CWIP curve Oct_2010_November 2010 Termosol CWIP Curves NEER Final" xfId="38406" xr:uid="{00000000-0005-0000-0000-000087860000}"/>
    <cellStyle name="_Presentation Support_Summerhaven CWIP curve Oct_2010_November 2010 Termosol CWIP Curves NEER Final 2" xfId="38407" xr:uid="{00000000-0005-0000-0000-000088860000}"/>
    <cellStyle name="_Presentation Support_ToD" xfId="38408" xr:uid="{00000000-0005-0000-0000-000089860000}"/>
    <cellStyle name="_Presentation Support_ToD 2" xfId="38409" xr:uid="{00000000-0005-0000-0000-00008A860000}"/>
    <cellStyle name="_Presentation Support_ToD 3" xfId="38410" xr:uid="{00000000-0005-0000-0000-00008B860000}"/>
    <cellStyle name="_Presentation Support_tx financing revs" xfId="38411" xr:uid="{00000000-0005-0000-0000-00008C860000}"/>
    <cellStyle name="_prestemp" xfId="38412" xr:uid="{00000000-0005-0000-0000-00008D860000}"/>
    <cellStyle name="_prestemp 2" xfId="38413" xr:uid="{00000000-0005-0000-0000-00008E860000}"/>
    <cellStyle name="_prestemp 2 2" xfId="38414" xr:uid="{00000000-0005-0000-0000-00008F860000}"/>
    <cellStyle name="_prestemp 3" xfId="38415" xr:uid="{00000000-0005-0000-0000-000090860000}"/>
    <cellStyle name="_prestemp 3 2" xfId="38416" xr:uid="{00000000-0005-0000-0000-000091860000}"/>
    <cellStyle name="_prestemp 4" xfId="38417" xr:uid="{00000000-0005-0000-0000-000092860000}"/>
    <cellStyle name="_prestemp 4 2" xfId="38418" xr:uid="{00000000-0005-0000-0000-000093860000}"/>
    <cellStyle name="_prestemp 5" xfId="38419" xr:uid="{00000000-0005-0000-0000-000094860000}"/>
    <cellStyle name="_prestemp 5 2" xfId="38420" xr:uid="{00000000-0005-0000-0000-000095860000}"/>
    <cellStyle name="_prestemp 6" xfId="38421" xr:uid="{00000000-0005-0000-0000-000096860000}"/>
    <cellStyle name="_Pre-Tax GAAP" xfId="38422" xr:uid="{00000000-0005-0000-0000-000097860000}"/>
    <cellStyle name="_Price Curves" xfId="38423" xr:uid="{00000000-0005-0000-0000-000098860000}"/>
    <cellStyle name="_Price Curves 2" xfId="38424" xr:uid="{00000000-0005-0000-0000-000099860000}"/>
    <cellStyle name="_Price Curves 2 2" xfId="38425" xr:uid="{00000000-0005-0000-0000-00009A860000}"/>
    <cellStyle name="_Price Curves 3" xfId="38426" xr:uid="{00000000-0005-0000-0000-00009B860000}"/>
    <cellStyle name="_Price Curves 3 2" xfId="38427" xr:uid="{00000000-0005-0000-0000-00009C860000}"/>
    <cellStyle name="_Price Curves 4" xfId="38428" xr:uid="{00000000-0005-0000-0000-00009D860000}"/>
    <cellStyle name="_Price Curves 4 2" xfId="38429" xr:uid="{00000000-0005-0000-0000-00009E860000}"/>
    <cellStyle name="_Price Curves 4 3" xfId="38430" xr:uid="{00000000-0005-0000-0000-00009F860000}"/>
    <cellStyle name="_Price Curves 5" xfId="38431" xr:uid="{00000000-0005-0000-0000-0000A0860000}"/>
    <cellStyle name="_Price Curves 5 2" xfId="38432" xr:uid="{00000000-0005-0000-0000-0000A1860000}"/>
    <cellStyle name="_Price Curves 6" xfId="38433" xr:uid="{00000000-0005-0000-0000-0000A2860000}"/>
    <cellStyle name="_Price Curves_AEP_PV_20100112" xfId="38434" xr:uid="{00000000-0005-0000-0000-0000A3860000}"/>
    <cellStyle name="_Price Curves_August 2010 CWIP curves_NextEra" xfId="38435" xr:uid="{00000000-0005-0000-0000-0000A4860000}"/>
    <cellStyle name="_Price Curves_August 2010 CWIP curves_NextEra 2" xfId="38436" xr:uid="{00000000-0005-0000-0000-0000A5860000}"/>
    <cellStyle name="_Price Curves_August 2010 CWIP curves_NextEra_November 2010 Termosol CWIP Curves NEER Final" xfId="38437" xr:uid="{00000000-0005-0000-0000-0000A6860000}"/>
    <cellStyle name="_Price Curves_August 2010 CWIP curves_NextEra_November 2010 Termosol CWIP Curves NEER Final 2" xfId="38438" xr:uid="{00000000-0005-0000-0000-0000A7860000}"/>
    <cellStyle name="_Price Curves_BASIS ADJ" xfId="38439" xr:uid="{00000000-0005-0000-0000-0000A8860000}"/>
    <cellStyle name="_Price Curves_BM Adjustments" xfId="38440" xr:uid="{00000000-0005-0000-0000-0000A9860000}"/>
    <cellStyle name="_Price Curves_Budget Support 2012-09 2013-15 Benefit Programs v5 with NEER Barg Update" xfId="38441" xr:uid="{00000000-0005-0000-0000-0000AA860000}"/>
    <cellStyle name="_Price Curves_Capacity_Factor_Monthly_Forecast_Through_2024 " xfId="38442" xr:uid="{00000000-0005-0000-0000-0000AB860000}"/>
    <cellStyle name="_Price Curves_Capital Prov 1Q10" xfId="38443" xr:uid="{00000000-0005-0000-0000-0000AC860000}"/>
    <cellStyle name="_Price Curves_Capital Prov 1Q10 2" xfId="38444" xr:uid="{00000000-0005-0000-0000-0000AD860000}"/>
    <cellStyle name="_Price Curves_Capital Prov 1Q10_March_LTD_Premium" xfId="38445" xr:uid="{00000000-0005-0000-0000-0000AE860000}"/>
    <cellStyle name="_Price Curves_Capital Prov 1Q10_Nov Self Admin LTD Income Premium - CIGNA" xfId="38446" xr:uid="{00000000-0005-0000-0000-0000AF860000}"/>
    <cellStyle name="_Price Curves_Capital Prov 1Q10_Summary Unrounded" xfId="38447" xr:uid="{00000000-0005-0000-0000-0000B0860000}"/>
    <cellStyle name="_Price Curves_Consolidated Summary Living ProForma_2011_DRAFT" xfId="38448" xr:uid="{00000000-0005-0000-0000-0000B1860000}"/>
    <cellStyle name="_Price Curves_Consolidated Summary Living ProForma_2011_Paste Special" xfId="38449" xr:uid="{00000000-0005-0000-0000-0000B2860000}"/>
    <cellStyle name="_Price Curves_Copy of South TX GenTie  0.8x Sale12-31-09 COD BASE CASEvBOD" xfId="38450" xr:uid="{00000000-0005-0000-0000-0000B3860000}"/>
    <cellStyle name="_Price Curves_Copy of Wilton Expansion_Opcom_XLE_49.5MW_2-23-08_(Stimulus)" xfId="38451" xr:uid="{00000000-0005-0000-0000-0000B4860000}"/>
    <cellStyle name="_Price Curves_CWIP Termosol 1" xfId="38452" xr:uid="{00000000-0005-0000-0000-0000B5860000}"/>
    <cellStyle name="_Price Curves_CWIP Termosol 1 2" xfId="38453" xr:uid="{00000000-0005-0000-0000-0000B6860000}"/>
    <cellStyle name="_Price Curves_CWIP Termosol 2" xfId="38454" xr:uid="{00000000-0005-0000-0000-0000B7860000}"/>
    <cellStyle name="_Price Curves_CWIP Termosol 2 2" xfId="38455" xr:uid="{00000000-0005-0000-0000-0000B8860000}"/>
    <cellStyle name="_Price Curves_Day County" xfId="38456" xr:uid="{00000000-0005-0000-0000-0000B9860000}"/>
    <cellStyle name="_Price Curves_Distribution Date Calc" xfId="38457" xr:uid="{00000000-0005-0000-0000-0000BA860000}"/>
    <cellStyle name="_Price Curves_FAS 106 subsidy 2010" xfId="38458" xr:uid="{00000000-0005-0000-0000-0000BB860000}"/>
    <cellStyle name="_Price Curves_FAS 106 subsidy 2010 2" xfId="38459" xr:uid="{00000000-0005-0000-0000-0000BC860000}"/>
    <cellStyle name="_Price Curves_FAS 106 subsidy 2010_March_LTD_Premium" xfId="38460" xr:uid="{00000000-0005-0000-0000-0000BD860000}"/>
    <cellStyle name="_Price Curves_FAS 106 subsidy 2010_Nov Self Admin LTD Income Premium - CIGNA" xfId="38461" xr:uid="{00000000-0005-0000-0000-0000BE860000}"/>
    <cellStyle name="_Price Curves_FAS 106 subsidy 2010_Summary Unrounded" xfId="38462" xr:uid="{00000000-0005-0000-0000-0000BF860000}"/>
    <cellStyle name="_Price Curves_Fees" xfId="38463" xr:uid="{00000000-0005-0000-0000-0000C0860000}"/>
    <cellStyle name="_Price Curves_FinSum" xfId="38464" xr:uid="{00000000-0005-0000-0000-0000C1860000}"/>
    <cellStyle name="_Price Curves_FinSum 2" xfId="38465" xr:uid="{00000000-0005-0000-0000-0000C2860000}"/>
    <cellStyle name="_Price Curves_FinSum 2 2" xfId="38466" xr:uid="{00000000-0005-0000-0000-0000C3860000}"/>
    <cellStyle name="_Price Curves_FinSum 3" xfId="38467" xr:uid="{00000000-0005-0000-0000-0000C4860000}"/>
    <cellStyle name="_Price Curves_FinSum 4" xfId="38468" xr:uid="{00000000-0005-0000-0000-0000C5860000}"/>
    <cellStyle name="_Price Curves_FinSum 4 2" xfId="38469" xr:uid="{00000000-0005-0000-0000-0000C6860000}"/>
    <cellStyle name="_Price Curves_FinSum 4 3" xfId="38470" xr:uid="{00000000-0005-0000-0000-0000C7860000}"/>
    <cellStyle name="_Price Curves_FinSum_Genesis_Bridge_Tab" xfId="38471" xr:uid="{00000000-0005-0000-0000-0000C8860000}"/>
    <cellStyle name="_Price Curves_FinSum_ToD" xfId="38472" xr:uid="{00000000-0005-0000-0000-0000C9860000}"/>
    <cellStyle name="_Price Curves_FinSum_ToD 2" xfId="38473" xr:uid="{00000000-0005-0000-0000-0000CA860000}"/>
    <cellStyle name="_Price Curves_FinSum_ToD 3" xfId="38474" xr:uid="{00000000-0005-0000-0000-0000CB860000}"/>
    <cellStyle name="_Price Curves_Genesis PGE 250MW_20081119A" xfId="38475" xr:uid="{00000000-0005-0000-0000-0000CC860000}"/>
    <cellStyle name="_Price Curves_Genesis_Bridge_Tab" xfId="38476" xr:uid="{00000000-0005-0000-0000-0000CD860000}"/>
    <cellStyle name="_Price Curves_Inputs" xfId="38477" xr:uid="{00000000-0005-0000-0000-0000CE860000}"/>
    <cellStyle name="_Price Curves_Inputs 2" xfId="38478" xr:uid="{00000000-0005-0000-0000-0000CF860000}"/>
    <cellStyle name="_Price Curves_Locked in Gross Margin" xfId="38479" xr:uid="{00000000-0005-0000-0000-0000D0860000}"/>
    <cellStyle name="_Price Curves_LPF 2011 Update - Contracted Thermal Assets - rev 09 27 2011" xfId="38480" xr:uid="{00000000-0005-0000-0000-0000D1860000}"/>
    <cellStyle name="_Price Curves_LPF 2011 Update - Contracted Thermal Assets - rev 09 27 2011 (2)" xfId="38481" xr:uid="{00000000-0005-0000-0000-0000D2860000}"/>
    <cellStyle name="_Price Curves_LPF 2011 Update - Merchant Thermal Assets - rev 09 27 2011 (2)" xfId="38482" xr:uid="{00000000-0005-0000-0000-0000D3860000}"/>
    <cellStyle name="_Price Curves_LTD-FAS 112 Summary" xfId="38483" xr:uid="{00000000-0005-0000-0000-0000D4860000}"/>
    <cellStyle name="_Price Curves_November 2010 CWIP Curves Genesis Final" xfId="38484" xr:uid="{00000000-0005-0000-0000-0000D5860000}"/>
    <cellStyle name="_Price Curves_November 2010 CWIP Curves Genesis Final 2" xfId="38485" xr:uid="{00000000-0005-0000-0000-0000D6860000}"/>
    <cellStyle name="_Price Curves_November 2010 CWIP Curves NEER Final" xfId="38486" xr:uid="{00000000-0005-0000-0000-0000D7860000}"/>
    <cellStyle name="_Price Curves_November 2010 CWIP Curves NEER Final 2" xfId="38487" xr:uid="{00000000-0005-0000-0000-0000D8860000}"/>
    <cellStyle name="_Price Curves_November 2010 Termosol CWIP Curves NEER Final" xfId="38488" xr:uid="{00000000-0005-0000-0000-0000D9860000}"/>
    <cellStyle name="_Price Curves_November 2010 Termosol CWIP Curves NEER Final 2" xfId="38489" xr:uid="{00000000-0005-0000-0000-0000DA860000}"/>
    <cellStyle name="_Price Curves_Paradise_PV_20100212" xfId="38490" xr:uid="{00000000-0005-0000-0000-0000DB860000}"/>
    <cellStyle name="_Price Curves_Pro Forma - Alamosa 100MW - rev 03.13.09" xfId="38491" xr:uid="{00000000-0005-0000-0000-0000DC860000}"/>
    <cellStyle name="_Price Curves_Pro Forma - Alamosa 100MW - rev 03.13.09 2" xfId="38492" xr:uid="{00000000-0005-0000-0000-0000DD860000}"/>
    <cellStyle name="_Price Curves_Pro Forma - Alamosa 100MW - rev 03.13.09 2 2" xfId="38493" xr:uid="{00000000-0005-0000-0000-0000DE860000}"/>
    <cellStyle name="_Price Curves_Pro Forma - Alamosa 100MW - rev 03.13.09 3" xfId="38494" xr:uid="{00000000-0005-0000-0000-0000DF860000}"/>
    <cellStyle name="_Price Curves_Pro Forma - Alamosa 100MW - rev 03.13.09 4" xfId="38495" xr:uid="{00000000-0005-0000-0000-0000E0860000}"/>
    <cellStyle name="_Price Curves_Pro Forma - Alamosa 100MW - rev 03.13.09 4 2" xfId="38496" xr:uid="{00000000-0005-0000-0000-0000E1860000}"/>
    <cellStyle name="_Price Curves_Pro Forma - Alamosa 100MW - rev 03.13.09 4 3" xfId="38497" xr:uid="{00000000-0005-0000-0000-0000E2860000}"/>
    <cellStyle name="_Price Curves_Pro Forma - Alamosa 100MW - rev 03.13.09_Genesis_Bridge_Tab" xfId="38498" xr:uid="{00000000-0005-0000-0000-0000E3860000}"/>
    <cellStyle name="_Price Curves_Pro Forma - Alamosa 100MW - rev 03.13.09_ToD" xfId="38499" xr:uid="{00000000-0005-0000-0000-0000E4860000}"/>
    <cellStyle name="_Price Curves_Pro Forma - Alamosa 100MW - rev 03.13.09_ToD 2" xfId="38500" xr:uid="{00000000-0005-0000-0000-0000E5860000}"/>
    <cellStyle name="_Price Curves_Pro Forma - Alamosa 100MW - rev 03.13.09_ToD 3" xfId="38501" xr:uid="{00000000-0005-0000-0000-0000E6860000}"/>
    <cellStyle name="_Price Curves_Project Finance Wilton Expansion" xfId="38502" xr:uid="{00000000-0005-0000-0000-0000E7860000}"/>
    <cellStyle name="_Price Curves_Project Monitoring Paradise Solar revised_October 2010" xfId="38503" xr:uid="{00000000-0005-0000-0000-0000E8860000}"/>
    <cellStyle name="_Price Curves_Project Monitoring Paradise Solar revised_October 2010 2" xfId="38504" xr:uid="{00000000-0005-0000-0000-0000E9860000}"/>
    <cellStyle name="_Price Curves_Project Monitoring Paradise Solar revised_October 2010_November 2010 Termosol CWIP Curves NEER Final" xfId="38505" xr:uid="{00000000-0005-0000-0000-0000EA860000}"/>
    <cellStyle name="_Price Curves_Project Monitoring Paradise Solar revised_October 2010_November 2010 Termosol CWIP Curves NEER Final 2" xfId="38506" xr:uid="{00000000-0005-0000-0000-0000EB860000}"/>
    <cellStyle name="_Price Curves_Scen" xfId="38507" xr:uid="{00000000-0005-0000-0000-0000EC860000}"/>
    <cellStyle name="_Price Curves_Scen 2" xfId="38508" xr:uid="{00000000-0005-0000-0000-0000ED860000}"/>
    <cellStyle name="_Price Curves_Scen 2 2" xfId="38509" xr:uid="{00000000-0005-0000-0000-0000EE860000}"/>
    <cellStyle name="_Price Curves_Scen 3" xfId="38510" xr:uid="{00000000-0005-0000-0000-0000EF860000}"/>
    <cellStyle name="_Price Curves_Scen 4" xfId="38511" xr:uid="{00000000-0005-0000-0000-0000F0860000}"/>
    <cellStyle name="_Price Curves_Scen 4 2" xfId="38512" xr:uid="{00000000-0005-0000-0000-0000F1860000}"/>
    <cellStyle name="_Price Curves_Scen 4 3" xfId="38513" xr:uid="{00000000-0005-0000-0000-0000F2860000}"/>
    <cellStyle name="_Price Curves_Scen_Genesis_Bridge_Tab" xfId="38514" xr:uid="{00000000-0005-0000-0000-0000F3860000}"/>
    <cellStyle name="_Price Curves_Scen_ToD" xfId="38515" xr:uid="{00000000-0005-0000-0000-0000F4860000}"/>
    <cellStyle name="_Price Curves_Scen_ToD 2" xfId="38516" xr:uid="{00000000-0005-0000-0000-0000F5860000}"/>
    <cellStyle name="_Price Curves_Scen_ToD 3" xfId="38517" xr:uid="{00000000-0005-0000-0000-0000F6860000}"/>
    <cellStyle name="_Price Curves_September 2010 CWIP curves_NextEra" xfId="38518" xr:uid="{00000000-0005-0000-0000-0000F7860000}"/>
    <cellStyle name="_Price Curves_September 2010 CWIP curves_NextEra 2" xfId="38519" xr:uid="{00000000-0005-0000-0000-0000F8860000}"/>
    <cellStyle name="_Price Curves_September 2010 CWIP curves_NextEra_November 2010 Termosol CWIP Curves NEER Final" xfId="38520" xr:uid="{00000000-0005-0000-0000-0000F9860000}"/>
    <cellStyle name="_Price Curves_September 2010 CWIP curves_NextEra_November 2010 Termosol CWIP Curves NEER Final 2" xfId="38521" xr:uid="{00000000-0005-0000-0000-0000FA860000}"/>
    <cellStyle name="_Price Curves_Solar - TOD Calculation Model - rev 04.16.09" xfId="38522" xr:uid="{00000000-0005-0000-0000-0000FB860000}"/>
    <cellStyle name="_Price Curves_Solar - TOD Calculation Model - rev 04.16.09 2" xfId="38523" xr:uid="{00000000-0005-0000-0000-0000FC860000}"/>
    <cellStyle name="_Price Curves_Solar - TOD Calculation Model - rev 04.16.09 2 2" xfId="38524" xr:uid="{00000000-0005-0000-0000-0000FD860000}"/>
    <cellStyle name="_Price Curves_Solar - TOD Calculation Model - rev 04.16.09 3" xfId="38525" xr:uid="{00000000-0005-0000-0000-0000FE860000}"/>
    <cellStyle name="_Price Curves_Solar - TOD Calculation Model - rev 04.16.09 4" xfId="38526" xr:uid="{00000000-0005-0000-0000-0000FF860000}"/>
    <cellStyle name="_Price Curves_Solar - TOD Calculation Model - rev 04.16.09 4 2" xfId="38527" xr:uid="{00000000-0005-0000-0000-000000870000}"/>
    <cellStyle name="_Price Curves_Solar - TOD Calculation Model - rev 04.16.09 4 3" xfId="38528" xr:uid="{00000000-0005-0000-0000-000001870000}"/>
    <cellStyle name="_Price Curves_Solar - TOD Calculation Model - rev 04.16.09_Genesis_Bridge_Tab" xfId="38529" xr:uid="{00000000-0005-0000-0000-000002870000}"/>
    <cellStyle name="_Price Curves_Solar - TOD Calculation Model - rev 04.16.09_ToD" xfId="38530" xr:uid="{00000000-0005-0000-0000-000003870000}"/>
    <cellStyle name="_Price Curves_Solar - TOD Calculation Model - rev 04.16.09_ToD 2" xfId="38531" xr:uid="{00000000-0005-0000-0000-000004870000}"/>
    <cellStyle name="_Price Curves_Solar - TOD Calculation Model - rev 04.16.09_ToD 3" xfId="38532" xr:uid="{00000000-0005-0000-0000-000005870000}"/>
    <cellStyle name="_Price Curves_Solar_Model_ab" xfId="38533" xr:uid="{00000000-0005-0000-0000-000006870000}"/>
    <cellStyle name="_Price Curves_Solar_Model_ab 2" xfId="38534" xr:uid="{00000000-0005-0000-0000-000007870000}"/>
    <cellStyle name="_Price Curves_Solar_Model_ab 2 2" xfId="38535" xr:uid="{00000000-0005-0000-0000-000008870000}"/>
    <cellStyle name="_Price Curves_Solar_Model_ab 3" xfId="38536" xr:uid="{00000000-0005-0000-0000-000009870000}"/>
    <cellStyle name="_Price Curves_Solar_Model_ab 4" xfId="38537" xr:uid="{00000000-0005-0000-0000-00000A870000}"/>
    <cellStyle name="_Price Curves_Solar_Model_ab 4 2" xfId="38538" xr:uid="{00000000-0005-0000-0000-00000B870000}"/>
    <cellStyle name="_Price Curves_Solar_Model_ab 4 3" xfId="38539" xr:uid="{00000000-0005-0000-0000-00000C870000}"/>
    <cellStyle name="_Price Curves_Solar_Model_ab_Genesis_Bridge_Tab" xfId="38540" xr:uid="{00000000-0005-0000-0000-00000D870000}"/>
    <cellStyle name="_Price Curves_Solar_Model_ab_ToD" xfId="38541" xr:uid="{00000000-0005-0000-0000-00000E870000}"/>
    <cellStyle name="_Price Curves_Solar_Model_ab_ToD 2" xfId="38542" xr:uid="{00000000-0005-0000-0000-00000F870000}"/>
    <cellStyle name="_Price Curves_Solar_Model_ab_ToD 3" xfId="38543" xr:uid="{00000000-0005-0000-0000-000010870000}"/>
    <cellStyle name="_Price Curves_Summerhaven CWIP curve Oct_2010" xfId="38544" xr:uid="{00000000-0005-0000-0000-000011870000}"/>
    <cellStyle name="_Price Curves_Summerhaven CWIP curve Oct_2010 2" xfId="38545" xr:uid="{00000000-0005-0000-0000-000012870000}"/>
    <cellStyle name="_Price Curves_Summerhaven CWIP curve Oct_2010_November 2010 Termosol CWIP Curves NEER Final" xfId="38546" xr:uid="{00000000-0005-0000-0000-000013870000}"/>
    <cellStyle name="_Price Curves_Summerhaven CWIP curve Oct_2010_November 2010 Termosol CWIP Curves NEER Final 2" xfId="38547" xr:uid="{00000000-0005-0000-0000-000014870000}"/>
    <cellStyle name="_Price Curves_Tax" xfId="38548" xr:uid="{00000000-0005-0000-0000-000015870000}"/>
    <cellStyle name="_Price Curves_ToD" xfId="38549" xr:uid="{00000000-0005-0000-0000-000016870000}"/>
    <cellStyle name="_Price Curves_ToD 2" xfId="38550" xr:uid="{00000000-0005-0000-0000-000017870000}"/>
    <cellStyle name="_Price Curves_ToD 3" xfId="38551" xr:uid="{00000000-0005-0000-0000-000018870000}"/>
    <cellStyle name="_Price Curves_tx financing revs" xfId="38552" xr:uid="{00000000-0005-0000-0000-000019870000}"/>
    <cellStyle name="_Price Curves_WACC_Calc_Sheet" xfId="38553" xr:uid="{00000000-0005-0000-0000-00001A870000}"/>
    <cellStyle name="_Price Curves_WACC_Calc_Sheet 2" xfId="38554" xr:uid="{00000000-0005-0000-0000-00001B870000}"/>
    <cellStyle name="_Price Curves_WACC_Calc_Sheet 2 2" xfId="38555" xr:uid="{00000000-0005-0000-0000-00001C870000}"/>
    <cellStyle name="_Price Curves_WACC_Calc_Sheet 3" xfId="38556" xr:uid="{00000000-0005-0000-0000-00001D870000}"/>
    <cellStyle name="_Price Curves_WACC_Calc_Sheet 4" xfId="38557" xr:uid="{00000000-0005-0000-0000-00001E870000}"/>
    <cellStyle name="_Price Curves_WACC_Calc_Sheet 4 2" xfId="38558" xr:uid="{00000000-0005-0000-0000-00001F870000}"/>
    <cellStyle name="_Price Curves_WACC_Calc_Sheet 4 3" xfId="38559" xr:uid="{00000000-0005-0000-0000-000020870000}"/>
    <cellStyle name="_Price Curves_WACC_Calc_Sheet_Genesis_Bridge_Tab" xfId="38560" xr:uid="{00000000-0005-0000-0000-000021870000}"/>
    <cellStyle name="_Price Curves_WACC_Calc_Sheet_ToD" xfId="38561" xr:uid="{00000000-0005-0000-0000-000022870000}"/>
    <cellStyle name="_Price Curves_WACC_Calc_Sheet_ToD 2" xfId="38562" xr:uid="{00000000-0005-0000-0000-000023870000}"/>
    <cellStyle name="_Price Curves_WACC_Calc_Sheet_ToD 3" xfId="38563" xr:uid="{00000000-0005-0000-0000-000024870000}"/>
    <cellStyle name="_Price Curves_Word_Outputs_2009_09_12" xfId="38564" xr:uid="{00000000-0005-0000-0000-000025870000}"/>
    <cellStyle name="_Pro Forma - Alamosa 100MW - rev 03.13.09" xfId="38565" xr:uid="{00000000-0005-0000-0000-000026870000}"/>
    <cellStyle name="_Pro Forma - Alamosa 100MW - rev 03.13.09 2" xfId="38566" xr:uid="{00000000-0005-0000-0000-000027870000}"/>
    <cellStyle name="_Pro Forma - Alamosa 100MW - rev 03.13.09 2 2" xfId="38567" xr:uid="{00000000-0005-0000-0000-000028870000}"/>
    <cellStyle name="_Pro Forma - Alamosa 100MW - rev 03.13.09 3" xfId="38568" xr:uid="{00000000-0005-0000-0000-000029870000}"/>
    <cellStyle name="_Pro Forma - Alamosa 100MW - rev 03.13.09 4" xfId="38569" xr:uid="{00000000-0005-0000-0000-00002A870000}"/>
    <cellStyle name="_Pro Forma - Alamosa 100MW - rev 03.13.09 4 2" xfId="38570" xr:uid="{00000000-0005-0000-0000-00002B870000}"/>
    <cellStyle name="_Pro Forma - Alamosa 100MW - rev 03.13.09 4 3" xfId="38571" xr:uid="{00000000-0005-0000-0000-00002C870000}"/>
    <cellStyle name="_Pro Forma - Alamosa 100MW - rev 03.13.09_Genesis_Bridge_Tab" xfId="38572" xr:uid="{00000000-0005-0000-0000-00002D870000}"/>
    <cellStyle name="_Pro Forma - Alamosa 100MW - rev 03.13.09_ToD" xfId="38573" xr:uid="{00000000-0005-0000-0000-00002E870000}"/>
    <cellStyle name="_Pro Forma - Alamosa 100MW - rev 03.13.09_ToD 2" xfId="38574" xr:uid="{00000000-0005-0000-0000-00002F870000}"/>
    <cellStyle name="_Pro Forma - Alamosa 100MW - rev 03.13.09_ToD 3" xfId="38575" xr:uid="{00000000-0005-0000-0000-000030870000}"/>
    <cellStyle name="_Pro Forma - Bastrop -  rev 04.14.04 2" xfId="38576" xr:uid="{00000000-0005-0000-0000-000031870000}"/>
    <cellStyle name="_Pro Forma - Bastrop -  rev 04.14.04 2 2" xfId="38577" xr:uid="{00000000-0005-0000-0000-000032870000}"/>
    <cellStyle name="_Pro Forma - Bastrop -  rev 04.14.04 2 2 2" xfId="38578" xr:uid="{00000000-0005-0000-0000-000033870000}"/>
    <cellStyle name="_Pro Forma - Bastrop -  rev 04.14.04 2 3" xfId="38579" xr:uid="{00000000-0005-0000-0000-000034870000}"/>
    <cellStyle name="_Pro Forma - Bastrop -  rev 04.14.04 2 3 2" xfId="38580" xr:uid="{00000000-0005-0000-0000-000035870000}"/>
    <cellStyle name="_Pro Forma - Bastrop -  rev 04.14.04 2 4" xfId="38581" xr:uid="{00000000-0005-0000-0000-000036870000}"/>
    <cellStyle name="_Pro Forma - Bastrop -  rev 04.14.04 2 4 2" xfId="38582" xr:uid="{00000000-0005-0000-0000-000037870000}"/>
    <cellStyle name="_Pro Forma - Bastrop -  rev 04.14.04 2 4 3" xfId="38583" xr:uid="{00000000-0005-0000-0000-000038870000}"/>
    <cellStyle name="_Pro Forma - Bastrop -  rev 04.14.04 2 5" xfId="38584" xr:uid="{00000000-0005-0000-0000-000039870000}"/>
    <cellStyle name="_Pro Forma - Bastrop -  rev 04.14.04 2 5 2" xfId="38585" xr:uid="{00000000-0005-0000-0000-00003A870000}"/>
    <cellStyle name="_Pro Forma - Bastrop -  rev 04.14.04 2 6" xfId="38586" xr:uid="{00000000-0005-0000-0000-00003B870000}"/>
    <cellStyle name="_Pro Forma - Bastrop -  rev 04.14.04 2_August 2010 CWIP curves_NextEra" xfId="38587" xr:uid="{00000000-0005-0000-0000-00003C870000}"/>
    <cellStyle name="_Pro Forma - Bastrop -  rev 04.14.04 2_August 2010 CWIP curves_NextEra 2" xfId="38588" xr:uid="{00000000-0005-0000-0000-00003D870000}"/>
    <cellStyle name="_Pro Forma - Bastrop -  rev 04.14.04 2_August 2010 CWIP curves_NextEra_November 2010 Termosol CWIP Curves NEER Final" xfId="38589" xr:uid="{00000000-0005-0000-0000-00003E870000}"/>
    <cellStyle name="_Pro Forma - Bastrop -  rev 04.14.04 2_August 2010 CWIP curves_NextEra_November 2010 Termosol CWIP Curves NEER Final 2" xfId="38590" xr:uid="{00000000-0005-0000-0000-00003F870000}"/>
    <cellStyle name="_Pro Forma - Bastrop -  rev 04.14.04 2_BASIS ADJ" xfId="38591" xr:uid="{00000000-0005-0000-0000-000040870000}"/>
    <cellStyle name="_Pro Forma - Bastrop -  rev 04.14.04 2_BM Adjustments" xfId="38592" xr:uid="{00000000-0005-0000-0000-000041870000}"/>
    <cellStyle name="_Pro Forma - Bastrop -  rev 04.14.04 2_Budget Support 2012-09 2013-15 Benefit Programs v5 with NEER Barg Update" xfId="38593" xr:uid="{00000000-0005-0000-0000-000042870000}"/>
    <cellStyle name="_Pro Forma - Bastrop -  rev 04.14.04 2_Capacity_Factor_Monthly_Forecast_Through_2024 " xfId="38594" xr:uid="{00000000-0005-0000-0000-000043870000}"/>
    <cellStyle name="_Pro Forma - Bastrop -  rev 04.14.04 2_Capital Prov 1Q10" xfId="38595" xr:uid="{00000000-0005-0000-0000-000044870000}"/>
    <cellStyle name="_Pro Forma - Bastrop -  rev 04.14.04 2_Capital Prov 1Q10 2" xfId="38596" xr:uid="{00000000-0005-0000-0000-000045870000}"/>
    <cellStyle name="_Pro Forma - Bastrop -  rev 04.14.04 2_Capital Prov 1Q10_March_LTD_Premium" xfId="38597" xr:uid="{00000000-0005-0000-0000-000046870000}"/>
    <cellStyle name="_Pro Forma - Bastrop -  rev 04.14.04 2_Capital Prov 1Q10_Nov Self Admin LTD Income Premium - CIGNA" xfId="38598" xr:uid="{00000000-0005-0000-0000-000047870000}"/>
    <cellStyle name="_Pro Forma - Bastrop -  rev 04.14.04 2_Capital Prov 1Q10_Summary Unrounded" xfId="38599" xr:uid="{00000000-0005-0000-0000-000048870000}"/>
    <cellStyle name="_Pro Forma - Bastrop -  rev 04.14.04 2_Consolidated Summary Living ProForma_2011_DRAFT" xfId="38600" xr:uid="{00000000-0005-0000-0000-000049870000}"/>
    <cellStyle name="_Pro Forma - Bastrop -  rev 04.14.04 2_Consolidated Summary Living ProForma_2011_Paste Special" xfId="38601" xr:uid="{00000000-0005-0000-0000-00004A870000}"/>
    <cellStyle name="_Pro Forma - Bastrop -  rev 04.14.04 2_Copy of South TX GenTie  0.8x Sale12-31-09 COD BASE CASEvBOD" xfId="38602" xr:uid="{00000000-0005-0000-0000-00004B870000}"/>
    <cellStyle name="_Pro Forma - Bastrop -  rev 04.14.04 2_CWIP Termosol 1" xfId="38603" xr:uid="{00000000-0005-0000-0000-00004C870000}"/>
    <cellStyle name="_Pro Forma - Bastrop -  rev 04.14.04 2_CWIP Termosol 1 2" xfId="38604" xr:uid="{00000000-0005-0000-0000-00004D870000}"/>
    <cellStyle name="_Pro Forma - Bastrop -  rev 04.14.04 2_CWIP Termosol 2" xfId="38605" xr:uid="{00000000-0005-0000-0000-00004E870000}"/>
    <cellStyle name="_Pro Forma - Bastrop -  rev 04.14.04 2_CWIP Termosol 2 2" xfId="38606" xr:uid="{00000000-0005-0000-0000-00004F870000}"/>
    <cellStyle name="_Pro Forma - Bastrop -  rev 04.14.04 2_Day County" xfId="38607" xr:uid="{00000000-0005-0000-0000-000050870000}"/>
    <cellStyle name="_Pro Forma - Bastrop -  rev 04.14.04 2_Distribution Date Calc" xfId="38608" xr:uid="{00000000-0005-0000-0000-000051870000}"/>
    <cellStyle name="_Pro Forma - Bastrop -  rev 04.14.04 2_FAS 106 subsidy 2010" xfId="38609" xr:uid="{00000000-0005-0000-0000-000052870000}"/>
    <cellStyle name="_Pro Forma - Bastrop -  rev 04.14.04 2_FAS 106 subsidy 2010 2" xfId="38610" xr:uid="{00000000-0005-0000-0000-000053870000}"/>
    <cellStyle name="_Pro Forma - Bastrop -  rev 04.14.04 2_FAS 106 subsidy 2010_March_LTD_Premium" xfId="38611" xr:uid="{00000000-0005-0000-0000-000054870000}"/>
    <cellStyle name="_Pro Forma - Bastrop -  rev 04.14.04 2_FAS 106 subsidy 2010_Nov Self Admin LTD Income Premium - CIGNA" xfId="38612" xr:uid="{00000000-0005-0000-0000-000055870000}"/>
    <cellStyle name="_Pro Forma - Bastrop -  rev 04.14.04 2_FAS 106 subsidy 2010_Summary Unrounded" xfId="38613" xr:uid="{00000000-0005-0000-0000-000056870000}"/>
    <cellStyle name="_Pro Forma - Bastrop -  rev 04.14.04 2_Fees" xfId="38614" xr:uid="{00000000-0005-0000-0000-000057870000}"/>
    <cellStyle name="_Pro Forma - Bastrop -  rev 04.14.04 2_Genesis_Bridge_Tab" xfId="38615" xr:uid="{00000000-0005-0000-0000-000058870000}"/>
    <cellStyle name="_Pro Forma - Bastrop -  rev 04.14.04 2_Inputs" xfId="38616" xr:uid="{00000000-0005-0000-0000-000059870000}"/>
    <cellStyle name="_Pro Forma - Bastrop -  rev 04.14.04 2_Inputs 2" xfId="38617" xr:uid="{00000000-0005-0000-0000-00005A870000}"/>
    <cellStyle name="_Pro Forma - Bastrop -  rev 04.14.04 2_Locked in Gross Margin" xfId="38618" xr:uid="{00000000-0005-0000-0000-00005B870000}"/>
    <cellStyle name="_Pro Forma - Bastrop -  rev 04.14.04 2_LPF 2011 Update - Contracted Thermal Assets - rev 09 27 2011" xfId="38619" xr:uid="{00000000-0005-0000-0000-00005C870000}"/>
    <cellStyle name="_Pro Forma - Bastrop -  rev 04.14.04 2_LPF 2011 Update - Contracted Thermal Assets - rev 09 27 2011 (2)" xfId="38620" xr:uid="{00000000-0005-0000-0000-00005D870000}"/>
    <cellStyle name="_Pro Forma - Bastrop -  rev 04.14.04 2_LPF 2011 Update - Merchant Thermal Assets - rev 09 27 2011 (2)" xfId="38621" xr:uid="{00000000-0005-0000-0000-00005E870000}"/>
    <cellStyle name="_Pro Forma - Bastrop -  rev 04.14.04 2_LTD-FAS 112 Summary" xfId="38622" xr:uid="{00000000-0005-0000-0000-00005F870000}"/>
    <cellStyle name="_Pro Forma - Bastrop -  rev 04.14.04 2_November 2010 CWIP Curves Genesis Final" xfId="38623" xr:uid="{00000000-0005-0000-0000-000060870000}"/>
    <cellStyle name="_Pro Forma - Bastrop -  rev 04.14.04 2_November 2010 CWIP Curves Genesis Final 2" xfId="38624" xr:uid="{00000000-0005-0000-0000-000061870000}"/>
    <cellStyle name="_Pro Forma - Bastrop -  rev 04.14.04 2_November 2010 CWIP Curves NEER Final" xfId="38625" xr:uid="{00000000-0005-0000-0000-000062870000}"/>
    <cellStyle name="_Pro Forma - Bastrop -  rev 04.14.04 2_November 2010 CWIP Curves NEER Final 2" xfId="38626" xr:uid="{00000000-0005-0000-0000-000063870000}"/>
    <cellStyle name="_Pro Forma - Bastrop -  rev 04.14.04 2_November 2010 Termosol CWIP Curves NEER Final" xfId="38627" xr:uid="{00000000-0005-0000-0000-000064870000}"/>
    <cellStyle name="_Pro Forma - Bastrop -  rev 04.14.04 2_November 2010 Termosol CWIP Curves NEER Final 2" xfId="38628" xr:uid="{00000000-0005-0000-0000-000065870000}"/>
    <cellStyle name="_Pro Forma - Bastrop -  rev 04.14.04 2_Project Monitoring Paradise Solar revised_October 2010" xfId="38629" xr:uid="{00000000-0005-0000-0000-000066870000}"/>
    <cellStyle name="_Pro Forma - Bastrop -  rev 04.14.04 2_Project Monitoring Paradise Solar revised_October 2010 2" xfId="38630" xr:uid="{00000000-0005-0000-0000-000067870000}"/>
    <cellStyle name="_Pro Forma - Bastrop -  rev 04.14.04 2_Project Monitoring Paradise Solar revised_October 2010_November 2010 Termosol CWIP Curves NEER Final" xfId="38631" xr:uid="{00000000-0005-0000-0000-000068870000}"/>
    <cellStyle name="_Pro Forma - Bastrop -  rev 04.14.04 2_Project Monitoring Paradise Solar revised_October 2010_November 2010 Termosol CWIP Curves NEER Final 2" xfId="38632" xr:uid="{00000000-0005-0000-0000-000069870000}"/>
    <cellStyle name="_Pro Forma - Bastrop -  rev 04.14.04 2_September 2010 CWIP curves_NextEra" xfId="38633" xr:uid="{00000000-0005-0000-0000-00006A870000}"/>
    <cellStyle name="_Pro Forma - Bastrop -  rev 04.14.04 2_September 2010 CWIP curves_NextEra 2" xfId="38634" xr:uid="{00000000-0005-0000-0000-00006B870000}"/>
    <cellStyle name="_Pro Forma - Bastrop -  rev 04.14.04 2_September 2010 CWIP curves_NextEra_November 2010 Termosol CWIP Curves NEER Final" xfId="38635" xr:uid="{00000000-0005-0000-0000-00006C870000}"/>
    <cellStyle name="_Pro Forma - Bastrop -  rev 04.14.04 2_September 2010 CWIP curves_NextEra_November 2010 Termosol CWIP Curves NEER Final 2" xfId="38636" xr:uid="{00000000-0005-0000-0000-00006D870000}"/>
    <cellStyle name="_Pro Forma - Bastrop -  rev 04.14.04 2_Summerhaven CWIP curve Oct_2010" xfId="38637" xr:uid="{00000000-0005-0000-0000-00006E870000}"/>
    <cellStyle name="_Pro Forma - Bastrop -  rev 04.14.04 2_Summerhaven CWIP curve Oct_2010 2" xfId="38638" xr:uid="{00000000-0005-0000-0000-00006F870000}"/>
    <cellStyle name="_Pro Forma - Bastrop -  rev 04.14.04 2_Summerhaven CWIP curve Oct_2010_November 2010 Termosol CWIP Curves NEER Final" xfId="38639" xr:uid="{00000000-0005-0000-0000-000070870000}"/>
    <cellStyle name="_Pro Forma - Bastrop -  rev 04.14.04 2_Summerhaven CWIP curve Oct_2010_November 2010 Termosol CWIP Curves NEER Final 2" xfId="38640" xr:uid="{00000000-0005-0000-0000-000071870000}"/>
    <cellStyle name="_Pro Forma - Bastrop -  rev 04.14.04 2_ToD" xfId="38641" xr:uid="{00000000-0005-0000-0000-000072870000}"/>
    <cellStyle name="_Pro Forma - Bastrop -  rev 04.14.04 2_ToD 2" xfId="38642" xr:uid="{00000000-0005-0000-0000-000073870000}"/>
    <cellStyle name="_Pro Forma - Bastrop -  rev 04.14.04 2_ToD 3" xfId="38643" xr:uid="{00000000-0005-0000-0000-000074870000}"/>
    <cellStyle name="_Pro Forma - Bastrop -  rev 04.14.04 2_tx financing revs" xfId="38644" xr:uid="{00000000-0005-0000-0000-000075870000}"/>
    <cellStyle name="_Pro Forma - Forney - rev 12.02.05" xfId="38645" xr:uid="{00000000-0005-0000-0000-000076870000}"/>
    <cellStyle name="_Pro Forma - Forney - rev 12.02.05 2" xfId="38646" xr:uid="{00000000-0005-0000-0000-000077870000}"/>
    <cellStyle name="_Pro Forma - Forney - rev 12.02.05 2 2" xfId="38647" xr:uid="{00000000-0005-0000-0000-000078870000}"/>
    <cellStyle name="_Pro Forma - Forney - rev 12.02.05 3" xfId="38648" xr:uid="{00000000-0005-0000-0000-000079870000}"/>
    <cellStyle name="_Pro Forma - Forney - rev 12.02.05 3 2" xfId="38649" xr:uid="{00000000-0005-0000-0000-00007A870000}"/>
    <cellStyle name="_Pro Forma - Forney - rev 12.02.05 4" xfId="38650" xr:uid="{00000000-0005-0000-0000-00007B870000}"/>
    <cellStyle name="_Pro Forma - Forney - rev 12.02.05 4 2" xfId="38651" xr:uid="{00000000-0005-0000-0000-00007C870000}"/>
    <cellStyle name="_Pro Forma - Forney - rev 12.02.05 4 3" xfId="38652" xr:uid="{00000000-0005-0000-0000-00007D870000}"/>
    <cellStyle name="_Pro Forma - Forney - rev 12.02.05 5" xfId="38653" xr:uid="{00000000-0005-0000-0000-00007E870000}"/>
    <cellStyle name="_Pro Forma - Forney - rev 12.02.05 5 2" xfId="38654" xr:uid="{00000000-0005-0000-0000-00007F870000}"/>
    <cellStyle name="_Pro Forma - Forney - rev 12.02.05 6" xfId="38655" xr:uid="{00000000-0005-0000-0000-000080870000}"/>
    <cellStyle name="_Pro Forma - Forney - rev 12.02.05_Consolidated Summary Living ProForma_2011_DRAFT" xfId="38656" xr:uid="{00000000-0005-0000-0000-000081870000}"/>
    <cellStyle name="_Pro Forma - Forney - rev 12.02.05_Consolidated Summary Living ProForma_2011_Paste Special" xfId="38657" xr:uid="{00000000-0005-0000-0000-000082870000}"/>
    <cellStyle name="_Pro Forma - Forney - rev 12.02.05_Copy of South TX GenTie  0.8x Sale12-31-09 COD BASE CASEvBOD" xfId="38658" xr:uid="{00000000-0005-0000-0000-000083870000}"/>
    <cellStyle name="_Pro Forma - Forney - rev 12.02.05_Day County" xfId="38659" xr:uid="{00000000-0005-0000-0000-000084870000}"/>
    <cellStyle name="_Pro Forma - Forney - rev 12.02.05_Genesis_Bridge_Tab" xfId="38660" xr:uid="{00000000-0005-0000-0000-000085870000}"/>
    <cellStyle name="_Pro Forma - Forney - rev 12.02.05_Inputs" xfId="38661" xr:uid="{00000000-0005-0000-0000-000086870000}"/>
    <cellStyle name="_Pro Forma - Forney - rev 12.02.05_Inputs 2" xfId="38662" xr:uid="{00000000-0005-0000-0000-000087870000}"/>
    <cellStyle name="_Pro Forma - Forney - rev 12.02.05_LPF 2011 Update - Contracted Thermal Assets - rev 09 27 2011" xfId="38663" xr:uid="{00000000-0005-0000-0000-000088870000}"/>
    <cellStyle name="_Pro Forma - Forney - rev 12.02.05_LPF 2011 Update - Contracted Thermal Assets - rev 09 27 2011 (2)" xfId="38664" xr:uid="{00000000-0005-0000-0000-000089870000}"/>
    <cellStyle name="_Pro Forma - Forney - rev 12.02.05_LPF 2011 Update - Merchant Thermal Assets - rev 09 27 2011 (2)" xfId="38665" xr:uid="{00000000-0005-0000-0000-00008A870000}"/>
    <cellStyle name="_Pro Forma - Forney - rev 12.02.05_ToD" xfId="38666" xr:uid="{00000000-0005-0000-0000-00008B870000}"/>
    <cellStyle name="_Pro Forma - Forney - rev 12.02.05_ToD 2" xfId="38667" xr:uid="{00000000-0005-0000-0000-00008C870000}"/>
    <cellStyle name="_Pro Forma - Forney - rev 12.02.05_ToD 3" xfId="38668" xr:uid="{00000000-0005-0000-0000-00008D870000}"/>
    <cellStyle name="_Pro Forma - Linden (Closing) - rev 03.25.03" xfId="38669" xr:uid="{00000000-0005-0000-0000-00008E870000}"/>
    <cellStyle name="_Pro Forma - Linden (Closing) - rev 03.25.03 2" xfId="38670" xr:uid="{00000000-0005-0000-0000-00008F870000}"/>
    <cellStyle name="_Pro Forma - Linden (Closing) - rev 03.25.03 2 2" xfId="38671" xr:uid="{00000000-0005-0000-0000-000090870000}"/>
    <cellStyle name="_Pro Forma - Linden (Closing) - rev 03.25.03 3" xfId="38672" xr:uid="{00000000-0005-0000-0000-000091870000}"/>
    <cellStyle name="_Pro Forma - Linden (Closing) - rev 03.25.03 3 2" xfId="38673" xr:uid="{00000000-0005-0000-0000-000092870000}"/>
    <cellStyle name="_Pro Forma - Linden (Closing) - rev 03.25.03 4" xfId="38674" xr:uid="{00000000-0005-0000-0000-000093870000}"/>
    <cellStyle name="_Pro Forma - Linden (Closing) - rev 03.25.03 4 2" xfId="38675" xr:uid="{00000000-0005-0000-0000-000094870000}"/>
    <cellStyle name="_Pro Forma - Linden (Closing) - rev 03.25.03 4 3" xfId="38676" xr:uid="{00000000-0005-0000-0000-000095870000}"/>
    <cellStyle name="_Pro Forma - Linden (Closing) - rev 03.25.03 5" xfId="38677" xr:uid="{00000000-0005-0000-0000-000096870000}"/>
    <cellStyle name="_Pro Forma - Linden (Closing) - rev 03.25.03 5 2" xfId="38678" xr:uid="{00000000-0005-0000-0000-000097870000}"/>
    <cellStyle name="_Pro Forma - Linden (Closing) - rev 03.25.03 6" xfId="38679" xr:uid="{00000000-0005-0000-0000-000098870000}"/>
    <cellStyle name="_Pro Forma - Linden (Closing) - rev 03.25.03_August 2010 CWIP curves_NextEra" xfId="38680" xr:uid="{00000000-0005-0000-0000-000099870000}"/>
    <cellStyle name="_Pro Forma - Linden (Closing) - rev 03.25.03_August 2010 CWIP curves_NextEra 2" xfId="38681" xr:uid="{00000000-0005-0000-0000-00009A870000}"/>
    <cellStyle name="_Pro Forma - Linden (Closing) - rev 03.25.03_August 2010 CWIP curves_NextEra_November 2010 Termosol CWIP Curves NEER Final" xfId="38682" xr:uid="{00000000-0005-0000-0000-00009B870000}"/>
    <cellStyle name="_Pro Forma - Linden (Closing) - rev 03.25.03_August 2010 CWIP curves_NextEra_November 2010 Termosol CWIP Curves NEER Final 2" xfId="38683" xr:uid="{00000000-0005-0000-0000-00009C870000}"/>
    <cellStyle name="_Pro Forma - Linden (Closing) - rev 03.25.03_BASIS ADJ" xfId="38684" xr:uid="{00000000-0005-0000-0000-00009D870000}"/>
    <cellStyle name="_Pro Forma - Linden (Closing) - rev 03.25.03_BM Adjustments" xfId="38685" xr:uid="{00000000-0005-0000-0000-00009E870000}"/>
    <cellStyle name="_Pro Forma - Linden (Closing) - rev 03.25.03_Budget Support 2012-09 2013-15 Benefit Programs v5 with NEER Barg Update" xfId="38686" xr:uid="{00000000-0005-0000-0000-00009F870000}"/>
    <cellStyle name="_Pro Forma - Linden (Closing) - rev 03.25.03_Capacity_Factor_Monthly_Forecast_Through_2024 " xfId="38687" xr:uid="{00000000-0005-0000-0000-0000A0870000}"/>
    <cellStyle name="_Pro Forma - Linden (Closing) - rev 03.25.03_Capital Prov 1Q10" xfId="38688" xr:uid="{00000000-0005-0000-0000-0000A1870000}"/>
    <cellStyle name="_Pro Forma - Linden (Closing) - rev 03.25.03_Capital Prov 1Q10 2" xfId="38689" xr:uid="{00000000-0005-0000-0000-0000A2870000}"/>
    <cellStyle name="_Pro Forma - Linden (Closing) - rev 03.25.03_Capital Prov 1Q10_March_LTD_Premium" xfId="38690" xr:uid="{00000000-0005-0000-0000-0000A3870000}"/>
    <cellStyle name="_Pro Forma - Linden (Closing) - rev 03.25.03_Capital Prov 1Q10_Nov Self Admin LTD Income Premium - CIGNA" xfId="38691" xr:uid="{00000000-0005-0000-0000-0000A4870000}"/>
    <cellStyle name="_Pro Forma - Linden (Closing) - rev 03.25.03_Capital Prov 1Q10_Summary Unrounded" xfId="38692" xr:uid="{00000000-0005-0000-0000-0000A5870000}"/>
    <cellStyle name="_Pro Forma - Linden (Closing) - rev 03.25.03_Consolidated Summary Living ProForma_2011_DRAFT" xfId="38693" xr:uid="{00000000-0005-0000-0000-0000A6870000}"/>
    <cellStyle name="_Pro Forma - Linden (Closing) - rev 03.25.03_Consolidated Summary Living ProForma_2011_Paste Special" xfId="38694" xr:uid="{00000000-0005-0000-0000-0000A7870000}"/>
    <cellStyle name="_Pro Forma - Linden (Closing) - rev 03.25.03_Copy of South TX GenTie  0.8x Sale12-31-09 COD BASE CASEvBOD" xfId="38695" xr:uid="{00000000-0005-0000-0000-0000A8870000}"/>
    <cellStyle name="_Pro Forma - Linden (Closing) - rev 03.25.03_CWIP Termosol 1" xfId="38696" xr:uid="{00000000-0005-0000-0000-0000A9870000}"/>
    <cellStyle name="_Pro Forma - Linden (Closing) - rev 03.25.03_CWIP Termosol 1 2" xfId="38697" xr:uid="{00000000-0005-0000-0000-0000AA870000}"/>
    <cellStyle name="_Pro Forma - Linden (Closing) - rev 03.25.03_CWIP Termosol 2" xfId="38698" xr:uid="{00000000-0005-0000-0000-0000AB870000}"/>
    <cellStyle name="_Pro Forma - Linden (Closing) - rev 03.25.03_CWIP Termosol 2 2" xfId="38699" xr:uid="{00000000-0005-0000-0000-0000AC870000}"/>
    <cellStyle name="_Pro Forma - Linden (Closing) - rev 03.25.03_Day County" xfId="38700" xr:uid="{00000000-0005-0000-0000-0000AD870000}"/>
    <cellStyle name="_Pro Forma - Linden (Closing) - rev 03.25.03_Distribution Date Calc" xfId="38701" xr:uid="{00000000-0005-0000-0000-0000AE870000}"/>
    <cellStyle name="_Pro Forma - Linden (Closing) - rev 03.25.03_FAS 106 subsidy 2010" xfId="38702" xr:uid="{00000000-0005-0000-0000-0000AF870000}"/>
    <cellStyle name="_Pro Forma - Linden (Closing) - rev 03.25.03_FAS 106 subsidy 2010 2" xfId="38703" xr:uid="{00000000-0005-0000-0000-0000B0870000}"/>
    <cellStyle name="_Pro Forma - Linden (Closing) - rev 03.25.03_FAS 106 subsidy 2010_March_LTD_Premium" xfId="38704" xr:uid="{00000000-0005-0000-0000-0000B1870000}"/>
    <cellStyle name="_Pro Forma - Linden (Closing) - rev 03.25.03_FAS 106 subsidy 2010_Nov Self Admin LTD Income Premium - CIGNA" xfId="38705" xr:uid="{00000000-0005-0000-0000-0000B2870000}"/>
    <cellStyle name="_Pro Forma - Linden (Closing) - rev 03.25.03_FAS 106 subsidy 2010_Summary Unrounded" xfId="38706" xr:uid="{00000000-0005-0000-0000-0000B3870000}"/>
    <cellStyle name="_Pro Forma - Linden (Closing) - rev 03.25.03_Fees" xfId="38707" xr:uid="{00000000-0005-0000-0000-0000B4870000}"/>
    <cellStyle name="_Pro Forma - Linden (Closing) - rev 03.25.03_Genesis_Bridge_Tab" xfId="38708" xr:uid="{00000000-0005-0000-0000-0000B5870000}"/>
    <cellStyle name="_Pro Forma - Linden (Closing) - rev 03.25.03_Inputs" xfId="38709" xr:uid="{00000000-0005-0000-0000-0000B6870000}"/>
    <cellStyle name="_Pro Forma - Linden (Closing) - rev 03.25.03_Inputs 2" xfId="38710" xr:uid="{00000000-0005-0000-0000-0000B7870000}"/>
    <cellStyle name="_Pro Forma - Linden (Closing) - rev 03.25.03_Locked in Gross Margin" xfId="38711" xr:uid="{00000000-0005-0000-0000-0000B8870000}"/>
    <cellStyle name="_Pro Forma - Linden (Closing) - rev 03.25.03_LPF 2011 Update - Contracted Thermal Assets - rev 09 27 2011" xfId="38712" xr:uid="{00000000-0005-0000-0000-0000B9870000}"/>
    <cellStyle name="_Pro Forma - Linden (Closing) - rev 03.25.03_LPF 2011 Update - Contracted Thermal Assets - rev 09 27 2011 (2)" xfId="38713" xr:uid="{00000000-0005-0000-0000-0000BA870000}"/>
    <cellStyle name="_Pro Forma - Linden (Closing) - rev 03.25.03_LPF 2011 Update - Merchant Thermal Assets - rev 09 27 2011 (2)" xfId="38714" xr:uid="{00000000-0005-0000-0000-0000BB870000}"/>
    <cellStyle name="_Pro Forma - Linden (Closing) - rev 03.25.03_LTD-FAS 112 Summary" xfId="38715" xr:uid="{00000000-0005-0000-0000-0000BC870000}"/>
    <cellStyle name="_Pro Forma - Linden (Closing) - rev 03.25.03_November 2010 CWIP Curves Genesis Final" xfId="38716" xr:uid="{00000000-0005-0000-0000-0000BD870000}"/>
    <cellStyle name="_Pro Forma - Linden (Closing) - rev 03.25.03_November 2010 CWIP Curves Genesis Final 2" xfId="38717" xr:uid="{00000000-0005-0000-0000-0000BE870000}"/>
    <cellStyle name="_Pro Forma - Linden (Closing) - rev 03.25.03_November 2010 CWIP Curves NEER Final" xfId="38718" xr:uid="{00000000-0005-0000-0000-0000BF870000}"/>
    <cellStyle name="_Pro Forma - Linden (Closing) - rev 03.25.03_November 2010 CWIP Curves NEER Final 2" xfId="38719" xr:uid="{00000000-0005-0000-0000-0000C0870000}"/>
    <cellStyle name="_Pro Forma - Linden (Closing) - rev 03.25.03_November 2010 Termosol CWIP Curves NEER Final" xfId="38720" xr:uid="{00000000-0005-0000-0000-0000C1870000}"/>
    <cellStyle name="_Pro Forma - Linden (Closing) - rev 03.25.03_November 2010 Termosol CWIP Curves NEER Final 2" xfId="38721" xr:uid="{00000000-0005-0000-0000-0000C2870000}"/>
    <cellStyle name="_Pro Forma - Linden (Closing) - rev 03.25.03_Project Monitoring Paradise Solar revised_October 2010" xfId="38722" xr:uid="{00000000-0005-0000-0000-0000C3870000}"/>
    <cellStyle name="_Pro Forma - Linden (Closing) - rev 03.25.03_Project Monitoring Paradise Solar revised_October 2010 2" xfId="38723" xr:uid="{00000000-0005-0000-0000-0000C4870000}"/>
    <cellStyle name="_Pro Forma - Linden (Closing) - rev 03.25.03_Project Monitoring Paradise Solar revised_October 2010_November 2010 Termosol CWIP Curves NEER Final" xfId="38724" xr:uid="{00000000-0005-0000-0000-0000C5870000}"/>
    <cellStyle name="_Pro Forma - Linden (Closing) - rev 03.25.03_Project Monitoring Paradise Solar revised_October 2010_November 2010 Termosol CWIP Curves NEER Final 2" xfId="38725" xr:uid="{00000000-0005-0000-0000-0000C6870000}"/>
    <cellStyle name="_Pro Forma - Linden (Closing) - rev 03.25.03_September 2010 CWIP curves_NextEra" xfId="38726" xr:uid="{00000000-0005-0000-0000-0000C7870000}"/>
    <cellStyle name="_Pro Forma - Linden (Closing) - rev 03.25.03_September 2010 CWIP curves_NextEra 2" xfId="38727" xr:uid="{00000000-0005-0000-0000-0000C8870000}"/>
    <cellStyle name="_Pro Forma - Linden (Closing) - rev 03.25.03_September 2010 CWIP curves_NextEra_November 2010 Termosol CWIP Curves NEER Final" xfId="38728" xr:uid="{00000000-0005-0000-0000-0000C9870000}"/>
    <cellStyle name="_Pro Forma - Linden (Closing) - rev 03.25.03_September 2010 CWIP curves_NextEra_November 2010 Termosol CWIP Curves NEER Final 2" xfId="38729" xr:uid="{00000000-0005-0000-0000-0000CA870000}"/>
    <cellStyle name="_Pro Forma - Linden (Closing) - rev 03.25.03_Summerhaven CWIP curve Oct_2010" xfId="38730" xr:uid="{00000000-0005-0000-0000-0000CB870000}"/>
    <cellStyle name="_Pro Forma - Linden (Closing) - rev 03.25.03_Summerhaven CWIP curve Oct_2010 2" xfId="38731" xr:uid="{00000000-0005-0000-0000-0000CC870000}"/>
    <cellStyle name="_Pro Forma - Linden (Closing) - rev 03.25.03_Summerhaven CWIP curve Oct_2010_November 2010 Termosol CWIP Curves NEER Final" xfId="38732" xr:uid="{00000000-0005-0000-0000-0000CD870000}"/>
    <cellStyle name="_Pro Forma - Linden (Closing) - rev 03.25.03_Summerhaven CWIP curve Oct_2010_November 2010 Termosol CWIP Curves NEER Final 2" xfId="38733" xr:uid="{00000000-0005-0000-0000-0000CE870000}"/>
    <cellStyle name="_Pro Forma - Linden (Closing) - rev 03.25.03_ToD" xfId="38734" xr:uid="{00000000-0005-0000-0000-0000CF870000}"/>
    <cellStyle name="_Pro Forma - Linden (Closing) - rev 03.25.03_ToD 2" xfId="38735" xr:uid="{00000000-0005-0000-0000-0000D0870000}"/>
    <cellStyle name="_Pro Forma - Linden (Closing) - rev 03.25.03_ToD 3" xfId="38736" xr:uid="{00000000-0005-0000-0000-0000D1870000}"/>
    <cellStyle name="_Pro Forma - Linden (Closing) - rev 03.25.03_tx financing revs" xfId="38737" xr:uid="{00000000-0005-0000-0000-0000D2870000}"/>
    <cellStyle name="_Pro Forma - Middletown - rev 04.09.03" xfId="38738" xr:uid="{00000000-0005-0000-0000-0000D3870000}"/>
    <cellStyle name="_Pro Forma - Middletown - rev 04.09.03 2" xfId="38739" xr:uid="{00000000-0005-0000-0000-0000D4870000}"/>
    <cellStyle name="_Pro Forma - Middletown - rev 04.09.03 2 2" xfId="38740" xr:uid="{00000000-0005-0000-0000-0000D5870000}"/>
    <cellStyle name="_Pro Forma - Middletown - rev 04.09.03 3" xfId="38741" xr:uid="{00000000-0005-0000-0000-0000D6870000}"/>
    <cellStyle name="_Pro Forma - Middletown - rev 04.09.03 3 2" xfId="38742" xr:uid="{00000000-0005-0000-0000-0000D7870000}"/>
    <cellStyle name="_Pro Forma - Middletown - rev 04.09.03 4" xfId="38743" xr:uid="{00000000-0005-0000-0000-0000D8870000}"/>
    <cellStyle name="_Pro Forma - Middletown - rev 04.09.03 4 2" xfId="38744" xr:uid="{00000000-0005-0000-0000-0000D9870000}"/>
    <cellStyle name="_Pro Forma - Middletown - rev 04.09.03 4 3" xfId="38745" xr:uid="{00000000-0005-0000-0000-0000DA870000}"/>
    <cellStyle name="_Pro Forma - Middletown - rev 04.09.03 5" xfId="38746" xr:uid="{00000000-0005-0000-0000-0000DB870000}"/>
    <cellStyle name="_Pro Forma - Middletown - rev 04.09.03 5 2" xfId="38747" xr:uid="{00000000-0005-0000-0000-0000DC870000}"/>
    <cellStyle name="_Pro Forma - Middletown - rev 04.09.03 6" xfId="38748" xr:uid="{00000000-0005-0000-0000-0000DD870000}"/>
    <cellStyle name="_Pro Forma - Middletown - rev 04.09.03_August 2010 CWIP curves_NextEra" xfId="38749" xr:uid="{00000000-0005-0000-0000-0000DE870000}"/>
    <cellStyle name="_Pro Forma - Middletown - rev 04.09.03_August 2010 CWIP curves_NextEra 2" xfId="38750" xr:uid="{00000000-0005-0000-0000-0000DF870000}"/>
    <cellStyle name="_Pro Forma - Middletown - rev 04.09.03_August 2010 CWIP curves_NextEra_November 2010 Termosol CWIP Curves NEER Final" xfId="38751" xr:uid="{00000000-0005-0000-0000-0000E0870000}"/>
    <cellStyle name="_Pro Forma - Middletown - rev 04.09.03_August 2010 CWIP curves_NextEra_November 2010 Termosol CWIP Curves NEER Final 2" xfId="38752" xr:uid="{00000000-0005-0000-0000-0000E1870000}"/>
    <cellStyle name="_Pro Forma - Middletown - rev 04.09.03_BASIS ADJ" xfId="38753" xr:uid="{00000000-0005-0000-0000-0000E2870000}"/>
    <cellStyle name="_Pro Forma - Middletown - rev 04.09.03_BM Adjustments" xfId="38754" xr:uid="{00000000-0005-0000-0000-0000E3870000}"/>
    <cellStyle name="_Pro Forma - Middletown - rev 04.09.03_Budget Support 2012-09 2013-15 Benefit Programs v5 with NEER Barg Update" xfId="38755" xr:uid="{00000000-0005-0000-0000-0000E4870000}"/>
    <cellStyle name="_Pro Forma - Middletown - rev 04.09.03_Capacity_Factor_Monthly_Forecast_Through_2024 " xfId="38756" xr:uid="{00000000-0005-0000-0000-0000E5870000}"/>
    <cellStyle name="_Pro Forma - Middletown - rev 04.09.03_Capital Prov 1Q10" xfId="38757" xr:uid="{00000000-0005-0000-0000-0000E6870000}"/>
    <cellStyle name="_Pro Forma - Middletown - rev 04.09.03_Capital Prov 1Q10 2" xfId="38758" xr:uid="{00000000-0005-0000-0000-0000E7870000}"/>
    <cellStyle name="_Pro Forma - Middletown - rev 04.09.03_Capital Prov 1Q10_March_LTD_Premium" xfId="38759" xr:uid="{00000000-0005-0000-0000-0000E8870000}"/>
    <cellStyle name="_Pro Forma - Middletown - rev 04.09.03_Capital Prov 1Q10_Nov Self Admin LTD Income Premium - CIGNA" xfId="38760" xr:uid="{00000000-0005-0000-0000-0000E9870000}"/>
    <cellStyle name="_Pro Forma - Middletown - rev 04.09.03_Capital Prov 1Q10_Summary Unrounded" xfId="38761" xr:uid="{00000000-0005-0000-0000-0000EA870000}"/>
    <cellStyle name="_Pro Forma - Middletown - rev 04.09.03_Consolidated Summary Living ProForma_2011_DRAFT" xfId="38762" xr:uid="{00000000-0005-0000-0000-0000EB870000}"/>
    <cellStyle name="_Pro Forma - Middletown - rev 04.09.03_Consolidated Summary Living ProForma_2011_Paste Special" xfId="38763" xr:uid="{00000000-0005-0000-0000-0000EC870000}"/>
    <cellStyle name="_Pro Forma - Middletown - rev 04.09.03_Copy of South TX GenTie  0.8x Sale12-31-09 COD BASE CASEvBOD" xfId="38764" xr:uid="{00000000-0005-0000-0000-0000ED870000}"/>
    <cellStyle name="_Pro Forma - Middletown - rev 04.09.03_CWIP Termosol 1" xfId="38765" xr:uid="{00000000-0005-0000-0000-0000EE870000}"/>
    <cellStyle name="_Pro Forma - Middletown - rev 04.09.03_CWIP Termosol 1 2" xfId="38766" xr:uid="{00000000-0005-0000-0000-0000EF870000}"/>
    <cellStyle name="_Pro Forma - Middletown - rev 04.09.03_CWIP Termosol 2" xfId="38767" xr:uid="{00000000-0005-0000-0000-0000F0870000}"/>
    <cellStyle name="_Pro Forma - Middletown - rev 04.09.03_CWIP Termosol 2 2" xfId="38768" xr:uid="{00000000-0005-0000-0000-0000F1870000}"/>
    <cellStyle name="_Pro Forma - Middletown - rev 04.09.03_Day County" xfId="38769" xr:uid="{00000000-0005-0000-0000-0000F2870000}"/>
    <cellStyle name="_Pro Forma - Middletown - rev 04.09.03_Distribution Date Calc" xfId="38770" xr:uid="{00000000-0005-0000-0000-0000F3870000}"/>
    <cellStyle name="_Pro Forma - Middletown - rev 04.09.03_FAS 106 subsidy 2010" xfId="38771" xr:uid="{00000000-0005-0000-0000-0000F4870000}"/>
    <cellStyle name="_Pro Forma - Middletown - rev 04.09.03_FAS 106 subsidy 2010 2" xfId="38772" xr:uid="{00000000-0005-0000-0000-0000F5870000}"/>
    <cellStyle name="_Pro Forma - Middletown - rev 04.09.03_FAS 106 subsidy 2010_March_LTD_Premium" xfId="38773" xr:uid="{00000000-0005-0000-0000-0000F6870000}"/>
    <cellStyle name="_Pro Forma - Middletown - rev 04.09.03_FAS 106 subsidy 2010_Nov Self Admin LTD Income Premium - CIGNA" xfId="38774" xr:uid="{00000000-0005-0000-0000-0000F7870000}"/>
    <cellStyle name="_Pro Forma - Middletown - rev 04.09.03_FAS 106 subsidy 2010_Summary Unrounded" xfId="38775" xr:uid="{00000000-0005-0000-0000-0000F8870000}"/>
    <cellStyle name="_Pro Forma - Middletown - rev 04.09.03_Fees" xfId="38776" xr:uid="{00000000-0005-0000-0000-0000F9870000}"/>
    <cellStyle name="_Pro Forma - Middletown - rev 04.09.03_Genesis_Bridge_Tab" xfId="38777" xr:uid="{00000000-0005-0000-0000-0000FA870000}"/>
    <cellStyle name="_Pro Forma - Middletown - rev 04.09.03_Inputs" xfId="38778" xr:uid="{00000000-0005-0000-0000-0000FB870000}"/>
    <cellStyle name="_Pro Forma - Middletown - rev 04.09.03_Inputs 2" xfId="38779" xr:uid="{00000000-0005-0000-0000-0000FC870000}"/>
    <cellStyle name="_Pro Forma - Middletown - rev 04.09.03_Locked in Gross Margin" xfId="38780" xr:uid="{00000000-0005-0000-0000-0000FD870000}"/>
    <cellStyle name="_Pro Forma - Middletown - rev 04.09.03_LPF 2011 Update - Contracted Thermal Assets - rev 09 27 2011" xfId="38781" xr:uid="{00000000-0005-0000-0000-0000FE870000}"/>
    <cellStyle name="_Pro Forma - Middletown - rev 04.09.03_LPF 2011 Update - Contracted Thermal Assets - rev 09 27 2011 (2)" xfId="38782" xr:uid="{00000000-0005-0000-0000-0000FF870000}"/>
    <cellStyle name="_Pro Forma - Middletown - rev 04.09.03_LPF 2011 Update - Merchant Thermal Assets - rev 09 27 2011 (2)" xfId="38783" xr:uid="{00000000-0005-0000-0000-000000880000}"/>
    <cellStyle name="_Pro Forma - Middletown - rev 04.09.03_LTD-FAS 112 Summary" xfId="38784" xr:uid="{00000000-0005-0000-0000-000001880000}"/>
    <cellStyle name="_Pro Forma - Middletown - rev 04.09.03_November 2010 CWIP Curves Genesis Final" xfId="38785" xr:uid="{00000000-0005-0000-0000-000002880000}"/>
    <cellStyle name="_Pro Forma - Middletown - rev 04.09.03_November 2010 CWIP Curves Genesis Final 2" xfId="38786" xr:uid="{00000000-0005-0000-0000-000003880000}"/>
    <cellStyle name="_Pro Forma - Middletown - rev 04.09.03_November 2010 CWIP Curves NEER Final" xfId="38787" xr:uid="{00000000-0005-0000-0000-000004880000}"/>
    <cellStyle name="_Pro Forma - Middletown - rev 04.09.03_November 2010 CWIP Curves NEER Final 2" xfId="38788" xr:uid="{00000000-0005-0000-0000-000005880000}"/>
    <cellStyle name="_Pro Forma - Middletown - rev 04.09.03_November 2010 Termosol CWIP Curves NEER Final" xfId="38789" xr:uid="{00000000-0005-0000-0000-000006880000}"/>
    <cellStyle name="_Pro Forma - Middletown - rev 04.09.03_November 2010 Termosol CWIP Curves NEER Final 2" xfId="38790" xr:uid="{00000000-0005-0000-0000-000007880000}"/>
    <cellStyle name="_Pro Forma - Middletown - rev 04.09.03_Project Monitoring Paradise Solar revised_October 2010" xfId="38791" xr:uid="{00000000-0005-0000-0000-000008880000}"/>
    <cellStyle name="_Pro Forma - Middletown - rev 04.09.03_Project Monitoring Paradise Solar revised_October 2010 2" xfId="38792" xr:uid="{00000000-0005-0000-0000-000009880000}"/>
    <cellStyle name="_Pro Forma - Middletown - rev 04.09.03_Project Monitoring Paradise Solar revised_October 2010_November 2010 Termosol CWIP Curves NEER Final" xfId="38793" xr:uid="{00000000-0005-0000-0000-00000A880000}"/>
    <cellStyle name="_Pro Forma - Middletown - rev 04.09.03_Project Monitoring Paradise Solar revised_October 2010_November 2010 Termosol CWIP Curves NEER Final 2" xfId="38794" xr:uid="{00000000-0005-0000-0000-00000B880000}"/>
    <cellStyle name="_Pro Forma - Middletown - rev 04.09.03_September 2010 CWIP curves_NextEra" xfId="38795" xr:uid="{00000000-0005-0000-0000-00000C880000}"/>
    <cellStyle name="_Pro Forma - Middletown - rev 04.09.03_September 2010 CWIP curves_NextEra 2" xfId="38796" xr:uid="{00000000-0005-0000-0000-00000D880000}"/>
    <cellStyle name="_Pro Forma - Middletown - rev 04.09.03_September 2010 CWIP curves_NextEra_November 2010 Termosol CWIP Curves NEER Final" xfId="38797" xr:uid="{00000000-0005-0000-0000-00000E880000}"/>
    <cellStyle name="_Pro Forma - Middletown - rev 04.09.03_September 2010 CWIP curves_NextEra_November 2010 Termosol CWIP Curves NEER Final 2" xfId="38798" xr:uid="{00000000-0005-0000-0000-00000F880000}"/>
    <cellStyle name="_Pro Forma - Middletown - rev 04.09.03_Summerhaven CWIP curve Oct_2010" xfId="38799" xr:uid="{00000000-0005-0000-0000-000010880000}"/>
    <cellStyle name="_Pro Forma - Middletown - rev 04.09.03_Summerhaven CWIP curve Oct_2010 2" xfId="38800" xr:uid="{00000000-0005-0000-0000-000011880000}"/>
    <cellStyle name="_Pro Forma - Middletown - rev 04.09.03_Summerhaven CWIP curve Oct_2010_November 2010 Termosol CWIP Curves NEER Final" xfId="38801" xr:uid="{00000000-0005-0000-0000-000012880000}"/>
    <cellStyle name="_Pro Forma - Middletown - rev 04.09.03_Summerhaven CWIP curve Oct_2010_November 2010 Termosol CWIP Curves NEER Final 2" xfId="38802" xr:uid="{00000000-0005-0000-0000-000013880000}"/>
    <cellStyle name="_Pro Forma - Middletown - rev 04.09.03_ToD" xfId="38803" xr:uid="{00000000-0005-0000-0000-000014880000}"/>
    <cellStyle name="_Pro Forma - Middletown - rev 04.09.03_ToD 2" xfId="38804" xr:uid="{00000000-0005-0000-0000-000015880000}"/>
    <cellStyle name="_Pro Forma - Middletown - rev 04.09.03_ToD 3" xfId="38805" xr:uid="{00000000-0005-0000-0000-000016880000}"/>
    <cellStyle name="_Pro Forma - Middletown - rev 04.09.03_tx financing revs" xfId="38806" xr:uid="{00000000-0005-0000-0000-000017880000}"/>
    <cellStyle name="_Pro Forma - Oxford (2nd rnd) - rev 11.18.05b" xfId="38807" xr:uid="{00000000-0005-0000-0000-000018880000}"/>
    <cellStyle name="_Pro Forma - Oxford (2nd rnd) - rev 11.18.05b 2" xfId="38808" xr:uid="{00000000-0005-0000-0000-000019880000}"/>
    <cellStyle name="_Pro Forma - Oxford (2nd rnd) - rev 11.18.05b 2 2" xfId="38809" xr:uid="{00000000-0005-0000-0000-00001A880000}"/>
    <cellStyle name="_Pro Forma - Oxford (2nd rnd) - rev 11.18.05b 3" xfId="38810" xr:uid="{00000000-0005-0000-0000-00001B880000}"/>
    <cellStyle name="_Pro Forma - Oxford (2nd rnd) - rev 11.18.05b 4" xfId="38811" xr:uid="{00000000-0005-0000-0000-00001C880000}"/>
    <cellStyle name="_Pro Forma - Oxford (2nd rnd) - rev 11.18.05b 4 2" xfId="38812" xr:uid="{00000000-0005-0000-0000-00001D880000}"/>
    <cellStyle name="_Pro Forma - Oxford (2nd rnd) - rev 11.18.05b 4 3" xfId="38813" xr:uid="{00000000-0005-0000-0000-00001E880000}"/>
    <cellStyle name="_Pro Forma - Oxford (2nd rnd) - rev 11.18.05b_Genesis_Bridge_Tab" xfId="38814" xr:uid="{00000000-0005-0000-0000-00001F880000}"/>
    <cellStyle name="_Pro Forma - Oxford (2nd rnd) - rev 11.18.05b_ToD" xfId="38815" xr:uid="{00000000-0005-0000-0000-000020880000}"/>
    <cellStyle name="_Pro Forma - Oxford (2nd rnd) - rev 11.18.05b_ToD 2" xfId="38816" xr:uid="{00000000-0005-0000-0000-000021880000}"/>
    <cellStyle name="_Pro Forma - Oxford (2nd rnd) - rev 11.18.05b_ToD 3" xfId="38817" xr:uid="{00000000-0005-0000-0000-000022880000}"/>
    <cellStyle name="_Pro Forma - Palmer Board Model - rev 06.30.05" xfId="38818" xr:uid="{00000000-0005-0000-0000-000023880000}"/>
    <cellStyle name="_Pro Forma - Palmer Board Model - rev 06.30.05 2" xfId="38819" xr:uid="{00000000-0005-0000-0000-000024880000}"/>
    <cellStyle name="_Pro Forma - Palmer Board Model - rev 06.30.05 2 2" xfId="38820" xr:uid="{00000000-0005-0000-0000-000025880000}"/>
    <cellStyle name="_Pro Forma - Palmer Board Model - rev 06.30.05 3" xfId="38821" xr:uid="{00000000-0005-0000-0000-000026880000}"/>
    <cellStyle name="_Pro Forma - Palmer Board Model - rev 06.30.05 3 2" xfId="38822" xr:uid="{00000000-0005-0000-0000-000027880000}"/>
    <cellStyle name="_Pro Forma - Palmer Board Model - rev 06.30.05 4" xfId="38823" xr:uid="{00000000-0005-0000-0000-000028880000}"/>
    <cellStyle name="_Pro Forma - Palmer Board Model - rev 06.30.05 4 2" xfId="38824" xr:uid="{00000000-0005-0000-0000-000029880000}"/>
    <cellStyle name="_Pro Forma - Palmer Board Model - rev 06.30.05 4 3" xfId="38825" xr:uid="{00000000-0005-0000-0000-00002A880000}"/>
    <cellStyle name="_Pro Forma - Palmer Board Model - rev 06.30.05 5" xfId="38826" xr:uid="{00000000-0005-0000-0000-00002B880000}"/>
    <cellStyle name="_Pro Forma - Palmer Board Model - rev 06.30.05 5 2" xfId="38827" xr:uid="{00000000-0005-0000-0000-00002C880000}"/>
    <cellStyle name="_Pro Forma - Palmer Board Model - rev 06.30.05 6" xfId="38828" xr:uid="{00000000-0005-0000-0000-00002D880000}"/>
    <cellStyle name="_Pro Forma - Palmer Board Model - rev 06.30.05_Consolidated Summary Living ProForma_2011_DRAFT" xfId="38829" xr:uid="{00000000-0005-0000-0000-00002E880000}"/>
    <cellStyle name="_Pro Forma - Palmer Board Model - rev 06.30.05_Consolidated Summary Living ProForma_2011_Paste Special" xfId="38830" xr:uid="{00000000-0005-0000-0000-00002F880000}"/>
    <cellStyle name="_Pro Forma - Palmer Board Model - rev 06.30.05_Copy of South TX GenTie  0.8x Sale12-31-09 COD BASE CASEvBOD" xfId="38831" xr:uid="{00000000-0005-0000-0000-000030880000}"/>
    <cellStyle name="_Pro Forma - Palmer Board Model - rev 06.30.05_Genesis_Bridge_Tab" xfId="38832" xr:uid="{00000000-0005-0000-0000-000031880000}"/>
    <cellStyle name="_Pro Forma - Palmer Board Model - rev 06.30.05_Inputs" xfId="38833" xr:uid="{00000000-0005-0000-0000-000032880000}"/>
    <cellStyle name="_Pro Forma - Palmer Board Model - rev 06.30.05_Inputs 2" xfId="38834" xr:uid="{00000000-0005-0000-0000-000033880000}"/>
    <cellStyle name="_Pro Forma - Palmer Board Model - rev 06.30.05_ToD" xfId="38835" xr:uid="{00000000-0005-0000-0000-000034880000}"/>
    <cellStyle name="_Pro Forma - Palmer Board Model - rev 06.30.05_ToD 2" xfId="38836" xr:uid="{00000000-0005-0000-0000-000035880000}"/>
    <cellStyle name="_Pro Forma - Palmer Board Model - rev 06.30.05_ToD 3" xfId="38837" xr:uid="{00000000-0005-0000-0000-000036880000}"/>
    <cellStyle name="_Pro Forma - Point Beach - rev 08.21.07" xfId="38838" xr:uid="{00000000-0005-0000-0000-000037880000}"/>
    <cellStyle name="_Pro Froma - Cherokee - rev 03.15.05" xfId="38839" xr:uid="{00000000-0005-0000-0000-000038880000}"/>
    <cellStyle name="_Pro Froma - Cherokee - rev 03.15.05 2" xfId="38840" xr:uid="{00000000-0005-0000-0000-000039880000}"/>
    <cellStyle name="_Pro Froma - Cherokee - rev 03.15.05 2 2" xfId="38841" xr:uid="{00000000-0005-0000-0000-00003A880000}"/>
    <cellStyle name="_Pro Froma - Cherokee - rev 03.15.05 3" xfId="38842" xr:uid="{00000000-0005-0000-0000-00003B880000}"/>
    <cellStyle name="_Pro Froma - Cherokee - rev 03.15.05 3 2" xfId="38843" xr:uid="{00000000-0005-0000-0000-00003C880000}"/>
    <cellStyle name="_Pro Froma - Cherokee - rev 03.15.05 4" xfId="38844" xr:uid="{00000000-0005-0000-0000-00003D880000}"/>
    <cellStyle name="_Pro Froma - Cherokee - rev 03.15.05 4 2" xfId="38845" xr:uid="{00000000-0005-0000-0000-00003E880000}"/>
    <cellStyle name="_Pro Froma - Cherokee - rev 03.15.05 4 3" xfId="38846" xr:uid="{00000000-0005-0000-0000-00003F880000}"/>
    <cellStyle name="_Pro Froma - Cherokee - rev 03.15.05 5" xfId="38847" xr:uid="{00000000-0005-0000-0000-000040880000}"/>
    <cellStyle name="_Pro Froma - Cherokee - rev 03.15.05 5 2" xfId="38848" xr:uid="{00000000-0005-0000-0000-000041880000}"/>
    <cellStyle name="_Pro Froma - Cherokee - rev 03.15.05 6" xfId="38849" xr:uid="{00000000-0005-0000-0000-000042880000}"/>
    <cellStyle name="_Pro Froma - Cherokee - rev 03.15.05_Consolidated Summary Living ProForma_2011_DRAFT" xfId="38850" xr:uid="{00000000-0005-0000-0000-000043880000}"/>
    <cellStyle name="_Pro Froma - Cherokee - rev 03.15.05_Consolidated Summary Living ProForma_2011_Paste Special" xfId="38851" xr:uid="{00000000-0005-0000-0000-000044880000}"/>
    <cellStyle name="_Pro Froma - Cherokee - rev 03.15.05_Genesis_Bridge_Tab" xfId="38852" xr:uid="{00000000-0005-0000-0000-000045880000}"/>
    <cellStyle name="_Pro Froma - Cherokee - rev 03.15.05_Inputs" xfId="38853" xr:uid="{00000000-0005-0000-0000-000046880000}"/>
    <cellStyle name="_Pro Froma - Cherokee - rev 03.15.05_Inputs 2" xfId="38854" xr:uid="{00000000-0005-0000-0000-000047880000}"/>
    <cellStyle name="_Pro Froma - Cherokee - rev 03.15.05_ToD" xfId="38855" xr:uid="{00000000-0005-0000-0000-000048880000}"/>
    <cellStyle name="_Pro Froma - Cherokee - rev 03.15.05_ToD 2" xfId="38856" xr:uid="{00000000-0005-0000-0000-000049880000}"/>
    <cellStyle name="_Pro Froma - Cherokee - rev 03.15.05_ToD 3" xfId="38857" xr:uid="{00000000-0005-0000-0000-00004A880000}"/>
    <cellStyle name="_Proj Economics" xfId="38858" xr:uid="{00000000-0005-0000-0000-00004B880000}"/>
    <cellStyle name="_Proj Economics_B&amp;B Model 4.17.09" xfId="38859" xr:uid="{00000000-0005-0000-0000-00004C880000}"/>
    <cellStyle name="_Proj Economics_Merchant Trent" xfId="38860" xr:uid="{00000000-0005-0000-0000-00004D880000}"/>
    <cellStyle name="_Proj Economics_Purchase Accounting PPA's" xfId="38861" xr:uid="{00000000-0005-0000-0000-00004E880000}"/>
    <cellStyle name="_Project Finance Wilton Expansion" xfId="38862" xr:uid="{00000000-0005-0000-0000-00004F880000}"/>
    <cellStyle name="_Project List - Parnell 07-0815 v2" xfId="38863" xr:uid="{00000000-0005-0000-0000-000050880000}"/>
    <cellStyle name="_Project List - Viola 07-0815 v2" xfId="38864" xr:uid="{00000000-0005-0000-0000-000051880000}"/>
    <cellStyle name="_Project Makani Financial Model" xfId="38865" xr:uid="{00000000-0005-0000-0000-000052880000}"/>
    <cellStyle name="_Project Monitoring Template-R9_Northern Colorado_Mar-09" xfId="38866" xr:uid="{00000000-0005-0000-0000-000053880000}"/>
    <cellStyle name="_Project Monitoring Template-R9_Northern Colorado_Mar-09 2" xfId="38867" xr:uid="{00000000-0005-0000-0000-000054880000}"/>
    <cellStyle name="_Project Monitoring Template-R9_Northern Colorado_Mar-09_August 2010 CWIP curves_NextEra" xfId="38868" xr:uid="{00000000-0005-0000-0000-000055880000}"/>
    <cellStyle name="_Project Monitoring Template-R9_Northern Colorado_Mar-09_August 2010 CWIP curves_NextEra 2" xfId="38869" xr:uid="{00000000-0005-0000-0000-000056880000}"/>
    <cellStyle name="_Project Monitoring Template-R9_Northern Colorado_Mar-09_August 2010 CWIP curves_NextEra_November 2010 Termosol CWIP Curves NEER Final" xfId="38870" xr:uid="{00000000-0005-0000-0000-000057880000}"/>
    <cellStyle name="_Project Monitoring Template-R9_Northern Colorado_Mar-09_August 2010 CWIP curves_NextEra_November 2010 Termosol CWIP Curves NEER Final 2" xfId="38871" xr:uid="{00000000-0005-0000-0000-000058880000}"/>
    <cellStyle name="_Project Monitoring Template-R9_Northern Colorado_Mar-09_November 2010 CWIP Curves Genesis Final" xfId="38872" xr:uid="{00000000-0005-0000-0000-000059880000}"/>
    <cellStyle name="_Project Monitoring Template-R9_Northern Colorado_Mar-09_November 2010 CWIP Curves Genesis Final 2" xfId="38873" xr:uid="{00000000-0005-0000-0000-00005A880000}"/>
    <cellStyle name="_Project Monitoring Template-R9_Northern Colorado_Mar-09_November 2010 Termosol CWIP Curves NEER Final" xfId="38874" xr:uid="{00000000-0005-0000-0000-00005B880000}"/>
    <cellStyle name="_Project Monitoring Template-R9_Northern Colorado_Mar-09_November 2010 Termosol CWIP Curves NEER Final 2" xfId="38875" xr:uid="{00000000-0005-0000-0000-00005C880000}"/>
    <cellStyle name="_Project Monitoring Template-R9_Northern Colorado_Mar-09_September 2010 CWIP curves_NextEra" xfId="38876" xr:uid="{00000000-0005-0000-0000-00005D880000}"/>
    <cellStyle name="_Project Monitoring Template-R9_Northern Colorado_Mar-09_September 2010 CWIP curves_NextEra 2" xfId="38877" xr:uid="{00000000-0005-0000-0000-00005E880000}"/>
    <cellStyle name="_Project Monitoring Template-R9_Northern Colorado_Mar-09_September 2010 CWIP curves_NextEra_November 2010 Termosol CWIP Curves NEER Final" xfId="38878" xr:uid="{00000000-0005-0000-0000-00005F880000}"/>
    <cellStyle name="_Project Monitoring Template-R9_Northern Colorado_Mar-09_September 2010 CWIP curves_NextEra_November 2010 Termosol CWIP Curves NEER Final 2" xfId="38879" xr:uid="{00000000-0005-0000-0000-000060880000}"/>
    <cellStyle name="_Project Monitoring Template-R9_Northern Colorado_Mar-09_Summerhaven CWIP curve Oct_2010" xfId="38880" xr:uid="{00000000-0005-0000-0000-000061880000}"/>
    <cellStyle name="_Project Monitoring Template-R9_Northern Colorado_Mar-09_Summerhaven CWIP curve Oct_2010 2" xfId="38881" xr:uid="{00000000-0005-0000-0000-000062880000}"/>
    <cellStyle name="_Project Monitoring Template-R9_Northern Colorado_Mar-09_Summerhaven CWIP curve Oct_2010_November 2010 Termosol CWIP Curves NEER Final" xfId="38882" xr:uid="{00000000-0005-0000-0000-000063880000}"/>
    <cellStyle name="_Project Monitoring Template-R9_Northern Colorado_Mar-09_Summerhaven CWIP curve Oct_2010_November 2010 Termosol CWIP Curves NEER Final 2" xfId="38883" xr:uid="{00000000-0005-0000-0000-000064880000}"/>
    <cellStyle name="_Project Orchid 020707" xfId="38884" xr:uid="{00000000-0005-0000-0000-000065880000}"/>
    <cellStyle name="_Project Orchid 020707 2" xfId="38885" xr:uid="{00000000-0005-0000-0000-000066880000}"/>
    <cellStyle name="_Project Orchid 020707_#1 Levered Beech Ridge_021109_Grant,Bonus,No PTCs,MACRs,Term Debt NOL" xfId="38886" xr:uid="{00000000-0005-0000-0000-000067880000}"/>
    <cellStyle name="_Project Orchid 020707_#1 Levered Beech Ridge_021109_Grant,Bonus,No PTCs,MACRs,Term Debt NOL 2" xfId="38887" xr:uid="{00000000-0005-0000-0000-000068880000}"/>
    <cellStyle name="_Project Orchid 020707_#1 LeveredGrand_Ridge_II-III_021009_Grant,Bonus,No PTCs,MACRs,Term Debt, NOL" xfId="38888" xr:uid="{00000000-0005-0000-0000-000069880000}"/>
    <cellStyle name="_Project Orchid 020707_#1 LeveredGrand_Ridge_II-III_021009_Grant,Bonus,No PTCs,MACRs,Term Debt, NOL 2" xfId="38889" xr:uid="{00000000-0005-0000-0000-00006A880000}"/>
    <cellStyle name="_Project Orchid 020707_#1 LeveredGrand_Ridge_II-III_021009_Grant,Bonus,No PTCs,MACRs,Term Debt, NOL_BeechR Pivot Table 12.2.09" xfId="38890" xr:uid="{00000000-0005-0000-0000-00006B880000}"/>
    <cellStyle name="_Project Orchid 020707_#1 LeveredGrand_Ridge_II-III_021009_Grant,Bonus,No PTCs,MACRs,Term Debt, NOL_BeechR Pivot Table 12.2.09 2" xfId="38891" xr:uid="{00000000-0005-0000-0000-00006C880000}"/>
    <cellStyle name="_Project Orchid 020707_2008 IWNA 7.75% 53% ERISA P50 (Invnergy)_FROM JPM" xfId="38892" xr:uid="{00000000-0005-0000-0000-00006D880000}"/>
    <cellStyle name="_Project Orchid 020707_2008 IWNA 7.75% 53% ERISA P50 (Invnergy)_FROM JPM 2" xfId="38893" xr:uid="{00000000-0005-0000-0000-00006E880000}"/>
    <cellStyle name="_Project Orchid 020707_2008 IWNA Portfolio 09262008 (JPM TE &amp; CE)__TE Assumps" xfId="38894" xr:uid="{00000000-0005-0000-0000-00006F880000}"/>
    <cellStyle name="_Project Orchid 020707_2008 IWNA Portfolio 09262008 (JPM TE &amp; CE)__TE Assumps 2" xfId="38895" xr:uid="{00000000-0005-0000-0000-000070880000}"/>
    <cellStyle name="_Project Orchid 020707_2008 IWNA Portfolio 09262008 (JPM TE &amp; CE)__TE Assumps_2008 IWNA v12 7.75% 53% TaxEx P50 (Invenergy)_10242008" xfId="38896" xr:uid="{00000000-0005-0000-0000-000071880000}"/>
    <cellStyle name="_Project Orchid 020707_2008 IWNA Portfolio 09262008 (JPM TE &amp; CE)__TE Assumps_2008 IWNA v12 7.75% 53% TaxEx P50 (Invenergy)_10242008 2" xfId="38897" xr:uid="{00000000-0005-0000-0000-000072880000}"/>
    <cellStyle name="_Project Orchid 020707_2008 IWNA v12 7.75% 53% TaxEx P50 (Invenergy)_10242008" xfId="38898" xr:uid="{00000000-0005-0000-0000-000073880000}"/>
    <cellStyle name="_Project Orchid 020707_2008 IWNA v12 7.75% 53% TaxEx P50 (Invenergy)_10242008 2" xfId="38899" xr:uid="{00000000-0005-0000-0000-000074880000}"/>
    <cellStyle name="_Project Orchid 020707_2008 IWNA v12 7.75% 53% TaxEx P50 (Invenergy)_NO HAIRCUTS" xfId="38900" xr:uid="{00000000-0005-0000-0000-000075880000}"/>
    <cellStyle name="_Project Orchid 020707_2008 IWNA v12 7.75% 53% TaxEx P50 (Invenergy)_NO HAIRCUTS 2" xfId="38901" xr:uid="{00000000-0005-0000-0000-000076880000}"/>
    <cellStyle name="_Project Orchid 020707_BeechR Pivot Table 12.2.09" xfId="38902" xr:uid="{00000000-0005-0000-0000-000077880000}"/>
    <cellStyle name="_Project Orchid 020707_BeechR Pivot Table 12.2.09 2" xfId="38903" xr:uid="{00000000-0005-0000-0000-000078880000}"/>
    <cellStyle name="_Project Orchid 020707_Big Otter 101209 Grant and TE 100.5MW_20mileT" xfId="38904" xr:uid="{00000000-0005-0000-0000-000079880000}"/>
    <cellStyle name="_Project Orchid 020707_Big Otter 101209 Grant and TE 100.5MW_20mileT 2" xfId="38905" xr:uid="{00000000-0005-0000-0000-00007A880000}"/>
    <cellStyle name="_Project Orchid 020707_Bish Hill_$77.5_lowncf_ Bundled Price_Lenders_092909" xfId="38906" xr:uid="{00000000-0005-0000-0000-00007B880000}"/>
    <cellStyle name="_Project Orchid 020707_Bish Hill_$77.5_lowncf_ Bundled Price_Lenders_092909 2" xfId="38907" xr:uid="{00000000-0005-0000-0000-00007C880000}"/>
    <cellStyle name="_Project Orchid 020707_BishHilll_1.25M per WTG with $72 bundled price_200MWs_BF" xfId="38908" xr:uid="{00000000-0005-0000-0000-00007D880000}"/>
    <cellStyle name="_Project Orchid 020707_BishHilll_1.25M per WTG with $72 bundled price_200MWs_BF 2" xfId="38909" xr:uid="{00000000-0005-0000-0000-00007E880000}"/>
    <cellStyle name="_Project Orchid 020707_Bishop Hill_Grant_082409_200MW" xfId="38910" xr:uid="{00000000-0005-0000-0000-00007F880000}"/>
    <cellStyle name="_Project Orchid 020707_Bishop Hill_Grant_082409_200MW 2" xfId="38911" xr:uid="{00000000-0005-0000-0000-000080880000}"/>
    <cellStyle name="_Project Orchid 020707_Buzzard Creek_250MW_PTC_010610" xfId="38912" xr:uid="{00000000-0005-0000-0000-000081880000}"/>
    <cellStyle name="_Project Orchid 020707_Buzzard Creek_250MW_PTC_010610 2" xfId="38913" xr:uid="{00000000-0005-0000-0000-000082880000}"/>
    <cellStyle name="_Project Orchid 020707_California Ridge 120109 and 200MW" xfId="38914" xr:uid="{00000000-0005-0000-0000-000083880000}"/>
    <cellStyle name="_Project Orchid 020707_California Ridge 120109 and 200MW 2" xfId="38915" xr:uid="{00000000-0005-0000-0000-000084880000}"/>
    <cellStyle name="_Project Orchid 020707_California Ridge_042909_Grant and TE_99M_as bid" xfId="38916" xr:uid="{00000000-0005-0000-0000-000085880000}"/>
    <cellStyle name="_Project Orchid 020707_California Ridge_042909_Grant and TE_99M_as bid 2" xfId="38917" xr:uid="{00000000-0005-0000-0000-000086880000}"/>
    <cellStyle name="_Project Orchid 020707_California Ridge_042909_Grant and TE_99Mw" xfId="38918" xr:uid="{00000000-0005-0000-0000-000087880000}"/>
    <cellStyle name="_Project Orchid 020707_California Ridge_042909_Grant and TE_99Mw 2" xfId="38919" xr:uid="{00000000-0005-0000-0000-000088880000}"/>
    <cellStyle name="_Project Orchid 020707_Copy of NEW Levered GRIIIII_03312009_MCF v2" xfId="38920" xr:uid="{00000000-0005-0000-0000-000089880000}"/>
    <cellStyle name="_Project Orchid 020707_Copy of NEW Levered GRIIIII_03312009_MCF v2 2" xfId="38921" xr:uid="{00000000-0005-0000-0000-00008A880000}"/>
    <cellStyle name="_Project Orchid 020707_Copy of NEW Levered GRIIIII_03312009_MCF v2_BeechR Pivot Table 12.2.09" xfId="38922" xr:uid="{00000000-0005-0000-0000-00008B880000}"/>
    <cellStyle name="_Project Orchid 020707_Copy of NEW Levered GRIIIII_03312009_MCF v2_BeechR Pivot Table 12.2.09 2" xfId="38923" xr:uid="{00000000-0005-0000-0000-00008C880000}"/>
    <cellStyle name="_Project Orchid 020707_GRE 03252009_tpm_tables" xfId="38924" xr:uid="{00000000-0005-0000-0000-00008D880000}"/>
    <cellStyle name="_Project Orchid 020707_GRE 03252009_tpm_tables 2" xfId="38925" xr:uid="{00000000-0005-0000-0000-00008E880000}"/>
    <cellStyle name="_Project Orchid 020707_GRE 03252009_tpm_tables_BeechR Pivot Table 12.2.09" xfId="38926" xr:uid="{00000000-0005-0000-0000-00008F880000}"/>
    <cellStyle name="_Project Orchid 020707_GRE 03252009_tpm_tables_BeechR Pivot Table 12.2.09 2" xfId="38927" xr:uid="{00000000-0005-0000-0000-000090880000}"/>
    <cellStyle name="_Project Orchid 020707_Hardin Grant 08312009_300MW" xfId="38928" xr:uid="{00000000-0005-0000-0000-000091880000}"/>
    <cellStyle name="_Project Orchid 020707_Hardin Grant 08312009_300MW 2" xfId="38929" xr:uid="{00000000-0005-0000-0000-000092880000}"/>
    <cellStyle name="_Project Orchid 020707_Inputs-General" xfId="38930" xr:uid="{00000000-0005-0000-0000-000093880000}"/>
    <cellStyle name="_Project Orchid 020707_Inputs-General 2" xfId="38931" xr:uid="{00000000-0005-0000-0000-000094880000}"/>
    <cellStyle name="_Project Orchid 020707_Invenergy Model -- 9-5-08 base" xfId="38932" xr:uid="{00000000-0005-0000-0000-000095880000}"/>
    <cellStyle name="_Project Orchid 020707_Invenergy Model -- 9-5-08 base 2" xfId="38933" xr:uid="{00000000-0005-0000-0000-000096880000}"/>
    <cellStyle name="_Project Orchid 020707_IWNA 3-Pack ECCA Sheldon Funding 03202009" xfId="38934" xr:uid="{00000000-0005-0000-0000-000097880000}"/>
    <cellStyle name="_Project Orchid 020707_IWNA 3-Pack ECCA Sheldon Funding 03202009 2" xfId="38935" xr:uid="{00000000-0005-0000-0000-000098880000}"/>
    <cellStyle name="_Project Orchid 020707_IWNA Ptfl v2 10yr 7.25% $320 upfront 99% hedge loss P50" xfId="38936" xr:uid="{00000000-0005-0000-0000-000099880000}"/>
    <cellStyle name="_Project Orchid 020707_IWNA Ptfl v2 10yr 7.25% $320 upfront 99% hedge loss P50 2" xfId="38937" xr:uid="{00000000-0005-0000-0000-00009A880000}"/>
    <cellStyle name="_Project Orchid 020707_IWNA v1 10yr 7.25% $290 upfront no bonus 42% 2009 tax realloc P50" xfId="38938" xr:uid="{00000000-0005-0000-0000-00009B880000}"/>
    <cellStyle name="_Project Orchid 020707_IWNA v1 10yr 7.25% $290 upfront no bonus 42% 2009 tax realloc P50 2" xfId="38939" xr:uid="{00000000-0005-0000-0000-00009C880000}"/>
    <cellStyle name="_Project Orchid 020707_IWNA v1 10yr 7.25% $290 upfront no bonus 42% 2009 tax realloc P50_2008 IWNA JPM TE Model 11032008 (ERISA Dep &amp; Full Haircuts)_275M" xfId="38940" xr:uid="{00000000-0005-0000-0000-00009D880000}"/>
    <cellStyle name="_Project Orchid 020707_IWNA v1 10yr 7.25% $290 upfront no bonus 42% 2009 tax realloc P50_2008 IWNA JPM TE Model 11032008 (ERISA Dep &amp; Full Haircuts)_275M 2" xfId="38941" xr:uid="{00000000-0005-0000-0000-00009E880000}"/>
    <cellStyle name="_Project Orchid 020707_IWNA v1 10yr 7.25% $290 upfront no bonus 42% 2009 tax realloc P50_2008 IWNA v12 7.75% 53% TaxEx P50 (Invenergy)_10242008" xfId="38942" xr:uid="{00000000-0005-0000-0000-00009F880000}"/>
    <cellStyle name="_Project Orchid 020707_IWNA v1 10yr 7.25% $290 upfront no bonus 42% 2009 tax realloc P50_2008 IWNA v12 7.75% 53% TaxEx P50 (Invenergy)_10242008 2" xfId="38943" xr:uid="{00000000-0005-0000-0000-0000A0880000}"/>
    <cellStyle name="_Project Orchid 020707_Ledge_0416_Grant and TE" xfId="38944" xr:uid="{00000000-0005-0000-0000-0000A1880000}"/>
    <cellStyle name="_Project Orchid 020707_Ledge_0416_Grant and TE 2" xfId="38945" xr:uid="{00000000-0005-0000-0000-0000A2880000}"/>
    <cellStyle name="_Project Orchid 020707_Levered Beech Ridge _100709" xfId="38946" xr:uid="{00000000-0005-0000-0000-0000A3880000}"/>
    <cellStyle name="_Project Orchid 020707_Levered Beech Ridge _100709 2" xfId="38947" xr:uid="{00000000-0005-0000-0000-0000A4880000}"/>
    <cellStyle name="_Project Orchid 020707_Levered Beech Ridge _100709_BeechR Pivot Table 12.2.09" xfId="38948" xr:uid="{00000000-0005-0000-0000-0000A5880000}"/>
    <cellStyle name="_Project Orchid 020707_Levered Beech Ridge _100709_BeechR Pivot Table 12.2.09 2" xfId="38949" xr:uid="{00000000-0005-0000-0000-0000A6880000}"/>
    <cellStyle name="_Project Orchid 020707_Levered Beech Ridge _102709" xfId="38950" xr:uid="{00000000-0005-0000-0000-0000A7880000}"/>
    <cellStyle name="_Project Orchid 020707_Levered Beech Ridge _102709 2" xfId="38951" xr:uid="{00000000-0005-0000-0000-0000A8880000}"/>
    <cellStyle name="_Project Orchid 020707_Levered Beech Ridge _102709_BeechR Pivot Table 12.2.09" xfId="38952" xr:uid="{00000000-0005-0000-0000-0000A9880000}"/>
    <cellStyle name="_Project Orchid 020707_Levered Beech Ridge _102709_BeechR Pivot Table 12.2.09 2" xfId="38953" xr:uid="{00000000-0005-0000-0000-0000AA880000}"/>
    <cellStyle name="_Project Orchid 020707_Levered Beech Ridge _110209" xfId="38954" xr:uid="{00000000-0005-0000-0000-0000AB880000}"/>
    <cellStyle name="_Project Orchid 020707_Levered Beech Ridge _110209 2" xfId="38955" xr:uid="{00000000-0005-0000-0000-0000AC880000}"/>
    <cellStyle name="_Project Orchid 020707_Levered Beech Ridge _110209_BeechR Pivot Table 12.2.09" xfId="38956" xr:uid="{00000000-0005-0000-0000-0000AD880000}"/>
    <cellStyle name="_Project Orchid 020707_Levered Beech Ridge _110209_BeechR Pivot Table 12.2.09 2" xfId="38957" xr:uid="{00000000-0005-0000-0000-0000AE880000}"/>
    <cellStyle name="_Project Orchid 020707_Levered Grand Ridge Exp 07082009_LIVE" xfId="38958" xr:uid="{00000000-0005-0000-0000-0000AF880000}"/>
    <cellStyle name="_Project Orchid 020707_Levered Grand Ridge Exp 07082009_LIVE 2" xfId="38959" xr:uid="{00000000-0005-0000-0000-0000B0880000}"/>
    <cellStyle name="_Project Orchid 020707_Levered Grand Ridge Exp 07082009_LIVE_BeechR Pivot Table 12.2.09" xfId="38960" xr:uid="{00000000-0005-0000-0000-0000B1880000}"/>
    <cellStyle name="_Project Orchid 020707_Levered Grand Ridge Exp 07082009_LIVE_BeechR Pivot Table 12.2.09 2" xfId="38961" xr:uid="{00000000-0005-0000-0000-0000B2880000}"/>
    <cellStyle name="_Project Orchid 020707_Levered Grand Ridge Exp_05042009" xfId="38962" xr:uid="{00000000-0005-0000-0000-0000B3880000}"/>
    <cellStyle name="_Project Orchid 020707_Levered Grand Ridge Exp_05042009 2" xfId="38963" xr:uid="{00000000-0005-0000-0000-0000B4880000}"/>
    <cellStyle name="_Project Orchid 020707_Levered Grand Ridge Exp_05042009_BeechR Pivot Table 12.2.09" xfId="38964" xr:uid="{00000000-0005-0000-0000-0000B5880000}"/>
    <cellStyle name="_Project Orchid 020707_Levered Grand Ridge Exp_05042009_BeechR Pivot Table 12.2.09 2" xfId="38965" xr:uid="{00000000-0005-0000-0000-0000B6880000}"/>
    <cellStyle name="_Project Orchid 020707_NEW GRII_III Debt_032509 v1 (2)" xfId="38966" xr:uid="{00000000-0005-0000-0000-0000B7880000}"/>
    <cellStyle name="_Project Orchid 020707_NEW GRII_III Debt_032509 v1 (2) 2" xfId="38967" xr:uid="{00000000-0005-0000-0000-0000B8880000}"/>
    <cellStyle name="_Project Orchid 020707_NEW GRII_III Debt_032509 v1 (2)_BeechR Pivot Table 12.2.09" xfId="38968" xr:uid="{00000000-0005-0000-0000-0000B9880000}"/>
    <cellStyle name="_Project Orchid 020707_NEW GRII_III Debt_032509 v1 (2)_BeechR Pivot Table 12.2.09 2" xfId="38969" xr:uid="{00000000-0005-0000-0000-0000BA880000}"/>
    <cellStyle name="_Project Orchid 020707_NEW Levered GRII&amp;III_04092009_MCF v1" xfId="38970" xr:uid="{00000000-0005-0000-0000-0000BB880000}"/>
    <cellStyle name="_Project Orchid 020707_NEW Levered GRII&amp;III_04092009_MCF v1 2" xfId="38971" xr:uid="{00000000-0005-0000-0000-0000BC880000}"/>
    <cellStyle name="_Project Orchid 020707_NEW Levered GRII&amp;III_04092009_MCF v1_BeechR Pivot Table 12.2.09" xfId="38972" xr:uid="{00000000-0005-0000-0000-0000BD880000}"/>
    <cellStyle name="_Project Orchid 020707_NEW Levered GRII&amp;III_04092009_MCF v1_BeechR Pivot Table 12.2.09 2" xfId="38973" xr:uid="{00000000-0005-0000-0000-0000BE880000}"/>
    <cellStyle name="_Project Orchid 020707_Oceana_142MW_Vesta1.8_101909" xfId="38974" xr:uid="{00000000-0005-0000-0000-0000BF880000}"/>
    <cellStyle name="_Project Orchid 020707_Oceana_142MW_Vesta1.8_101909 2" xfId="38975" xr:uid="{00000000-0005-0000-0000-0000C0880000}"/>
    <cellStyle name="_Project Orchid 020707_Raleigh Model (78MW) 09082009_V2" xfId="38976" xr:uid="{00000000-0005-0000-0000-0000C1880000}"/>
    <cellStyle name="_Project Orchid 020707_Raleigh Model (78MW) 09082009_V2 2" xfId="38977" xr:uid="{00000000-0005-0000-0000-0000C2880000}"/>
    <cellStyle name="_Project Orchid 020707_Raleigh Model (78MW) 09082009_V2_BeechR Pivot Table 12.2.09" xfId="38978" xr:uid="{00000000-0005-0000-0000-0000C3880000}"/>
    <cellStyle name="_Project Orchid 020707_Raleigh Model (78MW) 09082009_V2_BeechR Pivot Table 12.2.09 2" xfId="38979" xr:uid="{00000000-0005-0000-0000-0000C4880000}"/>
    <cellStyle name="_Project Orchid 020707_Sheet1" xfId="38980" xr:uid="{00000000-0005-0000-0000-0000C5880000}"/>
    <cellStyle name="_Project Orchid 020707_Sheet1 2" xfId="38981" xr:uid="{00000000-0005-0000-0000-0000C6880000}"/>
    <cellStyle name="_Project Orchid 020707_Sweden Hills 51MW_081809_AEP bid" xfId="38982" xr:uid="{00000000-0005-0000-0000-0000C7880000}"/>
    <cellStyle name="_Project Orchid 020707_Sweden Hills 51MW_081809_AEP bid 2" xfId="38983" xr:uid="{00000000-0005-0000-0000-0000C8880000}"/>
    <cellStyle name="_Project Orchid 020707_Tri-County Wind_042409_Grant and TE_as bid" xfId="38984" xr:uid="{00000000-0005-0000-0000-0000C9880000}"/>
    <cellStyle name="_Project Orchid 020707_Tri-County Wind_042409_Grant and TE_as bid 2" xfId="38985" xr:uid="{00000000-0005-0000-0000-0000CA880000}"/>
    <cellStyle name="_Project Orchid 020707_Tri-County Wind_101309_Grant and TE_200MW_1.6XLE" xfId="38986" xr:uid="{00000000-0005-0000-0000-0000CB880000}"/>
    <cellStyle name="_Project Orchid 020707_Tri-County Wind_101309_Grant and TE_200MW_1.6XLE 2" xfId="38987" xr:uid="{00000000-0005-0000-0000-0000CC880000}"/>
    <cellStyle name="_Project Orchid 020707_Tri-County Wind_101509_Grant and TE_200MW_1.6XLE" xfId="38988" xr:uid="{00000000-0005-0000-0000-0000CD880000}"/>
    <cellStyle name="_Project Orchid 020707_Tri-County Wind_101509_Grant and TE_200MW_1.6XLE 2" xfId="38989" xr:uid="{00000000-0005-0000-0000-0000CE880000}"/>
    <cellStyle name="_Project Orchid 020707_Turkey Track Completion Reserve Acct_11 10 08" xfId="38990" xr:uid="{00000000-0005-0000-0000-0000CF880000}"/>
    <cellStyle name="_Project Orchid 020707_Turkey Track Completion Reserve Acct_11 10 08 2" xfId="38991" xr:uid="{00000000-0005-0000-0000-0000D0880000}"/>
    <cellStyle name="_Project Orchid 020707_Unlev McAdoo &amp; GR Combined 10242008-funding v8" xfId="38992" xr:uid="{00000000-0005-0000-0000-0000D1880000}"/>
    <cellStyle name="_Project Orchid 020707_Unlev McAdoo &amp; GR Combined 10242008-funding v8 2" xfId="38993" xr:uid="{00000000-0005-0000-0000-0000D2880000}"/>
    <cellStyle name="_Project Orchid 020707_Unlev McAdoo &amp; GR Combined 10242008-funding v8_BeechR Pivot Table 12.2.09" xfId="38994" xr:uid="{00000000-0005-0000-0000-0000D3880000}"/>
    <cellStyle name="_Project Orchid 020707_Unlev McAdoo &amp; GR Combined 10242008-funding v8_BeechR Pivot Table 12.2.09 2" xfId="38995" xr:uid="{00000000-0005-0000-0000-0000D4880000}"/>
    <cellStyle name="_Project Orchid 020707_Unlev McAdoo &amp; GR Combined 10242008-funding v8_Sheet1" xfId="38996" xr:uid="{00000000-0005-0000-0000-0000D5880000}"/>
    <cellStyle name="_Project Orchid 020707_Unlev McAdoo &amp; GR Combined 10242008-funding v8_Sheet1 2" xfId="38997" xr:uid="{00000000-0005-0000-0000-0000D6880000}"/>
    <cellStyle name="_Project Orchid 020707_Unlevered_Beech_Ridge_100_5MW_021009_optimized NCF" xfId="38998" xr:uid="{00000000-0005-0000-0000-0000D7880000}"/>
    <cellStyle name="_Project Orchid 020707_Unlevered_Beech_Ridge_100_5MW_021009_optimized NCF 2" xfId="38999" xr:uid="{00000000-0005-0000-0000-0000D8880000}"/>
    <cellStyle name="_Project Orchid 020707_Vantage Cash FLow 100609" xfId="39000" xr:uid="{00000000-0005-0000-0000-0000D9880000}"/>
    <cellStyle name="_Project Orchid 020707_Vantage Cash FLow 100609 2" xfId="39001" xr:uid="{00000000-0005-0000-0000-0000DA880000}"/>
    <cellStyle name="_Project Orchid 020707_Vantage Model_PGE 15yr PPA_062409" xfId="39002" xr:uid="{00000000-0005-0000-0000-0000DB880000}"/>
    <cellStyle name="_Project Orchid 020707_Vantage Model_PGE 15yr PPA_062409 2" xfId="39003" xr:uid="{00000000-0005-0000-0000-0000DC880000}"/>
    <cellStyle name="_Project Orchid 020707_Vantage Model_PGE 15yr PPA_073009_JAR" xfId="39004" xr:uid="{00000000-0005-0000-0000-0000DD880000}"/>
    <cellStyle name="_Project Orchid 020707_Vantage Model_PGE 15yr PPA_073009_JAR 2" xfId="39005" xr:uid="{00000000-0005-0000-0000-0000DE880000}"/>
    <cellStyle name="_Project Orchid 020707_Vantage Model_PGE 15yr PPA_100909" xfId="39006" xr:uid="{00000000-0005-0000-0000-0000DF880000}"/>
    <cellStyle name="_Project Orchid 020707_Vantage Model_PGE 15yr PPA_100909 2" xfId="39007" xr:uid="{00000000-0005-0000-0000-0000E0880000}"/>
    <cellStyle name="_Project Orchid 020707_White Oak_67.5_150MW_110409_OUR CASE" xfId="39008" xr:uid="{00000000-0005-0000-0000-0000E1880000}"/>
    <cellStyle name="_Project Orchid 020707_White Oak_67.5_150MW_110409_OUR CASE 2" xfId="39009" xr:uid="{00000000-0005-0000-0000-0000E2880000}"/>
    <cellStyle name="_Project Southwest WACC Analysis" xfId="39010" xr:uid="{00000000-0005-0000-0000-0000E3880000}"/>
    <cellStyle name="_Project Southwest WACC Analysis 2" xfId="39011" xr:uid="{00000000-0005-0000-0000-0000E4880000}"/>
    <cellStyle name="_Project Southwest WACC Analysis_#1 Levered Beech Ridge_021109_Grant,Bonus,No PTCs,MACRs,Term Debt NOL" xfId="39012" xr:uid="{00000000-0005-0000-0000-0000E5880000}"/>
    <cellStyle name="_Project Southwest WACC Analysis_#1 Levered Beech Ridge_021109_Grant,Bonus,No PTCs,MACRs,Term Debt NOL 2" xfId="39013" xr:uid="{00000000-0005-0000-0000-0000E6880000}"/>
    <cellStyle name="_Project Southwest WACC Analysis_#1 LeveredGrand_Ridge_II-III_021009_Grant,Bonus,No PTCs,MACRs,Term Debt, NOL" xfId="39014" xr:uid="{00000000-0005-0000-0000-0000E7880000}"/>
    <cellStyle name="_Project Southwest WACC Analysis_#1 LeveredGrand_Ridge_II-III_021009_Grant,Bonus,No PTCs,MACRs,Term Debt, NOL 2" xfId="39015" xr:uid="{00000000-0005-0000-0000-0000E8880000}"/>
    <cellStyle name="_Project Southwest WACC Analysis_#1 LeveredGrand_Ridge_II-III_021009_Grant,Bonus,No PTCs,MACRs,Term Debt, NOL_BeechR Pivot Table 12.2.09" xfId="39016" xr:uid="{00000000-0005-0000-0000-0000E9880000}"/>
    <cellStyle name="_Project Southwest WACC Analysis_#1 LeveredGrand_Ridge_II-III_021009_Grant,Bonus,No PTCs,MACRs,Term Debt, NOL_BeechR Pivot Table 12.2.09 2" xfId="39017" xr:uid="{00000000-0005-0000-0000-0000EA880000}"/>
    <cellStyle name="_Project Southwest WACC Analysis_2008 IWNA 7.75% 53% ERISA P50 (Invnergy)_FROM JPM" xfId="39018" xr:uid="{00000000-0005-0000-0000-0000EB880000}"/>
    <cellStyle name="_Project Southwest WACC Analysis_2008 IWNA 7.75% 53% ERISA P50 (Invnergy)_FROM JPM 2" xfId="39019" xr:uid="{00000000-0005-0000-0000-0000EC880000}"/>
    <cellStyle name="_Project Southwest WACC Analysis_2008 IWNA Portfolio 09262008 (JPM TE &amp; CE)__TE Assumps" xfId="39020" xr:uid="{00000000-0005-0000-0000-0000ED880000}"/>
    <cellStyle name="_Project Southwest WACC Analysis_2008 IWNA Portfolio 09262008 (JPM TE &amp; CE)__TE Assumps 2" xfId="39021" xr:uid="{00000000-0005-0000-0000-0000EE880000}"/>
    <cellStyle name="_Project Southwest WACC Analysis_2008 IWNA Portfolio 09262008 (JPM TE &amp; CE)__TE Assumps_2008 IWNA v12 7.75% 53% TaxEx P50 (Invenergy)_10242008" xfId="39022" xr:uid="{00000000-0005-0000-0000-0000EF880000}"/>
    <cellStyle name="_Project Southwest WACC Analysis_2008 IWNA Portfolio 09262008 (JPM TE &amp; CE)__TE Assumps_2008 IWNA v12 7.75% 53% TaxEx P50 (Invenergy)_10242008 2" xfId="39023" xr:uid="{00000000-0005-0000-0000-0000F0880000}"/>
    <cellStyle name="_Project Southwest WACC Analysis_2008 IWNA v12 7.75% 53% TaxEx P50 (Invenergy)_10242008" xfId="39024" xr:uid="{00000000-0005-0000-0000-0000F1880000}"/>
    <cellStyle name="_Project Southwest WACC Analysis_2008 IWNA v12 7.75% 53% TaxEx P50 (Invenergy)_10242008 2" xfId="39025" xr:uid="{00000000-0005-0000-0000-0000F2880000}"/>
    <cellStyle name="_Project Southwest WACC Analysis_2008 IWNA v12 7.75% 53% TaxEx P50 (Invenergy)_NO HAIRCUTS" xfId="39026" xr:uid="{00000000-0005-0000-0000-0000F3880000}"/>
    <cellStyle name="_Project Southwest WACC Analysis_2008 IWNA v12 7.75% 53% TaxEx P50 (Invenergy)_NO HAIRCUTS 2" xfId="39027" xr:uid="{00000000-0005-0000-0000-0000F4880000}"/>
    <cellStyle name="_Project Southwest WACC Analysis_BeechR Pivot Table 12.2.09" xfId="39028" xr:uid="{00000000-0005-0000-0000-0000F5880000}"/>
    <cellStyle name="_Project Southwest WACC Analysis_BeechR Pivot Table 12.2.09 2" xfId="39029" xr:uid="{00000000-0005-0000-0000-0000F6880000}"/>
    <cellStyle name="_Project Southwest WACC Analysis_Big Otter 101209 Grant and TE 100.5MW_20mileT" xfId="39030" xr:uid="{00000000-0005-0000-0000-0000F7880000}"/>
    <cellStyle name="_Project Southwest WACC Analysis_Big Otter 101209 Grant and TE 100.5MW_20mileT 2" xfId="39031" xr:uid="{00000000-0005-0000-0000-0000F8880000}"/>
    <cellStyle name="_Project Southwest WACC Analysis_Bish Hill_$77.5_lowncf_ Bundled Price_Lenders_092909" xfId="39032" xr:uid="{00000000-0005-0000-0000-0000F9880000}"/>
    <cellStyle name="_Project Southwest WACC Analysis_Bish Hill_$77.5_lowncf_ Bundled Price_Lenders_092909 2" xfId="39033" xr:uid="{00000000-0005-0000-0000-0000FA880000}"/>
    <cellStyle name="_Project Southwest WACC Analysis_BishHilll_1.25M per WTG with $72 bundled price_200MWs_BF" xfId="39034" xr:uid="{00000000-0005-0000-0000-0000FB880000}"/>
    <cellStyle name="_Project Southwest WACC Analysis_BishHilll_1.25M per WTG with $72 bundled price_200MWs_BF 2" xfId="39035" xr:uid="{00000000-0005-0000-0000-0000FC880000}"/>
    <cellStyle name="_Project Southwest WACC Analysis_Bishop Hill_Grant_082409_200MW" xfId="39036" xr:uid="{00000000-0005-0000-0000-0000FD880000}"/>
    <cellStyle name="_Project Southwest WACC Analysis_Bishop Hill_Grant_082409_200MW 2" xfId="39037" xr:uid="{00000000-0005-0000-0000-0000FE880000}"/>
    <cellStyle name="_Project Southwest WACC Analysis_Buzzard Creek_250MW_PTC_010610" xfId="39038" xr:uid="{00000000-0005-0000-0000-0000FF880000}"/>
    <cellStyle name="_Project Southwest WACC Analysis_Buzzard Creek_250MW_PTC_010610 2" xfId="39039" xr:uid="{00000000-0005-0000-0000-000000890000}"/>
    <cellStyle name="_Project Southwest WACC Analysis_California Ridge 120109 and 200MW" xfId="39040" xr:uid="{00000000-0005-0000-0000-000001890000}"/>
    <cellStyle name="_Project Southwest WACC Analysis_California Ridge 120109 and 200MW 2" xfId="39041" xr:uid="{00000000-0005-0000-0000-000002890000}"/>
    <cellStyle name="_Project Southwest WACC Analysis_California Ridge_042909_Grant and TE_99M_as bid" xfId="39042" xr:uid="{00000000-0005-0000-0000-000003890000}"/>
    <cellStyle name="_Project Southwest WACC Analysis_California Ridge_042909_Grant and TE_99M_as bid 2" xfId="39043" xr:uid="{00000000-0005-0000-0000-000004890000}"/>
    <cellStyle name="_Project Southwest WACC Analysis_California Ridge_042909_Grant and TE_99Mw" xfId="39044" xr:uid="{00000000-0005-0000-0000-000005890000}"/>
    <cellStyle name="_Project Southwest WACC Analysis_California Ridge_042909_Grant and TE_99Mw 2" xfId="39045" xr:uid="{00000000-0005-0000-0000-000006890000}"/>
    <cellStyle name="_Project Southwest WACC Analysis_Copy of NEW Levered GRIIIII_03312009_MCF v2" xfId="39046" xr:uid="{00000000-0005-0000-0000-000007890000}"/>
    <cellStyle name="_Project Southwest WACC Analysis_Copy of NEW Levered GRIIIII_03312009_MCF v2 2" xfId="39047" xr:uid="{00000000-0005-0000-0000-000008890000}"/>
    <cellStyle name="_Project Southwest WACC Analysis_Copy of NEW Levered GRIIIII_03312009_MCF v2_BeechR Pivot Table 12.2.09" xfId="39048" xr:uid="{00000000-0005-0000-0000-000009890000}"/>
    <cellStyle name="_Project Southwest WACC Analysis_Copy of NEW Levered GRIIIII_03312009_MCF v2_BeechR Pivot Table 12.2.09 2" xfId="39049" xr:uid="{00000000-0005-0000-0000-00000A890000}"/>
    <cellStyle name="_Project Southwest WACC Analysis_GRE 03252009_tpm_tables" xfId="39050" xr:uid="{00000000-0005-0000-0000-00000B890000}"/>
    <cellStyle name="_Project Southwest WACC Analysis_GRE 03252009_tpm_tables 2" xfId="39051" xr:uid="{00000000-0005-0000-0000-00000C890000}"/>
    <cellStyle name="_Project Southwest WACC Analysis_GRE 03252009_tpm_tables_BeechR Pivot Table 12.2.09" xfId="39052" xr:uid="{00000000-0005-0000-0000-00000D890000}"/>
    <cellStyle name="_Project Southwest WACC Analysis_GRE 03252009_tpm_tables_BeechR Pivot Table 12.2.09 2" xfId="39053" xr:uid="{00000000-0005-0000-0000-00000E890000}"/>
    <cellStyle name="_Project Southwest WACC Analysis_Hardin Grant 08312009_300MW" xfId="39054" xr:uid="{00000000-0005-0000-0000-00000F890000}"/>
    <cellStyle name="_Project Southwest WACC Analysis_Hardin Grant 08312009_300MW 2" xfId="39055" xr:uid="{00000000-0005-0000-0000-000010890000}"/>
    <cellStyle name="_Project Southwest WACC Analysis_Inputs-General" xfId="39056" xr:uid="{00000000-0005-0000-0000-000011890000}"/>
    <cellStyle name="_Project Southwest WACC Analysis_Inputs-General 2" xfId="39057" xr:uid="{00000000-0005-0000-0000-000012890000}"/>
    <cellStyle name="_Project Southwest WACC Analysis_Invenergy Model -- 9-5-08 base" xfId="39058" xr:uid="{00000000-0005-0000-0000-000013890000}"/>
    <cellStyle name="_Project Southwest WACC Analysis_Invenergy Model -- 9-5-08 base 2" xfId="39059" xr:uid="{00000000-0005-0000-0000-000014890000}"/>
    <cellStyle name="_Project Southwest WACC Analysis_IWNA 3-Pack ECCA Sheldon Funding 03202009" xfId="39060" xr:uid="{00000000-0005-0000-0000-000015890000}"/>
    <cellStyle name="_Project Southwest WACC Analysis_IWNA 3-Pack ECCA Sheldon Funding 03202009 2" xfId="39061" xr:uid="{00000000-0005-0000-0000-000016890000}"/>
    <cellStyle name="_Project Southwest WACC Analysis_IWNA Ptfl v2 10yr 7.25% $320 upfront 99% hedge loss P50" xfId="39062" xr:uid="{00000000-0005-0000-0000-000017890000}"/>
    <cellStyle name="_Project Southwest WACC Analysis_IWNA Ptfl v2 10yr 7.25% $320 upfront 99% hedge loss P50 2" xfId="39063" xr:uid="{00000000-0005-0000-0000-000018890000}"/>
    <cellStyle name="_Project Southwest WACC Analysis_IWNA v1 10yr 7.25% $290 upfront no bonus 42% 2009 tax realloc P50" xfId="39064" xr:uid="{00000000-0005-0000-0000-000019890000}"/>
    <cellStyle name="_Project Southwest WACC Analysis_IWNA v1 10yr 7.25% $290 upfront no bonus 42% 2009 tax realloc P50 2" xfId="39065" xr:uid="{00000000-0005-0000-0000-00001A890000}"/>
    <cellStyle name="_Project Southwest WACC Analysis_IWNA v1 10yr 7.25% $290 upfront no bonus 42% 2009 tax realloc P50_2008 IWNA JPM TE Model 11032008 (ERISA Dep &amp; Full Haircuts)_275M" xfId="39066" xr:uid="{00000000-0005-0000-0000-00001B890000}"/>
    <cellStyle name="_Project Southwest WACC Analysis_IWNA v1 10yr 7.25% $290 upfront no bonus 42% 2009 tax realloc P50_2008 IWNA JPM TE Model 11032008 (ERISA Dep &amp; Full Haircuts)_275M 2" xfId="39067" xr:uid="{00000000-0005-0000-0000-00001C890000}"/>
    <cellStyle name="_Project Southwest WACC Analysis_IWNA v1 10yr 7.25% $290 upfront no bonus 42% 2009 tax realloc P50_2008 IWNA v12 7.75% 53% TaxEx P50 (Invenergy)_10242008" xfId="39068" xr:uid="{00000000-0005-0000-0000-00001D890000}"/>
    <cellStyle name="_Project Southwest WACC Analysis_IWNA v1 10yr 7.25% $290 upfront no bonus 42% 2009 tax realloc P50_2008 IWNA v12 7.75% 53% TaxEx P50 (Invenergy)_10242008 2" xfId="39069" xr:uid="{00000000-0005-0000-0000-00001E890000}"/>
    <cellStyle name="_Project Southwest WACC Analysis_Ledge_0416_Grant and TE" xfId="39070" xr:uid="{00000000-0005-0000-0000-00001F890000}"/>
    <cellStyle name="_Project Southwest WACC Analysis_Ledge_0416_Grant and TE 2" xfId="39071" xr:uid="{00000000-0005-0000-0000-000020890000}"/>
    <cellStyle name="_Project Southwest WACC Analysis_Levered Beech Ridge _100709" xfId="39072" xr:uid="{00000000-0005-0000-0000-000021890000}"/>
    <cellStyle name="_Project Southwest WACC Analysis_Levered Beech Ridge _100709 2" xfId="39073" xr:uid="{00000000-0005-0000-0000-000022890000}"/>
    <cellStyle name="_Project Southwest WACC Analysis_Levered Beech Ridge _100709_BeechR Pivot Table 12.2.09" xfId="39074" xr:uid="{00000000-0005-0000-0000-000023890000}"/>
    <cellStyle name="_Project Southwest WACC Analysis_Levered Beech Ridge _100709_BeechR Pivot Table 12.2.09 2" xfId="39075" xr:uid="{00000000-0005-0000-0000-000024890000}"/>
    <cellStyle name="_Project Southwest WACC Analysis_Levered Beech Ridge _102709" xfId="39076" xr:uid="{00000000-0005-0000-0000-000025890000}"/>
    <cellStyle name="_Project Southwest WACC Analysis_Levered Beech Ridge _102709 2" xfId="39077" xr:uid="{00000000-0005-0000-0000-000026890000}"/>
    <cellStyle name="_Project Southwest WACC Analysis_Levered Beech Ridge _102709_BeechR Pivot Table 12.2.09" xfId="39078" xr:uid="{00000000-0005-0000-0000-000027890000}"/>
    <cellStyle name="_Project Southwest WACC Analysis_Levered Beech Ridge _102709_BeechR Pivot Table 12.2.09 2" xfId="39079" xr:uid="{00000000-0005-0000-0000-000028890000}"/>
    <cellStyle name="_Project Southwest WACC Analysis_Levered Beech Ridge _110209" xfId="39080" xr:uid="{00000000-0005-0000-0000-000029890000}"/>
    <cellStyle name="_Project Southwest WACC Analysis_Levered Beech Ridge _110209 2" xfId="39081" xr:uid="{00000000-0005-0000-0000-00002A890000}"/>
    <cellStyle name="_Project Southwest WACC Analysis_Levered Beech Ridge _110209_BeechR Pivot Table 12.2.09" xfId="39082" xr:uid="{00000000-0005-0000-0000-00002B890000}"/>
    <cellStyle name="_Project Southwest WACC Analysis_Levered Beech Ridge _110209_BeechR Pivot Table 12.2.09 2" xfId="39083" xr:uid="{00000000-0005-0000-0000-00002C890000}"/>
    <cellStyle name="_Project Southwest WACC Analysis_Levered Grand Ridge Exp 07082009_LIVE" xfId="39084" xr:uid="{00000000-0005-0000-0000-00002D890000}"/>
    <cellStyle name="_Project Southwest WACC Analysis_Levered Grand Ridge Exp 07082009_LIVE 2" xfId="39085" xr:uid="{00000000-0005-0000-0000-00002E890000}"/>
    <cellStyle name="_Project Southwest WACC Analysis_Levered Grand Ridge Exp 07082009_LIVE_BeechR Pivot Table 12.2.09" xfId="39086" xr:uid="{00000000-0005-0000-0000-00002F890000}"/>
    <cellStyle name="_Project Southwest WACC Analysis_Levered Grand Ridge Exp 07082009_LIVE_BeechR Pivot Table 12.2.09 2" xfId="39087" xr:uid="{00000000-0005-0000-0000-000030890000}"/>
    <cellStyle name="_Project Southwest WACC Analysis_Levered Grand Ridge Exp_05042009" xfId="39088" xr:uid="{00000000-0005-0000-0000-000031890000}"/>
    <cellStyle name="_Project Southwest WACC Analysis_Levered Grand Ridge Exp_05042009 2" xfId="39089" xr:uid="{00000000-0005-0000-0000-000032890000}"/>
    <cellStyle name="_Project Southwest WACC Analysis_Levered Grand Ridge Exp_05042009_BeechR Pivot Table 12.2.09" xfId="39090" xr:uid="{00000000-0005-0000-0000-000033890000}"/>
    <cellStyle name="_Project Southwest WACC Analysis_Levered Grand Ridge Exp_05042009_BeechR Pivot Table 12.2.09 2" xfId="39091" xr:uid="{00000000-0005-0000-0000-000034890000}"/>
    <cellStyle name="_Project Southwest WACC Analysis_NEW GRII_III Debt_032509 v1 (2)" xfId="39092" xr:uid="{00000000-0005-0000-0000-000035890000}"/>
    <cellStyle name="_Project Southwest WACC Analysis_NEW GRII_III Debt_032509 v1 (2) 2" xfId="39093" xr:uid="{00000000-0005-0000-0000-000036890000}"/>
    <cellStyle name="_Project Southwest WACC Analysis_NEW GRII_III Debt_032509 v1 (2)_BeechR Pivot Table 12.2.09" xfId="39094" xr:uid="{00000000-0005-0000-0000-000037890000}"/>
    <cellStyle name="_Project Southwest WACC Analysis_NEW GRII_III Debt_032509 v1 (2)_BeechR Pivot Table 12.2.09 2" xfId="39095" xr:uid="{00000000-0005-0000-0000-000038890000}"/>
    <cellStyle name="_Project Southwest WACC Analysis_NEW Levered GRII&amp;III_04092009_MCF v1" xfId="39096" xr:uid="{00000000-0005-0000-0000-000039890000}"/>
    <cellStyle name="_Project Southwest WACC Analysis_NEW Levered GRII&amp;III_04092009_MCF v1 2" xfId="39097" xr:uid="{00000000-0005-0000-0000-00003A890000}"/>
    <cellStyle name="_Project Southwest WACC Analysis_NEW Levered GRII&amp;III_04092009_MCF v1_BeechR Pivot Table 12.2.09" xfId="39098" xr:uid="{00000000-0005-0000-0000-00003B890000}"/>
    <cellStyle name="_Project Southwest WACC Analysis_NEW Levered GRII&amp;III_04092009_MCF v1_BeechR Pivot Table 12.2.09 2" xfId="39099" xr:uid="{00000000-0005-0000-0000-00003C890000}"/>
    <cellStyle name="_Project Southwest WACC Analysis_Oceana_142MW_Vesta1.8_101909" xfId="39100" xr:uid="{00000000-0005-0000-0000-00003D890000}"/>
    <cellStyle name="_Project Southwest WACC Analysis_Oceana_142MW_Vesta1.8_101909 2" xfId="39101" xr:uid="{00000000-0005-0000-0000-00003E890000}"/>
    <cellStyle name="_Project Southwest WACC Analysis_Raleigh Model (78MW) 09082009_V2" xfId="39102" xr:uid="{00000000-0005-0000-0000-00003F890000}"/>
    <cellStyle name="_Project Southwest WACC Analysis_Raleigh Model (78MW) 09082009_V2 2" xfId="39103" xr:uid="{00000000-0005-0000-0000-000040890000}"/>
    <cellStyle name="_Project Southwest WACC Analysis_Raleigh Model (78MW) 09082009_V2_BeechR Pivot Table 12.2.09" xfId="39104" xr:uid="{00000000-0005-0000-0000-000041890000}"/>
    <cellStyle name="_Project Southwest WACC Analysis_Raleigh Model (78MW) 09082009_V2_BeechR Pivot Table 12.2.09 2" xfId="39105" xr:uid="{00000000-0005-0000-0000-000042890000}"/>
    <cellStyle name="_Project Southwest WACC Analysis_Sheet1" xfId="39106" xr:uid="{00000000-0005-0000-0000-000043890000}"/>
    <cellStyle name="_Project Southwest WACC Analysis_Sheet1 2" xfId="39107" xr:uid="{00000000-0005-0000-0000-000044890000}"/>
    <cellStyle name="_Project Southwest WACC Analysis_Sweden Hills 51MW_081809_AEP bid" xfId="39108" xr:uid="{00000000-0005-0000-0000-000045890000}"/>
    <cellStyle name="_Project Southwest WACC Analysis_Sweden Hills 51MW_081809_AEP bid 2" xfId="39109" xr:uid="{00000000-0005-0000-0000-000046890000}"/>
    <cellStyle name="_Project Southwest WACC Analysis_Tri-County Wind_042409_Grant and TE_as bid" xfId="39110" xr:uid="{00000000-0005-0000-0000-000047890000}"/>
    <cellStyle name="_Project Southwest WACC Analysis_Tri-County Wind_042409_Grant and TE_as bid 2" xfId="39111" xr:uid="{00000000-0005-0000-0000-000048890000}"/>
    <cellStyle name="_Project Southwest WACC Analysis_Tri-County Wind_101309_Grant and TE_200MW_1.6XLE" xfId="39112" xr:uid="{00000000-0005-0000-0000-000049890000}"/>
    <cellStyle name="_Project Southwest WACC Analysis_Tri-County Wind_101309_Grant and TE_200MW_1.6XLE 2" xfId="39113" xr:uid="{00000000-0005-0000-0000-00004A890000}"/>
    <cellStyle name="_Project Southwest WACC Analysis_Tri-County Wind_101509_Grant and TE_200MW_1.6XLE" xfId="39114" xr:uid="{00000000-0005-0000-0000-00004B890000}"/>
    <cellStyle name="_Project Southwest WACC Analysis_Tri-County Wind_101509_Grant and TE_200MW_1.6XLE 2" xfId="39115" xr:uid="{00000000-0005-0000-0000-00004C890000}"/>
    <cellStyle name="_Project Southwest WACC Analysis_Turkey Track Completion Reserve Acct_11 10 08" xfId="39116" xr:uid="{00000000-0005-0000-0000-00004D890000}"/>
    <cellStyle name="_Project Southwest WACC Analysis_Turkey Track Completion Reserve Acct_11 10 08 2" xfId="39117" xr:uid="{00000000-0005-0000-0000-00004E890000}"/>
    <cellStyle name="_Project Southwest WACC Analysis_Unlev McAdoo &amp; GR Combined 10242008-funding v8" xfId="39118" xr:uid="{00000000-0005-0000-0000-00004F890000}"/>
    <cellStyle name="_Project Southwest WACC Analysis_Unlev McAdoo &amp; GR Combined 10242008-funding v8 2" xfId="39119" xr:uid="{00000000-0005-0000-0000-000050890000}"/>
    <cellStyle name="_Project Southwest WACC Analysis_Unlev McAdoo &amp; GR Combined 10242008-funding v8_BeechR Pivot Table 12.2.09" xfId="39120" xr:uid="{00000000-0005-0000-0000-000051890000}"/>
    <cellStyle name="_Project Southwest WACC Analysis_Unlev McAdoo &amp; GR Combined 10242008-funding v8_BeechR Pivot Table 12.2.09 2" xfId="39121" xr:uid="{00000000-0005-0000-0000-000052890000}"/>
    <cellStyle name="_Project Southwest WACC Analysis_Unlev McAdoo &amp; GR Combined 10242008-funding v8_Sheet1" xfId="39122" xr:uid="{00000000-0005-0000-0000-000053890000}"/>
    <cellStyle name="_Project Southwest WACC Analysis_Unlev McAdoo &amp; GR Combined 10242008-funding v8_Sheet1 2" xfId="39123" xr:uid="{00000000-0005-0000-0000-000054890000}"/>
    <cellStyle name="_Project Southwest WACC Analysis_Unlevered_Beech_Ridge_100_5MW_021009_optimized NCF" xfId="39124" xr:uid="{00000000-0005-0000-0000-000055890000}"/>
    <cellStyle name="_Project Southwest WACC Analysis_Unlevered_Beech_Ridge_100_5MW_021009_optimized NCF 2" xfId="39125" xr:uid="{00000000-0005-0000-0000-000056890000}"/>
    <cellStyle name="_Project Southwest WACC Analysis_Vantage Cash FLow 100609" xfId="39126" xr:uid="{00000000-0005-0000-0000-000057890000}"/>
    <cellStyle name="_Project Southwest WACC Analysis_Vantage Cash FLow 100609 2" xfId="39127" xr:uid="{00000000-0005-0000-0000-000058890000}"/>
    <cellStyle name="_Project Southwest WACC Analysis_Vantage Model_PGE 15yr PPA_062409" xfId="39128" xr:uid="{00000000-0005-0000-0000-000059890000}"/>
    <cellStyle name="_Project Southwest WACC Analysis_Vantage Model_PGE 15yr PPA_062409 2" xfId="39129" xr:uid="{00000000-0005-0000-0000-00005A890000}"/>
    <cellStyle name="_Project Southwest WACC Analysis_Vantage Model_PGE 15yr PPA_073009_JAR" xfId="39130" xr:uid="{00000000-0005-0000-0000-00005B890000}"/>
    <cellStyle name="_Project Southwest WACC Analysis_Vantage Model_PGE 15yr PPA_073009_JAR 2" xfId="39131" xr:uid="{00000000-0005-0000-0000-00005C890000}"/>
    <cellStyle name="_Project Southwest WACC Analysis_Vantage Model_PGE 15yr PPA_100909" xfId="39132" xr:uid="{00000000-0005-0000-0000-00005D890000}"/>
    <cellStyle name="_Project Southwest WACC Analysis_Vantage Model_PGE 15yr PPA_100909 2" xfId="39133" xr:uid="{00000000-0005-0000-0000-00005E890000}"/>
    <cellStyle name="_Project Southwest WACC Analysis_White Oak_67.5_150MW_110409_OUR CASE" xfId="39134" xr:uid="{00000000-0005-0000-0000-00005F890000}"/>
    <cellStyle name="_Project Southwest WACC Analysis_White Oak_67.5_150MW_110409_OUR CASE 2" xfId="39135" xr:uid="{00000000-0005-0000-0000-000060890000}"/>
    <cellStyle name="_ProjectPartnership" xfId="39136" xr:uid="{00000000-0005-0000-0000-000061890000}"/>
    <cellStyle name="_ProvHts" xfId="39137" xr:uid="{00000000-0005-0000-0000-000062890000}"/>
    <cellStyle name="_ProvHts 2" xfId="39138" xr:uid="{00000000-0005-0000-0000-000063890000}"/>
    <cellStyle name="_PRV5 3X1 501G Modernization 2013  Budget 25y_4-02-08" xfId="39139" xr:uid="{00000000-0005-0000-0000-000064890000}"/>
    <cellStyle name="_PSCo_Red Mountain_100 Mw_T-20_Rev0_4-1-2009 " xfId="39140" xr:uid="{00000000-0005-0000-0000-000065890000}"/>
    <cellStyle name="_PSEG asset valuation 1.1" xfId="39141" xr:uid="{00000000-0005-0000-0000-000066890000}"/>
    <cellStyle name="_PSEG asset valuation 1.1 2" xfId="39142" xr:uid="{00000000-0005-0000-0000-000067890000}"/>
    <cellStyle name="_PSEG asset valuation 1.1 2 2" xfId="39143" xr:uid="{00000000-0005-0000-0000-000068890000}"/>
    <cellStyle name="_PSEG asset valuation 1.1 3" xfId="39144" xr:uid="{00000000-0005-0000-0000-000069890000}"/>
    <cellStyle name="_PSEG asset valuation 1.1 3 2" xfId="39145" xr:uid="{00000000-0005-0000-0000-00006A890000}"/>
    <cellStyle name="_PSEG asset valuation 1.1 4" xfId="39146" xr:uid="{00000000-0005-0000-0000-00006B890000}"/>
    <cellStyle name="_PSEG asset valuation 1.1 4 2" xfId="39147" xr:uid="{00000000-0005-0000-0000-00006C890000}"/>
    <cellStyle name="_PSEG asset valuation 1.1 5" xfId="39148" xr:uid="{00000000-0005-0000-0000-00006D890000}"/>
    <cellStyle name="_PSEG asset valuation 1.1 5 2" xfId="39149" xr:uid="{00000000-0005-0000-0000-00006E890000}"/>
    <cellStyle name="_PSEG asset valuation 1.1 6" xfId="39150" xr:uid="{00000000-0005-0000-0000-00006F890000}"/>
    <cellStyle name="_PSEG asset valuation 1.1_Inputs" xfId="39151" xr:uid="{00000000-0005-0000-0000-000070890000}"/>
    <cellStyle name="_PSEG asset valuation 1.1_Inputs 2" xfId="39152" xr:uid="{00000000-0005-0000-0000-000071890000}"/>
    <cellStyle name="_PSEG Swap v3.1" xfId="39153" xr:uid="{00000000-0005-0000-0000-000072890000}"/>
    <cellStyle name="_PSEG Swap v3.1 2" xfId="39154" xr:uid="{00000000-0005-0000-0000-000073890000}"/>
    <cellStyle name="_PSEG Swap v3.1 3" xfId="39155" xr:uid="{00000000-0005-0000-0000-000074890000}"/>
    <cellStyle name="_PSEG Swap v3.1 4" xfId="39156" xr:uid="{00000000-0005-0000-0000-000075890000}"/>
    <cellStyle name="_PSEG Swap v3.1 5" xfId="39157" xr:uid="{00000000-0005-0000-0000-000076890000}"/>
    <cellStyle name="_PSEG Swap v3.5 PSEG Assets" xfId="39158" xr:uid="{00000000-0005-0000-0000-000077890000}"/>
    <cellStyle name="_PSEG Swap v3.5 PSEG Assets 2" xfId="39159" xr:uid="{00000000-0005-0000-0000-000078890000}"/>
    <cellStyle name="_PSEG Swap v3.5 PSEG Assets 3" xfId="39160" xr:uid="{00000000-0005-0000-0000-000079890000}"/>
    <cellStyle name="_PSEG Swap v3.5 PSEG Assets 4" xfId="39161" xr:uid="{00000000-0005-0000-0000-00007A890000}"/>
    <cellStyle name="_PSEG Swap v3.5 PSEG Assets 5" xfId="39162" xr:uid="{00000000-0005-0000-0000-00007B890000}"/>
    <cellStyle name="_Purchase Accounting Rev 2" xfId="39163" xr:uid="{00000000-0005-0000-0000-00007C890000}"/>
    <cellStyle name="_Purchase Accounting Rev 2 2" xfId="39164" xr:uid="{00000000-0005-0000-0000-00007D890000}"/>
    <cellStyle name="_Purchase Accounting Rev 2 2 2" xfId="39165" xr:uid="{00000000-0005-0000-0000-00007E890000}"/>
    <cellStyle name="_Purchase Accounting Rev 2 3" xfId="39166" xr:uid="{00000000-0005-0000-0000-00007F890000}"/>
    <cellStyle name="_Purchase Accounting Rev 2 3 2" xfId="39167" xr:uid="{00000000-0005-0000-0000-000080890000}"/>
    <cellStyle name="_Purchase Accounting Rev 2 4" xfId="39168" xr:uid="{00000000-0005-0000-0000-000081890000}"/>
    <cellStyle name="_Purchase Accounting Rev 2 4 2" xfId="39169" xr:uid="{00000000-0005-0000-0000-000082890000}"/>
    <cellStyle name="_Purchase Accounting Rev 2 4 3" xfId="39170" xr:uid="{00000000-0005-0000-0000-000083890000}"/>
    <cellStyle name="_Purchase Accounting Rev 2 5" xfId="39171" xr:uid="{00000000-0005-0000-0000-000084890000}"/>
    <cellStyle name="_Purchase Accounting Rev 2 5 2" xfId="39172" xr:uid="{00000000-0005-0000-0000-000085890000}"/>
    <cellStyle name="_Purchase Accounting Rev 2 6" xfId="39173" xr:uid="{00000000-0005-0000-0000-000086890000}"/>
    <cellStyle name="_Purchase Accounting Rev 2_August 2010 CWIP curves_NextEra" xfId="39174" xr:uid="{00000000-0005-0000-0000-000087890000}"/>
    <cellStyle name="_Purchase Accounting Rev 2_August 2010 CWIP curves_NextEra 2" xfId="39175" xr:uid="{00000000-0005-0000-0000-000088890000}"/>
    <cellStyle name="_Purchase Accounting Rev 2_August 2010 CWIP curves_NextEra_November 2010 Termosol CWIP Curves NEER Final" xfId="39176" xr:uid="{00000000-0005-0000-0000-000089890000}"/>
    <cellStyle name="_Purchase Accounting Rev 2_August 2010 CWIP curves_NextEra_November 2010 Termosol CWIP Curves NEER Final 2" xfId="39177" xr:uid="{00000000-0005-0000-0000-00008A890000}"/>
    <cellStyle name="_Purchase Accounting Rev 2_BASIS ADJ" xfId="39178" xr:uid="{00000000-0005-0000-0000-00008B890000}"/>
    <cellStyle name="_Purchase Accounting Rev 2_BM Adjustments" xfId="39179" xr:uid="{00000000-0005-0000-0000-00008C890000}"/>
    <cellStyle name="_Purchase Accounting Rev 2_Budget Support 2012-09 2013-15 Benefit Programs v5 with NEER Barg Update" xfId="39180" xr:uid="{00000000-0005-0000-0000-00008D890000}"/>
    <cellStyle name="_Purchase Accounting Rev 2_Capacity_Factor_Monthly_Forecast_Through_2024 " xfId="39181" xr:uid="{00000000-0005-0000-0000-00008E890000}"/>
    <cellStyle name="_Purchase Accounting Rev 2_Consolidated Summary Living ProForma_2011_DRAFT" xfId="39182" xr:uid="{00000000-0005-0000-0000-00008F890000}"/>
    <cellStyle name="_Purchase Accounting Rev 2_Consolidated Summary Living ProForma_2011_Paste Special" xfId="39183" xr:uid="{00000000-0005-0000-0000-000090890000}"/>
    <cellStyle name="_Purchase Accounting Rev 2_Copy of South TX GenTie  0.8x Sale12-31-09 COD BASE CASEvBOD" xfId="39184" xr:uid="{00000000-0005-0000-0000-000091890000}"/>
    <cellStyle name="_Purchase Accounting Rev 2_CWIP Termosol 1" xfId="39185" xr:uid="{00000000-0005-0000-0000-000092890000}"/>
    <cellStyle name="_Purchase Accounting Rev 2_CWIP Termosol 1 2" xfId="39186" xr:uid="{00000000-0005-0000-0000-000093890000}"/>
    <cellStyle name="_Purchase Accounting Rev 2_CWIP Termosol 2" xfId="39187" xr:uid="{00000000-0005-0000-0000-000094890000}"/>
    <cellStyle name="_Purchase Accounting Rev 2_CWIP Termosol 2 2" xfId="39188" xr:uid="{00000000-0005-0000-0000-000095890000}"/>
    <cellStyle name="_Purchase Accounting Rev 2_Day County" xfId="39189" xr:uid="{00000000-0005-0000-0000-000096890000}"/>
    <cellStyle name="_Purchase Accounting Rev 2_Distribution Date Calc" xfId="39190" xr:uid="{00000000-0005-0000-0000-000097890000}"/>
    <cellStyle name="_Purchase Accounting Rev 2_Fees" xfId="39191" xr:uid="{00000000-0005-0000-0000-000098890000}"/>
    <cellStyle name="_Purchase Accounting Rev 2_Genesis_Bridge_Tab" xfId="39192" xr:uid="{00000000-0005-0000-0000-000099890000}"/>
    <cellStyle name="_Purchase Accounting Rev 2_Inputs" xfId="39193" xr:uid="{00000000-0005-0000-0000-00009A890000}"/>
    <cellStyle name="_Purchase Accounting Rev 2_Inputs 2" xfId="39194" xr:uid="{00000000-0005-0000-0000-00009B890000}"/>
    <cellStyle name="_Purchase Accounting Rev 2_Locked in Gross Margin" xfId="39195" xr:uid="{00000000-0005-0000-0000-00009C890000}"/>
    <cellStyle name="_Purchase Accounting Rev 2_LPF 2011 Update - Contracted Thermal Assets - rev 09 27 2011" xfId="39196" xr:uid="{00000000-0005-0000-0000-00009D890000}"/>
    <cellStyle name="_Purchase Accounting Rev 2_LPF 2011 Update - Contracted Thermal Assets - rev 09 27 2011 (2)" xfId="39197" xr:uid="{00000000-0005-0000-0000-00009E890000}"/>
    <cellStyle name="_Purchase Accounting Rev 2_LPF 2011 Update - Merchant Thermal Assets - rev 09 27 2011 (2)" xfId="39198" xr:uid="{00000000-0005-0000-0000-00009F890000}"/>
    <cellStyle name="_Purchase Accounting Rev 2_LTD-FAS 112 Summary" xfId="39199" xr:uid="{00000000-0005-0000-0000-0000A0890000}"/>
    <cellStyle name="_Purchase Accounting Rev 2_November 2010 CWIP Curves Genesis Final" xfId="39200" xr:uid="{00000000-0005-0000-0000-0000A1890000}"/>
    <cellStyle name="_Purchase Accounting Rev 2_November 2010 CWIP Curves Genesis Final 2" xfId="39201" xr:uid="{00000000-0005-0000-0000-0000A2890000}"/>
    <cellStyle name="_Purchase Accounting Rev 2_November 2010 CWIP Curves NEER Final" xfId="39202" xr:uid="{00000000-0005-0000-0000-0000A3890000}"/>
    <cellStyle name="_Purchase Accounting Rev 2_November 2010 CWIP Curves NEER Final 2" xfId="39203" xr:uid="{00000000-0005-0000-0000-0000A4890000}"/>
    <cellStyle name="_Purchase Accounting Rev 2_November 2010 Termosol CWIP Curves NEER Final" xfId="39204" xr:uid="{00000000-0005-0000-0000-0000A5890000}"/>
    <cellStyle name="_Purchase Accounting Rev 2_November 2010 Termosol CWIP Curves NEER Final 2" xfId="39205" xr:uid="{00000000-0005-0000-0000-0000A6890000}"/>
    <cellStyle name="_Purchase Accounting Rev 2_Project Monitoring Paradise Solar revised_October 2010" xfId="39206" xr:uid="{00000000-0005-0000-0000-0000A7890000}"/>
    <cellStyle name="_Purchase Accounting Rev 2_Project Monitoring Paradise Solar revised_October 2010 2" xfId="39207" xr:uid="{00000000-0005-0000-0000-0000A8890000}"/>
    <cellStyle name="_Purchase Accounting Rev 2_Project Monitoring Paradise Solar revised_October 2010_November 2010 Termosol CWIP Curves NEER Final" xfId="39208" xr:uid="{00000000-0005-0000-0000-0000A9890000}"/>
    <cellStyle name="_Purchase Accounting Rev 2_Project Monitoring Paradise Solar revised_October 2010_November 2010 Termosol CWIP Curves NEER Final 2" xfId="39209" xr:uid="{00000000-0005-0000-0000-0000AA890000}"/>
    <cellStyle name="_Purchase Accounting Rev 2_September 2010 CWIP curves_NextEra" xfId="39210" xr:uid="{00000000-0005-0000-0000-0000AB890000}"/>
    <cellStyle name="_Purchase Accounting Rev 2_September 2010 CWIP curves_NextEra 2" xfId="39211" xr:uid="{00000000-0005-0000-0000-0000AC890000}"/>
    <cellStyle name="_Purchase Accounting Rev 2_September 2010 CWIP curves_NextEra_November 2010 Termosol CWIP Curves NEER Final" xfId="39212" xr:uid="{00000000-0005-0000-0000-0000AD890000}"/>
    <cellStyle name="_Purchase Accounting Rev 2_September 2010 CWIP curves_NextEra_November 2010 Termosol CWIP Curves NEER Final 2" xfId="39213" xr:uid="{00000000-0005-0000-0000-0000AE890000}"/>
    <cellStyle name="_Purchase Accounting Rev 2_Summerhaven CWIP curve Oct_2010" xfId="39214" xr:uid="{00000000-0005-0000-0000-0000AF890000}"/>
    <cellStyle name="_Purchase Accounting Rev 2_Summerhaven CWIP curve Oct_2010 2" xfId="39215" xr:uid="{00000000-0005-0000-0000-0000B0890000}"/>
    <cellStyle name="_Purchase Accounting Rev 2_Summerhaven CWIP curve Oct_2010_November 2010 Termosol CWIP Curves NEER Final" xfId="39216" xr:uid="{00000000-0005-0000-0000-0000B1890000}"/>
    <cellStyle name="_Purchase Accounting Rev 2_Summerhaven CWIP curve Oct_2010_November 2010 Termosol CWIP Curves NEER Final 2" xfId="39217" xr:uid="{00000000-0005-0000-0000-0000B2890000}"/>
    <cellStyle name="_Purchase Accounting Rev 2_ToD" xfId="39218" xr:uid="{00000000-0005-0000-0000-0000B3890000}"/>
    <cellStyle name="_Purchase Accounting Rev 2_ToD 2" xfId="39219" xr:uid="{00000000-0005-0000-0000-0000B4890000}"/>
    <cellStyle name="_Purchase Accounting Rev 2_ToD 3" xfId="39220" xr:uid="{00000000-0005-0000-0000-0000B5890000}"/>
    <cellStyle name="_Purchase Accounting Rev 2_tx financing revs" xfId="39221" xr:uid="{00000000-0005-0000-0000-0000B6890000}"/>
    <cellStyle name="_Quarterly Investor Model 1-30-06" xfId="39222" xr:uid="{00000000-0005-0000-0000-0000B7890000}"/>
    <cellStyle name="_Quarterly Investor Model 1-30-06 2" xfId="39223" xr:uid="{00000000-0005-0000-0000-0000B8890000}"/>
    <cellStyle name="_Quarterly Investor Model 1-30-06 2 2" xfId="39224" xr:uid="{00000000-0005-0000-0000-0000B9890000}"/>
    <cellStyle name="_Quarterly Investor Model 1-30-06 3" xfId="39225" xr:uid="{00000000-0005-0000-0000-0000BA890000}"/>
    <cellStyle name="_Quarterly Investor Model 1-30-06_071212 Unlevered McCormick Model - 2003 version" xfId="39226" xr:uid="{00000000-0005-0000-0000-0000BB890000}"/>
    <cellStyle name="_Quarterly Investor Model 1-30-06_071212 Unlevered McCormick Model - 2003 version 2" xfId="39227" xr:uid="{00000000-0005-0000-0000-0000BC890000}"/>
    <cellStyle name="_Quarterly Investor Model 1-30-06_071212 Unlevered McCormick Model - 2003 version_Accounting" xfId="39228" xr:uid="{00000000-0005-0000-0000-0000BD890000}"/>
    <cellStyle name="_Quarterly Investor Model 1-30-06_071212 Unlevered McCormick Model - 2003 version_Accounting 2" xfId="39229" xr:uid="{00000000-0005-0000-0000-0000BE890000}"/>
    <cellStyle name="_Quarterly Investor Model 1-30-06_071212 Unlevered McCormick Model - 2003 version_Book3" xfId="39230" xr:uid="{00000000-0005-0000-0000-0000BF890000}"/>
    <cellStyle name="_Quarterly Investor Model 1-30-06_071212 Unlevered McCormick Model - 2003 version_Book3 2" xfId="39231" xr:uid="{00000000-0005-0000-0000-0000C0890000}"/>
    <cellStyle name="_Quarterly Investor Model 1-30-06_071212 Unlevered McCormick Model - 2003 version_Naturener Montana Portfolio_temp_Part2" xfId="39232" xr:uid="{00000000-0005-0000-0000-0000C1890000}"/>
    <cellStyle name="_Quarterly Investor Model 1-30-06_071212 Unlevered McCormick Model - 2003 version_Naturener Montana Portfolio_temp_Part2 2" xfId="39233" xr:uid="{00000000-0005-0000-0000-0000C2890000}"/>
    <cellStyle name="_Quarterly Investor Model 1-30-06_Ormat 6-7-2007  v19b accounting v4 12-19-07" xfId="39234" xr:uid="{00000000-0005-0000-0000-0000C3890000}"/>
    <cellStyle name="_Quarterly Investor Model 1-30-06_Ormat 6-7-2007  v19b accounting v4 12-19-07 2" xfId="39235" xr:uid="{00000000-0005-0000-0000-0000C4890000}"/>
    <cellStyle name="_R12 Adj to MAB_12 16 09" xfId="39236" xr:uid="{00000000-0005-0000-0000-0000C5890000}"/>
    <cellStyle name="_x0013__Raleigh Cash Flow Jan 2010" xfId="39237" xr:uid="{00000000-0005-0000-0000-0000C6890000}"/>
    <cellStyle name="_x0013__Raleigh Cash Flow Jan 2010 2" xfId="39238" xr:uid="{00000000-0005-0000-0000-0000C7890000}"/>
    <cellStyle name="_x0013__Raleigh Model (78MW) 09082009_V2" xfId="39239" xr:uid="{00000000-0005-0000-0000-0000C8890000}"/>
    <cellStyle name="_x0013__Raleigh Model (78MW) 09082009_V2 2" xfId="39240" xr:uid="{00000000-0005-0000-0000-0000C9890000}"/>
    <cellStyle name="_x0013__Raleigh Model (78MW) 09082009_V2_BeechR Pivot Table 12.2.09" xfId="39241" xr:uid="{00000000-0005-0000-0000-0000CA890000}"/>
    <cellStyle name="_x0013__Raleigh Model (78MW) 09082009_V2_BeechR Pivot Table 12.2.09 2" xfId="39242" xr:uid="{00000000-0005-0000-0000-0000CB890000}"/>
    <cellStyle name="_x0013__Raleigh Model (78MW) 09082009_V2_Sheet1" xfId="39243" xr:uid="{00000000-0005-0000-0000-0000CC890000}"/>
    <cellStyle name="_x0013__Raleigh Model (78MW) 09082009_V2_Sheet1 2" xfId="39244" xr:uid="{00000000-0005-0000-0000-0000CD890000}"/>
    <cellStyle name="_Ramp-Up_SunPower_150 MWac_Desoto_T-20_Brannen Rev_3-13-09" xfId="39245" xr:uid="{00000000-0005-0000-0000-0000CE890000}"/>
    <cellStyle name="_Ramp-Up_SunPower_150 MWac_Desoto_T-20_Rev2_3-13-09" xfId="39246" xr:uid="{00000000-0005-0000-0000-0000CF890000}"/>
    <cellStyle name="_Repowering_Template_COD2012" xfId="39247" xr:uid="{00000000-0005-0000-0000-0000D0890000}"/>
    <cellStyle name="_Repowering_Template_COD2012 2" xfId="39248" xr:uid="{00000000-0005-0000-0000-0000D1890000}"/>
    <cellStyle name="_Repowering_Template_COD2012__PC Monitoring Template_Ash III_Oct-10 not quite final" xfId="39249" xr:uid="{00000000-0005-0000-0000-0000D2890000}"/>
    <cellStyle name="_Repowering_Template_COD2012__PC Monitoring Template_Ash III_Oct-10 not quite final 2" xfId="39250" xr:uid="{00000000-0005-0000-0000-0000D3890000}"/>
    <cellStyle name="_Repowering_Template_COD2012__PC Monitoring Template_Ash III_Oct-10 not quite final_November 2010 Termosol CWIP Curves NEER Final" xfId="39251" xr:uid="{00000000-0005-0000-0000-0000D4890000}"/>
    <cellStyle name="_Repowering_Template_COD2012__PC Monitoring Template_Ash III_Oct-10 not quite final_November 2010 Termosol CWIP Curves NEER Final 2" xfId="39252" xr:uid="{00000000-0005-0000-0000-0000D5890000}"/>
    <cellStyle name="_Repowering_Template_COD2012__PC Monitoring Template_R10-STL_ Montezuma _JulyWTG title_Oct-10 almost final" xfId="39253" xr:uid="{00000000-0005-0000-0000-0000D6890000}"/>
    <cellStyle name="_Repowering_Template_COD2012__PC Monitoring Template_R10-STL_ Montezuma _JulyWTG title_Oct-10 almost final 2" xfId="39254" xr:uid="{00000000-0005-0000-0000-0000D7890000}"/>
    <cellStyle name="_Repowering_Template_COD2012__PC Monitoring Template_R10-STL_ Montezuma _JulyWTG title_Oct-10 almost final_November 2010 Termosol CWIP Curves NEER Final" xfId="39255" xr:uid="{00000000-0005-0000-0000-0000D8890000}"/>
    <cellStyle name="_Repowering_Template_COD2012__PC Monitoring Template_R10-STL_ Montezuma _JulyWTG title_Oct-10 almost final_November 2010 Termosol CWIP Curves NEER Final 2" xfId="39256" xr:uid="{00000000-0005-0000-0000-0000D9890000}"/>
    <cellStyle name="_Repowering_Template_COD2012__PC Monitoring Template_R11A-STL_ ELK2 66hy wEPC SOV Oct-10 almost final" xfId="39257" xr:uid="{00000000-0005-0000-0000-0000DA890000}"/>
    <cellStyle name="_Repowering_Template_COD2012__PC Monitoring Template_R11A-STL_ ELK2 66hy wEPC SOV Oct-10 almost final 2" xfId="39258" xr:uid="{00000000-0005-0000-0000-0000DB890000}"/>
    <cellStyle name="_Repowering_Template_COD2012__PC Monitoring Template_R11A-STL_ ELK2 66hy wEPC SOV Oct-10 almost final_November 2010 Termosol CWIP Curves NEER Final" xfId="39259" xr:uid="{00000000-0005-0000-0000-0000DC890000}"/>
    <cellStyle name="_Repowering_Template_COD2012__PC Monitoring Template_R11A-STL_ ELK2 66hy wEPC SOV Oct-10 almost final_November 2010 Termosol CWIP Curves NEER Final 2" xfId="39260" xr:uid="{00000000-0005-0000-0000-0000DD890000}"/>
    <cellStyle name="_Repowering_Template_COD2012_August 2010 CWIP curves_NextEra" xfId="39261" xr:uid="{00000000-0005-0000-0000-0000DE890000}"/>
    <cellStyle name="_Repowering_Template_COD2012_August 2010 CWIP curves_NextEra 2" xfId="39262" xr:uid="{00000000-0005-0000-0000-0000DF890000}"/>
    <cellStyle name="_Repowering_Template_COD2012_August 2010 CWIP curves_NextEra_November 2010 Termosol CWIP Curves NEER Final" xfId="39263" xr:uid="{00000000-0005-0000-0000-0000E0890000}"/>
    <cellStyle name="_Repowering_Template_COD2012_August 2010 CWIP curves_NextEra_November 2010 Termosol CWIP Curves NEER Final 2" xfId="39264" xr:uid="{00000000-0005-0000-0000-0000E1890000}"/>
    <cellStyle name="_Repowering_Template_COD2012_CWIP Termosol 1" xfId="39265" xr:uid="{00000000-0005-0000-0000-0000E2890000}"/>
    <cellStyle name="_Repowering_Template_COD2012_CWIP Termosol 1 2" xfId="39266" xr:uid="{00000000-0005-0000-0000-0000E3890000}"/>
    <cellStyle name="_Repowering_Template_COD2012_CWIP Termosol 2" xfId="39267" xr:uid="{00000000-0005-0000-0000-0000E4890000}"/>
    <cellStyle name="_Repowering_Template_COD2012_CWIP Termosol 2 2" xfId="39268" xr:uid="{00000000-0005-0000-0000-0000E5890000}"/>
    <cellStyle name="_Repowering_Template_COD2012_Due Dilligence Project Summary &amp; Score Card" xfId="39269" xr:uid="{00000000-0005-0000-0000-0000E6890000}"/>
    <cellStyle name="_Repowering_Template_COD2012_Due Dilligence Project Summary &amp; Score Card 2" xfId="39270" xr:uid="{00000000-0005-0000-0000-0000E7890000}"/>
    <cellStyle name="_Repowering_Template_COD2012_Due Dilligence Project Summary &amp; Score Card_McCoy 250 MW Yingli 280W T-0 NextEra PVO&amp;M Budget (NEW RAMP)_2010-12-10" xfId="39271" xr:uid="{00000000-0005-0000-0000-0000E8890000}"/>
    <cellStyle name="_Repowering_Template_COD2012_Input" xfId="39272" xr:uid="{00000000-0005-0000-0000-0000E9890000}"/>
    <cellStyle name="_Repowering_Template_COD2012_McCoy 250 MW Yingli 280W T-0 NextEra PVO&amp;M Budget (NEW RAMP)_2010-12-6" xfId="39273" xr:uid="{00000000-0005-0000-0000-0000EA890000}"/>
    <cellStyle name="_Repowering_Template_COD2012_November 2010 CWIP Curves Genesis Final" xfId="39274" xr:uid="{00000000-0005-0000-0000-0000EB890000}"/>
    <cellStyle name="_Repowering_Template_COD2012_November 2010 CWIP Curves Genesis Final 2" xfId="39275" xr:uid="{00000000-0005-0000-0000-0000EC890000}"/>
    <cellStyle name="_Repowering_Template_COD2012_Project Monitoring Paradise Solar revised_October 2010" xfId="39276" xr:uid="{00000000-0005-0000-0000-0000ED890000}"/>
    <cellStyle name="_Repowering_Template_COD2012_Project Monitoring Paradise Solar revised_October 2010 2" xfId="39277" xr:uid="{00000000-0005-0000-0000-0000EE890000}"/>
    <cellStyle name="_Repowering_Template_COD2012_Project Monitoring Paradise Solar revised_October 2010_November 2010 Termosol CWIP Curves NEER Final" xfId="39278" xr:uid="{00000000-0005-0000-0000-0000EF890000}"/>
    <cellStyle name="_Repowering_Template_COD2012_Project Monitoring Paradise Solar revised_October 2010_November 2010 Termosol CWIP Curves NEER Final 2" xfId="39279" xr:uid="{00000000-0005-0000-0000-0000F0890000}"/>
    <cellStyle name="_Repowering_Template_COD2012_September 2010 CWIP curves_NextEra" xfId="39280" xr:uid="{00000000-0005-0000-0000-0000F1890000}"/>
    <cellStyle name="_Repowering_Template_COD2012_September 2010 CWIP curves_NextEra 2" xfId="39281" xr:uid="{00000000-0005-0000-0000-0000F2890000}"/>
    <cellStyle name="_Repowering_Template_COD2012_September 2010 CWIP curves_NextEra_November 2010 Termosol CWIP Curves NEER Final" xfId="39282" xr:uid="{00000000-0005-0000-0000-0000F3890000}"/>
    <cellStyle name="_Repowering_Template_COD2012_September 2010 CWIP curves_NextEra_November 2010 Termosol CWIP Curves NEER Final 2" xfId="39283" xr:uid="{00000000-0005-0000-0000-0000F4890000}"/>
    <cellStyle name="_Repowering_Template_COD2012_Summerhaven CWIP curve Oct_2010" xfId="39284" xr:uid="{00000000-0005-0000-0000-0000F5890000}"/>
    <cellStyle name="_Repowering_Template_COD2012_Summerhaven CWIP curve Oct_2010 2" xfId="39285" xr:uid="{00000000-0005-0000-0000-0000F6890000}"/>
    <cellStyle name="_Repowering_Template_COD2012_Summerhaven CWIP curve Oct_2010_November 2010 Termosol CWIP Curves NEER Final" xfId="39286" xr:uid="{00000000-0005-0000-0000-0000F7890000}"/>
    <cellStyle name="_Repowering_Template_COD2012_Summerhaven CWIP curve Oct_2010_November 2010 Termosol CWIP Curves NEER Final 2" xfId="39287" xr:uid="{00000000-0005-0000-0000-0000F8890000}"/>
    <cellStyle name="_Res_ERCOT_Spring_02_8Z" xfId="39288" xr:uid="{00000000-0005-0000-0000-0000F9890000}"/>
    <cellStyle name="_Res_ERCOT_Spring_02_8Z 2" xfId="39289" xr:uid="{00000000-0005-0000-0000-0000FA890000}"/>
    <cellStyle name="_Res_ERCOT_Spring_02_8Z 2 2" xfId="39290" xr:uid="{00000000-0005-0000-0000-0000FB890000}"/>
    <cellStyle name="_Res_ERCOT_Spring_02_8Z 3" xfId="39291" xr:uid="{00000000-0005-0000-0000-0000FC890000}"/>
    <cellStyle name="_Res_ERCOT_Spring_02_8Z 3 2" xfId="39292" xr:uid="{00000000-0005-0000-0000-0000FD890000}"/>
    <cellStyle name="_Res_ERCOT_Spring_02_8Z 4" xfId="39293" xr:uid="{00000000-0005-0000-0000-0000FE890000}"/>
    <cellStyle name="_Res_ERCOT_Spring_02_8Z 4 2" xfId="39294" xr:uid="{00000000-0005-0000-0000-0000FF890000}"/>
    <cellStyle name="_Res_ERCOT_Spring_02_8Z 4 3" xfId="39295" xr:uid="{00000000-0005-0000-0000-0000008A0000}"/>
    <cellStyle name="_Res_ERCOT_Spring_02_8Z 5" xfId="39296" xr:uid="{00000000-0005-0000-0000-0000018A0000}"/>
    <cellStyle name="_Res_ERCOT_Spring_02_8Z 5 2" xfId="39297" xr:uid="{00000000-0005-0000-0000-0000028A0000}"/>
    <cellStyle name="_Res_ERCOT_Spring_02_8Z 6" xfId="39298" xr:uid="{00000000-0005-0000-0000-0000038A0000}"/>
    <cellStyle name="_Res_ERCOT_Spring_02_8Z_August 2010 CWIP curves_NextEra" xfId="39299" xr:uid="{00000000-0005-0000-0000-0000048A0000}"/>
    <cellStyle name="_Res_ERCOT_Spring_02_8Z_August 2010 CWIP curves_NextEra 2" xfId="39300" xr:uid="{00000000-0005-0000-0000-0000058A0000}"/>
    <cellStyle name="_Res_ERCOT_Spring_02_8Z_August 2010 CWIP curves_NextEra_November 2010 Termosol CWIP Curves NEER Final" xfId="39301" xr:uid="{00000000-0005-0000-0000-0000068A0000}"/>
    <cellStyle name="_Res_ERCOT_Spring_02_8Z_August 2010 CWIP curves_NextEra_November 2010 Termosol CWIP Curves NEER Final 2" xfId="39302" xr:uid="{00000000-0005-0000-0000-0000078A0000}"/>
    <cellStyle name="_Res_ERCOT_Spring_02_8Z_BASIS ADJ" xfId="39303" xr:uid="{00000000-0005-0000-0000-0000088A0000}"/>
    <cellStyle name="_Res_ERCOT_Spring_02_8Z_BM Adjustments" xfId="39304" xr:uid="{00000000-0005-0000-0000-0000098A0000}"/>
    <cellStyle name="_Res_ERCOT_Spring_02_8Z_Budget Support 2012-09 2013-15 Benefit Programs v5 with NEER Barg Update" xfId="39305" xr:uid="{00000000-0005-0000-0000-00000A8A0000}"/>
    <cellStyle name="_Res_ERCOT_Spring_02_8Z_Capacity_Factor_Monthly_Forecast_Through_2024 " xfId="39306" xr:uid="{00000000-0005-0000-0000-00000B8A0000}"/>
    <cellStyle name="_Res_ERCOT_Spring_02_8Z_Capital Prov 1Q10" xfId="39307" xr:uid="{00000000-0005-0000-0000-00000C8A0000}"/>
    <cellStyle name="_Res_ERCOT_Spring_02_8Z_Capital Prov 1Q10 2" xfId="39308" xr:uid="{00000000-0005-0000-0000-00000D8A0000}"/>
    <cellStyle name="_Res_ERCOT_Spring_02_8Z_Capital Prov 1Q10_March_LTD_Premium" xfId="39309" xr:uid="{00000000-0005-0000-0000-00000E8A0000}"/>
    <cellStyle name="_Res_ERCOT_Spring_02_8Z_Capital Prov 1Q10_Nov Self Admin LTD Income Premium - CIGNA" xfId="39310" xr:uid="{00000000-0005-0000-0000-00000F8A0000}"/>
    <cellStyle name="_Res_ERCOT_Spring_02_8Z_Capital Prov 1Q10_Summary Unrounded" xfId="39311" xr:uid="{00000000-0005-0000-0000-0000108A0000}"/>
    <cellStyle name="_Res_ERCOT_Spring_02_8Z_Consolidated Summary Living ProForma_2011_DRAFT" xfId="39312" xr:uid="{00000000-0005-0000-0000-0000118A0000}"/>
    <cellStyle name="_Res_ERCOT_Spring_02_8Z_Consolidated Summary Living ProForma_2011_Paste Special" xfId="39313" xr:uid="{00000000-0005-0000-0000-0000128A0000}"/>
    <cellStyle name="_Res_ERCOT_Spring_02_8Z_Copy of South TX GenTie  0.8x Sale12-31-09 COD BASE CASEvBOD" xfId="39314" xr:uid="{00000000-0005-0000-0000-0000138A0000}"/>
    <cellStyle name="_Res_ERCOT_Spring_02_8Z_CWIP Termosol 1" xfId="39315" xr:uid="{00000000-0005-0000-0000-0000148A0000}"/>
    <cellStyle name="_Res_ERCOT_Spring_02_8Z_CWIP Termosol 1 2" xfId="39316" xr:uid="{00000000-0005-0000-0000-0000158A0000}"/>
    <cellStyle name="_Res_ERCOT_Spring_02_8Z_CWIP Termosol 2" xfId="39317" xr:uid="{00000000-0005-0000-0000-0000168A0000}"/>
    <cellStyle name="_Res_ERCOT_Spring_02_8Z_CWIP Termosol 2 2" xfId="39318" xr:uid="{00000000-0005-0000-0000-0000178A0000}"/>
    <cellStyle name="_Res_ERCOT_Spring_02_8Z_Fees" xfId="39319" xr:uid="{00000000-0005-0000-0000-0000188A0000}"/>
    <cellStyle name="_Res_ERCOT_Spring_02_8Z_Genesis_Bridge_Tab" xfId="39320" xr:uid="{00000000-0005-0000-0000-0000198A0000}"/>
    <cellStyle name="_Res_ERCOT_Spring_02_8Z_Inputs" xfId="39321" xr:uid="{00000000-0005-0000-0000-00001A8A0000}"/>
    <cellStyle name="_Res_ERCOT_Spring_02_8Z_Inputs 2" xfId="39322" xr:uid="{00000000-0005-0000-0000-00001B8A0000}"/>
    <cellStyle name="_Res_ERCOT_Spring_02_8Z_Locked in Gross Margin" xfId="39323" xr:uid="{00000000-0005-0000-0000-00001C8A0000}"/>
    <cellStyle name="_Res_ERCOT_Spring_02_8Z_LTD-FAS 112 Summary" xfId="39324" xr:uid="{00000000-0005-0000-0000-00001D8A0000}"/>
    <cellStyle name="_Res_ERCOT_Spring_02_8Z_November 2010 CWIP Curves Genesis Final" xfId="39325" xr:uid="{00000000-0005-0000-0000-00001E8A0000}"/>
    <cellStyle name="_Res_ERCOT_Spring_02_8Z_November 2010 CWIP Curves Genesis Final 2" xfId="39326" xr:uid="{00000000-0005-0000-0000-00001F8A0000}"/>
    <cellStyle name="_Res_ERCOT_Spring_02_8Z_November 2010 CWIP Curves NEER Final" xfId="39327" xr:uid="{00000000-0005-0000-0000-0000208A0000}"/>
    <cellStyle name="_Res_ERCOT_Spring_02_8Z_November 2010 CWIP Curves NEER Final 2" xfId="39328" xr:uid="{00000000-0005-0000-0000-0000218A0000}"/>
    <cellStyle name="_Res_ERCOT_Spring_02_8Z_November 2010 Termosol CWIP Curves NEER Final" xfId="39329" xr:uid="{00000000-0005-0000-0000-0000228A0000}"/>
    <cellStyle name="_Res_ERCOT_Spring_02_8Z_November 2010 Termosol CWIP Curves NEER Final 2" xfId="39330" xr:uid="{00000000-0005-0000-0000-0000238A0000}"/>
    <cellStyle name="_Res_ERCOT_Spring_02_8Z_Project Monitoring Paradise Solar revised_October 2010" xfId="39331" xr:uid="{00000000-0005-0000-0000-0000248A0000}"/>
    <cellStyle name="_Res_ERCOT_Spring_02_8Z_Project Monitoring Paradise Solar revised_October 2010 2" xfId="39332" xr:uid="{00000000-0005-0000-0000-0000258A0000}"/>
    <cellStyle name="_Res_ERCOT_Spring_02_8Z_Project Monitoring Paradise Solar revised_October 2010_November 2010 Termosol CWIP Curves NEER Final" xfId="39333" xr:uid="{00000000-0005-0000-0000-0000268A0000}"/>
    <cellStyle name="_Res_ERCOT_Spring_02_8Z_Project Monitoring Paradise Solar revised_October 2010_November 2010 Termosol CWIP Curves NEER Final 2" xfId="39334" xr:uid="{00000000-0005-0000-0000-0000278A0000}"/>
    <cellStyle name="_Res_ERCOT_Spring_02_8Z_September 2010 CWIP curves_NextEra" xfId="39335" xr:uid="{00000000-0005-0000-0000-0000288A0000}"/>
    <cellStyle name="_Res_ERCOT_Spring_02_8Z_September 2010 CWIP curves_NextEra 2" xfId="39336" xr:uid="{00000000-0005-0000-0000-0000298A0000}"/>
    <cellStyle name="_Res_ERCOT_Spring_02_8Z_September 2010 CWIP curves_NextEra_November 2010 Termosol CWIP Curves NEER Final" xfId="39337" xr:uid="{00000000-0005-0000-0000-00002A8A0000}"/>
    <cellStyle name="_Res_ERCOT_Spring_02_8Z_September 2010 CWIP curves_NextEra_November 2010 Termosol CWIP Curves NEER Final 2" xfId="39338" xr:uid="{00000000-0005-0000-0000-00002B8A0000}"/>
    <cellStyle name="_Res_ERCOT_Spring_02_8Z_Summerhaven CWIP curve Oct_2010" xfId="39339" xr:uid="{00000000-0005-0000-0000-00002C8A0000}"/>
    <cellStyle name="_Res_ERCOT_Spring_02_8Z_Summerhaven CWIP curve Oct_2010 2" xfId="39340" xr:uid="{00000000-0005-0000-0000-00002D8A0000}"/>
    <cellStyle name="_Res_ERCOT_Spring_02_8Z_Summerhaven CWIP curve Oct_2010_November 2010 Termosol CWIP Curves NEER Final" xfId="39341" xr:uid="{00000000-0005-0000-0000-00002E8A0000}"/>
    <cellStyle name="_Res_ERCOT_Spring_02_8Z_Summerhaven CWIP curve Oct_2010_November 2010 Termosol CWIP Curves NEER Final 2" xfId="39342" xr:uid="{00000000-0005-0000-0000-00002F8A0000}"/>
    <cellStyle name="_Res_ERCOT_Spring_02_8Z_ToD" xfId="39343" xr:uid="{00000000-0005-0000-0000-0000308A0000}"/>
    <cellStyle name="_Res_ERCOT_Spring_02_8Z_ToD 2" xfId="39344" xr:uid="{00000000-0005-0000-0000-0000318A0000}"/>
    <cellStyle name="_Res_ERCOT_Spring_02_8Z_ToD 3" xfId="39345" xr:uid="{00000000-0005-0000-0000-0000328A0000}"/>
    <cellStyle name="_Res_ERCOT_Spring_02_8Z_tx financing revs" xfId="39346" xr:uid="{00000000-0005-0000-0000-0000338A0000}"/>
    <cellStyle name="_Resources Gas SP Conversion" xfId="39347" xr:uid="{00000000-0005-0000-0000-0000348A0000}"/>
    <cellStyle name="_Resources Gas SP Conversion 2" xfId="39348" xr:uid="{00000000-0005-0000-0000-0000358A0000}"/>
    <cellStyle name="_Resources Gas SP Conversion 2 2" xfId="39349" xr:uid="{00000000-0005-0000-0000-0000368A0000}"/>
    <cellStyle name="_Resources Gas SP Conversion 3" xfId="39350" xr:uid="{00000000-0005-0000-0000-0000378A0000}"/>
    <cellStyle name="_Resources Gas SP Conversion 3 2" xfId="39351" xr:uid="{00000000-0005-0000-0000-0000388A0000}"/>
    <cellStyle name="_Resources Gas SP Conversion 4" xfId="39352" xr:uid="{00000000-0005-0000-0000-0000398A0000}"/>
    <cellStyle name="_Resources Gas SP Conversion 4 2" xfId="39353" xr:uid="{00000000-0005-0000-0000-00003A8A0000}"/>
    <cellStyle name="_Resources Gas SP Conversion 4 3" xfId="39354" xr:uid="{00000000-0005-0000-0000-00003B8A0000}"/>
    <cellStyle name="_Resources Gas SP Conversion 5" xfId="39355" xr:uid="{00000000-0005-0000-0000-00003C8A0000}"/>
    <cellStyle name="_Resources Gas SP Conversion 5 2" xfId="39356" xr:uid="{00000000-0005-0000-0000-00003D8A0000}"/>
    <cellStyle name="_Resources Gas SP Conversion 6" xfId="39357" xr:uid="{00000000-0005-0000-0000-00003E8A0000}"/>
    <cellStyle name="_Resources Gas SP Conversion_August 2010 CWIP curves_NextEra" xfId="39358" xr:uid="{00000000-0005-0000-0000-00003F8A0000}"/>
    <cellStyle name="_Resources Gas SP Conversion_August 2010 CWIP curves_NextEra 2" xfId="39359" xr:uid="{00000000-0005-0000-0000-0000408A0000}"/>
    <cellStyle name="_Resources Gas SP Conversion_August 2010 CWIP curves_NextEra_November 2010 Termosol CWIP Curves NEER Final" xfId="39360" xr:uid="{00000000-0005-0000-0000-0000418A0000}"/>
    <cellStyle name="_Resources Gas SP Conversion_August 2010 CWIP curves_NextEra_November 2010 Termosol CWIP Curves NEER Final 2" xfId="39361" xr:uid="{00000000-0005-0000-0000-0000428A0000}"/>
    <cellStyle name="_Resources Gas SP Conversion_BASIS ADJ" xfId="39362" xr:uid="{00000000-0005-0000-0000-0000438A0000}"/>
    <cellStyle name="_Resources Gas SP Conversion_BM Adjustments" xfId="39363" xr:uid="{00000000-0005-0000-0000-0000448A0000}"/>
    <cellStyle name="_Resources Gas SP Conversion_Budget Support 2012-09 2013-15 Benefit Programs v5 with NEER Barg Update" xfId="39364" xr:uid="{00000000-0005-0000-0000-0000458A0000}"/>
    <cellStyle name="_Resources Gas SP Conversion_Capacity_Factor_Monthly_Forecast_Through_2024 " xfId="39365" xr:uid="{00000000-0005-0000-0000-0000468A0000}"/>
    <cellStyle name="_Resources Gas SP Conversion_Capital Prov 1Q10" xfId="39366" xr:uid="{00000000-0005-0000-0000-0000478A0000}"/>
    <cellStyle name="_Resources Gas SP Conversion_Capital Prov 1Q10 2" xfId="39367" xr:uid="{00000000-0005-0000-0000-0000488A0000}"/>
    <cellStyle name="_Resources Gas SP Conversion_Capital Prov 1Q10_March_LTD_Premium" xfId="39368" xr:uid="{00000000-0005-0000-0000-0000498A0000}"/>
    <cellStyle name="_Resources Gas SP Conversion_Capital Prov 1Q10_Nov Self Admin LTD Income Premium - CIGNA" xfId="39369" xr:uid="{00000000-0005-0000-0000-00004A8A0000}"/>
    <cellStyle name="_Resources Gas SP Conversion_Capital Prov 1Q10_Summary Unrounded" xfId="39370" xr:uid="{00000000-0005-0000-0000-00004B8A0000}"/>
    <cellStyle name="_Resources Gas SP Conversion_Consolidated Summary Living ProForma_2011_DRAFT" xfId="39371" xr:uid="{00000000-0005-0000-0000-00004C8A0000}"/>
    <cellStyle name="_Resources Gas SP Conversion_Consolidated Summary Living ProForma_2011_Paste Special" xfId="39372" xr:uid="{00000000-0005-0000-0000-00004D8A0000}"/>
    <cellStyle name="_Resources Gas SP Conversion_Copy of South TX GenTie  0.8x Sale12-31-09 COD BASE CASEvBOD" xfId="39373" xr:uid="{00000000-0005-0000-0000-00004E8A0000}"/>
    <cellStyle name="_Resources Gas SP Conversion_CWIP Termosol 1" xfId="39374" xr:uid="{00000000-0005-0000-0000-00004F8A0000}"/>
    <cellStyle name="_Resources Gas SP Conversion_CWIP Termosol 1 2" xfId="39375" xr:uid="{00000000-0005-0000-0000-0000508A0000}"/>
    <cellStyle name="_Resources Gas SP Conversion_CWIP Termosol 2" xfId="39376" xr:uid="{00000000-0005-0000-0000-0000518A0000}"/>
    <cellStyle name="_Resources Gas SP Conversion_CWIP Termosol 2 2" xfId="39377" xr:uid="{00000000-0005-0000-0000-0000528A0000}"/>
    <cellStyle name="_Resources Gas SP Conversion_Fees" xfId="39378" xr:uid="{00000000-0005-0000-0000-0000538A0000}"/>
    <cellStyle name="_Resources Gas SP Conversion_Genesis_Bridge_Tab" xfId="39379" xr:uid="{00000000-0005-0000-0000-0000548A0000}"/>
    <cellStyle name="_Resources Gas SP Conversion_Inputs" xfId="39380" xr:uid="{00000000-0005-0000-0000-0000558A0000}"/>
    <cellStyle name="_Resources Gas SP Conversion_Inputs 2" xfId="39381" xr:uid="{00000000-0005-0000-0000-0000568A0000}"/>
    <cellStyle name="_Resources Gas SP Conversion_Locked in Gross Margin" xfId="39382" xr:uid="{00000000-0005-0000-0000-0000578A0000}"/>
    <cellStyle name="_Resources Gas SP Conversion_LTD-FAS 112 Summary" xfId="39383" xr:uid="{00000000-0005-0000-0000-0000588A0000}"/>
    <cellStyle name="_Resources Gas SP Conversion_November 2010 CWIP Curves Genesis Final" xfId="39384" xr:uid="{00000000-0005-0000-0000-0000598A0000}"/>
    <cellStyle name="_Resources Gas SP Conversion_November 2010 CWIP Curves Genesis Final 2" xfId="39385" xr:uid="{00000000-0005-0000-0000-00005A8A0000}"/>
    <cellStyle name="_Resources Gas SP Conversion_November 2010 CWIP Curves NEER Final" xfId="39386" xr:uid="{00000000-0005-0000-0000-00005B8A0000}"/>
    <cellStyle name="_Resources Gas SP Conversion_November 2010 CWIP Curves NEER Final 2" xfId="39387" xr:uid="{00000000-0005-0000-0000-00005C8A0000}"/>
    <cellStyle name="_Resources Gas SP Conversion_November 2010 Termosol CWIP Curves NEER Final" xfId="39388" xr:uid="{00000000-0005-0000-0000-00005D8A0000}"/>
    <cellStyle name="_Resources Gas SP Conversion_November 2010 Termosol CWIP Curves NEER Final 2" xfId="39389" xr:uid="{00000000-0005-0000-0000-00005E8A0000}"/>
    <cellStyle name="_Resources Gas SP Conversion_Project Monitoring Paradise Solar revised_October 2010" xfId="39390" xr:uid="{00000000-0005-0000-0000-00005F8A0000}"/>
    <cellStyle name="_Resources Gas SP Conversion_Project Monitoring Paradise Solar revised_October 2010 2" xfId="39391" xr:uid="{00000000-0005-0000-0000-0000608A0000}"/>
    <cellStyle name="_Resources Gas SP Conversion_Project Monitoring Paradise Solar revised_October 2010_November 2010 Termosol CWIP Curves NEER Final" xfId="39392" xr:uid="{00000000-0005-0000-0000-0000618A0000}"/>
    <cellStyle name="_Resources Gas SP Conversion_Project Monitoring Paradise Solar revised_October 2010_November 2010 Termosol CWIP Curves NEER Final 2" xfId="39393" xr:uid="{00000000-0005-0000-0000-0000628A0000}"/>
    <cellStyle name="_Resources Gas SP Conversion_September 2010 CWIP curves_NextEra" xfId="39394" xr:uid="{00000000-0005-0000-0000-0000638A0000}"/>
    <cellStyle name="_Resources Gas SP Conversion_September 2010 CWIP curves_NextEra 2" xfId="39395" xr:uid="{00000000-0005-0000-0000-0000648A0000}"/>
    <cellStyle name="_Resources Gas SP Conversion_September 2010 CWIP curves_NextEra_November 2010 Termosol CWIP Curves NEER Final" xfId="39396" xr:uid="{00000000-0005-0000-0000-0000658A0000}"/>
    <cellStyle name="_Resources Gas SP Conversion_September 2010 CWIP curves_NextEra_November 2010 Termosol CWIP Curves NEER Final 2" xfId="39397" xr:uid="{00000000-0005-0000-0000-0000668A0000}"/>
    <cellStyle name="_Resources Gas SP Conversion_Summerhaven CWIP curve Oct_2010" xfId="39398" xr:uid="{00000000-0005-0000-0000-0000678A0000}"/>
    <cellStyle name="_Resources Gas SP Conversion_Summerhaven CWIP curve Oct_2010 2" xfId="39399" xr:uid="{00000000-0005-0000-0000-0000688A0000}"/>
    <cellStyle name="_Resources Gas SP Conversion_Summerhaven CWIP curve Oct_2010_November 2010 Termosol CWIP Curves NEER Final" xfId="39400" xr:uid="{00000000-0005-0000-0000-0000698A0000}"/>
    <cellStyle name="_Resources Gas SP Conversion_Summerhaven CWIP curve Oct_2010_November 2010 Termosol CWIP Curves NEER Final 2" xfId="39401" xr:uid="{00000000-0005-0000-0000-00006A8A0000}"/>
    <cellStyle name="_Resources Gas SP Conversion_ToD" xfId="39402" xr:uid="{00000000-0005-0000-0000-00006B8A0000}"/>
    <cellStyle name="_Resources Gas SP Conversion_ToD 2" xfId="39403" xr:uid="{00000000-0005-0000-0000-00006C8A0000}"/>
    <cellStyle name="_Resources Gas SP Conversion_ToD 3" xfId="39404" xr:uid="{00000000-0005-0000-0000-00006D8A0000}"/>
    <cellStyle name="_Resources Gas SP Conversion_tx financing revs" xfId="39405" xr:uid="{00000000-0005-0000-0000-00006E8A0000}"/>
    <cellStyle name="_Resources1" xfId="39406" xr:uid="{00000000-0005-0000-0000-00006F8A0000}"/>
    <cellStyle name="_Resources1 2" xfId="39407" xr:uid="{00000000-0005-0000-0000-0000708A0000}"/>
    <cellStyle name="_Resources1 2 2" xfId="39408" xr:uid="{00000000-0005-0000-0000-0000718A0000}"/>
    <cellStyle name="_Resources1 3" xfId="39409" xr:uid="{00000000-0005-0000-0000-0000728A0000}"/>
    <cellStyle name="_Resources1 3 2" xfId="39410" xr:uid="{00000000-0005-0000-0000-0000738A0000}"/>
    <cellStyle name="_Resources1 4" xfId="39411" xr:uid="{00000000-0005-0000-0000-0000748A0000}"/>
    <cellStyle name="_Resources1 4 2" xfId="39412" xr:uid="{00000000-0005-0000-0000-0000758A0000}"/>
    <cellStyle name="_Resources1 4 3" xfId="39413" xr:uid="{00000000-0005-0000-0000-0000768A0000}"/>
    <cellStyle name="_Resources1 5" xfId="39414" xr:uid="{00000000-0005-0000-0000-0000778A0000}"/>
    <cellStyle name="_Resources1 5 2" xfId="39415" xr:uid="{00000000-0005-0000-0000-0000788A0000}"/>
    <cellStyle name="_Resources1 6" xfId="39416" xr:uid="{00000000-0005-0000-0000-0000798A0000}"/>
    <cellStyle name="_Resources1_August 2010 CWIP curves_NextEra" xfId="39417" xr:uid="{00000000-0005-0000-0000-00007A8A0000}"/>
    <cellStyle name="_Resources1_August 2010 CWIP curves_NextEra 2" xfId="39418" xr:uid="{00000000-0005-0000-0000-00007B8A0000}"/>
    <cellStyle name="_Resources1_August 2010 CWIP curves_NextEra_November 2010 Termosol CWIP Curves NEER Final" xfId="39419" xr:uid="{00000000-0005-0000-0000-00007C8A0000}"/>
    <cellStyle name="_Resources1_August 2010 CWIP curves_NextEra_November 2010 Termosol CWIP Curves NEER Final 2" xfId="39420" xr:uid="{00000000-0005-0000-0000-00007D8A0000}"/>
    <cellStyle name="_Resources1_BASIS ADJ" xfId="39421" xr:uid="{00000000-0005-0000-0000-00007E8A0000}"/>
    <cellStyle name="_Resources1_BM Adjustments" xfId="39422" xr:uid="{00000000-0005-0000-0000-00007F8A0000}"/>
    <cellStyle name="_Resources1_Budget Support 2012-09 2013-15 Benefit Programs v5 with NEER Barg Update" xfId="39423" xr:uid="{00000000-0005-0000-0000-0000808A0000}"/>
    <cellStyle name="_Resources1_Capacity_Factor_Monthly_Forecast_Through_2024 " xfId="39424" xr:uid="{00000000-0005-0000-0000-0000818A0000}"/>
    <cellStyle name="_Resources1_Capital Prov 1Q10" xfId="39425" xr:uid="{00000000-0005-0000-0000-0000828A0000}"/>
    <cellStyle name="_Resources1_Capital Prov 1Q10 2" xfId="39426" xr:uid="{00000000-0005-0000-0000-0000838A0000}"/>
    <cellStyle name="_Resources1_Capital Prov 1Q10_March_LTD_Premium" xfId="39427" xr:uid="{00000000-0005-0000-0000-0000848A0000}"/>
    <cellStyle name="_Resources1_Capital Prov 1Q10_Nov Self Admin LTD Income Premium - CIGNA" xfId="39428" xr:uid="{00000000-0005-0000-0000-0000858A0000}"/>
    <cellStyle name="_Resources1_Capital Prov 1Q10_Summary Unrounded" xfId="39429" xr:uid="{00000000-0005-0000-0000-0000868A0000}"/>
    <cellStyle name="_Resources1_Consolidated Summary Living ProForma_2011_DRAFT" xfId="39430" xr:uid="{00000000-0005-0000-0000-0000878A0000}"/>
    <cellStyle name="_Resources1_Consolidated Summary Living ProForma_2011_Paste Special" xfId="39431" xr:uid="{00000000-0005-0000-0000-0000888A0000}"/>
    <cellStyle name="_Resources1_Copy of South TX GenTie  0.8x Sale12-31-09 COD BASE CASEvBOD" xfId="39432" xr:uid="{00000000-0005-0000-0000-0000898A0000}"/>
    <cellStyle name="_Resources1_CWIP Termosol 1" xfId="39433" xr:uid="{00000000-0005-0000-0000-00008A8A0000}"/>
    <cellStyle name="_Resources1_CWIP Termosol 1 2" xfId="39434" xr:uid="{00000000-0005-0000-0000-00008B8A0000}"/>
    <cellStyle name="_Resources1_CWIP Termosol 2" xfId="39435" xr:uid="{00000000-0005-0000-0000-00008C8A0000}"/>
    <cellStyle name="_Resources1_CWIP Termosol 2 2" xfId="39436" xr:uid="{00000000-0005-0000-0000-00008D8A0000}"/>
    <cellStyle name="_Resources1_Fees" xfId="39437" xr:uid="{00000000-0005-0000-0000-00008E8A0000}"/>
    <cellStyle name="_Resources1_Genesis_Bridge_Tab" xfId="39438" xr:uid="{00000000-0005-0000-0000-00008F8A0000}"/>
    <cellStyle name="_Resources1_Inputs" xfId="39439" xr:uid="{00000000-0005-0000-0000-0000908A0000}"/>
    <cellStyle name="_Resources1_Inputs 2" xfId="39440" xr:uid="{00000000-0005-0000-0000-0000918A0000}"/>
    <cellStyle name="_Resources1_Locked in Gross Margin" xfId="39441" xr:uid="{00000000-0005-0000-0000-0000928A0000}"/>
    <cellStyle name="_Resources1_LTD-FAS 112 Summary" xfId="39442" xr:uid="{00000000-0005-0000-0000-0000938A0000}"/>
    <cellStyle name="_Resources1_November 2010 CWIP Curves Genesis Final" xfId="39443" xr:uid="{00000000-0005-0000-0000-0000948A0000}"/>
    <cellStyle name="_Resources1_November 2010 CWIP Curves Genesis Final 2" xfId="39444" xr:uid="{00000000-0005-0000-0000-0000958A0000}"/>
    <cellStyle name="_Resources1_November 2010 CWIP Curves NEER Final" xfId="39445" xr:uid="{00000000-0005-0000-0000-0000968A0000}"/>
    <cellStyle name="_Resources1_November 2010 CWIP Curves NEER Final 2" xfId="39446" xr:uid="{00000000-0005-0000-0000-0000978A0000}"/>
    <cellStyle name="_Resources1_November 2010 Termosol CWIP Curves NEER Final" xfId="39447" xr:uid="{00000000-0005-0000-0000-0000988A0000}"/>
    <cellStyle name="_Resources1_November 2010 Termosol CWIP Curves NEER Final 2" xfId="39448" xr:uid="{00000000-0005-0000-0000-0000998A0000}"/>
    <cellStyle name="_Resources1_Project Monitoring Paradise Solar revised_October 2010" xfId="39449" xr:uid="{00000000-0005-0000-0000-00009A8A0000}"/>
    <cellStyle name="_Resources1_Project Monitoring Paradise Solar revised_October 2010 2" xfId="39450" xr:uid="{00000000-0005-0000-0000-00009B8A0000}"/>
    <cellStyle name="_Resources1_Project Monitoring Paradise Solar revised_October 2010_November 2010 Termosol CWIP Curves NEER Final" xfId="39451" xr:uid="{00000000-0005-0000-0000-00009C8A0000}"/>
    <cellStyle name="_Resources1_Project Monitoring Paradise Solar revised_October 2010_November 2010 Termosol CWIP Curves NEER Final 2" xfId="39452" xr:uid="{00000000-0005-0000-0000-00009D8A0000}"/>
    <cellStyle name="_Resources1_September 2010 CWIP curves_NextEra" xfId="39453" xr:uid="{00000000-0005-0000-0000-00009E8A0000}"/>
    <cellStyle name="_Resources1_September 2010 CWIP curves_NextEra 2" xfId="39454" xr:uid="{00000000-0005-0000-0000-00009F8A0000}"/>
    <cellStyle name="_Resources1_September 2010 CWIP curves_NextEra_November 2010 Termosol CWIP Curves NEER Final" xfId="39455" xr:uid="{00000000-0005-0000-0000-0000A08A0000}"/>
    <cellStyle name="_Resources1_September 2010 CWIP curves_NextEra_November 2010 Termosol CWIP Curves NEER Final 2" xfId="39456" xr:uid="{00000000-0005-0000-0000-0000A18A0000}"/>
    <cellStyle name="_Resources1_Summerhaven CWIP curve Oct_2010" xfId="39457" xr:uid="{00000000-0005-0000-0000-0000A28A0000}"/>
    <cellStyle name="_Resources1_Summerhaven CWIP curve Oct_2010 2" xfId="39458" xr:uid="{00000000-0005-0000-0000-0000A38A0000}"/>
    <cellStyle name="_Resources1_Summerhaven CWIP curve Oct_2010_November 2010 Termosol CWIP Curves NEER Final" xfId="39459" xr:uid="{00000000-0005-0000-0000-0000A48A0000}"/>
    <cellStyle name="_Resources1_Summerhaven CWIP curve Oct_2010_November 2010 Termosol CWIP Curves NEER Final 2" xfId="39460" xr:uid="{00000000-0005-0000-0000-0000A58A0000}"/>
    <cellStyle name="_Resources1_ToD" xfId="39461" xr:uid="{00000000-0005-0000-0000-0000A68A0000}"/>
    <cellStyle name="_Resources1_ToD 2" xfId="39462" xr:uid="{00000000-0005-0000-0000-0000A78A0000}"/>
    <cellStyle name="_Resources1_ToD 3" xfId="39463" xr:uid="{00000000-0005-0000-0000-0000A88A0000}"/>
    <cellStyle name="_Resources1_tx financing revs" xfId="39464" xr:uid="{00000000-0005-0000-0000-0000A98A0000}"/>
    <cellStyle name="_Resources10" xfId="39465" xr:uid="{00000000-0005-0000-0000-0000AA8A0000}"/>
    <cellStyle name="_Resources10 2" xfId="39466" xr:uid="{00000000-0005-0000-0000-0000AB8A0000}"/>
    <cellStyle name="_Resources10 2 2" xfId="39467" xr:uid="{00000000-0005-0000-0000-0000AC8A0000}"/>
    <cellStyle name="_Resources10 3" xfId="39468" xr:uid="{00000000-0005-0000-0000-0000AD8A0000}"/>
    <cellStyle name="_Resources10 3 2" xfId="39469" xr:uid="{00000000-0005-0000-0000-0000AE8A0000}"/>
    <cellStyle name="_Resources10 4" xfId="39470" xr:uid="{00000000-0005-0000-0000-0000AF8A0000}"/>
    <cellStyle name="_Resources10 4 2" xfId="39471" xr:uid="{00000000-0005-0000-0000-0000B08A0000}"/>
    <cellStyle name="_Resources10 4 3" xfId="39472" xr:uid="{00000000-0005-0000-0000-0000B18A0000}"/>
    <cellStyle name="_Resources10 5" xfId="39473" xr:uid="{00000000-0005-0000-0000-0000B28A0000}"/>
    <cellStyle name="_Resources10 5 2" xfId="39474" xr:uid="{00000000-0005-0000-0000-0000B38A0000}"/>
    <cellStyle name="_Resources10 6" xfId="39475" xr:uid="{00000000-0005-0000-0000-0000B48A0000}"/>
    <cellStyle name="_Resources10_August 2010 CWIP curves_NextEra" xfId="39476" xr:uid="{00000000-0005-0000-0000-0000B58A0000}"/>
    <cellStyle name="_Resources10_August 2010 CWIP curves_NextEra 2" xfId="39477" xr:uid="{00000000-0005-0000-0000-0000B68A0000}"/>
    <cellStyle name="_Resources10_August 2010 CWIP curves_NextEra_November 2010 Termosol CWIP Curves NEER Final" xfId="39478" xr:uid="{00000000-0005-0000-0000-0000B78A0000}"/>
    <cellStyle name="_Resources10_August 2010 CWIP curves_NextEra_November 2010 Termosol CWIP Curves NEER Final 2" xfId="39479" xr:uid="{00000000-0005-0000-0000-0000B88A0000}"/>
    <cellStyle name="_Resources10_BASIS ADJ" xfId="39480" xr:uid="{00000000-0005-0000-0000-0000B98A0000}"/>
    <cellStyle name="_Resources10_BM Adjustments" xfId="39481" xr:uid="{00000000-0005-0000-0000-0000BA8A0000}"/>
    <cellStyle name="_Resources10_Budget Support 2012-09 2013-15 Benefit Programs v5 with NEER Barg Update" xfId="39482" xr:uid="{00000000-0005-0000-0000-0000BB8A0000}"/>
    <cellStyle name="_Resources10_Capacity_Factor_Monthly_Forecast_Through_2024 " xfId="39483" xr:uid="{00000000-0005-0000-0000-0000BC8A0000}"/>
    <cellStyle name="_Resources10_Capital Prov 1Q10" xfId="39484" xr:uid="{00000000-0005-0000-0000-0000BD8A0000}"/>
    <cellStyle name="_Resources10_Capital Prov 1Q10 2" xfId="39485" xr:uid="{00000000-0005-0000-0000-0000BE8A0000}"/>
    <cellStyle name="_Resources10_Capital Prov 1Q10_March_LTD_Premium" xfId="39486" xr:uid="{00000000-0005-0000-0000-0000BF8A0000}"/>
    <cellStyle name="_Resources10_Capital Prov 1Q10_Nov Self Admin LTD Income Premium - CIGNA" xfId="39487" xr:uid="{00000000-0005-0000-0000-0000C08A0000}"/>
    <cellStyle name="_Resources10_Capital Prov 1Q10_Summary Unrounded" xfId="39488" xr:uid="{00000000-0005-0000-0000-0000C18A0000}"/>
    <cellStyle name="_Resources10_Consolidated Summary Living ProForma_2011_DRAFT" xfId="39489" xr:uid="{00000000-0005-0000-0000-0000C28A0000}"/>
    <cellStyle name="_Resources10_Consolidated Summary Living ProForma_2011_Paste Special" xfId="39490" xr:uid="{00000000-0005-0000-0000-0000C38A0000}"/>
    <cellStyle name="_Resources10_Copy of South TX GenTie  0.8x Sale12-31-09 COD BASE CASEvBOD" xfId="39491" xr:uid="{00000000-0005-0000-0000-0000C48A0000}"/>
    <cellStyle name="_Resources10_CWIP Termosol 1" xfId="39492" xr:uid="{00000000-0005-0000-0000-0000C58A0000}"/>
    <cellStyle name="_Resources10_CWIP Termosol 1 2" xfId="39493" xr:uid="{00000000-0005-0000-0000-0000C68A0000}"/>
    <cellStyle name="_Resources10_CWIP Termosol 2" xfId="39494" xr:uid="{00000000-0005-0000-0000-0000C78A0000}"/>
    <cellStyle name="_Resources10_CWIP Termosol 2 2" xfId="39495" xr:uid="{00000000-0005-0000-0000-0000C88A0000}"/>
    <cellStyle name="_Resources10_Fees" xfId="39496" xr:uid="{00000000-0005-0000-0000-0000C98A0000}"/>
    <cellStyle name="_Resources10_Genesis_Bridge_Tab" xfId="39497" xr:uid="{00000000-0005-0000-0000-0000CA8A0000}"/>
    <cellStyle name="_Resources10_Inputs" xfId="39498" xr:uid="{00000000-0005-0000-0000-0000CB8A0000}"/>
    <cellStyle name="_Resources10_Inputs 2" xfId="39499" xr:uid="{00000000-0005-0000-0000-0000CC8A0000}"/>
    <cellStyle name="_Resources10_Locked in Gross Margin" xfId="39500" xr:uid="{00000000-0005-0000-0000-0000CD8A0000}"/>
    <cellStyle name="_Resources10_LTD-FAS 112 Summary" xfId="39501" xr:uid="{00000000-0005-0000-0000-0000CE8A0000}"/>
    <cellStyle name="_Resources10_November 2010 CWIP Curves Genesis Final" xfId="39502" xr:uid="{00000000-0005-0000-0000-0000CF8A0000}"/>
    <cellStyle name="_Resources10_November 2010 CWIP Curves Genesis Final 2" xfId="39503" xr:uid="{00000000-0005-0000-0000-0000D08A0000}"/>
    <cellStyle name="_Resources10_November 2010 CWIP Curves NEER Final" xfId="39504" xr:uid="{00000000-0005-0000-0000-0000D18A0000}"/>
    <cellStyle name="_Resources10_November 2010 CWIP Curves NEER Final 2" xfId="39505" xr:uid="{00000000-0005-0000-0000-0000D28A0000}"/>
    <cellStyle name="_Resources10_November 2010 Termosol CWIP Curves NEER Final" xfId="39506" xr:uid="{00000000-0005-0000-0000-0000D38A0000}"/>
    <cellStyle name="_Resources10_November 2010 Termosol CWIP Curves NEER Final 2" xfId="39507" xr:uid="{00000000-0005-0000-0000-0000D48A0000}"/>
    <cellStyle name="_Resources10_Project Monitoring Paradise Solar revised_October 2010" xfId="39508" xr:uid="{00000000-0005-0000-0000-0000D58A0000}"/>
    <cellStyle name="_Resources10_Project Monitoring Paradise Solar revised_October 2010 2" xfId="39509" xr:uid="{00000000-0005-0000-0000-0000D68A0000}"/>
    <cellStyle name="_Resources10_Project Monitoring Paradise Solar revised_October 2010_November 2010 Termosol CWIP Curves NEER Final" xfId="39510" xr:uid="{00000000-0005-0000-0000-0000D78A0000}"/>
    <cellStyle name="_Resources10_Project Monitoring Paradise Solar revised_October 2010_November 2010 Termosol CWIP Curves NEER Final 2" xfId="39511" xr:uid="{00000000-0005-0000-0000-0000D88A0000}"/>
    <cellStyle name="_Resources10_September 2010 CWIP curves_NextEra" xfId="39512" xr:uid="{00000000-0005-0000-0000-0000D98A0000}"/>
    <cellStyle name="_Resources10_September 2010 CWIP curves_NextEra 2" xfId="39513" xr:uid="{00000000-0005-0000-0000-0000DA8A0000}"/>
    <cellStyle name="_Resources10_September 2010 CWIP curves_NextEra_November 2010 Termosol CWIP Curves NEER Final" xfId="39514" xr:uid="{00000000-0005-0000-0000-0000DB8A0000}"/>
    <cellStyle name="_Resources10_September 2010 CWIP curves_NextEra_November 2010 Termosol CWIP Curves NEER Final 2" xfId="39515" xr:uid="{00000000-0005-0000-0000-0000DC8A0000}"/>
    <cellStyle name="_Resources10_Summerhaven CWIP curve Oct_2010" xfId="39516" xr:uid="{00000000-0005-0000-0000-0000DD8A0000}"/>
    <cellStyle name="_Resources10_Summerhaven CWIP curve Oct_2010 2" xfId="39517" xr:uid="{00000000-0005-0000-0000-0000DE8A0000}"/>
    <cellStyle name="_Resources10_Summerhaven CWIP curve Oct_2010_November 2010 Termosol CWIP Curves NEER Final" xfId="39518" xr:uid="{00000000-0005-0000-0000-0000DF8A0000}"/>
    <cellStyle name="_Resources10_Summerhaven CWIP curve Oct_2010_November 2010 Termosol CWIP Curves NEER Final 2" xfId="39519" xr:uid="{00000000-0005-0000-0000-0000E08A0000}"/>
    <cellStyle name="_Resources10_ToD" xfId="39520" xr:uid="{00000000-0005-0000-0000-0000E18A0000}"/>
    <cellStyle name="_Resources10_ToD 2" xfId="39521" xr:uid="{00000000-0005-0000-0000-0000E28A0000}"/>
    <cellStyle name="_Resources10_ToD 3" xfId="39522" xr:uid="{00000000-0005-0000-0000-0000E38A0000}"/>
    <cellStyle name="_Resources10_tx financing revs" xfId="39523" xr:uid="{00000000-0005-0000-0000-0000E48A0000}"/>
    <cellStyle name="_Resources2" xfId="39524" xr:uid="{00000000-0005-0000-0000-0000E58A0000}"/>
    <cellStyle name="_Resources2 2" xfId="39525" xr:uid="{00000000-0005-0000-0000-0000E68A0000}"/>
    <cellStyle name="_Resources2 2 2" xfId="39526" xr:uid="{00000000-0005-0000-0000-0000E78A0000}"/>
    <cellStyle name="_Resources2 3" xfId="39527" xr:uid="{00000000-0005-0000-0000-0000E88A0000}"/>
    <cellStyle name="_Resources2 3 2" xfId="39528" xr:uid="{00000000-0005-0000-0000-0000E98A0000}"/>
    <cellStyle name="_Resources2 4" xfId="39529" xr:uid="{00000000-0005-0000-0000-0000EA8A0000}"/>
    <cellStyle name="_Resources2 4 2" xfId="39530" xr:uid="{00000000-0005-0000-0000-0000EB8A0000}"/>
    <cellStyle name="_Resources2 4 3" xfId="39531" xr:uid="{00000000-0005-0000-0000-0000EC8A0000}"/>
    <cellStyle name="_Resources2 5" xfId="39532" xr:uid="{00000000-0005-0000-0000-0000ED8A0000}"/>
    <cellStyle name="_Resources2 5 2" xfId="39533" xr:uid="{00000000-0005-0000-0000-0000EE8A0000}"/>
    <cellStyle name="_Resources2 6" xfId="39534" xr:uid="{00000000-0005-0000-0000-0000EF8A0000}"/>
    <cellStyle name="_Resources2_August 2010 CWIP curves_NextEra" xfId="39535" xr:uid="{00000000-0005-0000-0000-0000F08A0000}"/>
    <cellStyle name="_Resources2_August 2010 CWIP curves_NextEra 2" xfId="39536" xr:uid="{00000000-0005-0000-0000-0000F18A0000}"/>
    <cellStyle name="_Resources2_August 2010 CWIP curves_NextEra_November 2010 Termosol CWIP Curves NEER Final" xfId="39537" xr:uid="{00000000-0005-0000-0000-0000F28A0000}"/>
    <cellStyle name="_Resources2_August 2010 CWIP curves_NextEra_November 2010 Termosol CWIP Curves NEER Final 2" xfId="39538" xr:uid="{00000000-0005-0000-0000-0000F38A0000}"/>
    <cellStyle name="_Resources2_BASIS ADJ" xfId="39539" xr:uid="{00000000-0005-0000-0000-0000F48A0000}"/>
    <cellStyle name="_Resources2_BM Adjustments" xfId="39540" xr:uid="{00000000-0005-0000-0000-0000F58A0000}"/>
    <cellStyle name="_Resources2_Budget Support 2012-09 2013-15 Benefit Programs v5 with NEER Barg Update" xfId="39541" xr:uid="{00000000-0005-0000-0000-0000F68A0000}"/>
    <cellStyle name="_Resources2_Capacity_Factor_Monthly_Forecast_Through_2024 " xfId="39542" xr:uid="{00000000-0005-0000-0000-0000F78A0000}"/>
    <cellStyle name="_Resources2_Capital Prov 1Q10" xfId="39543" xr:uid="{00000000-0005-0000-0000-0000F88A0000}"/>
    <cellStyle name="_Resources2_Capital Prov 1Q10 2" xfId="39544" xr:uid="{00000000-0005-0000-0000-0000F98A0000}"/>
    <cellStyle name="_Resources2_Capital Prov 1Q10_March_LTD_Premium" xfId="39545" xr:uid="{00000000-0005-0000-0000-0000FA8A0000}"/>
    <cellStyle name="_Resources2_Capital Prov 1Q10_Nov Self Admin LTD Income Premium - CIGNA" xfId="39546" xr:uid="{00000000-0005-0000-0000-0000FB8A0000}"/>
    <cellStyle name="_Resources2_Capital Prov 1Q10_Summary Unrounded" xfId="39547" xr:uid="{00000000-0005-0000-0000-0000FC8A0000}"/>
    <cellStyle name="_Resources2_Consolidated Summary Living ProForma_2011_DRAFT" xfId="39548" xr:uid="{00000000-0005-0000-0000-0000FD8A0000}"/>
    <cellStyle name="_Resources2_Consolidated Summary Living ProForma_2011_Paste Special" xfId="39549" xr:uid="{00000000-0005-0000-0000-0000FE8A0000}"/>
    <cellStyle name="_Resources2_Copy of South TX GenTie  0.8x Sale12-31-09 COD BASE CASEvBOD" xfId="39550" xr:uid="{00000000-0005-0000-0000-0000FF8A0000}"/>
    <cellStyle name="_Resources2_CWIP Termosol 1" xfId="39551" xr:uid="{00000000-0005-0000-0000-0000008B0000}"/>
    <cellStyle name="_Resources2_CWIP Termosol 1 2" xfId="39552" xr:uid="{00000000-0005-0000-0000-0000018B0000}"/>
    <cellStyle name="_Resources2_CWIP Termosol 2" xfId="39553" xr:uid="{00000000-0005-0000-0000-0000028B0000}"/>
    <cellStyle name="_Resources2_CWIP Termosol 2 2" xfId="39554" xr:uid="{00000000-0005-0000-0000-0000038B0000}"/>
    <cellStyle name="_Resources2_Fees" xfId="39555" xr:uid="{00000000-0005-0000-0000-0000048B0000}"/>
    <cellStyle name="_Resources2_Genesis_Bridge_Tab" xfId="39556" xr:uid="{00000000-0005-0000-0000-0000058B0000}"/>
    <cellStyle name="_Resources2_Inputs" xfId="39557" xr:uid="{00000000-0005-0000-0000-0000068B0000}"/>
    <cellStyle name="_Resources2_Inputs 2" xfId="39558" xr:uid="{00000000-0005-0000-0000-0000078B0000}"/>
    <cellStyle name="_Resources2_Locked in Gross Margin" xfId="39559" xr:uid="{00000000-0005-0000-0000-0000088B0000}"/>
    <cellStyle name="_Resources2_LTD-FAS 112 Summary" xfId="39560" xr:uid="{00000000-0005-0000-0000-0000098B0000}"/>
    <cellStyle name="_Resources2_November 2010 CWIP Curves Genesis Final" xfId="39561" xr:uid="{00000000-0005-0000-0000-00000A8B0000}"/>
    <cellStyle name="_Resources2_November 2010 CWIP Curves Genesis Final 2" xfId="39562" xr:uid="{00000000-0005-0000-0000-00000B8B0000}"/>
    <cellStyle name="_Resources2_November 2010 CWIP Curves NEER Final" xfId="39563" xr:uid="{00000000-0005-0000-0000-00000C8B0000}"/>
    <cellStyle name="_Resources2_November 2010 CWIP Curves NEER Final 2" xfId="39564" xr:uid="{00000000-0005-0000-0000-00000D8B0000}"/>
    <cellStyle name="_Resources2_November 2010 Termosol CWIP Curves NEER Final" xfId="39565" xr:uid="{00000000-0005-0000-0000-00000E8B0000}"/>
    <cellStyle name="_Resources2_November 2010 Termosol CWIP Curves NEER Final 2" xfId="39566" xr:uid="{00000000-0005-0000-0000-00000F8B0000}"/>
    <cellStyle name="_Resources2_Project Monitoring Paradise Solar revised_October 2010" xfId="39567" xr:uid="{00000000-0005-0000-0000-0000108B0000}"/>
    <cellStyle name="_Resources2_Project Monitoring Paradise Solar revised_October 2010 2" xfId="39568" xr:uid="{00000000-0005-0000-0000-0000118B0000}"/>
    <cellStyle name="_Resources2_Project Monitoring Paradise Solar revised_October 2010_November 2010 Termosol CWIP Curves NEER Final" xfId="39569" xr:uid="{00000000-0005-0000-0000-0000128B0000}"/>
    <cellStyle name="_Resources2_Project Monitoring Paradise Solar revised_October 2010_November 2010 Termosol CWIP Curves NEER Final 2" xfId="39570" xr:uid="{00000000-0005-0000-0000-0000138B0000}"/>
    <cellStyle name="_Resources2_September 2010 CWIP curves_NextEra" xfId="39571" xr:uid="{00000000-0005-0000-0000-0000148B0000}"/>
    <cellStyle name="_Resources2_September 2010 CWIP curves_NextEra 2" xfId="39572" xr:uid="{00000000-0005-0000-0000-0000158B0000}"/>
    <cellStyle name="_Resources2_September 2010 CWIP curves_NextEra_November 2010 Termosol CWIP Curves NEER Final" xfId="39573" xr:uid="{00000000-0005-0000-0000-0000168B0000}"/>
    <cellStyle name="_Resources2_September 2010 CWIP curves_NextEra_November 2010 Termosol CWIP Curves NEER Final 2" xfId="39574" xr:uid="{00000000-0005-0000-0000-0000178B0000}"/>
    <cellStyle name="_Resources2_Summerhaven CWIP curve Oct_2010" xfId="39575" xr:uid="{00000000-0005-0000-0000-0000188B0000}"/>
    <cellStyle name="_Resources2_Summerhaven CWIP curve Oct_2010 2" xfId="39576" xr:uid="{00000000-0005-0000-0000-0000198B0000}"/>
    <cellStyle name="_Resources2_Summerhaven CWIP curve Oct_2010_November 2010 Termosol CWIP Curves NEER Final" xfId="39577" xr:uid="{00000000-0005-0000-0000-00001A8B0000}"/>
    <cellStyle name="_Resources2_Summerhaven CWIP curve Oct_2010_November 2010 Termosol CWIP Curves NEER Final 2" xfId="39578" xr:uid="{00000000-0005-0000-0000-00001B8B0000}"/>
    <cellStyle name="_Resources2_ToD" xfId="39579" xr:uid="{00000000-0005-0000-0000-00001C8B0000}"/>
    <cellStyle name="_Resources2_ToD 2" xfId="39580" xr:uid="{00000000-0005-0000-0000-00001D8B0000}"/>
    <cellStyle name="_Resources2_ToD 3" xfId="39581" xr:uid="{00000000-0005-0000-0000-00001E8B0000}"/>
    <cellStyle name="_Resources2_tx financing revs" xfId="39582" xr:uid="{00000000-0005-0000-0000-00001F8B0000}"/>
    <cellStyle name="_Resources3" xfId="39583" xr:uid="{00000000-0005-0000-0000-0000208B0000}"/>
    <cellStyle name="_Resources3 2" xfId="39584" xr:uid="{00000000-0005-0000-0000-0000218B0000}"/>
    <cellStyle name="_Resources3 2 2" xfId="39585" xr:uid="{00000000-0005-0000-0000-0000228B0000}"/>
    <cellStyle name="_Resources3 3" xfId="39586" xr:uid="{00000000-0005-0000-0000-0000238B0000}"/>
    <cellStyle name="_Resources3 3 2" xfId="39587" xr:uid="{00000000-0005-0000-0000-0000248B0000}"/>
    <cellStyle name="_Resources3 4" xfId="39588" xr:uid="{00000000-0005-0000-0000-0000258B0000}"/>
    <cellStyle name="_Resources3 4 2" xfId="39589" xr:uid="{00000000-0005-0000-0000-0000268B0000}"/>
    <cellStyle name="_Resources3 4 3" xfId="39590" xr:uid="{00000000-0005-0000-0000-0000278B0000}"/>
    <cellStyle name="_Resources3 5" xfId="39591" xr:uid="{00000000-0005-0000-0000-0000288B0000}"/>
    <cellStyle name="_Resources3 5 2" xfId="39592" xr:uid="{00000000-0005-0000-0000-0000298B0000}"/>
    <cellStyle name="_Resources3 6" xfId="39593" xr:uid="{00000000-0005-0000-0000-00002A8B0000}"/>
    <cellStyle name="_Resources3_August 2010 CWIP curves_NextEra" xfId="39594" xr:uid="{00000000-0005-0000-0000-00002B8B0000}"/>
    <cellStyle name="_Resources3_August 2010 CWIP curves_NextEra 2" xfId="39595" xr:uid="{00000000-0005-0000-0000-00002C8B0000}"/>
    <cellStyle name="_Resources3_August 2010 CWIP curves_NextEra_November 2010 Termosol CWIP Curves NEER Final" xfId="39596" xr:uid="{00000000-0005-0000-0000-00002D8B0000}"/>
    <cellStyle name="_Resources3_August 2010 CWIP curves_NextEra_November 2010 Termosol CWIP Curves NEER Final 2" xfId="39597" xr:uid="{00000000-0005-0000-0000-00002E8B0000}"/>
    <cellStyle name="_Resources3_BASIS ADJ" xfId="39598" xr:uid="{00000000-0005-0000-0000-00002F8B0000}"/>
    <cellStyle name="_Resources3_BM Adjustments" xfId="39599" xr:uid="{00000000-0005-0000-0000-0000308B0000}"/>
    <cellStyle name="_Resources3_Budget Support 2012-09 2013-15 Benefit Programs v5 with NEER Barg Update" xfId="39600" xr:uid="{00000000-0005-0000-0000-0000318B0000}"/>
    <cellStyle name="_Resources3_Capacity_Factor_Monthly_Forecast_Through_2024 " xfId="39601" xr:uid="{00000000-0005-0000-0000-0000328B0000}"/>
    <cellStyle name="_Resources3_Capital Prov 1Q10" xfId="39602" xr:uid="{00000000-0005-0000-0000-0000338B0000}"/>
    <cellStyle name="_Resources3_Capital Prov 1Q10 2" xfId="39603" xr:uid="{00000000-0005-0000-0000-0000348B0000}"/>
    <cellStyle name="_Resources3_Capital Prov 1Q10_March_LTD_Premium" xfId="39604" xr:uid="{00000000-0005-0000-0000-0000358B0000}"/>
    <cellStyle name="_Resources3_Capital Prov 1Q10_Nov Self Admin LTD Income Premium - CIGNA" xfId="39605" xr:uid="{00000000-0005-0000-0000-0000368B0000}"/>
    <cellStyle name="_Resources3_Capital Prov 1Q10_Summary Unrounded" xfId="39606" xr:uid="{00000000-0005-0000-0000-0000378B0000}"/>
    <cellStyle name="_Resources3_Consolidated Summary Living ProForma_2011_DRAFT" xfId="39607" xr:uid="{00000000-0005-0000-0000-0000388B0000}"/>
    <cellStyle name="_Resources3_Consolidated Summary Living ProForma_2011_Paste Special" xfId="39608" xr:uid="{00000000-0005-0000-0000-0000398B0000}"/>
    <cellStyle name="_Resources3_Copy of South TX GenTie  0.8x Sale12-31-09 COD BASE CASEvBOD" xfId="39609" xr:uid="{00000000-0005-0000-0000-00003A8B0000}"/>
    <cellStyle name="_Resources3_CWIP Termosol 1" xfId="39610" xr:uid="{00000000-0005-0000-0000-00003B8B0000}"/>
    <cellStyle name="_Resources3_CWIP Termosol 1 2" xfId="39611" xr:uid="{00000000-0005-0000-0000-00003C8B0000}"/>
    <cellStyle name="_Resources3_CWIP Termosol 2" xfId="39612" xr:uid="{00000000-0005-0000-0000-00003D8B0000}"/>
    <cellStyle name="_Resources3_CWIP Termosol 2 2" xfId="39613" xr:uid="{00000000-0005-0000-0000-00003E8B0000}"/>
    <cellStyle name="_Resources3_Fees" xfId="39614" xr:uid="{00000000-0005-0000-0000-00003F8B0000}"/>
    <cellStyle name="_Resources3_Genesis_Bridge_Tab" xfId="39615" xr:uid="{00000000-0005-0000-0000-0000408B0000}"/>
    <cellStyle name="_Resources3_Inputs" xfId="39616" xr:uid="{00000000-0005-0000-0000-0000418B0000}"/>
    <cellStyle name="_Resources3_Inputs 2" xfId="39617" xr:uid="{00000000-0005-0000-0000-0000428B0000}"/>
    <cellStyle name="_Resources3_Locked in Gross Margin" xfId="39618" xr:uid="{00000000-0005-0000-0000-0000438B0000}"/>
    <cellStyle name="_Resources3_LTD-FAS 112 Summary" xfId="39619" xr:uid="{00000000-0005-0000-0000-0000448B0000}"/>
    <cellStyle name="_Resources3_November 2010 CWIP Curves Genesis Final" xfId="39620" xr:uid="{00000000-0005-0000-0000-0000458B0000}"/>
    <cellStyle name="_Resources3_November 2010 CWIP Curves Genesis Final 2" xfId="39621" xr:uid="{00000000-0005-0000-0000-0000468B0000}"/>
    <cellStyle name="_Resources3_November 2010 CWIP Curves NEER Final" xfId="39622" xr:uid="{00000000-0005-0000-0000-0000478B0000}"/>
    <cellStyle name="_Resources3_November 2010 CWIP Curves NEER Final 2" xfId="39623" xr:uid="{00000000-0005-0000-0000-0000488B0000}"/>
    <cellStyle name="_Resources3_November 2010 Termosol CWIP Curves NEER Final" xfId="39624" xr:uid="{00000000-0005-0000-0000-0000498B0000}"/>
    <cellStyle name="_Resources3_November 2010 Termosol CWIP Curves NEER Final 2" xfId="39625" xr:uid="{00000000-0005-0000-0000-00004A8B0000}"/>
    <cellStyle name="_Resources3_Project Monitoring Paradise Solar revised_October 2010" xfId="39626" xr:uid="{00000000-0005-0000-0000-00004B8B0000}"/>
    <cellStyle name="_Resources3_Project Monitoring Paradise Solar revised_October 2010 2" xfId="39627" xr:uid="{00000000-0005-0000-0000-00004C8B0000}"/>
    <cellStyle name="_Resources3_Project Monitoring Paradise Solar revised_October 2010_November 2010 Termosol CWIP Curves NEER Final" xfId="39628" xr:uid="{00000000-0005-0000-0000-00004D8B0000}"/>
    <cellStyle name="_Resources3_Project Monitoring Paradise Solar revised_October 2010_November 2010 Termosol CWIP Curves NEER Final 2" xfId="39629" xr:uid="{00000000-0005-0000-0000-00004E8B0000}"/>
    <cellStyle name="_Resources3_September 2010 CWIP curves_NextEra" xfId="39630" xr:uid="{00000000-0005-0000-0000-00004F8B0000}"/>
    <cellStyle name="_Resources3_September 2010 CWIP curves_NextEra 2" xfId="39631" xr:uid="{00000000-0005-0000-0000-0000508B0000}"/>
    <cellStyle name="_Resources3_September 2010 CWIP curves_NextEra_November 2010 Termosol CWIP Curves NEER Final" xfId="39632" xr:uid="{00000000-0005-0000-0000-0000518B0000}"/>
    <cellStyle name="_Resources3_September 2010 CWIP curves_NextEra_November 2010 Termosol CWIP Curves NEER Final 2" xfId="39633" xr:uid="{00000000-0005-0000-0000-0000528B0000}"/>
    <cellStyle name="_Resources3_Summerhaven CWIP curve Oct_2010" xfId="39634" xr:uid="{00000000-0005-0000-0000-0000538B0000}"/>
    <cellStyle name="_Resources3_Summerhaven CWIP curve Oct_2010 2" xfId="39635" xr:uid="{00000000-0005-0000-0000-0000548B0000}"/>
    <cellStyle name="_Resources3_Summerhaven CWIP curve Oct_2010_November 2010 Termosol CWIP Curves NEER Final" xfId="39636" xr:uid="{00000000-0005-0000-0000-0000558B0000}"/>
    <cellStyle name="_Resources3_Summerhaven CWIP curve Oct_2010_November 2010 Termosol CWIP Curves NEER Final 2" xfId="39637" xr:uid="{00000000-0005-0000-0000-0000568B0000}"/>
    <cellStyle name="_Resources3_ToD" xfId="39638" xr:uid="{00000000-0005-0000-0000-0000578B0000}"/>
    <cellStyle name="_Resources3_ToD 2" xfId="39639" xr:uid="{00000000-0005-0000-0000-0000588B0000}"/>
    <cellStyle name="_Resources3_ToD 3" xfId="39640" xr:uid="{00000000-0005-0000-0000-0000598B0000}"/>
    <cellStyle name="_Resources3_tx financing revs" xfId="39641" xr:uid="{00000000-0005-0000-0000-00005A8B0000}"/>
    <cellStyle name="_Resources4" xfId="39642" xr:uid="{00000000-0005-0000-0000-00005B8B0000}"/>
    <cellStyle name="_Resources4 2" xfId="39643" xr:uid="{00000000-0005-0000-0000-00005C8B0000}"/>
    <cellStyle name="_Resources4 2 2" xfId="39644" xr:uid="{00000000-0005-0000-0000-00005D8B0000}"/>
    <cellStyle name="_Resources4 3" xfId="39645" xr:uid="{00000000-0005-0000-0000-00005E8B0000}"/>
    <cellStyle name="_Resources4 3 2" xfId="39646" xr:uid="{00000000-0005-0000-0000-00005F8B0000}"/>
    <cellStyle name="_Resources4 4" xfId="39647" xr:uid="{00000000-0005-0000-0000-0000608B0000}"/>
    <cellStyle name="_Resources4 4 2" xfId="39648" xr:uid="{00000000-0005-0000-0000-0000618B0000}"/>
    <cellStyle name="_Resources4 4 3" xfId="39649" xr:uid="{00000000-0005-0000-0000-0000628B0000}"/>
    <cellStyle name="_Resources4 5" xfId="39650" xr:uid="{00000000-0005-0000-0000-0000638B0000}"/>
    <cellStyle name="_Resources4 5 2" xfId="39651" xr:uid="{00000000-0005-0000-0000-0000648B0000}"/>
    <cellStyle name="_Resources4 6" xfId="39652" xr:uid="{00000000-0005-0000-0000-0000658B0000}"/>
    <cellStyle name="_Resources4_August 2010 CWIP curves_NextEra" xfId="39653" xr:uid="{00000000-0005-0000-0000-0000668B0000}"/>
    <cellStyle name="_Resources4_August 2010 CWIP curves_NextEra 2" xfId="39654" xr:uid="{00000000-0005-0000-0000-0000678B0000}"/>
    <cellStyle name="_Resources4_August 2010 CWIP curves_NextEra_November 2010 Termosol CWIP Curves NEER Final" xfId="39655" xr:uid="{00000000-0005-0000-0000-0000688B0000}"/>
    <cellStyle name="_Resources4_August 2010 CWIP curves_NextEra_November 2010 Termosol CWIP Curves NEER Final 2" xfId="39656" xr:uid="{00000000-0005-0000-0000-0000698B0000}"/>
    <cellStyle name="_Resources4_BASIS ADJ" xfId="39657" xr:uid="{00000000-0005-0000-0000-00006A8B0000}"/>
    <cellStyle name="_Resources4_BM Adjustments" xfId="39658" xr:uid="{00000000-0005-0000-0000-00006B8B0000}"/>
    <cellStyle name="_Resources4_Budget Support 2012-09 2013-15 Benefit Programs v5 with NEER Barg Update" xfId="39659" xr:uid="{00000000-0005-0000-0000-00006C8B0000}"/>
    <cellStyle name="_Resources4_Capacity_Factor_Monthly_Forecast_Through_2024 " xfId="39660" xr:uid="{00000000-0005-0000-0000-00006D8B0000}"/>
    <cellStyle name="_Resources4_Capital Prov 1Q10" xfId="39661" xr:uid="{00000000-0005-0000-0000-00006E8B0000}"/>
    <cellStyle name="_Resources4_Capital Prov 1Q10 2" xfId="39662" xr:uid="{00000000-0005-0000-0000-00006F8B0000}"/>
    <cellStyle name="_Resources4_Capital Prov 1Q10_March_LTD_Premium" xfId="39663" xr:uid="{00000000-0005-0000-0000-0000708B0000}"/>
    <cellStyle name="_Resources4_Capital Prov 1Q10_Nov Self Admin LTD Income Premium - CIGNA" xfId="39664" xr:uid="{00000000-0005-0000-0000-0000718B0000}"/>
    <cellStyle name="_Resources4_Capital Prov 1Q10_Summary Unrounded" xfId="39665" xr:uid="{00000000-0005-0000-0000-0000728B0000}"/>
    <cellStyle name="_Resources4_Consolidated Summary Living ProForma_2011_DRAFT" xfId="39666" xr:uid="{00000000-0005-0000-0000-0000738B0000}"/>
    <cellStyle name="_Resources4_Consolidated Summary Living ProForma_2011_Paste Special" xfId="39667" xr:uid="{00000000-0005-0000-0000-0000748B0000}"/>
    <cellStyle name="_Resources4_Copy of South TX GenTie  0.8x Sale12-31-09 COD BASE CASEvBOD" xfId="39668" xr:uid="{00000000-0005-0000-0000-0000758B0000}"/>
    <cellStyle name="_Resources4_CWIP Termosol 1" xfId="39669" xr:uid="{00000000-0005-0000-0000-0000768B0000}"/>
    <cellStyle name="_Resources4_CWIP Termosol 1 2" xfId="39670" xr:uid="{00000000-0005-0000-0000-0000778B0000}"/>
    <cellStyle name="_Resources4_CWIP Termosol 2" xfId="39671" xr:uid="{00000000-0005-0000-0000-0000788B0000}"/>
    <cellStyle name="_Resources4_CWIP Termosol 2 2" xfId="39672" xr:uid="{00000000-0005-0000-0000-0000798B0000}"/>
    <cellStyle name="_Resources4_Fees" xfId="39673" xr:uid="{00000000-0005-0000-0000-00007A8B0000}"/>
    <cellStyle name="_Resources4_Genesis_Bridge_Tab" xfId="39674" xr:uid="{00000000-0005-0000-0000-00007B8B0000}"/>
    <cellStyle name="_Resources4_Inputs" xfId="39675" xr:uid="{00000000-0005-0000-0000-00007C8B0000}"/>
    <cellStyle name="_Resources4_Inputs 2" xfId="39676" xr:uid="{00000000-0005-0000-0000-00007D8B0000}"/>
    <cellStyle name="_Resources4_Locked in Gross Margin" xfId="39677" xr:uid="{00000000-0005-0000-0000-00007E8B0000}"/>
    <cellStyle name="_Resources4_LTD-FAS 112 Summary" xfId="39678" xr:uid="{00000000-0005-0000-0000-00007F8B0000}"/>
    <cellStyle name="_Resources4_November 2010 CWIP Curves Genesis Final" xfId="39679" xr:uid="{00000000-0005-0000-0000-0000808B0000}"/>
    <cellStyle name="_Resources4_November 2010 CWIP Curves Genesis Final 2" xfId="39680" xr:uid="{00000000-0005-0000-0000-0000818B0000}"/>
    <cellStyle name="_Resources4_November 2010 CWIP Curves NEER Final" xfId="39681" xr:uid="{00000000-0005-0000-0000-0000828B0000}"/>
    <cellStyle name="_Resources4_November 2010 CWIP Curves NEER Final 2" xfId="39682" xr:uid="{00000000-0005-0000-0000-0000838B0000}"/>
    <cellStyle name="_Resources4_November 2010 Termosol CWIP Curves NEER Final" xfId="39683" xr:uid="{00000000-0005-0000-0000-0000848B0000}"/>
    <cellStyle name="_Resources4_November 2010 Termosol CWIP Curves NEER Final 2" xfId="39684" xr:uid="{00000000-0005-0000-0000-0000858B0000}"/>
    <cellStyle name="_Resources4_Project Monitoring Paradise Solar revised_October 2010" xfId="39685" xr:uid="{00000000-0005-0000-0000-0000868B0000}"/>
    <cellStyle name="_Resources4_Project Monitoring Paradise Solar revised_October 2010 2" xfId="39686" xr:uid="{00000000-0005-0000-0000-0000878B0000}"/>
    <cellStyle name="_Resources4_Project Monitoring Paradise Solar revised_October 2010_November 2010 Termosol CWIP Curves NEER Final" xfId="39687" xr:uid="{00000000-0005-0000-0000-0000888B0000}"/>
    <cellStyle name="_Resources4_Project Monitoring Paradise Solar revised_October 2010_November 2010 Termosol CWIP Curves NEER Final 2" xfId="39688" xr:uid="{00000000-0005-0000-0000-0000898B0000}"/>
    <cellStyle name="_Resources4_September 2010 CWIP curves_NextEra" xfId="39689" xr:uid="{00000000-0005-0000-0000-00008A8B0000}"/>
    <cellStyle name="_Resources4_September 2010 CWIP curves_NextEra 2" xfId="39690" xr:uid="{00000000-0005-0000-0000-00008B8B0000}"/>
    <cellStyle name="_Resources4_September 2010 CWIP curves_NextEra_November 2010 Termosol CWIP Curves NEER Final" xfId="39691" xr:uid="{00000000-0005-0000-0000-00008C8B0000}"/>
    <cellStyle name="_Resources4_September 2010 CWIP curves_NextEra_November 2010 Termosol CWIP Curves NEER Final 2" xfId="39692" xr:uid="{00000000-0005-0000-0000-00008D8B0000}"/>
    <cellStyle name="_Resources4_Summerhaven CWIP curve Oct_2010" xfId="39693" xr:uid="{00000000-0005-0000-0000-00008E8B0000}"/>
    <cellStyle name="_Resources4_Summerhaven CWIP curve Oct_2010 2" xfId="39694" xr:uid="{00000000-0005-0000-0000-00008F8B0000}"/>
    <cellStyle name="_Resources4_Summerhaven CWIP curve Oct_2010_November 2010 Termosol CWIP Curves NEER Final" xfId="39695" xr:uid="{00000000-0005-0000-0000-0000908B0000}"/>
    <cellStyle name="_Resources4_Summerhaven CWIP curve Oct_2010_November 2010 Termosol CWIP Curves NEER Final 2" xfId="39696" xr:uid="{00000000-0005-0000-0000-0000918B0000}"/>
    <cellStyle name="_Resources4_ToD" xfId="39697" xr:uid="{00000000-0005-0000-0000-0000928B0000}"/>
    <cellStyle name="_Resources4_ToD 2" xfId="39698" xr:uid="{00000000-0005-0000-0000-0000938B0000}"/>
    <cellStyle name="_Resources4_ToD 3" xfId="39699" xr:uid="{00000000-0005-0000-0000-0000948B0000}"/>
    <cellStyle name="_Resources4_tx financing revs" xfId="39700" xr:uid="{00000000-0005-0000-0000-0000958B0000}"/>
    <cellStyle name="_Resources5" xfId="39701" xr:uid="{00000000-0005-0000-0000-0000968B0000}"/>
    <cellStyle name="_Resources5 2" xfId="39702" xr:uid="{00000000-0005-0000-0000-0000978B0000}"/>
    <cellStyle name="_Resources5 2 2" xfId="39703" xr:uid="{00000000-0005-0000-0000-0000988B0000}"/>
    <cellStyle name="_Resources5 3" xfId="39704" xr:uid="{00000000-0005-0000-0000-0000998B0000}"/>
    <cellStyle name="_Resources5 3 2" xfId="39705" xr:uid="{00000000-0005-0000-0000-00009A8B0000}"/>
    <cellStyle name="_Resources5 4" xfId="39706" xr:uid="{00000000-0005-0000-0000-00009B8B0000}"/>
    <cellStyle name="_Resources5 4 2" xfId="39707" xr:uid="{00000000-0005-0000-0000-00009C8B0000}"/>
    <cellStyle name="_Resources5 4 3" xfId="39708" xr:uid="{00000000-0005-0000-0000-00009D8B0000}"/>
    <cellStyle name="_Resources5 5" xfId="39709" xr:uid="{00000000-0005-0000-0000-00009E8B0000}"/>
    <cellStyle name="_Resources5 5 2" xfId="39710" xr:uid="{00000000-0005-0000-0000-00009F8B0000}"/>
    <cellStyle name="_Resources5 6" xfId="39711" xr:uid="{00000000-0005-0000-0000-0000A08B0000}"/>
    <cellStyle name="_Resources5_August 2010 CWIP curves_NextEra" xfId="39712" xr:uid="{00000000-0005-0000-0000-0000A18B0000}"/>
    <cellStyle name="_Resources5_August 2010 CWIP curves_NextEra 2" xfId="39713" xr:uid="{00000000-0005-0000-0000-0000A28B0000}"/>
    <cellStyle name="_Resources5_August 2010 CWIP curves_NextEra_November 2010 Termosol CWIP Curves NEER Final" xfId="39714" xr:uid="{00000000-0005-0000-0000-0000A38B0000}"/>
    <cellStyle name="_Resources5_August 2010 CWIP curves_NextEra_November 2010 Termosol CWIP Curves NEER Final 2" xfId="39715" xr:uid="{00000000-0005-0000-0000-0000A48B0000}"/>
    <cellStyle name="_Resources5_BASIS ADJ" xfId="39716" xr:uid="{00000000-0005-0000-0000-0000A58B0000}"/>
    <cellStyle name="_Resources5_BM Adjustments" xfId="39717" xr:uid="{00000000-0005-0000-0000-0000A68B0000}"/>
    <cellStyle name="_Resources5_Budget Support 2012-09 2013-15 Benefit Programs v5 with NEER Barg Update" xfId="39718" xr:uid="{00000000-0005-0000-0000-0000A78B0000}"/>
    <cellStyle name="_Resources5_Capacity_Factor_Monthly_Forecast_Through_2024 " xfId="39719" xr:uid="{00000000-0005-0000-0000-0000A88B0000}"/>
    <cellStyle name="_Resources5_Capital Prov 1Q10" xfId="39720" xr:uid="{00000000-0005-0000-0000-0000A98B0000}"/>
    <cellStyle name="_Resources5_Capital Prov 1Q10 2" xfId="39721" xr:uid="{00000000-0005-0000-0000-0000AA8B0000}"/>
    <cellStyle name="_Resources5_Capital Prov 1Q10_March_LTD_Premium" xfId="39722" xr:uid="{00000000-0005-0000-0000-0000AB8B0000}"/>
    <cellStyle name="_Resources5_Capital Prov 1Q10_Nov Self Admin LTD Income Premium - CIGNA" xfId="39723" xr:uid="{00000000-0005-0000-0000-0000AC8B0000}"/>
    <cellStyle name="_Resources5_Capital Prov 1Q10_Summary Unrounded" xfId="39724" xr:uid="{00000000-0005-0000-0000-0000AD8B0000}"/>
    <cellStyle name="_Resources5_Consolidated Summary Living ProForma_2011_DRAFT" xfId="39725" xr:uid="{00000000-0005-0000-0000-0000AE8B0000}"/>
    <cellStyle name="_Resources5_Consolidated Summary Living ProForma_2011_Paste Special" xfId="39726" xr:uid="{00000000-0005-0000-0000-0000AF8B0000}"/>
    <cellStyle name="_Resources5_Copy of South TX GenTie  0.8x Sale12-31-09 COD BASE CASEvBOD" xfId="39727" xr:uid="{00000000-0005-0000-0000-0000B08B0000}"/>
    <cellStyle name="_Resources5_CWIP Termosol 1" xfId="39728" xr:uid="{00000000-0005-0000-0000-0000B18B0000}"/>
    <cellStyle name="_Resources5_CWIP Termosol 1 2" xfId="39729" xr:uid="{00000000-0005-0000-0000-0000B28B0000}"/>
    <cellStyle name="_Resources5_CWIP Termosol 2" xfId="39730" xr:uid="{00000000-0005-0000-0000-0000B38B0000}"/>
    <cellStyle name="_Resources5_CWIP Termosol 2 2" xfId="39731" xr:uid="{00000000-0005-0000-0000-0000B48B0000}"/>
    <cellStyle name="_Resources5_Fees" xfId="39732" xr:uid="{00000000-0005-0000-0000-0000B58B0000}"/>
    <cellStyle name="_Resources5_Genesis_Bridge_Tab" xfId="39733" xr:uid="{00000000-0005-0000-0000-0000B68B0000}"/>
    <cellStyle name="_Resources5_Inputs" xfId="39734" xr:uid="{00000000-0005-0000-0000-0000B78B0000}"/>
    <cellStyle name="_Resources5_Inputs 2" xfId="39735" xr:uid="{00000000-0005-0000-0000-0000B88B0000}"/>
    <cellStyle name="_Resources5_Locked in Gross Margin" xfId="39736" xr:uid="{00000000-0005-0000-0000-0000B98B0000}"/>
    <cellStyle name="_Resources5_LTD-FAS 112 Summary" xfId="39737" xr:uid="{00000000-0005-0000-0000-0000BA8B0000}"/>
    <cellStyle name="_Resources5_November 2010 CWIP Curves Genesis Final" xfId="39738" xr:uid="{00000000-0005-0000-0000-0000BB8B0000}"/>
    <cellStyle name="_Resources5_November 2010 CWIP Curves Genesis Final 2" xfId="39739" xr:uid="{00000000-0005-0000-0000-0000BC8B0000}"/>
    <cellStyle name="_Resources5_November 2010 CWIP Curves NEER Final" xfId="39740" xr:uid="{00000000-0005-0000-0000-0000BD8B0000}"/>
    <cellStyle name="_Resources5_November 2010 CWIP Curves NEER Final 2" xfId="39741" xr:uid="{00000000-0005-0000-0000-0000BE8B0000}"/>
    <cellStyle name="_Resources5_November 2010 Termosol CWIP Curves NEER Final" xfId="39742" xr:uid="{00000000-0005-0000-0000-0000BF8B0000}"/>
    <cellStyle name="_Resources5_November 2010 Termosol CWIP Curves NEER Final 2" xfId="39743" xr:uid="{00000000-0005-0000-0000-0000C08B0000}"/>
    <cellStyle name="_Resources5_Project Monitoring Paradise Solar revised_October 2010" xfId="39744" xr:uid="{00000000-0005-0000-0000-0000C18B0000}"/>
    <cellStyle name="_Resources5_Project Monitoring Paradise Solar revised_October 2010 2" xfId="39745" xr:uid="{00000000-0005-0000-0000-0000C28B0000}"/>
    <cellStyle name="_Resources5_Project Monitoring Paradise Solar revised_October 2010_November 2010 Termosol CWIP Curves NEER Final" xfId="39746" xr:uid="{00000000-0005-0000-0000-0000C38B0000}"/>
    <cellStyle name="_Resources5_Project Monitoring Paradise Solar revised_October 2010_November 2010 Termosol CWIP Curves NEER Final 2" xfId="39747" xr:uid="{00000000-0005-0000-0000-0000C48B0000}"/>
    <cellStyle name="_Resources5_September 2010 CWIP curves_NextEra" xfId="39748" xr:uid="{00000000-0005-0000-0000-0000C58B0000}"/>
    <cellStyle name="_Resources5_September 2010 CWIP curves_NextEra 2" xfId="39749" xr:uid="{00000000-0005-0000-0000-0000C68B0000}"/>
    <cellStyle name="_Resources5_September 2010 CWIP curves_NextEra_November 2010 Termosol CWIP Curves NEER Final" xfId="39750" xr:uid="{00000000-0005-0000-0000-0000C78B0000}"/>
    <cellStyle name="_Resources5_September 2010 CWIP curves_NextEra_November 2010 Termosol CWIP Curves NEER Final 2" xfId="39751" xr:uid="{00000000-0005-0000-0000-0000C88B0000}"/>
    <cellStyle name="_Resources5_Summerhaven CWIP curve Oct_2010" xfId="39752" xr:uid="{00000000-0005-0000-0000-0000C98B0000}"/>
    <cellStyle name="_Resources5_Summerhaven CWIP curve Oct_2010 2" xfId="39753" xr:uid="{00000000-0005-0000-0000-0000CA8B0000}"/>
    <cellStyle name="_Resources5_Summerhaven CWIP curve Oct_2010_November 2010 Termosol CWIP Curves NEER Final" xfId="39754" xr:uid="{00000000-0005-0000-0000-0000CB8B0000}"/>
    <cellStyle name="_Resources5_Summerhaven CWIP curve Oct_2010_November 2010 Termosol CWIP Curves NEER Final 2" xfId="39755" xr:uid="{00000000-0005-0000-0000-0000CC8B0000}"/>
    <cellStyle name="_Resources5_ToD" xfId="39756" xr:uid="{00000000-0005-0000-0000-0000CD8B0000}"/>
    <cellStyle name="_Resources5_ToD 2" xfId="39757" xr:uid="{00000000-0005-0000-0000-0000CE8B0000}"/>
    <cellStyle name="_Resources5_ToD 3" xfId="39758" xr:uid="{00000000-0005-0000-0000-0000CF8B0000}"/>
    <cellStyle name="_Resources5_tx financing revs" xfId="39759" xr:uid="{00000000-0005-0000-0000-0000D08B0000}"/>
    <cellStyle name="_Resources6" xfId="39760" xr:uid="{00000000-0005-0000-0000-0000D18B0000}"/>
    <cellStyle name="_Resources6 2" xfId="39761" xr:uid="{00000000-0005-0000-0000-0000D28B0000}"/>
    <cellStyle name="_Resources6 2 2" xfId="39762" xr:uid="{00000000-0005-0000-0000-0000D38B0000}"/>
    <cellStyle name="_Resources6 3" xfId="39763" xr:uid="{00000000-0005-0000-0000-0000D48B0000}"/>
    <cellStyle name="_Resources6 3 2" xfId="39764" xr:uid="{00000000-0005-0000-0000-0000D58B0000}"/>
    <cellStyle name="_Resources6 4" xfId="39765" xr:uid="{00000000-0005-0000-0000-0000D68B0000}"/>
    <cellStyle name="_Resources6 4 2" xfId="39766" xr:uid="{00000000-0005-0000-0000-0000D78B0000}"/>
    <cellStyle name="_Resources6 4 3" xfId="39767" xr:uid="{00000000-0005-0000-0000-0000D88B0000}"/>
    <cellStyle name="_Resources6 5" xfId="39768" xr:uid="{00000000-0005-0000-0000-0000D98B0000}"/>
    <cellStyle name="_Resources6 5 2" xfId="39769" xr:uid="{00000000-0005-0000-0000-0000DA8B0000}"/>
    <cellStyle name="_Resources6 6" xfId="39770" xr:uid="{00000000-0005-0000-0000-0000DB8B0000}"/>
    <cellStyle name="_Resources6_August 2010 CWIP curves_NextEra" xfId="39771" xr:uid="{00000000-0005-0000-0000-0000DC8B0000}"/>
    <cellStyle name="_Resources6_August 2010 CWIP curves_NextEra 2" xfId="39772" xr:uid="{00000000-0005-0000-0000-0000DD8B0000}"/>
    <cellStyle name="_Resources6_August 2010 CWIP curves_NextEra_November 2010 Termosol CWIP Curves NEER Final" xfId="39773" xr:uid="{00000000-0005-0000-0000-0000DE8B0000}"/>
    <cellStyle name="_Resources6_August 2010 CWIP curves_NextEra_November 2010 Termosol CWIP Curves NEER Final 2" xfId="39774" xr:uid="{00000000-0005-0000-0000-0000DF8B0000}"/>
    <cellStyle name="_Resources6_BASIS ADJ" xfId="39775" xr:uid="{00000000-0005-0000-0000-0000E08B0000}"/>
    <cellStyle name="_Resources6_BM Adjustments" xfId="39776" xr:uid="{00000000-0005-0000-0000-0000E18B0000}"/>
    <cellStyle name="_Resources6_Budget Support 2012-09 2013-15 Benefit Programs v5 with NEER Barg Update" xfId="39777" xr:uid="{00000000-0005-0000-0000-0000E28B0000}"/>
    <cellStyle name="_Resources6_Capacity_Factor_Monthly_Forecast_Through_2024 " xfId="39778" xr:uid="{00000000-0005-0000-0000-0000E38B0000}"/>
    <cellStyle name="_Resources6_Capital Prov 1Q10" xfId="39779" xr:uid="{00000000-0005-0000-0000-0000E48B0000}"/>
    <cellStyle name="_Resources6_Capital Prov 1Q10 2" xfId="39780" xr:uid="{00000000-0005-0000-0000-0000E58B0000}"/>
    <cellStyle name="_Resources6_Capital Prov 1Q10_March_LTD_Premium" xfId="39781" xr:uid="{00000000-0005-0000-0000-0000E68B0000}"/>
    <cellStyle name="_Resources6_Capital Prov 1Q10_Nov Self Admin LTD Income Premium - CIGNA" xfId="39782" xr:uid="{00000000-0005-0000-0000-0000E78B0000}"/>
    <cellStyle name="_Resources6_Capital Prov 1Q10_Summary Unrounded" xfId="39783" xr:uid="{00000000-0005-0000-0000-0000E88B0000}"/>
    <cellStyle name="_Resources6_Consolidated Summary Living ProForma_2011_DRAFT" xfId="39784" xr:uid="{00000000-0005-0000-0000-0000E98B0000}"/>
    <cellStyle name="_Resources6_Consolidated Summary Living ProForma_2011_Paste Special" xfId="39785" xr:uid="{00000000-0005-0000-0000-0000EA8B0000}"/>
    <cellStyle name="_Resources6_Copy of South TX GenTie  0.8x Sale12-31-09 COD BASE CASEvBOD" xfId="39786" xr:uid="{00000000-0005-0000-0000-0000EB8B0000}"/>
    <cellStyle name="_Resources6_CWIP Termosol 1" xfId="39787" xr:uid="{00000000-0005-0000-0000-0000EC8B0000}"/>
    <cellStyle name="_Resources6_CWIP Termosol 1 2" xfId="39788" xr:uid="{00000000-0005-0000-0000-0000ED8B0000}"/>
    <cellStyle name="_Resources6_CWIP Termosol 2" xfId="39789" xr:uid="{00000000-0005-0000-0000-0000EE8B0000}"/>
    <cellStyle name="_Resources6_CWIP Termosol 2 2" xfId="39790" xr:uid="{00000000-0005-0000-0000-0000EF8B0000}"/>
    <cellStyle name="_Resources6_Fees" xfId="39791" xr:uid="{00000000-0005-0000-0000-0000F08B0000}"/>
    <cellStyle name="_Resources6_Genesis_Bridge_Tab" xfId="39792" xr:uid="{00000000-0005-0000-0000-0000F18B0000}"/>
    <cellStyle name="_Resources6_Inputs" xfId="39793" xr:uid="{00000000-0005-0000-0000-0000F28B0000}"/>
    <cellStyle name="_Resources6_Inputs 2" xfId="39794" xr:uid="{00000000-0005-0000-0000-0000F38B0000}"/>
    <cellStyle name="_Resources6_Locked in Gross Margin" xfId="39795" xr:uid="{00000000-0005-0000-0000-0000F48B0000}"/>
    <cellStyle name="_Resources6_LTD-FAS 112 Summary" xfId="39796" xr:uid="{00000000-0005-0000-0000-0000F58B0000}"/>
    <cellStyle name="_Resources6_November 2010 CWIP Curves Genesis Final" xfId="39797" xr:uid="{00000000-0005-0000-0000-0000F68B0000}"/>
    <cellStyle name="_Resources6_November 2010 CWIP Curves Genesis Final 2" xfId="39798" xr:uid="{00000000-0005-0000-0000-0000F78B0000}"/>
    <cellStyle name="_Resources6_November 2010 CWIP Curves NEER Final" xfId="39799" xr:uid="{00000000-0005-0000-0000-0000F88B0000}"/>
    <cellStyle name="_Resources6_November 2010 CWIP Curves NEER Final 2" xfId="39800" xr:uid="{00000000-0005-0000-0000-0000F98B0000}"/>
    <cellStyle name="_Resources6_November 2010 Termosol CWIP Curves NEER Final" xfId="39801" xr:uid="{00000000-0005-0000-0000-0000FA8B0000}"/>
    <cellStyle name="_Resources6_November 2010 Termosol CWIP Curves NEER Final 2" xfId="39802" xr:uid="{00000000-0005-0000-0000-0000FB8B0000}"/>
    <cellStyle name="_Resources6_Project Monitoring Paradise Solar revised_October 2010" xfId="39803" xr:uid="{00000000-0005-0000-0000-0000FC8B0000}"/>
    <cellStyle name="_Resources6_Project Monitoring Paradise Solar revised_October 2010 2" xfId="39804" xr:uid="{00000000-0005-0000-0000-0000FD8B0000}"/>
    <cellStyle name="_Resources6_Project Monitoring Paradise Solar revised_October 2010_November 2010 Termosol CWIP Curves NEER Final" xfId="39805" xr:uid="{00000000-0005-0000-0000-0000FE8B0000}"/>
    <cellStyle name="_Resources6_Project Monitoring Paradise Solar revised_October 2010_November 2010 Termosol CWIP Curves NEER Final 2" xfId="39806" xr:uid="{00000000-0005-0000-0000-0000FF8B0000}"/>
    <cellStyle name="_Resources6_September 2010 CWIP curves_NextEra" xfId="39807" xr:uid="{00000000-0005-0000-0000-0000008C0000}"/>
    <cellStyle name="_Resources6_September 2010 CWIP curves_NextEra 2" xfId="39808" xr:uid="{00000000-0005-0000-0000-0000018C0000}"/>
    <cellStyle name="_Resources6_September 2010 CWIP curves_NextEra_November 2010 Termosol CWIP Curves NEER Final" xfId="39809" xr:uid="{00000000-0005-0000-0000-0000028C0000}"/>
    <cellStyle name="_Resources6_September 2010 CWIP curves_NextEra_November 2010 Termosol CWIP Curves NEER Final 2" xfId="39810" xr:uid="{00000000-0005-0000-0000-0000038C0000}"/>
    <cellStyle name="_Resources6_Summerhaven CWIP curve Oct_2010" xfId="39811" xr:uid="{00000000-0005-0000-0000-0000048C0000}"/>
    <cellStyle name="_Resources6_Summerhaven CWIP curve Oct_2010 2" xfId="39812" xr:uid="{00000000-0005-0000-0000-0000058C0000}"/>
    <cellStyle name="_Resources6_Summerhaven CWIP curve Oct_2010_November 2010 Termosol CWIP Curves NEER Final" xfId="39813" xr:uid="{00000000-0005-0000-0000-0000068C0000}"/>
    <cellStyle name="_Resources6_Summerhaven CWIP curve Oct_2010_November 2010 Termosol CWIP Curves NEER Final 2" xfId="39814" xr:uid="{00000000-0005-0000-0000-0000078C0000}"/>
    <cellStyle name="_Resources6_ToD" xfId="39815" xr:uid="{00000000-0005-0000-0000-0000088C0000}"/>
    <cellStyle name="_Resources6_ToD 2" xfId="39816" xr:uid="{00000000-0005-0000-0000-0000098C0000}"/>
    <cellStyle name="_Resources6_ToD 3" xfId="39817" xr:uid="{00000000-0005-0000-0000-00000A8C0000}"/>
    <cellStyle name="_Resources6_tx financing revs" xfId="39818" xr:uid="{00000000-0005-0000-0000-00000B8C0000}"/>
    <cellStyle name="_Resources7" xfId="39819" xr:uid="{00000000-0005-0000-0000-00000C8C0000}"/>
    <cellStyle name="_Resources7 2" xfId="39820" xr:uid="{00000000-0005-0000-0000-00000D8C0000}"/>
    <cellStyle name="_Resources7 2 2" xfId="39821" xr:uid="{00000000-0005-0000-0000-00000E8C0000}"/>
    <cellStyle name="_Resources7 3" xfId="39822" xr:uid="{00000000-0005-0000-0000-00000F8C0000}"/>
    <cellStyle name="_Resources7 3 2" xfId="39823" xr:uid="{00000000-0005-0000-0000-0000108C0000}"/>
    <cellStyle name="_Resources7 4" xfId="39824" xr:uid="{00000000-0005-0000-0000-0000118C0000}"/>
    <cellStyle name="_Resources7 4 2" xfId="39825" xr:uid="{00000000-0005-0000-0000-0000128C0000}"/>
    <cellStyle name="_Resources7 4 3" xfId="39826" xr:uid="{00000000-0005-0000-0000-0000138C0000}"/>
    <cellStyle name="_Resources7 5" xfId="39827" xr:uid="{00000000-0005-0000-0000-0000148C0000}"/>
    <cellStyle name="_Resources7 5 2" xfId="39828" xr:uid="{00000000-0005-0000-0000-0000158C0000}"/>
    <cellStyle name="_Resources7 6" xfId="39829" xr:uid="{00000000-0005-0000-0000-0000168C0000}"/>
    <cellStyle name="_Resources7_August 2010 CWIP curves_NextEra" xfId="39830" xr:uid="{00000000-0005-0000-0000-0000178C0000}"/>
    <cellStyle name="_Resources7_August 2010 CWIP curves_NextEra 2" xfId="39831" xr:uid="{00000000-0005-0000-0000-0000188C0000}"/>
    <cellStyle name="_Resources7_August 2010 CWIP curves_NextEra_November 2010 Termosol CWIP Curves NEER Final" xfId="39832" xr:uid="{00000000-0005-0000-0000-0000198C0000}"/>
    <cellStyle name="_Resources7_August 2010 CWIP curves_NextEra_November 2010 Termosol CWIP Curves NEER Final 2" xfId="39833" xr:uid="{00000000-0005-0000-0000-00001A8C0000}"/>
    <cellStyle name="_Resources7_BASIS ADJ" xfId="39834" xr:uid="{00000000-0005-0000-0000-00001B8C0000}"/>
    <cellStyle name="_Resources7_BM Adjustments" xfId="39835" xr:uid="{00000000-0005-0000-0000-00001C8C0000}"/>
    <cellStyle name="_Resources7_Budget Support 2012-09 2013-15 Benefit Programs v5 with NEER Barg Update" xfId="39836" xr:uid="{00000000-0005-0000-0000-00001D8C0000}"/>
    <cellStyle name="_Resources7_Capacity_Factor_Monthly_Forecast_Through_2024 " xfId="39837" xr:uid="{00000000-0005-0000-0000-00001E8C0000}"/>
    <cellStyle name="_Resources7_Capital Prov 1Q10" xfId="39838" xr:uid="{00000000-0005-0000-0000-00001F8C0000}"/>
    <cellStyle name="_Resources7_Capital Prov 1Q10 2" xfId="39839" xr:uid="{00000000-0005-0000-0000-0000208C0000}"/>
    <cellStyle name="_Resources7_Capital Prov 1Q10_March_LTD_Premium" xfId="39840" xr:uid="{00000000-0005-0000-0000-0000218C0000}"/>
    <cellStyle name="_Resources7_Capital Prov 1Q10_Nov Self Admin LTD Income Premium - CIGNA" xfId="39841" xr:uid="{00000000-0005-0000-0000-0000228C0000}"/>
    <cellStyle name="_Resources7_Capital Prov 1Q10_Summary Unrounded" xfId="39842" xr:uid="{00000000-0005-0000-0000-0000238C0000}"/>
    <cellStyle name="_Resources7_Consolidated Summary Living ProForma_2011_DRAFT" xfId="39843" xr:uid="{00000000-0005-0000-0000-0000248C0000}"/>
    <cellStyle name="_Resources7_Consolidated Summary Living ProForma_2011_Paste Special" xfId="39844" xr:uid="{00000000-0005-0000-0000-0000258C0000}"/>
    <cellStyle name="_Resources7_Copy of South TX GenTie  0.8x Sale12-31-09 COD BASE CASEvBOD" xfId="39845" xr:uid="{00000000-0005-0000-0000-0000268C0000}"/>
    <cellStyle name="_Resources7_CWIP Termosol 1" xfId="39846" xr:uid="{00000000-0005-0000-0000-0000278C0000}"/>
    <cellStyle name="_Resources7_CWIP Termosol 1 2" xfId="39847" xr:uid="{00000000-0005-0000-0000-0000288C0000}"/>
    <cellStyle name="_Resources7_CWIP Termosol 2" xfId="39848" xr:uid="{00000000-0005-0000-0000-0000298C0000}"/>
    <cellStyle name="_Resources7_CWIP Termosol 2 2" xfId="39849" xr:uid="{00000000-0005-0000-0000-00002A8C0000}"/>
    <cellStyle name="_Resources7_Fees" xfId="39850" xr:uid="{00000000-0005-0000-0000-00002B8C0000}"/>
    <cellStyle name="_Resources7_Genesis_Bridge_Tab" xfId="39851" xr:uid="{00000000-0005-0000-0000-00002C8C0000}"/>
    <cellStyle name="_Resources7_Inputs" xfId="39852" xr:uid="{00000000-0005-0000-0000-00002D8C0000}"/>
    <cellStyle name="_Resources7_Inputs 2" xfId="39853" xr:uid="{00000000-0005-0000-0000-00002E8C0000}"/>
    <cellStyle name="_Resources7_Locked in Gross Margin" xfId="39854" xr:uid="{00000000-0005-0000-0000-00002F8C0000}"/>
    <cellStyle name="_Resources7_LTD-FAS 112 Summary" xfId="39855" xr:uid="{00000000-0005-0000-0000-0000308C0000}"/>
    <cellStyle name="_Resources7_November 2010 CWIP Curves Genesis Final" xfId="39856" xr:uid="{00000000-0005-0000-0000-0000318C0000}"/>
    <cellStyle name="_Resources7_November 2010 CWIP Curves Genesis Final 2" xfId="39857" xr:uid="{00000000-0005-0000-0000-0000328C0000}"/>
    <cellStyle name="_Resources7_November 2010 CWIP Curves NEER Final" xfId="39858" xr:uid="{00000000-0005-0000-0000-0000338C0000}"/>
    <cellStyle name="_Resources7_November 2010 CWIP Curves NEER Final 2" xfId="39859" xr:uid="{00000000-0005-0000-0000-0000348C0000}"/>
    <cellStyle name="_Resources7_November 2010 Termosol CWIP Curves NEER Final" xfId="39860" xr:uid="{00000000-0005-0000-0000-0000358C0000}"/>
    <cellStyle name="_Resources7_November 2010 Termosol CWIP Curves NEER Final 2" xfId="39861" xr:uid="{00000000-0005-0000-0000-0000368C0000}"/>
    <cellStyle name="_Resources7_Project Monitoring Paradise Solar revised_October 2010" xfId="39862" xr:uid="{00000000-0005-0000-0000-0000378C0000}"/>
    <cellStyle name="_Resources7_Project Monitoring Paradise Solar revised_October 2010 2" xfId="39863" xr:uid="{00000000-0005-0000-0000-0000388C0000}"/>
    <cellStyle name="_Resources7_Project Monitoring Paradise Solar revised_October 2010_November 2010 Termosol CWIP Curves NEER Final" xfId="39864" xr:uid="{00000000-0005-0000-0000-0000398C0000}"/>
    <cellStyle name="_Resources7_Project Monitoring Paradise Solar revised_October 2010_November 2010 Termosol CWIP Curves NEER Final 2" xfId="39865" xr:uid="{00000000-0005-0000-0000-00003A8C0000}"/>
    <cellStyle name="_Resources7_September 2010 CWIP curves_NextEra" xfId="39866" xr:uid="{00000000-0005-0000-0000-00003B8C0000}"/>
    <cellStyle name="_Resources7_September 2010 CWIP curves_NextEra 2" xfId="39867" xr:uid="{00000000-0005-0000-0000-00003C8C0000}"/>
    <cellStyle name="_Resources7_September 2010 CWIP curves_NextEra_November 2010 Termosol CWIP Curves NEER Final" xfId="39868" xr:uid="{00000000-0005-0000-0000-00003D8C0000}"/>
    <cellStyle name="_Resources7_September 2010 CWIP curves_NextEra_November 2010 Termosol CWIP Curves NEER Final 2" xfId="39869" xr:uid="{00000000-0005-0000-0000-00003E8C0000}"/>
    <cellStyle name="_Resources7_Summerhaven CWIP curve Oct_2010" xfId="39870" xr:uid="{00000000-0005-0000-0000-00003F8C0000}"/>
    <cellStyle name="_Resources7_Summerhaven CWIP curve Oct_2010 2" xfId="39871" xr:uid="{00000000-0005-0000-0000-0000408C0000}"/>
    <cellStyle name="_Resources7_Summerhaven CWIP curve Oct_2010_November 2010 Termosol CWIP Curves NEER Final" xfId="39872" xr:uid="{00000000-0005-0000-0000-0000418C0000}"/>
    <cellStyle name="_Resources7_Summerhaven CWIP curve Oct_2010_November 2010 Termosol CWIP Curves NEER Final 2" xfId="39873" xr:uid="{00000000-0005-0000-0000-0000428C0000}"/>
    <cellStyle name="_Resources7_ToD" xfId="39874" xr:uid="{00000000-0005-0000-0000-0000438C0000}"/>
    <cellStyle name="_Resources7_ToD 2" xfId="39875" xr:uid="{00000000-0005-0000-0000-0000448C0000}"/>
    <cellStyle name="_Resources7_ToD 3" xfId="39876" xr:uid="{00000000-0005-0000-0000-0000458C0000}"/>
    <cellStyle name="_Resources7_tx financing revs" xfId="39877" xr:uid="{00000000-0005-0000-0000-0000468C0000}"/>
    <cellStyle name="_Resources8" xfId="39878" xr:uid="{00000000-0005-0000-0000-0000478C0000}"/>
    <cellStyle name="_Resources8 2" xfId="39879" xr:uid="{00000000-0005-0000-0000-0000488C0000}"/>
    <cellStyle name="_Resources8 2 2" xfId="39880" xr:uid="{00000000-0005-0000-0000-0000498C0000}"/>
    <cellStyle name="_Resources8 3" xfId="39881" xr:uid="{00000000-0005-0000-0000-00004A8C0000}"/>
    <cellStyle name="_Resources8 3 2" xfId="39882" xr:uid="{00000000-0005-0000-0000-00004B8C0000}"/>
    <cellStyle name="_Resources8 4" xfId="39883" xr:uid="{00000000-0005-0000-0000-00004C8C0000}"/>
    <cellStyle name="_Resources8 4 2" xfId="39884" xr:uid="{00000000-0005-0000-0000-00004D8C0000}"/>
    <cellStyle name="_Resources8 4 3" xfId="39885" xr:uid="{00000000-0005-0000-0000-00004E8C0000}"/>
    <cellStyle name="_Resources8 5" xfId="39886" xr:uid="{00000000-0005-0000-0000-00004F8C0000}"/>
    <cellStyle name="_Resources8 5 2" xfId="39887" xr:uid="{00000000-0005-0000-0000-0000508C0000}"/>
    <cellStyle name="_Resources8 6" xfId="39888" xr:uid="{00000000-0005-0000-0000-0000518C0000}"/>
    <cellStyle name="_Resources8_August 2010 CWIP curves_NextEra" xfId="39889" xr:uid="{00000000-0005-0000-0000-0000528C0000}"/>
    <cellStyle name="_Resources8_August 2010 CWIP curves_NextEra 2" xfId="39890" xr:uid="{00000000-0005-0000-0000-0000538C0000}"/>
    <cellStyle name="_Resources8_August 2010 CWIP curves_NextEra_November 2010 Termosol CWIP Curves NEER Final" xfId="39891" xr:uid="{00000000-0005-0000-0000-0000548C0000}"/>
    <cellStyle name="_Resources8_August 2010 CWIP curves_NextEra_November 2010 Termosol CWIP Curves NEER Final 2" xfId="39892" xr:uid="{00000000-0005-0000-0000-0000558C0000}"/>
    <cellStyle name="_Resources8_BASIS ADJ" xfId="39893" xr:uid="{00000000-0005-0000-0000-0000568C0000}"/>
    <cellStyle name="_Resources8_BM Adjustments" xfId="39894" xr:uid="{00000000-0005-0000-0000-0000578C0000}"/>
    <cellStyle name="_Resources8_Budget Support 2012-09 2013-15 Benefit Programs v5 with NEER Barg Update" xfId="39895" xr:uid="{00000000-0005-0000-0000-0000588C0000}"/>
    <cellStyle name="_Resources8_Capacity_Factor_Monthly_Forecast_Through_2024 " xfId="39896" xr:uid="{00000000-0005-0000-0000-0000598C0000}"/>
    <cellStyle name="_Resources8_Capital Prov 1Q10" xfId="39897" xr:uid="{00000000-0005-0000-0000-00005A8C0000}"/>
    <cellStyle name="_Resources8_Capital Prov 1Q10 2" xfId="39898" xr:uid="{00000000-0005-0000-0000-00005B8C0000}"/>
    <cellStyle name="_Resources8_Capital Prov 1Q10_March_LTD_Premium" xfId="39899" xr:uid="{00000000-0005-0000-0000-00005C8C0000}"/>
    <cellStyle name="_Resources8_Capital Prov 1Q10_Nov Self Admin LTD Income Premium - CIGNA" xfId="39900" xr:uid="{00000000-0005-0000-0000-00005D8C0000}"/>
    <cellStyle name="_Resources8_Capital Prov 1Q10_Summary Unrounded" xfId="39901" xr:uid="{00000000-0005-0000-0000-00005E8C0000}"/>
    <cellStyle name="_Resources8_Consolidated Summary Living ProForma_2011_DRAFT" xfId="39902" xr:uid="{00000000-0005-0000-0000-00005F8C0000}"/>
    <cellStyle name="_Resources8_Consolidated Summary Living ProForma_2011_Paste Special" xfId="39903" xr:uid="{00000000-0005-0000-0000-0000608C0000}"/>
    <cellStyle name="_Resources8_Copy of South TX GenTie  0.8x Sale12-31-09 COD BASE CASEvBOD" xfId="39904" xr:uid="{00000000-0005-0000-0000-0000618C0000}"/>
    <cellStyle name="_Resources8_CWIP Termosol 1" xfId="39905" xr:uid="{00000000-0005-0000-0000-0000628C0000}"/>
    <cellStyle name="_Resources8_CWIP Termosol 1 2" xfId="39906" xr:uid="{00000000-0005-0000-0000-0000638C0000}"/>
    <cellStyle name="_Resources8_CWIP Termosol 2" xfId="39907" xr:uid="{00000000-0005-0000-0000-0000648C0000}"/>
    <cellStyle name="_Resources8_CWIP Termosol 2 2" xfId="39908" xr:uid="{00000000-0005-0000-0000-0000658C0000}"/>
    <cellStyle name="_Resources8_Fees" xfId="39909" xr:uid="{00000000-0005-0000-0000-0000668C0000}"/>
    <cellStyle name="_Resources8_Genesis_Bridge_Tab" xfId="39910" xr:uid="{00000000-0005-0000-0000-0000678C0000}"/>
    <cellStyle name="_Resources8_Inputs" xfId="39911" xr:uid="{00000000-0005-0000-0000-0000688C0000}"/>
    <cellStyle name="_Resources8_Inputs 2" xfId="39912" xr:uid="{00000000-0005-0000-0000-0000698C0000}"/>
    <cellStyle name="_Resources8_Locked in Gross Margin" xfId="39913" xr:uid="{00000000-0005-0000-0000-00006A8C0000}"/>
    <cellStyle name="_Resources8_LTD-FAS 112 Summary" xfId="39914" xr:uid="{00000000-0005-0000-0000-00006B8C0000}"/>
    <cellStyle name="_Resources8_November 2010 CWIP Curves Genesis Final" xfId="39915" xr:uid="{00000000-0005-0000-0000-00006C8C0000}"/>
    <cellStyle name="_Resources8_November 2010 CWIP Curves Genesis Final 2" xfId="39916" xr:uid="{00000000-0005-0000-0000-00006D8C0000}"/>
    <cellStyle name="_Resources8_November 2010 CWIP Curves NEER Final" xfId="39917" xr:uid="{00000000-0005-0000-0000-00006E8C0000}"/>
    <cellStyle name="_Resources8_November 2010 CWIP Curves NEER Final 2" xfId="39918" xr:uid="{00000000-0005-0000-0000-00006F8C0000}"/>
    <cellStyle name="_Resources8_November 2010 Termosol CWIP Curves NEER Final" xfId="39919" xr:uid="{00000000-0005-0000-0000-0000708C0000}"/>
    <cellStyle name="_Resources8_November 2010 Termosol CWIP Curves NEER Final 2" xfId="39920" xr:uid="{00000000-0005-0000-0000-0000718C0000}"/>
    <cellStyle name="_Resources8_Project Monitoring Paradise Solar revised_October 2010" xfId="39921" xr:uid="{00000000-0005-0000-0000-0000728C0000}"/>
    <cellStyle name="_Resources8_Project Monitoring Paradise Solar revised_October 2010 2" xfId="39922" xr:uid="{00000000-0005-0000-0000-0000738C0000}"/>
    <cellStyle name="_Resources8_Project Monitoring Paradise Solar revised_October 2010_November 2010 Termosol CWIP Curves NEER Final" xfId="39923" xr:uid="{00000000-0005-0000-0000-0000748C0000}"/>
    <cellStyle name="_Resources8_Project Monitoring Paradise Solar revised_October 2010_November 2010 Termosol CWIP Curves NEER Final 2" xfId="39924" xr:uid="{00000000-0005-0000-0000-0000758C0000}"/>
    <cellStyle name="_Resources8_September 2010 CWIP curves_NextEra" xfId="39925" xr:uid="{00000000-0005-0000-0000-0000768C0000}"/>
    <cellStyle name="_Resources8_September 2010 CWIP curves_NextEra 2" xfId="39926" xr:uid="{00000000-0005-0000-0000-0000778C0000}"/>
    <cellStyle name="_Resources8_September 2010 CWIP curves_NextEra_November 2010 Termosol CWIP Curves NEER Final" xfId="39927" xr:uid="{00000000-0005-0000-0000-0000788C0000}"/>
    <cellStyle name="_Resources8_September 2010 CWIP curves_NextEra_November 2010 Termosol CWIP Curves NEER Final 2" xfId="39928" xr:uid="{00000000-0005-0000-0000-0000798C0000}"/>
    <cellStyle name="_Resources8_Summerhaven CWIP curve Oct_2010" xfId="39929" xr:uid="{00000000-0005-0000-0000-00007A8C0000}"/>
    <cellStyle name="_Resources8_Summerhaven CWIP curve Oct_2010 2" xfId="39930" xr:uid="{00000000-0005-0000-0000-00007B8C0000}"/>
    <cellStyle name="_Resources8_Summerhaven CWIP curve Oct_2010_November 2010 Termosol CWIP Curves NEER Final" xfId="39931" xr:uid="{00000000-0005-0000-0000-00007C8C0000}"/>
    <cellStyle name="_Resources8_Summerhaven CWIP curve Oct_2010_November 2010 Termosol CWIP Curves NEER Final 2" xfId="39932" xr:uid="{00000000-0005-0000-0000-00007D8C0000}"/>
    <cellStyle name="_Resources8_ToD" xfId="39933" xr:uid="{00000000-0005-0000-0000-00007E8C0000}"/>
    <cellStyle name="_Resources8_ToD 2" xfId="39934" xr:uid="{00000000-0005-0000-0000-00007F8C0000}"/>
    <cellStyle name="_Resources8_ToD 3" xfId="39935" xr:uid="{00000000-0005-0000-0000-0000808C0000}"/>
    <cellStyle name="_Resources8_tx financing revs" xfId="39936" xr:uid="{00000000-0005-0000-0000-0000818C0000}"/>
    <cellStyle name="_Resources9" xfId="39937" xr:uid="{00000000-0005-0000-0000-0000828C0000}"/>
    <cellStyle name="_Resources9 2" xfId="39938" xr:uid="{00000000-0005-0000-0000-0000838C0000}"/>
    <cellStyle name="_Resources9 2 2" xfId="39939" xr:uid="{00000000-0005-0000-0000-0000848C0000}"/>
    <cellStyle name="_Resources9 3" xfId="39940" xr:uid="{00000000-0005-0000-0000-0000858C0000}"/>
    <cellStyle name="_Resources9 3 2" xfId="39941" xr:uid="{00000000-0005-0000-0000-0000868C0000}"/>
    <cellStyle name="_Resources9 4" xfId="39942" xr:uid="{00000000-0005-0000-0000-0000878C0000}"/>
    <cellStyle name="_Resources9 4 2" xfId="39943" xr:uid="{00000000-0005-0000-0000-0000888C0000}"/>
    <cellStyle name="_Resources9 4 3" xfId="39944" xr:uid="{00000000-0005-0000-0000-0000898C0000}"/>
    <cellStyle name="_Resources9 5" xfId="39945" xr:uid="{00000000-0005-0000-0000-00008A8C0000}"/>
    <cellStyle name="_Resources9 5 2" xfId="39946" xr:uid="{00000000-0005-0000-0000-00008B8C0000}"/>
    <cellStyle name="_Resources9 6" xfId="39947" xr:uid="{00000000-0005-0000-0000-00008C8C0000}"/>
    <cellStyle name="_Resources9_August 2010 CWIP curves_NextEra" xfId="39948" xr:uid="{00000000-0005-0000-0000-00008D8C0000}"/>
    <cellStyle name="_Resources9_August 2010 CWIP curves_NextEra 2" xfId="39949" xr:uid="{00000000-0005-0000-0000-00008E8C0000}"/>
    <cellStyle name="_Resources9_August 2010 CWIP curves_NextEra_November 2010 Termosol CWIP Curves NEER Final" xfId="39950" xr:uid="{00000000-0005-0000-0000-00008F8C0000}"/>
    <cellStyle name="_Resources9_August 2010 CWIP curves_NextEra_November 2010 Termosol CWIP Curves NEER Final 2" xfId="39951" xr:uid="{00000000-0005-0000-0000-0000908C0000}"/>
    <cellStyle name="_Resources9_BASIS ADJ" xfId="39952" xr:uid="{00000000-0005-0000-0000-0000918C0000}"/>
    <cellStyle name="_Resources9_BM Adjustments" xfId="39953" xr:uid="{00000000-0005-0000-0000-0000928C0000}"/>
    <cellStyle name="_Resources9_Budget Support 2012-09 2013-15 Benefit Programs v5 with NEER Barg Update" xfId="39954" xr:uid="{00000000-0005-0000-0000-0000938C0000}"/>
    <cellStyle name="_Resources9_Capacity_Factor_Monthly_Forecast_Through_2024 " xfId="39955" xr:uid="{00000000-0005-0000-0000-0000948C0000}"/>
    <cellStyle name="_Resources9_Capital Prov 1Q10" xfId="39956" xr:uid="{00000000-0005-0000-0000-0000958C0000}"/>
    <cellStyle name="_Resources9_Capital Prov 1Q10 2" xfId="39957" xr:uid="{00000000-0005-0000-0000-0000968C0000}"/>
    <cellStyle name="_Resources9_Capital Prov 1Q10_March_LTD_Premium" xfId="39958" xr:uid="{00000000-0005-0000-0000-0000978C0000}"/>
    <cellStyle name="_Resources9_Capital Prov 1Q10_Nov Self Admin LTD Income Premium - CIGNA" xfId="39959" xr:uid="{00000000-0005-0000-0000-0000988C0000}"/>
    <cellStyle name="_Resources9_Capital Prov 1Q10_Summary Unrounded" xfId="39960" xr:uid="{00000000-0005-0000-0000-0000998C0000}"/>
    <cellStyle name="_Resources9_Consolidated Summary Living ProForma_2011_DRAFT" xfId="39961" xr:uid="{00000000-0005-0000-0000-00009A8C0000}"/>
    <cellStyle name="_Resources9_Consolidated Summary Living ProForma_2011_Paste Special" xfId="39962" xr:uid="{00000000-0005-0000-0000-00009B8C0000}"/>
    <cellStyle name="_Resources9_Copy of South TX GenTie  0.8x Sale12-31-09 COD BASE CASEvBOD" xfId="39963" xr:uid="{00000000-0005-0000-0000-00009C8C0000}"/>
    <cellStyle name="_Resources9_CWIP Termosol 1" xfId="39964" xr:uid="{00000000-0005-0000-0000-00009D8C0000}"/>
    <cellStyle name="_Resources9_CWIP Termosol 1 2" xfId="39965" xr:uid="{00000000-0005-0000-0000-00009E8C0000}"/>
    <cellStyle name="_Resources9_CWIP Termosol 2" xfId="39966" xr:uid="{00000000-0005-0000-0000-00009F8C0000}"/>
    <cellStyle name="_Resources9_CWIP Termosol 2 2" xfId="39967" xr:uid="{00000000-0005-0000-0000-0000A08C0000}"/>
    <cellStyle name="_Resources9_Fees" xfId="39968" xr:uid="{00000000-0005-0000-0000-0000A18C0000}"/>
    <cellStyle name="_Resources9_Genesis_Bridge_Tab" xfId="39969" xr:uid="{00000000-0005-0000-0000-0000A28C0000}"/>
    <cellStyle name="_Resources9_Inputs" xfId="39970" xr:uid="{00000000-0005-0000-0000-0000A38C0000}"/>
    <cellStyle name="_Resources9_Inputs 2" xfId="39971" xr:uid="{00000000-0005-0000-0000-0000A48C0000}"/>
    <cellStyle name="_Resources9_Locked in Gross Margin" xfId="39972" xr:uid="{00000000-0005-0000-0000-0000A58C0000}"/>
    <cellStyle name="_Resources9_LTD-FAS 112 Summary" xfId="39973" xr:uid="{00000000-0005-0000-0000-0000A68C0000}"/>
    <cellStyle name="_Resources9_November 2010 CWIP Curves Genesis Final" xfId="39974" xr:uid="{00000000-0005-0000-0000-0000A78C0000}"/>
    <cellStyle name="_Resources9_November 2010 CWIP Curves Genesis Final 2" xfId="39975" xr:uid="{00000000-0005-0000-0000-0000A88C0000}"/>
    <cellStyle name="_Resources9_November 2010 CWIP Curves NEER Final" xfId="39976" xr:uid="{00000000-0005-0000-0000-0000A98C0000}"/>
    <cellStyle name="_Resources9_November 2010 CWIP Curves NEER Final 2" xfId="39977" xr:uid="{00000000-0005-0000-0000-0000AA8C0000}"/>
    <cellStyle name="_Resources9_November 2010 Termosol CWIP Curves NEER Final" xfId="39978" xr:uid="{00000000-0005-0000-0000-0000AB8C0000}"/>
    <cellStyle name="_Resources9_November 2010 Termosol CWIP Curves NEER Final 2" xfId="39979" xr:uid="{00000000-0005-0000-0000-0000AC8C0000}"/>
    <cellStyle name="_Resources9_Project Monitoring Paradise Solar revised_October 2010" xfId="39980" xr:uid="{00000000-0005-0000-0000-0000AD8C0000}"/>
    <cellStyle name="_Resources9_Project Monitoring Paradise Solar revised_October 2010 2" xfId="39981" xr:uid="{00000000-0005-0000-0000-0000AE8C0000}"/>
    <cellStyle name="_Resources9_Project Monitoring Paradise Solar revised_October 2010_November 2010 Termosol CWIP Curves NEER Final" xfId="39982" xr:uid="{00000000-0005-0000-0000-0000AF8C0000}"/>
    <cellStyle name="_Resources9_Project Monitoring Paradise Solar revised_October 2010_November 2010 Termosol CWIP Curves NEER Final 2" xfId="39983" xr:uid="{00000000-0005-0000-0000-0000B08C0000}"/>
    <cellStyle name="_Resources9_September 2010 CWIP curves_NextEra" xfId="39984" xr:uid="{00000000-0005-0000-0000-0000B18C0000}"/>
    <cellStyle name="_Resources9_September 2010 CWIP curves_NextEra 2" xfId="39985" xr:uid="{00000000-0005-0000-0000-0000B28C0000}"/>
    <cellStyle name="_Resources9_September 2010 CWIP curves_NextEra_November 2010 Termosol CWIP Curves NEER Final" xfId="39986" xr:uid="{00000000-0005-0000-0000-0000B38C0000}"/>
    <cellStyle name="_Resources9_September 2010 CWIP curves_NextEra_November 2010 Termosol CWIP Curves NEER Final 2" xfId="39987" xr:uid="{00000000-0005-0000-0000-0000B48C0000}"/>
    <cellStyle name="_Resources9_Summerhaven CWIP curve Oct_2010" xfId="39988" xr:uid="{00000000-0005-0000-0000-0000B58C0000}"/>
    <cellStyle name="_Resources9_Summerhaven CWIP curve Oct_2010 2" xfId="39989" xr:uid="{00000000-0005-0000-0000-0000B68C0000}"/>
    <cellStyle name="_Resources9_Summerhaven CWIP curve Oct_2010_November 2010 Termosol CWIP Curves NEER Final" xfId="39990" xr:uid="{00000000-0005-0000-0000-0000B78C0000}"/>
    <cellStyle name="_Resources9_Summerhaven CWIP curve Oct_2010_November 2010 Termosol CWIP Curves NEER Final 2" xfId="39991" xr:uid="{00000000-0005-0000-0000-0000B88C0000}"/>
    <cellStyle name="_Resources9_ToD" xfId="39992" xr:uid="{00000000-0005-0000-0000-0000B98C0000}"/>
    <cellStyle name="_Resources9_ToD 2" xfId="39993" xr:uid="{00000000-0005-0000-0000-0000BA8C0000}"/>
    <cellStyle name="_Resources9_ToD 3" xfId="39994" xr:uid="{00000000-0005-0000-0000-0000BB8C0000}"/>
    <cellStyle name="_Resources9_tx financing revs" xfId="39995" xr:uid="{00000000-0005-0000-0000-0000BC8C0000}"/>
    <cellStyle name="_Revised July 2007 tax equity Operations Report  (3)" xfId="39996" xr:uid="{00000000-0005-0000-0000-0000BD8C0000}"/>
    <cellStyle name="_RevM" xfId="39997" xr:uid="{00000000-0005-0000-0000-0000BE8C0000}"/>
    <cellStyle name="_Ridgetop 2002 Budget - SCE Agreement" xfId="39998" xr:uid="{00000000-0005-0000-0000-0000BF8C0000}"/>
    <cellStyle name="_Ridgetop 2002 Budget - SCE Agreement 2" xfId="39999" xr:uid="{00000000-0005-0000-0000-0000C08C0000}"/>
    <cellStyle name="_Ridgetop 2002 Budget - SCE Agreement 2 2" xfId="40000" xr:uid="{00000000-0005-0000-0000-0000C18C0000}"/>
    <cellStyle name="_Ridgetop 2002 Budget - SCE Agreement 3" xfId="40001" xr:uid="{00000000-0005-0000-0000-0000C28C0000}"/>
    <cellStyle name="_Ridgetop 2002 Budget - SCE Agreement 3 2" xfId="40002" xr:uid="{00000000-0005-0000-0000-0000C38C0000}"/>
    <cellStyle name="_Ridgetop 2002 Budget - SCE Agreement 4" xfId="40003" xr:uid="{00000000-0005-0000-0000-0000C48C0000}"/>
    <cellStyle name="_Ridgetop 2002 Budget - SCE Agreement 4 2" xfId="40004" xr:uid="{00000000-0005-0000-0000-0000C58C0000}"/>
    <cellStyle name="_Ridgetop 2002 Budget - SCE Agreement 4 3" xfId="40005" xr:uid="{00000000-0005-0000-0000-0000C68C0000}"/>
    <cellStyle name="_Ridgetop 2002 Budget - SCE Agreement 5" xfId="40006" xr:uid="{00000000-0005-0000-0000-0000C78C0000}"/>
    <cellStyle name="_Ridgetop 2002 Budget - SCE Agreement 5 2" xfId="40007" xr:uid="{00000000-0005-0000-0000-0000C88C0000}"/>
    <cellStyle name="_Ridgetop 2002 Budget - SCE Agreement 6" xfId="40008" xr:uid="{00000000-0005-0000-0000-0000C98C0000}"/>
    <cellStyle name="_Ridgetop 2002 Budget - SCE Agreement_Consolidated Summary Living ProForma_2011_DRAFT" xfId="40009" xr:uid="{00000000-0005-0000-0000-0000CA8C0000}"/>
    <cellStyle name="_Ridgetop 2002 Budget - SCE Agreement_Consolidated Summary Living ProForma_2011_Paste Special" xfId="40010" xr:uid="{00000000-0005-0000-0000-0000CB8C0000}"/>
    <cellStyle name="_Ridgetop 2002 Budget - SCE Agreement_Copy of South TX GenTie  0.8x Sale12-31-09 COD BASE CASEvBOD" xfId="40011" xr:uid="{00000000-0005-0000-0000-0000CC8C0000}"/>
    <cellStyle name="_Ridgetop 2002 Budget - SCE Agreement_Genesis_Bridge_Tab" xfId="40012" xr:uid="{00000000-0005-0000-0000-0000CD8C0000}"/>
    <cellStyle name="_Ridgetop 2002 Budget - SCE Agreement_Inputs" xfId="40013" xr:uid="{00000000-0005-0000-0000-0000CE8C0000}"/>
    <cellStyle name="_Ridgetop 2002 Budget - SCE Agreement_Inputs 2" xfId="40014" xr:uid="{00000000-0005-0000-0000-0000CF8C0000}"/>
    <cellStyle name="_Ridgetop 2002 Budget - SCE Agreement_ToD" xfId="40015" xr:uid="{00000000-0005-0000-0000-0000D08C0000}"/>
    <cellStyle name="_Ridgetop 2002 Budget - SCE Agreement_ToD 2" xfId="40016" xr:uid="{00000000-0005-0000-0000-0000D18C0000}"/>
    <cellStyle name="_Ridgetop 2002 Budget - SCE Agreement_ToD 3" xfId="40017" xr:uid="{00000000-0005-0000-0000-0000D28C0000}"/>
    <cellStyle name="_Ridgetop 2002 SCE Settlement Budget" xfId="40018" xr:uid="{00000000-0005-0000-0000-0000D38C0000}"/>
    <cellStyle name="_Ridgetop 2002 SCE Settlement Budget 2" xfId="40019" xr:uid="{00000000-0005-0000-0000-0000D48C0000}"/>
    <cellStyle name="_Ridgetop 2002 SCE Settlement Budget 2 2" xfId="40020" xr:uid="{00000000-0005-0000-0000-0000D58C0000}"/>
    <cellStyle name="_Ridgetop 2002 SCE Settlement Budget 3" xfId="40021" xr:uid="{00000000-0005-0000-0000-0000D68C0000}"/>
    <cellStyle name="_Ridgetop 2002 SCE Settlement Budget 3 2" xfId="40022" xr:uid="{00000000-0005-0000-0000-0000D78C0000}"/>
    <cellStyle name="_Ridgetop 2002 SCE Settlement Budget 4" xfId="40023" xr:uid="{00000000-0005-0000-0000-0000D88C0000}"/>
    <cellStyle name="_Ridgetop 2002 SCE Settlement Budget 4 2" xfId="40024" xr:uid="{00000000-0005-0000-0000-0000D98C0000}"/>
    <cellStyle name="_Ridgetop 2002 SCE Settlement Budget 4 3" xfId="40025" xr:uid="{00000000-0005-0000-0000-0000DA8C0000}"/>
    <cellStyle name="_Ridgetop 2002 SCE Settlement Budget 5" xfId="40026" xr:uid="{00000000-0005-0000-0000-0000DB8C0000}"/>
    <cellStyle name="_Ridgetop 2002 SCE Settlement Budget 5 2" xfId="40027" xr:uid="{00000000-0005-0000-0000-0000DC8C0000}"/>
    <cellStyle name="_Ridgetop 2002 SCE Settlement Budget 6" xfId="40028" xr:uid="{00000000-0005-0000-0000-0000DD8C0000}"/>
    <cellStyle name="_Ridgetop 2002 SCE Settlement Budget_Consolidated Summary Living ProForma_2011_DRAFT" xfId="40029" xr:uid="{00000000-0005-0000-0000-0000DE8C0000}"/>
    <cellStyle name="_Ridgetop 2002 SCE Settlement Budget_Consolidated Summary Living ProForma_2011_Paste Special" xfId="40030" xr:uid="{00000000-0005-0000-0000-0000DF8C0000}"/>
    <cellStyle name="_Ridgetop 2002 SCE Settlement Budget_Copy of South TX GenTie  0.8x Sale12-31-09 COD BASE CASEvBOD" xfId="40031" xr:uid="{00000000-0005-0000-0000-0000E08C0000}"/>
    <cellStyle name="_Ridgetop 2002 SCE Settlement Budget_Genesis_Bridge_Tab" xfId="40032" xr:uid="{00000000-0005-0000-0000-0000E18C0000}"/>
    <cellStyle name="_Ridgetop 2002 SCE Settlement Budget_Inputs" xfId="40033" xr:uid="{00000000-0005-0000-0000-0000E28C0000}"/>
    <cellStyle name="_Ridgetop 2002 SCE Settlement Budget_Inputs 2" xfId="40034" xr:uid="{00000000-0005-0000-0000-0000E38C0000}"/>
    <cellStyle name="_Ridgetop 2002 SCE Settlement Budget_ToD" xfId="40035" xr:uid="{00000000-0005-0000-0000-0000E48C0000}"/>
    <cellStyle name="_Ridgetop 2002 SCE Settlement Budget_ToD 2" xfId="40036" xr:uid="{00000000-0005-0000-0000-0000E58C0000}"/>
    <cellStyle name="_Ridgetop 2002 SCE Settlement Budget_ToD 3" xfId="40037" xr:uid="{00000000-0005-0000-0000-0000E68C0000}"/>
    <cellStyle name="_Ridgetop 2003 Budget" xfId="40038" xr:uid="{00000000-0005-0000-0000-0000E78C0000}"/>
    <cellStyle name="_Ridgetop 2003 Budget 2" xfId="40039" xr:uid="{00000000-0005-0000-0000-0000E88C0000}"/>
    <cellStyle name="_Ridgetop 2003 Budget 2 2" xfId="40040" xr:uid="{00000000-0005-0000-0000-0000E98C0000}"/>
    <cellStyle name="_Ridgetop 2003 Budget 3" xfId="40041" xr:uid="{00000000-0005-0000-0000-0000EA8C0000}"/>
    <cellStyle name="_Ridgetop 2003 Budget 3 2" xfId="40042" xr:uid="{00000000-0005-0000-0000-0000EB8C0000}"/>
    <cellStyle name="_Ridgetop 2003 Budget 4" xfId="40043" xr:uid="{00000000-0005-0000-0000-0000EC8C0000}"/>
    <cellStyle name="_Ridgetop 2003 Budget 4 2" xfId="40044" xr:uid="{00000000-0005-0000-0000-0000ED8C0000}"/>
    <cellStyle name="_Ridgetop 2003 Budget 4 3" xfId="40045" xr:uid="{00000000-0005-0000-0000-0000EE8C0000}"/>
    <cellStyle name="_Ridgetop 2003 Budget 5" xfId="40046" xr:uid="{00000000-0005-0000-0000-0000EF8C0000}"/>
    <cellStyle name="_Ridgetop 2003 Budget 5 2" xfId="40047" xr:uid="{00000000-0005-0000-0000-0000F08C0000}"/>
    <cellStyle name="_Ridgetop 2003 Budget 6" xfId="40048" xr:uid="{00000000-0005-0000-0000-0000F18C0000}"/>
    <cellStyle name="_Ridgetop 2003 Budget_Consolidated Summary Living ProForma_2011_DRAFT" xfId="40049" xr:uid="{00000000-0005-0000-0000-0000F28C0000}"/>
    <cellStyle name="_Ridgetop 2003 Budget_Consolidated Summary Living ProForma_2011_Paste Special" xfId="40050" xr:uid="{00000000-0005-0000-0000-0000F38C0000}"/>
    <cellStyle name="_Ridgetop 2003 Budget_Copy of South TX GenTie  0.8x Sale12-31-09 COD BASE CASEvBOD" xfId="40051" xr:uid="{00000000-0005-0000-0000-0000F48C0000}"/>
    <cellStyle name="_Ridgetop 2003 Budget_Genesis_Bridge_Tab" xfId="40052" xr:uid="{00000000-0005-0000-0000-0000F58C0000}"/>
    <cellStyle name="_Ridgetop 2003 Budget_Inputs" xfId="40053" xr:uid="{00000000-0005-0000-0000-0000F68C0000}"/>
    <cellStyle name="_Ridgetop 2003 Budget_Inputs 2" xfId="40054" xr:uid="{00000000-0005-0000-0000-0000F78C0000}"/>
    <cellStyle name="_Ridgetop 2003 Budget_ToD" xfId="40055" xr:uid="{00000000-0005-0000-0000-0000F88C0000}"/>
    <cellStyle name="_Ridgetop 2003 Budget_ToD 2" xfId="40056" xr:uid="{00000000-0005-0000-0000-0000F98C0000}"/>
    <cellStyle name="_Ridgetop 2003 Budget_ToD 3" xfId="40057" xr:uid="{00000000-0005-0000-0000-0000FA8C0000}"/>
    <cellStyle name="_Rigel 112106 Base Case $132m" xfId="40058" xr:uid="{00000000-0005-0000-0000-0000FB8C0000}"/>
    <cellStyle name="_Rigel 112106 Base Case $132m 2" xfId="40059" xr:uid="{00000000-0005-0000-0000-0000FC8C0000}"/>
    <cellStyle name="_Rigel 112106 Base Case $132m_#1 Levered Beech Ridge_021109_Grant,Bonus,No PTCs,MACRs,Term Debt NOL" xfId="40060" xr:uid="{00000000-0005-0000-0000-0000FD8C0000}"/>
    <cellStyle name="_Rigel 112106 Base Case $132m_#1 Levered Beech Ridge_021109_Grant,Bonus,No PTCs,MACRs,Term Debt NOL 2" xfId="40061" xr:uid="{00000000-0005-0000-0000-0000FE8C0000}"/>
    <cellStyle name="_Rigel 112106 Base Case $132m_#1 LeveredGrand_Ridge_II-III_021009_Grant,Bonus,No PTCs,MACRs,Term Debt, NOL" xfId="40062" xr:uid="{00000000-0005-0000-0000-0000FF8C0000}"/>
    <cellStyle name="_Rigel 112106 Base Case $132m_#1 LeveredGrand_Ridge_II-III_021009_Grant,Bonus,No PTCs,MACRs,Term Debt, NOL 2" xfId="40063" xr:uid="{00000000-0005-0000-0000-0000008D0000}"/>
    <cellStyle name="_Rigel 112106 Base Case $132m_#1 LeveredGrand_Ridge_II-III_021009_Grant,Bonus,No PTCs,MACRs,Term Debt, NOL_BeechR Pivot Table 12.2.09" xfId="40064" xr:uid="{00000000-0005-0000-0000-0000018D0000}"/>
    <cellStyle name="_Rigel 112106 Base Case $132m_#1 LeveredGrand_Ridge_II-III_021009_Grant,Bonus,No PTCs,MACRs,Term Debt, NOL_BeechR Pivot Table 12.2.09 2" xfId="40065" xr:uid="{00000000-0005-0000-0000-0000028D0000}"/>
    <cellStyle name="_Rigel 112106 Base Case $132m_2008 IWNA 7.75% 53% ERISA P50 (Invnergy)_FROM JPM" xfId="40066" xr:uid="{00000000-0005-0000-0000-0000038D0000}"/>
    <cellStyle name="_Rigel 112106 Base Case $132m_2008 IWNA 7.75% 53% ERISA P50 (Invnergy)_FROM JPM 2" xfId="40067" xr:uid="{00000000-0005-0000-0000-0000048D0000}"/>
    <cellStyle name="_Rigel 112106 Base Case $132m_2008 IWNA Portfolio 09262008 (JPM TE &amp; CE)__TE Assumps" xfId="40068" xr:uid="{00000000-0005-0000-0000-0000058D0000}"/>
    <cellStyle name="_Rigel 112106 Base Case $132m_2008 IWNA Portfolio 09262008 (JPM TE &amp; CE)__TE Assumps 2" xfId="40069" xr:uid="{00000000-0005-0000-0000-0000068D0000}"/>
    <cellStyle name="_Rigel 112106 Base Case $132m_2008 IWNA Portfolio 09262008 (JPM TE &amp; CE)__TE Assumps_2008 IWNA v12 7.75% 53% TaxEx P50 (Invenergy)_10242008" xfId="40070" xr:uid="{00000000-0005-0000-0000-0000078D0000}"/>
    <cellStyle name="_Rigel 112106 Base Case $132m_2008 IWNA Portfolio 09262008 (JPM TE &amp; CE)__TE Assumps_2008 IWNA v12 7.75% 53% TaxEx P50 (Invenergy)_10242008 2" xfId="40071" xr:uid="{00000000-0005-0000-0000-0000088D0000}"/>
    <cellStyle name="_Rigel 112106 Base Case $132m_2008 IWNA v12 7.75% 53% TaxEx P50 (Invenergy)_10242008" xfId="40072" xr:uid="{00000000-0005-0000-0000-0000098D0000}"/>
    <cellStyle name="_Rigel 112106 Base Case $132m_2008 IWNA v12 7.75% 53% TaxEx P50 (Invenergy)_10242008 2" xfId="40073" xr:uid="{00000000-0005-0000-0000-00000A8D0000}"/>
    <cellStyle name="_Rigel 112106 Base Case $132m_2008 IWNA v12 7.75% 53% TaxEx P50 (Invenergy)_NO HAIRCUTS" xfId="40074" xr:uid="{00000000-0005-0000-0000-00000B8D0000}"/>
    <cellStyle name="_Rigel 112106 Base Case $132m_2008 IWNA v12 7.75% 53% TaxEx P50 (Invenergy)_NO HAIRCUTS 2" xfId="40075" xr:uid="{00000000-0005-0000-0000-00000C8D0000}"/>
    <cellStyle name="_Rigel 112106 Base Case $132m_BeechR Pivot Table 12.2.09" xfId="40076" xr:uid="{00000000-0005-0000-0000-00000D8D0000}"/>
    <cellStyle name="_Rigel 112106 Base Case $132m_BeechR Pivot Table 12.2.09 2" xfId="40077" xr:uid="{00000000-0005-0000-0000-00000E8D0000}"/>
    <cellStyle name="_Rigel 112106 Base Case $132m_Big Otter 101209 Grant and TE 100.5MW_20mileT" xfId="40078" xr:uid="{00000000-0005-0000-0000-00000F8D0000}"/>
    <cellStyle name="_Rigel 112106 Base Case $132m_Big Otter 101209 Grant and TE 100.5MW_20mileT 2" xfId="40079" xr:uid="{00000000-0005-0000-0000-0000108D0000}"/>
    <cellStyle name="_Rigel 112106 Base Case $132m_Bish Hill_$77.5_lowncf_ Bundled Price_Lenders_092909" xfId="40080" xr:uid="{00000000-0005-0000-0000-0000118D0000}"/>
    <cellStyle name="_Rigel 112106 Base Case $132m_Bish Hill_$77.5_lowncf_ Bundled Price_Lenders_092909 2" xfId="40081" xr:uid="{00000000-0005-0000-0000-0000128D0000}"/>
    <cellStyle name="_Rigel 112106 Base Case $132m_BishHilll_1.25M per WTG with $72 bundled price_200MWs_BF" xfId="40082" xr:uid="{00000000-0005-0000-0000-0000138D0000}"/>
    <cellStyle name="_Rigel 112106 Base Case $132m_BishHilll_1.25M per WTG with $72 bundled price_200MWs_BF 2" xfId="40083" xr:uid="{00000000-0005-0000-0000-0000148D0000}"/>
    <cellStyle name="_Rigel 112106 Base Case $132m_Bishop Hill_Grant_082409_200MW" xfId="40084" xr:uid="{00000000-0005-0000-0000-0000158D0000}"/>
    <cellStyle name="_Rigel 112106 Base Case $132m_Bishop Hill_Grant_082409_200MW 2" xfId="40085" xr:uid="{00000000-0005-0000-0000-0000168D0000}"/>
    <cellStyle name="_Rigel 112106 Base Case $132m_Buzzard Creek_250MW_PTC_010610" xfId="40086" xr:uid="{00000000-0005-0000-0000-0000178D0000}"/>
    <cellStyle name="_Rigel 112106 Base Case $132m_Buzzard Creek_250MW_PTC_010610 2" xfId="40087" xr:uid="{00000000-0005-0000-0000-0000188D0000}"/>
    <cellStyle name="_Rigel 112106 Base Case $132m_California Ridge 120109 and 200MW" xfId="40088" xr:uid="{00000000-0005-0000-0000-0000198D0000}"/>
    <cellStyle name="_Rigel 112106 Base Case $132m_California Ridge 120109 and 200MW 2" xfId="40089" xr:uid="{00000000-0005-0000-0000-00001A8D0000}"/>
    <cellStyle name="_Rigel 112106 Base Case $132m_California Ridge_042909_Grant and TE_99M_as bid" xfId="40090" xr:uid="{00000000-0005-0000-0000-00001B8D0000}"/>
    <cellStyle name="_Rigel 112106 Base Case $132m_California Ridge_042909_Grant and TE_99M_as bid 2" xfId="40091" xr:uid="{00000000-0005-0000-0000-00001C8D0000}"/>
    <cellStyle name="_Rigel 112106 Base Case $132m_California Ridge_042909_Grant and TE_99Mw" xfId="40092" xr:uid="{00000000-0005-0000-0000-00001D8D0000}"/>
    <cellStyle name="_Rigel 112106 Base Case $132m_California Ridge_042909_Grant and TE_99Mw 2" xfId="40093" xr:uid="{00000000-0005-0000-0000-00001E8D0000}"/>
    <cellStyle name="_Rigel 112106 Base Case $132m_Copy of NEW Levered GRIIIII_03312009_MCF v2" xfId="40094" xr:uid="{00000000-0005-0000-0000-00001F8D0000}"/>
    <cellStyle name="_Rigel 112106 Base Case $132m_Copy of NEW Levered GRIIIII_03312009_MCF v2 2" xfId="40095" xr:uid="{00000000-0005-0000-0000-0000208D0000}"/>
    <cellStyle name="_Rigel 112106 Base Case $132m_Copy of NEW Levered GRIIIII_03312009_MCF v2_BeechR Pivot Table 12.2.09" xfId="40096" xr:uid="{00000000-0005-0000-0000-0000218D0000}"/>
    <cellStyle name="_Rigel 112106 Base Case $132m_Copy of NEW Levered GRIIIII_03312009_MCF v2_BeechR Pivot Table 12.2.09 2" xfId="40097" xr:uid="{00000000-0005-0000-0000-0000228D0000}"/>
    <cellStyle name="_Rigel 112106 Base Case $132m_GRE 03252009_tpm_tables" xfId="40098" xr:uid="{00000000-0005-0000-0000-0000238D0000}"/>
    <cellStyle name="_Rigel 112106 Base Case $132m_GRE 03252009_tpm_tables 2" xfId="40099" xr:uid="{00000000-0005-0000-0000-0000248D0000}"/>
    <cellStyle name="_Rigel 112106 Base Case $132m_GRE 03252009_tpm_tables_BeechR Pivot Table 12.2.09" xfId="40100" xr:uid="{00000000-0005-0000-0000-0000258D0000}"/>
    <cellStyle name="_Rigel 112106 Base Case $132m_GRE 03252009_tpm_tables_BeechR Pivot Table 12.2.09 2" xfId="40101" xr:uid="{00000000-0005-0000-0000-0000268D0000}"/>
    <cellStyle name="_Rigel 112106 Base Case $132m_Hardin Grant 08312009_300MW" xfId="40102" xr:uid="{00000000-0005-0000-0000-0000278D0000}"/>
    <cellStyle name="_Rigel 112106 Base Case $132m_Hardin Grant 08312009_300MW 2" xfId="40103" xr:uid="{00000000-0005-0000-0000-0000288D0000}"/>
    <cellStyle name="_Rigel 112106 Base Case $132m_Inputs-General" xfId="40104" xr:uid="{00000000-0005-0000-0000-0000298D0000}"/>
    <cellStyle name="_Rigel 112106 Base Case $132m_Inputs-General 2" xfId="40105" xr:uid="{00000000-0005-0000-0000-00002A8D0000}"/>
    <cellStyle name="_Rigel 112106 Base Case $132m_Invenergy Model -- 9-5-08 base" xfId="40106" xr:uid="{00000000-0005-0000-0000-00002B8D0000}"/>
    <cellStyle name="_Rigel 112106 Base Case $132m_Invenergy Model -- 9-5-08 base 2" xfId="40107" xr:uid="{00000000-0005-0000-0000-00002C8D0000}"/>
    <cellStyle name="_Rigel 112106 Base Case $132m_IWNA 3-Pack ECCA Sheldon Funding 03202009" xfId="40108" xr:uid="{00000000-0005-0000-0000-00002D8D0000}"/>
    <cellStyle name="_Rigel 112106 Base Case $132m_IWNA 3-Pack ECCA Sheldon Funding 03202009 2" xfId="40109" xr:uid="{00000000-0005-0000-0000-00002E8D0000}"/>
    <cellStyle name="_Rigel 112106 Base Case $132m_IWNA Ptfl v2 10yr 7.25% $320 upfront 99% hedge loss P50" xfId="40110" xr:uid="{00000000-0005-0000-0000-00002F8D0000}"/>
    <cellStyle name="_Rigel 112106 Base Case $132m_IWNA Ptfl v2 10yr 7.25% $320 upfront 99% hedge loss P50 2" xfId="40111" xr:uid="{00000000-0005-0000-0000-0000308D0000}"/>
    <cellStyle name="_Rigel 112106 Base Case $132m_IWNA v1 10yr 7.25% $290 upfront no bonus 42% 2009 tax realloc P50" xfId="40112" xr:uid="{00000000-0005-0000-0000-0000318D0000}"/>
    <cellStyle name="_Rigel 112106 Base Case $132m_IWNA v1 10yr 7.25% $290 upfront no bonus 42% 2009 tax realloc P50 2" xfId="40113" xr:uid="{00000000-0005-0000-0000-0000328D0000}"/>
    <cellStyle name="_Rigel 112106 Base Case $132m_IWNA v1 10yr 7.25% $290 upfront no bonus 42% 2009 tax realloc P50_2008 IWNA JPM TE Model 11032008 (ERISA Dep &amp; Full Haircuts)_275M" xfId="40114" xr:uid="{00000000-0005-0000-0000-0000338D0000}"/>
    <cellStyle name="_Rigel 112106 Base Case $132m_IWNA v1 10yr 7.25% $290 upfront no bonus 42% 2009 tax realloc P50_2008 IWNA JPM TE Model 11032008 (ERISA Dep &amp; Full Haircuts)_275M 2" xfId="40115" xr:uid="{00000000-0005-0000-0000-0000348D0000}"/>
    <cellStyle name="_Rigel 112106 Base Case $132m_IWNA v1 10yr 7.25% $290 upfront no bonus 42% 2009 tax realloc P50_2008 IWNA v12 7.75% 53% TaxEx P50 (Invenergy)_10242008" xfId="40116" xr:uid="{00000000-0005-0000-0000-0000358D0000}"/>
    <cellStyle name="_Rigel 112106 Base Case $132m_IWNA v1 10yr 7.25% $290 upfront no bonus 42% 2009 tax realloc P50_2008 IWNA v12 7.75% 53% TaxEx P50 (Invenergy)_10242008 2" xfId="40117" xr:uid="{00000000-0005-0000-0000-0000368D0000}"/>
    <cellStyle name="_Rigel 112106 Base Case $132m_Ledge_0416_Grant and TE" xfId="40118" xr:uid="{00000000-0005-0000-0000-0000378D0000}"/>
    <cellStyle name="_Rigel 112106 Base Case $132m_Ledge_0416_Grant and TE 2" xfId="40119" xr:uid="{00000000-0005-0000-0000-0000388D0000}"/>
    <cellStyle name="_Rigel 112106 Base Case $132m_Levered Beech Ridge _100709" xfId="40120" xr:uid="{00000000-0005-0000-0000-0000398D0000}"/>
    <cellStyle name="_Rigel 112106 Base Case $132m_Levered Beech Ridge _100709 2" xfId="40121" xr:uid="{00000000-0005-0000-0000-00003A8D0000}"/>
    <cellStyle name="_Rigel 112106 Base Case $132m_Levered Beech Ridge _100709_BeechR Pivot Table 12.2.09" xfId="40122" xr:uid="{00000000-0005-0000-0000-00003B8D0000}"/>
    <cellStyle name="_Rigel 112106 Base Case $132m_Levered Beech Ridge _100709_BeechR Pivot Table 12.2.09 2" xfId="40123" xr:uid="{00000000-0005-0000-0000-00003C8D0000}"/>
    <cellStyle name="_Rigel 112106 Base Case $132m_Levered Beech Ridge _102709" xfId="40124" xr:uid="{00000000-0005-0000-0000-00003D8D0000}"/>
    <cellStyle name="_Rigel 112106 Base Case $132m_Levered Beech Ridge _102709 2" xfId="40125" xr:uid="{00000000-0005-0000-0000-00003E8D0000}"/>
    <cellStyle name="_Rigel 112106 Base Case $132m_Levered Beech Ridge _102709_BeechR Pivot Table 12.2.09" xfId="40126" xr:uid="{00000000-0005-0000-0000-00003F8D0000}"/>
    <cellStyle name="_Rigel 112106 Base Case $132m_Levered Beech Ridge _102709_BeechR Pivot Table 12.2.09 2" xfId="40127" xr:uid="{00000000-0005-0000-0000-0000408D0000}"/>
    <cellStyle name="_Rigel 112106 Base Case $132m_Levered Beech Ridge _110209" xfId="40128" xr:uid="{00000000-0005-0000-0000-0000418D0000}"/>
    <cellStyle name="_Rigel 112106 Base Case $132m_Levered Beech Ridge _110209 2" xfId="40129" xr:uid="{00000000-0005-0000-0000-0000428D0000}"/>
    <cellStyle name="_Rigel 112106 Base Case $132m_Levered Beech Ridge _110209_BeechR Pivot Table 12.2.09" xfId="40130" xr:uid="{00000000-0005-0000-0000-0000438D0000}"/>
    <cellStyle name="_Rigel 112106 Base Case $132m_Levered Beech Ridge _110209_BeechR Pivot Table 12.2.09 2" xfId="40131" xr:uid="{00000000-0005-0000-0000-0000448D0000}"/>
    <cellStyle name="_Rigel 112106 Base Case $132m_Levered Grand Ridge Exp 07082009_LIVE" xfId="40132" xr:uid="{00000000-0005-0000-0000-0000458D0000}"/>
    <cellStyle name="_Rigel 112106 Base Case $132m_Levered Grand Ridge Exp 07082009_LIVE 2" xfId="40133" xr:uid="{00000000-0005-0000-0000-0000468D0000}"/>
    <cellStyle name="_Rigel 112106 Base Case $132m_Levered Grand Ridge Exp 07082009_LIVE_BeechR Pivot Table 12.2.09" xfId="40134" xr:uid="{00000000-0005-0000-0000-0000478D0000}"/>
    <cellStyle name="_Rigel 112106 Base Case $132m_Levered Grand Ridge Exp 07082009_LIVE_BeechR Pivot Table 12.2.09 2" xfId="40135" xr:uid="{00000000-0005-0000-0000-0000488D0000}"/>
    <cellStyle name="_Rigel 112106 Base Case $132m_Levered Grand Ridge Exp_05042009" xfId="40136" xr:uid="{00000000-0005-0000-0000-0000498D0000}"/>
    <cellStyle name="_Rigel 112106 Base Case $132m_Levered Grand Ridge Exp_05042009 2" xfId="40137" xr:uid="{00000000-0005-0000-0000-00004A8D0000}"/>
    <cellStyle name="_Rigel 112106 Base Case $132m_Levered Grand Ridge Exp_05042009_BeechR Pivot Table 12.2.09" xfId="40138" xr:uid="{00000000-0005-0000-0000-00004B8D0000}"/>
    <cellStyle name="_Rigel 112106 Base Case $132m_Levered Grand Ridge Exp_05042009_BeechR Pivot Table 12.2.09 2" xfId="40139" xr:uid="{00000000-0005-0000-0000-00004C8D0000}"/>
    <cellStyle name="_Rigel 112106 Base Case $132m_NEW GRII_III Debt_032509 v1 (2)" xfId="40140" xr:uid="{00000000-0005-0000-0000-00004D8D0000}"/>
    <cellStyle name="_Rigel 112106 Base Case $132m_NEW GRII_III Debt_032509 v1 (2) 2" xfId="40141" xr:uid="{00000000-0005-0000-0000-00004E8D0000}"/>
    <cellStyle name="_Rigel 112106 Base Case $132m_NEW GRII_III Debt_032509 v1 (2)_BeechR Pivot Table 12.2.09" xfId="40142" xr:uid="{00000000-0005-0000-0000-00004F8D0000}"/>
    <cellStyle name="_Rigel 112106 Base Case $132m_NEW GRII_III Debt_032509 v1 (2)_BeechR Pivot Table 12.2.09 2" xfId="40143" xr:uid="{00000000-0005-0000-0000-0000508D0000}"/>
    <cellStyle name="_Rigel 112106 Base Case $132m_NEW Levered GRII&amp;III_04092009_MCF v1" xfId="40144" xr:uid="{00000000-0005-0000-0000-0000518D0000}"/>
    <cellStyle name="_Rigel 112106 Base Case $132m_NEW Levered GRII&amp;III_04092009_MCF v1 2" xfId="40145" xr:uid="{00000000-0005-0000-0000-0000528D0000}"/>
    <cellStyle name="_Rigel 112106 Base Case $132m_NEW Levered GRII&amp;III_04092009_MCF v1_BeechR Pivot Table 12.2.09" xfId="40146" xr:uid="{00000000-0005-0000-0000-0000538D0000}"/>
    <cellStyle name="_Rigel 112106 Base Case $132m_NEW Levered GRII&amp;III_04092009_MCF v1_BeechR Pivot Table 12.2.09 2" xfId="40147" xr:uid="{00000000-0005-0000-0000-0000548D0000}"/>
    <cellStyle name="_Rigel 112106 Base Case $132m_Oceana_142MW_Vesta1.8_101909" xfId="40148" xr:uid="{00000000-0005-0000-0000-0000558D0000}"/>
    <cellStyle name="_Rigel 112106 Base Case $132m_Oceana_142MW_Vesta1.8_101909 2" xfId="40149" xr:uid="{00000000-0005-0000-0000-0000568D0000}"/>
    <cellStyle name="_Rigel 112106 Base Case $132m_Raleigh Model (78MW) 09082009_V2" xfId="40150" xr:uid="{00000000-0005-0000-0000-0000578D0000}"/>
    <cellStyle name="_Rigel 112106 Base Case $132m_Raleigh Model (78MW) 09082009_V2 2" xfId="40151" xr:uid="{00000000-0005-0000-0000-0000588D0000}"/>
    <cellStyle name="_Rigel 112106 Base Case $132m_Raleigh Model (78MW) 09082009_V2_BeechR Pivot Table 12.2.09" xfId="40152" xr:uid="{00000000-0005-0000-0000-0000598D0000}"/>
    <cellStyle name="_Rigel 112106 Base Case $132m_Raleigh Model (78MW) 09082009_V2_BeechR Pivot Table 12.2.09 2" xfId="40153" xr:uid="{00000000-0005-0000-0000-00005A8D0000}"/>
    <cellStyle name="_Rigel 112106 Base Case $132m_Sheet1" xfId="40154" xr:uid="{00000000-0005-0000-0000-00005B8D0000}"/>
    <cellStyle name="_Rigel 112106 Base Case $132m_Sheet1 2" xfId="40155" xr:uid="{00000000-0005-0000-0000-00005C8D0000}"/>
    <cellStyle name="_Rigel 112106 Base Case $132m_Sweden Hills 51MW_081809_AEP bid" xfId="40156" xr:uid="{00000000-0005-0000-0000-00005D8D0000}"/>
    <cellStyle name="_Rigel 112106 Base Case $132m_Sweden Hills 51MW_081809_AEP bid 2" xfId="40157" xr:uid="{00000000-0005-0000-0000-00005E8D0000}"/>
    <cellStyle name="_Rigel 112106 Base Case $132m_Tri-County Wind_042409_Grant and TE_as bid" xfId="40158" xr:uid="{00000000-0005-0000-0000-00005F8D0000}"/>
    <cellStyle name="_Rigel 112106 Base Case $132m_Tri-County Wind_042409_Grant and TE_as bid 2" xfId="40159" xr:uid="{00000000-0005-0000-0000-0000608D0000}"/>
    <cellStyle name="_Rigel 112106 Base Case $132m_Tri-County Wind_101309_Grant and TE_200MW_1.6XLE" xfId="40160" xr:uid="{00000000-0005-0000-0000-0000618D0000}"/>
    <cellStyle name="_Rigel 112106 Base Case $132m_Tri-County Wind_101309_Grant and TE_200MW_1.6XLE 2" xfId="40161" xr:uid="{00000000-0005-0000-0000-0000628D0000}"/>
    <cellStyle name="_Rigel 112106 Base Case $132m_Tri-County Wind_101509_Grant and TE_200MW_1.6XLE" xfId="40162" xr:uid="{00000000-0005-0000-0000-0000638D0000}"/>
    <cellStyle name="_Rigel 112106 Base Case $132m_Tri-County Wind_101509_Grant and TE_200MW_1.6XLE 2" xfId="40163" xr:uid="{00000000-0005-0000-0000-0000648D0000}"/>
    <cellStyle name="_Rigel 112106 Base Case $132m_Turkey Track Completion Reserve Acct_11 10 08" xfId="40164" xr:uid="{00000000-0005-0000-0000-0000658D0000}"/>
    <cellStyle name="_Rigel 112106 Base Case $132m_Turkey Track Completion Reserve Acct_11 10 08 2" xfId="40165" xr:uid="{00000000-0005-0000-0000-0000668D0000}"/>
    <cellStyle name="_Rigel 112106 Base Case $132m_Unlev McAdoo &amp; GR Combined 10242008-funding v8" xfId="40166" xr:uid="{00000000-0005-0000-0000-0000678D0000}"/>
    <cellStyle name="_Rigel 112106 Base Case $132m_Unlev McAdoo &amp; GR Combined 10242008-funding v8 2" xfId="40167" xr:uid="{00000000-0005-0000-0000-0000688D0000}"/>
    <cellStyle name="_Rigel 112106 Base Case $132m_Unlev McAdoo &amp; GR Combined 10242008-funding v8_BeechR Pivot Table 12.2.09" xfId="40168" xr:uid="{00000000-0005-0000-0000-0000698D0000}"/>
    <cellStyle name="_Rigel 112106 Base Case $132m_Unlev McAdoo &amp; GR Combined 10242008-funding v8_BeechR Pivot Table 12.2.09 2" xfId="40169" xr:uid="{00000000-0005-0000-0000-00006A8D0000}"/>
    <cellStyle name="_Rigel 112106 Base Case $132m_Unlev McAdoo &amp; GR Combined 10242008-funding v8_Sheet1" xfId="40170" xr:uid="{00000000-0005-0000-0000-00006B8D0000}"/>
    <cellStyle name="_Rigel 112106 Base Case $132m_Unlev McAdoo &amp; GR Combined 10242008-funding v8_Sheet1 2" xfId="40171" xr:uid="{00000000-0005-0000-0000-00006C8D0000}"/>
    <cellStyle name="_Rigel 112106 Base Case $132m_Unlevered_Beech_Ridge_100_5MW_021009_optimized NCF" xfId="40172" xr:uid="{00000000-0005-0000-0000-00006D8D0000}"/>
    <cellStyle name="_Rigel 112106 Base Case $132m_Unlevered_Beech_Ridge_100_5MW_021009_optimized NCF 2" xfId="40173" xr:uid="{00000000-0005-0000-0000-00006E8D0000}"/>
    <cellStyle name="_Rigel 112106 Base Case $132m_Vantage Cash FLow 100609" xfId="40174" xr:uid="{00000000-0005-0000-0000-00006F8D0000}"/>
    <cellStyle name="_Rigel 112106 Base Case $132m_Vantage Cash FLow 100609 2" xfId="40175" xr:uid="{00000000-0005-0000-0000-0000708D0000}"/>
    <cellStyle name="_Rigel 112106 Base Case $132m_Vantage Model_PGE 15yr PPA_062409" xfId="40176" xr:uid="{00000000-0005-0000-0000-0000718D0000}"/>
    <cellStyle name="_Rigel 112106 Base Case $132m_Vantage Model_PGE 15yr PPA_062409 2" xfId="40177" xr:uid="{00000000-0005-0000-0000-0000728D0000}"/>
    <cellStyle name="_Rigel 112106 Base Case $132m_Vantage Model_PGE 15yr PPA_073009_JAR" xfId="40178" xr:uid="{00000000-0005-0000-0000-0000738D0000}"/>
    <cellStyle name="_Rigel 112106 Base Case $132m_Vantage Model_PGE 15yr PPA_073009_JAR 2" xfId="40179" xr:uid="{00000000-0005-0000-0000-0000748D0000}"/>
    <cellStyle name="_Rigel 112106 Base Case $132m_Vantage Model_PGE 15yr PPA_100909" xfId="40180" xr:uid="{00000000-0005-0000-0000-0000758D0000}"/>
    <cellStyle name="_Rigel 112106 Base Case $132m_Vantage Model_PGE 15yr PPA_100909 2" xfId="40181" xr:uid="{00000000-0005-0000-0000-0000768D0000}"/>
    <cellStyle name="_Rigel 112106 Base Case $132m_White Oak_67.5_150MW_110409_OUR CASE" xfId="40182" xr:uid="{00000000-0005-0000-0000-0000778D0000}"/>
    <cellStyle name="_Rigel 112106 Base Case $132m_White Oak_67.5_150MW_110409_OUR CASE 2" xfId="40183" xr:uid="{00000000-0005-0000-0000-0000788D0000}"/>
    <cellStyle name="_Rise" xfId="40184" xr:uid="{00000000-0005-0000-0000-0000798D0000}"/>
    <cellStyle name="_Rise 051215 GM 0 Report" xfId="40185" xr:uid="{00000000-0005-0000-0000-00007A8D0000}"/>
    <cellStyle name="_Rise 051215 GM 0 Report 2" xfId="40186" xr:uid="{00000000-0005-0000-0000-00007B8D0000}"/>
    <cellStyle name="_Rise 051215 GM 0 Report_Cherokee 2010 - 2014 Budget Forecast" xfId="40187" xr:uid="{00000000-0005-0000-0000-00007C8D0000}"/>
    <cellStyle name="_RISE 060131 GM 0 Report" xfId="40188" xr:uid="{00000000-0005-0000-0000-00007D8D0000}"/>
    <cellStyle name="_RISE 060131 GM 0 Report 2" xfId="40189" xr:uid="{00000000-0005-0000-0000-00007E8D0000}"/>
    <cellStyle name="_RISE 060131 GM 0 Report_Cherokee 2010 - 2014 Budget Forecast" xfId="40190" xr:uid="{00000000-0005-0000-0000-00007F8D0000}"/>
    <cellStyle name="_RISE 060215 GM 0 Report Rev 1" xfId="40191" xr:uid="{00000000-0005-0000-0000-0000808D0000}"/>
    <cellStyle name="_RISE 060215 GM 0 Report Rev 1 2" xfId="40192" xr:uid="{00000000-0005-0000-0000-0000818D0000}"/>
    <cellStyle name="_RISE 060215 GM 0 Report Rev 1_Cherokee 2010 - 2014 Budget Forecast" xfId="40193" xr:uid="{00000000-0005-0000-0000-0000828D0000}"/>
    <cellStyle name="_Rise 2" xfId="40194" xr:uid="{00000000-0005-0000-0000-0000838D0000}"/>
    <cellStyle name="_Rise 3" xfId="40195" xr:uid="{00000000-0005-0000-0000-0000848D0000}"/>
    <cellStyle name="_Rise 4" xfId="40196" xr:uid="{00000000-0005-0000-0000-0000858D0000}"/>
    <cellStyle name="_RISE Unsold" xfId="40197" xr:uid="{00000000-0005-0000-0000-0000868D0000}"/>
    <cellStyle name="_RISE Unsold 2" xfId="40198" xr:uid="{00000000-0005-0000-0000-0000878D0000}"/>
    <cellStyle name="_RISE Unsold 2 2" xfId="40199" xr:uid="{00000000-0005-0000-0000-0000888D0000}"/>
    <cellStyle name="_RISE Unsold 3" xfId="40200" xr:uid="{00000000-0005-0000-0000-0000898D0000}"/>
    <cellStyle name="_RISE Unsold 3 2" xfId="40201" xr:uid="{00000000-0005-0000-0000-00008A8D0000}"/>
    <cellStyle name="_RISE Unsold 4" xfId="40202" xr:uid="{00000000-0005-0000-0000-00008B8D0000}"/>
    <cellStyle name="_RISE Unsold 4 2" xfId="40203" xr:uid="{00000000-0005-0000-0000-00008C8D0000}"/>
    <cellStyle name="_RISE Unsold 4 3" xfId="40204" xr:uid="{00000000-0005-0000-0000-00008D8D0000}"/>
    <cellStyle name="_RISE Unsold 5" xfId="40205" xr:uid="{00000000-0005-0000-0000-00008E8D0000}"/>
    <cellStyle name="_RISE Unsold 5 2" xfId="40206" xr:uid="{00000000-0005-0000-0000-00008F8D0000}"/>
    <cellStyle name="_RISE Unsold 6" xfId="40207" xr:uid="{00000000-0005-0000-0000-0000908D0000}"/>
    <cellStyle name="_RISE Unsold_Cherokee 2010 - 2014 Budget Forecast" xfId="40208" xr:uid="{00000000-0005-0000-0000-0000918D0000}"/>
    <cellStyle name="_RISE Unsold_Cimarron O&amp;M_05-24-2012" xfId="40209" xr:uid="{00000000-0005-0000-0000-0000928D0000}"/>
    <cellStyle name="_RISE Unsold_Copy of South TX GenTie  0.8x Sale12-31-09 COD BASE CASEvBOD" xfId="40210" xr:uid="{00000000-0005-0000-0000-0000938D0000}"/>
    <cellStyle name="_RISE Unsold_Genesis_Bridge_Tab" xfId="40211" xr:uid="{00000000-0005-0000-0000-0000948D0000}"/>
    <cellStyle name="_RISE Unsold_Input" xfId="40212" xr:uid="{00000000-0005-0000-0000-0000958D0000}"/>
    <cellStyle name="_RISE Unsold_Input 2" xfId="40213" xr:uid="{00000000-0005-0000-0000-0000968D0000}"/>
    <cellStyle name="_RISE Unsold_Majestic II 2013 - 2042 Property Tax Forecast est" xfId="40214" xr:uid="{00000000-0005-0000-0000-0000978D0000}"/>
    <cellStyle name="_RISE Unsold_McCoy 250 MW Yingli 280W T-0 NextEra PVO&amp;M Budget (NEW RAMP)_2010-12-10" xfId="40215" xr:uid="{00000000-0005-0000-0000-0000988D0000}"/>
    <cellStyle name="_RISE Unsold_McCoy 250 MW Yingli 280W T-0 NextEra PVO&amp;M Budget (NEW RAMP)_2010-12-6" xfId="40216" xr:uid="{00000000-0005-0000-0000-0000998D0000}"/>
    <cellStyle name="_RISE Unsold_Tax" xfId="40217" xr:uid="{00000000-0005-0000-0000-00009A8D0000}"/>
    <cellStyle name="_RISE Unsold_ToD" xfId="40218" xr:uid="{00000000-0005-0000-0000-00009B8D0000}"/>
    <cellStyle name="_RISE Unsold_ToD 2" xfId="40219" xr:uid="{00000000-0005-0000-0000-00009C8D0000}"/>
    <cellStyle name="_RISE Unsold_ToD 3" xfId="40220" xr:uid="{00000000-0005-0000-0000-00009D8D0000}"/>
    <cellStyle name="_RISE_Exhuast_Uprate_Study_(080819 Forecast)" xfId="40221" xr:uid="{00000000-0005-0000-0000-00009E8D0000}"/>
    <cellStyle name="_RISE_Exhuast_Uprate_Study_(080819 Forecast) 2" xfId="40222" xr:uid="{00000000-0005-0000-0000-00009F8D0000}"/>
    <cellStyle name="_RISEC Pwr Upgrade HI coeffs calc 9-8-08 based on org curves" xfId="40223" xr:uid="{00000000-0005-0000-0000-0000A08D0000}"/>
    <cellStyle name="_RISEC Pwr Upgrade HI coeffs calc 9-8-08 based on org curves 2" xfId="40224" xr:uid="{00000000-0005-0000-0000-0000A18D0000}"/>
    <cellStyle name="_Risk Input" xfId="40225" xr:uid="{00000000-0005-0000-0000-0000A28D0000}"/>
    <cellStyle name="_Risk Input 040103" xfId="40226" xr:uid="{00000000-0005-0000-0000-0000A38D0000}"/>
    <cellStyle name="_Risk Input 040103 2" xfId="40227" xr:uid="{00000000-0005-0000-0000-0000A48D0000}"/>
    <cellStyle name="_Risk Input 040103 2 2" xfId="40228" xr:uid="{00000000-0005-0000-0000-0000A58D0000}"/>
    <cellStyle name="_Risk Input 040103 3" xfId="40229" xr:uid="{00000000-0005-0000-0000-0000A68D0000}"/>
    <cellStyle name="_Risk Input 040103 3 2" xfId="40230" xr:uid="{00000000-0005-0000-0000-0000A78D0000}"/>
    <cellStyle name="_Risk Input 040103 4" xfId="40231" xr:uid="{00000000-0005-0000-0000-0000A88D0000}"/>
    <cellStyle name="_Risk Input 040103 4 2" xfId="40232" xr:uid="{00000000-0005-0000-0000-0000A98D0000}"/>
    <cellStyle name="_Risk Input 040103 4 3" xfId="40233" xr:uid="{00000000-0005-0000-0000-0000AA8D0000}"/>
    <cellStyle name="_Risk Input 040103 5" xfId="40234" xr:uid="{00000000-0005-0000-0000-0000AB8D0000}"/>
    <cellStyle name="_Risk Input 040103 5 2" xfId="40235" xr:uid="{00000000-0005-0000-0000-0000AC8D0000}"/>
    <cellStyle name="_Risk Input 040103 6" xfId="40236" xr:uid="{00000000-0005-0000-0000-0000AD8D0000}"/>
    <cellStyle name="_Risk Input 040103_August 2010 CWIP curves_NextEra" xfId="40237" xr:uid="{00000000-0005-0000-0000-0000AE8D0000}"/>
    <cellStyle name="_Risk Input 040103_August 2010 CWIP curves_NextEra 2" xfId="40238" xr:uid="{00000000-0005-0000-0000-0000AF8D0000}"/>
    <cellStyle name="_Risk Input 040103_August 2010 CWIP curves_NextEra_November 2010 Termosol CWIP Curves NEER Final" xfId="40239" xr:uid="{00000000-0005-0000-0000-0000B08D0000}"/>
    <cellStyle name="_Risk Input 040103_August 2010 CWIP curves_NextEra_November 2010 Termosol CWIP Curves NEER Final 2" xfId="40240" xr:uid="{00000000-0005-0000-0000-0000B18D0000}"/>
    <cellStyle name="_Risk Input 040103_BASIS ADJ" xfId="40241" xr:uid="{00000000-0005-0000-0000-0000B28D0000}"/>
    <cellStyle name="_Risk Input 040103_BM Adjustments" xfId="40242" xr:uid="{00000000-0005-0000-0000-0000B38D0000}"/>
    <cellStyle name="_Risk Input 040103_Budget Support 2012-09 2013-15 Benefit Programs v5 with NEER Barg Update" xfId="40243" xr:uid="{00000000-0005-0000-0000-0000B48D0000}"/>
    <cellStyle name="_Risk Input 040103_Capacity_Factor_Monthly_Forecast_Through_2024 " xfId="40244" xr:uid="{00000000-0005-0000-0000-0000B58D0000}"/>
    <cellStyle name="_Risk Input 040103_Capital Prov 1Q10" xfId="40245" xr:uid="{00000000-0005-0000-0000-0000B68D0000}"/>
    <cellStyle name="_Risk Input 040103_Capital Prov 1Q10 2" xfId="40246" xr:uid="{00000000-0005-0000-0000-0000B78D0000}"/>
    <cellStyle name="_Risk Input 040103_Capital Prov 1Q10_March_LTD_Premium" xfId="40247" xr:uid="{00000000-0005-0000-0000-0000B88D0000}"/>
    <cellStyle name="_Risk Input 040103_Capital Prov 1Q10_Nov Self Admin LTD Income Premium - CIGNA" xfId="40248" xr:uid="{00000000-0005-0000-0000-0000B98D0000}"/>
    <cellStyle name="_Risk Input 040103_Capital Prov 1Q10_Summary Unrounded" xfId="40249" xr:uid="{00000000-0005-0000-0000-0000BA8D0000}"/>
    <cellStyle name="_Risk Input 040103_Consolidated Summary Living ProForma_2011_DRAFT" xfId="40250" xr:uid="{00000000-0005-0000-0000-0000BB8D0000}"/>
    <cellStyle name="_Risk Input 040103_Consolidated Summary Living ProForma_2011_Paste Special" xfId="40251" xr:uid="{00000000-0005-0000-0000-0000BC8D0000}"/>
    <cellStyle name="_Risk Input 040103_Copy of South TX GenTie  0.8x Sale12-31-09 COD BASE CASEvBOD" xfId="40252" xr:uid="{00000000-0005-0000-0000-0000BD8D0000}"/>
    <cellStyle name="_Risk Input 040103_CWIP Termosol 1" xfId="40253" xr:uid="{00000000-0005-0000-0000-0000BE8D0000}"/>
    <cellStyle name="_Risk Input 040103_CWIP Termosol 1 2" xfId="40254" xr:uid="{00000000-0005-0000-0000-0000BF8D0000}"/>
    <cellStyle name="_Risk Input 040103_CWIP Termosol 2" xfId="40255" xr:uid="{00000000-0005-0000-0000-0000C08D0000}"/>
    <cellStyle name="_Risk Input 040103_CWIP Termosol 2 2" xfId="40256" xr:uid="{00000000-0005-0000-0000-0000C18D0000}"/>
    <cellStyle name="_Risk Input 040103_Fees" xfId="40257" xr:uid="{00000000-0005-0000-0000-0000C28D0000}"/>
    <cellStyle name="_Risk Input 040103_Genesis_Bridge_Tab" xfId="40258" xr:uid="{00000000-0005-0000-0000-0000C38D0000}"/>
    <cellStyle name="_Risk Input 040103_Locked in Gross Margin" xfId="40259" xr:uid="{00000000-0005-0000-0000-0000C48D0000}"/>
    <cellStyle name="_Risk Input 040103_LTD-FAS 112 Summary" xfId="40260" xr:uid="{00000000-0005-0000-0000-0000C58D0000}"/>
    <cellStyle name="_Risk Input 040103_November 2010 CWIP Curves Genesis Final" xfId="40261" xr:uid="{00000000-0005-0000-0000-0000C68D0000}"/>
    <cellStyle name="_Risk Input 040103_November 2010 CWIP Curves Genesis Final 2" xfId="40262" xr:uid="{00000000-0005-0000-0000-0000C78D0000}"/>
    <cellStyle name="_Risk Input 040103_November 2010 CWIP Curves NEER Final" xfId="40263" xr:uid="{00000000-0005-0000-0000-0000C88D0000}"/>
    <cellStyle name="_Risk Input 040103_November 2010 CWIP Curves NEER Final 2" xfId="40264" xr:uid="{00000000-0005-0000-0000-0000C98D0000}"/>
    <cellStyle name="_Risk Input 040103_November 2010 Termosol CWIP Curves NEER Final" xfId="40265" xr:uid="{00000000-0005-0000-0000-0000CA8D0000}"/>
    <cellStyle name="_Risk Input 040103_November 2010 Termosol CWIP Curves NEER Final 2" xfId="40266" xr:uid="{00000000-0005-0000-0000-0000CB8D0000}"/>
    <cellStyle name="_Risk Input 040103_Project Monitoring Paradise Solar revised_October 2010" xfId="40267" xr:uid="{00000000-0005-0000-0000-0000CC8D0000}"/>
    <cellStyle name="_Risk Input 040103_Project Monitoring Paradise Solar revised_October 2010 2" xfId="40268" xr:uid="{00000000-0005-0000-0000-0000CD8D0000}"/>
    <cellStyle name="_Risk Input 040103_Project Monitoring Paradise Solar revised_October 2010_November 2010 Termosol CWIP Curves NEER Final" xfId="40269" xr:uid="{00000000-0005-0000-0000-0000CE8D0000}"/>
    <cellStyle name="_Risk Input 040103_Project Monitoring Paradise Solar revised_October 2010_November 2010 Termosol CWIP Curves NEER Final 2" xfId="40270" xr:uid="{00000000-0005-0000-0000-0000CF8D0000}"/>
    <cellStyle name="_Risk Input 040103_September 2010 CWIP curves_NextEra" xfId="40271" xr:uid="{00000000-0005-0000-0000-0000D08D0000}"/>
    <cellStyle name="_Risk Input 040103_September 2010 CWIP curves_NextEra 2" xfId="40272" xr:uid="{00000000-0005-0000-0000-0000D18D0000}"/>
    <cellStyle name="_Risk Input 040103_September 2010 CWIP curves_NextEra_November 2010 Termosol CWIP Curves NEER Final" xfId="40273" xr:uid="{00000000-0005-0000-0000-0000D28D0000}"/>
    <cellStyle name="_Risk Input 040103_September 2010 CWIP curves_NextEra_November 2010 Termosol CWIP Curves NEER Final 2" xfId="40274" xr:uid="{00000000-0005-0000-0000-0000D38D0000}"/>
    <cellStyle name="_Risk Input 040103_Summerhaven CWIP curve Oct_2010" xfId="40275" xr:uid="{00000000-0005-0000-0000-0000D48D0000}"/>
    <cellStyle name="_Risk Input 040103_Summerhaven CWIP curve Oct_2010 2" xfId="40276" xr:uid="{00000000-0005-0000-0000-0000D58D0000}"/>
    <cellStyle name="_Risk Input 040103_Summerhaven CWIP curve Oct_2010_November 2010 Termosol CWIP Curves NEER Final" xfId="40277" xr:uid="{00000000-0005-0000-0000-0000D68D0000}"/>
    <cellStyle name="_Risk Input 040103_Summerhaven CWIP curve Oct_2010_November 2010 Termosol CWIP Curves NEER Final 2" xfId="40278" xr:uid="{00000000-0005-0000-0000-0000D78D0000}"/>
    <cellStyle name="_Risk Input 040103_ToD" xfId="40279" xr:uid="{00000000-0005-0000-0000-0000D88D0000}"/>
    <cellStyle name="_Risk Input 040103_ToD 2" xfId="40280" xr:uid="{00000000-0005-0000-0000-0000D98D0000}"/>
    <cellStyle name="_Risk Input 040103_ToD 3" xfId="40281" xr:uid="{00000000-0005-0000-0000-0000DA8D0000}"/>
    <cellStyle name="_Risk Input 040103_tx financing revs" xfId="40282" xr:uid="{00000000-0005-0000-0000-0000DB8D0000}"/>
    <cellStyle name="_Risk Input 042403" xfId="40283" xr:uid="{00000000-0005-0000-0000-0000DC8D0000}"/>
    <cellStyle name="_Risk Input 042403 2" xfId="40284" xr:uid="{00000000-0005-0000-0000-0000DD8D0000}"/>
    <cellStyle name="_Risk Input 042403 2 2" xfId="40285" xr:uid="{00000000-0005-0000-0000-0000DE8D0000}"/>
    <cellStyle name="_Risk Input 042403 3" xfId="40286" xr:uid="{00000000-0005-0000-0000-0000DF8D0000}"/>
    <cellStyle name="_Risk Input 042403 3 2" xfId="40287" xr:uid="{00000000-0005-0000-0000-0000E08D0000}"/>
    <cellStyle name="_Risk Input 042403 4" xfId="40288" xr:uid="{00000000-0005-0000-0000-0000E18D0000}"/>
    <cellStyle name="_Risk Input 042403 4 2" xfId="40289" xr:uid="{00000000-0005-0000-0000-0000E28D0000}"/>
    <cellStyle name="_Risk Input 042403 4 3" xfId="40290" xr:uid="{00000000-0005-0000-0000-0000E38D0000}"/>
    <cellStyle name="_Risk Input 042403 5" xfId="40291" xr:uid="{00000000-0005-0000-0000-0000E48D0000}"/>
    <cellStyle name="_Risk Input 042403 5 2" xfId="40292" xr:uid="{00000000-0005-0000-0000-0000E58D0000}"/>
    <cellStyle name="_Risk Input 042403 6" xfId="40293" xr:uid="{00000000-0005-0000-0000-0000E68D0000}"/>
    <cellStyle name="_Risk Input 042403_August 2010 CWIP curves_NextEra" xfId="40294" xr:uid="{00000000-0005-0000-0000-0000E78D0000}"/>
    <cellStyle name="_Risk Input 042403_August 2010 CWIP curves_NextEra 2" xfId="40295" xr:uid="{00000000-0005-0000-0000-0000E88D0000}"/>
    <cellStyle name="_Risk Input 042403_August 2010 CWIP curves_NextEra_November 2010 Termosol CWIP Curves NEER Final" xfId="40296" xr:uid="{00000000-0005-0000-0000-0000E98D0000}"/>
    <cellStyle name="_Risk Input 042403_August 2010 CWIP curves_NextEra_November 2010 Termosol CWIP Curves NEER Final 2" xfId="40297" xr:uid="{00000000-0005-0000-0000-0000EA8D0000}"/>
    <cellStyle name="_Risk Input 042403_BASIS ADJ" xfId="40298" xr:uid="{00000000-0005-0000-0000-0000EB8D0000}"/>
    <cellStyle name="_Risk Input 042403_BM Adjustments" xfId="40299" xr:uid="{00000000-0005-0000-0000-0000EC8D0000}"/>
    <cellStyle name="_Risk Input 042403_Budget Support 2012-09 2013-15 Benefit Programs v5 with NEER Barg Update" xfId="40300" xr:uid="{00000000-0005-0000-0000-0000ED8D0000}"/>
    <cellStyle name="_Risk Input 042403_Capacity_Factor_Monthly_Forecast_Through_2024 " xfId="40301" xr:uid="{00000000-0005-0000-0000-0000EE8D0000}"/>
    <cellStyle name="_Risk Input 042403_Capital Prov 1Q10" xfId="40302" xr:uid="{00000000-0005-0000-0000-0000EF8D0000}"/>
    <cellStyle name="_Risk Input 042403_Capital Prov 1Q10 2" xfId="40303" xr:uid="{00000000-0005-0000-0000-0000F08D0000}"/>
    <cellStyle name="_Risk Input 042403_Capital Prov 1Q10_March_LTD_Premium" xfId="40304" xr:uid="{00000000-0005-0000-0000-0000F18D0000}"/>
    <cellStyle name="_Risk Input 042403_Capital Prov 1Q10_Nov Self Admin LTD Income Premium - CIGNA" xfId="40305" xr:uid="{00000000-0005-0000-0000-0000F28D0000}"/>
    <cellStyle name="_Risk Input 042403_Capital Prov 1Q10_Summary Unrounded" xfId="40306" xr:uid="{00000000-0005-0000-0000-0000F38D0000}"/>
    <cellStyle name="_Risk Input 042403_Consolidated Summary Living ProForma_2011_DRAFT" xfId="40307" xr:uid="{00000000-0005-0000-0000-0000F48D0000}"/>
    <cellStyle name="_Risk Input 042403_Consolidated Summary Living ProForma_2011_Paste Special" xfId="40308" xr:uid="{00000000-0005-0000-0000-0000F58D0000}"/>
    <cellStyle name="_Risk Input 042403_Copy of South TX GenTie  0.8x Sale12-31-09 COD BASE CASEvBOD" xfId="40309" xr:uid="{00000000-0005-0000-0000-0000F68D0000}"/>
    <cellStyle name="_Risk Input 042403_CWIP Termosol 1" xfId="40310" xr:uid="{00000000-0005-0000-0000-0000F78D0000}"/>
    <cellStyle name="_Risk Input 042403_CWIP Termosol 1 2" xfId="40311" xr:uid="{00000000-0005-0000-0000-0000F88D0000}"/>
    <cellStyle name="_Risk Input 042403_CWIP Termosol 2" xfId="40312" xr:uid="{00000000-0005-0000-0000-0000F98D0000}"/>
    <cellStyle name="_Risk Input 042403_CWIP Termosol 2 2" xfId="40313" xr:uid="{00000000-0005-0000-0000-0000FA8D0000}"/>
    <cellStyle name="_Risk Input 042403_Fees" xfId="40314" xr:uid="{00000000-0005-0000-0000-0000FB8D0000}"/>
    <cellStyle name="_Risk Input 042403_Genesis_Bridge_Tab" xfId="40315" xr:uid="{00000000-0005-0000-0000-0000FC8D0000}"/>
    <cellStyle name="_Risk Input 042403_Locked in Gross Margin" xfId="40316" xr:uid="{00000000-0005-0000-0000-0000FD8D0000}"/>
    <cellStyle name="_Risk Input 042403_LTD-FAS 112 Summary" xfId="40317" xr:uid="{00000000-0005-0000-0000-0000FE8D0000}"/>
    <cellStyle name="_Risk Input 042403_November 2010 CWIP Curves Genesis Final" xfId="40318" xr:uid="{00000000-0005-0000-0000-0000FF8D0000}"/>
    <cellStyle name="_Risk Input 042403_November 2010 CWIP Curves Genesis Final 2" xfId="40319" xr:uid="{00000000-0005-0000-0000-0000008E0000}"/>
    <cellStyle name="_Risk Input 042403_November 2010 CWIP Curves NEER Final" xfId="40320" xr:uid="{00000000-0005-0000-0000-0000018E0000}"/>
    <cellStyle name="_Risk Input 042403_November 2010 CWIP Curves NEER Final 2" xfId="40321" xr:uid="{00000000-0005-0000-0000-0000028E0000}"/>
    <cellStyle name="_Risk Input 042403_November 2010 Termosol CWIP Curves NEER Final" xfId="40322" xr:uid="{00000000-0005-0000-0000-0000038E0000}"/>
    <cellStyle name="_Risk Input 042403_November 2010 Termosol CWIP Curves NEER Final 2" xfId="40323" xr:uid="{00000000-0005-0000-0000-0000048E0000}"/>
    <cellStyle name="_Risk Input 042403_Project Monitoring Paradise Solar revised_October 2010" xfId="40324" xr:uid="{00000000-0005-0000-0000-0000058E0000}"/>
    <cellStyle name="_Risk Input 042403_Project Monitoring Paradise Solar revised_October 2010 2" xfId="40325" xr:uid="{00000000-0005-0000-0000-0000068E0000}"/>
    <cellStyle name="_Risk Input 042403_Project Monitoring Paradise Solar revised_October 2010_November 2010 Termosol CWIP Curves NEER Final" xfId="40326" xr:uid="{00000000-0005-0000-0000-0000078E0000}"/>
    <cellStyle name="_Risk Input 042403_Project Monitoring Paradise Solar revised_October 2010_November 2010 Termosol CWIP Curves NEER Final 2" xfId="40327" xr:uid="{00000000-0005-0000-0000-0000088E0000}"/>
    <cellStyle name="_Risk Input 042403_September 2010 CWIP curves_NextEra" xfId="40328" xr:uid="{00000000-0005-0000-0000-0000098E0000}"/>
    <cellStyle name="_Risk Input 042403_September 2010 CWIP curves_NextEra 2" xfId="40329" xr:uid="{00000000-0005-0000-0000-00000A8E0000}"/>
    <cellStyle name="_Risk Input 042403_September 2010 CWIP curves_NextEra_November 2010 Termosol CWIP Curves NEER Final" xfId="40330" xr:uid="{00000000-0005-0000-0000-00000B8E0000}"/>
    <cellStyle name="_Risk Input 042403_September 2010 CWIP curves_NextEra_November 2010 Termosol CWIP Curves NEER Final 2" xfId="40331" xr:uid="{00000000-0005-0000-0000-00000C8E0000}"/>
    <cellStyle name="_Risk Input 042403_Summerhaven CWIP curve Oct_2010" xfId="40332" xr:uid="{00000000-0005-0000-0000-00000D8E0000}"/>
    <cellStyle name="_Risk Input 042403_Summerhaven CWIP curve Oct_2010 2" xfId="40333" xr:uid="{00000000-0005-0000-0000-00000E8E0000}"/>
    <cellStyle name="_Risk Input 042403_Summerhaven CWIP curve Oct_2010_November 2010 Termosol CWIP Curves NEER Final" xfId="40334" xr:uid="{00000000-0005-0000-0000-00000F8E0000}"/>
    <cellStyle name="_Risk Input 042403_Summerhaven CWIP curve Oct_2010_November 2010 Termosol CWIP Curves NEER Final 2" xfId="40335" xr:uid="{00000000-0005-0000-0000-0000108E0000}"/>
    <cellStyle name="_Risk Input 042403_ToD" xfId="40336" xr:uid="{00000000-0005-0000-0000-0000118E0000}"/>
    <cellStyle name="_Risk Input 042403_ToD 2" xfId="40337" xr:uid="{00000000-0005-0000-0000-0000128E0000}"/>
    <cellStyle name="_Risk Input 042403_ToD 3" xfId="40338" xr:uid="{00000000-0005-0000-0000-0000138E0000}"/>
    <cellStyle name="_Risk Input 042403_tx financing revs" xfId="40339" xr:uid="{00000000-0005-0000-0000-0000148E0000}"/>
    <cellStyle name="_Risk Input 110402" xfId="40340" xr:uid="{00000000-0005-0000-0000-0000158E0000}"/>
    <cellStyle name="_Risk Input 110402 2" xfId="40341" xr:uid="{00000000-0005-0000-0000-0000168E0000}"/>
    <cellStyle name="_Risk Input 110402 2 2" xfId="40342" xr:uid="{00000000-0005-0000-0000-0000178E0000}"/>
    <cellStyle name="_Risk Input 110402 3" xfId="40343" xr:uid="{00000000-0005-0000-0000-0000188E0000}"/>
    <cellStyle name="_Risk Input 110402 3 2" xfId="40344" xr:uid="{00000000-0005-0000-0000-0000198E0000}"/>
    <cellStyle name="_Risk Input 110402 4" xfId="40345" xr:uid="{00000000-0005-0000-0000-00001A8E0000}"/>
    <cellStyle name="_Risk Input 110402 4 2" xfId="40346" xr:uid="{00000000-0005-0000-0000-00001B8E0000}"/>
    <cellStyle name="_Risk Input 110402 4 3" xfId="40347" xr:uid="{00000000-0005-0000-0000-00001C8E0000}"/>
    <cellStyle name="_Risk Input 110402 5" xfId="40348" xr:uid="{00000000-0005-0000-0000-00001D8E0000}"/>
    <cellStyle name="_Risk Input 110402 5 2" xfId="40349" xr:uid="{00000000-0005-0000-0000-00001E8E0000}"/>
    <cellStyle name="_Risk Input 110402 6" xfId="40350" xr:uid="{00000000-0005-0000-0000-00001F8E0000}"/>
    <cellStyle name="_Risk Input 110402_August 2010 CWIP curves_NextEra" xfId="40351" xr:uid="{00000000-0005-0000-0000-0000208E0000}"/>
    <cellStyle name="_Risk Input 110402_August 2010 CWIP curves_NextEra 2" xfId="40352" xr:uid="{00000000-0005-0000-0000-0000218E0000}"/>
    <cellStyle name="_Risk Input 110402_August 2010 CWIP curves_NextEra_November 2010 Termosol CWIP Curves NEER Final" xfId="40353" xr:uid="{00000000-0005-0000-0000-0000228E0000}"/>
    <cellStyle name="_Risk Input 110402_August 2010 CWIP curves_NextEra_November 2010 Termosol CWIP Curves NEER Final 2" xfId="40354" xr:uid="{00000000-0005-0000-0000-0000238E0000}"/>
    <cellStyle name="_Risk Input 110402_BASIS ADJ" xfId="40355" xr:uid="{00000000-0005-0000-0000-0000248E0000}"/>
    <cellStyle name="_Risk Input 110402_BM Adjustments" xfId="40356" xr:uid="{00000000-0005-0000-0000-0000258E0000}"/>
    <cellStyle name="_Risk Input 110402_Budget Support 2012-09 2013-15 Benefit Programs v5 with NEER Barg Update" xfId="40357" xr:uid="{00000000-0005-0000-0000-0000268E0000}"/>
    <cellStyle name="_Risk Input 110402_Capacity_Factor_Monthly_Forecast_Through_2024 " xfId="40358" xr:uid="{00000000-0005-0000-0000-0000278E0000}"/>
    <cellStyle name="_Risk Input 110402_Capital Prov 1Q10" xfId="40359" xr:uid="{00000000-0005-0000-0000-0000288E0000}"/>
    <cellStyle name="_Risk Input 110402_Capital Prov 1Q10 2" xfId="40360" xr:uid="{00000000-0005-0000-0000-0000298E0000}"/>
    <cellStyle name="_Risk Input 110402_Capital Prov 1Q10_March_LTD_Premium" xfId="40361" xr:uid="{00000000-0005-0000-0000-00002A8E0000}"/>
    <cellStyle name="_Risk Input 110402_Capital Prov 1Q10_Nov Self Admin LTD Income Premium - CIGNA" xfId="40362" xr:uid="{00000000-0005-0000-0000-00002B8E0000}"/>
    <cellStyle name="_Risk Input 110402_Capital Prov 1Q10_Summary Unrounded" xfId="40363" xr:uid="{00000000-0005-0000-0000-00002C8E0000}"/>
    <cellStyle name="_Risk Input 110402_Consolidated Summary Living ProForma_2011_DRAFT" xfId="40364" xr:uid="{00000000-0005-0000-0000-00002D8E0000}"/>
    <cellStyle name="_Risk Input 110402_Consolidated Summary Living ProForma_2011_Paste Special" xfId="40365" xr:uid="{00000000-0005-0000-0000-00002E8E0000}"/>
    <cellStyle name="_Risk Input 110402_Copy of South TX GenTie  0.8x Sale12-31-09 COD BASE CASEvBOD" xfId="40366" xr:uid="{00000000-0005-0000-0000-00002F8E0000}"/>
    <cellStyle name="_Risk Input 110402_CWIP Termosol 1" xfId="40367" xr:uid="{00000000-0005-0000-0000-0000308E0000}"/>
    <cellStyle name="_Risk Input 110402_CWIP Termosol 1 2" xfId="40368" xr:uid="{00000000-0005-0000-0000-0000318E0000}"/>
    <cellStyle name="_Risk Input 110402_CWIP Termosol 2" xfId="40369" xr:uid="{00000000-0005-0000-0000-0000328E0000}"/>
    <cellStyle name="_Risk Input 110402_CWIP Termosol 2 2" xfId="40370" xr:uid="{00000000-0005-0000-0000-0000338E0000}"/>
    <cellStyle name="_Risk Input 110402_Fees" xfId="40371" xr:uid="{00000000-0005-0000-0000-0000348E0000}"/>
    <cellStyle name="_Risk Input 110402_Genesis_Bridge_Tab" xfId="40372" xr:uid="{00000000-0005-0000-0000-0000358E0000}"/>
    <cellStyle name="_Risk Input 110402_Locked in Gross Margin" xfId="40373" xr:uid="{00000000-0005-0000-0000-0000368E0000}"/>
    <cellStyle name="_Risk Input 110402_LTD-FAS 112 Summary" xfId="40374" xr:uid="{00000000-0005-0000-0000-0000378E0000}"/>
    <cellStyle name="_Risk Input 110402_November 2010 CWIP Curves Genesis Final" xfId="40375" xr:uid="{00000000-0005-0000-0000-0000388E0000}"/>
    <cellStyle name="_Risk Input 110402_November 2010 CWIP Curves Genesis Final 2" xfId="40376" xr:uid="{00000000-0005-0000-0000-0000398E0000}"/>
    <cellStyle name="_Risk Input 110402_November 2010 CWIP Curves NEER Final" xfId="40377" xr:uid="{00000000-0005-0000-0000-00003A8E0000}"/>
    <cellStyle name="_Risk Input 110402_November 2010 CWIP Curves NEER Final 2" xfId="40378" xr:uid="{00000000-0005-0000-0000-00003B8E0000}"/>
    <cellStyle name="_Risk Input 110402_November 2010 Termosol CWIP Curves NEER Final" xfId="40379" xr:uid="{00000000-0005-0000-0000-00003C8E0000}"/>
    <cellStyle name="_Risk Input 110402_November 2010 Termosol CWIP Curves NEER Final 2" xfId="40380" xr:uid="{00000000-0005-0000-0000-00003D8E0000}"/>
    <cellStyle name="_Risk Input 110402_Project Monitoring Paradise Solar revised_October 2010" xfId="40381" xr:uid="{00000000-0005-0000-0000-00003E8E0000}"/>
    <cellStyle name="_Risk Input 110402_Project Monitoring Paradise Solar revised_October 2010 2" xfId="40382" xr:uid="{00000000-0005-0000-0000-00003F8E0000}"/>
    <cellStyle name="_Risk Input 110402_Project Monitoring Paradise Solar revised_October 2010_November 2010 Termosol CWIP Curves NEER Final" xfId="40383" xr:uid="{00000000-0005-0000-0000-0000408E0000}"/>
    <cellStyle name="_Risk Input 110402_Project Monitoring Paradise Solar revised_October 2010_November 2010 Termosol CWIP Curves NEER Final 2" xfId="40384" xr:uid="{00000000-0005-0000-0000-0000418E0000}"/>
    <cellStyle name="_Risk Input 110402_September 2010 CWIP curves_NextEra" xfId="40385" xr:uid="{00000000-0005-0000-0000-0000428E0000}"/>
    <cellStyle name="_Risk Input 110402_September 2010 CWIP curves_NextEra 2" xfId="40386" xr:uid="{00000000-0005-0000-0000-0000438E0000}"/>
    <cellStyle name="_Risk Input 110402_September 2010 CWIP curves_NextEra_November 2010 Termosol CWIP Curves NEER Final" xfId="40387" xr:uid="{00000000-0005-0000-0000-0000448E0000}"/>
    <cellStyle name="_Risk Input 110402_September 2010 CWIP curves_NextEra_November 2010 Termosol CWIP Curves NEER Final 2" xfId="40388" xr:uid="{00000000-0005-0000-0000-0000458E0000}"/>
    <cellStyle name="_Risk Input 110402_Summerhaven CWIP curve Oct_2010" xfId="40389" xr:uid="{00000000-0005-0000-0000-0000468E0000}"/>
    <cellStyle name="_Risk Input 110402_Summerhaven CWIP curve Oct_2010 2" xfId="40390" xr:uid="{00000000-0005-0000-0000-0000478E0000}"/>
    <cellStyle name="_Risk Input 110402_Summerhaven CWIP curve Oct_2010_November 2010 Termosol CWIP Curves NEER Final" xfId="40391" xr:uid="{00000000-0005-0000-0000-0000488E0000}"/>
    <cellStyle name="_Risk Input 110402_Summerhaven CWIP curve Oct_2010_November 2010 Termosol CWIP Curves NEER Final 2" xfId="40392" xr:uid="{00000000-0005-0000-0000-0000498E0000}"/>
    <cellStyle name="_Risk Input 110402_ToD" xfId="40393" xr:uid="{00000000-0005-0000-0000-00004A8E0000}"/>
    <cellStyle name="_Risk Input 110402_ToD 2" xfId="40394" xr:uid="{00000000-0005-0000-0000-00004B8E0000}"/>
    <cellStyle name="_Risk Input 110402_ToD 3" xfId="40395" xr:uid="{00000000-0005-0000-0000-00004C8E0000}"/>
    <cellStyle name="_Risk Input 110402_tx financing revs" xfId="40396" xr:uid="{00000000-0005-0000-0000-00004D8E0000}"/>
    <cellStyle name="_Risk Input 2" xfId="40397" xr:uid="{00000000-0005-0000-0000-00004E8E0000}"/>
    <cellStyle name="_Risk Input 2 2" xfId="40398" xr:uid="{00000000-0005-0000-0000-00004F8E0000}"/>
    <cellStyle name="_Risk Input 3" xfId="40399" xr:uid="{00000000-0005-0000-0000-0000508E0000}"/>
    <cellStyle name="_Risk Input 3 2" xfId="40400" xr:uid="{00000000-0005-0000-0000-0000518E0000}"/>
    <cellStyle name="_Risk Input 4" xfId="40401" xr:uid="{00000000-0005-0000-0000-0000528E0000}"/>
    <cellStyle name="_Risk Input 4 2" xfId="40402" xr:uid="{00000000-0005-0000-0000-0000538E0000}"/>
    <cellStyle name="_Risk Input 4 3" xfId="40403" xr:uid="{00000000-0005-0000-0000-0000548E0000}"/>
    <cellStyle name="_Risk Input 5" xfId="40404" xr:uid="{00000000-0005-0000-0000-0000558E0000}"/>
    <cellStyle name="_Risk Input 5 2" xfId="40405" xr:uid="{00000000-0005-0000-0000-0000568E0000}"/>
    <cellStyle name="_Risk Input 6" xfId="40406" xr:uid="{00000000-0005-0000-0000-0000578E0000}"/>
    <cellStyle name="_Risk Input_August 2010 CWIP curves_NextEra" xfId="40407" xr:uid="{00000000-0005-0000-0000-0000588E0000}"/>
    <cellStyle name="_Risk Input_August 2010 CWIP curves_NextEra 2" xfId="40408" xr:uid="{00000000-0005-0000-0000-0000598E0000}"/>
    <cellStyle name="_Risk Input_August 2010 CWIP curves_NextEra_November 2010 Termosol CWIP Curves NEER Final" xfId="40409" xr:uid="{00000000-0005-0000-0000-00005A8E0000}"/>
    <cellStyle name="_Risk Input_August 2010 CWIP curves_NextEra_November 2010 Termosol CWIP Curves NEER Final 2" xfId="40410" xr:uid="{00000000-0005-0000-0000-00005B8E0000}"/>
    <cellStyle name="_Risk Input_BASIS ADJ" xfId="40411" xr:uid="{00000000-0005-0000-0000-00005C8E0000}"/>
    <cellStyle name="_Risk Input_BM Adjustments" xfId="40412" xr:uid="{00000000-0005-0000-0000-00005D8E0000}"/>
    <cellStyle name="_Risk Input_Budget Support 2012-09 2013-15 Benefit Programs v5 with NEER Barg Update" xfId="40413" xr:uid="{00000000-0005-0000-0000-00005E8E0000}"/>
    <cellStyle name="_Risk Input_Capacity_Factor_Monthly_Forecast_Through_2024 " xfId="40414" xr:uid="{00000000-0005-0000-0000-00005F8E0000}"/>
    <cellStyle name="_Risk Input_Capital Prov 1Q10" xfId="40415" xr:uid="{00000000-0005-0000-0000-0000608E0000}"/>
    <cellStyle name="_Risk Input_Capital Prov 1Q10 2" xfId="40416" xr:uid="{00000000-0005-0000-0000-0000618E0000}"/>
    <cellStyle name="_Risk Input_Capital Prov 1Q10_March_LTD_Premium" xfId="40417" xr:uid="{00000000-0005-0000-0000-0000628E0000}"/>
    <cellStyle name="_Risk Input_Capital Prov 1Q10_Nov Self Admin LTD Income Premium - CIGNA" xfId="40418" xr:uid="{00000000-0005-0000-0000-0000638E0000}"/>
    <cellStyle name="_Risk Input_Capital Prov 1Q10_Summary Unrounded" xfId="40419" xr:uid="{00000000-0005-0000-0000-0000648E0000}"/>
    <cellStyle name="_Risk Input_Consolidated Summary Living ProForma_2011_DRAFT" xfId="40420" xr:uid="{00000000-0005-0000-0000-0000658E0000}"/>
    <cellStyle name="_Risk Input_Consolidated Summary Living ProForma_2011_Paste Special" xfId="40421" xr:uid="{00000000-0005-0000-0000-0000668E0000}"/>
    <cellStyle name="_Risk Input_Copy of South TX GenTie  0.8x Sale12-31-09 COD BASE CASEvBOD" xfId="40422" xr:uid="{00000000-0005-0000-0000-0000678E0000}"/>
    <cellStyle name="_Risk Input_CWIP Termosol 1" xfId="40423" xr:uid="{00000000-0005-0000-0000-0000688E0000}"/>
    <cellStyle name="_Risk Input_CWIP Termosol 1 2" xfId="40424" xr:uid="{00000000-0005-0000-0000-0000698E0000}"/>
    <cellStyle name="_Risk Input_CWIP Termosol 2" xfId="40425" xr:uid="{00000000-0005-0000-0000-00006A8E0000}"/>
    <cellStyle name="_Risk Input_CWIP Termosol 2 2" xfId="40426" xr:uid="{00000000-0005-0000-0000-00006B8E0000}"/>
    <cellStyle name="_Risk Input_Fees" xfId="40427" xr:uid="{00000000-0005-0000-0000-00006C8E0000}"/>
    <cellStyle name="_Risk Input_Genesis_Bridge_Tab" xfId="40428" xr:uid="{00000000-0005-0000-0000-00006D8E0000}"/>
    <cellStyle name="_Risk Input_Locked in Gross Margin" xfId="40429" xr:uid="{00000000-0005-0000-0000-00006E8E0000}"/>
    <cellStyle name="_Risk Input_LTD-FAS 112 Summary" xfId="40430" xr:uid="{00000000-0005-0000-0000-00006F8E0000}"/>
    <cellStyle name="_Risk Input_November 2010 CWIP Curves Genesis Final" xfId="40431" xr:uid="{00000000-0005-0000-0000-0000708E0000}"/>
    <cellStyle name="_Risk Input_November 2010 CWIP Curves Genesis Final 2" xfId="40432" xr:uid="{00000000-0005-0000-0000-0000718E0000}"/>
    <cellStyle name="_Risk Input_November 2010 CWIP Curves NEER Final" xfId="40433" xr:uid="{00000000-0005-0000-0000-0000728E0000}"/>
    <cellStyle name="_Risk Input_November 2010 CWIP Curves NEER Final 2" xfId="40434" xr:uid="{00000000-0005-0000-0000-0000738E0000}"/>
    <cellStyle name="_Risk Input_November 2010 Termosol CWIP Curves NEER Final" xfId="40435" xr:uid="{00000000-0005-0000-0000-0000748E0000}"/>
    <cellStyle name="_Risk Input_November 2010 Termosol CWIP Curves NEER Final 2" xfId="40436" xr:uid="{00000000-0005-0000-0000-0000758E0000}"/>
    <cellStyle name="_Risk Input_Project Monitoring Paradise Solar revised_October 2010" xfId="40437" xr:uid="{00000000-0005-0000-0000-0000768E0000}"/>
    <cellStyle name="_Risk Input_Project Monitoring Paradise Solar revised_October 2010 2" xfId="40438" xr:uid="{00000000-0005-0000-0000-0000778E0000}"/>
    <cellStyle name="_Risk Input_Project Monitoring Paradise Solar revised_October 2010_November 2010 Termosol CWIP Curves NEER Final" xfId="40439" xr:uid="{00000000-0005-0000-0000-0000788E0000}"/>
    <cellStyle name="_Risk Input_Project Monitoring Paradise Solar revised_October 2010_November 2010 Termosol CWIP Curves NEER Final 2" xfId="40440" xr:uid="{00000000-0005-0000-0000-0000798E0000}"/>
    <cellStyle name="_Risk Input_September 2010 CWIP curves_NextEra" xfId="40441" xr:uid="{00000000-0005-0000-0000-00007A8E0000}"/>
    <cellStyle name="_Risk Input_September 2010 CWIP curves_NextEra 2" xfId="40442" xr:uid="{00000000-0005-0000-0000-00007B8E0000}"/>
    <cellStyle name="_Risk Input_September 2010 CWIP curves_NextEra_November 2010 Termosol CWIP Curves NEER Final" xfId="40443" xr:uid="{00000000-0005-0000-0000-00007C8E0000}"/>
    <cellStyle name="_Risk Input_September 2010 CWIP curves_NextEra_November 2010 Termosol CWIP Curves NEER Final 2" xfId="40444" xr:uid="{00000000-0005-0000-0000-00007D8E0000}"/>
    <cellStyle name="_Risk Input_Summerhaven CWIP curve Oct_2010" xfId="40445" xr:uid="{00000000-0005-0000-0000-00007E8E0000}"/>
    <cellStyle name="_Risk Input_Summerhaven CWIP curve Oct_2010 2" xfId="40446" xr:uid="{00000000-0005-0000-0000-00007F8E0000}"/>
    <cellStyle name="_Risk Input_Summerhaven CWIP curve Oct_2010_November 2010 Termosol CWIP Curves NEER Final" xfId="40447" xr:uid="{00000000-0005-0000-0000-0000808E0000}"/>
    <cellStyle name="_Risk Input_Summerhaven CWIP curve Oct_2010_November 2010 Termosol CWIP Curves NEER Final 2" xfId="40448" xr:uid="{00000000-0005-0000-0000-0000818E0000}"/>
    <cellStyle name="_Risk Input_ToD" xfId="40449" xr:uid="{00000000-0005-0000-0000-0000828E0000}"/>
    <cellStyle name="_Risk Input_ToD 2" xfId="40450" xr:uid="{00000000-0005-0000-0000-0000838E0000}"/>
    <cellStyle name="_Risk Input_ToD 3" xfId="40451" xr:uid="{00000000-0005-0000-0000-0000848E0000}"/>
    <cellStyle name="_Risk Input_tx financing revs" xfId="40452" xr:uid="{00000000-0005-0000-0000-0000858E0000}"/>
    <cellStyle name="_Robo Analysis IRR-Breakeven" xfId="40453" xr:uid="{00000000-0005-0000-0000-0000868E0000}"/>
    <cellStyle name="_Robo Analysis IRR-Hurdle" xfId="40454" xr:uid="{00000000-0005-0000-0000-0000878E0000}"/>
    <cellStyle name="_Rocky Mount DRD" xfId="40455" xr:uid="{00000000-0005-0000-0000-0000888E0000}"/>
    <cellStyle name="_ROE Tab" xfId="40456" xr:uid="{00000000-0005-0000-0000-0000898E0000}"/>
    <cellStyle name="_ROE Tab 2" xfId="40457" xr:uid="{00000000-0005-0000-0000-00008A8E0000}"/>
    <cellStyle name="_ROE Tab 2 2" xfId="40458" xr:uid="{00000000-0005-0000-0000-00008B8E0000}"/>
    <cellStyle name="_ROE Tab 3" xfId="40459" xr:uid="{00000000-0005-0000-0000-00008C8E0000}"/>
    <cellStyle name="_ROE Tab 3 2" xfId="40460" xr:uid="{00000000-0005-0000-0000-00008D8E0000}"/>
    <cellStyle name="_ROE Tab 4" xfId="40461" xr:uid="{00000000-0005-0000-0000-00008E8E0000}"/>
    <cellStyle name="_ROE Tab 4 2" xfId="40462" xr:uid="{00000000-0005-0000-0000-00008F8E0000}"/>
    <cellStyle name="_ROE Tab 4 3" xfId="40463" xr:uid="{00000000-0005-0000-0000-0000908E0000}"/>
    <cellStyle name="_ROE Tab 5" xfId="40464" xr:uid="{00000000-0005-0000-0000-0000918E0000}"/>
    <cellStyle name="_ROE Tab 5 2" xfId="40465" xr:uid="{00000000-0005-0000-0000-0000928E0000}"/>
    <cellStyle name="_ROE Tab 6" xfId="40466" xr:uid="{00000000-0005-0000-0000-0000938E0000}"/>
    <cellStyle name="_ROE Tab_August 2010 CWIP curves_NextEra" xfId="40467" xr:uid="{00000000-0005-0000-0000-0000948E0000}"/>
    <cellStyle name="_ROE Tab_August 2010 CWIP curves_NextEra 2" xfId="40468" xr:uid="{00000000-0005-0000-0000-0000958E0000}"/>
    <cellStyle name="_ROE Tab_August 2010 CWIP curves_NextEra_November 2010 Termosol CWIP Curves NEER Final" xfId="40469" xr:uid="{00000000-0005-0000-0000-0000968E0000}"/>
    <cellStyle name="_ROE Tab_August 2010 CWIP curves_NextEra_November 2010 Termosol CWIP Curves NEER Final 2" xfId="40470" xr:uid="{00000000-0005-0000-0000-0000978E0000}"/>
    <cellStyle name="_ROE Tab_BASIS ADJ" xfId="40471" xr:uid="{00000000-0005-0000-0000-0000988E0000}"/>
    <cellStyle name="_ROE Tab_BM Adjustments" xfId="40472" xr:uid="{00000000-0005-0000-0000-0000998E0000}"/>
    <cellStyle name="_ROE Tab_Budget Support 2012-09 2013-15 Benefit Programs v5 with NEER Barg Update" xfId="40473" xr:uid="{00000000-0005-0000-0000-00009A8E0000}"/>
    <cellStyle name="_ROE Tab_Capacity_Factor_Monthly_Forecast_Through_2024 " xfId="40474" xr:uid="{00000000-0005-0000-0000-00009B8E0000}"/>
    <cellStyle name="_ROE Tab_Capital Prov 1Q10" xfId="40475" xr:uid="{00000000-0005-0000-0000-00009C8E0000}"/>
    <cellStyle name="_ROE Tab_Capital Prov 1Q10 2" xfId="40476" xr:uid="{00000000-0005-0000-0000-00009D8E0000}"/>
    <cellStyle name="_ROE Tab_Capital Prov 1Q10_March_LTD_Premium" xfId="40477" xr:uid="{00000000-0005-0000-0000-00009E8E0000}"/>
    <cellStyle name="_ROE Tab_Capital Prov 1Q10_Nov Self Admin LTD Income Premium - CIGNA" xfId="40478" xr:uid="{00000000-0005-0000-0000-00009F8E0000}"/>
    <cellStyle name="_ROE Tab_Capital Prov 1Q10_Summary Unrounded" xfId="40479" xr:uid="{00000000-0005-0000-0000-0000A08E0000}"/>
    <cellStyle name="_ROE Tab_Consolidated Summary Living ProForma_2011_DRAFT" xfId="40480" xr:uid="{00000000-0005-0000-0000-0000A18E0000}"/>
    <cellStyle name="_ROE Tab_Consolidated Summary Living ProForma_2011_Paste Special" xfId="40481" xr:uid="{00000000-0005-0000-0000-0000A28E0000}"/>
    <cellStyle name="_ROE Tab_Copy of South TX GenTie  0.8x Sale12-31-09 COD BASE CASEvBOD" xfId="40482" xr:uid="{00000000-0005-0000-0000-0000A38E0000}"/>
    <cellStyle name="_ROE Tab_CWIP Termosol 1" xfId="40483" xr:uid="{00000000-0005-0000-0000-0000A48E0000}"/>
    <cellStyle name="_ROE Tab_CWIP Termosol 1 2" xfId="40484" xr:uid="{00000000-0005-0000-0000-0000A58E0000}"/>
    <cellStyle name="_ROE Tab_CWIP Termosol 2" xfId="40485" xr:uid="{00000000-0005-0000-0000-0000A68E0000}"/>
    <cellStyle name="_ROE Tab_CWIP Termosol 2 2" xfId="40486" xr:uid="{00000000-0005-0000-0000-0000A78E0000}"/>
    <cellStyle name="_ROE Tab_Day County" xfId="40487" xr:uid="{00000000-0005-0000-0000-0000A88E0000}"/>
    <cellStyle name="_ROE Tab_Distribution Date Calc" xfId="40488" xr:uid="{00000000-0005-0000-0000-0000A98E0000}"/>
    <cellStyle name="_ROE Tab_FAS 106 subsidy 2010" xfId="40489" xr:uid="{00000000-0005-0000-0000-0000AA8E0000}"/>
    <cellStyle name="_ROE Tab_FAS 106 subsidy 2010 2" xfId="40490" xr:uid="{00000000-0005-0000-0000-0000AB8E0000}"/>
    <cellStyle name="_ROE Tab_FAS 106 subsidy 2010_March_LTD_Premium" xfId="40491" xr:uid="{00000000-0005-0000-0000-0000AC8E0000}"/>
    <cellStyle name="_ROE Tab_FAS 106 subsidy 2010_Nov Self Admin LTD Income Premium - CIGNA" xfId="40492" xr:uid="{00000000-0005-0000-0000-0000AD8E0000}"/>
    <cellStyle name="_ROE Tab_FAS 106 subsidy 2010_Summary Unrounded" xfId="40493" xr:uid="{00000000-0005-0000-0000-0000AE8E0000}"/>
    <cellStyle name="_ROE Tab_Fees" xfId="40494" xr:uid="{00000000-0005-0000-0000-0000AF8E0000}"/>
    <cellStyle name="_ROE Tab_Genesis_Bridge_Tab" xfId="40495" xr:uid="{00000000-0005-0000-0000-0000B08E0000}"/>
    <cellStyle name="_ROE Tab_Locked in Gross Margin" xfId="40496" xr:uid="{00000000-0005-0000-0000-0000B18E0000}"/>
    <cellStyle name="_ROE Tab_LPF 2011 Update - Contracted Thermal Assets - rev 09 27 2011" xfId="40497" xr:uid="{00000000-0005-0000-0000-0000B28E0000}"/>
    <cellStyle name="_ROE Tab_LPF 2011 Update - Contracted Thermal Assets - rev 09 27 2011 (2)" xfId="40498" xr:uid="{00000000-0005-0000-0000-0000B38E0000}"/>
    <cellStyle name="_ROE Tab_LPF 2011 Update - Merchant Thermal Assets - rev 09 27 2011 (2)" xfId="40499" xr:uid="{00000000-0005-0000-0000-0000B48E0000}"/>
    <cellStyle name="_ROE Tab_LTD-FAS 112 Summary" xfId="40500" xr:uid="{00000000-0005-0000-0000-0000B58E0000}"/>
    <cellStyle name="_ROE Tab_November 2010 CWIP Curves Genesis Final" xfId="40501" xr:uid="{00000000-0005-0000-0000-0000B68E0000}"/>
    <cellStyle name="_ROE Tab_November 2010 CWIP Curves Genesis Final 2" xfId="40502" xr:uid="{00000000-0005-0000-0000-0000B78E0000}"/>
    <cellStyle name="_ROE Tab_November 2010 CWIP Curves NEER Final" xfId="40503" xr:uid="{00000000-0005-0000-0000-0000B88E0000}"/>
    <cellStyle name="_ROE Tab_November 2010 CWIP Curves NEER Final 2" xfId="40504" xr:uid="{00000000-0005-0000-0000-0000B98E0000}"/>
    <cellStyle name="_ROE Tab_November 2010 Termosol CWIP Curves NEER Final" xfId="40505" xr:uid="{00000000-0005-0000-0000-0000BA8E0000}"/>
    <cellStyle name="_ROE Tab_November 2010 Termosol CWIP Curves NEER Final 2" xfId="40506" xr:uid="{00000000-0005-0000-0000-0000BB8E0000}"/>
    <cellStyle name="_ROE Tab_Project Monitoring Paradise Solar revised_October 2010" xfId="40507" xr:uid="{00000000-0005-0000-0000-0000BC8E0000}"/>
    <cellStyle name="_ROE Tab_Project Monitoring Paradise Solar revised_October 2010 2" xfId="40508" xr:uid="{00000000-0005-0000-0000-0000BD8E0000}"/>
    <cellStyle name="_ROE Tab_Project Monitoring Paradise Solar revised_October 2010_November 2010 Termosol CWIP Curves NEER Final" xfId="40509" xr:uid="{00000000-0005-0000-0000-0000BE8E0000}"/>
    <cellStyle name="_ROE Tab_Project Monitoring Paradise Solar revised_October 2010_November 2010 Termosol CWIP Curves NEER Final 2" xfId="40510" xr:uid="{00000000-0005-0000-0000-0000BF8E0000}"/>
    <cellStyle name="_ROE Tab_September 2010 CWIP curves_NextEra" xfId="40511" xr:uid="{00000000-0005-0000-0000-0000C08E0000}"/>
    <cellStyle name="_ROE Tab_September 2010 CWIP curves_NextEra 2" xfId="40512" xr:uid="{00000000-0005-0000-0000-0000C18E0000}"/>
    <cellStyle name="_ROE Tab_September 2010 CWIP curves_NextEra_November 2010 Termosol CWIP Curves NEER Final" xfId="40513" xr:uid="{00000000-0005-0000-0000-0000C28E0000}"/>
    <cellStyle name="_ROE Tab_September 2010 CWIP curves_NextEra_November 2010 Termosol CWIP Curves NEER Final 2" xfId="40514" xr:uid="{00000000-0005-0000-0000-0000C38E0000}"/>
    <cellStyle name="_ROE Tab_Summerhaven CWIP curve Oct_2010" xfId="40515" xr:uid="{00000000-0005-0000-0000-0000C48E0000}"/>
    <cellStyle name="_ROE Tab_Summerhaven CWIP curve Oct_2010 2" xfId="40516" xr:uid="{00000000-0005-0000-0000-0000C58E0000}"/>
    <cellStyle name="_ROE Tab_Summerhaven CWIP curve Oct_2010_November 2010 Termosol CWIP Curves NEER Final" xfId="40517" xr:uid="{00000000-0005-0000-0000-0000C68E0000}"/>
    <cellStyle name="_ROE Tab_Summerhaven CWIP curve Oct_2010_November 2010 Termosol CWIP Curves NEER Final 2" xfId="40518" xr:uid="{00000000-0005-0000-0000-0000C78E0000}"/>
    <cellStyle name="_ROE Tab_ToD" xfId="40519" xr:uid="{00000000-0005-0000-0000-0000C88E0000}"/>
    <cellStyle name="_ROE Tab_ToD 2" xfId="40520" xr:uid="{00000000-0005-0000-0000-0000C98E0000}"/>
    <cellStyle name="_ROE Tab_ToD 3" xfId="40521" xr:uid="{00000000-0005-0000-0000-0000CA8E0000}"/>
    <cellStyle name="_ROE Tab_tx financing revs" xfId="40522" xr:uid="{00000000-0005-0000-0000-0000CB8E0000}"/>
    <cellStyle name="_ROE Tab_tx financing revs 2" xfId="40523" xr:uid="{00000000-0005-0000-0000-0000CC8E0000}"/>
    <cellStyle name="_RTE Revenue Forecast" xfId="40524" xr:uid="{00000000-0005-0000-0000-0000CD8E0000}"/>
    <cellStyle name="_RTE Revenue Forecast 2" xfId="40525" xr:uid="{00000000-0005-0000-0000-0000CE8E0000}"/>
    <cellStyle name="_RTE Revenue Forecast 2 2" xfId="40526" xr:uid="{00000000-0005-0000-0000-0000CF8E0000}"/>
    <cellStyle name="_RTE Revenue Forecast 3" xfId="40527" xr:uid="{00000000-0005-0000-0000-0000D08E0000}"/>
    <cellStyle name="_RTE Revenue Forecast 3 2" xfId="40528" xr:uid="{00000000-0005-0000-0000-0000D18E0000}"/>
    <cellStyle name="_RTE Revenue Forecast 4" xfId="40529" xr:uid="{00000000-0005-0000-0000-0000D28E0000}"/>
    <cellStyle name="_RTE Revenue Forecast 4 2" xfId="40530" xr:uid="{00000000-0005-0000-0000-0000D38E0000}"/>
    <cellStyle name="_RTE Revenue Forecast 4 3" xfId="40531" xr:uid="{00000000-0005-0000-0000-0000D48E0000}"/>
    <cellStyle name="_RTE Revenue Forecast 5" xfId="40532" xr:uid="{00000000-0005-0000-0000-0000D58E0000}"/>
    <cellStyle name="_RTE Revenue Forecast 5 2" xfId="40533" xr:uid="{00000000-0005-0000-0000-0000D68E0000}"/>
    <cellStyle name="_RTE Revenue Forecast 6" xfId="40534" xr:uid="{00000000-0005-0000-0000-0000D78E0000}"/>
    <cellStyle name="_RTE Revenue Forecast_Consolidated Summary Living ProForma_2011_DRAFT" xfId="40535" xr:uid="{00000000-0005-0000-0000-0000D88E0000}"/>
    <cellStyle name="_RTE Revenue Forecast_Consolidated Summary Living ProForma_2011_DRAFT 2" xfId="40536" xr:uid="{00000000-0005-0000-0000-0000D98E0000}"/>
    <cellStyle name="_RTE Revenue Forecast_Consolidated Summary Living ProForma_2011_Paste Special" xfId="40537" xr:uid="{00000000-0005-0000-0000-0000DA8E0000}"/>
    <cellStyle name="_RTE Revenue Forecast_Consolidated Summary Living ProForma_2011_Paste Special 2" xfId="40538" xr:uid="{00000000-0005-0000-0000-0000DB8E0000}"/>
    <cellStyle name="_RTE Revenue Forecast_Copy of South TX GenTie  0.8x Sale12-31-09 COD BASE CASEvBOD" xfId="40539" xr:uid="{00000000-0005-0000-0000-0000DC8E0000}"/>
    <cellStyle name="_RTE Revenue Forecast_Copy of South TX GenTie  0.8x Sale12-31-09 COD BASE CASEvBOD 2" xfId="40540" xr:uid="{00000000-0005-0000-0000-0000DD8E0000}"/>
    <cellStyle name="_RTE Revenue Forecast_Genesis_Bridge_Tab" xfId="40541" xr:uid="{00000000-0005-0000-0000-0000DE8E0000}"/>
    <cellStyle name="_RTE Revenue Forecast_ToD" xfId="40542" xr:uid="{00000000-0005-0000-0000-0000DF8E0000}"/>
    <cellStyle name="_RTE Revenue Forecast_ToD 2" xfId="40543" xr:uid="{00000000-0005-0000-0000-0000E08E0000}"/>
    <cellStyle name="_RTE Revenue Forecast_ToD 3" xfId="40544" xr:uid="{00000000-0005-0000-0000-0000E18E0000}"/>
    <cellStyle name="_RV Oil" xfId="40545" xr:uid="{00000000-0005-0000-0000-0000E28E0000}"/>
    <cellStyle name="_RV Oil_130204 2013 - 2061 LONG-TERM FORECAST FPL METHODOLOGY Clean Copy" xfId="40546" xr:uid="{00000000-0005-0000-0000-0000E38E0000}"/>
    <cellStyle name="_SA Financial Model v1.0" xfId="40547" xr:uid="{00000000-0005-0000-0000-0000E48E0000}"/>
    <cellStyle name="_SA Financial Model v1.0 2" xfId="40548" xr:uid="{00000000-0005-0000-0000-0000E58E0000}"/>
    <cellStyle name="_SA Financial Model v1.0 3" xfId="40549" xr:uid="{00000000-0005-0000-0000-0000E68E0000}"/>
    <cellStyle name="_SA Financial Model v1.0 4" xfId="40550" xr:uid="{00000000-0005-0000-0000-0000E78E0000}"/>
    <cellStyle name="_SA Financial Model v1.0 5" xfId="40551" xr:uid="{00000000-0005-0000-0000-0000E88E0000}"/>
    <cellStyle name="_Sample Spreadsheet - California" xfId="40552" xr:uid="{00000000-0005-0000-0000-0000E98E0000}"/>
    <cellStyle name="_Sayreville 050630 GM 2 Report" xfId="40553" xr:uid="{00000000-0005-0000-0000-0000EA8E0000}"/>
    <cellStyle name="_Sayreville 050630 GM 2 Report 2" xfId="40554" xr:uid="{00000000-0005-0000-0000-0000EB8E0000}"/>
    <cellStyle name="_Sayreville 050630 GM 2 Report 2 2" xfId="40555" xr:uid="{00000000-0005-0000-0000-0000EC8E0000}"/>
    <cellStyle name="_Sayreville 050630 GM 2 Report 3" xfId="40556" xr:uid="{00000000-0005-0000-0000-0000ED8E0000}"/>
    <cellStyle name="_Sayreville 050630 GM 2 Report 3 2" xfId="40557" xr:uid="{00000000-0005-0000-0000-0000EE8E0000}"/>
    <cellStyle name="_Sayreville 050630 GM 2 Report 4" xfId="40558" xr:uid="{00000000-0005-0000-0000-0000EF8E0000}"/>
    <cellStyle name="_Sayreville 050630 GM 2 Report 4 2" xfId="40559" xr:uid="{00000000-0005-0000-0000-0000F08E0000}"/>
    <cellStyle name="_Sayreville 050630 GM 2 Report 4 3" xfId="40560" xr:uid="{00000000-0005-0000-0000-0000F18E0000}"/>
    <cellStyle name="_Sayreville 050630 GM 2 Report 5" xfId="40561" xr:uid="{00000000-0005-0000-0000-0000F28E0000}"/>
    <cellStyle name="_Sayreville 050630 GM 2 Report 5 2" xfId="40562" xr:uid="{00000000-0005-0000-0000-0000F38E0000}"/>
    <cellStyle name="_Sayreville 050630 GM 2 Report 6" xfId="40563" xr:uid="{00000000-0005-0000-0000-0000F48E0000}"/>
    <cellStyle name="_Sayreville 050630 GM 2 Report_Cherokee 2010 - 2014 Budget Forecast" xfId="40564" xr:uid="{00000000-0005-0000-0000-0000F58E0000}"/>
    <cellStyle name="_Sayreville 050630 GM 2 Report_Cimarron O&amp;M_05-24-2012" xfId="40565" xr:uid="{00000000-0005-0000-0000-0000F68E0000}"/>
    <cellStyle name="_Sayreville 050630 GM 2 Report_Copy of South TX GenTie  0.8x Sale12-31-09 COD BASE CASEvBOD" xfId="40566" xr:uid="{00000000-0005-0000-0000-0000F78E0000}"/>
    <cellStyle name="_Sayreville 050630 GM 2 Report_Copy of South TX GenTie  0.8x Sale12-31-09 COD BASE CASEvBOD 2" xfId="40567" xr:uid="{00000000-0005-0000-0000-0000F88E0000}"/>
    <cellStyle name="_Sayreville 050630 GM 2 Report_Genesis_Bridge_Tab" xfId="40568" xr:uid="{00000000-0005-0000-0000-0000F98E0000}"/>
    <cellStyle name="_Sayreville 050630 GM 2 Report_Input" xfId="40569" xr:uid="{00000000-0005-0000-0000-0000FA8E0000}"/>
    <cellStyle name="_Sayreville 050630 GM 2 Report_Input 2" xfId="40570" xr:uid="{00000000-0005-0000-0000-0000FB8E0000}"/>
    <cellStyle name="_Sayreville 050630 GM 2 Report_Majestic II 2013 - 2042 Property Tax Forecast est" xfId="40571" xr:uid="{00000000-0005-0000-0000-0000FC8E0000}"/>
    <cellStyle name="_Sayreville 050630 GM 2 Report_McCoy 250 MW Yingli 280W T-0 NextEra PVO&amp;M Budget (NEW RAMP)_2010-12-10" xfId="40572" xr:uid="{00000000-0005-0000-0000-0000FD8E0000}"/>
    <cellStyle name="_Sayreville 050630 GM 2 Report_McCoy 250 MW Yingli 280W T-0 NextEra PVO&amp;M Budget (NEW RAMP)_2010-12-6" xfId="40573" xr:uid="{00000000-0005-0000-0000-0000FE8E0000}"/>
    <cellStyle name="_Sayreville 050630 GM 2 Report_Tax" xfId="40574" xr:uid="{00000000-0005-0000-0000-0000FF8E0000}"/>
    <cellStyle name="_Sayreville 050630 GM 2 Report_ToD" xfId="40575" xr:uid="{00000000-0005-0000-0000-0000008F0000}"/>
    <cellStyle name="_Sayreville 050630 GM 2 Report_ToD 2" xfId="40576" xr:uid="{00000000-0005-0000-0000-0000018F0000}"/>
    <cellStyle name="_Sayreville 050630 GM 2 Report_ToD 3" xfId="40577" xr:uid="{00000000-0005-0000-0000-0000028F0000}"/>
    <cellStyle name="_Sayreville Data 050729 GM 0" xfId="40578" xr:uid="{00000000-0005-0000-0000-0000038F0000}"/>
    <cellStyle name="_Sayreville Data 050729 GM 0 2" xfId="40579" xr:uid="{00000000-0005-0000-0000-0000048F0000}"/>
    <cellStyle name="_Sayreville Data 050729 GM 0 2 2" xfId="40580" xr:uid="{00000000-0005-0000-0000-0000058F0000}"/>
    <cellStyle name="_Sayreville Data 050729 GM 0 3" xfId="40581" xr:uid="{00000000-0005-0000-0000-0000068F0000}"/>
    <cellStyle name="_Sayreville Data 050729 GM 0 3 2" xfId="40582" xr:uid="{00000000-0005-0000-0000-0000078F0000}"/>
    <cellStyle name="_Sayreville Data 050729 GM 0 4" xfId="40583" xr:uid="{00000000-0005-0000-0000-0000088F0000}"/>
    <cellStyle name="_Sayreville Data 050729 GM 0 4 2" xfId="40584" xr:uid="{00000000-0005-0000-0000-0000098F0000}"/>
    <cellStyle name="_Sayreville Data 050729 GM 0 4 3" xfId="40585" xr:uid="{00000000-0005-0000-0000-00000A8F0000}"/>
    <cellStyle name="_Sayreville Data 050729 GM 0 5" xfId="40586" xr:uid="{00000000-0005-0000-0000-00000B8F0000}"/>
    <cellStyle name="_Sayreville Data 050729 GM 0 5 2" xfId="40587" xr:uid="{00000000-0005-0000-0000-00000C8F0000}"/>
    <cellStyle name="_Sayreville Data 050729 GM 0 6" xfId="40588" xr:uid="{00000000-0005-0000-0000-00000D8F0000}"/>
    <cellStyle name="_Sayreville Data 050729 GM 0_Cherokee 2010 - 2014 Budget Forecast" xfId="40589" xr:uid="{00000000-0005-0000-0000-00000E8F0000}"/>
    <cellStyle name="_Sayreville Data 050729 GM 0_Cimarron O&amp;M_05-24-2012" xfId="40590" xr:uid="{00000000-0005-0000-0000-00000F8F0000}"/>
    <cellStyle name="_Sayreville Data 050729 GM 0_Copy of South TX GenTie  0.8x Sale12-31-09 COD BASE CASEvBOD" xfId="40591" xr:uid="{00000000-0005-0000-0000-0000108F0000}"/>
    <cellStyle name="_Sayreville Data 050729 GM 0_Copy of South TX GenTie  0.8x Sale12-31-09 COD BASE CASEvBOD 2" xfId="40592" xr:uid="{00000000-0005-0000-0000-0000118F0000}"/>
    <cellStyle name="_Sayreville Data 050729 GM 0_Genesis_Bridge_Tab" xfId="40593" xr:uid="{00000000-0005-0000-0000-0000128F0000}"/>
    <cellStyle name="_Sayreville Data 050729 GM 0_Input" xfId="40594" xr:uid="{00000000-0005-0000-0000-0000138F0000}"/>
    <cellStyle name="_Sayreville Data 050729 GM 0_Input 2" xfId="40595" xr:uid="{00000000-0005-0000-0000-0000148F0000}"/>
    <cellStyle name="_Sayreville Data 050729 GM 0_Majestic II 2013 - 2042 Property Tax Forecast est" xfId="40596" xr:uid="{00000000-0005-0000-0000-0000158F0000}"/>
    <cellStyle name="_Sayreville Data 050729 GM 0_McCoy 250 MW Yingli 280W T-0 NextEra PVO&amp;M Budget (NEW RAMP)_2010-12-10" xfId="40597" xr:uid="{00000000-0005-0000-0000-0000168F0000}"/>
    <cellStyle name="_Sayreville Data 050729 GM 0_McCoy 250 MW Yingli 280W T-0 NextEra PVO&amp;M Budget (NEW RAMP)_2010-12-6" xfId="40598" xr:uid="{00000000-0005-0000-0000-0000178F0000}"/>
    <cellStyle name="_Sayreville Data 050729 GM 0_Tax" xfId="40599" xr:uid="{00000000-0005-0000-0000-0000188F0000}"/>
    <cellStyle name="_Sayreville Data 050729 GM 0_ToD" xfId="40600" xr:uid="{00000000-0005-0000-0000-0000198F0000}"/>
    <cellStyle name="_Sayreville Data 050729 GM 0_ToD 2" xfId="40601" xr:uid="{00000000-0005-0000-0000-00001A8F0000}"/>
    <cellStyle name="_Sayreville Data 050729 GM 0_ToD 3" xfId="40602" xr:uid="{00000000-0005-0000-0000-00001B8F0000}"/>
    <cellStyle name="_Sayreville MW Predictor w HR Curves" xfId="40603" xr:uid="{00000000-0005-0000-0000-00001C8F0000}"/>
    <cellStyle name="_SC Community Relations 2010 Budget (2)" xfId="40604" xr:uid="{00000000-0005-0000-0000-00001D8F0000}"/>
    <cellStyle name="_SCE Agreement Energy $ Budget" xfId="40605" xr:uid="{00000000-0005-0000-0000-00001E8F0000}"/>
    <cellStyle name="_SCE Agreement Energy $ Budget 2" xfId="40606" xr:uid="{00000000-0005-0000-0000-00001F8F0000}"/>
    <cellStyle name="_SCE Agreement Energy $ Budget 2 2" xfId="40607" xr:uid="{00000000-0005-0000-0000-0000208F0000}"/>
    <cellStyle name="_SCE Agreement Energy $ Budget 3" xfId="40608" xr:uid="{00000000-0005-0000-0000-0000218F0000}"/>
    <cellStyle name="_SCE Agreement Energy $ Budget 3 2" xfId="40609" xr:uid="{00000000-0005-0000-0000-0000228F0000}"/>
    <cellStyle name="_SCE Agreement Energy $ Budget 4" xfId="40610" xr:uid="{00000000-0005-0000-0000-0000238F0000}"/>
    <cellStyle name="_SCE Agreement Energy $ Budget 4 2" xfId="40611" xr:uid="{00000000-0005-0000-0000-0000248F0000}"/>
    <cellStyle name="_SCE Agreement Energy $ Budget 4 3" xfId="40612" xr:uid="{00000000-0005-0000-0000-0000258F0000}"/>
    <cellStyle name="_SCE Agreement Energy $ Budget 5" xfId="40613" xr:uid="{00000000-0005-0000-0000-0000268F0000}"/>
    <cellStyle name="_SCE Agreement Energy $ Budget 5 2" xfId="40614" xr:uid="{00000000-0005-0000-0000-0000278F0000}"/>
    <cellStyle name="_SCE Agreement Energy $ Budget 6" xfId="40615" xr:uid="{00000000-0005-0000-0000-0000288F0000}"/>
    <cellStyle name="_SCE Agreement Energy $ Budget_August 2010 CWIP curves_NextEra" xfId="40616" xr:uid="{00000000-0005-0000-0000-0000298F0000}"/>
    <cellStyle name="_SCE Agreement Energy $ Budget_August 2010 CWIP curves_NextEra 2" xfId="40617" xr:uid="{00000000-0005-0000-0000-00002A8F0000}"/>
    <cellStyle name="_SCE Agreement Energy $ Budget_August 2010 CWIP curves_NextEra_November 2010 Termosol CWIP Curves NEER Final" xfId="40618" xr:uid="{00000000-0005-0000-0000-00002B8F0000}"/>
    <cellStyle name="_SCE Agreement Energy $ Budget_August 2010 CWIP curves_NextEra_November 2010 Termosol CWIP Curves NEER Final 2" xfId="40619" xr:uid="{00000000-0005-0000-0000-00002C8F0000}"/>
    <cellStyle name="_SCE Agreement Energy $ Budget_BASIS ADJ" xfId="40620" xr:uid="{00000000-0005-0000-0000-00002D8F0000}"/>
    <cellStyle name="_SCE Agreement Energy $ Budget_BM Adjustments" xfId="40621" xr:uid="{00000000-0005-0000-0000-00002E8F0000}"/>
    <cellStyle name="_SCE Agreement Energy $ Budget_Capacity_Factor_Monthly_Forecast_Through_2024 " xfId="40622" xr:uid="{00000000-0005-0000-0000-00002F8F0000}"/>
    <cellStyle name="_SCE Agreement Energy $ Budget_Capacity_Factor_Monthly_Forecast_Through_2024  2" xfId="40623" xr:uid="{00000000-0005-0000-0000-0000308F0000}"/>
    <cellStyle name="_SCE Agreement Energy $ Budget_Consolidated Summary Living ProForma_2011_DRAFT" xfId="40624" xr:uid="{00000000-0005-0000-0000-0000318F0000}"/>
    <cellStyle name="_SCE Agreement Energy $ Budget_Consolidated Summary Living ProForma_2011_DRAFT 2" xfId="40625" xr:uid="{00000000-0005-0000-0000-0000328F0000}"/>
    <cellStyle name="_SCE Agreement Energy $ Budget_Consolidated Summary Living ProForma_2011_Paste Special" xfId="40626" xr:uid="{00000000-0005-0000-0000-0000338F0000}"/>
    <cellStyle name="_SCE Agreement Energy $ Budget_Consolidated Summary Living ProForma_2011_Paste Special 2" xfId="40627" xr:uid="{00000000-0005-0000-0000-0000348F0000}"/>
    <cellStyle name="_SCE Agreement Energy $ Budget_Copy of South TX GenTie  0.8x Sale12-31-09 COD BASE CASEvBOD" xfId="40628" xr:uid="{00000000-0005-0000-0000-0000358F0000}"/>
    <cellStyle name="_SCE Agreement Energy $ Budget_Copy of South TX GenTie  0.8x Sale12-31-09 COD BASE CASEvBOD 2" xfId="40629" xr:uid="{00000000-0005-0000-0000-0000368F0000}"/>
    <cellStyle name="_SCE Agreement Energy $ Budget_CWIP Termosol 1" xfId="40630" xr:uid="{00000000-0005-0000-0000-0000378F0000}"/>
    <cellStyle name="_SCE Agreement Energy $ Budget_CWIP Termosol 1 2" xfId="40631" xr:uid="{00000000-0005-0000-0000-0000388F0000}"/>
    <cellStyle name="_SCE Agreement Energy $ Budget_CWIP Termosol 2" xfId="40632" xr:uid="{00000000-0005-0000-0000-0000398F0000}"/>
    <cellStyle name="_SCE Agreement Energy $ Budget_CWIP Termosol 2 2" xfId="40633" xr:uid="{00000000-0005-0000-0000-00003A8F0000}"/>
    <cellStyle name="_SCE Agreement Energy $ Budget_Fees" xfId="40634" xr:uid="{00000000-0005-0000-0000-00003B8F0000}"/>
    <cellStyle name="_SCE Agreement Energy $ Budget_Genesis_Bridge_Tab" xfId="40635" xr:uid="{00000000-0005-0000-0000-00003C8F0000}"/>
    <cellStyle name="_SCE Agreement Energy $ Budget_Locked in Gross Margin" xfId="40636" xr:uid="{00000000-0005-0000-0000-00003D8F0000}"/>
    <cellStyle name="_SCE Agreement Energy $ Budget_November 2010 CWIP Curves Genesis Final" xfId="40637" xr:uid="{00000000-0005-0000-0000-00003E8F0000}"/>
    <cellStyle name="_SCE Agreement Energy $ Budget_November 2010 CWIP Curves Genesis Final 2" xfId="40638" xr:uid="{00000000-0005-0000-0000-00003F8F0000}"/>
    <cellStyle name="_SCE Agreement Energy $ Budget_November 2010 CWIP Curves NEER Final" xfId="40639" xr:uid="{00000000-0005-0000-0000-0000408F0000}"/>
    <cellStyle name="_SCE Agreement Energy $ Budget_November 2010 CWIP Curves NEER Final 2" xfId="40640" xr:uid="{00000000-0005-0000-0000-0000418F0000}"/>
    <cellStyle name="_SCE Agreement Energy $ Budget_November 2010 Termosol CWIP Curves NEER Final" xfId="40641" xr:uid="{00000000-0005-0000-0000-0000428F0000}"/>
    <cellStyle name="_SCE Agreement Energy $ Budget_November 2010 Termosol CWIP Curves NEER Final 2" xfId="40642" xr:uid="{00000000-0005-0000-0000-0000438F0000}"/>
    <cellStyle name="_SCE Agreement Energy $ Budget_Project Monitoring Paradise Solar revised_October 2010" xfId="40643" xr:uid="{00000000-0005-0000-0000-0000448F0000}"/>
    <cellStyle name="_SCE Agreement Energy $ Budget_Project Monitoring Paradise Solar revised_October 2010 2" xfId="40644" xr:uid="{00000000-0005-0000-0000-0000458F0000}"/>
    <cellStyle name="_SCE Agreement Energy $ Budget_Project Monitoring Paradise Solar revised_October 2010_November 2010 Termosol CWIP Curves NEER Final" xfId="40645" xr:uid="{00000000-0005-0000-0000-0000468F0000}"/>
    <cellStyle name="_SCE Agreement Energy $ Budget_Project Monitoring Paradise Solar revised_October 2010_November 2010 Termosol CWIP Curves NEER Final 2" xfId="40646" xr:uid="{00000000-0005-0000-0000-0000478F0000}"/>
    <cellStyle name="_SCE Agreement Energy $ Budget_September 2010 CWIP curves_NextEra" xfId="40647" xr:uid="{00000000-0005-0000-0000-0000488F0000}"/>
    <cellStyle name="_SCE Agreement Energy $ Budget_September 2010 CWIP curves_NextEra 2" xfId="40648" xr:uid="{00000000-0005-0000-0000-0000498F0000}"/>
    <cellStyle name="_SCE Agreement Energy $ Budget_September 2010 CWIP curves_NextEra_November 2010 Termosol CWIP Curves NEER Final" xfId="40649" xr:uid="{00000000-0005-0000-0000-00004A8F0000}"/>
    <cellStyle name="_SCE Agreement Energy $ Budget_September 2010 CWIP curves_NextEra_November 2010 Termosol CWIP Curves NEER Final 2" xfId="40650" xr:uid="{00000000-0005-0000-0000-00004B8F0000}"/>
    <cellStyle name="_SCE Agreement Energy $ Budget_Summerhaven CWIP curve Oct_2010" xfId="40651" xr:uid="{00000000-0005-0000-0000-00004C8F0000}"/>
    <cellStyle name="_SCE Agreement Energy $ Budget_Summerhaven CWIP curve Oct_2010 2" xfId="40652" xr:uid="{00000000-0005-0000-0000-00004D8F0000}"/>
    <cellStyle name="_SCE Agreement Energy $ Budget_Summerhaven CWIP curve Oct_2010_November 2010 Termosol CWIP Curves NEER Final" xfId="40653" xr:uid="{00000000-0005-0000-0000-00004E8F0000}"/>
    <cellStyle name="_SCE Agreement Energy $ Budget_Summerhaven CWIP curve Oct_2010_November 2010 Termosol CWIP Curves NEER Final 2" xfId="40654" xr:uid="{00000000-0005-0000-0000-00004F8F0000}"/>
    <cellStyle name="_SCE Agreement Energy $ Budget_ToD" xfId="40655" xr:uid="{00000000-0005-0000-0000-0000508F0000}"/>
    <cellStyle name="_SCE Agreement Energy $ Budget_ToD 2" xfId="40656" xr:uid="{00000000-0005-0000-0000-0000518F0000}"/>
    <cellStyle name="_SCE Agreement Energy $ Budget_ToD 3" xfId="40657" xr:uid="{00000000-0005-0000-0000-0000528F0000}"/>
    <cellStyle name="_SCE Agreement Energy $ Budget_tx financing revs" xfId="40658" xr:uid="{00000000-0005-0000-0000-0000538F0000}"/>
    <cellStyle name="_SCE Agreement Energy $ Budget_tx financing revs 2" xfId="40659" xr:uid="{00000000-0005-0000-0000-0000548F0000}"/>
    <cellStyle name="_Scen" xfId="40660" xr:uid="{00000000-0005-0000-0000-0000558F0000}"/>
    <cellStyle name="_Scen 2" xfId="40661" xr:uid="{00000000-0005-0000-0000-0000568F0000}"/>
    <cellStyle name="_Scen 2 2" xfId="40662" xr:uid="{00000000-0005-0000-0000-0000578F0000}"/>
    <cellStyle name="_Scen 3" xfId="40663" xr:uid="{00000000-0005-0000-0000-0000588F0000}"/>
    <cellStyle name="_Scen 4" xfId="40664" xr:uid="{00000000-0005-0000-0000-0000598F0000}"/>
    <cellStyle name="_Scen 4 2" xfId="40665" xr:uid="{00000000-0005-0000-0000-00005A8F0000}"/>
    <cellStyle name="_Scen 4 3" xfId="40666" xr:uid="{00000000-0005-0000-0000-00005B8F0000}"/>
    <cellStyle name="_Scen_Genesis_Bridge_Tab" xfId="40667" xr:uid="{00000000-0005-0000-0000-00005C8F0000}"/>
    <cellStyle name="_Scen_ToD" xfId="40668" xr:uid="{00000000-0005-0000-0000-00005D8F0000}"/>
    <cellStyle name="_Scen_ToD 2" xfId="40669" xr:uid="{00000000-0005-0000-0000-00005E8F0000}"/>
    <cellStyle name="_Scen_ToD 3" xfId="40670" xr:uid="{00000000-0005-0000-0000-00005F8F0000}"/>
    <cellStyle name="_Scenario_East 0912" xfId="40671" xr:uid="{00000000-0005-0000-0000-0000608F0000}"/>
    <cellStyle name="_Scenario_East 0912 2" xfId="40672" xr:uid="{00000000-0005-0000-0000-0000618F0000}"/>
    <cellStyle name="_Scenario_East 0912 2 2" xfId="40673" xr:uid="{00000000-0005-0000-0000-0000628F0000}"/>
    <cellStyle name="_Scenario_East 0912 3" xfId="40674" xr:uid="{00000000-0005-0000-0000-0000638F0000}"/>
    <cellStyle name="_Scenario_East 0912 3 2" xfId="40675" xr:uid="{00000000-0005-0000-0000-0000648F0000}"/>
    <cellStyle name="_Scenario_East 0912 3 2 2" xfId="40676" xr:uid="{00000000-0005-0000-0000-0000658F0000}"/>
    <cellStyle name="_Scenario_East 0912 3 3" xfId="40677" xr:uid="{00000000-0005-0000-0000-0000668F0000}"/>
    <cellStyle name="_Scenario_East 0912 4" xfId="40678" xr:uid="{00000000-0005-0000-0000-0000678F0000}"/>
    <cellStyle name="_Scenario_East 0912 4 2" xfId="40679" xr:uid="{00000000-0005-0000-0000-0000688F0000}"/>
    <cellStyle name="_Scenario_East 0912 4 3" xfId="40680" xr:uid="{00000000-0005-0000-0000-0000698F0000}"/>
    <cellStyle name="_Scenario_East 0912 5" xfId="40681" xr:uid="{00000000-0005-0000-0000-00006A8F0000}"/>
    <cellStyle name="_Scenario_East 0912 5 2" xfId="40682" xr:uid="{00000000-0005-0000-0000-00006B8F0000}"/>
    <cellStyle name="_Scenario_East 0912 6" xfId="40683" xr:uid="{00000000-0005-0000-0000-00006C8F0000}"/>
    <cellStyle name="_Scenario_East 0912_August 2010 CWIP curves_NextEra" xfId="40684" xr:uid="{00000000-0005-0000-0000-00006D8F0000}"/>
    <cellStyle name="_Scenario_East 0912_August 2010 CWIP curves_NextEra 2" xfId="40685" xr:uid="{00000000-0005-0000-0000-00006E8F0000}"/>
    <cellStyle name="_Scenario_East 0912_August 2010 CWIP curves_NextEra_November 2010 Termosol CWIP Curves NEER Final" xfId="40686" xr:uid="{00000000-0005-0000-0000-00006F8F0000}"/>
    <cellStyle name="_Scenario_East 0912_August 2010 CWIP curves_NextEra_November 2010 Termosol CWIP Curves NEER Final 2" xfId="40687" xr:uid="{00000000-0005-0000-0000-0000708F0000}"/>
    <cellStyle name="_Scenario_East 0912_BASIS ADJ" xfId="40688" xr:uid="{00000000-0005-0000-0000-0000718F0000}"/>
    <cellStyle name="_Scenario_East 0912_BM Adjustments" xfId="40689" xr:uid="{00000000-0005-0000-0000-0000728F0000}"/>
    <cellStyle name="_Scenario_East 0912_Budget Support 2012-09 2013-15 Benefit Programs v5 with NEER Barg Update" xfId="40690" xr:uid="{00000000-0005-0000-0000-0000738F0000}"/>
    <cellStyle name="_Scenario_East 0912_Capacity_Factor_Monthly_Forecast_Through_2024 " xfId="40691" xr:uid="{00000000-0005-0000-0000-0000748F0000}"/>
    <cellStyle name="_Scenario_East 0912_Capacity_Factor_Monthly_Forecast_Through_2024  2" xfId="40692" xr:uid="{00000000-0005-0000-0000-0000758F0000}"/>
    <cellStyle name="_Scenario_East 0912_Capital Prov 1Q10" xfId="40693" xr:uid="{00000000-0005-0000-0000-0000768F0000}"/>
    <cellStyle name="_Scenario_East 0912_Capital Prov 1Q10 2" xfId="40694" xr:uid="{00000000-0005-0000-0000-0000778F0000}"/>
    <cellStyle name="_Scenario_East 0912_Capital Prov 1Q10_March_LTD_Premium" xfId="40695" xr:uid="{00000000-0005-0000-0000-0000788F0000}"/>
    <cellStyle name="_Scenario_East 0912_Capital Prov 1Q10_Nov Self Admin LTD Income Premium - CIGNA" xfId="40696" xr:uid="{00000000-0005-0000-0000-0000798F0000}"/>
    <cellStyle name="_Scenario_East 0912_Capital Prov 1Q10_Summary Unrounded" xfId="40697" xr:uid="{00000000-0005-0000-0000-00007A8F0000}"/>
    <cellStyle name="_Scenario_East 0912_Consolidated Summary Living ProForma_2011_DRAFT" xfId="40698" xr:uid="{00000000-0005-0000-0000-00007B8F0000}"/>
    <cellStyle name="_Scenario_East 0912_Consolidated Summary Living ProForma_2011_DRAFT 2" xfId="40699" xr:uid="{00000000-0005-0000-0000-00007C8F0000}"/>
    <cellStyle name="_Scenario_East 0912_Consolidated Summary Living ProForma_2011_Paste Special" xfId="40700" xr:uid="{00000000-0005-0000-0000-00007D8F0000}"/>
    <cellStyle name="_Scenario_East 0912_Consolidated Summary Living ProForma_2011_Paste Special 2" xfId="40701" xr:uid="{00000000-0005-0000-0000-00007E8F0000}"/>
    <cellStyle name="_Scenario_East 0912_Copy of South TX GenTie  0.8x Sale12-31-09 COD BASE CASEvBOD" xfId="40702" xr:uid="{00000000-0005-0000-0000-00007F8F0000}"/>
    <cellStyle name="_Scenario_East 0912_Copy of South TX GenTie  0.8x Sale12-31-09 COD BASE CASEvBOD 2" xfId="40703" xr:uid="{00000000-0005-0000-0000-0000808F0000}"/>
    <cellStyle name="_Scenario_East 0912_CWIP Termosol 1" xfId="40704" xr:uid="{00000000-0005-0000-0000-0000818F0000}"/>
    <cellStyle name="_Scenario_East 0912_CWIP Termosol 1 2" xfId="40705" xr:uid="{00000000-0005-0000-0000-0000828F0000}"/>
    <cellStyle name="_Scenario_East 0912_CWIP Termosol 2" xfId="40706" xr:uid="{00000000-0005-0000-0000-0000838F0000}"/>
    <cellStyle name="_Scenario_East 0912_CWIP Termosol 2 2" xfId="40707" xr:uid="{00000000-0005-0000-0000-0000848F0000}"/>
    <cellStyle name="_Scenario_East 0912_Fees" xfId="40708" xr:uid="{00000000-0005-0000-0000-0000858F0000}"/>
    <cellStyle name="_Scenario_East 0912_Genesis_Bridge_Tab" xfId="40709" xr:uid="{00000000-0005-0000-0000-0000868F0000}"/>
    <cellStyle name="_Scenario_East 0912_Locked in Gross Margin" xfId="40710" xr:uid="{00000000-0005-0000-0000-0000878F0000}"/>
    <cellStyle name="_Scenario_East 0912_LTD-FAS 112 Summary" xfId="40711" xr:uid="{00000000-0005-0000-0000-0000888F0000}"/>
    <cellStyle name="_Scenario_East 0912_November 2010 CWIP Curves Genesis Final" xfId="40712" xr:uid="{00000000-0005-0000-0000-0000898F0000}"/>
    <cellStyle name="_Scenario_East 0912_November 2010 CWIP Curves Genesis Final 2" xfId="40713" xr:uid="{00000000-0005-0000-0000-00008A8F0000}"/>
    <cellStyle name="_Scenario_East 0912_November 2010 CWIP Curves NEER Final" xfId="40714" xr:uid="{00000000-0005-0000-0000-00008B8F0000}"/>
    <cellStyle name="_Scenario_East 0912_November 2010 CWIP Curves NEER Final 2" xfId="40715" xr:uid="{00000000-0005-0000-0000-00008C8F0000}"/>
    <cellStyle name="_Scenario_East 0912_November 2010 Termosol CWIP Curves NEER Final" xfId="40716" xr:uid="{00000000-0005-0000-0000-00008D8F0000}"/>
    <cellStyle name="_Scenario_East 0912_November 2010 Termosol CWIP Curves NEER Final 2" xfId="40717" xr:uid="{00000000-0005-0000-0000-00008E8F0000}"/>
    <cellStyle name="_Scenario_East 0912_Project Monitoring Paradise Solar revised_October 2010" xfId="40718" xr:uid="{00000000-0005-0000-0000-00008F8F0000}"/>
    <cellStyle name="_Scenario_East 0912_Project Monitoring Paradise Solar revised_October 2010 2" xfId="40719" xr:uid="{00000000-0005-0000-0000-0000908F0000}"/>
    <cellStyle name="_Scenario_East 0912_Project Monitoring Paradise Solar revised_October 2010_November 2010 Termosol CWIP Curves NEER Final" xfId="40720" xr:uid="{00000000-0005-0000-0000-0000918F0000}"/>
    <cellStyle name="_Scenario_East 0912_Project Monitoring Paradise Solar revised_October 2010_November 2010 Termosol CWIP Curves NEER Final 2" xfId="40721" xr:uid="{00000000-0005-0000-0000-0000928F0000}"/>
    <cellStyle name="_Scenario_East 0912_September 2010 CWIP curves_NextEra" xfId="40722" xr:uid="{00000000-0005-0000-0000-0000938F0000}"/>
    <cellStyle name="_Scenario_East 0912_September 2010 CWIP curves_NextEra 2" xfId="40723" xr:uid="{00000000-0005-0000-0000-0000948F0000}"/>
    <cellStyle name="_Scenario_East 0912_September 2010 CWIP curves_NextEra_November 2010 Termosol CWIP Curves NEER Final" xfId="40724" xr:uid="{00000000-0005-0000-0000-0000958F0000}"/>
    <cellStyle name="_Scenario_East 0912_September 2010 CWIP curves_NextEra_November 2010 Termosol CWIP Curves NEER Final 2" xfId="40725" xr:uid="{00000000-0005-0000-0000-0000968F0000}"/>
    <cellStyle name="_Scenario_East 0912_Summerhaven CWIP curve Oct_2010" xfId="40726" xr:uid="{00000000-0005-0000-0000-0000978F0000}"/>
    <cellStyle name="_Scenario_East 0912_Summerhaven CWIP curve Oct_2010 2" xfId="40727" xr:uid="{00000000-0005-0000-0000-0000988F0000}"/>
    <cellStyle name="_Scenario_East 0912_Summerhaven CWIP curve Oct_2010_November 2010 Termosol CWIP Curves NEER Final" xfId="40728" xr:uid="{00000000-0005-0000-0000-0000998F0000}"/>
    <cellStyle name="_Scenario_East 0912_Summerhaven CWIP curve Oct_2010_November 2010 Termosol CWIP Curves NEER Final 2" xfId="40729" xr:uid="{00000000-0005-0000-0000-00009A8F0000}"/>
    <cellStyle name="_Scenario_East 0912_ToD" xfId="40730" xr:uid="{00000000-0005-0000-0000-00009B8F0000}"/>
    <cellStyle name="_Scenario_East 0912_ToD 2" xfId="40731" xr:uid="{00000000-0005-0000-0000-00009C8F0000}"/>
    <cellStyle name="_Scenario_East 0912_ToD 3" xfId="40732" xr:uid="{00000000-0005-0000-0000-00009D8F0000}"/>
    <cellStyle name="_Scenario_East 0912_tx financing revs" xfId="40733" xr:uid="{00000000-0005-0000-0000-00009E8F0000}"/>
    <cellStyle name="_Scenario_East 0912_tx financing revs 2" xfId="40734" xr:uid="{00000000-0005-0000-0000-00009F8F0000}"/>
    <cellStyle name="_Scenario_ERCOT" xfId="40735" xr:uid="{00000000-0005-0000-0000-0000A08F0000}"/>
    <cellStyle name="_Scenario_ERCOT 2" xfId="40736" xr:uid="{00000000-0005-0000-0000-0000A18F0000}"/>
    <cellStyle name="_Scenario_ERCOT 2 2" xfId="40737" xr:uid="{00000000-0005-0000-0000-0000A28F0000}"/>
    <cellStyle name="_Scenario_ERCOT 3" xfId="40738" xr:uid="{00000000-0005-0000-0000-0000A38F0000}"/>
    <cellStyle name="_Scenario_ERCOT 3 2" xfId="40739" xr:uid="{00000000-0005-0000-0000-0000A48F0000}"/>
    <cellStyle name="_Scenario_ERCOT 4" xfId="40740" xr:uid="{00000000-0005-0000-0000-0000A58F0000}"/>
    <cellStyle name="_Scenario_ERCOT 4 2" xfId="40741" xr:uid="{00000000-0005-0000-0000-0000A68F0000}"/>
    <cellStyle name="_Scenario_ERCOT 4 3" xfId="40742" xr:uid="{00000000-0005-0000-0000-0000A78F0000}"/>
    <cellStyle name="_Scenario_ERCOT 5" xfId="40743" xr:uid="{00000000-0005-0000-0000-0000A88F0000}"/>
    <cellStyle name="_Scenario_ERCOT 5 2" xfId="40744" xr:uid="{00000000-0005-0000-0000-0000A98F0000}"/>
    <cellStyle name="_Scenario_ERCOT 6" xfId="40745" xr:uid="{00000000-0005-0000-0000-0000AA8F0000}"/>
    <cellStyle name="_Scenario_ERCOT_August 2010 CWIP curves_NextEra" xfId="40746" xr:uid="{00000000-0005-0000-0000-0000AB8F0000}"/>
    <cellStyle name="_Scenario_ERCOT_August 2010 CWIP curves_NextEra 2" xfId="40747" xr:uid="{00000000-0005-0000-0000-0000AC8F0000}"/>
    <cellStyle name="_Scenario_ERCOT_August 2010 CWIP curves_NextEra_November 2010 Termosol CWIP Curves NEER Final" xfId="40748" xr:uid="{00000000-0005-0000-0000-0000AD8F0000}"/>
    <cellStyle name="_Scenario_ERCOT_August 2010 CWIP curves_NextEra_November 2010 Termosol CWIP Curves NEER Final 2" xfId="40749" xr:uid="{00000000-0005-0000-0000-0000AE8F0000}"/>
    <cellStyle name="_Scenario_ERCOT_BASIS ADJ" xfId="40750" xr:uid="{00000000-0005-0000-0000-0000AF8F0000}"/>
    <cellStyle name="_Scenario_ERCOT_BM Adjustments" xfId="40751" xr:uid="{00000000-0005-0000-0000-0000B08F0000}"/>
    <cellStyle name="_Scenario_ERCOT_Budget Support 2012-09 2013-15 Benefit Programs v5 with NEER Barg Update" xfId="40752" xr:uid="{00000000-0005-0000-0000-0000B18F0000}"/>
    <cellStyle name="_Scenario_ERCOT_Capacity_Factor_Monthly_Forecast_Through_2024 " xfId="40753" xr:uid="{00000000-0005-0000-0000-0000B28F0000}"/>
    <cellStyle name="_Scenario_ERCOT_Capacity_Factor_Monthly_Forecast_Through_2024  2" xfId="40754" xr:uid="{00000000-0005-0000-0000-0000B38F0000}"/>
    <cellStyle name="_Scenario_ERCOT_Capital Prov 1Q10" xfId="40755" xr:uid="{00000000-0005-0000-0000-0000B48F0000}"/>
    <cellStyle name="_Scenario_ERCOT_Capital Prov 1Q10 2" xfId="40756" xr:uid="{00000000-0005-0000-0000-0000B58F0000}"/>
    <cellStyle name="_Scenario_ERCOT_Capital Prov 1Q10_March_LTD_Premium" xfId="40757" xr:uid="{00000000-0005-0000-0000-0000B68F0000}"/>
    <cellStyle name="_Scenario_ERCOT_Capital Prov 1Q10_Nov Self Admin LTD Income Premium - CIGNA" xfId="40758" xr:uid="{00000000-0005-0000-0000-0000B78F0000}"/>
    <cellStyle name="_Scenario_ERCOT_Capital Prov 1Q10_Summary Unrounded" xfId="40759" xr:uid="{00000000-0005-0000-0000-0000B88F0000}"/>
    <cellStyle name="_Scenario_ERCOT_Consolidated Summary Living ProForma_2011_DRAFT" xfId="40760" xr:uid="{00000000-0005-0000-0000-0000B98F0000}"/>
    <cellStyle name="_Scenario_ERCOT_Consolidated Summary Living ProForma_2011_DRAFT 2" xfId="40761" xr:uid="{00000000-0005-0000-0000-0000BA8F0000}"/>
    <cellStyle name="_Scenario_ERCOT_Consolidated Summary Living ProForma_2011_Paste Special" xfId="40762" xr:uid="{00000000-0005-0000-0000-0000BB8F0000}"/>
    <cellStyle name="_Scenario_ERCOT_Consolidated Summary Living ProForma_2011_Paste Special 2" xfId="40763" xr:uid="{00000000-0005-0000-0000-0000BC8F0000}"/>
    <cellStyle name="_Scenario_ERCOT_Copy of South TX GenTie  0.8x Sale12-31-09 COD BASE CASEvBOD" xfId="40764" xr:uid="{00000000-0005-0000-0000-0000BD8F0000}"/>
    <cellStyle name="_Scenario_ERCOT_Copy of South TX GenTie  0.8x Sale12-31-09 COD BASE CASEvBOD 2" xfId="40765" xr:uid="{00000000-0005-0000-0000-0000BE8F0000}"/>
    <cellStyle name="_Scenario_ERCOT_CWIP Termosol 1" xfId="40766" xr:uid="{00000000-0005-0000-0000-0000BF8F0000}"/>
    <cellStyle name="_Scenario_ERCOT_CWIP Termosol 1 2" xfId="40767" xr:uid="{00000000-0005-0000-0000-0000C08F0000}"/>
    <cellStyle name="_Scenario_ERCOT_CWIP Termosol 2" xfId="40768" xr:uid="{00000000-0005-0000-0000-0000C18F0000}"/>
    <cellStyle name="_Scenario_ERCOT_CWIP Termosol 2 2" xfId="40769" xr:uid="{00000000-0005-0000-0000-0000C28F0000}"/>
    <cellStyle name="_Scenario_ERCOT_Fees" xfId="40770" xr:uid="{00000000-0005-0000-0000-0000C38F0000}"/>
    <cellStyle name="_Scenario_ERCOT_Genesis_Bridge_Tab" xfId="40771" xr:uid="{00000000-0005-0000-0000-0000C48F0000}"/>
    <cellStyle name="_Scenario_ERCOT_Locked in Gross Margin" xfId="40772" xr:uid="{00000000-0005-0000-0000-0000C58F0000}"/>
    <cellStyle name="_Scenario_ERCOT_LTD-FAS 112 Summary" xfId="40773" xr:uid="{00000000-0005-0000-0000-0000C68F0000}"/>
    <cellStyle name="_Scenario_ERCOT_New" xfId="40774" xr:uid="{00000000-0005-0000-0000-0000C78F0000}"/>
    <cellStyle name="_Scenario_ERCOT_New 2" xfId="40775" xr:uid="{00000000-0005-0000-0000-0000C88F0000}"/>
    <cellStyle name="_Scenario_ERCOT_New 2 2" xfId="40776" xr:uid="{00000000-0005-0000-0000-0000C98F0000}"/>
    <cellStyle name="_Scenario_ERCOT_New 3" xfId="40777" xr:uid="{00000000-0005-0000-0000-0000CA8F0000}"/>
    <cellStyle name="_Scenario_ERCOT_New 3 2" xfId="40778" xr:uid="{00000000-0005-0000-0000-0000CB8F0000}"/>
    <cellStyle name="_Scenario_ERCOT_New 4" xfId="40779" xr:uid="{00000000-0005-0000-0000-0000CC8F0000}"/>
    <cellStyle name="_Scenario_ERCOT_New 4 2" xfId="40780" xr:uid="{00000000-0005-0000-0000-0000CD8F0000}"/>
    <cellStyle name="_Scenario_ERCOT_New 4 3" xfId="40781" xr:uid="{00000000-0005-0000-0000-0000CE8F0000}"/>
    <cellStyle name="_Scenario_ERCOT_New 5" xfId="40782" xr:uid="{00000000-0005-0000-0000-0000CF8F0000}"/>
    <cellStyle name="_Scenario_ERCOT_New 5 2" xfId="40783" xr:uid="{00000000-0005-0000-0000-0000D08F0000}"/>
    <cellStyle name="_Scenario_ERCOT_New 6" xfId="40784" xr:uid="{00000000-0005-0000-0000-0000D18F0000}"/>
    <cellStyle name="_Scenario_ERCOT_New_August 2010 CWIP curves_NextEra" xfId="40785" xr:uid="{00000000-0005-0000-0000-0000D28F0000}"/>
    <cellStyle name="_Scenario_ERCOT_New_August 2010 CWIP curves_NextEra 2" xfId="40786" xr:uid="{00000000-0005-0000-0000-0000D38F0000}"/>
    <cellStyle name="_Scenario_ERCOT_New_August 2010 CWIP curves_NextEra_November 2010 Termosol CWIP Curves NEER Final" xfId="40787" xr:uid="{00000000-0005-0000-0000-0000D48F0000}"/>
    <cellStyle name="_Scenario_ERCOT_New_August 2010 CWIP curves_NextEra_November 2010 Termosol CWIP Curves NEER Final 2" xfId="40788" xr:uid="{00000000-0005-0000-0000-0000D58F0000}"/>
    <cellStyle name="_Scenario_ERCOT_New_BASIS ADJ" xfId="40789" xr:uid="{00000000-0005-0000-0000-0000D68F0000}"/>
    <cellStyle name="_Scenario_ERCOT_New_BM Adjustments" xfId="40790" xr:uid="{00000000-0005-0000-0000-0000D78F0000}"/>
    <cellStyle name="_Scenario_ERCOT_New_Budget Support 2012-09 2013-15 Benefit Programs v5 with NEER Barg Update" xfId="40791" xr:uid="{00000000-0005-0000-0000-0000D88F0000}"/>
    <cellStyle name="_Scenario_ERCOT_New_Capacity_Factor_Monthly_Forecast_Through_2024 " xfId="40792" xr:uid="{00000000-0005-0000-0000-0000D98F0000}"/>
    <cellStyle name="_Scenario_ERCOT_New_Capacity_Factor_Monthly_Forecast_Through_2024  2" xfId="40793" xr:uid="{00000000-0005-0000-0000-0000DA8F0000}"/>
    <cellStyle name="_Scenario_ERCOT_New_Capital Prov 1Q10" xfId="40794" xr:uid="{00000000-0005-0000-0000-0000DB8F0000}"/>
    <cellStyle name="_Scenario_ERCOT_New_Capital Prov 1Q10 2" xfId="40795" xr:uid="{00000000-0005-0000-0000-0000DC8F0000}"/>
    <cellStyle name="_Scenario_ERCOT_New_Capital Prov 1Q10_March_LTD_Premium" xfId="40796" xr:uid="{00000000-0005-0000-0000-0000DD8F0000}"/>
    <cellStyle name="_Scenario_ERCOT_New_Capital Prov 1Q10_Nov Self Admin LTD Income Premium - CIGNA" xfId="40797" xr:uid="{00000000-0005-0000-0000-0000DE8F0000}"/>
    <cellStyle name="_Scenario_ERCOT_New_Capital Prov 1Q10_Summary Unrounded" xfId="40798" xr:uid="{00000000-0005-0000-0000-0000DF8F0000}"/>
    <cellStyle name="_Scenario_ERCOT_New_Consolidated Summary Living ProForma_2011_DRAFT" xfId="40799" xr:uid="{00000000-0005-0000-0000-0000E08F0000}"/>
    <cellStyle name="_Scenario_ERCOT_New_Consolidated Summary Living ProForma_2011_DRAFT 2" xfId="40800" xr:uid="{00000000-0005-0000-0000-0000E18F0000}"/>
    <cellStyle name="_Scenario_ERCOT_New_Consolidated Summary Living ProForma_2011_Paste Special" xfId="40801" xr:uid="{00000000-0005-0000-0000-0000E28F0000}"/>
    <cellStyle name="_Scenario_ERCOT_New_Consolidated Summary Living ProForma_2011_Paste Special 2" xfId="40802" xr:uid="{00000000-0005-0000-0000-0000E38F0000}"/>
    <cellStyle name="_Scenario_ERCOT_New_Copy of South TX GenTie  0.8x Sale12-31-09 COD BASE CASEvBOD" xfId="40803" xr:uid="{00000000-0005-0000-0000-0000E48F0000}"/>
    <cellStyle name="_Scenario_ERCOT_New_Copy of South TX GenTie  0.8x Sale12-31-09 COD BASE CASEvBOD 2" xfId="40804" xr:uid="{00000000-0005-0000-0000-0000E58F0000}"/>
    <cellStyle name="_Scenario_ERCOT_New_CWIP Termosol 1" xfId="40805" xr:uid="{00000000-0005-0000-0000-0000E68F0000}"/>
    <cellStyle name="_Scenario_ERCOT_New_CWIP Termosol 1 2" xfId="40806" xr:uid="{00000000-0005-0000-0000-0000E78F0000}"/>
    <cellStyle name="_Scenario_ERCOT_New_CWIP Termosol 2" xfId="40807" xr:uid="{00000000-0005-0000-0000-0000E88F0000}"/>
    <cellStyle name="_Scenario_ERCOT_New_CWIP Termosol 2 2" xfId="40808" xr:uid="{00000000-0005-0000-0000-0000E98F0000}"/>
    <cellStyle name="_Scenario_ERCOT_New_Fees" xfId="40809" xr:uid="{00000000-0005-0000-0000-0000EA8F0000}"/>
    <cellStyle name="_Scenario_ERCOT_New_Genesis_Bridge_Tab" xfId="40810" xr:uid="{00000000-0005-0000-0000-0000EB8F0000}"/>
    <cellStyle name="_Scenario_ERCOT_New_Locked in Gross Margin" xfId="40811" xr:uid="{00000000-0005-0000-0000-0000EC8F0000}"/>
    <cellStyle name="_Scenario_ERCOT_New_LTD-FAS 112 Summary" xfId="40812" xr:uid="{00000000-0005-0000-0000-0000ED8F0000}"/>
    <cellStyle name="_Scenario_ERCOT_New_November 2010 CWIP Curves Genesis Final" xfId="40813" xr:uid="{00000000-0005-0000-0000-0000EE8F0000}"/>
    <cellStyle name="_Scenario_ERCOT_New_November 2010 CWIP Curves Genesis Final 2" xfId="40814" xr:uid="{00000000-0005-0000-0000-0000EF8F0000}"/>
    <cellStyle name="_Scenario_ERCOT_New_November 2010 CWIP Curves NEER Final" xfId="40815" xr:uid="{00000000-0005-0000-0000-0000F08F0000}"/>
    <cellStyle name="_Scenario_ERCOT_New_November 2010 CWIP Curves NEER Final 2" xfId="40816" xr:uid="{00000000-0005-0000-0000-0000F18F0000}"/>
    <cellStyle name="_Scenario_ERCOT_New_November 2010 Termosol CWIP Curves NEER Final" xfId="40817" xr:uid="{00000000-0005-0000-0000-0000F28F0000}"/>
    <cellStyle name="_Scenario_ERCOT_New_November 2010 Termosol CWIP Curves NEER Final 2" xfId="40818" xr:uid="{00000000-0005-0000-0000-0000F38F0000}"/>
    <cellStyle name="_Scenario_ERCOT_New_Project Monitoring Paradise Solar revised_October 2010" xfId="40819" xr:uid="{00000000-0005-0000-0000-0000F48F0000}"/>
    <cellStyle name="_Scenario_ERCOT_New_Project Monitoring Paradise Solar revised_October 2010 2" xfId="40820" xr:uid="{00000000-0005-0000-0000-0000F58F0000}"/>
    <cellStyle name="_Scenario_ERCOT_New_Project Monitoring Paradise Solar revised_October 2010_November 2010 Termosol CWIP Curves NEER Final" xfId="40821" xr:uid="{00000000-0005-0000-0000-0000F68F0000}"/>
    <cellStyle name="_Scenario_ERCOT_New_Project Monitoring Paradise Solar revised_October 2010_November 2010 Termosol CWIP Curves NEER Final 2" xfId="40822" xr:uid="{00000000-0005-0000-0000-0000F78F0000}"/>
    <cellStyle name="_Scenario_ERCOT_New_September 2010 CWIP curves_NextEra" xfId="40823" xr:uid="{00000000-0005-0000-0000-0000F88F0000}"/>
    <cellStyle name="_Scenario_ERCOT_New_September 2010 CWIP curves_NextEra 2" xfId="40824" xr:uid="{00000000-0005-0000-0000-0000F98F0000}"/>
    <cellStyle name="_Scenario_ERCOT_New_September 2010 CWIP curves_NextEra_November 2010 Termosol CWIP Curves NEER Final" xfId="40825" xr:uid="{00000000-0005-0000-0000-0000FA8F0000}"/>
    <cellStyle name="_Scenario_ERCOT_New_September 2010 CWIP curves_NextEra_November 2010 Termosol CWIP Curves NEER Final 2" xfId="40826" xr:uid="{00000000-0005-0000-0000-0000FB8F0000}"/>
    <cellStyle name="_Scenario_ERCOT_New_Summerhaven CWIP curve Oct_2010" xfId="40827" xr:uid="{00000000-0005-0000-0000-0000FC8F0000}"/>
    <cellStyle name="_Scenario_ERCOT_New_Summerhaven CWIP curve Oct_2010 2" xfId="40828" xr:uid="{00000000-0005-0000-0000-0000FD8F0000}"/>
    <cellStyle name="_Scenario_ERCOT_New_Summerhaven CWIP curve Oct_2010_November 2010 Termosol CWIP Curves NEER Final" xfId="40829" xr:uid="{00000000-0005-0000-0000-0000FE8F0000}"/>
    <cellStyle name="_Scenario_ERCOT_New_Summerhaven CWIP curve Oct_2010_November 2010 Termosol CWIP Curves NEER Final 2" xfId="40830" xr:uid="{00000000-0005-0000-0000-0000FF8F0000}"/>
    <cellStyle name="_Scenario_ERCOT_New_ToD" xfId="40831" xr:uid="{00000000-0005-0000-0000-000000900000}"/>
    <cellStyle name="_Scenario_ERCOT_New_ToD 2" xfId="40832" xr:uid="{00000000-0005-0000-0000-000001900000}"/>
    <cellStyle name="_Scenario_ERCOT_New_ToD 3" xfId="40833" xr:uid="{00000000-0005-0000-0000-000002900000}"/>
    <cellStyle name="_Scenario_ERCOT_New_tx financing revs" xfId="40834" xr:uid="{00000000-0005-0000-0000-000003900000}"/>
    <cellStyle name="_Scenario_ERCOT_New_tx financing revs 2" xfId="40835" xr:uid="{00000000-0005-0000-0000-000004900000}"/>
    <cellStyle name="_Scenario_ERCOT_November 2010 CWIP Curves Genesis Final" xfId="40836" xr:uid="{00000000-0005-0000-0000-000005900000}"/>
    <cellStyle name="_Scenario_ERCOT_November 2010 CWIP Curves Genesis Final 2" xfId="40837" xr:uid="{00000000-0005-0000-0000-000006900000}"/>
    <cellStyle name="_Scenario_ERCOT_November 2010 CWIP Curves NEER Final" xfId="40838" xr:uid="{00000000-0005-0000-0000-000007900000}"/>
    <cellStyle name="_Scenario_ERCOT_November 2010 CWIP Curves NEER Final 2" xfId="40839" xr:uid="{00000000-0005-0000-0000-000008900000}"/>
    <cellStyle name="_Scenario_ERCOT_November 2010 Termosol CWIP Curves NEER Final" xfId="40840" xr:uid="{00000000-0005-0000-0000-000009900000}"/>
    <cellStyle name="_Scenario_ERCOT_November 2010 Termosol CWIP Curves NEER Final 2" xfId="40841" xr:uid="{00000000-0005-0000-0000-00000A900000}"/>
    <cellStyle name="_Scenario_ERCOT_Project Monitoring Paradise Solar revised_October 2010" xfId="40842" xr:uid="{00000000-0005-0000-0000-00000B900000}"/>
    <cellStyle name="_Scenario_ERCOT_Project Monitoring Paradise Solar revised_October 2010 2" xfId="40843" xr:uid="{00000000-0005-0000-0000-00000C900000}"/>
    <cellStyle name="_Scenario_ERCOT_Project Monitoring Paradise Solar revised_October 2010_November 2010 Termosol CWIP Curves NEER Final" xfId="40844" xr:uid="{00000000-0005-0000-0000-00000D900000}"/>
    <cellStyle name="_Scenario_ERCOT_Project Monitoring Paradise Solar revised_October 2010_November 2010 Termosol CWIP Curves NEER Final 2" xfId="40845" xr:uid="{00000000-0005-0000-0000-00000E900000}"/>
    <cellStyle name="_Scenario_ERCOT_September 2010 CWIP curves_NextEra" xfId="40846" xr:uid="{00000000-0005-0000-0000-00000F900000}"/>
    <cellStyle name="_Scenario_ERCOT_September 2010 CWIP curves_NextEra 2" xfId="40847" xr:uid="{00000000-0005-0000-0000-000010900000}"/>
    <cellStyle name="_Scenario_ERCOT_September 2010 CWIP curves_NextEra_November 2010 Termosol CWIP Curves NEER Final" xfId="40848" xr:uid="{00000000-0005-0000-0000-000011900000}"/>
    <cellStyle name="_Scenario_ERCOT_September 2010 CWIP curves_NextEra_November 2010 Termosol CWIP Curves NEER Final 2" xfId="40849" xr:uid="{00000000-0005-0000-0000-000012900000}"/>
    <cellStyle name="_Scenario_ERCOT_Spring_02" xfId="40850" xr:uid="{00000000-0005-0000-0000-000013900000}"/>
    <cellStyle name="_Scenario_ERCOT_Spring_02 2" xfId="40851" xr:uid="{00000000-0005-0000-0000-000014900000}"/>
    <cellStyle name="_Scenario_ERCOT_Spring_02 2 2" xfId="40852" xr:uid="{00000000-0005-0000-0000-000015900000}"/>
    <cellStyle name="_Scenario_ERCOT_Spring_02 3" xfId="40853" xr:uid="{00000000-0005-0000-0000-000016900000}"/>
    <cellStyle name="_Scenario_ERCOT_Spring_02 3 2" xfId="40854" xr:uid="{00000000-0005-0000-0000-000017900000}"/>
    <cellStyle name="_Scenario_ERCOT_Spring_02 3 2 2" xfId="40855" xr:uid="{00000000-0005-0000-0000-000018900000}"/>
    <cellStyle name="_Scenario_ERCOT_Spring_02 3 3" xfId="40856" xr:uid="{00000000-0005-0000-0000-000019900000}"/>
    <cellStyle name="_Scenario_ERCOT_Spring_02 4" xfId="40857" xr:uid="{00000000-0005-0000-0000-00001A900000}"/>
    <cellStyle name="_Scenario_ERCOT_Spring_02 4 2" xfId="40858" xr:uid="{00000000-0005-0000-0000-00001B900000}"/>
    <cellStyle name="_Scenario_ERCOT_Spring_02 4 3" xfId="40859" xr:uid="{00000000-0005-0000-0000-00001C900000}"/>
    <cellStyle name="_Scenario_ERCOT_Spring_02 5" xfId="40860" xr:uid="{00000000-0005-0000-0000-00001D900000}"/>
    <cellStyle name="_Scenario_ERCOT_Spring_02 5 2" xfId="40861" xr:uid="{00000000-0005-0000-0000-00001E900000}"/>
    <cellStyle name="_Scenario_ERCOT_Spring_02 6" xfId="40862" xr:uid="{00000000-0005-0000-0000-00001F900000}"/>
    <cellStyle name="_Scenario_ERCOT_Spring_02_August 2010 CWIP curves_NextEra" xfId="40863" xr:uid="{00000000-0005-0000-0000-000020900000}"/>
    <cellStyle name="_Scenario_ERCOT_Spring_02_August 2010 CWIP curves_NextEra 2" xfId="40864" xr:uid="{00000000-0005-0000-0000-000021900000}"/>
    <cellStyle name="_Scenario_ERCOT_Spring_02_August 2010 CWIP curves_NextEra_November 2010 Termosol CWIP Curves NEER Final" xfId="40865" xr:uid="{00000000-0005-0000-0000-000022900000}"/>
    <cellStyle name="_Scenario_ERCOT_Spring_02_August 2010 CWIP curves_NextEra_November 2010 Termosol CWIP Curves NEER Final 2" xfId="40866" xr:uid="{00000000-0005-0000-0000-000023900000}"/>
    <cellStyle name="_Scenario_ERCOT_Spring_02_BASIS ADJ" xfId="40867" xr:uid="{00000000-0005-0000-0000-000024900000}"/>
    <cellStyle name="_Scenario_ERCOT_Spring_02_BM Adjustments" xfId="40868" xr:uid="{00000000-0005-0000-0000-000025900000}"/>
    <cellStyle name="_Scenario_ERCOT_Spring_02_Budget Support 2012-09 2013-15 Benefit Programs v5 with NEER Barg Update" xfId="40869" xr:uid="{00000000-0005-0000-0000-000026900000}"/>
    <cellStyle name="_Scenario_ERCOT_Spring_02_Capacity_Factor_Monthly_Forecast_Through_2024 " xfId="40870" xr:uid="{00000000-0005-0000-0000-000027900000}"/>
    <cellStyle name="_Scenario_ERCOT_Spring_02_Capacity_Factor_Monthly_Forecast_Through_2024  2" xfId="40871" xr:uid="{00000000-0005-0000-0000-000028900000}"/>
    <cellStyle name="_Scenario_ERCOT_Spring_02_Capital Prov 1Q10" xfId="40872" xr:uid="{00000000-0005-0000-0000-000029900000}"/>
    <cellStyle name="_Scenario_ERCOT_Spring_02_Capital Prov 1Q10 2" xfId="40873" xr:uid="{00000000-0005-0000-0000-00002A900000}"/>
    <cellStyle name="_Scenario_ERCOT_Spring_02_Capital Prov 1Q10_March_LTD_Premium" xfId="40874" xr:uid="{00000000-0005-0000-0000-00002B900000}"/>
    <cellStyle name="_Scenario_ERCOT_Spring_02_Capital Prov 1Q10_Nov Self Admin LTD Income Premium - CIGNA" xfId="40875" xr:uid="{00000000-0005-0000-0000-00002C900000}"/>
    <cellStyle name="_Scenario_ERCOT_Spring_02_Capital Prov 1Q10_Summary Unrounded" xfId="40876" xr:uid="{00000000-0005-0000-0000-00002D900000}"/>
    <cellStyle name="_Scenario_ERCOT_Spring_02_Consolidated Summary Living ProForma_2011_DRAFT" xfId="40877" xr:uid="{00000000-0005-0000-0000-00002E900000}"/>
    <cellStyle name="_Scenario_ERCOT_Spring_02_Consolidated Summary Living ProForma_2011_DRAFT 2" xfId="40878" xr:uid="{00000000-0005-0000-0000-00002F900000}"/>
    <cellStyle name="_Scenario_ERCOT_Spring_02_Consolidated Summary Living ProForma_2011_Paste Special" xfId="40879" xr:uid="{00000000-0005-0000-0000-000030900000}"/>
    <cellStyle name="_Scenario_ERCOT_Spring_02_Consolidated Summary Living ProForma_2011_Paste Special 2" xfId="40880" xr:uid="{00000000-0005-0000-0000-000031900000}"/>
    <cellStyle name="_Scenario_ERCOT_Spring_02_Copy of South TX GenTie  0.8x Sale12-31-09 COD BASE CASEvBOD" xfId="40881" xr:uid="{00000000-0005-0000-0000-000032900000}"/>
    <cellStyle name="_Scenario_ERCOT_Spring_02_Copy of South TX GenTie  0.8x Sale12-31-09 COD BASE CASEvBOD 2" xfId="40882" xr:uid="{00000000-0005-0000-0000-000033900000}"/>
    <cellStyle name="_Scenario_ERCOT_Spring_02_CWIP Termosol 1" xfId="40883" xr:uid="{00000000-0005-0000-0000-000034900000}"/>
    <cellStyle name="_Scenario_ERCOT_Spring_02_CWIP Termosol 1 2" xfId="40884" xr:uid="{00000000-0005-0000-0000-000035900000}"/>
    <cellStyle name="_Scenario_ERCOT_Spring_02_CWIP Termosol 2" xfId="40885" xr:uid="{00000000-0005-0000-0000-000036900000}"/>
    <cellStyle name="_Scenario_ERCOT_Spring_02_CWIP Termosol 2 2" xfId="40886" xr:uid="{00000000-0005-0000-0000-000037900000}"/>
    <cellStyle name="_Scenario_ERCOT_Spring_02_Fees" xfId="40887" xr:uid="{00000000-0005-0000-0000-000038900000}"/>
    <cellStyle name="_Scenario_ERCOT_Spring_02_Genesis_Bridge_Tab" xfId="40888" xr:uid="{00000000-0005-0000-0000-000039900000}"/>
    <cellStyle name="_Scenario_ERCOT_Spring_02_Locked in Gross Margin" xfId="40889" xr:uid="{00000000-0005-0000-0000-00003A900000}"/>
    <cellStyle name="_Scenario_ERCOT_Spring_02_LTD-FAS 112 Summary" xfId="40890" xr:uid="{00000000-0005-0000-0000-00003B900000}"/>
    <cellStyle name="_Scenario_ERCOT_Spring_02_November 2010 CWIP Curves Genesis Final" xfId="40891" xr:uid="{00000000-0005-0000-0000-00003C900000}"/>
    <cellStyle name="_Scenario_ERCOT_Spring_02_November 2010 CWIP Curves Genesis Final 2" xfId="40892" xr:uid="{00000000-0005-0000-0000-00003D900000}"/>
    <cellStyle name="_Scenario_ERCOT_Spring_02_November 2010 CWIP Curves NEER Final" xfId="40893" xr:uid="{00000000-0005-0000-0000-00003E900000}"/>
    <cellStyle name="_Scenario_ERCOT_Spring_02_November 2010 CWIP Curves NEER Final 2" xfId="40894" xr:uid="{00000000-0005-0000-0000-00003F900000}"/>
    <cellStyle name="_Scenario_ERCOT_Spring_02_November 2010 Termosol CWIP Curves NEER Final" xfId="40895" xr:uid="{00000000-0005-0000-0000-000040900000}"/>
    <cellStyle name="_Scenario_ERCOT_Spring_02_November 2010 Termosol CWIP Curves NEER Final 2" xfId="40896" xr:uid="{00000000-0005-0000-0000-000041900000}"/>
    <cellStyle name="_Scenario_ERCOT_Spring_02_Project Monitoring Paradise Solar revised_October 2010" xfId="40897" xr:uid="{00000000-0005-0000-0000-000042900000}"/>
    <cellStyle name="_Scenario_ERCOT_Spring_02_Project Monitoring Paradise Solar revised_October 2010 2" xfId="40898" xr:uid="{00000000-0005-0000-0000-000043900000}"/>
    <cellStyle name="_Scenario_ERCOT_Spring_02_Project Monitoring Paradise Solar revised_October 2010_November 2010 Termosol CWIP Curves NEER Final" xfId="40899" xr:uid="{00000000-0005-0000-0000-000044900000}"/>
    <cellStyle name="_Scenario_ERCOT_Spring_02_Project Monitoring Paradise Solar revised_October 2010_November 2010 Termosol CWIP Curves NEER Final 2" xfId="40900" xr:uid="{00000000-0005-0000-0000-000045900000}"/>
    <cellStyle name="_Scenario_ERCOT_Spring_02_September 2010 CWIP curves_NextEra" xfId="40901" xr:uid="{00000000-0005-0000-0000-000046900000}"/>
    <cellStyle name="_Scenario_ERCOT_Spring_02_September 2010 CWIP curves_NextEra 2" xfId="40902" xr:uid="{00000000-0005-0000-0000-000047900000}"/>
    <cellStyle name="_Scenario_ERCOT_Spring_02_September 2010 CWIP curves_NextEra_November 2010 Termosol CWIP Curves NEER Final" xfId="40903" xr:uid="{00000000-0005-0000-0000-000048900000}"/>
    <cellStyle name="_Scenario_ERCOT_Spring_02_September 2010 CWIP curves_NextEra_November 2010 Termosol CWIP Curves NEER Final 2" xfId="40904" xr:uid="{00000000-0005-0000-0000-000049900000}"/>
    <cellStyle name="_Scenario_ERCOT_Spring_02_Summerhaven CWIP curve Oct_2010" xfId="40905" xr:uid="{00000000-0005-0000-0000-00004A900000}"/>
    <cellStyle name="_Scenario_ERCOT_Spring_02_Summerhaven CWIP curve Oct_2010 2" xfId="40906" xr:uid="{00000000-0005-0000-0000-00004B900000}"/>
    <cellStyle name="_Scenario_ERCOT_Spring_02_Summerhaven CWIP curve Oct_2010_November 2010 Termosol CWIP Curves NEER Final" xfId="40907" xr:uid="{00000000-0005-0000-0000-00004C900000}"/>
    <cellStyle name="_Scenario_ERCOT_Spring_02_Summerhaven CWIP curve Oct_2010_November 2010 Termosol CWIP Curves NEER Final 2" xfId="40908" xr:uid="{00000000-0005-0000-0000-00004D900000}"/>
    <cellStyle name="_Scenario_ERCOT_Spring_02_ToD" xfId="40909" xr:uid="{00000000-0005-0000-0000-00004E900000}"/>
    <cellStyle name="_Scenario_ERCOT_Spring_02_ToD 2" xfId="40910" xr:uid="{00000000-0005-0000-0000-00004F900000}"/>
    <cellStyle name="_Scenario_ERCOT_Spring_02_ToD 3" xfId="40911" xr:uid="{00000000-0005-0000-0000-000050900000}"/>
    <cellStyle name="_Scenario_ERCOT_Spring_02_tx financing revs" xfId="40912" xr:uid="{00000000-0005-0000-0000-000051900000}"/>
    <cellStyle name="_Scenario_ERCOT_Spring_02_tx financing revs 2" xfId="40913" xr:uid="{00000000-0005-0000-0000-000052900000}"/>
    <cellStyle name="_Scenario_ERCOT_Summerhaven CWIP curve Oct_2010" xfId="40914" xr:uid="{00000000-0005-0000-0000-000053900000}"/>
    <cellStyle name="_Scenario_ERCOT_Summerhaven CWIP curve Oct_2010 2" xfId="40915" xr:uid="{00000000-0005-0000-0000-000054900000}"/>
    <cellStyle name="_Scenario_ERCOT_Summerhaven CWIP curve Oct_2010_November 2010 Termosol CWIP Curves NEER Final" xfId="40916" xr:uid="{00000000-0005-0000-0000-000055900000}"/>
    <cellStyle name="_Scenario_ERCOT_Summerhaven CWIP curve Oct_2010_November 2010 Termosol CWIP Curves NEER Final 2" xfId="40917" xr:uid="{00000000-0005-0000-0000-000056900000}"/>
    <cellStyle name="_Scenario_ERCOT_ToD" xfId="40918" xr:uid="{00000000-0005-0000-0000-000057900000}"/>
    <cellStyle name="_Scenario_ERCOT_ToD 2" xfId="40919" xr:uid="{00000000-0005-0000-0000-000058900000}"/>
    <cellStyle name="_Scenario_ERCOT_ToD 3" xfId="40920" xr:uid="{00000000-0005-0000-0000-000059900000}"/>
    <cellStyle name="_Scenario_ERCOT_tx financing revs" xfId="40921" xr:uid="{00000000-0005-0000-0000-00005A900000}"/>
    <cellStyle name="_Scenario_ERCOT_tx financing revs 2" xfId="40922" xr:uid="{00000000-0005-0000-0000-00005B900000}"/>
    <cellStyle name="_Scenario_WECC_Summer02" xfId="40923" xr:uid="{00000000-0005-0000-0000-00005C900000}"/>
    <cellStyle name="_Scenario_WECC_Summer02 2" xfId="40924" xr:uid="{00000000-0005-0000-0000-00005D900000}"/>
    <cellStyle name="_Scenario_WECC_Summer02 2 2" xfId="40925" xr:uid="{00000000-0005-0000-0000-00005E900000}"/>
    <cellStyle name="_Scenario_WECC_Summer02 3" xfId="40926" xr:uid="{00000000-0005-0000-0000-00005F900000}"/>
    <cellStyle name="_Scenario_WECC_Summer02 3 2" xfId="40927" xr:uid="{00000000-0005-0000-0000-000060900000}"/>
    <cellStyle name="_Scenario_WECC_Summer02 3 2 2" xfId="40928" xr:uid="{00000000-0005-0000-0000-000061900000}"/>
    <cellStyle name="_Scenario_WECC_Summer02 3 3" xfId="40929" xr:uid="{00000000-0005-0000-0000-000062900000}"/>
    <cellStyle name="_Scenario_WECC_Summer02 4" xfId="40930" xr:uid="{00000000-0005-0000-0000-000063900000}"/>
    <cellStyle name="_Scenario_WECC_Summer02 4 2" xfId="40931" xr:uid="{00000000-0005-0000-0000-000064900000}"/>
    <cellStyle name="_Scenario_WECC_Summer02 4 3" xfId="40932" xr:uid="{00000000-0005-0000-0000-000065900000}"/>
    <cellStyle name="_Scenario_WECC_Summer02 5" xfId="40933" xr:uid="{00000000-0005-0000-0000-000066900000}"/>
    <cellStyle name="_Scenario_WECC_Summer02 5 2" xfId="40934" xr:uid="{00000000-0005-0000-0000-000067900000}"/>
    <cellStyle name="_Scenario_WECC_Summer02 6" xfId="40935" xr:uid="{00000000-0005-0000-0000-000068900000}"/>
    <cellStyle name="_Scenario_WECC_Summer02_August 2010 CWIP curves_NextEra" xfId="40936" xr:uid="{00000000-0005-0000-0000-000069900000}"/>
    <cellStyle name="_Scenario_WECC_Summer02_August 2010 CWIP curves_NextEra 2" xfId="40937" xr:uid="{00000000-0005-0000-0000-00006A900000}"/>
    <cellStyle name="_Scenario_WECC_Summer02_August 2010 CWIP curves_NextEra_November 2010 Termosol CWIP Curves NEER Final" xfId="40938" xr:uid="{00000000-0005-0000-0000-00006B900000}"/>
    <cellStyle name="_Scenario_WECC_Summer02_August 2010 CWIP curves_NextEra_November 2010 Termosol CWIP Curves NEER Final 2" xfId="40939" xr:uid="{00000000-0005-0000-0000-00006C900000}"/>
    <cellStyle name="_Scenario_WECC_Summer02_BASIS ADJ" xfId="40940" xr:uid="{00000000-0005-0000-0000-00006D900000}"/>
    <cellStyle name="_Scenario_WECC_Summer02_BM Adjustments" xfId="40941" xr:uid="{00000000-0005-0000-0000-00006E900000}"/>
    <cellStyle name="_Scenario_WECC_Summer02_Budget Support 2012-09 2013-15 Benefit Programs v5 with NEER Barg Update" xfId="40942" xr:uid="{00000000-0005-0000-0000-00006F900000}"/>
    <cellStyle name="_Scenario_WECC_Summer02_Capacity_Factor_Monthly_Forecast_Through_2024 " xfId="40943" xr:uid="{00000000-0005-0000-0000-000070900000}"/>
    <cellStyle name="_Scenario_WECC_Summer02_Capacity_Factor_Monthly_Forecast_Through_2024  2" xfId="40944" xr:uid="{00000000-0005-0000-0000-000071900000}"/>
    <cellStyle name="_Scenario_WECC_Summer02_Capital Prov 1Q10" xfId="40945" xr:uid="{00000000-0005-0000-0000-000072900000}"/>
    <cellStyle name="_Scenario_WECC_Summer02_Capital Prov 1Q10 2" xfId="40946" xr:uid="{00000000-0005-0000-0000-000073900000}"/>
    <cellStyle name="_Scenario_WECC_Summer02_Capital Prov 1Q10_March_LTD_Premium" xfId="40947" xr:uid="{00000000-0005-0000-0000-000074900000}"/>
    <cellStyle name="_Scenario_WECC_Summer02_Capital Prov 1Q10_Nov Self Admin LTD Income Premium - CIGNA" xfId="40948" xr:uid="{00000000-0005-0000-0000-000075900000}"/>
    <cellStyle name="_Scenario_WECC_Summer02_Capital Prov 1Q10_Summary Unrounded" xfId="40949" xr:uid="{00000000-0005-0000-0000-000076900000}"/>
    <cellStyle name="_Scenario_WECC_Summer02_Consolidated Summary Living ProForma_2011_DRAFT" xfId="40950" xr:uid="{00000000-0005-0000-0000-000077900000}"/>
    <cellStyle name="_Scenario_WECC_Summer02_Consolidated Summary Living ProForma_2011_DRAFT 2" xfId="40951" xr:uid="{00000000-0005-0000-0000-000078900000}"/>
    <cellStyle name="_Scenario_WECC_Summer02_Consolidated Summary Living ProForma_2011_Paste Special" xfId="40952" xr:uid="{00000000-0005-0000-0000-000079900000}"/>
    <cellStyle name="_Scenario_WECC_Summer02_Consolidated Summary Living ProForma_2011_Paste Special 2" xfId="40953" xr:uid="{00000000-0005-0000-0000-00007A900000}"/>
    <cellStyle name="_Scenario_WECC_Summer02_Copy of South TX GenTie  0.8x Sale12-31-09 COD BASE CASEvBOD" xfId="40954" xr:uid="{00000000-0005-0000-0000-00007B900000}"/>
    <cellStyle name="_Scenario_WECC_Summer02_Copy of South TX GenTie  0.8x Sale12-31-09 COD BASE CASEvBOD 2" xfId="40955" xr:uid="{00000000-0005-0000-0000-00007C900000}"/>
    <cellStyle name="_Scenario_WECC_Summer02_CWIP Termosol 1" xfId="40956" xr:uid="{00000000-0005-0000-0000-00007D900000}"/>
    <cellStyle name="_Scenario_WECC_Summer02_CWIP Termosol 1 2" xfId="40957" xr:uid="{00000000-0005-0000-0000-00007E900000}"/>
    <cellStyle name="_Scenario_WECC_Summer02_CWIP Termosol 2" xfId="40958" xr:uid="{00000000-0005-0000-0000-00007F900000}"/>
    <cellStyle name="_Scenario_WECC_Summer02_CWIP Termosol 2 2" xfId="40959" xr:uid="{00000000-0005-0000-0000-000080900000}"/>
    <cellStyle name="_Scenario_WECC_Summer02_Fees" xfId="40960" xr:uid="{00000000-0005-0000-0000-000081900000}"/>
    <cellStyle name="_Scenario_WECC_Summer02_Genesis_Bridge_Tab" xfId="40961" xr:uid="{00000000-0005-0000-0000-000082900000}"/>
    <cellStyle name="_Scenario_WECC_Summer02_Locked in Gross Margin" xfId="40962" xr:uid="{00000000-0005-0000-0000-000083900000}"/>
    <cellStyle name="_Scenario_WECC_Summer02_LTD-FAS 112 Summary" xfId="40963" xr:uid="{00000000-0005-0000-0000-000084900000}"/>
    <cellStyle name="_Scenario_WECC_Summer02_November 2010 CWIP Curves Genesis Final" xfId="40964" xr:uid="{00000000-0005-0000-0000-000085900000}"/>
    <cellStyle name="_Scenario_WECC_Summer02_November 2010 CWIP Curves Genesis Final 2" xfId="40965" xr:uid="{00000000-0005-0000-0000-000086900000}"/>
    <cellStyle name="_Scenario_WECC_Summer02_November 2010 CWIP Curves NEER Final" xfId="40966" xr:uid="{00000000-0005-0000-0000-000087900000}"/>
    <cellStyle name="_Scenario_WECC_Summer02_November 2010 CWIP Curves NEER Final 2" xfId="40967" xr:uid="{00000000-0005-0000-0000-000088900000}"/>
    <cellStyle name="_Scenario_WECC_Summer02_November 2010 Termosol CWIP Curves NEER Final" xfId="40968" xr:uid="{00000000-0005-0000-0000-000089900000}"/>
    <cellStyle name="_Scenario_WECC_Summer02_November 2010 Termosol CWIP Curves NEER Final 2" xfId="40969" xr:uid="{00000000-0005-0000-0000-00008A900000}"/>
    <cellStyle name="_Scenario_WECC_Summer02_Project Monitoring Paradise Solar revised_October 2010" xfId="40970" xr:uid="{00000000-0005-0000-0000-00008B900000}"/>
    <cellStyle name="_Scenario_WECC_Summer02_Project Monitoring Paradise Solar revised_October 2010 2" xfId="40971" xr:uid="{00000000-0005-0000-0000-00008C900000}"/>
    <cellStyle name="_Scenario_WECC_Summer02_Project Monitoring Paradise Solar revised_October 2010_November 2010 Termosol CWIP Curves NEER Final" xfId="40972" xr:uid="{00000000-0005-0000-0000-00008D900000}"/>
    <cellStyle name="_Scenario_WECC_Summer02_Project Monitoring Paradise Solar revised_October 2010_November 2010 Termosol CWIP Curves NEER Final 2" xfId="40973" xr:uid="{00000000-0005-0000-0000-00008E900000}"/>
    <cellStyle name="_Scenario_WECC_Summer02_September 2010 CWIP curves_NextEra" xfId="40974" xr:uid="{00000000-0005-0000-0000-00008F900000}"/>
    <cellStyle name="_Scenario_WECC_Summer02_September 2010 CWIP curves_NextEra 2" xfId="40975" xr:uid="{00000000-0005-0000-0000-000090900000}"/>
    <cellStyle name="_Scenario_WECC_Summer02_September 2010 CWIP curves_NextEra_November 2010 Termosol CWIP Curves NEER Final" xfId="40976" xr:uid="{00000000-0005-0000-0000-000091900000}"/>
    <cellStyle name="_Scenario_WECC_Summer02_September 2010 CWIP curves_NextEra_November 2010 Termosol CWIP Curves NEER Final 2" xfId="40977" xr:uid="{00000000-0005-0000-0000-000092900000}"/>
    <cellStyle name="_Scenario_WECC_Summer02_Summerhaven CWIP curve Oct_2010" xfId="40978" xr:uid="{00000000-0005-0000-0000-000093900000}"/>
    <cellStyle name="_Scenario_WECC_Summer02_Summerhaven CWIP curve Oct_2010 2" xfId="40979" xr:uid="{00000000-0005-0000-0000-000094900000}"/>
    <cellStyle name="_Scenario_WECC_Summer02_Summerhaven CWIP curve Oct_2010_November 2010 Termosol CWIP Curves NEER Final" xfId="40980" xr:uid="{00000000-0005-0000-0000-000095900000}"/>
    <cellStyle name="_Scenario_WECC_Summer02_Summerhaven CWIP curve Oct_2010_November 2010 Termosol CWIP Curves NEER Final 2" xfId="40981" xr:uid="{00000000-0005-0000-0000-000096900000}"/>
    <cellStyle name="_Scenario_WECC_Summer02_ToD" xfId="40982" xr:uid="{00000000-0005-0000-0000-000097900000}"/>
    <cellStyle name="_Scenario_WECC_Summer02_ToD 2" xfId="40983" xr:uid="{00000000-0005-0000-0000-000098900000}"/>
    <cellStyle name="_Scenario_WECC_Summer02_ToD 3" xfId="40984" xr:uid="{00000000-0005-0000-0000-000099900000}"/>
    <cellStyle name="_Scenario_WECC_Summer02_tx financing revs" xfId="40985" xr:uid="{00000000-0005-0000-0000-00009A900000}"/>
    <cellStyle name="_Scenario_WECC_Summer02_tx financing revs 2" xfId="40986" xr:uid="{00000000-0005-0000-0000-00009B900000}"/>
    <cellStyle name="_Scorn M&amp;A model 11.17.2006 v2.1" xfId="40987" xr:uid="{00000000-0005-0000-0000-00009C900000}"/>
    <cellStyle name="_Scorn M&amp;A model 11.17.2006 v2.1 2" xfId="40988" xr:uid="{00000000-0005-0000-0000-00009D900000}"/>
    <cellStyle name="_Scorn M&amp;A model 11.17.2006 v2.1 2 2" xfId="40989" xr:uid="{00000000-0005-0000-0000-00009E900000}"/>
    <cellStyle name="_Scorn M&amp;A model 11.17.2006 v2.1 3" xfId="40990" xr:uid="{00000000-0005-0000-0000-00009F900000}"/>
    <cellStyle name="_Scorn M&amp;A model 11.17.2006 v2.1 3 2" xfId="40991" xr:uid="{00000000-0005-0000-0000-0000A0900000}"/>
    <cellStyle name="_Scorn M&amp;A model 11.17.2006 v2.1 4" xfId="40992" xr:uid="{00000000-0005-0000-0000-0000A1900000}"/>
    <cellStyle name="_Scorn M&amp;A model 11.17.2006 v2.1_Horizon round 1 model vFINAL" xfId="40993" xr:uid="{00000000-0005-0000-0000-0000A2900000}"/>
    <cellStyle name="_Scorn M&amp;A model 11.17.2006 v2.1_Horizon round 1 model vFINAL 2" xfId="40994" xr:uid="{00000000-0005-0000-0000-0000A3900000}"/>
    <cellStyle name="_Scorn M&amp;A model 11.17.2006 v2.1_Horizon round 1 model vFINAL 2 2" xfId="40995" xr:uid="{00000000-0005-0000-0000-0000A4900000}"/>
    <cellStyle name="_Scorn M&amp;A model 11.17.2006 v2.1_Horizon round 1 model vFINAL 3" xfId="40996" xr:uid="{00000000-0005-0000-0000-0000A5900000}"/>
    <cellStyle name="_Scorn M&amp;A model 11.17.2006 v2.1_Horizon round 1 model vFINAL 3 2" xfId="40997" xr:uid="{00000000-0005-0000-0000-0000A6900000}"/>
    <cellStyle name="_Scorn M&amp;A model 11.17.2006 v2.1_Horizon round 1 model vFINAL 4" xfId="40998" xr:uid="{00000000-0005-0000-0000-0000A7900000}"/>
    <cellStyle name="_Scorn M&amp;A model 11.17.2006 v2.1_Horizon round 1 model vFINAL_1" xfId="40999" xr:uid="{00000000-0005-0000-0000-0000A8900000}"/>
    <cellStyle name="_Scorn M&amp;A model 11.17.2006 v2.1_Horizon round 1 model vFINAL_1 2" xfId="41000" xr:uid="{00000000-0005-0000-0000-0000A9900000}"/>
    <cellStyle name="_Scorn M&amp;A model 11.17.2006 v2.1_Horizon round 1 model vFINAL_1 2 2" xfId="41001" xr:uid="{00000000-0005-0000-0000-0000AA900000}"/>
    <cellStyle name="_Scorn M&amp;A model 11.17.2006 v2.1_Horizon round 1 model vFINAL_1 3" xfId="41002" xr:uid="{00000000-0005-0000-0000-0000AB900000}"/>
    <cellStyle name="_Scorn M&amp;A model 11.17.2006 v2.1_Horizon round 1 model vFINAL_1 3 2" xfId="41003" xr:uid="{00000000-0005-0000-0000-0000AC900000}"/>
    <cellStyle name="_Scorn M&amp;A model 11.17.2006 v2.1_Horizon round 1 model vFINAL_1 4" xfId="41004" xr:uid="{00000000-0005-0000-0000-0000AD900000}"/>
    <cellStyle name="_Scorn M&amp;A model 11.17.2006 v2.1_Horizon round 1 model vFINAL_1_Project Farwest III Model 03-20-07 v135" xfId="41005" xr:uid="{00000000-0005-0000-0000-0000AE900000}"/>
    <cellStyle name="_Scorn M&amp;A model 11.17.2006 v2.1_Horizon round 1 model vFINAL_1_Project Farwest III Model 03-20-07 v135 2" xfId="41006" xr:uid="{00000000-0005-0000-0000-0000AF900000}"/>
    <cellStyle name="_Scorn M&amp;A model 11.17.2006 v2.1_Horizon round 1 model vFINAL_1_Project Farwest III Model 03-20-07 v135 2 2" xfId="41007" xr:uid="{00000000-0005-0000-0000-0000B0900000}"/>
    <cellStyle name="_Scorn M&amp;A model 11.17.2006 v2.1_Horizon round 1 model vFINAL_1_Project Farwest III Model 03-20-07 v135 3" xfId="41008" xr:uid="{00000000-0005-0000-0000-0000B1900000}"/>
    <cellStyle name="_Scorn M&amp;A model 11.17.2006 v2.1_Horizon round 1 model vFINAL_1_Project Farwest III Model 03-20-07 v135 3 2" xfId="41009" xr:uid="{00000000-0005-0000-0000-0000B2900000}"/>
    <cellStyle name="_Scorn M&amp;A model 11.17.2006 v2.1_Horizon round 1 model vFINAL_1_Project Farwest III Model 03-20-07 v135 4" xfId="41010" xr:uid="{00000000-0005-0000-0000-0000B3900000}"/>
    <cellStyle name="_Scorn M&amp;A model 11.17.2006 v2.1_Horizon round 1 model vFINAL_1_Project Makani Model 04-11-07 v6" xfId="41011" xr:uid="{00000000-0005-0000-0000-0000B4900000}"/>
    <cellStyle name="_Scorn M&amp;A model 11.17.2006 v2.1_Horizon round 1 model vFINAL_1_Project Makani Model 04-11-07 v6 2" xfId="41012" xr:uid="{00000000-0005-0000-0000-0000B5900000}"/>
    <cellStyle name="_Scorn M&amp;A model 11.17.2006 v2.1_Horizon round 1 model vFINAL_1_Project Makani Model 04-11-07 v6 2 2" xfId="41013" xr:uid="{00000000-0005-0000-0000-0000B6900000}"/>
    <cellStyle name="_Scorn M&amp;A model 11.17.2006 v2.1_Horizon round 1 model vFINAL_1_Project Makani Model 04-11-07 v6 3" xfId="41014" xr:uid="{00000000-0005-0000-0000-0000B7900000}"/>
    <cellStyle name="_Scorn M&amp;A model 11.17.2006 v2.1_Horizon round 1 model vFINAL_1_Project Makani Model 04-11-07 v6 3 2" xfId="41015" xr:uid="{00000000-0005-0000-0000-0000B8900000}"/>
    <cellStyle name="_Scorn M&amp;A model 11.17.2006 v2.1_Horizon round 1 model vFINAL_1_Project Makani Model 04-11-07 v6 4" xfId="41016" xr:uid="{00000000-0005-0000-0000-0000B9900000}"/>
    <cellStyle name="_Seabrook" xfId="41017" xr:uid="{00000000-0005-0000-0000-0000BA900000}"/>
    <cellStyle name="_Seabrook 060215 GM 0 Report" xfId="41018" xr:uid="{00000000-0005-0000-0000-0000BB900000}"/>
    <cellStyle name="_Seabrook 060215 GM 0 Report 2" xfId="41019" xr:uid="{00000000-0005-0000-0000-0000BC900000}"/>
    <cellStyle name="_Seabrook 060215 GM 0 Report 2 2" xfId="41020" xr:uid="{00000000-0005-0000-0000-0000BD900000}"/>
    <cellStyle name="_Seabrook 060215 GM 0 Report 3" xfId="41021" xr:uid="{00000000-0005-0000-0000-0000BE900000}"/>
    <cellStyle name="_Seabrook 060215 GM 0 Report_Cherokee 2010 - 2014 Budget Forecast" xfId="41022" xr:uid="{00000000-0005-0000-0000-0000BF900000}"/>
    <cellStyle name="_Seabrook 060929 GM 0 Report" xfId="41023" xr:uid="{00000000-0005-0000-0000-0000C0900000}"/>
    <cellStyle name="_Seabrook 060929 GM 0 Report 2" xfId="41024" xr:uid="{00000000-0005-0000-0000-0000C1900000}"/>
    <cellStyle name="_Seabrook 060929 GM 0 Report 2 2" xfId="41025" xr:uid="{00000000-0005-0000-0000-0000C2900000}"/>
    <cellStyle name="_Seabrook 060929 GM 0 Report 3" xfId="41026" xr:uid="{00000000-0005-0000-0000-0000C3900000}"/>
    <cellStyle name="_Seabrook 070718 GM 0 Report" xfId="41027" xr:uid="{00000000-0005-0000-0000-0000C4900000}"/>
    <cellStyle name="_Seabrook 070718 GM 0 Report 2" xfId="41028" xr:uid="{00000000-0005-0000-0000-0000C5900000}"/>
    <cellStyle name="_Seabrook 070718 GM 0 Report 2 2" xfId="41029" xr:uid="{00000000-0005-0000-0000-0000C6900000}"/>
    <cellStyle name="_Seabrook 070718 GM 0 Report 3" xfId="41030" xr:uid="{00000000-0005-0000-0000-0000C7900000}"/>
    <cellStyle name="_Seabrook 070817 GM 0 Report" xfId="41031" xr:uid="{00000000-0005-0000-0000-0000C8900000}"/>
    <cellStyle name="_Seabrook 070817 GM 0 Report 2" xfId="41032" xr:uid="{00000000-0005-0000-0000-0000C9900000}"/>
    <cellStyle name="_Seabrook 080215 GM 0 Report" xfId="41033" xr:uid="{00000000-0005-0000-0000-0000CA900000}"/>
    <cellStyle name="_Seabrook 080215 GM 0 Report 2" xfId="41034" xr:uid="{00000000-0005-0000-0000-0000CB900000}"/>
    <cellStyle name="_Seabrook 081208 GM 0 Report" xfId="41035" xr:uid="{00000000-0005-0000-0000-0000CC900000}"/>
    <cellStyle name="_Seabrook 081208 GM 0 Report 2" xfId="41036" xr:uid="{00000000-0005-0000-0000-0000CD900000}"/>
    <cellStyle name="_Seabrook 090813 GM 0 Report" xfId="41037" xr:uid="{00000000-0005-0000-0000-0000CE900000}"/>
    <cellStyle name="_Seabrook 100210 GM 0 Report" xfId="41038" xr:uid="{00000000-0005-0000-0000-0000CF900000}"/>
    <cellStyle name="_Seabrook 2" xfId="41039" xr:uid="{00000000-0005-0000-0000-0000D0900000}"/>
    <cellStyle name="_Seabrook 2 2" xfId="41040" xr:uid="{00000000-0005-0000-0000-0000D1900000}"/>
    <cellStyle name="_Seabrook 3" xfId="41041" xr:uid="{00000000-0005-0000-0000-0000D2900000}"/>
    <cellStyle name="_Seabrook 3 2" xfId="41042" xr:uid="{00000000-0005-0000-0000-0000D3900000}"/>
    <cellStyle name="_Seabrook 4" xfId="41043" xr:uid="{00000000-0005-0000-0000-0000D4900000}"/>
    <cellStyle name="_Seabrook Base Price Fcst Report v5 (7-9-09)" xfId="41044" xr:uid="{00000000-0005-0000-0000-0000D5900000}"/>
    <cellStyle name="_Seabrook Gas Hedges as of 8-19-08" xfId="41045" xr:uid="{00000000-0005-0000-0000-0000D6900000}"/>
    <cellStyle name="_Seabrook Gas Hedges as of 8-19-08 2" xfId="41046" xr:uid="{00000000-0005-0000-0000-0000D7900000}"/>
    <cellStyle name="_Seabrook Spent Fuel Change 090204" xfId="41047" xr:uid="{00000000-0005-0000-0000-0000D8900000}"/>
    <cellStyle name="_Seabrook SS" xfId="41048" xr:uid="{00000000-0005-0000-0000-0000D9900000}"/>
    <cellStyle name="_Seabrook-NCM_070725" xfId="41049" xr:uid="{00000000-0005-0000-0000-0000DA900000}"/>
    <cellStyle name="_Seabrook-NCM_070725 2" xfId="41050" xr:uid="{00000000-0005-0000-0000-0000DB900000}"/>
    <cellStyle name="_SeaWest2005-07-16 (Ellen Sun)" xfId="41051" xr:uid="{00000000-0005-0000-0000-0000DC900000}"/>
    <cellStyle name="_SeaWest2005-07-16 (Ellen Sun) 2" xfId="41052" xr:uid="{00000000-0005-0000-0000-0000DD900000}"/>
    <cellStyle name="_SeaWest2005-07-16 (Ellen Sun)_1.Inputs" xfId="41053" xr:uid="{00000000-0005-0000-0000-0000DE900000}"/>
    <cellStyle name="_SeaWest2005-07-16 (Ellen Sun)_BeechR Pivot Table 12.2.09" xfId="41054" xr:uid="{00000000-0005-0000-0000-0000DF900000}"/>
    <cellStyle name="_SeaWest2005-07-16 (Ellen Sun)_BeechR Pivot Table 12.2.09 2" xfId="41055" xr:uid="{00000000-0005-0000-0000-0000E0900000}"/>
    <cellStyle name="_SeaWest2005-07-16 (Ellen Sun)_Copy of G&amp;A_reports_v4" xfId="41056" xr:uid="{00000000-0005-0000-0000-0000E1900000}"/>
    <cellStyle name="_SeaWest2005-07-16 (Ellen Sun)_Copy of Vento III v27i P50 1st" xfId="41057" xr:uid="{00000000-0005-0000-0000-0000E2900000}"/>
    <cellStyle name="_SeaWest2005-07-16 (Ellen Sun)_Vento III v17i (8.9% Haircut, 60% Tax)" xfId="41058" xr:uid="{00000000-0005-0000-0000-0000E3900000}"/>
    <cellStyle name="_SeaWest2005-07-16 (Ellen Sun)_Vento III v22i (Haircut, 6Y CF, 76% tax)" xfId="41059" xr:uid="{00000000-0005-0000-0000-0000E4900000}"/>
    <cellStyle name="_SeaWest2005-07-16 (Ellen Sun)_Vento III v28g Base" xfId="41060" xr:uid="{00000000-0005-0000-0000-0000E5900000}"/>
    <cellStyle name="_SeaWest2005-07-16 (Ellen Sun)_Vento III v28k JPMyyy" xfId="41061" xr:uid="{00000000-0005-0000-0000-0000E6900000}"/>
    <cellStyle name="_Segs FMV Graph" xfId="41062" xr:uid="{00000000-0005-0000-0000-0000E7900000}"/>
    <cellStyle name="_Segs FMV Graph 2" xfId="41063" xr:uid="{00000000-0005-0000-0000-0000E8900000}"/>
    <cellStyle name="_Segs FMV Graph 2 2" xfId="41064" xr:uid="{00000000-0005-0000-0000-0000E9900000}"/>
    <cellStyle name="_Segs FMV Graph 3" xfId="41065" xr:uid="{00000000-0005-0000-0000-0000EA900000}"/>
    <cellStyle name="_Segs FMV Graph 3 2" xfId="41066" xr:uid="{00000000-0005-0000-0000-0000EB900000}"/>
    <cellStyle name="_Segs FMV Graph 4" xfId="41067" xr:uid="{00000000-0005-0000-0000-0000EC900000}"/>
    <cellStyle name="_Segs FMV Graph 4 2" xfId="41068" xr:uid="{00000000-0005-0000-0000-0000ED900000}"/>
    <cellStyle name="_Segs FMV Graph 4 3" xfId="41069" xr:uid="{00000000-0005-0000-0000-0000EE900000}"/>
    <cellStyle name="_Segs FMV Graph 5" xfId="41070" xr:uid="{00000000-0005-0000-0000-0000EF900000}"/>
    <cellStyle name="_Segs FMV Graph 5 2" xfId="41071" xr:uid="{00000000-0005-0000-0000-0000F0900000}"/>
    <cellStyle name="_Segs FMV Graph 6" xfId="41072" xr:uid="{00000000-0005-0000-0000-0000F1900000}"/>
    <cellStyle name="_Segs FMV Graph_August 2010 CWIP curves_NextEra" xfId="41073" xr:uid="{00000000-0005-0000-0000-0000F2900000}"/>
    <cellStyle name="_Segs FMV Graph_August 2010 CWIP curves_NextEra 2" xfId="41074" xr:uid="{00000000-0005-0000-0000-0000F3900000}"/>
    <cellStyle name="_Segs FMV Graph_August 2010 CWIP curves_NextEra_November 2010 Termosol CWIP Curves NEER Final" xfId="41075" xr:uid="{00000000-0005-0000-0000-0000F4900000}"/>
    <cellStyle name="_Segs FMV Graph_August 2010 CWIP curves_NextEra_November 2010 Termosol CWIP Curves NEER Final 2" xfId="41076" xr:uid="{00000000-0005-0000-0000-0000F5900000}"/>
    <cellStyle name="_Segs FMV Graph_BASIS ADJ" xfId="41077" xr:uid="{00000000-0005-0000-0000-0000F6900000}"/>
    <cellStyle name="_Segs FMV Graph_BM Adjustments" xfId="41078" xr:uid="{00000000-0005-0000-0000-0000F7900000}"/>
    <cellStyle name="_Segs FMV Graph_Capacity_Factor_Monthly_Forecast_Through_2024 " xfId="41079" xr:uid="{00000000-0005-0000-0000-0000F8900000}"/>
    <cellStyle name="_Segs FMV Graph_Capacity_Factor_Monthly_Forecast_Through_2024  2" xfId="41080" xr:uid="{00000000-0005-0000-0000-0000F9900000}"/>
    <cellStyle name="_Segs FMV Graph_Consolidated Summary Living ProForma_2011_DRAFT" xfId="41081" xr:uid="{00000000-0005-0000-0000-0000FA900000}"/>
    <cellStyle name="_Segs FMV Graph_Consolidated Summary Living ProForma_2011_DRAFT 2" xfId="41082" xr:uid="{00000000-0005-0000-0000-0000FB900000}"/>
    <cellStyle name="_Segs FMV Graph_Consolidated Summary Living ProForma_2011_Paste Special" xfId="41083" xr:uid="{00000000-0005-0000-0000-0000FC900000}"/>
    <cellStyle name="_Segs FMV Graph_Consolidated Summary Living ProForma_2011_Paste Special 2" xfId="41084" xr:uid="{00000000-0005-0000-0000-0000FD900000}"/>
    <cellStyle name="_Segs FMV Graph_Copy of South TX GenTie  0.8x Sale12-31-09 COD BASE CASEvBOD" xfId="41085" xr:uid="{00000000-0005-0000-0000-0000FE900000}"/>
    <cellStyle name="_Segs FMV Graph_Copy of South TX GenTie  0.8x Sale12-31-09 COD BASE CASEvBOD 2" xfId="41086" xr:uid="{00000000-0005-0000-0000-0000FF900000}"/>
    <cellStyle name="_Segs FMV Graph_CWIP Termosol 1" xfId="41087" xr:uid="{00000000-0005-0000-0000-000000910000}"/>
    <cellStyle name="_Segs FMV Graph_CWIP Termosol 1 2" xfId="41088" xr:uid="{00000000-0005-0000-0000-000001910000}"/>
    <cellStyle name="_Segs FMV Graph_CWIP Termosol 2" xfId="41089" xr:uid="{00000000-0005-0000-0000-000002910000}"/>
    <cellStyle name="_Segs FMV Graph_CWIP Termosol 2 2" xfId="41090" xr:uid="{00000000-0005-0000-0000-000003910000}"/>
    <cellStyle name="_Segs FMV Graph_Fees" xfId="41091" xr:uid="{00000000-0005-0000-0000-000004910000}"/>
    <cellStyle name="_Segs FMV Graph_Genesis_Bridge_Tab" xfId="41092" xr:uid="{00000000-0005-0000-0000-000005910000}"/>
    <cellStyle name="_Segs FMV Graph_Locked in Gross Margin" xfId="41093" xr:uid="{00000000-0005-0000-0000-000006910000}"/>
    <cellStyle name="_Segs FMV Graph_November 2010 CWIP Curves Genesis Final" xfId="41094" xr:uid="{00000000-0005-0000-0000-000007910000}"/>
    <cellStyle name="_Segs FMV Graph_November 2010 CWIP Curves Genesis Final 2" xfId="41095" xr:uid="{00000000-0005-0000-0000-000008910000}"/>
    <cellStyle name="_Segs FMV Graph_November 2010 CWIP Curves NEER Final" xfId="41096" xr:uid="{00000000-0005-0000-0000-000009910000}"/>
    <cellStyle name="_Segs FMV Graph_November 2010 CWIP Curves NEER Final 2" xfId="41097" xr:uid="{00000000-0005-0000-0000-00000A910000}"/>
    <cellStyle name="_Segs FMV Graph_November 2010 Termosol CWIP Curves NEER Final" xfId="41098" xr:uid="{00000000-0005-0000-0000-00000B910000}"/>
    <cellStyle name="_Segs FMV Graph_November 2010 Termosol CWIP Curves NEER Final 2" xfId="41099" xr:uid="{00000000-0005-0000-0000-00000C910000}"/>
    <cellStyle name="_Segs FMV Graph_Project Monitoring Paradise Solar revised_October 2010" xfId="41100" xr:uid="{00000000-0005-0000-0000-00000D910000}"/>
    <cellStyle name="_Segs FMV Graph_Project Monitoring Paradise Solar revised_October 2010 2" xfId="41101" xr:uid="{00000000-0005-0000-0000-00000E910000}"/>
    <cellStyle name="_Segs FMV Graph_Project Monitoring Paradise Solar revised_October 2010_November 2010 Termosol CWIP Curves NEER Final" xfId="41102" xr:uid="{00000000-0005-0000-0000-00000F910000}"/>
    <cellStyle name="_Segs FMV Graph_Project Monitoring Paradise Solar revised_October 2010_November 2010 Termosol CWIP Curves NEER Final 2" xfId="41103" xr:uid="{00000000-0005-0000-0000-000010910000}"/>
    <cellStyle name="_Segs FMV Graph_September 2010 CWIP curves_NextEra" xfId="41104" xr:uid="{00000000-0005-0000-0000-000011910000}"/>
    <cellStyle name="_Segs FMV Graph_September 2010 CWIP curves_NextEra 2" xfId="41105" xr:uid="{00000000-0005-0000-0000-000012910000}"/>
    <cellStyle name="_Segs FMV Graph_September 2010 CWIP curves_NextEra_November 2010 Termosol CWIP Curves NEER Final" xfId="41106" xr:uid="{00000000-0005-0000-0000-000013910000}"/>
    <cellStyle name="_Segs FMV Graph_September 2010 CWIP curves_NextEra_November 2010 Termosol CWIP Curves NEER Final 2" xfId="41107" xr:uid="{00000000-0005-0000-0000-000014910000}"/>
    <cellStyle name="_Segs FMV Graph_Summerhaven CWIP curve Oct_2010" xfId="41108" xr:uid="{00000000-0005-0000-0000-000015910000}"/>
    <cellStyle name="_Segs FMV Graph_Summerhaven CWIP curve Oct_2010 2" xfId="41109" xr:uid="{00000000-0005-0000-0000-000016910000}"/>
    <cellStyle name="_Segs FMV Graph_Summerhaven CWIP curve Oct_2010_November 2010 Termosol CWIP Curves NEER Final" xfId="41110" xr:uid="{00000000-0005-0000-0000-000017910000}"/>
    <cellStyle name="_Segs FMV Graph_Summerhaven CWIP curve Oct_2010_November 2010 Termosol CWIP Curves NEER Final 2" xfId="41111" xr:uid="{00000000-0005-0000-0000-000018910000}"/>
    <cellStyle name="_Segs FMV Graph_ToD" xfId="41112" xr:uid="{00000000-0005-0000-0000-000019910000}"/>
    <cellStyle name="_Segs FMV Graph_ToD 2" xfId="41113" xr:uid="{00000000-0005-0000-0000-00001A910000}"/>
    <cellStyle name="_Segs FMV Graph_ToD 3" xfId="41114" xr:uid="{00000000-0005-0000-0000-00001B910000}"/>
    <cellStyle name="_Segs FMV Graph_tx financing revs" xfId="41115" xr:uid="{00000000-0005-0000-0000-00001C910000}"/>
    <cellStyle name="_Segs FMV Graph_tx financing revs 2" xfId="41116" xr:uid="{00000000-0005-0000-0000-00001D910000}"/>
    <cellStyle name="_Seminole 1xGTCC 021005 v3.xls Chart 962" xfId="41117" xr:uid="{00000000-0005-0000-0000-00001E910000}"/>
    <cellStyle name="_Seminole 1xGTCC 021005 v3.xls Chart 962 2" xfId="41118" xr:uid="{00000000-0005-0000-0000-00001F910000}"/>
    <cellStyle name="_Seminole 1xGTCC 021005 v3.xls Chart 962 2 2" xfId="41119" xr:uid="{00000000-0005-0000-0000-000020910000}"/>
    <cellStyle name="_Seminole 1xGTCC 021005 v3.xls Chart 962 3" xfId="41120" xr:uid="{00000000-0005-0000-0000-000021910000}"/>
    <cellStyle name="_Seminole 1xGTCC 021005 v3.xls Chart 962 3 2" xfId="41121" xr:uid="{00000000-0005-0000-0000-000022910000}"/>
    <cellStyle name="_Seminole 1xGTCC 021005 v3.xls Chart 962 4" xfId="41122" xr:uid="{00000000-0005-0000-0000-000023910000}"/>
    <cellStyle name="_Seminole 1xGTCC 021005 v3.xls Chart 962 4 2" xfId="41123" xr:uid="{00000000-0005-0000-0000-000024910000}"/>
    <cellStyle name="_Seminole 1xGTCC 021005 v3.xls Chart 962 5" xfId="41124" xr:uid="{00000000-0005-0000-0000-000025910000}"/>
    <cellStyle name="_Seminole 1xGTCC 021005 v3.xls Chart 962 5 2" xfId="41125" xr:uid="{00000000-0005-0000-0000-000026910000}"/>
    <cellStyle name="_Seminole 1xGTCC 021005 v3.xls Chart 962 6" xfId="41126" xr:uid="{00000000-0005-0000-0000-000027910000}"/>
    <cellStyle name="_SGR - CFO OpCom Pres - rev 04.22.05" xfId="41127" xr:uid="{00000000-0005-0000-0000-000028910000}"/>
    <cellStyle name="_SGR - CFO OpCom Pres - rev 04.22.05 2" xfId="41128" xr:uid="{00000000-0005-0000-0000-000029910000}"/>
    <cellStyle name="_SGR - CFO OpCom Pres - rev 04.22.05 2 2" xfId="41129" xr:uid="{00000000-0005-0000-0000-00002A910000}"/>
    <cellStyle name="_SGR - CFO OpCom Pres - rev 04.22.05 3" xfId="41130" xr:uid="{00000000-0005-0000-0000-00002B910000}"/>
    <cellStyle name="_SGR - CFO OpCom Pres - rev 04.22.05 3 2" xfId="41131" xr:uid="{00000000-0005-0000-0000-00002C910000}"/>
    <cellStyle name="_SGR - CFO OpCom Pres - rev 04.22.05 4" xfId="41132" xr:uid="{00000000-0005-0000-0000-00002D910000}"/>
    <cellStyle name="_SGR - CFO OpCom Pres - rev 04.22.05 4 2" xfId="41133" xr:uid="{00000000-0005-0000-0000-00002E910000}"/>
    <cellStyle name="_SGR - CFO OpCom Pres - rev 04.22.05 4 3" xfId="41134" xr:uid="{00000000-0005-0000-0000-00002F910000}"/>
    <cellStyle name="_SGR - CFO OpCom Pres - rev 04.22.05 5" xfId="41135" xr:uid="{00000000-0005-0000-0000-000030910000}"/>
    <cellStyle name="_SGR - CFO OpCom Pres - rev 04.22.05 5 2" xfId="41136" xr:uid="{00000000-0005-0000-0000-000031910000}"/>
    <cellStyle name="_SGR - CFO OpCom Pres - rev 04.22.05 6" xfId="41137" xr:uid="{00000000-0005-0000-0000-000032910000}"/>
    <cellStyle name="_SGR - CFO OpCom Pres - rev 04.22.05_Consolidated Summary Living ProForma_2011_DRAFT" xfId="41138" xr:uid="{00000000-0005-0000-0000-000033910000}"/>
    <cellStyle name="_SGR - CFO OpCom Pres - rev 04.22.05_Consolidated Summary Living ProForma_2011_DRAFT 2" xfId="41139" xr:uid="{00000000-0005-0000-0000-000034910000}"/>
    <cellStyle name="_SGR - CFO OpCom Pres - rev 04.22.05_Consolidated Summary Living ProForma_2011_Paste Special" xfId="41140" xr:uid="{00000000-0005-0000-0000-000035910000}"/>
    <cellStyle name="_SGR - CFO OpCom Pres - rev 04.22.05_Consolidated Summary Living ProForma_2011_Paste Special 2" xfId="41141" xr:uid="{00000000-0005-0000-0000-000036910000}"/>
    <cellStyle name="_SGR - CFO OpCom Pres - rev 04.22.05_Genesis_Bridge_Tab" xfId="41142" xr:uid="{00000000-0005-0000-0000-000037910000}"/>
    <cellStyle name="_SGR - CFO OpCom Pres - rev 04.22.05_ToD" xfId="41143" xr:uid="{00000000-0005-0000-0000-000038910000}"/>
    <cellStyle name="_SGR - CFO OpCom Pres - rev 04.22.05_ToD 2" xfId="41144" xr:uid="{00000000-0005-0000-0000-000039910000}"/>
    <cellStyle name="_SGR - CFO OpCom Pres - rev 04.22.05_ToD 3" xfId="41145" xr:uid="{00000000-0005-0000-0000-00003A910000}"/>
    <cellStyle name="_SHCT Oil" xfId="41146" xr:uid="{00000000-0005-0000-0000-00003B910000}"/>
    <cellStyle name="_SHCT Oil_130204 2013 - 2061 LONG-TERM FORECAST FPL METHODOLOGY Clean Copy" xfId="41147" xr:uid="{00000000-0005-0000-0000-00003C910000}"/>
    <cellStyle name="_Sheet1" xfId="412" xr:uid="{00000000-0005-0000-0000-00003D910000}"/>
    <cellStyle name="_x0013__Sheet1" xfId="41148" xr:uid="{00000000-0005-0000-0000-00003E910000}"/>
    <cellStyle name="_Sheet1 2" xfId="413" xr:uid="{00000000-0005-0000-0000-00003F910000}"/>
    <cellStyle name="_x0013__Sheet1 2" xfId="41149" xr:uid="{00000000-0005-0000-0000-000040910000}"/>
    <cellStyle name="_Sheet1 2 2" xfId="414" xr:uid="{00000000-0005-0000-0000-000041910000}"/>
    <cellStyle name="_Sheet1 3" xfId="415" xr:uid="{00000000-0005-0000-0000-000042910000}"/>
    <cellStyle name="_Sheet1 3 2" xfId="41150" xr:uid="{00000000-0005-0000-0000-000043910000}"/>
    <cellStyle name="_Sheet1 4" xfId="416" xr:uid="{00000000-0005-0000-0000-000044910000}"/>
    <cellStyle name="_Sheet1 4 2" xfId="41151" xr:uid="{00000000-0005-0000-0000-000045910000}"/>
    <cellStyle name="_Sheet1 4 3" xfId="41152" xr:uid="{00000000-0005-0000-0000-000046910000}"/>
    <cellStyle name="_Sheet1_071212 Unlevered McCormick Model - 2003 version" xfId="41153" xr:uid="{00000000-0005-0000-0000-000047910000}"/>
    <cellStyle name="_Sheet1_071212 Unlevered McCormick Model - 2003 version 2" xfId="41154" xr:uid="{00000000-0005-0000-0000-000048910000}"/>
    <cellStyle name="_Sheet1_071212 Unlevered McCormick Model - 2003 version_Accounting" xfId="41155" xr:uid="{00000000-0005-0000-0000-000049910000}"/>
    <cellStyle name="_Sheet1_071212 Unlevered McCormick Model - 2003 version_Accounting 2" xfId="41156" xr:uid="{00000000-0005-0000-0000-00004A910000}"/>
    <cellStyle name="_Sheet1_071212 Unlevered McCormick Model - 2003 version_Book3" xfId="41157" xr:uid="{00000000-0005-0000-0000-00004B910000}"/>
    <cellStyle name="_Sheet1_071212 Unlevered McCormick Model - 2003 version_Book3 2" xfId="41158" xr:uid="{00000000-0005-0000-0000-00004C910000}"/>
    <cellStyle name="_Sheet1_071212 Unlevered McCormick Model - 2003 version_Naturener Montana Portfolio_temp_Part2" xfId="41159" xr:uid="{00000000-0005-0000-0000-00004D910000}"/>
    <cellStyle name="_Sheet1_071212 Unlevered McCormick Model - 2003 version_Naturener Montana Portfolio_temp_Part2 2" xfId="41160" xr:uid="{00000000-0005-0000-0000-00004E910000}"/>
    <cellStyle name="_Sheet1_1" xfId="41161" xr:uid="{00000000-0005-0000-0000-00004F910000}"/>
    <cellStyle name="_Sheet1_1 2" xfId="41162" xr:uid="{00000000-0005-0000-0000-000050910000}"/>
    <cellStyle name="_Sheet1_1.Inputs" xfId="41163" xr:uid="{00000000-0005-0000-0000-000051910000}"/>
    <cellStyle name="_Sheet1_2008 FPL Group Tax Workpapers" xfId="41164" xr:uid="{00000000-0005-0000-0000-000052910000}"/>
    <cellStyle name="_Sheet1_2008 FPL Group Tax Workpapers_Budget Support 2012-09 2013-15 Benefit Programs v5 with NEER Barg Update" xfId="41165" xr:uid="{00000000-0005-0000-0000-000053910000}"/>
    <cellStyle name="_Sheet1_2008 FPL Group Tax Workpapers_LTD-FAS 112 Summary" xfId="41166" xr:uid="{00000000-0005-0000-0000-000054910000}"/>
    <cellStyle name="_Sheet1_August 2010 CWIP curves_NextEra" xfId="41167" xr:uid="{00000000-0005-0000-0000-000055910000}"/>
    <cellStyle name="_Sheet1_August 2010 CWIP curves_NextEra 2" xfId="41168" xr:uid="{00000000-0005-0000-0000-000056910000}"/>
    <cellStyle name="_Sheet1_August 2010 CWIP curves_NextEra_November 2010 Termosol CWIP Curves NEER Final" xfId="41169" xr:uid="{00000000-0005-0000-0000-000057910000}"/>
    <cellStyle name="_Sheet1_August 2010 CWIP curves_NextEra_November 2010 Termosol CWIP Curves NEER Final 2" xfId="41170" xr:uid="{00000000-0005-0000-0000-000058910000}"/>
    <cellStyle name="_Sheet1_CHECK - White Creek Final Closing Model_2007 11 16 vequity method FINAL" xfId="41171" xr:uid="{00000000-0005-0000-0000-000059910000}"/>
    <cellStyle name="_Sheet1_CHECK - White Creek Final Closing Model_2007 11 16 vequity method FINAL 2" xfId="41172" xr:uid="{00000000-0005-0000-0000-00005A910000}"/>
    <cellStyle name="_Sheet1_CHECK - White Creek Final Closing Model_2007 11 16 vequity method FINAL 2 2" xfId="41173" xr:uid="{00000000-0005-0000-0000-00005B910000}"/>
    <cellStyle name="_Sheet1_CHECK - White Creek Final Closing Model_2007 11 16 vequity method FINAL 3" xfId="41174" xr:uid="{00000000-0005-0000-0000-00005C910000}"/>
    <cellStyle name="_Sheet1_Cherokee 2010 - 2014 Budget Forecast" xfId="41175" xr:uid="{00000000-0005-0000-0000-00005D910000}"/>
    <cellStyle name="_Sheet1_Cimarron O&amp;M_05-24-2012" xfId="41176" xr:uid="{00000000-0005-0000-0000-00005E910000}"/>
    <cellStyle name="_Sheet1_Closing Sources and Uses v6" xfId="41177" xr:uid="{00000000-0005-0000-0000-00005F910000}"/>
    <cellStyle name="_Sheet1_Closing Sources and Uses v6_1.Inputs" xfId="41178" xr:uid="{00000000-0005-0000-0000-000060910000}"/>
    <cellStyle name="_Sheet1_Closing Sources and Uses v6_Copy of Vento III v27i P50 1st" xfId="41179" xr:uid="{00000000-0005-0000-0000-000061910000}"/>
    <cellStyle name="_Sheet1_Closing Sources and Uses v6_G&amp;A_reports" xfId="41180" xr:uid="{00000000-0005-0000-0000-000062910000}"/>
    <cellStyle name="_Sheet1_Closing Sources and Uses v6_Vento III v17i (8.9% Haircut, 60% Tax)" xfId="41181" xr:uid="{00000000-0005-0000-0000-000063910000}"/>
    <cellStyle name="_Sheet1_Closing Sources and Uses v6_Vento III v22i (Haircut, 6Y CF, 76% tax)" xfId="41182" xr:uid="{00000000-0005-0000-0000-000064910000}"/>
    <cellStyle name="_Sheet1_Closing Sources and Uses v6_Vento III v28g Base" xfId="41183" xr:uid="{00000000-0005-0000-0000-000065910000}"/>
    <cellStyle name="_Sheet1_Closing Sources and Uses v6_Vento III v28k JPMyyy" xfId="41184" xr:uid="{00000000-0005-0000-0000-000066910000}"/>
    <cellStyle name="_Sheet1_Consolidated Summary Living ProForma_2011_DRAFT" xfId="41185" xr:uid="{00000000-0005-0000-0000-000067910000}"/>
    <cellStyle name="_Sheet1_Consolidated Summary Living ProForma_2011_DRAFT 2" xfId="41186" xr:uid="{00000000-0005-0000-0000-000068910000}"/>
    <cellStyle name="_Sheet1_Consolidated Summary Living ProForma_2011_Paste Special" xfId="41187" xr:uid="{00000000-0005-0000-0000-000069910000}"/>
    <cellStyle name="_Sheet1_Consolidated Summary Living ProForma_2011_Paste Special 2" xfId="41188" xr:uid="{00000000-0005-0000-0000-00006A910000}"/>
    <cellStyle name="_Sheet1_Copy of South TX GenTie  0.8x Sale12-31-09 COD BASE CASEvBOD" xfId="41189" xr:uid="{00000000-0005-0000-0000-00006B910000}"/>
    <cellStyle name="_Sheet1_Copy of South TX GenTie  0.8x Sale12-31-09 COD BASE CASEvBOD 2" xfId="41190" xr:uid="{00000000-0005-0000-0000-00006C910000}"/>
    <cellStyle name="_Sheet1_Copy of Vento III v27i P50 1st" xfId="41191" xr:uid="{00000000-0005-0000-0000-00006D910000}"/>
    <cellStyle name="_Sheet1_CWIP Termosol 1" xfId="41192" xr:uid="{00000000-0005-0000-0000-00006E910000}"/>
    <cellStyle name="_Sheet1_CWIP Termosol 1 2" xfId="41193" xr:uid="{00000000-0005-0000-0000-00006F910000}"/>
    <cellStyle name="_Sheet1_CWIP Termosol 2" xfId="41194" xr:uid="{00000000-0005-0000-0000-000070910000}"/>
    <cellStyle name="_Sheet1_CWIP Termosol 2 2" xfId="41195" xr:uid="{00000000-0005-0000-0000-000071910000}"/>
    <cellStyle name="_Sheet1_Darlington We Energy Bid Model 112807" xfId="41196" xr:uid="{00000000-0005-0000-0000-000072910000}"/>
    <cellStyle name="_Sheet1_Depr Federal" xfId="41197" xr:uid="{00000000-0005-0000-0000-000073910000}"/>
    <cellStyle name="_Sheet1_Depr Federal-2008" xfId="41198" xr:uid="{00000000-0005-0000-0000-000074910000}"/>
    <cellStyle name="_Sheet1_FPL Georgia Tax As of October 2010" xfId="41199" xr:uid="{00000000-0005-0000-0000-000075910000}"/>
    <cellStyle name="_Sheet1_FPL Georgia Tax As of October 2010_Summary of 2010 Errors Resolutions with Responses" xfId="41200" xr:uid="{00000000-0005-0000-0000-000076910000}"/>
    <cellStyle name="_Sheet1_G&amp;A_reports" xfId="41201" xr:uid="{00000000-0005-0000-0000-000077910000}"/>
    <cellStyle name="_Sheet1_Genesis_Bridge_Tab" xfId="41202" xr:uid="{00000000-0005-0000-0000-000078910000}"/>
    <cellStyle name="_Sheet1_Group Prov M11 09" xfId="41203" xr:uid="{00000000-0005-0000-0000-000079910000}"/>
    <cellStyle name="_Sheet1_Group Prov M11 09 2" xfId="41204" xr:uid="{00000000-0005-0000-0000-00007A910000}"/>
    <cellStyle name="_Sheet1_Group Prov M11 09_March_LTD_Premium" xfId="41205" xr:uid="{00000000-0005-0000-0000-00007B910000}"/>
    <cellStyle name="_Sheet1_Group Prov M11 09_Nov Self Admin LTD Income Premium - CIGNA" xfId="41206" xr:uid="{00000000-0005-0000-0000-00007C910000}"/>
    <cellStyle name="_Sheet1_Group Prov M11 09_Summary Unrounded" xfId="41207" xr:uid="{00000000-0005-0000-0000-00007D910000}"/>
    <cellStyle name="_Sheet1_Input" xfId="41208" xr:uid="{00000000-0005-0000-0000-00007E910000}"/>
    <cellStyle name="_Sheet1_Input 2" xfId="41209" xr:uid="{00000000-0005-0000-0000-00007F910000}"/>
    <cellStyle name="_Sheet1_Majestic II 2013 - 2042 Property Tax Forecast est" xfId="41210" xr:uid="{00000000-0005-0000-0000-000080910000}"/>
    <cellStyle name="_Sheet1_March_LTD_Premium" xfId="41211" xr:uid="{00000000-0005-0000-0000-000081910000}"/>
    <cellStyle name="_Sheet1_McCoy 250 MW Yingli 280W T-0 NextEra PVO&amp;M Budget (NEW RAMP)_2010-12-10" xfId="41212" xr:uid="{00000000-0005-0000-0000-000082910000}"/>
    <cellStyle name="_Sheet1_McCoy 250 MW Yingli 280W T-0 NextEra PVO&amp;M Budget (NEW RAMP)_2010-12-6" xfId="41213" xr:uid="{00000000-0005-0000-0000-000083910000}"/>
    <cellStyle name="_Sheet1_Nov Self Admin LTD Income Premium - CIGNA" xfId="41214" xr:uid="{00000000-0005-0000-0000-000084910000}"/>
    <cellStyle name="_Sheet1_November 2010 CWIP Curves Genesis Final" xfId="41215" xr:uid="{00000000-0005-0000-0000-000085910000}"/>
    <cellStyle name="_Sheet1_November 2010 CWIP Curves Genesis Final 2" xfId="41216" xr:uid="{00000000-0005-0000-0000-000086910000}"/>
    <cellStyle name="_Sheet1_November 2010 CWIP Curves NEER Final" xfId="41217" xr:uid="{00000000-0005-0000-0000-000087910000}"/>
    <cellStyle name="_Sheet1_November 2010 CWIP Curves NEER Final 2" xfId="41218" xr:uid="{00000000-0005-0000-0000-000088910000}"/>
    <cellStyle name="_Sheet1_November 2010 Termosol CWIP Curves NEER Final" xfId="41219" xr:uid="{00000000-0005-0000-0000-000089910000}"/>
    <cellStyle name="_Sheet1_November 2010 Termosol CWIP Curves NEER Final 2" xfId="41220" xr:uid="{00000000-0005-0000-0000-00008A910000}"/>
    <cellStyle name="_Sheet1_OpEx Sheet" xfId="41221" xr:uid="{00000000-0005-0000-0000-00008B910000}"/>
    <cellStyle name="_Sheet1_Ormat 6-7-2007  v19b accounting v4 12-19-07" xfId="41222" xr:uid="{00000000-0005-0000-0000-00008C910000}"/>
    <cellStyle name="_Sheet1_Ormat 6-7-2007  v19b accounting v4 12-19-07 2" xfId="41223" xr:uid="{00000000-0005-0000-0000-00008D910000}"/>
    <cellStyle name="_Sheet1_Pioneer Prairie 082107_edp" xfId="41224" xr:uid="{00000000-0005-0000-0000-00008E910000}"/>
    <cellStyle name="_Sheet1_Post Oak" xfId="41225" xr:uid="{00000000-0005-0000-0000-00008F910000}"/>
    <cellStyle name="_Sheet1_Post Oak_1.Inputs" xfId="41226" xr:uid="{00000000-0005-0000-0000-000090910000}"/>
    <cellStyle name="_Sheet1_Post Oak_Copy of Vento III v27i P50 1st" xfId="41227" xr:uid="{00000000-0005-0000-0000-000091910000}"/>
    <cellStyle name="_Sheet1_Post Oak_G&amp;A_reports" xfId="41228" xr:uid="{00000000-0005-0000-0000-000092910000}"/>
    <cellStyle name="_Sheet1_Post Oak_Vento III v17i (8.9% Haircut, 60% Tax)" xfId="41229" xr:uid="{00000000-0005-0000-0000-000093910000}"/>
    <cellStyle name="_Sheet1_Post Oak_Vento III v22i (Haircut, 6Y CF, 76% tax)" xfId="41230" xr:uid="{00000000-0005-0000-0000-000094910000}"/>
    <cellStyle name="_Sheet1_Post Oak_Vento III v28g Base" xfId="41231" xr:uid="{00000000-0005-0000-0000-000095910000}"/>
    <cellStyle name="_Sheet1_Post Oak_Vento III v28k JPMyyy" xfId="41232" xr:uid="{00000000-0005-0000-0000-000096910000}"/>
    <cellStyle name="_Sheet1_Prairie Star" xfId="41233" xr:uid="{00000000-0005-0000-0000-000097910000}"/>
    <cellStyle name="_Sheet1_Prairie Star_1.Inputs" xfId="41234" xr:uid="{00000000-0005-0000-0000-000098910000}"/>
    <cellStyle name="_Sheet1_Prairie Star_Copy of Vento III v27i P50 1st" xfId="41235" xr:uid="{00000000-0005-0000-0000-000099910000}"/>
    <cellStyle name="_Sheet1_Prairie Star_G&amp;A_reports" xfId="41236" xr:uid="{00000000-0005-0000-0000-00009A910000}"/>
    <cellStyle name="_Sheet1_Prairie Star_Vento III v17i (8.9% Haircut, 60% Tax)" xfId="41237" xr:uid="{00000000-0005-0000-0000-00009B910000}"/>
    <cellStyle name="_Sheet1_Prairie Star_Vento III v22i (Haircut, 6Y CF, 76% tax)" xfId="41238" xr:uid="{00000000-0005-0000-0000-00009C910000}"/>
    <cellStyle name="_Sheet1_Prairie Star_Vento III v28g Base" xfId="41239" xr:uid="{00000000-0005-0000-0000-00009D910000}"/>
    <cellStyle name="_Sheet1_Prairie Star_Vento III v28k JPMyyy" xfId="41240" xr:uid="{00000000-0005-0000-0000-00009E910000}"/>
    <cellStyle name="_Sheet1_Pre-Tax GAAP" xfId="41241" xr:uid="{00000000-0005-0000-0000-00009F910000}"/>
    <cellStyle name="_Sheet1_Pre-Tax GAAP 2" xfId="41242" xr:uid="{00000000-0005-0000-0000-0000A0910000}"/>
    <cellStyle name="_Sheet1_Pre-Tax GAAP 2 2" xfId="41243" xr:uid="{00000000-0005-0000-0000-0000A1910000}"/>
    <cellStyle name="_Sheet1_Pre-Tax GAAP 3" xfId="41244" xr:uid="{00000000-0005-0000-0000-0000A2910000}"/>
    <cellStyle name="_Sheet1_Project 12x24" xfId="41245" xr:uid="{00000000-0005-0000-0000-0000A3910000}"/>
    <cellStyle name="_Sheet1_Project 12x24_1.Inputs" xfId="41246" xr:uid="{00000000-0005-0000-0000-0000A4910000}"/>
    <cellStyle name="_Sheet1_Project 12x24_Copy of Vento III v27i P50 1st" xfId="41247" xr:uid="{00000000-0005-0000-0000-0000A5910000}"/>
    <cellStyle name="_Sheet1_Project 12x24_Vento III v17i (8.9% Haircut, 60% Tax)" xfId="41248" xr:uid="{00000000-0005-0000-0000-0000A6910000}"/>
    <cellStyle name="_Sheet1_Project 12x24_Vento III v22i (Haircut, 6Y CF, 76% tax)" xfId="41249" xr:uid="{00000000-0005-0000-0000-0000A7910000}"/>
    <cellStyle name="_Sheet1_Project 12x24_Vento III v28g Base" xfId="41250" xr:uid="{00000000-0005-0000-0000-0000A8910000}"/>
    <cellStyle name="_Sheet1_Project 12x24_Vento III v28k JPMyyy" xfId="41251" xr:uid="{00000000-0005-0000-0000-0000A9910000}"/>
    <cellStyle name="_Sheet1_Project Monitoring Paradise Solar revised_October 2010" xfId="41252" xr:uid="{00000000-0005-0000-0000-0000AA910000}"/>
    <cellStyle name="_Sheet1_Project Monitoring Paradise Solar revised_October 2010 2" xfId="41253" xr:uid="{00000000-0005-0000-0000-0000AB910000}"/>
    <cellStyle name="_Sheet1_Project Monitoring Paradise Solar revised_October 2010_November 2010 Termosol CWIP Curves NEER Final" xfId="41254" xr:uid="{00000000-0005-0000-0000-0000AC910000}"/>
    <cellStyle name="_Sheet1_Project Monitoring Paradise Solar revised_October 2010_November 2010 Termosol CWIP Curves NEER Final 2" xfId="41255" xr:uid="{00000000-0005-0000-0000-0000AD910000}"/>
    <cellStyle name="_Sheet1_September 2010 CWIP curves_NextEra" xfId="41256" xr:uid="{00000000-0005-0000-0000-0000AE910000}"/>
    <cellStyle name="_Sheet1_September 2010 CWIP curves_NextEra 2" xfId="41257" xr:uid="{00000000-0005-0000-0000-0000AF910000}"/>
    <cellStyle name="_Sheet1_September 2010 CWIP curves_NextEra_November 2010 Termosol CWIP Curves NEER Final" xfId="41258" xr:uid="{00000000-0005-0000-0000-0000B0910000}"/>
    <cellStyle name="_Sheet1_September 2010 CWIP curves_NextEra_November 2010 Termosol CWIP Curves NEER Final 2" xfId="41259" xr:uid="{00000000-0005-0000-0000-0000B1910000}"/>
    <cellStyle name="_Sheet1_Summary Unrounded" xfId="41260" xr:uid="{00000000-0005-0000-0000-0000B2910000}"/>
    <cellStyle name="_Sheet1_Summerhaven CWIP curve Oct_2010" xfId="41261" xr:uid="{00000000-0005-0000-0000-0000B3910000}"/>
    <cellStyle name="_Sheet1_Summerhaven CWIP curve Oct_2010 2" xfId="41262" xr:uid="{00000000-0005-0000-0000-0000B4910000}"/>
    <cellStyle name="_Sheet1_Summerhaven CWIP curve Oct_2010_November 2010 Termosol CWIP Curves NEER Final" xfId="41263" xr:uid="{00000000-0005-0000-0000-0000B5910000}"/>
    <cellStyle name="_Sheet1_Summerhaven CWIP curve Oct_2010_November 2010 Termosol CWIP Curves NEER Final 2" xfId="41264" xr:uid="{00000000-0005-0000-0000-0000B6910000}"/>
    <cellStyle name="_Sheet1_Tax" xfId="41265" xr:uid="{00000000-0005-0000-0000-0000B7910000}"/>
    <cellStyle name="_Sheet1_Template HWE (5)" xfId="41266" xr:uid="{00000000-0005-0000-0000-0000B8910000}"/>
    <cellStyle name="_Sheet1_Template HWE (5)_G&amp;A_reports" xfId="41267" xr:uid="{00000000-0005-0000-0000-0000B9910000}"/>
    <cellStyle name="_Sheet1_Template HWE_GCG_20070810" xfId="41268" xr:uid="{00000000-0005-0000-0000-0000BA910000}"/>
    <cellStyle name="_Sheet1_Template HWE_GCG_20070810_G&amp;A_reports" xfId="41269" xr:uid="{00000000-0005-0000-0000-0000BB910000}"/>
    <cellStyle name="_Sheet1_Template HWE_GCG_20070905" xfId="41270" xr:uid="{00000000-0005-0000-0000-0000BC910000}"/>
    <cellStyle name="_Sheet1_Template HWE_GCG_20070905_G&amp;A_reports" xfId="41271" xr:uid="{00000000-0005-0000-0000-0000BD910000}"/>
    <cellStyle name="_Sheet1_ToD" xfId="41272" xr:uid="{00000000-0005-0000-0000-0000BE910000}"/>
    <cellStyle name="_Sheet1_ToD 2" xfId="41273" xr:uid="{00000000-0005-0000-0000-0000BF910000}"/>
    <cellStyle name="_Sheet1_ToD 3" xfId="41274" xr:uid="{00000000-0005-0000-0000-0000C0910000}"/>
    <cellStyle name="_Sheet1_Twin Groves II" xfId="41275" xr:uid="{00000000-0005-0000-0000-0000C1910000}"/>
    <cellStyle name="_Sheet1_Twin Groves II_1.Inputs" xfId="41276" xr:uid="{00000000-0005-0000-0000-0000C2910000}"/>
    <cellStyle name="_Sheet1_Twin Groves II_Copy of Vento III v27i P50 1st" xfId="41277" xr:uid="{00000000-0005-0000-0000-0000C3910000}"/>
    <cellStyle name="_Sheet1_Twin Groves II_G&amp;A_reports" xfId="41278" xr:uid="{00000000-0005-0000-0000-0000C4910000}"/>
    <cellStyle name="_Sheet1_Twin Groves II_Vento III v17i (8.9% Haircut, 60% Tax)" xfId="41279" xr:uid="{00000000-0005-0000-0000-0000C5910000}"/>
    <cellStyle name="_Sheet1_Twin Groves II_Vento III v22i (Haircut, 6Y CF, 76% tax)" xfId="41280" xr:uid="{00000000-0005-0000-0000-0000C6910000}"/>
    <cellStyle name="_Sheet1_Twin Groves II_Vento III v28g Base" xfId="41281" xr:uid="{00000000-0005-0000-0000-0000C7910000}"/>
    <cellStyle name="_Sheet1_Twin Groves II_Vento III v28k JPMyyy" xfId="41282" xr:uid="{00000000-0005-0000-0000-0000C8910000}"/>
    <cellStyle name="_Sheet1_Vento III v17i (8.9% Haircut, 60% Tax)" xfId="41283" xr:uid="{00000000-0005-0000-0000-0000C9910000}"/>
    <cellStyle name="_Sheet1_Vento III v22i (Haircut, 6Y CF, 76% tax)" xfId="41284" xr:uid="{00000000-0005-0000-0000-0000CA910000}"/>
    <cellStyle name="_Sheet1_Vento III v28g Base" xfId="41285" xr:uid="{00000000-0005-0000-0000-0000CB910000}"/>
    <cellStyle name="_Sheet1_Vento III v28k JPMyyy" xfId="41286" xr:uid="{00000000-0005-0000-0000-0000CC910000}"/>
    <cellStyle name="_Sheet1_WPP - Ormat 6-5-2007  v19i with internal accounting v3 eq method FINAL" xfId="41287" xr:uid="{00000000-0005-0000-0000-0000CD910000}"/>
    <cellStyle name="_Sheet1_WPP - Ormat 6-5-2007  v19i with internal accounting v3 eq method FINAL 2" xfId="41288" xr:uid="{00000000-0005-0000-0000-0000CE910000}"/>
    <cellStyle name="_Sheet1_WPP - Ormat 6-5-2007  v19i with internal accounting v3 eq method FINAL 2 2" xfId="41289" xr:uid="{00000000-0005-0000-0000-0000CF910000}"/>
    <cellStyle name="_Sheet1_WPP - Ormat 6-5-2007  v19i with internal accounting v3 eq method FINAL 3" xfId="41290" xr:uid="{00000000-0005-0000-0000-0000D0910000}"/>
    <cellStyle name="_Sheet2" xfId="41291" xr:uid="{00000000-0005-0000-0000-0000D1910000}"/>
    <cellStyle name="_Sheet2 2" xfId="41292" xr:uid="{00000000-0005-0000-0000-0000D2910000}"/>
    <cellStyle name="_Sheet2 2 2" xfId="41293" xr:uid="{00000000-0005-0000-0000-0000D3910000}"/>
    <cellStyle name="_Sheet2 3" xfId="41294" xr:uid="{00000000-0005-0000-0000-0000D4910000}"/>
    <cellStyle name="_Sheet2 3 2" xfId="41295" xr:uid="{00000000-0005-0000-0000-0000D5910000}"/>
    <cellStyle name="_Sheet2 4" xfId="41296" xr:uid="{00000000-0005-0000-0000-0000D6910000}"/>
    <cellStyle name="_Sheet2 4 2" xfId="41297" xr:uid="{00000000-0005-0000-0000-0000D7910000}"/>
    <cellStyle name="_Sheet2 4 3" xfId="41298" xr:uid="{00000000-0005-0000-0000-0000D8910000}"/>
    <cellStyle name="_Sheet2 5" xfId="41299" xr:uid="{00000000-0005-0000-0000-0000D9910000}"/>
    <cellStyle name="_Sheet2 5 2" xfId="41300" xr:uid="{00000000-0005-0000-0000-0000DA910000}"/>
    <cellStyle name="_Sheet2 6" xfId="41301" xr:uid="{00000000-0005-0000-0000-0000DB910000}"/>
    <cellStyle name="_Sheet2_August 2010 CWIP curves_NextEra" xfId="41302" xr:uid="{00000000-0005-0000-0000-0000DC910000}"/>
    <cellStyle name="_Sheet2_August 2010 CWIP curves_NextEra 2" xfId="41303" xr:uid="{00000000-0005-0000-0000-0000DD910000}"/>
    <cellStyle name="_Sheet2_August 2010 CWIP curves_NextEra_November 2010 Termosol CWIP Curves NEER Final" xfId="41304" xr:uid="{00000000-0005-0000-0000-0000DE910000}"/>
    <cellStyle name="_Sheet2_August 2010 CWIP curves_NextEra_November 2010 Termosol CWIP Curves NEER Final 2" xfId="41305" xr:uid="{00000000-0005-0000-0000-0000DF910000}"/>
    <cellStyle name="_Sheet2_BASIS ADJ" xfId="41306" xr:uid="{00000000-0005-0000-0000-0000E0910000}"/>
    <cellStyle name="_Sheet2_BM Adjustments" xfId="41307" xr:uid="{00000000-0005-0000-0000-0000E1910000}"/>
    <cellStyle name="_Sheet2_Budget Support 2012-09 2013-15 Benefit Programs v5 with NEER Barg Update" xfId="41308" xr:uid="{00000000-0005-0000-0000-0000E2910000}"/>
    <cellStyle name="_Sheet2_Capacity_Factor_Monthly_Forecast_Through_2024 " xfId="41309" xr:uid="{00000000-0005-0000-0000-0000E3910000}"/>
    <cellStyle name="_Sheet2_Capacity_Factor_Monthly_Forecast_Through_2024  2" xfId="41310" xr:uid="{00000000-0005-0000-0000-0000E4910000}"/>
    <cellStyle name="_Sheet2_Capital Prov 1Q10" xfId="41311" xr:uid="{00000000-0005-0000-0000-0000E5910000}"/>
    <cellStyle name="_Sheet2_Capital Prov 1Q10 2" xfId="41312" xr:uid="{00000000-0005-0000-0000-0000E6910000}"/>
    <cellStyle name="_Sheet2_Capital Prov 1Q10_March_LTD_Premium" xfId="41313" xr:uid="{00000000-0005-0000-0000-0000E7910000}"/>
    <cellStyle name="_Sheet2_Capital Prov 1Q10_Nov Self Admin LTD Income Premium - CIGNA" xfId="41314" xr:uid="{00000000-0005-0000-0000-0000E8910000}"/>
    <cellStyle name="_Sheet2_Capital Prov 1Q10_Summary Unrounded" xfId="41315" xr:uid="{00000000-0005-0000-0000-0000E9910000}"/>
    <cellStyle name="_Sheet2_Cherokee 2010 - 2014 Budget Forecast" xfId="41316" xr:uid="{00000000-0005-0000-0000-0000EA910000}"/>
    <cellStyle name="_Sheet2_Consolidated Summary Living ProForma_2011_DRAFT" xfId="41317" xr:uid="{00000000-0005-0000-0000-0000EB910000}"/>
    <cellStyle name="_Sheet2_Consolidated Summary Living ProForma_2011_DRAFT 2" xfId="41318" xr:uid="{00000000-0005-0000-0000-0000EC910000}"/>
    <cellStyle name="_Sheet2_Consolidated Summary Living ProForma_2011_Paste Special" xfId="41319" xr:uid="{00000000-0005-0000-0000-0000ED910000}"/>
    <cellStyle name="_Sheet2_Consolidated Summary Living ProForma_2011_Paste Special 2" xfId="41320" xr:uid="{00000000-0005-0000-0000-0000EE910000}"/>
    <cellStyle name="_Sheet2_Copy of South TX GenTie  0.8x Sale12-31-09 COD BASE CASEvBOD" xfId="41321" xr:uid="{00000000-0005-0000-0000-0000EF910000}"/>
    <cellStyle name="_Sheet2_Copy of South TX GenTie  0.8x Sale12-31-09 COD BASE CASEvBOD 2" xfId="41322" xr:uid="{00000000-0005-0000-0000-0000F0910000}"/>
    <cellStyle name="_Sheet2_CWIP Termosol 1" xfId="41323" xr:uid="{00000000-0005-0000-0000-0000F1910000}"/>
    <cellStyle name="_Sheet2_CWIP Termosol 1 2" xfId="41324" xr:uid="{00000000-0005-0000-0000-0000F2910000}"/>
    <cellStyle name="_Sheet2_CWIP Termosol 2" xfId="41325" xr:uid="{00000000-0005-0000-0000-0000F3910000}"/>
    <cellStyle name="_Sheet2_CWIP Termosol 2 2" xfId="41326" xr:uid="{00000000-0005-0000-0000-0000F4910000}"/>
    <cellStyle name="_Sheet2_Fees" xfId="41327" xr:uid="{00000000-0005-0000-0000-0000F5910000}"/>
    <cellStyle name="_Sheet2_Genesis_Bridge_Tab" xfId="41328" xr:uid="{00000000-0005-0000-0000-0000F6910000}"/>
    <cellStyle name="_Sheet2_Horizon round 1 model vFINAL" xfId="41329" xr:uid="{00000000-0005-0000-0000-0000F7910000}"/>
    <cellStyle name="_Sheet2_Horizon round 1 model vFINAL 2" xfId="41330" xr:uid="{00000000-0005-0000-0000-0000F8910000}"/>
    <cellStyle name="_Sheet2_Horizon round 1 model vFINAL 2 2" xfId="41331" xr:uid="{00000000-0005-0000-0000-0000F9910000}"/>
    <cellStyle name="_Sheet2_Horizon round 1 model vFINAL 3" xfId="41332" xr:uid="{00000000-0005-0000-0000-0000FA910000}"/>
    <cellStyle name="_Sheet2_Horizon round 1 model vFINAL 3 2" xfId="41333" xr:uid="{00000000-0005-0000-0000-0000FB910000}"/>
    <cellStyle name="_Sheet2_Horizon round 1 model vFINAL 4" xfId="41334" xr:uid="{00000000-0005-0000-0000-0000FC910000}"/>
    <cellStyle name="_Sheet2_Horizon round 1 model vFINAL_1" xfId="41335" xr:uid="{00000000-0005-0000-0000-0000FD910000}"/>
    <cellStyle name="_Sheet2_Horizon round 1 model vFINAL_1 2" xfId="41336" xr:uid="{00000000-0005-0000-0000-0000FE910000}"/>
    <cellStyle name="_Sheet2_Horizon round 1 model vFINAL_1 2 2" xfId="41337" xr:uid="{00000000-0005-0000-0000-0000FF910000}"/>
    <cellStyle name="_Sheet2_Horizon round 1 model vFINAL_1 3" xfId="41338" xr:uid="{00000000-0005-0000-0000-000000920000}"/>
    <cellStyle name="_Sheet2_Horizon round 1 model vFINAL_1 3 2" xfId="41339" xr:uid="{00000000-0005-0000-0000-000001920000}"/>
    <cellStyle name="_Sheet2_Horizon round 1 model vFINAL_1 4" xfId="41340" xr:uid="{00000000-0005-0000-0000-000002920000}"/>
    <cellStyle name="_Sheet2_Horizon round 1 model vFINAL_1_Project Farwest III Model 03-20-07 v135" xfId="41341" xr:uid="{00000000-0005-0000-0000-000003920000}"/>
    <cellStyle name="_Sheet2_Horizon round 1 model vFINAL_1_Project Farwest III Model 03-20-07 v135 2" xfId="41342" xr:uid="{00000000-0005-0000-0000-000004920000}"/>
    <cellStyle name="_Sheet2_Horizon round 1 model vFINAL_1_Project Farwest III Model 03-20-07 v135 2 2" xfId="41343" xr:uid="{00000000-0005-0000-0000-000005920000}"/>
    <cellStyle name="_Sheet2_Horizon round 1 model vFINAL_1_Project Farwest III Model 03-20-07 v135 3" xfId="41344" xr:uid="{00000000-0005-0000-0000-000006920000}"/>
    <cellStyle name="_Sheet2_Horizon round 1 model vFINAL_1_Project Farwest III Model 03-20-07 v135 3 2" xfId="41345" xr:uid="{00000000-0005-0000-0000-000007920000}"/>
    <cellStyle name="_Sheet2_Horizon round 1 model vFINAL_1_Project Farwest III Model 03-20-07 v135 4" xfId="41346" xr:uid="{00000000-0005-0000-0000-000008920000}"/>
    <cellStyle name="_Sheet2_Horizon round 1 model vFINAL_1_Project Makani Model 04-11-07 v6" xfId="41347" xr:uid="{00000000-0005-0000-0000-000009920000}"/>
    <cellStyle name="_Sheet2_Horizon round 1 model vFINAL_1_Project Makani Model 04-11-07 v6 2" xfId="41348" xr:uid="{00000000-0005-0000-0000-00000A920000}"/>
    <cellStyle name="_Sheet2_Horizon round 1 model vFINAL_1_Project Makani Model 04-11-07 v6 2 2" xfId="41349" xr:uid="{00000000-0005-0000-0000-00000B920000}"/>
    <cellStyle name="_Sheet2_Horizon round 1 model vFINAL_1_Project Makani Model 04-11-07 v6 3" xfId="41350" xr:uid="{00000000-0005-0000-0000-00000C920000}"/>
    <cellStyle name="_Sheet2_Horizon round 1 model vFINAL_1_Project Makani Model 04-11-07 v6 3 2" xfId="41351" xr:uid="{00000000-0005-0000-0000-00000D920000}"/>
    <cellStyle name="_Sheet2_Horizon round 1 model vFINAL_1_Project Makani Model 04-11-07 v6 4" xfId="41352" xr:uid="{00000000-0005-0000-0000-00000E920000}"/>
    <cellStyle name="_Sheet2_Locked in Gross Margin" xfId="41353" xr:uid="{00000000-0005-0000-0000-00000F920000}"/>
    <cellStyle name="_Sheet2_LTD-FAS 112 Summary" xfId="41354" xr:uid="{00000000-0005-0000-0000-000010920000}"/>
    <cellStyle name="_Sheet2_November 2010 CWIP Curves Genesis Final" xfId="41355" xr:uid="{00000000-0005-0000-0000-000011920000}"/>
    <cellStyle name="_Sheet2_November 2010 CWIP Curves Genesis Final 2" xfId="41356" xr:uid="{00000000-0005-0000-0000-000012920000}"/>
    <cellStyle name="_Sheet2_November 2010 CWIP Curves NEER Final" xfId="41357" xr:uid="{00000000-0005-0000-0000-000013920000}"/>
    <cellStyle name="_Sheet2_November 2010 CWIP Curves NEER Final 2" xfId="41358" xr:uid="{00000000-0005-0000-0000-000014920000}"/>
    <cellStyle name="_Sheet2_November 2010 Termosol CWIP Curves NEER Final" xfId="41359" xr:uid="{00000000-0005-0000-0000-000015920000}"/>
    <cellStyle name="_Sheet2_November 2010 Termosol CWIP Curves NEER Final 2" xfId="41360" xr:uid="{00000000-0005-0000-0000-000016920000}"/>
    <cellStyle name="_Sheet2_Project Monitoring Paradise Solar revised_October 2010" xfId="41361" xr:uid="{00000000-0005-0000-0000-000017920000}"/>
    <cellStyle name="_Sheet2_Project Monitoring Paradise Solar revised_October 2010 2" xfId="41362" xr:uid="{00000000-0005-0000-0000-000018920000}"/>
    <cellStyle name="_Sheet2_Project Monitoring Paradise Solar revised_October 2010_November 2010 Termosol CWIP Curves NEER Final" xfId="41363" xr:uid="{00000000-0005-0000-0000-000019920000}"/>
    <cellStyle name="_Sheet2_Project Monitoring Paradise Solar revised_October 2010_November 2010 Termosol CWIP Curves NEER Final 2" xfId="41364" xr:uid="{00000000-0005-0000-0000-00001A920000}"/>
    <cellStyle name="_Sheet2_September 2010 CWIP curves_NextEra" xfId="41365" xr:uid="{00000000-0005-0000-0000-00001B920000}"/>
    <cellStyle name="_Sheet2_September 2010 CWIP curves_NextEra 2" xfId="41366" xr:uid="{00000000-0005-0000-0000-00001C920000}"/>
    <cellStyle name="_Sheet2_September 2010 CWIP curves_NextEra_November 2010 Termosol CWIP Curves NEER Final" xfId="41367" xr:uid="{00000000-0005-0000-0000-00001D920000}"/>
    <cellStyle name="_Sheet2_September 2010 CWIP curves_NextEra_November 2010 Termosol CWIP Curves NEER Final 2" xfId="41368" xr:uid="{00000000-0005-0000-0000-00001E920000}"/>
    <cellStyle name="_Sheet2_Summerhaven CWIP curve Oct_2010" xfId="41369" xr:uid="{00000000-0005-0000-0000-00001F920000}"/>
    <cellStyle name="_Sheet2_Summerhaven CWIP curve Oct_2010 2" xfId="41370" xr:uid="{00000000-0005-0000-0000-000020920000}"/>
    <cellStyle name="_Sheet2_Summerhaven CWIP curve Oct_2010_November 2010 Termosol CWIP Curves NEER Final" xfId="41371" xr:uid="{00000000-0005-0000-0000-000021920000}"/>
    <cellStyle name="_Sheet2_Summerhaven CWIP curve Oct_2010_November 2010 Termosol CWIP Curves NEER Final 2" xfId="41372" xr:uid="{00000000-0005-0000-0000-000022920000}"/>
    <cellStyle name="_Sheet2_ToD" xfId="41373" xr:uid="{00000000-0005-0000-0000-000023920000}"/>
    <cellStyle name="_Sheet2_ToD 2" xfId="41374" xr:uid="{00000000-0005-0000-0000-000024920000}"/>
    <cellStyle name="_Sheet2_ToD 3" xfId="41375" xr:uid="{00000000-0005-0000-0000-000025920000}"/>
    <cellStyle name="_Sheet2_tx financing revs" xfId="41376" xr:uid="{00000000-0005-0000-0000-000026920000}"/>
    <cellStyle name="_Sheet2_tx financing revs 2" xfId="41377" xr:uid="{00000000-0005-0000-0000-000027920000}"/>
    <cellStyle name="_Sheet3" xfId="41378" xr:uid="{00000000-0005-0000-0000-000028920000}"/>
    <cellStyle name="_Sheet3 2" xfId="41379" xr:uid="{00000000-0005-0000-0000-000029920000}"/>
    <cellStyle name="_Sheet3 2 2" xfId="41380" xr:uid="{00000000-0005-0000-0000-00002A920000}"/>
    <cellStyle name="_Sheet3 3" xfId="41381" xr:uid="{00000000-0005-0000-0000-00002B920000}"/>
    <cellStyle name="_Sheet3 3 2" xfId="41382" xr:uid="{00000000-0005-0000-0000-00002C920000}"/>
    <cellStyle name="_Sheet3 4" xfId="41383" xr:uid="{00000000-0005-0000-0000-00002D920000}"/>
    <cellStyle name="_Sheet3 4 2" xfId="41384" xr:uid="{00000000-0005-0000-0000-00002E920000}"/>
    <cellStyle name="_Sheet3 4 3" xfId="41385" xr:uid="{00000000-0005-0000-0000-00002F920000}"/>
    <cellStyle name="_Sheet3 5" xfId="41386" xr:uid="{00000000-0005-0000-0000-000030920000}"/>
    <cellStyle name="_Sheet3 5 2" xfId="41387" xr:uid="{00000000-0005-0000-0000-000031920000}"/>
    <cellStyle name="_Sheet3 6" xfId="41388" xr:uid="{00000000-0005-0000-0000-000032920000}"/>
    <cellStyle name="_Sheet3_1" xfId="41389" xr:uid="{00000000-0005-0000-0000-000033920000}"/>
    <cellStyle name="_Sheet3_1 2" xfId="41390" xr:uid="{00000000-0005-0000-0000-000034920000}"/>
    <cellStyle name="_Sheet3_1 2 2" xfId="41391" xr:uid="{00000000-0005-0000-0000-000035920000}"/>
    <cellStyle name="_Sheet3_1 3" xfId="41392" xr:uid="{00000000-0005-0000-0000-000036920000}"/>
    <cellStyle name="_Sheet3_1 3 2" xfId="41393" xr:uid="{00000000-0005-0000-0000-000037920000}"/>
    <cellStyle name="_Sheet3_1 4" xfId="41394" xr:uid="{00000000-0005-0000-0000-000038920000}"/>
    <cellStyle name="_Sheet3_1 4 2" xfId="41395" xr:uid="{00000000-0005-0000-0000-000039920000}"/>
    <cellStyle name="_Sheet3_1 4 3" xfId="41396" xr:uid="{00000000-0005-0000-0000-00003A920000}"/>
    <cellStyle name="_Sheet3_1 5" xfId="41397" xr:uid="{00000000-0005-0000-0000-00003B920000}"/>
    <cellStyle name="_Sheet3_1 5 2" xfId="41398" xr:uid="{00000000-0005-0000-0000-00003C920000}"/>
    <cellStyle name="_Sheet3_1 6" xfId="41399" xr:uid="{00000000-0005-0000-0000-00003D920000}"/>
    <cellStyle name="_Sheet3_1_August 2010 CWIP curves_NextEra" xfId="41400" xr:uid="{00000000-0005-0000-0000-00003E920000}"/>
    <cellStyle name="_Sheet3_1_August 2010 CWIP curves_NextEra 2" xfId="41401" xr:uid="{00000000-0005-0000-0000-00003F920000}"/>
    <cellStyle name="_Sheet3_1_August 2010 CWIP curves_NextEra_November 2010 Termosol CWIP Curves NEER Final" xfId="41402" xr:uid="{00000000-0005-0000-0000-000040920000}"/>
    <cellStyle name="_Sheet3_1_August 2010 CWIP curves_NextEra_November 2010 Termosol CWIP Curves NEER Final 2" xfId="41403" xr:uid="{00000000-0005-0000-0000-000041920000}"/>
    <cellStyle name="_Sheet3_1_BASIS ADJ" xfId="41404" xr:uid="{00000000-0005-0000-0000-000042920000}"/>
    <cellStyle name="_Sheet3_1_BM Adjustments" xfId="41405" xr:uid="{00000000-0005-0000-0000-000043920000}"/>
    <cellStyle name="_Sheet3_1_Capacity_Factor_Monthly_Forecast_Through_2024 " xfId="41406" xr:uid="{00000000-0005-0000-0000-000044920000}"/>
    <cellStyle name="_Sheet3_1_Capacity_Factor_Monthly_Forecast_Through_2024  2" xfId="41407" xr:uid="{00000000-0005-0000-0000-000045920000}"/>
    <cellStyle name="_Sheet3_1_Consolidated Summary Living ProForma_2011_DRAFT" xfId="41408" xr:uid="{00000000-0005-0000-0000-000046920000}"/>
    <cellStyle name="_Sheet3_1_Consolidated Summary Living ProForma_2011_DRAFT 2" xfId="41409" xr:uid="{00000000-0005-0000-0000-000047920000}"/>
    <cellStyle name="_Sheet3_1_Consolidated Summary Living ProForma_2011_Paste Special" xfId="41410" xr:uid="{00000000-0005-0000-0000-000048920000}"/>
    <cellStyle name="_Sheet3_1_Consolidated Summary Living ProForma_2011_Paste Special 2" xfId="41411" xr:uid="{00000000-0005-0000-0000-000049920000}"/>
    <cellStyle name="_Sheet3_1_Copy of South TX GenTie  0.8x Sale12-31-09 COD BASE CASEvBOD" xfId="41412" xr:uid="{00000000-0005-0000-0000-00004A920000}"/>
    <cellStyle name="_Sheet3_1_Copy of South TX GenTie  0.8x Sale12-31-09 COD BASE CASEvBOD 2" xfId="41413" xr:uid="{00000000-0005-0000-0000-00004B920000}"/>
    <cellStyle name="_Sheet3_1_CWIP Termosol 1" xfId="41414" xr:uid="{00000000-0005-0000-0000-00004C920000}"/>
    <cellStyle name="_Sheet3_1_CWIP Termosol 1 2" xfId="41415" xr:uid="{00000000-0005-0000-0000-00004D920000}"/>
    <cellStyle name="_Sheet3_1_CWIP Termosol 2" xfId="41416" xr:uid="{00000000-0005-0000-0000-00004E920000}"/>
    <cellStyle name="_Sheet3_1_CWIP Termosol 2 2" xfId="41417" xr:uid="{00000000-0005-0000-0000-00004F920000}"/>
    <cellStyle name="_Sheet3_1_Fees" xfId="41418" xr:uid="{00000000-0005-0000-0000-000050920000}"/>
    <cellStyle name="_Sheet3_1_Genesis_Bridge_Tab" xfId="41419" xr:uid="{00000000-0005-0000-0000-000051920000}"/>
    <cellStyle name="_Sheet3_1_Locked in Gross Margin" xfId="41420" xr:uid="{00000000-0005-0000-0000-000052920000}"/>
    <cellStyle name="_Sheet3_1_November 2010 CWIP Curves Genesis Final" xfId="41421" xr:uid="{00000000-0005-0000-0000-000053920000}"/>
    <cellStyle name="_Sheet3_1_November 2010 CWIP Curves Genesis Final 2" xfId="41422" xr:uid="{00000000-0005-0000-0000-000054920000}"/>
    <cellStyle name="_Sheet3_1_November 2010 CWIP Curves NEER Final" xfId="41423" xr:uid="{00000000-0005-0000-0000-000055920000}"/>
    <cellStyle name="_Sheet3_1_November 2010 CWIP Curves NEER Final 2" xfId="41424" xr:uid="{00000000-0005-0000-0000-000056920000}"/>
    <cellStyle name="_Sheet3_1_November 2010 Termosol CWIP Curves NEER Final" xfId="41425" xr:uid="{00000000-0005-0000-0000-000057920000}"/>
    <cellStyle name="_Sheet3_1_November 2010 Termosol CWIP Curves NEER Final 2" xfId="41426" xr:uid="{00000000-0005-0000-0000-000058920000}"/>
    <cellStyle name="_Sheet3_1_Project Monitoring Paradise Solar revised_October 2010" xfId="41427" xr:uid="{00000000-0005-0000-0000-000059920000}"/>
    <cellStyle name="_Sheet3_1_Project Monitoring Paradise Solar revised_October 2010 2" xfId="41428" xr:uid="{00000000-0005-0000-0000-00005A920000}"/>
    <cellStyle name="_Sheet3_1_Project Monitoring Paradise Solar revised_October 2010_November 2010 Termosol CWIP Curves NEER Final" xfId="41429" xr:uid="{00000000-0005-0000-0000-00005B920000}"/>
    <cellStyle name="_Sheet3_1_Project Monitoring Paradise Solar revised_October 2010_November 2010 Termosol CWIP Curves NEER Final 2" xfId="41430" xr:uid="{00000000-0005-0000-0000-00005C920000}"/>
    <cellStyle name="_Sheet3_1_September 2010 CWIP curves_NextEra" xfId="41431" xr:uid="{00000000-0005-0000-0000-00005D920000}"/>
    <cellStyle name="_Sheet3_1_September 2010 CWIP curves_NextEra 2" xfId="41432" xr:uid="{00000000-0005-0000-0000-00005E920000}"/>
    <cellStyle name="_Sheet3_1_September 2010 CWIP curves_NextEra_November 2010 Termosol CWIP Curves NEER Final" xfId="41433" xr:uid="{00000000-0005-0000-0000-00005F920000}"/>
    <cellStyle name="_Sheet3_1_September 2010 CWIP curves_NextEra_November 2010 Termosol CWIP Curves NEER Final 2" xfId="41434" xr:uid="{00000000-0005-0000-0000-000060920000}"/>
    <cellStyle name="_Sheet3_1_Summerhaven CWIP curve Oct_2010" xfId="41435" xr:uid="{00000000-0005-0000-0000-000061920000}"/>
    <cellStyle name="_Sheet3_1_Summerhaven CWIP curve Oct_2010 2" xfId="41436" xr:uid="{00000000-0005-0000-0000-000062920000}"/>
    <cellStyle name="_Sheet3_1_Summerhaven CWIP curve Oct_2010_November 2010 Termosol CWIP Curves NEER Final" xfId="41437" xr:uid="{00000000-0005-0000-0000-000063920000}"/>
    <cellStyle name="_Sheet3_1_Summerhaven CWIP curve Oct_2010_November 2010 Termosol CWIP Curves NEER Final 2" xfId="41438" xr:uid="{00000000-0005-0000-0000-000064920000}"/>
    <cellStyle name="_Sheet3_1_ToD" xfId="41439" xr:uid="{00000000-0005-0000-0000-000065920000}"/>
    <cellStyle name="_Sheet3_1_ToD 2" xfId="41440" xr:uid="{00000000-0005-0000-0000-000066920000}"/>
    <cellStyle name="_Sheet3_1_ToD 3" xfId="41441" xr:uid="{00000000-0005-0000-0000-000067920000}"/>
    <cellStyle name="_Sheet3_1_tx financing revs" xfId="41442" xr:uid="{00000000-0005-0000-0000-000068920000}"/>
    <cellStyle name="_Sheet3_1_tx financing revs 2" xfId="41443" xr:uid="{00000000-0005-0000-0000-000069920000}"/>
    <cellStyle name="_Sheet3_August 2010 CWIP curves_NextEra" xfId="41444" xr:uid="{00000000-0005-0000-0000-00006A920000}"/>
    <cellStyle name="_Sheet3_August 2010 CWIP curves_NextEra 2" xfId="41445" xr:uid="{00000000-0005-0000-0000-00006B920000}"/>
    <cellStyle name="_Sheet3_August 2010 CWIP curves_NextEra_November 2010 Termosol CWIP Curves NEER Final" xfId="41446" xr:uid="{00000000-0005-0000-0000-00006C920000}"/>
    <cellStyle name="_Sheet3_August 2010 CWIP curves_NextEra_November 2010 Termosol CWIP Curves NEER Final 2" xfId="41447" xr:uid="{00000000-0005-0000-0000-00006D920000}"/>
    <cellStyle name="_Sheet3_Budget Support 2012-09 2013-15 Benefit Programs v5 with NEER Barg Update" xfId="41448" xr:uid="{00000000-0005-0000-0000-00006E920000}"/>
    <cellStyle name="_Sheet3_Capital Prov 1Q10" xfId="41449" xr:uid="{00000000-0005-0000-0000-00006F920000}"/>
    <cellStyle name="_Sheet3_Capital Prov 1Q10 2" xfId="41450" xr:uid="{00000000-0005-0000-0000-000070920000}"/>
    <cellStyle name="_Sheet3_Capital Prov 1Q10_March_LTD_Premium" xfId="41451" xr:uid="{00000000-0005-0000-0000-000071920000}"/>
    <cellStyle name="_Sheet3_Capital Prov 1Q10_Nov Self Admin LTD Income Premium - CIGNA" xfId="41452" xr:uid="{00000000-0005-0000-0000-000072920000}"/>
    <cellStyle name="_Sheet3_Capital Prov 1Q10_Summary Unrounded" xfId="41453" xr:uid="{00000000-0005-0000-0000-000073920000}"/>
    <cellStyle name="_Sheet3_Cherokee 2010 - 2014 Budget Forecast" xfId="41454" xr:uid="{00000000-0005-0000-0000-000074920000}"/>
    <cellStyle name="_Sheet3_Cimarron O&amp;M_05-24-2012" xfId="41455" xr:uid="{00000000-0005-0000-0000-000075920000}"/>
    <cellStyle name="_Sheet3_Consolidated Summary Living ProForma_2011_DRAFT" xfId="41456" xr:uid="{00000000-0005-0000-0000-000076920000}"/>
    <cellStyle name="_Sheet3_Consolidated Summary Living ProForma_2011_DRAFT 2" xfId="41457" xr:uid="{00000000-0005-0000-0000-000077920000}"/>
    <cellStyle name="_Sheet3_Consolidated Summary Living ProForma_2011_Paste Special" xfId="41458" xr:uid="{00000000-0005-0000-0000-000078920000}"/>
    <cellStyle name="_Sheet3_Consolidated Summary Living ProForma_2011_Paste Special 2" xfId="41459" xr:uid="{00000000-0005-0000-0000-000079920000}"/>
    <cellStyle name="_Sheet3_Copy of South TX GenTie  0.8x Sale12-31-09 COD BASE CASEvBOD" xfId="41460" xr:uid="{00000000-0005-0000-0000-00007A920000}"/>
    <cellStyle name="_Sheet3_Copy of South TX GenTie  0.8x Sale12-31-09 COD BASE CASEvBOD 2" xfId="41461" xr:uid="{00000000-0005-0000-0000-00007B920000}"/>
    <cellStyle name="_Sheet3_CWIP Termosol 1" xfId="41462" xr:uid="{00000000-0005-0000-0000-00007C920000}"/>
    <cellStyle name="_Sheet3_CWIP Termosol 1 2" xfId="41463" xr:uid="{00000000-0005-0000-0000-00007D920000}"/>
    <cellStyle name="_Sheet3_CWIP Termosol 2" xfId="41464" xr:uid="{00000000-0005-0000-0000-00007E920000}"/>
    <cellStyle name="_Sheet3_CWIP Termosol 2 2" xfId="41465" xr:uid="{00000000-0005-0000-0000-00007F920000}"/>
    <cellStyle name="_Sheet3_Genesis_Bridge_Tab" xfId="41466" xr:uid="{00000000-0005-0000-0000-000080920000}"/>
    <cellStyle name="_Sheet3_Input" xfId="41467" xr:uid="{00000000-0005-0000-0000-000081920000}"/>
    <cellStyle name="_Sheet3_Input 2" xfId="41468" xr:uid="{00000000-0005-0000-0000-000082920000}"/>
    <cellStyle name="_Sheet3_LTD-FAS 112 Summary" xfId="41469" xr:uid="{00000000-0005-0000-0000-000083920000}"/>
    <cellStyle name="_Sheet3_Majestic II 2013 - 2042 Property Tax Forecast est" xfId="41470" xr:uid="{00000000-0005-0000-0000-000084920000}"/>
    <cellStyle name="_Sheet3_McCoy 250 MW Yingli 280W T-0 NextEra PVO&amp;M Budget (NEW RAMP)_2010-12-10" xfId="41471" xr:uid="{00000000-0005-0000-0000-000085920000}"/>
    <cellStyle name="_Sheet3_McCoy 250 MW Yingli 280W T-0 NextEra PVO&amp;M Budget (NEW RAMP)_2010-12-6" xfId="41472" xr:uid="{00000000-0005-0000-0000-000086920000}"/>
    <cellStyle name="_Sheet3_November 2010 CWIP Curves Genesis Final" xfId="41473" xr:uid="{00000000-0005-0000-0000-000087920000}"/>
    <cellStyle name="_Sheet3_November 2010 CWIP Curves Genesis Final 2" xfId="41474" xr:uid="{00000000-0005-0000-0000-000088920000}"/>
    <cellStyle name="_Sheet3_November 2010 CWIP Curves NEER Final" xfId="41475" xr:uid="{00000000-0005-0000-0000-000089920000}"/>
    <cellStyle name="_Sheet3_November 2010 CWIP Curves NEER Final 2" xfId="41476" xr:uid="{00000000-0005-0000-0000-00008A920000}"/>
    <cellStyle name="_Sheet3_November 2010 Termosol CWIP Curves NEER Final" xfId="41477" xr:uid="{00000000-0005-0000-0000-00008B920000}"/>
    <cellStyle name="_Sheet3_November 2010 Termosol CWIP Curves NEER Final 2" xfId="41478" xr:uid="{00000000-0005-0000-0000-00008C920000}"/>
    <cellStyle name="_Sheet3_Project Monitoring Paradise Solar revised_October 2010" xfId="41479" xr:uid="{00000000-0005-0000-0000-00008D920000}"/>
    <cellStyle name="_Sheet3_Project Monitoring Paradise Solar revised_October 2010 2" xfId="41480" xr:uid="{00000000-0005-0000-0000-00008E920000}"/>
    <cellStyle name="_Sheet3_Project Monitoring Paradise Solar revised_October 2010_November 2010 Termosol CWIP Curves NEER Final" xfId="41481" xr:uid="{00000000-0005-0000-0000-00008F920000}"/>
    <cellStyle name="_Sheet3_Project Monitoring Paradise Solar revised_October 2010_November 2010 Termosol CWIP Curves NEER Final 2" xfId="41482" xr:uid="{00000000-0005-0000-0000-000090920000}"/>
    <cellStyle name="_Sheet3_September 2010 CWIP curves_NextEra" xfId="41483" xr:uid="{00000000-0005-0000-0000-000091920000}"/>
    <cellStyle name="_Sheet3_September 2010 CWIP curves_NextEra 2" xfId="41484" xr:uid="{00000000-0005-0000-0000-000092920000}"/>
    <cellStyle name="_Sheet3_September 2010 CWIP curves_NextEra_November 2010 Termosol CWIP Curves NEER Final" xfId="41485" xr:uid="{00000000-0005-0000-0000-000093920000}"/>
    <cellStyle name="_Sheet3_September 2010 CWIP curves_NextEra_November 2010 Termosol CWIP Curves NEER Final 2" xfId="41486" xr:uid="{00000000-0005-0000-0000-000094920000}"/>
    <cellStyle name="_Sheet3_Summerhaven CWIP curve Oct_2010" xfId="41487" xr:uid="{00000000-0005-0000-0000-000095920000}"/>
    <cellStyle name="_Sheet3_Summerhaven CWIP curve Oct_2010 2" xfId="41488" xr:uid="{00000000-0005-0000-0000-000096920000}"/>
    <cellStyle name="_Sheet3_Summerhaven CWIP curve Oct_2010_November 2010 Termosol CWIP Curves NEER Final" xfId="41489" xr:uid="{00000000-0005-0000-0000-000097920000}"/>
    <cellStyle name="_Sheet3_Summerhaven CWIP curve Oct_2010_November 2010 Termosol CWIP Curves NEER Final 2" xfId="41490" xr:uid="{00000000-0005-0000-0000-000098920000}"/>
    <cellStyle name="_Sheet3_Tax" xfId="41491" xr:uid="{00000000-0005-0000-0000-000099920000}"/>
    <cellStyle name="_Sheet3_ToD" xfId="41492" xr:uid="{00000000-0005-0000-0000-00009A920000}"/>
    <cellStyle name="_Sheet3_ToD 2" xfId="41493" xr:uid="{00000000-0005-0000-0000-00009B920000}"/>
    <cellStyle name="_Sheet3_ToD 3" xfId="41494" xr:uid="{00000000-0005-0000-0000-00009C920000}"/>
    <cellStyle name="_Sheet35 (2)" xfId="41495" xr:uid="{00000000-0005-0000-0000-00009D920000}"/>
    <cellStyle name="_Sheet35 (2) 2" xfId="41496" xr:uid="{00000000-0005-0000-0000-00009E920000}"/>
    <cellStyle name="_Sheet35 (2) 2 2" xfId="41497" xr:uid="{00000000-0005-0000-0000-00009F920000}"/>
    <cellStyle name="_Sheet35 (2) 3" xfId="41498" xr:uid="{00000000-0005-0000-0000-0000A0920000}"/>
    <cellStyle name="_Sheet35 (2) 3 2" xfId="41499" xr:uid="{00000000-0005-0000-0000-0000A1920000}"/>
    <cellStyle name="_Sheet35 (2) 4" xfId="41500" xr:uid="{00000000-0005-0000-0000-0000A2920000}"/>
    <cellStyle name="_Sheet35 (2) 4 2" xfId="41501" xr:uid="{00000000-0005-0000-0000-0000A3920000}"/>
    <cellStyle name="_Sheet35 (2) 4 3" xfId="41502" xr:uid="{00000000-0005-0000-0000-0000A4920000}"/>
    <cellStyle name="_Sheet35 (2) 5" xfId="41503" xr:uid="{00000000-0005-0000-0000-0000A5920000}"/>
    <cellStyle name="_Sheet35 (2) 5 2" xfId="41504" xr:uid="{00000000-0005-0000-0000-0000A6920000}"/>
    <cellStyle name="_Sheet35 (2) 6" xfId="41505" xr:uid="{00000000-0005-0000-0000-0000A7920000}"/>
    <cellStyle name="_Sheet35 (2)_August 2010 CWIP curves_NextEra" xfId="41506" xr:uid="{00000000-0005-0000-0000-0000A8920000}"/>
    <cellStyle name="_Sheet35 (2)_August 2010 CWIP curves_NextEra 2" xfId="41507" xr:uid="{00000000-0005-0000-0000-0000A9920000}"/>
    <cellStyle name="_Sheet35 (2)_August 2010 CWIP curves_NextEra_November 2010 Termosol CWIP Curves NEER Final" xfId="41508" xr:uid="{00000000-0005-0000-0000-0000AA920000}"/>
    <cellStyle name="_Sheet35 (2)_August 2010 CWIP curves_NextEra_November 2010 Termosol CWIP Curves NEER Final 2" xfId="41509" xr:uid="{00000000-0005-0000-0000-0000AB920000}"/>
    <cellStyle name="_Sheet35 (2)_BASIS ADJ" xfId="41510" xr:uid="{00000000-0005-0000-0000-0000AC920000}"/>
    <cellStyle name="_Sheet35 (2)_BM Adjustments" xfId="41511" xr:uid="{00000000-0005-0000-0000-0000AD920000}"/>
    <cellStyle name="_Sheet35 (2)_Budget Support 2012-09 2013-15 Benefit Programs v5 with NEER Barg Update" xfId="41512" xr:uid="{00000000-0005-0000-0000-0000AE920000}"/>
    <cellStyle name="_Sheet35 (2)_Capacity_Factor_Monthly_Forecast_Through_2024 " xfId="41513" xr:uid="{00000000-0005-0000-0000-0000AF920000}"/>
    <cellStyle name="_Sheet35 (2)_Capacity_Factor_Monthly_Forecast_Through_2024  2" xfId="41514" xr:uid="{00000000-0005-0000-0000-0000B0920000}"/>
    <cellStyle name="_Sheet35 (2)_Capital Prov 1Q10" xfId="41515" xr:uid="{00000000-0005-0000-0000-0000B1920000}"/>
    <cellStyle name="_Sheet35 (2)_Capital Prov 1Q10 2" xfId="41516" xr:uid="{00000000-0005-0000-0000-0000B2920000}"/>
    <cellStyle name="_Sheet35 (2)_Capital Prov 1Q10_March_LTD_Premium" xfId="41517" xr:uid="{00000000-0005-0000-0000-0000B3920000}"/>
    <cellStyle name="_Sheet35 (2)_Capital Prov 1Q10_Nov Self Admin LTD Income Premium - CIGNA" xfId="41518" xr:uid="{00000000-0005-0000-0000-0000B4920000}"/>
    <cellStyle name="_Sheet35 (2)_Capital Prov 1Q10_Summary Unrounded" xfId="41519" xr:uid="{00000000-0005-0000-0000-0000B5920000}"/>
    <cellStyle name="_Sheet35 (2)_Consolidated Summary Living ProForma_2011_DRAFT" xfId="41520" xr:uid="{00000000-0005-0000-0000-0000B6920000}"/>
    <cellStyle name="_Sheet35 (2)_Consolidated Summary Living ProForma_2011_DRAFT 2" xfId="41521" xr:uid="{00000000-0005-0000-0000-0000B7920000}"/>
    <cellStyle name="_Sheet35 (2)_Consolidated Summary Living ProForma_2011_Paste Special" xfId="41522" xr:uid="{00000000-0005-0000-0000-0000B8920000}"/>
    <cellStyle name="_Sheet35 (2)_Consolidated Summary Living ProForma_2011_Paste Special 2" xfId="41523" xr:uid="{00000000-0005-0000-0000-0000B9920000}"/>
    <cellStyle name="_Sheet35 (2)_Copy of South TX GenTie  0.8x Sale12-31-09 COD BASE CASEvBOD" xfId="41524" xr:uid="{00000000-0005-0000-0000-0000BA920000}"/>
    <cellStyle name="_Sheet35 (2)_Copy of South TX GenTie  0.8x Sale12-31-09 COD BASE CASEvBOD 2" xfId="41525" xr:uid="{00000000-0005-0000-0000-0000BB920000}"/>
    <cellStyle name="_Sheet35 (2)_CWIP Termosol 1" xfId="41526" xr:uid="{00000000-0005-0000-0000-0000BC920000}"/>
    <cellStyle name="_Sheet35 (2)_CWIP Termosol 1 2" xfId="41527" xr:uid="{00000000-0005-0000-0000-0000BD920000}"/>
    <cellStyle name="_Sheet35 (2)_CWIP Termosol 2" xfId="41528" xr:uid="{00000000-0005-0000-0000-0000BE920000}"/>
    <cellStyle name="_Sheet35 (2)_CWIP Termosol 2 2" xfId="41529" xr:uid="{00000000-0005-0000-0000-0000BF920000}"/>
    <cellStyle name="_Sheet35 (2)_Fees" xfId="41530" xr:uid="{00000000-0005-0000-0000-0000C0920000}"/>
    <cellStyle name="_Sheet35 (2)_Genesis_Bridge_Tab" xfId="41531" xr:uid="{00000000-0005-0000-0000-0000C1920000}"/>
    <cellStyle name="_Sheet35 (2)_Locked in Gross Margin" xfId="41532" xr:uid="{00000000-0005-0000-0000-0000C2920000}"/>
    <cellStyle name="_Sheet35 (2)_LTD-FAS 112 Summary" xfId="41533" xr:uid="{00000000-0005-0000-0000-0000C3920000}"/>
    <cellStyle name="_Sheet35 (2)_November 2010 CWIP Curves Genesis Final" xfId="41534" xr:uid="{00000000-0005-0000-0000-0000C4920000}"/>
    <cellStyle name="_Sheet35 (2)_November 2010 CWIP Curves Genesis Final 2" xfId="41535" xr:uid="{00000000-0005-0000-0000-0000C5920000}"/>
    <cellStyle name="_Sheet35 (2)_November 2010 CWIP Curves NEER Final" xfId="41536" xr:uid="{00000000-0005-0000-0000-0000C6920000}"/>
    <cellStyle name="_Sheet35 (2)_November 2010 CWIP Curves NEER Final 2" xfId="41537" xr:uid="{00000000-0005-0000-0000-0000C7920000}"/>
    <cellStyle name="_Sheet35 (2)_November 2010 Termosol CWIP Curves NEER Final" xfId="41538" xr:uid="{00000000-0005-0000-0000-0000C8920000}"/>
    <cellStyle name="_Sheet35 (2)_November 2010 Termosol CWIP Curves NEER Final 2" xfId="41539" xr:uid="{00000000-0005-0000-0000-0000C9920000}"/>
    <cellStyle name="_Sheet35 (2)_Project Monitoring Paradise Solar revised_October 2010" xfId="41540" xr:uid="{00000000-0005-0000-0000-0000CA920000}"/>
    <cellStyle name="_Sheet35 (2)_Project Monitoring Paradise Solar revised_October 2010 2" xfId="41541" xr:uid="{00000000-0005-0000-0000-0000CB920000}"/>
    <cellStyle name="_Sheet35 (2)_Project Monitoring Paradise Solar revised_October 2010_November 2010 Termosol CWIP Curves NEER Final" xfId="41542" xr:uid="{00000000-0005-0000-0000-0000CC920000}"/>
    <cellStyle name="_Sheet35 (2)_Project Monitoring Paradise Solar revised_October 2010_November 2010 Termosol CWIP Curves NEER Final 2" xfId="41543" xr:uid="{00000000-0005-0000-0000-0000CD920000}"/>
    <cellStyle name="_Sheet35 (2)_September 2010 CWIP curves_NextEra" xfId="41544" xr:uid="{00000000-0005-0000-0000-0000CE920000}"/>
    <cellStyle name="_Sheet35 (2)_September 2010 CWIP curves_NextEra 2" xfId="41545" xr:uid="{00000000-0005-0000-0000-0000CF920000}"/>
    <cellStyle name="_Sheet35 (2)_September 2010 CWIP curves_NextEra_November 2010 Termosol CWIP Curves NEER Final" xfId="41546" xr:uid="{00000000-0005-0000-0000-0000D0920000}"/>
    <cellStyle name="_Sheet35 (2)_September 2010 CWIP curves_NextEra_November 2010 Termosol CWIP Curves NEER Final 2" xfId="41547" xr:uid="{00000000-0005-0000-0000-0000D1920000}"/>
    <cellStyle name="_Sheet35 (2)_Summerhaven CWIP curve Oct_2010" xfId="41548" xr:uid="{00000000-0005-0000-0000-0000D2920000}"/>
    <cellStyle name="_Sheet35 (2)_Summerhaven CWIP curve Oct_2010 2" xfId="41549" xr:uid="{00000000-0005-0000-0000-0000D3920000}"/>
    <cellStyle name="_Sheet35 (2)_Summerhaven CWIP curve Oct_2010_November 2010 Termosol CWIP Curves NEER Final" xfId="41550" xr:uid="{00000000-0005-0000-0000-0000D4920000}"/>
    <cellStyle name="_Sheet35 (2)_Summerhaven CWIP curve Oct_2010_November 2010 Termosol CWIP Curves NEER Final 2" xfId="41551" xr:uid="{00000000-0005-0000-0000-0000D5920000}"/>
    <cellStyle name="_Sheet35 (2)_ToD" xfId="41552" xr:uid="{00000000-0005-0000-0000-0000D6920000}"/>
    <cellStyle name="_Sheet35 (2)_ToD 2" xfId="41553" xr:uid="{00000000-0005-0000-0000-0000D7920000}"/>
    <cellStyle name="_Sheet35 (2)_ToD 3" xfId="41554" xr:uid="{00000000-0005-0000-0000-0000D8920000}"/>
    <cellStyle name="_Sheet35 (2)_tx financing revs" xfId="41555" xr:uid="{00000000-0005-0000-0000-0000D9920000}"/>
    <cellStyle name="_Sheet35 (2)_tx financing revs 2" xfId="41556" xr:uid="{00000000-0005-0000-0000-0000DA920000}"/>
    <cellStyle name="_Sheet4" xfId="41557" xr:uid="{00000000-0005-0000-0000-0000DB920000}"/>
    <cellStyle name="_Sheet4 2" xfId="41558" xr:uid="{00000000-0005-0000-0000-0000DC920000}"/>
    <cellStyle name="_Sheet4 2 2" xfId="41559" xr:uid="{00000000-0005-0000-0000-0000DD920000}"/>
    <cellStyle name="_Sheet4 3" xfId="41560" xr:uid="{00000000-0005-0000-0000-0000DE920000}"/>
    <cellStyle name="_Sheet4 3 2" xfId="41561" xr:uid="{00000000-0005-0000-0000-0000DF920000}"/>
    <cellStyle name="_Sheet4 4" xfId="41562" xr:uid="{00000000-0005-0000-0000-0000E0920000}"/>
    <cellStyle name="_Sheet4 4 2" xfId="41563" xr:uid="{00000000-0005-0000-0000-0000E1920000}"/>
    <cellStyle name="_Sheet4 4 3" xfId="41564" xr:uid="{00000000-0005-0000-0000-0000E2920000}"/>
    <cellStyle name="_Sheet4 5" xfId="41565" xr:uid="{00000000-0005-0000-0000-0000E3920000}"/>
    <cellStyle name="_Sheet4 5 2" xfId="41566" xr:uid="{00000000-0005-0000-0000-0000E4920000}"/>
    <cellStyle name="_Sheet4 6" xfId="41567" xr:uid="{00000000-0005-0000-0000-0000E5920000}"/>
    <cellStyle name="_Sheet4_August 2010 CWIP curves_NextEra" xfId="41568" xr:uid="{00000000-0005-0000-0000-0000E6920000}"/>
    <cellStyle name="_Sheet4_August 2010 CWIP curves_NextEra 2" xfId="41569" xr:uid="{00000000-0005-0000-0000-0000E7920000}"/>
    <cellStyle name="_Sheet4_August 2010 CWIP curves_NextEra_November 2010 Termosol CWIP Curves NEER Final" xfId="41570" xr:uid="{00000000-0005-0000-0000-0000E8920000}"/>
    <cellStyle name="_Sheet4_August 2010 CWIP curves_NextEra_November 2010 Termosol CWIP Curves NEER Final 2" xfId="41571" xr:uid="{00000000-0005-0000-0000-0000E9920000}"/>
    <cellStyle name="_Sheet4_BASIS ADJ" xfId="41572" xr:uid="{00000000-0005-0000-0000-0000EA920000}"/>
    <cellStyle name="_Sheet4_BM Adjustments" xfId="41573" xr:uid="{00000000-0005-0000-0000-0000EB920000}"/>
    <cellStyle name="_Sheet4_Budget Support 2012-09 2013-15 Benefit Programs v5 with NEER Barg Update" xfId="41574" xr:uid="{00000000-0005-0000-0000-0000EC920000}"/>
    <cellStyle name="_Sheet4_Capacity_Factor_Monthly_Forecast_Through_2024 " xfId="41575" xr:uid="{00000000-0005-0000-0000-0000ED920000}"/>
    <cellStyle name="_Sheet4_Capacity_Factor_Monthly_Forecast_Through_2024  2" xfId="41576" xr:uid="{00000000-0005-0000-0000-0000EE920000}"/>
    <cellStyle name="_Sheet4_Capital Prov 1Q10" xfId="41577" xr:uid="{00000000-0005-0000-0000-0000EF920000}"/>
    <cellStyle name="_Sheet4_Capital Prov 1Q10 2" xfId="41578" xr:uid="{00000000-0005-0000-0000-0000F0920000}"/>
    <cellStyle name="_Sheet4_Capital Prov 1Q10_March_LTD_Premium" xfId="41579" xr:uid="{00000000-0005-0000-0000-0000F1920000}"/>
    <cellStyle name="_Sheet4_Capital Prov 1Q10_Nov Self Admin LTD Income Premium - CIGNA" xfId="41580" xr:uid="{00000000-0005-0000-0000-0000F2920000}"/>
    <cellStyle name="_Sheet4_Capital Prov 1Q10_Summary Unrounded" xfId="41581" xr:uid="{00000000-0005-0000-0000-0000F3920000}"/>
    <cellStyle name="_Sheet4_Consolidated Summary Living ProForma_2011_DRAFT" xfId="41582" xr:uid="{00000000-0005-0000-0000-0000F4920000}"/>
    <cellStyle name="_Sheet4_Consolidated Summary Living ProForma_2011_DRAFT 2" xfId="41583" xr:uid="{00000000-0005-0000-0000-0000F5920000}"/>
    <cellStyle name="_Sheet4_Consolidated Summary Living ProForma_2011_Paste Special" xfId="41584" xr:uid="{00000000-0005-0000-0000-0000F6920000}"/>
    <cellStyle name="_Sheet4_Consolidated Summary Living ProForma_2011_Paste Special 2" xfId="41585" xr:uid="{00000000-0005-0000-0000-0000F7920000}"/>
    <cellStyle name="_Sheet4_Copy of South TX GenTie  0.8x Sale12-31-09 COD BASE CASEvBOD" xfId="41586" xr:uid="{00000000-0005-0000-0000-0000F8920000}"/>
    <cellStyle name="_Sheet4_Copy of South TX GenTie  0.8x Sale12-31-09 COD BASE CASEvBOD 2" xfId="41587" xr:uid="{00000000-0005-0000-0000-0000F9920000}"/>
    <cellStyle name="_Sheet4_CWIP Termosol 1" xfId="41588" xr:uid="{00000000-0005-0000-0000-0000FA920000}"/>
    <cellStyle name="_Sheet4_CWIP Termosol 1 2" xfId="41589" xr:uid="{00000000-0005-0000-0000-0000FB920000}"/>
    <cellStyle name="_Sheet4_CWIP Termosol 2" xfId="41590" xr:uid="{00000000-0005-0000-0000-0000FC920000}"/>
    <cellStyle name="_Sheet4_CWIP Termosol 2 2" xfId="41591" xr:uid="{00000000-0005-0000-0000-0000FD920000}"/>
    <cellStyle name="_Sheet4_Fees" xfId="41592" xr:uid="{00000000-0005-0000-0000-0000FE920000}"/>
    <cellStyle name="_Sheet4_Genesis_Bridge_Tab" xfId="41593" xr:uid="{00000000-0005-0000-0000-0000FF920000}"/>
    <cellStyle name="_Sheet4_Locked in Gross Margin" xfId="41594" xr:uid="{00000000-0005-0000-0000-000000930000}"/>
    <cellStyle name="_Sheet4_LTD-FAS 112 Summary" xfId="41595" xr:uid="{00000000-0005-0000-0000-000001930000}"/>
    <cellStyle name="_Sheet4_November 2010 CWIP Curves Genesis Final" xfId="41596" xr:uid="{00000000-0005-0000-0000-000002930000}"/>
    <cellStyle name="_Sheet4_November 2010 CWIP Curves Genesis Final 2" xfId="41597" xr:uid="{00000000-0005-0000-0000-000003930000}"/>
    <cellStyle name="_Sheet4_November 2010 CWIP Curves NEER Final" xfId="41598" xr:uid="{00000000-0005-0000-0000-000004930000}"/>
    <cellStyle name="_Sheet4_November 2010 CWIP Curves NEER Final 2" xfId="41599" xr:uid="{00000000-0005-0000-0000-000005930000}"/>
    <cellStyle name="_Sheet4_November 2010 Termosol CWIP Curves NEER Final" xfId="41600" xr:uid="{00000000-0005-0000-0000-000006930000}"/>
    <cellStyle name="_Sheet4_November 2010 Termosol CWIP Curves NEER Final 2" xfId="41601" xr:uid="{00000000-0005-0000-0000-000007930000}"/>
    <cellStyle name="_Sheet4_Project Monitoring Paradise Solar revised_October 2010" xfId="41602" xr:uid="{00000000-0005-0000-0000-000008930000}"/>
    <cellStyle name="_Sheet4_Project Monitoring Paradise Solar revised_October 2010 2" xfId="41603" xr:uid="{00000000-0005-0000-0000-000009930000}"/>
    <cellStyle name="_Sheet4_Project Monitoring Paradise Solar revised_October 2010_November 2010 Termosol CWIP Curves NEER Final" xfId="41604" xr:uid="{00000000-0005-0000-0000-00000A930000}"/>
    <cellStyle name="_Sheet4_Project Monitoring Paradise Solar revised_October 2010_November 2010 Termosol CWIP Curves NEER Final 2" xfId="41605" xr:uid="{00000000-0005-0000-0000-00000B930000}"/>
    <cellStyle name="_Sheet4_September 2010 CWIP curves_NextEra" xfId="41606" xr:uid="{00000000-0005-0000-0000-00000C930000}"/>
    <cellStyle name="_Sheet4_September 2010 CWIP curves_NextEra 2" xfId="41607" xr:uid="{00000000-0005-0000-0000-00000D930000}"/>
    <cellStyle name="_Sheet4_September 2010 CWIP curves_NextEra_November 2010 Termosol CWIP Curves NEER Final" xfId="41608" xr:uid="{00000000-0005-0000-0000-00000E930000}"/>
    <cellStyle name="_Sheet4_September 2010 CWIP curves_NextEra_November 2010 Termosol CWIP Curves NEER Final 2" xfId="41609" xr:uid="{00000000-0005-0000-0000-00000F930000}"/>
    <cellStyle name="_Sheet4_Summerhaven CWIP curve Oct_2010" xfId="41610" xr:uid="{00000000-0005-0000-0000-000010930000}"/>
    <cellStyle name="_Sheet4_Summerhaven CWIP curve Oct_2010 2" xfId="41611" xr:uid="{00000000-0005-0000-0000-000011930000}"/>
    <cellStyle name="_Sheet4_Summerhaven CWIP curve Oct_2010_November 2010 Termosol CWIP Curves NEER Final" xfId="41612" xr:uid="{00000000-0005-0000-0000-000012930000}"/>
    <cellStyle name="_Sheet4_Summerhaven CWIP curve Oct_2010_November 2010 Termosol CWIP Curves NEER Final 2" xfId="41613" xr:uid="{00000000-0005-0000-0000-000013930000}"/>
    <cellStyle name="_Sheet4_ToD" xfId="41614" xr:uid="{00000000-0005-0000-0000-000014930000}"/>
    <cellStyle name="_Sheet4_ToD 2" xfId="41615" xr:uid="{00000000-0005-0000-0000-000015930000}"/>
    <cellStyle name="_Sheet4_ToD 3" xfId="41616" xr:uid="{00000000-0005-0000-0000-000016930000}"/>
    <cellStyle name="_Sheet4_tx financing revs" xfId="41617" xr:uid="{00000000-0005-0000-0000-000017930000}"/>
    <cellStyle name="_Sheet4_tx financing revs 2" xfId="41618" xr:uid="{00000000-0005-0000-0000-000018930000}"/>
    <cellStyle name="_Sheet5" xfId="41619" xr:uid="{00000000-0005-0000-0000-000019930000}"/>
    <cellStyle name="_Sheet5 2" xfId="41620" xr:uid="{00000000-0005-0000-0000-00001A930000}"/>
    <cellStyle name="_Sheet5 2 2" xfId="41621" xr:uid="{00000000-0005-0000-0000-00001B930000}"/>
    <cellStyle name="_Sheet5 3" xfId="41622" xr:uid="{00000000-0005-0000-0000-00001C930000}"/>
    <cellStyle name="_Sheet5 3 2" xfId="41623" xr:uid="{00000000-0005-0000-0000-00001D930000}"/>
    <cellStyle name="_Sheet5 4" xfId="41624" xr:uid="{00000000-0005-0000-0000-00001E930000}"/>
    <cellStyle name="_Sheet5 4 2" xfId="41625" xr:uid="{00000000-0005-0000-0000-00001F930000}"/>
    <cellStyle name="_Sheet5 4 3" xfId="41626" xr:uid="{00000000-0005-0000-0000-000020930000}"/>
    <cellStyle name="_Sheet5 5" xfId="41627" xr:uid="{00000000-0005-0000-0000-000021930000}"/>
    <cellStyle name="_Sheet5 5 2" xfId="41628" xr:uid="{00000000-0005-0000-0000-000022930000}"/>
    <cellStyle name="_Sheet5 6" xfId="41629" xr:uid="{00000000-0005-0000-0000-000023930000}"/>
    <cellStyle name="_Sheet5_August 2010 CWIP curves_NextEra" xfId="41630" xr:uid="{00000000-0005-0000-0000-000024930000}"/>
    <cellStyle name="_Sheet5_August 2010 CWIP curves_NextEra 2" xfId="41631" xr:uid="{00000000-0005-0000-0000-000025930000}"/>
    <cellStyle name="_Sheet5_August 2010 CWIP curves_NextEra_November 2010 Termosol CWIP Curves NEER Final" xfId="41632" xr:uid="{00000000-0005-0000-0000-000026930000}"/>
    <cellStyle name="_Sheet5_August 2010 CWIP curves_NextEra_November 2010 Termosol CWIP Curves NEER Final 2" xfId="41633" xr:uid="{00000000-0005-0000-0000-000027930000}"/>
    <cellStyle name="_Sheet5_BASIS ADJ" xfId="41634" xr:uid="{00000000-0005-0000-0000-000028930000}"/>
    <cellStyle name="_Sheet5_BM Adjustments" xfId="41635" xr:uid="{00000000-0005-0000-0000-000029930000}"/>
    <cellStyle name="_Sheet5_Budget Support 2012-09 2013-15 Benefit Programs v5 with NEER Barg Update" xfId="41636" xr:uid="{00000000-0005-0000-0000-00002A930000}"/>
    <cellStyle name="_Sheet5_Capacity_Factor_Monthly_Forecast_Through_2024 " xfId="41637" xr:uid="{00000000-0005-0000-0000-00002B930000}"/>
    <cellStyle name="_Sheet5_Capacity_Factor_Monthly_Forecast_Through_2024  2" xfId="41638" xr:uid="{00000000-0005-0000-0000-00002C930000}"/>
    <cellStyle name="_Sheet5_Capital Prov 1Q10" xfId="41639" xr:uid="{00000000-0005-0000-0000-00002D930000}"/>
    <cellStyle name="_Sheet5_Capital Prov 1Q10 2" xfId="41640" xr:uid="{00000000-0005-0000-0000-00002E930000}"/>
    <cellStyle name="_Sheet5_Capital Prov 1Q10_March_LTD_Premium" xfId="41641" xr:uid="{00000000-0005-0000-0000-00002F930000}"/>
    <cellStyle name="_Sheet5_Capital Prov 1Q10_Nov Self Admin LTD Income Premium - CIGNA" xfId="41642" xr:uid="{00000000-0005-0000-0000-000030930000}"/>
    <cellStyle name="_Sheet5_Capital Prov 1Q10_Summary Unrounded" xfId="41643" xr:uid="{00000000-0005-0000-0000-000031930000}"/>
    <cellStyle name="_Sheet5_Consolidated Summary Living ProForma_2011_DRAFT" xfId="41644" xr:uid="{00000000-0005-0000-0000-000032930000}"/>
    <cellStyle name="_Sheet5_Consolidated Summary Living ProForma_2011_DRAFT 2" xfId="41645" xr:uid="{00000000-0005-0000-0000-000033930000}"/>
    <cellStyle name="_Sheet5_Consolidated Summary Living ProForma_2011_Paste Special" xfId="41646" xr:uid="{00000000-0005-0000-0000-000034930000}"/>
    <cellStyle name="_Sheet5_Consolidated Summary Living ProForma_2011_Paste Special 2" xfId="41647" xr:uid="{00000000-0005-0000-0000-000035930000}"/>
    <cellStyle name="_Sheet5_Copy of South TX GenTie  0.8x Sale12-31-09 COD BASE CASEvBOD" xfId="41648" xr:uid="{00000000-0005-0000-0000-000036930000}"/>
    <cellStyle name="_Sheet5_Copy of South TX GenTie  0.8x Sale12-31-09 COD BASE CASEvBOD 2" xfId="41649" xr:uid="{00000000-0005-0000-0000-000037930000}"/>
    <cellStyle name="_Sheet5_CWIP Termosol 1" xfId="41650" xr:uid="{00000000-0005-0000-0000-000038930000}"/>
    <cellStyle name="_Sheet5_CWIP Termosol 1 2" xfId="41651" xr:uid="{00000000-0005-0000-0000-000039930000}"/>
    <cellStyle name="_Sheet5_CWIP Termosol 2" xfId="41652" xr:uid="{00000000-0005-0000-0000-00003A930000}"/>
    <cellStyle name="_Sheet5_CWIP Termosol 2 2" xfId="41653" xr:uid="{00000000-0005-0000-0000-00003B930000}"/>
    <cellStyle name="_Sheet5_Fees" xfId="41654" xr:uid="{00000000-0005-0000-0000-00003C930000}"/>
    <cellStyle name="_Sheet5_Genesis_Bridge_Tab" xfId="41655" xr:uid="{00000000-0005-0000-0000-00003D930000}"/>
    <cellStyle name="_Sheet5_Locked in Gross Margin" xfId="41656" xr:uid="{00000000-0005-0000-0000-00003E930000}"/>
    <cellStyle name="_Sheet5_LTD-FAS 112 Summary" xfId="41657" xr:uid="{00000000-0005-0000-0000-00003F930000}"/>
    <cellStyle name="_Sheet5_November 2010 CWIP Curves Genesis Final" xfId="41658" xr:uid="{00000000-0005-0000-0000-000040930000}"/>
    <cellStyle name="_Sheet5_November 2010 CWIP Curves Genesis Final 2" xfId="41659" xr:uid="{00000000-0005-0000-0000-000041930000}"/>
    <cellStyle name="_Sheet5_November 2010 CWIP Curves NEER Final" xfId="41660" xr:uid="{00000000-0005-0000-0000-000042930000}"/>
    <cellStyle name="_Sheet5_November 2010 CWIP Curves NEER Final 2" xfId="41661" xr:uid="{00000000-0005-0000-0000-000043930000}"/>
    <cellStyle name="_Sheet5_November 2010 Termosol CWIP Curves NEER Final" xfId="41662" xr:uid="{00000000-0005-0000-0000-000044930000}"/>
    <cellStyle name="_Sheet5_November 2010 Termosol CWIP Curves NEER Final 2" xfId="41663" xr:uid="{00000000-0005-0000-0000-000045930000}"/>
    <cellStyle name="_Sheet5_Project Monitoring Paradise Solar revised_October 2010" xfId="41664" xr:uid="{00000000-0005-0000-0000-000046930000}"/>
    <cellStyle name="_Sheet5_Project Monitoring Paradise Solar revised_October 2010 2" xfId="41665" xr:uid="{00000000-0005-0000-0000-000047930000}"/>
    <cellStyle name="_Sheet5_Project Monitoring Paradise Solar revised_October 2010_November 2010 Termosol CWIP Curves NEER Final" xfId="41666" xr:uid="{00000000-0005-0000-0000-000048930000}"/>
    <cellStyle name="_Sheet5_Project Monitoring Paradise Solar revised_October 2010_November 2010 Termosol CWIP Curves NEER Final 2" xfId="41667" xr:uid="{00000000-0005-0000-0000-000049930000}"/>
    <cellStyle name="_Sheet5_September 2010 CWIP curves_NextEra" xfId="41668" xr:uid="{00000000-0005-0000-0000-00004A930000}"/>
    <cellStyle name="_Sheet5_September 2010 CWIP curves_NextEra 2" xfId="41669" xr:uid="{00000000-0005-0000-0000-00004B930000}"/>
    <cellStyle name="_Sheet5_September 2010 CWIP curves_NextEra_November 2010 Termosol CWIP Curves NEER Final" xfId="41670" xr:uid="{00000000-0005-0000-0000-00004C930000}"/>
    <cellStyle name="_Sheet5_September 2010 CWIP curves_NextEra_November 2010 Termosol CWIP Curves NEER Final 2" xfId="41671" xr:uid="{00000000-0005-0000-0000-00004D930000}"/>
    <cellStyle name="_Sheet5_Summerhaven CWIP curve Oct_2010" xfId="41672" xr:uid="{00000000-0005-0000-0000-00004E930000}"/>
    <cellStyle name="_Sheet5_Summerhaven CWIP curve Oct_2010 2" xfId="41673" xr:uid="{00000000-0005-0000-0000-00004F930000}"/>
    <cellStyle name="_Sheet5_Summerhaven CWIP curve Oct_2010_November 2010 Termosol CWIP Curves NEER Final" xfId="41674" xr:uid="{00000000-0005-0000-0000-000050930000}"/>
    <cellStyle name="_Sheet5_Summerhaven CWIP curve Oct_2010_November 2010 Termosol CWIP Curves NEER Final 2" xfId="41675" xr:uid="{00000000-0005-0000-0000-000051930000}"/>
    <cellStyle name="_Sheet5_ToD" xfId="41676" xr:uid="{00000000-0005-0000-0000-000052930000}"/>
    <cellStyle name="_Sheet5_ToD 2" xfId="41677" xr:uid="{00000000-0005-0000-0000-000053930000}"/>
    <cellStyle name="_Sheet5_ToD 3" xfId="41678" xr:uid="{00000000-0005-0000-0000-000054930000}"/>
    <cellStyle name="_Sheet5_tx financing revs" xfId="41679" xr:uid="{00000000-0005-0000-0000-000055930000}"/>
    <cellStyle name="_Sheet5_tx financing revs 2" xfId="41680" xr:uid="{00000000-0005-0000-0000-000056930000}"/>
    <cellStyle name="_Sheet6" xfId="41681" xr:uid="{00000000-0005-0000-0000-000057930000}"/>
    <cellStyle name="_Sheet6 2" xfId="41682" xr:uid="{00000000-0005-0000-0000-000058930000}"/>
    <cellStyle name="_Sheet6 2 2" xfId="41683" xr:uid="{00000000-0005-0000-0000-000059930000}"/>
    <cellStyle name="_Sheet6 3" xfId="41684" xr:uid="{00000000-0005-0000-0000-00005A930000}"/>
    <cellStyle name="_Sheet6 3 2" xfId="41685" xr:uid="{00000000-0005-0000-0000-00005B930000}"/>
    <cellStyle name="_Sheet6 4" xfId="41686" xr:uid="{00000000-0005-0000-0000-00005C930000}"/>
    <cellStyle name="_Sheet6 4 2" xfId="41687" xr:uid="{00000000-0005-0000-0000-00005D930000}"/>
    <cellStyle name="_Sheet6 4 3" xfId="41688" xr:uid="{00000000-0005-0000-0000-00005E930000}"/>
    <cellStyle name="_Sheet6 5" xfId="41689" xr:uid="{00000000-0005-0000-0000-00005F930000}"/>
    <cellStyle name="_Sheet6 5 2" xfId="41690" xr:uid="{00000000-0005-0000-0000-000060930000}"/>
    <cellStyle name="_Sheet6 6" xfId="41691" xr:uid="{00000000-0005-0000-0000-000061930000}"/>
    <cellStyle name="_Sheet6_August 2010 CWIP curves_NextEra" xfId="41692" xr:uid="{00000000-0005-0000-0000-000062930000}"/>
    <cellStyle name="_Sheet6_August 2010 CWIP curves_NextEra 2" xfId="41693" xr:uid="{00000000-0005-0000-0000-000063930000}"/>
    <cellStyle name="_Sheet6_August 2010 CWIP curves_NextEra_November 2010 Termosol CWIP Curves NEER Final" xfId="41694" xr:uid="{00000000-0005-0000-0000-000064930000}"/>
    <cellStyle name="_Sheet6_August 2010 CWIP curves_NextEra_November 2010 Termosol CWIP Curves NEER Final 2" xfId="41695" xr:uid="{00000000-0005-0000-0000-000065930000}"/>
    <cellStyle name="_Sheet6_BASIS ADJ" xfId="41696" xr:uid="{00000000-0005-0000-0000-000066930000}"/>
    <cellStyle name="_Sheet6_BM Adjustments" xfId="41697" xr:uid="{00000000-0005-0000-0000-000067930000}"/>
    <cellStyle name="_Sheet6_Budget Support 2012-09 2013-15 Benefit Programs v5 with NEER Barg Update" xfId="41698" xr:uid="{00000000-0005-0000-0000-000068930000}"/>
    <cellStyle name="_Sheet6_Capacity_Factor_Monthly_Forecast_Through_2024 " xfId="41699" xr:uid="{00000000-0005-0000-0000-000069930000}"/>
    <cellStyle name="_Sheet6_Capacity_Factor_Monthly_Forecast_Through_2024  2" xfId="41700" xr:uid="{00000000-0005-0000-0000-00006A930000}"/>
    <cellStyle name="_Sheet6_Capital Prov 1Q10" xfId="41701" xr:uid="{00000000-0005-0000-0000-00006B930000}"/>
    <cellStyle name="_Sheet6_Capital Prov 1Q10 2" xfId="41702" xr:uid="{00000000-0005-0000-0000-00006C930000}"/>
    <cellStyle name="_Sheet6_Capital Prov 1Q10_March_LTD_Premium" xfId="41703" xr:uid="{00000000-0005-0000-0000-00006D930000}"/>
    <cellStyle name="_Sheet6_Capital Prov 1Q10_Nov Self Admin LTD Income Premium - CIGNA" xfId="41704" xr:uid="{00000000-0005-0000-0000-00006E930000}"/>
    <cellStyle name="_Sheet6_Capital Prov 1Q10_Summary Unrounded" xfId="41705" xr:uid="{00000000-0005-0000-0000-00006F930000}"/>
    <cellStyle name="_Sheet6_Consolidated Summary Living ProForma_2011_DRAFT" xfId="41706" xr:uid="{00000000-0005-0000-0000-000070930000}"/>
    <cellStyle name="_Sheet6_Consolidated Summary Living ProForma_2011_DRAFT 2" xfId="41707" xr:uid="{00000000-0005-0000-0000-000071930000}"/>
    <cellStyle name="_Sheet6_Consolidated Summary Living ProForma_2011_Paste Special" xfId="41708" xr:uid="{00000000-0005-0000-0000-000072930000}"/>
    <cellStyle name="_Sheet6_Consolidated Summary Living ProForma_2011_Paste Special 2" xfId="41709" xr:uid="{00000000-0005-0000-0000-000073930000}"/>
    <cellStyle name="_Sheet6_Copy of South TX GenTie  0.8x Sale12-31-09 COD BASE CASEvBOD" xfId="41710" xr:uid="{00000000-0005-0000-0000-000074930000}"/>
    <cellStyle name="_Sheet6_Copy of South TX GenTie  0.8x Sale12-31-09 COD BASE CASEvBOD 2" xfId="41711" xr:uid="{00000000-0005-0000-0000-000075930000}"/>
    <cellStyle name="_Sheet6_CWIP Termosol 1" xfId="41712" xr:uid="{00000000-0005-0000-0000-000076930000}"/>
    <cellStyle name="_Sheet6_CWIP Termosol 1 2" xfId="41713" xr:uid="{00000000-0005-0000-0000-000077930000}"/>
    <cellStyle name="_Sheet6_CWIP Termosol 2" xfId="41714" xr:uid="{00000000-0005-0000-0000-000078930000}"/>
    <cellStyle name="_Sheet6_CWIP Termosol 2 2" xfId="41715" xr:uid="{00000000-0005-0000-0000-000079930000}"/>
    <cellStyle name="_Sheet6_Fees" xfId="41716" xr:uid="{00000000-0005-0000-0000-00007A930000}"/>
    <cellStyle name="_Sheet6_Genesis_Bridge_Tab" xfId="41717" xr:uid="{00000000-0005-0000-0000-00007B930000}"/>
    <cellStyle name="_Sheet6_Locked in Gross Margin" xfId="41718" xr:uid="{00000000-0005-0000-0000-00007C930000}"/>
    <cellStyle name="_Sheet6_LTD-FAS 112 Summary" xfId="41719" xr:uid="{00000000-0005-0000-0000-00007D930000}"/>
    <cellStyle name="_Sheet6_November 2010 CWIP Curves Genesis Final" xfId="41720" xr:uid="{00000000-0005-0000-0000-00007E930000}"/>
    <cellStyle name="_Sheet6_November 2010 CWIP Curves Genesis Final 2" xfId="41721" xr:uid="{00000000-0005-0000-0000-00007F930000}"/>
    <cellStyle name="_Sheet6_November 2010 CWIP Curves NEER Final" xfId="41722" xr:uid="{00000000-0005-0000-0000-000080930000}"/>
    <cellStyle name="_Sheet6_November 2010 CWIP Curves NEER Final 2" xfId="41723" xr:uid="{00000000-0005-0000-0000-000081930000}"/>
    <cellStyle name="_Sheet6_November 2010 Termosol CWIP Curves NEER Final" xfId="41724" xr:uid="{00000000-0005-0000-0000-000082930000}"/>
    <cellStyle name="_Sheet6_November 2010 Termosol CWIP Curves NEER Final 2" xfId="41725" xr:uid="{00000000-0005-0000-0000-000083930000}"/>
    <cellStyle name="_Sheet6_Project Monitoring Paradise Solar revised_October 2010" xfId="41726" xr:uid="{00000000-0005-0000-0000-000084930000}"/>
    <cellStyle name="_Sheet6_Project Monitoring Paradise Solar revised_October 2010 2" xfId="41727" xr:uid="{00000000-0005-0000-0000-000085930000}"/>
    <cellStyle name="_Sheet6_Project Monitoring Paradise Solar revised_October 2010_November 2010 Termosol CWIP Curves NEER Final" xfId="41728" xr:uid="{00000000-0005-0000-0000-000086930000}"/>
    <cellStyle name="_Sheet6_Project Monitoring Paradise Solar revised_October 2010_November 2010 Termosol CWIP Curves NEER Final 2" xfId="41729" xr:uid="{00000000-0005-0000-0000-000087930000}"/>
    <cellStyle name="_Sheet6_September 2010 CWIP curves_NextEra" xfId="41730" xr:uid="{00000000-0005-0000-0000-000088930000}"/>
    <cellStyle name="_Sheet6_September 2010 CWIP curves_NextEra 2" xfId="41731" xr:uid="{00000000-0005-0000-0000-000089930000}"/>
    <cellStyle name="_Sheet6_September 2010 CWIP curves_NextEra_November 2010 Termosol CWIP Curves NEER Final" xfId="41732" xr:uid="{00000000-0005-0000-0000-00008A930000}"/>
    <cellStyle name="_Sheet6_September 2010 CWIP curves_NextEra_November 2010 Termosol CWIP Curves NEER Final 2" xfId="41733" xr:uid="{00000000-0005-0000-0000-00008B930000}"/>
    <cellStyle name="_Sheet6_Summerhaven CWIP curve Oct_2010" xfId="41734" xr:uid="{00000000-0005-0000-0000-00008C930000}"/>
    <cellStyle name="_Sheet6_Summerhaven CWIP curve Oct_2010 2" xfId="41735" xr:uid="{00000000-0005-0000-0000-00008D930000}"/>
    <cellStyle name="_Sheet6_Summerhaven CWIP curve Oct_2010_November 2010 Termosol CWIP Curves NEER Final" xfId="41736" xr:uid="{00000000-0005-0000-0000-00008E930000}"/>
    <cellStyle name="_Sheet6_Summerhaven CWIP curve Oct_2010_November 2010 Termosol CWIP Curves NEER Final 2" xfId="41737" xr:uid="{00000000-0005-0000-0000-00008F930000}"/>
    <cellStyle name="_Sheet6_ToD" xfId="41738" xr:uid="{00000000-0005-0000-0000-000090930000}"/>
    <cellStyle name="_Sheet6_ToD 2" xfId="41739" xr:uid="{00000000-0005-0000-0000-000091930000}"/>
    <cellStyle name="_Sheet6_ToD 3" xfId="41740" xr:uid="{00000000-0005-0000-0000-000092930000}"/>
    <cellStyle name="_Sheet6_tx financing revs" xfId="41741" xr:uid="{00000000-0005-0000-0000-000093930000}"/>
    <cellStyle name="_Sheet6_tx financing revs 2" xfId="41742" xr:uid="{00000000-0005-0000-0000-000094930000}"/>
    <cellStyle name="_x0013__Sheldon Hedge Settlement Price Curve 05232008" xfId="41743" xr:uid="{00000000-0005-0000-0000-000095930000}"/>
    <cellStyle name="_x0013__Sheldon Hedge Settlement Price Curve 05232008 2" xfId="41744" xr:uid="{00000000-0005-0000-0000-000096930000}"/>
    <cellStyle name="_x0013__Sheldon Hedge Settlement Price Curve 05232008_BeechR Pivot Table 12.2.09" xfId="41745" xr:uid="{00000000-0005-0000-0000-000097930000}"/>
    <cellStyle name="_x0013__Sheldon Hedge Settlement Price Curve 05232008_BeechR Pivot Table 12.2.09 2" xfId="41746" xr:uid="{00000000-0005-0000-0000-000098930000}"/>
    <cellStyle name="_x0013__Sheldon Hedge Settlement Price Curve 081108" xfId="41747" xr:uid="{00000000-0005-0000-0000-000099930000}"/>
    <cellStyle name="_x0013__Sheldon Hedge Settlement Price Curve 081108 2" xfId="41748" xr:uid="{00000000-0005-0000-0000-00009A930000}"/>
    <cellStyle name="_x0013__Sheldon Hedge Settlement Price Curve 081108_BeechR Pivot Table 12.2.09" xfId="41749" xr:uid="{00000000-0005-0000-0000-00009B930000}"/>
    <cellStyle name="_x0013__Sheldon Hedge Settlement Price Curve 081108_BeechR Pivot Table 12.2.09 2" xfId="41750" xr:uid="{00000000-0005-0000-0000-00009C930000}"/>
    <cellStyle name="_x0013__Sheldon Market Price Curve 081108 v2update" xfId="41751" xr:uid="{00000000-0005-0000-0000-00009D930000}"/>
    <cellStyle name="_x0013__Sheldon Market Price Curve 081108 v2update 2" xfId="41752" xr:uid="{00000000-0005-0000-0000-00009E930000}"/>
    <cellStyle name="_x0013__Sheldon Market Price Curve 081108 v2update_BeechR Pivot Table 12.2.09" xfId="41753" xr:uid="{00000000-0005-0000-0000-00009F930000}"/>
    <cellStyle name="_x0013__Sheldon Market Price Curve 081108 v2update_BeechR Pivot Table 12.2.09 2" xfId="41754" xr:uid="{00000000-0005-0000-0000-0000A0930000}"/>
    <cellStyle name="_x0013__Sheldon Market Price Curve Low Case 09242008" xfId="41755" xr:uid="{00000000-0005-0000-0000-0000A1930000}"/>
    <cellStyle name="_x0013__Sheldon Market Price Curve Low Case 09242008 2" xfId="41756" xr:uid="{00000000-0005-0000-0000-0000A2930000}"/>
    <cellStyle name="_x0013__Sheldon Price Curve 05212008" xfId="41757" xr:uid="{00000000-0005-0000-0000-0000A3930000}"/>
    <cellStyle name="_x0013__Sheldon Price Curve 05212008 2" xfId="41758" xr:uid="{00000000-0005-0000-0000-0000A4930000}"/>
    <cellStyle name="_x0013__Sheldon Price Curve 05212008_BeechR Pivot Table 12.2.09" xfId="41759" xr:uid="{00000000-0005-0000-0000-0000A5930000}"/>
    <cellStyle name="_x0013__Sheldon Price Curve 05212008_BeechR Pivot Table 12.2.09 2" xfId="41760" xr:uid="{00000000-0005-0000-0000-0000A6930000}"/>
    <cellStyle name="_Sherbino 20070618" xfId="41761" xr:uid="{00000000-0005-0000-0000-0000A7930000}"/>
    <cellStyle name="_Sherbino 20070618 2" xfId="41762" xr:uid="{00000000-0005-0000-0000-0000A8930000}"/>
    <cellStyle name="_Sherbino 20070618_#1 Levered Beech Ridge_021109_Grant,Bonus,No PTCs,MACRs,Term Debt NOL" xfId="41763" xr:uid="{00000000-0005-0000-0000-0000A9930000}"/>
    <cellStyle name="_Sherbino 20070618_#1 Levered Beech Ridge_021109_Grant,Bonus,No PTCs,MACRs,Term Debt NOL 2" xfId="41764" xr:uid="{00000000-0005-0000-0000-0000AA930000}"/>
    <cellStyle name="_Sherbino 20070618_#1 LeveredGrand_Ridge_II-III_021009_Grant,Bonus,No PTCs,MACRs,Term Debt, NOL" xfId="41765" xr:uid="{00000000-0005-0000-0000-0000AB930000}"/>
    <cellStyle name="_Sherbino 20070618_#1 LeveredGrand_Ridge_II-III_021009_Grant,Bonus,No PTCs,MACRs,Term Debt, NOL 2" xfId="41766" xr:uid="{00000000-0005-0000-0000-0000AC930000}"/>
    <cellStyle name="_Sherbino 20070618_#1 LeveredGrand_Ridge_II-III_021009_Grant,Bonus,No PTCs,MACRs,Term Debt, NOL_BeechR Pivot Table 12.2.09" xfId="41767" xr:uid="{00000000-0005-0000-0000-0000AD930000}"/>
    <cellStyle name="_Sherbino 20070618_#1 LeveredGrand_Ridge_II-III_021009_Grant,Bonus,No PTCs,MACRs,Term Debt, NOL_BeechR Pivot Table 12.2.09 2" xfId="41768" xr:uid="{00000000-0005-0000-0000-0000AE930000}"/>
    <cellStyle name="_Sherbino 20070618_2008 IWNA 7.75% 53% ERISA P50 (Invnergy)_FROM JPM" xfId="41769" xr:uid="{00000000-0005-0000-0000-0000AF930000}"/>
    <cellStyle name="_Sherbino 20070618_2008 IWNA 7.75% 53% ERISA P50 (Invnergy)_FROM JPM 2" xfId="41770" xr:uid="{00000000-0005-0000-0000-0000B0930000}"/>
    <cellStyle name="_Sherbino 20070618_2008 IWNA Portfolio 09262008 (JPM TE &amp; CE)__TE Assumps" xfId="41771" xr:uid="{00000000-0005-0000-0000-0000B1930000}"/>
    <cellStyle name="_Sherbino 20070618_2008 IWNA Portfolio 09262008 (JPM TE &amp; CE)__TE Assumps 2" xfId="41772" xr:uid="{00000000-0005-0000-0000-0000B2930000}"/>
    <cellStyle name="_Sherbino 20070618_2008 IWNA Portfolio 09262008 (JPM TE &amp; CE)__TE Assumps_2008 IWNA v12 7.75% 53% TaxEx P50 (Invenergy)_10242008" xfId="41773" xr:uid="{00000000-0005-0000-0000-0000B3930000}"/>
    <cellStyle name="_Sherbino 20070618_2008 IWNA Portfolio 09262008 (JPM TE &amp; CE)__TE Assumps_2008 IWNA v12 7.75% 53% TaxEx P50 (Invenergy)_10242008 2" xfId="41774" xr:uid="{00000000-0005-0000-0000-0000B4930000}"/>
    <cellStyle name="_Sherbino 20070618_2008 IWNA v12 7.75% 53% TaxEx P50 (Invenergy)_10242008" xfId="41775" xr:uid="{00000000-0005-0000-0000-0000B5930000}"/>
    <cellStyle name="_Sherbino 20070618_2008 IWNA v12 7.75% 53% TaxEx P50 (Invenergy)_10242008 2" xfId="41776" xr:uid="{00000000-0005-0000-0000-0000B6930000}"/>
    <cellStyle name="_Sherbino 20070618_2008 IWNA v12 7.75% 53% TaxEx P50 (Invenergy)_NO HAIRCUTS" xfId="41777" xr:uid="{00000000-0005-0000-0000-0000B7930000}"/>
    <cellStyle name="_Sherbino 20070618_2008 IWNA v12 7.75% 53% TaxEx P50 (Invenergy)_NO HAIRCUTS 2" xfId="41778" xr:uid="{00000000-0005-0000-0000-0000B8930000}"/>
    <cellStyle name="_Sherbino 20070618_BeechR Pivot Table 12.2.09" xfId="41779" xr:uid="{00000000-0005-0000-0000-0000B9930000}"/>
    <cellStyle name="_Sherbino 20070618_BeechR Pivot Table 12.2.09 2" xfId="41780" xr:uid="{00000000-0005-0000-0000-0000BA930000}"/>
    <cellStyle name="_Sherbino 20070618_Big Otter 101209 Grant and TE 100.5MW_20mileT" xfId="41781" xr:uid="{00000000-0005-0000-0000-0000BB930000}"/>
    <cellStyle name="_Sherbino 20070618_Big Otter 101209 Grant and TE 100.5MW_20mileT 2" xfId="41782" xr:uid="{00000000-0005-0000-0000-0000BC930000}"/>
    <cellStyle name="_Sherbino 20070618_Bish Hill_$77.5_lowncf_ Bundled Price_Lenders_092909" xfId="41783" xr:uid="{00000000-0005-0000-0000-0000BD930000}"/>
    <cellStyle name="_Sherbino 20070618_Bish Hill_$77.5_lowncf_ Bundled Price_Lenders_092909 2" xfId="41784" xr:uid="{00000000-0005-0000-0000-0000BE930000}"/>
    <cellStyle name="_Sherbino 20070618_BishHilll_1.25M per WTG with $72 bundled price_200MWs_BF" xfId="41785" xr:uid="{00000000-0005-0000-0000-0000BF930000}"/>
    <cellStyle name="_Sherbino 20070618_BishHilll_1.25M per WTG with $72 bundled price_200MWs_BF 2" xfId="41786" xr:uid="{00000000-0005-0000-0000-0000C0930000}"/>
    <cellStyle name="_Sherbino 20070618_Bishop Hill_Grant_082409_200MW" xfId="41787" xr:uid="{00000000-0005-0000-0000-0000C1930000}"/>
    <cellStyle name="_Sherbino 20070618_Bishop Hill_Grant_082409_200MW 2" xfId="41788" xr:uid="{00000000-0005-0000-0000-0000C2930000}"/>
    <cellStyle name="_Sherbino 20070618_Buzzard Creek_250MW_PTC_010610" xfId="41789" xr:uid="{00000000-0005-0000-0000-0000C3930000}"/>
    <cellStyle name="_Sherbino 20070618_Buzzard Creek_250MW_PTC_010610 2" xfId="41790" xr:uid="{00000000-0005-0000-0000-0000C4930000}"/>
    <cellStyle name="_Sherbino 20070618_California Ridge 120109 and 200MW" xfId="41791" xr:uid="{00000000-0005-0000-0000-0000C5930000}"/>
    <cellStyle name="_Sherbino 20070618_California Ridge 120109 and 200MW 2" xfId="41792" xr:uid="{00000000-0005-0000-0000-0000C6930000}"/>
    <cellStyle name="_Sherbino 20070618_California Ridge_042909_Grant and TE_99M_as bid" xfId="41793" xr:uid="{00000000-0005-0000-0000-0000C7930000}"/>
    <cellStyle name="_Sherbino 20070618_California Ridge_042909_Grant and TE_99M_as bid 2" xfId="41794" xr:uid="{00000000-0005-0000-0000-0000C8930000}"/>
    <cellStyle name="_Sherbino 20070618_California Ridge_042909_Grant and TE_99Mw" xfId="41795" xr:uid="{00000000-0005-0000-0000-0000C9930000}"/>
    <cellStyle name="_Sherbino 20070618_California Ridge_042909_Grant and TE_99Mw 2" xfId="41796" xr:uid="{00000000-0005-0000-0000-0000CA930000}"/>
    <cellStyle name="_Sherbino 20070618_Copy of NEW Levered GRIIIII_03312009_MCF v2" xfId="41797" xr:uid="{00000000-0005-0000-0000-0000CB930000}"/>
    <cellStyle name="_Sherbino 20070618_Copy of NEW Levered GRIIIII_03312009_MCF v2 2" xfId="41798" xr:uid="{00000000-0005-0000-0000-0000CC930000}"/>
    <cellStyle name="_Sherbino 20070618_Copy of NEW Levered GRIIIII_03312009_MCF v2_BeechR Pivot Table 12.2.09" xfId="41799" xr:uid="{00000000-0005-0000-0000-0000CD930000}"/>
    <cellStyle name="_Sherbino 20070618_Copy of NEW Levered GRIIIII_03312009_MCF v2_BeechR Pivot Table 12.2.09 2" xfId="41800" xr:uid="{00000000-0005-0000-0000-0000CE930000}"/>
    <cellStyle name="_Sherbino 20070618_GRE 03252009_tpm_tables" xfId="41801" xr:uid="{00000000-0005-0000-0000-0000CF930000}"/>
    <cellStyle name="_Sherbino 20070618_GRE 03252009_tpm_tables 2" xfId="41802" xr:uid="{00000000-0005-0000-0000-0000D0930000}"/>
    <cellStyle name="_Sherbino 20070618_GRE 03252009_tpm_tables_BeechR Pivot Table 12.2.09" xfId="41803" xr:uid="{00000000-0005-0000-0000-0000D1930000}"/>
    <cellStyle name="_Sherbino 20070618_GRE 03252009_tpm_tables_BeechR Pivot Table 12.2.09 2" xfId="41804" xr:uid="{00000000-0005-0000-0000-0000D2930000}"/>
    <cellStyle name="_Sherbino 20070618_Hardin Grant 08312009_300MW" xfId="41805" xr:uid="{00000000-0005-0000-0000-0000D3930000}"/>
    <cellStyle name="_Sherbino 20070618_Hardin Grant 08312009_300MW 2" xfId="41806" xr:uid="{00000000-0005-0000-0000-0000D4930000}"/>
    <cellStyle name="_Sherbino 20070618_Inputs-General" xfId="41807" xr:uid="{00000000-0005-0000-0000-0000D5930000}"/>
    <cellStyle name="_Sherbino 20070618_Inputs-General 2" xfId="41808" xr:uid="{00000000-0005-0000-0000-0000D6930000}"/>
    <cellStyle name="_Sherbino 20070618_Invenergy Model -- 9-5-08 base" xfId="41809" xr:uid="{00000000-0005-0000-0000-0000D7930000}"/>
    <cellStyle name="_Sherbino 20070618_Invenergy Model -- 9-5-08 base 2" xfId="41810" xr:uid="{00000000-0005-0000-0000-0000D8930000}"/>
    <cellStyle name="_Sherbino 20070618_IWNA 3-Pack ECCA Sheldon Funding 03202009" xfId="41811" xr:uid="{00000000-0005-0000-0000-0000D9930000}"/>
    <cellStyle name="_Sherbino 20070618_IWNA 3-Pack ECCA Sheldon Funding 03202009 2" xfId="41812" xr:uid="{00000000-0005-0000-0000-0000DA930000}"/>
    <cellStyle name="_Sherbino 20070618_IWNA Ptfl v2 10yr 7.25% $320 upfront 99% hedge loss P50" xfId="41813" xr:uid="{00000000-0005-0000-0000-0000DB930000}"/>
    <cellStyle name="_Sherbino 20070618_IWNA Ptfl v2 10yr 7.25% $320 upfront 99% hedge loss P50 2" xfId="41814" xr:uid="{00000000-0005-0000-0000-0000DC930000}"/>
    <cellStyle name="_Sherbino 20070618_IWNA v1 10yr 7.25% $290 upfront no bonus 42% 2009 tax realloc P50" xfId="41815" xr:uid="{00000000-0005-0000-0000-0000DD930000}"/>
    <cellStyle name="_Sherbino 20070618_IWNA v1 10yr 7.25% $290 upfront no bonus 42% 2009 tax realloc P50 2" xfId="41816" xr:uid="{00000000-0005-0000-0000-0000DE930000}"/>
    <cellStyle name="_Sherbino 20070618_IWNA v1 10yr 7.25% $290 upfront no bonus 42% 2009 tax realloc P50_2008 IWNA JPM TE Model 11032008 (ERISA Dep &amp; Full Haircuts)_275M" xfId="41817" xr:uid="{00000000-0005-0000-0000-0000DF930000}"/>
    <cellStyle name="_Sherbino 20070618_IWNA v1 10yr 7.25% $290 upfront no bonus 42% 2009 tax realloc P50_2008 IWNA JPM TE Model 11032008 (ERISA Dep &amp; Full Haircuts)_275M 2" xfId="41818" xr:uid="{00000000-0005-0000-0000-0000E0930000}"/>
    <cellStyle name="_Sherbino 20070618_IWNA v1 10yr 7.25% $290 upfront no bonus 42% 2009 tax realloc P50_2008 IWNA v12 7.75% 53% TaxEx P50 (Invenergy)_10242008" xfId="41819" xr:uid="{00000000-0005-0000-0000-0000E1930000}"/>
    <cellStyle name="_Sherbino 20070618_IWNA v1 10yr 7.25% $290 upfront no bonus 42% 2009 tax realloc P50_2008 IWNA v12 7.75% 53% TaxEx P50 (Invenergy)_10242008 2" xfId="41820" xr:uid="{00000000-0005-0000-0000-0000E2930000}"/>
    <cellStyle name="_Sherbino 20070618_Ledge_0416_Grant and TE" xfId="41821" xr:uid="{00000000-0005-0000-0000-0000E3930000}"/>
    <cellStyle name="_Sherbino 20070618_Ledge_0416_Grant and TE 2" xfId="41822" xr:uid="{00000000-0005-0000-0000-0000E4930000}"/>
    <cellStyle name="_Sherbino 20070618_Levered Beech Ridge _100709" xfId="41823" xr:uid="{00000000-0005-0000-0000-0000E5930000}"/>
    <cellStyle name="_Sherbino 20070618_Levered Beech Ridge _100709 2" xfId="41824" xr:uid="{00000000-0005-0000-0000-0000E6930000}"/>
    <cellStyle name="_Sherbino 20070618_Levered Beech Ridge _100709_BeechR Pivot Table 12.2.09" xfId="41825" xr:uid="{00000000-0005-0000-0000-0000E7930000}"/>
    <cellStyle name="_Sherbino 20070618_Levered Beech Ridge _100709_BeechR Pivot Table 12.2.09 2" xfId="41826" xr:uid="{00000000-0005-0000-0000-0000E8930000}"/>
    <cellStyle name="_Sherbino 20070618_Levered Beech Ridge _102709" xfId="41827" xr:uid="{00000000-0005-0000-0000-0000E9930000}"/>
    <cellStyle name="_Sherbino 20070618_Levered Beech Ridge _102709 2" xfId="41828" xr:uid="{00000000-0005-0000-0000-0000EA930000}"/>
    <cellStyle name="_Sherbino 20070618_Levered Beech Ridge _102709_BeechR Pivot Table 12.2.09" xfId="41829" xr:uid="{00000000-0005-0000-0000-0000EB930000}"/>
    <cellStyle name="_Sherbino 20070618_Levered Beech Ridge _102709_BeechR Pivot Table 12.2.09 2" xfId="41830" xr:uid="{00000000-0005-0000-0000-0000EC930000}"/>
    <cellStyle name="_Sherbino 20070618_Levered Beech Ridge _110209" xfId="41831" xr:uid="{00000000-0005-0000-0000-0000ED930000}"/>
    <cellStyle name="_Sherbino 20070618_Levered Beech Ridge _110209 2" xfId="41832" xr:uid="{00000000-0005-0000-0000-0000EE930000}"/>
    <cellStyle name="_Sherbino 20070618_Levered Beech Ridge _110209_BeechR Pivot Table 12.2.09" xfId="41833" xr:uid="{00000000-0005-0000-0000-0000EF930000}"/>
    <cellStyle name="_Sherbino 20070618_Levered Beech Ridge _110209_BeechR Pivot Table 12.2.09 2" xfId="41834" xr:uid="{00000000-0005-0000-0000-0000F0930000}"/>
    <cellStyle name="_Sherbino 20070618_Levered Grand Ridge Exp 07082009_LIVE" xfId="41835" xr:uid="{00000000-0005-0000-0000-0000F1930000}"/>
    <cellStyle name="_Sherbino 20070618_Levered Grand Ridge Exp 07082009_LIVE 2" xfId="41836" xr:uid="{00000000-0005-0000-0000-0000F2930000}"/>
    <cellStyle name="_Sherbino 20070618_Levered Grand Ridge Exp 07082009_LIVE_BeechR Pivot Table 12.2.09" xfId="41837" xr:uid="{00000000-0005-0000-0000-0000F3930000}"/>
    <cellStyle name="_Sherbino 20070618_Levered Grand Ridge Exp 07082009_LIVE_BeechR Pivot Table 12.2.09 2" xfId="41838" xr:uid="{00000000-0005-0000-0000-0000F4930000}"/>
    <cellStyle name="_Sherbino 20070618_Levered Grand Ridge Exp_05042009" xfId="41839" xr:uid="{00000000-0005-0000-0000-0000F5930000}"/>
    <cellStyle name="_Sherbino 20070618_Levered Grand Ridge Exp_05042009 2" xfId="41840" xr:uid="{00000000-0005-0000-0000-0000F6930000}"/>
    <cellStyle name="_Sherbino 20070618_Levered Grand Ridge Exp_05042009_BeechR Pivot Table 12.2.09" xfId="41841" xr:uid="{00000000-0005-0000-0000-0000F7930000}"/>
    <cellStyle name="_Sherbino 20070618_Levered Grand Ridge Exp_05042009_BeechR Pivot Table 12.2.09 2" xfId="41842" xr:uid="{00000000-0005-0000-0000-0000F8930000}"/>
    <cellStyle name="_Sherbino 20070618_NEW GRII_III Debt_032509 v1 (2)" xfId="41843" xr:uid="{00000000-0005-0000-0000-0000F9930000}"/>
    <cellStyle name="_Sherbino 20070618_NEW GRII_III Debt_032509 v1 (2) 2" xfId="41844" xr:uid="{00000000-0005-0000-0000-0000FA930000}"/>
    <cellStyle name="_Sherbino 20070618_NEW GRII_III Debt_032509 v1 (2)_BeechR Pivot Table 12.2.09" xfId="41845" xr:uid="{00000000-0005-0000-0000-0000FB930000}"/>
    <cellStyle name="_Sherbino 20070618_NEW GRII_III Debt_032509 v1 (2)_BeechR Pivot Table 12.2.09 2" xfId="41846" xr:uid="{00000000-0005-0000-0000-0000FC930000}"/>
    <cellStyle name="_Sherbino 20070618_NEW Levered GRII&amp;III_04092009_MCF v1" xfId="41847" xr:uid="{00000000-0005-0000-0000-0000FD930000}"/>
    <cellStyle name="_Sherbino 20070618_NEW Levered GRII&amp;III_04092009_MCF v1 2" xfId="41848" xr:uid="{00000000-0005-0000-0000-0000FE930000}"/>
    <cellStyle name="_Sherbino 20070618_NEW Levered GRII&amp;III_04092009_MCF v1_BeechR Pivot Table 12.2.09" xfId="41849" xr:uid="{00000000-0005-0000-0000-0000FF930000}"/>
    <cellStyle name="_Sherbino 20070618_NEW Levered GRII&amp;III_04092009_MCF v1_BeechR Pivot Table 12.2.09 2" xfId="41850" xr:uid="{00000000-0005-0000-0000-000000940000}"/>
    <cellStyle name="_Sherbino 20070618_Oceana_142MW_Vesta1.8_101909" xfId="41851" xr:uid="{00000000-0005-0000-0000-000001940000}"/>
    <cellStyle name="_Sherbino 20070618_Oceana_142MW_Vesta1.8_101909 2" xfId="41852" xr:uid="{00000000-0005-0000-0000-000002940000}"/>
    <cellStyle name="_Sherbino 20070618_Raleigh Model (78MW) 09082009_V2" xfId="41853" xr:uid="{00000000-0005-0000-0000-000003940000}"/>
    <cellStyle name="_Sherbino 20070618_Raleigh Model (78MW) 09082009_V2 2" xfId="41854" xr:uid="{00000000-0005-0000-0000-000004940000}"/>
    <cellStyle name="_Sherbino 20070618_Raleigh Model (78MW) 09082009_V2_BeechR Pivot Table 12.2.09" xfId="41855" xr:uid="{00000000-0005-0000-0000-000005940000}"/>
    <cellStyle name="_Sherbino 20070618_Raleigh Model (78MW) 09082009_V2_BeechR Pivot Table 12.2.09 2" xfId="41856" xr:uid="{00000000-0005-0000-0000-000006940000}"/>
    <cellStyle name="_Sherbino 20070618_Sheet1" xfId="41857" xr:uid="{00000000-0005-0000-0000-000007940000}"/>
    <cellStyle name="_Sherbino 20070618_Sheet1 2" xfId="41858" xr:uid="{00000000-0005-0000-0000-000008940000}"/>
    <cellStyle name="_Sherbino 20070618_Sweden Hills 51MW_081809_AEP bid" xfId="41859" xr:uid="{00000000-0005-0000-0000-000009940000}"/>
    <cellStyle name="_Sherbino 20070618_Sweden Hills 51MW_081809_AEP bid 2" xfId="41860" xr:uid="{00000000-0005-0000-0000-00000A940000}"/>
    <cellStyle name="_Sherbino 20070618_Tri-County Wind_042409_Grant and TE_as bid" xfId="41861" xr:uid="{00000000-0005-0000-0000-00000B940000}"/>
    <cellStyle name="_Sherbino 20070618_Tri-County Wind_042409_Grant and TE_as bid 2" xfId="41862" xr:uid="{00000000-0005-0000-0000-00000C940000}"/>
    <cellStyle name="_Sherbino 20070618_Tri-County Wind_101309_Grant and TE_200MW_1.6XLE" xfId="41863" xr:uid="{00000000-0005-0000-0000-00000D940000}"/>
    <cellStyle name="_Sherbino 20070618_Tri-County Wind_101309_Grant and TE_200MW_1.6XLE 2" xfId="41864" xr:uid="{00000000-0005-0000-0000-00000E940000}"/>
    <cellStyle name="_Sherbino 20070618_Tri-County Wind_101509_Grant and TE_200MW_1.6XLE" xfId="41865" xr:uid="{00000000-0005-0000-0000-00000F940000}"/>
    <cellStyle name="_Sherbino 20070618_Tri-County Wind_101509_Grant and TE_200MW_1.6XLE 2" xfId="41866" xr:uid="{00000000-0005-0000-0000-000010940000}"/>
    <cellStyle name="_Sherbino 20070618_Turkey Track Completion Reserve Acct_11 10 08" xfId="41867" xr:uid="{00000000-0005-0000-0000-000011940000}"/>
    <cellStyle name="_Sherbino 20070618_Turkey Track Completion Reserve Acct_11 10 08 2" xfId="41868" xr:uid="{00000000-0005-0000-0000-000012940000}"/>
    <cellStyle name="_Sherbino 20070618_Unlev McAdoo &amp; GR Combined 10242008-funding v8" xfId="41869" xr:uid="{00000000-0005-0000-0000-000013940000}"/>
    <cellStyle name="_Sherbino 20070618_Unlev McAdoo &amp; GR Combined 10242008-funding v8 2" xfId="41870" xr:uid="{00000000-0005-0000-0000-000014940000}"/>
    <cellStyle name="_Sherbino 20070618_Unlev McAdoo &amp; GR Combined 10242008-funding v8_BeechR Pivot Table 12.2.09" xfId="41871" xr:uid="{00000000-0005-0000-0000-000015940000}"/>
    <cellStyle name="_Sherbino 20070618_Unlev McAdoo &amp; GR Combined 10242008-funding v8_BeechR Pivot Table 12.2.09 2" xfId="41872" xr:uid="{00000000-0005-0000-0000-000016940000}"/>
    <cellStyle name="_Sherbino 20070618_Unlev McAdoo &amp; GR Combined 10242008-funding v8_Sheet1" xfId="41873" xr:uid="{00000000-0005-0000-0000-000017940000}"/>
    <cellStyle name="_Sherbino 20070618_Unlev McAdoo &amp; GR Combined 10242008-funding v8_Sheet1 2" xfId="41874" xr:uid="{00000000-0005-0000-0000-000018940000}"/>
    <cellStyle name="_Sherbino 20070618_Unlevered_Beech_Ridge_100_5MW_021009_optimized NCF" xfId="41875" xr:uid="{00000000-0005-0000-0000-000019940000}"/>
    <cellStyle name="_Sherbino 20070618_Unlevered_Beech_Ridge_100_5MW_021009_optimized NCF 2" xfId="41876" xr:uid="{00000000-0005-0000-0000-00001A940000}"/>
    <cellStyle name="_Sherbino 20070618_Vantage Cash FLow 100609" xfId="41877" xr:uid="{00000000-0005-0000-0000-00001B940000}"/>
    <cellStyle name="_Sherbino 20070618_Vantage Cash FLow 100609 2" xfId="41878" xr:uid="{00000000-0005-0000-0000-00001C940000}"/>
    <cellStyle name="_Sherbino 20070618_Vantage Model_PGE 15yr PPA_062409" xfId="41879" xr:uid="{00000000-0005-0000-0000-00001D940000}"/>
    <cellStyle name="_Sherbino 20070618_Vantage Model_PGE 15yr PPA_062409 2" xfId="41880" xr:uid="{00000000-0005-0000-0000-00001E940000}"/>
    <cellStyle name="_Sherbino 20070618_Vantage Model_PGE 15yr PPA_073009_JAR" xfId="41881" xr:uid="{00000000-0005-0000-0000-00001F940000}"/>
    <cellStyle name="_Sherbino 20070618_Vantage Model_PGE 15yr PPA_073009_JAR 2" xfId="41882" xr:uid="{00000000-0005-0000-0000-000020940000}"/>
    <cellStyle name="_Sherbino 20070618_Vantage Model_PGE 15yr PPA_100909" xfId="41883" xr:uid="{00000000-0005-0000-0000-000021940000}"/>
    <cellStyle name="_Sherbino 20070618_Vantage Model_PGE 15yr PPA_100909 2" xfId="41884" xr:uid="{00000000-0005-0000-0000-000022940000}"/>
    <cellStyle name="_Sherbino 20070618_White Oak_67.5_150MW_110409_OUR CASE" xfId="41885" xr:uid="{00000000-0005-0000-0000-000023940000}"/>
    <cellStyle name="_Sherbino 20070618_White Oak_67.5_150MW_110409_OUR CASE 2" xfId="41886" xr:uid="{00000000-0005-0000-0000-000024940000}"/>
    <cellStyle name="_Sherbino 20070620" xfId="41887" xr:uid="{00000000-0005-0000-0000-000025940000}"/>
    <cellStyle name="_Sherbino 20070620 2" xfId="41888" xr:uid="{00000000-0005-0000-0000-000026940000}"/>
    <cellStyle name="_Sherbino 20070620_#1 Levered Beech Ridge_021109_Grant,Bonus,No PTCs,MACRs,Term Debt NOL" xfId="41889" xr:uid="{00000000-0005-0000-0000-000027940000}"/>
    <cellStyle name="_Sherbino 20070620_#1 Levered Beech Ridge_021109_Grant,Bonus,No PTCs,MACRs,Term Debt NOL 2" xfId="41890" xr:uid="{00000000-0005-0000-0000-000028940000}"/>
    <cellStyle name="_Sherbino 20070620_#1 LeveredGrand_Ridge_II-III_021009_Grant,Bonus,No PTCs,MACRs,Term Debt, NOL" xfId="41891" xr:uid="{00000000-0005-0000-0000-000029940000}"/>
    <cellStyle name="_Sherbino 20070620_#1 LeveredGrand_Ridge_II-III_021009_Grant,Bonus,No PTCs,MACRs,Term Debt, NOL 2" xfId="41892" xr:uid="{00000000-0005-0000-0000-00002A940000}"/>
    <cellStyle name="_Sherbino 20070620_#1 LeveredGrand_Ridge_II-III_021009_Grant,Bonus,No PTCs,MACRs,Term Debt, NOL_BeechR Pivot Table 12.2.09" xfId="41893" xr:uid="{00000000-0005-0000-0000-00002B940000}"/>
    <cellStyle name="_Sherbino 20070620_#1 LeveredGrand_Ridge_II-III_021009_Grant,Bonus,No PTCs,MACRs,Term Debt, NOL_BeechR Pivot Table 12.2.09 2" xfId="41894" xr:uid="{00000000-0005-0000-0000-00002C940000}"/>
    <cellStyle name="_Sherbino 20070620_2008 IWNA 7.75% 53% ERISA P50 (Invnergy)_FROM JPM" xfId="41895" xr:uid="{00000000-0005-0000-0000-00002D940000}"/>
    <cellStyle name="_Sherbino 20070620_2008 IWNA 7.75% 53% ERISA P50 (Invnergy)_FROM JPM 2" xfId="41896" xr:uid="{00000000-0005-0000-0000-00002E940000}"/>
    <cellStyle name="_Sherbino 20070620_2008 IWNA Portfolio 09262008 (JPM TE &amp; CE)__TE Assumps" xfId="41897" xr:uid="{00000000-0005-0000-0000-00002F940000}"/>
    <cellStyle name="_Sherbino 20070620_2008 IWNA Portfolio 09262008 (JPM TE &amp; CE)__TE Assumps 2" xfId="41898" xr:uid="{00000000-0005-0000-0000-000030940000}"/>
    <cellStyle name="_Sherbino 20070620_2008 IWNA Portfolio 09262008 (JPM TE &amp; CE)__TE Assumps_2008 IWNA v12 7.75% 53% TaxEx P50 (Invenergy)_10242008" xfId="41899" xr:uid="{00000000-0005-0000-0000-000031940000}"/>
    <cellStyle name="_Sherbino 20070620_2008 IWNA Portfolio 09262008 (JPM TE &amp; CE)__TE Assumps_2008 IWNA v12 7.75% 53% TaxEx P50 (Invenergy)_10242008 2" xfId="41900" xr:uid="{00000000-0005-0000-0000-000032940000}"/>
    <cellStyle name="_Sherbino 20070620_2008 IWNA v12 7.75% 53% TaxEx P50 (Invenergy)_10242008" xfId="41901" xr:uid="{00000000-0005-0000-0000-000033940000}"/>
    <cellStyle name="_Sherbino 20070620_2008 IWNA v12 7.75% 53% TaxEx P50 (Invenergy)_10242008 2" xfId="41902" xr:uid="{00000000-0005-0000-0000-000034940000}"/>
    <cellStyle name="_Sherbino 20070620_2008 IWNA v12 7.75% 53% TaxEx P50 (Invenergy)_NO HAIRCUTS" xfId="41903" xr:uid="{00000000-0005-0000-0000-000035940000}"/>
    <cellStyle name="_Sherbino 20070620_2008 IWNA v12 7.75% 53% TaxEx P50 (Invenergy)_NO HAIRCUTS 2" xfId="41904" xr:uid="{00000000-0005-0000-0000-000036940000}"/>
    <cellStyle name="_Sherbino 20070620_BeechR Pivot Table 12.2.09" xfId="41905" xr:uid="{00000000-0005-0000-0000-000037940000}"/>
    <cellStyle name="_Sherbino 20070620_BeechR Pivot Table 12.2.09 2" xfId="41906" xr:uid="{00000000-0005-0000-0000-000038940000}"/>
    <cellStyle name="_Sherbino 20070620_Big Otter 101209 Grant and TE 100.5MW_20mileT" xfId="41907" xr:uid="{00000000-0005-0000-0000-000039940000}"/>
    <cellStyle name="_Sherbino 20070620_Big Otter 101209 Grant and TE 100.5MW_20mileT 2" xfId="41908" xr:uid="{00000000-0005-0000-0000-00003A940000}"/>
    <cellStyle name="_Sherbino 20070620_Bish Hill_$77.5_lowncf_ Bundled Price_Lenders_092909" xfId="41909" xr:uid="{00000000-0005-0000-0000-00003B940000}"/>
    <cellStyle name="_Sherbino 20070620_Bish Hill_$77.5_lowncf_ Bundled Price_Lenders_092909 2" xfId="41910" xr:uid="{00000000-0005-0000-0000-00003C940000}"/>
    <cellStyle name="_Sherbino 20070620_BishHilll_1.25M per WTG with $72 bundled price_200MWs_BF" xfId="41911" xr:uid="{00000000-0005-0000-0000-00003D940000}"/>
    <cellStyle name="_Sherbino 20070620_BishHilll_1.25M per WTG with $72 bundled price_200MWs_BF 2" xfId="41912" xr:uid="{00000000-0005-0000-0000-00003E940000}"/>
    <cellStyle name="_Sherbino 20070620_Bishop Hill_Grant_082409_200MW" xfId="41913" xr:uid="{00000000-0005-0000-0000-00003F940000}"/>
    <cellStyle name="_Sherbino 20070620_Bishop Hill_Grant_082409_200MW 2" xfId="41914" xr:uid="{00000000-0005-0000-0000-000040940000}"/>
    <cellStyle name="_Sherbino 20070620_Buzzard Creek_250MW_PTC_010610" xfId="41915" xr:uid="{00000000-0005-0000-0000-000041940000}"/>
    <cellStyle name="_Sherbino 20070620_Buzzard Creek_250MW_PTC_010610 2" xfId="41916" xr:uid="{00000000-0005-0000-0000-000042940000}"/>
    <cellStyle name="_Sherbino 20070620_California Ridge 120109 and 200MW" xfId="41917" xr:uid="{00000000-0005-0000-0000-000043940000}"/>
    <cellStyle name="_Sherbino 20070620_California Ridge 120109 and 200MW 2" xfId="41918" xr:uid="{00000000-0005-0000-0000-000044940000}"/>
    <cellStyle name="_Sherbino 20070620_California Ridge_042909_Grant and TE_99M_as bid" xfId="41919" xr:uid="{00000000-0005-0000-0000-000045940000}"/>
    <cellStyle name="_Sherbino 20070620_California Ridge_042909_Grant and TE_99M_as bid 2" xfId="41920" xr:uid="{00000000-0005-0000-0000-000046940000}"/>
    <cellStyle name="_Sherbino 20070620_California Ridge_042909_Grant and TE_99Mw" xfId="41921" xr:uid="{00000000-0005-0000-0000-000047940000}"/>
    <cellStyle name="_Sherbino 20070620_California Ridge_042909_Grant and TE_99Mw 2" xfId="41922" xr:uid="{00000000-0005-0000-0000-000048940000}"/>
    <cellStyle name="_Sherbino 20070620_Copy of NEW Levered GRIIIII_03312009_MCF v2" xfId="41923" xr:uid="{00000000-0005-0000-0000-000049940000}"/>
    <cellStyle name="_Sherbino 20070620_Copy of NEW Levered GRIIIII_03312009_MCF v2 2" xfId="41924" xr:uid="{00000000-0005-0000-0000-00004A940000}"/>
    <cellStyle name="_Sherbino 20070620_Copy of NEW Levered GRIIIII_03312009_MCF v2_BeechR Pivot Table 12.2.09" xfId="41925" xr:uid="{00000000-0005-0000-0000-00004B940000}"/>
    <cellStyle name="_Sherbino 20070620_Copy of NEW Levered GRIIIII_03312009_MCF v2_BeechR Pivot Table 12.2.09 2" xfId="41926" xr:uid="{00000000-0005-0000-0000-00004C940000}"/>
    <cellStyle name="_Sherbino 20070620_GRE 03252009_tpm_tables" xfId="41927" xr:uid="{00000000-0005-0000-0000-00004D940000}"/>
    <cellStyle name="_Sherbino 20070620_GRE 03252009_tpm_tables 2" xfId="41928" xr:uid="{00000000-0005-0000-0000-00004E940000}"/>
    <cellStyle name="_Sherbino 20070620_GRE 03252009_tpm_tables_BeechR Pivot Table 12.2.09" xfId="41929" xr:uid="{00000000-0005-0000-0000-00004F940000}"/>
    <cellStyle name="_Sherbino 20070620_GRE 03252009_tpm_tables_BeechR Pivot Table 12.2.09 2" xfId="41930" xr:uid="{00000000-0005-0000-0000-000050940000}"/>
    <cellStyle name="_Sherbino 20070620_Hardin Grant 08312009_300MW" xfId="41931" xr:uid="{00000000-0005-0000-0000-000051940000}"/>
    <cellStyle name="_Sherbino 20070620_Hardin Grant 08312009_300MW 2" xfId="41932" xr:uid="{00000000-0005-0000-0000-000052940000}"/>
    <cellStyle name="_Sherbino 20070620_Inputs-General" xfId="41933" xr:uid="{00000000-0005-0000-0000-000053940000}"/>
    <cellStyle name="_Sherbino 20070620_Inputs-General 2" xfId="41934" xr:uid="{00000000-0005-0000-0000-000054940000}"/>
    <cellStyle name="_Sherbino 20070620_Invenergy Model -- 9-5-08 base" xfId="41935" xr:uid="{00000000-0005-0000-0000-000055940000}"/>
    <cellStyle name="_Sherbino 20070620_Invenergy Model -- 9-5-08 base 2" xfId="41936" xr:uid="{00000000-0005-0000-0000-000056940000}"/>
    <cellStyle name="_Sherbino 20070620_IWNA 3-Pack ECCA Sheldon Funding 03202009" xfId="41937" xr:uid="{00000000-0005-0000-0000-000057940000}"/>
    <cellStyle name="_Sherbino 20070620_IWNA 3-Pack ECCA Sheldon Funding 03202009 2" xfId="41938" xr:uid="{00000000-0005-0000-0000-000058940000}"/>
    <cellStyle name="_Sherbino 20070620_IWNA Ptfl v2 10yr 7.25% $320 upfront 99% hedge loss P50" xfId="41939" xr:uid="{00000000-0005-0000-0000-000059940000}"/>
    <cellStyle name="_Sherbino 20070620_IWNA Ptfl v2 10yr 7.25% $320 upfront 99% hedge loss P50 2" xfId="41940" xr:uid="{00000000-0005-0000-0000-00005A940000}"/>
    <cellStyle name="_Sherbino 20070620_IWNA v1 10yr 7.25% $290 upfront no bonus 42% 2009 tax realloc P50" xfId="41941" xr:uid="{00000000-0005-0000-0000-00005B940000}"/>
    <cellStyle name="_Sherbino 20070620_IWNA v1 10yr 7.25% $290 upfront no bonus 42% 2009 tax realloc P50 2" xfId="41942" xr:uid="{00000000-0005-0000-0000-00005C940000}"/>
    <cellStyle name="_Sherbino 20070620_IWNA v1 10yr 7.25% $290 upfront no bonus 42% 2009 tax realloc P50_2008 IWNA JPM TE Model 11032008 (ERISA Dep &amp; Full Haircuts)_275M" xfId="41943" xr:uid="{00000000-0005-0000-0000-00005D940000}"/>
    <cellStyle name="_Sherbino 20070620_IWNA v1 10yr 7.25% $290 upfront no bonus 42% 2009 tax realloc P50_2008 IWNA JPM TE Model 11032008 (ERISA Dep &amp; Full Haircuts)_275M 2" xfId="41944" xr:uid="{00000000-0005-0000-0000-00005E940000}"/>
    <cellStyle name="_Sherbino 20070620_IWNA v1 10yr 7.25% $290 upfront no bonus 42% 2009 tax realloc P50_2008 IWNA v12 7.75% 53% TaxEx P50 (Invenergy)_10242008" xfId="41945" xr:uid="{00000000-0005-0000-0000-00005F940000}"/>
    <cellStyle name="_Sherbino 20070620_IWNA v1 10yr 7.25% $290 upfront no bonus 42% 2009 tax realloc P50_2008 IWNA v12 7.75% 53% TaxEx P50 (Invenergy)_10242008 2" xfId="41946" xr:uid="{00000000-0005-0000-0000-000060940000}"/>
    <cellStyle name="_Sherbino 20070620_Ledge_0416_Grant and TE" xfId="41947" xr:uid="{00000000-0005-0000-0000-000061940000}"/>
    <cellStyle name="_Sherbino 20070620_Ledge_0416_Grant and TE 2" xfId="41948" xr:uid="{00000000-0005-0000-0000-000062940000}"/>
    <cellStyle name="_Sherbino 20070620_Levered Beech Ridge _100709" xfId="41949" xr:uid="{00000000-0005-0000-0000-000063940000}"/>
    <cellStyle name="_Sherbino 20070620_Levered Beech Ridge _100709 2" xfId="41950" xr:uid="{00000000-0005-0000-0000-000064940000}"/>
    <cellStyle name="_Sherbino 20070620_Levered Beech Ridge _100709_BeechR Pivot Table 12.2.09" xfId="41951" xr:uid="{00000000-0005-0000-0000-000065940000}"/>
    <cellStyle name="_Sherbino 20070620_Levered Beech Ridge _100709_BeechR Pivot Table 12.2.09 2" xfId="41952" xr:uid="{00000000-0005-0000-0000-000066940000}"/>
    <cellStyle name="_Sherbino 20070620_Levered Beech Ridge _102709" xfId="41953" xr:uid="{00000000-0005-0000-0000-000067940000}"/>
    <cellStyle name="_Sherbino 20070620_Levered Beech Ridge _102709 2" xfId="41954" xr:uid="{00000000-0005-0000-0000-000068940000}"/>
    <cellStyle name="_Sherbino 20070620_Levered Beech Ridge _102709_BeechR Pivot Table 12.2.09" xfId="41955" xr:uid="{00000000-0005-0000-0000-000069940000}"/>
    <cellStyle name="_Sherbino 20070620_Levered Beech Ridge _102709_BeechR Pivot Table 12.2.09 2" xfId="41956" xr:uid="{00000000-0005-0000-0000-00006A940000}"/>
    <cellStyle name="_Sherbino 20070620_Levered Beech Ridge _110209" xfId="41957" xr:uid="{00000000-0005-0000-0000-00006B940000}"/>
    <cellStyle name="_Sherbino 20070620_Levered Beech Ridge _110209 2" xfId="41958" xr:uid="{00000000-0005-0000-0000-00006C940000}"/>
    <cellStyle name="_Sherbino 20070620_Levered Beech Ridge _110209_BeechR Pivot Table 12.2.09" xfId="41959" xr:uid="{00000000-0005-0000-0000-00006D940000}"/>
    <cellStyle name="_Sherbino 20070620_Levered Beech Ridge _110209_BeechR Pivot Table 12.2.09 2" xfId="41960" xr:uid="{00000000-0005-0000-0000-00006E940000}"/>
    <cellStyle name="_Sherbino 20070620_Levered Grand Ridge Exp 07082009_LIVE" xfId="41961" xr:uid="{00000000-0005-0000-0000-00006F940000}"/>
    <cellStyle name="_Sherbino 20070620_Levered Grand Ridge Exp 07082009_LIVE 2" xfId="41962" xr:uid="{00000000-0005-0000-0000-000070940000}"/>
    <cellStyle name="_Sherbino 20070620_Levered Grand Ridge Exp 07082009_LIVE_BeechR Pivot Table 12.2.09" xfId="41963" xr:uid="{00000000-0005-0000-0000-000071940000}"/>
    <cellStyle name="_Sherbino 20070620_Levered Grand Ridge Exp 07082009_LIVE_BeechR Pivot Table 12.2.09 2" xfId="41964" xr:uid="{00000000-0005-0000-0000-000072940000}"/>
    <cellStyle name="_Sherbino 20070620_Levered Grand Ridge Exp_05042009" xfId="41965" xr:uid="{00000000-0005-0000-0000-000073940000}"/>
    <cellStyle name="_Sherbino 20070620_Levered Grand Ridge Exp_05042009 2" xfId="41966" xr:uid="{00000000-0005-0000-0000-000074940000}"/>
    <cellStyle name="_Sherbino 20070620_Levered Grand Ridge Exp_05042009_BeechR Pivot Table 12.2.09" xfId="41967" xr:uid="{00000000-0005-0000-0000-000075940000}"/>
    <cellStyle name="_Sherbino 20070620_Levered Grand Ridge Exp_05042009_BeechR Pivot Table 12.2.09 2" xfId="41968" xr:uid="{00000000-0005-0000-0000-000076940000}"/>
    <cellStyle name="_Sherbino 20070620_NEW GRII_III Debt_032509 v1 (2)" xfId="41969" xr:uid="{00000000-0005-0000-0000-000077940000}"/>
    <cellStyle name="_Sherbino 20070620_NEW GRII_III Debt_032509 v1 (2) 2" xfId="41970" xr:uid="{00000000-0005-0000-0000-000078940000}"/>
    <cellStyle name="_Sherbino 20070620_NEW GRII_III Debt_032509 v1 (2)_BeechR Pivot Table 12.2.09" xfId="41971" xr:uid="{00000000-0005-0000-0000-000079940000}"/>
    <cellStyle name="_Sherbino 20070620_NEW GRII_III Debt_032509 v1 (2)_BeechR Pivot Table 12.2.09 2" xfId="41972" xr:uid="{00000000-0005-0000-0000-00007A940000}"/>
    <cellStyle name="_Sherbino 20070620_NEW Levered GRII&amp;III_04092009_MCF v1" xfId="41973" xr:uid="{00000000-0005-0000-0000-00007B940000}"/>
    <cellStyle name="_Sherbino 20070620_NEW Levered GRII&amp;III_04092009_MCF v1 2" xfId="41974" xr:uid="{00000000-0005-0000-0000-00007C940000}"/>
    <cellStyle name="_Sherbino 20070620_NEW Levered GRII&amp;III_04092009_MCF v1_BeechR Pivot Table 12.2.09" xfId="41975" xr:uid="{00000000-0005-0000-0000-00007D940000}"/>
    <cellStyle name="_Sherbino 20070620_NEW Levered GRII&amp;III_04092009_MCF v1_BeechR Pivot Table 12.2.09 2" xfId="41976" xr:uid="{00000000-0005-0000-0000-00007E940000}"/>
    <cellStyle name="_Sherbino 20070620_Oceana_142MW_Vesta1.8_101909" xfId="41977" xr:uid="{00000000-0005-0000-0000-00007F940000}"/>
    <cellStyle name="_Sherbino 20070620_Oceana_142MW_Vesta1.8_101909 2" xfId="41978" xr:uid="{00000000-0005-0000-0000-000080940000}"/>
    <cellStyle name="_Sherbino 20070620_Raleigh Model (78MW) 09082009_V2" xfId="41979" xr:uid="{00000000-0005-0000-0000-000081940000}"/>
    <cellStyle name="_Sherbino 20070620_Raleigh Model (78MW) 09082009_V2 2" xfId="41980" xr:uid="{00000000-0005-0000-0000-000082940000}"/>
    <cellStyle name="_Sherbino 20070620_Raleigh Model (78MW) 09082009_V2_BeechR Pivot Table 12.2.09" xfId="41981" xr:uid="{00000000-0005-0000-0000-000083940000}"/>
    <cellStyle name="_Sherbino 20070620_Raleigh Model (78MW) 09082009_V2_BeechR Pivot Table 12.2.09 2" xfId="41982" xr:uid="{00000000-0005-0000-0000-000084940000}"/>
    <cellStyle name="_Sherbino 20070620_Sheet1" xfId="41983" xr:uid="{00000000-0005-0000-0000-000085940000}"/>
    <cellStyle name="_Sherbino 20070620_Sheet1 2" xfId="41984" xr:uid="{00000000-0005-0000-0000-000086940000}"/>
    <cellStyle name="_Sherbino 20070620_Sweden Hills 51MW_081809_AEP bid" xfId="41985" xr:uid="{00000000-0005-0000-0000-000087940000}"/>
    <cellStyle name="_Sherbino 20070620_Sweden Hills 51MW_081809_AEP bid 2" xfId="41986" xr:uid="{00000000-0005-0000-0000-000088940000}"/>
    <cellStyle name="_Sherbino 20070620_Tri-County Wind_042409_Grant and TE_as bid" xfId="41987" xr:uid="{00000000-0005-0000-0000-000089940000}"/>
    <cellStyle name="_Sherbino 20070620_Tri-County Wind_042409_Grant and TE_as bid 2" xfId="41988" xr:uid="{00000000-0005-0000-0000-00008A940000}"/>
    <cellStyle name="_Sherbino 20070620_Tri-County Wind_101309_Grant and TE_200MW_1.6XLE" xfId="41989" xr:uid="{00000000-0005-0000-0000-00008B940000}"/>
    <cellStyle name="_Sherbino 20070620_Tri-County Wind_101309_Grant and TE_200MW_1.6XLE 2" xfId="41990" xr:uid="{00000000-0005-0000-0000-00008C940000}"/>
    <cellStyle name="_Sherbino 20070620_Tri-County Wind_101509_Grant and TE_200MW_1.6XLE" xfId="41991" xr:uid="{00000000-0005-0000-0000-00008D940000}"/>
    <cellStyle name="_Sherbino 20070620_Tri-County Wind_101509_Grant and TE_200MW_1.6XLE 2" xfId="41992" xr:uid="{00000000-0005-0000-0000-00008E940000}"/>
    <cellStyle name="_Sherbino 20070620_Turkey Track Completion Reserve Acct_11 10 08" xfId="41993" xr:uid="{00000000-0005-0000-0000-00008F940000}"/>
    <cellStyle name="_Sherbino 20070620_Turkey Track Completion Reserve Acct_11 10 08 2" xfId="41994" xr:uid="{00000000-0005-0000-0000-000090940000}"/>
    <cellStyle name="_Sherbino 20070620_Unlev McAdoo &amp; GR Combined 10242008-funding v8" xfId="41995" xr:uid="{00000000-0005-0000-0000-000091940000}"/>
    <cellStyle name="_Sherbino 20070620_Unlev McAdoo &amp; GR Combined 10242008-funding v8 2" xfId="41996" xr:uid="{00000000-0005-0000-0000-000092940000}"/>
    <cellStyle name="_Sherbino 20070620_Unlev McAdoo &amp; GR Combined 10242008-funding v8_BeechR Pivot Table 12.2.09" xfId="41997" xr:uid="{00000000-0005-0000-0000-000093940000}"/>
    <cellStyle name="_Sherbino 20070620_Unlev McAdoo &amp; GR Combined 10242008-funding v8_BeechR Pivot Table 12.2.09 2" xfId="41998" xr:uid="{00000000-0005-0000-0000-000094940000}"/>
    <cellStyle name="_Sherbino 20070620_Unlev McAdoo &amp; GR Combined 10242008-funding v8_Sheet1" xfId="41999" xr:uid="{00000000-0005-0000-0000-000095940000}"/>
    <cellStyle name="_Sherbino 20070620_Unlev McAdoo &amp; GR Combined 10242008-funding v8_Sheet1 2" xfId="42000" xr:uid="{00000000-0005-0000-0000-000096940000}"/>
    <cellStyle name="_Sherbino 20070620_Unlevered_Beech_Ridge_100_5MW_021009_optimized NCF" xfId="42001" xr:uid="{00000000-0005-0000-0000-000097940000}"/>
    <cellStyle name="_Sherbino 20070620_Unlevered_Beech_Ridge_100_5MW_021009_optimized NCF 2" xfId="42002" xr:uid="{00000000-0005-0000-0000-000098940000}"/>
    <cellStyle name="_Sherbino 20070620_Vantage Cash FLow 100609" xfId="42003" xr:uid="{00000000-0005-0000-0000-000099940000}"/>
    <cellStyle name="_Sherbino 20070620_Vantage Cash FLow 100609 2" xfId="42004" xr:uid="{00000000-0005-0000-0000-00009A940000}"/>
    <cellStyle name="_Sherbino 20070620_Vantage Model_PGE 15yr PPA_062409" xfId="42005" xr:uid="{00000000-0005-0000-0000-00009B940000}"/>
    <cellStyle name="_Sherbino 20070620_Vantage Model_PGE 15yr PPA_062409 2" xfId="42006" xr:uid="{00000000-0005-0000-0000-00009C940000}"/>
    <cellStyle name="_Sherbino 20070620_Vantage Model_PGE 15yr PPA_073009_JAR" xfId="42007" xr:uid="{00000000-0005-0000-0000-00009D940000}"/>
    <cellStyle name="_Sherbino 20070620_Vantage Model_PGE 15yr PPA_073009_JAR 2" xfId="42008" xr:uid="{00000000-0005-0000-0000-00009E940000}"/>
    <cellStyle name="_Sherbino 20070620_Vantage Model_PGE 15yr PPA_100909" xfId="42009" xr:uid="{00000000-0005-0000-0000-00009F940000}"/>
    <cellStyle name="_Sherbino 20070620_Vantage Model_PGE 15yr PPA_100909 2" xfId="42010" xr:uid="{00000000-0005-0000-0000-0000A0940000}"/>
    <cellStyle name="_Sherbino 20070620_White Oak_67.5_150MW_110409_OUR CASE" xfId="42011" xr:uid="{00000000-0005-0000-0000-0000A1940000}"/>
    <cellStyle name="_Sherbino 20070620_White Oak_67.5_150MW_110409_OUR CASE 2" xfId="42012" xr:uid="{00000000-0005-0000-0000-0000A2940000}"/>
    <cellStyle name="_Sherbino Const Budget Overview R 1 110907" xfId="42013" xr:uid="{00000000-0005-0000-0000-0000A3940000}"/>
    <cellStyle name="_Sherbino Const Budget Overview R 1 110907 2" xfId="42014" xr:uid="{00000000-0005-0000-0000-0000A4940000}"/>
    <cellStyle name="_Sherbino Const Budget Overview R 1 110907_#1 Levered Beech Ridge_021109_Grant,Bonus,No PTCs,MACRs,Term Debt NOL" xfId="42015" xr:uid="{00000000-0005-0000-0000-0000A5940000}"/>
    <cellStyle name="_Sherbino Const Budget Overview R 1 110907_#1 Levered Beech Ridge_021109_Grant,Bonus,No PTCs,MACRs,Term Debt NOL 2" xfId="42016" xr:uid="{00000000-0005-0000-0000-0000A6940000}"/>
    <cellStyle name="_Sherbino Const Budget Overview R 1 110907_#1 LeveredGrand_Ridge_II-III_021009_Grant,Bonus,No PTCs,MACRs,Term Debt, NOL" xfId="42017" xr:uid="{00000000-0005-0000-0000-0000A7940000}"/>
    <cellStyle name="_Sherbino Const Budget Overview R 1 110907_#1 LeveredGrand_Ridge_II-III_021009_Grant,Bonus,No PTCs,MACRs,Term Debt, NOL 2" xfId="42018" xr:uid="{00000000-0005-0000-0000-0000A8940000}"/>
    <cellStyle name="_Sherbino Const Budget Overview R 1 110907_#1 LeveredGrand_Ridge_II-III_021009_Grant,Bonus,No PTCs,MACRs,Term Debt, NOL_BeechR Pivot Table 12.2.09" xfId="42019" xr:uid="{00000000-0005-0000-0000-0000A9940000}"/>
    <cellStyle name="_Sherbino Const Budget Overview R 1 110907_#1 LeveredGrand_Ridge_II-III_021009_Grant,Bonus,No PTCs,MACRs,Term Debt, NOL_BeechR Pivot Table 12.2.09 2" xfId="42020" xr:uid="{00000000-0005-0000-0000-0000AA940000}"/>
    <cellStyle name="_Sherbino Const Budget Overview R 1 110907_2008 IWNA 7.75% 53% ERISA P50 (Invnergy)_FROM JPM" xfId="42021" xr:uid="{00000000-0005-0000-0000-0000AB940000}"/>
    <cellStyle name="_Sherbino Const Budget Overview R 1 110907_2008 IWNA 7.75% 53% ERISA P50 (Invnergy)_FROM JPM 2" xfId="42022" xr:uid="{00000000-0005-0000-0000-0000AC940000}"/>
    <cellStyle name="_Sherbino Const Budget Overview R 1 110907_2008 IWNA Portfolio 09262008 (JPM TE &amp; CE)__TE Assumps" xfId="42023" xr:uid="{00000000-0005-0000-0000-0000AD940000}"/>
    <cellStyle name="_Sherbino Const Budget Overview R 1 110907_2008 IWNA Portfolio 09262008 (JPM TE &amp; CE)__TE Assumps 2" xfId="42024" xr:uid="{00000000-0005-0000-0000-0000AE940000}"/>
    <cellStyle name="_Sherbino Const Budget Overview R 1 110907_2008 IWNA Portfolio 09262008 (JPM TE &amp; CE)__TE Assumps_2008 IWNA v12 7.75% 53% TaxEx P50 (Invenergy)_10242008" xfId="42025" xr:uid="{00000000-0005-0000-0000-0000AF940000}"/>
    <cellStyle name="_Sherbino Const Budget Overview R 1 110907_2008 IWNA Portfolio 09262008 (JPM TE &amp; CE)__TE Assumps_2008 IWNA v12 7.75% 53% TaxEx P50 (Invenergy)_10242008 2" xfId="42026" xr:uid="{00000000-0005-0000-0000-0000B0940000}"/>
    <cellStyle name="_Sherbino Const Budget Overview R 1 110907_2008 IWNA v12 7.75% 53% TaxEx P50 (Invenergy)_10242008" xfId="42027" xr:uid="{00000000-0005-0000-0000-0000B1940000}"/>
    <cellStyle name="_Sherbino Const Budget Overview R 1 110907_2008 IWNA v12 7.75% 53% TaxEx P50 (Invenergy)_10242008 2" xfId="42028" xr:uid="{00000000-0005-0000-0000-0000B2940000}"/>
    <cellStyle name="_Sherbino Const Budget Overview R 1 110907_2008 IWNA v12 7.75% 53% TaxEx P50 (Invenergy)_NO HAIRCUTS" xfId="42029" xr:uid="{00000000-0005-0000-0000-0000B3940000}"/>
    <cellStyle name="_Sherbino Const Budget Overview R 1 110907_2008 IWNA v12 7.75% 53% TaxEx P50 (Invenergy)_NO HAIRCUTS 2" xfId="42030" xr:uid="{00000000-0005-0000-0000-0000B4940000}"/>
    <cellStyle name="_Sherbino Const Budget Overview R 1 110907_BeechR Pivot Table 12.2.09" xfId="42031" xr:uid="{00000000-0005-0000-0000-0000B5940000}"/>
    <cellStyle name="_Sherbino Const Budget Overview R 1 110907_BeechR Pivot Table 12.2.09 2" xfId="42032" xr:uid="{00000000-0005-0000-0000-0000B6940000}"/>
    <cellStyle name="_Sherbino Const Budget Overview R 1 110907_Big Otter 101209 Grant and TE 100.5MW_20mileT" xfId="42033" xr:uid="{00000000-0005-0000-0000-0000B7940000}"/>
    <cellStyle name="_Sherbino Const Budget Overview R 1 110907_Big Otter 101209 Grant and TE 100.5MW_20mileT 2" xfId="42034" xr:uid="{00000000-0005-0000-0000-0000B8940000}"/>
    <cellStyle name="_Sherbino Const Budget Overview R 1 110907_Bish Hill_$77.5_lowncf_ Bundled Price_Lenders_092909" xfId="42035" xr:uid="{00000000-0005-0000-0000-0000B9940000}"/>
    <cellStyle name="_Sherbino Const Budget Overview R 1 110907_Bish Hill_$77.5_lowncf_ Bundled Price_Lenders_092909 2" xfId="42036" xr:uid="{00000000-0005-0000-0000-0000BA940000}"/>
    <cellStyle name="_Sherbino Const Budget Overview R 1 110907_BishHilll_1.25M per WTG with $72 bundled price_200MWs_BF" xfId="42037" xr:uid="{00000000-0005-0000-0000-0000BB940000}"/>
    <cellStyle name="_Sherbino Const Budget Overview R 1 110907_BishHilll_1.25M per WTG with $72 bundled price_200MWs_BF 2" xfId="42038" xr:uid="{00000000-0005-0000-0000-0000BC940000}"/>
    <cellStyle name="_Sherbino Const Budget Overview R 1 110907_Bishop Hill_Grant_082409_200MW" xfId="42039" xr:uid="{00000000-0005-0000-0000-0000BD940000}"/>
    <cellStyle name="_Sherbino Const Budget Overview R 1 110907_Bishop Hill_Grant_082409_200MW 2" xfId="42040" xr:uid="{00000000-0005-0000-0000-0000BE940000}"/>
    <cellStyle name="_Sherbino Const Budget Overview R 1 110907_Buzzard Creek_250MW_PTC_010610" xfId="42041" xr:uid="{00000000-0005-0000-0000-0000BF940000}"/>
    <cellStyle name="_Sherbino Const Budget Overview R 1 110907_Buzzard Creek_250MW_PTC_010610 2" xfId="42042" xr:uid="{00000000-0005-0000-0000-0000C0940000}"/>
    <cellStyle name="_Sherbino Const Budget Overview R 1 110907_California Ridge 120109 and 200MW" xfId="42043" xr:uid="{00000000-0005-0000-0000-0000C1940000}"/>
    <cellStyle name="_Sherbino Const Budget Overview R 1 110907_California Ridge 120109 and 200MW 2" xfId="42044" xr:uid="{00000000-0005-0000-0000-0000C2940000}"/>
    <cellStyle name="_Sherbino Const Budget Overview R 1 110907_California Ridge_042909_Grant and TE_99M_as bid" xfId="42045" xr:uid="{00000000-0005-0000-0000-0000C3940000}"/>
    <cellStyle name="_Sherbino Const Budget Overview R 1 110907_California Ridge_042909_Grant and TE_99M_as bid 2" xfId="42046" xr:uid="{00000000-0005-0000-0000-0000C4940000}"/>
    <cellStyle name="_Sherbino Const Budget Overview R 1 110907_California Ridge_042909_Grant and TE_99Mw" xfId="42047" xr:uid="{00000000-0005-0000-0000-0000C5940000}"/>
    <cellStyle name="_Sherbino Const Budget Overview R 1 110907_California Ridge_042909_Grant and TE_99Mw 2" xfId="42048" xr:uid="{00000000-0005-0000-0000-0000C6940000}"/>
    <cellStyle name="_Sherbino Const Budget Overview R 1 110907_Copy of NEW Levered GRIIIII_03312009_MCF v2" xfId="42049" xr:uid="{00000000-0005-0000-0000-0000C7940000}"/>
    <cellStyle name="_Sherbino Const Budget Overview R 1 110907_Copy of NEW Levered GRIIIII_03312009_MCF v2 2" xfId="42050" xr:uid="{00000000-0005-0000-0000-0000C8940000}"/>
    <cellStyle name="_Sherbino Const Budget Overview R 1 110907_Copy of NEW Levered GRIIIII_03312009_MCF v2_BeechR Pivot Table 12.2.09" xfId="42051" xr:uid="{00000000-0005-0000-0000-0000C9940000}"/>
    <cellStyle name="_Sherbino Const Budget Overview R 1 110907_Copy of NEW Levered GRIIIII_03312009_MCF v2_BeechR Pivot Table 12.2.09 2" xfId="42052" xr:uid="{00000000-0005-0000-0000-0000CA940000}"/>
    <cellStyle name="_Sherbino Const Budget Overview R 1 110907_GRE 03252009_tpm_tables" xfId="42053" xr:uid="{00000000-0005-0000-0000-0000CB940000}"/>
    <cellStyle name="_Sherbino Const Budget Overview R 1 110907_GRE 03252009_tpm_tables 2" xfId="42054" xr:uid="{00000000-0005-0000-0000-0000CC940000}"/>
    <cellStyle name="_Sherbino Const Budget Overview R 1 110907_GRE 03252009_tpm_tables_BeechR Pivot Table 12.2.09" xfId="42055" xr:uid="{00000000-0005-0000-0000-0000CD940000}"/>
    <cellStyle name="_Sherbino Const Budget Overview R 1 110907_GRE 03252009_tpm_tables_BeechR Pivot Table 12.2.09 2" xfId="42056" xr:uid="{00000000-0005-0000-0000-0000CE940000}"/>
    <cellStyle name="_Sherbino Const Budget Overview R 1 110907_Hardin Grant 08312009_300MW" xfId="42057" xr:uid="{00000000-0005-0000-0000-0000CF940000}"/>
    <cellStyle name="_Sherbino Const Budget Overview R 1 110907_Hardin Grant 08312009_300MW 2" xfId="42058" xr:uid="{00000000-0005-0000-0000-0000D0940000}"/>
    <cellStyle name="_Sherbino Const Budget Overview R 1 110907_Inputs-General" xfId="42059" xr:uid="{00000000-0005-0000-0000-0000D1940000}"/>
    <cellStyle name="_Sherbino Const Budget Overview R 1 110907_Inputs-General 2" xfId="42060" xr:uid="{00000000-0005-0000-0000-0000D2940000}"/>
    <cellStyle name="_Sherbino Const Budget Overview R 1 110907_Invenergy Model -- 9-5-08 base" xfId="42061" xr:uid="{00000000-0005-0000-0000-0000D3940000}"/>
    <cellStyle name="_Sherbino Const Budget Overview R 1 110907_Invenergy Model -- 9-5-08 base 2" xfId="42062" xr:uid="{00000000-0005-0000-0000-0000D4940000}"/>
    <cellStyle name="_Sherbino Const Budget Overview R 1 110907_IWNA 3-Pack ECCA Sheldon Funding 03202009" xfId="42063" xr:uid="{00000000-0005-0000-0000-0000D5940000}"/>
    <cellStyle name="_Sherbino Const Budget Overview R 1 110907_IWNA 3-Pack ECCA Sheldon Funding 03202009 2" xfId="42064" xr:uid="{00000000-0005-0000-0000-0000D6940000}"/>
    <cellStyle name="_Sherbino Const Budget Overview R 1 110907_IWNA Ptfl v2 10yr 7.25% $320 upfront 99% hedge loss P50" xfId="42065" xr:uid="{00000000-0005-0000-0000-0000D7940000}"/>
    <cellStyle name="_Sherbino Const Budget Overview R 1 110907_IWNA Ptfl v2 10yr 7.25% $320 upfront 99% hedge loss P50 2" xfId="42066" xr:uid="{00000000-0005-0000-0000-0000D8940000}"/>
    <cellStyle name="_Sherbino Const Budget Overview R 1 110907_IWNA v1 10yr 7.25% $290 upfront no bonus 42% 2009 tax realloc P50" xfId="42067" xr:uid="{00000000-0005-0000-0000-0000D9940000}"/>
    <cellStyle name="_Sherbino Const Budget Overview R 1 110907_IWNA v1 10yr 7.25% $290 upfront no bonus 42% 2009 tax realloc P50 2" xfId="42068" xr:uid="{00000000-0005-0000-0000-0000DA940000}"/>
    <cellStyle name="_Sherbino Const Budget Overview R 1 110907_IWNA v1 10yr 7.25% $290 upfront no bonus 42% 2009 tax realloc P50_2008 IWNA JPM TE Model 11032008 (ERISA Dep &amp; Full Haircuts)_275M" xfId="42069" xr:uid="{00000000-0005-0000-0000-0000DB940000}"/>
    <cellStyle name="_Sherbino Const Budget Overview R 1 110907_IWNA v1 10yr 7.25% $290 upfront no bonus 42% 2009 tax realloc P50_2008 IWNA JPM TE Model 11032008 (ERISA Dep &amp; Full Haircuts)_275M 2" xfId="42070" xr:uid="{00000000-0005-0000-0000-0000DC940000}"/>
    <cellStyle name="_Sherbino Const Budget Overview R 1 110907_IWNA v1 10yr 7.25% $290 upfront no bonus 42% 2009 tax realloc P50_2008 IWNA v12 7.75% 53% TaxEx P50 (Invenergy)_10242008" xfId="42071" xr:uid="{00000000-0005-0000-0000-0000DD940000}"/>
    <cellStyle name="_Sherbino Const Budget Overview R 1 110907_IWNA v1 10yr 7.25% $290 upfront no bonus 42% 2009 tax realloc P50_2008 IWNA v12 7.75% 53% TaxEx P50 (Invenergy)_10242008 2" xfId="42072" xr:uid="{00000000-0005-0000-0000-0000DE940000}"/>
    <cellStyle name="_Sherbino Const Budget Overview R 1 110907_Ledge_0416_Grant and TE" xfId="42073" xr:uid="{00000000-0005-0000-0000-0000DF940000}"/>
    <cellStyle name="_Sherbino Const Budget Overview R 1 110907_Ledge_0416_Grant and TE 2" xfId="42074" xr:uid="{00000000-0005-0000-0000-0000E0940000}"/>
    <cellStyle name="_Sherbino Const Budget Overview R 1 110907_Levered Beech Ridge _100709" xfId="42075" xr:uid="{00000000-0005-0000-0000-0000E1940000}"/>
    <cellStyle name="_Sherbino Const Budget Overview R 1 110907_Levered Beech Ridge _100709 2" xfId="42076" xr:uid="{00000000-0005-0000-0000-0000E2940000}"/>
    <cellStyle name="_Sherbino Const Budget Overview R 1 110907_Levered Beech Ridge _100709_BeechR Pivot Table 12.2.09" xfId="42077" xr:uid="{00000000-0005-0000-0000-0000E3940000}"/>
    <cellStyle name="_Sherbino Const Budget Overview R 1 110907_Levered Beech Ridge _100709_BeechR Pivot Table 12.2.09 2" xfId="42078" xr:uid="{00000000-0005-0000-0000-0000E4940000}"/>
    <cellStyle name="_Sherbino Const Budget Overview R 1 110907_Levered Beech Ridge _102709" xfId="42079" xr:uid="{00000000-0005-0000-0000-0000E5940000}"/>
    <cellStyle name="_Sherbino Const Budget Overview R 1 110907_Levered Beech Ridge _102709 2" xfId="42080" xr:uid="{00000000-0005-0000-0000-0000E6940000}"/>
    <cellStyle name="_Sherbino Const Budget Overview R 1 110907_Levered Beech Ridge _102709_BeechR Pivot Table 12.2.09" xfId="42081" xr:uid="{00000000-0005-0000-0000-0000E7940000}"/>
    <cellStyle name="_Sherbino Const Budget Overview R 1 110907_Levered Beech Ridge _102709_BeechR Pivot Table 12.2.09 2" xfId="42082" xr:uid="{00000000-0005-0000-0000-0000E8940000}"/>
    <cellStyle name="_Sherbino Const Budget Overview R 1 110907_Levered Beech Ridge _110209" xfId="42083" xr:uid="{00000000-0005-0000-0000-0000E9940000}"/>
    <cellStyle name="_Sherbino Const Budget Overview R 1 110907_Levered Beech Ridge _110209 2" xfId="42084" xr:uid="{00000000-0005-0000-0000-0000EA940000}"/>
    <cellStyle name="_Sherbino Const Budget Overview R 1 110907_Levered Beech Ridge _110209_BeechR Pivot Table 12.2.09" xfId="42085" xr:uid="{00000000-0005-0000-0000-0000EB940000}"/>
    <cellStyle name="_Sherbino Const Budget Overview R 1 110907_Levered Beech Ridge _110209_BeechR Pivot Table 12.2.09 2" xfId="42086" xr:uid="{00000000-0005-0000-0000-0000EC940000}"/>
    <cellStyle name="_Sherbino Const Budget Overview R 1 110907_Levered Grand Ridge Exp 07082009_LIVE" xfId="42087" xr:uid="{00000000-0005-0000-0000-0000ED940000}"/>
    <cellStyle name="_Sherbino Const Budget Overview R 1 110907_Levered Grand Ridge Exp 07082009_LIVE 2" xfId="42088" xr:uid="{00000000-0005-0000-0000-0000EE940000}"/>
    <cellStyle name="_Sherbino Const Budget Overview R 1 110907_Levered Grand Ridge Exp 07082009_LIVE_BeechR Pivot Table 12.2.09" xfId="42089" xr:uid="{00000000-0005-0000-0000-0000EF940000}"/>
    <cellStyle name="_Sherbino Const Budget Overview R 1 110907_Levered Grand Ridge Exp 07082009_LIVE_BeechR Pivot Table 12.2.09 2" xfId="42090" xr:uid="{00000000-0005-0000-0000-0000F0940000}"/>
    <cellStyle name="_Sherbino Const Budget Overview R 1 110907_Levered Grand Ridge Exp_05042009" xfId="42091" xr:uid="{00000000-0005-0000-0000-0000F1940000}"/>
    <cellStyle name="_Sherbino Const Budget Overview R 1 110907_Levered Grand Ridge Exp_05042009 2" xfId="42092" xr:uid="{00000000-0005-0000-0000-0000F2940000}"/>
    <cellStyle name="_Sherbino Const Budget Overview R 1 110907_Levered Grand Ridge Exp_05042009_BeechR Pivot Table 12.2.09" xfId="42093" xr:uid="{00000000-0005-0000-0000-0000F3940000}"/>
    <cellStyle name="_Sherbino Const Budget Overview R 1 110907_Levered Grand Ridge Exp_05042009_BeechR Pivot Table 12.2.09 2" xfId="42094" xr:uid="{00000000-0005-0000-0000-0000F4940000}"/>
    <cellStyle name="_Sherbino Const Budget Overview R 1 110907_NEW GRII_III Debt_032509 v1 (2)" xfId="42095" xr:uid="{00000000-0005-0000-0000-0000F5940000}"/>
    <cellStyle name="_Sherbino Const Budget Overview R 1 110907_NEW GRII_III Debt_032509 v1 (2) 2" xfId="42096" xr:uid="{00000000-0005-0000-0000-0000F6940000}"/>
    <cellStyle name="_Sherbino Const Budget Overview R 1 110907_NEW GRII_III Debt_032509 v1 (2)_BeechR Pivot Table 12.2.09" xfId="42097" xr:uid="{00000000-0005-0000-0000-0000F7940000}"/>
    <cellStyle name="_Sherbino Const Budget Overview R 1 110907_NEW GRII_III Debt_032509 v1 (2)_BeechR Pivot Table 12.2.09 2" xfId="42098" xr:uid="{00000000-0005-0000-0000-0000F8940000}"/>
    <cellStyle name="_Sherbino Const Budget Overview R 1 110907_NEW Levered GRII&amp;III_04092009_MCF v1" xfId="42099" xr:uid="{00000000-0005-0000-0000-0000F9940000}"/>
    <cellStyle name="_Sherbino Const Budget Overview R 1 110907_NEW Levered GRII&amp;III_04092009_MCF v1 2" xfId="42100" xr:uid="{00000000-0005-0000-0000-0000FA940000}"/>
    <cellStyle name="_Sherbino Const Budget Overview R 1 110907_NEW Levered GRII&amp;III_04092009_MCF v1_BeechR Pivot Table 12.2.09" xfId="42101" xr:uid="{00000000-0005-0000-0000-0000FB940000}"/>
    <cellStyle name="_Sherbino Const Budget Overview R 1 110907_NEW Levered GRII&amp;III_04092009_MCF v1_BeechR Pivot Table 12.2.09 2" xfId="42102" xr:uid="{00000000-0005-0000-0000-0000FC940000}"/>
    <cellStyle name="_Sherbino Const Budget Overview R 1 110907_Oceana_142MW_Vesta1.8_101909" xfId="42103" xr:uid="{00000000-0005-0000-0000-0000FD940000}"/>
    <cellStyle name="_Sherbino Const Budget Overview R 1 110907_Oceana_142MW_Vesta1.8_101909 2" xfId="42104" xr:uid="{00000000-0005-0000-0000-0000FE940000}"/>
    <cellStyle name="_Sherbino Const Budget Overview R 1 110907_Raleigh Model (78MW) 09082009_V2" xfId="42105" xr:uid="{00000000-0005-0000-0000-0000FF940000}"/>
    <cellStyle name="_Sherbino Const Budget Overview R 1 110907_Raleigh Model (78MW) 09082009_V2 2" xfId="42106" xr:uid="{00000000-0005-0000-0000-000000950000}"/>
    <cellStyle name="_Sherbino Const Budget Overview R 1 110907_Raleigh Model (78MW) 09082009_V2_BeechR Pivot Table 12.2.09" xfId="42107" xr:uid="{00000000-0005-0000-0000-000001950000}"/>
    <cellStyle name="_Sherbino Const Budget Overview R 1 110907_Raleigh Model (78MW) 09082009_V2_BeechR Pivot Table 12.2.09 2" xfId="42108" xr:uid="{00000000-0005-0000-0000-000002950000}"/>
    <cellStyle name="_Sherbino Const Budget Overview R 1 110907_Sheet1" xfId="42109" xr:uid="{00000000-0005-0000-0000-000003950000}"/>
    <cellStyle name="_Sherbino Const Budget Overview R 1 110907_Sheet1 2" xfId="42110" xr:uid="{00000000-0005-0000-0000-000004950000}"/>
    <cellStyle name="_Sherbino Const Budget Overview R 1 110907_Sweden Hills 51MW_081809_AEP bid" xfId="42111" xr:uid="{00000000-0005-0000-0000-000005950000}"/>
    <cellStyle name="_Sherbino Const Budget Overview R 1 110907_Sweden Hills 51MW_081809_AEP bid 2" xfId="42112" xr:uid="{00000000-0005-0000-0000-000006950000}"/>
    <cellStyle name="_Sherbino Const Budget Overview R 1 110907_Tri-County Wind_042409_Grant and TE_as bid" xfId="42113" xr:uid="{00000000-0005-0000-0000-000007950000}"/>
    <cellStyle name="_Sherbino Const Budget Overview R 1 110907_Tri-County Wind_042409_Grant and TE_as bid 2" xfId="42114" xr:uid="{00000000-0005-0000-0000-000008950000}"/>
    <cellStyle name="_Sherbino Const Budget Overview R 1 110907_Tri-County Wind_101309_Grant and TE_200MW_1.6XLE" xfId="42115" xr:uid="{00000000-0005-0000-0000-000009950000}"/>
    <cellStyle name="_Sherbino Const Budget Overview R 1 110907_Tri-County Wind_101309_Grant and TE_200MW_1.6XLE 2" xfId="42116" xr:uid="{00000000-0005-0000-0000-00000A950000}"/>
    <cellStyle name="_Sherbino Const Budget Overview R 1 110907_Tri-County Wind_101509_Grant and TE_200MW_1.6XLE" xfId="42117" xr:uid="{00000000-0005-0000-0000-00000B950000}"/>
    <cellStyle name="_Sherbino Const Budget Overview R 1 110907_Tri-County Wind_101509_Grant and TE_200MW_1.6XLE 2" xfId="42118" xr:uid="{00000000-0005-0000-0000-00000C950000}"/>
    <cellStyle name="_Sherbino Const Budget Overview R 1 110907_Turkey Track Completion Reserve Acct_11 10 08" xfId="42119" xr:uid="{00000000-0005-0000-0000-00000D950000}"/>
    <cellStyle name="_Sherbino Const Budget Overview R 1 110907_Turkey Track Completion Reserve Acct_11 10 08 2" xfId="42120" xr:uid="{00000000-0005-0000-0000-00000E950000}"/>
    <cellStyle name="_Sherbino Const Budget Overview R 1 110907_Unlev McAdoo &amp; GR Combined 10242008-funding v8" xfId="42121" xr:uid="{00000000-0005-0000-0000-00000F950000}"/>
    <cellStyle name="_Sherbino Const Budget Overview R 1 110907_Unlev McAdoo &amp; GR Combined 10242008-funding v8 2" xfId="42122" xr:uid="{00000000-0005-0000-0000-000010950000}"/>
    <cellStyle name="_Sherbino Const Budget Overview R 1 110907_Unlev McAdoo &amp; GR Combined 10242008-funding v8_BeechR Pivot Table 12.2.09" xfId="42123" xr:uid="{00000000-0005-0000-0000-000011950000}"/>
    <cellStyle name="_Sherbino Const Budget Overview R 1 110907_Unlev McAdoo &amp; GR Combined 10242008-funding v8_BeechR Pivot Table 12.2.09 2" xfId="42124" xr:uid="{00000000-0005-0000-0000-000012950000}"/>
    <cellStyle name="_Sherbino Const Budget Overview R 1 110907_Unlev McAdoo &amp; GR Combined 10242008-funding v8_Sheet1" xfId="42125" xr:uid="{00000000-0005-0000-0000-000013950000}"/>
    <cellStyle name="_Sherbino Const Budget Overview R 1 110907_Unlev McAdoo &amp; GR Combined 10242008-funding v8_Sheet1 2" xfId="42126" xr:uid="{00000000-0005-0000-0000-000014950000}"/>
    <cellStyle name="_Sherbino Const Budget Overview R 1 110907_Unlevered_Beech_Ridge_100_5MW_021009_optimized NCF" xfId="42127" xr:uid="{00000000-0005-0000-0000-000015950000}"/>
    <cellStyle name="_Sherbino Const Budget Overview R 1 110907_Unlevered_Beech_Ridge_100_5MW_021009_optimized NCF 2" xfId="42128" xr:uid="{00000000-0005-0000-0000-000016950000}"/>
    <cellStyle name="_Sherbino Const Budget Overview R 1 110907_Vantage Cash FLow 100609" xfId="42129" xr:uid="{00000000-0005-0000-0000-000017950000}"/>
    <cellStyle name="_Sherbino Const Budget Overview R 1 110907_Vantage Cash FLow 100609 2" xfId="42130" xr:uid="{00000000-0005-0000-0000-000018950000}"/>
    <cellStyle name="_Sherbino Const Budget Overview R 1 110907_Vantage Model_PGE 15yr PPA_062409" xfId="42131" xr:uid="{00000000-0005-0000-0000-000019950000}"/>
    <cellStyle name="_Sherbino Const Budget Overview R 1 110907_Vantage Model_PGE 15yr PPA_062409 2" xfId="42132" xr:uid="{00000000-0005-0000-0000-00001A950000}"/>
    <cellStyle name="_Sherbino Const Budget Overview R 1 110907_Vantage Model_PGE 15yr PPA_073009_JAR" xfId="42133" xr:uid="{00000000-0005-0000-0000-00001B950000}"/>
    <cellStyle name="_Sherbino Const Budget Overview R 1 110907_Vantage Model_PGE 15yr PPA_073009_JAR 2" xfId="42134" xr:uid="{00000000-0005-0000-0000-00001C950000}"/>
    <cellStyle name="_Sherbino Const Budget Overview R 1 110907_Vantage Model_PGE 15yr PPA_100909" xfId="42135" xr:uid="{00000000-0005-0000-0000-00001D950000}"/>
    <cellStyle name="_Sherbino Const Budget Overview R 1 110907_Vantage Model_PGE 15yr PPA_100909 2" xfId="42136" xr:uid="{00000000-0005-0000-0000-00001E950000}"/>
    <cellStyle name="_Sherbino Const Budget Overview R 1 110907_White Oak_67.5_150MW_110409_OUR CASE" xfId="42137" xr:uid="{00000000-0005-0000-0000-00001F950000}"/>
    <cellStyle name="_Sherbino Const Budget Overview R 1 110907_White Oak_67.5_150MW_110409_OUR CASE 2" xfId="42138" xr:uid="{00000000-0005-0000-0000-000020950000}"/>
    <cellStyle name="_Sithe_West_Other_deliverables" xfId="42139" xr:uid="{00000000-0005-0000-0000-000021950000}"/>
    <cellStyle name="_Sithe_West_Other_deliverables 2" xfId="42140" xr:uid="{00000000-0005-0000-0000-000022950000}"/>
    <cellStyle name="_Sithe_West_Other_deliverables_#1 Levered Beech Ridge_021109_Grant,Bonus,No PTCs,MACRs,Term Debt NOL" xfId="42141" xr:uid="{00000000-0005-0000-0000-000023950000}"/>
    <cellStyle name="_Sithe_West_Other_deliverables_#1 Levered Beech Ridge_021109_Grant,Bonus,No PTCs,MACRs,Term Debt NOL 2" xfId="42142" xr:uid="{00000000-0005-0000-0000-000024950000}"/>
    <cellStyle name="_Sithe_West_Other_deliverables_#1 LeveredGrand_Ridge_II-III_021009_Grant,Bonus,No PTCs,MACRs,Term Debt, NOL" xfId="42143" xr:uid="{00000000-0005-0000-0000-000025950000}"/>
    <cellStyle name="_Sithe_West_Other_deliverables_#1 LeveredGrand_Ridge_II-III_021009_Grant,Bonus,No PTCs,MACRs,Term Debt, NOL 2" xfId="42144" xr:uid="{00000000-0005-0000-0000-000026950000}"/>
    <cellStyle name="_Sithe_West_Other_deliverables_#1 LeveredGrand_Ridge_II-III_021009_Grant,Bonus,No PTCs,MACRs,Term Debt, NOL_BeechR Pivot Table 12.2.09" xfId="42145" xr:uid="{00000000-0005-0000-0000-000027950000}"/>
    <cellStyle name="_Sithe_West_Other_deliverables_#1 LeveredGrand_Ridge_II-III_021009_Grant,Bonus,No PTCs,MACRs,Term Debt, NOL_BeechR Pivot Table 12.2.09 2" xfId="42146" xr:uid="{00000000-0005-0000-0000-000028950000}"/>
    <cellStyle name="_Sithe_West_Other_deliverables_1.Inputs" xfId="42147" xr:uid="{00000000-0005-0000-0000-000029950000}"/>
    <cellStyle name="_Sithe_West_Other_deliverables_2008 IWNA 7.75% 53% ERISA P50 (Invnergy)_FROM JPM" xfId="42148" xr:uid="{00000000-0005-0000-0000-00002A950000}"/>
    <cellStyle name="_Sithe_West_Other_deliverables_2008 IWNA 7.75% 53% ERISA P50 (Invnergy)_FROM JPM 2" xfId="42149" xr:uid="{00000000-0005-0000-0000-00002B950000}"/>
    <cellStyle name="_Sithe_West_Other_deliverables_2008 IWNA Portfolio 09262008 (JPM TE &amp; CE)__TE Assumps" xfId="42150" xr:uid="{00000000-0005-0000-0000-00002C950000}"/>
    <cellStyle name="_Sithe_West_Other_deliverables_2008 IWNA Portfolio 09262008 (JPM TE &amp; CE)__TE Assumps 2" xfId="42151" xr:uid="{00000000-0005-0000-0000-00002D950000}"/>
    <cellStyle name="_Sithe_West_Other_deliverables_2008 IWNA Portfolio 09262008 (JPM TE &amp; CE)__TE Assumps_2008 IWNA v12 7.75% 53% TaxEx P50 (Invenergy)_10242008" xfId="42152" xr:uid="{00000000-0005-0000-0000-00002E950000}"/>
    <cellStyle name="_Sithe_West_Other_deliverables_2008 IWNA Portfolio 09262008 (JPM TE &amp; CE)__TE Assumps_2008 IWNA v12 7.75% 53% TaxEx P50 (Invenergy)_10242008 2" xfId="42153" xr:uid="{00000000-0005-0000-0000-00002F950000}"/>
    <cellStyle name="_Sithe_West_Other_deliverables_2008 IWNA v12 7.75% 53% TaxEx P50 (Invenergy)_10242008" xfId="42154" xr:uid="{00000000-0005-0000-0000-000030950000}"/>
    <cellStyle name="_Sithe_West_Other_deliverables_2008 IWNA v12 7.75% 53% TaxEx P50 (Invenergy)_10242008 2" xfId="42155" xr:uid="{00000000-0005-0000-0000-000031950000}"/>
    <cellStyle name="_Sithe_West_Other_deliverables_2008 IWNA v12 7.75% 53% TaxEx P50 (Invenergy)_NO HAIRCUTS" xfId="42156" xr:uid="{00000000-0005-0000-0000-000032950000}"/>
    <cellStyle name="_Sithe_West_Other_deliverables_2008 IWNA v12 7.75% 53% TaxEx P50 (Invenergy)_NO HAIRCUTS 2" xfId="42157" xr:uid="{00000000-0005-0000-0000-000033950000}"/>
    <cellStyle name="_Sithe_West_Other_deliverables_BeechR Pivot Table 12.2.09" xfId="42158" xr:uid="{00000000-0005-0000-0000-000034950000}"/>
    <cellStyle name="_Sithe_West_Other_deliverables_BeechR Pivot Table 12.2.09 2" xfId="42159" xr:uid="{00000000-0005-0000-0000-000035950000}"/>
    <cellStyle name="_Sithe_West_Other_deliverables_Big Otter 101209 Grant and TE 100.5MW_20mileT" xfId="42160" xr:uid="{00000000-0005-0000-0000-000036950000}"/>
    <cellStyle name="_Sithe_West_Other_deliverables_Big Otter 101209 Grant and TE 100.5MW_20mileT 2" xfId="42161" xr:uid="{00000000-0005-0000-0000-000037950000}"/>
    <cellStyle name="_Sithe_West_Other_deliverables_Bish Hill_$77.5_lowncf_ Bundled Price_Lenders_092909" xfId="42162" xr:uid="{00000000-0005-0000-0000-000038950000}"/>
    <cellStyle name="_Sithe_West_Other_deliverables_Bish Hill_$77.5_lowncf_ Bundled Price_Lenders_092909 2" xfId="42163" xr:uid="{00000000-0005-0000-0000-000039950000}"/>
    <cellStyle name="_Sithe_West_Other_deliverables_BishHilll_1.25M per WTG with $72 bundled price_200MWs_BF" xfId="42164" xr:uid="{00000000-0005-0000-0000-00003A950000}"/>
    <cellStyle name="_Sithe_West_Other_deliverables_BishHilll_1.25M per WTG with $72 bundled price_200MWs_BF 2" xfId="42165" xr:uid="{00000000-0005-0000-0000-00003B950000}"/>
    <cellStyle name="_Sithe_West_Other_deliverables_Bishop Hill_Grant_082409_200MW" xfId="42166" xr:uid="{00000000-0005-0000-0000-00003C950000}"/>
    <cellStyle name="_Sithe_West_Other_deliverables_Bishop Hill_Grant_082409_200MW 2" xfId="42167" xr:uid="{00000000-0005-0000-0000-00003D950000}"/>
    <cellStyle name="_Sithe_West_Other_deliverables_Buzzard Creek_250MW_PTC_010610" xfId="42168" xr:uid="{00000000-0005-0000-0000-00003E950000}"/>
    <cellStyle name="_Sithe_West_Other_deliverables_Buzzard Creek_250MW_PTC_010610 2" xfId="42169" xr:uid="{00000000-0005-0000-0000-00003F950000}"/>
    <cellStyle name="_Sithe_West_Other_deliverables_California Ridge 120109 and 200MW" xfId="42170" xr:uid="{00000000-0005-0000-0000-000040950000}"/>
    <cellStyle name="_Sithe_West_Other_deliverables_California Ridge 120109 and 200MW 2" xfId="42171" xr:uid="{00000000-0005-0000-0000-000041950000}"/>
    <cellStyle name="_Sithe_West_Other_deliverables_California Ridge_042909_Grant and TE_99M_as bid" xfId="42172" xr:uid="{00000000-0005-0000-0000-000042950000}"/>
    <cellStyle name="_Sithe_West_Other_deliverables_California Ridge_042909_Grant and TE_99M_as bid 2" xfId="42173" xr:uid="{00000000-0005-0000-0000-000043950000}"/>
    <cellStyle name="_Sithe_West_Other_deliverables_California Ridge_042909_Grant and TE_99Mw" xfId="42174" xr:uid="{00000000-0005-0000-0000-000044950000}"/>
    <cellStyle name="_Sithe_West_Other_deliverables_California Ridge_042909_Grant and TE_99Mw 2" xfId="42175" xr:uid="{00000000-0005-0000-0000-000045950000}"/>
    <cellStyle name="_Sithe_West_Other_deliverables_Copy of NEW Levered GRIIIII_03312009_MCF v2" xfId="42176" xr:uid="{00000000-0005-0000-0000-000046950000}"/>
    <cellStyle name="_Sithe_West_Other_deliverables_Copy of NEW Levered GRIIIII_03312009_MCF v2 2" xfId="42177" xr:uid="{00000000-0005-0000-0000-000047950000}"/>
    <cellStyle name="_Sithe_West_Other_deliverables_Copy of NEW Levered GRIIIII_03312009_MCF v2_BeechR Pivot Table 12.2.09" xfId="42178" xr:uid="{00000000-0005-0000-0000-000048950000}"/>
    <cellStyle name="_Sithe_West_Other_deliverables_Copy of NEW Levered GRIIIII_03312009_MCF v2_BeechR Pivot Table 12.2.09 2" xfId="42179" xr:uid="{00000000-0005-0000-0000-000049950000}"/>
    <cellStyle name="_Sithe_West_Other_deliverables_Copy of Vento III v27i P50 1st" xfId="42180" xr:uid="{00000000-0005-0000-0000-00004A950000}"/>
    <cellStyle name="_Sithe_West_Other_deliverables_G&amp;A_reports" xfId="42181" xr:uid="{00000000-0005-0000-0000-00004B950000}"/>
    <cellStyle name="_Sithe_West_Other_deliverables_GRE 03252009_tpm_tables" xfId="42182" xr:uid="{00000000-0005-0000-0000-00004C950000}"/>
    <cellStyle name="_Sithe_West_Other_deliverables_GRE 03252009_tpm_tables 2" xfId="42183" xr:uid="{00000000-0005-0000-0000-00004D950000}"/>
    <cellStyle name="_Sithe_West_Other_deliverables_GRE 03252009_tpm_tables_BeechR Pivot Table 12.2.09" xfId="42184" xr:uid="{00000000-0005-0000-0000-00004E950000}"/>
    <cellStyle name="_Sithe_West_Other_deliverables_GRE 03252009_tpm_tables_BeechR Pivot Table 12.2.09 2" xfId="42185" xr:uid="{00000000-0005-0000-0000-00004F950000}"/>
    <cellStyle name="_Sithe_West_Other_deliverables_Hardin Grant 08312009_300MW" xfId="42186" xr:uid="{00000000-0005-0000-0000-000050950000}"/>
    <cellStyle name="_Sithe_West_Other_deliverables_Hardin Grant 08312009_300MW 2" xfId="42187" xr:uid="{00000000-0005-0000-0000-000051950000}"/>
    <cellStyle name="_Sithe_West_Other_deliverables_Highland Model 041009 Back Leverag 100% tax equity with PPA" xfId="42188" xr:uid="{00000000-0005-0000-0000-000052950000}"/>
    <cellStyle name="_Sithe_West_Other_deliverables_Highland Model 041009 Back Leverag 100% tax equity with PPA 2" xfId="42189" xr:uid="{00000000-0005-0000-0000-000053950000}"/>
    <cellStyle name="_Sithe_West_Other_deliverables_Highland Model 041009 Back Leverag 100% tax equity with PPA_BeechR Pivot Table 12.2.09" xfId="42190" xr:uid="{00000000-0005-0000-0000-000054950000}"/>
    <cellStyle name="_Sithe_West_Other_deliverables_Highland Model 041009 Back Leverag 100% tax equity with PPA_BeechR Pivot Table 12.2.09 2" xfId="42191" xr:uid="{00000000-0005-0000-0000-000055950000}"/>
    <cellStyle name="_Sithe_West_Other_deliverables_Inputs-General" xfId="42192" xr:uid="{00000000-0005-0000-0000-000056950000}"/>
    <cellStyle name="_Sithe_West_Other_deliverables_Inputs-General 2" xfId="42193" xr:uid="{00000000-0005-0000-0000-000057950000}"/>
    <cellStyle name="_Sithe_West_Other_deliverables_Invenergy Model -- 9-5-08 base" xfId="42194" xr:uid="{00000000-0005-0000-0000-000058950000}"/>
    <cellStyle name="_Sithe_West_Other_deliverables_Invenergy Model -- 9-5-08 base 2" xfId="42195" xr:uid="{00000000-0005-0000-0000-000059950000}"/>
    <cellStyle name="_Sithe_West_Other_deliverables_IWNA 3-Pack ECCA Sheldon Funding 03202009" xfId="42196" xr:uid="{00000000-0005-0000-0000-00005A950000}"/>
    <cellStyle name="_Sithe_West_Other_deliverables_IWNA 3-Pack ECCA Sheldon Funding 03202009 2" xfId="42197" xr:uid="{00000000-0005-0000-0000-00005B950000}"/>
    <cellStyle name="_Sithe_West_Other_deliverables_IWNA Ptfl v2 10yr 7.25% $320 upfront 99% hedge loss P50" xfId="42198" xr:uid="{00000000-0005-0000-0000-00005C950000}"/>
    <cellStyle name="_Sithe_West_Other_deliverables_IWNA Ptfl v2 10yr 7.25% $320 upfront 99% hedge loss P50 2" xfId="42199" xr:uid="{00000000-0005-0000-0000-00005D950000}"/>
    <cellStyle name="_Sithe_West_Other_deliverables_IWNA v1 10yr 7.25% $290 upfront no bonus 42% 2009 tax realloc P50" xfId="42200" xr:uid="{00000000-0005-0000-0000-00005E950000}"/>
    <cellStyle name="_Sithe_West_Other_deliverables_IWNA v1 10yr 7.25% $290 upfront no bonus 42% 2009 tax realloc P50 2" xfId="42201" xr:uid="{00000000-0005-0000-0000-00005F950000}"/>
    <cellStyle name="_Sithe_West_Other_deliverables_IWNA v1 10yr 7.25% $290 upfront no bonus 42% 2009 tax realloc P50_2008 IWNA JPM TE Model 11032008 (ERISA Dep &amp; Full Haircuts)_275M" xfId="42202" xr:uid="{00000000-0005-0000-0000-000060950000}"/>
    <cellStyle name="_Sithe_West_Other_deliverables_IWNA v1 10yr 7.25% $290 upfront no bonus 42% 2009 tax realloc P50_2008 IWNA JPM TE Model 11032008 (ERISA Dep &amp; Full Haircuts)_275M 2" xfId="42203" xr:uid="{00000000-0005-0000-0000-000061950000}"/>
    <cellStyle name="_Sithe_West_Other_deliverables_IWNA v1 10yr 7.25% $290 upfront no bonus 42% 2009 tax realloc P50_2008 IWNA v12 7.75% 53% TaxEx P50 (Invenergy)_10242008" xfId="42204" xr:uid="{00000000-0005-0000-0000-000062950000}"/>
    <cellStyle name="_Sithe_West_Other_deliverables_IWNA v1 10yr 7.25% $290 upfront no bonus 42% 2009 tax realloc P50_2008 IWNA v12 7.75% 53% TaxEx P50 (Invenergy)_10242008 2" xfId="42205" xr:uid="{00000000-0005-0000-0000-000063950000}"/>
    <cellStyle name="_Sithe_West_Other_deliverables_Ledge_0416_Grant and TE" xfId="42206" xr:uid="{00000000-0005-0000-0000-000064950000}"/>
    <cellStyle name="_Sithe_West_Other_deliverables_Ledge_0416_Grant and TE 2" xfId="42207" xr:uid="{00000000-0005-0000-0000-000065950000}"/>
    <cellStyle name="_Sithe_West_Other_deliverables_Levered Beech Ridge _100709" xfId="42208" xr:uid="{00000000-0005-0000-0000-000066950000}"/>
    <cellStyle name="_Sithe_West_Other_deliverables_Levered Beech Ridge _100709 2" xfId="42209" xr:uid="{00000000-0005-0000-0000-000067950000}"/>
    <cellStyle name="_Sithe_West_Other_deliverables_Levered Beech Ridge _100709_BeechR Pivot Table 12.2.09" xfId="42210" xr:uid="{00000000-0005-0000-0000-000068950000}"/>
    <cellStyle name="_Sithe_West_Other_deliverables_Levered Beech Ridge _100709_BeechR Pivot Table 12.2.09 2" xfId="42211" xr:uid="{00000000-0005-0000-0000-000069950000}"/>
    <cellStyle name="_Sithe_West_Other_deliverables_Levered Beech Ridge _102709" xfId="42212" xr:uid="{00000000-0005-0000-0000-00006A950000}"/>
    <cellStyle name="_Sithe_West_Other_deliverables_Levered Beech Ridge _102709 2" xfId="42213" xr:uid="{00000000-0005-0000-0000-00006B950000}"/>
    <cellStyle name="_Sithe_West_Other_deliverables_Levered Beech Ridge _102709_BeechR Pivot Table 12.2.09" xfId="42214" xr:uid="{00000000-0005-0000-0000-00006C950000}"/>
    <cellStyle name="_Sithe_West_Other_deliverables_Levered Beech Ridge _102709_BeechR Pivot Table 12.2.09 2" xfId="42215" xr:uid="{00000000-0005-0000-0000-00006D950000}"/>
    <cellStyle name="_Sithe_West_Other_deliverables_Levered Beech Ridge _110209" xfId="42216" xr:uid="{00000000-0005-0000-0000-00006E950000}"/>
    <cellStyle name="_Sithe_West_Other_deliverables_Levered Beech Ridge _110209 2" xfId="42217" xr:uid="{00000000-0005-0000-0000-00006F950000}"/>
    <cellStyle name="_Sithe_West_Other_deliverables_Levered Beech Ridge _110209_BeechR Pivot Table 12.2.09" xfId="42218" xr:uid="{00000000-0005-0000-0000-000070950000}"/>
    <cellStyle name="_Sithe_West_Other_deliverables_Levered Beech Ridge _110209_BeechR Pivot Table 12.2.09 2" xfId="42219" xr:uid="{00000000-0005-0000-0000-000071950000}"/>
    <cellStyle name="_Sithe_West_Other_deliverables_Levered Grand Ridge Exp 07082009_LIVE" xfId="42220" xr:uid="{00000000-0005-0000-0000-000072950000}"/>
    <cellStyle name="_Sithe_West_Other_deliverables_Levered Grand Ridge Exp 07082009_LIVE 2" xfId="42221" xr:uid="{00000000-0005-0000-0000-000073950000}"/>
    <cellStyle name="_Sithe_West_Other_deliverables_Levered Grand Ridge Exp 07082009_LIVE_BeechR Pivot Table 12.2.09" xfId="42222" xr:uid="{00000000-0005-0000-0000-000074950000}"/>
    <cellStyle name="_Sithe_West_Other_deliverables_Levered Grand Ridge Exp 07082009_LIVE_BeechR Pivot Table 12.2.09 2" xfId="42223" xr:uid="{00000000-0005-0000-0000-000075950000}"/>
    <cellStyle name="_Sithe_West_Other_deliverables_Levered Grand Ridge Exp_05042009" xfId="42224" xr:uid="{00000000-0005-0000-0000-000076950000}"/>
    <cellStyle name="_Sithe_West_Other_deliverables_Levered Grand Ridge Exp_05042009 2" xfId="42225" xr:uid="{00000000-0005-0000-0000-000077950000}"/>
    <cellStyle name="_Sithe_West_Other_deliverables_Levered Grand Ridge Exp_05042009_BeechR Pivot Table 12.2.09" xfId="42226" xr:uid="{00000000-0005-0000-0000-000078950000}"/>
    <cellStyle name="_Sithe_West_Other_deliverables_Levered Grand Ridge Exp_05042009_BeechR Pivot Table 12.2.09 2" xfId="42227" xr:uid="{00000000-0005-0000-0000-000079950000}"/>
    <cellStyle name="_Sithe_West_Other_deliverables_NEW GRII_III Debt_032509 v1 (2)" xfId="42228" xr:uid="{00000000-0005-0000-0000-00007A950000}"/>
    <cellStyle name="_Sithe_West_Other_deliverables_NEW GRII_III Debt_032509 v1 (2) 2" xfId="42229" xr:uid="{00000000-0005-0000-0000-00007B950000}"/>
    <cellStyle name="_Sithe_West_Other_deliverables_NEW GRII_III Debt_032509 v1 (2)_BeechR Pivot Table 12.2.09" xfId="42230" xr:uid="{00000000-0005-0000-0000-00007C950000}"/>
    <cellStyle name="_Sithe_West_Other_deliverables_NEW GRII_III Debt_032509 v1 (2)_BeechR Pivot Table 12.2.09 2" xfId="42231" xr:uid="{00000000-0005-0000-0000-00007D950000}"/>
    <cellStyle name="_Sithe_West_Other_deliverables_NEW Levered GRII&amp;III_04092009_MCF v1" xfId="42232" xr:uid="{00000000-0005-0000-0000-00007E950000}"/>
    <cellStyle name="_Sithe_West_Other_deliverables_NEW Levered GRII&amp;III_04092009_MCF v1 2" xfId="42233" xr:uid="{00000000-0005-0000-0000-00007F950000}"/>
    <cellStyle name="_Sithe_West_Other_deliverables_NEW Levered GRII&amp;III_04092009_MCF v1_BeechR Pivot Table 12.2.09" xfId="42234" xr:uid="{00000000-0005-0000-0000-000080950000}"/>
    <cellStyle name="_Sithe_West_Other_deliverables_NEW Levered GRII&amp;III_04092009_MCF v1_BeechR Pivot Table 12.2.09 2" xfId="42235" xr:uid="{00000000-0005-0000-0000-000081950000}"/>
    <cellStyle name="_Sithe_West_Other_deliverables_Oceana_142MW_Vesta1.8_101909" xfId="42236" xr:uid="{00000000-0005-0000-0000-000082950000}"/>
    <cellStyle name="_Sithe_West_Other_deliverables_Oceana_142MW_Vesta1.8_101909 2" xfId="42237" xr:uid="{00000000-0005-0000-0000-000083950000}"/>
    <cellStyle name="_Sithe_West_Other_deliverables_Other Projects" xfId="42238" xr:uid="{00000000-0005-0000-0000-000084950000}"/>
    <cellStyle name="_Sithe_West_Other_deliverables_Other Projects 2" xfId="42239" xr:uid="{00000000-0005-0000-0000-000085950000}"/>
    <cellStyle name="_Sithe_West_Other_deliverables_Other Projects_1.Inputs" xfId="42240" xr:uid="{00000000-0005-0000-0000-000086950000}"/>
    <cellStyle name="_Sithe_West_Other_deliverables_Other Projects_Copy of G&amp;A_reports_v4" xfId="42241" xr:uid="{00000000-0005-0000-0000-000087950000}"/>
    <cellStyle name="_Sithe_West_Other_deliverables_Other Projects_Copy of Vento III v27i P50 1st" xfId="42242" xr:uid="{00000000-0005-0000-0000-000088950000}"/>
    <cellStyle name="_Sithe_West_Other_deliverables_Other Projects_Vento III v17i (8.9% Haircut, 60% Tax)" xfId="42243" xr:uid="{00000000-0005-0000-0000-000089950000}"/>
    <cellStyle name="_Sithe_West_Other_deliverables_Other Projects_Vento III v22i (Haircut, 6Y CF, 76% tax)" xfId="42244" xr:uid="{00000000-0005-0000-0000-00008A950000}"/>
    <cellStyle name="_Sithe_West_Other_deliverables_Other Projects_Vento III v28g Base" xfId="42245" xr:uid="{00000000-0005-0000-0000-00008B950000}"/>
    <cellStyle name="_Sithe_West_Other_deliverables_Other Projects_Vento III v28k JPMyyy" xfId="42246" xr:uid="{00000000-0005-0000-0000-00008C950000}"/>
    <cellStyle name="_Sithe_West_Other_deliverables_Raleigh Model (78MW) 09082009_V2" xfId="42247" xr:uid="{00000000-0005-0000-0000-00008D950000}"/>
    <cellStyle name="_Sithe_West_Other_deliverables_Raleigh Model (78MW) 09082009_V2 2" xfId="42248" xr:uid="{00000000-0005-0000-0000-00008E950000}"/>
    <cellStyle name="_Sithe_West_Other_deliverables_Raleigh Model (78MW) 09082009_V2_BeechR Pivot Table 12.2.09" xfId="42249" xr:uid="{00000000-0005-0000-0000-00008F950000}"/>
    <cellStyle name="_Sithe_West_Other_deliverables_Raleigh Model (78MW) 09082009_V2_BeechR Pivot Table 12.2.09 2" xfId="42250" xr:uid="{00000000-0005-0000-0000-000090950000}"/>
    <cellStyle name="_Sithe_West_Other_deliverables_Sheet1" xfId="42251" xr:uid="{00000000-0005-0000-0000-000091950000}"/>
    <cellStyle name="_Sithe_West_Other_deliverables_Sheet1 2" xfId="42252" xr:uid="{00000000-0005-0000-0000-000092950000}"/>
    <cellStyle name="_Sithe_West_Other_deliverables_Sweden Hills 51MW_081809_AEP bid" xfId="42253" xr:uid="{00000000-0005-0000-0000-000093950000}"/>
    <cellStyle name="_Sithe_West_Other_deliverables_Sweden Hills 51MW_081809_AEP bid 2" xfId="42254" xr:uid="{00000000-0005-0000-0000-000094950000}"/>
    <cellStyle name="_Sithe_West_Other_deliverables_Tri-County Wind_042409_Grant and TE_as bid" xfId="42255" xr:uid="{00000000-0005-0000-0000-000095950000}"/>
    <cellStyle name="_Sithe_West_Other_deliverables_Tri-County Wind_042409_Grant and TE_as bid 2" xfId="42256" xr:uid="{00000000-0005-0000-0000-000096950000}"/>
    <cellStyle name="_Sithe_West_Other_deliverables_Tri-County Wind_101309_Grant and TE_200MW_1.6XLE" xfId="42257" xr:uid="{00000000-0005-0000-0000-000097950000}"/>
    <cellStyle name="_Sithe_West_Other_deliverables_Tri-County Wind_101309_Grant and TE_200MW_1.6XLE 2" xfId="42258" xr:uid="{00000000-0005-0000-0000-000098950000}"/>
    <cellStyle name="_Sithe_West_Other_deliverables_Tri-County Wind_101509_Grant and TE_200MW_1.6XLE" xfId="42259" xr:uid="{00000000-0005-0000-0000-000099950000}"/>
    <cellStyle name="_Sithe_West_Other_deliverables_Tri-County Wind_101509_Grant and TE_200MW_1.6XLE 2" xfId="42260" xr:uid="{00000000-0005-0000-0000-00009A950000}"/>
    <cellStyle name="_Sithe_West_Other_deliverables_Turkey Track Completion Reserve Acct_11 10 08" xfId="42261" xr:uid="{00000000-0005-0000-0000-00009B950000}"/>
    <cellStyle name="_Sithe_West_Other_deliverables_Turkey Track Completion Reserve Acct_11 10 08 2" xfId="42262" xr:uid="{00000000-0005-0000-0000-00009C950000}"/>
    <cellStyle name="_Sithe_West_Other_deliverables_Unlev McAdoo &amp; GR Combined 10242008-funding v8" xfId="42263" xr:uid="{00000000-0005-0000-0000-00009D950000}"/>
    <cellStyle name="_Sithe_West_Other_deliverables_Unlev McAdoo &amp; GR Combined 10242008-funding v8 2" xfId="42264" xr:uid="{00000000-0005-0000-0000-00009E950000}"/>
    <cellStyle name="_Sithe_West_Other_deliverables_Unlev McAdoo &amp; GR Combined 10242008-funding v8_BeechR Pivot Table 12.2.09" xfId="42265" xr:uid="{00000000-0005-0000-0000-00009F950000}"/>
    <cellStyle name="_Sithe_West_Other_deliverables_Unlev McAdoo &amp; GR Combined 10242008-funding v8_BeechR Pivot Table 12.2.09 2" xfId="42266" xr:uid="{00000000-0005-0000-0000-0000A0950000}"/>
    <cellStyle name="_Sithe_West_Other_deliverables_Unlev McAdoo &amp; GR Combined 10242008-funding v8_Sheet1" xfId="42267" xr:uid="{00000000-0005-0000-0000-0000A1950000}"/>
    <cellStyle name="_Sithe_West_Other_deliverables_Unlev McAdoo &amp; GR Combined 10242008-funding v8_Sheet1 2" xfId="42268" xr:uid="{00000000-0005-0000-0000-0000A2950000}"/>
    <cellStyle name="_Sithe_West_Other_deliverables_Unlevered_Beech_Ridge_100_5MW_021009_optimized NCF" xfId="42269" xr:uid="{00000000-0005-0000-0000-0000A3950000}"/>
    <cellStyle name="_Sithe_West_Other_deliverables_Unlevered_Beech_Ridge_100_5MW_021009_optimized NCF 2" xfId="42270" xr:uid="{00000000-0005-0000-0000-0000A4950000}"/>
    <cellStyle name="_Sithe_West_Other_deliverables_Vantage Cash FLow 100609" xfId="42271" xr:uid="{00000000-0005-0000-0000-0000A5950000}"/>
    <cellStyle name="_Sithe_West_Other_deliverables_Vantage Cash FLow 100609 2" xfId="42272" xr:uid="{00000000-0005-0000-0000-0000A6950000}"/>
    <cellStyle name="_Sithe_West_Other_deliverables_Vantage Model_PGE 15yr PPA_062409" xfId="42273" xr:uid="{00000000-0005-0000-0000-0000A7950000}"/>
    <cellStyle name="_Sithe_West_Other_deliverables_Vantage Model_PGE 15yr PPA_062409 2" xfId="42274" xr:uid="{00000000-0005-0000-0000-0000A8950000}"/>
    <cellStyle name="_Sithe_West_Other_deliverables_Vantage Model_PGE 15yr PPA_073009_JAR" xfId="42275" xr:uid="{00000000-0005-0000-0000-0000A9950000}"/>
    <cellStyle name="_Sithe_West_Other_deliverables_Vantage Model_PGE 15yr PPA_073009_JAR 2" xfId="42276" xr:uid="{00000000-0005-0000-0000-0000AA950000}"/>
    <cellStyle name="_Sithe_West_Other_deliverables_Vantage Model_PGE 15yr PPA_100909" xfId="42277" xr:uid="{00000000-0005-0000-0000-0000AB950000}"/>
    <cellStyle name="_Sithe_West_Other_deliverables_Vantage Model_PGE 15yr PPA_100909 2" xfId="42278" xr:uid="{00000000-0005-0000-0000-0000AC950000}"/>
    <cellStyle name="_Sithe_West_Other_deliverables_Vento III v17i (8.9% Haircut, 60% Tax)" xfId="42279" xr:uid="{00000000-0005-0000-0000-0000AD950000}"/>
    <cellStyle name="_Sithe_West_Other_deliverables_Vento III v22i (Haircut, 6Y CF, 76% tax)" xfId="42280" xr:uid="{00000000-0005-0000-0000-0000AE950000}"/>
    <cellStyle name="_Sithe_West_Other_deliverables_Vento III v28g Base" xfId="42281" xr:uid="{00000000-0005-0000-0000-0000AF950000}"/>
    <cellStyle name="_Sithe_West_Other_deliverables_Vento III v28k JPMyyy" xfId="42282" xr:uid="{00000000-0005-0000-0000-0000B0950000}"/>
    <cellStyle name="_Sithe_West_Other_deliverables_White Oak_67.5_150MW_110409_OUR CASE" xfId="42283" xr:uid="{00000000-0005-0000-0000-0000B1950000}"/>
    <cellStyle name="_Sithe_West_Other_deliverables_White Oak_67.5_150MW_110409_OUR CASE 2" xfId="42284" xr:uid="{00000000-0005-0000-0000-0000B2950000}"/>
    <cellStyle name="_SN Oil" xfId="42285" xr:uid="{00000000-0005-0000-0000-0000B3950000}"/>
    <cellStyle name="_SN Oil_130204 2013 - 2061 LONG-TERM FORECAST FPL METHODOLOGY Clean Copy" xfId="42286" xr:uid="{00000000-0005-0000-0000-0000B4950000}"/>
    <cellStyle name="_Solar - TOD Calculation Model - rev 04.16.09" xfId="42287" xr:uid="{00000000-0005-0000-0000-0000B5950000}"/>
    <cellStyle name="_Solar - TOD Calculation Model - rev 04.16.09 2" xfId="42288" xr:uid="{00000000-0005-0000-0000-0000B6950000}"/>
    <cellStyle name="_Solar - TOD Calculation Model - rev 04.16.09 2 2" xfId="42289" xr:uid="{00000000-0005-0000-0000-0000B7950000}"/>
    <cellStyle name="_Solar - TOD Calculation Model - rev 04.16.09 3" xfId="42290" xr:uid="{00000000-0005-0000-0000-0000B8950000}"/>
    <cellStyle name="_Solar - TOD Calculation Model - rev 04.16.09 4" xfId="42291" xr:uid="{00000000-0005-0000-0000-0000B9950000}"/>
    <cellStyle name="_Solar - TOD Calculation Model - rev 04.16.09 4 2" xfId="42292" xr:uid="{00000000-0005-0000-0000-0000BA950000}"/>
    <cellStyle name="_Solar - TOD Calculation Model - rev 04.16.09 4 3" xfId="42293" xr:uid="{00000000-0005-0000-0000-0000BB950000}"/>
    <cellStyle name="_Solar - TOD Calculation Model - rev 04.16.09_Genesis_Bridge_Tab" xfId="42294" xr:uid="{00000000-0005-0000-0000-0000BC950000}"/>
    <cellStyle name="_Solar - TOD Calculation Model - rev 04.16.09_ToD" xfId="42295" xr:uid="{00000000-0005-0000-0000-0000BD950000}"/>
    <cellStyle name="_Solar - TOD Calculation Model - rev 04.16.09_ToD 2" xfId="42296" xr:uid="{00000000-0005-0000-0000-0000BE950000}"/>
    <cellStyle name="_Solar - TOD Calculation Model - rev 04.16.09_ToD 3" xfId="42297" xr:uid="{00000000-0005-0000-0000-0000BF950000}"/>
    <cellStyle name="_Solar Field Design_E&amp;C" xfId="42298" xr:uid="{00000000-0005-0000-0000-0000C0950000}"/>
    <cellStyle name="_Solar Field Design_E&amp;C 2" xfId="42299" xr:uid="{00000000-0005-0000-0000-0000C1950000}"/>
    <cellStyle name="_Solar Field Design_EC" xfId="42300" xr:uid="{00000000-0005-0000-0000-0000C2950000}"/>
    <cellStyle name="_Solar Field Design_EC 2" xfId="42301" xr:uid="{00000000-0005-0000-0000-0000C3950000}"/>
    <cellStyle name="_x0013__Solar ProForma v13" xfId="42302" xr:uid="{00000000-0005-0000-0000-0000C4950000}"/>
    <cellStyle name="_Solar_Model_ab" xfId="42303" xr:uid="{00000000-0005-0000-0000-0000C5950000}"/>
    <cellStyle name="_Solar_Model_ab 2" xfId="42304" xr:uid="{00000000-0005-0000-0000-0000C6950000}"/>
    <cellStyle name="_Solar_Model_ab 2 2" xfId="42305" xr:uid="{00000000-0005-0000-0000-0000C7950000}"/>
    <cellStyle name="_Solar_Model_ab 3" xfId="42306" xr:uid="{00000000-0005-0000-0000-0000C8950000}"/>
    <cellStyle name="_Solar_Model_ab 4" xfId="42307" xr:uid="{00000000-0005-0000-0000-0000C9950000}"/>
    <cellStyle name="_Solar_Model_ab 4 2" xfId="42308" xr:uid="{00000000-0005-0000-0000-0000CA950000}"/>
    <cellStyle name="_Solar_Model_ab 4 3" xfId="42309" xr:uid="{00000000-0005-0000-0000-0000CB950000}"/>
    <cellStyle name="_Solar_Model_ab_Genesis_Bridge_Tab" xfId="42310" xr:uid="{00000000-0005-0000-0000-0000CC950000}"/>
    <cellStyle name="_Solar_Model_ab_ToD" xfId="42311" xr:uid="{00000000-0005-0000-0000-0000CD950000}"/>
    <cellStyle name="_Solar_Model_ab_ToD 2" xfId="42312" xr:uid="{00000000-0005-0000-0000-0000CE950000}"/>
    <cellStyle name="_Solar_Model_ab_ToD 3" xfId="42313" xr:uid="{00000000-0005-0000-0000-0000CF950000}"/>
    <cellStyle name="_SoleOwner" xfId="42314" xr:uid="{00000000-0005-0000-0000-0000D0950000}"/>
    <cellStyle name="_SoleOwner 2" xfId="42315" xr:uid="{00000000-0005-0000-0000-0000D1950000}"/>
    <cellStyle name="_SoleOwner 2 2" xfId="42316" xr:uid="{00000000-0005-0000-0000-0000D2950000}"/>
    <cellStyle name="_SoleOwner 3" xfId="42317" xr:uid="{00000000-0005-0000-0000-0000D3950000}"/>
    <cellStyle name="_SoleOwner 3 2" xfId="42318" xr:uid="{00000000-0005-0000-0000-0000D4950000}"/>
    <cellStyle name="_SoleOwner 4" xfId="42319" xr:uid="{00000000-0005-0000-0000-0000D5950000}"/>
    <cellStyle name="_Sources and Uses FINAL dpakedit v2" xfId="42320" xr:uid="{00000000-0005-0000-0000-0000D6950000}"/>
    <cellStyle name="_Sources and Uses FINAL dpakedit v2 2" xfId="42321" xr:uid="{00000000-0005-0000-0000-0000D7950000}"/>
    <cellStyle name="_Spark Spread Analysis" xfId="42322" xr:uid="{00000000-0005-0000-0000-0000D8950000}"/>
    <cellStyle name="_Sparks Spreads Nepool 06-26-09" xfId="42323" xr:uid="{00000000-0005-0000-0000-0000D9950000}"/>
    <cellStyle name="_SparkSprds and Output Validations 081203 - MAB" xfId="42324" xr:uid="{00000000-0005-0000-0000-0000DA950000}"/>
    <cellStyle name="_SparkSprds and Output Validations 081203 - MAB 2" xfId="42325" xr:uid="{00000000-0005-0000-0000-0000DB950000}"/>
    <cellStyle name="_SparkSprds and Output Validations 100203 - MAB" xfId="42326" xr:uid="{00000000-0005-0000-0000-0000DC950000}"/>
    <cellStyle name="_SPEC_Cash_Flow_4-20-05" xfId="42327" xr:uid="{00000000-0005-0000-0000-0000DD950000}"/>
    <cellStyle name="_SPEC_Cash_Flow_4-20-05 2" xfId="42328" xr:uid="{00000000-0005-0000-0000-0000DE950000}"/>
    <cellStyle name="_SPEC_Cash_Flow_4-20-05 3" xfId="42329" xr:uid="{00000000-0005-0000-0000-0000DF950000}"/>
    <cellStyle name="_SPEC_Cash_Flow_4-20-05 4" xfId="42330" xr:uid="{00000000-0005-0000-0000-0000E0950000}"/>
    <cellStyle name="_SPEC_Cash_Flow_4-20-05 5" xfId="42331" xr:uid="{00000000-0005-0000-0000-0000E1950000}"/>
    <cellStyle name="_SPEC_Cash_Flow_4-20-05_Copy of South TX GenTie  0.8x Sale12-31-09 COD BASE CASEvBOD" xfId="42332" xr:uid="{00000000-0005-0000-0000-0000E2950000}"/>
    <cellStyle name="_SPEC_Cash_Flow_4-20-05_Copy of South TX GenTie  0.8x Sale12-31-09 COD BASE CASEvBOD 2" xfId="42333" xr:uid="{00000000-0005-0000-0000-0000E3950000}"/>
    <cellStyle name="_SPEC_Cash_Flow_4-21-05" xfId="42334" xr:uid="{00000000-0005-0000-0000-0000E4950000}"/>
    <cellStyle name="_SPEC_Cash_Flow_4-21-05 2" xfId="42335" xr:uid="{00000000-0005-0000-0000-0000E5950000}"/>
    <cellStyle name="_SPEC_Cash_Flow_4-21-05 3" xfId="42336" xr:uid="{00000000-0005-0000-0000-0000E6950000}"/>
    <cellStyle name="_SPEC_Cash_Flow_4-21-05 4" xfId="42337" xr:uid="{00000000-0005-0000-0000-0000E7950000}"/>
    <cellStyle name="_SPEC_Cash_Flow_4-21-05 5" xfId="42338" xr:uid="{00000000-0005-0000-0000-0000E8950000}"/>
    <cellStyle name="_SPEC_Cash_Flow_4-21-05_Copy of South TX GenTie  0.8x Sale12-31-09 COD BASE CASEvBOD" xfId="42339" xr:uid="{00000000-0005-0000-0000-0000E9950000}"/>
    <cellStyle name="_SPEC_Cash_Flow_4-21-05_Copy of South TX GenTie  0.8x Sale12-31-09 COD BASE CASEvBOD 2" xfId="42340" xr:uid="{00000000-0005-0000-0000-0000EA950000}"/>
    <cellStyle name="_Spencur" xfId="42341" xr:uid="{00000000-0005-0000-0000-0000EB950000}"/>
    <cellStyle name="_SS" xfId="42342" xr:uid="{00000000-0005-0000-0000-0000EC950000}"/>
    <cellStyle name="_SS 2" xfId="42343" xr:uid="{00000000-0005-0000-0000-0000ED950000}"/>
    <cellStyle name="_SS 2 2" xfId="42344" xr:uid="{00000000-0005-0000-0000-0000EE950000}"/>
    <cellStyle name="_SS 3" xfId="42345" xr:uid="{00000000-0005-0000-0000-0000EF950000}"/>
    <cellStyle name="_SS 3 2" xfId="42346" xr:uid="{00000000-0005-0000-0000-0000F0950000}"/>
    <cellStyle name="_SS 4" xfId="42347" xr:uid="{00000000-0005-0000-0000-0000F1950000}"/>
    <cellStyle name="_SS 4 2" xfId="42348" xr:uid="{00000000-0005-0000-0000-0000F2950000}"/>
    <cellStyle name="_SS 4 3" xfId="42349" xr:uid="{00000000-0005-0000-0000-0000F3950000}"/>
    <cellStyle name="_SS 5" xfId="42350" xr:uid="{00000000-0005-0000-0000-0000F4950000}"/>
    <cellStyle name="_SS 5 2" xfId="42351" xr:uid="{00000000-0005-0000-0000-0000F5950000}"/>
    <cellStyle name="_SS 6" xfId="42352" xr:uid="{00000000-0005-0000-0000-0000F6950000}"/>
    <cellStyle name="_SS WBS Structure" xfId="42353" xr:uid="{00000000-0005-0000-0000-0000F7950000}"/>
    <cellStyle name="_SS_Cherokee 2010 - 2014 Budget Forecast" xfId="42354" xr:uid="{00000000-0005-0000-0000-0000F8950000}"/>
    <cellStyle name="_SS_Cimarron O&amp;M_05-24-2012" xfId="42355" xr:uid="{00000000-0005-0000-0000-0000F9950000}"/>
    <cellStyle name="_SS_Copy of South TX GenTie  0.8x Sale12-31-09 COD BASE CASEvBOD" xfId="42356" xr:uid="{00000000-0005-0000-0000-0000FA950000}"/>
    <cellStyle name="_SS_Copy of South TX GenTie  0.8x Sale12-31-09 COD BASE CASEvBOD 2" xfId="42357" xr:uid="{00000000-0005-0000-0000-0000FB950000}"/>
    <cellStyle name="_SS_Genesis_Bridge_Tab" xfId="42358" xr:uid="{00000000-0005-0000-0000-0000FC950000}"/>
    <cellStyle name="_SS_Input" xfId="42359" xr:uid="{00000000-0005-0000-0000-0000FD950000}"/>
    <cellStyle name="_SS_Input 2" xfId="42360" xr:uid="{00000000-0005-0000-0000-0000FE950000}"/>
    <cellStyle name="_SS_Majestic II 2013 - 2042 Property Tax Forecast est" xfId="42361" xr:uid="{00000000-0005-0000-0000-0000FF950000}"/>
    <cellStyle name="_SS_McCoy 250 MW Yingli 280W T-0 NextEra PVO&amp;M Budget (NEW RAMP)_2010-12-10" xfId="42362" xr:uid="{00000000-0005-0000-0000-000000960000}"/>
    <cellStyle name="_SS_McCoy 250 MW Yingli 280W T-0 NextEra PVO&amp;M Budget (NEW RAMP)_2010-12-6" xfId="42363" xr:uid="{00000000-0005-0000-0000-000001960000}"/>
    <cellStyle name="_SS_Tax" xfId="42364" xr:uid="{00000000-0005-0000-0000-000002960000}"/>
    <cellStyle name="_SS_ToD" xfId="42365" xr:uid="{00000000-0005-0000-0000-000003960000}"/>
    <cellStyle name="_SS_ToD 2" xfId="42366" xr:uid="{00000000-0005-0000-0000-000004960000}"/>
    <cellStyle name="_SS_ToD 3" xfId="42367" xr:uid="{00000000-0005-0000-0000-000005960000}"/>
    <cellStyle name="_Standard EPS Tab - rev 02.10.05" xfId="42368" xr:uid="{00000000-0005-0000-0000-000006960000}"/>
    <cellStyle name="_Standard EPS Tab - rev 02.10.05 2" xfId="42369" xr:uid="{00000000-0005-0000-0000-000007960000}"/>
    <cellStyle name="_Standard EPS Tab - rev 02.10.05 2 2" xfId="42370" xr:uid="{00000000-0005-0000-0000-000008960000}"/>
    <cellStyle name="_Standard EPS Tab - rev 02.10.05 3" xfId="42371" xr:uid="{00000000-0005-0000-0000-000009960000}"/>
    <cellStyle name="_Standard EPS Tab - rev 02.10.05 3 2" xfId="42372" xr:uid="{00000000-0005-0000-0000-00000A960000}"/>
    <cellStyle name="_Standard EPS Tab - rev 02.10.05 4" xfId="42373" xr:uid="{00000000-0005-0000-0000-00000B960000}"/>
    <cellStyle name="_Standard EPS Tab - rev 02.10.05 4 2" xfId="42374" xr:uid="{00000000-0005-0000-0000-00000C960000}"/>
    <cellStyle name="_Standard EPS Tab - rev 02.10.05 4 3" xfId="42375" xr:uid="{00000000-0005-0000-0000-00000D960000}"/>
    <cellStyle name="_Standard EPS Tab - rev 02.10.05 5" xfId="42376" xr:uid="{00000000-0005-0000-0000-00000E960000}"/>
    <cellStyle name="_Standard EPS Tab - rev 02.10.05 5 2" xfId="42377" xr:uid="{00000000-0005-0000-0000-00000F960000}"/>
    <cellStyle name="_Standard EPS Tab - rev 02.10.05 6" xfId="42378" xr:uid="{00000000-0005-0000-0000-000010960000}"/>
    <cellStyle name="_Standard EPS Tab - rev 02.10.05_August 2010 CWIP curves_NextEra" xfId="42379" xr:uid="{00000000-0005-0000-0000-000011960000}"/>
    <cellStyle name="_Standard EPS Tab - rev 02.10.05_August 2010 CWIP curves_NextEra 2" xfId="42380" xr:uid="{00000000-0005-0000-0000-000012960000}"/>
    <cellStyle name="_Standard EPS Tab - rev 02.10.05_August 2010 CWIP curves_NextEra_November 2010 Termosol CWIP Curves NEER Final" xfId="42381" xr:uid="{00000000-0005-0000-0000-000013960000}"/>
    <cellStyle name="_Standard EPS Tab - rev 02.10.05_August 2010 CWIP curves_NextEra_November 2010 Termosol CWIP Curves NEER Final 2" xfId="42382" xr:uid="{00000000-0005-0000-0000-000014960000}"/>
    <cellStyle name="_Standard EPS Tab - rev 02.10.05_BASIS ADJ" xfId="42383" xr:uid="{00000000-0005-0000-0000-000015960000}"/>
    <cellStyle name="_Standard EPS Tab - rev 02.10.05_BM Adjustments" xfId="42384" xr:uid="{00000000-0005-0000-0000-000016960000}"/>
    <cellStyle name="_Standard EPS Tab - rev 02.10.05_Capacity_Factor_Monthly_Forecast_Through_2024 " xfId="42385" xr:uid="{00000000-0005-0000-0000-000017960000}"/>
    <cellStyle name="_Standard EPS Tab - rev 02.10.05_Capacity_Factor_Monthly_Forecast_Through_2024  2" xfId="42386" xr:uid="{00000000-0005-0000-0000-000018960000}"/>
    <cellStyle name="_Standard EPS Tab - rev 02.10.05_Consolidated Summary Living ProForma_2011_DRAFT" xfId="42387" xr:uid="{00000000-0005-0000-0000-000019960000}"/>
    <cellStyle name="_Standard EPS Tab - rev 02.10.05_Consolidated Summary Living ProForma_2011_DRAFT 2" xfId="42388" xr:uid="{00000000-0005-0000-0000-00001A960000}"/>
    <cellStyle name="_Standard EPS Tab - rev 02.10.05_Consolidated Summary Living ProForma_2011_Paste Special" xfId="42389" xr:uid="{00000000-0005-0000-0000-00001B960000}"/>
    <cellStyle name="_Standard EPS Tab - rev 02.10.05_Consolidated Summary Living ProForma_2011_Paste Special 2" xfId="42390" xr:uid="{00000000-0005-0000-0000-00001C960000}"/>
    <cellStyle name="_Standard EPS Tab - rev 02.10.05_Copy of South TX GenTie  0.8x Sale12-31-09 COD BASE CASEvBOD" xfId="42391" xr:uid="{00000000-0005-0000-0000-00001D960000}"/>
    <cellStyle name="_Standard EPS Tab - rev 02.10.05_Copy of South TX GenTie  0.8x Sale12-31-09 COD BASE CASEvBOD 2" xfId="42392" xr:uid="{00000000-0005-0000-0000-00001E960000}"/>
    <cellStyle name="_Standard EPS Tab - rev 02.10.05_CWIP Termosol 1" xfId="42393" xr:uid="{00000000-0005-0000-0000-00001F960000}"/>
    <cellStyle name="_Standard EPS Tab - rev 02.10.05_CWIP Termosol 1 2" xfId="42394" xr:uid="{00000000-0005-0000-0000-000020960000}"/>
    <cellStyle name="_Standard EPS Tab - rev 02.10.05_CWIP Termosol 2" xfId="42395" xr:uid="{00000000-0005-0000-0000-000021960000}"/>
    <cellStyle name="_Standard EPS Tab - rev 02.10.05_CWIP Termosol 2 2" xfId="42396" xr:uid="{00000000-0005-0000-0000-000022960000}"/>
    <cellStyle name="_Standard EPS Tab - rev 02.10.05_Fees" xfId="42397" xr:uid="{00000000-0005-0000-0000-000023960000}"/>
    <cellStyle name="_Standard EPS Tab - rev 02.10.05_Genesis_Bridge_Tab" xfId="42398" xr:uid="{00000000-0005-0000-0000-000024960000}"/>
    <cellStyle name="_Standard EPS Tab - rev 02.10.05_Locked in Gross Margin" xfId="42399" xr:uid="{00000000-0005-0000-0000-000025960000}"/>
    <cellStyle name="_Standard EPS Tab - rev 02.10.05_November 2010 CWIP Curves Genesis Final" xfId="42400" xr:uid="{00000000-0005-0000-0000-000026960000}"/>
    <cellStyle name="_Standard EPS Tab - rev 02.10.05_November 2010 CWIP Curves Genesis Final 2" xfId="42401" xr:uid="{00000000-0005-0000-0000-000027960000}"/>
    <cellStyle name="_Standard EPS Tab - rev 02.10.05_November 2010 CWIP Curves NEER Final" xfId="42402" xr:uid="{00000000-0005-0000-0000-000028960000}"/>
    <cellStyle name="_Standard EPS Tab - rev 02.10.05_November 2010 CWIP Curves NEER Final 2" xfId="42403" xr:uid="{00000000-0005-0000-0000-000029960000}"/>
    <cellStyle name="_Standard EPS Tab - rev 02.10.05_November 2010 Termosol CWIP Curves NEER Final" xfId="42404" xr:uid="{00000000-0005-0000-0000-00002A960000}"/>
    <cellStyle name="_Standard EPS Tab - rev 02.10.05_November 2010 Termosol CWIP Curves NEER Final 2" xfId="42405" xr:uid="{00000000-0005-0000-0000-00002B960000}"/>
    <cellStyle name="_Standard EPS Tab - rev 02.10.05_Project Monitoring Paradise Solar revised_October 2010" xfId="42406" xr:uid="{00000000-0005-0000-0000-00002C960000}"/>
    <cellStyle name="_Standard EPS Tab - rev 02.10.05_Project Monitoring Paradise Solar revised_October 2010 2" xfId="42407" xr:uid="{00000000-0005-0000-0000-00002D960000}"/>
    <cellStyle name="_Standard EPS Tab - rev 02.10.05_Project Monitoring Paradise Solar revised_October 2010_November 2010 Termosol CWIP Curves NEER Final" xfId="42408" xr:uid="{00000000-0005-0000-0000-00002E960000}"/>
    <cellStyle name="_Standard EPS Tab - rev 02.10.05_Project Monitoring Paradise Solar revised_October 2010_November 2010 Termosol CWIP Curves NEER Final 2" xfId="42409" xr:uid="{00000000-0005-0000-0000-00002F960000}"/>
    <cellStyle name="_Standard EPS Tab - rev 02.10.05_September 2010 CWIP curves_NextEra" xfId="42410" xr:uid="{00000000-0005-0000-0000-000030960000}"/>
    <cellStyle name="_Standard EPS Tab - rev 02.10.05_September 2010 CWIP curves_NextEra 2" xfId="42411" xr:uid="{00000000-0005-0000-0000-000031960000}"/>
    <cellStyle name="_Standard EPS Tab - rev 02.10.05_September 2010 CWIP curves_NextEra_November 2010 Termosol CWIP Curves NEER Final" xfId="42412" xr:uid="{00000000-0005-0000-0000-000032960000}"/>
    <cellStyle name="_Standard EPS Tab - rev 02.10.05_September 2010 CWIP curves_NextEra_November 2010 Termosol CWIP Curves NEER Final 2" xfId="42413" xr:uid="{00000000-0005-0000-0000-000033960000}"/>
    <cellStyle name="_Standard EPS Tab - rev 02.10.05_Summerhaven CWIP curve Oct_2010" xfId="42414" xr:uid="{00000000-0005-0000-0000-000034960000}"/>
    <cellStyle name="_Standard EPS Tab - rev 02.10.05_Summerhaven CWIP curve Oct_2010 2" xfId="42415" xr:uid="{00000000-0005-0000-0000-000035960000}"/>
    <cellStyle name="_Standard EPS Tab - rev 02.10.05_Summerhaven CWIP curve Oct_2010_November 2010 Termosol CWIP Curves NEER Final" xfId="42416" xr:uid="{00000000-0005-0000-0000-000036960000}"/>
    <cellStyle name="_Standard EPS Tab - rev 02.10.05_Summerhaven CWIP curve Oct_2010_November 2010 Termosol CWIP Curves NEER Final 2" xfId="42417" xr:uid="{00000000-0005-0000-0000-000037960000}"/>
    <cellStyle name="_Standard EPS Tab - rev 02.10.05_ToD" xfId="42418" xr:uid="{00000000-0005-0000-0000-000038960000}"/>
    <cellStyle name="_Standard EPS Tab - rev 02.10.05_ToD 2" xfId="42419" xr:uid="{00000000-0005-0000-0000-000039960000}"/>
    <cellStyle name="_Standard EPS Tab - rev 02.10.05_ToD 3" xfId="42420" xr:uid="{00000000-0005-0000-0000-00003A960000}"/>
    <cellStyle name="_Standard EPS Tab - rev 02.10.05_tx financing revs" xfId="42421" xr:uid="{00000000-0005-0000-0000-00003B960000}"/>
    <cellStyle name="_Standard EPS Tab - rev 02.10.05_tx financing revs 2" xfId="42422" xr:uid="{00000000-0005-0000-0000-00003C960000}"/>
    <cellStyle name="_State Summary by Company" xfId="42423" xr:uid="{00000000-0005-0000-0000-00003D960000}"/>
    <cellStyle name="_State Summary by Company 2" xfId="42424" xr:uid="{00000000-0005-0000-0000-00003E960000}"/>
    <cellStyle name="_State Summary by Company_March_LTD_Premium" xfId="42425" xr:uid="{00000000-0005-0000-0000-00003F960000}"/>
    <cellStyle name="_State Summary by Company_Nov Self Admin LTD Income Premium - CIGNA" xfId="42426" xr:uid="{00000000-0005-0000-0000-000040960000}"/>
    <cellStyle name="_State Summary by Company_Summary Unrounded" xfId="42427" xr:uid="{00000000-0005-0000-0000-000041960000}"/>
    <cellStyle name="_SubHeading" xfId="42428" xr:uid="{00000000-0005-0000-0000-000042960000}"/>
    <cellStyle name="_SubHeading_01 Horizon Wind Energy Analytics" xfId="42429" xr:uid="{00000000-0005-0000-0000-000043960000}"/>
    <cellStyle name="_SubHeading_01 Horizon Wind Energy Analytics_G&amp;A_reports" xfId="42430" xr:uid="{00000000-0005-0000-0000-000044960000}"/>
    <cellStyle name="_SubHeading_01 model" xfId="42431" xr:uid="{00000000-0005-0000-0000-000045960000}"/>
    <cellStyle name="_SubHeading_01 model 2" xfId="42432" xr:uid="{00000000-0005-0000-0000-000046960000}"/>
    <cellStyle name="_SubHeading_02 Potential Partner Ability to Pay Analysis2" xfId="42433" xr:uid="{00000000-0005-0000-0000-000047960000}"/>
    <cellStyle name="_SubHeading_02 Potential Partner Ability to Pay Analysis2 2" xfId="42434" xr:uid="{00000000-0005-0000-0000-000048960000}"/>
    <cellStyle name="_SubHeading_02 Quick Model_PQ Corporation" xfId="42435" xr:uid="{00000000-0005-0000-0000-000049960000}"/>
    <cellStyle name="_SubHeading_02 Quick Model_PQ Corporation 2" xfId="42436" xr:uid="{00000000-0005-0000-0000-00004A960000}"/>
    <cellStyle name="_SubHeading_02 Quick Model_PQ Corporation_01 Horizon Wind Energy Analytics" xfId="42437" xr:uid="{00000000-0005-0000-0000-00004B960000}"/>
    <cellStyle name="_SubHeading_02 Quick Model_PQ Corporation_01 Horizon Wind Energy Analytics_G&amp;A_reports" xfId="42438" xr:uid="{00000000-0005-0000-0000-00004C960000}"/>
    <cellStyle name="_SubHeading_03 Aventine DCF" xfId="42439" xr:uid="{00000000-0005-0000-0000-00004D960000}"/>
    <cellStyle name="_SubHeading_03 Aventine DCF 2" xfId="42440" xr:uid="{00000000-0005-0000-0000-00004E960000}"/>
    <cellStyle name="_SubHeading_12 Merger Plans" xfId="42441" xr:uid="{00000000-0005-0000-0000-00004F960000}"/>
    <cellStyle name="_SubHeading_12 Merger Plans 2" xfId="42442" xr:uid="{00000000-0005-0000-0000-000050960000}"/>
    <cellStyle name="_SubHeading_2007 and 2008 Project Detail 12-01-08" xfId="42443" xr:uid="{00000000-0005-0000-0000-000051960000}"/>
    <cellStyle name="_SubHeading_2007 and 2008 Project Detail 12-01-08_B&amp;B Model 4.14.09" xfId="42444" xr:uid="{00000000-0005-0000-0000-000052960000}"/>
    <cellStyle name="_SubHeading_2007 and 2008 Project Detail 12-01-08_Merchant Trent" xfId="42445" xr:uid="{00000000-0005-0000-0000-000053960000}"/>
    <cellStyle name="_SubHeading_2007 and 2008 Project Detail 12-01-08_Purchase Accounting PPA's" xfId="42446" xr:uid="{00000000-0005-0000-0000-000054960000}"/>
    <cellStyle name="_SubHeading_37 Roark Model_With GS Financing" xfId="42447" xr:uid="{00000000-0005-0000-0000-000055960000}"/>
    <cellStyle name="_SubHeading_37 Roark Model_With GS Financing 2" xfId="42448" xr:uid="{00000000-0005-0000-0000-000056960000}"/>
    <cellStyle name="_SubHeading_37 Roark Model_With GS Financing_Desert Sun Model - 12-22-2009 v14" xfId="42449" xr:uid="{00000000-0005-0000-0000-000057960000}"/>
    <cellStyle name="_SubHeading_accretion dilution analysis" xfId="42450" xr:uid="{00000000-0005-0000-0000-000058960000}"/>
    <cellStyle name="_SubHeading_accretion dilution analysis 2" xfId="42451" xr:uid="{00000000-0005-0000-0000-000059960000}"/>
    <cellStyle name="_SubHeading_Arrowsmith Model_1_2_05" xfId="42452" xr:uid="{00000000-0005-0000-0000-00005A960000}"/>
    <cellStyle name="_SubHeading_Arrowsmith Model_1_2_05 2" xfId="42453" xr:uid="{00000000-0005-0000-0000-00005B960000}"/>
    <cellStyle name="_SubHeading_bank_csc_and merger plan4" xfId="42454" xr:uid="{00000000-0005-0000-0000-00005C960000}"/>
    <cellStyle name="_SubHeading_bank_csc_and merger plan4 2" xfId="42455" xr:uid="{00000000-0005-0000-0000-00005D960000}"/>
    <cellStyle name="_SubHeading_bank_csc_Q1_2001" xfId="42456" xr:uid="{00000000-0005-0000-0000-00005E960000}"/>
    <cellStyle name="_SubHeading_bank_csc_Q1_2001 2" xfId="42457" xr:uid="{00000000-0005-0000-0000-00005F960000}"/>
    <cellStyle name="_SubHeading_bank_csc_Q2_2001" xfId="42458" xr:uid="{00000000-0005-0000-0000-000060960000}"/>
    <cellStyle name="_SubHeading_bank_csc_Q2_2001 2" xfId="42459" xr:uid="{00000000-0005-0000-0000-000061960000}"/>
    <cellStyle name="_SubHeading_bank_csc_Q2_2001_c1" xfId="42460" xr:uid="{00000000-0005-0000-0000-000062960000}"/>
    <cellStyle name="_SubHeading_bank_csc_Q2_2001_c1 2" xfId="42461" xr:uid="{00000000-0005-0000-0000-000063960000}"/>
    <cellStyle name="_SubHeading_Blue_Canyon_II_1_2_05" xfId="42462" xr:uid="{00000000-0005-0000-0000-000064960000}"/>
    <cellStyle name="_SubHeading_Blue_Canyon_II_1_2_05 2" xfId="42463" xr:uid="{00000000-0005-0000-0000-000065960000}"/>
    <cellStyle name="_SubHeading_Book1" xfId="42464" xr:uid="{00000000-0005-0000-0000-000066960000}"/>
    <cellStyle name="_SubHeading_Book1 2" xfId="42465" xr:uid="{00000000-0005-0000-0000-000067960000}"/>
    <cellStyle name="_SubHeading_Book1_01 Horizon Wind Energy Analytics" xfId="42466" xr:uid="{00000000-0005-0000-0000-000068960000}"/>
    <cellStyle name="_SubHeading_Book1_01 Horizon Wind Energy Analytics_G&amp;A_reports" xfId="42467" xr:uid="{00000000-0005-0000-0000-000069960000}"/>
    <cellStyle name="_SubHeading_Book1_Modeling Mick" xfId="42468" xr:uid="{00000000-0005-0000-0000-00006A960000}"/>
    <cellStyle name="_SubHeading_Book1_Modeling Mick 2" xfId="42469" xr:uid="{00000000-0005-0000-0000-00006B960000}"/>
    <cellStyle name="_SubHeading_Book2" xfId="42470" xr:uid="{00000000-0005-0000-0000-00006C960000}"/>
    <cellStyle name="_SubHeading_Book2 2" xfId="42471" xr:uid="{00000000-0005-0000-0000-00006D960000}"/>
    <cellStyle name="_SubHeading_Construction Period " xfId="42472" xr:uid="{00000000-0005-0000-0000-00006E960000}"/>
    <cellStyle name="_SubHeading_Construction Period  2" xfId="42473" xr:uid="{00000000-0005-0000-0000-00006F960000}"/>
    <cellStyle name="_SubHeading_Construction Period _Desert Sun Model - 12-22-2009 v14" xfId="42474" xr:uid="{00000000-0005-0000-0000-000070960000}"/>
    <cellStyle name="_SubHeading_CSC with WACC" xfId="42475" xr:uid="{00000000-0005-0000-0000-000071960000}"/>
    <cellStyle name="_SubHeading_CSC with WACC 2" xfId="42476" xr:uid="{00000000-0005-0000-0000-000072960000}"/>
    <cellStyle name="_SubHeading_CSC_Palm_Sum_of_Parts_5_23_01a" xfId="42477" xr:uid="{00000000-0005-0000-0000-000073960000}"/>
    <cellStyle name="_SubHeading_CSC_Palm_Sum_of_Parts_5_23_01a 2" xfId="42478" xr:uid="{00000000-0005-0000-0000-000074960000}"/>
    <cellStyle name="_SubHeading_Elkhorn 091906_v5" xfId="42479" xr:uid="{00000000-0005-0000-0000-000075960000}"/>
    <cellStyle name="_SubHeading_Elkhorn 091906_v5 2" xfId="42480" xr:uid="{00000000-0005-0000-0000-000076960000}"/>
    <cellStyle name="_SubHeading_er" xfId="42481" xr:uid="{00000000-0005-0000-0000-000077960000}"/>
    <cellStyle name="_SubHeading_er 2" xfId="42482" xr:uid="{00000000-0005-0000-0000-000078960000}"/>
    <cellStyle name="_SubHeading_FigTech Merger Model_02" xfId="42483" xr:uid="{00000000-0005-0000-0000-000079960000}"/>
    <cellStyle name="_SubHeading_FigTech Merger Model_02 2" xfId="42484" xr:uid="{00000000-0005-0000-0000-00007A960000}"/>
    <cellStyle name="_SubHeading_Final Canadian Bank Comp (sent to IBD)FORM" xfId="42485" xr:uid="{00000000-0005-0000-0000-00007B960000}"/>
    <cellStyle name="_SubHeading_Final Canadian Bank Comp (sent to IBD)FORM 2" xfId="42486" xr:uid="{00000000-0005-0000-0000-00007C960000}"/>
    <cellStyle name="_SubHeading_Final Canadian Bank Comp (sent to IBD)FORM_01 Horizon Wind Energy Analytics" xfId="42487" xr:uid="{00000000-0005-0000-0000-00007D960000}"/>
    <cellStyle name="_SubHeading_Final Canadian Bank Comp (sent to IBD)FORM_01 Horizon Wind Energy Analytics_G&amp;A_reports" xfId="42488" xr:uid="{00000000-0005-0000-0000-00007E960000}"/>
    <cellStyle name="_SubHeading_Financial Statements 122705rev1(2006 GS board committments)" xfId="42489" xr:uid="{00000000-0005-0000-0000-00007F960000}"/>
    <cellStyle name="_SubHeading_Financial Statements 122705rev1(2006 GS board committments) 2" xfId="42490" xr:uid="{00000000-0005-0000-0000-000080960000}"/>
    <cellStyle name="_SubHeading_Financials Layout dpak 9-26-01 v1" xfId="42491" xr:uid="{00000000-0005-0000-0000-000081960000}"/>
    <cellStyle name="_SubHeading_Financials Layout dpak 9-26-01 v1 2" xfId="42492" xr:uid="{00000000-0005-0000-0000-000082960000}"/>
    <cellStyle name="_SubHeading_Flat Rock Acquisition Model_1_2_05" xfId="42493" xr:uid="{00000000-0005-0000-0000-000083960000}"/>
    <cellStyle name="_SubHeading_Flat Rock Acquisition Model_1_2_05 2" xfId="42494" xr:uid="{00000000-0005-0000-0000-000084960000}"/>
    <cellStyle name="_SubHeading_Flat Rock Phase_2 Acquisition Model_1_2_05" xfId="42495" xr:uid="{00000000-0005-0000-0000-000085960000}"/>
    <cellStyle name="_SubHeading_Flat Rock Phase_2 Acquisition Model_1_2_05 2" xfId="42496" xr:uid="{00000000-0005-0000-0000-000086960000}"/>
    <cellStyle name="_SubHeading_Football Field" xfId="42497" xr:uid="{00000000-0005-0000-0000-000087960000}"/>
    <cellStyle name="_SubHeading_Football Field 2" xfId="42498" xr:uid="{00000000-0005-0000-0000-000088960000}"/>
    <cellStyle name="_SubHeading_HealthSouth Group Credit Comp v11" xfId="42499" xr:uid="{00000000-0005-0000-0000-000089960000}"/>
    <cellStyle name="_SubHeading_HealthSouth Group Credit Comp v11 2" xfId="42500" xr:uid="{00000000-0005-0000-0000-00008A960000}"/>
    <cellStyle name="_SubHeading_HealthSouth LBO Cases 14" xfId="42501" xr:uid="{00000000-0005-0000-0000-00008B960000}"/>
    <cellStyle name="_SubHeading_HealthSouth LBO Cases 14 2" xfId="42502" xr:uid="{00000000-0005-0000-0000-00008C960000}"/>
    <cellStyle name="_SubHeading_HealthSouth LBO Cases 14_01 Horizon Wind Energy Analytics" xfId="42503" xr:uid="{00000000-0005-0000-0000-00008D960000}"/>
    <cellStyle name="_SubHeading_HealthSouth LBO Cases 14_01 Horizon Wind Energy Analytics_G&amp;A_reports" xfId="42504" xr:uid="{00000000-0005-0000-0000-00008E960000}"/>
    <cellStyle name="_SubHeading_Healthsouthlevels 10-24-2005" xfId="42505" xr:uid="{00000000-0005-0000-0000-00008F960000}"/>
    <cellStyle name="_SubHeading_Healthsouthlevels 10-24-2005 2" xfId="42506" xr:uid="{00000000-0005-0000-0000-000090960000}"/>
    <cellStyle name="_SubHeading_High Prairie 091906" xfId="42507" xr:uid="{00000000-0005-0000-0000-000091960000}"/>
    <cellStyle name="_SubHeading_High Prairie 091906 2" xfId="42508" xr:uid="{00000000-0005-0000-0000-000092960000}"/>
    <cellStyle name="_SubHeading_IBES_EPS_Estimates" xfId="42509" xr:uid="{00000000-0005-0000-0000-000093960000}"/>
    <cellStyle name="_SubHeading_IBES_EPS_Estimates 2" xfId="42510" xr:uid="{00000000-0005-0000-0000-000094960000}"/>
    <cellStyle name="_SubHeading_lbo_long_model" xfId="42511" xr:uid="{00000000-0005-0000-0000-000095960000}"/>
    <cellStyle name="_SubHeading_lbo_long_model 2" xfId="42512" xr:uid="{00000000-0005-0000-0000-000096960000}"/>
    <cellStyle name="_SubHeading_lbo_long_model_01 Horizon Wind Energy Analytics" xfId="42513" xr:uid="{00000000-0005-0000-0000-000097960000}"/>
    <cellStyle name="_SubHeading_lbo_long_model_01 Horizon Wind Energy Analytics_G&amp;A_reports" xfId="42514" xr:uid="{00000000-0005-0000-0000-000098960000}"/>
    <cellStyle name="_SubHeading_Lone Star II" xfId="42515" xr:uid="{00000000-0005-0000-0000-000099960000}"/>
    <cellStyle name="_SubHeading_Lone Star II 2" xfId="42516" xr:uid="{00000000-0005-0000-0000-00009A960000}"/>
    <cellStyle name="_SubHeading_make whole_v2" xfId="42517" xr:uid="{00000000-0005-0000-0000-00009B960000}"/>
    <cellStyle name="_SubHeading_make whole_v2 2" xfId="42518" xr:uid="{00000000-0005-0000-0000-00009C960000}"/>
    <cellStyle name="_SubHeading_Maple Ridge II Annual" xfId="42519" xr:uid="{00000000-0005-0000-0000-00009D960000}"/>
    <cellStyle name="_SubHeading_Maple Ridge II Annual 2" xfId="42520" xr:uid="{00000000-0005-0000-0000-00009E960000}"/>
    <cellStyle name="_SubHeading_Master_Telecom_Equipment_CSC_5_9_01_v02" xfId="42521" xr:uid="{00000000-0005-0000-0000-00009F960000}"/>
    <cellStyle name="_SubHeading_Master_Telecom_Equipment_CSC_5_9_01_v02 2" xfId="42522" xr:uid="{00000000-0005-0000-0000-0000A0960000}"/>
    <cellStyle name="_SubHeading_Master_Telecom_Equipment_CSCb" xfId="42523" xr:uid="{00000000-0005-0000-0000-0000A1960000}"/>
    <cellStyle name="_SubHeading_Master_Telecom_Equipment_CSCb 2" xfId="42524" xr:uid="{00000000-0005-0000-0000-0000A2960000}"/>
    <cellStyle name="_SubHeading_MasterDatabase_Oct_07_v2" xfId="42525" xr:uid="{00000000-0005-0000-0000-0000A3960000}"/>
    <cellStyle name="_SubHeading_MasterDatabase_Oct_07_v2 2" xfId="42526" xr:uid="{00000000-0005-0000-0000-0000A4960000}"/>
    <cellStyle name="_SubHeading_MasterDatabase_Sept_07_v2" xfId="42527" xr:uid="{00000000-0005-0000-0000-0000A5960000}"/>
    <cellStyle name="_SubHeading_MasterDatabase_Sept_07_v2 2" xfId="42528" xr:uid="{00000000-0005-0000-0000-0000A6960000}"/>
    <cellStyle name="_SubHeading_MasterDatabase_Sept_07_v3" xfId="42529" xr:uid="{00000000-0005-0000-0000-0000A7960000}"/>
    <cellStyle name="_SubHeading_MasterDatabase_Sept_07_v3 2" xfId="42530" xr:uid="{00000000-0005-0000-0000-0000A8960000}"/>
    <cellStyle name="_SubHeading_MAXF historical financials" xfId="42531" xr:uid="{00000000-0005-0000-0000-0000A9960000}"/>
    <cellStyle name="_SubHeading_MAXF historical financials 2" xfId="42532" xr:uid="{00000000-0005-0000-0000-0000AA960000}"/>
    <cellStyle name="_SubHeading_MAXF historical financials_01 Horizon Wind Energy Analytics" xfId="42533" xr:uid="{00000000-0005-0000-0000-0000AB960000}"/>
    <cellStyle name="_SubHeading_MAXF historical financials_01 Horizon Wind Energy Analytics_G&amp;A_reports" xfId="42534" xr:uid="{00000000-0005-0000-0000-0000AC960000}"/>
    <cellStyle name="_SubHeading_Medium Term Project Acquisition Model_1_2_05" xfId="42535" xr:uid="{00000000-0005-0000-0000-0000AD960000}"/>
    <cellStyle name="_SubHeading_Medium Term Project Acquisition Model_1_2_05 2" xfId="42536" xr:uid="{00000000-0005-0000-0000-0000AE960000}"/>
    <cellStyle name="_SubHeading_Merger model_new_ability to pay" xfId="42537" xr:uid="{00000000-0005-0000-0000-0000AF960000}"/>
    <cellStyle name="_SubHeading_Merger model_new_ability to pay 2" xfId="42538" xr:uid="{00000000-0005-0000-0000-0000B0960000}"/>
    <cellStyle name="_SubHeading_Merger Plan 31-Scenario 12" xfId="42539" xr:uid="{00000000-0005-0000-0000-0000B1960000}"/>
    <cellStyle name="_SubHeading_Merger Plan 31-Scenario 12 2" xfId="42540" xr:uid="{00000000-0005-0000-0000-0000B2960000}"/>
    <cellStyle name="_SubHeading_merger plans_June 1" xfId="42541" xr:uid="{00000000-0005-0000-0000-0000B3960000}"/>
    <cellStyle name="_SubHeading_merger plans_June 1 2" xfId="42542" xr:uid="{00000000-0005-0000-0000-0000B4960000}"/>
    <cellStyle name="_SubHeading_model_bk" xfId="42543" xr:uid="{00000000-0005-0000-0000-0000B5960000}"/>
    <cellStyle name="_SubHeading_model_bk 2" xfId="42544" xr:uid="{00000000-0005-0000-0000-0000B6960000}"/>
    <cellStyle name="_SubHeading_Modeling Mick" xfId="42545" xr:uid="{00000000-0005-0000-0000-0000B7960000}"/>
    <cellStyle name="_SubHeading_Modeling Mick 2" xfId="42546" xr:uid="{00000000-0005-0000-0000-0000B8960000}"/>
    <cellStyle name="_SubHeading_monet2.4" xfId="42547" xr:uid="{00000000-0005-0000-0000-0000B9960000}"/>
    <cellStyle name="_SubHeading_monet2.4 2" xfId="42548" xr:uid="{00000000-0005-0000-0000-0000BA960000}"/>
    <cellStyle name="_SubHeading_MotLion Projections may" xfId="42549" xr:uid="{00000000-0005-0000-0000-0000BB960000}"/>
    <cellStyle name="_SubHeading_MotLion Projections may 2" xfId="42550" xr:uid="{00000000-0005-0000-0000-0000BC960000}"/>
    <cellStyle name="_SubHeading_Panhandle Value" xfId="42551" xr:uid="{00000000-0005-0000-0000-0000BD960000}"/>
    <cellStyle name="_SubHeading_Panhandle Value 2" xfId="42552" xr:uid="{00000000-0005-0000-0000-0000BE960000}"/>
    <cellStyle name="_SubHeading_PL Consolidated (2003)" xfId="42553" xr:uid="{00000000-0005-0000-0000-0000BF960000}"/>
    <cellStyle name="_SubHeading_PL Consolidated (2003) 2" xfId="42554" xr:uid="{00000000-0005-0000-0000-0000C0960000}"/>
    <cellStyle name="_SubHeading_PL Consolidated (2003)_01 Horizon Wind Energy Analytics" xfId="42555" xr:uid="{00000000-0005-0000-0000-0000C1960000}"/>
    <cellStyle name="_SubHeading_PL Consolidated (2003)_01 Horizon Wind Energy Analytics_G&amp;A_reports" xfId="42556" xr:uid="{00000000-0005-0000-0000-0000C2960000}"/>
    <cellStyle name="_SubHeading_PNC_merger_plan_divestitures_05" xfId="42557" xr:uid="{00000000-0005-0000-0000-0000C3960000}"/>
    <cellStyle name="_SubHeading_PNC_merger_plan_divestitures_05 2" xfId="42558" xr:uid="{00000000-0005-0000-0000-0000C4960000}"/>
    <cellStyle name="_SubHeading_Potential Strategic Partners" xfId="42559" xr:uid="{00000000-0005-0000-0000-0000C5960000}"/>
    <cellStyle name="_SubHeading_Potential Strategic Partners 2" xfId="42560" xr:uid="{00000000-0005-0000-0000-0000C6960000}"/>
    <cellStyle name="_SubHeading_PPG_Merger_Plans" xfId="42561" xr:uid="{00000000-0005-0000-0000-0000C7960000}"/>
    <cellStyle name="_SubHeading_PPG_Merger_Plans 2" xfId="42562" xr:uid="{00000000-0005-0000-0000-0000C8960000}"/>
    <cellStyle name="_SubHeading_prestemp" xfId="42563" xr:uid="{00000000-0005-0000-0000-0000C9960000}"/>
    <cellStyle name="_SubHeading_prestemp 2" xfId="42564" xr:uid="{00000000-0005-0000-0000-0000CA960000}"/>
    <cellStyle name="_SubHeading_prestemp_03 lbo model - healthsouth" xfId="42565" xr:uid="{00000000-0005-0000-0000-0000CB960000}"/>
    <cellStyle name="_SubHeading_prestemp_03 lbo model - healthsouth 2" xfId="42566" xr:uid="{00000000-0005-0000-0000-0000CC960000}"/>
    <cellStyle name="_SubHeading_prestemp_03 lbo model - healthsouth_01 Horizon Wind Energy Analytics" xfId="42567" xr:uid="{00000000-0005-0000-0000-0000CD960000}"/>
    <cellStyle name="_SubHeading_prestemp_03 lbo model - healthsouth_01 Horizon Wind Energy Analytics_G&amp;A_reports" xfId="42568" xr:uid="{00000000-0005-0000-0000-0000CE960000}"/>
    <cellStyle name="_SubHeading_prestemp_1" xfId="42569" xr:uid="{00000000-0005-0000-0000-0000CF960000}"/>
    <cellStyle name="_SubHeading_prestemp_1 2" xfId="42570" xr:uid="{00000000-0005-0000-0000-0000D0960000}"/>
    <cellStyle name="_SubHeading_prestemp_1_01 Horizon Wind Energy Analytics" xfId="42571" xr:uid="{00000000-0005-0000-0000-0000D1960000}"/>
    <cellStyle name="_SubHeading_prestemp_1_01 Horizon Wind Energy Analytics_G&amp;A_reports" xfId="42572" xr:uid="{00000000-0005-0000-0000-0000D2960000}"/>
    <cellStyle name="_SubHeading_prestemp_2" xfId="42573" xr:uid="{00000000-0005-0000-0000-0000D3960000}"/>
    <cellStyle name="_SubHeading_prestemp_2_G&amp;A_reports" xfId="42574" xr:uid="{00000000-0005-0000-0000-0000D4960000}"/>
    <cellStyle name="_SubHeading_prestemp_AVP - prev. 06 financials" xfId="42575" xr:uid="{00000000-0005-0000-0000-0000D5960000}"/>
    <cellStyle name="_SubHeading_prestemp_AVP - prev. 06 financials 2" xfId="42576" xr:uid="{00000000-0005-0000-0000-0000D6960000}"/>
    <cellStyle name="_SubHeading_prestemp_Book2" xfId="42577" xr:uid="{00000000-0005-0000-0000-0000D7960000}"/>
    <cellStyle name="_SubHeading_prestemp_Book2 2" xfId="42578" xr:uid="{00000000-0005-0000-0000-0000D8960000}"/>
    <cellStyle name="_SubHeading_prestemp_Book2_01 Horizon Wind Energy Analytics" xfId="42579" xr:uid="{00000000-0005-0000-0000-0000D9960000}"/>
    <cellStyle name="_SubHeading_prestemp_Book2_01 Horizon Wind Energy Analytics_G&amp;A_reports" xfId="42580" xr:uid="{00000000-0005-0000-0000-0000DA960000}"/>
    <cellStyle name="_SubHeading_prestemp_GNC integrated_standalone102" xfId="42581" xr:uid="{00000000-0005-0000-0000-0000DB960000}"/>
    <cellStyle name="_SubHeading_prestemp_GNC integrated_standalone102 2" xfId="42582" xr:uid="{00000000-0005-0000-0000-0000DC960000}"/>
    <cellStyle name="_SubHeading_prestemp_Healthsouthlevels 10-24-2005" xfId="42583" xr:uid="{00000000-0005-0000-0000-0000DD960000}"/>
    <cellStyle name="_SubHeading_prestemp_Healthsouthlevels 10-24-2005 2" xfId="42584" xr:uid="{00000000-0005-0000-0000-0000DE960000}"/>
    <cellStyle name="_SubHeading_prestemp_Healthsouthlevels 10-24-2005_01 Horizon Wind Energy Analytics" xfId="42585" xr:uid="{00000000-0005-0000-0000-0000DF960000}"/>
    <cellStyle name="_SubHeading_prestemp_Healthsouthlevels 10-24-2005_01 Horizon Wind Energy Analytics_G&amp;A_reports" xfId="42586" xr:uid="{00000000-0005-0000-0000-0000E0960000}"/>
    <cellStyle name="_SubHeading_prestemp_Modeling Mick" xfId="42587" xr:uid="{00000000-0005-0000-0000-0000E1960000}"/>
    <cellStyle name="_SubHeading_prestemp_Modeling Mick 2" xfId="42588" xr:uid="{00000000-0005-0000-0000-0000E2960000}"/>
    <cellStyle name="_SubHeading_prestemp_Modeling Mick_01 Horizon Wind Energy Analytics" xfId="42589" xr:uid="{00000000-0005-0000-0000-0000E3960000}"/>
    <cellStyle name="_SubHeading_prestemp_Modeling Mick_01 Horizon Wind Energy Analytics_G&amp;A_reports" xfId="42590" xr:uid="{00000000-0005-0000-0000-0000E4960000}"/>
    <cellStyle name="_SubHeading_prestemp_Palm Model 10_05" xfId="42591" xr:uid="{00000000-0005-0000-0000-0000E5960000}"/>
    <cellStyle name="_SubHeading_prestemp_Palm Model 10_05 2" xfId="42592" xr:uid="{00000000-0005-0000-0000-0000E6960000}"/>
    <cellStyle name="_SubHeading_prestemp_PNC_merger_plan_divestitures_05" xfId="42593" xr:uid="{00000000-0005-0000-0000-0000E7960000}"/>
    <cellStyle name="_SubHeading_prestemp_PNC_merger_plan_divestitures_05 2" xfId="42594" xr:uid="{00000000-0005-0000-0000-0000E8960000}"/>
    <cellStyle name="_SubHeading_prestemp_PNC_PF_2Q_update" xfId="42595" xr:uid="{00000000-0005-0000-0000-0000E9960000}"/>
    <cellStyle name="_SubHeading_prestemp_PNC_PF_2Q_update 2" xfId="42596" xr:uid="{00000000-0005-0000-0000-0000EA960000}"/>
    <cellStyle name="_SubHeading_prestemp_PNC_PF_2Q_update_01 Horizon Wind Energy Analytics" xfId="42597" xr:uid="{00000000-0005-0000-0000-0000EB960000}"/>
    <cellStyle name="_SubHeading_prestemp_PNC_PF_2Q_update_01 Horizon Wind Energy Analytics_G&amp;A_reports" xfId="42598" xr:uid="{00000000-0005-0000-0000-0000EC960000}"/>
    <cellStyle name="_SubHeading_prestemp_Simple Merger Plans" xfId="42599" xr:uid="{00000000-0005-0000-0000-0000ED960000}"/>
    <cellStyle name="_SubHeading_prestemp_Simple Merger Plans 2" xfId="42600" xr:uid="{00000000-0005-0000-0000-0000EE960000}"/>
    <cellStyle name="_SubHeading_prestemp_Troon DCF Model 8-13-02 v1" xfId="42601" xr:uid="{00000000-0005-0000-0000-0000EF960000}"/>
    <cellStyle name="_SubHeading_prestemp_Troon DCF Model 8-13-02 v1 2" xfId="42602" xr:uid="{00000000-0005-0000-0000-0000F0960000}"/>
    <cellStyle name="_SubHeading_prestemp_Valuation_Troon dpak 8-5-02 v3" xfId="42603" xr:uid="{00000000-0005-0000-0000-0000F1960000}"/>
    <cellStyle name="_SubHeading_prestemp_Valuation_Troon dpak 8-5-02 v3 2" xfId="42604" xr:uid="{00000000-0005-0000-0000-0000F2960000}"/>
    <cellStyle name="_SubHeading_prestemp_Valuation_Troon dpak 8-5-02 v3_01 Horizon Wind Energy Analytics" xfId="42605" xr:uid="{00000000-0005-0000-0000-0000F3960000}"/>
    <cellStyle name="_SubHeading_prestemp_Valuation_Troon dpak 8-5-02 v3_01 Horizon Wind Energy Analytics_G&amp;A_reports" xfId="42606" xr:uid="{00000000-0005-0000-0000-0000F4960000}"/>
    <cellStyle name="_SubHeading_Proj Economics" xfId="42607" xr:uid="{00000000-0005-0000-0000-0000F5960000}"/>
    <cellStyle name="_SubHeading_Project Financials Quarterly 2006" xfId="42608" xr:uid="{00000000-0005-0000-0000-0000F6960000}"/>
    <cellStyle name="_SubHeading_Project Financials Quarterly 2006 2" xfId="42609" xr:uid="{00000000-0005-0000-0000-0000F7960000}"/>
    <cellStyle name="_SubHeading_Quarterly Cash Needs 092706_db (8)" xfId="42610" xr:uid="{00000000-0005-0000-0000-0000F8960000}"/>
    <cellStyle name="_SubHeading_Quarterly Cash Needs 092706_db (8) 2" xfId="42611" xr:uid="{00000000-0005-0000-0000-0000F9960000}"/>
    <cellStyle name="_SubHeading_Returns" xfId="42612" xr:uid="{00000000-0005-0000-0000-0000FA960000}"/>
    <cellStyle name="_SubHeading_Returns 2" xfId="42613" xr:uid="{00000000-0005-0000-0000-0000FB960000}"/>
    <cellStyle name="_SubHeading_Sheet2" xfId="42614" xr:uid="{00000000-0005-0000-0000-0000FC960000}"/>
    <cellStyle name="_SubHeading_Sheet2 2" xfId="42615" xr:uid="{00000000-0005-0000-0000-0000FD960000}"/>
    <cellStyle name="_SubHeading_Simple Merger Plans" xfId="42616" xr:uid="{00000000-0005-0000-0000-0000FE960000}"/>
    <cellStyle name="_SubHeading_Simple Merger Plans 2" xfId="42617" xr:uid="{00000000-0005-0000-0000-0000FF960000}"/>
    <cellStyle name="_SubHeading_Stallion Analysis_a" xfId="42618" xr:uid="{00000000-0005-0000-0000-000000970000}"/>
    <cellStyle name="_SubHeading_Stallion Analysis_a 2" xfId="42619" xr:uid="{00000000-0005-0000-0000-000001970000}"/>
    <cellStyle name="_SubHeading_stand_alone_dcf" xfId="42620" xr:uid="{00000000-0005-0000-0000-000002970000}"/>
    <cellStyle name="_SubHeading_stand_alone_dcf 2" xfId="42621" xr:uid="{00000000-0005-0000-0000-000003970000}"/>
    <cellStyle name="_SubHeading_Summary Financials 04" xfId="42622" xr:uid="{00000000-0005-0000-0000-000004970000}"/>
    <cellStyle name="_SubHeading_Summary Financials 04 2" xfId="42623" xr:uid="{00000000-0005-0000-0000-000005970000}"/>
    <cellStyle name="_SubHeading_Summary Valuation Analysis" xfId="42624" xr:uid="{00000000-0005-0000-0000-000006970000}"/>
    <cellStyle name="_SubHeading_Summary Valuation Analysis 2" xfId="42625" xr:uid="{00000000-0005-0000-0000-000007970000}"/>
    <cellStyle name="_SubHeading_Synergies" xfId="42626" xr:uid="{00000000-0005-0000-0000-000008970000}"/>
    <cellStyle name="_SubHeading_Synergies 2" xfId="42627" xr:uid="{00000000-0005-0000-0000-000009970000}"/>
    <cellStyle name="_SubHeading_Troon DCF Model 8-13-02 v1" xfId="42628" xr:uid="{00000000-0005-0000-0000-00000A970000}"/>
    <cellStyle name="_SubHeading_Troon DCF Model 8-13-02 v1 2" xfId="42629" xr:uid="{00000000-0005-0000-0000-00000B970000}"/>
    <cellStyle name="_SubHeading_Troon LLC FS dpakedit 8-7-02" xfId="42630" xr:uid="{00000000-0005-0000-0000-00000C970000}"/>
    <cellStyle name="_SubHeading_Troon LLC FS dpakedit 8-7-02 2" xfId="42631" xr:uid="{00000000-0005-0000-0000-00000D970000}"/>
    <cellStyle name="_SubHeading_Troon LLC FS dpakedit 8-7-02 v3" xfId="42632" xr:uid="{00000000-0005-0000-0000-00000E970000}"/>
    <cellStyle name="_SubHeading_Troon LLC FS dpakedit 8-7-02 v3 2" xfId="42633" xr:uid="{00000000-0005-0000-0000-00000F970000}"/>
    <cellStyle name="_SubHeading_Troon LLC FS dpakedit 8-7-02 v4" xfId="42634" xr:uid="{00000000-0005-0000-0000-000010970000}"/>
    <cellStyle name="_SubHeading_Troon LLC FS dpakedit 8-7-02 v4 2" xfId="42635" xr:uid="{00000000-0005-0000-0000-000011970000}"/>
    <cellStyle name="_SubHeading_Twin Groves" xfId="42636" xr:uid="{00000000-0005-0000-0000-000012970000}"/>
    <cellStyle name="_SubHeading_Twin Groves 2" xfId="42637" xr:uid="{00000000-0005-0000-0000-000013970000}"/>
    <cellStyle name="_SubHeading_Twin Groves II" xfId="42638" xr:uid="{00000000-0005-0000-0000-000014970000}"/>
    <cellStyle name="_SubHeading_Twin Groves II 2" xfId="42639" xr:uid="{00000000-0005-0000-0000-000015970000}"/>
    <cellStyle name="_SubHeading_Valuation_Pres" xfId="42640" xr:uid="{00000000-0005-0000-0000-000016970000}"/>
    <cellStyle name="_SubHeading_Valuation_Pres 2" xfId="42641" xr:uid="{00000000-0005-0000-0000-000017970000}"/>
    <cellStyle name="_SubHeading_Valuation_Troon dpak 8-5-02 v3" xfId="42642" xr:uid="{00000000-0005-0000-0000-000018970000}"/>
    <cellStyle name="_SubHeading_Valuation_Troon dpak 8-5-02 v3 2" xfId="42643" xr:uid="{00000000-0005-0000-0000-000019970000}"/>
    <cellStyle name="_SubHeading_Zilkha Base Case 12_28_04" xfId="42644" xr:uid="{00000000-0005-0000-0000-00001A970000}"/>
    <cellStyle name="_SubHeading_Zilkha Base Case 12_28_04 2" xfId="42645" xr:uid="{00000000-0005-0000-0000-00001B970000}"/>
    <cellStyle name="_Summary" xfId="42646" xr:uid="{00000000-0005-0000-0000-00001C970000}"/>
    <cellStyle name="_Summary - MH Sale Analysis - rev 07.22.04" xfId="42647" xr:uid="{00000000-0005-0000-0000-00001D970000}"/>
    <cellStyle name="_Summary - MH Sale Analysis - rev 07.22.04 2" xfId="42648" xr:uid="{00000000-0005-0000-0000-00001E970000}"/>
    <cellStyle name="_Summary - MH Sale Analysis - rev 07.22.04 2 2" xfId="42649" xr:uid="{00000000-0005-0000-0000-00001F970000}"/>
    <cellStyle name="_Summary - MH Sale Analysis - rev 07.22.04 3" xfId="42650" xr:uid="{00000000-0005-0000-0000-000020970000}"/>
    <cellStyle name="_Summary - MH Sale Analysis - rev 07.22.04 3 2" xfId="42651" xr:uid="{00000000-0005-0000-0000-000021970000}"/>
    <cellStyle name="_Summary - MH Sale Analysis - rev 07.22.04 4" xfId="42652" xr:uid="{00000000-0005-0000-0000-000022970000}"/>
    <cellStyle name="_Summary - MH Sale Analysis - rev 07.22.04 4 2" xfId="42653" xr:uid="{00000000-0005-0000-0000-000023970000}"/>
    <cellStyle name="_Summary - MH Sale Analysis - rev 07.22.04 4 3" xfId="42654" xr:uid="{00000000-0005-0000-0000-000024970000}"/>
    <cellStyle name="_Summary - MH Sale Analysis - rev 07.22.04 5" xfId="42655" xr:uid="{00000000-0005-0000-0000-000025970000}"/>
    <cellStyle name="_Summary - MH Sale Analysis - rev 07.22.04 5 2" xfId="42656" xr:uid="{00000000-0005-0000-0000-000026970000}"/>
    <cellStyle name="_Summary - MH Sale Analysis - rev 07.22.04 6" xfId="42657" xr:uid="{00000000-0005-0000-0000-000027970000}"/>
    <cellStyle name="_Summary - MH Sale Analysis - rev 07.22.04_AEP_PV_20100112" xfId="42658" xr:uid="{00000000-0005-0000-0000-000028970000}"/>
    <cellStyle name="_Summary - MH Sale Analysis - rev 07.22.04_August 2010 CWIP curves_NextEra" xfId="42659" xr:uid="{00000000-0005-0000-0000-000029970000}"/>
    <cellStyle name="_Summary - MH Sale Analysis - rev 07.22.04_August 2010 CWIP curves_NextEra 2" xfId="42660" xr:uid="{00000000-0005-0000-0000-00002A970000}"/>
    <cellStyle name="_Summary - MH Sale Analysis - rev 07.22.04_August 2010 CWIP curves_NextEra_November 2010 Termosol CWIP Curves NEER Final" xfId="42661" xr:uid="{00000000-0005-0000-0000-00002B970000}"/>
    <cellStyle name="_Summary - MH Sale Analysis - rev 07.22.04_August 2010 CWIP curves_NextEra_November 2010 Termosol CWIP Curves NEER Final 2" xfId="42662" xr:uid="{00000000-0005-0000-0000-00002C970000}"/>
    <cellStyle name="_Summary - MH Sale Analysis - rev 07.22.04_BASIS ADJ" xfId="42663" xr:uid="{00000000-0005-0000-0000-00002D970000}"/>
    <cellStyle name="_Summary - MH Sale Analysis - rev 07.22.04_BM Adjustments" xfId="42664" xr:uid="{00000000-0005-0000-0000-00002E970000}"/>
    <cellStyle name="_Summary - MH Sale Analysis - rev 07.22.04_Budget Support 2012-09 2013-15 Benefit Programs v5 with NEER Barg Update" xfId="42665" xr:uid="{00000000-0005-0000-0000-00002F970000}"/>
    <cellStyle name="_Summary - MH Sale Analysis - rev 07.22.04_Capacity_Factor_Monthly_Forecast_Through_2024 " xfId="42666" xr:uid="{00000000-0005-0000-0000-000030970000}"/>
    <cellStyle name="_Summary - MH Sale Analysis - rev 07.22.04_Capacity_Factor_Monthly_Forecast_Through_2024  2" xfId="42667" xr:uid="{00000000-0005-0000-0000-000031970000}"/>
    <cellStyle name="_Summary - MH Sale Analysis - rev 07.22.04_Capital Prov 1Q10" xfId="42668" xr:uid="{00000000-0005-0000-0000-000032970000}"/>
    <cellStyle name="_Summary - MH Sale Analysis - rev 07.22.04_Capital Prov 1Q10 2" xfId="42669" xr:uid="{00000000-0005-0000-0000-000033970000}"/>
    <cellStyle name="_Summary - MH Sale Analysis - rev 07.22.04_Capital Prov 1Q10_March_LTD_Premium" xfId="42670" xr:uid="{00000000-0005-0000-0000-000034970000}"/>
    <cellStyle name="_Summary - MH Sale Analysis - rev 07.22.04_Capital Prov 1Q10_Nov Self Admin LTD Income Premium - CIGNA" xfId="42671" xr:uid="{00000000-0005-0000-0000-000035970000}"/>
    <cellStyle name="_Summary - MH Sale Analysis - rev 07.22.04_Capital Prov 1Q10_Summary Unrounded" xfId="42672" xr:uid="{00000000-0005-0000-0000-000036970000}"/>
    <cellStyle name="_Summary - MH Sale Analysis - rev 07.22.04_Consolidated Summary Living ProForma_2011_DRAFT" xfId="42673" xr:uid="{00000000-0005-0000-0000-000037970000}"/>
    <cellStyle name="_Summary - MH Sale Analysis - rev 07.22.04_Consolidated Summary Living ProForma_2011_DRAFT 2" xfId="42674" xr:uid="{00000000-0005-0000-0000-000038970000}"/>
    <cellStyle name="_Summary - MH Sale Analysis - rev 07.22.04_Consolidated Summary Living ProForma_2011_Paste Special" xfId="42675" xr:uid="{00000000-0005-0000-0000-000039970000}"/>
    <cellStyle name="_Summary - MH Sale Analysis - rev 07.22.04_Consolidated Summary Living ProForma_2011_Paste Special 2" xfId="42676" xr:uid="{00000000-0005-0000-0000-00003A970000}"/>
    <cellStyle name="_Summary - MH Sale Analysis - rev 07.22.04_Copy of South TX GenTie  0.8x Sale12-31-09 COD BASE CASEvBOD" xfId="42677" xr:uid="{00000000-0005-0000-0000-00003B970000}"/>
    <cellStyle name="_Summary - MH Sale Analysis - rev 07.22.04_Copy of South TX GenTie  0.8x Sale12-31-09 COD BASE CASEvBOD 2" xfId="42678" xr:uid="{00000000-0005-0000-0000-00003C970000}"/>
    <cellStyle name="_Summary - MH Sale Analysis - rev 07.22.04_Copy of Wilton Expansion_Opcom_XLE_49.5MW_2-23-08_(Stimulus)" xfId="42679" xr:uid="{00000000-0005-0000-0000-00003D970000}"/>
    <cellStyle name="_Summary - MH Sale Analysis - rev 07.22.04_CWIP Termosol 1" xfId="42680" xr:uid="{00000000-0005-0000-0000-00003E970000}"/>
    <cellStyle name="_Summary - MH Sale Analysis - rev 07.22.04_CWIP Termosol 1 2" xfId="42681" xr:uid="{00000000-0005-0000-0000-00003F970000}"/>
    <cellStyle name="_Summary - MH Sale Analysis - rev 07.22.04_CWIP Termosol 2" xfId="42682" xr:uid="{00000000-0005-0000-0000-000040970000}"/>
    <cellStyle name="_Summary - MH Sale Analysis - rev 07.22.04_CWIP Termosol 2 2" xfId="42683" xr:uid="{00000000-0005-0000-0000-000041970000}"/>
    <cellStyle name="_Summary - MH Sale Analysis - rev 07.22.04_Day County" xfId="42684" xr:uid="{00000000-0005-0000-0000-000042970000}"/>
    <cellStyle name="_Summary - MH Sale Analysis - rev 07.22.04_Day County 2" xfId="42685" xr:uid="{00000000-0005-0000-0000-000043970000}"/>
    <cellStyle name="_Summary - MH Sale Analysis - rev 07.22.04_Distribution Date Calc" xfId="42686" xr:uid="{00000000-0005-0000-0000-000044970000}"/>
    <cellStyle name="_Summary - MH Sale Analysis - rev 07.22.04_Distribution Date Calc 2" xfId="42687" xr:uid="{00000000-0005-0000-0000-000045970000}"/>
    <cellStyle name="_Summary - MH Sale Analysis - rev 07.22.04_FAS 106 subsidy 2010" xfId="42688" xr:uid="{00000000-0005-0000-0000-000046970000}"/>
    <cellStyle name="_Summary - MH Sale Analysis - rev 07.22.04_FAS 106 subsidy 2010 2" xfId="42689" xr:uid="{00000000-0005-0000-0000-000047970000}"/>
    <cellStyle name="_Summary - MH Sale Analysis - rev 07.22.04_FAS 106 subsidy 2010_March_LTD_Premium" xfId="42690" xr:uid="{00000000-0005-0000-0000-000048970000}"/>
    <cellStyle name="_Summary - MH Sale Analysis - rev 07.22.04_FAS 106 subsidy 2010_Nov Self Admin LTD Income Premium - CIGNA" xfId="42691" xr:uid="{00000000-0005-0000-0000-000049970000}"/>
    <cellStyle name="_Summary - MH Sale Analysis - rev 07.22.04_FAS 106 subsidy 2010_Summary Unrounded" xfId="42692" xr:uid="{00000000-0005-0000-0000-00004A970000}"/>
    <cellStyle name="_Summary - MH Sale Analysis - rev 07.22.04_Fees" xfId="42693" xr:uid="{00000000-0005-0000-0000-00004B970000}"/>
    <cellStyle name="_Summary - MH Sale Analysis - rev 07.22.04_FinSum" xfId="42694" xr:uid="{00000000-0005-0000-0000-00004C970000}"/>
    <cellStyle name="_Summary - MH Sale Analysis - rev 07.22.04_FinSum 2" xfId="42695" xr:uid="{00000000-0005-0000-0000-00004D970000}"/>
    <cellStyle name="_Summary - MH Sale Analysis - rev 07.22.04_FinSum 2 2" xfId="42696" xr:uid="{00000000-0005-0000-0000-00004E970000}"/>
    <cellStyle name="_Summary - MH Sale Analysis - rev 07.22.04_FinSum 3" xfId="42697" xr:uid="{00000000-0005-0000-0000-00004F970000}"/>
    <cellStyle name="_Summary - MH Sale Analysis - rev 07.22.04_FinSum 4" xfId="42698" xr:uid="{00000000-0005-0000-0000-000050970000}"/>
    <cellStyle name="_Summary - MH Sale Analysis - rev 07.22.04_FinSum 4 2" xfId="42699" xr:uid="{00000000-0005-0000-0000-000051970000}"/>
    <cellStyle name="_Summary - MH Sale Analysis - rev 07.22.04_FinSum 4 3" xfId="42700" xr:uid="{00000000-0005-0000-0000-000052970000}"/>
    <cellStyle name="_Summary - MH Sale Analysis - rev 07.22.04_FinSum_Genesis_Bridge_Tab" xfId="42701" xr:uid="{00000000-0005-0000-0000-000053970000}"/>
    <cellStyle name="_Summary - MH Sale Analysis - rev 07.22.04_FinSum_ToD" xfId="42702" xr:uid="{00000000-0005-0000-0000-000054970000}"/>
    <cellStyle name="_Summary - MH Sale Analysis - rev 07.22.04_FinSum_ToD 2" xfId="42703" xr:uid="{00000000-0005-0000-0000-000055970000}"/>
    <cellStyle name="_Summary - MH Sale Analysis - rev 07.22.04_FinSum_ToD 3" xfId="42704" xr:uid="{00000000-0005-0000-0000-000056970000}"/>
    <cellStyle name="_Summary - MH Sale Analysis - rev 07.22.04_Genesis PGE 250MW_20081119A" xfId="42705" xr:uid="{00000000-0005-0000-0000-000057970000}"/>
    <cellStyle name="_Summary - MH Sale Analysis - rev 07.22.04_Genesis_Bridge_Tab" xfId="42706" xr:uid="{00000000-0005-0000-0000-000058970000}"/>
    <cellStyle name="_Summary - MH Sale Analysis - rev 07.22.04_Locked in Gross Margin" xfId="42707" xr:uid="{00000000-0005-0000-0000-000059970000}"/>
    <cellStyle name="_Summary - MH Sale Analysis - rev 07.22.04_LPF 2011 Update - Contracted Thermal Assets - rev 09 27 2011" xfId="42708" xr:uid="{00000000-0005-0000-0000-00005A970000}"/>
    <cellStyle name="_Summary - MH Sale Analysis - rev 07.22.04_LPF 2011 Update - Contracted Thermal Assets - rev 09 27 2011 (2)" xfId="42709" xr:uid="{00000000-0005-0000-0000-00005B970000}"/>
    <cellStyle name="_Summary - MH Sale Analysis - rev 07.22.04_LPF 2011 Update - Contracted Thermal Assets - rev 09 27 2011 (2) 2" xfId="42710" xr:uid="{00000000-0005-0000-0000-00005C970000}"/>
    <cellStyle name="_Summary - MH Sale Analysis - rev 07.22.04_LPF 2011 Update - Contracted Thermal Assets - rev 09 27 2011 2" xfId="42711" xr:uid="{00000000-0005-0000-0000-00005D970000}"/>
    <cellStyle name="_Summary - MH Sale Analysis - rev 07.22.04_LPF 2011 Update - Merchant Thermal Assets - rev 09 27 2011 (2)" xfId="42712" xr:uid="{00000000-0005-0000-0000-00005E970000}"/>
    <cellStyle name="_Summary - MH Sale Analysis - rev 07.22.04_LPF 2011 Update - Merchant Thermal Assets - rev 09 27 2011 (2) 2" xfId="42713" xr:uid="{00000000-0005-0000-0000-00005F970000}"/>
    <cellStyle name="_Summary - MH Sale Analysis - rev 07.22.04_LTD-FAS 112 Summary" xfId="42714" xr:uid="{00000000-0005-0000-0000-000060970000}"/>
    <cellStyle name="_Summary - MH Sale Analysis - rev 07.22.04_November 2010 CWIP Curves Genesis Final" xfId="42715" xr:uid="{00000000-0005-0000-0000-000061970000}"/>
    <cellStyle name="_Summary - MH Sale Analysis - rev 07.22.04_November 2010 CWIP Curves Genesis Final 2" xfId="42716" xr:uid="{00000000-0005-0000-0000-000062970000}"/>
    <cellStyle name="_Summary - MH Sale Analysis - rev 07.22.04_November 2010 CWIP Curves NEER Final" xfId="42717" xr:uid="{00000000-0005-0000-0000-000063970000}"/>
    <cellStyle name="_Summary - MH Sale Analysis - rev 07.22.04_November 2010 CWIP Curves NEER Final 2" xfId="42718" xr:uid="{00000000-0005-0000-0000-000064970000}"/>
    <cellStyle name="_Summary - MH Sale Analysis - rev 07.22.04_November 2010 Termosol CWIP Curves NEER Final" xfId="42719" xr:uid="{00000000-0005-0000-0000-000065970000}"/>
    <cellStyle name="_Summary - MH Sale Analysis - rev 07.22.04_November 2010 Termosol CWIP Curves NEER Final 2" xfId="42720" xr:uid="{00000000-0005-0000-0000-000066970000}"/>
    <cellStyle name="_Summary - MH Sale Analysis - rev 07.22.04_Paradise_PV_20100212" xfId="42721" xr:uid="{00000000-0005-0000-0000-000067970000}"/>
    <cellStyle name="_Summary - MH Sale Analysis - rev 07.22.04_Pro Forma - Alamosa 100MW - rev 03.13.09" xfId="42722" xr:uid="{00000000-0005-0000-0000-000068970000}"/>
    <cellStyle name="_Summary - MH Sale Analysis - rev 07.22.04_Pro Forma - Alamosa 100MW - rev 03.13.09 2" xfId="42723" xr:uid="{00000000-0005-0000-0000-000069970000}"/>
    <cellStyle name="_Summary - MH Sale Analysis - rev 07.22.04_Pro Forma - Alamosa 100MW - rev 03.13.09 2 2" xfId="42724" xr:uid="{00000000-0005-0000-0000-00006A970000}"/>
    <cellStyle name="_Summary - MH Sale Analysis - rev 07.22.04_Pro Forma - Alamosa 100MW - rev 03.13.09 3" xfId="42725" xr:uid="{00000000-0005-0000-0000-00006B970000}"/>
    <cellStyle name="_Summary - MH Sale Analysis - rev 07.22.04_Pro Forma - Alamosa 100MW - rev 03.13.09 4" xfId="42726" xr:uid="{00000000-0005-0000-0000-00006C970000}"/>
    <cellStyle name="_Summary - MH Sale Analysis - rev 07.22.04_Pro Forma - Alamosa 100MW - rev 03.13.09 4 2" xfId="42727" xr:uid="{00000000-0005-0000-0000-00006D970000}"/>
    <cellStyle name="_Summary - MH Sale Analysis - rev 07.22.04_Pro Forma - Alamosa 100MW - rev 03.13.09 4 3" xfId="42728" xr:uid="{00000000-0005-0000-0000-00006E970000}"/>
    <cellStyle name="_Summary - MH Sale Analysis - rev 07.22.04_Pro Forma - Alamosa 100MW - rev 03.13.09_Genesis_Bridge_Tab" xfId="42729" xr:uid="{00000000-0005-0000-0000-00006F970000}"/>
    <cellStyle name="_Summary - MH Sale Analysis - rev 07.22.04_Pro Forma - Alamosa 100MW - rev 03.13.09_ToD" xfId="42730" xr:uid="{00000000-0005-0000-0000-000070970000}"/>
    <cellStyle name="_Summary - MH Sale Analysis - rev 07.22.04_Pro Forma - Alamosa 100MW - rev 03.13.09_ToD 2" xfId="42731" xr:uid="{00000000-0005-0000-0000-000071970000}"/>
    <cellStyle name="_Summary - MH Sale Analysis - rev 07.22.04_Pro Forma - Alamosa 100MW - rev 03.13.09_ToD 3" xfId="42732" xr:uid="{00000000-0005-0000-0000-000072970000}"/>
    <cellStyle name="_Summary - MH Sale Analysis - rev 07.22.04_Project Finance Wilton Expansion" xfId="42733" xr:uid="{00000000-0005-0000-0000-000073970000}"/>
    <cellStyle name="_Summary - MH Sale Analysis - rev 07.22.04_Project Monitoring Paradise Solar revised_October 2010" xfId="42734" xr:uid="{00000000-0005-0000-0000-000074970000}"/>
    <cellStyle name="_Summary - MH Sale Analysis - rev 07.22.04_Project Monitoring Paradise Solar revised_October 2010 2" xfId="42735" xr:uid="{00000000-0005-0000-0000-000075970000}"/>
    <cellStyle name="_Summary - MH Sale Analysis - rev 07.22.04_Project Monitoring Paradise Solar revised_October 2010_November 2010 Termosol CWIP Curves NEER Final" xfId="42736" xr:uid="{00000000-0005-0000-0000-000076970000}"/>
    <cellStyle name="_Summary - MH Sale Analysis - rev 07.22.04_Project Monitoring Paradise Solar revised_October 2010_November 2010 Termosol CWIP Curves NEER Final 2" xfId="42737" xr:uid="{00000000-0005-0000-0000-000077970000}"/>
    <cellStyle name="_Summary - MH Sale Analysis - rev 07.22.04_Scen" xfId="42738" xr:uid="{00000000-0005-0000-0000-000078970000}"/>
    <cellStyle name="_Summary - MH Sale Analysis - rev 07.22.04_Scen 2" xfId="42739" xr:uid="{00000000-0005-0000-0000-000079970000}"/>
    <cellStyle name="_Summary - MH Sale Analysis - rev 07.22.04_Scen 2 2" xfId="42740" xr:uid="{00000000-0005-0000-0000-00007A970000}"/>
    <cellStyle name="_Summary - MH Sale Analysis - rev 07.22.04_Scen 3" xfId="42741" xr:uid="{00000000-0005-0000-0000-00007B970000}"/>
    <cellStyle name="_Summary - MH Sale Analysis - rev 07.22.04_Scen 4" xfId="42742" xr:uid="{00000000-0005-0000-0000-00007C970000}"/>
    <cellStyle name="_Summary - MH Sale Analysis - rev 07.22.04_Scen 4 2" xfId="42743" xr:uid="{00000000-0005-0000-0000-00007D970000}"/>
    <cellStyle name="_Summary - MH Sale Analysis - rev 07.22.04_Scen 4 3" xfId="42744" xr:uid="{00000000-0005-0000-0000-00007E970000}"/>
    <cellStyle name="_Summary - MH Sale Analysis - rev 07.22.04_Scen_Genesis_Bridge_Tab" xfId="42745" xr:uid="{00000000-0005-0000-0000-00007F970000}"/>
    <cellStyle name="_Summary - MH Sale Analysis - rev 07.22.04_Scen_ToD" xfId="42746" xr:uid="{00000000-0005-0000-0000-000080970000}"/>
    <cellStyle name="_Summary - MH Sale Analysis - rev 07.22.04_Scen_ToD 2" xfId="42747" xr:uid="{00000000-0005-0000-0000-000081970000}"/>
    <cellStyle name="_Summary - MH Sale Analysis - rev 07.22.04_Scen_ToD 3" xfId="42748" xr:uid="{00000000-0005-0000-0000-000082970000}"/>
    <cellStyle name="_Summary - MH Sale Analysis - rev 07.22.04_September 2010 CWIP curves_NextEra" xfId="42749" xr:uid="{00000000-0005-0000-0000-000083970000}"/>
    <cellStyle name="_Summary - MH Sale Analysis - rev 07.22.04_September 2010 CWIP curves_NextEra 2" xfId="42750" xr:uid="{00000000-0005-0000-0000-000084970000}"/>
    <cellStyle name="_Summary - MH Sale Analysis - rev 07.22.04_September 2010 CWIP curves_NextEra_November 2010 Termosol CWIP Curves NEER Final" xfId="42751" xr:uid="{00000000-0005-0000-0000-000085970000}"/>
    <cellStyle name="_Summary - MH Sale Analysis - rev 07.22.04_September 2010 CWIP curves_NextEra_November 2010 Termosol CWIP Curves NEER Final 2" xfId="42752" xr:uid="{00000000-0005-0000-0000-000086970000}"/>
    <cellStyle name="_Summary - MH Sale Analysis - rev 07.22.04_Solar - TOD Calculation Model - rev 04.16.09" xfId="42753" xr:uid="{00000000-0005-0000-0000-000087970000}"/>
    <cellStyle name="_Summary - MH Sale Analysis - rev 07.22.04_Solar - TOD Calculation Model - rev 04.16.09 2" xfId="42754" xr:uid="{00000000-0005-0000-0000-000088970000}"/>
    <cellStyle name="_Summary - MH Sale Analysis - rev 07.22.04_Solar - TOD Calculation Model - rev 04.16.09 2 2" xfId="42755" xr:uid="{00000000-0005-0000-0000-000089970000}"/>
    <cellStyle name="_Summary - MH Sale Analysis - rev 07.22.04_Solar - TOD Calculation Model - rev 04.16.09 3" xfId="42756" xr:uid="{00000000-0005-0000-0000-00008A970000}"/>
    <cellStyle name="_Summary - MH Sale Analysis - rev 07.22.04_Solar - TOD Calculation Model - rev 04.16.09 4" xfId="42757" xr:uid="{00000000-0005-0000-0000-00008B970000}"/>
    <cellStyle name="_Summary - MH Sale Analysis - rev 07.22.04_Solar - TOD Calculation Model - rev 04.16.09 4 2" xfId="42758" xr:uid="{00000000-0005-0000-0000-00008C970000}"/>
    <cellStyle name="_Summary - MH Sale Analysis - rev 07.22.04_Solar - TOD Calculation Model - rev 04.16.09 4 3" xfId="42759" xr:uid="{00000000-0005-0000-0000-00008D970000}"/>
    <cellStyle name="_Summary - MH Sale Analysis - rev 07.22.04_Solar - TOD Calculation Model - rev 04.16.09_Genesis_Bridge_Tab" xfId="42760" xr:uid="{00000000-0005-0000-0000-00008E970000}"/>
    <cellStyle name="_Summary - MH Sale Analysis - rev 07.22.04_Solar - TOD Calculation Model - rev 04.16.09_ToD" xfId="42761" xr:uid="{00000000-0005-0000-0000-00008F970000}"/>
    <cellStyle name="_Summary - MH Sale Analysis - rev 07.22.04_Solar - TOD Calculation Model - rev 04.16.09_ToD 2" xfId="42762" xr:uid="{00000000-0005-0000-0000-000090970000}"/>
    <cellStyle name="_Summary - MH Sale Analysis - rev 07.22.04_Solar - TOD Calculation Model - rev 04.16.09_ToD 3" xfId="42763" xr:uid="{00000000-0005-0000-0000-000091970000}"/>
    <cellStyle name="_Summary - MH Sale Analysis - rev 07.22.04_Solar_Model_ab" xfId="42764" xr:uid="{00000000-0005-0000-0000-000092970000}"/>
    <cellStyle name="_Summary - MH Sale Analysis - rev 07.22.04_Solar_Model_ab 2" xfId="42765" xr:uid="{00000000-0005-0000-0000-000093970000}"/>
    <cellStyle name="_Summary - MH Sale Analysis - rev 07.22.04_Solar_Model_ab 2 2" xfId="42766" xr:uid="{00000000-0005-0000-0000-000094970000}"/>
    <cellStyle name="_Summary - MH Sale Analysis - rev 07.22.04_Solar_Model_ab 3" xfId="42767" xr:uid="{00000000-0005-0000-0000-000095970000}"/>
    <cellStyle name="_Summary - MH Sale Analysis - rev 07.22.04_Solar_Model_ab 4" xfId="42768" xr:uid="{00000000-0005-0000-0000-000096970000}"/>
    <cellStyle name="_Summary - MH Sale Analysis - rev 07.22.04_Solar_Model_ab 4 2" xfId="42769" xr:uid="{00000000-0005-0000-0000-000097970000}"/>
    <cellStyle name="_Summary - MH Sale Analysis - rev 07.22.04_Solar_Model_ab 4 3" xfId="42770" xr:uid="{00000000-0005-0000-0000-000098970000}"/>
    <cellStyle name="_Summary - MH Sale Analysis - rev 07.22.04_Solar_Model_ab_Genesis_Bridge_Tab" xfId="42771" xr:uid="{00000000-0005-0000-0000-000099970000}"/>
    <cellStyle name="_Summary - MH Sale Analysis - rev 07.22.04_Solar_Model_ab_ToD" xfId="42772" xr:uid="{00000000-0005-0000-0000-00009A970000}"/>
    <cellStyle name="_Summary - MH Sale Analysis - rev 07.22.04_Solar_Model_ab_ToD 2" xfId="42773" xr:uid="{00000000-0005-0000-0000-00009B970000}"/>
    <cellStyle name="_Summary - MH Sale Analysis - rev 07.22.04_Solar_Model_ab_ToD 3" xfId="42774" xr:uid="{00000000-0005-0000-0000-00009C970000}"/>
    <cellStyle name="_Summary - MH Sale Analysis - rev 07.22.04_Summerhaven CWIP curve Oct_2010" xfId="42775" xr:uid="{00000000-0005-0000-0000-00009D970000}"/>
    <cellStyle name="_Summary - MH Sale Analysis - rev 07.22.04_Summerhaven CWIP curve Oct_2010 2" xfId="42776" xr:uid="{00000000-0005-0000-0000-00009E970000}"/>
    <cellStyle name="_Summary - MH Sale Analysis - rev 07.22.04_Summerhaven CWIP curve Oct_2010_November 2010 Termosol CWIP Curves NEER Final" xfId="42777" xr:uid="{00000000-0005-0000-0000-00009F970000}"/>
    <cellStyle name="_Summary - MH Sale Analysis - rev 07.22.04_Summerhaven CWIP curve Oct_2010_November 2010 Termosol CWIP Curves NEER Final 2" xfId="42778" xr:uid="{00000000-0005-0000-0000-0000A0970000}"/>
    <cellStyle name="_Summary - MH Sale Analysis - rev 07.22.04_Tax" xfId="42779" xr:uid="{00000000-0005-0000-0000-0000A1970000}"/>
    <cellStyle name="_Summary - MH Sale Analysis - rev 07.22.04_ToD" xfId="42780" xr:uid="{00000000-0005-0000-0000-0000A2970000}"/>
    <cellStyle name="_Summary - MH Sale Analysis - rev 07.22.04_ToD 2" xfId="42781" xr:uid="{00000000-0005-0000-0000-0000A3970000}"/>
    <cellStyle name="_Summary - MH Sale Analysis - rev 07.22.04_ToD 3" xfId="42782" xr:uid="{00000000-0005-0000-0000-0000A4970000}"/>
    <cellStyle name="_Summary - MH Sale Analysis - rev 07.22.04_tx financing revs" xfId="42783" xr:uid="{00000000-0005-0000-0000-0000A5970000}"/>
    <cellStyle name="_Summary - MH Sale Analysis - rev 07.22.04_tx financing revs 2" xfId="42784" xr:uid="{00000000-0005-0000-0000-0000A6970000}"/>
    <cellStyle name="_Summary - MH Sale Analysis - rev 07.22.04_WACC_Calc_Sheet" xfId="42785" xr:uid="{00000000-0005-0000-0000-0000A7970000}"/>
    <cellStyle name="_Summary - MH Sale Analysis - rev 07.22.04_WACC_Calc_Sheet 2" xfId="42786" xr:uid="{00000000-0005-0000-0000-0000A8970000}"/>
    <cellStyle name="_Summary - MH Sale Analysis - rev 07.22.04_WACC_Calc_Sheet 2 2" xfId="42787" xr:uid="{00000000-0005-0000-0000-0000A9970000}"/>
    <cellStyle name="_Summary - MH Sale Analysis - rev 07.22.04_WACC_Calc_Sheet 3" xfId="42788" xr:uid="{00000000-0005-0000-0000-0000AA970000}"/>
    <cellStyle name="_Summary - MH Sale Analysis - rev 07.22.04_WACC_Calc_Sheet 4" xfId="42789" xr:uid="{00000000-0005-0000-0000-0000AB970000}"/>
    <cellStyle name="_Summary - MH Sale Analysis - rev 07.22.04_WACC_Calc_Sheet 4 2" xfId="42790" xr:uid="{00000000-0005-0000-0000-0000AC970000}"/>
    <cellStyle name="_Summary - MH Sale Analysis - rev 07.22.04_WACC_Calc_Sheet 4 3" xfId="42791" xr:uid="{00000000-0005-0000-0000-0000AD970000}"/>
    <cellStyle name="_Summary - MH Sale Analysis - rev 07.22.04_WACC_Calc_Sheet_Genesis_Bridge_Tab" xfId="42792" xr:uid="{00000000-0005-0000-0000-0000AE970000}"/>
    <cellStyle name="_Summary - MH Sale Analysis - rev 07.22.04_WACC_Calc_Sheet_ToD" xfId="42793" xr:uid="{00000000-0005-0000-0000-0000AF970000}"/>
    <cellStyle name="_Summary - MH Sale Analysis - rev 07.22.04_WACC_Calc_Sheet_ToD 2" xfId="42794" xr:uid="{00000000-0005-0000-0000-0000B0970000}"/>
    <cellStyle name="_Summary - MH Sale Analysis - rev 07.22.04_WACC_Calc_Sheet_ToD 3" xfId="42795" xr:uid="{00000000-0005-0000-0000-0000B1970000}"/>
    <cellStyle name="_Summary - MH Sale Analysis - rev 07.22.04_Word_Outputs_2009_09_12" xfId="42796" xr:uid="{00000000-0005-0000-0000-0000B2970000}"/>
    <cellStyle name="_Summary - MH Sale Analysis - rev 09.15.04" xfId="42797" xr:uid="{00000000-0005-0000-0000-0000B3970000}"/>
    <cellStyle name="_Summary - MH Sale Analysis - rev 09.15.04 2" xfId="42798" xr:uid="{00000000-0005-0000-0000-0000B4970000}"/>
    <cellStyle name="_Summary - MH Sale Analysis - rev 09.15.04 2 2" xfId="42799" xr:uid="{00000000-0005-0000-0000-0000B5970000}"/>
    <cellStyle name="_Summary - MH Sale Analysis - rev 09.15.04 3" xfId="42800" xr:uid="{00000000-0005-0000-0000-0000B6970000}"/>
    <cellStyle name="_Summary - MH Sale Analysis - rev 09.15.04 3 2" xfId="42801" xr:uid="{00000000-0005-0000-0000-0000B7970000}"/>
    <cellStyle name="_Summary - MH Sale Analysis - rev 09.15.04 4" xfId="42802" xr:uid="{00000000-0005-0000-0000-0000B8970000}"/>
    <cellStyle name="_Summary - MH Sale Analysis - rev 09.15.04 4 2" xfId="42803" xr:uid="{00000000-0005-0000-0000-0000B9970000}"/>
    <cellStyle name="_Summary - MH Sale Analysis - rev 09.15.04 4 3" xfId="42804" xr:uid="{00000000-0005-0000-0000-0000BA970000}"/>
    <cellStyle name="_Summary - MH Sale Analysis - rev 09.15.04 5" xfId="42805" xr:uid="{00000000-0005-0000-0000-0000BB970000}"/>
    <cellStyle name="_Summary - MH Sale Analysis - rev 09.15.04 5 2" xfId="42806" xr:uid="{00000000-0005-0000-0000-0000BC970000}"/>
    <cellStyle name="_Summary - MH Sale Analysis - rev 09.15.04 6" xfId="42807" xr:uid="{00000000-0005-0000-0000-0000BD970000}"/>
    <cellStyle name="_Summary - MH Sale Analysis - rev 09.15.04_AEP_PV_20100112" xfId="42808" xr:uid="{00000000-0005-0000-0000-0000BE970000}"/>
    <cellStyle name="_Summary - MH Sale Analysis - rev 09.15.04_August 2010 CWIP curves_NextEra" xfId="42809" xr:uid="{00000000-0005-0000-0000-0000BF970000}"/>
    <cellStyle name="_Summary - MH Sale Analysis - rev 09.15.04_August 2010 CWIP curves_NextEra 2" xfId="42810" xr:uid="{00000000-0005-0000-0000-0000C0970000}"/>
    <cellStyle name="_Summary - MH Sale Analysis - rev 09.15.04_August 2010 CWIP curves_NextEra_November 2010 Termosol CWIP Curves NEER Final" xfId="42811" xr:uid="{00000000-0005-0000-0000-0000C1970000}"/>
    <cellStyle name="_Summary - MH Sale Analysis - rev 09.15.04_August 2010 CWIP curves_NextEra_November 2010 Termosol CWIP Curves NEER Final 2" xfId="42812" xr:uid="{00000000-0005-0000-0000-0000C2970000}"/>
    <cellStyle name="_Summary - MH Sale Analysis - rev 09.15.04_BASIS ADJ" xfId="42813" xr:uid="{00000000-0005-0000-0000-0000C3970000}"/>
    <cellStyle name="_Summary - MH Sale Analysis - rev 09.15.04_BM Adjustments" xfId="42814" xr:uid="{00000000-0005-0000-0000-0000C4970000}"/>
    <cellStyle name="_Summary - MH Sale Analysis - rev 09.15.04_Budget Support 2012-09 2013-15 Benefit Programs v5 with NEER Barg Update" xfId="42815" xr:uid="{00000000-0005-0000-0000-0000C5970000}"/>
    <cellStyle name="_Summary - MH Sale Analysis - rev 09.15.04_Capacity_Factor_Monthly_Forecast_Through_2024 " xfId="42816" xr:uid="{00000000-0005-0000-0000-0000C6970000}"/>
    <cellStyle name="_Summary - MH Sale Analysis - rev 09.15.04_Capacity_Factor_Monthly_Forecast_Through_2024  2" xfId="42817" xr:uid="{00000000-0005-0000-0000-0000C7970000}"/>
    <cellStyle name="_Summary - MH Sale Analysis - rev 09.15.04_Capital Prov 1Q10" xfId="42818" xr:uid="{00000000-0005-0000-0000-0000C8970000}"/>
    <cellStyle name="_Summary - MH Sale Analysis - rev 09.15.04_Capital Prov 1Q10 2" xfId="42819" xr:uid="{00000000-0005-0000-0000-0000C9970000}"/>
    <cellStyle name="_Summary - MH Sale Analysis - rev 09.15.04_Capital Prov 1Q10_March_LTD_Premium" xfId="42820" xr:uid="{00000000-0005-0000-0000-0000CA970000}"/>
    <cellStyle name="_Summary - MH Sale Analysis - rev 09.15.04_Capital Prov 1Q10_Nov Self Admin LTD Income Premium - CIGNA" xfId="42821" xr:uid="{00000000-0005-0000-0000-0000CB970000}"/>
    <cellStyle name="_Summary - MH Sale Analysis - rev 09.15.04_Capital Prov 1Q10_Summary Unrounded" xfId="42822" xr:uid="{00000000-0005-0000-0000-0000CC970000}"/>
    <cellStyle name="_Summary - MH Sale Analysis - rev 09.15.04_Consolidated Summary Living ProForma_2011_DRAFT" xfId="42823" xr:uid="{00000000-0005-0000-0000-0000CD970000}"/>
    <cellStyle name="_Summary - MH Sale Analysis - rev 09.15.04_Consolidated Summary Living ProForma_2011_DRAFT 2" xfId="42824" xr:uid="{00000000-0005-0000-0000-0000CE970000}"/>
    <cellStyle name="_Summary - MH Sale Analysis - rev 09.15.04_Consolidated Summary Living ProForma_2011_Paste Special" xfId="42825" xr:uid="{00000000-0005-0000-0000-0000CF970000}"/>
    <cellStyle name="_Summary - MH Sale Analysis - rev 09.15.04_Consolidated Summary Living ProForma_2011_Paste Special 2" xfId="42826" xr:uid="{00000000-0005-0000-0000-0000D0970000}"/>
    <cellStyle name="_Summary - MH Sale Analysis - rev 09.15.04_Copy of South TX GenTie  0.8x Sale12-31-09 COD BASE CASEvBOD" xfId="42827" xr:uid="{00000000-0005-0000-0000-0000D1970000}"/>
    <cellStyle name="_Summary - MH Sale Analysis - rev 09.15.04_Copy of South TX GenTie  0.8x Sale12-31-09 COD BASE CASEvBOD 2" xfId="42828" xr:uid="{00000000-0005-0000-0000-0000D2970000}"/>
    <cellStyle name="_Summary - MH Sale Analysis - rev 09.15.04_Copy of Wilton Expansion_Opcom_XLE_49.5MW_2-23-08_(Stimulus)" xfId="42829" xr:uid="{00000000-0005-0000-0000-0000D3970000}"/>
    <cellStyle name="_Summary - MH Sale Analysis - rev 09.15.04_CWIP Termosol 1" xfId="42830" xr:uid="{00000000-0005-0000-0000-0000D4970000}"/>
    <cellStyle name="_Summary - MH Sale Analysis - rev 09.15.04_CWIP Termosol 1 2" xfId="42831" xr:uid="{00000000-0005-0000-0000-0000D5970000}"/>
    <cellStyle name="_Summary - MH Sale Analysis - rev 09.15.04_CWIP Termosol 2" xfId="42832" xr:uid="{00000000-0005-0000-0000-0000D6970000}"/>
    <cellStyle name="_Summary - MH Sale Analysis - rev 09.15.04_CWIP Termosol 2 2" xfId="42833" xr:uid="{00000000-0005-0000-0000-0000D7970000}"/>
    <cellStyle name="_Summary - MH Sale Analysis - rev 09.15.04_Day County" xfId="42834" xr:uid="{00000000-0005-0000-0000-0000D8970000}"/>
    <cellStyle name="_Summary - MH Sale Analysis - rev 09.15.04_Day County 2" xfId="42835" xr:uid="{00000000-0005-0000-0000-0000D9970000}"/>
    <cellStyle name="_Summary - MH Sale Analysis - rev 09.15.04_Distribution Date Calc" xfId="42836" xr:uid="{00000000-0005-0000-0000-0000DA970000}"/>
    <cellStyle name="_Summary - MH Sale Analysis - rev 09.15.04_Distribution Date Calc 2" xfId="42837" xr:uid="{00000000-0005-0000-0000-0000DB970000}"/>
    <cellStyle name="_Summary - MH Sale Analysis - rev 09.15.04_FAS 106 subsidy 2010" xfId="42838" xr:uid="{00000000-0005-0000-0000-0000DC970000}"/>
    <cellStyle name="_Summary - MH Sale Analysis - rev 09.15.04_FAS 106 subsidy 2010 2" xfId="42839" xr:uid="{00000000-0005-0000-0000-0000DD970000}"/>
    <cellStyle name="_Summary - MH Sale Analysis - rev 09.15.04_FAS 106 subsidy 2010_March_LTD_Premium" xfId="42840" xr:uid="{00000000-0005-0000-0000-0000DE970000}"/>
    <cellStyle name="_Summary - MH Sale Analysis - rev 09.15.04_FAS 106 subsidy 2010_Nov Self Admin LTD Income Premium - CIGNA" xfId="42841" xr:uid="{00000000-0005-0000-0000-0000DF970000}"/>
    <cellStyle name="_Summary - MH Sale Analysis - rev 09.15.04_FAS 106 subsidy 2010_Summary Unrounded" xfId="42842" xr:uid="{00000000-0005-0000-0000-0000E0970000}"/>
    <cellStyle name="_Summary - MH Sale Analysis - rev 09.15.04_Fees" xfId="42843" xr:uid="{00000000-0005-0000-0000-0000E1970000}"/>
    <cellStyle name="_Summary - MH Sale Analysis - rev 09.15.04_FinSum" xfId="42844" xr:uid="{00000000-0005-0000-0000-0000E2970000}"/>
    <cellStyle name="_Summary - MH Sale Analysis - rev 09.15.04_FinSum 2" xfId="42845" xr:uid="{00000000-0005-0000-0000-0000E3970000}"/>
    <cellStyle name="_Summary - MH Sale Analysis - rev 09.15.04_FinSum 2 2" xfId="42846" xr:uid="{00000000-0005-0000-0000-0000E4970000}"/>
    <cellStyle name="_Summary - MH Sale Analysis - rev 09.15.04_FinSum 3" xfId="42847" xr:uid="{00000000-0005-0000-0000-0000E5970000}"/>
    <cellStyle name="_Summary - MH Sale Analysis - rev 09.15.04_FinSum 4" xfId="42848" xr:uid="{00000000-0005-0000-0000-0000E6970000}"/>
    <cellStyle name="_Summary - MH Sale Analysis - rev 09.15.04_FinSum 4 2" xfId="42849" xr:uid="{00000000-0005-0000-0000-0000E7970000}"/>
    <cellStyle name="_Summary - MH Sale Analysis - rev 09.15.04_FinSum 4 3" xfId="42850" xr:uid="{00000000-0005-0000-0000-0000E8970000}"/>
    <cellStyle name="_Summary - MH Sale Analysis - rev 09.15.04_FinSum_Genesis_Bridge_Tab" xfId="42851" xr:uid="{00000000-0005-0000-0000-0000E9970000}"/>
    <cellStyle name="_Summary - MH Sale Analysis - rev 09.15.04_FinSum_ToD" xfId="42852" xr:uid="{00000000-0005-0000-0000-0000EA970000}"/>
    <cellStyle name="_Summary - MH Sale Analysis - rev 09.15.04_FinSum_ToD 2" xfId="42853" xr:uid="{00000000-0005-0000-0000-0000EB970000}"/>
    <cellStyle name="_Summary - MH Sale Analysis - rev 09.15.04_FinSum_ToD 3" xfId="42854" xr:uid="{00000000-0005-0000-0000-0000EC970000}"/>
    <cellStyle name="_Summary - MH Sale Analysis - rev 09.15.04_Genesis PGE 250MW_20081119A" xfId="42855" xr:uid="{00000000-0005-0000-0000-0000ED970000}"/>
    <cellStyle name="_Summary - MH Sale Analysis - rev 09.15.04_Genesis_Bridge_Tab" xfId="42856" xr:uid="{00000000-0005-0000-0000-0000EE970000}"/>
    <cellStyle name="_Summary - MH Sale Analysis - rev 09.15.04_Locked in Gross Margin" xfId="42857" xr:uid="{00000000-0005-0000-0000-0000EF970000}"/>
    <cellStyle name="_Summary - MH Sale Analysis - rev 09.15.04_LPF 2011 Update - Contracted Thermal Assets - rev 09 27 2011" xfId="42858" xr:uid="{00000000-0005-0000-0000-0000F0970000}"/>
    <cellStyle name="_Summary - MH Sale Analysis - rev 09.15.04_LPF 2011 Update - Contracted Thermal Assets - rev 09 27 2011 (2)" xfId="42859" xr:uid="{00000000-0005-0000-0000-0000F1970000}"/>
    <cellStyle name="_Summary - MH Sale Analysis - rev 09.15.04_LPF 2011 Update - Contracted Thermal Assets - rev 09 27 2011 (2) 2" xfId="42860" xr:uid="{00000000-0005-0000-0000-0000F2970000}"/>
    <cellStyle name="_Summary - MH Sale Analysis - rev 09.15.04_LPF 2011 Update - Contracted Thermal Assets - rev 09 27 2011 2" xfId="42861" xr:uid="{00000000-0005-0000-0000-0000F3970000}"/>
    <cellStyle name="_Summary - MH Sale Analysis - rev 09.15.04_LPF 2011 Update - Merchant Thermal Assets - rev 09 27 2011 (2)" xfId="42862" xr:uid="{00000000-0005-0000-0000-0000F4970000}"/>
    <cellStyle name="_Summary - MH Sale Analysis - rev 09.15.04_LPF 2011 Update - Merchant Thermal Assets - rev 09 27 2011 (2) 2" xfId="42863" xr:uid="{00000000-0005-0000-0000-0000F5970000}"/>
    <cellStyle name="_Summary - MH Sale Analysis - rev 09.15.04_LTD-FAS 112 Summary" xfId="42864" xr:uid="{00000000-0005-0000-0000-0000F6970000}"/>
    <cellStyle name="_Summary - MH Sale Analysis - rev 09.15.04_November 2010 CWIP Curves Genesis Final" xfId="42865" xr:uid="{00000000-0005-0000-0000-0000F7970000}"/>
    <cellStyle name="_Summary - MH Sale Analysis - rev 09.15.04_November 2010 CWIP Curves Genesis Final 2" xfId="42866" xr:uid="{00000000-0005-0000-0000-0000F8970000}"/>
    <cellStyle name="_Summary - MH Sale Analysis - rev 09.15.04_November 2010 CWIP Curves NEER Final" xfId="42867" xr:uid="{00000000-0005-0000-0000-0000F9970000}"/>
    <cellStyle name="_Summary - MH Sale Analysis - rev 09.15.04_November 2010 CWIP Curves NEER Final 2" xfId="42868" xr:uid="{00000000-0005-0000-0000-0000FA970000}"/>
    <cellStyle name="_Summary - MH Sale Analysis - rev 09.15.04_November 2010 Termosol CWIP Curves NEER Final" xfId="42869" xr:uid="{00000000-0005-0000-0000-0000FB970000}"/>
    <cellStyle name="_Summary - MH Sale Analysis - rev 09.15.04_November 2010 Termosol CWIP Curves NEER Final 2" xfId="42870" xr:uid="{00000000-0005-0000-0000-0000FC970000}"/>
    <cellStyle name="_Summary - MH Sale Analysis - rev 09.15.04_Paradise_PV_20100212" xfId="42871" xr:uid="{00000000-0005-0000-0000-0000FD970000}"/>
    <cellStyle name="_Summary - MH Sale Analysis - rev 09.15.04_Pro Forma - Alamosa 100MW - rev 03.13.09" xfId="42872" xr:uid="{00000000-0005-0000-0000-0000FE970000}"/>
    <cellStyle name="_Summary - MH Sale Analysis - rev 09.15.04_Pro Forma - Alamosa 100MW - rev 03.13.09 2" xfId="42873" xr:uid="{00000000-0005-0000-0000-0000FF970000}"/>
    <cellStyle name="_Summary - MH Sale Analysis - rev 09.15.04_Pro Forma - Alamosa 100MW - rev 03.13.09 2 2" xfId="42874" xr:uid="{00000000-0005-0000-0000-000000980000}"/>
    <cellStyle name="_Summary - MH Sale Analysis - rev 09.15.04_Pro Forma - Alamosa 100MW - rev 03.13.09 3" xfId="42875" xr:uid="{00000000-0005-0000-0000-000001980000}"/>
    <cellStyle name="_Summary - MH Sale Analysis - rev 09.15.04_Pro Forma - Alamosa 100MW - rev 03.13.09 4" xfId="42876" xr:uid="{00000000-0005-0000-0000-000002980000}"/>
    <cellStyle name="_Summary - MH Sale Analysis - rev 09.15.04_Pro Forma - Alamosa 100MW - rev 03.13.09 4 2" xfId="42877" xr:uid="{00000000-0005-0000-0000-000003980000}"/>
    <cellStyle name="_Summary - MH Sale Analysis - rev 09.15.04_Pro Forma - Alamosa 100MW - rev 03.13.09 4 3" xfId="42878" xr:uid="{00000000-0005-0000-0000-000004980000}"/>
    <cellStyle name="_Summary - MH Sale Analysis - rev 09.15.04_Pro Forma - Alamosa 100MW - rev 03.13.09_Genesis_Bridge_Tab" xfId="42879" xr:uid="{00000000-0005-0000-0000-000005980000}"/>
    <cellStyle name="_Summary - MH Sale Analysis - rev 09.15.04_Pro Forma - Alamosa 100MW - rev 03.13.09_ToD" xfId="42880" xr:uid="{00000000-0005-0000-0000-000006980000}"/>
    <cellStyle name="_Summary - MH Sale Analysis - rev 09.15.04_Pro Forma - Alamosa 100MW - rev 03.13.09_ToD 2" xfId="42881" xr:uid="{00000000-0005-0000-0000-000007980000}"/>
    <cellStyle name="_Summary - MH Sale Analysis - rev 09.15.04_Pro Forma - Alamosa 100MW - rev 03.13.09_ToD 3" xfId="42882" xr:uid="{00000000-0005-0000-0000-000008980000}"/>
    <cellStyle name="_Summary - MH Sale Analysis - rev 09.15.04_Project Finance Wilton Expansion" xfId="42883" xr:uid="{00000000-0005-0000-0000-000009980000}"/>
    <cellStyle name="_Summary - MH Sale Analysis - rev 09.15.04_Project Monitoring Paradise Solar revised_October 2010" xfId="42884" xr:uid="{00000000-0005-0000-0000-00000A980000}"/>
    <cellStyle name="_Summary - MH Sale Analysis - rev 09.15.04_Project Monitoring Paradise Solar revised_October 2010 2" xfId="42885" xr:uid="{00000000-0005-0000-0000-00000B980000}"/>
    <cellStyle name="_Summary - MH Sale Analysis - rev 09.15.04_Project Monitoring Paradise Solar revised_October 2010_November 2010 Termosol CWIP Curves NEER Final" xfId="42886" xr:uid="{00000000-0005-0000-0000-00000C980000}"/>
    <cellStyle name="_Summary - MH Sale Analysis - rev 09.15.04_Project Monitoring Paradise Solar revised_October 2010_November 2010 Termosol CWIP Curves NEER Final 2" xfId="42887" xr:uid="{00000000-0005-0000-0000-00000D980000}"/>
    <cellStyle name="_Summary - MH Sale Analysis - rev 09.15.04_Scen" xfId="42888" xr:uid="{00000000-0005-0000-0000-00000E980000}"/>
    <cellStyle name="_Summary - MH Sale Analysis - rev 09.15.04_Scen 2" xfId="42889" xr:uid="{00000000-0005-0000-0000-00000F980000}"/>
    <cellStyle name="_Summary - MH Sale Analysis - rev 09.15.04_Scen 2 2" xfId="42890" xr:uid="{00000000-0005-0000-0000-000010980000}"/>
    <cellStyle name="_Summary - MH Sale Analysis - rev 09.15.04_Scen 3" xfId="42891" xr:uid="{00000000-0005-0000-0000-000011980000}"/>
    <cellStyle name="_Summary - MH Sale Analysis - rev 09.15.04_Scen 4" xfId="42892" xr:uid="{00000000-0005-0000-0000-000012980000}"/>
    <cellStyle name="_Summary - MH Sale Analysis - rev 09.15.04_Scen 4 2" xfId="42893" xr:uid="{00000000-0005-0000-0000-000013980000}"/>
    <cellStyle name="_Summary - MH Sale Analysis - rev 09.15.04_Scen 4 3" xfId="42894" xr:uid="{00000000-0005-0000-0000-000014980000}"/>
    <cellStyle name="_Summary - MH Sale Analysis - rev 09.15.04_Scen_Genesis_Bridge_Tab" xfId="42895" xr:uid="{00000000-0005-0000-0000-000015980000}"/>
    <cellStyle name="_Summary - MH Sale Analysis - rev 09.15.04_Scen_ToD" xfId="42896" xr:uid="{00000000-0005-0000-0000-000016980000}"/>
    <cellStyle name="_Summary - MH Sale Analysis - rev 09.15.04_Scen_ToD 2" xfId="42897" xr:uid="{00000000-0005-0000-0000-000017980000}"/>
    <cellStyle name="_Summary - MH Sale Analysis - rev 09.15.04_Scen_ToD 3" xfId="42898" xr:uid="{00000000-0005-0000-0000-000018980000}"/>
    <cellStyle name="_Summary - MH Sale Analysis - rev 09.15.04_September 2010 CWIP curves_NextEra" xfId="42899" xr:uid="{00000000-0005-0000-0000-000019980000}"/>
    <cellStyle name="_Summary - MH Sale Analysis - rev 09.15.04_September 2010 CWIP curves_NextEra 2" xfId="42900" xr:uid="{00000000-0005-0000-0000-00001A980000}"/>
    <cellStyle name="_Summary - MH Sale Analysis - rev 09.15.04_September 2010 CWIP curves_NextEra_November 2010 Termosol CWIP Curves NEER Final" xfId="42901" xr:uid="{00000000-0005-0000-0000-00001B980000}"/>
    <cellStyle name="_Summary - MH Sale Analysis - rev 09.15.04_September 2010 CWIP curves_NextEra_November 2010 Termosol CWIP Curves NEER Final 2" xfId="42902" xr:uid="{00000000-0005-0000-0000-00001C980000}"/>
    <cellStyle name="_Summary - MH Sale Analysis - rev 09.15.04_Solar - TOD Calculation Model - rev 04.16.09" xfId="42903" xr:uid="{00000000-0005-0000-0000-00001D980000}"/>
    <cellStyle name="_Summary - MH Sale Analysis - rev 09.15.04_Solar - TOD Calculation Model - rev 04.16.09 2" xfId="42904" xr:uid="{00000000-0005-0000-0000-00001E980000}"/>
    <cellStyle name="_Summary - MH Sale Analysis - rev 09.15.04_Solar - TOD Calculation Model - rev 04.16.09 2 2" xfId="42905" xr:uid="{00000000-0005-0000-0000-00001F980000}"/>
    <cellStyle name="_Summary - MH Sale Analysis - rev 09.15.04_Solar - TOD Calculation Model - rev 04.16.09 3" xfId="42906" xr:uid="{00000000-0005-0000-0000-000020980000}"/>
    <cellStyle name="_Summary - MH Sale Analysis - rev 09.15.04_Solar - TOD Calculation Model - rev 04.16.09 4" xfId="42907" xr:uid="{00000000-0005-0000-0000-000021980000}"/>
    <cellStyle name="_Summary - MH Sale Analysis - rev 09.15.04_Solar - TOD Calculation Model - rev 04.16.09 4 2" xfId="42908" xr:uid="{00000000-0005-0000-0000-000022980000}"/>
    <cellStyle name="_Summary - MH Sale Analysis - rev 09.15.04_Solar - TOD Calculation Model - rev 04.16.09 4 3" xfId="42909" xr:uid="{00000000-0005-0000-0000-000023980000}"/>
    <cellStyle name="_Summary - MH Sale Analysis - rev 09.15.04_Solar - TOD Calculation Model - rev 04.16.09_Genesis_Bridge_Tab" xfId="42910" xr:uid="{00000000-0005-0000-0000-000024980000}"/>
    <cellStyle name="_Summary - MH Sale Analysis - rev 09.15.04_Solar - TOD Calculation Model - rev 04.16.09_ToD" xfId="42911" xr:uid="{00000000-0005-0000-0000-000025980000}"/>
    <cellStyle name="_Summary - MH Sale Analysis - rev 09.15.04_Solar - TOD Calculation Model - rev 04.16.09_ToD 2" xfId="42912" xr:uid="{00000000-0005-0000-0000-000026980000}"/>
    <cellStyle name="_Summary - MH Sale Analysis - rev 09.15.04_Solar - TOD Calculation Model - rev 04.16.09_ToD 3" xfId="42913" xr:uid="{00000000-0005-0000-0000-000027980000}"/>
    <cellStyle name="_Summary - MH Sale Analysis - rev 09.15.04_Solar_Model_ab" xfId="42914" xr:uid="{00000000-0005-0000-0000-000028980000}"/>
    <cellStyle name="_Summary - MH Sale Analysis - rev 09.15.04_Solar_Model_ab 2" xfId="42915" xr:uid="{00000000-0005-0000-0000-000029980000}"/>
    <cellStyle name="_Summary - MH Sale Analysis - rev 09.15.04_Solar_Model_ab 2 2" xfId="42916" xr:uid="{00000000-0005-0000-0000-00002A980000}"/>
    <cellStyle name="_Summary - MH Sale Analysis - rev 09.15.04_Solar_Model_ab 3" xfId="42917" xr:uid="{00000000-0005-0000-0000-00002B980000}"/>
    <cellStyle name="_Summary - MH Sale Analysis - rev 09.15.04_Solar_Model_ab 4" xfId="42918" xr:uid="{00000000-0005-0000-0000-00002C980000}"/>
    <cellStyle name="_Summary - MH Sale Analysis - rev 09.15.04_Solar_Model_ab 4 2" xfId="42919" xr:uid="{00000000-0005-0000-0000-00002D980000}"/>
    <cellStyle name="_Summary - MH Sale Analysis - rev 09.15.04_Solar_Model_ab 4 3" xfId="42920" xr:uid="{00000000-0005-0000-0000-00002E980000}"/>
    <cellStyle name="_Summary - MH Sale Analysis - rev 09.15.04_Solar_Model_ab_Genesis_Bridge_Tab" xfId="42921" xr:uid="{00000000-0005-0000-0000-00002F980000}"/>
    <cellStyle name="_Summary - MH Sale Analysis - rev 09.15.04_Solar_Model_ab_ToD" xfId="42922" xr:uid="{00000000-0005-0000-0000-000030980000}"/>
    <cellStyle name="_Summary - MH Sale Analysis - rev 09.15.04_Solar_Model_ab_ToD 2" xfId="42923" xr:uid="{00000000-0005-0000-0000-000031980000}"/>
    <cellStyle name="_Summary - MH Sale Analysis - rev 09.15.04_Solar_Model_ab_ToD 3" xfId="42924" xr:uid="{00000000-0005-0000-0000-000032980000}"/>
    <cellStyle name="_Summary - MH Sale Analysis - rev 09.15.04_Summerhaven CWIP curve Oct_2010" xfId="42925" xr:uid="{00000000-0005-0000-0000-000033980000}"/>
    <cellStyle name="_Summary - MH Sale Analysis - rev 09.15.04_Summerhaven CWIP curve Oct_2010 2" xfId="42926" xr:uid="{00000000-0005-0000-0000-000034980000}"/>
    <cellStyle name="_Summary - MH Sale Analysis - rev 09.15.04_Summerhaven CWIP curve Oct_2010_November 2010 Termosol CWIP Curves NEER Final" xfId="42927" xr:uid="{00000000-0005-0000-0000-000035980000}"/>
    <cellStyle name="_Summary - MH Sale Analysis - rev 09.15.04_Summerhaven CWIP curve Oct_2010_November 2010 Termosol CWIP Curves NEER Final 2" xfId="42928" xr:uid="{00000000-0005-0000-0000-000036980000}"/>
    <cellStyle name="_Summary - MH Sale Analysis - rev 09.15.04_Tax" xfId="42929" xr:uid="{00000000-0005-0000-0000-000037980000}"/>
    <cellStyle name="_Summary - MH Sale Analysis - rev 09.15.04_ToD" xfId="42930" xr:uid="{00000000-0005-0000-0000-000038980000}"/>
    <cellStyle name="_Summary - MH Sale Analysis - rev 09.15.04_ToD 2" xfId="42931" xr:uid="{00000000-0005-0000-0000-000039980000}"/>
    <cellStyle name="_Summary - MH Sale Analysis - rev 09.15.04_ToD 3" xfId="42932" xr:uid="{00000000-0005-0000-0000-00003A980000}"/>
    <cellStyle name="_Summary - MH Sale Analysis - rev 09.15.04_tx financing revs" xfId="42933" xr:uid="{00000000-0005-0000-0000-00003B980000}"/>
    <cellStyle name="_Summary - MH Sale Analysis - rev 09.15.04_tx financing revs 2" xfId="42934" xr:uid="{00000000-0005-0000-0000-00003C980000}"/>
    <cellStyle name="_Summary - MH Sale Analysis - rev 09.15.04_WACC_Calc_Sheet" xfId="42935" xr:uid="{00000000-0005-0000-0000-00003D980000}"/>
    <cellStyle name="_Summary - MH Sale Analysis - rev 09.15.04_WACC_Calc_Sheet 2" xfId="42936" xr:uid="{00000000-0005-0000-0000-00003E980000}"/>
    <cellStyle name="_Summary - MH Sale Analysis - rev 09.15.04_WACC_Calc_Sheet 2 2" xfId="42937" xr:uid="{00000000-0005-0000-0000-00003F980000}"/>
    <cellStyle name="_Summary - MH Sale Analysis - rev 09.15.04_WACC_Calc_Sheet 3" xfId="42938" xr:uid="{00000000-0005-0000-0000-000040980000}"/>
    <cellStyle name="_Summary - MH Sale Analysis - rev 09.15.04_WACC_Calc_Sheet 4" xfId="42939" xr:uid="{00000000-0005-0000-0000-000041980000}"/>
    <cellStyle name="_Summary - MH Sale Analysis - rev 09.15.04_WACC_Calc_Sheet 4 2" xfId="42940" xr:uid="{00000000-0005-0000-0000-000042980000}"/>
    <cellStyle name="_Summary - MH Sale Analysis - rev 09.15.04_WACC_Calc_Sheet 4 3" xfId="42941" xr:uid="{00000000-0005-0000-0000-000043980000}"/>
    <cellStyle name="_Summary - MH Sale Analysis - rev 09.15.04_WACC_Calc_Sheet_Genesis_Bridge_Tab" xfId="42942" xr:uid="{00000000-0005-0000-0000-000044980000}"/>
    <cellStyle name="_Summary - MH Sale Analysis - rev 09.15.04_WACC_Calc_Sheet_ToD" xfId="42943" xr:uid="{00000000-0005-0000-0000-000045980000}"/>
    <cellStyle name="_Summary - MH Sale Analysis - rev 09.15.04_WACC_Calc_Sheet_ToD 2" xfId="42944" xr:uid="{00000000-0005-0000-0000-000046980000}"/>
    <cellStyle name="_Summary - MH Sale Analysis - rev 09.15.04_WACC_Calc_Sheet_ToD 3" xfId="42945" xr:uid="{00000000-0005-0000-0000-000047980000}"/>
    <cellStyle name="_Summary - MH Sale Analysis - rev 09.15.04_Word_Outputs_2009_09_12" xfId="42946" xr:uid="{00000000-0005-0000-0000-000048980000}"/>
    <cellStyle name="_Summary 2" xfId="42947" xr:uid="{00000000-0005-0000-0000-000049980000}"/>
    <cellStyle name="_Summary 2 2" xfId="42948" xr:uid="{00000000-0005-0000-0000-00004A980000}"/>
    <cellStyle name="_Summary 2006 Update 1-17-06" xfId="42949" xr:uid="{00000000-0005-0000-0000-00004B980000}"/>
    <cellStyle name="_Summary 2006 Update 1-17-06 2" xfId="42950" xr:uid="{00000000-0005-0000-0000-00004C980000}"/>
    <cellStyle name="_Summary 2006 Update 1-17-06 2 2" xfId="42951" xr:uid="{00000000-0005-0000-0000-00004D980000}"/>
    <cellStyle name="_Summary 2006 Update 1-17-06 3" xfId="42952" xr:uid="{00000000-0005-0000-0000-00004E980000}"/>
    <cellStyle name="_Summary 3" xfId="42953" xr:uid="{00000000-0005-0000-0000-00004F980000}"/>
    <cellStyle name="_Summary 3 2" xfId="42954" xr:uid="{00000000-0005-0000-0000-000050980000}"/>
    <cellStyle name="_Summary 4" xfId="42955" xr:uid="{00000000-0005-0000-0000-000051980000}"/>
    <cellStyle name="_Summary 4 2" xfId="42956" xr:uid="{00000000-0005-0000-0000-000052980000}"/>
    <cellStyle name="_Summary 5" xfId="42957" xr:uid="{00000000-0005-0000-0000-000053980000}"/>
    <cellStyle name="_Summary 5 2" xfId="42958" xr:uid="{00000000-0005-0000-0000-000054980000}"/>
    <cellStyle name="_Summary 6" xfId="42959" xr:uid="{00000000-0005-0000-0000-000055980000}"/>
    <cellStyle name="_Summary 6 2" xfId="42960" xr:uid="{00000000-0005-0000-0000-000056980000}"/>
    <cellStyle name="_Summary 6 3" xfId="42961" xr:uid="{00000000-0005-0000-0000-000057980000}"/>
    <cellStyle name="_Summary All" xfId="42962" xr:uid="{00000000-0005-0000-0000-000058980000}"/>
    <cellStyle name="_Summary All 2" xfId="42963" xr:uid="{00000000-0005-0000-0000-000059980000}"/>
    <cellStyle name="_Summary All 2 2" xfId="42964" xr:uid="{00000000-0005-0000-0000-00005A980000}"/>
    <cellStyle name="_Summary All 3" xfId="42965" xr:uid="{00000000-0005-0000-0000-00005B980000}"/>
    <cellStyle name="_Summary All_Cherokee 2010 - 2014 Budget Forecast" xfId="42966" xr:uid="{00000000-0005-0000-0000-00005C980000}"/>
    <cellStyle name="_Summary Y1&amp;2" xfId="42967" xr:uid="{00000000-0005-0000-0000-00005D980000}"/>
    <cellStyle name="_Summary Y1&amp;2 2" xfId="42968" xr:uid="{00000000-0005-0000-0000-00005E980000}"/>
    <cellStyle name="_Summary Y1&amp;2 2 2" xfId="42969" xr:uid="{00000000-0005-0000-0000-00005F980000}"/>
    <cellStyle name="_Summary Y1&amp;2 3" xfId="42970" xr:uid="{00000000-0005-0000-0000-000060980000}"/>
    <cellStyle name="_Summary Y1&amp;2_Cherokee 2010 - 2014 Budget Forecast" xfId="42971" xr:uid="{00000000-0005-0000-0000-000061980000}"/>
    <cellStyle name="_Summary Y3" xfId="42972" xr:uid="{00000000-0005-0000-0000-000062980000}"/>
    <cellStyle name="_Summary Y3 2" xfId="42973" xr:uid="{00000000-0005-0000-0000-000063980000}"/>
    <cellStyle name="_Summary Y3 2 2" xfId="42974" xr:uid="{00000000-0005-0000-0000-000064980000}"/>
    <cellStyle name="_Summary Y3 3" xfId="42975" xr:uid="{00000000-0005-0000-0000-000065980000}"/>
    <cellStyle name="_Summary Y3_Cherokee 2010 - 2014 Budget Forecast" xfId="42976" xr:uid="{00000000-0005-0000-0000-000066980000}"/>
    <cellStyle name="_Summary Y4" xfId="42977" xr:uid="{00000000-0005-0000-0000-000067980000}"/>
    <cellStyle name="_Summary Y4 2" xfId="42978" xr:uid="{00000000-0005-0000-0000-000068980000}"/>
    <cellStyle name="_Summary Y4 2 2" xfId="42979" xr:uid="{00000000-0005-0000-0000-000069980000}"/>
    <cellStyle name="_Summary Y4 3" xfId="42980" xr:uid="{00000000-0005-0000-0000-00006A980000}"/>
    <cellStyle name="_Summary Y4_Cherokee 2010 - 2014 Budget Forecast" xfId="42981" xr:uid="{00000000-0005-0000-0000-00006B980000}"/>
    <cellStyle name="_Summary_Cherokee 2010 - 2014 Budget Forecast" xfId="42982" xr:uid="{00000000-0005-0000-0000-00006C980000}"/>
    <cellStyle name="_Summary_Cimarron O&amp;M_05-24-2012" xfId="42983" xr:uid="{00000000-0005-0000-0000-00006D980000}"/>
    <cellStyle name="_Summary_Copy of South TX GenTie  0.8x Sale12-31-09 COD BASE CASEvBOD" xfId="42984" xr:uid="{00000000-0005-0000-0000-00006E980000}"/>
    <cellStyle name="_Summary_Copy of South TX GenTie  0.8x Sale12-31-09 COD BASE CASEvBOD 2" xfId="42985" xr:uid="{00000000-0005-0000-0000-00006F980000}"/>
    <cellStyle name="_Summary_Genesis_Bridge_Tab" xfId="42986" xr:uid="{00000000-0005-0000-0000-000070980000}"/>
    <cellStyle name="_Summary_Input" xfId="42987" xr:uid="{00000000-0005-0000-0000-000071980000}"/>
    <cellStyle name="_Summary_Input 2" xfId="42988" xr:uid="{00000000-0005-0000-0000-000072980000}"/>
    <cellStyle name="_Summary_Majestic II 2013 - 2042 Property Tax Forecast est" xfId="42989" xr:uid="{00000000-0005-0000-0000-000073980000}"/>
    <cellStyle name="_Summary_McCoy 250 MW Yingli 280W T-0 NextEra PVO&amp;M Budget (NEW RAMP)_2010-12-10" xfId="42990" xr:uid="{00000000-0005-0000-0000-000074980000}"/>
    <cellStyle name="_Summary_McCoy 250 MW Yingli 280W T-0 NextEra PVO&amp;M Budget (NEW RAMP)_2010-12-6" xfId="42991" xr:uid="{00000000-0005-0000-0000-000075980000}"/>
    <cellStyle name="_Summary_Tax" xfId="42992" xr:uid="{00000000-0005-0000-0000-000076980000}"/>
    <cellStyle name="_Summary_ToD" xfId="42993" xr:uid="{00000000-0005-0000-0000-000077980000}"/>
    <cellStyle name="_Summary_ToD 2" xfId="42994" xr:uid="{00000000-0005-0000-0000-000078980000}"/>
    <cellStyle name="_Summary_ToD 3" xfId="42995" xr:uid="{00000000-0005-0000-0000-000079980000}"/>
    <cellStyle name="_Suntrust 2004 Fuel Tracking " xfId="42996" xr:uid="{00000000-0005-0000-0000-00007A980000}"/>
    <cellStyle name="_Suntrust 2005 Annual Budget" xfId="42997" xr:uid="{00000000-0005-0000-0000-00007B980000}"/>
    <cellStyle name="_Supplemental Data" xfId="42998" xr:uid="{00000000-0005-0000-0000-00007C980000}"/>
    <cellStyle name="_x0013__Sweden Hills 51MW_081809_AEP bid" xfId="42999" xr:uid="{00000000-0005-0000-0000-00007D980000}"/>
    <cellStyle name="_x0013__Sweden Hills 51MW_081809_AEP bid 2" xfId="43000" xr:uid="{00000000-0005-0000-0000-00007E980000}"/>
    <cellStyle name="_Sweetwater 1" xfId="43001" xr:uid="{00000000-0005-0000-0000-00007F980000}"/>
    <cellStyle name="_Table" xfId="43002" xr:uid="{00000000-0005-0000-0000-000080980000}"/>
    <cellStyle name="_Table_01 Horizon Wind Energy Analytics" xfId="43003" xr:uid="{00000000-0005-0000-0000-000081980000}"/>
    <cellStyle name="_Table_01 Horizon Wind Energy Analytics 2" xfId="43004" xr:uid="{00000000-0005-0000-0000-000082980000}"/>
    <cellStyle name="_Table_01 Horizon Wind Energy Analytics_G&amp;A_reports" xfId="43005" xr:uid="{00000000-0005-0000-0000-000083980000}"/>
    <cellStyle name="_Table_01 Horizon Wind Energy Analytics_Inputs5-G&amp;ABreakdown_Actuals" xfId="43006" xr:uid="{00000000-0005-0000-0000-000084980000}"/>
    <cellStyle name="_Table_01 model" xfId="43007" xr:uid="{00000000-0005-0000-0000-000085980000}"/>
    <cellStyle name="_Table_01 model_G&amp;A_reports" xfId="43008" xr:uid="{00000000-0005-0000-0000-000086980000}"/>
    <cellStyle name="_Table_01 model_Inputs5-G&amp;ABreakdown_Actuals" xfId="43009" xr:uid="{00000000-0005-0000-0000-000087980000}"/>
    <cellStyle name="_Table_02 Potential Partner Ability to Pay Analysis2" xfId="43010" xr:uid="{00000000-0005-0000-0000-000088980000}"/>
    <cellStyle name="_Table_02 Potential Partner Ability to Pay Analysis2_G&amp;A_reports" xfId="43011" xr:uid="{00000000-0005-0000-0000-000089980000}"/>
    <cellStyle name="_Table_02 Potential Partner Ability to Pay Analysis2_Inputs5-G&amp;ABreakdown_Actuals" xfId="43012" xr:uid="{00000000-0005-0000-0000-00008A980000}"/>
    <cellStyle name="_Table_02 Quick Model_PQ Corporation" xfId="43013" xr:uid="{00000000-0005-0000-0000-00008B980000}"/>
    <cellStyle name="_Table_02 Quick Model_PQ Corporation_01 Horizon Wind Energy Analytics" xfId="43014" xr:uid="{00000000-0005-0000-0000-00008C980000}"/>
    <cellStyle name="_Table_02 Quick Model_PQ Corporation_01 Horizon Wind Energy Analytics 2" xfId="43015" xr:uid="{00000000-0005-0000-0000-00008D980000}"/>
    <cellStyle name="_Table_02 Quick Model_PQ Corporation_01 Horizon Wind Energy Analytics_G&amp;A_reports" xfId="43016" xr:uid="{00000000-0005-0000-0000-00008E980000}"/>
    <cellStyle name="_Table_02 Quick Model_PQ Corporation_01 Horizon Wind Energy Analytics_Inputs5-G&amp;ABreakdown_Actuals" xfId="43017" xr:uid="{00000000-0005-0000-0000-00008F980000}"/>
    <cellStyle name="_Table_02 Quick Model_PQ Corporation_G&amp;A_reports" xfId="43018" xr:uid="{00000000-0005-0000-0000-000090980000}"/>
    <cellStyle name="_Table_02 Quick Model_PQ Corporation_Inputs5-G&amp;ABreakdown_Actuals" xfId="43019" xr:uid="{00000000-0005-0000-0000-000091980000}"/>
    <cellStyle name="_Table_03 Aventine DCF" xfId="43020" xr:uid="{00000000-0005-0000-0000-000092980000}"/>
    <cellStyle name="_Table_03 Aventine DCF_G&amp;A_reports" xfId="43021" xr:uid="{00000000-0005-0000-0000-000093980000}"/>
    <cellStyle name="_Table_03 Aventine DCF_Inputs5-G&amp;ABreakdown_Actuals" xfId="43022" xr:uid="{00000000-0005-0000-0000-000094980000}"/>
    <cellStyle name="_Table_12 Merger Plans" xfId="43023" xr:uid="{00000000-0005-0000-0000-000095980000}"/>
    <cellStyle name="_Table_12 Merger Plans_G&amp;A_reports" xfId="43024" xr:uid="{00000000-0005-0000-0000-000096980000}"/>
    <cellStyle name="_Table_12 Merger Plans_Inputs5-G&amp;ABreakdown_Actuals" xfId="43025" xr:uid="{00000000-0005-0000-0000-000097980000}"/>
    <cellStyle name="_Table_2007 and 2008 Project Detail 12-01-08" xfId="43026" xr:uid="{00000000-0005-0000-0000-000098980000}"/>
    <cellStyle name="_Table_accretion dilution analysis" xfId="43027" xr:uid="{00000000-0005-0000-0000-000099980000}"/>
    <cellStyle name="_Table_accretion dilution analysis_G&amp;A_reports" xfId="43028" xr:uid="{00000000-0005-0000-0000-00009A980000}"/>
    <cellStyle name="_Table_accretion dilution analysis_Inputs5-G&amp;ABreakdown_Actuals" xfId="43029" xr:uid="{00000000-0005-0000-0000-00009B980000}"/>
    <cellStyle name="_Table_Arrowsmith Model_1_2_05" xfId="43030" xr:uid="{00000000-0005-0000-0000-00009C980000}"/>
    <cellStyle name="_Table_Arrowsmith Model_1_2_05_G&amp;A_reports" xfId="43031" xr:uid="{00000000-0005-0000-0000-00009D980000}"/>
    <cellStyle name="_Table_Arrowsmith Model_1_2_05_Inputs5-G&amp;ABreakdown_Actuals" xfId="43032" xr:uid="{00000000-0005-0000-0000-00009E980000}"/>
    <cellStyle name="_Table_bank_csc_and merger plan4" xfId="43033" xr:uid="{00000000-0005-0000-0000-00009F980000}"/>
    <cellStyle name="_Table_bank_csc_and merger plan4 2" xfId="43034" xr:uid="{00000000-0005-0000-0000-0000A0980000}"/>
    <cellStyle name="_Table_bank_csc_and merger plan4 2 2" xfId="43035" xr:uid="{00000000-0005-0000-0000-0000A1980000}"/>
    <cellStyle name="_Table_bank_csc_and merger plan4 2 3" xfId="43036" xr:uid="{00000000-0005-0000-0000-0000A2980000}"/>
    <cellStyle name="_Table_bank_csc_and merger plan4 2 4" xfId="43037" xr:uid="{00000000-0005-0000-0000-0000A3980000}"/>
    <cellStyle name="_Table_bank_csc_and merger plan4 2 5" xfId="43038" xr:uid="{00000000-0005-0000-0000-0000A4980000}"/>
    <cellStyle name="_Table_bank_csc_and merger plan4 2 6" xfId="43039" xr:uid="{00000000-0005-0000-0000-0000A5980000}"/>
    <cellStyle name="_Table_bank_csc_and merger plan4 3" xfId="43040" xr:uid="{00000000-0005-0000-0000-0000A6980000}"/>
    <cellStyle name="_Table_bank_csc_and merger plan4 4" xfId="43041" xr:uid="{00000000-0005-0000-0000-0000A7980000}"/>
    <cellStyle name="_Table_bank_csc_and merger plan4 5" xfId="43042" xr:uid="{00000000-0005-0000-0000-0000A8980000}"/>
    <cellStyle name="_Table_bank_csc_and merger plan4 6" xfId="43043" xr:uid="{00000000-0005-0000-0000-0000A9980000}"/>
    <cellStyle name="_Table_bank_csc_and merger plan4 7" xfId="43044" xr:uid="{00000000-0005-0000-0000-0000AA980000}"/>
    <cellStyle name="_Table_bank_csc_and merger plan4_G&amp;A_reports" xfId="43045" xr:uid="{00000000-0005-0000-0000-0000AB980000}"/>
    <cellStyle name="_Table_bank_csc_and merger plan4_G&amp;A_reports 2" xfId="43046" xr:uid="{00000000-0005-0000-0000-0000AC980000}"/>
    <cellStyle name="_Table_bank_csc_and merger plan4_G&amp;A_reports 3" xfId="43047" xr:uid="{00000000-0005-0000-0000-0000AD980000}"/>
    <cellStyle name="_Table_bank_csc_and merger plan4_Inputs5-G&amp;ABreakdown_Actuals" xfId="43048" xr:uid="{00000000-0005-0000-0000-0000AE980000}"/>
    <cellStyle name="_Table_bank_csc_and merger plan4_Inputs5-G&amp;ABreakdown_Actuals 2" xfId="43049" xr:uid="{00000000-0005-0000-0000-0000AF980000}"/>
    <cellStyle name="_Table_bank_csc_and merger plan4_Inputs5-G&amp;ABreakdown_Actuals 3" xfId="43050" xr:uid="{00000000-0005-0000-0000-0000B0980000}"/>
    <cellStyle name="_Table_bank_csc_Q1_2001" xfId="43051" xr:uid="{00000000-0005-0000-0000-0000B1980000}"/>
    <cellStyle name="_Table_bank_csc_Q1_2001_G&amp;A_reports" xfId="43052" xr:uid="{00000000-0005-0000-0000-0000B2980000}"/>
    <cellStyle name="_Table_bank_csc_Q1_2001_Inputs5-G&amp;ABreakdown_Actuals" xfId="43053" xr:uid="{00000000-0005-0000-0000-0000B3980000}"/>
    <cellStyle name="_Table_bank_csc_Q2_2001" xfId="43054" xr:uid="{00000000-0005-0000-0000-0000B4980000}"/>
    <cellStyle name="_Table_bank_csc_Q2_2001 2" xfId="43055" xr:uid="{00000000-0005-0000-0000-0000B5980000}"/>
    <cellStyle name="_Table_bank_csc_Q2_2001 2 2" xfId="43056" xr:uid="{00000000-0005-0000-0000-0000B6980000}"/>
    <cellStyle name="_Table_bank_csc_Q2_2001 2 3" xfId="43057" xr:uid="{00000000-0005-0000-0000-0000B7980000}"/>
    <cellStyle name="_Table_bank_csc_Q2_2001 2 4" xfId="43058" xr:uid="{00000000-0005-0000-0000-0000B8980000}"/>
    <cellStyle name="_Table_bank_csc_Q2_2001 2 5" xfId="43059" xr:uid="{00000000-0005-0000-0000-0000B9980000}"/>
    <cellStyle name="_Table_bank_csc_Q2_2001 2 6" xfId="43060" xr:uid="{00000000-0005-0000-0000-0000BA980000}"/>
    <cellStyle name="_Table_bank_csc_Q2_2001 3" xfId="43061" xr:uid="{00000000-0005-0000-0000-0000BB980000}"/>
    <cellStyle name="_Table_bank_csc_Q2_2001 4" xfId="43062" xr:uid="{00000000-0005-0000-0000-0000BC980000}"/>
    <cellStyle name="_Table_bank_csc_Q2_2001 5" xfId="43063" xr:uid="{00000000-0005-0000-0000-0000BD980000}"/>
    <cellStyle name="_Table_bank_csc_Q2_2001 6" xfId="43064" xr:uid="{00000000-0005-0000-0000-0000BE980000}"/>
    <cellStyle name="_Table_bank_csc_Q2_2001 7" xfId="43065" xr:uid="{00000000-0005-0000-0000-0000BF980000}"/>
    <cellStyle name="_Table_bank_csc_Q2_2001_c1" xfId="43066" xr:uid="{00000000-0005-0000-0000-0000C0980000}"/>
    <cellStyle name="_Table_bank_csc_Q2_2001_c1 2" xfId="43067" xr:uid="{00000000-0005-0000-0000-0000C1980000}"/>
    <cellStyle name="_Table_bank_csc_Q2_2001_c1 2 2" xfId="43068" xr:uid="{00000000-0005-0000-0000-0000C2980000}"/>
    <cellStyle name="_Table_bank_csc_Q2_2001_c1 2 3" xfId="43069" xr:uid="{00000000-0005-0000-0000-0000C3980000}"/>
    <cellStyle name="_Table_bank_csc_Q2_2001_c1 2 4" xfId="43070" xr:uid="{00000000-0005-0000-0000-0000C4980000}"/>
    <cellStyle name="_Table_bank_csc_Q2_2001_c1 2 5" xfId="43071" xr:uid="{00000000-0005-0000-0000-0000C5980000}"/>
    <cellStyle name="_Table_bank_csc_Q2_2001_c1 2 6" xfId="43072" xr:uid="{00000000-0005-0000-0000-0000C6980000}"/>
    <cellStyle name="_Table_bank_csc_Q2_2001_c1 3" xfId="43073" xr:uid="{00000000-0005-0000-0000-0000C7980000}"/>
    <cellStyle name="_Table_bank_csc_Q2_2001_c1 4" xfId="43074" xr:uid="{00000000-0005-0000-0000-0000C8980000}"/>
    <cellStyle name="_Table_bank_csc_Q2_2001_c1 5" xfId="43075" xr:uid="{00000000-0005-0000-0000-0000C9980000}"/>
    <cellStyle name="_Table_bank_csc_Q2_2001_c1 6" xfId="43076" xr:uid="{00000000-0005-0000-0000-0000CA980000}"/>
    <cellStyle name="_Table_bank_csc_Q2_2001_c1 7" xfId="43077" xr:uid="{00000000-0005-0000-0000-0000CB980000}"/>
    <cellStyle name="_Table_bank_csc_Q2_2001_c1_G&amp;A_reports" xfId="43078" xr:uid="{00000000-0005-0000-0000-0000CC980000}"/>
    <cellStyle name="_Table_bank_csc_Q2_2001_c1_G&amp;A_reports 2" xfId="43079" xr:uid="{00000000-0005-0000-0000-0000CD980000}"/>
    <cellStyle name="_Table_bank_csc_Q2_2001_c1_G&amp;A_reports 3" xfId="43080" xr:uid="{00000000-0005-0000-0000-0000CE980000}"/>
    <cellStyle name="_Table_bank_csc_Q2_2001_c1_Inputs5-G&amp;ABreakdown_Actuals" xfId="43081" xr:uid="{00000000-0005-0000-0000-0000CF980000}"/>
    <cellStyle name="_Table_bank_csc_Q2_2001_c1_Inputs5-G&amp;ABreakdown_Actuals 2" xfId="43082" xr:uid="{00000000-0005-0000-0000-0000D0980000}"/>
    <cellStyle name="_Table_bank_csc_Q2_2001_c1_Inputs5-G&amp;ABreakdown_Actuals 3" xfId="43083" xr:uid="{00000000-0005-0000-0000-0000D1980000}"/>
    <cellStyle name="_Table_bank_csc_Q2_2001_G&amp;A_reports" xfId="43084" xr:uid="{00000000-0005-0000-0000-0000D2980000}"/>
    <cellStyle name="_Table_bank_csc_Q2_2001_G&amp;A_reports 2" xfId="43085" xr:uid="{00000000-0005-0000-0000-0000D3980000}"/>
    <cellStyle name="_Table_bank_csc_Q2_2001_G&amp;A_reports 3" xfId="43086" xr:uid="{00000000-0005-0000-0000-0000D4980000}"/>
    <cellStyle name="_Table_bank_csc_Q2_2001_Inputs5-G&amp;ABreakdown_Actuals" xfId="43087" xr:uid="{00000000-0005-0000-0000-0000D5980000}"/>
    <cellStyle name="_Table_bank_csc_Q2_2001_Inputs5-G&amp;ABreakdown_Actuals 2" xfId="43088" xr:uid="{00000000-0005-0000-0000-0000D6980000}"/>
    <cellStyle name="_Table_bank_csc_Q2_2001_Inputs5-G&amp;ABreakdown_Actuals 3" xfId="43089" xr:uid="{00000000-0005-0000-0000-0000D7980000}"/>
    <cellStyle name="_Table_Blue_Canyon_II_1_2_05" xfId="43090" xr:uid="{00000000-0005-0000-0000-0000D8980000}"/>
    <cellStyle name="_Table_Blue_Canyon_II_1_2_05_G&amp;A_reports" xfId="43091" xr:uid="{00000000-0005-0000-0000-0000D9980000}"/>
    <cellStyle name="_Table_Blue_Canyon_II_1_2_05_Inputs5-G&amp;ABreakdown_Actuals" xfId="43092" xr:uid="{00000000-0005-0000-0000-0000DA980000}"/>
    <cellStyle name="_Table_Book1" xfId="43093" xr:uid="{00000000-0005-0000-0000-0000DB980000}"/>
    <cellStyle name="_Table_Book1_01 Horizon Wind Energy Analytics" xfId="43094" xr:uid="{00000000-0005-0000-0000-0000DC980000}"/>
    <cellStyle name="_Table_Book1_01 Horizon Wind Energy Analytics 2" xfId="43095" xr:uid="{00000000-0005-0000-0000-0000DD980000}"/>
    <cellStyle name="_Table_Book1_01 Horizon Wind Energy Analytics_G&amp;A_reports" xfId="43096" xr:uid="{00000000-0005-0000-0000-0000DE980000}"/>
    <cellStyle name="_Table_Book1_01 Horizon Wind Energy Analytics_Inputs5-G&amp;ABreakdown_Actuals" xfId="43097" xr:uid="{00000000-0005-0000-0000-0000DF980000}"/>
    <cellStyle name="_Table_Book1_G&amp;A_reports" xfId="43098" xr:uid="{00000000-0005-0000-0000-0000E0980000}"/>
    <cellStyle name="_Table_Book1_Inputs5-G&amp;ABreakdown_Actuals" xfId="43099" xr:uid="{00000000-0005-0000-0000-0000E1980000}"/>
    <cellStyle name="_Table_Book2" xfId="43100" xr:uid="{00000000-0005-0000-0000-0000E2980000}"/>
    <cellStyle name="_Table_Book2_G&amp;A_reports" xfId="43101" xr:uid="{00000000-0005-0000-0000-0000E3980000}"/>
    <cellStyle name="_Table_Book2_Inputs5-G&amp;ABreakdown_Actuals" xfId="43102" xr:uid="{00000000-0005-0000-0000-0000E4980000}"/>
    <cellStyle name="_Table_Cash Flow Detail" xfId="43103" xr:uid="{00000000-0005-0000-0000-0000E5980000}"/>
    <cellStyle name="_Table_Construction Period " xfId="43104" xr:uid="{00000000-0005-0000-0000-0000E6980000}"/>
    <cellStyle name="_Table_Construction Period  2" xfId="43105" xr:uid="{00000000-0005-0000-0000-0000E7980000}"/>
    <cellStyle name="_Table_CSC_Palm_Sum_of_Parts_5_23_01a" xfId="43106" xr:uid="{00000000-0005-0000-0000-0000E8980000}"/>
    <cellStyle name="_Table_CSC_Palm_Sum_of_Parts_5_23_01a_G&amp;A_reports" xfId="43107" xr:uid="{00000000-0005-0000-0000-0000E9980000}"/>
    <cellStyle name="_Table_CSC_Palm_Sum_of_Parts_5_23_01a_Inputs5-G&amp;ABreakdown_Actuals" xfId="43108" xr:uid="{00000000-0005-0000-0000-0000EA980000}"/>
    <cellStyle name="_Table_Elkhorn 091906_v5" xfId="43109" xr:uid="{00000000-0005-0000-0000-0000EB980000}"/>
    <cellStyle name="_Table_Elkhorn 091906_v5_G&amp;A_reports" xfId="43110" xr:uid="{00000000-0005-0000-0000-0000EC980000}"/>
    <cellStyle name="_Table_Elkhorn 091906_v5_Inputs5-G&amp;ABreakdown_Actuals" xfId="43111" xr:uid="{00000000-0005-0000-0000-0000ED980000}"/>
    <cellStyle name="_Table_FigTech Merger Model_02" xfId="43112" xr:uid="{00000000-0005-0000-0000-0000EE980000}"/>
    <cellStyle name="_Table_FigTech Merger Model_02_G&amp;A_reports" xfId="43113" xr:uid="{00000000-0005-0000-0000-0000EF980000}"/>
    <cellStyle name="_Table_FigTech Merger Model_02_Inputs5-G&amp;ABreakdown_Actuals" xfId="43114" xr:uid="{00000000-0005-0000-0000-0000F0980000}"/>
    <cellStyle name="_Table_Financials Layout dpak 9-26-01 v1" xfId="43115" xr:uid="{00000000-0005-0000-0000-0000F1980000}"/>
    <cellStyle name="_Table_Financials Layout dpak 9-26-01 v1_G&amp;A_reports" xfId="43116" xr:uid="{00000000-0005-0000-0000-0000F2980000}"/>
    <cellStyle name="_Table_Financials Layout dpak 9-26-01 v1_Inputs5-G&amp;ABreakdown_Actuals" xfId="43117" xr:uid="{00000000-0005-0000-0000-0000F3980000}"/>
    <cellStyle name="_Table_Flat Rock Acquisition Model_1_2_05" xfId="43118" xr:uid="{00000000-0005-0000-0000-0000F4980000}"/>
    <cellStyle name="_Table_Flat Rock Acquisition Model_1_2_05_G&amp;A_reports" xfId="43119" xr:uid="{00000000-0005-0000-0000-0000F5980000}"/>
    <cellStyle name="_Table_Flat Rock Acquisition Model_1_2_05_Inputs5-G&amp;ABreakdown_Actuals" xfId="43120" xr:uid="{00000000-0005-0000-0000-0000F6980000}"/>
    <cellStyle name="_Table_Flat Rock Phase_2 Acquisition Model_1_2_05" xfId="43121" xr:uid="{00000000-0005-0000-0000-0000F7980000}"/>
    <cellStyle name="_Table_Flat Rock Phase_2 Acquisition Model_1_2_05_G&amp;A_reports" xfId="43122" xr:uid="{00000000-0005-0000-0000-0000F8980000}"/>
    <cellStyle name="_Table_Flat Rock Phase_2 Acquisition Model_1_2_05_Inputs5-G&amp;ABreakdown_Actuals" xfId="43123" xr:uid="{00000000-0005-0000-0000-0000F9980000}"/>
    <cellStyle name="_Table_Football Field" xfId="43124" xr:uid="{00000000-0005-0000-0000-0000FA980000}"/>
    <cellStyle name="_Table_Football Field 2" xfId="43125" xr:uid="{00000000-0005-0000-0000-0000FB980000}"/>
    <cellStyle name="_Table_Football Field 2 2" xfId="43126" xr:uid="{00000000-0005-0000-0000-0000FC980000}"/>
    <cellStyle name="_Table_Football Field 2 3" xfId="43127" xr:uid="{00000000-0005-0000-0000-0000FD980000}"/>
    <cellStyle name="_Table_Football Field 2 4" xfId="43128" xr:uid="{00000000-0005-0000-0000-0000FE980000}"/>
    <cellStyle name="_Table_Football Field 2 5" xfId="43129" xr:uid="{00000000-0005-0000-0000-0000FF980000}"/>
    <cellStyle name="_Table_Football Field 2 6" xfId="43130" xr:uid="{00000000-0005-0000-0000-000000990000}"/>
    <cellStyle name="_Table_Football Field 3" xfId="43131" xr:uid="{00000000-0005-0000-0000-000001990000}"/>
    <cellStyle name="_Table_Football Field 4" xfId="43132" xr:uid="{00000000-0005-0000-0000-000002990000}"/>
    <cellStyle name="_Table_Football Field 5" xfId="43133" xr:uid="{00000000-0005-0000-0000-000003990000}"/>
    <cellStyle name="_Table_Football Field 6" xfId="43134" xr:uid="{00000000-0005-0000-0000-000004990000}"/>
    <cellStyle name="_Table_Football Field 7" xfId="43135" xr:uid="{00000000-0005-0000-0000-000005990000}"/>
    <cellStyle name="_Table_Football Field_G&amp;A_reports" xfId="43136" xr:uid="{00000000-0005-0000-0000-000006990000}"/>
    <cellStyle name="_Table_Football Field_G&amp;A_reports 2" xfId="43137" xr:uid="{00000000-0005-0000-0000-000007990000}"/>
    <cellStyle name="_Table_Football Field_G&amp;A_reports 3" xfId="43138" xr:uid="{00000000-0005-0000-0000-000008990000}"/>
    <cellStyle name="_Table_Football Field_Inputs5-G&amp;ABreakdown_Actuals" xfId="43139" xr:uid="{00000000-0005-0000-0000-000009990000}"/>
    <cellStyle name="_Table_Football Field_Inputs5-G&amp;ABreakdown_Actuals 2" xfId="43140" xr:uid="{00000000-0005-0000-0000-00000A990000}"/>
    <cellStyle name="_Table_Football Field_Inputs5-G&amp;ABreakdown_Actuals 3" xfId="43141" xr:uid="{00000000-0005-0000-0000-00000B990000}"/>
    <cellStyle name="_Table_G&amp;A_reports" xfId="43142" xr:uid="{00000000-0005-0000-0000-00000C990000}"/>
    <cellStyle name="_Table_HealthSouth Group Credit Comp v11" xfId="43143" xr:uid="{00000000-0005-0000-0000-00000D990000}"/>
    <cellStyle name="_Table_HealthSouth Group Credit Comp v11_G&amp;A_reports" xfId="43144" xr:uid="{00000000-0005-0000-0000-00000E990000}"/>
    <cellStyle name="_Table_HealthSouth Group Credit Comp v11_Inputs5-G&amp;ABreakdown_Actuals" xfId="43145" xr:uid="{00000000-0005-0000-0000-00000F990000}"/>
    <cellStyle name="_Table_HealthSouth LBO Cases 14" xfId="43146" xr:uid="{00000000-0005-0000-0000-000010990000}"/>
    <cellStyle name="_Table_HealthSouth LBO Cases 14_01 Horizon Wind Energy Analytics" xfId="43147" xr:uid="{00000000-0005-0000-0000-000011990000}"/>
    <cellStyle name="_Table_HealthSouth LBO Cases 14_01 Horizon Wind Energy Analytics 2" xfId="43148" xr:uid="{00000000-0005-0000-0000-000012990000}"/>
    <cellStyle name="_Table_HealthSouth LBO Cases 14_01 Horizon Wind Energy Analytics_G&amp;A_reports" xfId="43149" xr:uid="{00000000-0005-0000-0000-000013990000}"/>
    <cellStyle name="_Table_HealthSouth LBO Cases 14_01 Horizon Wind Energy Analytics_Inputs5-G&amp;ABreakdown_Actuals" xfId="43150" xr:uid="{00000000-0005-0000-0000-000014990000}"/>
    <cellStyle name="_Table_HealthSouth LBO Cases 14_G&amp;A_reports" xfId="43151" xr:uid="{00000000-0005-0000-0000-000015990000}"/>
    <cellStyle name="_Table_HealthSouth LBO Cases 14_Inputs5-G&amp;ABreakdown_Actuals" xfId="43152" xr:uid="{00000000-0005-0000-0000-000016990000}"/>
    <cellStyle name="_Table_Healthsouthlevels 10-24-2005" xfId="43153" xr:uid="{00000000-0005-0000-0000-000017990000}"/>
    <cellStyle name="_Table_Healthsouthlevels 10-24-2005_G&amp;A_reports" xfId="43154" xr:uid="{00000000-0005-0000-0000-000018990000}"/>
    <cellStyle name="_Table_Healthsouthlevels 10-24-2005_Inputs5-G&amp;ABreakdown_Actuals" xfId="43155" xr:uid="{00000000-0005-0000-0000-000019990000}"/>
    <cellStyle name="_Table_High Prairie 091906" xfId="43156" xr:uid="{00000000-0005-0000-0000-00001A990000}"/>
    <cellStyle name="_Table_High Prairie 091906_G&amp;A_reports" xfId="43157" xr:uid="{00000000-0005-0000-0000-00001B990000}"/>
    <cellStyle name="_Table_High Prairie 091906_Inputs5-G&amp;ABreakdown_Actuals" xfId="43158" xr:uid="{00000000-0005-0000-0000-00001C990000}"/>
    <cellStyle name="_Table_IBES_EPS_Estimates" xfId="43159" xr:uid="{00000000-0005-0000-0000-00001D990000}"/>
    <cellStyle name="_Table_IBES_EPS_Estimates_G&amp;A_reports" xfId="43160" xr:uid="{00000000-0005-0000-0000-00001E990000}"/>
    <cellStyle name="_Table_IBES_EPS_Estimates_Inputs5-G&amp;ABreakdown_Actuals" xfId="43161" xr:uid="{00000000-0005-0000-0000-00001F990000}"/>
    <cellStyle name="_Table_Inputs5-G&amp;ABreakdown_Actuals" xfId="43162" xr:uid="{00000000-0005-0000-0000-000020990000}"/>
    <cellStyle name="_Table_KMart Model v6_djaama" xfId="43163" xr:uid="{00000000-0005-0000-0000-000021990000}"/>
    <cellStyle name="_Table_KMart Model v6_djaama 2" xfId="43164" xr:uid="{00000000-0005-0000-0000-000022990000}"/>
    <cellStyle name="_Table_KMart Model v6_djaama 2 2" xfId="43165" xr:uid="{00000000-0005-0000-0000-000023990000}"/>
    <cellStyle name="_Table_KMart Model v6_djaama 2 3" xfId="43166" xr:uid="{00000000-0005-0000-0000-000024990000}"/>
    <cellStyle name="_Table_KMart Model v6_djaama 2 4" xfId="43167" xr:uid="{00000000-0005-0000-0000-000025990000}"/>
    <cellStyle name="_Table_KMart Model v6_djaama 2 5" xfId="43168" xr:uid="{00000000-0005-0000-0000-000026990000}"/>
    <cellStyle name="_Table_KMart Model v6_djaama 2 6" xfId="43169" xr:uid="{00000000-0005-0000-0000-000027990000}"/>
    <cellStyle name="_Table_KMart Model v6_djaama 3" xfId="43170" xr:uid="{00000000-0005-0000-0000-000028990000}"/>
    <cellStyle name="_Table_KMart Model v6_djaama 4" xfId="43171" xr:uid="{00000000-0005-0000-0000-000029990000}"/>
    <cellStyle name="_Table_KMart Model v6_djaama 5" xfId="43172" xr:uid="{00000000-0005-0000-0000-00002A990000}"/>
    <cellStyle name="_Table_KMart Model v6_djaama 6" xfId="43173" xr:uid="{00000000-0005-0000-0000-00002B990000}"/>
    <cellStyle name="_Table_KMart Model v6_djaama 7" xfId="43174" xr:uid="{00000000-0005-0000-0000-00002C990000}"/>
    <cellStyle name="_Table_KMart Model v6_djaama_G&amp;A_reports" xfId="43175" xr:uid="{00000000-0005-0000-0000-00002D990000}"/>
    <cellStyle name="_Table_KMart Model v6_djaama_G&amp;A_reports 2" xfId="43176" xr:uid="{00000000-0005-0000-0000-00002E990000}"/>
    <cellStyle name="_Table_KMart Model v6_djaama_G&amp;A_reports 3" xfId="43177" xr:uid="{00000000-0005-0000-0000-00002F990000}"/>
    <cellStyle name="_Table_KMart Model v6_djaama_Inputs5-G&amp;ABreakdown_Actuals" xfId="43178" xr:uid="{00000000-0005-0000-0000-000030990000}"/>
    <cellStyle name="_Table_KMart Model v6_djaama_Inputs5-G&amp;ABreakdown_Actuals 2" xfId="43179" xr:uid="{00000000-0005-0000-0000-000031990000}"/>
    <cellStyle name="_Table_KMart Model v6_djaama_Inputs5-G&amp;ABreakdown_Actuals 3" xfId="43180" xr:uid="{00000000-0005-0000-0000-000032990000}"/>
    <cellStyle name="_Table_Lone Star II" xfId="43181" xr:uid="{00000000-0005-0000-0000-000033990000}"/>
    <cellStyle name="_Table_Lone Star II_G&amp;A_reports" xfId="43182" xr:uid="{00000000-0005-0000-0000-000034990000}"/>
    <cellStyle name="_Table_Lone Star II_Inputs5-G&amp;ABreakdown_Actuals" xfId="43183" xr:uid="{00000000-0005-0000-0000-000035990000}"/>
    <cellStyle name="_Table_LTC Comps as of 18 Feb 2002" xfId="43184" xr:uid="{00000000-0005-0000-0000-000036990000}"/>
    <cellStyle name="_Table_LTC Comps as of 18 Feb 2002 2" xfId="43185" xr:uid="{00000000-0005-0000-0000-000037990000}"/>
    <cellStyle name="_Table_LTC Comps as of 18 Feb 2002 2 2" xfId="43186" xr:uid="{00000000-0005-0000-0000-000038990000}"/>
    <cellStyle name="_Table_LTC Comps as of 18 Feb 2002 2 3" xfId="43187" xr:uid="{00000000-0005-0000-0000-000039990000}"/>
    <cellStyle name="_Table_LTC Comps as of 18 Feb 2002 2 4" xfId="43188" xr:uid="{00000000-0005-0000-0000-00003A990000}"/>
    <cellStyle name="_Table_LTC Comps as of 18 Feb 2002 2 5" xfId="43189" xr:uid="{00000000-0005-0000-0000-00003B990000}"/>
    <cellStyle name="_Table_LTC Comps as of 18 Feb 2002 2 6" xfId="43190" xr:uid="{00000000-0005-0000-0000-00003C990000}"/>
    <cellStyle name="_Table_LTC Comps as of 18 Feb 2002 3" xfId="43191" xr:uid="{00000000-0005-0000-0000-00003D990000}"/>
    <cellStyle name="_Table_LTC Comps as of 18 Feb 2002 4" xfId="43192" xr:uid="{00000000-0005-0000-0000-00003E990000}"/>
    <cellStyle name="_Table_LTC Comps as of 18 Feb 2002 5" xfId="43193" xr:uid="{00000000-0005-0000-0000-00003F990000}"/>
    <cellStyle name="_Table_LTC Comps as of 18 Feb 2002 6" xfId="43194" xr:uid="{00000000-0005-0000-0000-000040990000}"/>
    <cellStyle name="_Table_LTC Comps as of 18 Feb 2002 7" xfId="43195" xr:uid="{00000000-0005-0000-0000-000041990000}"/>
    <cellStyle name="_Table_LTC Comps as of 18 Feb 2002_G&amp;A_reports" xfId="43196" xr:uid="{00000000-0005-0000-0000-000042990000}"/>
    <cellStyle name="_Table_LTC Comps as of 18 Feb 2002_G&amp;A_reports 2" xfId="43197" xr:uid="{00000000-0005-0000-0000-000043990000}"/>
    <cellStyle name="_Table_LTC Comps as of 18 Feb 2002_G&amp;A_reports 3" xfId="43198" xr:uid="{00000000-0005-0000-0000-000044990000}"/>
    <cellStyle name="_Table_LTC Comps as of 18 Feb 2002_Inputs5-G&amp;ABreakdown_Actuals" xfId="43199" xr:uid="{00000000-0005-0000-0000-000045990000}"/>
    <cellStyle name="_Table_LTC Comps as of 18 Feb 2002_Inputs5-G&amp;ABreakdown_Actuals 2" xfId="43200" xr:uid="{00000000-0005-0000-0000-000046990000}"/>
    <cellStyle name="_Table_LTC Comps as of 18 Feb 2002_Inputs5-G&amp;ABreakdown_Actuals 3" xfId="43201" xr:uid="{00000000-0005-0000-0000-000047990000}"/>
    <cellStyle name="_Table_LTC Comps as of 2.20.02 v1.2" xfId="43202" xr:uid="{00000000-0005-0000-0000-000048990000}"/>
    <cellStyle name="_Table_LTC Comps as of 2.20.02 v1.2 2" xfId="43203" xr:uid="{00000000-0005-0000-0000-000049990000}"/>
    <cellStyle name="_Table_LTC Comps as of 2.20.02 v1.2 2 2" xfId="43204" xr:uid="{00000000-0005-0000-0000-00004A990000}"/>
    <cellStyle name="_Table_LTC Comps as of 2.20.02 v1.2 2 3" xfId="43205" xr:uid="{00000000-0005-0000-0000-00004B990000}"/>
    <cellStyle name="_Table_LTC Comps as of 2.20.02 v1.2 2 4" xfId="43206" xr:uid="{00000000-0005-0000-0000-00004C990000}"/>
    <cellStyle name="_Table_LTC Comps as of 2.20.02 v1.2 2 5" xfId="43207" xr:uid="{00000000-0005-0000-0000-00004D990000}"/>
    <cellStyle name="_Table_LTC Comps as of 2.20.02 v1.2 2 6" xfId="43208" xr:uid="{00000000-0005-0000-0000-00004E990000}"/>
    <cellStyle name="_Table_LTC Comps as of 2.20.02 v1.2 3" xfId="43209" xr:uid="{00000000-0005-0000-0000-00004F990000}"/>
    <cellStyle name="_Table_LTC Comps as of 2.20.02 v1.2 4" xfId="43210" xr:uid="{00000000-0005-0000-0000-000050990000}"/>
    <cellStyle name="_Table_LTC Comps as of 2.20.02 v1.2 5" xfId="43211" xr:uid="{00000000-0005-0000-0000-000051990000}"/>
    <cellStyle name="_Table_LTC Comps as of 2.20.02 v1.2 6" xfId="43212" xr:uid="{00000000-0005-0000-0000-000052990000}"/>
    <cellStyle name="_Table_LTC Comps as of 2.20.02 v1.2 7" xfId="43213" xr:uid="{00000000-0005-0000-0000-000053990000}"/>
    <cellStyle name="_Table_LTC Comps as of 2.20.02 v1.2_G&amp;A_reports" xfId="43214" xr:uid="{00000000-0005-0000-0000-000054990000}"/>
    <cellStyle name="_Table_LTC Comps as of 2.20.02 v1.2_G&amp;A_reports 2" xfId="43215" xr:uid="{00000000-0005-0000-0000-000055990000}"/>
    <cellStyle name="_Table_LTC Comps as of 2.20.02 v1.2_G&amp;A_reports 3" xfId="43216" xr:uid="{00000000-0005-0000-0000-000056990000}"/>
    <cellStyle name="_Table_LTC Comps as of 2.20.02 v1.2_Inputs5-G&amp;ABreakdown_Actuals" xfId="43217" xr:uid="{00000000-0005-0000-0000-000057990000}"/>
    <cellStyle name="_Table_LTC Comps as of 2.20.02 v1.2_Inputs5-G&amp;ABreakdown_Actuals 2" xfId="43218" xr:uid="{00000000-0005-0000-0000-000058990000}"/>
    <cellStyle name="_Table_LTC Comps as of 2.20.02 v1.2_Inputs5-G&amp;ABreakdown_Actuals 3" xfId="43219" xr:uid="{00000000-0005-0000-0000-000059990000}"/>
    <cellStyle name="_Table_make whole_v2" xfId="43220" xr:uid="{00000000-0005-0000-0000-00005A990000}"/>
    <cellStyle name="_Table_make whole_v2_G&amp;A_reports" xfId="43221" xr:uid="{00000000-0005-0000-0000-00005B990000}"/>
    <cellStyle name="_Table_make whole_v2_Inputs5-G&amp;ABreakdown_Actuals" xfId="43222" xr:uid="{00000000-0005-0000-0000-00005C990000}"/>
    <cellStyle name="_Table_Maple Ridge II Annual" xfId="43223" xr:uid="{00000000-0005-0000-0000-00005D990000}"/>
    <cellStyle name="_Table_Maple Ridge II Annual_G&amp;A_reports" xfId="43224" xr:uid="{00000000-0005-0000-0000-00005E990000}"/>
    <cellStyle name="_Table_Maple Ridge II Annual_Inputs5-G&amp;ABreakdown_Actuals" xfId="43225" xr:uid="{00000000-0005-0000-0000-00005F990000}"/>
    <cellStyle name="_Table_Mar 2006 Horizon Report" xfId="43226" xr:uid="{00000000-0005-0000-0000-000060990000}"/>
    <cellStyle name="_Table_Mar 2006 Horizon Report 2" xfId="43227" xr:uid="{00000000-0005-0000-0000-000061990000}"/>
    <cellStyle name="_Table_Mar 2006 Horizon Report_Inputs5-G&amp;ABreakdown_Actuals" xfId="43228" xr:uid="{00000000-0005-0000-0000-000062990000}"/>
    <cellStyle name="_Table_Medium Term Project Acquisition Model_1_2_05" xfId="43229" xr:uid="{00000000-0005-0000-0000-000063990000}"/>
    <cellStyle name="_Table_Medium Term Project Acquisition Model_1_2_05_G&amp;A_reports" xfId="43230" xr:uid="{00000000-0005-0000-0000-000064990000}"/>
    <cellStyle name="_Table_Medium Term Project Acquisition Model_1_2_05_Inputs5-G&amp;ABreakdown_Actuals" xfId="43231" xr:uid="{00000000-0005-0000-0000-000065990000}"/>
    <cellStyle name="_Table_Merger Analysis" xfId="43232" xr:uid="{00000000-0005-0000-0000-000066990000}"/>
    <cellStyle name="_Table_Merger Analysis 2" xfId="43233" xr:uid="{00000000-0005-0000-0000-000067990000}"/>
    <cellStyle name="_Table_Merger Analysis 2 2" xfId="43234" xr:uid="{00000000-0005-0000-0000-000068990000}"/>
    <cellStyle name="_Table_Merger Analysis 2 3" xfId="43235" xr:uid="{00000000-0005-0000-0000-000069990000}"/>
    <cellStyle name="_Table_Merger Analysis 2 4" xfId="43236" xr:uid="{00000000-0005-0000-0000-00006A990000}"/>
    <cellStyle name="_Table_Merger Analysis 2 5" xfId="43237" xr:uid="{00000000-0005-0000-0000-00006B990000}"/>
    <cellStyle name="_Table_Merger Analysis 2 6" xfId="43238" xr:uid="{00000000-0005-0000-0000-00006C990000}"/>
    <cellStyle name="_Table_Merger Analysis 3" xfId="43239" xr:uid="{00000000-0005-0000-0000-00006D990000}"/>
    <cellStyle name="_Table_Merger Analysis 4" xfId="43240" xr:uid="{00000000-0005-0000-0000-00006E990000}"/>
    <cellStyle name="_Table_Merger Analysis 5" xfId="43241" xr:uid="{00000000-0005-0000-0000-00006F990000}"/>
    <cellStyle name="_Table_Merger Analysis 6" xfId="43242" xr:uid="{00000000-0005-0000-0000-000070990000}"/>
    <cellStyle name="_Table_Merger Analysis 7" xfId="43243" xr:uid="{00000000-0005-0000-0000-000071990000}"/>
    <cellStyle name="_Table_Merger Analysis_G&amp;A_reports" xfId="43244" xr:uid="{00000000-0005-0000-0000-000072990000}"/>
    <cellStyle name="_Table_Merger Analysis_G&amp;A_reports 2" xfId="43245" xr:uid="{00000000-0005-0000-0000-000073990000}"/>
    <cellStyle name="_Table_Merger Analysis_G&amp;A_reports 3" xfId="43246" xr:uid="{00000000-0005-0000-0000-000074990000}"/>
    <cellStyle name="_Table_Merger Analysis_Inputs5-G&amp;ABreakdown_Actuals" xfId="43247" xr:uid="{00000000-0005-0000-0000-000075990000}"/>
    <cellStyle name="_Table_Merger Analysis_Inputs5-G&amp;ABreakdown_Actuals 2" xfId="43248" xr:uid="{00000000-0005-0000-0000-000076990000}"/>
    <cellStyle name="_Table_Merger Analysis_Inputs5-G&amp;ABreakdown_Actuals 3" xfId="43249" xr:uid="{00000000-0005-0000-0000-000077990000}"/>
    <cellStyle name="_Table_Merger model_new_ability to pay" xfId="43250" xr:uid="{00000000-0005-0000-0000-000078990000}"/>
    <cellStyle name="_Table_Merger model_new_ability to pay_G&amp;A_reports" xfId="43251" xr:uid="{00000000-0005-0000-0000-000079990000}"/>
    <cellStyle name="_Table_Merger model_new_ability to pay_Inputs5-G&amp;ABreakdown_Actuals" xfId="43252" xr:uid="{00000000-0005-0000-0000-00007A990000}"/>
    <cellStyle name="_Table_model_bk" xfId="43253" xr:uid="{00000000-0005-0000-0000-00007B990000}"/>
    <cellStyle name="_Table_model_bk_G&amp;A_reports" xfId="43254" xr:uid="{00000000-0005-0000-0000-00007C990000}"/>
    <cellStyle name="_Table_model_bk_Inputs5-G&amp;ABreakdown_Actuals" xfId="43255" xr:uid="{00000000-0005-0000-0000-00007D990000}"/>
    <cellStyle name="_Table_Modeling Mick" xfId="43256" xr:uid="{00000000-0005-0000-0000-00007E990000}"/>
    <cellStyle name="_Table_Modeling Mick_G&amp;A_reports" xfId="43257" xr:uid="{00000000-0005-0000-0000-00007F990000}"/>
    <cellStyle name="_Table_Modeling Mick_Inputs5-G&amp;ABreakdown_Actuals" xfId="43258" xr:uid="{00000000-0005-0000-0000-000080990000}"/>
    <cellStyle name="_Table_monet_final_w_output" xfId="43259" xr:uid="{00000000-0005-0000-0000-000081990000}"/>
    <cellStyle name="_Table_monet_final_w_output 2" xfId="43260" xr:uid="{00000000-0005-0000-0000-000082990000}"/>
    <cellStyle name="_Table_monet_final_w_output 2 2" xfId="43261" xr:uid="{00000000-0005-0000-0000-000083990000}"/>
    <cellStyle name="_Table_monet_final_w_output 2 3" xfId="43262" xr:uid="{00000000-0005-0000-0000-000084990000}"/>
    <cellStyle name="_Table_monet_final_w_output 2 4" xfId="43263" xr:uid="{00000000-0005-0000-0000-000085990000}"/>
    <cellStyle name="_Table_monet_final_w_output 2 5" xfId="43264" xr:uid="{00000000-0005-0000-0000-000086990000}"/>
    <cellStyle name="_Table_monet_final_w_output 2 6" xfId="43265" xr:uid="{00000000-0005-0000-0000-000087990000}"/>
    <cellStyle name="_Table_monet_final_w_output 3" xfId="43266" xr:uid="{00000000-0005-0000-0000-000088990000}"/>
    <cellStyle name="_Table_monet_final_w_output 4" xfId="43267" xr:uid="{00000000-0005-0000-0000-000089990000}"/>
    <cellStyle name="_Table_monet_final_w_output 5" xfId="43268" xr:uid="{00000000-0005-0000-0000-00008A990000}"/>
    <cellStyle name="_Table_monet_final_w_output 6" xfId="43269" xr:uid="{00000000-0005-0000-0000-00008B990000}"/>
    <cellStyle name="_Table_monet_final_w_output 7" xfId="43270" xr:uid="{00000000-0005-0000-0000-00008C990000}"/>
    <cellStyle name="_Table_monet_final_w_output_G&amp;A_reports" xfId="43271" xr:uid="{00000000-0005-0000-0000-00008D990000}"/>
    <cellStyle name="_Table_monet_final_w_output_G&amp;A_reports 2" xfId="43272" xr:uid="{00000000-0005-0000-0000-00008E990000}"/>
    <cellStyle name="_Table_monet_final_w_output_G&amp;A_reports 3" xfId="43273" xr:uid="{00000000-0005-0000-0000-00008F990000}"/>
    <cellStyle name="_Table_monet_final_w_output_Inputs5-G&amp;ABreakdown_Actuals" xfId="43274" xr:uid="{00000000-0005-0000-0000-000090990000}"/>
    <cellStyle name="_Table_monet_final_w_output_Inputs5-G&amp;ABreakdown_Actuals 2" xfId="43275" xr:uid="{00000000-0005-0000-0000-000091990000}"/>
    <cellStyle name="_Table_monet_final_w_output_Inputs5-G&amp;ABreakdown_Actuals 3" xfId="43276" xr:uid="{00000000-0005-0000-0000-000092990000}"/>
    <cellStyle name="_Table_Numico-Nestle Model-13 September" xfId="43277" xr:uid="{00000000-0005-0000-0000-000093990000}"/>
    <cellStyle name="_Table_Numico-Nestle Model-13 September_G&amp;A_reports" xfId="43278" xr:uid="{00000000-0005-0000-0000-000094990000}"/>
    <cellStyle name="_Table_Numico-Nestle Model-13 September_Inputs5-G&amp;ABreakdown_Actuals" xfId="43279" xr:uid="{00000000-0005-0000-0000-000095990000}"/>
    <cellStyle name="_Table_Palm Model 10_05" xfId="43280" xr:uid="{00000000-0005-0000-0000-000096990000}"/>
    <cellStyle name="_Table_Palm Model 10_05 2" xfId="43281" xr:uid="{00000000-0005-0000-0000-000097990000}"/>
    <cellStyle name="_Table_Palm Model 10_05_01 Horizon Wind Energy Analytics" xfId="43282" xr:uid="{00000000-0005-0000-0000-000098990000}"/>
    <cellStyle name="_Table_Palm Model 10_05_01 Horizon Wind Energy Analytics_1.Inputs" xfId="43283" xr:uid="{00000000-0005-0000-0000-000099990000}"/>
    <cellStyle name="_Table_Palm Model 10_05_01 Horizon Wind Energy Analytics_Copy of Vento III v27i P50 1st" xfId="43284" xr:uid="{00000000-0005-0000-0000-00009A990000}"/>
    <cellStyle name="_Table_Palm Model 10_05_01 Horizon Wind Energy Analytics_G&amp;A_reports" xfId="43285" xr:uid="{00000000-0005-0000-0000-00009B990000}"/>
    <cellStyle name="_Table_Palm Model 10_05_01 Horizon Wind Energy Analytics_Vento III v17i (8.9% Haircut, 60% Tax)" xfId="43286" xr:uid="{00000000-0005-0000-0000-00009C990000}"/>
    <cellStyle name="_Table_Palm Model 10_05_01 Horizon Wind Energy Analytics_Vento III v22i (Haircut, 6Y CF, 76% tax)" xfId="43287" xr:uid="{00000000-0005-0000-0000-00009D990000}"/>
    <cellStyle name="_Table_Palm Model 10_05_01 Horizon Wind Energy Analytics_Vento III v28g Base" xfId="43288" xr:uid="{00000000-0005-0000-0000-00009E990000}"/>
    <cellStyle name="_Table_Palm Model 10_05_01 Horizon Wind Energy Analytics_Vento III v28k JPMyyy" xfId="43289" xr:uid="{00000000-0005-0000-0000-00009F990000}"/>
    <cellStyle name="_Table_Palm Model 10_05_1.Inputs" xfId="43290" xr:uid="{00000000-0005-0000-0000-0000A0990000}"/>
    <cellStyle name="_Table_Palm Model 10_05_Copy of G&amp;A_reports_v4" xfId="43291" xr:uid="{00000000-0005-0000-0000-0000A1990000}"/>
    <cellStyle name="_Table_Palm Model 10_05_Copy of Vento III v27i P50 1st" xfId="43292" xr:uid="{00000000-0005-0000-0000-0000A2990000}"/>
    <cellStyle name="_Table_Palm Model 10_05_Vento III v17i (8.9% Haircut, 60% Tax)" xfId="43293" xr:uid="{00000000-0005-0000-0000-0000A3990000}"/>
    <cellStyle name="_Table_Palm Model 10_05_Vento III v22i (Haircut, 6Y CF, 76% tax)" xfId="43294" xr:uid="{00000000-0005-0000-0000-0000A4990000}"/>
    <cellStyle name="_Table_Palm Model 10_05_Vento III v28g Base" xfId="43295" xr:uid="{00000000-0005-0000-0000-0000A5990000}"/>
    <cellStyle name="_Table_Palm Model 10_05_Vento III v28k JPMyyy" xfId="43296" xr:uid="{00000000-0005-0000-0000-0000A6990000}"/>
    <cellStyle name="_Table_PNC_merger_plan_divestitures_05" xfId="43297" xr:uid="{00000000-0005-0000-0000-0000A7990000}"/>
    <cellStyle name="_Table_PNC_merger_plan_divestitures_05_G&amp;A_reports" xfId="43298" xr:uid="{00000000-0005-0000-0000-0000A8990000}"/>
    <cellStyle name="_Table_PNC_merger_plan_divestitures_05_Inputs5-G&amp;ABreakdown_Actuals" xfId="43299" xr:uid="{00000000-0005-0000-0000-0000A9990000}"/>
    <cellStyle name="_Table_Potential Strategic Partners" xfId="43300" xr:uid="{00000000-0005-0000-0000-0000AA990000}"/>
    <cellStyle name="_Table_Potential Strategic Partners_G&amp;A_reports" xfId="43301" xr:uid="{00000000-0005-0000-0000-0000AB990000}"/>
    <cellStyle name="_Table_Potential Strategic Partners_Inputs5-G&amp;ABreakdown_Actuals" xfId="43302" xr:uid="{00000000-0005-0000-0000-0000AC990000}"/>
    <cellStyle name="_Table_PPG_Merger_Plans" xfId="43303" xr:uid="{00000000-0005-0000-0000-0000AD990000}"/>
    <cellStyle name="_Table_PPG_Merger_Plans 2" xfId="43304" xr:uid="{00000000-0005-0000-0000-0000AE990000}"/>
    <cellStyle name="_Table_PPG_Merger_Plans 2 2" xfId="43305" xr:uid="{00000000-0005-0000-0000-0000AF990000}"/>
    <cellStyle name="_Table_PPG_Merger_Plans 2 3" xfId="43306" xr:uid="{00000000-0005-0000-0000-0000B0990000}"/>
    <cellStyle name="_Table_PPG_Merger_Plans 2 4" xfId="43307" xr:uid="{00000000-0005-0000-0000-0000B1990000}"/>
    <cellStyle name="_Table_PPG_Merger_Plans 2 5" xfId="43308" xr:uid="{00000000-0005-0000-0000-0000B2990000}"/>
    <cellStyle name="_Table_PPG_Merger_Plans 2 6" xfId="43309" xr:uid="{00000000-0005-0000-0000-0000B3990000}"/>
    <cellStyle name="_Table_PPG_Merger_Plans 3" xfId="43310" xr:uid="{00000000-0005-0000-0000-0000B4990000}"/>
    <cellStyle name="_Table_PPG_Merger_Plans 4" xfId="43311" xr:uid="{00000000-0005-0000-0000-0000B5990000}"/>
    <cellStyle name="_Table_PPG_Merger_Plans 5" xfId="43312" xr:uid="{00000000-0005-0000-0000-0000B6990000}"/>
    <cellStyle name="_Table_PPG_Merger_Plans 6" xfId="43313" xr:uid="{00000000-0005-0000-0000-0000B7990000}"/>
    <cellStyle name="_Table_PPG_Merger_Plans 7" xfId="43314" xr:uid="{00000000-0005-0000-0000-0000B8990000}"/>
    <cellStyle name="_Table_PPG_Merger_Plans_G&amp;A_reports" xfId="43315" xr:uid="{00000000-0005-0000-0000-0000B9990000}"/>
    <cellStyle name="_Table_PPG_Merger_Plans_G&amp;A_reports 2" xfId="43316" xr:uid="{00000000-0005-0000-0000-0000BA990000}"/>
    <cellStyle name="_Table_PPG_Merger_Plans_G&amp;A_reports 3" xfId="43317" xr:uid="{00000000-0005-0000-0000-0000BB990000}"/>
    <cellStyle name="_Table_PPG_Merger_Plans_Inputs5-G&amp;ABreakdown_Actuals" xfId="43318" xr:uid="{00000000-0005-0000-0000-0000BC990000}"/>
    <cellStyle name="_Table_PPG_Merger_Plans_Inputs5-G&amp;ABreakdown_Actuals 2" xfId="43319" xr:uid="{00000000-0005-0000-0000-0000BD990000}"/>
    <cellStyle name="_Table_PPG_Merger_Plans_Inputs5-G&amp;ABreakdown_Actuals 3" xfId="43320" xr:uid="{00000000-0005-0000-0000-0000BE990000}"/>
    <cellStyle name="_Table_Proj Economics" xfId="43321" xr:uid="{00000000-0005-0000-0000-0000BF990000}"/>
    <cellStyle name="_Table_Proj Economics_Cash Flow Detail" xfId="43322" xr:uid="{00000000-0005-0000-0000-0000C0990000}"/>
    <cellStyle name="_Table_Project Financials Quarterly 2006" xfId="43323" xr:uid="{00000000-0005-0000-0000-0000C1990000}"/>
    <cellStyle name="_Table_Project Financials Quarterly 2006_G&amp;A_reports" xfId="43324" xr:uid="{00000000-0005-0000-0000-0000C2990000}"/>
    <cellStyle name="_Table_Project Financials Quarterly 2006_Inputs5-G&amp;ABreakdown_Actuals" xfId="43325" xr:uid="{00000000-0005-0000-0000-0000C3990000}"/>
    <cellStyle name="_Table_Quarterly Cash Needs 092706_db (8)" xfId="43326" xr:uid="{00000000-0005-0000-0000-0000C4990000}"/>
    <cellStyle name="_Table_Quarterly Cash Needs 092706_db (8)_G&amp;A_reports" xfId="43327" xr:uid="{00000000-0005-0000-0000-0000C5990000}"/>
    <cellStyle name="_Table_Quarterly Cash Needs 092706_db (8)_Inputs5-G&amp;ABreakdown_Actuals" xfId="43328" xr:uid="{00000000-0005-0000-0000-0000C6990000}"/>
    <cellStyle name="_Table_Returns" xfId="43329" xr:uid="{00000000-0005-0000-0000-0000C7990000}"/>
    <cellStyle name="_Table_Returns_G&amp;A_reports" xfId="43330" xr:uid="{00000000-0005-0000-0000-0000C8990000}"/>
    <cellStyle name="_Table_Returns_Inputs5-G&amp;ABreakdown_Actuals" xfId="43331" xr:uid="{00000000-0005-0000-0000-0000C9990000}"/>
    <cellStyle name="_Table_Samsara Model-DCF Template" xfId="43332" xr:uid="{00000000-0005-0000-0000-0000CA990000}"/>
    <cellStyle name="_Table_Samsara Model-DCF Template 2" xfId="43333" xr:uid="{00000000-0005-0000-0000-0000CB990000}"/>
    <cellStyle name="_Table_Samsara Model-DCF Template 2 2" xfId="43334" xr:uid="{00000000-0005-0000-0000-0000CC990000}"/>
    <cellStyle name="_Table_Samsara Model-DCF Template 2 3" xfId="43335" xr:uid="{00000000-0005-0000-0000-0000CD990000}"/>
    <cellStyle name="_Table_Samsara Model-DCF Template 2 4" xfId="43336" xr:uid="{00000000-0005-0000-0000-0000CE990000}"/>
    <cellStyle name="_Table_Samsara Model-DCF Template 2 5" xfId="43337" xr:uid="{00000000-0005-0000-0000-0000CF990000}"/>
    <cellStyle name="_Table_Samsara Model-DCF Template 2 6" xfId="43338" xr:uid="{00000000-0005-0000-0000-0000D0990000}"/>
    <cellStyle name="_Table_Samsara Model-DCF Template 3" xfId="43339" xr:uid="{00000000-0005-0000-0000-0000D1990000}"/>
    <cellStyle name="_Table_Samsara Model-DCF Template 4" xfId="43340" xr:uid="{00000000-0005-0000-0000-0000D2990000}"/>
    <cellStyle name="_Table_Samsara Model-DCF Template 5" xfId="43341" xr:uid="{00000000-0005-0000-0000-0000D3990000}"/>
    <cellStyle name="_Table_Samsara Model-DCF Template 6" xfId="43342" xr:uid="{00000000-0005-0000-0000-0000D4990000}"/>
    <cellStyle name="_Table_Samsara Model-DCF Template 7" xfId="43343" xr:uid="{00000000-0005-0000-0000-0000D5990000}"/>
    <cellStyle name="_Table_Samsara Model-DCF Template_G&amp;A_reports" xfId="43344" xr:uid="{00000000-0005-0000-0000-0000D6990000}"/>
    <cellStyle name="_Table_Samsara Model-DCF Template_G&amp;A_reports 2" xfId="43345" xr:uid="{00000000-0005-0000-0000-0000D7990000}"/>
    <cellStyle name="_Table_Samsara Model-DCF Template_G&amp;A_reports 3" xfId="43346" xr:uid="{00000000-0005-0000-0000-0000D8990000}"/>
    <cellStyle name="_Table_Samsara Model-DCF Template_Inputs5-G&amp;ABreakdown_Actuals" xfId="43347" xr:uid="{00000000-0005-0000-0000-0000D9990000}"/>
    <cellStyle name="_Table_Samsara Model-DCF Template_Inputs5-G&amp;ABreakdown_Actuals 2" xfId="43348" xr:uid="{00000000-0005-0000-0000-0000DA990000}"/>
    <cellStyle name="_Table_Samsara Model-DCF Template_Inputs5-G&amp;ABreakdown_Actuals 3" xfId="43349" xr:uid="{00000000-0005-0000-0000-0000DB990000}"/>
    <cellStyle name="_Table_Sheet2" xfId="43350" xr:uid="{00000000-0005-0000-0000-0000DC990000}"/>
    <cellStyle name="_Table_Sheet2_G&amp;A_reports" xfId="43351" xr:uid="{00000000-0005-0000-0000-0000DD990000}"/>
    <cellStyle name="_Table_Sheet2_Inputs5-G&amp;ABreakdown_Actuals" xfId="43352" xr:uid="{00000000-0005-0000-0000-0000DE990000}"/>
    <cellStyle name="_Table_Simple Merger Plans" xfId="43353" xr:uid="{00000000-0005-0000-0000-0000DF990000}"/>
    <cellStyle name="_Table_Simple Merger Plans 2" xfId="43354" xr:uid="{00000000-0005-0000-0000-0000E0990000}"/>
    <cellStyle name="_Table_Simple Merger Plans 2 2" xfId="43355" xr:uid="{00000000-0005-0000-0000-0000E1990000}"/>
    <cellStyle name="_Table_Simple Merger Plans 2 3" xfId="43356" xr:uid="{00000000-0005-0000-0000-0000E2990000}"/>
    <cellStyle name="_Table_Simple Merger Plans 2 4" xfId="43357" xr:uid="{00000000-0005-0000-0000-0000E3990000}"/>
    <cellStyle name="_Table_Simple Merger Plans 2 5" xfId="43358" xr:uid="{00000000-0005-0000-0000-0000E4990000}"/>
    <cellStyle name="_Table_Simple Merger Plans 2 6" xfId="43359" xr:uid="{00000000-0005-0000-0000-0000E5990000}"/>
    <cellStyle name="_Table_Simple Merger Plans 3" xfId="43360" xr:uid="{00000000-0005-0000-0000-0000E6990000}"/>
    <cellStyle name="_Table_Simple Merger Plans 4" xfId="43361" xr:uid="{00000000-0005-0000-0000-0000E7990000}"/>
    <cellStyle name="_Table_Simple Merger Plans 5" xfId="43362" xr:uid="{00000000-0005-0000-0000-0000E8990000}"/>
    <cellStyle name="_Table_Simple Merger Plans 6" xfId="43363" xr:uid="{00000000-0005-0000-0000-0000E9990000}"/>
    <cellStyle name="_Table_Simple Merger Plans 7" xfId="43364" xr:uid="{00000000-0005-0000-0000-0000EA990000}"/>
    <cellStyle name="_Table_Simple Merger Plans_G&amp;A_reports" xfId="43365" xr:uid="{00000000-0005-0000-0000-0000EB990000}"/>
    <cellStyle name="_Table_Simple Merger Plans_G&amp;A_reports 2" xfId="43366" xr:uid="{00000000-0005-0000-0000-0000EC990000}"/>
    <cellStyle name="_Table_Simple Merger Plans_G&amp;A_reports 3" xfId="43367" xr:uid="{00000000-0005-0000-0000-0000ED990000}"/>
    <cellStyle name="_Table_Simple Merger Plans_Inputs5-G&amp;ABreakdown_Actuals" xfId="43368" xr:uid="{00000000-0005-0000-0000-0000EE990000}"/>
    <cellStyle name="_Table_Simple Merger Plans_Inputs5-G&amp;ABreakdown_Actuals 2" xfId="43369" xr:uid="{00000000-0005-0000-0000-0000EF990000}"/>
    <cellStyle name="_Table_Simple Merger Plans_Inputs5-G&amp;ABreakdown_Actuals 3" xfId="43370" xr:uid="{00000000-0005-0000-0000-0000F0990000}"/>
    <cellStyle name="_Table_Stallion Analysis_a" xfId="43371" xr:uid="{00000000-0005-0000-0000-0000F1990000}"/>
    <cellStyle name="_Table_stand_alone_dcf" xfId="43372" xr:uid="{00000000-0005-0000-0000-0000F2990000}"/>
    <cellStyle name="_Table_stand_alone_dcf_G&amp;A_reports" xfId="43373" xr:uid="{00000000-0005-0000-0000-0000F3990000}"/>
    <cellStyle name="_Table_stand_alone_dcf_Inputs5-G&amp;ABreakdown_Actuals" xfId="43374" xr:uid="{00000000-0005-0000-0000-0000F4990000}"/>
    <cellStyle name="_Table_Summary Valuation Analysis" xfId="43375" xr:uid="{00000000-0005-0000-0000-0000F5990000}"/>
    <cellStyle name="_Table_Summary Valuation Analysis_G&amp;A_reports" xfId="43376" xr:uid="{00000000-0005-0000-0000-0000F6990000}"/>
    <cellStyle name="_Table_Summary Valuation Analysis_Inputs5-G&amp;ABreakdown_Actuals" xfId="43377" xr:uid="{00000000-0005-0000-0000-0000F7990000}"/>
    <cellStyle name="_Table_Synergies" xfId="43378" xr:uid="{00000000-0005-0000-0000-0000F8990000}"/>
    <cellStyle name="_Table_Synergies_G&amp;A_reports" xfId="43379" xr:uid="{00000000-0005-0000-0000-0000F9990000}"/>
    <cellStyle name="_Table_Synergies_Inputs5-G&amp;ABreakdown_Actuals" xfId="43380" xr:uid="{00000000-0005-0000-0000-0000FA990000}"/>
    <cellStyle name="_Table_Troon DCF Model 8-13-02 v1" xfId="43381" xr:uid="{00000000-0005-0000-0000-0000FB990000}"/>
    <cellStyle name="_Table_Troon DCF Model 8-13-02 v1 2" xfId="43382" xr:uid="{00000000-0005-0000-0000-0000FC990000}"/>
    <cellStyle name="_Table_Troon DCF Model 8-13-02 v1 2 2" xfId="43383" xr:uid="{00000000-0005-0000-0000-0000FD990000}"/>
    <cellStyle name="_Table_Troon DCF Model 8-13-02 v1 2 3" xfId="43384" xr:uid="{00000000-0005-0000-0000-0000FE990000}"/>
    <cellStyle name="_Table_Troon DCF Model 8-13-02 v1 2 4" xfId="43385" xr:uid="{00000000-0005-0000-0000-0000FF990000}"/>
    <cellStyle name="_Table_Troon DCF Model 8-13-02 v1 2 5" xfId="43386" xr:uid="{00000000-0005-0000-0000-0000009A0000}"/>
    <cellStyle name="_Table_Troon DCF Model 8-13-02 v1 2 6" xfId="43387" xr:uid="{00000000-0005-0000-0000-0000019A0000}"/>
    <cellStyle name="_Table_Troon DCF Model 8-13-02 v1 3" xfId="43388" xr:uid="{00000000-0005-0000-0000-0000029A0000}"/>
    <cellStyle name="_Table_Troon DCF Model 8-13-02 v1 4" xfId="43389" xr:uid="{00000000-0005-0000-0000-0000039A0000}"/>
    <cellStyle name="_Table_Troon DCF Model 8-13-02 v1 5" xfId="43390" xr:uid="{00000000-0005-0000-0000-0000049A0000}"/>
    <cellStyle name="_Table_Troon DCF Model 8-13-02 v1 6" xfId="43391" xr:uid="{00000000-0005-0000-0000-0000059A0000}"/>
    <cellStyle name="_Table_Troon DCF Model 8-13-02 v1 7" xfId="43392" xr:uid="{00000000-0005-0000-0000-0000069A0000}"/>
    <cellStyle name="_Table_Troon DCF Model 8-13-02 v1_G&amp;A_reports" xfId="43393" xr:uid="{00000000-0005-0000-0000-0000079A0000}"/>
    <cellStyle name="_Table_Troon DCF Model 8-13-02 v1_G&amp;A_reports 2" xfId="43394" xr:uid="{00000000-0005-0000-0000-0000089A0000}"/>
    <cellStyle name="_Table_Troon DCF Model 8-13-02 v1_G&amp;A_reports 3" xfId="43395" xr:uid="{00000000-0005-0000-0000-0000099A0000}"/>
    <cellStyle name="_Table_Troon DCF Model 8-13-02 v1_Inputs5-G&amp;ABreakdown_Actuals" xfId="43396" xr:uid="{00000000-0005-0000-0000-00000A9A0000}"/>
    <cellStyle name="_Table_Troon DCF Model 8-13-02 v1_Inputs5-G&amp;ABreakdown_Actuals 2" xfId="43397" xr:uid="{00000000-0005-0000-0000-00000B9A0000}"/>
    <cellStyle name="_Table_Troon DCF Model 8-13-02 v1_Inputs5-G&amp;ABreakdown_Actuals 3" xfId="43398" xr:uid="{00000000-0005-0000-0000-00000C9A0000}"/>
    <cellStyle name="_Table_Troon LLC FS dpakedit 8-7-02" xfId="43399" xr:uid="{00000000-0005-0000-0000-00000D9A0000}"/>
    <cellStyle name="_Table_Troon LLC FS dpakedit 8-7-02 v3" xfId="43400" xr:uid="{00000000-0005-0000-0000-00000E9A0000}"/>
    <cellStyle name="_Table_Troon LLC FS dpakedit 8-7-02 v3_G&amp;A_reports" xfId="43401" xr:uid="{00000000-0005-0000-0000-00000F9A0000}"/>
    <cellStyle name="_Table_Troon LLC FS dpakedit 8-7-02 v3_Inputs5-G&amp;ABreakdown_Actuals" xfId="43402" xr:uid="{00000000-0005-0000-0000-0000109A0000}"/>
    <cellStyle name="_Table_Troon LLC FS dpakedit 8-7-02 v4" xfId="43403" xr:uid="{00000000-0005-0000-0000-0000119A0000}"/>
    <cellStyle name="_Table_Troon LLC FS dpakedit 8-7-02 v4_G&amp;A_reports" xfId="43404" xr:uid="{00000000-0005-0000-0000-0000129A0000}"/>
    <cellStyle name="_Table_Troon LLC FS dpakedit 8-7-02 v4_Inputs5-G&amp;ABreakdown_Actuals" xfId="43405" xr:uid="{00000000-0005-0000-0000-0000139A0000}"/>
    <cellStyle name="_Table_Troon LLC FS dpakedit 8-7-02_G&amp;A_reports" xfId="43406" xr:uid="{00000000-0005-0000-0000-0000149A0000}"/>
    <cellStyle name="_Table_Troon LLC FS dpakedit 8-7-02_Inputs5-G&amp;ABreakdown_Actuals" xfId="43407" xr:uid="{00000000-0005-0000-0000-0000159A0000}"/>
    <cellStyle name="_Table_Twin Groves" xfId="43408" xr:uid="{00000000-0005-0000-0000-0000169A0000}"/>
    <cellStyle name="_Table_Twin Groves II" xfId="43409" xr:uid="{00000000-0005-0000-0000-0000179A0000}"/>
    <cellStyle name="_Table_Twin Groves II_G&amp;A_reports" xfId="43410" xr:uid="{00000000-0005-0000-0000-0000189A0000}"/>
    <cellStyle name="_Table_Twin Groves II_Inputs5-G&amp;ABreakdown_Actuals" xfId="43411" xr:uid="{00000000-0005-0000-0000-0000199A0000}"/>
    <cellStyle name="_Table_Twin Groves_G&amp;A_reports" xfId="43412" xr:uid="{00000000-0005-0000-0000-00001A9A0000}"/>
    <cellStyle name="_Table_Twin Groves_Inputs5-G&amp;ABreakdown_Actuals" xfId="43413" xr:uid="{00000000-0005-0000-0000-00001B9A0000}"/>
    <cellStyle name="_Table_Valuation_Pres" xfId="43414" xr:uid="{00000000-0005-0000-0000-00001C9A0000}"/>
    <cellStyle name="_Table_Valuation_Pres_G&amp;A_reports" xfId="43415" xr:uid="{00000000-0005-0000-0000-00001D9A0000}"/>
    <cellStyle name="_Table_Valuation_Pres_Inputs5-G&amp;ABreakdown_Actuals" xfId="43416" xr:uid="{00000000-0005-0000-0000-00001E9A0000}"/>
    <cellStyle name="_Table_Valuation_Troon dpak 8-5-02 v3" xfId="43417" xr:uid="{00000000-0005-0000-0000-00001F9A0000}"/>
    <cellStyle name="_Table_Valuation_Troon dpak 8-5-02 v3_G&amp;A_reports" xfId="43418" xr:uid="{00000000-0005-0000-0000-0000209A0000}"/>
    <cellStyle name="_Table_Valuation_Troon dpak 8-5-02 v3_Inputs5-G&amp;ABreakdown_Actuals" xfId="43419" xr:uid="{00000000-0005-0000-0000-0000219A0000}"/>
    <cellStyle name="_TableHead" xfId="43420" xr:uid="{00000000-0005-0000-0000-0000229A0000}"/>
    <cellStyle name="_TableHead 2" xfId="43421" xr:uid="{00000000-0005-0000-0000-0000239A0000}"/>
    <cellStyle name="_TableHead 2 2" xfId="43422" xr:uid="{00000000-0005-0000-0000-0000249A0000}"/>
    <cellStyle name="_TableHead 3" xfId="43423" xr:uid="{00000000-0005-0000-0000-0000259A0000}"/>
    <cellStyle name="_TableHead_01 Horizon Wind Energy Analytics" xfId="43424" xr:uid="{00000000-0005-0000-0000-0000269A0000}"/>
    <cellStyle name="_TableHead_01 Horizon Wind Energy Analytics 2" xfId="43425" xr:uid="{00000000-0005-0000-0000-0000279A0000}"/>
    <cellStyle name="_TableHead_01 Horizon Wind Energy Analytics_G&amp;A_reports" xfId="43426" xr:uid="{00000000-0005-0000-0000-0000289A0000}"/>
    <cellStyle name="_TableHead_01 Horizon Wind Energy Analytics_Inputs5-G&amp;ABreakdown_Actuals" xfId="43427" xr:uid="{00000000-0005-0000-0000-0000299A0000}"/>
    <cellStyle name="_TableHead_02 Quick Model_PQ Corporation" xfId="43428" xr:uid="{00000000-0005-0000-0000-00002A9A0000}"/>
    <cellStyle name="_TableHead_02 Quick Model_PQ Corporation_01 Horizon Wind Energy Analytics" xfId="43429" xr:uid="{00000000-0005-0000-0000-00002B9A0000}"/>
    <cellStyle name="_TableHead_02 Quick Model_PQ Corporation_01 Horizon Wind Energy Analytics 2" xfId="43430" xr:uid="{00000000-0005-0000-0000-00002C9A0000}"/>
    <cellStyle name="_TableHead_02 Quick Model_PQ Corporation_01 Horizon Wind Energy Analytics_G&amp;A_reports" xfId="43431" xr:uid="{00000000-0005-0000-0000-00002D9A0000}"/>
    <cellStyle name="_TableHead_02 Quick Model_PQ Corporation_01 Horizon Wind Energy Analytics_Inputs5-G&amp;ABreakdown_Actuals" xfId="43432" xr:uid="{00000000-0005-0000-0000-00002E9A0000}"/>
    <cellStyle name="_TableHead_02 Quick Model_PQ Corporation_G&amp;A_reports" xfId="43433" xr:uid="{00000000-0005-0000-0000-00002F9A0000}"/>
    <cellStyle name="_TableHead_02 Quick Model_PQ Corporation_Inputs5-G&amp;ABreakdown_Actuals" xfId="43434" xr:uid="{00000000-0005-0000-0000-0000309A0000}"/>
    <cellStyle name="_TableHead_03 Aventine DCF" xfId="43435" xr:uid="{00000000-0005-0000-0000-0000319A0000}"/>
    <cellStyle name="_TableHead_03 Aventine DCF_G&amp;A_reports" xfId="43436" xr:uid="{00000000-0005-0000-0000-0000329A0000}"/>
    <cellStyle name="_TableHead_03 Aventine DCF_Inputs5-G&amp;ABreakdown_Actuals" xfId="43437" xr:uid="{00000000-0005-0000-0000-0000339A0000}"/>
    <cellStyle name="_TableHead_2007 and 2008 Project Detail 12-01-08" xfId="43438" xr:uid="{00000000-0005-0000-0000-0000349A0000}"/>
    <cellStyle name="_TableHead_2007 and 2008 Project Detail 12-01-08_B&amp;B Model 4.14.09" xfId="43439" xr:uid="{00000000-0005-0000-0000-0000359A0000}"/>
    <cellStyle name="_TableHead_2007 and 2008 Project Detail 12-01-08_Merchant Trent" xfId="43440" xr:uid="{00000000-0005-0000-0000-0000369A0000}"/>
    <cellStyle name="_TableHead_2007 and 2008 Project Detail 12-01-08_Purchase Accounting PPA's" xfId="43441" xr:uid="{00000000-0005-0000-0000-0000379A0000}"/>
    <cellStyle name="_TableHead_37 Roark Model_With GS Financing" xfId="43442" xr:uid="{00000000-0005-0000-0000-0000389A0000}"/>
    <cellStyle name="_TableHead_37 Roark Model_With GS Financing 2" xfId="43443" xr:uid="{00000000-0005-0000-0000-0000399A0000}"/>
    <cellStyle name="_TableHead_37 Roark Model_With GS Financing 2 2" xfId="43444" xr:uid="{00000000-0005-0000-0000-00003A9A0000}"/>
    <cellStyle name="_TableHead_37 Roark Model_With GS Financing 3" xfId="43445" xr:uid="{00000000-0005-0000-0000-00003B9A0000}"/>
    <cellStyle name="_TableHead_37 Roark Model_With GS Financing_Desert Sun Model - 12-22-2009 v14" xfId="43446" xr:uid="{00000000-0005-0000-0000-00003C9A0000}"/>
    <cellStyle name="_TableHead_37 Roark Model_With GS Financing_Desert Sun Model - 12-22-2009 v14 2" xfId="43447" xr:uid="{00000000-0005-0000-0000-00003D9A0000}"/>
    <cellStyle name="_TableHead_37 Roark Model_With GS Financing_Desert Sun Model - 12-22-2009 v14 2 2" xfId="43448" xr:uid="{00000000-0005-0000-0000-00003E9A0000}"/>
    <cellStyle name="_TableHead_37 Roark Model_With GS Financing_Desert Sun Model - 12-22-2009 v14 3" xfId="43449" xr:uid="{00000000-0005-0000-0000-00003F9A0000}"/>
    <cellStyle name="_TableHead_accretion dilution analysis" xfId="43450" xr:uid="{00000000-0005-0000-0000-0000409A0000}"/>
    <cellStyle name="_TableHead_accretion dilution analysis_G&amp;A_reports" xfId="43451" xr:uid="{00000000-0005-0000-0000-0000419A0000}"/>
    <cellStyle name="_TableHead_accretion dilution analysis_Inputs5-G&amp;ABreakdown_Actuals" xfId="43452" xr:uid="{00000000-0005-0000-0000-0000429A0000}"/>
    <cellStyle name="_TableHead_Arrowsmith Model_1_2_05" xfId="43453" xr:uid="{00000000-0005-0000-0000-0000439A0000}"/>
    <cellStyle name="_TableHead_Arrowsmith Model_1_2_05_G&amp;A_reports" xfId="43454" xr:uid="{00000000-0005-0000-0000-0000449A0000}"/>
    <cellStyle name="_TableHead_Arrowsmith Model_1_2_05_Inputs5-G&amp;ABreakdown_Actuals" xfId="43455" xr:uid="{00000000-0005-0000-0000-0000459A0000}"/>
    <cellStyle name="_TableHead_AVP - prev. 06 financials" xfId="43456" xr:uid="{00000000-0005-0000-0000-0000469A0000}"/>
    <cellStyle name="_TableHead_AVP - prev. 06 financials_G&amp;A_reports" xfId="43457" xr:uid="{00000000-0005-0000-0000-0000479A0000}"/>
    <cellStyle name="_TableHead_AVP - prev. 06 financials_G&amp;A_reports_ProjectEarnings_Actual" xfId="43458" xr:uid="{00000000-0005-0000-0000-0000489A0000}"/>
    <cellStyle name="_TableHead_AVP - prev. 06 financials_Inputs5-G&amp;ABreakdown_Actuals" xfId="43459" xr:uid="{00000000-0005-0000-0000-0000499A0000}"/>
    <cellStyle name="_TableHead_AVP - prev. 06 financials_Old Financials_200804" xfId="43460" xr:uid="{00000000-0005-0000-0000-00004A9A0000}"/>
    <cellStyle name="_TableHead_AVP - prev. 06 financials_ProjectEarnings_Actual" xfId="43461" xr:uid="{00000000-0005-0000-0000-00004B9A0000}"/>
    <cellStyle name="_TableHead_bank_csc_Q1_2001" xfId="43462" xr:uid="{00000000-0005-0000-0000-00004C9A0000}"/>
    <cellStyle name="_TableHead_bank_csc_Q1_2001_G&amp;A_reports" xfId="43463" xr:uid="{00000000-0005-0000-0000-00004D9A0000}"/>
    <cellStyle name="_TableHead_bank_csc_Q1_2001_G&amp;A_reports_ProjectEarnings_Actual" xfId="43464" xr:uid="{00000000-0005-0000-0000-00004E9A0000}"/>
    <cellStyle name="_TableHead_bank_csc_Q1_2001_Inputs5-G&amp;ABreakdown_Actuals" xfId="43465" xr:uid="{00000000-0005-0000-0000-00004F9A0000}"/>
    <cellStyle name="_TableHead_bank_csc_Q1_2001_Old Financials_200804" xfId="43466" xr:uid="{00000000-0005-0000-0000-0000509A0000}"/>
    <cellStyle name="_TableHead_bank_csc_Q1_2001_ProjectEarnings_Actual" xfId="43467" xr:uid="{00000000-0005-0000-0000-0000519A0000}"/>
    <cellStyle name="_TableHead_bank_csc_Q2_2001_c1" xfId="43468" xr:uid="{00000000-0005-0000-0000-0000529A0000}"/>
    <cellStyle name="_TableHead_bank_csc_Q2_2001_c1_G&amp;A_reports" xfId="43469" xr:uid="{00000000-0005-0000-0000-0000539A0000}"/>
    <cellStyle name="_TableHead_bank_csc_Q2_2001_c1_Inputs5-G&amp;ABreakdown_Actuals" xfId="43470" xr:uid="{00000000-0005-0000-0000-0000549A0000}"/>
    <cellStyle name="_TableHead_Blue_Canyon_II_1_2_05" xfId="43471" xr:uid="{00000000-0005-0000-0000-0000559A0000}"/>
    <cellStyle name="_TableHead_Blue_Canyon_II_1_2_05_G&amp;A_reports" xfId="43472" xr:uid="{00000000-0005-0000-0000-0000569A0000}"/>
    <cellStyle name="_TableHead_Blue_Canyon_II_1_2_05_Inputs5-G&amp;ABreakdown_Actuals" xfId="43473" xr:uid="{00000000-0005-0000-0000-0000579A0000}"/>
    <cellStyle name="_TableHead_Book1" xfId="43474" xr:uid="{00000000-0005-0000-0000-0000589A0000}"/>
    <cellStyle name="_TableHead_Book1_01 Horizon Wind Energy Analytics" xfId="43475" xr:uid="{00000000-0005-0000-0000-0000599A0000}"/>
    <cellStyle name="_TableHead_Book1_01 Horizon Wind Energy Analytics 2" xfId="43476" xr:uid="{00000000-0005-0000-0000-00005A9A0000}"/>
    <cellStyle name="_TableHead_Book1_01 Horizon Wind Energy Analytics_G&amp;A_reports" xfId="43477" xr:uid="{00000000-0005-0000-0000-00005B9A0000}"/>
    <cellStyle name="_TableHead_Book1_01 Horizon Wind Energy Analytics_Inputs5-G&amp;ABreakdown_Actuals" xfId="43478" xr:uid="{00000000-0005-0000-0000-00005C9A0000}"/>
    <cellStyle name="_TableHead_Book1_G&amp;A_reports" xfId="43479" xr:uid="{00000000-0005-0000-0000-00005D9A0000}"/>
    <cellStyle name="_TableHead_Book1_Inputs5-G&amp;ABreakdown_Actuals" xfId="43480" xr:uid="{00000000-0005-0000-0000-00005E9A0000}"/>
    <cellStyle name="_TableHead_Book2" xfId="43481" xr:uid="{00000000-0005-0000-0000-00005F9A0000}"/>
    <cellStyle name="_TableHead_Book2_G&amp;A_reports" xfId="43482" xr:uid="{00000000-0005-0000-0000-0000609A0000}"/>
    <cellStyle name="_TableHead_Book2_Inputs5-G&amp;ABreakdown_Actuals" xfId="43483" xr:uid="{00000000-0005-0000-0000-0000619A0000}"/>
    <cellStyle name="_TableHead_Construction Period " xfId="43484" xr:uid="{00000000-0005-0000-0000-0000629A0000}"/>
    <cellStyle name="_TableHead_Construction Period  2" xfId="43485" xr:uid="{00000000-0005-0000-0000-0000639A0000}"/>
    <cellStyle name="_TableHead_Construction Period  2 2" xfId="43486" xr:uid="{00000000-0005-0000-0000-0000649A0000}"/>
    <cellStyle name="_TableHead_Construction Period  3" xfId="43487" xr:uid="{00000000-0005-0000-0000-0000659A0000}"/>
    <cellStyle name="_TableHead_Construction Period _Desert Sun Model - 12-22-2009 v14" xfId="43488" xr:uid="{00000000-0005-0000-0000-0000669A0000}"/>
    <cellStyle name="_TableHead_Construction Period _Desert Sun Model - 12-22-2009 v14 2" xfId="43489" xr:uid="{00000000-0005-0000-0000-0000679A0000}"/>
    <cellStyle name="_TableHead_Construction Period _Desert Sun Model - 12-22-2009 v14 2 2" xfId="43490" xr:uid="{00000000-0005-0000-0000-0000689A0000}"/>
    <cellStyle name="_TableHead_Construction Period _Desert Sun Model - 12-22-2009 v14 3" xfId="43491" xr:uid="{00000000-0005-0000-0000-0000699A0000}"/>
    <cellStyle name="_TableHead_CSC_Palm_Sum_of_Parts_5_23_01a" xfId="43492" xr:uid="{00000000-0005-0000-0000-00006A9A0000}"/>
    <cellStyle name="_TableHead_CSC_Palm_Sum_of_Parts_5_23_01a_G&amp;A_reports" xfId="43493" xr:uid="{00000000-0005-0000-0000-00006B9A0000}"/>
    <cellStyle name="_TableHead_CSC_Palm_Sum_of_Parts_5_23_01a_Inputs5-G&amp;ABreakdown_Actuals" xfId="43494" xr:uid="{00000000-0005-0000-0000-00006C9A0000}"/>
    <cellStyle name="_TableHead_Elkhorn 091906_v5" xfId="43495" xr:uid="{00000000-0005-0000-0000-00006D9A0000}"/>
    <cellStyle name="_TableHead_Elkhorn 091906_v5_G&amp;A_reports" xfId="43496" xr:uid="{00000000-0005-0000-0000-00006E9A0000}"/>
    <cellStyle name="_TableHead_Elkhorn 091906_v5_Inputs5-G&amp;ABreakdown_Actuals" xfId="43497" xr:uid="{00000000-0005-0000-0000-00006F9A0000}"/>
    <cellStyle name="_TableHead_EME Wind Model V56" xfId="43498" xr:uid="{00000000-0005-0000-0000-0000709A0000}"/>
    <cellStyle name="_TableHead_EME Wind Model V56 2" xfId="43499" xr:uid="{00000000-0005-0000-0000-0000719A0000}"/>
    <cellStyle name="_TableHead_EME Wind Model V56 2 2" xfId="43500" xr:uid="{00000000-0005-0000-0000-0000729A0000}"/>
    <cellStyle name="_TableHead_EME Wind Model V56 3" xfId="43501" xr:uid="{00000000-0005-0000-0000-0000739A0000}"/>
    <cellStyle name="_TableHead_Financials Layout dpak 9-26-01 v1" xfId="43502" xr:uid="{00000000-0005-0000-0000-0000749A0000}"/>
    <cellStyle name="_TableHead_Financials Layout dpak 9-26-01 v1_G&amp;A_reports" xfId="43503" xr:uid="{00000000-0005-0000-0000-0000759A0000}"/>
    <cellStyle name="_TableHead_Financials Layout dpak 9-26-01 v1_Inputs5-G&amp;ABreakdown_Actuals" xfId="43504" xr:uid="{00000000-0005-0000-0000-0000769A0000}"/>
    <cellStyle name="_TableHead_Flat Rock Acquisition Model_1_2_05" xfId="43505" xr:uid="{00000000-0005-0000-0000-0000779A0000}"/>
    <cellStyle name="_TableHead_Flat Rock Acquisition Model_1_2_05_G&amp;A_reports" xfId="43506" xr:uid="{00000000-0005-0000-0000-0000789A0000}"/>
    <cellStyle name="_TableHead_Flat Rock Acquisition Model_1_2_05_Inputs5-G&amp;ABreakdown_Actuals" xfId="43507" xr:uid="{00000000-0005-0000-0000-0000799A0000}"/>
    <cellStyle name="_TableHead_Flat Rock Phase_2 Acquisition Model_1_2_05" xfId="43508" xr:uid="{00000000-0005-0000-0000-00007A9A0000}"/>
    <cellStyle name="_TableHead_Flat Rock Phase_2 Acquisition Model_1_2_05_G&amp;A_reports" xfId="43509" xr:uid="{00000000-0005-0000-0000-00007B9A0000}"/>
    <cellStyle name="_TableHead_Flat Rock Phase_2 Acquisition Model_1_2_05_Inputs5-G&amp;ABreakdown_Actuals" xfId="43510" xr:uid="{00000000-0005-0000-0000-00007C9A0000}"/>
    <cellStyle name="_TableHead_G&amp;A_reports" xfId="43511" xr:uid="{00000000-0005-0000-0000-00007D9A0000}"/>
    <cellStyle name="_TableHead_HealthSouth Group Credit Comp v11" xfId="43512" xr:uid="{00000000-0005-0000-0000-00007E9A0000}"/>
    <cellStyle name="_TableHead_HealthSouth Group Credit Comp v11_G&amp;A_reports" xfId="43513" xr:uid="{00000000-0005-0000-0000-00007F9A0000}"/>
    <cellStyle name="_TableHead_HealthSouth Group Credit Comp v11_Inputs5-G&amp;ABreakdown_Actuals" xfId="43514" xr:uid="{00000000-0005-0000-0000-0000809A0000}"/>
    <cellStyle name="_TableHead_HealthSouth LBO Cases 14" xfId="43515" xr:uid="{00000000-0005-0000-0000-0000819A0000}"/>
    <cellStyle name="_TableHead_HealthSouth LBO Cases 14_01 Horizon Wind Energy Analytics" xfId="43516" xr:uid="{00000000-0005-0000-0000-0000829A0000}"/>
    <cellStyle name="_TableHead_HealthSouth LBO Cases 14_01 Horizon Wind Energy Analytics 2" xfId="43517" xr:uid="{00000000-0005-0000-0000-0000839A0000}"/>
    <cellStyle name="_TableHead_HealthSouth LBO Cases 14_01 Horizon Wind Energy Analytics_G&amp;A_reports" xfId="43518" xr:uid="{00000000-0005-0000-0000-0000849A0000}"/>
    <cellStyle name="_TableHead_HealthSouth LBO Cases 14_01 Horizon Wind Energy Analytics_Inputs5-G&amp;ABreakdown_Actuals" xfId="43519" xr:uid="{00000000-0005-0000-0000-0000859A0000}"/>
    <cellStyle name="_TableHead_HealthSouth LBO Cases 14_G&amp;A_reports" xfId="43520" xr:uid="{00000000-0005-0000-0000-0000869A0000}"/>
    <cellStyle name="_TableHead_HealthSouth LBO Cases 14_Inputs5-G&amp;ABreakdown_Actuals" xfId="43521" xr:uid="{00000000-0005-0000-0000-0000879A0000}"/>
    <cellStyle name="_TableHead_Healthsouthlevels 10-24-2005" xfId="43522" xr:uid="{00000000-0005-0000-0000-0000889A0000}"/>
    <cellStyle name="_TableHead_Healthsouthlevels 10-24-2005_G&amp;A_reports" xfId="43523" xr:uid="{00000000-0005-0000-0000-0000899A0000}"/>
    <cellStyle name="_TableHead_Healthsouthlevels 10-24-2005_Inputs5-G&amp;ABreakdown_Actuals" xfId="43524" xr:uid="{00000000-0005-0000-0000-00008A9A0000}"/>
    <cellStyle name="_TableHead_High Prairie 091906" xfId="43525" xr:uid="{00000000-0005-0000-0000-00008B9A0000}"/>
    <cellStyle name="_TableHead_High Prairie 091906_G&amp;A_reports" xfId="43526" xr:uid="{00000000-0005-0000-0000-00008C9A0000}"/>
    <cellStyle name="_TableHead_High Prairie 091906_Inputs5-G&amp;ABreakdown_Actuals" xfId="43527" xr:uid="{00000000-0005-0000-0000-00008D9A0000}"/>
    <cellStyle name="_TableHead_hydro v. 7.31.08" xfId="43528" xr:uid="{00000000-0005-0000-0000-00008E9A0000}"/>
    <cellStyle name="_TableHead_IBES_EPS_Estimates" xfId="43529" xr:uid="{00000000-0005-0000-0000-00008F9A0000}"/>
    <cellStyle name="_TableHead_IBES_EPS_Estimates_G&amp;A_reports" xfId="43530" xr:uid="{00000000-0005-0000-0000-0000909A0000}"/>
    <cellStyle name="_TableHead_IBES_EPS_Estimates_Inputs5-G&amp;ABreakdown_Actuals" xfId="43531" xr:uid="{00000000-0005-0000-0000-0000919A0000}"/>
    <cellStyle name="_TableHead_Inputs5-G&amp;ABreakdown_Actuals" xfId="43532" xr:uid="{00000000-0005-0000-0000-0000929A0000}"/>
    <cellStyle name="_TableHead_Lone Star II" xfId="43533" xr:uid="{00000000-0005-0000-0000-0000939A0000}"/>
    <cellStyle name="_TableHead_Lone Star II_G&amp;A_reports" xfId="43534" xr:uid="{00000000-0005-0000-0000-0000949A0000}"/>
    <cellStyle name="_TableHead_Lone Star II_Inputs5-G&amp;ABreakdown_Actuals" xfId="43535" xr:uid="{00000000-0005-0000-0000-0000959A0000}"/>
    <cellStyle name="_TableHead_make whole_v2" xfId="43536" xr:uid="{00000000-0005-0000-0000-0000969A0000}"/>
    <cellStyle name="_TableHead_make whole_v2_G&amp;A_reports" xfId="43537" xr:uid="{00000000-0005-0000-0000-0000979A0000}"/>
    <cellStyle name="_TableHead_make whole_v2_Inputs5-G&amp;ABreakdown_Actuals" xfId="43538" xr:uid="{00000000-0005-0000-0000-0000989A0000}"/>
    <cellStyle name="_TableHead_Maple Ridge II Annual" xfId="43539" xr:uid="{00000000-0005-0000-0000-0000999A0000}"/>
    <cellStyle name="_TableHead_Maple Ridge II Annual_G&amp;A_reports" xfId="43540" xr:uid="{00000000-0005-0000-0000-00009A9A0000}"/>
    <cellStyle name="_TableHead_Maple Ridge II Annual_Inputs5-G&amp;ABreakdown_Actuals" xfId="43541" xr:uid="{00000000-0005-0000-0000-00009B9A0000}"/>
    <cellStyle name="_TableHead_Mar 2006 Horizon Report" xfId="43542" xr:uid="{00000000-0005-0000-0000-00009C9A0000}"/>
    <cellStyle name="_TableHead_Mar 2006 Horizon Report 2" xfId="43543" xr:uid="{00000000-0005-0000-0000-00009D9A0000}"/>
    <cellStyle name="_TableHead_Mar 2006 Horizon Report_Inputs5-G&amp;ABreakdown_Actuals" xfId="43544" xr:uid="{00000000-0005-0000-0000-00009E9A0000}"/>
    <cellStyle name="_TableHead_MDU Fin Model v7" xfId="43545" xr:uid="{00000000-0005-0000-0000-00009F9A0000}"/>
    <cellStyle name="_TableHead_MDU Fin Model v7 2" xfId="43546" xr:uid="{00000000-0005-0000-0000-0000A09A0000}"/>
    <cellStyle name="_TableHead_MDU Fin Model v7_G&amp;A_reports" xfId="43547" xr:uid="{00000000-0005-0000-0000-0000A19A0000}"/>
    <cellStyle name="_TableHead_MDU Fin Model v7_Inputs5-G&amp;ABreakdown_Actuals" xfId="43548" xr:uid="{00000000-0005-0000-0000-0000A29A0000}"/>
    <cellStyle name="_TableHead_Medium Term Project Acquisition Model_1_2_05" xfId="43549" xr:uid="{00000000-0005-0000-0000-0000A39A0000}"/>
    <cellStyle name="_TableHead_Medium Term Project Acquisition Model_1_2_05_G&amp;A_reports" xfId="43550" xr:uid="{00000000-0005-0000-0000-0000A49A0000}"/>
    <cellStyle name="_TableHead_Medium Term Project Acquisition Model_1_2_05_Inputs5-G&amp;ABreakdown_Actuals" xfId="43551" xr:uid="{00000000-0005-0000-0000-0000A59A0000}"/>
    <cellStyle name="_TableHead_model_bk" xfId="43552" xr:uid="{00000000-0005-0000-0000-0000A69A0000}"/>
    <cellStyle name="_TableHead_model_bk_G&amp;A_reports" xfId="43553" xr:uid="{00000000-0005-0000-0000-0000A79A0000}"/>
    <cellStyle name="_TableHead_model_bk_G&amp;A_reports_ProjectEarnings_Actual" xfId="43554" xr:uid="{00000000-0005-0000-0000-0000A89A0000}"/>
    <cellStyle name="_TableHead_model_bk_Inputs5-G&amp;ABreakdown_Actuals" xfId="43555" xr:uid="{00000000-0005-0000-0000-0000A99A0000}"/>
    <cellStyle name="_TableHead_model_bk_Old Financials_200804" xfId="43556" xr:uid="{00000000-0005-0000-0000-0000AA9A0000}"/>
    <cellStyle name="_TableHead_model_bk_ProjectEarnings_Actual" xfId="43557" xr:uid="{00000000-0005-0000-0000-0000AB9A0000}"/>
    <cellStyle name="_TableHead_Modeling Mick" xfId="43558" xr:uid="{00000000-0005-0000-0000-0000AC9A0000}"/>
    <cellStyle name="_TableHead_Modeling Mick_G&amp;A_reports" xfId="43559" xr:uid="{00000000-0005-0000-0000-0000AD9A0000}"/>
    <cellStyle name="_TableHead_Modeling Mick_Inputs5-G&amp;ABreakdown_Actuals" xfId="43560" xr:uid="{00000000-0005-0000-0000-0000AE9A0000}"/>
    <cellStyle name="_TableHead_monet_final_w_output" xfId="43561" xr:uid="{00000000-0005-0000-0000-0000AF9A0000}"/>
    <cellStyle name="_TableHead_monet_final_w_output_G&amp;A_reports" xfId="43562" xr:uid="{00000000-0005-0000-0000-0000B09A0000}"/>
    <cellStyle name="_TableHead_monet_final_w_output_Inputs5-G&amp;ABreakdown_Actuals" xfId="43563" xr:uid="{00000000-0005-0000-0000-0000B19A0000}"/>
    <cellStyle name="_TableHead_Palm Model 10_05" xfId="43564" xr:uid="{00000000-0005-0000-0000-0000B29A0000}"/>
    <cellStyle name="_TableHead_Palm Model 10_05 2" xfId="43565" xr:uid="{00000000-0005-0000-0000-0000B39A0000}"/>
    <cellStyle name="_TableHead_Palm Model 10_05_01 Horizon Wind Energy Analytics" xfId="43566" xr:uid="{00000000-0005-0000-0000-0000B49A0000}"/>
    <cellStyle name="_TableHead_Palm Model 10_05_01 Horizon Wind Energy Analytics_1.Inputs" xfId="43567" xr:uid="{00000000-0005-0000-0000-0000B59A0000}"/>
    <cellStyle name="_TableHead_Palm Model 10_05_01 Horizon Wind Energy Analytics_Copy of Vento III v27i P50 1st" xfId="43568" xr:uid="{00000000-0005-0000-0000-0000B69A0000}"/>
    <cellStyle name="_TableHead_Palm Model 10_05_01 Horizon Wind Energy Analytics_G&amp;A_reports" xfId="43569" xr:uid="{00000000-0005-0000-0000-0000B79A0000}"/>
    <cellStyle name="_TableHead_Palm Model 10_05_01 Horizon Wind Energy Analytics_Vento III v17i (8.9% Haircut, 60% Tax)" xfId="43570" xr:uid="{00000000-0005-0000-0000-0000B89A0000}"/>
    <cellStyle name="_TableHead_Palm Model 10_05_01 Horizon Wind Energy Analytics_Vento III v22i (Haircut, 6Y CF, 76% tax)" xfId="43571" xr:uid="{00000000-0005-0000-0000-0000B99A0000}"/>
    <cellStyle name="_TableHead_Palm Model 10_05_01 Horizon Wind Energy Analytics_Vento III v28g Base" xfId="43572" xr:uid="{00000000-0005-0000-0000-0000BA9A0000}"/>
    <cellStyle name="_TableHead_Palm Model 10_05_01 Horizon Wind Energy Analytics_Vento III v28k JPMyyy" xfId="43573" xr:uid="{00000000-0005-0000-0000-0000BB9A0000}"/>
    <cellStyle name="_TableHead_Palm Model 10_05_1.Inputs" xfId="43574" xr:uid="{00000000-0005-0000-0000-0000BC9A0000}"/>
    <cellStyle name="_TableHead_Palm Model 10_05_Copy of G&amp;A_reports_v4" xfId="43575" xr:uid="{00000000-0005-0000-0000-0000BD9A0000}"/>
    <cellStyle name="_TableHead_Palm Model 10_05_Copy of Vento III v27i P50 1st" xfId="43576" xr:uid="{00000000-0005-0000-0000-0000BE9A0000}"/>
    <cellStyle name="_TableHead_Palm Model 10_05_Vento III v17i (8.9% Haircut, 60% Tax)" xfId="43577" xr:uid="{00000000-0005-0000-0000-0000BF9A0000}"/>
    <cellStyle name="_TableHead_Palm Model 10_05_Vento III v22i (Haircut, 6Y CF, 76% tax)" xfId="43578" xr:uid="{00000000-0005-0000-0000-0000C09A0000}"/>
    <cellStyle name="_TableHead_Palm Model 10_05_Vento III v28g Base" xfId="43579" xr:uid="{00000000-0005-0000-0000-0000C19A0000}"/>
    <cellStyle name="_TableHead_Palm Model 10_05_Vento III v28k JPMyyy" xfId="43580" xr:uid="{00000000-0005-0000-0000-0000C29A0000}"/>
    <cellStyle name="_TableHead_Potential Strategic Partners" xfId="43581" xr:uid="{00000000-0005-0000-0000-0000C39A0000}"/>
    <cellStyle name="_TableHead_Potential Strategic Partners_G&amp;A_reports" xfId="43582" xr:uid="{00000000-0005-0000-0000-0000C49A0000}"/>
    <cellStyle name="_TableHead_Potential Strategic Partners_Inputs5-G&amp;ABreakdown_Actuals" xfId="43583" xr:uid="{00000000-0005-0000-0000-0000C59A0000}"/>
    <cellStyle name="_TableHead_Project Financials Quarterly 2006" xfId="43584" xr:uid="{00000000-0005-0000-0000-0000C69A0000}"/>
    <cellStyle name="_TableHead_Project Financials Quarterly 2006_G&amp;A_reports" xfId="43585" xr:uid="{00000000-0005-0000-0000-0000C79A0000}"/>
    <cellStyle name="_TableHead_Project Financials Quarterly 2006_Inputs5-G&amp;ABreakdown_Actuals" xfId="43586" xr:uid="{00000000-0005-0000-0000-0000C89A0000}"/>
    <cellStyle name="_TableHead_Quarterly Cash Needs 092706_db (8)" xfId="43587" xr:uid="{00000000-0005-0000-0000-0000C99A0000}"/>
    <cellStyle name="_TableHead_Quarterly Cash Needs 092706_db (8)_G&amp;A_reports" xfId="43588" xr:uid="{00000000-0005-0000-0000-0000CA9A0000}"/>
    <cellStyle name="_TableHead_Quarterly Cash Needs 092706_db (8)_Inputs5-G&amp;ABreakdown_Actuals" xfId="43589" xr:uid="{00000000-0005-0000-0000-0000CB9A0000}"/>
    <cellStyle name="_TableHead_Returns" xfId="43590" xr:uid="{00000000-0005-0000-0000-0000CC9A0000}"/>
    <cellStyle name="_TableHead_Returns_G&amp;A_reports" xfId="43591" xr:uid="{00000000-0005-0000-0000-0000CD9A0000}"/>
    <cellStyle name="_TableHead_Returns_Inputs5-G&amp;ABreakdown_Actuals" xfId="43592" xr:uid="{00000000-0005-0000-0000-0000CE9A0000}"/>
    <cellStyle name="_TableHead_Sheet1" xfId="43593" xr:uid="{00000000-0005-0000-0000-0000CF9A0000}"/>
    <cellStyle name="_TableHead_Sheet2" xfId="43594" xr:uid="{00000000-0005-0000-0000-0000D09A0000}"/>
    <cellStyle name="_TableHead_Sheet2_G&amp;A_reports" xfId="43595" xr:uid="{00000000-0005-0000-0000-0000D19A0000}"/>
    <cellStyle name="_TableHead_Sheet2_Inputs5-G&amp;ABreakdown_Actuals" xfId="43596" xr:uid="{00000000-0005-0000-0000-0000D29A0000}"/>
    <cellStyle name="_TableHead_Simple Merger Plans" xfId="43597" xr:uid="{00000000-0005-0000-0000-0000D39A0000}"/>
    <cellStyle name="_TableHead_Simple Merger Plans_G&amp;A_reports" xfId="43598" xr:uid="{00000000-0005-0000-0000-0000D49A0000}"/>
    <cellStyle name="_TableHead_Simple Merger Plans_Inputs5-G&amp;ABreakdown_Actuals" xfId="43599" xr:uid="{00000000-0005-0000-0000-0000D59A0000}"/>
    <cellStyle name="_TableHead_Twin Groves" xfId="43600" xr:uid="{00000000-0005-0000-0000-0000D69A0000}"/>
    <cellStyle name="_TableHead_Twin Groves II" xfId="43601" xr:uid="{00000000-0005-0000-0000-0000D79A0000}"/>
    <cellStyle name="_TableHead_Twin Groves II_G&amp;A_reports" xfId="43602" xr:uid="{00000000-0005-0000-0000-0000D89A0000}"/>
    <cellStyle name="_TableHead_Twin Groves II_Inputs5-G&amp;ABreakdown_Actuals" xfId="43603" xr:uid="{00000000-0005-0000-0000-0000D99A0000}"/>
    <cellStyle name="_TableHead_Twin Groves_G&amp;A_reports" xfId="43604" xr:uid="{00000000-0005-0000-0000-0000DA9A0000}"/>
    <cellStyle name="_TableHead_Twin Groves_Inputs5-G&amp;ABreakdown_Actuals" xfId="43605" xr:uid="{00000000-0005-0000-0000-0000DB9A0000}"/>
    <cellStyle name="_TableHead_Valuation_Pres" xfId="43606" xr:uid="{00000000-0005-0000-0000-0000DC9A0000}"/>
    <cellStyle name="_TableHead_Valuation_Pres_G&amp;A_reports" xfId="43607" xr:uid="{00000000-0005-0000-0000-0000DD9A0000}"/>
    <cellStyle name="_TableHead_Valuation_Pres_Inputs5-G&amp;ABreakdown_Actuals" xfId="43608" xr:uid="{00000000-0005-0000-0000-0000DE9A0000}"/>
    <cellStyle name="_TableHeading" xfId="43609" xr:uid="{00000000-0005-0000-0000-0000DF9A0000}"/>
    <cellStyle name="_TableHeading_G&amp;A_reports" xfId="43610" xr:uid="{00000000-0005-0000-0000-0000E09A0000}"/>
    <cellStyle name="_TableHeading_Inputs5-G&amp;ABreakdown_Actuals" xfId="43611" xr:uid="{00000000-0005-0000-0000-0000E19A0000}"/>
    <cellStyle name="_TableRowBorder" xfId="43612" xr:uid="{00000000-0005-0000-0000-0000E29A0000}"/>
    <cellStyle name="_TableRowBorder 2" xfId="43613" xr:uid="{00000000-0005-0000-0000-0000E39A0000}"/>
    <cellStyle name="_TableRowBorder_G&amp;A_reports" xfId="43614" xr:uid="{00000000-0005-0000-0000-0000E49A0000}"/>
    <cellStyle name="_TableRowBorder_Inputs5-G&amp;ABreakdown_Actuals" xfId="43615" xr:uid="{00000000-0005-0000-0000-0000E59A0000}"/>
    <cellStyle name="_TableRowHead" xfId="43616" xr:uid="{00000000-0005-0000-0000-0000E69A0000}"/>
    <cellStyle name="_TableRowHead_01 Horizon Wind Energy Analytics" xfId="43617" xr:uid="{00000000-0005-0000-0000-0000E79A0000}"/>
    <cellStyle name="_TableRowHead_01 Horizon Wind Energy Analytics 2" xfId="43618" xr:uid="{00000000-0005-0000-0000-0000E89A0000}"/>
    <cellStyle name="_TableRowHead_01 Horizon Wind Energy Analytics_G&amp;A_reports" xfId="43619" xr:uid="{00000000-0005-0000-0000-0000E99A0000}"/>
    <cellStyle name="_TableRowHead_02 Quick Model_PQ Corporation" xfId="43620" xr:uid="{00000000-0005-0000-0000-0000EA9A0000}"/>
    <cellStyle name="_TableRowHead_02 Quick Model_PQ Corporation_01 Horizon Wind Energy Analytics" xfId="43621" xr:uid="{00000000-0005-0000-0000-0000EB9A0000}"/>
    <cellStyle name="_TableRowHead_02 Quick Model_PQ Corporation_01 Horizon Wind Energy Analytics 2" xfId="43622" xr:uid="{00000000-0005-0000-0000-0000EC9A0000}"/>
    <cellStyle name="_TableRowHead_02 Quick Model_PQ Corporation_01 Horizon Wind Energy Analytics_G&amp;A_reports" xfId="43623" xr:uid="{00000000-0005-0000-0000-0000ED9A0000}"/>
    <cellStyle name="_TableRowHead_03 Aventine DCF" xfId="43624" xr:uid="{00000000-0005-0000-0000-0000EE9A0000}"/>
    <cellStyle name="_TableRowHead_08 Updated Horizon Corporate DCF" xfId="43625" xr:uid="{00000000-0005-0000-0000-0000EF9A0000}"/>
    <cellStyle name="_TableRowHead_09 Horizon DCF" xfId="43626" xr:uid="{00000000-0005-0000-0000-0000F09A0000}"/>
    <cellStyle name="_TableRowHead_09 Horizon DCF 2" xfId="43627" xr:uid="{00000000-0005-0000-0000-0000F19A0000}"/>
    <cellStyle name="_TableRowHead_09 Horizon DCF_G&amp;A_reports" xfId="43628" xr:uid="{00000000-0005-0000-0000-0000F29A0000}"/>
    <cellStyle name="_TableRowHead_2007 and 2008 Project Detail 12-01-08" xfId="43629" xr:uid="{00000000-0005-0000-0000-0000F39A0000}"/>
    <cellStyle name="_TableRowHead_37 Roark Model_With GS Financing" xfId="43630" xr:uid="{00000000-0005-0000-0000-0000F49A0000}"/>
    <cellStyle name="_TableRowHead_37 Roark Model_With GS Financing 2" xfId="43631" xr:uid="{00000000-0005-0000-0000-0000F59A0000}"/>
    <cellStyle name="_TableRowHead_37 Roark Model_With GS Financing_Desert Sun Model - 12-22-2009 v14" xfId="43632" xr:uid="{00000000-0005-0000-0000-0000F69A0000}"/>
    <cellStyle name="_TableRowHead_accretion dilution analysis" xfId="43633" xr:uid="{00000000-0005-0000-0000-0000F79A0000}"/>
    <cellStyle name="_TableRowHead_Arrowsmith Model_1_2_05" xfId="43634" xr:uid="{00000000-0005-0000-0000-0000F89A0000}"/>
    <cellStyle name="_TableRowHead_Blue_Canyon_II_1_2_05" xfId="43635" xr:uid="{00000000-0005-0000-0000-0000F99A0000}"/>
    <cellStyle name="_TableRowHead_Book1" xfId="43636" xr:uid="{00000000-0005-0000-0000-0000FA9A0000}"/>
    <cellStyle name="_TableRowHead_Book1_01 Horizon Wind Energy Analytics" xfId="43637" xr:uid="{00000000-0005-0000-0000-0000FB9A0000}"/>
    <cellStyle name="_TableRowHead_Book1_01 Horizon Wind Energy Analytics 2" xfId="43638" xr:uid="{00000000-0005-0000-0000-0000FC9A0000}"/>
    <cellStyle name="_TableRowHead_Book1_01 Horizon Wind Energy Analytics_G&amp;A_reports" xfId="43639" xr:uid="{00000000-0005-0000-0000-0000FD9A0000}"/>
    <cellStyle name="_TableRowHead_Book2" xfId="43640" xr:uid="{00000000-0005-0000-0000-0000FE9A0000}"/>
    <cellStyle name="_TableRowHead_Comparison Staple Vs Base" xfId="43641" xr:uid="{00000000-0005-0000-0000-0000FF9A0000}"/>
    <cellStyle name="_TableRowHead_Comparison Staple Vs Base_37 Roark Model_With GS Financing" xfId="43642" xr:uid="{00000000-0005-0000-0000-0000009B0000}"/>
    <cellStyle name="_TableRowHead_Construction Period " xfId="43643" xr:uid="{00000000-0005-0000-0000-0000019B0000}"/>
    <cellStyle name="_TableRowHead_Construction Period  2" xfId="43644" xr:uid="{00000000-0005-0000-0000-0000029B0000}"/>
    <cellStyle name="_TableRowHead_Construction Period _Desert Sun Model - 12-22-2009 v14" xfId="43645" xr:uid="{00000000-0005-0000-0000-0000039B0000}"/>
    <cellStyle name="_TableRowHead_CSC_Palm_Sum_of_Parts_5_23_01a" xfId="43646" xr:uid="{00000000-0005-0000-0000-0000049B0000}"/>
    <cellStyle name="_TableRowHead_EME Wind Model V56" xfId="43647" xr:uid="{00000000-0005-0000-0000-0000059B0000}"/>
    <cellStyle name="_TableRowHead_EME Wind Model V56 2" xfId="43648" xr:uid="{00000000-0005-0000-0000-0000069B0000}"/>
    <cellStyle name="_TableRowHead_EME Wind Model V56_Desert Sun Model - 12-22-2009 v14" xfId="43649" xr:uid="{00000000-0005-0000-0000-0000079B0000}"/>
    <cellStyle name="_TableRowHead_Financials Layout dpak 9-26-01 v1" xfId="43650" xr:uid="{00000000-0005-0000-0000-0000089B0000}"/>
    <cellStyle name="_TableRowHead_Flat Rock Acquisition Model_1_2_05" xfId="43651" xr:uid="{00000000-0005-0000-0000-0000099B0000}"/>
    <cellStyle name="_TableRowHead_Flat Rock Phase_2 Acquisition Model_1_2_05" xfId="43652" xr:uid="{00000000-0005-0000-0000-00000A9B0000}"/>
    <cellStyle name="_TableRowHead_HealthSouth Group Credit Comp v11" xfId="43653" xr:uid="{00000000-0005-0000-0000-00000B9B0000}"/>
    <cellStyle name="_TableRowHead_HealthSouth LBO Cases 14" xfId="43654" xr:uid="{00000000-0005-0000-0000-00000C9B0000}"/>
    <cellStyle name="_TableRowHead_HealthSouth LBO Cases 14_01 Horizon Wind Energy Analytics" xfId="43655" xr:uid="{00000000-0005-0000-0000-00000D9B0000}"/>
    <cellStyle name="_TableRowHead_HealthSouth LBO Cases 14_01 Horizon Wind Energy Analytics 2" xfId="43656" xr:uid="{00000000-0005-0000-0000-00000E9B0000}"/>
    <cellStyle name="_TableRowHead_HealthSouth LBO Cases 14_01 Horizon Wind Energy Analytics_G&amp;A_reports" xfId="43657" xr:uid="{00000000-0005-0000-0000-00000F9B0000}"/>
    <cellStyle name="_TableRowHead_Healthsouthlevels 10-24-2005" xfId="43658" xr:uid="{00000000-0005-0000-0000-0000109B0000}"/>
    <cellStyle name="_TableRowHead_HWE Analytics 4 4 06 SSGv1_DCF_9%_4_19_06_Wax" xfId="43659" xr:uid="{00000000-0005-0000-0000-0000119B0000}"/>
    <cellStyle name="_TableRowHead_HWE Analytics 4 4 06 SSGv1_DCF_9%_4_19_06_Wax_01 Horizon Wind Energy Analytics" xfId="43660" xr:uid="{00000000-0005-0000-0000-0000129B0000}"/>
    <cellStyle name="_TableRowHead_HWE Analytics 4 4 06 SSGv1_DCF_9%_4_19_06_Wax_01 Horizon Wind Energy Analytics 2" xfId="43661" xr:uid="{00000000-0005-0000-0000-0000139B0000}"/>
    <cellStyle name="_TableRowHead_HWE Analytics 4 4 06 SSGv1_DCF_9%_4_19_06_Wax_01 Horizon Wind Energy Analytics_G&amp;A_reports" xfId="43662" xr:uid="{00000000-0005-0000-0000-0000149B0000}"/>
    <cellStyle name="_TableRowHead_IBES_EPS_Estimates" xfId="43663" xr:uid="{00000000-0005-0000-0000-0000159B0000}"/>
    <cellStyle name="_TableRowHead_make whole_v2" xfId="43664" xr:uid="{00000000-0005-0000-0000-0000169B0000}"/>
    <cellStyle name="_TableRowHead_Mar 2006 Horizon Report" xfId="43665" xr:uid="{00000000-0005-0000-0000-0000179B0000}"/>
    <cellStyle name="_TableRowHead_Mar 2006 Horizon Report 2" xfId="43666" xr:uid="{00000000-0005-0000-0000-0000189B0000}"/>
    <cellStyle name="_TableRowHead_Medium Term Project Acquisition Model_1_2_05" xfId="43667" xr:uid="{00000000-0005-0000-0000-0000199B0000}"/>
    <cellStyle name="_TableRowHead_Modeling Mick" xfId="43668" xr:uid="{00000000-0005-0000-0000-00001A9B0000}"/>
    <cellStyle name="_TableRowHead_Palm Model 10_05" xfId="43669" xr:uid="{00000000-0005-0000-0000-00001B9B0000}"/>
    <cellStyle name="_TableRowHead_Palm Model 10_05 2" xfId="43670" xr:uid="{00000000-0005-0000-0000-00001C9B0000}"/>
    <cellStyle name="_TableRowHead_Palm Model 10_05_01 Horizon Wind Energy Analytics" xfId="43671" xr:uid="{00000000-0005-0000-0000-00001D9B0000}"/>
    <cellStyle name="_TableRowHead_Palm Model 10_05_01 Horizon Wind Energy Analytics_1.Inputs" xfId="43672" xr:uid="{00000000-0005-0000-0000-00001E9B0000}"/>
    <cellStyle name="_TableRowHead_Palm Model 10_05_01 Horizon Wind Energy Analytics_Copy of Vento III v27i P50 1st" xfId="43673" xr:uid="{00000000-0005-0000-0000-00001F9B0000}"/>
    <cellStyle name="_TableRowHead_Palm Model 10_05_01 Horizon Wind Energy Analytics_G&amp;A_reports" xfId="43674" xr:uid="{00000000-0005-0000-0000-0000209B0000}"/>
    <cellStyle name="_TableRowHead_Palm Model 10_05_01 Horizon Wind Energy Analytics_Vento III v17i (8.9% Haircut, 60% Tax)" xfId="43675" xr:uid="{00000000-0005-0000-0000-0000219B0000}"/>
    <cellStyle name="_TableRowHead_Palm Model 10_05_01 Horizon Wind Energy Analytics_Vento III v22i (Haircut, 6Y CF, 76% tax)" xfId="43676" xr:uid="{00000000-0005-0000-0000-0000229B0000}"/>
    <cellStyle name="_TableRowHead_Palm Model 10_05_01 Horizon Wind Energy Analytics_Vento III v28g Base" xfId="43677" xr:uid="{00000000-0005-0000-0000-0000239B0000}"/>
    <cellStyle name="_TableRowHead_Palm Model 10_05_01 Horizon Wind Energy Analytics_Vento III v28k JPMyyy" xfId="43678" xr:uid="{00000000-0005-0000-0000-0000249B0000}"/>
    <cellStyle name="_TableRowHead_Palm Model 10_05_1.Inputs" xfId="43679" xr:uid="{00000000-0005-0000-0000-0000259B0000}"/>
    <cellStyle name="_TableRowHead_Palm Model 10_05_Copy of G&amp;A_reports_v4" xfId="43680" xr:uid="{00000000-0005-0000-0000-0000269B0000}"/>
    <cellStyle name="_TableRowHead_Palm Model 10_05_Copy of Vento III v27i P50 1st" xfId="43681" xr:uid="{00000000-0005-0000-0000-0000279B0000}"/>
    <cellStyle name="_TableRowHead_Palm Model 10_05_Vento III v17i (8.9% Haircut, 60% Tax)" xfId="43682" xr:uid="{00000000-0005-0000-0000-0000289B0000}"/>
    <cellStyle name="_TableRowHead_Palm Model 10_05_Vento III v22i (Haircut, 6Y CF, 76% tax)" xfId="43683" xr:uid="{00000000-0005-0000-0000-0000299B0000}"/>
    <cellStyle name="_TableRowHead_Palm Model 10_05_Vento III v28g Base" xfId="43684" xr:uid="{00000000-0005-0000-0000-00002A9B0000}"/>
    <cellStyle name="_TableRowHead_Palm Model 10_05_Vento III v28k JPMyyy" xfId="43685" xr:uid="{00000000-0005-0000-0000-00002B9B0000}"/>
    <cellStyle name="_TableRowHead_Potential Strategic Partners" xfId="43686" xr:uid="{00000000-0005-0000-0000-00002C9B0000}"/>
    <cellStyle name="_TableRowHead_Proj Economics" xfId="43687" xr:uid="{00000000-0005-0000-0000-00002D9B0000}"/>
    <cellStyle name="_TableRowHead_Quarterly Cash Needs 092706_db (8)" xfId="43688" xr:uid="{00000000-0005-0000-0000-00002E9B0000}"/>
    <cellStyle name="_TableRowHead_Returns" xfId="43689" xr:uid="{00000000-0005-0000-0000-00002F9B0000}"/>
    <cellStyle name="_TableRowHead_Simple Merger Plans" xfId="43690" xr:uid="{00000000-0005-0000-0000-0000309B0000}"/>
    <cellStyle name="_TableRowHead_Unit Level Economics V4" xfId="43691" xr:uid="{00000000-0005-0000-0000-0000319B0000}"/>
    <cellStyle name="_TableRowHead_Unit Level Economics V4 2" xfId="43692" xr:uid="{00000000-0005-0000-0000-0000329B0000}"/>
    <cellStyle name="_TableRowHead_Unit Level Economics V4_G&amp;A_reports" xfId="43693" xr:uid="{00000000-0005-0000-0000-0000339B0000}"/>
    <cellStyle name="_TableRowHead_Unit Level Economics v5 (2)" xfId="43694" xr:uid="{00000000-0005-0000-0000-0000349B0000}"/>
    <cellStyle name="_TableRowHead_Valuation_Pres" xfId="43695" xr:uid="{00000000-0005-0000-0000-0000359B0000}"/>
    <cellStyle name="_TableRowHeading" xfId="43696" xr:uid="{00000000-0005-0000-0000-0000369B0000}"/>
    <cellStyle name="_TableSuperHead" xfId="43697" xr:uid="{00000000-0005-0000-0000-0000379B0000}"/>
    <cellStyle name="_TableSuperHead_01 Horizon Wind Energy Analytics" xfId="43698" xr:uid="{00000000-0005-0000-0000-0000389B0000}"/>
    <cellStyle name="_TableSuperHead_01 Horizon Wind Energy Analytics 2" xfId="43699" xr:uid="{00000000-0005-0000-0000-0000399B0000}"/>
    <cellStyle name="_TableSuperHead_01 Horizon Wind Energy Analytics_G&amp;A_reports" xfId="43700" xr:uid="{00000000-0005-0000-0000-00003A9B0000}"/>
    <cellStyle name="_TableSuperHead_01 model" xfId="43701" xr:uid="{00000000-0005-0000-0000-00003B9B0000}"/>
    <cellStyle name="_TableSuperHead_02 Potential Partner Ability to Pay Analysis2" xfId="43702" xr:uid="{00000000-0005-0000-0000-00003C9B0000}"/>
    <cellStyle name="_TableSuperHead_02 Quick Model_PQ Corporation" xfId="43703" xr:uid="{00000000-0005-0000-0000-00003D9B0000}"/>
    <cellStyle name="_TableSuperHead_02 Quick Model_PQ Corporation_01 Horizon Wind Energy Analytics" xfId="43704" xr:uid="{00000000-0005-0000-0000-00003E9B0000}"/>
    <cellStyle name="_TableSuperHead_02 Quick Model_PQ Corporation_01 Horizon Wind Energy Analytics 2" xfId="43705" xr:uid="{00000000-0005-0000-0000-00003F9B0000}"/>
    <cellStyle name="_TableSuperHead_02 Quick Model_PQ Corporation_01 Horizon Wind Energy Analytics_G&amp;A_reports" xfId="43706" xr:uid="{00000000-0005-0000-0000-0000409B0000}"/>
    <cellStyle name="_TableSuperHead_03 Aventine DCF" xfId="43707" xr:uid="{00000000-0005-0000-0000-0000419B0000}"/>
    <cellStyle name="_TableSuperHead_12 Merger Plans" xfId="43708" xr:uid="{00000000-0005-0000-0000-0000429B0000}"/>
    <cellStyle name="_TableSuperHead_2007 and 2008 Project Detail 12-01-08" xfId="43709" xr:uid="{00000000-0005-0000-0000-0000439B0000}"/>
    <cellStyle name="_TableSuperHead_accretion dilution analysis" xfId="43710" xr:uid="{00000000-0005-0000-0000-0000449B0000}"/>
    <cellStyle name="_TableSuperHead_Arrowsmith Model_1_2_05" xfId="43711" xr:uid="{00000000-0005-0000-0000-0000459B0000}"/>
    <cellStyle name="_TableSuperHead_AVP - prev. 06 financials" xfId="43712" xr:uid="{00000000-0005-0000-0000-0000469B0000}"/>
    <cellStyle name="_TableSuperHead_B&amp;B Model 4.14.09" xfId="43713" xr:uid="{00000000-0005-0000-0000-0000479B0000}"/>
    <cellStyle name="_TableSuperHead_bank_csc_and merger plan4" xfId="43714" xr:uid="{00000000-0005-0000-0000-0000489B0000}"/>
    <cellStyle name="_TableSuperHead_bank_csc_Q1_2001" xfId="43715" xr:uid="{00000000-0005-0000-0000-0000499B0000}"/>
    <cellStyle name="_TableSuperHead_bank_csc_Q2_2001" xfId="43716" xr:uid="{00000000-0005-0000-0000-00004A9B0000}"/>
    <cellStyle name="_TableSuperHead_bank_csc_Q2_2001_c1" xfId="43717" xr:uid="{00000000-0005-0000-0000-00004B9B0000}"/>
    <cellStyle name="_TableSuperHead_Blue_Canyon_II_1_2_05" xfId="43718" xr:uid="{00000000-0005-0000-0000-00004C9B0000}"/>
    <cellStyle name="_TableSuperHead_Book1" xfId="43719" xr:uid="{00000000-0005-0000-0000-00004D9B0000}"/>
    <cellStyle name="_TableSuperHead_Book1_01 Horizon Wind Energy Analytics" xfId="43720" xr:uid="{00000000-0005-0000-0000-00004E9B0000}"/>
    <cellStyle name="_TableSuperHead_Book1_01 Horizon Wind Energy Analytics 2" xfId="43721" xr:uid="{00000000-0005-0000-0000-00004F9B0000}"/>
    <cellStyle name="_TableSuperHead_Book1_01 Horizon Wind Energy Analytics_G&amp;A_reports" xfId="43722" xr:uid="{00000000-0005-0000-0000-0000509B0000}"/>
    <cellStyle name="_TableSuperHead_Book2" xfId="43723" xr:uid="{00000000-0005-0000-0000-0000519B0000}"/>
    <cellStyle name="_TableSuperHead_Construction Period " xfId="43724" xr:uid="{00000000-0005-0000-0000-0000529B0000}"/>
    <cellStyle name="_TableSuperHead_Construction Period  2" xfId="43725" xr:uid="{00000000-0005-0000-0000-0000539B0000}"/>
    <cellStyle name="_TableSuperHead_Construction Period _Desert Sun Model - 12-22-2009 v14" xfId="43726" xr:uid="{00000000-0005-0000-0000-0000549B0000}"/>
    <cellStyle name="_TableSuperHead_CSC_Palm_Sum_of_Parts_5_23_01a" xfId="43727" xr:uid="{00000000-0005-0000-0000-0000559B0000}"/>
    <cellStyle name="_TableSuperHead_Elkhorn 091906_v5" xfId="43728" xr:uid="{00000000-0005-0000-0000-0000569B0000}"/>
    <cellStyle name="_TableSuperHead_FigTech Merger Model_02" xfId="43729" xr:uid="{00000000-0005-0000-0000-0000579B0000}"/>
    <cellStyle name="_TableSuperHead_Financials Layout dpak 9-26-01 v1" xfId="43730" xr:uid="{00000000-0005-0000-0000-0000589B0000}"/>
    <cellStyle name="_TableSuperHead_Flat Rock Acquisition Model_1_2_05" xfId="43731" xr:uid="{00000000-0005-0000-0000-0000599B0000}"/>
    <cellStyle name="_TableSuperHead_Flat Rock Phase_2 Acquisition Model_1_2_05" xfId="43732" xr:uid="{00000000-0005-0000-0000-00005A9B0000}"/>
    <cellStyle name="_TableSuperHead_Football Field" xfId="43733" xr:uid="{00000000-0005-0000-0000-00005B9B0000}"/>
    <cellStyle name="_TableSuperHead_HealthSouth Group Credit Comp v11" xfId="43734" xr:uid="{00000000-0005-0000-0000-00005C9B0000}"/>
    <cellStyle name="_TableSuperHead_HealthSouth LBO Cases 14" xfId="43735" xr:uid="{00000000-0005-0000-0000-00005D9B0000}"/>
    <cellStyle name="_TableSuperHead_HealthSouth LBO Cases 14_01 Horizon Wind Energy Analytics" xfId="43736" xr:uid="{00000000-0005-0000-0000-00005E9B0000}"/>
    <cellStyle name="_TableSuperHead_HealthSouth LBO Cases 14_01 Horizon Wind Energy Analytics 2" xfId="43737" xr:uid="{00000000-0005-0000-0000-00005F9B0000}"/>
    <cellStyle name="_TableSuperHead_HealthSouth LBO Cases 14_01 Horizon Wind Energy Analytics_G&amp;A_reports" xfId="43738" xr:uid="{00000000-0005-0000-0000-0000609B0000}"/>
    <cellStyle name="_TableSuperHead_Healthsouthlevels 10-24-2005" xfId="43739" xr:uid="{00000000-0005-0000-0000-0000619B0000}"/>
    <cellStyle name="_TableSuperHead_High Prairie 091906" xfId="43740" xr:uid="{00000000-0005-0000-0000-0000629B0000}"/>
    <cellStyle name="_TableSuperHead_IBES_EPS_Estimates" xfId="43741" xr:uid="{00000000-0005-0000-0000-0000639B0000}"/>
    <cellStyle name="_TableSuperHead_KMart Model v6_djaama" xfId="43742" xr:uid="{00000000-0005-0000-0000-0000649B0000}"/>
    <cellStyle name="_TableSuperHead_Lone Star II" xfId="43743" xr:uid="{00000000-0005-0000-0000-0000659B0000}"/>
    <cellStyle name="_TableSuperHead_LTC Comps as of 18 Feb 2002" xfId="43744" xr:uid="{00000000-0005-0000-0000-0000669B0000}"/>
    <cellStyle name="_TableSuperHead_LTC Comps as of 2.20.02 v1.2" xfId="43745" xr:uid="{00000000-0005-0000-0000-0000679B0000}"/>
    <cellStyle name="_TableSuperHead_make whole_v2" xfId="43746" xr:uid="{00000000-0005-0000-0000-0000689B0000}"/>
    <cellStyle name="_TableSuperHead_Maple Ridge II Annual" xfId="43747" xr:uid="{00000000-0005-0000-0000-0000699B0000}"/>
    <cellStyle name="_TableSuperHead_Mar 2006 Horizon Report" xfId="43748" xr:uid="{00000000-0005-0000-0000-00006A9B0000}"/>
    <cellStyle name="_TableSuperHead_Mar 2006 Horizon Report 2" xfId="43749" xr:uid="{00000000-0005-0000-0000-00006B9B0000}"/>
    <cellStyle name="_TableSuperHead_MDU Fin Model v7" xfId="43750" xr:uid="{00000000-0005-0000-0000-00006C9B0000}"/>
    <cellStyle name="_TableSuperHead_MDU Fin Model v7 2" xfId="43751" xr:uid="{00000000-0005-0000-0000-00006D9B0000}"/>
    <cellStyle name="_TableSuperHead_MDU Fin Model v7_G&amp;A_reports" xfId="43752" xr:uid="{00000000-0005-0000-0000-00006E9B0000}"/>
    <cellStyle name="_TableSuperHead_Medium Term Project Acquisition Model_1_2_05" xfId="43753" xr:uid="{00000000-0005-0000-0000-00006F9B0000}"/>
    <cellStyle name="_TableSuperHead_Merchant Trent" xfId="43754" xr:uid="{00000000-0005-0000-0000-0000709B0000}"/>
    <cellStyle name="_TableSuperHead_Merger Analysis" xfId="43755" xr:uid="{00000000-0005-0000-0000-0000719B0000}"/>
    <cellStyle name="_TableSuperHead_Merger model_new_ability to pay" xfId="43756" xr:uid="{00000000-0005-0000-0000-0000729B0000}"/>
    <cellStyle name="_TableSuperHead_model_bk" xfId="43757" xr:uid="{00000000-0005-0000-0000-0000739B0000}"/>
    <cellStyle name="_TableSuperHead_Modeling Mick" xfId="43758" xr:uid="{00000000-0005-0000-0000-0000749B0000}"/>
    <cellStyle name="_TableSuperHead_monet_final_w_output" xfId="43759" xr:uid="{00000000-0005-0000-0000-0000759B0000}"/>
    <cellStyle name="_TableSuperHead_Numico-Nestle Model-13 September" xfId="43760" xr:uid="{00000000-0005-0000-0000-0000769B0000}"/>
    <cellStyle name="_TableSuperHead_Palm Model 10_05" xfId="43761" xr:uid="{00000000-0005-0000-0000-0000779B0000}"/>
    <cellStyle name="_TableSuperHead_Palm Model 10_05 2" xfId="43762" xr:uid="{00000000-0005-0000-0000-0000789B0000}"/>
    <cellStyle name="_TableSuperHead_Palm Model 10_05_01 Horizon Wind Energy Analytics" xfId="43763" xr:uid="{00000000-0005-0000-0000-0000799B0000}"/>
    <cellStyle name="_TableSuperHead_Palm Model 10_05_01 Horizon Wind Energy Analytics_1.Inputs" xfId="43764" xr:uid="{00000000-0005-0000-0000-00007A9B0000}"/>
    <cellStyle name="_TableSuperHead_Palm Model 10_05_01 Horizon Wind Energy Analytics_Copy of Vento III v27i P50 1st" xfId="43765" xr:uid="{00000000-0005-0000-0000-00007B9B0000}"/>
    <cellStyle name="_TableSuperHead_Palm Model 10_05_01 Horizon Wind Energy Analytics_G&amp;A_reports" xfId="43766" xr:uid="{00000000-0005-0000-0000-00007C9B0000}"/>
    <cellStyle name="_TableSuperHead_Palm Model 10_05_01 Horizon Wind Energy Analytics_Vento III v17i (8.9% Haircut, 60% Tax)" xfId="43767" xr:uid="{00000000-0005-0000-0000-00007D9B0000}"/>
    <cellStyle name="_TableSuperHead_Palm Model 10_05_01 Horizon Wind Energy Analytics_Vento III v22i (Haircut, 6Y CF, 76% tax)" xfId="43768" xr:uid="{00000000-0005-0000-0000-00007E9B0000}"/>
    <cellStyle name="_TableSuperHead_Palm Model 10_05_01 Horizon Wind Energy Analytics_Vento III v28g Base" xfId="43769" xr:uid="{00000000-0005-0000-0000-00007F9B0000}"/>
    <cellStyle name="_TableSuperHead_Palm Model 10_05_01 Horizon Wind Energy Analytics_Vento III v28k JPMyyy" xfId="43770" xr:uid="{00000000-0005-0000-0000-0000809B0000}"/>
    <cellStyle name="_TableSuperHead_Palm Model 10_05_1.Inputs" xfId="43771" xr:uid="{00000000-0005-0000-0000-0000819B0000}"/>
    <cellStyle name="_TableSuperHead_Palm Model 10_05_Copy of G&amp;A_reports_v4" xfId="43772" xr:uid="{00000000-0005-0000-0000-0000829B0000}"/>
    <cellStyle name="_TableSuperHead_Palm Model 10_05_Copy of Vento III v27i P50 1st" xfId="43773" xr:uid="{00000000-0005-0000-0000-0000839B0000}"/>
    <cellStyle name="_TableSuperHead_Palm Model 10_05_Vento III v17i (8.9% Haircut, 60% Tax)" xfId="43774" xr:uid="{00000000-0005-0000-0000-0000849B0000}"/>
    <cellStyle name="_TableSuperHead_Palm Model 10_05_Vento III v22i (Haircut, 6Y CF, 76% tax)" xfId="43775" xr:uid="{00000000-0005-0000-0000-0000859B0000}"/>
    <cellStyle name="_TableSuperHead_Palm Model 10_05_Vento III v28g Base" xfId="43776" xr:uid="{00000000-0005-0000-0000-0000869B0000}"/>
    <cellStyle name="_TableSuperHead_Palm Model 10_05_Vento III v28k JPMyyy" xfId="43777" xr:uid="{00000000-0005-0000-0000-0000879B0000}"/>
    <cellStyle name="_TableSuperHead_PNC_merger_plan_divestitures_05" xfId="43778" xr:uid="{00000000-0005-0000-0000-0000889B0000}"/>
    <cellStyle name="_TableSuperHead_Potential Strategic Partners" xfId="43779" xr:uid="{00000000-0005-0000-0000-0000899B0000}"/>
    <cellStyle name="_TableSuperHead_PPG_Merger_Plans" xfId="43780" xr:uid="{00000000-0005-0000-0000-00008A9B0000}"/>
    <cellStyle name="_TableSuperHead_Pro Forma - Ravenswood - 2.28.08 - tax change" xfId="43781" xr:uid="{00000000-0005-0000-0000-00008B9B0000}"/>
    <cellStyle name="_TableSuperHead_Proj Economics" xfId="43782" xr:uid="{00000000-0005-0000-0000-00008C9B0000}"/>
    <cellStyle name="_TableSuperHead_Project Financials Quarterly 2006" xfId="43783" xr:uid="{00000000-0005-0000-0000-00008D9B0000}"/>
    <cellStyle name="_TableSuperHead_Purchase Accounting PPA's" xfId="43784" xr:uid="{00000000-0005-0000-0000-00008E9B0000}"/>
    <cellStyle name="_TableSuperHead_Quarterly Cash Needs 092706_db (8)" xfId="43785" xr:uid="{00000000-0005-0000-0000-00008F9B0000}"/>
    <cellStyle name="_TableSuperHead_Returns" xfId="43786" xr:uid="{00000000-0005-0000-0000-0000909B0000}"/>
    <cellStyle name="_TableSuperHead_Samsara Model-DCF Template" xfId="43787" xr:uid="{00000000-0005-0000-0000-0000919B0000}"/>
    <cellStyle name="_TableSuperHead_Sheet2" xfId="43788" xr:uid="{00000000-0005-0000-0000-0000929B0000}"/>
    <cellStyle name="_TableSuperHead_Simple Merger Plans" xfId="43789" xr:uid="{00000000-0005-0000-0000-0000939B0000}"/>
    <cellStyle name="_TableSuperHead_Stallion Analysis_a" xfId="43790" xr:uid="{00000000-0005-0000-0000-0000949B0000}"/>
    <cellStyle name="_TableSuperHead_stand_alone_dcf" xfId="43791" xr:uid="{00000000-0005-0000-0000-0000959B0000}"/>
    <cellStyle name="_TableSuperHead_Summary Valuation Analysis" xfId="43792" xr:uid="{00000000-0005-0000-0000-0000969B0000}"/>
    <cellStyle name="_TableSuperHead_Synergies" xfId="43793" xr:uid="{00000000-0005-0000-0000-0000979B0000}"/>
    <cellStyle name="_TableSuperHead_Troon DCF Model 8-13-02 v1" xfId="43794" xr:uid="{00000000-0005-0000-0000-0000989B0000}"/>
    <cellStyle name="_TableSuperHead_Troon LLC FS dpakedit 8-7-02" xfId="43795" xr:uid="{00000000-0005-0000-0000-0000999B0000}"/>
    <cellStyle name="_TableSuperHead_Troon LLC FS dpakedit 8-7-02 v3" xfId="43796" xr:uid="{00000000-0005-0000-0000-00009A9B0000}"/>
    <cellStyle name="_TableSuperHead_Troon LLC FS dpakedit 8-7-02 v4" xfId="43797" xr:uid="{00000000-0005-0000-0000-00009B9B0000}"/>
    <cellStyle name="_TableSuperHead_Twin Groves" xfId="43798" xr:uid="{00000000-0005-0000-0000-00009C9B0000}"/>
    <cellStyle name="_TableSuperHead_Twin Groves II" xfId="43799" xr:uid="{00000000-0005-0000-0000-00009D9B0000}"/>
    <cellStyle name="_TableSuperHead_Valuation_Pres" xfId="43800" xr:uid="{00000000-0005-0000-0000-00009E9B0000}"/>
    <cellStyle name="_TableSuperHead_Valuation_Troon dpak 8-5-02 v3" xfId="43801" xr:uid="{00000000-0005-0000-0000-00009F9B0000}"/>
    <cellStyle name="_TableSuperHeading" xfId="43802" xr:uid="{00000000-0005-0000-0000-0000A09B0000}"/>
    <cellStyle name="_TableText" xfId="43803" xr:uid="{00000000-0005-0000-0000-0000A19B0000}"/>
    <cellStyle name="_Tax" xfId="43804" xr:uid="{00000000-0005-0000-0000-0000A29B0000}"/>
    <cellStyle name="_Tesla 2008 O&amp;M Model 2x2x1 - 12-04 RFO - 250 starts (02-18-05)" xfId="43805" xr:uid="{00000000-0005-0000-0000-0000A39B0000}"/>
    <cellStyle name="_Tesla 2008 O&amp;M Model 2x2x1 - 12-04 RFO - 250 starts (02-18-05) 2" xfId="43806" xr:uid="{00000000-0005-0000-0000-0000A49B0000}"/>
    <cellStyle name="_Tesla 2008 O&amp;M Model 2x2x1 - 12-04 RFO - 250 starts (02-18-05) 2 2" xfId="43807" xr:uid="{00000000-0005-0000-0000-0000A59B0000}"/>
    <cellStyle name="_Tesla 2008 O&amp;M Model 2x2x1 - 12-04 RFO - 250 starts (02-18-05) 3" xfId="43808" xr:uid="{00000000-0005-0000-0000-0000A69B0000}"/>
    <cellStyle name="_Tesla 2008 O&amp;M Model 2x2x1 - 12-04 RFO - 250 starts (02-18-05) 3 2" xfId="43809" xr:uid="{00000000-0005-0000-0000-0000A79B0000}"/>
    <cellStyle name="_Tesla 2008 O&amp;M Model 2x2x1 - 12-04 RFO - 250 starts (02-18-05) 4" xfId="43810" xr:uid="{00000000-0005-0000-0000-0000A89B0000}"/>
    <cellStyle name="_Tesla 2008 O&amp;M Model 2x2x1 - 12-04 RFO - 250 starts (02-18-05) 4 2" xfId="43811" xr:uid="{00000000-0005-0000-0000-0000A99B0000}"/>
    <cellStyle name="_Tesla 2008 O&amp;M Model 2x2x1 - 12-04 RFO - 250 starts (02-18-05) 4 3" xfId="43812" xr:uid="{00000000-0005-0000-0000-0000AA9B0000}"/>
    <cellStyle name="_Tesla 2008 O&amp;M Model 2x2x1 - 12-04 RFO - 250 starts (02-18-05)_Genesis_Bridge_Tab" xfId="43813" xr:uid="{00000000-0005-0000-0000-0000AB9B0000}"/>
    <cellStyle name="_Tesla 2008 O&amp;M Model 2x2x1 - 12-04 RFO - 250 starts (02-18-05)_Input" xfId="43814" xr:uid="{00000000-0005-0000-0000-0000AC9B0000}"/>
    <cellStyle name="_Tesla 2008 O&amp;M Model 2x2x1 - 12-04 RFO - 250 starts (02-18-05)_McCoy 250 MW Yingli 280W T-0 NextEra PVO&amp;M Budget (NEW RAMP)_2010-12-10" xfId="43815" xr:uid="{00000000-0005-0000-0000-0000AD9B0000}"/>
    <cellStyle name="_Tesla 2008 O&amp;M Model 2x2x1 - 12-04 RFO - 250 starts (02-18-05)_McCoy 250 MW Yingli 280W T-0 NextEra PVO&amp;M Budget (NEW RAMP)_2010-12-6" xfId="43816" xr:uid="{00000000-0005-0000-0000-0000AE9B0000}"/>
    <cellStyle name="_Tesla 2008 O&amp;M Model 2x2x1 - 12-04 RFO - 250 starts (02-18-05)_Preliminary Purchase Accounting_2_7_2012 Updated2_27_2012" xfId="43817" xr:uid="{00000000-0005-0000-0000-0000AF9B0000}"/>
    <cellStyle name="_Tesla 2008 O&amp;M Model 2x2x1 - 12-04 RFO - 250 starts (02-18-05)_ToD" xfId="43818" xr:uid="{00000000-0005-0000-0000-0000B09B0000}"/>
    <cellStyle name="_Tesla 2008 O&amp;M Model 2x2x1 - 12-04 RFO - 250 starts (02-18-05)_ToD 2" xfId="43819" xr:uid="{00000000-0005-0000-0000-0000B19B0000}"/>
    <cellStyle name="_Tesla 2008 O&amp;M Model 2x2x1 - 12-04 RFO - 250 starts (02-18-05)_ToD 3" xfId="43820" xr:uid="{00000000-0005-0000-0000-0000B29B0000}"/>
    <cellStyle name="_Tesla 2008 O&amp;M Model 2x2x1 - 12-04 RFO - 250 starts (03-11-05)" xfId="43821" xr:uid="{00000000-0005-0000-0000-0000B39B0000}"/>
    <cellStyle name="_Tesla 2008 O&amp;M Model 2x2x1 - 12-04 RFO - 250 starts (03-11-05) 2" xfId="43822" xr:uid="{00000000-0005-0000-0000-0000B49B0000}"/>
    <cellStyle name="_Tesla 2008 O&amp;M Model 2x2x1 - 12-04 RFO - 250 starts (03-11-05) 2 2" xfId="43823" xr:uid="{00000000-0005-0000-0000-0000B59B0000}"/>
    <cellStyle name="_Tesla 2008 O&amp;M Model 2x2x1 - 12-04 RFO - 250 starts (03-11-05) 3" xfId="43824" xr:uid="{00000000-0005-0000-0000-0000B69B0000}"/>
    <cellStyle name="_Tesla 2008 O&amp;M Model 2x2x1 - 12-04 RFO - 250 starts (03-11-05) 3 2" xfId="43825" xr:uid="{00000000-0005-0000-0000-0000B79B0000}"/>
    <cellStyle name="_Tesla 2008 O&amp;M Model 2x2x1 - 12-04 RFO - 250 starts (03-11-05) 4" xfId="43826" xr:uid="{00000000-0005-0000-0000-0000B89B0000}"/>
    <cellStyle name="_Tesla 2008 O&amp;M Model 2x2x1 - 12-04 RFO - 250 starts (03-11-05) 4 2" xfId="43827" xr:uid="{00000000-0005-0000-0000-0000B99B0000}"/>
    <cellStyle name="_Tesla 2008 O&amp;M Model 2x2x1 - 12-04 RFO - 250 starts (03-11-05) 4 3" xfId="43828" xr:uid="{00000000-0005-0000-0000-0000BA9B0000}"/>
    <cellStyle name="_Tesla 2008 O&amp;M Model 2x2x1 - 12-04 RFO - 250 starts (03-11-05)_Genesis_Bridge_Tab" xfId="43829" xr:uid="{00000000-0005-0000-0000-0000BB9B0000}"/>
    <cellStyle name="_Tesla 2008 O&amp;M Model 2x2x1 - 12-04 RFO - 250 starts (03-11-05)_Input" xfId="43830" xr:uid="{00000000-0005-0000-0000-0000BC9B0000}"/>
    <cellStyle name="_Tesla 2008 O&amp;M Model 2x2x1 - 12-04 RFO - 250 starts (03-11-05)_McCoy 250 MW Yingli 280W T-0 NextEra PVO&amp;M Budget (NEW RAMP)_2010-12-10" xfId="43831" xr:uid="{00000000-0005-0000-0000-0000BD9B0000}"/>
    <cellStyle name="_Tesla 2008 O&amp;M Model 2x2x1 - 12-04 RFO - 250 starts (03-11-05)_McCoy 250 MW Yingli 280W T-0 NextEra PVO&amp;M Budget (NEW RAMP)_2010-12-6" xfId="43832" xr:uid="{00000000-0005-0000-0000-0000BE9B0000}"/>
    <cellStyle name="_Tesla 2008 O&amp;M Model 2x2x1 - 12-04 RFO - 250 starts (03-11-05)_Preliminary Purchase Accounting_2_7_2012 Updated2_27_2012" xfId="43833" xr:uid="{00000000-0005-0000-0000-0000BF9B0000}"/>
    <cellStyle name="_Tesla 2008 O&amp;M Model 2x2x1 - 12-04 RFO - 250 starts (03-11-05)_ToD" xfId="43834" xr:uid="{00000000-0005-0000-0000-0000C09B0000}"/>
    <cellStyle name="_Tesla 2008 O&amp;M Model 2x2x1 - 12-04 RFO - 250 starts (03-11-05)_ToD 2" xfId="43835" xr:uid="{00000000-0005-0000-0000-0000C19B0000}"/>
    <cellStyle name="_Tesla 2008 O&amp;M Model 2x2x1 - 12-04 RFO - 250 starts (03-11-05)_ToD 3" xfId="43836" xr:uid="{00000000-0005-0000-0000-0000C29B0000}"/>
    <cellStyle name="_Tesla GE 7FA MM Parts Movement &amp; Cost Model_2007 Prices_ 05-01-08" xfId="43837" xr:uid="{00000000-0005-0000-0000-0000C39B0000}"/>
    <cellStyle name="_Tesla_R2.8" xfId="43838" xr:uid="{00000000-0005-0000-0000-0000C49B0000}"/>
    <cellStyle name="_Tesla_R2.8 2" xfId="43839" xr:uid="{00000000-0005-0000-0000-0000C59B0000}"/>
    <cellStyle name="_Tesla_R2.8 2 2" xfId="43840" xr:uid="{00000000-0005-0000-0000-0000C69B0000}"/>
    <cellStyle name="_Tesla_R2.8 3" xfId="43841" xr:uid="{00000000-0005-0000-0000-0000C79B0000}"/>
    <cellStyle name="_Tesla_R2.8 3 2" xfId="43842" xr:uid="{00000000-0005-0000-0000-0000C89B0000}"/>
    <cellStyle name="_Tesla_R2.8 4" xfId="43843" xr:uid="{00000000-0005-0000-0000-0000C99B0000}"/>
    <cellStyle name="_Tesla_R2.8 4 2" xfId="43844" xr:uid="{00000000-0005-0000-0000-0000CA9B0000}"/>
    <cellStyle name="_Tesla_R2.8 4 3" xfId="43845" xr:uid="{00000000-0005-0000-0000-0000CB9B0000}"/>
    <cellStyle name="_Tesla_R2.8 5" xfId="43846" xr:uid="{00000000-0005-0000-0000-0000CC9B0000}"/>
    <cellStyle name="_Tesla_R2.8 5 2" xfId="43847" xr:uid="{00000000-0005-0000-0000-0000CD9B0000}"/>
    <cellStyle name="_Tesla_R2.8 6" xfId="43848" xr:uid="{00000000-0005-0000-0000-0000CE9B0000}"/>
    <cellStyle name="_Tesla_R2.8_Consolidated Summary Living ProForma_2011_DRAFT" xfId="43849" xr:uid="{00000000-0005-0000-0000-0000CF9B0000}"/>
    <cellStyle name="_Tesla_R2.8_Consolidated Summary Living ProForma_2011_DRAFT 2" xfId="43850" xr:uid="{00000000-0005-0000-0000-0000D09B0000}"/>
    <cellStyle name="_Tesla_R2.8_Consolidated Summary Living ProForma_2011_Paste Special" xfId="43851" xr:uid="{00000000-0005-0000-0000-0000D19B0000}"/>
    <cellStyle name="_Tesla_R2.8_Consolidated Summary Living ProForma_2011_Paste Special 2" xfId="43852" xr:uid="{00000000-0005-0000-0000-0000D29B0000}"/>
    <cellStyle name="_Tesla_R2.8_Copy of South TX GenTie  0.8x Sale12-31-09 COD BASE CASEvBOD" xfId="43853" xr:uid="{00000000-0005-0000-0000-0000D39B0000}"/>
    <cellStyle name="_Tesla_R2.8_Copy of South TX GenTie  0.8x Sale12-31-09 COD BASE CASEvBOD 2" xfId="43854" xr:uid="{00000000-0005-0000-0000-0000D49B0000}"/>
    <cellStyle name="_Tesla_R2.8_Genesis_Bridge_Tab" xfId="43855" xr:uid="{00000000-0005-0000-0000-0000D59B0000}"/>
    <cellStyle name="_Tesla_R2.8_ToD" xfId="43856" xr:uid="{00000000-0005-0000-0000-0000D69B0000}"/>
    <cellStyle name="_Tesla_R2.8_ToD 2" xfId="43857" xr:uid="{00000000-0005-0000-0000-0000D79B0000}"/>
    <cellStyle name="_Tesla_R2.8_ToD 3" xfId="43858" xr:uid="{00000000-0005-0000-0000-0000D89B0000}"/>
    <cellStyle name="_Thermo 2003 - tcp dscr 6_05a" xfId="43859" xr:uid="{00000000-0005-0000-0000-0000D99B0000}"/>
    <cellStyle name="_Thermo 2003 - tcp dscr 6_05a 2" xfId="43860" xr:uid="{00000000-0005-0000-0000-0000DA9B0000}"/>
    <cellStyle name="_Thermo 2003 - tcp dscr 6_05a 2 2" xfId="43861" xr:uid="{00000000-0005-0000-0000-0000DB9B0000}"/>
    <cellStyle name="_Thermo 2003 - tcp dscr 6_05a 3" xfId="43862" xr:uid="{00000000-0005-0000-0000-0000DC9B0000}"/>
    <cellStyle name="_Thermo 2003 - tcp dscr 6_05a 3 2" xfId="43863" xr:uid="{00000000-0005-0000-0000-0000DD9B0000}"/>
    <cellStyle name="_Thermo 2003 - tcp dscr 6_05a 4" xfId="43864" xr:uid="{00000000-0005-0000-0000-0000DE9B0000}"/>
    <cellStyle name="_Thermo 2003 - tcp dscr 6_05a 4 2" xfId="43865" xr:uid="{00000000-0005-0000-0000-0000DF9B0000}"/>
    <cellStyle name="_Thermo 2003 - tcp dscr 6_05a 5" xfId="43866" xr:uid="{00000000-0005-0000-0000-0000E09B0000}"/>
    <cellStyle name="_Thermo 2003 - tcp dscr 6_05a 5 2" xfId="43867" xr:uid="{00000000-0005-0000-0000-0000E19B0000}"/>
    <cellStyle name="_Thermo 2003 - tcp dscr 6_05a 6" xfId="43868" xr:uid="{00000000-0005-0000-0000-0000E29B0000}"/>
    <cellStyle name="_Thermo Adjusted 7-24" xfId="43869" xr:uid="{00000000-0005-0000-0000-0000E39B0000}"/>
    <cellStyle name="_Thermo Adjusted 7-24 2" xfId="43870" xr:uid="{00000000-0005-0000-0000-0000E49B0000}"/>
    <cellStyle name="_Thermo Adjusted 7-24 2 2" xfId="43871" xr:uid="{00000000-0005-0000-0000-0000E59B0000}"/>
    <cellStyle name="_Thermo Adjusted 7-24 3" xfId="43872" xr:uid="{00000000-0005-0000-0000-0000E69B0000}"/>
    <cellStyle name="_Thermo Adjusted 7-24 3 2" xfId="43873" xr:uid="{00000000-0005-0000-0000-0000E79B0000}"/>
    <cellStyle name="_Thermo Adjusted 7-24 4" xfId="43874" xr:uid="{00000000-0005-0000-0000-0000E89B0000}"/>
    <cellStyle name="_Thermo Adjusted 7-24 4 2" xfId="43875" xr:uid="{00000000-0005-0000-0000-0000E99B0000}"/>
    <cellStyle name="_Thermo Adjusted 7-24 5" xfId="43876" xr:uid="{00000000-0005-0000-0000-0000EA9B0000}"/>
    <cellStyle name="_Thermo Adjusted 7-24 5 2" xfId="43877" xr:uid="{00000000-0005-0000-0000-0000EB9B0000}"/>
    <cellStyle name="_Thermo Adjusted 7-24 6" xfId="43878" xr:uid="{00000000-0005-0000-0000-0000EC9B0000}"/>
    <cellStyle name="_Thumb Budget 5-30-06" xfId="43879" xr:uid="{00000000-0005-0000-0000-0000ED9B0000}"/>
    <cellStyle name="_Thumb Budget 5-30-06 2" xfId="43880" xr:uid="{00000000-0005-0000-0000-0000EE9B0000}"/>
    <cellStyle name="_Thumb Budget 5-30-06 2 2" xfId="43881" xr:uid="{00000000-0005-0000-0000-0000EF9B0000}"/>
    <cellStyle name="_Thumb Budget 5-30-06 3" xfId="43882" xr:uid="{00000000-0005-0000-0000-0000F09B0000}"/>
    <cellStyle name="_Thumb Budget 5-30-06 3 2" xfId="43883" xr:uid="{00000000-0005-0000-0000-0000F19B0000}"/>
    <cellStyle name="_Thumb Budget 5-30-06 4" xfId="43884" xr:uid="{00000000-0005-0000-0000-0000F29B0000}"/>
    <cellStyle name="_Thumb Budget 5-30-06_Horizon round 1 model vFINAL" xfId="43885" xr:uid="{00000000-0005-0000-0000-0000F39B0000}"/>
    <cellStyle name="_Thumb Budget 5-30-06_Horizon round 1 model vFINAL 2" xfId="43886" xr:uid="{00000000-0005-0000-0000-0000F49B0000}"/>
    <cellStyle name="_Thumb Budget 5-30-06_Horizon round 1 model vFINAL 2 2" xfId="43887" xr:uid="{00000000-0005-0000-0000-0000F59B0000}"/>
    <cellStyle name="_Thumb Budget 5-30-06_Horizon round 1 model vFINAL 3" xfId="43888" xr:uid="{00000000-0005-0000-0000-0000F69B0000}"/>
    <cellStyle name="_Thumb Budget 5-30-06_Horizon round 1 model vFINAL 3 2" xfId="43889" xr:uid="{00000000-0005-0000-0000-0000F79B0000}"/>
    <cellStyle name="_Thumb Budget 5-30-06_Horizon round 1 model vFINAL 4" xfId="43890" xr:uid="{00000000-0005-0000-0000-0000F89B0000}"/>
    <cellStyle name="_Thumb Budget 5-30-06_Horizon round 1 model vFINAL_1" xfId="43891" xr:uid="{00000000-0005-0000-0000-0000F99B0000}"/>
    <cellStyle name="_Thumb Budget 5-30-06_Horizon round 1 model vFINAL_1 2" xfId="43892" xr:uid="{00000000-0005-0000-0000-0000FA9B0000}"/>
    <cellStyle name="_Thumb Budget 5-30-06_Horizon round 1 model vFINAL_1 2 2" xfId="43893" xr:uid="{00000000-0005-0000-0000-0000FB9B0000}"/>
    <cellStyle name="_Thumb Budget 5-30-06_Horizon round 1 model vFINAL_1 3" xfId="43894" xr:uid="{00000000-0005-0000-0000-0000FC9B0000}"/>
    <cellStyle name="_Thumb Budget 5-30-06_Horizon round 1 model vFINAL_1 3 2" xfId="43895" xr:uid="{00000000-0005-0000-0000-0000FD9B0000}"/>
    <cellStyle name="_Thumb Budget 5-30-06_Horizon round 1 model vFINAL_1 4" xfId="43896" xr:uid="{00000000-0005-0000-0000-0000FE9B0000}"/>
    <cellStyle name="_Thumb Budget 5-30-06_Horizon round 1 model vFINAL_1_Project Farwest III Model 03-20-07 v135" xfId="43897" xr:uid="{00000000-0005-0000-0000-0000FF9B0000}"/>
    <cellStyle name="_Thumb Budget 5-30-06_Horizon round 1 model vFINAL_1_Project Farwest III Model 03-20-07 v135 2" xfId="43898" xr:uid="{00000000-0005-0000-0000-0000009C0000}"/>
    <cellStyle name="_Thumb Budget 5-30-06_Horizon round 1 model vFINAL_1_Project Farwest III Model 03-20-07 v135 2 2" xfId="43899" xr:uid="{00000000-0005-0000-0000-0000019C0000}"/>
    <cellStyle name="_Thumb Budget 5-30-06_Horizon round 1 model vFINAL_1_Project Farwest III Model 03-20-07 v135 3" xfId="43900" xr:uid="{00000000-0005-0000-0000-0000029C0000}"/>
    <cellStyle name="_Thumb Budget 5-30-06_Horizon round 1 model vFINAL_1_Project Farwest III Model 03-20-07 v135 3 2" xfId="43901" xr:uid="{00000000-0005-0000-0000-0000039C0000}"/>
    <cellStyle name="_Thumb Budget 5-30-06_Horizon round 1 model vFINAL_1_Project Farwest III Model 03-20-07 v135 4" xfId="43902" xr:uid="{00000000-0005-0000-0000-0000049C0000}"/>
    <cellStyle name="_Thumb Budget 5-30-06_Horizon round 1 model vFINAL_1_Project Makani Model 04-11-07 v6" xfId="43903" xr:uid="{00000000-0005-0000-0000-0000059C0000}"/>
    <cellStyle name="_Thumb Budget 5-30-06_Horizon round 1 model vFINAL_1_Project Makani Model 04-11-07 v6 2" xfId="43904" xr:uid="{00000000-0005-0000-0000-0000069C0000}"/>
    <cellStyle name="_Thumb Budget 5-30-06_Horizon round 1 model vFINAL_1_Project Makani Model 04-11-07 v6 2 2" xfId="43905" xr:uid="{00000000-0005-0000-0000-0000079C0000}"/>
    <cellStyle name="_Thumb Budget 5-30-06_Horizon round 1 model vFINAL_1_Project Makani Model 04-11-07 v6 3" xfId="43906" xr:uid="{00000000-0005-0000-0000-0000089C0000}"/>
    <cellStyle name="_Thumb Budget 5-30-06_Horizon round 1 model vFINAL_1_Project Makani Model 04-11-07 v6 3 2" xfId="43907" xr:uid="{00000000-0005-0000-0000-0000099C0000}"/>
    <cellStyle name="_Thumb Budget 5-30-06_Horizon round 1 model vFINAL_1_Project Makani Model 04-11-07 v6 4" xfId="43908" xr:uid="{00000000-0005-0000-0000-00000A9C0000}"/>
    <cellStyle name="_Tier Definitions (2)" xfId="43909" xr:uid="{00000000-0005-0000-0000-00000B9C0000}"/>
    <cellStyle name="_topOfIowa" xfId="43910" xr:uid="{00000000-0005-0000-0000-00000C9C0000}"/>
    <cellStyle name="_topOfIowa 2" xfId="43911" xr:uid="{00000000-0005-0000-0000-00000D9C0000}"/>
    <cellStyle name="_Total UCAP" xfId="43912" xr:uid="{00000000-0005-0000-0000-00000E9C0000}"/>
    <cellStyle name="_Total UCAP 2" xfId="43913" xr:uid="{00000000-0005-0000-0000-00000F9C0000}"/>
    <cellStyle name="_Total UCAP 2 2" xfId="43914" xr:uid="{00000000-0005-0000-0000-0000109C0000}"/>
    <cellStyle name="_Total UCAP 3" xfId="43915" xr:uid="{00000000-0005-0000-0000-0000119C0000}"/>
    <cellStyle name="_Total UCAP 3 2" xfId="43916" xr:uid="{00000000-0005-0000-0000-0000129C0000}"/>
    <cellStyle name="_Total UCAP 4" xfId="43917" xr:uid="{00000000-0005-0000-0000-0000139C0000}"/>
    <cellStyle name="_Total UCAP 4 2" xfId="43918" xr:uid="{00000000-0005-0000-0000-0000149C0000}"/>
    <cellStyle name="_Total UCAP 4 3" xfId="43919" xr:uid="{00000000-0005-0000-0000-0000159C0000}"/>
    <cellStyle name="_Total UCAP 5" xfId="43920" xr:uid="{00000000-0005-0000-0000-0000169C0000}"/>
    <cellStyle name="_Total UCAP 5 2" xfId="43921" xr:uid="{00000000-0005-0000-0000-0000179C0000}"/>
    <cellStyle name="_Total UCAP 6" xfId="43922" xr:uid="{00000000-0005-0000-0000-0000189C0000}"/>
    <cellStyle name="_Total UCAP_Cherokee 2010 - 2014 Budget Forecast" xfId="43923" xr:uid="{00000000-0005-0000-0000-0000199C0000}"/>
    <cellStyle name="_Total UCAP_Cimarron O&amp;M_05-24-2012" xfId="43924" xr:uid="{00000000-0005-0000-0000-00001A9C0000}"/>
    <cellStyle name="_Total UCAP_Copy of South TX GenTie  0.8x Sale12-31-09 COD BASE CASEvBOD" xfId="43925" xr:uid="{00000000-0005-0000-0000-00001B9C0000}"/>
    <cellStyle name="_Total UCAP_Copy of South TX GenTie  0.8x Sale12-31-09 COD BASE CASEvBOD 2" xfId="43926" xr:uid="{00000000-0005-0000-0000-00001C9C0000}"/>
    <cellStyle name="_Total UCAP_Genesis_Bridge_Tab" xfId="43927" xr:uid="{00000000-0005-0000-0000-00001D9C0000}"/>
    <cellStyle name="_Total UCAP_Input" xfId="43928" xr:uid="{00000000-0005-0000-0000-00001E9C0000}"/>
    <cellStyle name="_Total UCAP_Input 2" xfId="43929" xr:uid="{00000000-0005-0000-0000-00001F9C0000}"/>
    <cellStyle name="_Total UCAP_Majestic II 2013 - 2042 Property Tax Forecast est" xfId="43930" xr:uid="{00000000-0005-0000-0000-0000209C0000}"/>
    <cellStyle name="_Total UCAP_McCoy 250 MW Yingli 280W T-0 NextEra PVO&amp;M Budget (NEW RAMP)_2010-12-10" xfId="43931" xr:uid="{00000000-0005-0000-0000-0000219C0000}"/>
    <cellStyle name="_Total UCAP_McCoy 250 MW Yingli 280W T-0 NextEra PVO&amp;M Budget (NEW RAMP)_2010-12-6" xfId="43932" xr:uid="{00000000-0005-0000-0000-0000229C0000}"/>
    <cellStyle name="_Total UCAP_Tax" xfId="43933" xr:uid="{00000000-0005-0000-0000-0000239C0000}"/>
    <cellStyle name="_Total UCAP_ToD" xfId="43934" xr:uid="{00000000-0005-0000-0000-0000249C0000}"/>
    <cellStyle name="_Total UCAP_ToD 2" xfId="43935" xr:uid="{00000000-0005-0000-0000-0000259C0000}"/>
    <cellStyle name="_Total UCAP_ToD 3" xfId="43936" xr:uid="{00000000-0005-0000-0000-0000269C0000}"/>
    <cellStyle name="_TP Oil" xfId="43937" xr:uid="{00000000-0005-0000-0000-0000279C0000}"/>
    <cellStyle name="_TP Oil_130204 2013 - 2061 LONG-TERM FORECAST FPL METHODOLOGY Clean Copy" xfId="43938" xr:uid="{00000000-0005-0000-0000-0000289C0000}"/>
    <cellStyle name="_TP Valuation (10.30.09)" xfId="43939" xr:uid="{00000000-0005-0000-0000-0000299C0000}"/>
    <cellStyle name="_Transaction costs at September 30 v2" xfId="43940" xr:uid="{00000000-0005-0000-0000-00002A9C0000}"/>
    <cellStyle name="_Transaction costs at September 30 v2_Budget Support 2012-09 2013-15 Benefit Programs v5 with NEER Barg Update" xfId="43941" xr:uid="{00000000-0005-0000-0000-00002B9C0000}"/>
    <cellStyle name="_Transaction costs at September 30 v2_LTD-FAS 112 Summary" xfId="43942" xr:uid="{00000000-0005-0000-0000-00002C9C0000}"/>
    <cellStyle name="_TRENT6_09_BANK" xfId="43943" xr:uid="{00000000-0005-0000-0000-00002D9C0000}"/>
    <cellStyle name="_TRENT6_09_BANK 2" xfId="43944" xr:uid="{00000000-0005-0000-0000-00002E9C0000}"/>
    <cellStyle name="_TRENT6_09_BANK 2 2" xfId="43945" xr:uid="{00000000-0005-0000-0000-00002F9C0000}"/>
    <cellStyle name="_TRENT6_09_BANK 3" xfId="43946" xr:uid="{00000000-0005-0000-0000-0000309C0000}"/>
    <cellStyle name="_TRENT6_09_BANK 3 2" xfId="43947" xr:uid="{00000000-0005-0000-0000-0000319C0000}"/>
    <cellStyle name="_TRENT6_09_BANK 4" xfId="43948" xr:uid="{00000000-0005-0000-0000-0000329C0000}"/>
    <cellStyle name="_TRENT6_09_BANK 4 2" xfId="43949" xr:uid="{00000000-0005-0000-0000-0000339C0000}"/>
    <cellStyle name="_TRENT6_09_BANK 5" xfId="43950" xr:uid="{00000000-0005-0000-0000-0000349C0000}"/>
    <cellStyle name="_TRENT6_09_BANK 5 2" xfId="43951" xr:uid="{00000000-0005-0000-0000-0000359C0000}"/>
    <cellStyle name="_TRENT6_09_BANK 6" xfId="43952" xr:uid="{00000000-0005-0000-0000-0000369C0000}"/>
    <cellStyle name="_x0013__Tri-County Wind_042409_Grant and TE_as bid" xfId="43953" xr:uid="{00000000-0005-0000-0000-0000379C0000}"/>
    <cellStyle name="_x0013__Tri-County Wind_042409_Grant and TE_as bid 2" xfId="43954" xr:uid="{00000000-0005-0000-0000-0000389C0000}"/>
    <cellStyle name="_x0013__Tri-County Wind_101309_Grant and TE_200MW_1.6XLE" xfId="43955" xr:uid="{00000000-0005-0000-0000-0000399C0000}"/>
    <cellStyle name="_x0013__Tri-County Wind_101309_Grant and TE_200MW_1.6XLE 2" xfId="43956" xr:uid="{00000000-0005-0000-0000-00003A9C0000}"/>
    <cellStyle name="_x0013__Tri-County Wind_101509_Grant and TE_200MW_1.6XLE" xfId="43957" xr:uid="{00000000-0005-0000-0000-00003B9C0000}"/>
    <cellStyle name="_x0013__Tri-County Wind_101509_Grant and TE_200MW_1.6XLE 2" xfId="43958" xr:uid="{00000000-0005-0000-0000-00003C9C0000}"/>
    <cellStyle name="_Trinidad Alcoa model 072005 v1" xfId="43959" xr:uid="{00000000-0005-0000-0000-00003D9C0000}"/>
    <cellStyle name="_x0013__TT Mkt Price Curve Base Case (w negative prices) 09152008" xfId="43960" xr:uid="{00000000-0005-0000-0000-00003E9C0000}"/>
    <cellStyle name="_x0013__TT Mkt Price Curve Base Case (w negative prices) 09152008 2" xfId="43961" xr:uid="{00000000-0005-0000-0000-00003F9C0000}"/>
    <cellStyle name="_x0013__TT Mkt Price Curve Base Case (w negative prices) 09152008_BeechR Pivot Table 12.2.09" xfId="43962" xr:uid="{00000000-0005-0000-0000-0000409C0000}"/>
    <cellStyle name="_x0013__TT Mkt Price Curve Base Case (w negative prices) 09152008_BeechR Pivot Table 12.2.09 2" xfId="43963" xr:uid="{00000000-0005-0000-0000-0000419C0000}"/>
    <cellStyle name="_Tube_Delivery_DJD" xfId="43964" xr:uid="{00000000-0005-0000-0000-0000429C0000}"/>
    <cellStyle name="_Tube_Delivery_DJD 2" xfId="43965" xr:uid="{00000000-0005-0000-0000-0000439C0000}"/>
    <cellStyle name="_Turkey Track Completion Reserve Acct_11 10 08" xfId="43966" xr:uid="{00000000-0005-0000-0000-0000449C0000}"/>
    <cellStyle name="_x0013__Turkey Track Completion Reserve Acct_11 10 08" xfId="43967" xr:uid="{00000000-0005-0000-0000-0000459C0000}"/>
    <cellStyle name="_Turkey Track Completion Reserve Acct_11 10 08 2" xfId="43968" xr:uid="{00000000-0005-0000-0000-0000469C0000}"/>
    <cellStyle name="_x0013__Turkey Track Completion Reserve Acct_11 10 08 2" xfId="43969" xr:uid="{00000000-0005-0000-0000-0000479C0000}"/>
    <cellStyle name="_x0013__Turkey Track Market Price Curve 05282008" xfId="43970" xr:uid="{00000000-0005-0000-0000-0000489C0000}"/>
    <cellStyle name="_x0013__Turkey Track Market Price Curve 05282008 2" xfId="43971" xr:uid="{00000000-0005-0000-0000-0000499C0000}"/>
    <cellStyle name="_x0013__Turkey Track Market Price Curve 05282008_BeechR Pivot Table 12.2.09" xfId="43972" xr:uid="{00000000-0005-0000-0000-00004A9C0000}"/>
    <cellStyle name="_x0013__Turkey Track Market Price Curve 05282008_BeechR Pivot Table 12.2.09 2" xfId="43973" xr:uid="{00000000-0005-0000-0000-00004B9C0000}"/>
    <cellStyle name="_x0013__Turkey Track Market Price Curve Low Case 06202008" xfId="43974" xr:uid="{00000000-0005-0000-0000-00004C9C0000}"/>
    <cellStyle name="_x0013__Turkey Track Market Price Curve Low Case 06202008 2" xfId="43975" xr:uid="{00000000-0005-0000-0000-00004D9C0000}"/>
    <cellStyle name="_x0013__Turkey Track Market Price Curve Low Case 06202008_BeechR Pivot Table 12.2.09" xfId="43976" xr:uid="{00000000-0005-0000-0000-00004E9C0000}"/>
    <cellStyle name="_x0013__Turkey Track Market Price Curve Low Case 06202008_BeechR Pivot Table 12.2.09 2" xfId="43977" xr:uid="{00000000-0005-0000-0000-00004F9C0000}"/>
    <cellStyle name="_Twin Groves II 071806" xfId="43978" xr:uid="{00000000-0005-0000-0000-0000509C0000}"/>
    <cellStyle name="_Twin Groves II 071806_1.Inputs" xfId="43979" xr:uid="{00000000-0005-0000-0000-0000519C0000}"/>
    <cellStyle name="_Twin Groves II 071806_Copy of Vento III v27i P50 1st" xfId="43980" xr:uid="{00000000-0005-0000-0000-0000529C0000}"/>
    <cellStyle name="_Twin Groves II 071806_G&amp;A_reports" xfId="43981" xr:uid="{00000000-0005-0000-0000-0000539C0000}"/>
    <cellStyle name="_Twin Groves II 071806_Vento III v17i (8.9% Haircut, 60% Tax)" xfId="43982" xr:uid="{00000000-0005-0000-0000-0000549C0000}"/>
    <cellStyle name="_Twin Groves II 071806_Vento III v22i (Haircut, 6Y CF, 76% tax)" xfId="43983" xr:uid="{00000000-0005-0000-0000-0000559C0000}"/>
    <cellStyle name="_Twin Groves II 071806_Vento III v28g Base" xfId="43984" xr:uid="{00000000-0005-0000-0000-0000569C0000}"/>
    <cellStyle name="_Twin Groves II 071806_Vento III v28k JPMyyy" xfId="43985" xr:uid="{00000000-0005-0000-0000-0000579C0000}"/>
    <cellStyle name="_TX Wind R04 DSCR Projections ECM2 - FOR DISCUSSION ONLY" xfId="43986" xr:uid="{00000000-0005-0000-0000-0000589C0000}"/>
    <cellStyle name="_TX Wind R04 DSCR Projections ECM2 - FOR DISCUSSION ONLY 2" xfId="43987" xr:uid="{00000000-0005-0000-0000-0000599C0000}"/>
    <cellStyle name="_UCAP 050131" xfId="43988" xr:uid="{00000000-0005-0000-0000-00005A9C0000}"/>
    <cellStyle name="_UCAP 050131 2" xfId="43989" xr:uid="{00000000-0005-0000-0000-00005B9C0000}"/>
    <cellStyle name="_UCAP 050131 2 2" xfId="43990" xr:uid="{00000000-0005-0000-0000-00005C9C0000}"/>
    <cellStyle name="_UCAP 050131 3" xfId="43991" xr:uid="{00000000-0005-0000-0000-00005D9C0000}"/>
    <cellStyle name="_UCAP 050131 3 2" xfId="43992" xr:uid="{00000000-0005-0000-0000-00005E9C0000}"/>
    <cellStyle name="_UCAP 050131 4" xfId="43993" xr:uid="{00000000-0005-0000-0000-00005F9C0000}"/>
    <cellStyle name="_UCAP 050131 4 2" xfId="43994" xr:uid="{00000000-0005-0000-0000-0000609C0000}"/>
    <cellStyle name="_UCAP 050131 4 3" xfId="43995" xr:uid="{00000000-0005-0000-0000-0000619C0000}"/>
    <cellStyle name="_UCAP 050131 5" xfId="43996" xr:uid="{00000000-0005-0000-0000-0000629C0000}"/>
    <cellStyle name="_UCAP 050131 5 2" xfId="43997" xr:uid="{00000000-0005-0000-0000-0000639C0000}"/>
    <cellStyle name="_UCAP 050131 6" xfId="43998" xr:uid="{00000000-0005-0000-0000-0000649C0000}"/>
    <cellStyle name="_UCAP 050131_Cherokee 2010 - 2014 Budget Forecast" xfId="43999" xr:uid="{00000000-0005-0000-0000-0000659C0000}"/>
    <cellStyle name="_UCAP 050131_Cimarron O&amp;M_05-24-2012" xfId="44000" xr:uid="{00000000-0005-0000-0000-0000669C0000}"/>
    <cellStyle name="_UCAP 050131_Copy of South TX GenTie  0.8x Sale12-31-09 COD BASE CASEvBOD" xfId="44001" xr:uid="{00000000-0005-0000-0000-0000679C0000}"/>
    <cellStyle name="_UCAP 050131_Copy of South TX GenTie  0.8x Sale12-31-09 COD BASE CASEvBOD 2" xfId="44002" xr:uid="{00000000-0005-0000-0000-0000689C0000}"/>
    <cellStyle name="_UCAP 050131_Genesis_Bridge_Tab" xfId="44003" xr:uid="{00000000-0005-0000-0000-0000699C0000}"/>
    <cellStyle name="_UCAP 050131_Input" xfId="44004" xr:uid="{00000000-0005-0000-0000-00006A9C0000}"/>
    <cellStyle name="_UCAP 050131_Input 2" xfId="44005" xr:uid="{00000000-0005-0000-0000-00006B9C0000}"/>
    <cellStyle name="_UCAP 050131_Majestic II 2013 - 2042 Property Tax Forecast est" xfId="44006" xr:uid="{00000000-0005-0000-0000-00006C9C0000}"/>
    <cellStyle name="_UCAP 050131_McCoy 250 MW Yingli 280W T-0 NextEra PVO&amp;M Budget (NEW RAMP)_2010-12-10" xfId="44007" xr:uid="{00000000-0005-0000-0000-00006D9C0000}"/>
    <cellStyle name="_UCAP 050131_McCoy 250 MW Yingli 280W T-0 NextEra PVO&amp;M Budget (NEW RAMP)_2010-12-6" xfId="44008" xr:uid="{00000000-0005-0000-0000-00006E9C0000}"/>
    <cellStyle name="_UCAP 050131_Tax" xfId="44009" xr:uid="{00000000-0005-0000-0000-00006F9C0000}"/>
    <cellStyle name="_UCAP 050131_ToD" xfId="44010" xr:uid="{00000000-0005-0000-0000-0000709C0000}"/>
    <cellStyle name="_UCAP 050131_ToD 2" xfId="44011" xr:uid="{00000000-0005-0000-0000-0000719C0000}"/>
    <cellStyle name="_UCAP 050131_ToD 3" xfId="44012" xr:uid="{00000000-0005-0000-0000-0000729C0000}"/>
    <cellStyle name="_Unit Level Economics V4" xfId="44013" xr:uid="{00000000-0005-0000-0000-0000739C0000}"/>
    <cellStyle name="_Unit Level Economics v5 (2)" xfId="44014" xr:uid="{00000000-0005-0000-0000-0000749C0000}"/>
    <cellStyle name="_Unit Level Economics v5 (2) 2" xfId="44015" xr:uid="{00000000-0005-0000-0000-0000759C0000}"/>
    <cellStyle name="_x0013__Unlev McAdoo &amp; GR Combined 090208-funding" xfId="44016" xr:uid="{00000000-0005-0000-0000-0000769C0000}"/>
    <cellStyle name="_x0013__Unlev McAdoo &amp; GR Combined 090208-funding 2" xfId="44017" xr:uid="{00000000-0005-0000-0000-0000779C0000}"/>
    <cellStyle name="_x0013__Unlev McAdoo &amp; GR Combined 090208-funding_#1 LeveredGrand_Ridge_II-III_021009_Grant,Bonus,No PTCs,MACRs,Term Debt, NOL" xfId="44018" xr:uid="{00000000-0005-0000-0000-0000789C0000}"/>
    <cellStyle name="_x0013__Unlev McAdoo &amp; GR Combined 090208-funding_#1 LeveredGrand_Ridge_II-III_021009_Grant,Bonus,No PTCs,MACRs,Term Debt, NOL 2" xfId="44019" xr:uid="{00000000-0005-0000-0000-0000799C0000}"/>
    <cellStyle name="_x0013__Unlev McAdoo &amp; GR Combined 090208-funding_#1 LeveredGrand_Ridge_II-III_021009_Grant,Bonus,No PTCs,MACRs,Term Debt, NOL_BeechR Pivot Table 12.2.09" xfId="44020" xr:uid="{00000000-0005-0000-0000-00007A9C0000}"/>
    <cellStyle name="_x0013__Unlev McAdoo &amp; GR Combined 090208-funding_#1 LeveredGrand_Ridge_II-III_021009_Grant,Bonus,No PTCs,MACRs,Term Debt, NOL_BeechR Pivot Table 12.2.09 2" xfId="44021" xr:uid="{00000000-0005-0000-0000-00007B9C0000}"/>
    <cellStyle name="_x0013__Unlev McAdoo &amp; GR Combined 090208-funding_BeechR Pivot Table 12.2.09" xfId="44022" xr:uid="{00000000-0005-0000-0000-00007C9C0000}"/>
    <cellStyle name="_x0013__Unlev McAdoo &amp; GR Combined 090208-funding_BeechR Pivot Table 12.2.09 2" xfId="44023" xr:uid="{00000000-0005-0000-0000-00007D9C0000}"/>
    <cellStyle name="_x0013__Unlev McAdoo &amp; GR Combined 090208-funding_Big Otter 101209 Grant and TE 100.5MW_20mileT" xfId="44024" xr:uid="{00000000-0005-0000-0000-00007E9C0000}"/>
    <cellStyle name="_x0013__Unlev McAdoo &amp; GR Combined 090208-funding_Big Otter 101209 Grant and TE 100.5MW_20mileT 2" xfId="44025" xr:uid="{00000000-0005-0000-0000-00007F9C0000}"/>
    <cellStyle name="_x0013__Unlev McAdoo &amp; GR Combined 090208-funding_Bish Hill_$77.5_lowncf_ Bundled Price_Lenders_092909" xfId="44026" xr:uid="{00000000-0005-0000-0000-0000809C0000}"/>
    <cellStyle name="_x0013__Unlev McAdoo &amp; GR Combined 090208-funding_Bish Hill_$77.5_lowncf_ Bundled Price_Lenders_092909 2" xfId="44027" xr:uid="{00000000-0005-0000-0000-0000819C0000}"/>
    <cellStyle name="_x0013__Unlev McAdoo &amp; GR Combined 090208-funding_BishHilll_1.25M per WTG with $72 bundled price_200MWs_BF" xfId="44028" xr:uid="{00000000-0005-0000-0000-0000829C0000}"/>
    <cellStyle name="_x0013__Unlev McAdoo &amp; GR Combined 090208-funding_BishHilll_1.25M per WTG with $72 bundled price_200MWs_BF 2" xfId="44029" xr:uid="{00000000-0005-0000-0000-0000839C0000}"/>
    <cellStyle name="_x0013__Unlev McAdoo &amp; GR Combined 090208-funding_Bishop Hill_Grant_082409_200MW" xfId="44030" xr:uid="{00000000-0005-0000-0000-0000849C0000}"/>
    <cellStyle name="_x0013__Unlev McAdoo &amp; GR Combined 090208-funding_Bishop Hill_Grant_082409_200MW 2" xfId="44031" xr:uid="{00000000-0005-0000-0000-0000859C0000}"/>
    <cellStyle name="_x0013__Unlev McAdoo &amp; GR Combined 090208-funding_Buzzard Creek_250MW_PTC_010610" xfId="44032" xr:uid="{00000000-0005-0000-0000-0000869C0000}"/>
    <cellStyle name="_x0013__Unlev McAdoo &amp; GR Combined 090208-funding_Buzzard Creek_250MW_PTC_010610 2" xfId="44033" xr:uid="{00000000-0005-0000-0000-0000879C0000}"/>
    <cellStyle name="_x0013__Unlev McAdoo &amp; GR Combined 090208-funding_California Ridge 120109 and 200MW" xfId="44034" xr:uid="{00000000-0005-0000-0000-0000889C0000}"/>
    <cellStyle name="_x0013__Unlev McAdoo &amp; GR Combined 090208-funding_California Ridge 120109 and 200MW 2" xfId="44035" xr:uid="{00000000-0005-0000-0000-0000899C0000}"/>
    <cellStyle name="_x0013__Unlev McAdoo &amp; GR Combined 090208-funding_California Ridge_042909_Grant and TE_99M_as bid" xfId="44036" xr:uid="{00000000-0005-0000-0000-00008A9C0000}"/>
    <cellStyle name="_x0013__Unlev McAdoo &amp; GR Combined 090208-funding_California Ridge_042909_Grant and TE_99M_as bid 2" xfId="44037" xr:uid="{00000000-0005-0000-0000-00008B9C0000}"/>
    <cellStyle name="_x0013__Unlev McAdoo &amp; GR Combined 090208-funding_California Ridge_042909_Grant and TE_99Mw" xfId="44038" xr:uid="{00000000-0005-0000-0000-00008C9C0000}"/>
    <cellStyle name="_x0013__Unlev McAdoo &amp; GR Combined 090208-funding_California Ridge_042909_Grant and TE_99Mw 2" xfId="44039" xr:uid="{00000000-0005-0000-0000-00008D9C0000}"/>
    <cellStyle name="_x0013__Unlev McAdoo &amp; GR Combined 090208-funding_Copy of NEW Levered GRIIIII_03312009_MCF v2" xfId="44040" xr:uid="{00000000-0005-0000-0000-00008E9C0000}"/>
    <cellStyle name="_x0013__Unlev McAdoo &amp; GR Combined 090208-funding_Copy of NEW Levered GRIIIII_03312009_MCF v2 2" xfId="44041" xr:uid="{00000000-0005-0000-0000-00008F9C0000}"/>
    <cellStyle name="_x0013__Unlev McAdoo &amp; GR Combined 090208-funding_Copy of NEW Levered GRIIIII_03312009_MCF v2_BeechR Pivot Table 12.2.09" xfId="44042" xr:uid="{00000000-0005-0000-0000-0000909C0000}"/>
    <cellStyle name="_x0013__Unlev McAdoo &amp; GR Combined 090208-funding_Copy of NEW Levered GRIIIII_03312009_MCF v2_BeechR Pivot Table 12.2.09 2" xfId="44043" xr:uid="{00000000-0005-0000-0000-0000919C0000}"/>
    <cellStyle name="_x0013__Unlev McAdoo &amp; GR Combined 090208-funding_GRE 03252009_tpm_tables" xfId="44044" xr:uid="{00000000-0005-0000-0000-0000929C0000}"/>
    <cellStyle name="_x0013__Unlev McAdoo &amp; GR Combined 090208-funding_GRE 03252009_tpm_tables 2" xfId="44045" xr:uid="{00000000-0005-0000-0000-0000939C0000}"/>
    <cellStyle name="_x0013__Unlev McAdoo &amp; GR Combined 090208-funding_GRE 03252009_tpm_tables_BeechR Pivot Table 12.2.09" xfId="44046" xr:uid="{00000000-0005-0000-0000-0000949C0000}"/>
    <cellStyle name="_x0013__Unlev McAdoo &amp; GR Combined 090208-funding_GRE 03252009_tpm_tables_BeechR Pivot Table 12.2.09 2" xfId="44047" xr:uid="{00000000-0005-0000-0000-0000959C0000}"/>
    <cellStyle name="_x0013__Unlev McAdoo &amp; GR Combined 090208-funding_Hardin Grant 08312009_300MW" xfId="44048" xr:uid="{00000000-0005-0000-0000-0000969C0000}"/>
    <cellStyle name="_x0013__Unlev McAdoo &amp; GR Combined 090208-funding_Hardin Grant 08312009_300MW 2" xfId="44049" xr:uid="{00000000-0005-0000-0000-0000979C0000}"/>
    <cellStyle name="_x0013__Unlev McAdoo &amp; GR Combined 090208-funding_Inputs-General" xfId="44050" xr:uid="{00000000-0005-0000-0000-0000989C0000}"/>
    <cellStyle name="_x0013__Unlev McAdoo &amp; GR Combined 090208-funding_Inputs-General 2" xfId="44051" xr:uid="{00000000-0005-0000-0000-0000999C0000}"/>
    <cellStyle name="_x0013__Unlev McAdoo &amp; GR Combined 090208-funding_IWNA 3-Pack ECCA Sheldon Funding 03202009" xfId="44052" xr:uid="{00000000-0005-0000-0000-00009A9C0000}"/>
    <cellStyle name="_x0013__Unlev McAdoo &amp; GR Combined 090208-funding_IWNA 3-Pack ECCA Sheldon Funding 03202009 2" xfId="44053" xr:uid="{00000000-0005-0000-0000-00009B9C0000}"/>
    <cellStyle name="_x0013__Unlev McAdoo &amp; GR Combined 090208-funding_Ledge_0416_Grant and TE" xfId="44054" xr:uid="{00000000-0005-0000-0000-00009C9C0000}"/>
    <cellStyle name="_x0013__Unlev McAdoo &amp; GR Combined 090208-funding_Ledge_0416_Grant and TE 2" xfId="44055" xr:uid="{00000000-0005-0000-0000-00009D9C0000}"/>
    <cellStyle name="_x0013__Unlev McAdoo &amp; GR Combined 090208-funding_Levered Beech Ridge _100709" xfId="44056" xr:uid="{00000000-0005-0000-0000-00009E9C0000}"/>
    <cellStyle name="_x0013__Unlev McAdoo &amp; GR Combined 090208-funding_Levered Beech Ridge _100709 2" xfId="44057" xr:uid="{00000000-0005-0000-0000-00009F9C0000}"/>
    <cellStyle name="_x0013__Unlev McAdoo &amp; GR Combined 090208-funding_Levered Beech Ridge _100709_BeechR Pivot Table 12.2.09" xfId="44058" xr:uid="{00000000-0005-0000-0000-0000A09C0000}"/>
    <cellStyle name="_x0013__Unlev McAdoo &amp; GR Combined 090208-funding_Levered Beech Ridge _100709_BeechR Pivot Table 12.2.09 2" xfId="44059" xr:uid="{00000000-0005-0000-0000-0000A19C0000}"/>
    <cellStyle name="_x0013__Unlev McAdoo &amp; GR Combined 090208-funding_Levered Beech Ridge _102709" xfId="44060" xr:uid="{00000000-0005-0000-0000-0000A29C0000}"/>
    <cellStyle name="_x0013__Unlev McAdoo &amp; GR Combined 090208-funding_Levered Beech Ridge _102709 2" xfId="44061" xr:uid="{00000000-0005-0000-0000-0000A39C0000}"/>
    <cellStyle name="_x0013__Unlev McAdoo &amp; GR Combined 090208-funding_Levered Beech Ridge _102709_BeechR Pivot Table 12.2.09" xfId="44062" xr:uid="{00000000-0005-0000-0000-0000A49C0000}"/>
    <cellStyle name="_x0013__Unlev McAdoo &amp; GR Combined 090208-funding_Levered Beech Ridge _102709_BeechR Pivot Table 12.2.09 2" xfId="44063" xr:uid="{00000000-0005-0000-0000-0000A59C0000}"/>
    <cellStyle name="_x0013__Unlev McAdoo &amp; GR Combined 090208-funding_Levered Beech Ridge _110209" xfId="44064" xr:uid="{00000000-0005-0000-0000-0000A69C0000}"/>
    <cellStyle name="_x0013__Unlev McAdoo &amp; GR Combined 090208-funding_Levered Beech Ridge _110209 2" xfId="44065" xr:uid="{00000000-0005-0000-0000-0000A79C0000}"/>
    <cellStyle name="_x0013__Unlev McAdoo &amp; GR Combined 090208-funding_Levered Beech Ridge _110209_BeechR Pivot Table 12.2.09" xfId="44066" xr:uid="{00000000-0005-0000-0000-0000A89C0000}"/>
    <cellStyle name="_x0013__Unlev McAdoo &amp; GR Combined 090208-funding_Levered Beech Ridge _110209_BeechR Pivot Table 12.2.09 2" xfId="44067" xr:uid="{00000000-0005-0000-0000-0000A99C0000}"/>
    <cellStyle name="_x0013__Unlev McAdoo &amp; GR Combined 090208-funding_Levered Grand Ridge Exp 07082009_LIVE" xfId="44068" xr:uid="{00000000-0005-0000-0000-0000AA9C0000}"/>
    <cellStyle name="_x0013__Unlev McAdoo &amp; GR Combined 090208-funding_Levered Grand Ridge Exp 07082009_LIVE 2" xfId="44069" xr:uid="{00000000-0005-0000-0000-0000AB9C0000}"/>
    <cellStyle name="_x0013__Unlev McAdoo &amp; GR Combined 090208-funding_Levered Grand Ridge Exp 07082009_LIVE_BeechR Pivot Table 12.2.09" xfId="44070" xr:uid="{00000000-0005-0000-0000-0000AC9C0000}"/>
    <cellStyle name="_x0013__Unlev McAdoo &amp; GR Combined 090208-funding_Levered Grand Ridge Exp 07082009_LIVE_BeechR Pivot Table 12.2.09 2" xfId="44071" xr:uid="{00000000-0005-0000-0000-0000AD9C0000}"/>
    <cellStyle name="_x0013__Unlev McAdoo &amp; GR Combined 090208-funding_Levered Grand Ridge Exp_05042009" xfId="44072" xr:uid="{00000000-0005-0000-0000-0000AE9C0000}"/>
    <cellStyle name="_x0013__Unlev McAdoo &amp; GR Combined 090208-funding_Levered Grand Ridge Exp_05042009 2" xfId="44073" xr:uid="{00000000-0005-0000-0000-0000AF9C0000}"/>
    <cellStyle name="_x0013__Unlev McAdoo &amp; GR Combined 090208-funding_Levered Grand Ridge Exp_05042009_BeechR Pivot Table 12.2.09" xfId="44074" xr:uid="{00000000-0005-0000-0000-0000B09C0000}"/>
    <cellStyle name="_x0013__Unlev McAdoo &amp; GR Combined 090208-funding_Levered Grand Ridge Exp_05042009_BeechR Pivot Table 12.2.09 2" xfId="44075" xr:uid="{00000000-0005-0000-0000-0000B19C0000}"/>
    <cellStyle name="_x0013__Unlev McAdoo &amp; GR Combined 090208-funding_NEW GRII_III Debt_032509 v1 (2)" xfId="44076" xr:uid="{00000000-0005-0000-0000-0000B29C0000}"/>
    <cellStyle name="_x0013__Unlev McAdoo &amp; GR Combined 090208-funding_NEW GRII_III Debt_032509 v1 (2) 2" xfId="44077" xr:uid="{00000000-0005-0000-0000-0000B39C0000}"/>
    <cellStyle name="_x0013__Unlev McAdoo &amp; GR Combined 090208-funding_NEW GRII_III Debt_032509 v1 (2)_BeechR Pivot Table 12.2.09" xfId="44078" xr:uid="{00000000-0005-0000-0000-0000B49C0000}"/>
    <cellStyle name="_x0013__Unlev McAdoo &amp; GR Combined 090208-funding_NEW GRII_III Debt_032509 v1 (2)_BeechR Pivot Table 12.2.09 2" xfId="44079" xr:uid="{00000000-0005-0000-0000-0000B59C0000}"/>
    <cellStyle name="_x0013__Unlev McAdoo &amp; GR Combined 090208-funding_NEW Levered GRII&amp;III_04092009_MCF v1" xfId="44080" xr:uid="{00000000-0005-0000-0000-0000B69C0000}"/>
    <cellStyle name="_x0013__Unlev McAdoo &amp; GR Combined 090208-funding_NEW Levered GRII&amp;III_04092009_MCF v1 2" xfId="44081" xr:uid="{00000000-0005-0000-0000-0000B79C0000}"/>
    <cellStyle name="_x0013__Unlev McAdoo &amp; GR Combined 090208-funding_NEW Levered GRII&amp;III_04092009_MCF v1_BeechR Pivot Table 12.2.09" xfId="44082" xr:uid="{00000000-0005-0000-0000-0000B89C0000}"/>
    <cellStyle name="_x0013__Unlev McAdoo &amp; GR Combined 090208-funding_NEW Levered GRII&amp;III_04092009_MCF v1_BeechR Pivot Table 12.2.09 2" xfId="44083" xr:uid="{00000000-0005-0000-0000-0000B99C0000}"/>
    <cellStyle name="_x0013__Unlev McAdoo &amp; GR Combined 090208-funding_Oceana_142MW_Vesta1.8_101909" xfId="44084" xr:uid="{00000000-0005-0000-0000-0000BA9C0000}"/>
    <cellStyle name="_x0013__Unlev McAdoo &amp; GR Combined 090208-funding_Oceana_142MW_Vesta1.8_101909 2" xfId="44085" xr:uid="{00000000-0005-0000-0000-0000BB9C0000}"/>
    <cellStyle name="_x0013__Unlev McAdoo &amp; GR Combined 090208-funding_Raleigh Model (78MW) 09082009_V2" xfId="44086" xr:uid="{00000000-0005-0000-0000-0000BC9C0000}"/>
    <cellStyle name="_x0013__Unlev McAdoo &amp; GR Combined 090208-funding_Raleigh Model (78MW) 09082009_V2 2" xfId="44087" xr:uid="{00000000-0005-0000-0000-0000BD9C0000}"/>
    <cellStyle name="_x0013__Unlev McAdoo &amp; GR Combined 090208-funding_Raleigh Model (78MW) 09082009_V2_BeechR Pivot Table 12.2.09" xfId="44088" xr:uid="{00000000-0005-0000-0000-0000BE9C0000}"/>
    <cellStyle name="_x0013__Unlev McAdoo &amp; GR Combined 090208-funding_Raleigh Model (78MW) 09082009_V2_BeechR Pivot Table 12.2.09 2" xfId="44089" xr:uid="{00000000-0005-0000-0000-0000BF9C0000}"/>
    <cellStyle name="_x0013__Unlev McAdoo &amp; GR Combined 090208-funding_Sheet1" xfId="44090" xr:uid="{00000000-0005-0000-0000-0000C09C0000}"/>
    <cellStyle name="_x0013__Unlev McAdoo &amp; GR Combined 090208-funding_Sheet1 2" xfId="44091" xr:uid="{00000000-0005-0000-0000-0000C19C0000}"/>
    <cellStyle name="_x0013__Unlev McAdoo &amp; GR Combined 090208-funding_Sweden Hills 51MW_081809_AEP bid" xfId="44092" xr:uid="{00000000-0005-0000-0000-0000C29C0000}"/>
    <cellStyle name="_x0013__Unlev McAdoo &amp; GR Combined 090208-funding_Sweden Hills 51MW_081809_AEP bid 2" xfId="44093" xr:uid="{00000000-0005-0000-0000-0000C39C0000}"/>
    <cellStyle name="_x0013__Unlev McAdoo &amp; GR Combined 090208-funding_Tri-County Wind_042409_Grant and TE_as bid" xfId="44094" xr:uid="{00000000-0005-0000-0000-0000C49C0000}"/>
    <cellStyle name="_x0013__Unlev McAdoo &amp; GR Combined 090208-funding_Tri-County Wind_042409_Grant and TE_as bid 2" xfId="44095" xr:uid="{00000000-0005-0000-0000-0000C59C0000}"/>
    <cellStyle name="_x0013__Unlev McAdoo &amp; GR Combined 090208-funding_Tri-County Wind_101309_Grant and TE_200MW_1.6XLE" xfId="44096" xr:uid="{00000000-0005-0000-0000-0000C69C0000}"/>
    <cellStyle name="_x0013__Unlev McAdoo &amp; GR Combined 090208-funding_Tri-County Wind_101309_Grant and TE_200MW_1.6XLE 2" xfId="44097" xr:uid="{00000000-0005-0000-0000-0000C79C0000}"/>
    <cellStyle name="_x0013__Unlev McAdoo &amp; GR Combined 090208-funding_Tri-County Wind_101509_Grant and TE_200MW_1.6XLE" xfId="44098" xr:uid="{00000000-0005-0000-0000-0000C89C0000}"/>
    <cellStyle name="_x0013__Unlev McAdoo &amp; GR Combined 090208-funding_Tri-County Wind_101509_Grant and TE_200MW_1.6XLE 2" xfId="44099" xr:uid="{00000000-0005-0000-0000-0000C99C0000}"/>
    <cellStyle name="_x0013__Unlev McAdoo &amp; GR Combined 090208-funding_Unlev McAdoo &amp; GR Combined 10242008-funding v8" xfId="44100" xr:uid="{00000000-0005-0000-0000-0000CA9C0000}"/>
    <cellStyle name="_x0013__Unlev McAdoo &amp; GR Combined 090208-funding_Unlev McAdoo &amp; GR Combined 10242008-funding v8 2" xfId="44101" xr:uid="{00000000-0005-0000-0000-0000CB9C0000}"/>
    <cellStyle name="_x0013__Unlev McAdoo &amp; GR Combined 090208-funding_Unlevered_Beech_Ridge_100_5MW_021009_optimized NCF" xfId="44102" xr:uid="{00000000-0005-0000-0000-0000CC9C0000}"/>
    <cellStyle name="_x0013__Unlev McAdoo &amp; GR Combined 090208-funding_Unlevered_Beech_Ridge_100_5MW_021009_optimized NCF 2" xfId="44103" xr:uid="{00000000-0005-0000-0000-0000CD9C0000}"/>
    <cellStyle name="_x0013__Unlev McAdoo &amp; GR Combined 090208-funding_Vantage Cash FLow 100609" xfId="44104" xr:uid="{00000000-0005-0000-0000-0000CE9C0000}"/>
    <cellStyle name="_x0013__Unlev McAdoo &amp; GR Combined 090208-funding_Vantage Cash FLow 100609 2" xfId="44105" xr:uid="{00000000-0005-0000-0000-0000CF9C0000}"/>
    <cellStyle name="_x0013__Unlev McAdoo &amp; GR Combined 090208-funding_Vantage Model_PGE 15yr PPA_062409" xfId="44106" xr:uid="{00000000-0005-0000-0000-0000D09C0000}"/>
    <cellStyle name="_x0013__Unlev McAdoo &amp; GR Combined 090208-funding_Vantage Model_PGE 15yr PPA_062409 2" xfId="44107" xr:uid="{00000000-0005-0000-0000-0000D19C0000}"/>
    <cellStyle name="_x0013__Unlev McAdoo &amp; GR Combined 090208-funding_Vantage Model_PGE 15yr PPA_073009_JAR" xfId="44108" xr:uid="{00000000-0005-0000-0000-0000D29C0000}"/>
    <cellStyle name="_x0013__Unlev McAdoo &amp; GR Combined 090208-funding_Vantage Model_PGE 15yr PPA_073009_JAR 2" xfId="44109" xr:uid="{00000000-0005-0000-0000-0000D39C0000}"/>
    <cellStyle name="_x0013__Unlev McAdoo &amp; GR Combined 090208-funding_Vantage Model_PGE 15yr PPA_100909" xfId="44110" xr:uid="{00000000-0005-0000-0000-0000D49C0000}"/>
    <cellStyle name="_x0013__Unlev McAdoo &amp; GR Combined 090208-funding_Vantage Model_PGE 15yr PPA_100909 2" xfId="44111" xr:uid="{00000000-0005-0000-0000-0000D59C0000}"/>
    <cellStyle name="_x0013__Unlev McAdoo &amp; GR Combined 090208-funding_White Oak_67.5_150MW_110409_OUR CASE" xfId="44112" xr:uid="{00000000-0005-0000-0000-0000D69C0000}"/>
    <cellStyle name="_x0013__Unlev McAdoo &amp; GR Combined 090208-funding_White Oak_67.5_150MW_110409_OUR CASE 2" xfId="44113" xr:uid="{00000000-0005-0000-0000-0000D79C0000}"/>
    <cellStyle name="_x0013__Unlev McAdoo &amp; GR Combined 10242008-funding v8" xfId="44114" xr:uid="{00000000-0005-0000-0000-0000D89C0000}"/>
    <cellStyle name="_x0013__Unlev McAdoo &amp; GR Combined 10242008-funding v8 2" xfId="44115" xr:uid="{00000000-0005-0000-0000-0000D99C0000}"/>
    <cellStyle name="_x0013__Unlev McAdoo &amp; GR Combined 10242008-funding v8_wake effect" xfId="44116" xr:uid="{00000000-0005-0000-0000-0000DA9C0000}"/>
    <cellStyle name="_x0013__Unlev McAdoo &amp; GR Combined 10242008-funding v8_wake effect 2" xfId="44117" xr:uid="{00000000-0005-0000-0000-0000DB9C0000}"/>
    <cellStyle name="_Unlevered MckormicK2" xfId="44118" xr:uid="{00000000-0005-0000-0000-0000DC9C0000}"/>
    <cellStyle name="_Unlevered MckormicK2 2" xfId="44119" xr:uid="{00000000-0005-0000-0000-0000DD9C0000}"/>
    <cellStyle name="_Unlevered MckormicK2 2_Accounting" xfId="44120" xr:uid="{00000000-0005-0000-0000-0000DE9C0000}"/>
    <cellStyle name="_Unlevered MckormicK2 2_Book3" xfId="44121" xr:uid="{00000000-0005-0000-0000-0000DF9C0000}"/>
    <cellStyle name="_Unlevered MckormicK2 2_Naturener Montana Portfolio_temp_Part2" xfId="44122" xr:uid="{00000000-0005-0000-0000-0000E09C0000}"/>
    <cellStyle name="_Unlevered MckormicK2_071212 Unlevered McCormick Model - 2003 version" xfId="44123" xr:uid="{00000000-0005-0000-0000-0000E19C0000}"/>
    <cellStyle name="_Unlevered MckormicK2_071212 Unlevered McCormick Model - 2003 version_Accounting" xfId="44124" xr:uid="{00000000-0005-0000-0000-0000E29C0000}"/>
    <cellStyle name="_Unlevered MckormicK2_071212 Unlevered McCormick Model - 2003 version_Book3" xfId="44125" xr:uid="{00000000-0005-0000-0000-0000E39C0000}"/>
    <cellStyle name="_Unlevered MckormicK2_071212 Unlevered McCormick Model - 2003 version_Naturener Montana Portfolio_temp_Part2" xfId="44126" xr:uid="{00000000-0005-0000-0000-0000E49C0000}"/>
    <cellStyle name="_Upload" xfId="44127" xr:uid="{00000000-0005-0000-0000-0000E59C0000}"/>
    <cellStyle name="_Upstate_R2.1c" xfId="44128" xr:uid="{00000000-0005-0000-0000-0000E69C0000}"/>
    <cellStyle name="_Upstate_R2.1c 2" xfId="44129" xr:uid="{00000000-0005-0000-0000-0000E79C0000}"/>
    <cellStyle name="_Upstate_R2.1c 2 2" xfId="44130" xr:uid="{00000000-0005-0000-0000-0000E89C0000}"/>
    <cellStyle name="_Upstate_R2.1c 3" xfId="44131" xr:uid="{00000000-0005-0000-0000-0000E99C0000}"/>
    <cellStyle name="_Upstate_R2.1c 3 2" xfId="44132" xr:uid="{00000000-0005-0000-0000-0000EA9C0000}"/>
    <cellStyle name="_Upstate_R2.1c 4" xfId="44133" xr:uid="{00000000-0005-0000-0000-0000EB9C0000}"/>
    <cellStyle name="_Upstate_R2.1c 4 2" xfId="44134" xr:uid="{00000000-0005-0000-0000-0000EC9C0000}"/>
    <cellStyle name="_Upstate_R2.1c 4 3" xfId="44135" xr:uid="{00000000-0005-0000-0000-0000ED9C0000}"/>
    <cellStyle name="_Upstate_R2.1c_Consolidated Summary Living ProForma_2011_DRAFT" xfId="44136" xr:uid="{00000000-0005-0000-0000-0000EE9C0000}"/>
    <cellStyle name="_Upstate_R2.1c_Consolidated Summary Living ProForma_2011_DRAFT 2" xfId="44137" xr:uid="{00000000-0005-0000-0000-0000EF9C0000}"/>
    <cellStyle name="_Upstate_R2.1c_Consolidated Summary Living ProForma_2011_Paste Special" xfId="44138" xr:uid="{00000000-0005-0000-0000-0000F09C0000}"/>
    <cellStyle name="_Upstate_R2.1c_Consolidated Summary Living ProForma_2011_Paste Special 2" xfId="44139" xr:uid="{00000000-0005-0000-0000-0000F19C0000}"/>
    <cellStyle name="_Upstate_R2.1c_Copy of South TX GenTie  0.8x Sale12-31-09 COD BASE CASEvBOD" xfId="44140" xr:uid="{00000000-0005-0000-0000-0000F29C0000}"/>
    <cellStyle name="_Upstate_R2.1c_Copy of South TX GenTie  0.8x Sale12-31-09 COD BASE CASEvBOD 2" xfId="44141" xr:uid="{00000000-0005-0000-0000-0000F39C0000}"/>
    <cellStyle name="_Upstate_R2.1c_Genesis_Bridge_Tab" xfId="44142" xr:uid="{00000000-0005-0000-0000-0000F49C0000}"/>
    <cellStyle name="_Upstate_R2.1c_ToD" xfId="44143" xr:uid="{00000000-0005-0000-0000-0000F59C0000}"/>
    <cellStyle name="_Upstate_R2.1c_ToD 2" xfId="44144" xr:uid="{00000000-0005-0000-0000-0000F69C0000}"/>
    <cellStyle name="_Upstate_R2.1c_ToD 3" xfId="44145" xr:uid="{00000000-0005-0000-0000-0000F79C0000}"/>
    <cellStyle name="_x0013__Vento III v17i (8.9% Haircut, 60% Tax)" xfId="44146" xr:uid="{00000000-0005-0000-0000-0000F89C0000}"/>
    <cellStyle name="_x0013__Vento III v22i (Haircut, 6Y CF, 76% tax)" xfId="44147" xr:uid="{00000000-0005-0000-0000-0000F99C0000}"/>
    <cellStyle name="_Viking_R1.5b" xfId="44148" xr:uid="{00000000-0005-0000-0000-0000FA9C0000}"/>
    <cellStyle name="_Viking_R1.5b 2" xfId="44149" xr:uid="{00000000-0005-0000-0000-0000FB9C0000}"/>
    <cellStyle name="_Viking_R1.5b 2 2" xfId="44150" xr:uid="{00000000-0005-0000-0000-0000FC9C0000}"/>
    <cellStyle name="_Viking_R1.5b 3" xfId="44151" xr:uid="{00000000-0005-0000-0000-0000FD9C0000}"/>
    <cellStyle name="_Viking_R1.5b 3 2" xfId="44152" xr:uid="{00000000-0005-0000-0000-0000FE9C0000}"/>
    <cellStyle name="_Viking_R1.5b 4" xfId="44153" xr:uid="{00000000-0005-0000-0000-0000FF9C0000}"/>
    <cellStyle name="_Viking_R1.5b 4 2" xfId="44154" xr:uid="{00000000-0005-0000-0000-0000009D0000}"/>
    <cellStyle name="_Viking_R1.5b 4 3" xfId="44155" xr:uid="{00000000-0005-0000-0000-0000019D0000}"/>
    <cellStyle name="_Viking_R1.5b 5" xfId="44156" xr:uid="{00000000-0005-0000-0000-0000029D0000}"/>
    <cellStyle name="_Viking_R1.5b_AEP_PV_20100112" xfId="44157" xr:uid="{00000000-0005-0000-0000-0000039D0000}"/>
    <cellStyle name="_Viking_R1.5b_BASIS ADJ" xfId="44158" xr:uid="{00000000-0005-0000-0000-0000049D0000}"/>
    <cellStyle name="_Viking_R1.5b_BM Adjustments" xfId="44159" xr:uid="{00000000-0005-0000-0000-0000059D0000}"/>
    <cellStyle name="_Viking_R1.5b_Budget Support 2012-09 2013-15 Benefit Programs v5 with NEER Barg Update" xfId="44160" xr:uid="{00000000-0005-0000-0000-0000069D0000}"/>
    <cellStyle name="_Viking_R1.5b_Capacity_Factor_Monthly_Forecast_Through_2024 " xfId="44161" xr:uid="{00000000-0005-0000-0000-0000079D0000}"/>
    <cellStyle name="_Viking_R1.5b_Capacity_Factor_Monthly_Forecast_Through_2024  2" xfId="44162" xr:uid="{00000000-0005-0000-0000-0000089D0000}"/>
    <cellStyle name="_Viking_R1.5b_Capital Prov 1Q10" xfId="44163" xr:uid="{00000000-0005-0000-0000-0000099D0000}"/>
    <cellStyle name="_Viking_R1.5b_Capital Prov 1Q10 2" xfId="44164" xr:uid="{00000000-0005-0000-0000-00000A9D0000}"/>
    <cellStyle name="_Viking_R1.5b_Capital Prov 1Q10_March_LTD_Premium" xfId="44165" xr:uid="{00000000-0005-0000-0000-00000B9D0000}"/>
    <cellStyle name="_Viking_R1.5b_Capital Prov 1Q10_Nov Self Admin LTD Income Premium - CIGNA" xfId="44166" xr:uid="{00000000-0005-0000-0000-00000C9D0000}"/>
    <cellStyle name="_Viking_R1.5b_Capital Prov 1Q10_Summary Unrounded" xfId="44167" xr:uid="{00000000-0005-0000-0000-00000D9D0000}"/>
    <cellStyle name="_Viking_R1.5b_Consolidated Summary Living ProForma_2011_DRAFT" xfId="44168" xr:uid="{00000000-0005-0000-0000-00000E9D0000}"/>
    <cellStyle name="_Viking_R1.5b_Consolidated Summary Living ProForma_2011_DRAFT 2" xfId="44169" xr:uid="{00000000-0005-0000-0000-00000F9D0000}"/>
    <cellStyle name="_Viking_R1.5b_Consolidated Summary Living ProForma_2011_Paste Special" xfId="44170" xr:uid="{00000000-0005-0000-0000-0000109D0000}"/>
    <cellStyle name="_Viking_R1.5b_Consolidated Summary Living ProForma_2011_Paste Special 2" xfId="44171" xr:uid="{00000000-0005-0000-0000-0000119D0000}"/>
    <cellStyle name="_Viking_R1.5b_Copy of South TX GenTie  0.8x Sale12-31-09 COD BASE CASEvBOD" xfId="44172" xr:uid="{00000000-0005-0000-0000-0000129D0000}"/>
    <cellStyle name="_Viking_R1.5b_Copy of South TX GenTie  0.8x Sale12-31-09 COD BASE CASEvBOD 2" xfId="44173" xr:uid="{00000000-0005-0000-0000-0000139D0000}"/>
    <cellStyle name="_Viking_R1.5b_Copy of Wilton Expansion_Opcom_XLE_49.5MW_2-23-08_(Stimulus)" xfId="44174" xr:uid="{00000000-0005-0000-0000-0000149D0000}"/>
    <cellStyle name="_Viking_R1.5b_Day County" xfId="44175" xr:uid="{00000000-0005-0000-0000-0000159D0000}"/>
    <cellStyle name="_Viking_R1.5b_Day County 2" xfId="44176" xr:uid="{00000000-0005-0000-0000-0000169D0000}"/>
    <cellStyle name="_Viking_R1.5b_Distribution Date Calc" xfId="44177" xr:uid="{00000000-0005-0000-0000-0000179D0000}"/>
    <cellStyle name="_Viking_R1.5b_Distribution Date Calc 2" xfId="44178" xr:uid="{00000000-0005-0000-0000-0000189D0000}"/>
    <cellStyle name="_Viking_R1.5b_FAS 106 subsidy 2010" xfId="44179" xr:uid="{00000000-0005-0000-0000-0000199D0000}"/>
    <cellStyle name="_Viking_R1.5b_FAS 106 subsidy 2010 2" xfId="44180" xr:uid="{00000000-0005-0000-0000-00001A9D0000}"/>
    <cellStyle name="_Viking_R1.5b_FAS 106 subsidy 2010_March_LTD_Premium" xfId="44181" xr:uid="{00000000-0005-0000-0000-00001B9D0000}"/>
    <cellStyle name="_Viking_R1.5b_FAS 106 subsidy 2010_Nov Self Admin LTD Income Premium - CIGNA" xfId="44182" xr:uid="{00000000-0005-0000-0000-00001C9D0000}"/>
    <cellStyle name="_Viking_R1.5b_FAS 106 subsidy 2010_Summary Unrounded" xfId="44183" xr:uid="{00000000-0005-0000-0000-00001D9D0000}"/>
    <cellStyle name="_Viking_R1.5b_Fees" xfId="44184" xr:uid="{00000000-0005-0000-0000-00001E9D0000}"/>
    <cellStyle name="_Viking_R1.5b_FinSum" xfId="44185" xr:uid="{00000000-0005-0000-0000-00001F9D0000}"/>
    <cellStyle name="_Viking_R1.5b_FinSum 2" xfId="44186" xr:uid="{00000000-0005-0000-0000-0000209D0000}"/>
    <cellStyle name="_Viking_R1.5b_FinSum 2 2" xfId="44187" xr:uid="{00000000-0005-0000-0000-0000219D0000}"/>
    <cellStyle name="_Viking_R1.5b_FinSum 3" xfId="44188" xr:uid="{00000000-0005-0000-0000-0000229D0000}"/>
    <cellStyle name="_Viking_R1.5b_FinSum 4" xfId="44189" xr:uid="{00000000-0005-0000-0000-0000239D0000}"/>
    <cellStyle name="_Viking_R1.5b_FinSum 4 2" xfId="44190" xr:uid="{00000000-0005-0000-0000-0000249D0000}"/>
    <cellStyle name="_Viking_R1.5b_FinSum 4 3" xfId="44191" xr:uid="{00000000-0005-0000-0000-0000259D0000}"/>
    <cellStyle name="_Viking_R1.5b_FinSum_Genesis_Bridge_Tab" xfId="44192" xr:uid="{00000000-0005-0000-0000-0000269D0000}"/>
    <cellStyle name="_Viking_R1.5b_FinSum_ToD" xfId="44193" xr:uid="{00000000-0005-0000-0000-0000279D0000}"/>
    <cellStyle name="_Viking_R1.5b_FinSum_ToD 2" xfId="44194" xr:uid="{00000000-0005-0000-0000-0000289D0000}"/>
    <cellStyle name="_Viking_R1.5b_FinSum_ToD 3" xfId="44195" xr:uid="{00000000-0005-0000-0000-0000299D0000}"/>
    <cellStyle name="_Viking_R1.5b_Genesis PGE 250MW_20081119A" xfId="44196" xr:uid="{00000000-0005-0000-0000-00002A9D0000}"/>
    <cellStyle name="_Viking_R1.5b_Genesis_Bridge_Tab" xfId="44197" xr:uid="{00000000-0005-0000-0000-00002B9D0000}"/>
    <cellStyle name="_Viking_R1.5b_Locked in Gross Margin" xfId="44198" xr:uid="{00000000-0005-0000-0000-00002C9D0000}"/>
    <cellStyle name="_Viking_R1.5b_LPF 2011 Update - Contracted Thermal Assets - rev 09 27 2011" xfId="44199" xr:uid="{00000000-0005-0000-0000-00002D9D0000}"/>
    <cellStyle name="_Viking_R1.5b_LPF 2011 Update - Contracted Thermal Assets - rev 09 27 2011 (2)" xfId="44200" xr:uid="{00000000-0005-0000-0000-00002E9D0000}"/>
    <cellStyle name="_Viking_R1.5b_LPF 2011 Update - Contracted Thermal Assets - rev 09 27 2011 (2) 2" xfId="44201" xr:uid="{00000000-0005-0000-0000-00002F9D0000}"/>
    <cellStyle name="_Viking_R1.5b_LPF 2011 Update - Contracted Thermal Assets - rev 09 27 2011 2" xfId="44202" xr:uid="{00000000-0005-0000-0000-0000309D0000}"/>
    <cellStyle name="_Viking_R1.5b_LPF 2011 Update - Merchant Thermal Assets - rev 09 27 2011 (2)" xfId="44203" xr:uid="{00000000-0005-0000-0000-0000319D0000}"/>
    <cellStyle name="_Viking_R1.5b_LPF 2011 Update - Merchant Thermal Assets - rev 09 27 2011 (2) 2" xfId="44204" xr:uid="{00000000-0005-0000-0000-0000329D0000}"/>
    <cellStyle name="_Viking_R1.5b_LTD-FAS 112 Summary" xfId="44205" xr:uid="{00000000-0005-0000-0000-0000339D0000}"/>
    <cellStyle name="_Viking_R1.5b_Paradise_PV_20100212" xfId="44206" xr:uid="{00000000-0005-0000-0000-0000349D0000}"/>
    <cellStyle name="_Viking_R1.5b_Pro Forma - Alamosa 100MW - rev 03.13.09" xfId="44207" xr:uid="{00000000-0005-0000-0000-0000359D0000}"/>
    <cellStyle name="_Viking_R1.5b_Pro Forma - Alamosa 100MW - rev 03.13.09 2" xfId="44208" xr:uid="{00000000-0005-0000-0000-0000369D0000}"/>
    <cellStyle name="_Viking_R1.5b_Pro Forma - Alamosa 100MW - rev 03.13.09 2 2" xfId="44209" xr:uid="{00000000-0005-0000-0000-0000379D0000}"/>
    <cellStyle name="_Viking_R1.5b_Pro Forma - Alamosa 100MW - rev 03.13.09 3" xfId="44210" xr:uid="{00000000-0005-0000-0000-0000389D0000}"/>
    <cellStyle name="_Viking_R1.5b_Pro Forma - Alamosa 100MW - rev 03.13.09 4" xfId="44211" xr:uid="{00000000-0005-0000-0000-0000399D0000}"/>
    <cellStyle name="_Viking_R1.5b_Pro Forma - Alamosa 100MW - rev 03.13.09 4 2" xfId="44212" xr:uid="{00000000-0005-0000-0000-00003A9D0000}"/>
    <cellStyle name="_Viking_R1.5b_Pro Forma - Alamosa 100MW - rev 03.13.09 4 3" xfId="44213" xr:uid="{00000000-0005-0000-0000-00003B9D0000}"/>
    <cellStyle name="_Viking_R1.5b_Pro Forma - Alamosa 100MW - rev 03.13.09_Genesis_Bridge_Tab" xfId="44214" xr:uid="{00000000-0005-0000-0000-00003C9D0000}"/>
    <cellStyle name="_Viking_R1.5b_Pro Forma - Alamosa 100MW - rev 03.13.09_ToD" xfId="44215" xr:uid="{00000000-0005-0000-0000-00003D9D0000}"/>
    <cellStyle name="_Viking_R1.5b_Pro Forma - Alamosa 100MW - rev 03.13.09_ToD 2" xfId="44216" xr:uid="{00000000-0005-0000-0000-00003E9D0000}"/>
    <cellStyle name="_Viking_R1.5b_Pro Forma - Alamosa 100MW - rev 03.13.09_ToD 3" xfId="44217" xr:uid="{00000000-0005-0000-0000-00003F9D0000}"/>
    <cellStyle name="_Viking_R1.5b_Project Finance Wilton Expansion" xfId="44218" xr:uid="{00000000-0005-0000-0000-0000409D0000}"/>
    <cellStyle name="_Viking_R1.5b_Scen" xfId="44219" xr:uid="{00000000-0005-0000-0000-0000419D0000}"/>
    <cellStyle name="_Viking_R1.5b_Scen 2" xfId="44220" xr:uid="{00000000-0005-0000-0000-0000429D0000}"/>
    <cellStyle name="_Viking_R1.5b_Scen 2 2" xfId="44221" xr:uid="{00000000-0005-0000-0000-0000439D0000}"/>
    <cellStyle name="_Viking_R1.5b_Scen 3" xfId="44222" xr:uid="{00000000-0005-0000-0000-0000449D0000}"/>
    <cellStyle name="_Viking_R1.5b_Scen 4" xfId="44223" xr:uid="{00000000-0005-0000-0000-0000459D0000}"/>
    <cellStyle name="_Viking_R1.5b_Scen 4 2" xfId="44224" xr:uid="{00000000-0005-0000-0000-0000469D0000}"/>
    <cellStyle name="_Viking_R1.5b_Scen 4 3" xfId="44225" xr:uid="{00000000-0005-0000-0000-0000479D0000}"/>
    <cellStyle name="_Viking_R1.5b_Scen_Genesis_Bridge_Tab" xfId="44226" xr:uid="{00000000-0005-0000-0000-0000489D0000}"/>
    <cellStyle name="_Viking_R1.5b_Scen_ToD" xfId="44227" xr:uid="{00000000-0005-0000-0000-0000499D0000}"/>
    <cellStyle name="_Viking_R1.5b_Scen_ToD 2" xfId="44228" xr:uid="{00000000-0005-0000-0000-00004A9D0000}"/>
    <cellStyle name="_Viking_R1.5b_Scen_ToD 3" xfId="44229" xr:uid="{00000000-0005-0000-0000-00004B9D0000}"/>
    <cellStyle name="_Viking_R1.5b_Solar - TOD Calculation Model - rev 04.16.09" xfId="44230" xr:uid="{00000000-0005-0000-0000-00004C9D0000}"/>
    <cellStyle name="_Viking_R1.5b_Solar - TOD Calculation Model - rev 04.16.09 2" xfId="44231" xr:uid="{00000000-0005-0000-0000-00004D9D0000}"/>
    <cellStyle name="_Viking_R1.5b_Solar - TOD Calculation Model - rev 04.16.09 2 2" xfId="44232" xr:uid="{00000000-0005-0000-0000-00004E9D0000}"/>
    <cellStyle name="_Viking_R1.5b_Solar - TOD Calculation Model - rev 04.16.09 3" xfId="44233" xr:uid="{00000000-0005-0000-0000-00004F9D0000}"/>
    <cellStyle name="_Viking_R1.5b_Solar - TOD Calculation Model - rev 04.16.09 4" xfId="44234" xr:uid="{00000000-0005-0000-0000-0000509D0000}"/>
    <cellStyle name="_Viking_R1.5b_Solar - TOD Calculation Model - rev 04.16.09 4 2" xfId="44235" xr:uid="{00000000-0005-0000-0000-0000519D0000}"/>
    <cellStyle name="_Viking_R1.5b_Solar - TOD Calculation Model - rev 04.16.09 4 3" xfId="44236" xr:uid="{00000000-0005-0000-0000-0000529D0000}"/>
    <cellStyle name="_Viking_R1.5b_Solar - TOD Calculation Model - rev 04.16.09_Genesis_Bridge_Tab" xfId="44237" xr:uid="{00000000-0005-0000-0000-0000539D0000}"/>
    <cellStyle name="_Viking_R1.5b_Solar - TOD Calculation Model - rev 04.16.09_ToD" xfId="44238" xr:uid="{00000000-0005-0000-0000-0000549D0000}"/>
    <cellStyle name="_Viking_R1.5b_Solar - TOD Calculation Model - rev 04.16.09_ToD 2" xfId="44239" xr:uid="{00000000-0005-0000-0000-0000559D0000}"/>
    <cellStyle name="_Viking_R1.5b_Solar - TOD Calculation Model - rev 04.16.09_ToD 3" xfId="44240" xr:uid="{00000000-0005-0000-0000-0000569D0000}"/>
    <cellStyle name="_Viking_R1.5b_Solar_Model_ab" xfId="44241" xr:uid="{00000000-0005-0000-0000-0000579D0000}"/>
    <cellStyle name="_Viking_R1.5b_Solar_Model_ab 2" xfId="44242" xr:uid="{00000000-0005-0000-0000-0000589D0000}"/>
    <cellStyle name="_Viking_R1.5b_Solar_Model_ab 2 2" xfId="44243" xr:uid="{00000000-0005-0000-0000-0000599D0000}"/>
    <cellStyle name="_Viking_R1.5b_Solar_Model_ab 3" xfId="44244" xr:uid="{00000000-0005-0000-0000-00005A9D0000}"/>
    <cellStyle name="_Viking_R1.5b_Solar_Model_ab 4" xfId="44245" xr:uid="{00000000-0005-0000-0000-00005B9D0000}"/>
    <cellStyle name="_Viking_R1.5b_Solar_Model_ab 4 2" xfId="44246" xr:uid="{00000000-0005-0000-0000-00005C9D0000}"/>
    <cellStyle name="_Viking_R1.5b_Solar_Model_ab 4 3" xfId="44247" xr:uid="{00000000-0005-0000-0000-00005D9D0000}"/>
    <cellStyle name="_Viking_R1.5b_Solar_Model_ab_Genesis_Bridge_Tab" xfId="44248" xr:uid="{00000000-0005-0000-0000-00005E9D0000}"/>
    <cellStyle name="_Viking_R1.5b_Solar_Model_ab_ToD" xfId="44249" xr:uid="{00000000-0005-0000-0000-00005F9D0000}"/>
    <cellStyle name="_Viking_R1.5b_Solar_Model_ab_ToD 2" xfId="44250" xr:uid="{00000000-0005-0000-0000-0000609D0000}"/>
    <cellStyle name="_Viking_R1.5b_Solar_Model_ab_ToD 3" xfId="44251" xr:uid="{00000000-0005-0000-0000-0000619D0000}"/>
    <cellStyle name="_Viking_R1.5b_Tax" xfId="44252" xr:uid="{00000000-0005-0000-0000-0000629D0000}"/>
    <cellStyle name="_Viking_R1.5b_ToD" xfId="44253" xr:uid="{00000000-0005-0000-0000-0000639D0000}"/>
    <cellStyle name="_Viking_R1.5b_ToD 2" xfId="44254" xr:uid="{00000000-0005-0000-0000-0000649D0000}"/>
    <cellStyle name="_Viking_R1.5b_ToD 3" xfId="44255" xr:uid="{00000000-0005-0000-0000-0000659D0000}"/>
    <cellStyle name="_Viking_R1.5b_tx financing revs" xfId="44256" xr:uid="{00000000-0005-0000-0000-0000669D0000}"/>
    <cellStyle name="_Viking_R1.5b_tx financing revs 2" xfId="44257" xr:uid="{00000000-0005-0000-0000-0000679D0000}"/>
    <cellStyle name="_Viking_R1.5b_WACC_Calc_Sheet" xfId="44258" xr:uid="{00000000-0005-0000-0000-0000689D0000}"/>
    <cellStyle name="_Viking_R1.5b_WACC_Calc_Sheet 2" xfId="44259" xr:uid="{00000000-0005-0000-0000-0000699D0000}"/>
    <cellStyle name="_Viking_R1.5b_WACC_Calc_Sheet 2 2" xfId="44260" xr:uid="{00000000-0005-0000-0000-00006A9D0000}"/>
    <cellStyle name="_Viking_R1.5b_WACC_Calc_Sheet 3" xfId="44261" xr:uid="{00000000-0005-0000-0000-00006B9D0000}"/>
    <cellStyle name="_Viking_R1.5b_WACC_Calc_Sheet 4" xfId="44262" xr:uid="{00000000-0005-0000-0000-00006C9D0000}"/>
    <cellStyle name="_Viking_R1.5b_WACC_Calc_Sheet 4 2" xfId="44263" xr:uid="{00000000-0005-0000-0000-00006D9D0000}"/>
    <cellStyle name="_Viking_R1.5b_WACC_Calc_Sheet 4 3" xfId="44264" xr:uid="{00000000-0005-0000-0000-00006E9D0000}"/>
    <cellStyle name="_Viking_R1.5b_WACC_Calc_Sheet_Genesis_Bridge_Tab" xfId="44265" xr:uid="{00000000-0005-0000-0000-00006F9D0000}"/>
    <cellStyle name="_Viking_R1.5b_WACC_Calc_Sheet_ToD" xfId="44266" xr:uid="{00000000-0005-0000-0000-0000709D0000}"/>
    <cellStyle name="_Viking_R1.5b_WACC_Calc_Sheet_ToD 2" xfId="44267" xr:uid="{00000000-0005-0000-0000-0000719D0000}"/>
    <cellStyle name="_Viking_R1.5b_WACC_Calc_Sheet_ToD 3" xfId="44268" xr:uid="{00000000-0005-0000-0000-0000729D0000}"/>
    <cellStyle name="_Viking_R1.5b_Word_Outputs_2009_09_12" xfId="44269" xr:uid="{00000000-0005-0000-0000-0000739D0000}"/>
    <cellStyle name="_Volumetric NCM" xfId="44270" xr:uid="{00000000-0005-0000-0000-0000749D0000}"/>
    <cellStyle name="_Volumetric NCM 2" xfId="44271" xr:uid="{00000000-0005-0000-0000-0000759D0000}"/>
    <cellStyle name="_Volumetric NCM 2 2" xfId="44272" xr:uid="{00000000-0005-0000-0000-0000769D0000}"/>
    <cellStyle name="_Volumetric NCM 3" xfId="44273" xr:uid="{00000000-0005-0000-0000-0000779D0000}"/>
    <cellStyle name="_Volumetric NCM Y1-Y4" xfId="44274" xr:uid="{00000000-0005-0000-0000-0000789D0000}"/>
    <cellStyle name="_Volumetric NCM Y1-Y4 2" xfId="44275" xr:uid="{00000000-0005-0000-0000-0000799D0000}"/>
    <cellStyle name="_Volumetric NCM Y1-Y4 2 2" xfId="44276" xr:uid="{00000000-0005-0000-0000-00007A9D0000}"/>
    <cellStyle name="_Volumetric NCM Y1-Y4 3" xfId="44277" xr:uid="{00000000-0005-0000-0000-00007B9D0000}"/>
    <cellStyle name="_Volumetric NCM Y1-Y4_Cherokee 2010 - 2014 Budget Forecast" xfId="44278" xr:uid="{00000000-0005-0000-0000-00007C9D0000}"/>
    <cellStyle name="_Volumetric NCM_Cherokee 2010 - 2014 Budget Forecast" xfId="44279" xr:uid="{00000000-0005-0000-0000-00007D9D0000}"/>
    <cellStyle name="_Volumetric NCM-R03" xfId="44280" xr:uid="{00000000-0005-0000-0000-00007E9D0000}"/>
    <cellStyle name="_WACC_2007_2008_Backup" xfId="44281" xr:uid="{00000000-0005-0000-0000-00007F9D0000}"/>
    <cellStyle name="_WACC_2007_2008_Backup 2" xfId="44282" xr:uid="{00000000-0005-0000-0000-0000809D0000}"/>
    <cellStyle name="_WACC_2007_2008_Backup 2 2" xfId="44283" xr:uid="{00000000-0005-0000-0000-0000819D0000}"/>
    <cellStyle name="_WACC_2007_2008_Backup 3" xfId="44284" xr:uid="{00000000-0005-0000-0000-0000829D0000}"/>
    <cellStyle name="_WACC_2007_2008_Backup 4" xfId="44285" xr:uid="{00000000-0005-0000-0000-0000839D0000}"/>
    <cellStyle name="_WACC_2007_2008_Backup 4 2" xfId="44286" xr:uid="{00000000-0005-0000-0000-0000849D0000}"/>
    <cellStyle name="_WACC_2007_2008_Backup 4 3" xfId="44287" xr:uid="{00000000-0005-0000-0000-0000859D0000}"/>
    <cellStyle name="_WACC_2007_2008_Backup_Genesis_Bridge_Tab" xfId="44288" xr:uid="{00000000-0005-0000-0000-0000869D0000}"/>
    <cellStyle name="_WACC_2007_2008_Backup_ToD" xfId="44289" xr:uid="{00000000-0005-0000-0000-0000879D0000}"/>
    <cellStyle name="_WACC_2007_2008_Backup_ToD 2" xfId="44290" xr:uid="{00000000-0005-0000-0000-0000889D0000}"/>
    <cellStyle name="_WACC_2007_2008_Backup_ToD 3" xfId="44291" xr:uid="{00000000-0005-0000-0000-0000899D0000}"/>
    <cellStyle name="_WACC_Calc" xfId="44292" xr:uid="{00000000-0005-0000-0000-00008A9D0000}"/>
    <cellStyle name="_WACC_Calc 2" xfId="44293" xr:uid="{00000000-0005-0000-0000-00008B9D0000}"/>
    <cellStyle name="_WACC_Calc 2 2" xfId="44294" xr:uid="{00000000-0005-0000-0000-00008C9D0000}"/>
    <cellStyle name="_WACC_Calc 3" xfId="44295" xr:uid="{00000000-0005-0000-0000-00008D9D0000}"/>
    <cellStyle name="_WACC_Calc 4" xfId="44296" xr:uid="{00000000-0005-0000-0000-00008E9D0000}"/>
    <cellStyle name="_WACC_Calc 4 2" xfId="44297" xr:uid="{00000000-0005-0000-0000-00008F9D0000}"/>
    <cellStyle name="_WACC_Calc 4 3" xfId="44298" xr:uid="{00000000-0005-0000-0000-0000909D0000}"/>
    <cellStyle name="_WACC_Calc_Genesis_Bridge_Tab" xfId="44299" xr:uid="{00000000-0005-0000-0000-0000919D0000}"/>
    <cellStyle name="_WACC_Calc_Sheet" xfId="44300" xr:uid="{00000000-0005-0000-0000-0000929D0000}"/>
    <cellStyle name="_WACC_Calc_Sheet 2" xfId="44301" xr:uid="{00000000-0005-0000-0000-0000939D0000}"/>
    <cellStyle name="_WACC_Calc_Sheet 2 2" xfId="44302" xr:uid="{00000000-0005-0000-0000-0000949D0000}"/>
    <cellStyle name="_WACC_Calc_Sheet 3" xfId="44303" xr:uid="{00000000-0005-0000-0000-0000959D0000}"/>
    <cellStyle name="_WACC_Calc_Sheet 4" xfId="44304" xr:uid="{00000000-0005-0000-0000-0000969D0000}"/>
    <cellStyle name="_WACC_Calc_Sheet 4 2" xfId="44305" xr:uid="{00000000-0005-0000-0000-0000979D0000}"/>
    <cellStyle name="_WACC_Calc_Sheet 4 3" xfId="44306" xr:uid="{00000000-0005-0000-0000-0000989D0000}"/>
    <cellStyle name="_WACC_Calc_Sheet_Genesis_Bridge_Tab" xfId="44307" xr:uid="{00000000-0005-0000-0000-0000999D0000}"/>
    <cellStyle name="_WACC_Calc_Sheet_ToD" xfId="44308" xr:uid="{00000000-0005-0000-0000-00009A9D0000}"/>
    <cellStyle name="_WACC_Calc_Sheet_ToD 2" xfId="44309" xr:uid="{00000000-0005-0000-0000-00009B9D0000}"/>
    <cellStyle name="_WACC_Calc_Sheet_ToD 3" xfId="44310" xr:uid="{00000000-0005-0000-0000-00009C9D0000}"/>
    <cellStyle name="_WACC_Calc_ToD" xfId="44311" xr:uid="{00000000-0005-0000-0000-00009D9D0000}"/>
    <cellStyle name="_WACC_Calc_ToD 2" xfId="44312" xr:uid="{00000000-0005-0000-0000-00009E9D0000}"/>
    <cellStyle name="_WACC_Calc_ToD 3" xfId="44313" xr:uid="{00000000-0005-0000-0000-00009F9D0000}"/>
    <cellStyle name="_WCMA" xfId="44314" xr:uid="{00000000-0005-0000-0000-0000A09D0000}"/>
    <cellStyle name="_WCMA 2" xfId="44315" xr:uid="{00000000-0005-0000-0000-0000A19D0000}"/>
    <cellStyle name="_WCMA 2 2" xfId="44316" xr:uid="{00000000-0005-0000-0000-0000A29D0000}"/>
    <cellStyle name="_WCMA 3" xfId="44317" xr:uid="{00000000-0005-0000-0000-0000A39D0000}"/>
    <cellStyle name="_WCMA 4" xfId="44318" xr:uid="{00000000-0005-0000-0000-0000A49D0000}"/>
    <cellStyle name="_WCMA 4 2" xfId="44319" xr:uid="{00000000-0005-0000-0000-0000A59D0000}"/>
    <cellStyle name="_WCMA 4 3" xfId="44320" xr:uid="{00000000-0005-0000-0000-0000A69D0000}"/>
    <cellStyle name="_WCMA_Cherokee 2010 - 2014 Budget Forecast" xfId="44321" xr:uid="{00000000-0005-0000-0000-0000A79D0000}"/>
    <cellStyle name="_WCMA_Cimarron O&amp;M_05-24-2012" xfId="44322" xr:uid="{00000000-0005-0000-0000-0000A89D0000}"/>
    <cellStyle name="_WCMA_Copy of South TX GenTie  0.8x Sale12-31-09 COD BASE CASEvBOD" xfId="44323" xr:uid="{00000000-0005-0000-0000-0000A99D0000}"/>
    <cellStyle name="_WCMA_Copy of South TX GenTie  0.8x Sale12-31-09 COD BASE CASEvBOD 2" xfId="44324" xr:uid="{00000000-0005-0000-0000-0000AA9D0000}"/>
    <cellStyle name="_WCMA_Genesis_Bridge_Tab" xfId="44325" xr:uid="{00000000-0005-0000-0000-0000AB9D0000}"/>
    <cellStyle name="_WCMA_Input" xfId="44326" xr:uid="{00000000-0005-0000-0000-0000AC9D0000}"/>
    <cellStyle name="_WCMA_Majestic II 2013 - 2042 Property Tax Forecast est" xfId="44327" xr:uid="{00000000-0005-0000-0000-0000AD9D0000}"/>
    <cellStyle name="_WCMA_McCoy 250 MW Yingli 280W T-0 NextEra PVO&amp;M Budget (NEW RAMP)_2010-12-10" xfId="44328" xr:uid="{00000000-0005-0000-0000-0000AE9D0000}"/>
    <cellStyle name="_WCMA_McCoy 250 MW Yingli 280W T-0 NextEra PVO&amp;M Budget (NEW RAMP)_2010-12-6" xfId="44329" xr:uid="{00000000-0005-0000-0000-0000AF9D0000}"/>
    <cellStyle name="_WCMA_Tax" xfId="44330" xr:uid="{00000000-0005-0000-0000-0000B09D0000}"/>
    <cellStyle name="_WCMA_ToD" xfId="44331" xr:uid="{00000000-0005-0000-0000-0000B19D0000}"/>
    <cellStyle name="_WCMA_ToD 2" xfId="44332" xr:uid="{00000000-0005-0000-0000-0000B29D0000}"/>
    <cellStyle name="_WCMA_ToD 3" xfId="44333" xr:uid="{00000000-0005-0000-0000-0000B39D0000}"/>
    <cellStyle name="_Weatherford RiskCom_6-3-04 R2" xfId="44334" xr:uid="{00000000-0005-0000-0000-0000B49D0000}"/>
    <cellStyle name="_Weatherford RiskCom_6-3-04 R2 2" xfId="44335" xr:uid="{00000000-0005-0000-0000-0000B59D0000}"/>
    <cellStyle name="_Weekly Vectors" xfId="44336" xr:uid="{00000000-0005-0000-0000-0000B69D0000}"/>
    <cellStyle name="_Weekly Vectors 2" xfId="44337" xr:uid="{00000000-0005-0000-0000-0000B79D0000}"/>
    <cellStyle name="_Weekly Vectors 2 2" xfId="44338" xr:uid="{00000000-0005-0000-0000-0000B89D0000}"/>
    <cellStyle name="_Weekly Vectors 3" xfId="44339" xr:uid="{00000000-0005-0000-0000-0000B99D0000}"/>
    <cellStyle name="_Weekly Vectors 3 2" xfId="44340" xr:uid="{00000000-0005-0000-0000-0000BA9D0000}"/>
    <cellStyle name="_Weekly Vectors 4" xfId="44341" xr:uid="{00000000-0005-0000-0000-0000BB9D0000}"/>
    <cellStyle name="_Weekly Vectors 4 2" xfId="44342" xr:uid="{00000000-0005-0000-0000-0000BC9D0000}"/>
    <cellStyle name="_Weekly Vectors 4 3" xfId="44343" xr:uid="{00000000-0005-0000-0000-0000BD9D0000}"/>
    <cellStyle name="_Weekly Vectors_BASIS ADJ" xfId="44344" xr:uid="{00000000-0005-0000-0000-0000BE9D0000}"/>
    <cellStyle name="_Weekly Vectors_BM Adjustments" xfId="44345" xr:uid="{00000000-0005-0000-0000-0000BF9D0000}"/>
    <cellStyle name="_Weekly Vectors_Budget Support 2012-09 2013-15 Benefit Programs v5 with NEER Barg Update" xfId="44346" xr:uid="{00000000-0005-0000-0000-0000C09D0000}"/>
    <cellStyle name="_Weekly Vectors_Capacity_Factor_Monthly_Forecast_Through_2024 " xfId="44347" xr:uid="{00000000-0005-0000-0000-0000C19D0000}"/>
    <cellStyle name="_Weekly Vectors_Capacity_Factor_Monthly_Forecast_Through_2024  2" xfId="44348" xr:uid="{00000000-0005-0000-0000-0000C29D0000}"/>
    <cellStyle name="_Weekly Vectors_Capital Prov 1Q10" xfId="44349" xr:uid="{00000000-0005-0000-0000-0000C39D0000}"/>
    <cellStyle name="_Weekly Vectors_Capital Prov 1Q10 2" xfId="44350" xr:uid="{00000000-0005-0000-0000-0000C49D0000}"/>
    <cellStyle name="_Weekly Vectors_Capital Prov 1Q10_March_LTD_Premium" xfId="44351" xr:uid="{00000000-0005-0000-0000-0000C59D0000}"/>
    <cellStyle name="_Weekly Vectors_Capital Prov 1Q10_Nov Self Admin LTD Income Premium - CIGNA" xfId="44352" xr:uid="{00000000-0005-0000-0000-0000C69D0000}"/>
    <cellStyle name="_Weekly Vectors_Capital Prov 1Q10_Summary Unrounded" xfId="44353" xr:uid="{00000000-0005-0000-0000-0000C79D0000}"/>
    <cellStyle name="_Weekly Vectors_Consolidated Summary Living ProForma_2011_DRAFT" xfId="44354" xr:uid="{00000000-0005-0000-0000-0000C89D0000}"/>
    <cellStyle name="_Weekly Vectors_Consolidated Summary Living ProForma_2011_DRAFT 2" xfId="44355" xr:uid="{00000000-0005-0000-0000-0000C99D0000}"/>
    <cellStyle name="_Weekly Vectors_Consolidated Summary Living ProForma_2011_Paste Special" xfId="44356" xr:uid="{00000000-0005-0000-0000-0000CA9D0000}"/>
    <cellStyle name="_Weekly Vectors_Consolidated Summary Living ProForma_2011_Paste Special 2" xfId="44357" xr:uid="{00000000-0005-0000-0000-0000CB9D0000}"/>
    <cellStyle name="_Weekly Vectors_Copy of South TX GenTie  0.8x Sale12-31-09 COD BASE CASEvBOD" xfId="44358" xr:uid="{00000000-0005-0000-0000-0000CC9D0000}"/>
    <cellStyle name="_Weekly Vectors_Copy of South TX GenTie  0.8x Sale12-31-09 COD BASE CASEvBOD 2" xfId="44359" xr:uid="{00000000-0005-0000-0000-0000CD9D0000}"/>
    <cellStyle name="_Weekly Vectors_Fees" xfId="44360" xr:uid="{00000000-0005-0000-0000-0000CE9D0000}"/>
    <cellStyle name="_Weekly Vectors_Genesis_Bridge_Tab" xfId="44361" xr:uid="{00000000-0005-0000-0000-0000CF9D0000}"/>
    <cellStyle name="_Weekly Vectors_Locked in Gross Margin" xfId="44362" xr:uid="{00000000-0005-0000-0000-0000D09D0000}"/>
    <cellStyle name="_Weekly Vectors_LTD-FAS 112 Summary" xfId="44363" xr:uid="{00000000-0005-0000-0000-0000D19D0000}"/>
    <cellStyle name="_Weekly Vectors_ToD" xfId="44364" xr:uid="{00000000-0005-0000-0000-0000D29D0000}"/>
    <cellStyle name="_Weekly Vectors_ToD 2" xfId="44365" xr:uid="{00000000-0005-0000-0000-0000D39D0000}"/>
    <cellStyle name="_Weekly Vectors_ToD 3" xfId="44366" xr:uid="{00000000-0005-0000-0000-0000D49D0000}"/>
    <cellStyle name="_Weekly Vectors_tx financing revs" xfId="44367" xr:uid="{00000000-0005-0000-0000-0000D59D0000}"/>
    <cellStyle name="_Weekly Vectors_tx financing revs 2" xfId="44368" xr:uid="{00000000-0005-0000-0000-0000D69D0000}"/>
    <cellStyle name="_Weekly Vectors2" xfId="44369" xr:uid="{00000000-0005-0000-0000-0000D79D0000}"/>
    <cellStyle name="_Weekly Vectors2 2" xfId="44370" xr:uid="{00000000-0005-0000-0000-0000D89D0000}"/>
    <cellStyle name="_Weekly Vectors2 2 2" xfId="44371" xr:uid="{00000000-0005-0000-0000-0000D99D0000}"/>
    <cellStyle name="_Weekly Vectors2 3" xfId="44372" xr:uid="{00000000-0005-0000-0000-0000DA9D0000}"/>
    <cellStyle name="_Weekly Vectors2 3 2" xfId="44373" xr:uid="{00000000-0005-0000-0000-0000DB9D0000}"/>
    <cellStyle name="_Weekly Vectors2 4" xfId="44374" xr:uid="{00000000-0005-0000-0000-0000DC9D0000}"/>
    <cellStyle name="_Weekly Vectors2 4 2" xfId="44375" xr:uid="{00000000-0005-0000-0000-0000DD9D0000}"/>
    <cellStyle name="_Weekly Vectors2 4 3" xfId="44376" xr:uid="{00000000-0005-0000-0000-0000DE9D0000}"/>
    <cellStyle name="_Weekly Vectors2_BASIS ADJ" xfId="44377" xr:uid="{00000000-0005-0000-0000-0000DF9D0000}"/>
    <cellStyle name="_Weekly Vectors2_BM Adjustments" xfId="44378" xr:uid="{00000000-0005-0000-0000-0000E09D0000}"/>
    <cellStyle name="_Weekly Vectors2_Budget Support 2012-09 2013-15 Benefit Programs v5 with NEER Barg Update" xfId="44379" xr:uid="{00000000-0005-0000-0000-0000E19D0000}"/>
    <cellStyle name="_Weekly Vectors2_Capacity_Factor_Monthly_Forecast_Through_2024 " xfId="44380" xr:uid="{00000000-0005-0000-0000-0000E29D0000}"/>
    <cellStyle name="_Weekly Vectors2_Capacity_Factor_Monthly_Forecast_Through_2024  2" xfId="44381" xr:uid="{00000000-0005-0000-0000-0000E39D0000}"/>
    <cellStyle name="_Weekly Vectors2_Capital Prov 1Q10" xfId="44382" xr:uid="{00000000-0005-0000-0000-0000E49D0000}"/>
    <cellStyle name="_Weekly Vectors2_Capital Prov 1Q10 2" xfId="44383" xr:uid="{00000000-0005-0000-0000-0000E59D0000}"/>
    <cellStyle name="_Weekly Vectors2_Capital Prov 1Q10_March_LTD_Premium" xfId="44384" xr:uid="{00000000-0005-0000-0000-0000E69D0000}"/>
    <cellStyle name="_Weekly Vectors2_Capital Prov 1Q10_Nov Self Admin LTD Income Premium - CIGNA" xfId="44385" xr:uid="{00000000-0005-0000-0000-0000E79D0000}"/>
    <cellStyle name="_Weekly Vectors2_Capital Prov 1Q10_Summary Unrounded" xfId="44386" xr:uid="{00000000-0005-0000-0000-0000E89D0000}"/>
    <cellStyle name="_Weekly Vectors2_Consolidated Summary Living ProForma_2011_DRAFT" xfId="44387" xr:uid="{00000000-0005-0000-0000-0000E99D0000}"/>
    <cellStyle name="_Weekly Vectors2_Consolidated Summary Living ProForma_2011_DRAFT 2" xfId="44388" xr:uid="{00000000-0005-0000-0000-0000EA9D0000}"/>
    <cellStyle name="_Weekly Vectors2_Consolidated Summary Living ProForma_2011_Paste Special" xfId="44389" xr:uid="{00000000-0005-0000-0000-0000EB9D0000}"/>
    <cellStyle name="_Weekly Vectors2_Consolidated Summary Living ProForma_2011_Paste Special 2" xfId="44390" xr:uid="{00000000-0005-0000-0000-0000EC9D0000}"/>
    <cellStyle name="_Weekly Vectors2_Copy of South TX GenTie  0.8x Sale12-31-09 COD BASE CASEvBOD" xfId="44391" xr:uid="{00000000-0005-0000-0000-0000ED9D0000}"/>
    <cellStyle name="_Weekly Vectors2_Copy of South TX GenTie  0.8x Sale12-31-09 COD BASE CASEvBOD 2" xfId="44392" xr:uid="{00000000-0005-0000-0000-0000EE9D0000}"/>
    <cellStyle name="_Weekly Vectors2_Fees" xfId="44393" xr:uid="{00000000-0005-0000-0000-0000EF9D0000}"/>
    <cellStyle name="_Weekly Vectors2_Genesis_Bridge_Tab" xfId="44394" xr:uid="{00000000-0005-0000-0000-0000F09D0000}"/>
    <cellStyle name="_Weekly Vectors2_Locked in Gross Margin" xfId="44395" xr:uid="{00000000-0005-0000-0000-0000F19D0000}"/>
    <cellStyle name="_Weekly Vectors2_LTD-FAS 112 Summary" xfId="44396" xr:uid="{00000000-0005-0000-0000-0000F29D0000}"/>
    <cellStyle name="_Weekly Vectors2_ToD" xfId="44397" xr:uid="{00000000-0005-0000-0000-0000F39D0000}"/>
    <cellStyle name="_Weekly Vectors2_ToD 2" xfId="44398" xr:uid="{00000000-0005-0000-0000-0000F49D0000}"/>
    <cellStyle name="_Weekly Vectors2_ToD 3" xfId="44399" xr:uid="{00000000-0005-0000-0000-0000F59D0000}"/>
    <cellStyle name="_Weekly Vectors2_tx financing revs" xfId="44400" xr:uid="{00000000-0005-0000-0000-0000F69D0000}"/>
    <cellStyle name="_Weekly Vectors2_tx financing revs 2" xfId="44401" xr:uid="{00000000-0005-0000-0000-0000F79D0000}"/>
    <cellStyle name="_West County Unit 3 Incremental Budget 2011-2040" xfId="44402" xr:uid="{00000000-0005-0000-0000-0000F89D0000}"/>
    <cellStyle name="_West County Unit3_Summary Nov2007 Clean" xfId="44403" xr:uid="{00000000-0005-0000-0000-0000F99D0000}"/>
    <cellStyle name="_West County Unit3_Summary Nov2007 Clean 2" xfId="44404" xr:uid="{00000000-0005-0000-0000-0000FA9D0000}"/>
    <cellStyle name="_West County Unit3_Summary Nov2007 Clean 2 2" xfId="44405" xr:uid="{00000000-0005-0000-0000-0000FB9D0000}"/>
    <cellStyle name="_West County Unit3_Summary Nov2007 Clean 3" xfId="44406" xr:uid="{00000000-0005-0000-0000-0000FC9D0000}"/>
    <cellStyle name="_West County Unit3_Summary Nov2007 Clean 4" xfId="44407" xr:uid="{00000000-0005-0000-0000-0000FD9D0000}"/>
    <cellStyle name="_West County Unit3_Summary Nov2007 Clean 4 2" xfId="44408" xr:uid="{00000000-0005-0000-0000-0000FE9D0000}"/>
    <cellStyle name="_West County Unit3_Summary Nov2007 Clean 4 3" xfId="44409" xr:uid="{00000000-0005-0000-0000-0000FF9D0000}"/>
    <cellStyle name="_West County Unit3_Summary Nov2007 Clean_Genesis_Bridge_Tab" xfId="44410" xr:uid="{00000000-0005-0000-0000-0000009E0000}"/>
    <cellStyle name="_West County Unit3_Summary Nov2007 Clean_Input" xfId="44411" xr:uid="{00000000-0005-0000-0000-0000019E0000}"/>
    <cellStyle name="_West County Unit3_Summary Nov2007 Clean_McCoy 250 MW Yingli 280W T-0 NextEra PVO&amp;M Budget (NEW RAMP)_2010-12-10" xfId="44412" xr:uid="{00000000-0005-0000-0000-0000029E0000}"/>
    <cellStyle name="_West County Unit3_Summary Nov2007 Clean_McCoy 250 MW Yingli 280W T-0 NextEra PVO&amp;M Budget (NEW RAMP)_2010-12-6" xfId="44413" xr:uid="{00000000-0005-0000-0000-0000039E0000}"/>
    <cellStyle name="_West County Unit3_Summary Nov2007 Clean_Staffing and Washing for POD_12-8-2010" xfId="44414" xr:uid="{00000000-0005-0000-0000-0000049E0000}"/>
    <cellStyle name="_West County Unit3_Summary Nov2007 Clean_ToD" xfId="44415" xr:uid="{00000000-0005-0000-0000-0000059E0000}"/>
    <cellStyle name="_West County Unit3_Summary Nov2007 Clean_ToD 2" xfId="44416" xr:uid="{00000000-0005-0000-0000-0000069E0000}"/>
    <cellStyle name="_West County Unit3_Summary Nov2007 Clean_ToD 3" xfId="44417" xr:uid="{00000000-0005-0000-0000-0000079E0000}"/>
    <cellStyle name="_WestCountyProductionTeam - Priore Staffing &amp; Budget Projection 2006-2013" xfId="44418" xr:uid="{00000000-0005-0000-0000-0000089E0000}"/>
    <cellStyle name="_WF-Waterfall" xfId="44419" xr:uid="{00000000-0005-0000-0000-0000099E0000}"/>
    <cellStyle name="_wind" xfId="44420" xr:uid="{00000000-0005-0000-0000-00000A9E0000}"/>
    <cellStyle name="_Wind 09 Iowa" xfId="44421" xr:uid="{00000000-0005-0000-0000-00000B9E0000}"/>
    <cellStyle name="_Wind 10 Iowa" xfId="44422" xr:uid="{00000000-0005-0000-0000-00000C9E0000}"/>
    <cellStyle name="_Wind 11 Iowa" xfId="44423" xr:uid="{00000000-0005-0000-0000-00000D9E0000}"/>
    <cellStyle name="_Wind comparables v2" xfId="44424" xr:uid="{00000000-0005-0000-0000-00000E9E0000}"/>
    <cellStyle name="_Wind comps updated 10.30.06 v7" xfId="44425" xr:uid="{00000000-0005-0000-0000-00000F9E0000}"/>
    <cellStyle name="_Wind comps updated 10.30.06 v7_UPC HoldCo Financial Model (09-07-07) - Working Version" xfId="44426" xr:uid="{00000000-0005-0000-0000-0000109E0000}"/>
    <cellStyle name="_Wind comps updated 10.30.06 v7_UPC HoldCo Financial Model (09-07-07) - Working Version 2" xfId="44427" xr:uid="{00000000-0005-0000-0000-0000119E0000}"/>
    <cellStyle name="_Wind comps updated 10.30.06 v7_UPC HoldCo Financial Model (09-07-07) - Working Version_Final Internal Accounting UPC toggle Stetson v2 equity method FINAL v55" xfId="44428" xr:uid="{00000000-0005-0000-0000-0000129E0000}"/>
    <cellStyle name="_Wind comps updated 10.30.06 v7_UPC HoldCo Financial Model (09-07-07) - Working Version_Final Internal Accounting UPC toggle Stetson v2 equity method FINAL v57" xfId="44429" xr:uid="{00000000-0005-0000-0000-0000139E0000}"/>
    <cellStyle name="_Wind comps updated 10.30.06 v7_UPC HoldCo Financial Model (09-07-07) - Working Version_UPC New York Wind 1-8-08 v equity method FINAL" xfId="44430" xr:uid="{00000000-0005-0000-0000-0000149E0000}"/>
    <cellStyle name="_Wind EFOR 2008 Monthly Reforecast - February" xfId="44431" xr:uid="{00000000-0005-0000-0000-0000159E0000}"/>
    <cellStyle name="_Wind EFOR 2008 Monthly Reforecast FINAL - May" xfId="44432" xr:uid="{00000000-0005-0000-0000-0000169E0000}"/>
    <cellStyle name="_Wind EFOR 2008 Monthly Reforecast FINAL - May 2" xfId="44433" xr:uid="{00000000-0005-0000-0000-0000179E0000}"/>
    <cellStyle name="_Wind Update" xfId="44434" xr:uid="{00000000-0005-0000-0000-0000189E0000}"/>
    <cellStyle name="_Wind Update 2" xfId="44435" xr:uid="{00000000-0005-0000-0000-0000199E0000}"/>
    <cellStyle name="_Wind_Est_Std_Template_Rev-I" xfId="44436" xr:uid="{00000000-0005-0000-0000-00001A9E0000}"/>
    <cellStyle name="_Wind_Est_Std_Template_Rev-I 2" xfId="44437" xr:uid="{00000000-0005-0000-0000-00001B9E0000}"/>
    <cellStyle name="_Wind_Est_Std_Template_Rev-I_Copy of South TX GenTie  0.8x Sale12-31-09 COD BASE CASEvBOD" xfId="44438" xr:uid="{00000000-0005-0000-0000-00001C9E0000}"/>
    <cellStyle name="_Wind_Est_Std_Template_Rev-I_Copy of South TX GenTie  0.8x Sale12-31-09 COD BASE CASEvBOD 2" xfId="44439" xr:uid="{00000000-0005-0000-0000-00001D9E0000}"/>
    <cellStyle name="_Worksheet Template with Print Macro1" xfId="44440" xr:uid="{00000000-0005-0000-0000-00001E9E0000}"/>
    <cellStyle name="_Worksheet Template with Print Macro1 2" xfId="44441" xr:uid="{00000000-0005-0000-0000-00001F9E0000}"/>
    <cellStyle name="_Worksheet Template with Print Macro1 2 2" xfId="44442" xr:uid="{00000000-0005-0000-0000-0000209E0000}"/>
    <cellStyle name="_Worksheet Template with Print Macro1 3" xfId="44443" xr:uid="{00000000-0005-0000-0000-0000219E0000}"/>
    <cellStyle name="_WPP - Ormat 6-5-2007  v19i with internal accounting v3 eq method FINAL" xfId="44444" xr:uid="{00000000-0005-0000-0000-0000229E0000}"/>
    <cellStyle name="_WPP 90 Partnership Budget (2005)" xfId="44445" xr:uid="{00000000-0005-0000-0000-0000239E0000}"/>
    <cellStyle name="_WPP 90 Partnership Budget (2005) 2" xfId="44446" xr:uid="{00000000-0005-0000-0000-0000249E0000}"/>
    <cellStyle name="_WPP 90_91 Ops Summary" xfId="44447" xr:uid="{00000000-0005-0000-0000-0000259E0000}"/>
    <cellStyle name="_WPP 90_91 Ops Summary 2" xfId="44448" xr:uid="{00000000-0005-0000-0000-0000269E0000}"/>
    <cellStyle name="_WPP 91 Business Management Budget (2005)" xfId="44449" xr:uid="{00000000-0005-0000-0000-0000279E0000}"/>
    <cellStyle name="_WPP 91 Business Management Budget (2005) 2" xfId="44450" xr:uid="{00000000-0005-0000-0000-0000289E0000}"/>
    <cellStyle name="_WPP 94 Pro Forma_ July 1" xfId="44451" xr:uid="{00000000-0005-0000-0000-0000299E0000}"/>
    <cellStyle name="_WPP 94 Pro Forma_ July 1 2" xfId="44452" xr:uid="{00000000-0005-0000-0000-00002A9E0000}"/>
    <cellStyle name="_WV1 - Monthly" xfId="44453" xr:uid="{00000000-0005-0000-0000-00002B9E0000}"/>
    <cellStyle name="_WV1 - Monthly 2" xfId="44454" xr:uid="{00000000-0005-0000-0000-00002C9E0000}"/>
    <cellStyle name="_Y1&amp;2 Summary" xfId="44455" xr:uid="{00000000-0005-0000-0000-00002D9E0000}"/>
    <cellStyle name="_Y1&amp;2 Summary 2" xfId="44456" xr:uid="{00000000-0005-0000-0000-00002E9E0000}"/>
    <cellStyle name="_Y1&amp;2 Summary 2 2" xfId="44457" xr:uid="{00000000-0005-0000-0000-00002F9E0000}"/>
    <cellStyle name="_Y1&amp;2 Summary 3" xfId="44458" xr:uid="{00000000-0005-0000-0000-0000309E0000}"/>
    <cellStyle name="_Y1&amp;2 Summary_Cherokee 2010 - 2014 Budget Forecast" xfId="44459" xr:uid="{00000000-0005-0000-0000-0000319E0000}"/>
    <cellStyle name="_Y1-2 Volumetric NCM" xfId="44460" xr:uid="{00000000-0005-0000-0000-0000329E0000}"/>
    <cellStyle name="_Y1-2 Volumetric NCM 2" xfId="44461" xr:uid="{00000000-0005-0000-0000-0000339E0000}"/>
    <cellStyle name="_Y1-2 Volumetric NCM 2 2" xfId="44462" xr:uid="{00000000-0005-0000-0000-0000349E0000}"/>
    <cellStyle name="_Y1-2 Volumetric NCM 3" xfId="44463" xr:uid="{00000000-0005-0000-0000-0000359E0000}"/>
    <cellStyle name="_Y1-2 Volumetric NCM_Cherokee 2010 - 2014 Budget Forecast" xfId="44464" xr:uid="{00000000-0005-0000-0000-0000369E0000}"/>
    <cellStyle name="_Y3" xfId="44465" xr:uid="{00000000-0005-0000-0000-0000379E0000}"/>
    <cellStyle name="_Y3 2" xfId="44466" xr:uid="{00000000-0005-0000-0000-0000389E0000}"/>
    <cellStyle name="_Y3 2 2" xfId="44467" xr:uid="{00000000-0005-0000-0000-0000399E0000}"/>
    <cellStyle name="_Y3 3" xfId="44468" xr:uid="{00000000-0005-0000-0000-00003A9E0000}"/>
    <cellStyle name="_Y3 Volumetric NCM" xfId="44469" xr:uid="{00000000-0005-0000-0000-00003B9E0000}"/>
    <cellStyle name="_Y3 Volumetric NCM 2" xfId="44470" xr:uid="{00000000-0005-0000-0000-00003C9E0000}"/>
    <cellStyle name="_Y3 Volumetric NCM 2 2" xfId="44471" xr:uid="{00000000-0005-0000-0000-00003D9E0000}"/>
    <cellStyle name="_Y3 Volumetric NCM 3" xfId="44472" xr:uid="{00000000-0005-0000-0000-00003E9E0000}"/>
    <cellStyle name="_Y3 Volumetric NCM_Cherokee 2010 - 2014 Budget Forecast" xfId="44473" xr:uid="{00000000-0005-0000-0000-00003F9E0000}"/>
    <cellStyle name="_Y3_Cherokee 2010 - 2014 Budget Forecast" xfId="44474" xr:uid="{00000000-0005-0000-0000-0000409E0000}"/>
    <cellStyle name="_Y4" xfId="44475" xr:uid="{00000000-0005-0000-0000-0000419E0000}"/>
    <cellStyle name="_Y4 2" xfId="44476" xr:uid="{00000000-0005-0000-0000-0000429E0000}"/>
    <cellStyle name="_Y4 2 2" xfId="44477" xr:uid="{00000000-0005-0000-0000-0000439E0000}"/>
    <cellStyle name="_Y4 3" xfId="44478" xr:uid="{00000000-0005-0000-0000-0000449E0000}"/>
    <cellStyle name="_Y4 Summary" xfId="44479" xr:uid="{00000000-0005-0000-0000-0000459E0000}"/>
    <cellStyle name="_Y4 Summary 2" xfId="44480" xr:uid="{00000000-0005-0000-0000-0000469E0000}"/>
    <cellStyle name="_Y4 Summary 2 2" xfId="44481" xr:uid="{00000000-0005-0000-0000-0000479E0000}"/>
    <cellStyle name="_Y4 Summary 3" xfId="44482" xr:uid="{00000000-0005-0000-0000-0000489E0000}"/>
    <cellStyle name="_Y4 Summary_Cherokee 2010 - 2014 Budget Forecast" xfId="44483" xr:uid="{00000000-0005-0000-0000-0000499E0000}"/>
    <cellStyle name="_Y4 Volumetric NCM" xfId="44484" xr:uid="{00000000-0005-0000-0000-00004A9E0000}"/>
    <cellStyle name="_Y4 Volumetric NCM 2" xfId="44485" xr:uid="{00000000-0005-0000-0000-00004B9E0000}"/>
    <cellStyle name="_Y4 Volumetric NCM 2 2" xfId="44486" xr:uid="{00000000-0005-0000-0000-00004C9E0000}"/>
    <cellStyle name="_Y4 Volumetric NCM 3" xfId="44487" xr:uid="{00000000-0005-0000-0000-00004D9E0000}"/>
    <cellStyle name="_Y4 Volumetric NCM_Cherokee 2010 - 2014 Budget Forecast" xfId="44488" xr:uid="{00000000-0005-0000-0000-00004E9E0000}"/>
    <cellStyle name="_Y4_Cherokee 2010 - 2014 Budget Forecast" xfId="44489" xr:uid="{00000000-0005-0000-0000-00004F9E0000}"/>
    <cellStyle name="_Year" xfId="44490" xr:uid="{00000000-0005-0000-0000-0000509E0000}"/>
    <cellStyle name="_Year 2" xfId="44491" xr:uid="{00000000-0005-0000-0000-0000519E0000}"/>
    <cellStyle name="_Year_01 Horizon Wind Energy Analytics" xfId="44492" xr:uid="{00000000-0005-0000-0000-0000529E0000}"/>
    <cellStyle name="_Year_01 Horizon Wind Energy Analytics_1.Inputs" xfId="44493" xr:uid="{00000000-0005-0000-0000-0000539E0000}"/>
    <cellStyle name="_Year_01 Horizon Wind Energy Analytics_Copy of Vento III v27i P50 1st" xfId="44494" xr:uid="{00000000-0005-0000-0000-0000549E0000}"/>
    <cellStyle name="_Year_01 Horizon Wind Energy Analytics_G&amp;A_reports" xfId="44495" xr:uid="{00000000-0005-0000-0000-0000559E0000}"/>
    <cellStyle name="_Year_01 Horizon Wind Energy Analytics_Vento III v17i (8.9% Haircut, 60% Tax)" xfId="44496" xr:uid="{00000000-0005-0000-0000-0000569E0000}"/>
    <cellStyle name="_Year_01 Horizon Wind Energy Analytics_Vento III v22i (Haircut, 6Y CF, 76% tax)" xfId="44497" xr:uid="{00000000-0005-0000-0000-0000579E0000}"/>
    <cellStyle name="_Year_01 Horizon Wind Energy Analytics_Vento III v28g Base" xfId="44498" xr:uid="{00000000-0005-0000-0000-0000589E0000}"/>
    <cellStyle name="_Year_01 Horizon Wind Energy Analytics_Vento III v28k JPMyyy" xfId="44499" xr:uid="{00000000-0005-0000-0000-0000599E0000}"/>
    <cellStyle name="_Year_1.Inputs" xfId="44500" xr:uid="{00000000-0005-0000-0000-00005A9E0000}"/>
    <cellStyle name="_Year_Copy of G&amp;A_reports_v4" xfId="44501" xr:uid="{00000000-0005-0000-0000-00005B9E0000}"/>
    <cellStyle name="_Year_Copy of Vento III v27i P50 1st" xfId="44502" xr:uid="{00000000-0005-0000-0000-00005C9E0000}"/>
    <cellStyle name="_Year_Vento III v17i (8.9% Haircut, 60% Tax)" xfId="44503" xr:uid="{00000000-0005-0000-0000-00005D9E0000}"/>
    <cellStyle name="_Year_Vento III v22i (Haircut, 6Y CF, 76% tax)" xfId="44504" xr:uid="{00000000-0005-0000-0000-00005E9E0000}"/>
    <cellStyle name="_Year_Vento III v28g Base" xfId="44505" xr:uid="{00000000-0005-0000-0000-00005F9E0000}"/>
    <cellStyle name="_Year_Vento III v28k JPMyyy" xfId="44506" xr:uid="{00000000-0005-0000-0000-0000609E0000}"/>
    <cellStyle name="~Capacity (0)" xfId="417" xr:uid="{00000000-0005-0000-0000-0000619E0000}"/>
    <cellStyle name="~Capacity (0) 2" xfId="418" xr:uid="{00000000-0005-0000-0000-0000629E0000}"/>
    <cellStyle name="~Capacity (0)_Aug 2014 Variance" xfId="44507" xr:uid="{00000000-0005-0000-0000-0000639E0000}"/>
    <cellStyle name="~Capacity (1)" xfId="419" xr:uid="{00000000-0005-0000-0000-0000649E0000}"/>
    <cellStyle name="~Capacity (1) 2" xfId="420" xr:uid="{00000000-0005-0000-0000-0000659E0000}"/>
    <cellStyle name="~Capacity (1)_Aug 2014 Variance" xfId="44508" xr:uid="{00000000-0005-0000-0000-0000669E0000}"/>
    <cellStyle name="~Escalation" xfId="421" xr:uid="{00000000-0005-0000-0000-0000679E0000}"/>
    <cellStyle name="~Escalation 2" xfId="422" xr:uid="{00000000-0005-0000-0000-0000689E0000}"/>
    <cellStyle name="~Escalation_Aug 2014 Variance" xfId="44509" xr:uid="{00000000-0005-0000-0000-0000699E0000}"/>
    <cellStyle name="~Gas (0)" xfId="423" xr:uid="{00000000-0005-0000-0000-00006A9E0000}"/>
    <cellStyle name="~Gas (0) 2" xfId="424" xr:uid="{00000000-0005-0000-0000-00006B9E0000}"/>
    <cellStyle name="~Gas (0)_Aug 2014 Variance" xfId="44510" xr:uid="{00000000-0005-0000-0000-00006C9E0000}"/>
    <cellStyle name="~Gas Price" xfId="425" xr:uid="{00000000-0005-0000-0000-00006D9E0000}"/>
    <cellStyle name="~Gas Price 2" xfId="426" xr:uid="{00000000-0005-0000-0000-00006E9E0000}"/>
    <cellStyle name="~Gas Price_Aug 2014 Variance" xfId="44511" xr:uid="{00000000-0005-0000-0000-00006F9E0000}"/>
    <cellStyle name="~Power (0)" xfId="427" xr:uid="{00000000-0005-0000-0000-0000709E0000}"/>
    <cellStyle name="~Power (0) 2" xfId="428" xr:uid="{00000000-0005-0000-0000-0000719E0000}"/>
    <cellStyle name="~Power (0)_Aug 2014 Variance" xfId="44512" xr:uid="{00000000-0005-0000-0000-0000729E0000}"/>
    <cellStyle name="~Power Price" xfId="429" xr:uid="{00000000-0005-0000-0000-0000739E0000}"/>
    <cellStyle name="~Power Price 2" xfId="430" xr:uid="{00000000-0005-0000-0000-0000749E0000}"/>
    <cellStyle name="~Power Price_Aug 2014 Variance" xfId="44513" xr:uid="{00000000-0005-0000-0000-0000759E0000}"/>
    <cellStyle name="˙˙˙˙˙˙˙˙˙˙˙˙˙˙˙˙˙˙˙˙˙˙˙˙˙˙˙˙˙˙˙˙˙˙˙˙˙˙˙˙˙_x0008_" xfId="44514" xr:uid="{00000000-0005-0000-0000-0000769E0000}"/>
    <cellStyle name="’Ê‰Ý [0.00]_Cover" xfId="44515" xr:uid="{00000000-0005-0000-0000-0000779E0000}"/>
    <cellStyle name="’Ê‰Ý_Cover" xfId="44516" xr:uid="{00000000-0005-0000-0000-0000789E0000}"/>
    <cellStyle name="_x0010_“+ˆÉ•?pý¤" xfId="44517" xr:uid="{00000000-0005-0000-0000-0000799E0000}"/>
    <cellStyle name="£ BP" xfId="44518" xr:uid="{00000000-0005-0000-0000-00007A9E0000}"/>
    <cellStyle name="£ BP 2" xfId="44519" xr:uid="{00000000-0005-0000-0000-00007B9E0000}"/>
    <cellStyle name="£Currency [0]" xfId="44520" xr:uid="{00000000-0005-0000-0000-00007C9E0000}"/>
    <cellStyle name="£Pounds" xfId="44521" xr:uid="{00000000-0005-0000-0000-00007D9E0000}"/>
    <cellStyle name="¤@¯ë_pldt" xfId="44522" xr:uid="{00000000-0005-0000-0000-00007E9E0000}"/>
    <cellStyle name="¥ JY" xfId="44523" xr:uid="{00000000-0005-0000-0000-00007F9E0000}"/>
    <cellStyle name="¥ JY 2" xfId="44524" xr:uid="{00000000-0005-0000-0000-0000809E0000}"/>
    <cellStyle name="=" xfId="44525" xr:uid="{00000000-0005-0000-0000-0000819E0000}"/>
    <cellStyle name="=C:\WINDOWS\SYSTEM32\COMMAND.COM" xfId="44526" xr:uid="{00000000-0005-0000-0000-0000829E0000}"/>
    <cellStyle name="=C:\WINDOWS\SYSTEM32\COMMAND.COM 2" xfId="44527" xr:uid="{00000000-0005-0000-0000-0000839E0000}"/>
    <cellStyle name="=C:\WINNT\SYSTEM32\COMMAND.COM" xfId="44528" xr:uid="{00000000-0005-0000-0000-0000849E0000}"/>
    <cellStyle name="=C:\WINNT35\SYSTEM32\COMMAND.COM" xfId="431" xr:uid="{00000000-0005-0000-0000-0000859E0000}"/>
    <cellStyle name="=C:\WINNT35\SYSTEM32\COMMAND.COM 2" xfId="432" xr:uid="{00000000-0005-0000-0000-0000869E0000}"/>
    <cellStyle name="=C:\WINNT35\SYSTEM32\COMMAND.COM 2 2" xfId="44529" xr:uid="{00000000-0005-0000-0000-0000879E0000}"/>
    <cellStyle name="=C:\WINNT35\SYSTEM32\COMMAND.COM 3" xfId="44530" xr:uid="{00000000-0005-0000-0000-0000889E0000}"/>
    <cellStyle name="=C:\WINNT35\SYSTEM32\COMMAND.COM 3 2" xfId="44531" xr:uid="{00000000-0005-0000-0000-0000899E0000}"/>
    <cellStyle name="=C:\WINNT35\SYSTEM32\COMMAND.COM 3 3" xfId="44532" xr:uid="{00000000-0005-0000-0000-00008A9E0000}"/>
    <cellStyle name="=C:\WINNT35\SYSTEM32\COMMAND.COM 4" xfId="44533" xr:uid="{00000000-0005-0000-0000-00008B9E0000}"/>
    <cellStyle name="=C:\WINNT35\SYSTEM32\COMMAND.COM 4 2" xfId="44534" xr:uid="{00000000-0005-0000-0000-00008C9E0000}"/>
    <cellStyle name="=C:\WINNT35\SYSTEM32\COMMAND.COM 4 3" xfId="44535" xr:uid="{00000000-0005-0000-0000-00008D9E0000}"/>
    <cellStyle name="=C:\WINNT35\SYSTEM32\COMMAND.COM 5" xfId="44536" xr:uid="{00000000-0005-0000-0000-00008E9E0000}"/>
    <cellStyle name="=C:\WINNT35\SYSTEM32\COMMAND.COM__50_50" xfId="44537" xr:uid="{00000000-0005-0000-0000-00008F9E0000}"/>
    <cellStyle name="•W€_Capital Structure" xfId="44538" xr:uid="{00000000-0005-0000-0000-0000909E0000}"/>
    <cellStyle name="•W_Cover" xfId="44539" xr:uid="{00000000-0005-0000-0000-0000919E0000}"/>
    <cellStyle name="0" xfId="44540" xr:uid="{00000000-0005-0000-0000-0000929E0000}"/>
    <cellStyle name="0 2" xfId="44541" xr:uid="{00000000-0005-0000-0000-0000939E0000}"/>
    <cellStyle name="0%" xfId="44542" xr:uid="{00000000-0005-0000-0000-0000949E0000}"/>
    <cellStyle name="0,0_x000a__x000a_NA_x000a__x000a_" xfId="44543" xr:uid="{00000000-0005-0000-0000-0000959E0000}"/>
    <cellStyle name="0,0_x000d__x000a_NA_x000d__x000a_" xfId="44544" xr:uid="{00000000-0005-0000-0000-0000969E0000}"/>
    <cellStyle name="0,0_x000d__x000a_NA_x000d__x000a_ 2" xfId="44545" xr:uid="{00000000-0005-0000-0000-0000979E0000}"/>
    <cellStyle name="0.0" xfId="44546" xr:uid="{00000000-0005-0000-0000-0000989E0000}"/>
    <cellStyle name="0.0 x" xfId="44547" xr:uid="{00000000-0005-0000-0000-0000999E0000}"/>
    <cellStyle name="0.0%" xfId="44548" xr:uid="{00000000-0005-0000-0000-00009A9E0000}"/>
    <cellStyle name="0.0_041202 - Preusse Valuation Model - FC IV - V09" xfId="44549" xr:uid="{00000000-0005-0000-0000-00009B9E0000}"/>
    <cellStyle name="0.00" xfId="44550" xr:uid="{00000000-0005-0000-0000-00009C9E0000}"/>
    <cellStyle name="0.00%" xfId="44551" xr:uid="{00000000-0005-0000-0000-00009D9E0000}"/>
    <cellStyle name="0.0x" xfId="44552" xr:uid="{00000000-0005-0000-0000-00009E9E0000}"/>
    <cellStyle name="0;(0);&quot;–&quot;" xfId="44553" xr:uid="{00000000-0005-0000-0000-00009F9E0000}"/>
    <cellStyle name="0;(0);&quot;–&quot;;Fórmula" xfId="44554" xr:uid="{00000000-0005-0000-0000-0000A09E0000}"/>
    <cellStyle name="0;(0);&quot;–&quot;_G&amp;A_reports" xfId="44555" xr:uid="{00000000-0005-0000-0000-0000A19E0000}"/>
    <cellStyle name="0_0702IPP Review Report" xfId="44556" xr:uid="{00000000-0005-0000-0000-0000A29E0000}"/>
    <cellStyle name="0_0702IPP Review Report_Bridge" xfId="44557" xr:uid="{00000000-0005-0000-0000-0000A39E0000}"/>
    <cellStyle name="0_0702IPP Review Report_Pro Forma Liberty 9 25 08" xfId="44558" xr:uid="{00000000-0005-0000-0000-0000A49E0000}"/>
    <cellStyle name="0_0702IPP Review Report_rev" xfId="44559" xr:uid="{00000000-0005-0000-0000-0000A59E0000}"/>
    <cellStyle name="0_Bullet model 122" xfId="44560" xr:uid="{00000000-0005-0000-0000-0000A69E0000}"/>
    <cellStyle name="0_CIM_Financials_Revised" xfId="44561" xr:uid="{00000000-0005-0000-0000-0000A79E0000}"/>
    <cellStyle name="0_CIM_Financials_Revised_B&amp;B Model 4.25.08" xfId="44562" xr:uid="{00000000-0005-0000-0000-0000A89E0000}"/>
    <cellStyle name="0_CIM_Financials_Revised_Merchant Trent" xfId="44563" xr:uid="{00000000-0005-0000-0000-0000A99E0000}"/>
    <cellStyle name="0_CIM_Financials_Revised_New Merchant Tab" xfId="44564" xr:uid="{00000000-0005-0000-0000-0000AA9E0000}"/>
    <cellStyle name="0_Grandvision_LBO2" xfId="44565" xr:uid="{00000000-0005-0000-0000-0000AB9E0000}"/>
    <cellStyle name="0_Grandvision_LBO2_Project Clipper Model 7-30-09_AES" xfId="44566" xr:uid="{00000000-0005-0000-0000-0000AC9E0000}"/>
    <cellStyle name="0_preview_analysis0809" xfId="44567" xr:uid="{00000000-0005-0000-0000-0000AD9E0000}"/>
    <cellStyle name="0_Proforma Model 100701 v.5" xfId="44568" xr:uid="{00000000-0005-0000-0000-0000AE9E0000}"/>
    <cellStyle name="0_Proforma Model 100701 v.5_Project Clipper Model 7-30-09_AES" xfId="44569" xr:uid="{00000000-0005-0000-0000-0000AF9E0000}"/>
    <cellStyle name="0_Sempra Financing Modelv8" xfId="44570" xr:uid="{00000000-0005-0000-0000-0000B09E0000}"/>
    <cellStyle name="0_spot1298" xfId="44571" xr:uid="{00000000-0005-0000-0000-0000B19E0000}"/>
    <cellStyle name="000" xfId="44572" xr:uid="{00000000-0005-0000-0000-0000B29E0000}"/>
    <cellStyle name="000,s" xfId="44573" xr:uid="{00000000-0005-0000-0000-0000B39E0000}"/>
    <cellStyle name="01" xfId="44574" xr:uid="{00000000-0005-0000-0000-0000B49E0000}"/>
    <cellStyle name="0IsBlank" xfId="44575" xr:uid="{00000000-0005-0000-0000-0000B59E0000}"/>
    <cellStyle name="1" xfId="44576" xr:uid="{00000000-0005-0000-0000-0000B69E0000}"/>
    <cellStyle name="-1" xfId="44577" xr:uid="{00000000-0005-0000-0000-0000B79E0000}"/>
    <cellStyle name="1 2" xfId="44578" xr:uid="{00000000-0005-0000-0000-0000B89E0000}"/>
    <cellStyle name="1,comma" xfId="44579" xr:uid="{00000000-0005-0000-0000-0000B99E0000}"/>
    <cellStyle name="1. Table Header 10" xfId="44580" xr:uid="{00000000-0005-0000-0000-0000BA9E0000}"/>
    <cellStyle name="1. Table Header 10 2" xfId="44581" xr:uid="{00000000-0005-0000-0000-0000BB9E0000}"/>
    <cellStyle name="1. Table Header 10 3" xfId="44582" xr:uid="{00000000-0005-0000-0000-0000BC9E0000}"/>
    <cellStyle name="1. Table Header 10 4" xfId="44583" xr:uid="{00000000-0005-0000-0000-0000BD9E0000}"/>
    <cellStyle name="1. Table Header 10 5" xfId="44584" xr:uid="{00000000-0005-0000-0000-0000BE9E0000}"/>
    <cellStyle name="1. Table Header 11" xfId="44585" xr:uid="{00000000-0005-0000-0000-0000BF9E0000}"/>
    <cellStyle name="1. Table Header 2" xfId="44586" xr:uid="{00000000-0005-0000-0000-0000C09E0000}"/>
    <cellStyle name="1. Table Header 5" xfId="44587" xr:uid="{00000000-0005-0000-0000-0000C19E0000}"/>
    <cellStyle name="1. Table Header 6" xfId="44588" xr:uid="{00000000-0005-0000-0000-0000C29E0000}"/>
    <cellStyle name="1. Table Header 7" xfId="44589" xr:uid="{00000000-0005-0000-0000-0000C39E0000}"/>
    <cellStyle name="1. Table Header 8" xfId="44590" xr:uid="{00000000-0005-0000-0000-0000C49E0000}"/>
    <cellStyle name="1. Table Header 9" xfId="44591" xr:uid="{00000000-0005-0000-0000-0000C59E0000}"/>
    <cellStyle name="1_5172171_4" xfId="44592" xr:uid="{00000000-0005-0000-0000-0000C69E0000}"/>
    <cellStyle name="1_5172171_4 2" xfId="44593" xr:uid="{00000000-0005-0000-0000-0000C79E0000}"/>
    <cellStyle name="1_5172171_4_1212 LTD (ASC 715) Cost Pushout Final True up" xfId="44594" xr:uid="{00000000-0005-0000-0000-0000C89E0000}"/>
    <cellStyle name="1_5172171_4_March_LTD_Premium" xfId="44595" xr:uid="{00000000-0005-0000-0000-0000C99E0000}"/>
    <cellStyle name="1_5172171_4_Nov Self Admin LTD Income Premium - CIGNA" xfId="44596" xr:uid="{00000000-0005-0000-0000-0000CA9E0000}"/>
    <cellStyle name="1_5172171_4_Summary Unrounded" xfId="44597" xr:uid="{00000000-0005-0000-0000-0000CB9E0000}"/>
    <cellStyle name="1_5192662_1" xfId="44598" xr:uid="{00000000-0005-0000-0000-0000CC9E0000}"/>
    <cellStyle name="1_5192662_1 2" xfId="44599" xr:uid="{00000000-0005-0000-0000-0000CD9E0000}"/>
    <cellStyle name="1_5192662_1_March_LTD_Premium" xfId="44600" xr:uid="{00000000-0005-0000-0000-0000CE9E0000}"/>
    <cellStyle name="1_5192662_1_Nov Self Admin LTD Income Premium - CIGNA" xfId="44601" xr:uid="{00000000-0005-0000-0000-0000CF9E0000}"/>
    <cellStyle name="1_Book5" xfId="44602" xr:uid="{00000000-0005-0000-0000-0000D09E0000}"/>
    <cellStyle name="1_March_LTD_Premium" xfId="44603" xr:uid="{00000000-0005-0000-0000-0000D19E0000}"/>
    <cellStyle name="1_Nov Self Admin LTD Income Premium - CIGNA" xfId="44604" xr:uid="{00000000-0005-0000-0000-0000D29E0000}"/>
    <cellStyle name="10" xfId="44605" xr:uid="{00000000-0005-0000-0000-0000D39E0000}"/>
    <cellStyle name="10 2" xfId="44606" xr:uid="{00000000-0005-0000-0000-0000D49E0000}"/>
    <cellStyle name="10_March_LTD_Premium" xfId="44607" xr:uid="{00000000-0005-0000-0000-0000D59E0000}"/>
    <cellStyle name="1000-sep (2 dec)_Backbone Cost Talkline Internet, Festnetz and Combined" xfId="44608" xr:uid="{00000000-0005-0000-0000-0000D69E0000}"/>
    <cellStyle name="10Q" xfId="44609" xr:uid="{00000000-0005-0000-0000-0000D79E0000}"/>
    <cellStyle name="12" xfId="44610" xr:uid="{00000000-0005-0000-0000-0000D89E0000}"/>
    <cellStyle name="12 2" xfId="44611" xr:uid="{00000000-0005-0000-0000-0000D99E0000}"/>
    <cellStyle name="14" xfId="44612" xr:uid="{00000000-0005-0000-0000-0000DA9E0000}"/>
    <cellStyle name="14 2" xfId="44613" xr:uid="{00000000-0005-0000-0000-0000DB9E0000}"/>
    <cellStyle name="18" xfId="44614" xr:uid="{00000000-0005-0000-0000-0000DC9E0000}"/>
    <cellStyle name="18 2" xfId="44615" xr:uid="{00000000-0005-0000-0000-0000DD9E0000}"/>
    <cellStyle name="1998" xfId="44616" xr:uid="{00000000-0005-0000-0000-0000DE9E0000}"/>
    <cellStyle name="1p" xfId="44617" xr:uid="{00000000-0005-0000-0000-0000DF9E0000}"/>
    <cellStyle name="1p 2" xfId="44618" xr:uid="{00000000-0005-0000-0000-0000E09E0000}"/>
    <cellStyle name="2" xfId="44619" xr:uid="{00000000-0005-0000-0000-0000E19E0000}"/>
    <cellStyle name="2. Dark Blue Table Highlight" xfId="44620" xr:uid="{00000000-0005-0000-0000-0000E29E0000}"/>
    <cellStyle name="2. Dark Blue Table Highlight 2" xfId="44621" xr:uid="{00000000-0005-0000-0000-0000E39E0000}"/>
    <cellStyle name="20% - Accent1 10" xfId="433" xr:uid="{00000000-0005-0000-0000-0000E49E0000}"/>
    <cellStyle name="20% - Accent1 10 2" xfId="44622" xr:uid="{00000000-0005-0000-0000-0000E59E0000}"/>
    <cellStyle name="20% - Accent1 11" xfId="434" xr:uid="{00000000-0005-0000-0000-0000E69E0000}"/>
    <cellStyle name="20% - Accent1 12" xfId="435" xr:uid="{00000000-0005-0000-0000-0000E79E0000}"/>
    <cellStyle name="20% - Accent1 12 2" xfId="44623" xr:uid="{00000000-0005-0000-0000-0000E89E0000}"/>
    <cellStyle name="20% - Accent1 13" xfId="436" xr:uid="{00000000-0005-0000-0000-0000E99E0000}"/>
    <cellStyle name="20% - Accent1 14" xfId="437" xr:uid="{00000000-0005-0000-0000-0000EA9E0000}"/>
    <cellStyle name="20% - Accent1 15" xfId="438" xr:uid="{00000000-0005-0000-0000-0000EB9E0000}"/>
    <cellStyle name="20% - Accent1 16" xfId="439" xr:uid="{00000000-0005-0000-0000-0000EC9E0000}"/>
    <cellStyle name="20% - Accent1 17" xfId="440" xr:uid="{00000000-0005-0000-0000-0000ED9E0000}"/>
    <cellStyle name="20% - Accent1 18" xfId="441" xr:uid="{00000000-0005-0000-0000-0000EE9E0000}"/>
    <cellStyle name="20% - Accent1 19" xfId="442" xr:uid="{00000000-0005-0000-0000-0000EF9E0000}"/>
    <cellStyle name="20% - Accent1 2" xfId="443" xr:uid="{00000000-0005-0000-0000-0000F09E0000}"/>
    <cellStyle name="20% - Accent1 2 2" xfId="444" xr:uid="{00000000-0005-0000-0000-0000F19E0000}"/>
    <cellStyle name="20% - Accent1 2 2 2" xfId="445" xr:uid="{00000000-0005-0000-0000-0000F29E0000}"/>
    <cellStyle name="20% - Accent1 2 2 3" xfId="446" xr:uid="{00000000-0005-0000-0000-0000F39E0000}"/>
    <cellStyle name="20% - Accent1 2 2 4" xfId="447" xr:uid="{00000000-0005-0000-0000-0000F49E0000}"/>
    <cellStyle name="20% - Accent1 2 2 5" xfId="448" xr:uid="{00000000-0005-0000-0000-0000F59E0000}"/>
    <cellStyle name="20% - Accent1 2 3" xfId="449" xr:uid="{00000000-0005-0000-0000-0000F69E0000}"/>
    <cellStyle name="20% - Accent1 2 4" xfId="450" xr:uid="{00000000-0005-0000-0000-0000F79E0000}"/>
    <cellStyle name="20% - Accent1 2 5" xfId="451" xr:uid="{00000000-0005-0000-0000-0000F89E0000}"/>
    <cellStyle name="20% - Accent1 2 6" xfId="452" xr:uid="{00000000-0005-0000-0000-0000F99E0000}"/>
    <cellStyle name="20% - Accent1 2_401K Summary" xfId="44624" xr:uid="{00000000-0005-0000-0000-0000FA9E0000}"/>
    <cellStyle name="20% - Accent1 20" xfId="453" xr:uid="{00000000-0005-0000-0000-0000FB9E0000}"/>
    <cellStyle name="20% - Accent1 21" xfId="454" xr:uid="{00000000-0005-0000-0000-0000FC9E0000}"/>
    <cellStyle name="20% - Accent1 22" xfId="455" xr:uid="{00000000-0005-0000-0000-0000FD9E0000}"/>
    <cellStyle name="20% - Accent1 23" xfId="456" xr:uid="{00000000-0005-0000-0000-0000FE9E0000}"/>
    <cellStyle name="20% - Accent1 24" xfId="457" xr:uid="{00000000-0005-0000-0000-0000FF9E0000}"/>
    <cellStyle name="20% - Accent1 25" xfId="458" xr:uid="{00000000-0005-0000-0000-0000009F0000}"/>
    <cellStyle name="20% - Accent1 26" xfId="459" xr:uid="{00000000-0005-0000-0000-0000019F0000}"/>
    <cellStyle name="20% - Accent1 27" xfId="460" xr:uid="{00000000-0005-0000-0000-0000029F0000}"/>
    <cellStyle name="20% - Accent1 28" xfId="461" xr:uid="{00000000-0005-0000-0000-0000039F0000}"/>
    <cellStyle name="20% - Accent1 29" xfId="462" xr:uid="{00000000-0005-0000-0000-0000049F0000}"/>
    <cellStyle name="20% - Accent1 3" xfId="463" xr:uid="{00000000-0005-0000-0000-0000059F0000}"/>
    <cellStyle name="20% - Accent1 3 2" xfId="464" xr:uid="{00000000-0005-0000-0000-0000069F0000}"/>
    <cellStyle name="20% - Accent1 3 2 2" xfId="465" xr:uid="{00000000-0005-0000-0000-0000079F0000}"/>
    <cellStyle name="20% - Accent1 3 2 2 2" xfId="44625" xr:uid="{00000000-0005-0000-0000-0000089F0000}"/>
    <cellStyle name="20% - Accent1 3 2 2 2 2" xfId="44626" xr:uid="{00000000-0005-0000-0000-0000099F0000}"/>
    <cellStyle name="20% - Accent1 3 2 2 2 2 2" xfId="44627" xr:uid="{00000000-0005-0000-0000-00000A9F0000}"/>
    <cellStyle name="20% - Accent1 3 2 2 2 2 2 2" xfId="44628" xr:uid="{00000000-0005-0000-0000-00000B9F0000}"/>
    <cellStyle name="20% - Accent1 3 2 2 2 2 3" xfId="44629" xr:uid="{00000000-0005-0000-0000-00000C9F0000}"/>
    <cellStyle name="20% - Accent1 3 2 2 2 3" xfId="44630" xr:uid="{00000000-0005-0000-0000-00000D9F0000}"/>
    <cellStyle name="20% - Accent1 3 2 2 2 3 2" xfId="44631" xr:uid="{00000000-0005-0000-0000-00000E9F0000}"/>
    <cellStyle name="20% - Accent1 3 2 2 2 4" xfId="44632" xr:uid="{00000000-0005-0000-0000-00000F9F0000}"/>
    <cellStyle name="20% - Accent1 3 2 2 3" xfId="44633" xr:uid="{00000000-0005-0000-0000-0000109F0000}"/>
    <cellStyle name="20% - Accent1 3 2 2 3 2" xfId="44634" xr:uid="{00000000-0005-0000-0000-0000119F0000}"/>
    <cellStyle name="20% - Accent1 3 2 2 3 2 2" xfId="44635" xr:uid="{00000000-0005-0000-0000-0000129F0000}"/>
    <cellStyle name="20% - Accent1 3 2 2 3 2 2 2" xfId="44636" xr:uid="{00000000-0005-0000-0000-0000139F0000}"/>
    <cellStyle name="20% - Accent1 3 2 2 3 2 3" xfId="44637" xr:uid="{00000000-0005-0000-0000-0000149F0000}"/>
    <cellStyle name="20% - Accent1 3 2 2 3 3" xfId="44638" xr:uid="{00000000-0005-0000-0000-0000159F0000}"/>
    <cellStyle name="20% - Accent1 3 2 2 3 3 2" xfId="44639" xr:uid="{00000000-0005-0000-0000-0000169F0000}"/>
    <cellStyle name="20% - Accent1 3 2 2 3 4" xfId="44640" xr:uid="{00000000-0005-0000-0000-0000179F0000}"/>
    <cellStyle name="20% - Accent1 3 2 2 4" xfId="44641" xr:uid="{00000000-0005-0000-0000-0000189F0000}"/>
    <cellStyle name="20% - Accent1 3 2 2 4 2" xfId="44642" xr:uid="{00000000-0005-0000-0000-0000199F0000}"/>
    <cellStyle name="20% - Accent1 3 2 2 4 2 2" xfId="44643" xr:uid="{00000000-0005-0000-0000-00001A9F0000}"/>
    <cellStyle name="20% - Accent1 3 2 2 4 3" xfId="44644" xr:uid="{00000000-0005-0000-0000-00001B9F0000}"/>
    <cellStyle name="20% - Accent1 3 2 2 5" xfId="44645" xr:uid="{00000000-0005-0000-0000-00001C9F0000}"/>
    <cellStyle name="20% - Accent1 3 2 2 5 2" xfId="44646" xr:uid="{00000000-0005-0000-0000-00001D9F0000}"/>
    <cellStyle name="20% - Accent1 3 2 2 6" xfId="44647" xr:uid="{00000000-0005-0000-0000-00001E9F0000}"/>
    <cellStyle name="20% - Accent1 3 2 3" xfId="466" xr:uid="{00000000-0005-0000-0000-00001F9F0000}"/>
    <cellStyle name="20% - Accent1 3 2 3 2" xfId="44648" xr:uid="{00000000-0005-0000-0000-0000209F0000}"/>
    <cellStyle name="20% - Accent1 3 2 3 2 2" xfId="44649" xr:uid="{00000000-0005-0000-0000-0000219F0000}"/>
    <cellStyle name="20% - Accent1 3 2 3 2 2 2" xfId="44650" xr:uid="{00000000-0005-0000-0000-0000229F0000}"/>
    <cellStyle name="20% - Accent1 3 2 3 2 2 2 2" xfId="44651" xr:uid="{00000000-0005-0000-0000-0000239F0000}"/>
    <cellStyle name="20% - Accent1 3 2 3 2 2 3" xfId="44652" xr:uid="{00000000-0005-0000-0000-0000249F0000}"/>
    <cellStyle name="20% - Accent1 3 2 3 2 3" xfId="44653" xr:uid="{00000000-0005-0000-0000-0000259F0000}"/>
    <cellStyle name="20% - Accent1 3 2 3 2 3 2" xfId="44654" xr:uid="{00000000-0005-0000-0000-0000269F0000}"/>
    <cellStyle name="20% - Accent1 3 2 3 2 4" xfId="44655" xr:uid="{00000000-0005-0000-0000-0000279F0000}"/>
    <cellStyle name="20% - Accent1 3 2 3 3" xfId="44656" xr:uid="{00000000-0005-0000-0000-0000289F0000}"/>
    <cellStyle name="20% - Accent1 3 2 3 3 2" xfId="44657" xr:uid="{00000000-0005-0000-0000-0000299F0000}"/>
    <cellStyle name="20% - Accent1 3 2 3 3 2 2" xfId="44658" xr:uid="{00000000-0005-0000-0000-00002A9F0000}"/>
    <cellStyle name="20% - Accent1 3 2 3 3 2 2 2" xfId="44659" xr:uid="{00000000-0005-0000-0000-00002B9F0000}"/>
    <cellStyle name="20% - Accent1 3 2 3 3 2 3" xfId="44660" xr:uid="{00000000-0005-0000-0000-00002C9F0000}"/>
    <cellStyle name="20% - Accent1 3 2 3 3 3" xfId="44661" xr:uid="{00000000-0005-0000-0000-00002D9F0000}"/>
    <cellStyle name="20% - Accent1 3 2 3 3 3 2" xfId="44662" xr:uid="{00000000-0005-0000-0000-00002E9F0000}"/>
    <cellStyle name="20% - Accent1 3 2 3 3 4" xfId="44663" xr:uid="{00000000-0005-0000-0000-00002F9F0000}"/>
    <cellStyle name="20% - Accent1 3 2 3 4" xfId="44664" xr:uid="{00000000-0005-0000-0000-0000309F0000}"/>
    <cellStyle name="20% - Accent1 3 2 3 4 2" xfId="44665" xr:uid="{00000000-0005-0000-0000-0000319F0000}"/>
    <cellStyle name="20% - Accent1 3 2 3 4 2 2" xfId="44666" xr:uid="{00000000-0005-0000-0000-0000329F0000}"/>
    <cellStyle name="20% - Accent1 3 2 3 4 3" xfId="44667" xr:uid="{00000000-0005-0000-0000-0000339F0000}"/>
    <cellStyle name="20% - Accent1 3 2 3 5" xfId="44668" xr:uid="{00000000-0005-0000-0000-0000349F0000}"/>
    <cellStyle name="20% - Accent1 3 2 3 5 2" xfId="44669" xr:uid="{00000000-0005-0000-0000-0000359F0000}"/>
    <cellStyle name="20% - Accent1 3 2 3 6" xfId="44670" xr:uid="{00000000-0005-0000-0000-0000369F0000}"/>
    <cellStyle name="20% - Accent1 3 2 4" xfId="467" xr:uid="{00000000-0005-0000-0000-0000379F0000}"/>
    <cellStyle name="20% - Accent1 3 2 4 2" xfId="44671" xr:uid="{00000000-0005-0000-0000-0000389F0000}"/>
    <cellStyle name="20% - Accent1 3 2 4 2 2" xfId="44672" xr:uid="{00000000-0005-0000-0000-0000399F0000}"/>
    <cellStyle name="20% - Accent1 3 2 4 2 2 2" xfId="44673" xr:uid="{00000000-0005-0000-0000-00003A9F0000}"/>
    <cellStyle name="20% - Accent1 3 2 4 2 3" xfId="44674" xr:uid="{00000000-0005-0000-0000-00003B9F0000}"/>
    <cellStyle name="20% - Accent1 3 2 4 3" xfId="44675" xr:uid="{00000000-0005-0000-0000-00003C9F0000}"/>
    <cellStyle name="20% - Accent1 3 2 4 3 2" xfId="44676" xr:uid="{00000000-0005-0000-0000-00003D9F0000}"/>
    <cellStyle name="20% - Accent1 3 2 4 4" xfId="44677" xr:uid="{00000000-0005-0000-0000-00003E9F0000}"/>
    <cellStyle name="20% - Accent1 3 2 5" xfId="468" xr:uid="{00000000-0005-0000-0000-00003F9F0000}"/>
    <cellStyle name="20% - Accent1 3 2 5 2" xfId="44678" xr:uid="{00000000-0005-0000-0000-0000409F0000}"/>
    <cellStyle name="20% - Accent1 3 2 5 2 2" xfId="44679" xr:uid="{00000000-0005-0000-0000-0000419F0000}"/>
    <cellStyle name="20% - Accent1 3 2 5 2 2 2" xfId="44680" xr:uid="{00000000-0005-0000-0000-0000429F0000}"/>
    <cellStyle name="20% - Accent1 3 2 5 2 3" xfId="44681" xr:uid="{00000000-0005-0000-0000-0000439F0000}"/>
    <cellStyle name="20% - Accent1 3 2 5 3" xfId="44682" xr:uid="{00000000-0005-0000-0000-0000449F0000}"/>
    <cellStyle name="20% - Accent1 3 2 5 3 2" xfId="44683" xr:uid="{00000000-0005-0000-0000-0000459F0000}"/>
    <cellStyle name="20% - Accent1 3 2 5 4" xfId="44684" xr:uid="{00000000-0005-0000-0000-0000469F0000}"/>
    <cellStyle name="20% - Accent1 3 2 6" xfId="44685" xr:uid="{00000000-0005-0000-0000-0000479F0000}"/>
    <cellStyle name="20% - Accent1 3 2 6 2" xfId="44686" xr:uid="{00000000-0005-0000-0000-0000489F0000}"/>
    <cellStyle name="20% - Accent1 3 2 6 2 2" xfId="44687" xr:uid="{00000000-0005-0000-0000-0000499F0000}"/>
    <cellStyle name="20% - Accent1 3 2 6 3" xfId="44688" xr:uid="{00000000-0005-0000-0000-00004A9F0000}"/>
    <cellStyle name="20% - Accent1 3 2 7" xfId="44689" xr:uid="{00000000-0005-0000-0000-00004B9F0000}"/>
    <cellStyle name="20% - Accent1 3 2 7 2" xfId="44690" xr:uid="{00000000-0005-0000-0000-00004C9F0000}"/>
    <cellStyle name="20% - Accent1 3 2 8" xfId="44691" xr:uid="{00000000-0005-0000-0000-00004D9F0000}"/>
    <cellStyle name="20% - Accent1 3 3" xfId="469" xr:uid="{00000000-0005-0000-0000-00004E9F0000}"/>
    <cellStyle name="20% - Accent1 3 3 2" xfId="44692" xr:uid="{00000000-0005-0000-0000-00004F9F0000}"/>
    <cellStyle name="20% - Accent1 3 3 2 2" xfId="44693" xr:uid="{00000000-0005-0000-0000-0000509F0000}"/>
    <cellStyle name="20% - Accent1 3 3 2 2 2" xfId="44694" xr:uid="{00000000-0005-0000-0000-0000519F0000}"/>
    <cellStyle name="20% - Accent1 3 3 2 2 2 2" xfId="44695" xr:uid="{00000000-0005-0000-0000-0000529F0000}"/>
    <cellStyle name="20% - Accent1 3 3 2 2 3" xfId="44696" xr:uid="{00000000-0005-0000-0000-0000539F0000}"/>
    <cellStyle name="20% - Accent1 3 3 2 3" xfId="44697" xr:uid="{00000000-0005-0000-0000-0000549F0000}"/>
    <cellStyle name="20% - Accent1 3 3 2 3 2" xfId="44698" xr:uid="{00000000-0005-0000-0000-0000559F0000}"/>
    <cellStyle name="20% - Accent1 3 3 2 4" xfId="44699" xr:uid="{00000000-0005-0000-0000-0000569F0000}"/>
    <cellStyle name="20% - Accent1 3 3 3" xfId="44700" xr:uid="{00000000-0005-0000-0000-0000579F0000}"/>
    <cellStyle name="20% - Accent1 3 3 3 2" xfId="44701" xr:uid="{00000000-0005-0000-0000-0000589F0000}"/>
    <cellStyle name="20% - Accent1 3 3 3 2 2" xfId="44702" xr:uid="{00000000-0005-0000-0000-0000599F0000}"/>
    <cellStyle name="20% - Accent1 3 3 3 2 2 2" xfId="44703" xr:uid="{00000000-0005-0000-0000-00005A9F0000}"/>
    <cellStyle name="20% - Accent1 3 3 3 2 3" xfId="44704" xr:uid="{00000000-0005-0000-0000-00005B9F0000}"/>
    <cellStyle name="20% - Accent1 3 3 3 3" xfId="44705" xr:uid="{00000000-0005-0000-0000-00005C9F0000}"/>
    <cellStyle name="20% - Accent1 3 3 3 3 2" xfId="44706" xr:uid="{00000000-0005-0000-0000-00005D9F0000}"/>
    <cellStyle name="20% - Accent1 3 3 3 4" xfId="44707" xr:uid="{00000000-0005-0000-0000-00005E9F0000}"/>
    <cellStyle name="20% - Accent1 3 3 4" xfId="44708" xr:uid="{00000000-0005-0000-0000-00005F9F0000}"/>
    <cellStyle name="20% - Accent1 3 3 4 2" xfId="44709" xr:uid="{00000000-0005-0000-0000-0000609F0000}"/>
    <cellStyle name="20% - Accent1 3 3 4 2 2" xfId="44710" xr:uid="{00000000-0005-0000-0000-0000619F0000}"/>
    <cellStyle name="20% - Accent1 3 3 4 3" xfId="44711" xr:uid="{00000000-0005-0000-0000-0000629F0000}"/>
    <cellStyle name="20% - Accent1 3 3 5" xfId="44712" xr:uid="{00000000-0005-0000-0000-0000639F0000}"/>
    <cellStyle name="20% - Accent1 3 3 5 2" xfId="44713" xr:uid="{00000000-0005-0000-0000-0000649F0000}"/>
    <cellStyle name="20% - Accent1 3 3 6" xfId="44714" xr:uid="{00000000-0005-0000-0000-0000659F0000}"/>
    <cellStyle name="20% - Accent1 3 4" xfId="470" xr:uid="{00000000-0005-0000-0000-0000669F0000}"/>
    <cellStyle name="20% - Accent1 3 4 2" xfId="44715" xr:uid="{00000000-0005-0000-0000-0000679F0000}"/>
    <cellStyle name="20% - Accent1 3 4 2 2" xfId="44716" xr:uid="{00000000-0005-0000-0000-0000689F0000}"/>
    <cellStyle name="20% - Accent1 3 4 2 2 2" xfId="44717" xr:uid="{00000000-0005-0000-0000-0000699F0000}"/>
    <cellStyle name="20% - Accent1 3 4 2 2 2 2" xfId="44718" xr:uid="{00000000-0005-0000-0000-00006A9F0000}"/>
    <cellStyle name="20% - Accent1 3 4 2 2 3" xfId="44719" xr:uid="{00000000-0005-0000-0000-00006B9F0000}"/>
    <cellStyle name="20% - Accent1 3 4 2 3" xfId="44720" xr:uid="{00000000-0005-0000-0000-00006C9F0000}"/>
    <cellStyle name="20% - Accent1 3 4 2 3 2" xfId="44721" xr:uid="{00000000-0005-0000-0000-00006D9F0000}"/>
    <cellStyle name="20% - Accent1 3 4 2 4" xfId="44722" xr:uid="{00000000-0005-0000-0000-00006E9F0000}"/>
    <cellStyle name="20% - Accent1 3 4 3" xfId="44723" xr:uid="{00000000-0005-0000-0000-00006F9F0000}"/>
    <cellStyle name="20% - Accent1 3 4 3 2" xfId="44724" xr:uid="{00000000-0005-0000-0000-0000709F0000}"/>
    <cellStyle name="20% - Accent1 3 4 3 2 2" xfId="44725" xr:uid="{00000000-0005-0000-0000-0000719F0000}"/>
    <cellStyle name="20% - Accent1 3 4 3 2 2 2" xfId="44726" xr:uid="{00000000-0005-0000-0000-0000729F0000}"/>
    <cellStyle name="20% - Accent1 3 4 3 2 3" xfId="44727" xr:uid="{00000000-0005-0000-0000-0000739F0000}"/>
    <cellStyle name="20% - Accent1 3 4 3 3" xfId="44728" xr:uid="{00000000-0005-0000-0000-0000749F0000}"/>
    <cellStyle name="20% - Accent1 3 4 3 3 2" xfId="44729" xr:uid="{00000000-0005-0000-0000-0000759F0000}"/>
    <cellStyle name="20% - Accent1 3 4 3 4" xfId="44730" xr:uid="{00000000-0005-0000-0000-0000769F0000}"/>
    <cellStyle name="20% - Accent1 3 4 4" xfId="44731" xr:uid="{00000000-0005-0000-0000-0000779F0000}"/>
    <cellStyle name="20% - Accent1 3 4 4 2" xfId="44732" xr:uid="{00000000-0005-0000-0000-0000789F0000}"/>
    <cellStyle name="20% - Accent1 3 4 4 2 2" xfId="44733" xr:uid="{00000000-0005-0000-0000-0000799F0000}"/>
    <cellStyle name="20% - Accent1 3 4 4 3" xfId="44734" xr:uid="{00000000-0005-0000-0000-00007A9F0000}"/>
    <cellStyle name="20% - Accent1 3 4 5" xfId="44735" xr:uid="{00000000-0005-0000-0000-00007B9F0000}"/>
    <cellStyle name="20% - Accent1 3 4 5 2" xfId="44736" xr:uid="{00000000-0005-0000-0000-00007C9F0000}"/>
    <cellStyle name="20% - Accent1 3 4 6" xfId="44737" xr:uid="{00000000-0005-0000-0000-00007D9F0000}"/>
    <cellStyle name="20% - Accent1 3 5" xfId="471" xr:uid="{00000000-0005-0000-0000-00007E9F0000}"/>
    <cellStyle name="20% - Accent1 3 5 2" xfId="44738" xr:uid="{00000000-0005-0000-0000-00007F9F0000}"/>
    <cellStyle name="20% - Accent1 3 5 2 2" xfId="44739" xr:uid="{00000000-0005-0000-0000-0000809F0000}"/>
    <cellStyle name="20% - Accent1 3 5 2 2 2" xfId="44740" xr:uid="{00000000-0005-0000-0000-0000819F0000}"/>
    <cellStyle name="20% - Accent1 3 5 2 3" xfId="44741" xr:uid="{00000000-0005-0000-0000-0000829F0000}"/>
    <cellStyle name="20% - Accent1 3 5 3" xfId="44742" xr:uid="{00000000-0005-0000-0000-0000839F0000}"/>
    <cellStyle name="20% - Accent1 3 5 3 2" xfId="44743" xr:uid="{00000000-0005-0000-0000-0000849F0000}"/>
    <cellStyle name="20% - Accent1 3 5 4" xfId="44744" xr:uid="{00000000-0005-0000-0000-0000859F0000}"/>
    <cellStyle name="20% - Accent1 3 6" xfId="472" xr:uid="{00000000-0005-0000-0000-0000869F0000}"/>
    <cellStyle name="20% - Accent1 3 6 2" xfId="44745" xr:uid="{00000000-0005-0000-0000-0000879F0000}"/>
    <cellStyle name="20% - Accent1 3 6 2 2" xfId="44746" xr:uid="{00000000-0005-0000-0000-0000889F0000}"/>
    <cellStyle name="20% - Accent1 3 6 2 2 2" xfId="44747" xr:uid="{00000000-0005-0000-0000-0000899F0000}"/>
    <cellStyle name="20% - Accent1 3 6 2 3" xfId="44748" xr:uid="{00000000-0005-0000-0000-00008A9F0000}"/>
    <cellStyle name="20% - Accent1 3 6 3" xfId="44749" xr:uid="{00000000-0005-0000-0000-00008B9F0000}"/>
    <cellStyle name="20% - Accent1 3 6 3 2" xfId="44750" xr:uid="{00000000-0005-0000-0000-00008C9F0000}"/>
    <cellStyle name="20% - Accent1 3 6 4" xfId="44751" xr:uid="{00000000-0005-0000-0000-00008D9F0000}"/>
    <cellStyle name="20% - Accent1 3 7" xfId="44752" xr:uid="{00000000-0005-0000-0000-00008E9F0000}"/>
    <cellStyle name="20% - Accent1 3 7 2" xfId="44753" xr:uid="{00000000-0005-0000-0000-00008F9F0000}"/>
    <cellStyle name="20% - Accent1 3 7 2 2" xfId="44754" xr:uid="{00000000-0005-0000-0000-0000909F0000}"/>
    <cellStyle name="20% - Accent1 3 7 3" xfId="44755" xr:uid="{00000000-0005-0000-0000-0000919F0000}"/>
    <cellStyle name="20% - Accent1 3 8" xfId="44756" xr:uid="{00000000-0005-0000-0000-0000929F0000}"/>
    <cellStyle name="20% - Accent1 3 8 2" xfId="44757" xr:uid="{00000000-0005-0000-0000-0000939F0000}"/>
    <cellStyle name="20% - Accent1 3 9" xfId="44758" xr:uid="{00000000-0005-0000-0000-0000949F0000}"/>
    <cellStyle name="20% - Accent1 30" xfId="473" xr:uid="{00000000-0005-0000-0000-0000959F0000}"/>
    <cellStyle name="20% - Accent1 31" xfId="474" xr:uid="{00000000-0005-0000-0000-0000969F0000}"/>
    <cellStyle name="20% - Accent1 32" xfId="475" xr:uid="{00000000-0005-0000-0000-0000979F0000}"/>
    <cellStyle name="20% - Accent1 33" xfId="476" xr:uid="{00000000-0005-0000-0000-0000989F0000}"/>
    <cellStyle name="20% - Accent1 4" xfId="477" xr:uid="{00000000-0005-0000-0000-0000999F0000}"/>
    <cellStyle name="20% - Accent1 4 2" xfId="478" xr:uid="{00000000-0005-0000-0000-00009A9F0000}"/>
    <cellStyle name="20% - Accent1 4 2 2" xfId="479" xr:uid="{00000000-0005-0000-0000-00009B9F0000}"/>
    <cellStyle name="20% - Accent1 4 2 3" xfId="480" xr:uid="{00000000-0005-0000-0000-00009C9F0000}"/>
    <cellStyle name="20% - Accent1 4 2 4" xfId="481" xr:uid="{00000000-0005-0000-0000-00009D9F0000}"/>
    <cellStyle name="20% - Accent1 4 2 5" xfId="482" xr:uid="{00000000-0005-0000-0000-00009E9F0000}"/>
    <cellStyle name="20% - Accent1 4 3" xfId="483" xr:uid="{00000000-0005-0000-0000-00009F9F0000}"/>
    <cellStyle name="20% - Accent1 4 4" xfId="484" xr:uid="{00000000-0005-0000-0000-0000A09F0000}"/>
    <cellStyle name="20% - Accent1 4 5" xfId="485" xr:uid="{00000000-0005-0000-0000-0000A19F0000}"/>
    <cellStyle name="20% - Accent1 4 6" xfId="486" xr:uid="{00000000-0005-0000-0000-0000A29F0000}"/>
    <cellStyle name="20% - Accent1 5" xfId="487" xr:uid="{00000000-0005-0000-0000-0000A39F0000}"/>
    <cellStyle name="20% - Accent1 5 2" xfId="488" xr:uid="{00000000-0005-0000-0000-0000A49F0000}"/>
    <cellStyle name="20% - Accent1 5 2 2" xfId="489" xr:uid="{00000000-0005-0000-0000-0000A59F0000}"/>
    <cellStyle name="20% - Accent1 5 2 2 2" xfId="44759" xr:uid="{00000000-0005-0000-0000-0000A69F0000}"/>
    <cellStyle name="20% - Accent1 5 2 2 2 2" xfId="44760" xr:uid="{00000000-0005-0000-0000-0000A79F0000}"/>
    <cellStyle name="20% - Accent1 5 2 2 2 2 2" xfId="44761" xr:uid="{00000000-0005-0000-0000-0000A89F0000}"/>
    <cellStyle name="20% - Accent1 5 2 2 2 3" xfId="44762" xr:uid="{00000000-0005-0000-0000-0000A99F0000}"/>
    <cellStyle name="20% - Accent1 5 2 2 3" xfId="44763" xr:uid="{00000000-0005-0000-0000-0000AA9F0000}"/>
    <cellStyle name="20% - Accent1 5 2 2 3 2" xfId="44764" xr:uid="{00000000-0005-0000-0000-0000AB9F0000}"/>
    <cellStyle name="20% - Accent1 5 2 2 4" xfId="44765" xr:uid="{00000000-0005-0000-0000-0000AC9F0000}"/>
    <cellStyle name="20% - Accent1 5 2 3" xfId="490" xr:uid="{00000000-0005-0000-0000-0000AD9F0000}"/>
    <cellStyle name="20% - Accent1 5 2 3 2" xfId="44766" xr:uid="{00000000-0005-0000-0000-0000AE9F0000}"/>
    <cellStyle name="20% - Accent1 5 2 3 2 2" xfId="44767" xr:uid="{00000000-0005-0000-0000-0000AF9F0000}"/>
    <cellStyle name="20% - Accent1 5 2 3 2 2 2" xfId="44768" xr:uid="{00000000-0005-0000-0000-0000B09F0000}"/>
    <cellStyle name="20% - Accent1 5 2 3 2 3" xfId="44769" xr:uid="{00000000-0005-0000-0000-0000B19F0000}"/>
    <cellStyle name="20% - Accent1 5 2 3 3" xfId="44770" xr:uid="{00000000-0005-0000-0000-0000B29F0000}"/>
    <cellStyle name="20% - Accent1 5 2 3 3 2" xfId="44771" xr:uid="{00000000-0005-0000-0000-0000B39F0000}"/>
    <cellStyle name="20% - Accent1 5 2 3 4" xfId="44772" xr:uid="{00000000-0005-0000-0000-0000B49F0000}"/>
    <cellStyle name="20% - Accent1 5 2 4" xfId="491" xr:uid="{00000000-0005-0000-0000-0000B59F0000}"/>
    <cellStyle name="20% - Accent1 5 2 4 2" xfId="44773" xr:uid="{00000000-0005-0000-0000-0000B69F0000}"/>
    <cellStyle name="20% - Accent1 5 2 4 2 2" xfId="44774" xr:uid="{00000000-0005-0000-0000-0000B79F0000}"/>
    <cellStyle name="20% - Accent1 5 2 4 3" xfId="44775" xr:uid="{00000000-0005-0000-0000-0000B89F0000}"/>
    <cellStyle name="20% - Accent1 5 2 5" xfId="492" xr:uid="{00000000-0005-0000-0000-0000B99F0000}"/>
    <cellStyle name="20% - Accent1 5 2 5 2" xfId="44776" xr:uid="{00000000-0005-0000-0000-0000BA9F0000}"/>
    <cellStyle name="20% - Accent1 5 2 6" xfId="44777" xr:uid="{00000000-0005-0000-0000-0000BB9F0000}"/>
    <cellStyle name="20% - Accent1 5 3" xfId="493" xr:uid="{00000000-0005-0000-0000-0000BC9F0000}"/>
    <cellStyle name="20% - Accent1 5 3 2" xfId="44778" xr:uid="{00000000-0005-0000-0000-0000BD9F0000}"/>
    <cellStyle name="20% - Accent1 5 3 2 2" xfId="44779" xr:uid="{00000000-0005-0000-0000-0000BE9F0000}"/>
    <cellStyle name="20% - Accent1 5 3 2 2 2" xfId="44780" xr:uid="{00000000-0005-0000-0000-0000BF9F0000}"/>
    <cellStyle name="20% - Accent1 5 3 2 2 2 2" xfId="44781" xr:uid="{00000000-0005-0000-0000-0000C09F0000}"/>
    <cellStyle name="20% - Accent1 5 3 2 2 3" xfId="44782" xr:uid="{00000000-0005-0000-0000-0000C19F0000}"/>
    <cellStyle name="20% - Accent1 5 3 2 3" xfId="44783" xr:uid="{00000000-0005-0000-0000-0000C29F0000}"/>
    <cellStyle name="20% - Accent1 5 3 2 3 2" xfId="44784" xr:uid="{00000000-0005-0000-0000-0000C39F0000}"/>
    <cellStyle name="20% - Accent1 5 3 2 4" xfId="44785" xr:uid="{00000000-0005-0000-0000-0000C49F0000}"/>
    <cellStyle name="20% - Accent1 5 3 3" xfId="44786" xr:uid="{00000000-0005-0000-0000-0000C59F0000}"/>
    <cellStyle name="20% - Accent1 5 3 3 2" xfId="44787" xr:uid="{00000000-0005-0000-0000-0000C69F0000}"/>
    <cellStyle name="20% - Accent1 5 3 3 2 2" xfId="44788" xr:uid="{00000000-0005-0000-0000-0000C79F0000}"/>
    <cellStyle name="20% - Accent1 5 3 3 2 2 2" xfId="44789" xr:uid="{00000000-0005-0000-0000-0000C89F0000}"/>
    <cellStyle name="20% - Accent1 5 3 3 2 3" xfId="44790" xr:uid="{00000000-0005-0000-0000-0000C99F0000}"/>
    <cellStyle name="20% - Accent1 5 3 3 3" xfId="44791" xr:uid="{00000000-0005-0000-0000-0000CA9F0000}"/>
    <cellStyle name="20% - Accent1 5 3 3 3 2" xfId="44792" xr:uid="{00000000-0005-0000-0000-0000CB9F0000}"/>
    <cellStyle name="20% - Accent1 5 3 3 4" xfId="44793" xr:uid="{00000000-0005-0000-0000-0000CC9F0000}"/>
    <cellStyle name="20% - Accent1 5 3 4" xfId="44794" xr:uid="{00000000-0005-0000-0000-0000CD9F0000}"/>
    <cellStyle name="20% - Accent1 5 3 4 2" xfId="44795" xr:uid="{00000000-0005-0000-0000-0000CE9F0000}"/>
    <cellStyle name="20% - Accent1 5 3 4 2 2" xfId="44796" xr:uid="{00000000-0005-0000-0000-0000CF9F0000}"/>
    <cellStyle name="20% - Accent1 5 3 4 3" xfId="44797" xr:uid="{00000000-0005-0000-0000-0000D09F0000}"/>
    <cellStyle name="20% - Accent1 5 3 5" xfId="44798" xr:uid="{00000000-0005-0000-0000-0000D19F0000}"/>
    <cellStyle name="20% - Accent1 5 3 5 2" xfId="44799" xr:uid="{00000000-0005-0000-0000-0000D29F0000}"/>
    <cellStyle name="20% - Accent1 5 3 6" xfId="44800" xr:uid="{00000000-0005-0000-0000-0000D39F0000}"/>
    <cellStyle name="20% - Accent1 5 4" xfId="494" xr:uid="{00000000-0005-0000-0000-0000D49F0000}"/>
    <cellStyle name="20% - Accent1 5 4 2" xfId="44801" xr:uid="{00000000-0005-0000-0000-0000D59F0000}"/>
    <cellStyle name="20% - Accent1 5 4 2 2" xfId="44802" xr:uid="{00000000-0005-0000-0000-0000D69F0000}"/>
    <cellStyle name="20% - Accent1 5 4 2 2 2" xfId="44803" xr:uid="{00000000-0005-0000-0000-0000D79F0000}"/>
    <cellStyle name="20% - Accent1 5 4 2 3" xfId="44804" xr:uid="{00000000-0005-0000-0000-0000D89F0000}"/>
    <cellStyle name="20% - Accent1 5 4 3" xfId="44805" xr:uid="{00000000-0005-0000-0000-0000D99F0000}"/>
    <cellStyle name="20% - Accent1 5 4 3 2" xfId="44806" xr:uid="{00000000-0005-0000-0000-0000DA9F0000}"/>
    <cellStyle name="20% - Accent1 5 4 4" xfId="44807" xr:uid="{00000000-0005-0000-0000-0000DB9F0000}"/>
    <cellStyle name="20% - Accent1 5 5" xfId="495" xr:uid="{00000000-0005-0000-0000-0000DC9F0000}"/>
    <cellStyle name="20% - Accent1 5 5 2" xfId="44808" xr:uid="{00000000-0005-0000-0000-0000DD9F0000}"/>
    <cellStyle name="20% - Accent1 5 5 2 2" xfId="44809" xr:uid="{00000000-0005-0000-0000-0000DE9F0000}"/>
    <cellStyle name="20% - Accent1 5 5 2 2 2" xfId="44810" xr:uid="{00000000-0005-0000-0000-0000DF9F0000}"/>
    <cellStyle name="20% - Accent1 5 5 2 3" xfId="44811" xr:uid="{00000000-0005-0000-0000-0000E09F0000}"/>
    <cellStyle name="20% - Accent1 5 5 3" xfId="44812" xr:uid="{00000000-0005-0000-0000-0000E19F0000}"/>
    <cellStyle name="20% - Accent1 5 5 3 2" xfId="44813" xr:uid="{00000000-0005-0000-0000-0000E29F0000}"/>
    <cellStyle name="20% - Accent1 5 5 4" xfId="44814" xr:uid="{00000000-0005-0000-0000-0000E39F0000}"/>
    <cellStyle name="20% - Accent1 5 6" xfId="496" xr:uid="{00000000-0005-0000-0000-0000E49F0000}"/>
    <cellStyle name="20% - Accent1 5 6 2" xfId="44815" xr:uid="{00000000-0005-0000-0000-0000E59F0000}"/>
    <cellStyle name="20% - Accent1 5 6 2 2" xfId="44816" xr:uid="{00000000-0005-0000-0000-0000E69F0000}"/>
    <cellStyle name="20% - Accent1 5 6 3" xfId="44817" xr:uid="{00000000-0005-0000-0000-0000E79F0000}"/>
    <cellStyle name="20% - Accent1 5 7" xfId="44818" xr:uid="{00000000-0005-0000-0000-0000E89F0000}"/>
    <cellStyle name="20% - Accent1 5 7 2" xfId="44819" xr:uid="{00000000-0005-0000-0000-0000E99F0000}"/>
    <cellStyle name="20% - Accent1 5 8" xfId="44820" xr:uid="{00000000-0005-0000-0000-0000EA9F0000}"/>
    <cellStyle name="20% - Accent1 6" xfId="497" xr:uid="{00000000-0005-0000-0000-0000EB9F0000}"/>
    <cellStyle name="20% - Accent1 6 2" xfId="44821" xr:uid="{00000000-0005-0000-0000-0000EC9F0000}"/>
    <cellStyle name="20% - Accent1 6 2 2" xfId="44822" xr:uid="{00000000-0005-0000-0000-0000ED9F0000}"/>
    <cellStyle name="20% - Accent1 6 2 2 2" xfId="44823" xr:uid="{00000000-0005-0000-0000-0000EE9F0000}"/>
    <cellStyle name="20% - Accent1 6 2 2 2 2" xfId="44824" xr:uid="{00000000-0005-0000-0000-0000EF9F0000}"/>
    <cellStyle name="20% - Accent1 6 2 2 2 2 2" xfId="44825" xr:uid="{00000000-0005-0000-0000-0000F09F0000}"/>
    <cellStyle name="20% - Accent1 6 2 2 2 3" xfId="44826" xr:uid="{00000000-0005-0000-0000-0000F19F0000}"/>
    <cellStyle name="20% - Accent1 6 2 2 3" xfId="44827" xr:uid="{00000000-0005-0000-0000-0000F29F0000}"/>
    <cellStyle name="20% - Accent1 6 2 2 3 2" xfId="44828" xr:uid="{00000000-0005-0000-0000-0000F39F0000}"/>
    <cellStyle name="20% - Accent1 6 2 2 4" xfId="44829" xr:uid="{00000000-0005-0000-0000-0000F49F0000}"/>
    <cellStyle name="20% - Accent1 6 2 3" xfId="44830" xr:uid="{00000000-0005-0000-0000-0000F59F0000}"/>
    <cellStyle name="20% - Accent1 6 2 3 2" xfId="44831" xr:uid="{00000000-0005-0000-0000-0000F69F0000}"/>
    <cellStyle name="20% - Accent1 6 2 3 2 2" xfId="44832" xr:uid="{00000000-0005-0000-0000-0000F79F0000}"/>
    <cellStyle name="20% - Accent1 6 2 3 2 2 2" xfId="44833" xr:uid="{00000000-0005-0000-0000-0000F89F0000}"/>
    <cellStyle name="20% - Accent1 6 2 3 2 3" xfId="44834" xr:uid="{00000000-0005-0000-0000-0000F99F0000}"/>
    <cellStyle name="20% - Accent1 6 2 3 3" xfId="44835" xr:uid="{00000000-0005-0000-0000-0000FA9F0000}"/>
    <cellStyle name="20% - Accent1 6 2 3 3 2" xfId="44836" xr:uid="{00000000-0005-0000-0000-0000FB9F0000}"/>
    <cellStyle name="20% - Accent1 6 2 3 4" xfId="44837" xr:uid="{00000000-0005-0000-0000-0000FC9F0000}"/>
    <cellStyle name="20% - Accent1 6 2 4" xfId="44838" xr:uid="{00000000-0005-0000-0000-0000FD9F0000}"/>
    <cellStyle name="20% - Accent1 6 2 4 2" xfId="44839" xr:uid="{00000000-0005-0000-0000-0000FE9F0000}"/>
    <cellStyle name="20% - Accent1 6 2 4 2 2" xfId="44840" xr:uid="{00000000-0005-0000-0000-0000FF9F0000}"/>
    <cellStyle name="20% - Accent1 6 2 4 3" xfId="44841" xr:uid="{00000000-0005-0000-0000-000000A00000}"/>
    <cellStyle name="20% - Accent1 6 2 5" xfId="44842" xr:uid="{00000000-0005-0000-0000-000001A00000}"/>
    <cellStyle name="20% - Accent1 6 2 5 2" xfId="44843" xr:uid="{00000000-0005-0000-0000-000002A00000}"/>
    <cellStyle name="20% - Accent1 6 2 6" xfId="44844" xr:uid="{00000000-0005-0000-0000-000003A00000}"/>
    <cellStyle name="20% - Accent1 6 3" xfId="44845" xr:uid="{00000000-0005-0000-0000-000004A00000}"/>
    <cellStyle name="20% - Accent1 6 3 2" xfId="44846" xr:uid="{00000000-0005-0000-0000-000005A00000}"/>
    <cellStyle name="20% - Accent1 6 3 2 2" xfId="44847" xr:uid="{00000000-0005-0000-0000-000006A00000}"/>
    <cellStyle name="20% - Accent1 6 3 2 2 2" xfId="44848" xr:uid="{00000000-0005-0000-0000-000007A00000}"/>
    <cellStyle name="20% - Accent1 6 3 2 2 2 2" xfId="44849" xr:uid="{00000000-0005-0000-0000-000008A00000}"/>
    <cellStyle name="20% - Accent1 6 3 2 2 3" xfId="44850" xr:uid="{00000000-0005-0000-0000-000009A00000}"/>
    <cellStyle name="20% - Accent1 6 3 2 3" xfId="44851" xr:uid="{00000000-0005-0000-0000-00000AA00000}"/>
    <cellStyle name="20% - Accent1 6 3 2 3 2" xfId="44852" xr:uid="{00000000-0005-0000-0000-00000BA00000}"/>
    <cellStyle name="20% - Accent1 6 3 2 4" xfId="44853" xr:uid="{00000000-0005-0000-0000-00000CA00000}"/>
    <cellStyle name="20% - Accent1 6 3 3" xfId="44854" xr:uid="{00000000-0005-0000-0000-00000DA00000}"/>
    <cellStyle name="20% - Accent1 6 3 3 2" xfId="44855" xr:uid="{00000000-0005-0000-0000-00000EA00000}"/>
    <cellStyle name="20% - Accent1 6 3 3 2 2" xfId="44856" xr:uid="{00000000-0005-0000-0000-00000FA00000}"/>
    <cellStyle name="20% - Accent1 6 3 3 2 2 2" xfId="44857" xr:uid="{00000000-0005-0000-0000-000010A00000}"/>
    <cellStyle name="20% - Accent1 6 3 3 2 3" xfId="44858" xr:uid="{00000000-0005-0000-0000-000011A00000}"/>
    <cellStyle name="20% - Accent1 6 3 3 3" xfId="44859" xr:uid="{00000000-0005-0000-0000-000012A00000}"/>
    <cellStyle name="20% - Accent1 6 3 3 3 2" xfId="44860" xr:uid="{00000000-0005-0000-0000-000013A00000}"/>
    <cellStyle name="20% - Accent1 6 3 3 4" xfId="44861" xr:uid="{00000000-0005-0000-0000-000014A00000}"/>
    <cellStyle name="20% - Accent1 6 3 4" xfId="44862" xr:uid="{00000000-0005-0000-0000-000015A00000}"/>
    <cellStyle name="20% - Accent1 6 3 4 2" xfId="44863" xr:uid="{00000000-0005-0000-0000-000016A00000}"/>
    <cellStyle name="20% - Accent1 6 3 4 2 2" xfId="44864" xr:uid="{00000000-0005-0000-0000-000017A00000}"/>
    <cellStyle name="20% - Accent1 6 3 4 3" xfId="44865" xr:uid="{00000000-0005-0000-0000-000018A00000}"/>
    <cellStyle name="20% - Accent1 6 3 5" xfId="44866" xr:uid="{00000000-0005-0000-0000-000019A00000}"/>
    <cellStyle name="20% - Accent1 6 3 5 2" xfId="44867" xr:uid="{00000000-0005-0000-0000-00001AA00000}"/>
    <cellStyle name="20% - Accent1 6 3 6" xfId="44868" xr:uid="{00000000-0005-0000-0000-00001BA00000}"/>
    <cellStyle name="20% - Accent1 6 4" xfId="44869" xr:uid="{00000000-0005-0000-0000-00001CA00000}"/>
    <cellStyle name="20% - Accent1 6 4 2" xfId="44870" xr:uid="{00000000-0005-0000-0000-00001DA00000}"/>
    <cellStyle name="20% - Accent1 6 4 2 2" xfId="44871" xr:uid="{00000000-0005-0000-0000-00001EA00000}"/>
    <cellStyle name="20% - Accent1 6 4 2 2 2" xfId="44872" xr:uid="{00000000-0005-0000-0000-00001FA00000}"/>
    <cellStyle name="20% - Accent1 6 4 2 3" xfId="44873" xr:uid="{00000000-0005-0000-0000-000020A00000}"/>
    <cellStyle name="20% - Accent1 6 4 3" xfId="44874" xr:uid="{00000000-0005-0000-0000-000021A00000}"/>
    <cellStyle name="20% - Accent1 6 4 3 2" xfId="44875" xr:uid="{00000000-0005-0000-0000-000022A00000}"/>
    <cellStyle name="20% - Accent1 6 4 4" xfId="44876" xr:uid="{00000000-0005-0000-0000-000023A00000}"/>
    <cellStyle name="20% - Accent1 6 5" xfId="44877" xr:uid="{00000000-0005-0000-0000-000024A00000}"/>
    <cellStyle name="20% - Accent1 6 5 2" xfId="44878" xr:uid="{00000000-0005-0000-0000-000025A00000}"/>
    <cellStyle name="20% - Accent1 6 5 2 2" xfId="44879" xr:uid="{00000000-0005-0000-0000-000026A00000}"/>
    <cellStyle name="20% - Accent1 6 5 2 2 2" xfId="44880" xr:uid="{00000000-0005-0000-0000-000027A00000}"/>
    <cellStyle name="20% - Accent1 6 5 2 3" xfId="44881" xr:uid="{00000000-0005-0000-0000-000028A00000}"/>
    <cellStyle name="20% - Accent1 6 5 3" xfId="44882" xr:uid="{00000000-0005-0000-0000-000029A00000}"/>
    <cellStyle name="20% - Accent1 6 5 3 2" xfId="44883" xr:uid="{00000000-0005-0000-0000-00002AA00000}"/>
    <cellStyle name="20% - Accent1 6 5 4" xfId="44884" xr:uid="{00000000-0005-0000-0000-00002BA00000}"/>
    <cellStyle name="20% - Accent1 6 6" xfId="44885" xr:uid="{00000000-0005-0000-0000-00002CA00000}"/>
    <cellStyle name="20% - Accent1 6 6 2" xfId="44886" xr:uid="{00000000-0005-0000-0000-00002DA00000}"/>
    <cellStyle name="20% - Accent1 6 6 2 2" xfId="44887" xr:uid="{00000000-0005-0000-0000-00002EA00000}"/>
    <cellStyle name="20% - Accent1 6 6 3" xfId="44888" xr:uid="{00000000-0005-0000-0000-00002FA00000}"/>
    <cellStyle name="20% - Accent1 6 7" xfId="44889" xr:uid="{00000000-0005-0000-0000-000030A00000}"/>
    <cellStyle name="20% - Accent1 6 7 2" xfId="44890" xr:uid="{00000000-0005-0000-0000-000031A00000}"/>
    <cellStyle name="20% - Accent1 6 8" xfId="44891" xr:uid="{00000000-0005-0000-0000-000032A00000}"/>
    <cellStyle name="20% - Accent1 7" xfId="498" xr:uid="{00000000-0005-0000-0000-000033A00000}"/>
    <cellStyle name="20% - Accent1 8" xfId="499" xr:uid="{00000000-0005-0000-0000-000034A00000}"/>
    <cellStyle name="20% - Accent1 9" xfId="500" xr:uid="{00000000-0005-0000-0000-000035A00000}"/>
    <cellStyle name="20% - Accent2 10" xfId="501" xr:uid="{00000000-0005-0000-0000-000036A00000}"/>
    <cellStyle name="20% - Accent2 10 2" xfId="44892" xr:uid="{00000000-0005-0000-0000-000037A00000}"/>
    <cellStyle name="20% - Accent2 11" xfId="502" xr:uid="{00000000-0005-0000-0000-000038A00000}"/>
    <cellStyle name="20% - Accent2 12" xfId="503" xr:uid="{00000000-0005-0000-0000-000039A00000}"/>
    <cellStyle name="20% - Accent2 12 2" xfId="44893" xr:uid="{00000000-0005-0000-0000-00003AA00000}"/>
    <cellStyle name="20% - Accent2 13" xfId="504" xr:uid="{00000000-0005-0000-0000-00003BA00000}"/>
    <cellStyle name="20% - Accent2 14" xfId="505" xr:uid="{00000000-0005-0000-0000-00003CA00000}"/>
    <cellStyle name="20% - Accent2 15" xfId="506" xr:uid="{00000000-0005-0000-0000-00003DA00000}"/>
    <cellStyle name="20% - Accent2 16" xfId="507" xr:uid="{00000000-0005-0000-0000-00003EA00000}"/>
    <cellStyle name="20% - Accent2 17" xfId="508" xr:uid="{00000000-0005-0000-0000-00003FA00000}"/>
    <cellStyle name="20% - Accent2 18" xfId="509" xr:uid="{00000000-0005-0000-0000-000040A00000}"/>
    <cellStyle name="20% - Accent2 19" xfId="510" xr:uid="{00000000-0005-0000-0000-000041A00000}"/>
    <cellStyle name="20% - Accent2 2" xfId="511" xr:uid="{00000000-0005-0000-0000-000042A00000}"/>
    <cellStyle name="20% - Accent2 2 2" xfId="512" xr:uid="{00000000-0005-0000-0000-000043A00000}"/>
    <cellStyle name="20% - Accent2 2 2 2" xfId="513" xr:uid="{00000000-0005-0000-0000-000044A00000}"/>
    <cellStyle name="20% - Accent2 2 2 3" xfId="514" xr:uid="{00000000-0005-0000-0000-000045A00000}"/>
    <cellStyle name="20% - Accent2 2 2 4" xfId="515" xr:uid="{00000000-0005-0000-0000-000046A00000}"/>
    <cellStyle name="20% - Accent2 2 2 5" xfId="516" xr:uid="{00000000-0005-0000-0000-000047A00000}"/>
    <cellStyle name="20% - Accent2 2 3" xfId="517" xr:uid="{00000000-0005-0000-0000-000048A00000}"/>
    <cellStyle name="20% - Accent2 2 4" xfId="518" xr:uid="{00000000-0005-0000-0000-000049A00000}"/>
    <cellStyle name="20% - Accent2 2 5" xfId="519" xr:uid="{00000000-0005-0000-0000-00004AA00000}"/>
    <cellStyle name="20% - Accent2 2 6" xfId="520" xr:uid="{00000000-0005-0000-0000-00004BA00000}"/>
    <cellStyle name="20% - Accent2 2_401K Summary" xfId="44894" xr:uid="{00000000-0005-0000-0000-00004CA00000}"/>
    <cellStyle name="20% - Accent2 20" xfId="521" xr:uid="{00000000-0005-0000-0000-00004DA00000}"/>
    <cellStyle name="20% - Accent2 21" xfId="522" xr:uid="{00000000-0005-0000-0000-00004EA00000}"/>
    <cellStyle name="20% - Accent2 22" xfId="523" xr:uid="{00000000-0005-0000-0000-00004FA00000}"/>
    <cellStyle name="20% - Accent2 23" xfId="524" xr:uid="{00000000-0005-0000-0000-000050A00000}"/>
    <cellStyle name="20% - Accent2 24" xfId="525" xr:uid="{00000000-0005-0000-0000-000051A00000}"/>
    <cellStyle name="20% - Accent2 25" xfId="526" xr:uid="{00000000-0005-0000-0000-000052A00000}"/>
    <cellStyle name="20% - Accent2 26" xfId="527" xr:uid="{00000000-0005-0000-0000-000053A00000}"/>
    <cellStyle name="20% - Accent2 27" xfId="528" xr:uid="{00000000-0005-0000-0000-000054A00000}"/>
    <cellStyle name="20% - Accent2 28" xfId="529" xr:uid="{00000000-0005-0000-0000-000055A00000}"/>
    <cellStyle name="20% - Accent2 29" xfId="530" xr:uid="{00000000-0005-0000-0000-000056A00000}"/>
    <cellStyle name="20% - Accent2 3" xfId="531" xr:uid="{00000000-0005-0000-0000-000057A00000}"/>
    <cellStyle name="20% - Accent2 3 2" xfId="532" xr:uid="{00000000-0005-0000-0000-000058A00000}"/>
    <cellStyle name="20% - Accent2 3 2 2" xfId="533" xr:uid="{00000000-0005-0000-0000-000059A00000}"/>
    <cellStyle name="20% - Accent2 3 2 2 2" xfId="44895" xr:uid="{00000000-0005-0000-0000-00005AA00000}"/>
    <cellStyle name="20% - Accent2 3 2 2 2 2" xfId="44896" xr:uid="{00000000-0005-0000-0000-00005BA00000}"/>
    <cellStyle name="20% - Accent2 3 2 2 2 2 2" xfId="44897" xr:uid="{00000000-0005-0000-0000-00005CA00000}"/>
    <cellStyle name="20% - Accent2 3 2 2 2 2 2 2" xfId="44898" xr:uid="{00000000-0005-0000-0000-00005DA00000}"/>
    <cellStyle name="20% - Accent2 3 2 2 2 2 3" xfId="44899" xr:uid="{00000000-0005-0000-0000-00005EA00000}"/>
    <cellStyle name="20% - Accent2 3 2 2 2 3" xfId="44900" xr:uid="{00000000-0005-0000-0000-00005FA00000}"/>
    <cellStyle name="20% - Accent2 3 2 2 2 3 2" xfId="44901" xr:uid="{00000000-0005-0000-0000-000060A00000}"/>
    <cellStyle name="20% - Accent2 3 2 2 2 4" xfId="44902" xr:uid="{00000000-0005-0000-0000-000061A00000}"/>
    <cellStyle name="20% - Accent2 3 2 2 3" xfId="44903" xr:uid="{00000000-0005-0000-0000-000062A00000}"/>
    <cellStyle name="20% - Accent2 3 2 2 3 2" xfId="44904" xr:uid="{00000000-0005-0000-0000-000063A00000}"/>
    <cellStyle name="20% - Accent2 3 2 2 3 2 2" xfId="44905" xr:uid="{00000000-0005-0000-0000-000064A00000}"/>
    <cellStyle name="20% - Accent2 3 2 2 3 2 2 2" xfId="44906" xr:uid="{00000000-0005-0000-0000-000065A00000}"/>
    <cellStyle name="20% - Accent2 3 2 2 3 2 3" xfId="44907" xr:uid="{00000000-0005-0000-0000-000066A00000}"/>
    <cellStyle name="20% - Accent2 3 2 2 3 3" xfId="44908" xr:uid="{00000000-0005-0000-0000-000067A00000}"/>
    <cellStyle name="20% - Accent2 3 2 2 3 3 2" xfId="44909" xr:uid="{00000000-0005-0000-0000-000068A00000}"/>
    <cellStyle name="20% - Accent2 3 2 2 3 4" xfId="44910" xr:uid="{00000000-0005-0000-0000-000069A00000}"/>
    <cellStyle name="20% - Accent2 3 2 2 4" xfId="44911" xr:uid="{00000000-0005-0000-0000-00006AA00000}"/>
    <cellStyle name="20% - Accent2 3 2 2 4 2" xfId="44912" xr:uid="{00000000-0005-0000-0000-00006BA00000}"/>
    <cellStyle name="20% - Accent2 3 2 2 4 2 2" xfId="44913" xr:uid="{00000000-0005-0000-0000-00006CA00000}"/>
    <cellStyle name="20% - Accent2 3 2 2 4 3" xfId="44914" xr:uid="{00000000-0005-0000-0000-00006DA00000}"/>
    <cellStyle name="20% - Accent2 3 2 2 5" xfId="44915" xr:uid="{00000000-0005-0000-0000-00006EA00000}"/>
    <cellStyle name="20% - Accent2 3 2 2 5 2" xfId="44916" xr:uid="{00000000-0005-0000-0000-00006FA00000}"/>
    <cellStyle name="20% - Accent2 3 2 2 6" xfId="44917" xr:uid="{00000000-0005-0000-0000-000070A00000}"/>
    <cellStyle name="20% - Accent2 3 2 3" xfId="534" xr:uid="{00000000-0005-0000-0000-000071A00000}"/>
    <cellStyle name="20% - Accent2 3 2 3 2" xfId="44918" xr:uid="{00000000-0005-0000-0000-000072A00000}"/>
    <cellStyle name="20% - Accent2 3 2 3 2 2" xfId="44919" xr:uid="{00000000-0005-0000-0000-000073A00000}"/>
    <cellStyle name="20% - Accent2 3 2 3 2 2 2" xfId="44920" xr:uid="{00000000-0005-0000-0000-000074A00000}"/>
    <cellStyle name="20% - Accent2 3 2 3 2 2 2 2" xfId="44921" xr:uid="{00000000-0005-0000-0000-000075A00000}"/>
    <cellStyle name="20% - Accent2 3 2 3 2 2 3" xfId="44922" xr:uid="{00000000-0005-0000-0000-000076A00000}"/>
    <cellStyle name="20% - Accent2 3 2 3 2 3" xfId="44923" xr:uid="{00000000-0005-0000-0000-000077A00000}"/>
    <cellStyle name="20% - Accent2 3 2 3 2 3 2" xfId="44924" xr:uid="{00000000-0005-0000-0000-000078A00000}"/>
    <cellStyle name="20% - Accent2 3 2 3 2 4" xfId="44925" xr:uid="{00000000-0005-0000-0000-000079A00000}"/>
    <cellStyle name="20% - Accent2 3 2 3 3" xfId="44926" xr:uid="{00000000-0005-0000-0000-00007AA00000}"/>
    <cellStyle name="20% - Accent2 3 2 3 3 2" xfId="44927" xr:uid="{00000000-0005-0000-0000-00007BA00000}"/>
    <cellStyle name="20% - Accent2 3 2 3 3 2 2" xfId="44928" xr:uid="{00000000-0005-0000-0000-00007CA00000}"/>
    <cellStyle name="20% - Accent2 3 2 3 3 2 2 2" xfId="44929" xr:uid="{00000000-0005-0000-0000-00007DA00000}"/>
    <cellStyle name="20% - Accent2 3 2 3 3 2 3" xfId="44930" xr:uid="{00000000-0005-0000-0000-00007EA00000}"/>
    <cellStyle name="20% - Accent2 3 2 3 3 3" xfId="44931" xr:uid="{00000000-0005-0000-0000-00007FA00000}"/>
    <cellStyle name="20% - Accent2 3 2 3 3 3 2" xfId="44932" xr:uid="{00000000-0005-0000-0000-000080A00000}"/>
    <cellStyle name="20% - Accent2 3 2 3 3 4" xfId="44933" xr:uid="{00000000-0005-0000-0000-000081A00000}"/>
    <cellStyle name="20% - Accent2 3 2 3 4" xfId="44934" xr:uid="{00000000-0005-0000-0000-000082A00000}"/>
    <cellStyle name="20% - Accent2 3 2 3 4 2" xfId="44935" xr:uid="{00000000-0005-0000-0000-000083A00000}"/>
    <cellStyle name="20% - Accent2 3 2 3 4 2 2" xfId="44936" xr:uid="{00000000-0005-0000-0000-000084A00000}"/>
    <cellStyle name="20% - Accent2 3 2 3 4 3" xfId="44937" xr:uid="{00000000-0005-0000-0000-000085A00000}"/>
    <cellStyle name="20% - Accent2 3 2 3 5" xfId="44938" xr:uid="{00000000-0005-0000-0000-000086A00000}"/>
    <cellStyle name="20% - Accent2 3 2 3 5 2" xfId="44939" xr:uid="{00000000-0005-0000-0000-000087A00000}"/>
    <cellStyle name="20% - Accent2 3 2 3 6" xfId="44940" xr:uid="{00000000-0005-0000-0000-000088A00000}"/>
    <cellStyle name="20% - Accent2 3 2 4" xfId="535" xr:uid="{00000000-0005-0000-0000-000089A00000}"/>
    <cellStyle name="20% - Accent2 3 2 4 2" xfId="44941" xr:uid="{00000000-0005-0000-0000-00008AA00000}"/>
    <cellStyle name="20% - Accent2 3 2 4 2 2" xfId="44942" xr:uid="{00000000-0005-0000-0000-00008BA00000}"/>
    <cellStyle name="20% - Accent2 3 2 4 2 2 2" xfId="44943" xr:uid="{00000000-0005-0000-0000-00008CA00000}"/>
    <cellStyle name="20% - Accent2 3 2 4 2 3" xfId="44944" xr:uid="{00000000-0005-0000-0000-00008DA00000}"/>
    <cellStyle name="20% - Accent2 3 2 4 3" xfId="44945" xr:uid="{00000000-0005-0000-0000-00008EA00000}"/>
    <cellStyle name="20% - Accent2 3 2 4 3 2" xfId="44946" xr:uid="{00000000-0005-0000-0000-00008FA00000}"/>
    <cellStyle name="20% - Accent2 3 2 4 4" xfId="44947" xr:uid="{00000000-0005-0000-0000-000090A00000}"/>
    <cellStyle name="20% - Accent2 3 2 5" xfId="536" xr:uid="{00000000-0005-0000-0000-000091A00000}"/>
    <cellStyle name="20% - Accent2 3 2 5 2" xfId="44948" xr:uid="{00000000-0005-0000-0000-000092A00000}"/>
    <cellStyle name="20% - Accent2 3 2 5 2 2" xfId="44949" xr:uid="{00000000-0005-0000-0000-000093A00000}"/>
    <cellStyle name="20% - Accent2 3 2 5 2 2 2" xfId="44950" xr:uid="{00000000-0005-0000-0000-000094A00000}"/>
    <cellStyle name="20% - Accent2 3 2 5 2 3" xfId="44951" xr:uid="{00000000-0005-0000-0000-000095A00000}"/>
    <cellStyle name="20% - Accent2 3 2 5 3" xfId="44952" xr:uid="{00000000-0005-0000-0000-000096A00000}"/>
    <cellStyle name="20% - Accent2 3 2 5 3 2" xfId="44953" xr:uid="{00000000-0005-0000-0000-000097A00000}"/>
    <cellStyle name="20% - Accent2 3 2 5 4" xfId="44954" xr:uid="{00000000-0005-0000-0000-000098A00000}"/>
    <cellStyle name="20% - Accent2 3 2 6" xfId="44955" xr:uid="{00000000-0005-0000-0000-000099A00000}"/>
    <cellStyle name="20% - Accent2 3 2 6 2" xfId="44956" xr:uid="{00000000-0005-0000-0000-00009AA00000}"/>
    <cellStyle name="20% - Accent2 3 2 6 2 2" xfId="44957" xr:uid="{00000000-0005-0000-0000-00009BA00000}"/>
    <cellStyle name="20% - Accent2 3 2 6 3" xfId="44958" xr:uid="{00000000-0005-0000-0000-00009CA00000}"/>
    <cellStyle name="20% - Accent2 3 2 7" xfId="44959" xr:uid="{00000000-0005-0000-0000-00009DA00000}"/>
    <cellStyle name="20% - Accent2 3 2 7 2" xfId="44960" xr:uid="{00000000-0005-0000-0000-00009EA00000}"/>
    <cellStyle name="20% - Accent2 3 2 8" xfId="44961" xr:uid="{00000000-0005-0000-0000-00009FA00000}"/>
    <cellStyle name="20% - Accent2 3 3" xfId="537" xr:uid="{00000000-0005-0000-0000-0000A0A00000}"/>
    <cellStyle name="20% - Accent2 3 3 2" xfId="44962" xr:uid="{00000000-0005-0000-0000-0000A1A00000}"/>
    <cellStyle name="20% - Accent2 3 3 2 2" xfId="44963" xr:uid="{00000000-0005-0000-0000-0000A2A00000}"/>
    <cellStyle name="20% - Accent2 3 3 2 2 2" xfId="44964" xr:uid="{00000000-0005-0000-0000-0000A3A00000}"/>
    <cellStyle name="20% - Accent2 3 3 2 2 2 2" xfId="44965" xr:uid="{00000000-0005-0000-0000-0000A4A00000}"/>
    <cellStyle name="20% - Accent2 3 3 2 2 3" xfId="44966" xr:uid="{00000000-0005-0000-0000-0000A5A00000}"/>
    <cellStyle name="20% - Accent2 3 3 2 3" xfId="44967" xr:uid="{00000000-0005-0000-0000-0000A6A00000}"/>
    <cellStyle name="20% - Accent2 3 3 2 3 2" xfId="44968" xr:uid="{00000000-0005-0000-0000-0000A7A00000}"/>
    <cellStyle name="20% - Accent2 3 3 2 4" xfId="44969" xr:uid="{00000000-0005-0000-0000-0000A8A00000}"/>
    <cellStyle name="20% - Accent2 3 3 3" xfId="44970" xr:uid="{00000000-0005-0000-0000-0000A9A00000}"/>
    <cellStyle name="20% - Accent2 3 3 3 2" xfId="44971" xr:uid="{00000000-0005-0000-0000-0000AAA00000}"/>
    <cellStyle name="20% - Accent2 3 3 3 2 2" xfId="44972" xr:uid="{00000000-0005-0000-0000-0000ABA00000}"/>
    <cellStyle name="20% - Accent2 3 3 3 2 2 2" xfId="44973" xr:uid="{00000000-0005-0000-0000-0000ACA00000}"/>
    <cellStyle name="20% - Accent2 3 3 3 2 3" xfId="44974" xr:uid="{00000000-0005-0000-0000-0000ADA00000}"/>
    <cellStyle name="20% - Accent2 3 3 3 3" xfId="44975" xr:uid="{00000000-0005-0000-0000-0000AEA00000}"/>
    <cellStyle name="20% - Accent2 3 3 3 3 2" xfId="44976" xr:uid="{00000000-0005-0000-0000-0000AFA00000}"/>
    <cellStyle name="20% - Accent2 3 3 3 4" xfId="44977" xr:uid="{00000000-0005-0000-0000-0000B0A00000}"/>
    <cellStyle name="20% - Accent2 3 3 4" xfId="44978" xr:uid="{00000000-0005-0000-0000-0000B1A00000}"/>
    <cellStyle name="20% - Accent2 3 3 4 2" xfId="44979" xr:uid="{00000000-0005-0000-0000-0000B2A00000}"/>
    <cellStyle name="20% - Accent2 3 3 4 2 2" xfId="44980" xr:uid="{00000000-0005-0000-0000-0000B3A00000}"/>
    <cellStyle name="20% - Accent2 3 3 4 3" xfId="44981" xr:uid="{00000000-0005-0000-0000-0000B4A00000}"/>
    <cellStyle name="20% - Accent2 3 3 5" xfId="44982" xr:uid="{00000000-0005-0000-0000-0000B5A00000}"/>
    <cellStyle name="20% - Accent2 3 3 5 2" xfId="44983" xr:uid="{00000000-0005-0000-0000-0000B6A00000}"/>
    <cellStyle name="20% - Accent2 3 3 6" xfId="44984" xr:uid="{00000000-0005-0000-0000-0000B7A00000}"/>
    <cellStyle name="20% - Accent2 3 4" xfId="538" xr:uid="{00000000-0005-0000-0000-0000B8A00000}"/>
    <cellStyle name="20% - Accent2 3 4 2" xfId="44985" xr:uid="{00000000-0005-0000-0000-0000B9A00000}"/>
    <cellStyle name="20% - Accent2 3 4 2 2" xfId="44986" xr:uid="{00000000-0005-0000-0000-0000BAA00000}"/>
    <cellStyle name="20% - Accent2 3 4 2 2 2" xfId="44987" xr:uid="{00000000-0005-0000-0000-0000BBA00000}"/>
    <cellStyle name="20% - Accent2 3 4 2 2 2 2" xfId="44988" xr:uid="{00000000-0005-0000-0000-0000BCA00000}"/>
    <cellStyle name="20% - Accent2 3 4 2 2 3" xfId="44989" xr:uid="{00000000-0005-0000-0000-0000BDA00000}"/>
    <cellStyle name="20% - Accent2 3 4 2 3" xfId="44990" xr:uid="{00000000-0005-0000-0000-0000BEA00000}"/>
    <cellStyle name="20% - Accent2 3 4 2 3 2" xfId="44991" xr:uid="{00000000-0005-0000-0000-0000BFA00000}"/>
    <cellStyle name="20% - Accent2 3 4 2 4" xfId="44992" xr:uid="{00000000-0005-0000-0000-0000C0A00000}"/>
    <cellStyle name="20% - Accent2 3 4 3" xfId="44993" xr:uid="{00000000-0005-0000-0000-0000C1A00000}"/>
    <cellStyle name="20% - Accent2 3 4 3 2" xfId="44994" xr:uid="{00000000-0005-0000-0000-0000C2A00000}"/>
    <cellStyle name="20% - Accent2 3 4 3 2 2" xfId="44995" xr:uid="{00000000-0005-0000-0000-0000C3A00000}"/>
    <cellStyle name="20% - Accent2 3 4 3 2 2 2" xfId="44996" xr:uid="{00000000-0005-0000-0000-0000C4A00000}"/>
    <cellStyle name="20% - Accent2 3 4 3 2 3" xfId="44997" xr:uid="{00000000-0005-0000-0000-0000C5A00000}"/>
    <cellStyle name="20% - Accent2 3 4 3 3" xfId="44998" xr:uid="{00000000-0005-0000-0000-0000C6A00000}"/>
    <cellStyle name="20% - Accent2 3 4 3 3 2" xfId="44999" xr:uid="{00000000-0005-0000-0000-0000C7A00000}"/>
    <cellStyle name="20% - Accent2 3 4 3 4" xfId="45000" xr:uid="{00000000-0005-0000-0000-0000C8A00000}"/>
    <cellStyle name="20% - Accent2 3 4 4" xfId="45001" xr:uid="{00000000-0005-0000-0000-0000C9A00000}"/>
    <cellStyle name="20% - Accent2 3 4 4 2" xfId="45002" xr:uid="{00000000-0005-0000-0000-0000CAA00000}"/>
    <cellStyle name="20% - Accent2 3 4 4 2 2" xfId="45003" xr:uid="{00000000-0005-0000-0000-0000CBA00000}"/>
    <cellStyle name="20% - Accent2 3 4 4 3" xfId="45004" xr:uid="{00000000-0005-0000-0000-0000CCA00000}"/>
    <cellStyle name="20% - Accent2 3 4 5" xfId="45005" xr:uid="{00000000-0005-0000-0000-0000CDA00000}"/>
    <cellStyle name="20% - Accent2 3 4 5 2" xfId="45006" xr:uid="{00000000-0005-0000-0000-0000CEA00000}"/>
    <cellStyle name="20% - Accent2 3 4 6" xfId="45007" xr:uid="{00000000-0005-0000-0000-0000CFA00000}"/>
    <cellStyle name="20% - Accent2 3 5" xfId="539" xr:uid="{00000000-0005-0000-0000-0000D0A00000}"/>
    <cellStyle name="20% - Accent2 3 5 2" xfId="45008" xr:uid="{00000000-0005-0000-0000-0000D1A00000}"/>
    <cellStyle name="20% - Accent2 3 5 2 2" xfId="45009" xr:uid="{00000000-0005-0000-0000-0000D2A00000}"/>
    <cellStyle name="20% - Accent2 3 5 2 2 2" xfId="45010" xr:uid="{00000000-0005-0000-0000-0000D3A00000}"/>
    <cellStyle name="20% - Accent2 3 5 2 3" xfId="45011" xr:uid="{00000000-0005-0000-0000-0000D4A00000}"/>
    <cellStyle name="20% - Accent2 3 5 3" xfId="45012" xr:uid="{00000000-0005-0000-0000-0000D5A00000}"/>
    <cellStyle name="20% - Accent2 3 5 3 2" xfId="45013" xr:uid="{00000000-0005-0000-0000-0000D6A00000}"/>
    <cellStyle name="20% - Accent2 3 5 4" xfId="45014" xr:uid="{00000000-0005-0000-0000-0000D7A00000}"/>
    <cellStyle name="20% - Accent2 3 6" xfId="540" xr:uid="{00000000-0005-0000-0000-0000D8A00000}"/>
    <cellStyle name="20% - Accent2 3 6 2" xfId="45015" xr:uid="{00000000-0005-0000-0000-0000D9A00000}"/>
    <cellStyle name="20% - Accent2 3 6 2 2" xfId="45016" xr:uid="{00000000-0005-0000-0000-0000DAA00000}"/>
    <cellStyle name="20% - Accent2 3 6 2 2 2" xfId="45017" xr:uid="{00000000-0005-0000-0000-0000DBA00000}"/>
    <cellStyle name="20% - Accent2 3 6 2 3" xfId="45018" xr:uid="{00000000-0005-0000-0000-0000DCA00000}"/>
    <cellStyle name="20% - Accent2 3 6 3" xfId="45019" xr:uid="{00000000-0005-0000-0000-0000DDA00000}"/>
    <cellStyle name="20% - Accent2 3 6 3 2" xfId="45020" xr:uid="{00000000-0005-0000-0000-0000DEA00000}"/>
    <cellStyle name="20% - Accent2 3 6 4" xfId="45021" xr:uid="{00000000-0005-0000-0000-0000DFA00000}"/>
    <cellStyle name="20% - Accent2 3 7" xfId="45022" xr:uid="{00000000-0005-0000-0000-0000E0A00000}"/>
    <cellStyle name="20% - Accent2 3 7 2" xfId="45023" xr:uid="{00000000-0005-0000-0000-0000E1A00000}"/>
    <cellStyle name="20% - Accent2 3 7 2 2" xfId="45024" xr:uid="{00000000-0005-0000-0000-0000E2A00000}"/>
    <cellStyle name="20% - Accent2 3 7 3" xfId="45025" xr:uid="{00000000-0005-0000-0000-0000E3A00000}"/>
    <cellStyle name="20% - Accent2 3 8" xfId="45026" xr:uid="{00000000-0005-0000-0000-0000E4A00000}"/>
    <cellStyle name="20% - Accent2 3 8 2" xfId="45027" xr:uid="{00000000-0005-0000-0000-0000E5A00000}"/>
    <cellStyle name="20% - Accent2 3 9" xfId="45028" xr:uid="{00000000-0005-0000-0000-0000E6A00000}"/>
    <cellStyle name="20% - Accent2 30" xfId="541" xr:uid="{00000000-0005-0000-0000-0000E7A00000}"/>
    <cellStyle name="20% - Accent2 31" xfId="542" xr:uid="{00000000-0005-0000-0000-0000E8A00000}"/>
    <cellStyle name="20% - Accent2 32" xfId="543" xr:uid="{00000000-0005-0000-0000-0000E9A00000}"/>
    <cellStyle name="20% - Accent2 33" xfId="544" xr:uid="{00000000-0005-0000-0000-0000EAA00000}"/>
    <cellStyle name="20% - Accent2 4" xfId="545" xr:uid="{00000000-0005-0000-0000-0000EBA00000}"/>
    <cellStyle name="20% - Accent2 4 2" xfId="546" xr:uid="{00000000-0005-0000-0000-0000ECA00000}"/>
    <cellStyle name="20% - Accent2 4 2 2" xfId="547" xr:uid="{00000000-0005-0000-0000-0000EDA00000}"/>
    <cellStyle name="20% - Accent2 4 2 3" xfId="548" xr:uid="{00000000-0005-0000-0000-0000EEA00000}"/>
    <cellStyle name="20% - Accent2 4 2 4" xfId="549" xr:uid="{00000000-0005-0000-0000-0000EFA00000}"/>
    <cellStyle name="20% - Accent2 4 2 5" xfId="550" xr:uid="{00000000-0005-0000-0000-0000F0A00000}"/>
    <cellStyle name="20% - Accent2 4 3" xfId="551" xr:uid="{00000000-0005-0000-0000-0000F1A00000}"/>
    <cellStyle name="20% - Accent2 4 4" xfId="552" xr:uid="{00000000-0005-0000-0000-0000F2A00000}"/>
    <cellStyle name="20% - Accent2 4 5" xfId="553" xr:uid="{00000000-0005-0000-0000-0000F3A00000}"/>
    <cellStyle name="20% - Accent2 4 6" xfId="554" xr:uid="{00000000-0005-0000-0000-0000F4A00000}"/>
    <cellStyle name="20% - Accent2 5" xfId="555" xr:uid="{00000000-0005-0000-0000-0000F5A00000}"/>
    <cellStyle name="20% - Accent2 5 2" xfId="556" xr:uid="{00000000-0005-0000-0000-0000F6A00000}"/>
    <cellStyle name="20% - Accent2 5 2 2" xfId="557" xr:uid="{00000000-0005-0000-0000-0000F7A00000}"/>
    <cellStyle name="20% - Accent2 5 2 2 2" xfId="45029" xr:uid="{00000000-0005-0000-0000-0000F8A00000}"/>
    <cellStyle name="20% - Accent2 5 2 2 2 2" xfId="45030" xr:uid="{00000000-0005-0000-0000-0000F9A00000}"/>
    <cellStyle name="20% - Accent2 5 2 2 2 2 2" xfId="45031" xr:uid="{00000000-0005-0000-0000-0000FAA00000}"/>
    <cellStyle name="20% - Accent2 5 2 2 2 3" xfId="45032" xr:uid="{00000000-0005-0000-0000-0000FBA00000}"/>
    <cellStyle name="20% - Accent2 5 2 2 3" xfId="45033" xr:uid="{00000000-0005-0000-0000-0000FCA00000}"/>
    <cellStyle name="20% - Accent2 5 2 2 3 2" xfId="45034" xr:uid="{00000000-0005-0000-0000-0000FDA00000}"/>
    <cellStyle name="20% - Accent2 5 2 2 4" xfId="45035" xr:uid="{00000000-0005-0000-0000-0000FEA00000}"/>
    <cellStyle name="20% - Accent2 5 2 3" xfId="558" xr:uid="{00000000-0005-0000-0000-0000FFA00000}"/>
    <cellStyle name="20% - Accent2 5 2 3 2" xfId="45036" xr:uid="{00000000-0005-0000-0000-000000A10000}"/>
    <cellStyle name="20% - Accent2 5 2 3 2 2" xfId="45037" xr:uid="{00000000-0005-0000-0000-000001A10000}"/>
    <cellStyle name="20% - Accent2 5 2 3 2 2 2" xfId="45038" xr:uid="{00000000-0005-0000-0000-000002A10000}"/>
    <cellStyle name="20% - Accent2 5 2 3 2 3" xfId="45039" xr:uid="{00000000-0005-0000-0000-000003A10000}"/>
    <cellStyle name="20% - Accent2 5 2 3 3" xfId="45040" xr:uid="{00000000-0005-0000-0000-000004A10000}"/>
    <cellStyle name="20% - Accent2 5 2 3 3 2" xfId="45041" xr:uid="{00000000-0005-0000-0000-000005A10000}"/>
    <cellStyle name="20% - Accent2 5 2 3 4" xfId="45042" xr:uid="{00000000-0005-0000-0000-000006A10000}"/>
    <cellStyle name="20% - Accent2 5 2 4" xfId="559" xr:uid="{00000000-0005-0000-0000-000007A10000}"/>
    <cellStyle name="20% - Accent2 5 2 4 2" xfId="45043" xr:uid="{00000000-0005-0000-0000-000008A10000}"/>
    <cellStyle name="20% - Accent2 5 2 4 2 2" xfId="45044" xr:uid="{00000000-0005-0000-0000-000009A10000}"/>
    <cellStyle name="20% - Accent2 5 2 4 3" xfId="45045" xr:uid="{00000000-0005-0000-0000-00000AA10000}"/>
    <cellStyle name="20% - Accent2 5 2 5" xfId="560" xr:uid="{00000000-0005-0000-0000-00000BA10000}"/>
    <cellStyle name="20% - Accent2 5 2 5 2" xfId="45046" xr:uid="{00000000-0005-0000-0000-00000CA10000}"/>
    <cellStyle name="20% - Accent2 5 2 6" xfId="45047" xr:uid="{00000000-0005-0000-0000-00000DA10000}"/>
    <cellStyle name="20% - Accent2 5 3" xfId="561" xr:uid="{00000000-0005-0000-0000-00000EA10000}"/>
    <cellStyle name="20% - Accent2 5 3 2" xfId="45048" xr:uid="{00000000-0005-0000-0000-00000FA10000}"/>
    <cellStyle name="20% - Accent2 5 3 2 2" xfId="45049" xr:uid="{00000000-0005-0000-0000-000010A10000}"/>
    <cellStyle name="20% - Accent2 5 3 2 2 2" xfId="45050" xr:uid="{00000000-0005-0000-0000-000011A10000}"/>
    <cellStyle name="20% - Accent2 5 3 2 2 2 2" xfId="45051" xr:uid="{00000000-0005-0000-0000-000012A10000}"/>
    <cellStyle name="20% - Accent2 5 3 2 2 3" xfId="45052" xr:uid="{00000000-0005-0000-0000-000013A10000}"/>
    <cellStyle name="20% - Accent2 5 3 2 3" xfId="45053" xr:uid="{00000000-0005-0000-0000-000014A10000}"/>
    <cellStyle name="20% - Accent2 5 3 2 3 2" xfId="45054" xr:uid="{00000000-0005-0000-0000-000015A10000}"/>
    <cellStyle name="20% - Accent2 5 3 2 4" xfId="45055" xr:uid="{00000000-0005-0000-0000-000016A10000}"/>
    <cellStyle name="20% - Accent2 5 3 3" xfId="45056" xr:uid="{00000000-0005-0000-0000-000017A10000}"/>
    <cellStyle name="20% - Accent2 5 3 3 2" xfId="45057" xr:uid="{00000000-0005-0000-0000-000018A10000}"/>
    <cellStyle name="20% - Accent2 5 3 3 2 2" xfId="45058" xr:uid="{00000000-0005-0000-0000-000019A10000}"/>
    <cellStyle name="20% - Accent2 5 3 3 2 2 2" xfId="45059" xr:uid="{00000000-0005-0000-0000-00001AA10000}"/>
    <cellStyle name="20% - Accent2 5 3 3 2 3" xfId="45060" xr:uid="{00000000-0005-0000-0000-00001BA10000}"/>
    <cellStyle name="20% - Accent2 5 3 3 3" xfId="45061" xr:uid="{00000000-0005-0000-0000-00001CA10000}"/>
    <cellStyle name="20% - Accent2 5 3 3 3 2" xfId="45062" xr:uid="{00000000-0005-0000-0000-00001DA10000}"/>
    <cellStyle name="20% - Accent2 5 3 3 4" xfId="45063" xr:uid="{00000000-0005-0000-0000-00001EA10000}"/>
    <cellStyle name="20% - Accent2 5 3 4" xfId="45064" xr:uid="{00000000-0005-0000-0000-00001FA10000}"/>
    <cellStyle name="20% - Accent2 5 3 4 2" xfId="45065" xr:uid="{00000000-0005-0000-0000-000020A10000}"/>
    <cellStyle name="20% - Accent2 5 3 4 2 2" xfId="45066" xr:uid="{00000000-0005-0000-0000-000021A10000}"/>
    <cellStyle name="20% - Accent2 5 3 4 3" xfId="45067" xr:uid="{00000000-0005-0000-0000-000022A10000}"/>
    <cellStyle name="20% - Accent2 5 3 5" xfId="45068" xr:uid="{00000000-0005-0000-0000-000023A10000}"/>
    <cellStyle name="20% - Accent2 5 3 5 2" xfId="45069" xr:uid="{00000000-0005-0000-0000-000024A10000}"/>
    <cellStyle name="20% - Accent2 5 3 6" xfId="45070" xr:uid="{00000000-0005-0000-0000-000025A10000}"/>
    <cellStyle name="20% - Accent2 5 4" xfId="562" xr:uid="{00000000-0005-0000-0000-000026A10000}"/>
    <cellStyle name="20% - Accent2 5 4 2" xfId="45071" xr:uid="{00000000-0005-0000-0000-000027A10000}"/>
    <cellStyle name="20% - Accent2 5 4 2 2" xfId="45072" xr:uid="{00000000-0005-0000-0000-000028A10000}"/>
    <cellStyle name="20% - Accent2 5 4 2 2 2" xfId="45073" xr:uid="{00000000-0005-0000-0000-000029A10000}"/>
    <cellStyle name="20% - Accent2 5 4 2 3" xfId="45074" xr:uid="{00000000-0005-0000-0000-00002AA10000}"/>
    <cellStyle name="20% - Accent2 5 4 3" xfId="45075" xr:uid="{00000000-0005-0000-0000-00002BA10000}"/>
    <cellStyle name="20% - Accent2 5 4 3 2" xfId="45076" xr:uid="{00000000-0005-0000-0000-00002CA10000}"/>
    <cellStyle name="20% - Accent2 5 4 4" xfId="45077" xr:uid="{00000000-0005-0000-0000-00002DA10000}"/>
    <cellStyle name="20% - Accent2 5 5" xfId="563" xr:uid="{00000000-0005-0000-0000-00002EA10000}"/>
    <cellStyle name="20% - Accent2 5 5 2" xfId="45078" xr:uid="{00000000-0005-0000-0000-00002FA10000}"/>
    <cellStyle name="20% - Accent2 5 5 2 2" xfId="45079" xr:uid="{00000000-0005-0000-0000-000030A10000}"/>
    <cellStyle name="20% - Accent2 5 5 2 2 2" xfId="45080" xr:uid="{00000000-0005-0000-0000-000031A10000}"/>
    <cellStyle name="20% - Accent2 5 5 2 3" xfId="45081" xr:uid="{00000000-0005-0000-0000-000032A10000}"/>
    <cellStyle name="20% - Accent2 5 5 3" xfId="45082" xr:uid="{00000000-0005-0000-0000-000033A10000}"/>
    <cellStyle name="20% - Accent2 5 5 3 2" xfId="45083" xr:uid="{00000000-0005-0000-0000-000034A10000}"/>
    <cellStyle name="20% - Accent2 5 5 4" xfId="45084" xr:uid="{00000000-0005-0000-0000-000035A10000}"/>
    <cellStyle name="20% - Accent2 5 6" xfId="564" xr:uid="{00000000-0005-0000-0000-000036A10000}"/>
    <cellStyle name="20% - Accent2 5 6 2" xfId="45085" xr:uid="{00000000-0005-0000-0000-000037A10000}"/>
    <cellStyle name="20% - Accent2 5 6 2 2" xfId="45086" xr:uid="{00000000-0005-0000-0000-000038A10000}"/>
    <cellStyle name="20% - Accent2 5 6 3" xfId="45087" xr:uid="{00000000-0005-0000-0000-000039A10000}"/>
    <cellStyle name="20% - Accent2 5 7" xfId="45088" xr:uid="{00000000-0005-0000-0000-00003AA10000}"/>
    <cellStyle name="20% - Accent2 5 7 2" xfId="45089" xr:uid="{00000000-0005-0000-0000-00003BA10000}"/>
    <cellStyle name="20% - Accent2 5 8" xfId="45090" xr:uid="{00000000-0005-0000-0000-00003CA10000}"/>
    <cellStyle name="20% - Accent2 6" xfId="565" xr:uid="{00000000-0005-0000-0000-00003DA10000}"/>
    <cellStyle name="20% - Accent2 6 2" xfId="45091" xr:uid="{00000000-0005-0000-0000-00003EA10000}"/>
    <cellStyle name="20% - Accent2 6 2 2" xfId="45092" xr:uid="{00000000-0005-0000-0000-00003FA10000}"/>
    <cellStyle name="20% - Accent2 6 2 2 2" xfId="45093" xr:uid="{00000000-0005-0000-0000-000040A10000}"/>
    <cellStyle name="20% - Accent2 6 2 2 2 2" xfId="45094" xr:uid="{00000000-0005-0000-0000-000041A10000}"/>
    <cellStyle name="20% - Accent2 6 2 2 2 2 2" xfId="45095" xr:uid="{00000000-0005-0000-0000-000042A10000}"/>
    <cellStyle name="20% - Accent2 6 2 2 2 3" xfId="45096" xr:uid="{00000000-0005-0000-0000-000043A10000}"/>
    <cellStyle name="20% - Accent2 6 2 2 3" xfId="45097" xr:uid="{00000000-0005-0000-0000-000044A10000}"/>
    <cellStyle name="20% - Accent2 6 2 2 3 2" xfId="45098" xr:uid="{00000000-0005-0000-0000-000045A10000}"/>
    <cellStyle name="20% - Accent2 6 2 2 4" xfId="45099" xr:uid="{00000000-0005-0000-0000-000046A10000}"/>
    <cellStyle name="20% - Accent2 6 2 3" xfId="45100" xr:uid="{00000000-0005-0000-0000-000047A10000}"/>
    <cellStyle name="20% - Accent2 6 2 3 2" xfId="45101" xr:uid="{00000000-0005-0000-0000-000048A10000}"/>
    <cellStyle name="20% - Accent2 6 2 3 2 2" xfId="45102" xr:uid="{00000000-0005-0000-0000-000049A10000}"/>
    <cellStyle name="20% - Accent2 6 2 3 2 2 2" xfId="45103" xr:uid="{00000000-0005-0000-0000-00004AA10000}"/>
    <cellStyle name="20% - Accent2 6 2 3 2 3" xfId="45104" xr:uid="{00000000-0005-0000-0000-00004BA10000}"/>
    <cellStyle name="20% - Accent2 6 2 3 3" xfId="45105" xr:uid="{00000000-0005-0000-0000-00004CA10000}"/>
    <cellStyle name="20% - Accent2 6 2 3 3 2" xfId="45106" xr:uid="{00000000-0005-0000-0000-00004DA10000}"/>
    <cellStyle name="20% - Accent2 6 2 3 4" xfId="45107" xr:uid="{00000000-0005-0000-0000-00004EA10000}"/>
    <cellStyle name="20% - Accent2 6 2 4" xfId="45108" xr:uid="{00000000-0005-0000-0000-00004FA10000}"/>
    <cellStyle name="20% - Accent2 6 2 4 2" xfId="45109" xr:uid="{00000000-0005-0000-0000-000050A10000}"/>
    <cellStyle name="20% - Accent2 6 2 4 2 2" xfId="45110" xr:uid="{00000000-0005-0000-0000-000051A10000}"/>
    <cellStyle name="20% - Accent2 6 2 4 3" xfId="45111" xr:uid="{00000000-0005-0000-0000-000052A10000}"/>
    <cellStyle name="20% - Accent2 6 2 5" xfId="45112" xr:uid="{00000000-0005-0000-0000-000053A10000}"/>
    <cellStyle name="20% - Accent2 6 2 5 2" xfId="45113" xr:uid="{00000000-0005-0000-0000-000054A10000}"/>
    <cellStyle name="20% - Accent2 6 2 6" xfId="45114" xr:uid="{00000000-0005-0000-0000-000055A10000}"/>
    <cellStyle name="20% - Accent2 6 3" xfId="45115" xr:uid="{00000000-0005-0000-0000-000056A10000}"/>
    <cellStyle name="20% - Accent2 6 3 2" xfId="45116" xr:uid="{00000000-0005-0000-0000-000057A10000}"/>
    <cellStyle name="20% - Accent2 6 3 2 2" xfId="45117" xr:uid="{00000000-0005-0000-0000-000058A10000}"/>
    <cellStyle name="20% - Accent2 6 3 2 2 2" xfId="45118" xr:uid="{00000000-0005-0000-0000-000059A10000}"/>
    <cellStyle name="20% - Accent2 6 3 2 2 2 2" xfId="45119" xr:uid="{00000000-0005-0000-0000-00005AA10000}"/>
    <cellStyle name="20% - Accent2 6 3 2 2 3" xfId="45120" xr:uid="{00000000-0005-0000-0000-00005BA10000}"/>
    <cellStyle name="20% - Accent2 6 3 2 3" xfId="45121" xr:uid="{00000000-0005-0000-0000-00005CA10000}"/>
    <cellStyle name="20% - Accent2 6 3 2 3 2" xfId="45122" xr:uid="{00000000-0005-0000-0000-00005DA10000}"/>
    <cellStyle name="20% - Accent2 6 3 2 4" xfId="45123" xr:uid="{00000000-0005-0000-0000-00005EA10000}"/>
    <cellStyle name="20% - Accent2 6 3 3" xfId="45124" xr:uid="{00000000-0005-0000-0000-00005FA10000}"/>
    <cellStyle name="20% - Accent2 6 3 3 2" xfId="45125" xr:uid="{00000000-0005-0000-0000-000060A10000}"/>
    <cellStyle name="20% - Accent2 6 3 3 2 2" xfId="45126" xr:uid="{00000000-0005-0000-0000-000061A10000}"/>
    <cellStyle name="20% - Accent2 6 3 3 2 2 2" xfId="45127" xr:uid="{00000000-0005-0000-0000-000062A10000}"/>
    <cellStyle name="20% - Accent2 6 3 3 2 3" xfId="45128" xr:uid="{00000000-0005-0000-0000-000063A10000}"/>
    <cellStyle name="20% - Accent2 6 3 3 3" xfId="45129" xr:uid="{00000000-0005-0000-0000-000064A10000}"/>
    <cellStyle name="20% - Accent2 6 3 3 3 2" xfId="45130" xr:uid="{00000000-0005-0000-0000-000065A10000}"/>
    <cellStyle name="20% - Accent2 6 3 3 4" xfId="45131" xr:uid="{00000000-0005-0000-0000-000066A10000}"/>
    <cellStyle name="20% - Accent2 6 3 4" xfId="45132" xr:uid="{00000000-0005-0000-0000-000067A10000}"/>
    <cellStyle name="20% - Accent2 6 3 4 2" xfId="45133" xr:uid="{00000000-0005-0000-0000-000068A10000}"/>
    <cellStyle name="20% - Accent2 6 3 4 2 2" xfId="45134" xr:uid="{00000000-0005-0000-0000-000069A10000}"/>
    <cellStyle name="20% - Accent2 6 3 4 3" xfId="45135" xr:uid="{00000000-0005-0000-0000-00006AA10000}"/>
    <cellStyle name="20% - Accent2 6 3 5" xfId="45136" xr:uid="{00000000-0005-0000-0000-00006BA10000}"/>
    <cellStyle name="20% - Accent2 6 3 5 2" xfId="45137" xr:uid="{00000000-0005-0000-0000-00006CA10000}"/>
    <cellStyle name="20% - Accent2 6 3 6" xfId="45138" xr:uid="{00000000-0005-0000-0000-00006DA10000}"/>
    <cellStyle name="20% - Accent2 6 4" xfId="45139" xr:uid="{00000000-0005-0000-0000-00006EA10000}"/>
    <cellStyle name="20% - Accent2 6 4 2" xfId="45140" xr:uid="{00000000-0005-0000-0000-00006FA10000}"/>
    <cellStyle name="20% - Accent2 6 4 2 2" xfId="45141" xr:uid="{00000000-0005-0000-0000-000070A10000}"/>
    <cellStyle name="20% - Accent2 6 4 2 2 2" xfId="45142" xr:uid="{00000000-0005-0000-0000-000071A10000}"/>
    <cellStyle name="20% - Accent2 6 4 2 3" xfId="45143" xr:uid="{00000000-0005-0000-0000-000072A10000}"/>
    <cellStyle name="20% - Accent2 6 4 3" xfId="45144" xr:uid="{00000000-0005-0000-0000-000073A10000}"/>
    <cellStyle name="20% - Accent2 6 4 3 2" xfId="45145" xr:uid="{00000000-0005-0000-0000-000074A10000}"/>
    <cellStyle name="20% - Accent2 6 4 4" xfId="45146" xr:uid="{00000000-0005-0000-0000-000075A10000}"/>
    <cellStyle name="20% - Accent2 6 5" xfId="45147" xr:uid="{00000000-0005-0000-0000-000076A10000}"/>
    <cellStyle name="20% - Accent2 6 5 2" xfId="45148" xr:uid="{00000000-0005-0000-0000-000077A10000}"/>
    <cellStyle name="20% - Accent2 6 5 2 2" xfId="45149" xr:uid="{00000000-0005-0000-0000-000078A10000}"/>
    <cellStyle name="20% - Accent2 6 5 2 2 2" xfId="45150" xr:uid="{00000000-0005-0000-0000-000079A10000}"/>
    <cellStyle name="20% - Accent2 6 5 2 3" xfId="45151" xr:uid="{00000000-0005-0000-0000-00007AA10000}"/>
    <cellStyle name="20% - Accent2 6 5 3" xfId="45152" xr:uid="{00000000-0005-0000-0000-00007BA10000}"/>
    <cellStyle name="20% - Accent2 6 5 3 2" xfId="45153" xr:uid="{00000000-0005-0000-0000-00007CA10000}"/>
    <cellStyle name="20% - Accent2 6 5 4" xfId="45154" xr:uid="{00000000-0005-0000-0000-00007DA10000}"/>
    <cellStyle name="20% - Accent2 6 6" xfId="45155" xr:uid="{00000000-0005-0000-0000-00007EA10000}"/>
    <cellStyle name="20% - Accent2 6 6 2" xfId="45156" xr:uid="{00000000-0005-0000-0000-00007FA10000}"/>
    <cellStyle name="20% - Accent2 6 6 2 2" xfId="45157" xr:uid="{00000000-0005-0000-0000-000080A10000}"/>
    <cellStyle name="20% - Accent2 6 6 3" xfId="45158" xr:uid="{00000000-0005-0000-0000-000081A10000}"/>
    <cellStyle name="20% - Accent2 6 7" xfId="45159" xr:uid="{00000000-0005-0000-0000-000082A10000}"/>
    <cellStyle name="20% - Accent2 6 7 2" xfId="45160" xr:uid="{00000000-0005-0000-0000-000083A10000}"/>
    <cellStyle name="20% - Accent2 6 8" xfId="45161" xr:uid="{00000000-0005-0000-0000-000084A10000}"/>
    <cellStyle name="20% - Accent2 7" xfId="566" xr:uid="{00000000-0005-0000-0000-000085A10000}"/>
    <cellStyle name="20% - Accent2 8" xfId="567" xr:uid="{00000000-0005-0000-0000-000086A10000}"/>
    <cellStyle name="20% - Accent2 9" xfId="568" xr:uid="{00000000-0005-0000-0000-000087A10000}"/>
    <cellStyle name="20% - Accent3 10" xfId="569" xr:uid="{00000000-0005-0000-0000-000088A10000}"/>
    <cellStyle name="20% - Accent3 10 2" xfId="45162" xr:uid="{00000000-0005-0000-0000-000089A10000}"/>
    <cellStyle name="20% - Accent3 11" xfId="570" xr:uid="{00000000-0005-0000-0000-00008AA10000}"/>
    <cellStyle name="20% - Accent3 12" xfId="571" xr:uid="{00000000-0005-0000-0000-00008BA10000}"/>
    <cellStyle name="20% - Accent3 12 2" xfId="45163" xr:uid="{00000000-0005-0000-0000-00008CA10000}"/>
    <cellStyle name="20% - Accent3 13" xfId="572" xr:uid="{00000000-0005-0000-0000-00008DA10000}"/>
    <cellStyle name="20% - Accent3 14" xfId="573" xr:uid="{00000000-0005-0000-0000-00008EA10000}"/>
    <cellStyle name="20% - Accent3 15" xfId="574" xr:uid="{00000000-0005-0000-0000-00008FA10000}"/>
    <cellStyle name="20% - Accent3 16" xfId="575" xr:uid="{00000000-0005-0000-0000-000090A10000}"/>
    <cellStyle name="20% - Accent3 17" xfId="576" xr:uid="{00000000-0005-0000-0000-000091A10000}"/>
    <cellStyle name="20% - Accent3 18" xfId="577" xr:uid="{00000000-0005-0000-0000-000092A10000}"/>
    <cellStyle name="20% - Accent3 19" xfId="578" xr:uid="{00000000-0005-0000-0000-000093A10000}"/>
    <cellStyle name="20% - Accent3 2" xfId="579" xr:uid="{00000000-0005-0000-0000-000094A10000}"/>
    <cellStyle name="20% - Accent3 2 2" xfId="580" xr:uid="{00000000-0005-0000-0000-000095A10000}"/>
    <cellStyle name="20% - Accent3 2 2 2" xfId="581" xr:uid="{00000000-0005-0000-0000-000096A10000}"/>
    <cellStyle name="20% - Accent3 2 2 3" xfId="582" xr:uid="{00000000-0005-0000-0000-000097A10000}"/>
    <cellStyle name="20% - Accent3 2 2 4" xfId="583" xr:uid="{00000000-0005-0000-0000-000098A10000}"/>
    <cellStyle name="20% - Accent3 2 2 5" xfId="584" xr:uid="{00000000-0005-0000-0000-000099A10000}"/>
    <cellStyle name="20% - Accent3 2 3" xfId="585" xr:uid="{00000000-0005-0000-0000-00009AA10000}"/>
    <cellStyle name="20% - Accent3 2 4" xfId="586" xr:uid="{00000000-0005-0000-0000-00009BA10000}"/>
    <cellStyle name="20% - Accent3 2 5" xfId="587" xr:uid="{00000000-0005-0000-0000-00009CA10000}"/>
    <cellStyle name="20% - Accent3 2 6" xfId="588" xr:uid="{00000000-0005-0000-0000-00009DA10000}"/>
    <cellStyle name="20% - Accent3 2_401K Summary" xfId="45164" xr:uid="{00000000-0005-0000-0000-00009EA10000}"/>
    <cellStyle name="20% - Accent3 20" xfId="589" xr:uid="{00000000-0005-0000-0000-00009FA10000}"/>
    <cellStyle name="20% - Accent3 21" xfId="590" xr:uid="{00000000-0005-0000-0000-0000A0A10000}"/>
    <cellStyle name="20% - Accent3 22" xfId="591" xr:uid="{00000000-0005-0000-0000-0000A1A10000}"/>
    <cellStyle name="20% - Accent3 23" xfId="592" xr:uid="{00000000-0005-0000-0000-0000A2A10000}"/>
    <cellStyle name="20% - Accent3 24" xfId="593" xr:uid="{00000000-0005-0000-0000-0000A3A10000}"/>
    <cellStyle name="20% - Accent3 25" xfId="594" xr:uid="{00000000-0005-0000-0000-0000A4A10000}"/>
    <cellStyle name="20% - Accent3 26" xfId="595" xr:uid="{00000000-0005-0000-0000-0000A5A10000}"/>
    <cellStyle name="20% - Accent3 27" xfId="596" xr:uid="{00000000-0005-0000-0000-0000A6A10000}"/>
    <cellStyle name="20% - Accent3 28" xfId="597" xr:uid="{00000000-0005-0000-0000-0000A7A10000}"/>
    <cellStyle name="20% - Accent3 29" xfId="598" xr:uid="{00000000-0005-0000-0000-0000A8A10000}"/>
    <cellStyle name="20% - Accent3 3" xfId="599" xr:uid="{00000000-0005-0000-0000-0000A9A10000}"/>
    <cellStyle name="20% - Accent3 3 2" xfId="600" xr:uid="{00000000-0005-0000-0000-0000AAA10000}"/>
    <cellStyle name="20% - Accent3 3 2 2" xfId="601" xr:uid="{00000000-0005-0000-0000-0000ABA10000}"/>
    <cellStyle name="20% - Accent3 3 2 2 2" xfId="45165" xr:uid="{00000000-0005-0000-0000-0000ACA10000}"/>
    <cellStyle name="20% - Accent3 3 2 2 2 2" xfId="45166" xr:uid="{00000000-0005-0000-0000-0000ADA10000}"/>
    <cellStyle name="20% - Accent3 3 2 2 2 2 2" xfId="45167" xr:uid="{00000000-0005-0000-0000-0000AEA10000}"/>
    <cellStyle name="20% - Accent3 3 2 2 2 2 2 2" xfId="45168" xr:uid="{00000000-0005-0000-0000-0000AFA10000}"/>
    <cellStyle name="20% - Accent3 3 2 2 2 2 3" xfId="45169" xr:uid="{00000000-0005-0000-0000-0000B0A10000}"/>
    <cellStyle name="20% - Accent3 3 2 2 2 3" xfId="45170" xr:uid="{00000000-0005-0000-0000-0000B1A10000}"/>
    <cellStyle name="20% - Accent3 3 2 2 2 3 2" xfId="45171" xr:uid="{00000000-0005-0000-0000-0000B2A10000}"/>
    <cellStyle name="20% - Accent3 3 2 2 2 4" xfId="45172" xr:uid="{00000000-0005-0000-0000-0000B3A10000}"/>
    <cellStyle name="20% - Accent3 3 2 2 3" xfId="45173" xr:uid="{00000000-0005-0000-0000-0000B4A10000}"/>
    <cellStyle name="20% - Accent3 3 2 2 3 2" xfId="45174" xr:uid="{00000000-0005-0000-0000-0000B5A10000}"/>
    <cellStyle name="20% - Accent3 3 2 2 3 2 2" xfId="45175" xr:uid="{00000000-0005-0000-0000-0000B6A10000}"/>
    <cellStyle name="20% - Accent3 3 2 2 3 2 2 2" xfId="45176" xr:uid="{00000000-0005-0000-0000-0000B7A10000}"/>
    <cellStyle name="20% - Accent3 3 2 2 3 2 3" xfId="45177" xr:uid="{00000000-0005-0000-0000-0000B8A10000}"/>
    <cellStyle name="20% - Accent3 3 2 2 3 3" xfId="45178" xr:uid="{00000000-0005-0000-0000-0000B9A10000}"/>
    <cellStyle name="20% - Accent3 3 2 2 3 3 2" xfId="45179" xr:uid="{00000000-0005-0000-0000-0000BAA10000}"/>
    <cellStyle name="20% - Accent3 3 2 2 3 4" xfId="45180" xr:uid="{00000000-0005-0000-0000-0000BBA10000}"/>
    <cellStyle name="20% - Accent3 3 2 2 4" xfId="45181" xr:uid="{00000000-0005-0000-0000-0000BCA10000}"/>
    <cellStyle name="20% - Accent3 3 2 2 4 2" xfId="45182" xr:uid="{00000000-0005-0000-0000-0000BDA10000}"/>
    <cellStyle name="20% - Accent3 3 2 2 4 2 2" xfId="45183" xr:uid="{00000000-0005-0000-0000-0000BEA10000}"/>
    <cellStyle name="20% - Accent3 3 2 2 4 3" xfId="45184" xr:uid="{00000000-0005-0000-0000-0000BFA10000}"/>
    <cellStyle name="20% - Accent3 3 2 2 5" xfId="45185" xr:uid="{00000000-0005-0000-0000-0000C0A10000}"/>
    <cellStyle name="20% - Accent3 3 2 2 5 2" xfId="45186" xr:uid="{00000000-0005-0000-0000-0000C1A10000}"/>
    <cellStyle name="20% - Accent3 3 2 2 6" xfId="45187" xr:uid="{00000000-0005-0000-0000-0000C2A10000}"/>
    <cellStyle name="20% - Accent3 3 2 3" xfId="602" xr:uid="{00000000-0005-0000-0000-0000C3A10000}"/>
    <cellStyle name="20% - Accent3 3 2 3 2" xfId="45188" xr:uid="{00000000-0005-0000-0000-0000C4A10000}"/>
    <cellStyle name="20% - Accent3 3 2 3 2 2" xfId="45189" xr:uid="{00000000-0005-0000-0000-0000C5A10000}"/>
    <cellStyle name="20% - Accent3 3 2 3 2 2 2" xfId="45190" xr:uid="{00000000-0005-0000-0000-0000C6A10000}"/>
    <cellStyle name="20% - Accent3 3 2 3 2 2 2 2" xfId="45191" xr:uid="{00000000-0005-0000-0000-0000C7A10000}"/>
    <cellStyle name="20% - Accent3 3 2 3 2 2 3" xfId="45192" xr:uid="{00000000-0005-0000-0000-0000C8A10000}"/>
    <cellStyle name="20% - Accent3 3 2 3 2 3" xfId="45193" xr:uid="{00000000-0005-0000-0000-0000C9A10000}"/>
    <cellStyle name="20% - Accent3 3 2 3 2 3 2" xfId="45194" xr:uid="{00000000-0005-0000-0000-0000CAA10000}"/>
    <cellStyle name="20% - Accent3 3 2 3 2 4" xfId="45195" xr:uid="{00000000-0005-0000-0000-0000CBA10000}"/>
    <cellStyle name="20% - Accent3 3 2 3 3" xfId="45196" xr:uid="{00000000-0005-0000-0000-0000CCA10000}"/>
    <cellStyle name="20% - Accent3 3 2 3 3 2" xfId="45197" xr:uid="{00000000-0005-0000-0000-0000CDA10000}"/>
    <cellStyle name="20% - Accent3 3 2 3 3 2 2" xfId="45198" xr:uid="{00000000-0005-0000-0000-0000CEA10000}"/>
    <cellStyle name="20% - Accent3 3 2 3 3 2 2 2" xfId="45199" xr:uid="{00000000-0005-0000-0000-0000CFA10000}"/>
    <cellStyle name="20% - Accent3 3 2 3 3 2 3" xfId="45200" xr:uid="{00000000-0005-0000-0000-0000D0A10000}"/>
    <cellStyle name="20% - Accent3 3 2 3 3 3" xfId="45201" xr:uid="{00000000-0005-0000-0000-0000D1A10000}"/>
    <cellStyle name="20% - Accent3 3 2 3 3 3 2" xfId="45202" xr:uid="{00000000-0005-0000-0000-0000D2A10000}"/>
    <cellStyle name="20% - Accent3 3 2 3 3 4" xfId="45203" xr:uid="{00000000-0005-0000-0000-0000D3A10000}"/>
    <cellStyle name="20% - Accent3 3 2 3 4" xfId="45204" xr:uid="{00000000-0005-0000-0000-0000D4A10000}"/>
    <cellStyle name="20% - Accent3 3 2 3 4 2" xfId="45205" xr:uid="{00000000-0005-0000-0000-0000D5A10000}"/>
    <cellStyle name="20% - Accent3 3 2 3 4 2 2" xfId="45206" xr:uid="{00000000-0005-0000-0000-0000D6A10000}"/>
    <cellStyle name="20% - Accent3 3 2 3 4 3" xfId="45207" xr:uid="{00000000-0005-0000-0000-0000D7A10000}"/>
    <cellStyle name="20% - Accent3 3 2 3 5" xfId="45208" xr:uid="{00000000-0005-0000-0000-0000D8A10000}"/>
    <cellStyle name="20% - Accent3 3 2 3 5 2" xfId="45209" xr:uid="{00000000-0005-0000-0000-0000D9A10000}"/>
    <cellStyle name="20% - Accent3 3 2 3 6" xfId="45210" xr:uid="{00000000-0005-0000-0000-0000DAA10000}"/>
    <cellStyle name="20% - Accent3 3 2 4" xfId="603" xr:uid="{00000000-0005-0000-0000-0000DBA10000}"/>
    <cellStyle name="20% - Accent3 3 2 4 2" xfId="45211" xr:uid="{00000000-0005-0000-0000-0000DCA10000}"/>
    <cellStyle name="20% - Accent3 3 2 4 2 2" xfId="45212" xr:uid="{00000000-0005-0000-0000-0000DDA10000}"/>
    <cellStyle name="20% - Accent3 3 2 4 2 2 2" xfId="45213" xr:uid="{00000000-0005-0000-0000-0000DEA10000}"/>
    <cellStyle name="20% - Accent3 3 2 4 2 3" xfId="45214" xr:uid="{00000000-0005-0000-0000-0000DFA10000}"/>
    <cellStyle name="20% - Accent3 3 2 4 3" xfId="45215" xr:uid="{00000000-0005-0000-0000-0000E0A10000}"/>
    <cellStyle name="20% - Accent3 3 2 4 3 2" xfId="45216" xr:uid="{00000000-0005-0000-0000-0000E1A10000}"/>
    <cellStyle name="20% - Accent3 3 2 4 4" xfId="45217" xr:uid="{00000000-0005-0000-0000-0000E2A10000}"/>
    <cellStyle name="20% - Accent3 3 2 5" xfId="604" xr:uid="{00000000-0005-0000-0000-0000E3A10000}"/>
    <cellStyle name="20% - Accent3 3 2 5 2" xfId="45218" xr:uid="{00000000-0005-0000-0000-0000E4A10000}"/>
    <cellStyle name="20% - Accent3 3 2 5 2 2" xfId="45219" xr:uid="{00000000-0005-0000-0000-0000E5A10000}"/>
    <cellStyle name="20% - Accent3 3 2 5 2 2 2" xfId="45220" xr:uid="{00000000-0005-0000-0000-0000E6A10000}"/>
    <cellStyle name="20% - Accent3 3 2 5 2 3" xfId="45221" xr:uid="{00000000-0005-0000-0000-0000E7A10000}"/>
    <cellStyle name="20% - Accent3 3 2 5 3" xfId="45222" xr:uid="{00000000-0005-0000-0000-0000E8A10000}"/>
    <cellStyle name="20% - Accent3 3 2 5 3 2" xfId="45223" xr:uid="{00000000-0005-0000-0000-0000E9A10000}"/>
    <cellStyle name="20% - Accent3 3 2 5 4" xfId="45224" xr:uid="{00000000-0005-0000-0000-0000EAA10000}"/>
    <cellStyle name="20% - Accent3 3 2 6" xfId="45225" xr:uid="{00000000-0005-0000-0000-0000EBA10000}"/>
    <cellStyle name="20% - Accent3 3 2 6 2" xfId="45226" xr:uid="{00000000-0005-0000-0000-0000ECA10000}"/>
    <cellStyle name="20% - Accent3 3 2 6 2 2" xfId="45227" xr:uid="{00000000-0005-0000-0000-0000EDA10000}"/>
    <cellStyle name="20% - Accent3 3 2 6 3" xfId="45228" xr:uid="{00000000-0005-0000-0000-0000EEA10000}"/>
    <cellStyle name="20% - Accent3 3 2 7" xfId="45229" xr:uid="{00000000-0005-0000-0000-0000EFA10000}"/>
    <cellStyle name="20% - Accent3 3 2 7 2" xfId="45230" xr:uid="{00000000-0005-0000-0000-0000F0A10000}"/>
    <cellStyle name="20% - Accent3 3 2 8" xfId="45231" xr:uid="{00000000-0005-0000-0000-0000F1A10000}"/>
    <cellStyle name="20% - Accent3 3 3" xfId="605" xr:uid="{00000000-0005-0000-0000-0000F2A10000}"/>
    <cellStyle name="20% - Accent3 3 3 2" xfId="45232" xr:uid="{00000000-0005-0000-0000-0000F3A10000}"/>
    <cellStyle name="20% - Accent3 3 3 2 2" xfId="45233" xr:uid="{00000000-0005-0000-0000-0000F4A10000}"/>
    <cellStyle name="20% - Accent3 3 3 2 2 2" xfId="45234" xr:uid="{00000000-0005-0000-0000-0000F5A10000}"/>
    <cellStyle name="20% - Accent3 3 3 2 2 2 2" xfId="45235" xr:uid="{00000000-0005-0000-0000-0000F6A10000}"/>
    <cellStyle name="20% - Accent3 3 3 2 2 3" xfId="45236" xr:uid="{00000000-0005-0000-0000-0000F7A10000}"/>
    <cellStyle name="20% - Accent3 3 3 2 3" xfId="45237" xr:uid="{00000000-0005-0000-0000-0000F8A10000}"/>
    <cellStyle name="20% - Accent3 3 3 2 3 2" xfId="45238" xr:uid="{00000000-0005-0000-0000-0000F9A10000}"/>
    <cellStyle name="20% - Accent3 3 3 2 4" xfId="45239" xr:uid="{00000000-0005-0000-0000-0000FAA10000}"/>
    <cellStyle name="20% - Accent3 3 3 3" xfId="45240" xr:uid="{00000000-0005-0000-0000-0000FBA10000}"/>
    <cellStyle name="20% - Accent3 3 3 3 2" xfId="45241" xr:uid="{00000000-0005-0000-0000-0000FCA10000}"/>
    <cellStyle name="20% - Accent3 3 3 3 2 2" xfId="45242" xr:uid="{00000000-0005-0000-0000-0000FDA10000}"/>
    <cellStyle name="20% - Accent3 3 3 3 2 2 2" xfId="45243" xr:uid="{00000000-0005-0000-0000-0000FEA10000}"/>
    <cellStyle name="20% - Accent3 3 3 3 2 3" xfId="45244" xr:uid="{00000000-0005-0000-0000-0000FFA10000}"/>
    <cellStyle name="20% - Accent3 3 3 3 3" xfId="45245" xr:uid="{00000000-0005-0000-0000-000000A20000}"/>
    <cellStyle name="20% - Accent3 3 3 3 3 2" xfId="45246" xr:uid="{00000000-0005-0000-0000-000001A20000}"/>
    <cellStyle name="20% - Accent3 3 3 3 4" xfId="45247" xr:uid="{00000000-0005-0000-0000-000002A20000}"/>
    <cellStyle name="20% - Accent3 3 3 4" xfId="45248" xr:uid="{00000000-0005-0000-0000-000003A20000}"/>
    <cellStyle name="20% - Accent3 3 3 4 2" xfId="45249" xr:uid="{00000000-0005-0000-0000-000004A20000}"/>
    <cellStyle name="20% - Accent3 3 3 4 2 2" xfId="45250" xr:uid="{00000000-0005-0000-0000-000005A20000}"/>
    <cellStyle name="20% - Accent3 3 3 4 3" xfId="45251" xr:uid="{00000000-0005-0000-0000-000006A20000}"/>
    <cellStyle name="20% - Accent3 3 3 5" xfId="45252" xr:uid="{00000000-0005-0000-0000-000007A20000}"/>
    <cellStyle name="20% - Accent3 3 3 5 2" xfId="45253" xr:uid="{00000000-0005-0000-0000-000008A20000}"/>
    <cellStyle name="20% - Accent3 3 3 6" xfId="45254" xr:uid="{00000000-0005-0000-0000-000009A20000}"/>
    <cellStyle name="20% - Accent3 3 4" xfId="606" xr:uid="{00000000-0005-0000-0000-00000AA20000}"/>
    <cellStyle name="20% - Accent3 3 4 2" xfId="45255" xr:uid="{00000000-0005-0000-0000-00000BA20000}"/>
    <cellStyle name="20% - Accent3 3 4 2 2" xfId="45256" xr:uid="{00000000-0005-0000-0000-00000CA20000}"/>
    <cellStyle name="20% - Accent3 3 4 2 2 2" xfId="45257" xr:uid="{00000000-0005-0000-0000-00000DA20000}"/>
    <cellStyle name="20% - Accent3 3 4 2 2 2 2" xfId="45258" xr:uid="{00000000-0005-0000-0000-00000EA20000}"/>
    <cellStyle name="20% - Accent3 3 4 2 2 3" xfId="45259" xr:uid="{00000000-0005-0000-0000-00000FA20000}"/>
    <cellStyle name="20% - Accent3 3 4 2 3" xfId="45260" xr:uid="{00000000-0005-0000-0000-000010A20000}"/>
    <cellStyle name="20% - Accent3 3 4 2 3 2" xfId="45261" xr:uid="{00000000-0005-0000-0000-000011A20000}"/>
    <cellStyle name="20% - Accent3 3 4 2 4" xfId="45262" xr:uid="{00000000-0005-0000-0000-000012A20000}"/>
    <cellStyle name="20% - Accent3 3 4 3" xfId="45263" xr:uid="{00000000-0005-0000-0000-000013A20000}"/>
    <cellStyle name="20% - Accent3 3 4 3 2" xfId="45264" xr:uid="{00000000-0005-0000-0000-000014A20000}"/>
    <cellStyle name="20% - Accent3 3 4 3 2 2" xfId="45265" xr:uid="{00000000-0005-0000-0000-000015A20000}"/>
    <cellStyle name="20% - Accent3 3 4 3 2 2 2" xfId="45266" xr:uid="{00000000-0005-0000-0000-000016A20000}"/>
    <cellStyle name="20% - Accent3 3 4 3 2 3" xfId="45267" xr:uid="{00000000-0005-0000-0000-000017A20000}"/>
    <cellStyle name="20% - Accent3 3 4 3 3" xfId="45268" xr:uid="{00000000-0005-0000-0000-000018A20000}"/>
    <cellStyle name="20% - Accent3 3 4 3 3 2" xfId="45269" xr:uid="{00000000-0005-0000-0000-000019A20000}"/>
    <cellStyle name="20% - Accent3 3 4 3 4" xfId="45270" xr:uid="{00000000-0005-0000-0000-00001AA20000}"/>
    <cellStyle name="20% - Accent3 3 4 4" xfId="45271" xr:uid="{00000000-0005-0000-0000-00001BA20000}"/>
    <cellStyle name="20% - Accent3 3 4 4 2" xfId="45272" xr:uid="{00000000-0005-0000-0000-00001CA20000}"/>
    <cellStyle name="20% - Accent3 3 4 4 2 2" xfId="45273" xr:uid="{00000000-0005-0000-0000-00001DA20000}"/>
    <cellStyle name="20% - Accent3 3 4 4 3" xfId="45274" xr:uid="{00000000-0005-0000-0000-00001EA20000}"/>
    <cellStyle name="20% - Accent3 3 4 5" xfId="45275" xr:uid="{00000000-0005-0000-0000-00001FA20000}"/>
    <cellStyle name="20% - Accent3 3 4 5 2" xfId="45276" xr:uid="{00000000-0005-0000-0000-000020A20000}"/>
    <cellStyle name="20% - Accent3 3 4 6" xfId="45277" xr:uid="{00000000-0005-0000-0000-000021A20000}"/>
    <cellStyle name="20% - Accent3 3 5" xfId="607" xr:uid="{00000000-0005-0000-0000-000022A20000}"/>
    <cellStyle name="20% - Accent3 3 5 2" xfId="45278" xr:uid="{00000000-0005-0000-0000-000023A20000}"/>
    <cellStyle name="20% - Accent3 3 5 2 2" xfId="45279" xr:uid="{00000000-0005-0000-0000-000024A20000}"/>
    <cellStyle name="20% - Accent3 3 5 2 2 2" xfId="45280" xr:uid="{00000000-0005-0000-0000-000025A20000}"/>
    <cellStyle name="20% - Accent3 3 5 2 3" xfId="45281" xr:uid="{00000000-0005-0000-0000-000026A20000}"/>
    <cellStyle name="20% - Accent3 3 5 3" xfId="45282" xr:uid="{00000000-0005-0000-0000-000027A20000}"/>
    <cellStyle name="20% - Accent3 3 5 3 2" xfId="45283" xr:uid="{00000000-0005-0000-0000-000028A20000}"/>
    <cellStyle name="20% - Accent3 3 5 4" xfId="45284" xr:uid="{00000000-0005-0000-0000-000029A20000}"/>
    <cellStyle name="20% - Accent3 3 6" xfId="608" xr:uid="{00000000-0005-0000-0000-00002AA20000}"/>
    <cellStyle name="20% - Accent3 3 6 2" xfId="45285" xr:uid="{00000000-0005-0000-0000-00002BA20000}"/>
    <cellStyle name="20% - Accent3 3 6 2 2" xfId="45286" xr:uid="{00000000-0005-0000-0000-00002CA20000}"/>
    <cellStyle name="20% - Accent3 3 6 2 2 2" xfId="45287" xr:uid="{00000000-0005-0000-0000-00002DA20000}"/>
    <cellStyle name="20% - Accent3 3 6 2 3" xfId="45288" xr:uid="{00000000-0005-0000-0000-00002EA20000}"/>
    <cellStyle name="20% - Accent3 3 6 3" xfId="45289" xr:uid="{00000000-0005-0000-0000-00002FA20000}"/>
    <cellStyle name="20% - Accent3 3 6 3 2" xfId="45290" xr:uid="{00000000-0005-0000-0000-000030A20000}"/>
    <cellStyle name="20% - Accent3 3 6 4" xfId="45291" xr:uid="{00000000-0005-0000-0000-000031A20000}"/>
    <cellStyle name="20% - Accent3 3 7" xfId="45292" xr:uid="{00000000-0005-0000-0000-000032A20000}"/>
    <cellStyle name="20% - Accent3 3 7 2" xfId="45293" xr:uid="{00000000-0005-0000-0000-000033A20000}"/>
    <cellStyle name="20% - Accent3 3 7 2 2" xfId="45294" xr:uid="{00000000-0005-0000-0000-000034A20000}"/>
    <cellStyle name="20% - Accent3 3 7 3" xfId="45295" xr:uid="{00000000-0005-0000-0000-000035A20000}"/>
    <cellStyle name="20% - Accent3 3 8" xfId="45296" xr:uid="{00000000-0005-0000-0000-000036A20000}"/>
    <cellStyle name="20% - Accent3 3 8 2" xfId="45297" xr:uid="{00000000-0005-0000-0000-000037A20000}"/>
    <cellStyle name="20% - Accent3 3 9" xfId="45298" xr:uid="{00000000-0005-0000-0000-000038A20000}"/>
    <cellStyle name="20% - Accent3 30" xfId="609" xr:uid="{00000000-0005-0000-0000-000039A20000}"/>
    <cellStyle name="20% - Accent3 31" xfId="610" xr:uid="{00000000-0005-0000-0000-00003AA20000}"/>
    <cellStyle name="20% - Accent3 32" xfId="611" xr:uid="{00000000-0005-0000-0000-00003BA20000}"/>
    <cellStyle name="20% - Accent3 33" xfId="612" xr:uid="{00000000-0005-0000-0000-00003CA20000}"/>
    <cellStyle name="20% - Accent3 4" xfId="613" xr:uid="{00000000-0005-0000-0000-00003DA20000}"/>
    <cellStyle name="20% - Accent3 4 2" xfId="614" xr:uid="{00000000-0005-0000-0000-00003EA20000}"/>
    <cellStyle name="20% - Accent3 4 2 2" xfId="615" xr:uid="{00000000-0005-0000-0000-00003FA20000}"/>
    <cellStyle name="20% - Accent3 4 2 3" xfId="616" xr:uid="{00000000-0005-0000-0000-000040A20000}"/>
    <cellStyle name="20% - Accent3 4 2 4" xfId="617" xr:uid="{00000000-0005-0000-0000-000041A20000}"/>
    <cellStyle name="20% - Accent3 4 2 5" xfId="618" xr:uid="{00000000-0005-0000-0000-000042A20000}"/>
    <cellStyle name="20% - Accent3 4 3" xfId="619" xr:uid="{00000000-0005-0000-0000-000043A20000}"/>
    <cellStyle name="20% - Accent3 4 4" xfId="620" xr:uid="{00000000-0005-0000-0000-000044A20000}"/>
    <cellStyle name="20% - Accent3 4 5" xfId="621" xr:uid="{00000000-0005-0000-0000-000045A20000}"/>
    <cellStyle name="20% - Accent3 4 6" xfId="622" xr:uid="{00000000-0005-0000-0000-000046A20000}"/>
    <cellStyle name="20% - Accent3 5" xfId="623" xr:uid="{00000000-0005-0000-0000-000047A20000}"/>
    <cellStyle name="20% - Accent3 5 2" xfId="624" xr:uid="{00000000-0005-0000-0000-000048A20000}"/>
    <cellStyle name="20% - Accent3 5 2 2" xfId="625" xr:uid="{00000000-0005-0000-0000-000049A20000}"/>
    <cellStyle name="20% - Accent3 5 2 2 2" xfId="45299" xr:uid="{00000000-0005-0000-0000-00004AA20000}"/>
    <cellStyle name="20% - Accent3 5 2 2 2 2" xfId="45300" xr:uid="{00000000-0005-0000-0000-00004BA20000}"/>
    <cellStyle name="20% - Accent3 5 2 2 2 2 2" xfId="45301" xr:uid="{00000000-0005-0000-0000-00004CA20000}"/>
    <cellStyle name="20% - Accent3 5 2 2 2 3" xfId="45302" xr:uid="{00000000-0005-0000-0000-00004DA20000}"/>
    <cellStyle name="20% - Accent3 5 2 2 3" xfId="45303" xr:uid="{00000000-0005-0000-0000-00004EA20000}"/>
    <cellStyle name="20% - Accent3 5 2 2 3 2" xfId="45304" xr:uid="{00000000-0005-0000-0000-00004FA20000}"/>
    <cellStyle name="20% - Accent3 5 2 2 4" xfId="45305" xr:uid="{00000000-0005-0000-0000-000050A20000}"/>
    <cellStyle name="20% - Accent3 5 2 3" xfId="626" xr:uid="{00000000-0005-0000-0000-000051A20000}"/>
    <cellStyle name="20% - Accent3 5 2 3 2" xfId="45306" xr:uid="{00000000-0005-0000-0000-000052A20000}"/>
    <cellStyle name="20% - Accent3 5 2 3 2 2" xfId="45307" xr:uid="{00000000-0005-0000-0000-000053A20000}"/>
    <cellStyle name="20% - Accent3 5 2 3 2 2 2" xfId="45308" xr:uid="{00000000-0005-0000-0000-000054A20000}"/>
    <cellStyle name="20% - Accent3 5 2 3 2 3" xfId="45309" xr:uid="{00000000-0005-0000-0000-000055A20000}"/>
    <cellStyle name="20% - Accent3 5 2 3 3" xfId="45310" xr:uid="{00000000-0005-0000-0000-000056A20000}"/>
    <cellStyle name="20% - Accent3 5 2 3 3 2" xfId="45311" xr:uid="{00000000-0005-0000-0000-000057A20000}"/>
    <cellStyle name="20% - Accent3 5 2 3 4" xfId="45312" xr:uid="{00000000-0005-0000-0000-000058A20000}"/>
    <cellStyle name="20% - Accent3 5 2 4" xfId="627" xr:uid="{00000000-0005-0000-0000-000059A20000}"/>
    <cellStyle name="20% - Accent3 5 2 4 2" xfId="45313" xr:uid="{00000000-0005-0000-0000-00005AA20000}"/>
    <cellStyle name="20% - Accent3 5 2 4 2 2" xfId="45314" xr:uid="{00000000-0005-0000-0000-00005BA20000}"/>
    <cellStyle name="20% - Accent3 5 2 4 3" xfId="45315" xr:uid="{00000000-0005-0000-0000-00005CA20000}"/>
    <cellStyle name="20% - Accent3 5 2 5" xfId="628" xr:uid="{00000000-0005-0000-0000-00005DA20000}"/>
    <cellStyle name="20% - Accent3 5 2 5 2" xfId="45316" xr:uid="{00000000-0005-0000-0000-00005EA20000}"/>
    <cellStyle name="20% - Accent3 5 2 6" xfId="45317" xr:uid="{00000000-0005-0000-0000-00005FA20000}"/>
    <cellStyle name="20% - Accent3 5 3" xfId="629" xr:uid="{00000000-0005-0000-0000-000060A20000}"/>
    <cellStyle name="20% - Accent3 5 3 2" xfId="45318" xr:uid="{00000000-0005-0000-0000-000061A20000}"/>
    <cellStyle name="20% - Accent3 5 3 2 2" xfId="45319" xr:uid="{00000000-0005-0000-0000-000062A20000}"/>
    <cellStyle name="20% - Accent3 5 3 2 2 2" xfId="45320" xr:uid="{00000000-0005-0000-0000-000063A20000}"/>
    <cellStyle name="20% - Accent3 5 3 2 2 2 2" xfId="45321" xr:uid="{00000000-0005-0000-0000-000064A20000}"/>
    <cellStyle name="20% - Accent3 5 3 2 2 3" xfId="45322" xr:uid="{00000000-0005-0000-0000-000065A20000}"/>
    <cellStyle name="20% - Accent3 5 3 2 3" xfId="45323" xr:uid="{00000000-0005-0000-0000-000066A20000}"/>
    <cellStyle name="20% - Accent3 5 3 2 3 2" xfId="45324" xr:uid="{00000000-0005-0000-0000-000067A20000}"/>
    <cellStyle name="20% - Accent3 5 3 2 4" xfId="45325" xr:uid="{00000000-0005-0000-0000-000068A20000}"/>
    <cellStyle name="20% - Accent3 5 3 3" xfId="45326" xr:uid="{00000000-0005-0000-0000-000069A20000}"/>
    <cellStyle name="20% - Accent3 5 3 3 2" xfId="45327" xr:uid="{00000000-0005-0000-0000-00006AA20000}"/>
    <cellStyle name="20% - Accent3 5 3 3 2 2" xfId="45328" xr:uid="{00000000-0005-0000-0000-00006BA20000}"/>
    <cellStyle name="20% - Accent3 5 3 3 2 2 2" xfId="45329" xr:uid="{00000000-0005-0000-0000-00006CA20000}"/>
    <cellStyle name="20% - Accent3 5 3 3 2 3" xfId="45330" xr:uid="{00000000-0005-0000-0000-00006DA20000}"/>
    <cellStyle name="20% - Accent3 5 3 3 3" xfId="45331" xr:uid="{00000000-0005-0000-0000-00006EA20000}"/>
    <cellStyle name="20% - Accent3 5 3 3 3 2" xfId="45332" xr:uid="{00000000-0005-0000-0000-00006FA20000}"/>
    <cellStyle name="20% - Accent3 5 3 3 4" xfId="45333" xr:uid="{00000000-0005-0000-0000-000070A20000}"/>
    <cellStyle name="20% - Accent3 5 3 4" xfId="45334" xr:uid="{00000000-0005-0000-0000-000071A20000}"/>
    <cellStyle name="20% - Accent3 5 3 4 2" xfId="45335" xr:uid="{00000000-0005-0000-0000-000072A20000}"/>
    <cellStyle name="20% - Accent3 5 3 4 2 2" xfId="45336" xr:uid="{00000000-0005-0000-0000-000073A20000}"/>
    <cellStyle name="20% - Accent3 5 3 4 3" xfId="45337" xr:uid="{00000000-0005-0000-0000-000074A20000}"/>
    <cellStyle name="20% - Accent3 5 3 5" xfId="45338" xr:uid="{00000000-0005-0000-0000-000075A20000}"/>
    <cellStyle name="20% - Accent3 5 3 5 2" xfId="45339" xr:uid="{00000000-0005-0000-0000-000076A20000}"/>
    <cellStyle name="20% - Accent3 5 3 6" xfId="45340" xr:uid="{00000000-0005-0000-0000-000077A20000}"/>
    <cellStyle name="20% - Accent3 5 4" xfId="630" xr:uid="{00000000-0005-0000-0000-000078A20000}"/>
    <cellStyle name="20% - Accent3 5 4 2" xfId="45341" xr:uid="{00000000-0005-0000-0000-000079A20000}"/>
    <cellStyle name="20% - Accent3 5 4 2 2" xfId="45342" xr:uid="{00000000-0005-0000-0000-00007AA20000}"/>
    <cellStyle name="20% - Accent3 5 4 2 2 2" xfId="45343" xr:uid="{00000000-0005-0000-0000-00007BA20000}"/>
    <cellStyle name="20% - Accent3 5 4 2 3" xfId="45344" xr:uid="{00000000-0005-0000-0000-00007CA20000}"/>
    <cellStyle name="20% - Accent3 5 4 3" xfId="45345" xr:uid="{00000000-0005-0000-0000-00007DA20000}"/>
    <cellStyle name="20% - Accent3 5 4 3 2" xfId="45346" xr:uid="{00000000-0005-0000-0000-00007EA20000}"/>
    <cellStyle name="20% - Accent3 5 4 4" xfId="45347" xr:uid="{00000000-0005-0000-0000-00007FA20000}"/>
    <cellStyle name="20% - Accent3 5 5" xfId="631" xr:uid="{00000000-0005-0000-0000-000080A20000}"/>
    <cellStyle name="20% - Accent3 5 5 2" xfId="45348" xr:uid="{00000000-0005-0000-0000-000081A20000}"/>
    <cellStyle name="20% - Accent3 5 5 2 2" xfId="45349" xr:uid="{00000000-0005-0000-0000-000082A20000}"/>
    <cellStyle name="20% - Accent3 5 5 2 2 2" xfId="45350" xr:uid="{00000000-0005-0000-0000-000083A20000}"/>
    <cellStyle name="20% - Accent3 5 5 2 3" xfId="45351" xr:uid="{00000000-0005-0000-0000-000084A20000}"/>
    <cellStyle name="20% - Accent3 5 5 3" xfId="45352" xr:uid="{00000000-0005-0000-0000-000085A20000}"/>
    <cellStyle name="20% - Accent3 5 5 3 2" xfId="45353" xr:uid="{00000000-0005-0000-0000-000086A20000}"/>
    <cellStyle name="20% - Accent3 5 5 4" xfId="45354" xr:uid="{00000000-0005-0000-0000-000087A20000}"/>
    <cellStyle name="20% - Accent3 5 6" xfId="632" xr:uid="{00000000-0005-0000-0000-000088A20000}"/>
    <cellStyle name="20% - Accent3 5 6 2" xfId="45355" xr:uid="{00000000-0005-0000-0000-000089A20000}"/>
    <cellStyle name="20% - Accent3 5 6 2 2" xfId="45356" xr:uid="{00000000-0005-0000-0000-00008AA20000}"/>
    <cellStyle name="20% - Accent3 5 6 3" xfId="45357" xr:uid="{00000000-0005-0000-0000-00008BA20000}"/>
    <cellStyle name="20% - Accent3 5 7" xfId="45358" xr:uid="{00000000-0005-0000-0000-00008CA20000}"/>
    <cellStyle name="20% - Accent3 5 7 2" xfId="45359" xr:uid="{00000000-0005-0000-0000-00008DA20000}"/>
    <cellStyle name="20% - Accent3 5 8" xfId="45360" xr:uid="{00000000-0005-0000-0000-00008EA20000}"/>
    <cellStyle name="20% - Accent3 6" xfId="633" xr:uid="{00000000-0005-0000-0000-00008FA20000}"/>
    <cellStyle name="20% - Accent3 6 2" xfId="45361" xr:uid="{00000000-0005-0000-0000-000090A20000}"/>
    <cellStyle name="20% - Accent3 6 2 2" xfId="45362" xr:uid="{00000000-0005-0000-0000-000091A20000}"/>
    <cellStyle name="20% - Accent3 6 2 2 2" xfId="45363" xr:uid="{00000000-0005-0000-0000-000092A20000}"/>
    <cellStyle name="20% - Accent3 6 2 2 2 2" xfId="45364" xr:uid="{00000000-0005-0000-0000-000093A20000}"/>
    <cellStyle name="20% - Accent3 6 2 2 2 2 2" xfId="45365" xr:uid="{00000000-0005-0000-0000-000094A20000}"/>
    <cellStyle name="20% - Accent3 6 2 2 2 3" xfId="45366" xr:uid="{00000000-0005-0000-0000-000095A20000}"/>
    <cellStyle name="20% - Accent3 6 2 2 3" xfId="45367" xr:uid="{00000000-0005-0000-0000-000096A20000}"/>
    <cellStyle name="20% - Accent3 6 2 2 3 2" xfId="45368" xr:uid="{00000000-0005-0000-0000-000097A20000}"/>
    <cellStyle name="20% - Accent3 6 2 2 4" xfId="45369" xr:uid="{00000000-0005-0000-0000-000098A20000}"/>
    <cellStyle name="20% - Accent3 6 2 3" xfId="45370" xr:uid="{00000000-0005-0000-0000-000099A20000}"/>
    <cellStyle name="20% - Accent3 6 2 3 2" xfId="45371" xr:uid="{00000000-0005-0000-0000-00009AA20000}"/>
    <cellStyle name="20% - Accent3 6 2 3 2 2" xfId="45372" xr:uid="{00000000-0005-0000-0000-00009BA20000}"/>
    <cellStyle name="20% - Accent3 6 2 3 2 2 2" xfId="45373" xr:uid="{00000000-0005-0000-0000-00009CA20000}"/>
    <cellStyle name="20% - Accent3 6 2 3 2 3" xfId="45374" xr:uid="{00000000-0005-0000-0000-00009DA20000}"/>
    <cellStyle name="20% - Accent3 6 2 3 3" xfId="45375" xr:uid="{00000000-0005-0000-0000-00009EA20000}"/>
    <cellStyle name="20% - Accent3 6 2 3 3 2" xfId="45376" xr:uid="{00000000-0005-0000-0000-00009FA20000}"/>
    <cellStyle name="20% - Accent3 6 2 3 4" xfId="45377" xr:uid="{00000000-0005-0000-0000-0000A0A20000}"/>
    <cellStyle name="20% - Accent3 6 2 4" xfId="45378" xr:uid="{00000000-0005-0000-0000-0000A1A20000}"/>
    <cellStyle name="20% - Accent3 6 2 4 2" xfId="45379" xr:uid="{00000000-0005-0000-0000-0000A2A20000}"/>
    <cellStyle name="20% - Accent3 6 2 4 2 2" xfId="45380" xr:uid="{00000000-0005-0000-0000-0000A3A20000}"/>
    <cellStyle name="20% - Accent3 6 2 4 3" xfId="45381" xr:uid="{00000000-0005-0000-0000-0000A4A20000}"/>
    <cellStyle name="20% - Accent3 6 2 5" xfId="45382" xr:uid="{00000000-0005-0000-0000-0000A5A20000}"/>
    <cellStyle name="20% - Accent3 6 2 5 2" xfId="45383" xr:uid="{00000000-0005-0000-0000-0000A6A20000}"/>
    <cellStyle name="20% - Accent3 6 2 6" xfId="45384" xr:uid="{00000000-0005-0000-0000-0000A7A20000}"/>
    <cellStyle name="20% - Accent3 6 3" xfId="45385" xr:uid="{00000000-0005-0000-0000-0000A8A20000}"/>
    <cellStyle name="20% - Accent3 6 3 2" xfId="45386" xr:uid="{00000000-0005-0000-0000-0000A9A20000}"/>
    <cellStyle name="20% - Accent3 6 3 2 2" xfId="45387" xr:uid="{00000000-0005-0000-0000-0000AAA20000}"/>
    <cellStyle name="20% - Accent3 6 3 2 2 2" xfId="45388" xr:uid="{00000000-0005-0000-0000-0000ABA20000}"/>
    <cellStyle name="20% - Accent3 6 3 2 2 2 2" xfId="45389" xr:uid="{00000000-0005-0000-0000-0000ACA20000}"/>
    <cellStyle name="20% - Accent3 6 3 2 2 3" xfId="45390" xr:uid="{00000000-0005-0000-0000-0000ADA20000}"/>
    <cellStyle name="20% - Accent3 6 3 2 3" xfId="45391" xr:uid="{00000000-0005-0000-0000-0000AEA20000}"/>
    <cellStyle name="20% - Accent3 6 3 2 3 2" xfId="45392" xr:uid="{00000000-0005-0000-0000-0000AFA20000}"/>
    <cellStyle name="20% - Accent3 6 3 2 4" xfId="45393" xr:uid="{00000000-0005-0000-0000-0000B0A20000}"/>
    <cellStyle name="20% - Accent3 6 3 3" xfId="45394" xr:uid="{00000000-0005-0000-0000-0000B1A20000}"/>
    <cellStyle name="20% - Accent3 6 3 3 2" xfId="45395" xr:uid="{00000000-0005-0000-0000-0000B2A20000}"/>
    <cellStyle name="20% - Accent3 6 3 3 2 2" xfId="45396" xr:uid="{00000000-0005-0000-0000-0000B3A20000}"/>
    <cellStyle name="20% - Accent3 6 3 3 2 2 2" xfId="45397" xr:uid="{00000000-0005-0000-0000-0000B4A20000}"/>
    <cellStyle name="20% - Accent3 6 3 3 2 3" xfId="45398" xr:uid="{00000000-0005-0000-0000-0000B5A20000}"/>
    <cellStyle name="20% - Accent3 6 3 3 3" xfId="45399" xr:uid="{00000000-0005-0000-0000-0000B6A20000}"/>
    <cellStyle name="20% - Accent3 6 3 3 3 2" xfId="45400" xr:uid="{00000000-0005-0000-0000-0000B7A20000}"/>
    <cellStyle name="20% - Accent3 6 3 3 4" xfId="45401" xr:uid="{00000000-0005-0000-0000-0000B8A20000}"/>
    <cellStyle name="20% - Accent3 6 3 4" xfId="45402" xr:uid="{00000000-0005-0000-0000-0000B9A20000}"/>
    <cellStyle name="20% - Accent3 6 3 4 2" xfId="45403" xr:uid="{00000000-0005-0000-0000-0000BAA20000}"/>
    <cellStyle name="20% - Accent3 6 3 4 2 2" xfId="45404" xr:uid="{00000000-0005-0000-0000-0000BBA20000}"/>
    <cellStyle name="20% - Accent3 6 3 4 3" xfId="45405" xr:uid="{00000000-0005-0000-0000-0000BCA20000}"/>
    <cellStyle name="20% - Accent3 6 3 5" xfId="45406" xr:uid="{00000000-0005-0000-0000-0000BDA20000}"/>
    <cellStyle name="20% - Accent3 6 3 5 2" xfId="45407" xr:uid="{00000000-0005-0000-0000-0000BEA20000}"/>
    <cellStyle name="20% - Accent3 6 3 6" xfId="45408" xr:uid="{00000000-0005-0000-0000-0000BFA20000}"/>
    <cellStyle name="20% - Accent3 6 4" xfId="45409" xr:uid="{00000000-0005-0000-0000-0000C0A20000}"/>
    <cellStyle name="20% - Accent3 6 4 2" xfId="45410" xr:uid="{00000000-0005-0000-0000-0000C1A20000}"/>
    <cellStyle name="20% - Accent3 6 4 2 2" xfId="45411" xr:uid="{00000000-0005-0000-0000-0000C2A20000}"/>
    <cellStyle name="20% - Accent3 6 4 2 2 2" xfId="45412" xr:uid="{00000000-0005-0000-0000-0000C3A20000}"/>
    <cellStyle name="20% - Accent3 6 4 2 3" xfId="45413" xr:uid="{00000000-0005-0000-0000-0000C4A20000}"/>
    <cellStyle name="20% - Accent3 6 4 3" xfId="45414" xr:uid="{00000000-0005-0000-0000-0000C5A20000}"/>
    <cellStyle name="20% - Accent3 6 4 3 2" xfId="45415" xr:uid="{00000000-0005-0000-0000-0000C6A20000}"/>
    <cellStyle name="20% - Accent3 6 4 4" xfId="45416" xr:uid="{00000000-0005-0000-0000-0000C7A20000}"/>
    <cellStyle name="20% - Accent3 6 5" xfId="45417" xr:uid="{00000000-0005-0000-0000-0000C8A20000}"/>
    <cellStyle name="20% - Accent3 6 5 2" xfId="45418" xr:uid="{00000000-0005-0000-0000-0000C9A20000}"/>
    <cellStyle name="20% - Accent3 6 5 2 2" xfId="45419" xr:uid="{00000000-0005-0000-0000-0000CAA20000}"/>
    <cellStyle name="20% - Accent3 6 5 2 2 2" xfId="45420" xr:uid="{00000000-0005-0000-0000-0000CBA20000}"/>
    <cellStyle name="20% - Accent3 6 5 2 3" xfId="45421" xr:uid="{00000000-0005-0000-0000-0000CCA20000}"/>
    <cellStyle name="20% - Accent3 6 5 3" xfId="45422" xr:uid="{00000000-0005-0000-0000-0000CDA20000}"/>
    <cellStyle name="20% - Accent3 6 5 3 2" xfId="45423" xr:uid="{00000000-0005-0000-0000-0000CEA20000}"/>
    <cellStyle name="20% - Accent3 6 5 4" xfId="45424" xr:uid="{00000000-0005-0000-0000-0000CFA20000}"/>
    <cellStyle name="20% - Accent3 6 6" xfId="45425" xr:uid="{00000000-0005-0000-0000-0000D0A20000}"/>
    <cellStyle name="20% - Accent3 6 6 2" xfId="45426" xr:uid="{00000000-0005-0000-0000-0000D1A20000}"/>
    <cellStyle name="20% - Accent3 6 6 2 2" xfId="45427" xr:uid="{00000000-0005-0000-0000-0000D2A20000}"/>
    <cellStyle name="20% - Accent3 6 6 3" xfId="45428" xr:uid="{00000000-0005-0000-0000-0000D3A20000}"/>
    <cellStyle name="20% - Accent3 6 7" xfId="45429" xr:uid="{00000000-0005-0000-0000-0000D4A20000}"/>
    <cellStyle name="20% - Accent3 6 7 2" xfId="45430" xr:uid="{00000000-0005-0000-0000-0000D5A20000}"/>
    <cellStyle name="20% - Accent3 6 8" xfId="45431" xr:uid="{00000000-0005-0000-0000-0000D6A20000}"/>
    <cellStyle name="20% - Accent3 7" xfId="634" xr:uid="{00000000-0005-0000-0000-0000D7A20000}"/>
    <cellStyle name="20% - Accent3 8" xfId="635" xr:uid="{00000000-0005-0000-0000-0000D8A20000}"/>
    <cellStyle name="20% - Accent3 9" xfId="636" xr:uid="{00000000-0005-0000-0000-0000D9A20000}"/>
    <cellStyle name="20% - Accent4 10" xfId="637" xr:uid="{00000000-0005-0000-0000-0000DAA20000}"/>
    <cellStyle name="20% - Accent4 10 2" xfId="45432" xr:uid="{00000000-0005-0000-0000-0000DBA20000}"/>
    <cellStyle name="20% - Accent4 11" xfId="638" xr:uid="{00000000-0005-0000-0000-0000DCA20000}"/>
    <cellStyle name="20% - Accent4 12" xfId="639" xr:uid="{00000000-0005-0000-0000-0000DDA20000}"/>
    <cellStyle name="20% - Accent4 12 2" xfId="45433" xr:uid="{00000000-0005-0000-0000-0000DEA20000}"/>
    <cellStyle name="20% - Accent4 13" xfId="640" xr:uid="{00000000-0005-0000-0000-0000DFA20000}"/>
    <cellStyle name="20% - Accent4 14" xfId="641" xr:uid="{00000000-0005-0000-0000-0000E0A20000}"/>
    <cellStyle name="20% - Accent4 15" xfId="642" xr:uid="{00000000-0005-0000-0000-0000E1A20000}"/>
    <cellStyle name="20% - Accent4 16" xfId="643" xr:uid="{00000000-0005-0000-0000-0000E2A20000}"/>
    <cellStyle name="20% - Accent4 17" xfId="644" xr:uid="{00000000-0005-0000-0000-0000E3A20000}"/>
    <cellStyle name="20% - Accent4 18" xfId="645" xr:uid="{00000000-0005-0000-0000-0000E4A20000}"/>
    <cellStyle name="20% - Accent4 19" xfId="646" xr:uid="{00000000-0005-0000-0000-0000E5A20000}"/>
    <cellStyle name="20% - Accent4 2" xfId="647" xr:uid="{00000000-0005-0000-0000-0000E6A20000}"/>
    <cellStyle name="20% - Accent4 2 2" xfId="648" xr:uid="{00000000-0005-0000-0000-0000E7A20000}"/>
    <cellStyle name="20% - Accent4 2 2 2" xfId="649" xr:uid="{00000000-0005-0000-0000-0000E8A20000}"/>
    <cellStyle name="20% - Accent4 2 2 3" xfId="650" xr:uid="{00000000-0005-0000-0000-0000E9A20000}"/>
    <cellStyle name="20% - Accent4 2 2 4" xfId="651" xr:uid="{00000000-0005-0000-0000-0000EAA20000}"/>
    <cellStyle name="20% - Accent4 2 2 5" xfId="652" xr:uid="{00000000-0005-0000-0000-0000EBA20000}"/>
    <cellStyle name="20% - Accent4 2 3" xfId="653" xr:uid="{00000000-0005-0000-0000-0000ECA20000}"/>
    <cellStyle name="20% - Accent4 2 4" xfId="654" xr:uid="{00000000-0005-0000-0000-0000EDA20000}"/>
    <cellStyle name="20% - Accent4 2 5" xfId="655" xr:uid="{00000000-0005-0000-0000-0000EEA20000}"/>
    <cellStyle name="20% - Accent4 2 6" xfId="656" xr:uid="{00000000-0005-0000-0000-0000EFA20000}"/>
    <cellStyle name="20% - Accent4 2_401K Summary" xfId="45434" xr:uid="{00000000-0005-0000-0000-0000F0A20000}"/>
    <cellStyle name="20% - Accent4 20" xfId="657" xr:uid="{00000000-0005-0000-0000-0000F1A20000}"/>
    <cellStyle name="20% - Accent4 21" xfId="658" xr:uid="{00000000-0005-0000-0000-0000F2A20000}"/>
    <cellStyle name="20% - Accent4 22" xfId="659" xr:uid="{00000000-0005-0000-0000-0000F3A20000}"/>
    <cellStyle name="20% - Accent4 23" xfId="660" xr:uid="{00000000-0005-0000-0000-0000F4A20000}"/>
    <cellStyle name="20% - Accent4 24" xfId="661" xr:uid="{00000000-0005-0000-0000-0000F5A20000}"/>
    <cellStyle name="20% - Accent4 25" xfId="662" xr:uid="{00000000-0005-0000-0000-0000F6A20000}"/>
    <cellStyle name="20% - Accent4 26" xfId="663" xr:uid="{00000000-0005-0000-0000-0000F7A20000}"/>
    <cellStyle name="20% - Accent4 27" xfId="664" xr:uid="{00000000-0005-0000-0000-0000F8A20000}"/>
    <cellStyle name="20% - Accent4 28" xfId="665" xr:uid="{00000000-0005-0000-0000-0000F9A20000}"/>
    <cellStyle name="20% - Accent4 29" xfId="666" xr:uid="{00000000-0005-0000-0000-0000FAA20000}"/>
    <cellStyle name="20% - Accent4 3" xfId="667" xr:uid="{00000000-0005-0000-0000-0000FBA20000}"/>
    <cellStyle name="20% - Accent4 3 2" xfId="668" xr:uid="{00000000-0005-0000-0000-0000FCA20000}"/>
    <cellStyle name="20% - Accent4 3 2 2" xfId="669" xr:uid="{00000000-0005-0000-0000-0000FDA20000}"/>
    <cellStyle name="20% - Accent4 3 2 2 2" xfId="45435" xr:uid="{00000000-0005-0000-0000-0000FEA20000}"/>
    <cellStyle name="20% - Accent4 3 2 2 2 2" xfId="45436" xr:uid="{00000000-0005-0000-0000-0000FFA20000}"/>
    <cellStyle name="20% - Accent4 3 2 2 2 2 2" xfId="45437" xr:uid="{00000000-0005-0000-0000-000000A30000}"/>
    <cellStyle name="20% - Accent4 3 2 2 2 2 2 2" xfId="45438" xr:uid="{00000000-0005-0000-0000-000001A30000}"/>
    <cellStyle name="20% - Accent4 3 2 2 2 2 3" xfId="45439" xr:uid="{00000000-0005-0000-0000-000002A30000}"/>
    <cellStyle name="20% - Accent4 3 2 2 2 3" xfId="45440" xr:uid="{00000000-0005-0000-0000-000003A30000}"/>
    <cellStyle name="20% - Accent4 3 2 2 2 3 2" xfId="45441" xr:uid="{00000000-0005-0000-0000-000004A30000}"/>
    <cellStyle name="20% - Accent4 3 2 2 2 4" xfId="45442" xr:uid="{00000000-0005-0000-0000-000005A30000}"/>
    <cellStyle name="20% - Accent4 3 2 2 3" xfId="45443" xr:uid="{00000000-0005-0000-0000-000006A30000}"/>
    <cellStyle name="20% - Accent4 3 2 2 3 2" xfId="45444" xr:uid="{00000000-0005-0000-0000-000007A30000}"/>
    <cellStyle name="20% - Accent4 3 2 2 3 2 2" xfId="45445" xr:uid="{00000000-0005-0000-0000-000008A30000}"/>
    <cellStyle name="20% - Accent4 3 2 2 3 2 2 2" xfId="45446" xr:uid="{00000000-0005-0000-0000-000009A30000}"/>
    <cellStyle name="20% - Accent4 3 2 2 3 2 3" xfId="45447" xr:uid="{00000000-0005-0000-0000-00000AA30000}"/>
    <cellStyle name="20% - Accent4 3 2 2 3 3" xfId="45448" xr:uid="{00000000-0005-0000-0000-00000BA30000}"/>
    <cellStyle name="20% - Accent4 3 2 2 3 3 2" xfId="45449" xr:uid="{00000000-0005-0000-0000-00000CA30000}"/>
    <cellStyle name="20% - Accent4 3 2 2 3 4" xfId="45450" xr:uid="{00000000-0005-0000-0000-00000DA30000}"/>
    <cellStyle name="20% - Accent4 3 2 2 4" xfId="45451" xr:uid="{00000000-0005-0000-0000-00000EA30000}"/>
    <cellStyle name="20% - Accent4 3 2 2 4 2" xfId="45452" xr:uid="{00000000-0005-0000-0000-00000FA30000}"/>
    <cellStyle name="20% - Accent4 3 2 2 4 2 2" xfId="45453" xr:uid="{00000000-0005-0000-0000-000010A30000}"/>
    <cellStyle name="20% - Accent4 3 2 2 4 3" xfId="45454" xr:uid="{00000000-0005-0000-0000-000011A30000}"/>
    <cellStyle name="20% - Accent4 3 2 2 5" xfId="45455" xr:uid="{00000000-0005-0000-0000-000012A30000}"/>
    <cellStyle name="20% - Accent4 3 2 2 5 2" xfId="45456" xr:uid="{00000000-0005-0000-0000-000013A30000}"/>
    <cellStyle name="20% - Accent4 3 2 2 6" xfId="45457" xr:uid="{00000000-0005-0000-0000-000014A30000}"/>
    <cellStyle name="20% - Accent4 3 2 3" xfId="670" xr:uid="{00000000-0005-0000-0000-000015A30000}"/>
    <cellStyle name="20% - Accent4 3 2 3 2" xfId="45458" xr:uid="{00000000-0005-0000-0000-000016A30000}"/>
    <cellStyle name="20% - Accent4 3 2 3 2 2" xfId="45459" xr:uid="{00000000-0005-0000-0000-000017A30000}"/>
    <cellStyle name="20% - Accent4 3 2 3 2 2 2" xfId="45460" xr:uid="{00000000-0005-0000-0000-000018A30000}"/>
    <cellStyle name="20% - Accent4 3 2 3 2 2 2 2" xfId="45461" xr:uid="{00000000-0005-0000-0000-000019A30000}"/>
    <cellStyle name="20% - Accent4 3 2 3 2 2 3" xfId="45462" xr:uid="{00000000-0005-0000-0000-00001AA30000}"/>
    <cellStyle name="20% - Accent4 3 2 3 2 3" xfId="45463" xr:uid="{00000000-0005-0000-0000-00001BA30000}"/>
    <cellStyle name="20% - Accent4 3 2 3 2 3 2" xfId="45464" xr:uid="{00000000-0005-0000-0000-00001CA30000}"/>
    <cellStyle name="20% - Accent4 3 2 3 2 4" xfId="45465" xr:uid="{00000000-0005-0000-0000-00001DA30000}"/>
    <cellStyle name="20% - Accent4 3 2 3 3" xfId="45466" xr:uid="{00000000-0005-0000-0000-00001EA30000}"/>
    <cellStyle name="20% - Accent4 3 2 3 3 2" xfId="45467" xr:uid="{00000000-0005-0000-0000-00001FA30000}"/>
    <cellStyle name="20% - Accent4 3 2 3 3 2 2" xfId="45468" xr:uid="{00000000-0005-0000-0000-000020A30000}"/>
    <cellStyle name="20% - Accent4 3 2 3 3 2 2 2" xfId="45469" xr:uid="{00000000-0005-0000-0000-000021A30000}"/>
    <cellStyle name="20% - Accent4 3 2 3 3 2 3" xfId="45470" xr:uid="{00000000-0005-0000-0000-000022A30000}"/>
    <cellStyle name="20% - Accent4 3 2 3 3 3" xfId="45471" xr:uid="{00000000-0005-0000-0000-000023A30000}"/>
    <cellStyle name="20% - Accent4 3 2 3 3 3 2" xfId="45472" xr:uid="{00000000-0005-0000-0000-000024A30000}"/>
    <cellStyle name="20% - Accent4 3 2 3 3 4" xfId="45473" xr:uid="{00000000-0005-0000-0000-000025A30000}"/>
    <cellStyle name="20% - Accent4 3 2 3 4" xfId="45474" xr:uid="{00000000-0005-0000-0000-000026A30000}"/>
    <cellStyle name="20% - Accent4 3 2 3 4 2" xfId="45475" xr:uid="{00000000-0005-0000-0000-000027A30000}"/>
    <cellStyle name="20% - Accent4 3 2 3 4 2 2" xfId="45476" xr:uid="{00000000-0005-0000-0000-000028A30000}"/>
    <cellStyle name="20% - Accent4 3 2 3 4 3" xfId="45477" xr:uid="{00000000-0005-0000-0000-000029A30000}"/>
    <cellStyle name="20% - Accent4 3 2 3 5" xfId="45478" xr:uid="{00000000-0005-0000-0000-00002AA30000}"/>
    <cellStyle name="20% - Accent4 3 2 3 5 2" xfId="45479" xr:uid="{00000000-0005-0000-0000-00002BA30000}"/>
    <cellStyle name="20% - Accent4 3 2 3 6" xfId="45480" xr:uid="{00000000-0005-0000-0000-00002CA30000}"/>
    <cellStyle name="20% - Accent4 3 2 4" xfId="671" xr:uid="{00000000-0005-0000-0000-00002DA30000}"/>
    <cellStyle name="20% - Accent4 3 2 4 2" xfId="45481" xr:uid="{00000000-0005-0000-0000-00002EA30000}"/>
    <cellStyle name="20% - Accent4 3 2 4 2 2" xfId="45482" xr:uid="{00000000-0005-0000-0000-00002FA30000}"/>
    <cellStyle name="20% - Accent4 3 2 4 2 2 2" xfId="45483" xr:uid="{00000000-0005-0000-0000-000030A30000}"/>
    <cellStyle name="20% - Accent4 3 2 4 2 3" xfId="45484" xr:uid="{00000000-0005-0000-0000-000031A30000}"/>
    <cellStyle name="20% - Accent4 3 2 4 3" xfId="45485" xr:uid="{00000000-0005-0000-0000-000032A30000}"/>
    <cellStyle name="20% - Accent4 3 2 4 3 2" xfId="45486" xr:uid="{00000000-0005-0000-0000-000033A30000}"/>
    <cellStyle name="20% - Accent4 3 2 4 4" xfId="45487" xr:uid="{00000000-0005-0000-0000-000034A30000}"/>
    <cellStyle name="20% - Accent4 3 2 5" xfId="672" xr:uid="{00000000-0005-0000-0000-000035A30000}"/>
    <cellStyle name="20% - Accent4 3 2 5 2" xfId="45488" xr:uid="{00000000-0005-0000-0000-000036A30000}"/>
    <cellStyle name="20% - Accent4 3 2 5 2 2" xfId="45489" xr:uid="{00000000-0005-0000-0000-000037A30000}"/>
    <cellStyle name="20% - Accent4 3 2 5 2 2 2" xfId="45490" xr:uid="{00000000-0005-0000-0000-000038A30000}"/>
    <cellStyle name="20% - Accent4 3 2 5 2 3" xfId="45491" xr:uid="{00000000-0005-0000-0000-000039A30000}"/>
    <cellStyle name="20% - Accent4 3 2 5 3" xfId="45492" xr:uid="{00000000-0005-0000-0000-00003AA30000}"/>
    <cellStyle name="20% - Accent4 3 2 5 3 2" xfId="45493" xr:uid="{00000000-0005-0000-0000-00003BA30000}"/>
    <cellStyle name="20% - Accent4 3 2 5 4" xfId="45494" xr:uid="{00000000-0005-0000-0000-00003CA30000}"/>
    <cellStyle name="20% - Accent4 3 2 6" xfId="45495" xr:uid="{00000000-0005-0000-0000-00003DA30000}"/>
    <cellStyle name="20% - Accent4 3 2 6 2" xfId="45496" xr:uid="{00000000-0005-0000-0000-00003EA30000}"/>
    <cellStyle name="20% - Accent4 3 2 6 2 2" xfId="45497" xr:uid="{00000000-0005-0000-0000-00003FA30000}"/>
    <cellStyle name="20% - Accent4 3 2 6 3" xfId="45498" xr:uid="{00000000-0005-0000-0000-000040A30000}"/>
    <cellStyle name="20% - Accent4 3 2 7" xfId="45499" xr:uid="{00000000-0005-0000-0000-000041A30000}"/>
    <cellStyle name="20% - Accent4 3 2 7 2" xfId="45500" xr:uid="{00000000-0005-0000-0000-000042A30000}"/>
    <cellStyle name="20% - Accent4 3 2 8" xfId="45501" xr:uid="{00000000-0005-0000-0000-000043A30000}"/>
    <cellStyle name="20% - Accent4 3 3" xfId="673" xr:uid="{00000000-0005-0000-0000-000044A30000}"/>
    <cellStyle name="20% - Accent4 3 3 2" xfId="45502" xr:uid="{00000000-0005-0000-0000-000045A30000}"/>
    <cellStyle name="20% - Accent4 3 3 2 2" xfId="45503" xr:uid="{00000000-0005-0000-0000-000046A30000}"/>
    <cellStyle name="20% - Accent4 3 3 2 2 2" xfId="45504" xr:uid="{00000000-0005-0000-0000-000047A30000}"/>
    <cellStyle name="20% - Accent4 3 3 2 2 2 2" xfId="45505" xr:uid="{00000000-0005-0000-0000-000048A30000}"/>
    <cellStyle name="20% - Accent4 3 3 2 2 3" xfId="45506" xr:uid="{00000000-0005-0000-0000-000049A30000}"/>
    <cellStyle name="20% - Accent4 3 3 2 3" xfId="45507" xr:uid="{00000000-0005-0000-0000-00004AA30000}"/>
    <cellStyle name="20% - Accent4 3 3 2 3 2" xfId="45508" xr:uid="{00000000-0005-0000-0000-00004BA30000}"/>
    <cellStyle name="20% - Accent4 3 3 2 4" xfId="45509" xr:uid="{00000000-0005-0000-0000-00004CA30000}"/>
    <cellStyle name="20% - Accent4 3 3 3" xfId="45510" xr:uid="{00000000-0005-0000-0000-00004DA30000}"/>
    <cellStyle name="20% - Accent4 3 3 3 2" xfId="45511" xr:uid="{00000000-0005-0000-0000-00004EA30000}"/>
    <cellStyle name="20% - Accent4 3 3 3 2 2" xfId="45512" xr:uid="{00000000-0005-0000-0000-00004FA30000}"/>
    <cellStyle name="20% - Accent4 3 3 3 2 2 2" xfId="45513" xr:uid="{00000000-0005-0000-0000-000050A30000}"/>
    <cellStyle name="20% - Accent4 3 3 3 2 3" xfId="45514" xr:uid="{00000000-0005-0000-0000-000051A30000}"/>
    <cellStyle name="20% - Accent4 3 3 3 3" xfId="45515" xr:uid="{00000000-0005-0000-0000-000052A30000}"/>
    <cellStyle name="20% - Accent4 3 3 3 3 2" xfId="45516" xr:uid="{00000000-0005-0000-0000-000053A30000}"/>
    <cellStyle name="20% - Accent4 3 3 3 4" xfId="45517" xr:uid="{00000000-0005-0000-0000-000054A30000}"/>
    <cellStyle name="20% - Accent4 3 3 4" xfId="45518" xr:uid="{00000000-0005-0000-0000-000055A30000}"/>
    <cellStyle name="20% - Accent4 3 3 4 2" xfId="45519" xr:uid="{00000000-0005-0000-0000-000056A30000}"/>
    <cellStyle name="20% - Accent4 3 3 4 2 2" xfId="45520" xr:uid="{00000000-0005-0000-0000-000057A30000}"/>
    <cellStyle name="20% - Accent4 3 3 4 3" xfId="45521" xr:uid="{00000000-0005-0000-0000-000058A30000}"/>
    <cellStyle name="20% - Accent4 3 3 5" xfId="45522" xr:uid="{00000000-0005-0000-0000-000059A30000}"/>
    <cellStyle name="20% - Accent4 3 3 5 2" xfId="45523" xr:uid="{00000000-0005-0000-0000-00005AA30000}"/>
    <cellStyle name="20% - Accent4 3 3 6" xfId="45524" xr:uid="{00000000-0005-0000-0000-00005BA30000}"/>
    <cellStyle name="20% - Accent4 3 4" xfId="674" xr:uid="{00000000-0005-0000-0000-00005CA30000}"/>
    <cellStyle name="20% - Accent4 3 4 2" xfId="45525" xr:uid="{00000000-0005-0000-0000-00005DA30000}"/>
    <cellStyle name="20% - Accent4 3 4 2 2" xfId="45526" xr:uid="{00000000-0005-0000-0000-00005EA30000}"/>
    <cellStyle name="20% - Accent4 3 4 2 2 2" xfId="45527" xr:uid="{00000000-0005-0000-0000-00005FA30000}"/>
    <cellStyle name="20% - Accent4 3 4 2 2 2 2" xfId="45528" xr:uid="{00000000-0005-0000-0000-000060A30000}"/>
    <cellStyle name="20% - Accent4 3 4 2 2 3" xfId="45529" xr:uid="{00000000-0005-0000-0000-000061A30000}"/>
    <cellStyle name="20% - Accent4 3 4 2 3" xfId="45530" xr:uid="{00000000-0005-0000-0000-000062A30000}"/>
    <cellStyle name="20% - Accent4 3 4 2 3 2" xfId="45531" xr:uid="{00000000-0005-0000-0000-000063A30000}"/>
    <cellStyle name="20% - Accent4 3 4 2 4" xfId="45532" xr:uid="{00000000-0005-0000-0000-000064A30000}"/>
    <cellStyle name="20% - Accent4 3 4 3" xfId="45533" xr:uid="{00000000-0005-0000-0000-000065A30000}"/>
    <cellStyle name="20% - Accent4 3 4 3 2" xfId="45534" xr:uid="{00000000-0005-0000-0000-000066A30000}"/>
    <cellStyle name="20% - Accent4 3 4 3 2 2" xfId="45535" xr:uid="{00000000-0005-0000-0000-000067A30000}"/>
    <cellStyle name="20% - Accent4 3 4 3 2 2 2" xfId="45536" xr:uid="{00000000-0005-0000-0000-000068A30000}"/>
    <cellStyle name="20% - Accent4 3 4 3 2 3" xfId="45537" xr:uid="{00000000-0005-0000-0000-000069A30000}"/>
    <cellStyle name="20% - Accent4 3 4 3 3" xfId="45538" xr:uid="{00000000-0005-0000-0000-00006AA30000}"/>
    <cellStyle name="20% - Accent4 3 4 3 3 2" xfId="45539" xr:uid="{00000000-0005-0000-0000-00006BA30000}"/>
    <cellStyle name="20% - Accent4 3 4 3 4" xfId="45540" xr:uid="{00000000-0005-0000-0000-00006CA30000}"/>
    <cellStyle name="20% - Accent4 3 4 4" xfId="45541" xr:uid="{00000000-0005-0000-0000-00006DA30000}"/>
    <cellStyle name="20% - Accent4 3 4 4 2" xfId="45542" xr:uid="{00000000-0005-0000-0000-00006EA30000}"/>
    <cellStyle name="20% - Accent4 3 4 4 2 2" xfId="45543" xr:uid="{00000000-0005-0000-0000-00006FA30000}"/>
    <cellStyle name="20% - Accent4 3 4 4 3" xfId="45544" xr:uid="{00000000-0005-0000-0000-000070A30000}"/>
    <cellStyle name="20% - Accent4 3 4 5" xfId="45545" xr:uid="{00000000-0005-0000-0000-000071A30000}"/>
    <cellStyle name="20% - Accent4 3 4 5 2" xfId="45546" xr:uid="{00000000-0005-0000-0000-000072A30000}"/>
    <cellStyle name="20% - Accent4 3 4 6" xfId="45547" xr:uid="{00000000-0005-0000-0000-000073A30000}"/>
    <cellStyle name="20% - Accent4 3 5" xfId="675" xr:uid="{00000000-0005-0000-0000-000074A30000}"/>
    <cellStyle name="20% - Accent4 3 5 2" xfId="45548" xr:uid="{00000000-0005-0000-0000-000075A30000}"/>
    <cellStyle name="20% - Accent4 3 5 2 2" xfId="45549" xr:uid="{00000000-0005-0000-0000-000076A30000}"/>
    <cellStyle name="20% - Accent4 3 5 2 2 2" xfId="45550" xr:uid="{00000000-0005-0000-0000-000077A30000}"/>
    <cellStyle name="20% - Accent4 3 5 2 3" xfId="45551" xr:uid="{00000000-0005-0000-0000-000078A30000}"/>
    <cellStyle name="20% - Accent4 3 5 3" xfId="45552" xr:uid="{00000000-0005-0000-0000-000079A30000}"/>
    <cellStyle name="20% - Accent4 3 5 3 2" xfId="45553" xr:uid="{00000000-0005-0000-0000-00007AA30000}"/>
    <cellStyle name="20% - Accent4 3 5 4" xfId="45554" xr:uid="{00000000-0005-0000-0000-00007BA30000}"/>
    <cellStyle name="20% - Accent4 3 6" xfId="676" xr:uid="{00000000-0005-0000-0000-00007CA30000}"/>
    <cellStyle name="20% - Accent4 3 6 2" xfId="45555" xr:uid="{00000000-0005-0000-0000-00007DA30000}"/>
    <cellStyle name="20% - Accent4 3 6 2 2" xfId="45556" xr:uid="{00000000-0005-0000-0000-00007EA30000}"/>
    <cellStyle name="20% - Accent4 3 6 2 2 2" xfId="45557" xr:uid="{00000000-0005-0000-0000-00007FA30000}"/>
    <cellStyle name="20% - Accent4 3 6 2 3" xfId="45558" xr:uid="{00000000-0005-0000-0000-000080A30000}"/>
    <cellStyle name="20% - Accent4 3 6 3" xfId="45559" xr:uid="{00000000-0005-0000-0000-000081A30000}"/>
    <cellStyle name="20% - Accent4 3 6 3 2" xfId="45560" xr:uid="{00000000-0005-0000-0000-000082A30000}"/>
    <cellStyle name="20% - Accent4 3 6 4" xfId="45561" xr:uid="{00000000-0005-0000-0000-000083A30000}"/>
    <cellStyle name="20% - Accent4 3 7" xfId="45562" xr:uid="{00000000-0005-0000-0000-000084A30000}"/>
    <cellStyle name="20% - Accent4 3 7 2" xfId="45563" xr:uid="{00000000-0005-0000-0000-000085A30000}"/>
    <cellStyle name="20% - Accent4 3 7 2 2" xfId="45564" xr:uid="{00000000-0005-0000-0000-000086A30000}"/>
    <cellStyle name="20% - Accent4 3 7 3" xfId="45565" xr:uid="{00000000-0005-0000-0000-000087A30000}"/>
    <cellStyle name="20% - Accent4 3 8" xfId="45566" xr:uid="{00000000-0005-0000-0000-000088A30000}"/>
    <cellStyle name="20% - Accent4 3 8 2" xfId="45567" xr:uid="{00000000-0005-0000-0000-000089A30000}"/>
    <cellStyle name="20% - Accent4 3 9" xfId="45568" xr:uid="{00000000-0005-0000-0000-00008AA30000}"/>
    <cellStyle name="20% - Accent4 30" xfId="677" xr:uid="{00000000-0005-0000-0000-00008BA30000}"/>
    <cellStyle name="20% - Accent4 31" xfId="678" xr:uid="{00000000-0005-0000-0000-00008CA30000}"/>
    <cellStyle name="20% - Accent4 32" xfId="679" xr:uid="{00000000-0005-0000-0000-00008DA30000}"/>
    <cellStyle name="20% - Accent4 33" xfId="680" xr:uid="{00000000-0005-0000-0000-00008EA30000}"/>
    <cellStyle name="20% - Accent4 4" xfId="681" xr:uid="{00000000-0005-0000-0000-00008FA30000}"/>
    <cellStyle name="20% - Accent4 4 2" xfId="682" xr:uid="{00000000-0005-0000-0000-000090A30000}"/>
    <cellStyle name="20% - Accent4 4 2 2" xfId="683" xr:uid="{00000000-0005-0000-0000-000091A30000}"/>
    <cellStyle name="20% - Accent4 4 2 3" xfId="684" xr:uid="{00000000-0005-0000-0000-000092A30000}"/>
    <cellStyle name="20% - Accent4 4 2 4" xfId="685" xr:uid="{00000000-0005-0000-0000-000093A30000}"/>
    <cellStyle name="20% - Accent4 4 2 5" xfId="686" xr:uid="{00000000-0005-0000-0000-000094A30000}"/>
    <cellStyle name="20% - Accent4 4 3" xfId="687" xr:uid="{00000000-0005-0000-0000-000095A30000}"/>
    <cellStyle name="20% - Accent4 4 4" xfId="688" xr:uid="{00000000-0005-0000-0000-000096A30000}"/>
    <cellStyle name="20% - Accent4 4 5" xfId="689" xr:uid="{00000000-0005-0000-0000-000097A30000}"/>
    <cellStyle name="20% - Accent4 4 6" xfId="690" xr:uid="{00000000-0005-0000-0000-000098A30000}"/>
    <cellStyle name="20% - Accent4 5" xfId="691" xr:uid="{00000000-0005-0000-0000-000099A30000}"/>
    <cellStyle name="20% - Accent4 5 2" xfId="692" xr:uid="{00000000-0005-0000-0000-00009AA30000}"/>
    <cellStyle name="20% - Accent4 5 2 2" xfId="693" xr:uid="{00000000-0005-0000-0000-00009BA30000}"/>
    <cellStyle name="20% - Accent4 5 2 2 2" xfId="45569" xr:uid="{00000000-0005-0000-0000-00009CA30000}"/>
    <cellStyle name="20% - Accent4 5 2 2 2 2" xfId="45570" xr:uid="{00000000-0005-0000-0000-00009DA30000}"/>
    <cellStyle name="20% - Accent4 5 2 2 2 2 2" xfId="45571" xr:uid="{00000000-0005-0000-0000-00009EA30000}"/>
    <cellStyle name="20% - Accent4 5 2 2 2 3" xfId="45572" xr:uid="{00000000-0005-0000-0000-00009FA30000}"/>
    <cellStyle name="20% - Accent4 5 2 2 3" xfId="45573" xr:uid="{00000000-0005-0000-0000-0000A0A30000}"/>
    <cellStyle name="20% - Accent4 5 2 2 3 2" xfId="45574" xr:uid="{00000000-0005-0000-0000-0000A1A30000}"/>
    <cellStyle name="20% - Accent4 5 2 2 4" xfId="45575" xr:uid="{00000000-0005-0000-0000-0000A2A30000}"/>
    <cellStyle name="20% - Accent4 5 2 3" xfId="694" xr:uid="{00000000-0005-0000-0000-0000A3A30000}"/>
    <cellStyle name="20% - Accent4 5 2 3 2" xfId="45576" xr:uid="{00000000-0005-0000-0000-0000A4A30000}"/>
    <cellStyle name="20% - Accent4 5 2 3 2 2" xfId="45577" xr:uid="{00000000-0005-0000-0000-0000A5A30000}"/>
    <cellStyle name="20% - Accent4 5 2 3 2 2 2" xfId="45578" xr:uid="{00000000-0005-0000-0000-0000A6A30000}"/>
    <cellStyle name="20% - Accent4 5 2 3 2 3" xfId="45579" xr:uid="{00000000-0005-0000-0000-0000A7A30000}"/>
    <cellStyle name="20% - Accent4 5 2 3 3" xfId="45580" xr:uid="{00000000-0005-0000-0000-0000A8A30000}"/>
    <cellStyle name="20% - Accent4 5 2 3 3 2" xfId="45581" xr:uid="{00000000-0005-0000-0000-0000A9A30000}"/>
    <cellStyle name="20% - Accent4 5 2 3 4" xfId="45582" xr:uid="{00000000-0005-0000-0000-0000AAA30000}"/>
    <cellStyle name="20% - Accent4 5 2 4" xfId="695" xr:uid="{00000000-0005-0000-0000-0000ABA30000}"/>
    <cellStyle name="20% - Accent4 5 2 4 2" xfId="45583" xr:uid="{00000000-0005-0000-0000-0000ACA30000}"/>
    <cellStyle name="20% - Accent4 5 2 4 2 2" xfId="45584" xr:uid="{00000000-0005-0000-0000-0000ADA30000}"/>
    <cellStyle name="20% - Accent4 5 2 4 3" xfId="45585" xr:uid="{00000000-0005-0000-0000-0000AEA30000}"/>
    <cellStyle name="20% - Accent4 5 2 5" xfId="696" xr:uid="{00000000-0005-0000-0000-0000AFA30000}"/>
    <cellStyle name="20% - Accent4 5 2 5 2" xfId="45586" xr:uid="{00000000-0005-0000-0000-0000B0A30000}"/>
    <cellStyle name="20% - Accent4 5 2 6" xfId="45587" xr:uid="{00000000-0005-0000-0000-0000B1A30000}"/>
    <cellStyle name="20% - Accent4 5 3" xfId="697" xr:uid="{00000000-0005-0000-0000-0000B2A30000}"/>
    <cellStyle name="20% - Accent4 5 3 2" xfId="45588" xr:uid="{00000000-0005-0000-0000-0000B3A30000}"/>
    <cellStyle name="20% - Accent4 5 3 2 2" xfId="45589" xr:uid="{00000000-0005-0000-0000-0000B4A30000}"/>
    <cellStyle name="20% - Accent4 5 3 2 2 2" xfId="45590" xr:uid="{00000000-0005-0000-0000-0000B5A30000}"/>
    <cellStyle name="20% - Accent4 5 3 2 2 2 2" xfId="45591" xr:uid="{00000000-0005-0000-0000-0000B6A30000}"/>
    <cellStyle name="20% - Accent4 5 3 2 2 3" xfId="45592" xr:uid="{00000000-0005-0000-0000-0000B7A30000}"/>
    <cellStyle name="20% - Accent4 5 3 2 3" xfId="45593" xr:uid="{00000000-0005-0000-0000-0000B8A30000}"/>
    <cellStyle name="20% - Accent4 5 3 2 3 2" xfId="45594" xr:uid="{00000000-0005-0000-0000-0000B9A30000}"/>
    <cellStyle name="20% - Accent4 5 3 2 4" xfId="45595" xr:uid="{00000000-0005-0000-0000-0000BAA30000}"/>
    <cellStyle name="20% - Accent4 5 3 3" xfId="45596" xr:uid="{00000000-0005-0000-0000-0000BBA30000}"/>
    <cellStyle name="20% - Accent4 5 3 3 2" xfId="45597" xr:uid="{00000000-0005-0000-0000-0000BCA30000}"/>
    <cellStyle name="20% - Accent4 5 3 3 2 2" xfId="45598" xr:uid="{00000000-0005-0000-0000-0000BDA30000}"/>
    <cellStyle name="20% - Accent4 5 3 3 2 2 2" xfId="45599" xr:uid="{00000000-0005-0000-0000-0000BEA30000}"/>
    <cellStyle name="20% - Accent4 5 3 3 2 3" xfId="45600" xr:uid="{00000000-0005-0000-0000-0000BFA30000}"/>
    <cellStyle name="20% - Accent4 5 3 3 3" xfId="45601" xr:uid="{00000000-0005-0000-0000-0000C0A30000}"/>
    <cellStyle name="20% - Accent4 5 3 3 3 2" xfId="45602" xr:uid="{00000000-0005-0000-0000-0000C1A30000}"/>
    <cellStyle name="20% - Accent4 5 3 3 4" xfId="45603" xr:uid="{00000000-0005-0000-0000-0000C2A30000}"/>
    <cellStyle name="20% - Accent4 5 3 4" xfId="45604" xr:uid="{00000000-0005-0000-0000-0000C3A30000}"/>
    <cellStyle name="20% - Accent4 5 3 4 2" xfId="45605" xr:uid="{00000000-0005-0000-0000-0000C4A30000}"/>
    <cellStyle name="20% - Accent4 5 3 4 2 2" xfId="45606" xr:uid="{00000000-0005-0000-0000-0000C5A30000}"/>
    <cellStyle name="20% - Accent4 5 3 4 3" xfId="45607" xr:uid="{00000000-0005-0000-0000-0000C6A30000}"/>
    <cellStyle name="20% - Accent4 5 3 5" xfId="45608" xr:uid="{00000000-0005-0000-0000-0000C7A30000}"/>
    <cellStyle name="20% - Accent4 5 3 5 2" xfId="45609" xr:uid="{00000000-0005-0000-0000-0000C8A30000}"/>
    <cellStyle name="20% - Accent4 5 3 6" xfId="45610" xr:uid="{00000000-0005-0000-0000-0000C9A30000}"/>
    <cellStyle name="20% - Accent4 5 4" xfId="698" xr:uid="{00000000-0005-0000-0000-0000CAA30000}"/>
    <cellStyle name="20% - Accent4 5 4 2" xfId="45611" xr:uid="{00000000-0005-0000-0000-0000CBA30000}"/>
    <cellStyle name="20% - Accent4 5 4 2 2" xfId="45612" xr:uid="{00000000-0005-0000-0000-0000CCA30000}"/>
    <cellStyle name="20% - Accent4 5 4 2 2 2" xfId="45613" xr:uid="{00000000-0005-0000-0000-0000CDA30000}"/>
    <cellStyle name="20% - Accent4 5 4 2 3" xfId="45614" xr:uid="{00000000-0005-0000-0000-0000CEA30000}"/>
    <cellStyle name="20% - Accent4 5 4 3" xfId="45615" xr:uid="{00000000-0005-0000-0000-0000CFA30000}"/>
    <cellStyle name="20% - Accent4 5 4 3 2" xfId="45616" xr:uid="{00000000-0005-0000-0000-0000D0A30000}"/>
    <cellStyle name="20% - Accent4 5 4 4" xfId="45617" xr:uid="{00000000-0005-0000-0000-0000D1A30000}"/>
    <cellStyle name="20% - Accent4 5 5" xfId="699" xr:uid="{00000000-0005-0000-0000-0000D2A30000}"/>
    <cellStyle name="20% - Accent4 5 5 2" xfId="45618" xr:uid="{00000000-0005-0000-0000-0000D3A30000}"/>
    <cellStyle name="20% - Accent4 5 5 2 2" xfId="45619" xr:uid="{00000000-0005-0000-0000-0000D4A30000}"/>
    <cellStyle name="20% - Accent4 5 5 2 2 2" xfId="45620" xr:uid="{00000000-0005-0000-0000-0000D5A30000}"/>
    <cellStyle name="20% - Accent4 5 5 2 3" xfId="45621" xr:uid="{00000000-0005-0000-0000-0000D6A30000}"/>
    <cellStyle name="20% - Accent4 5 5 3" xfId="45622" xr:uid="{00000000-0005-0000-0000-0000D7A30000}"/>
    <cellStyle name="20% - Accent4 5 5 3 2" xfId="45623" xr:uid="{00000000-0005-0000-0000-0000D8A30000}"/>
    <cellStyle name="20% - Accent4 5 5 4" xfId="45624" xr:uid="{00000000-0005-0000-0000-0000D9A30000}"/>
    <cellStyle name="20% - Accent4 5 6" xfId="700" xr:uid="{00000000-0005-0000-0000-0000DAA30000}"/>
    <cellStyle name="20% - Accent4 5 6 2" xfId="45625" xr:uid="{00000000-0005-0000-0000-0000DBA30000}"/>
    <cellStyle name="20% - Accent4 5 6 2 2" xfId="45626" xr:uid="{00000000-0005-0000-0000-0000DCA30000}"/>
    <cellStyle name="20% - Accent4 5 6 3" xfId="45627" xr:uid="{00000000-0005-0000-0000-0000DDA30000}"/>
    <cellStyle name="20% - Accent4 5 7" xfId="45628" xr:uid="{00000000-0005-0000-0000-0000DEA30000}"/>
    <cellStyle name="20% - Accent4 5 7 2" xfId="45629" xr:uid="{00000000-0005-0000-0000-0000DFA30000}"/>
    <cellStyle name="20% - Accent4 5 8" xfId="45630" xr:uid="{00000000-0005-0000-0000-0000E0A30000}"/>
    <cellStyle name="20% - Accent4 6" xfId="701" xr:uid="{00000000-0005-0000-0000-0000E1A30000}"/>
    <cellStyle name="20% - Accent4 6 2" xfId="45631" xr:uid="{00000000-0005-0000-0000-0000E2A30000}"/>
    <cellStyle name="20% - Accent4 6 2 2" xfId="45632" xr:uid="{00000000-0005-0000-0000-0000E3A30000}"/>
    <cellStyle name="20% - Accent4 6 2 2 2" xfId="45633" xr:uid="{00000000-0005-0000-0000-0000E4A30000}"/>
    <cellStyle name="20% - Accent4 6 2 2 2 2" xfId="45634" xr:uid="{00000000-0005-0000-0000-0000E5A30000}"/>
    <cellStyle name="20% - Accent4 6 2 2 2 2 2" xfId="45635" xr:uid="{00000000-0005-0000-0000-0000E6A30000}"/>
    <cellStyle name="20% - Accent4 6 2 2 2 3" xfId="45636" xr:uid="{00000000-0005-0000-0000-0000E7A30000}"/>
    <cellStyle name="20% - Accent4 6 2 2 3" xfId="45637" xr:uid="{00000000-0005-0000-0000-0000E8A30000}"/>
    <cellStyle name="20% - Accent4 6 2 2 3 2" xfId="45638" xr:uid="{00000000-0005-0000-0000-0000E9A30000}"/>
    <cellStyle name="20% - Accent4 6 2 2 4" xfId="45639" xr:uid="{00000000-0005-0000-0000-0000EAA30000}"/>
    <cellStyle name="20% - Accent4 6 2 3" xfId="45640" xr:uid="{00000000-0005-0000-0000-0000EBA30000}"/>
    <cellStyle name="20% - Accent4 6 2 3 2" xfId="45641" xr:uid="{00000000-0005-0000-0000-0000ECA30000}"/>
    <cellStyle name="20% - Accent4 6 2 3 2 2" xfId="45642" xr:uid="{00000000-0005-0000-0000-0000EDA30000}"/>
    <cellStyle name="20% - Accent4 6 2 3 2 2 2" xfId="45643" xr:uid="{00000000-0005-0000-0000-0000EEA30000}"/>
    <cellStyle name="20% - Accent4 6 2 3 2 3" xfId="45644" xr:uid="{00000000-0005-0000-0000-0000EFA30000}"/>
    <cellStyle name="20% - Accent4 6 2 3 3" xfId="45645" xr:uid="{00000000-0005-0000-0000-0000F0A30000}"/>
    <cellStyle name="20% - Accent4 6 2 3 3 2" xfId="45646" xr:uid="{00000000-0005-0000-0000-0000F1A30000}"/>
    <cellStyle name="20% - Accent4 6 2 3 4" xfId="45647" xr:uid="{00000000-0005-0000-0000-0000F2A30000}"/>
    <cellStyle name="20% - Accent4 6 2 4" xfId="45648" xr:uid="{00000000-0005-0000-0000-0000F3A30000}"/>
    <cellStyle name="20% - Accent4 6 2 4 2" xfId="45649" xr:uid="{00000000-0005-0000-0000-0000F4A30000}"/>
    <cellStyle name="20% - Accent4 6 2 4 2 2" xfId="45650" xr:uid="{00000000-0005-0000-0000-0000F5A30000}"/>
    <cellStyle name="20% - Accent4 6 2 4 3" xfId="45651" xr:uid="{00000000-0005-0000-0000-0000F6A30000}"/>
    <cellStyle name="20% - Accent4 6 2 5" xfId="45652" xr:uid="{00000000-0005-0000-0000-0000F7A30000}"/>
    <cellStyle name="20% - Accent4 6 2 5 2" xfId="45653" xr:uid="{00000000-0005-0000-0000-0000F8A30000}"/>
    <cellStyle name="20% - Accent4 6 2 6" xfId="45654" xr:uid="{00000000-0005-0000-0000-0000F9A30000}"/>
    <cellStyle name="20% - Accent4 6 3" xfId="45655" xr:uid="{00000000-0005-0000-0000-0000FAA30000}"/>
    <cellStyle name="20% - Accent4 6 3 2" xfId="45656" xr:uid="{00000000-0005-0000-0000-0000FBA30000}"/>
    <cellStyle name="20% - Accent4 6 3 2 2" xfId="45657" xr:uid="{00000000-0005-0000-0000-0000FCA30000}"/>
    <cellStyle name="20% - Accent4 6 3 2 2 2" xfId="45658" xr:uid="{00000000-0005-0000-0000-0000FDA30000}"/>
    <cellStyle name="20% - Accent4 6 3 2 2 2 2" xfId="45659" xr:uid="{00000000-0005-0000-0000-0000FEA30000}"/>
    <cellStyle name="20% - Accent4 6 3 2 2 3" xfId="45660" xr:uid="{00000000-0005-0000-0000-0000FFA30000}"/>
    <cellStyle name="20% - Accent4 6 3 2 3" xfId="45661" xr:uid="{00000000-0005-0000-0000-000000A40000}"/>
    <cellStyle name="20% - Accent4 6 3 2 3 2" xfId="45662" xr:uid="{00000000-0005-0000-0000-000001A40000}"/>
    <cellStyle name="20% - Accent4 6 3 2 4" xfId="45663" xr:uid="{00000000-0005-0000-0000-000002A40000}"/>
    <cellStyle name="20% - Accent4 6 3 3" xfId="45664" xr:uid="{00000000-0005-0000-0000-000003A40000}"/>
    <cellStyle name="20% - Accent4 6 3 3 2" xfId="45665" xr:uid="{00000000-0005-0000-0000-000004A40000}"/>
    <cellStyle name="20% - Accent4 6 3 3 2 2" xfId="45666" xr:uid="{00000000-0005-0000-0000-000005A40000}"/>
    <cellStyle name="20% - Accent4 6 3 3 2 2 2" xfId="45667" xr:uid="{00000000-0005-0000-0000-000006A40000}"/>
    <cellStyle name="20% - Accent4 6 3 3 2 3" xfId="45668" xr:uid="{00000000-0005-0000-0000-000007A40000}"/>
    <cellStyle name="20% - Accent4 6 3 3 3" xfId="45669" xr:uid="{00000000-0005-0000-0000-000008A40000}"/>
    <cellStyle name="20% - Accent4 6 3 3 3 2" xfId="45670" xr:uid="{00000000-0005-0000-0000-000009A40000}"/>
    <cellStyle name="20% - Accent4 6 3 3 4" xfId="45671" xr:uid="{00000000-0005-0000-0000-00000AA40000}"/>
    <cellStyle name="20% - Accent4 6 3 4" xfId="45672" xr:uid="{00000000-0005-0000-0000-00000BA40000}"/>
    <cellStyle name="20% - Accent4 6 3 4 2" xfId="45673" xr:uid="{00000000-0005-0000-0000-00000CA40000}"/>
    <cellStyle name="20% - Accent4 6 3 4 2 2" xfId="45674" xr:uid="{00000000-0005-0000-0000-00000DA40000}"/>
    <cellStyle name="20% - Accent4 6 3 4 3" xfId="45675" xr:uid="{00000000-0005-0000-0000-00000EA40000}"/>
    <cellStyle name="20% - Accent4 6 3 5" xfId="45676" xr:uid="{00000000-0005-0000-0000-00000FA40000}"/>
    <cellStyle name="20% - Accent4 6 3 5 2" xfId="45677" xr:uid="{00000000-0005-0000-0000-000010A40000}"/>
    <cellStyle name="20% - Accent4 6 3 6" xfId="45678" xr:uid="{00000000-0005-0000-0000-000011A40000}"/>
    <cellStyle name="20% - Accent4 6 4" xfId="45679" xr:uid="{00000000-0005-0000-0000-000012A40000}"/>
    <cellStyle name="20% - Accent4 6 4 2" xfId="45680" xr:uid="{00000000-0005-0000-0000-000013A40000}"/>
    <cellStyle name="20% - Accent4 6 4 2 2" xfId="45681" xr:uid="{00000000-0005-0000-0000-000014A40000}"/>
    <cellStyle name="20% - Accent4 6 4 2 2 2" xfId="45682" xr:uid="{00000000-0005-0000-0000-000015A40000}"/>
    <cellStyle name="20% - Accent4 6 4 2 3" xfId="45683" xr:uid="{00000000-0005-0000-0000-000016A40000}"/>
    <cellStyle name="20% - Accent4 6 4 3" xfId="45684" xr:uid="{00000000-0005-0000-0000-000017A40000}"/>
    <cellStyle name="20% - Accent4 6 4 3 2" xfId="45685" xr:uid="{00000000-0005-0000-0000-000018A40000}"/>
    <cellStyle name="20% - Accent4 6 4 4" xfId="45686" xr:uid="{00000000-0005-0000-0000-000019A40000}"/>
    <cellStyle name="20% - Accent4 6 5" xfId="45687" xr:uid="{00000000-0005-0000-0000-00001AA40000}"/>
    <cellStyle name="20% - Accent4 6 5 2" xfId="45688" xr:uid="{00000000-0005-0000-0000-00001BA40000}"/>
    <cellStyle name="20% - Accent4 6 5 2 2" xfId="45689" xr:uid="{00000000-0005-0000-0000-00001CA40000}"/>
    <cellStyle name="20% - Accent4 6 5 2 2 2" xfId="45690" xr:uid="{00000000-0005-0000-0000-00001DA40000}"/>
    <cellStyle name="20% - Accent4 6 5 2 3" xfId="45691" xr:uid="{00000000-0005-0000-0000-00001EA40000}"/>
    <cellStyle name="20% - Accent4 6 5 3" xfId="45692" xr:uid="{00000000-0005-0000-0000-00001FA40000}"/>
    <cellStyle name="20% - Accent4 6 5 3 2" xfId="45693" xr:uid="{00000000-0005-0000-0000-000020A40000}"/>
    <cellStyle name="20% - Accent4 6 5 4" xfId="45694" xr:uid="{00000000-0005-0000-0000-000021A40000}"/>
    <cellStyle name="20% - Accent4 6 6" xfId="45695" xr:uid="{00000000-0005-0000-0000-000022A40000}"/>
    <cellStyle name="20% - Accent4 6 6 2" xfId="45696" xr:uid="{00000000-0005-0000-0000-000023A40000}"/>
    <cellStyle name="20% - Accent4 6 6 2 2" xfId="45697" xr:uid="{00000000-0005-0000-0000-000024A40000}"/>
    <cellStyle name="20% - Accent4 6 6 3" xfId="45698" xr:uid="{00000000-0005-0000-0000-000025A40000}"/>
    <cellStyle name="20% - Accent4 6 7" xfId="45699" xr:uid="{00000000-0005-0000-0000-000026A40000}"/>
    <cellStyle name="20% - Accent4 6 7 2" xfId="45700" xr:uid="{00000000-0005-0000-0000-000027A40000}"/>
    <cellStyle name="20% - Accent4 6 8" xfId="45701" xr:uid="{00000000-0005-0000-0000-000028A40000}"/>
    <cellStyle name="20% - Accent4 7" xfId="702" xr:uid="{00000000-0005-0000-0000-000029A40000}"/>
    <cellStyle name="20% - Accent4 8" xfId="703" xr:uid="{00000000-0005-0000-0000-00002AA40000}"/>
    <cellStyle name="20% - Accent4 9" xfId="704" xr:uid="{00000000-0005-0000-0000-00002BA40000}"/>
    <cellStyle name="20% - Accent5 10" xfId="705" xr:uid="{00000000-0005-0000-0000-00002CA40000}"/>
    <cellStyle name="20% - Accent5 10 2" xfId="45702" xr:uid="{00000000-0005-0000-0000-00002DA40000}"/>
    <cellStyle name="20% - Accent5 11" xfId="706" xr:uid="{00000000-0005-0000-0000-00002EA40000}"/>
    <cellStyle name="20% - Accent5 12" xfId="707" xr:uid="{00000000-0005-0000-0000-00002FA40000}"/>
    <cellStyle name="20% - Accent5 12 2" xfId="45703" xr:uid="{00000000-0005-0000-0000-000030A40000}"/>
    <cellStyle name="20% - Accent5 13" xfId="708" xr:uid="{00000000-0005-0000-0000-000031A40000}"/>
    <cellStyle name="20% - Accent5 14" xfId="709" xr:uid="{00000000-0005-0000-0000-000032A40000}"/>
    <cellStyle name="20% - Accent5 15" xfId="710" xr:uid="{00000000-0005-0000-0000-000033A40000}"/>
    <cellStyle name="20% - Accent5 16" xfId="711" xr:uid="{00000000-0005-0000-0000-000034A40000}"/>
    <cellStyle name="20% - Accent5 17" xfId="712" xr:uid="{00000000-0005-0000-0000-000035A40000}"/>
    <cellStyle name="20% - Accent5 18" xfId="713" xr:uid="{00000000-0005-0000-0000-000036A40000}"/>
    <cellStyle name="20% - Accent5 19" xfId="714" xr:uid="{00000000-0005-0000-0000-000037A40000}"/>
    <cellStyle name="20% - Accent5 2" xfId="715" xr:uid="{00000000-0005-0000-0000-000038A40000}"/>
    <cellStyle name="20% - Accent5 2 2" xfId="716" xr:uid="{00000000-0005-0000-0000-000039A40000}"/>
    <cellStyle name="20% - Accent5 2 2 2" xfId="717" xr:uid="{00000000-0005-0000-0000-00003AA40000}"/>
    <cellStyle name="20% - Accent5 2 2 3" xfId="718" xr:uid="{00000000-0005-0000-0000-00003BA40000}"/>
    <cellStyle name="20% - Accent5 2 2 4" xfId="719" xr:uid="{00000000-0005-0000-0000-00003CA40000}"/>
    <cellStyle name="20% - Accent5 2 2 5" xfId="720" xr:uid="{00000000-0005-0000-0000-00003DA40000}"/>
    <cellStyle name="20% - Accent5 2 3" xfId="721" xr:uid="{00000000-0005-0000-0000-00003EA40000}"/>
    <cellStyle name="20% - Accent5 2 4" xfId="722" xr:uid="{00000000-0005-0000-0000-00003FA40000}"/>
    <cellStyle name="20% - Accent5 2 5" xfId="723" xr:uid="{00000000-0005-0000-0000-000040A40000}"/>
    <cellStyle name="20% - Accent5 2 6" xfId="724" xr:uid="{00000000-0005-0000-0000-000041A40000}"/>
    <cellStyle name="20% - Accent5 2_401K Summary" xfId="45704" xr:uid="{00000000-0005-0000-0000-000042A40000}"/>
    <cellStyle name="20% - Accent5 20" xfId="725" xr:uid="{00000000-0005-0000-0000-000043A40000}"/>
    <cellStyle name="20% - Accent5 21" xfId="726" xr:uid="{00000000-0005-0000-0000-000044A40000}"/>
    <cellStyle name="20% - Accent5 22" xfId="727" xr:uid="{00000000-0005-0000-0000-000045A40000}"/>
    <cellStyle name="20% - Accent5 23" xfId="728" xr:uid="{00000000-0005-0000-0000-000046A40000}"/>
    <cellStyle name="20% - Accent5 24" xfId="729" xr:uid="{00000000-0005-0000-0000-000047A40000}"/>
    <cellStyle name="20% - Accent5 25" xfId="730" xr:uid="{00000000-0005-0000-0000-000048A40000}"/>
    <cellStyle name="20% - Accent5 26" xfId="731" xr:uid="{00000000-0005-0000-0000-000049A40000}"/>
    <cellStyle name="20% - Accent5 27" xfId="732" xr:uid="{00000000-0005-0000-0000-00004AA40000}"/>
    <cellStyle name="20% - Accent5 28" xfId="733" xr:uid="{00000000-0005-0000-0000-00004BA40000}"/>
    <cellStyle name="20% - Accent5 29" xfId="734" xr:uid="{00000000-0005-0000-0000-00004CA40000}"/>
    <cellStyle name="20% - Accent5 3" xfId="735" xr:uid="{00000000-0005-0000-0000-00004DA40000}"/>
    <cellStyle name="20% - Accent5 3 2" xfId="736" xr:uid="{00000000-0005-0000-0000-00004EA40000}"/>
    <cellStyle name="20% - Accent5 3 2 2" xfId="737" xr:uid="{00000000-0005-0000-0000-00004FA40000}"/>
    <cellStyle name="20% - Accent5 3 2 2 2" xfId="45705" xr:uid="{00000000-0005-0000-0000-000050A40000}"/>
    <cellStyle name="20% - Accent5 3 2 2 2 2" xfId="45706" xr:uid="{00000000-0005-0000-0000-000051A40000}"/>
    <cellStyle name="20% - Accent5 3 2 2 2 2 2" xfId="45707" xr:uid="{00000000-0005-0000-0000-000052A40000}"/>
    <cellStyle name="20% - Accent5 3 2 2 2 2 2 2" xfId="45708" xr:uid="{00000000-0005-0000-0000-000053A40000}"/>
    <cellStyle name="20% - Accent5 3 2 2 2 2 3" xfId="45709" xr:uid="{00000000-0005-0000-0000-000054A40000}"/>
    <cellStyle name="20% - Accent5 3 2 2 2 3" xfId="45710" xr:uid="{00000000-0005-0000-0000-000055A40000}"/>
    <cellStyle name="20% - Accent5 3 2 2 2 3 2" xfId="45711" xr:uid="{00000000-0005-0000-0000-000056A40000}"/>
    <cellStyle name="20% - Accent5 3 2 2 2 4" xfId="45712" xr:uid="{00000000-0005-0000-0000-000057A40000}"/>
    <cellStyle name="20% - Accent5 3 2 2 3" xfId="45713" xr:uid="{00000000-0005-0000-0000-000058A40000}"/>
    <cellStyle name="20% - Accent5 3 2 2 3 2" xfId="45714" xr:uid="{00000000-0005-0000-0000-000059A40000}"/>
    <cellStyle name="20% - Accent5 3 2 2 3 2 2" xfId="45715" xr:uid="{00000000-0005-0000-0000-00005AA40000}"/>
    <cellStyle name="20% - Accent5 3 2 2 3 2 2 2" xfId="45716" xr:uid="{00000000-0005-0000-0000-00005BA40000}"/>
    <cellStyle name="20% - Accent5 3 2 2 3 2 3" xfId="45717" xr:uid="{00000000-0005-0000-0000-00005CA40000}"/>
    <cellStyle name="20% - Accent5 3 2 2 3 3" xfId="45718" xr:uid="{00000000-0005-0000-0000-00005DA40000}"/>
    <cellStyle name="20% - Accent5 3 2 2 3 3 2" xfId="45719" xr:uid="{00000000-0005-0000-0000-00005EA40000}"/>
    <cellStyle name="20% - Accent5 3 2 2 3 4" xfId="45720" xr:uid="{00000000-0005-0000-0000-00005FA40000}"/>
    <cellStyle name="20% - Accent5 3 2 2 4" xfId="45721" xr:uid="{00000000-0005-0000-0000-000060A40000}"/>
    <cellStyle name="20% - Accent5 3 2 2 4 2" xfId="45722" xr:uid="{00000000-0005-0000-0000-000061A40000}"/>
    <cellStyle name="20% - Accent5 3 2 2 4 2 2" xfId="45723" xr:uid="{00000000-0005-0000-0000-000062A40000}"/>
    <cellStyle name="20% - Accent5 3 2 2 4 3" xfId="45724" xr:uid="{00000000-0005-0000-0000-000063A40000}"/>
    <cellStyle name="20% - Accent5 3 2 2 5" xfId="45725" xr:uid="{00000000-0005-0000-0000-000064A40000}"/>
    <cellStyle name="20% - Accent5 3 2 2 5 2" xfId="45726" xr:uid="{00000000-0005-0000-0000-000065A40000}"/>
    <cellStyle name="20% - Accent5 3 2 2 6" xfId="45727" xr:uid="{00000000-0005-0000-0000-000066A40000}"/>
    <cellStyle name="20% - Accent5 3 2 3" xfId="738" xr:uid="{00000000-0005-0000-0000-000067A40000}"/>
    <cellStyle name="20% - Accent5 3 2 3 2" xfId="45728" xr:uid="{00000000-0005-0000-0000-000068A40000}"/>
    <cellStyle name="20% - Accent5 3 2 3 2 2" xfId="45729" xr:uid="{00000000-0005-0000-0000-000069A40000}"/>
    <cellStyle name="20% - Accent5 3 2 3 2 2 2" xfId="45730" xr:uid="{00000000-0005-0000-0000-00006AA40000}"/>
    <cellStyle name="20% - Accent5 3 2 3 2 2 2 2" xfId="45731" xr:uid="{00000000-0005-0000-0000-00006BA40000}"/>
    <cellStyle name="20% - Accent5 3 2 3 2 2 3" xfId="45732" xr:uid="{00000000-0005-0000-0000-00006CA40000}"/>
    <cellStyle name="20% - Accent5 3 2 3 2 3" xfId="45733" xr:uid="{00000000-0005-0000-0000-00006DA40000}"/>
    <cellStyle name="20% - Accent5 3 2 3 2 3 2" xfId="45734" xr:uid="{00000000-0005-0000-0000-00006EA40000}"/>
    <cellStyle name="20% - Accent5 3 2 3 2 4" xfId="45735" xr:uid="{00000000-0005-0000-0000-00006FA40000}"/>
    <cellStyle name="20% - Accent5 3 2 3 3" xfId="45736" xr:uid="{00000000-0005-0000-0000-000070A40000}"/>
    <cellStyle name="20% - Accent5 3 2 3 3 2" xfId="45737" xr:uid="{00000000-0005-0000-0000-000071A40000}"/>
    <cellStyle name="20% - Accent5 3 2 3 3 2 2" xfId="45738" xr:uid="{00000000-0005-0000-0000-000072A40000}"/>
    <cellStyle name="20% - Accent5 3 2 3 3 2 2 2" xfId="45739" xr:uid="{00000000-0005-0000-0000-000073A40000}"/>
    <cellStyle name="20% - Accent5 3 2 3 3 2 3" xfId="45740" xr:uid="{00000000-0005-0000-0000-000074A40000}"/>
    <cellStyle name="20% - Accent5 3 2 3 3 3" xfId="45741" xr:uid="{00000000-0005-0000-0000-000075A40000}"/>
    <cellStyle name="20% - Accent5 3 2 3 3 3 2" xfId="45742" xr:uid="{00000000-0005-0000-0000-000076A40000}"/>
    <cellStyle name="20% - Accent5 3 2 3 3 4" xfId="45743" xr:uid="{00000000-0005-0000-0000-000077A40000}"/>
    <cellStyle name="20% - Accent5 3 2 3 4" xfId="45744" xr:uid="{00000000-0005-0000-0000-000078A40000}"/>
    <cellStyle name="20% - Accent5 3 2 3 4 2" xfId="45745" xr:uid="{00000000-0005-0000-0000-000079A40000}"/>
    <cellStyle name="20% - Accent5 3 2 3 4 2 2" xfId="45746" xr:uid="{00000000-0005-0000-0000-00007AA40000}"/>
    <cellStyle name="20% - Accent5 3 2 3 4 3" xfId="45747" xr:uid="{00000000-0005-0000-0000-00007BA40000}"/>
    <cellStyle name="20% - Accent5 3 2 3 5" xfId="45748" xr:uid="{00000000-0005-0000-0000-00007CA40000}"/>
    <cellStyle name="20% - Accent5 3 2 3 5 2" xfId="45749" xr:uid="{00000000-0005-0000-0000-00007DA40000}"/>
    <cellStyle name="20% - Accent5 3 2 3 6" xfId="45750" xr:uid="{00000000-0005-0000-0000-00007EA40000}"/>
    <cellStyle name="20% - Accent5 3 2 4" xfId="739" xr:uid="{00000000-0005-0000-0000-00007FA40000}"/>
    <cellStyle name="20% - Accent5 3 2 4 2" xfId="45751" xr:uid="{00000000-0005-0000-0000-000080A40000}"/>
    <cellStyle name="20% - Accent5 3 2 4 2 2" xfId="45752" xr:uid="{00000000-0005-0000-0000-000081A40000}"/>
    <cellStyle name="20% - Accent5 3 2 4 2 2 2" xfId="45753" xr:uid="{00000000-0005-0000-0000-000082A40000}"/>
    <cellStyle name="20% - Accent5 3 2 4 2 3" xfId="45754" xr:uid="{00000000-0005-0000-0000-000083A40000}"/>
    <cellStyle name="20% - Accent5 3 2 4 3" xfId="45755" xr:uid="{00000000-0005-0000-0000-000084A40000}"/>
    <cellStyle name="20% - Accent5 3 2 4 3 2" xfId="45756" xr:uid="{00000000-0005-0000-0000-000085A40000}"/>
    <cellStyle name="20% - Accent5 3 2 4 4" xfId="45757" xr:uid="{00000000-0005-0000-0000-000086A40000}"/>
    <cellStyle name="20% - Accent5 3 2 5" xfId="740" xr:uid="{00000000-0005-0000-0000-000087A40000}"/>
    <cellStyle name="20% - Accent5 3 2 5 2" xfId="45758" xr:uid="{00000000-0005-0000-0000-000088A40000}"/>
    <cellStyle name="20% - Accent5 3 2 5 2 2" xfId="45759" xr:uid="{00000000-0005-0000-0000-000089A40000}"/>
    <cellStyle name="20% - Accent5 3 2 5 2 2 2" xfId="45760" xr:uid="{00000000-0005-0000-0000-00008AA40000}"/>
    <cellStyle name="20% - Accent5 3 2 5 2 3" xfId="45761" xr:uid="{00000000-0005-0000-0000-00008BA40000}"/>
    <cellStyle name="20% - Accent5 3 2 5 3" xfId="45762" xr:uid="{00000000-0005-0000-0000-00008CA40000}"/>
    <cellStyle name="20% - Accent5 3 2 5 3 2" xfId="45763" xr:uid="{00000000-0005-0000-0000-00008DA40000}"/>
    <cellStyle name="20% - Accent5 3 2 5 4" xfId="45764" xr:uid="{00000000-0005-0000-0000-00008EA40000}"/>
    <cellStyle name="20% - Accent5 3 2 6" xfId="45765" xr:uid="{00000000-0005-0000-0000-00008FA40000}"/>
    <cellStyle name="20% - Accent5 3 2 6 2" xfId="45766" xr:uid="{00000000-0005-0000-0000-000090A40000}"/>
    <cellStyle name="20% - Accent5 3 2 6 2 2" xfId="45767" xr:uid="{00000000-0005-0000-0000-000091A40000}"/>
    <cellStyle name="20% - Accent5 3 2 6 3" xfId="45768" xr:uid="{00000000-0005-0000-0000-000092A40000}"/>
    <cellStyle name="20% - Accent5 3 2 7" xfId="45769" xr:uid="{00000000-0005-0000-0000-000093A40000}"/>
    <cellStyle name="20% - Accent5 3 2 7 2" xfId="45770" xr:uid="{00000000-0005-0000-0000-000094A40000}"/>
    <cellStyle name="20% - Accent5 3 2 8" xfId="45771" xr:uid="{00000000-0005-0000-0000-000095A40000}"/>
    <cellStyle name="20% - Accent5 3 3" xfId="741" xr:uid="{00000000-0005-0000-0000-000096A40000}"/>
    <cellStyle name="20% - Accent5 3 3 2" xfId="45772" xr:uid="{00000000-0005-0000-0000-000097A40000}"/>
    <cellStyle name="20% - Accent5 3 3 2 2" xfId="45773" xr:uid="{00000000-0005-0000-0000-000098A40000}"/>
    <cellStyle name="20% - Accent5 3 3 2 2 2" xfId="45774" xr:uid="{00000000-0005-0000-0000-000099A40000}"/>
    <cellStyle name="20% - Accent5 3 3 2 2 2 2" xfId="45775" xr:uid="{00000000-0005-0000-0000-00009AA40000}"/>
    <cellStyle name="20% - Accent5 3 3 2 2 3" xfId="45776" xr:uid="{00000000-0005-0000-0000-00009BA40000}"/>
    <cellStyle name="20% - Accent5 3 3 2 3" xfId="45777" xr:uid="{00000000-0005-0000-0000-00009CA40000}"/>
    <cellStyle name="20% - Accent5 3 3 2 3 2" xfId="45778" xr:uid="{00000000-0005-0000-0000-00009DA40000}"/>
    <cellStyle name="20% - Accent5 3 3 2 4" xfId="45779" xr:uid="{00000000-0005-0000-0000-00009EA40000}"/>
    <cellStyle name="20% - Accent5 3 3 3" xfId="45780" xr:uid="{00000000-0005-0000-0000-00009FA40000}"/>
    <cellStyle name="20% - Accent5 3 3 3 2" xfId="45781" xr:uid="{00000000-0005-0000-0000-0000A0A40000}"/>
    <cellStyle name="20% - Accent5 3 3 3 2 2" xfId="45782" xr:uid="{00000000-0005-0000-0000-0000A1A40000}"/>
    <cellStyle name="20% - Accent5 3 3 3 2 2 2" xfId="45783" xr:uid="{00000000-0005-0000-0000-0000A2A40000}"/>
    <cellStyle name="20% - Accent5 3 3 3 2 3" xfId="45784" xr:uid="{00000000-0005-0000-0000-0000A3A40000}"/>
    <cellStyle name="20% - Accent5 3 3 3 3" xfId="45785" xr:uid="{00000000-0005-0000-0000-0000A4A40000}"/>
    <cellStyle name="20% - Accent5 3 3 3 3 2" xfId="45786" xr:uid="{00000000-0005-0000-0000-0000A5A40000}"/>
    <cellStyle name="20% - Accent5 3 3 3 4" xfId="45787" xr:uid="{00000000-0005-0000-0000-0000A6A40000}"/>
    <cellStyle name="20% - Accent5 3 3 4" xfId="45788" xr:uid="{00000000-0005-0000-0000-0000A7A40000}"/>
    <cellStyle name="20% - Accent5 3 3 4 2" xfId="45789" xr:uid="{00000000-0005-0000-0000-0000A8A40000}"/>
    <cellStyle name="20% - Accent5 3 3 4 2 2" xfId="45790" xr:uid="{00000000-0005-0000-0000-0000A9A40000}"/>
    <cellStyle name="20% - Accent5 3 3 4 3" xfId="45791" xr:uid="{00000000-0005-0000-0000-0000AAA40000}"/>
    <cellStyle name="20% - Accent5 3 3 5" xfId="45792" xr:uid="{00000000-0005-0000-0000-0000ABA40000}"/>
    <cellStyle name="20% - Accent5 3 3 5 2" xfId="45793" xr:uid="{00000000-0005-0000-0000-0000ACA40000}"/>
    <cellStyle name="20% - Accent5 3 3 6" xfId="45794" xr:uid="{00000000-0005-0000-0000-0000ADA40000}"/>
    <cellStyle name="20% - Accent5 3 4" xfId="742" xr:uid="{00000000-0005-0000-0000-0000AEA40000}"/>
    <cellStyle name="20% - Accent5 3 4 2" xfId="45795" xr:uid="{00000000-0005-0000-0000-0000AFA40000}"/>
    <cellStyle name="20% - Accent5 3 4 2 2" xfId="45796" xr:uid="{00000000-0005-0000-0000-0000B0A40000}"/>
    <cellStyle name="20% - Accent5 3 4 2 2 2" xfId="45797" xr:uid="{00000000-0005-0000-0000-0000B1A40000}"/>
    <cellStyle name="20% - Accent5 3 4 2 2 2 2" xfId="45798" xr:uid="{00000000-0005-0000-0000-0000B2A40000}"/>
    <cellStyle name="20% - Accent5 3 4 2 2 3" xfId="45799" xr:uid="{00000000-0005-0000-0000-0000B3A40000}"/>
    <cellStyle name="20% - Accent5 3 4 2 3" xfId="45800" xr:uid="{00000000-0005-0000-0000-0000B4A40000}"/>
    <cellStyle name="20% - Accent5 3 4 2 3 2" xfId="45801" xr:uid="{00000000-0005-0000-0000-0000B5A40000}"/>
    <cellStyle name="20% - Accent5 3 4 2 4" xfId="45802" xr:uid="{00000000-0005-0000-0000-0000B6A40000}"/>
    <cellStyle name="20% - Accent5 3 4 3" xfId="45803" xr:uid="{00000000-0005-0000-0000-0000B7A40000}"/>
    <cellStyle name="20% - Accent5 3 4 3 2" xfId="45804" xr:uid="{00000000-0005-0000-0000-0000B8A40000}"/>
    <cellStyle name="20% - Accent5 3 4 3 2 2" xfId="45805" xr:uid="{00000000-0005-0000-0000-0000B9A40000}"/>
    <cellStyle name="20% - Accent5 3 4 3 2 2 2" xfId="45806" xr:uid="{00000000-0005-0000-0000-0000BAA40000}"/>
    <cellStyle name="20% - Accent5 3 4 3 2 3" xfId="45807" xr:uid="{00000000-0005-0000-0000-0000BBA40000}"/>
    <cellStyle name="20% - Accent5 3 4 3 3" xfId="45808" xr:uid="{00000000-0005-0000-0000-0000BCA40000}"/>
    <cellStyle name="20% - Accent5 3 4 3 3 2" xfId="45809" xr:uid="{00000000-0005-0000-0000-0000BDA40000}"/>
    <cellStyle name="20% - Accent5 3 4 3 4" xfId="45810" xr:uid="{00000000-0005-0000-0000-0000BEA40000}"/>
    <cellStyle name="20% - Accent5 3 4 4" xfId="45811" xr:uid="{00000000-0005-0000-0000-0000BFA40000}"/>
    <cellStyle name="20% - Accent5 3 4 4 2" xfId="45812" xr:uid="{00000000-0005-0000-0000-0000C0A40000}"/>
    <cellStyle name="20% - Accent5 3 4 4 2 2" xfId="45813" xr:uid="{00000000-0005-0000-0000-0000C1A40000}"/>
    <cellStyle name="20% - Accent5 3 4 4 3" xfId="45814" xr:uid="{00000000-0005-0000-0000-0000C2A40000}"/>
    <cellStyle name="20% - Accent5 3 4 5" xfId="45815" xr:uid="{00000000-0005-0000-0000-0000C3A40000}"/>
    <cellStyle name="20% - Accent5 3 4 5 2" xfId="45816" xr:uid="{00000000-0005-0000-0000-0000C4A40000}"/>
    <cellStyle name="20% - Accent5 3 4 6" xfId="45817" xr:uid="{00000000-0005-0000-0000-0000C5A40000}"/>
    <cellStyle name="20% - Accent5 3 5" xfId="743" xr:uid="{00000000-0005-0000-0000-0000C6A40000}"/>
    <cellStyle name="20% - Accent5 3 5 2" xfId="45818" xr:uid="{00000000-0005-0000-0000-0000C7A40000}"/>
    <cellStyle name="20% - Accent5 3 5 2 2" xfId="45819" xr:uid="{00000000-0005-0000-0000-0000C8A40000}"/>
    <cellStyle name="20% - Accent5 3 5 2 2 2" xfId="45820" xr:uid="{00000000-0005-0000-0000-0000C9A40000}"/>
    <cellStyle name="20% - Accent5 3 5 2 3" xfId="45821" xr:uid="{00000000-0005-0000-0000-0000CAA40000}"/>
    <cellStyle name="20% - Accent5 3 5 3" xfId="45822" xr:uid="{00000000-0005-0000-0000-0000CBA40000}"/>
    <cellStyle name="20% - Accent5 3 5 3 2" xfId="45823" xr:uid="{00000000-0005-0000-0000-0000CCA40000}"/>
    <cellStyle name="20% - Accent5 3 5 4" xfId="45824" xr:uid="{00000000-0005-0000-0000-0000CDA40000}"/>
    <cellStyle name="20% - Accent5 3 6" xfId="744" xr:uid="{00000000-0005-0000-0000-0000CEA40000}"/>
    <cellStyle name="20% - Accent5 3 6 2" xfId="45825" xr:uid="{00000000-0005-0000-0000-0000CFA40000}"/>
    <cellStyle name="20% - Accent5 3 6 2 2" xfId="45826" xr:uid="{00000000-0005-0000-0000-0000D0A40000}"/>
    <cellStyle name="20% - Accent5 3 6 2 2 2" xfId="45827" xr:uid="{00000000-0005-0000-0000-0000D1A40000}"/>
    <cellStyle name="20% - Accent5 3 6 2 3" xfId="45828" xr:uid="{00000000-0005-0000-0000-0000D2A40000}"/>
    <cellStyle name="20% - Accent5 3 6 3" xfId="45829" xr:uid="{00000000-0005-0000-0000-0000D3A40000}"/>
    <cellStyle name="20% - Accent5 3 6 3 2" xfId="45830" xr:uid="{00000000-0005-0000-0000-0000D4A40000}"/>
    <cellStyle name="20% - Accent5 3 6 4" xfId="45831" xr:uid="{00000000-0005-0000-0000-0000D5A40000}"/>
    <cellStyle name="20% - Accent5 3 7" xfId="45832" xr:uid="{00000000-0005-0000-0000-0000D6A40000}"/>
    <cellStyle name="20% - Accent5 3 7 2" xfId="45833" xr:uid="{00000000-0005-0000-0000-0000D7A40000}"/>
    <cellStyle name="20% - Accent5 3 7 2 2" xfId="45834" xr:uid="{00000000-0005-0000-0000-0000D8A40000}"/>
    <cellStyle name="20% - Accent5 3 7 3" xfId="45835" xr:uid="{00000000-0005-0000-0000-0000D9A40000}"/>
    <cellStyle name="20% - Accent5 3 8" xfId="45836" xr:uid="{00000000-0005-0000-0000-0000DAA40000}"/>
    <cellStyle name="20% - Accent5 3 8 2" xfId="45837" xr:uid="{00000000-0005-0000-0000-0000DBA40000}"/>
    <cellStyle name="20% - Accent5 3 9" xfId="45838" xr:uid="{00000000-0005-0000-0000-0000DCA40000}"/>
    <cellStyle name="20% - Accent5 30" xfId="745" xr:uid="{00000000-0005-0000-0000-0000DDA40000}"/>
    <cellStyle name="20% - Accent5 31" xfId="746" xr:uid="{00000000-0005-0000-0000-0000DEA40000}"/>
    <cellStyle name="20% - Accent5 32" xfId="747" xr:uid="{00000000-0005-0000-0000-0000DFA40000}"/>
    <cellStyle name="20% - Accent5 33" xfId="748" xr:uid="{00000000-0005-0000-0000-0000E0A40000}"/>
    <cellStyle name="20% - Accent5 4" xfId="749" xr:uid="{00000000-0005-0000-0000-0000E1A40000}"/>
    <cellStyle name="20% - Accent5 4 2" xfId="750" xr:uid="{00000000-0005-0000-0000-0000E2A40000}"/>
    <cellStyle name="20% - Accent5 4 2 2" xfId="751" xr:uid="{00000000-0005-0000-0000-0000E3A40000}"/>
    <cellStyle name="20% - Accent5 4 2 3" xfId="752" xr:uid="{00000000-0005-0000-0000-0000E4A40000}"/>
    <cellStyle name="20% - Accent5 4 2 4" xfId="753" xr:uid="{00000000-0005-0000-0000-0000E5A40000}"/>
    <cellStyle name="20% - Accent5 4 2 5" xfId="754" xr:uid="{00000000-0005-0000-0000-0000E6A40000}"/>
    <cellStyle name="20% - Accent5 4 3" xfId="755" xr:uid="{00000000-0005-0000-0000-0000E7A40000}"/>
    <cellStyle name="20% - Accent5 4 4" xfId="756" xr:uid="{00000000-0005-0000-0000-0000E8A40000}"/>
    <cellStyle name="20% - Accent5 4 5" xfId="757" xr:uid="{00000000-0005-0000-0000-0000E9A40000}"/>
    <cellStyle name="20% - Accent5 4 6" xfId="758" xr:uid="{00000000-0005-0000-0000-0000EAA40000}"/>
    <cellStyle name="20% - Accent5 5" xfId="759" xr:uid="{00000000-0005-0000-0000-0000EBA40000}"/>
    <cellStyle name="20% - Accent5 5 2" xfId="760" xr:uid="{00000000-0005-0000-0000-0000ECA40000}"/>
    <cellStyle name="20% - Accent5 5 2 2" xfId="761" xr:uid="{00000000-0005-0000-0000-0000EDA40000}"/>
    <cellStyle name="20% - Accent5 5 2 2 2" xfId="45839" xr:uid="{00000000-0005-0000-0000-0000EEA40000}"/>
    <cellStyle name="20% - Accent5 5 2 2 2 2" xfId="45840" xr:uid="{00000000-0005-0000-0000-0000EFA40000}"/>
    <cellStyle name="20% - Accent5 5 2 2 2 2 2" xfId="45841" xr:uid="{00000000-0005-0000-0000-0000F0A40000}"/>
    <cellStyle name="20% - Accent5 5 2 2 2 3" xfId="45842" xr:uid="{00000000-0005-0000-0000-0000F1A40000}"/>
    <cellStyle name="20% - Accent5 5 2 2 3" xfId="45843" xr:uid="{00000000-0005-0000-0000-0000F2A40000}"/>
    <cellStyle name="20% - Accent5 5 2 2 3 2" xfId="45844" xr:uid="{00000000-0005-0000-0000-0000F3A40000}"/>
    <cellStyle name="20% - Accent5 5 2 2 4" xfId="45845" xr:uid="{00000000-0005-0000-0000-0000F4A40000}"/>
    <cellStyle name="20% - Accent5 5 2 3" xfId="762" xr:uid="{00000000-0005-0000-0000-0000F5A40000}"/>
    <cellStyle name="20% - Accent5 5 2 3 2" xfId="45846" xr:uid="{00000000-0005-0000-0000-0000F6A40000}"/>
    <cellStyle name="20% - Accent5 5 2 3 2 2" xfId="45847" xr:uid="{00000000-0005-0000-0000-0000F7A40000}"/>
    <cellStyle name="20% - Accent5 5 2 3 2 2 2" xfId="45848" xr:uid="{00000000-0005-0000-0000-0000F8A40000}"/>
    <cellStyle name="20% - Accent5 5 2 3 2 3" xfId="45849" xr:uid="{00000000-0005-0000-0000-0000F9A40000}"/>
    <cellStyle name="20% - Accent5 5 2 3 3" xfId="45850" xr:uid="{00000000-0005-0000-0000-0000FAA40000}"/>
    <cellStyle name="20% - Accent5 5 2 3 3 2" xfId="45851" xr:uid="{00000000-0005-0000-0000-0000FBA40000}"/>
    <cellStyle name="20% - Accent5 5 2 3 4" xfId="45852" xr:uid="{00000000-0005-0000-0000-0000FCA40000}"/>
    <cellStyle name="20% - Accent5 5 2 4" xfId="763" xr:uid="{00000000-0005-0000-0000-0000FDA40000}"/>
    <cellStyle name="20% - Accent5 5 2 4 2" xfId="45853" xr:uid="{00000000-0005-0000-0000-0000FEA40000}"/>
    <cellStyle name="20% - Accent5 5 2 4 2 2" xfId="45854" xr:uid="{00000000-0005-0000-0000-0000FFA40000}"/>
    <cellStyle name="20% - Accent5 5 2 4 3" xfId="45855" xr:uid="{00000000-0005-0000-0000-000000A50000}"/>
    <cellStyle name="20% - Accent5 5 2 5" xfId="764" xr:uid="{00000000-0005-0000-0000-000001A50000}"/>
    <cellStyle name="20% - Accent5 5 2 5 2" xfId="45856" xr:uid="{00000000-0005-0000-0000-000002A50000}"/>
    <cellStyle name="20% - Accent5 5 2 6" xfId="45857" xr:uid="{00000000-0005-0000-0000-000003A50000}"/>
    <cellStyle name="20% - Accent5 5 3" xfId="765" xr:uid="{00000000-0005-0000-0000-000004A50000}"/>
    <cellStyle name="20% - Accent5 5 3 2" xfId="45858" xr:uid="{00000000-0005-0000-0000-000005A50000}"/>
    <cellStyle name="20% - Accent5 5 3 2 2" xfId="45859" xr:uid="{00000000-0005-0000-0000-000006A50000}"/>
    <cellStyle name="20% - Accent5 5 3 2 2 2" xfId="45860" xr:uid="{00000000-0005-0000-0000-000007A50000}"/>
    <cellStyle name="20% - Accent5 5 3 2 2 2 2" xfId="45861" xr:uid="{00000000-0005-0000-0000-000008A50000}"/>
    <cellStyle name="20% - Accent5 5 3 2 2 3" xfId="45862" xr:uid="{00000000-0005-0000-0000-000009A50000}"/>
    <cellStyle name="20% - Accent5 5 3 2 3" xfId="45863" xr:uid="{00000000-0005-0000-0000-00000AA50000}"/>
    <cellStyle name="20% - Accent5 5 3 2 3 2" xfId="45864" xr:uid="{00000000-0005-0000-0000-00000BA50000}"/>
    <cellStyle name="20% - Accent5 5 3 2 4" xfId="45865" xr:uid="{00000000-0005-0000-0000-00000CA50000}"/>
    <cellStyle name="20% - Accent5 5 3 3" xfId="45866" xr:uid="{00000000-0005-0000-0000-00000DA50000}"/>
    <cellStyle name="20% - Accent5 5 3 3 2" xfId="45867" xr:uid="{00000000-0005-0000-0000-00000EA50000}"/>
    <cellStyle name="20% - Accent5 5 3 3 2 2" xfId="45868" xr:uid="{00000000-0005-0000-0000-00000FA50000}"/>
    <cellStyle name="20% - Accent5 5 3 3 2 2 2" xfId="45869" xr:uid="{00000000-0005-0000-0000-000010A50000}"/>
    <cellStyle name="20% - Accent5 5 3 3 2 3" xfId="45870" xr:uid="{00000000-0005-0000-0000-000011A50000}"/>
    <cellStyle name="20% - Accent5 5 3 3 3" xfId="45871" xr:uid="{00000000-0005-0000-0000-000012A50000}"/>
    <cellStyle name="20% - Accent5 5 3 3 3 2" xfId="45872" xr:uid="{00000000-0005-0000-0000-000013A50000}"/>
    <cellStyle name="20% - Accent5 5 3 3 4" xfId="45873" xr:uid="{00000000-0005-0000-0000-000014A50000}"/>
    <cellStyle name="20% - Accent5 5 3 4" xfId="45874" xr:uid="{00000000-0005-0000-0000-000015A50000}"/>
    <cellStyle name="20% - Accent5 5 3 4 2" xfId="45875" xr:uid="{00000000-0005-0000-0000-000016A50000}"/>
    <cellStyle name="20% - Accent5 5 3 4 2 2" xfId="45876" xr:uid="{00000000-0005-0000-0000-000017A50000}"/>
    <cellStyle name="20% - Accent5 5 3 4 3" xfId="45877" xr:uid="{00000000-0005-0000-0000-000018A50000}"/>
    <cellStyle name="20% - Accent5 5 3 5" xfId="45878" xr:uid="{00000000-0005-0000-0000-000019A50000}"/>
    <cellStyle name="20% - Accent5 5 3 5 2" xfId="45879" xr:uid="{00000000-0005-0000-0000-00001AA50000}"/>
    <cellStyle name="20% - Accent5 5 3 6" xfId="45880" xr:uid="{00000000-0005-0000-0000-00001BA50000}"/>
    <cellStyle name="20% - Accent5 5 4" xfId="766" xr:uid="{00000000-0005-0000-0000-00001CA50000}"/>
    <cellStyle name="20% - Accent5 5 4 2" xfId="45881" xr:uid="{00000000-0005-0000-0000-00001DA50000}"/>
    <cellStyle name="20% - Accent5 5 4 2 2" xfId="45882" xr:uid="{00000000-0005-0000-0000-00001EA50000}"/>
    <cellStyle name="20% - Accent5 5 4 2 2 2" xfId="45883" xr:uid="{00000000-0005-0000-0000-00001FA50000}"/>
    <cellStyle name="20% - Accent5 5 4 2 3" xfId="45884" xr:uid="{00000000-0005-0000-0000-000020A50000}"/>
    <cellStyle name="20% - Accent5 5 4 3" xfId="45885" xr:uid="{00000000-0005-0000-0000-000021A50000}"/>
    <cellStyle name="20% - Accent5 5 4 3 2" xfId="45886" xr:uid="{00000000-0005-0000-0000-000022A50000}"/>
    <cellStyle name="20% - Accent5 5 4 4" xfId="45887" xr:uid="{00000000-0005-0000-0000-000023A50000}"/>
    <cellStyle name="20% - Accent5 5 5" xfId="767" xr:uid="{00000000-0005-0000-0000-000024A50000}"/>
    <cellStyle name="20% - Accent5 5 5 2" xfId="45888" xr:uid="{00000000-0005-0000-0000-000025A50000}"/>
    <cellStyle name="20% - Accent5 5 5 2 2" xfId="45889" xr:uid="{00000000-0005-0000-0000-000026A50000}"/>
    <cellStyle name="20% - Accent5 5 5 2 2 2" xfId="45890" xr:uid="{00000000-0005-0000-0000-000027A50000}"/>
    <cellStyle name="20% - Accent5 5 5 2 3" xfId="45891" xr:uid="{00000000-0005-0000-0000-000028A50000}"/>
    <cellStyle name="20% - Accent5 5 5 3" xfId="45892" xr:uid="{00000000-0005-0000-0000-000029A50000}"/>
    <cellStyle name="20% - Accent5 5 5 3 2" xfId="45893" xr:uid="{00000000-0005-0000-0000-00002AA50000}"/>
    <cellStyle name="20% - Accent5 5 5 4" xfId="45894" xr:uid="{00000000-0005-0000-0000-00002BA50000}"/>
    <cellStyle name="20% - Accent5 5 6" xfId="768" xr:uid="{00000000-0005-0000-0000-00002CA50000}"/>
    <cellStyle name="20% - Accent5 5 6 2" xfId="45895" xr:uid="{00000000-0005-0000-0000-00002DA50000}"/>
    <cellStyle name="20% - Accent5 5 6 2 2" xfId="45896" xr:uid="{00000000-0005-0000-0000-00002EA50000}"/>
    <cellStyle name="20% - Accent5 5 6 3" xfId="45897" xr:uid="{00000000-0005-0000-0000-00002FA50000}"/>
    <cellStyle name="20% - Accent5 5 7" xfId="45898" xr:uid="{00000000-0005-0000-0000-000030A50000}"/>
    <cellStyle name="20% - Accent5 5 7 2" xfId="45899" xr:uid="{00000000-0005-0000-0000-000031A50000}"/>
    <cellStyle name="20% - Accent5 5 8" xfId="45900" xr:uid="{00000000-0005-0000-0000-000032A50000}"/>
    <cellStyle name="20% - Accent5 6" xfId="769" xr:uid="{00000000-0005-0000-0000-000033A50000}"/>
    <cellStyle name="20% - Accent5 6 2" xfId="45901" xr:uid="{00000000-0005-0000-0000-000034A50000}"/>
    <cellStyle name="20% - Accent5 6 2 2" xfId="45902" xr:uid="{00000000-0005-0000-0000-000035A50000}"/>
    <cellStyle name="20% - Accent5 6 2 2 2" xfId="45903" xr:uid="{00000000-0005-0000-0000-000036A50000}"/>
    <cellStyle name="20% - Accent5 6 2 2 2 2" xfId="45904" xr:uid="{00000000-0005-0000-0000-000037A50000}"/>
    <cellStyle name="20% - Accent5 6 2 2 2 2 2" xfId="45905" xr:uid="{00000000-0005-0000-0000-000038A50000}"/>
    <cellStyle name="20% - Accent5 6 2 2 2 3" xfId="45906" xr:uid="{00000000-0005-0000-0000-000039A50000}"/>
    <cellStyle name="20% - Accent5 6 2 2 3" xfId="45907" xr:uid="{00000000-0005-0000-0000-00003AA50000}"/>
    <cellStyle name="20% - Accent5 6 2 2 3 2" xfId="45908" xr:uid="{00000000-0005-0000-0000-00003BA50000}"/>
    <cellStyle name="20% - Accent5 6 2 2 4" xfId="45909" xr:uid="{00000000-0005-0000-0000-00003CA50000}"/>
    <cellStyle name="20% - Accent5 6 2 3" xfId="45910" xr:uid="{00000000-0005-0000-0000-00003DA50000}"/>
    <cellStyle name="20% - Accent5 6 2 3 2" xfId="45911" xr:uid="{00000000-0005-0000-0000-00003EA50000}"/>
    <cellStyle name="20% - Accent5 6 2 3 2 2" xfId="45912" xr:uid="{00000000-0005-0000-0000-00003FA50000}"/>
    <cellStyle name="20% - Accent5 6 2 3 2 2 2" xfId="45913" xr:uid="{00000000-0005-0000-0000-000040A50000}"/>
    <cellStyle name="20% - Accent5 6 2 3 2 3" xfId="45914" xr:uid="{00000000-0005-0000-0000-000041A50000}"/>
    <cellStyle name="20% - Accent5 6 2 3 3" xfId="45915" xr:uid="{00000000-0005-0000-0000-000042A50000}"/>
    <cellStyle name="20% - Accent5 6 2 3 3 2" xfId="45916" xr:uid="{00000000-0005-0000-0000-000043A50000}"/>
    <cellStyle name="20% - Accent5 6 2 3 4" xfId="45917" xr:uid="{00000000-0005-0000-0000-000044A50000}"/>
    <cellStyle name="20% - Accent5 6 2 4" xfId="45918" xr:uid="{00000000-0005-0000-0000-000045A50000}"/>
    <cellStyle name="20% - Accent5 6 2 4 2" xfId="45919" xr:uid="{00000000-0005-0000-0000-000046A50000}"/>
    <cellStyle name="20% - Accent5 6 2 4 2 2" xfId="45920" xr:uid="{00000000-0005-0000-0000-000047A50000}"/>
    <cellStyle name="20% - Accent5 6 2 4 3" xfId="45921" xr:uid="{00000000-0005-0000-0000-000048A50000}"/>
    <cellStyle name="20% - Accent5 6 2 5" xfId="45922" xr:uid="{00000000-0005-0000-0000-000049A50000}"/>
    <cellStyle name="20% - Accent5 6 2 5 2" xfId="45923" xr:uid="{00000000-0005-0000-0000-00004AA50000}"/>
    <cellStyle name="20% - Accent5 6 2 6" xfId="45924" xr:uid="{00000000-0005-0000-0000-00004BA50000}"/>
    <cellStyle name="20% - Accent5 6 3" xfId="45925" xr:uid="{00000000-0005-0000-0000-00004CA50000}"/>
    <cellStyle name="20% - Accent5 6 3 2" xfId="45926" xr:uid="{00000000-0005-0000-0000-00004DA50000}"/>
    <cellStyle name="20% - Accent5 6 3 2 2" xfId="45927" xr:uid="{00000000-0005-0000-0000-00004EA50000}"/>
    <cellStyle name="20% - Accent5 6 3 2 2 2" xfId="45928" xr:uid="{00000000-0005-0000-0000-00004FA50000}"/>
    <cellStyle name="20% - Accent5 6 3 2 2 2 2" xfId="45929" xr:uid="{00000000-0005-0000-0000-000050A50000}"/>
    <cellStyle name="20% - Accent5 6 3 2 2 3" xfId="45930" xr:uid="{00000000-0005-0000-0000-000051A50000}"/>
    <cellStyle name="20% - Accent5 6 3 2 3" xfId="45931" xr:uid="{00000000-0005-0000-0000-000052A50000}"/>
    <cellStyle name="20% - Accent5 6 3 2 3 2" xfId="45932" xr:uid="{00000000-0005-0000-0000-000053A50000}"/>
    <cellStyle name="20% - Accent5 6 3 2 4" xfId="45933" xr:uid="{00000000-0005-0000-0000-000054A50000}"/>
    <cellStyle name="20% - Accent5 6 3 3" xfId="45934" xr:uid="{00000000-0005-0000-0000-000055A50000}"/>
    <cellStyle name="20% - Accent5 6 3 3 2" xfId="45935" xr:uid="{00000000-0005-0000-0000-000056A50000}"/>
    <cellStyle name="20% - Accent5 6 3 3 2 2" xfId="45936" xr:uid="{00000000-0005-0000-0000-000057A50000}"/>
    <cellStyle name="20% - Accent5 6 3 3 2 2 2" xfId="45937" xr:uid="{00000000-0005-0000-0000-000058A50000}"/>
    <cellStyle name="20% - Accent5 6 3 3 2 3" xfId="45938" xr:uid="{00000000-0005-0000-0000-000059A50000}"/>
    <cellStyle name="20% - Accent5 6 3 3 3" xfId="45939" xr:uid="{00000000-0005-0000-0000-00005AA50000}"/>
    <cellStyle name="20% - Accent5 6 3 3 3 2" xfId="45940" xr:uid="{00000000-0005-0000-0000-00005BA50000}"/>
    <cellStyle name="20% - Accent5 6 3 3 4" xfId="45941" xr:uid="{00000000-0005-0000-0000-00005CA50000}"/>
    <cellStyle name="20% - Accent5 6 3 4" xfId="45942" xr:uid="{00000000-0005-0000-0000-00005DA50000}"/>
    <cellStyle name="20% - Accent5 6 3 4 2" xfId="45943" xr:uid="{00000000-0005-0000-0000-00005EA50000}"/>
    <cellStyle name="20% - Accent5 6 3 4 2 2" xfId="45944" xr:uid="{00000000-0005-0000-0000-00005FA50000}"/>
    <cellStyle name="20% - Accent5 6 3 4 3" xfId="45945" xr:uid="{00000000-0005-0000-0000-000060A50000}"/>
    <cellStyle name="20% - Accent5 6 3 5" xfId="45946" xr:uid="{00000000-0005-0000-0000-000061A50000}"/>
    <cellStyle name="20% - Accent5 6 3 5 2" xfId="45947" xr:uid="{00000000-0005-0000-0000-000062A50000}"/>
    <cellStyle name="20% - Accent5 6 3 6" xfId="45948" xr:uid="{00000000-0005-0000-0000-000063A50000}"/>
    <cellStyle name="20% - Accent5 6 4" xfId="45949" xr:uid="{00000000-0005-0000-0000-000064A50000}"/>
    <cellStyle name="20% - Accent5 6 4 2" xfId="45950" xr:uid="{00000000-0005-0000-0000-000065A50000}"/>
    <cellStyle name="20% - Accent5 6 4 2 2" xfId="45951" xr:uid="{00000000-0005-0000-0000-000066A50000}"/>
    <cellStyle name="20% - Accent5 6 4 2 2 2" xfId="45952" xr:uid="{00000000-0005-0000-0000-000067A50000}"/>
    <cellStyle name="20% - Accent5 6 4 2 3" xfId="45953" xr:uid="{00000000-0005-0000-0000-000068A50000}"/>
    <cellStyle name="20% - Accent5 6 4 3" xfId="45954" xr:uid="{00000000-0005-0000-0000-000069A50000}"/>
    <cellStyle name="20% - Accent5 6 4 3 2" xfId="45955" xr:uid="{00000000-0005-0000-0000-00006AA50000}"/>
    <cellStyle name="20% - Accent5 6 4 4" xfId="45956" xr:uid="{00000000-0005-0000-0000-00006BA50000}"/>
    <cellStyle name="20% - Accent5 6 5" xfId="45957" xr:uid="{00000000-0005-0000-0000-00006CA50000}"/>
    <cellStyle name="20% - Accent5 6 5 2" xfId="45958" xr:uid="{00000000-0005-0000-0000-00006DA50000}"/>
    <cellStyle name="20% - Accent5 6 5 2 2" xfId="45959" xr:uid="{00000000-0005-0000-0000-00006EA50000}"/>
    <cellStyle name="20% - Accent5 6 5 2 2 2" xfId="45960" xr:uid="{00000000-0005-0000-0000-00006FA50000}"/>
    <cellStyle name="20% - Accent5 6 5 2 3" xfId="45961" xr:uid="{00000000-0005-0000-0000-000070A50000}"/>
    <cellStyle name="20% - Accent5 6 5 3" xfId="45962" xr:uid="{00000000-0005-0000-0000-000071A50000}"/>
    <cellStyle name="20% - Accent5 6 5 3 2" xfId="45963" xr:uid="{00000000-0005-0000-0000-000072A50000}"/>
    <cellStyle name="20% - Accent5 6 5 4" xfId="45964" xr:uid="{00000000-0005-0000-0000-000073A50000}"/>
    <cellStyle name="20% - Accent5 6 6" xfId="45965" xr:uid="{00000000-0005-0000-0000-000074A50000}"/>
    <cellStyle name="20% - Accent5 6 6 2" xfId="45966" xr:uid="{00000000-0005-0000-0000-000075A50000}"/>
    <cellStyle name="20% - Accent5 6 6 2 2" xfId="45967" xr:uid="{00000000-0005-0000-0000-000076A50000}"/>
    <cellStyle name="20% - Accent5 6 6 3" xfId="45968" xr:uid="{00000000-0005-0000-0000-000077A50000}"/>
    <cellStyle name="20% - Accent5 6 7" xfId="45969" xr:uid="{00000000-0005-0000-0000-000078A50000}"/>
    <cellStyle name="20% - Accent5 6 7 2" xfId="45970" xr:uid="{00000000-0005-0000-0000-000079A50000}"/>
    <cellStyle name="20% - Accent5 6 8" xfId="45971" xr:uid="{00000000-0005-0000-0000-00007AA50000}"/>
    <cellStyle name="20% - Accent5 7" xfId="770" xr:uid="{00000000-0005-0000-0000-00007BA50000}"/>
    <cellStyle name="20% - Accent5 8" xfId="771" xr:uid="{00000000-0005-0000-0000-00007CA50000}"/>
    <cellStyle name="20% - Accent5 9" xfId="772" xr:uid="{00000000-0005-0000-0000-00007DA50000}"/>
    <cellStyle name="20% - Accent6 10" xfId="773" xr:uid="{00000000-0005-0000-0000-00007EA50000}"/>
    <cellStyle name="20% - Accent6 10 2" xfId="45972" xr:uid="{00000000-0005-0000-0000-00007FA50000}"/>
    <cellStyle name="20% - Accent6 11" xfId="774" xr:uid="{00000000-0005-0000-0000-000080A50000}"/>
    <cellStyle name="20% - Accent6 12" xfId="775" xr:uid="{00000000-0005-0000-0000-000081A50000}"/>
    <cellStyle name="20% - Accent6 12 2" xfId="45973" xr:uid="{00000000-0005-0000-0000-000082A50000}"/>
    <cellStyle name="20% - Accent6 13" xfId="776" xr:uid="{00000000-0005-0000-0000-000083A50000}"/>
    <cellStyle name="20% - Accent6 14" xfId="777" xr:uid="{00000000-0005-0000-0000-000084A50000}"/>
    <cellStyle name="20% - Accent6 15" xfId="778" xr:uid="{00000000-0005-0000-0000-000085A50000}"/>
    <cellStyle name="20% - Accent6 16" xfId="779" xr:uid="{00000000-0005-0000-0000-000086A50000}"/>
    <cellStyle name="20% - Accent6 17" xfId="780" xr:uid="{00000000-0005-0000-0000-000087A50000}"/>
    <cellStyle name="20% - Accent6 18" xfId="781" xr:uid="{00000000-0005-0000-0000-000088A50000}"/>
    <cellStyle name="20% - Accent6 19" xfId="782" xr:uid="{00000000-0005-0000-0000-000089A50000}"/>
    <cellStyle name="20% - Accent6 2" xfId="783" xr:uid="{00000000-0005-0000-0000-00008AA50000}"/>
    <cellStyle name="20% - Accent6 2 2" xfId="784" xr:uid="{00000000-0005-0000-0000-00008BA50000}"/>
    <cellStyle name="20% - Accent6 2 2 2" xfId="785" xr:uid="{00000000-0005-0000-0000-00008CA50000}"/>
    <cellStyle name="20% - Accent6 2 2 3" xfId="786" xr:uid="{00000000-0005-0000-0000-00008DA50000}"/>
    <cellStyle name="20% - Accent6 2 2 4" xfId="787" xr:uid="{00000000-0005-0000-0000-00008EA50000}"/>
    <cellStyle name="20% - Accent6 2 2 5" xfId="788" xr:uid="{00000000-0005-0000-0000-00008FA50000}"/>
    <cellStyle name="20% - Accent6 2 3" xfId="789" xr:uid="{00000000-0005-0000-0000-000090A50000}"/>
    <cellStyle name="20% - Accent6 2 4" xfId="790" xr:uid="{00000000-0005-0000-0000-000091A50000}"/>
    <cellStyle name="20% - Accent6 2 5" xfId="791" xr:uid="{00000000-0005-0000-0000-000092A50000}"/>
    <cellStyle name="20% - Accent6 2 6" xfId="792" xr:uid="{00000000-0005-0000-0000-000093A50000}"/>
    <cellStyle name="20% - Accent6 2_401K Summary" xfId="45974" xr:uid="{00000000-0005-0000-0000-000094A50000}"/>
    <cellStyle name="20% - Accent6 20" xfId="793" xr:uid="{00000000-0005-0000-0000-000095A50000}"/>
    <cellStyle name="20% - Accent6 21" xfId="794" xr:uid="{00000000-0005-0000-0000-000096A50000}"/>
    <cellStyle name="20% - Accent6 22" xfId="795" xr:uid="{00000000-0005-0000-0000-000097A50000}"/>
    <cellStyle name="20% - Accent6 23" xfId="796" xr:uid="{00000000-0005-0000-0000-000098A50000}"/>
    <cellStyle name="20% - Accent6 24" xfId="797" xr:uid="{00000000-0005-0000-0000-000099A50000}"/>
    <cellStyle name="20% - Accent6 25" xfId="798" xr:uid="{00000000-0005-0000-0000-00009AA50000}"/>
    <cellStyle name="20% - Accent6 26" xfId="799" xr:uid="{00000000-0005-0000-0000-00009BA50000}"/>
    <cellStyle name="20% - Accent6 27" xfId="800" xr:uid="{00000000-0005-0000-0000-00009CA50000}"/>
    <cellStyle name="20% - Accent6 28" xfId="801" xr:uid="{00000000-0005-0000-0000-00009DA50000}"/>
    <cellStyle name="20% - Accent6 29" xfId="802" xr:uid="{00000000-0005-0000-0000-00009EA50000}"/>
    <cellStyle name="20% - Accent6 3" xfId="803" xr:uid="{00000000-0005-0000-0000-00009FA50000}"/>
    <cellStyle name="20% - Accent6 3 2" xfId="804" xr:uid="{00000000-0005-0000-0000-0000A0A50000}"/>
    <cellStyle name="20% - Accent6 3 2 2" xfId="805" xr:uid="{00000000-0005-0000-0000-0000A1A50000}"/>
    <cellStyle name="20% - Accent6 3 2 2 2" xfId="45975" xr:uid="{00000000-0005-0000-0000-0000A2A50000}"/>
    <cellStyle name="20% - Accent6 3 2 2 2 2" xfId="45976" xr:uid="{00000000-0005-0000-0000-0000A3A50000}"/>
    <cellStyle name="20% - Accent6 3 2 2 2 2 2" xfId="45977" xr:uid="{00000000-0005-0000-0000-0000A4A50000}"/>
    <cellStyle name="20% - Accent6 3 2 2 2 2 2 2" xfId="45978" xr:uid="{00000000-0005-0000-0000-0000A5A50000}"/>
    <cellStyle name="20% - Accent6 3 2 2 2 2 3" xfId="45979" xr:uid="{00000000-0005-0000-0000-0000A6A50000}"/>
    <cellStyle name="20% - Accent6 3 2 2 2 3" xfId="45980" xr:uid="{00000000-0005-0000-0000-0000A7A50000}"/>
    <cellStyle name="20% - Accent6 3 2 2 2 3 2" xfId="45981" xr:uid="{00000000-0005-0000-0000-0000A8A50000}"/>
    <cellStyle name="20% - Accent6 3 2 2 2 4" xfId="45982" xr:uid="{00000000-0005-0000-0000-0000A9A50000}"/>
    <cellStyle name="20% - Accent6 3 2 2 3" xfId="45983" xr:uid="{00000000-0005-0000-0000-0000AAA50000}"/>
    <cellStyle name="20% - Accent6 3 2 2 3 2" xfId="45984" xr:uid="{00000000-0005-0000-0000-0000ABA50000}"/>
    <cellStyle name="20% - Accent6 3 2 2 3 2 2" xfId="45985" xr:uid="{00000000-0005-0000-0000-0000ACA50000}"/>
    <cellStyle name="20% - Accent6 3 2 2 3 2 2 2" xfId="45986" xr:uid="{00000000-0005-0000-0000-0000ADA50000}"/>
    <cellStyle name="20% - Accent6 3 2 2 3 2 3" xfId="45987" xr:uid="{00000000-0005-0000-0000-0000AEA50000}"/>
    <cellStyle name="20% - Accent6 3 2 2 3 3" xfId="45988" xr:uid="{00000000-0005-0000-0000-0000AFA50000}"/>
    <cellStyle name="20% - Accent6 3 2 2 3 3 2" xfId="45989" xr:uid="{00000000-0005-0000-0000-0000B0A50000}"/>
    <cellStyle name="20% - Accent6 3 2 2 3 4" xfId="45990" xr:uid="{00000000-0005-0000-0000-0000B1A50000}"/>
    <cellStyle name="20% - Accent6 3 2 2 4" xfId="45991" xr:uid="{00000000-0005-0000-0000-0000B2A50000}"/>
    <cellStyle name="20% - Accent6 3 2 2 4 2" xfId="45992" xr:uid="{00000000-0005-0000-0000-0000B3A50000}"/>
    <cellStyle name="20% - Accent6 3 2 2 4 2 2" xfId="45993" xr:uid="{00000000-0005-0000-0000-0000B4A50000}"/>
    <cellStyle name="20% - Accent6 3 2 2 4 3" xfId="45994" xr:uid="{00000000-0005-0000-0000-0000B5A50000}"/>
    <cellStyle name="20% - Accent6 3 2 2 5" xfId="45995" xr:uid="{00000000-0005-0000-0000-0000B6A50000}"/>
    <cellStyle name="20% - Accent6 3 2 2 5 2" xfId="45996" xr:uid="{00000000-0005-0000-0000-0000B7A50000}"/>
    <cellStyle name="20% - Accent6 3 2 2 6" xfId="45997" xr:uid="{00000000-0005-0000-0000-0000B8A50000}"/>
    <cellStyle name="20% - Accent6 3 2 3" xfId="806" xr:uid="{00000000-0005-0000-0000-0000B9A50000}"/>
    <cellStyle name="20% - Accent6 3 2 3 2" xfId="45998" xr:uid="{00000000-0005-0000-0000-0000BAA50000}"/>
    <cellStyle name="20% - Accent6 3 2 3 2 2" xfId="45999" xr:uid="{00000000-0005-0000-0000-0000BBA50000}"/>
    <cellStyle name="20% - Accent6 3 2 3 2 2 2" xfId="46000" xr:uid="{00000000-0005-0000-0000-0000BCA50000}"/>
    <cellStyle name="20% - Accent6 3 2 3 2 2 2 2" xfId="46001" xr:uid="{00000000-0005-0000-0000-0000BDA50000}"/>
    <cellStyle name="20% - Accent6 3 2 3 2 2 3" xfId="46002" xr:uid="{00000000-0005-0000-0000-0000BEA50000}"/>
    <cellStyle name="20% - Accent6 3 2 3 2 3" xfId="46003" xr:uid="{00000000-0005-0000-0000-0000BFA50000}"/>
    <cellStyle name="20% - Accent6 3 2 3 2 3 2" xfId="46004" xr:uid="{00000000-0005-0000-0000-0000C0A50000}"/>
    <cellStyle name="20% - Accent6 3 2 3 2 4" xfId="46005" xr:uid="{00000000-0005-0000-0000-0000C1A50000}"/>
    <cellStyle name="20% - Accent6 3 2 3 3" xfId="46006" xr:uid="{00000000-0005-0000-0000-0000C2A50000}"/>
    <cellStyle name="20% - Accent6 3 2 3 3 2" xfId="46007" xr:uid="{00000000-0005-0000-0000-0000C3A50000}"/>
    <cellStyle name="20% - Accent6 3 2 3 3 2 2" xfId="46008" xr:uid="{00000000-0005-0000-0000-0000C4A50000}"/>
    <cellStyle name="20% - Accent6 3 2 3 3 2 2 2" xfId="46009" xr:uid="{00000000-0005-0000-0000-0000C5A50000}"/>
    <cellStyle name="20% - Accent6 3 2 3 3 2 3" xfId="46010" xr:uid="{00000000-0005-0000-0000-0000C6A50000}"/>
    <cellStyle name="20% - Accent6 3 2 3 3 3" xfId="46011" xr:uid="{00000000-0005-0000-0000-0000C7A50000}"/>
    <cellStyle name="20% - Accent6 3 2 3 3 3 2" xfId="46012" xr:uid="{00000000-0005-0000-0000-0000C8A50000}"/>
    <cellStyle name="20% - Accent6 3 2 3 3 4" xfId="46013" xr:uid="{00000000-0005-0000-0000-0000C9A50000}"/>
    <cellStyle name="20% - Accent6 3 2 3 4" xfId="46014" xr:uid="{00000000-0005-0000-0000-0000CAA50000}"/>
    <cellStyle name="20% - Accent6 3 2 3 4 2" xfId="46015" xr:uid="{00000000-0005-0000-0000-0000CBA50000}"/>
    <cellStyle name="20% - Accent6 3 2 3 4 2 2" xfId="46016" xr:uid="{00000000-0005-0000-0000-0000CCA50000}"/>
    <cellStyle name="20% - Accent6 3 2 3 4 3" xfId="46017" xr:uid="{00000000-0005-0000-0000-0000CDA50000}"/>
    <cellStyle name="20% - Accent6 3 2 3 5" xfId="46018" xr:uid="{00000000-0005-0000-0000-0000CEA50000}"/>
    <cellStyle name="20% - Accent6 3 2 3 5 2" xfId="46019" xr:uid="{00000000-0005-0000-0000-0000CFA50000}"/>
    <cellStyle name="20% - Accent6 3 2 3 6" xfId="46020" xr:uid="{00000000-0005-0000-0000-0000D0A50000}"/>
    <cellStyle name="20% - Accent6 3 2 4" xfId="807" xr:uid="{00000000-0005-0000-0000-0000D1A50000}"/>
    <cellStyle name="20% - Accent6 3 2 4 2" xfId="46021" xr:uid="{00000000-0005-0000-0000-0000D2A50000}"/>
    <cellStyle name="20% - Accent6 3 2 4 2 2" xfId="46022" xr:uid="{00000000-0005-0000-0000-0000D3A50000}"/>
    <cellStyle name="20% - Accent6 3 2 4 2 2 2" xfId="46023" xr:uid="{00000000-0005-0000-0000-0000D4A50000}"/>
    <cellStyle name="20% - Accent6 3 2 4 2 3" xfId="46024" xr:uid="{00000000-0005-0000-0000-0000D5A50000}"/>
    <cellStyle name="20% - Accent6 3 2 4 3" xfId="46025" xr:uid="{00000000-0005-0000-0000-0000D6A50000}"/>
    <cellStyle name="20% - Accent6 3 2 4 3 2" xfId="46026" xr:uid="{00000000-0005-0000-0000-0000D7A50000}"/>
    <cellStyle name="20% - Accent6 3 2 4 4" xfId="46027" xr:uid="{00000000-0005-0000-0000-0000D8A50000}"/>
    <cellStyle name="20% - Accent6 3 2 5" xfId="808" xr:uid="{00000000-0005-0000-0000-0000D9A50000}"/>
    <cellStyle name="20% - Accent6 3 2 5 2" xfId="46028" xr:uid="{00000000-0005-0000-0000-0000DAA50000}"/>
    <cellStyle name="20% - Accent6 3 2 5 2 2" xfId="46029" xr:uid="{00000000-0005-0000-0000-0000DBA50000}"/>
    <cellStyle name="20% - Accent6 3 2 5 2 2 2" xfId="46030" xr:uid="{00000000-0005-0000-0000-0000DCA50000}"/>
    <cellStyle name="20% - Accent6 3 2 5 2 3" xfId="46031" xr:uid="{00000000-0005-0000-0000-0000DDA50000}"/>
    <cellStyle name="20% - Accent6 3 2 5 3" xfId="46032" xr:uid="{00000000-0005-0000-0000-0000DEA50000}"/>
    <cellStyle name="20% - Accent6 3 2 5 3 2" xfId="46033" xr:uid="{00000000-0005-0000-0000-0000DFA50000}"/>
    <cellStyle name="20% - Accent6 3 2 5 4" xfId="46034" xr:uid="{00000000-0005-0000-0000-0000E0A50000}"/>
    <cellStyle name="20% - Accent6 3 2 6" xfId="46035" xr:uid="{00000000-0005-0000-0000-0000E1A50000}"/>
    <cellStyle name="20% - Accent6 3 2 6 2" xfId="46036" xr:uid="{00000000-0005-0000-0000-0000E2A50000}"/>
    <cellStyle name="20% - Accent6 3 2 6 2 2" xfId="46037" xr:uid="{00000000-0005-0000-0000-0000E3A50000}"/>
    <cellStyle name="20% - Accent6 3 2 6 3" xfId="46038" xr:uid="{00000000-0005-0000-0000-0000E4A50000}"/>
    <cellStyle name="20% - Accent6 3 2 7" xfId="46039" xr:uid="{00000000-0005-0000-0000-0000E5A50000}"/>
    <cellStyle name="20% - Accent6 3 2 7 2" xfId="46040" xr:uid="{00000000-0005-0000-0000-0000E6A50000}"/>
    <cellStyle name="20% - Accent6 3 2 8" xfId="46041" xr:uid="{00000000-0005-0000-0000-0000E7A50000}"/>
    <cellStyle name="20% - Accent6 3 3" xfId="809" xr:uid="{00000000-0005-0000-0000-0000E8A50000}"/>
    <cellStyle name="20% - Accent6 3 3 2" xfId="46042" xr:uid="{00000000-0005-0000-0000-0000E9A50000}"/>
    <cellStyle name="20% - Accent6 3 3 2 2" xfId="46043" xr:uid="{00000000-0005-0000-0000-0000EAA50000}"/>
    <cellStyle name="20% - Accent6 3 3 2 2 2" xfId="46044" xr:uid="{00000000-0005-0000-0000-0000EBA50000}"/>
    <cellStyle name="20% - Accent6 3 3 2 2 2 2" xfId="46045" xr:uid="{00000000-0005-0000-0000-0000ECA50000}"/>
    <cellStyle name="20% - Accent6 3 3 2 2 3" xfId="46046" xr:uid="{00000000-0005-0000-0000-0000EDA50000}"/>
    <cellStyle name="20% - Accent6 3 3 2 3" xfId="46047" xr:uid="{00000000-0005-0000-0000-0000EEA50000}"/>
    <cellStyle name="20% - Accent6 3 3 2 3 2" xfId="46048" xr:uid="{00000000-0005-0000-0000-0000EFA50000}"/>
    <cellStyle name="20% - Accent6 3 3 2 4" xfId="46049" xr:uid="{00000000-0005-0000-0000-0000F0A50000}"/>
    <cellStyle name="20% - Accent6 3 3 3" xfId="46050" xr:uid="{00000000-0005-0000-0000-0000F1A50000}"/>
    <cellStyle name="20% - Accent6 3 3 3 2" xfId="46051" xr:uid="{00000000-0005-0000-0000-0000F2A50000}"/>
    <cellStyle name="20% - Accent6 3 3 3 2 2" xfId="46052" xr:uid="{00000000-0005-0000-0000-0000F3A50000}"/>
    <cellStyle name="20% - Accent6 3 3 3 2 2 2" xfId="46053" xr:uid="{00000000-0005-0000-0000-0000F4A50000}"/>
    <cellStyle name="20% - Accent6 3 3 3 2 3" xfId="46054" xr:uid="{00000000-0005-0000-0000-0000F5A50000}"/>
    <cellStyle name="20% - Accent6 3 3 3 3" xfId="46055" xr:uid="{00000000-0005-0000-0000-0000F6A50000}"/>
    <cellStyle name="20% - Accent6 3 3 3 3 2" xfId="46056" xr:uid="{00000000-0005-0000-0000-0000F7A50000}"/>
    <cellStyle name="20% - Accent6 3 3 3 4" xfId="46057" xr:uid="{00000000-0005-0000-0000-0000F8A50000}"/>
    <cellStyle name="20% - Accent6 3 3 4" xfId="46058" xr:uid="{00000000-0005-0000-0000-0000F9A50000}"/>
    <cellStyle name="20% - Accent6 3 3 4 2" xfId="46059" xr:uid="{00000000-0005-0000-0000-0000FAA50000}"/>
    <cellStyle name="20% - Accent6 3 3 4 2 2" xfId="46060" xr:uid="{00000000-0005-0000-0000-0000FBA50000}"/>
    <cellStyle name="20% - Accent6 3 3 4 3" xfId="46061" xr:uid="{00000000-0005-0000-0000-0000FCA50000}"/>
    <cellStyle name="20% - Accent6 3 3 5" xfId="46062" xr:uid="{00000000-0005-0000-0000-0000FDA50000}"/>
    <cellStyle name="20% - Accent6 3 3 5 2" xfId="46063" xr:uid="{00000000-0005-0000-0000-0000FEA50000}"/>
    <cellStyle name="20% - Accent6 3 3 6" xfId="46064" xr:uid="{00000000-0005-0000-0000-0000FFA50000}"/>
    <cellStyle name="20% - Accent6 3 4" xfId="810" xr:uid="{00000000-0005-0000-0000-000000A60000}"/>
    <cellStyle name="20% - Accent6 3 4 2" xfId="46065" xr:uid="{00000000-0005-0000-0000-000001A60000}"/>
    <cellStyle name="20% - Accent6 3 4 2 2" xfId="46066" xr:uid="{00000000-0005-0000-0000-000002A60000}"/>
    <cellStyle name="20% - Accent6 3 4 2 2 2" xfId="46067" xr:uid="{00000000-0005-0000-0000-000003A60000}"/>
    <cellStyle name="20% - Accent6 3 4 2 2 2 2" xfId="46068" xr:uid="{00000000-0005-0000-0000-000004A60000}"/>
    <cellStyle name="20% - Accent6 3 4 2 2 3" xfId="46069" xr:uid="{00000000-0005-0000-0000-000005A60000}"/>
    <cellStyle name="20% - Accent6 3 4 2 3" xfId="46070" xr:uid="{00000000-0005-0000-0000-000006A60000}"/>
    <cellStyle name="20% - Accent6 3 4 2 3 2" xfId="46071" xr:uid="{00000000-0005-0000-0000-000007A60000}"/>
    <cellStyle name="20% - Accent6 3 4 2 4" xfId="46072" xr:uid="{00000000-0005-0000-0000-000008A60000}"/>
    <cellStyle name="20% - Accent6 3 4 3" xfId="46073" xr:uid="{00000000-0005-0000-0000-000009A60000}"/>
    <cellStyle name="20% - Accent6 3 4 3 2" xfId="46074" xr:uid="{00000000-0005-0000-0000-00000AA60000}"/>
    <cellStyle name="20% - Accent6 3 4 3 2 2" xfId="46075" xr:uid="{00000000-0005-0000-0000-00000BA60000}"/>
    <cellStyle name="20% - Accent6 3 4 3 2 2 2" xfId="46076" xr:uid="{00000000-0005-0000-0000-00000CA60000}"/>
    <cellStyle name="20% - Accent6 3 4 3 2 3" xfId="46077" xr:uid="{00000000-0005-0000-0000-00000DA60000}"/>
    <cellStyle name="20% - Accent6 3 4 3 3" xfId="46078" xr:uid="{00000000-0005-0000-0000-00000EA60000}"/>
    <cellStyle name="20% - Accent6 3 4 3 3 2" xfId="46079" xr:uid="{00000000-0005-0000-0000-00000FA60000}"/>
    <cellStyle name="20% - Accent6 3 4 3 4" xfId="46080" xr:uid="{00000000-0005-0000-0000-000010A60000}"/>
    <cellStyle name="20% - Accent6 3 4 4" xfId="46081" xr:uid="{00000000-0005-0000-0000-000011A60000}"/>
    <cellStyle name="20% - Accent6 3 4 4 2" xfId="46082" xr:uid="{00000000-0005-0000-0000-000012A60000}"/>
    <cellStyle name="20% - Accent6 3 4 4 2 2" xfId="46083" xr:uid="{00000000-0005-0000-0000-000013A60000}"/>
    <cellStyle name="20% - Accent6 3 4 4 3" xfId="46084" xr:uid="{00000000-0005-0000-0000-000014A60000}"/>
    <cellStyle name="20% - Accent6 3 4 5" xfId="46085" xr:uid="{00000000-0005-0000-0000-000015A60000}"/>
    <cellStyle name="20% - Accent6 3 4 5 2" xfId="46086" xr:uid="{00000000-0005-0000-0000-000016A60000}"/>
    <cellStyle name="20% - Accent6 3 4 6" xfId="46087" xr:uid="{00000000-0005-0000-0000-000017A60000}"/>
    <cellStyle name="20% - Accent6 3 5" xfId="811" xr:uid="{00000000-0005-0000-0000-000018A60000}"/>
    <cellStyle name="20% - Accent6 3 5 2" xfId="46088" xr:uid="{00000000-0005-0000-0000-000019A60000}"/>
    <cellStyle name="20% - Accent6 3 5 2 2" xfId="46089" xr:uid="{00000000-0005-0000-0000-00001AA60000}"/>
    <cellStyle name="20% - Accent6 3 5 2 2 2" xfId="46090" xr:uid="{00000000-0005-0000-0000-00001BA60000}"/>
    <cellStyle name="20% - Accent6 3 5 2 3" xfId="46091" xr:uid="{00000000-0005-0000-0000-00001CA60000}"/>
    <cellStyle name="20% - Accent6 3 5 3" xfId="46092" xr:uid="{00000000-0005-0000-0000-00001DA60000}"/>
    <cellStyle name="20% - Accent6 3 5 3 2" xfId="46093" xr:uid="{00000000-0005-0000-0000-00001EA60000}"/>
    <cellStyle name="20% - Accent6 3 5 4" xfId="46094" xr:uid="{00000000-0005-0000-0000-00001FA60000}"/>
    <cellStyle name="20% - Accent6 3 6" xfId="812" xr:uid="{00000000-0005-0000-0000-000020A60000}"/>
    <cellStyle name="20% - Accent6 3 6 2" xfId="46095" xr:uid="{00000000-0005-0000-0000-000021A60000}"/>
    <cellStyle name="20% - Accent6 3 6 2 2" xfId="46096" xr:uid="{00000000-0005-0000-0000-000022A60000}"/>
    <cellStyle name="20% - Accent6 3 6 2 2 2" xfId="46097" xr:uid="{00000000-0005-0000-0000-000023A60000}"/>
    <cellStyle name="20% - Accent6 3 6 2 3" xfId="46098" xr:uid="{00000000-0005-0000-0000-000024A60000}"/>
    <cellStyle name="20% - Accent6 3 6 3" xfId="46099" xr:uid="{00000000-0005-0000-0000-000025A60000}"/>
    <cellStyle name="20% - Accent6 3 6 3 2" xfId="46100" xr:uid="{00000000-0005-0000-0000-000026A60000}"/>
    <cellStyle name="20% - Accent6 3 6 4" xfId="46101" xr:uid="{00000000-0005-0000-0000-000027A60000}"/>
    <cellStyle name="20% - Accent6 3 7" xfId="46102" xr:uid="{00000000-0005-0000-0000-000028A60000}"/>
    <cellStyle name="20% - Accent6 3 7 2" xfId="46103" xr:uid="{00000000-0005-0000-0000-000029A60000}"/>
    <cellStyle name="20% - Accent6 3 7 2 2" xfId="46104" xr:uid="{00000000-0005-0000-0000-00002AA60000}"/>
    <cellStyle name="20% - Accent6 3 7 3" xfId="46105" xr:uid="{00000000-0005-0000-0000-00002BA60000}"/>
    <cellStyle name="20% - Accent6 3 8" xfId="46106" xr:uid="{00000000-0005-0000-0000-00002CA60000}"/>
    <cellStyle name="20% - Accent6 3 8 2" xfId="46107" xr:uid="{00000000-0005-0000-0000-00002DA60000}"/>
    <cellStyle name="20% - Accent6 3 9" xfId="46108" xr:uid="{00000000-0005-0000-0000-00002EA60000}"/>
    <cellStyle name="20% - Accent6 30" xfId="813" xr:uid="{00000000-0005-0000-0000-00002FA60000}"/>
    <cellStyle name="20% - Accent6 31" xfId="814" xr:uid="{00000000-0005-0000-0000-000030A60000}"/>
    <cellStyle name="20% - Accent6 32" xfId="815" xr:uid="{00000000-0005-0000-0000-000031A60000}"/>
    <cellStyle name="20% - Accent6 33" xfId="816" xr:uid="{00000000-0005-0000-0000-000032A60000}"/>
    <cellStyle name="20% - Accent6 4" xfId="817" xr:uid="{00000000-0005-0000-0000-000033A60000}"/>
    <cellStyle name="20% - Accent6 4 2" xfId="818" xr:uid="{00000000-0005-0000-0000-000034A60000}"/>
    <cellStyle name="20% - Accent6 4 2 2" xfId="819" xr:uid="{00000000-0005-0000-0000-000035A60000}"/>
    <cellStyle name="20% - Accent6 4 2 3" xfId="820" xr:uid="{00000000-0005-0000-0000-000036A60000}"/>
    <cellStyle name="20% - Accent6 4 2 4" xfId="821" xr:uid="{00000000-0005-0000-0000-000037A60000}"/>
    <cellStyle name="20% - Accent6 4 2 5" xfId="822" xr:uid="{00000000-0005-0000-0000-000038A60000}"/>
    <cellStyle name="20% - Accent6 4 3" xfId="823" xr:uid="{00000000-0005-0000-0000-000039A60000}"/>
    <cellStyle name="20% - Accent6 4 4" xfId="824" xr:uid="{00000000-0005-0000-0000-00003AA60000}"/>
    <cellStyle name="20% - Accent6 4 5" xfId="825" xr:uid="{00000000-0005-0000-0000-00003BA60000}"/>
    <cellStyle name="20% - Accent6 4 6" xfId="826" xr:uid="{00000000-0005-0000-0000-00003CA60000}"/>
    <cellStyle name="20% - Accent6 5" xfId="827" xr:uid="{00000000-0005-0000-0000-00003DA60000}"/>
    <cellStyle name="20% - Accent6 5 2" xfId="828" xr:uid="{00000000-0005-0000-0000-00003EA60000}"/>
    <cellStyle name="20% - Accent6 5 2 2" xfId="829" xr:uid="{00000000-0005-0000-0000-00003FA60000}"/>
    <cellStyle name="20% - Accent6 5 2 2 2" xfId="46109" xr:uid="{00000000-0005-0000-0000-000040A60000}"/>
    <cellStyle name="20% - Accent6 5 2 2 2 2" xfId="46110" xr:uid="{00000000-0005-0000-0000-000041A60000}"/>
    <cellStyle name="20% - Accent6 5 2 2 2 2 2" xfId="46111" xr:uid="{00000000-0005-0000-0000-000042A60000}"/>
    <cellStyle name="20% - Accent6 5 2 2 2 3" xfId="46112" xr:uid="{00000000-0005-0000-0000-000043A60000}"/>
    <cellStyle name="20% - Accent6 5 2 2 3" xfId="46113" xr:uid="{00000000-0005-0000-0000-000044A60000}"/>
    <cellStyle name="20% - Accent6 5 2 2 3 2" xfId="46114" xr:uid="{00000000-0005-0000-0000-000045A60000}"/>
    <cellStyle name="20% - Accent6 5 2 2 4" xfId="46115" xr:uid="{00000000-0005-0000-0000-000046A60000}"/>
    <cellStyle name="20% - Accent6 5 2 3" xfId="830" xr:uid="{00000000-0005-0000-0000-000047A60000}"/>
    <cellStyle name="20% - Accent6 5 2 3 2" xfId="46116" xr:uid="{00000000-0005-0000-0000-000048A60000}"/>
    <cellStyle name="20% - Accent6 5 2 3 2 2" xfId="46117" xr:uid="{00000000-0005-0000-0000-000049A60000}"/>
    <cellStyle name="20% - Accent6 5 2 3 2 2 2" xfId="46118" xr:uid="{00000000-0005-0000-0000-00004AA60000}"/>
    <cellStyle name="20% - Accent6 5 2 3 2 3" xfId="46119" xr:uid="{00000000-0005-0000-0000-00004BA60000}"/>
    <cellStyle name="20% - Accent6 5 2 3 3" xfId="46120" xr:uid="{00000000-0005-0000-0000-00004CA60000}"/>
    <cellStyle name="20% - Accent6 5 2 3 3 2" xfId="46121" xr:uid="{00000000-0005-0000-0000-00004DA60000}"/>
    <cellStyle name="20% - Accent6 5 2 3 4" xfId="46122" xr:uid="{00000000-0005-0000-0000-00004EA60000}"/>
    <cellStyle name="20% - Accent6 5 2 4" xfId="831" xr:uid="{00000000-0005-0000-0000-00004FA60000}"/>
    <cellStyle name="20% - Accent6 5 2 4 2" xfId="46123" xr:uid="{00000000-0005-0000-0000-000050A60000}"/>
    <cellStyle name="20% - Accent6 5 2 4 2 2" xfId="46124" xr:uid="{00000000-0005-0000-0000-000051A60000}"/>
    <cellStyle name="20% - Accent6 5 2 4 3" xfId="46125" xr:uid="{00000000-0005-0000-0000-000052A60000}"/>
    <cellStyle name="20% - Accent6 5 2 5" xfId="832" xr:uid="{00000000-0005-0000-0000-000053A60000}"/>
    <cellStyle name="20% - Accent6 5 2 5 2" xfId="46126" xr:uid="{00000000-0005-0000-0000-000054A60000}"/>
    <cellStyle name="20% - Accent6 5 2 6" xfId="46127" xr:uid="{00000000-0005-0000-0000-000055A60000}"/>
    <cellStyle name="20% - Accent6 5 3" xfId="833" xr:uid="{00000000-0005-0000-0000-000056A60000}"/>
    <cellStyle name="20% - Accent6 5 3 2" xfId="46128" xr:uid="{00000000-0005-0000-0000-000057A60000}"/>
    <cellStyle name="20% - Accent6 5 3 2 2" xfId="46129" xr:uid="{00000000-0005-0000-0000-000058A60000}"/>
    <cellStyle name="20% - Accent6 5 3 2 2 2" xfId="46130" xr:uid="{00000000-0005-0000-0000-000059A60000}"/>
    <cellStyle name="20% - Accent6 5 3 2 2 2 2" xfId="46131" xr:uid="{00000000-0005-0000-0000-00005AA60000}"/>
    <cellStyle name="20% - Accent6 5 3 2 2 3" xfId="46132" xr:uid="{00000000-0005-0000-0000-00005BA60000}"/>
    <cellStyle name="20% - Accent6 5 3 2 3" xfId="46133" xr:uid="{00000000-0005-0000-0000-00005CA60000}"/>
    <cellStyle name="20% - Accent6 5 3 2 3 2" xfId="46134" xr:uid="{00000000-0005-0000-0000-00005DA60000}"/>
    <cellStyle name="20% - Accent6 5 3 2 4" xfId="46135" xr:uid="{00000000-0005-0000-0000-00005EA60000}"/>
    <cellStyle name="20% - Accent6 5 3 3" xfId="46136" xr:uid="{00000000-0005-0000-0000-00005FA60000}"/>
    <cellStyle name="20% - Accent6 5 3 3 2" xfId="46137" xr:uid="{00000000-0005-0000-0000-000060A60000}"/>
    <cellStyle name="20% - Accent6 5 3 3 2 2" xfId="46138" xr:uid="{00000000-0005-0000-0000-000061A60000}"/>
    <cellStyle name="20% - Accent6 5 3 3 2 2 2" xfId="46139" xr:uid="{00000000-0005-0000-0000-000062A60000}"/>
    <cellStyle name="20% - Accent6 5 3 3 2 3" xfId="46140" xr:uid="{00000000-0005-0000-0000-000063A60000}"/>
    <cellStyle name="20% - Accent6 5 3 3 3" xfId="46141" xr:uid="{00000000-0005-0000-0000-000064A60000}"/>
    <cellStyle name="20% - Accent6 5 3 3 3 2" xfId="46142" xr:uid="{00000000-0005-0000-0000-000065A60000}"/>
    <cellStyle name="20% - Accent6 5 3 3 4" xfId="46143" xr:uid="{00000000-0005-0000-0000-000066A60000}"/>
    <cellStyle name="20% - Accent6 5 3 4" xfId="46144" xr:uid="{00000000-0005-0000-0000-000067A60000}"/>
    <cellStyle name="20% - Accent6 5 3 4 2" xfId="46145" xr:uid="{00000000-0005-0000-0000-000068A60000}"/>
    <cellStyle name="20% - Accent6 5 3 4 2 2" xfId="46146" xr:uid="{00000000-0005-0000-0000-000069A60000}"/>
    <cellStyle name="20% - Accent6 5 3 4 3" xfId="46147" xr:uid="{00000000-0005-0000-0000-00006AA60000}"/>
    <cellStyle name="20% - Accent6 5 3 5" xfId="46148" xr:uid="{00000000-0005-0000-0000-00006BA60000}"/>
    <cellStyle name="20% - Accent6 5 3 5 2" xfId="46149" xr:uid="{00000000-0005-0000-0000-00006CA60000}"/>
    <cellStyle name="20% - Accent6 5 3 6" xfId="46150" xr:uid="{00000000-0005-0000-0000-00006DA60000}"/>
    <cellStyle name="20% - Accent6 5 4" xfId="834" xr:uid="{00000000-0005-0000-0000-00006EA60000}"/>
    <cellStyle name="20% - Accent6 5 4 2" xfId="46151" xr:uid="{00000000-0005-0000-0000-00006FA60000}"/>
    <cellStyle name="20% - Accent6 5 4 2 2" xfId="46152" xr:uid="{00000000-0005-0000-0000-000070A60000}"/>
    <cellStyle name="20% - Accent6 5 4 2 2 2" xfId="46153" xr:uid="{00000000-0005-0000-0000-000071A60000}"/>
    <cellStyle name="20% - Accent6 5 4 2 3" xfId="46154" xr:uid="{00000000-0005-0000-0000-000072A60000}"/>
    <cellStyle name="20% - Accent6 5 4 3" xfId="46155" xr:uid="{00000000-0005-0000-0000-000073A60000}"/>
    <cellStyle name="20% - Accent6 5 4 3 2" xfId="46156" xr:uid="{00000000-0005-0000-0000-000074A60000}"/>
    <cellStyle name="20% - Accent6 5 4 4" xfId="46157" xr:uid="{00000000-0005-0000-0000-000075A60000}"/>
    <cellStyle name="20% - Accent6 5 5" xfId="835" xr:uid="{00000000-0005-0000-0000-000076A60000}"/>
    <cellStyle name="20% - Accent6 5 5 2" xfId="46158" xr:uid="{00000000-0005-0000-0000-000077A60000}"/>
    <cellStyle name="20% - Accent6 5 5 2 2" xfId="46159" xr:uid="{00000000-0005-0000-0000-000078A60000}"/>
    <cellStyle name="20% - Accent6 5 5 2 2 2" xfId="46160" xr:uid="{00000000-0005-0000-0000-000079A60000}"/>
    <cellStyle name="20% - Accent6 5 5 2 3" xfId="46161" xr:uid="{00000000-0005-0000-0000-00007AA60000}"/>
    <cellStyle name="20% - Accent6 5 5 3" xfId="46162" xr:uid="{00000000-0005-0000-0000-00007BA60000}"/>
    <cellStyle name="20% - Accent6 5 5 3 2" xfId="46163" xr:uid="{00000000-0005-0000-0000-00007CA60000}"/>
    <cellStyle name="20% - Accent6 5 5 4" xfId="46164" xr:uid="{00000000-0005-0000-0000-00007DA60000}"/>
    <cellStyle name="20% - Accent6 5 6" xfId="836" xr:uid="{00000000-0005-0000-0000-00007EA60000}"/>
    <cellStyle name="20% - Accent6 5 6 2" xfId="46165" xr:uid="{00000000-0005-0000-0000-00007FA60000}"/>
    <cellStyle name="20% - Accent6 5 6 2 2" xfId="46166" xr:uid="{00000000-0005-0000-0000-000080A60000}"/>
    <cellStyle name="20% - Accent6 5 6 3" xfId="46167" xr:uid="{00000000-0005-0000-0000-000081A60000}"/>
    <cellStyle name="20% - Accent6 5 7" xfId="46168" xr:uid="{00000000-0005-0000-0000-000082A60000}"/>
    <cellStyle name="20% - Accent6 5 7 2" xfId="46169" xr:uid="{00000000-0005-0000-0000-000083A60000}"/>
    <cellStyle name="20% - Accent6 5 8" xfId="46170" xr:uid="{00000000-0005-0000-0000-000084A60000}"/>
    <cellStyle name="20% - Accent6 6" xfId="837" xr:uid="{00000000-0005-0000-0000-000085A60000}"/>
    <cellStyle name="20% - Accent6 6 2" xfId="46171" xr:uid="{00000000-0005-0000-0000-000086A60000}"/>
    <cellStyle name="20% - Accent6 6 2 2" xfId="46172" xr:uid="{00000000-0005-0000-0000-000087A60000}"/>
    <cellStyle name="20% - Accent6 6 2 2 2" xfId="46173" xr:uid="{00000000-0005-0000-0000-000088A60000}"/>
    <cellStyle name="20% - Accent6 6 2 2 2 2" xfId="46174" xr:uid="{00000000-0005-0000-0000-000089A60000}"/>
    <cellStyle name="20% - Accent6 6 2 2 2 2 2" xfId="46175" xr:uid="{00000000-0005-0000-0000-00008AA60000}"/>
    <cellStyle name="20% - Accent6 6 2 2 2 3" xfId="46176" xr:uid="{00000000-0005-0000-0000-00008BA60000}"/>
    <cellStyle name="20% - Accent6 6 2 2 3" xfId="46177" xr:uid="{00000000-0005-0000-0000-00008CA60000}"/>
    <cellStyle name="20% - Accent6 6 2 2 3 2" xfId="46178" xr:uid="{00000000-0005-0000-0000-00008DA60000}"/>
    <cellStyle name="20% - Accent6 6 2 2 4" xfId="46179" xr:uid="{00000000-0005-0000-0000-00008EA60000}"/>
    <cellStyle name="20% - Accent6 6 2 3" xfId="46180" xr:uid="{00000000-0005-0000-0000-00008FA60000}"/>
    <cellStyle name="20% - Accent6 6 2 3 2" xfId="46181" xr:uid="{00000000-0005-0000-0000-000090A60000}"/>
    <cellStyle name="20% - Accent6 6 2 3 2 2" xfId="46182" xr:uid="{00000000-0005-0000-0000-000091A60000}"/>
    <cellStyle name="20% - Accent6 6 2 3 2 2 2" xfId="46183" xr:uid="{00000000-0005-0000-0000-000092A60000}"/>
    <cellStyle name="20% - Accent6 6 2 3 2 3" xfId="46184" xr:uid="{00000000-0005-0000-0000-000093A60000}"/>
    <cellStyle name="20% - Accent6 6 2 3 3" xfId="46185" xr:uid="{00000000-0005-0000-0000-000094A60000}"/>
    <cellStyle name="20% - Accent6 6 2 3 3 2" xfId="46186" xr:uid="{00000000-0005-0000-0000-000095A60000}"/>
    <cellStyle name="20% - Accent6 6 2 3 4" xfId="46187" xr:uid="{00000000-0005-0000-0000-000096A60000}"/>
    <cellStyle name="20% - Accent6 6 2 4" xfId="46188" xr:uid="{00000000-0005-0000-0000-000097A60000}"/>
    <cellStyle name="20% - Accent6 6 2 4 2" xfId="46189" xr:uid="{00000000-0005-0000-0000-000098A60000}"/>
    <cellStyle name="20% - Accent6 6 2 4 2 2" xfId="46190" xr:uid="{00000000-0005-0000-0000-000099A60000}"/>
    <cellStyle name="20% - Accent6 6 2 4 3" xfId="46191" xr:uid="{00000000-0005-0000-0000-00009AA60000}"/>
    <cellStyle name="20% - Accent6 6 2 5" xfId="46192" xr:uid="{00000000-0005-0000-0000-00009BA60000}"/>
    <cellStyle name="20% - Accent6 6 2 5 2" xfId="46193" xr:uid="{00000000-0005-0000-0000-00009CA60000}"/>
    <cellStyle name="20% - Accent6 6 2 6" xfId="46194" xr:uid="{00000000-0005-0000-0000-00009DA60000}"/>
    <cellStyle name="20% - Accent6 6 3" xfId="46195" xr:uid="{00000000-0005-0000-0000-00009EA60000}"/>
    <cellStyle name="20% - Accent6 6 3 2" xfId="46196" xr:uid="{00000000-0005-0000-0000-00009FA60000}"/>
    <cellStyle name="20% - Accent6 6 3 2 2" xfId="46197" xr:uid="{00000000-0005-0000-0000-0000A0A60000}"/>
    <cellStyle name="20% - Accent6 6 3 2 2 2" xfId="46198" xr:uid="{00000000-0005-0000-0000-0000A1A60000}"/>
    <cellStyle name="20% - Accent6 6 3 2 2 2 2" xfId="46199" xr:uid="{00000000-0005-0000-0000-0000A2A60000}"/>
    <cellStyle name="20% - Accent6 6 3 2 2 3" xfId="46200" xr:uid="{00000000-0005-0000-0000-0000A3A60000}"/>
    <cellStyle name="20% - Accent6 6 3 2 3" xfId="46201" xr:uid="{00000000-0005-0000-0000-0000A4A60000}"/>
    <cellStyle name="20% - Accent6 6 3 2 3 2" xfId="46202" xr:uid="{00000000-0005-0000-0000-0000A5A60000}"/>
    <cellStyle name="20% - Accent6 6 3 2 4" xfId="46203" xr:uid="{00000000-0005-0000-0000-0000A6A60000}"/>
    <cellStyle name="20% - Accent6 6 3 3" xfId="46204" xr:uid="{00000000-0005-0000-0000-0000A7A60000}"/>
    <cellStyle name="20% - Accent6 6 3 3 2" xfId="46205" xr:uid="{00000000-0005-0000-0000-0000A8A60000}"/>
    <cellStyle name="20% - Accent6 6 3 3 2 2" xfId="46206" xr:uid="{00000000-0005-0000-0000-0000A9A60000}"/>
    <cellStyle name="20% - Accent6 6 3 3 2 2 2" xfId="46207" xr:uid="{00000000-0005-0000-0000-0000AAA60000}"/>
    <cellStyle name="20% - Accent6 6 3 3 2 3" xfId="46208" xr:uid="{00000000-0005-0000-0000-0000ABA60000}"/>
    <cellStyle name="20% - Accent6 6 3 3 3" xfId="46209" xr:uid="{00000000-0005-0000-0000-0000ACA60000}"/>
    <cellStyle name="20% - Accent6 6 3 3 3 2" xfId="46210" xr:uid="{00000000-0005-0000-0000-0000ADA60000}"/>
    <cellStyle name="20% - Accent6 6 3 3 4" xfId="46211" xr:uid="{00000000-0005-0000-0000-0000AEA60000}"/>
    <cellStyle name="20% - Accent6 6 3 4" xfId="46212" xr:uid="{00000000-0005-0000-0000-0000AFA60000}"/>
    <cellStyle name="20% - Accent6 6 3 4 2" xfId="46213" xr:uid="{00000000-0005-0000-0000-0000B0A60000}"/>
    <cellStyle name="20% - Accent6 6 3 4 2 2" xfId="46214" xr:uid="{00000000-0005-0000-0000-0000B1A60000}"/>
    <cellStyle name="20% - Accent6 6 3 4 3" xfId="46215" xr:uid="{00000000-0005-0000-0000-0000B2A60000}"/>
    <cellStyle name="20% - Accent6 6 3 5" xfId="46216" xr:uid="{00000000-0005-0000-0000-0000B3A60000}"/>
    <cellStyle name="20% - Accent6 6 3 5 2" xfId="46217" xr:uid="{00000000-0005-0000-0000-0000B4A60000}"/>
    <cellStyle name="20% - Accent6 6 3 6" xfId="46218" xr:uid="{00000000-0005-0000-0000-0000B5A60000}"/>
    <cellStyle name="20% - Accent6 6 4" xfId="46219" xr:uid="{00000000-0005-0000-0000-0000B6A60000}"/>
    <cellStyle name="20% - Accent6 6 4 2" xfId="46220" xr:uid="{00000000-0005-0000-0000-0000B7A60000}"/>
    <cellStyle name="20% - Accent6 6 4 2 2" xfId="46221" xr:uid="{00000000-0005-0000-0000-0000B8A60000}"/>
    <cellStyle name="20% - Accent6 6 4 2 2 2" xfId="46222" xr:uid="{00000000-0005-0000-0000-0000B9A60000}"/>
    <cellStyle name="20% - Accent6 6 4 2 3" xfId="46223" xr:uid="{00000000-0005-0000-0000-0000BAA60000}"/>
    <cellStyle name="20% - Accent6 6 4 3" xfId="46224" xr:uid="{00000000-0005-0000-0000-0000BBA60000}"/>
    <cellStyle name="20% - Accent6 6 4 3 2" xfId="46225" xr:uid="{00000000-0005-0000-0000-0000BCA60000}"/>
    <cellStyle name="20% - Accent6 6 4 4" xfId="46226" xr:uid="{00000000-0005-0000-0000-0000BDA60000}"/>
    <cellStyle name="20% - Accent6 6 5" xfId="46227" xr:uid="{00000000-0005-0000-0000-0000BEA60000}"/>
    <cellStyle name="20% - Accent6 6 5 2" xfId="46228" xr:uid="{00000000-0005-0000-0000-0000BFA60000}"/>
    <cellStyle name="20% - Accent6 6 5 2 2" xfId="46229" xr:uid="{00000000-0005-0000-0000-0000C0A60000}"/>
    <cellStyle name="20% - Accent6 6 5 2 2 2" xfId="46230" xr:uid="{00000000-0005-0000-0000-0000C1A60000}"/>
    <cellStyle name="20% - Accent6 6 5 2 3" xfId="46231" xr:uid="{00000000-0005-0000-0000-0000C2A60000}"/>
    <cellStyle name="20% - Accent6 6 5 3" xfId="46232" xr:uid="{00000000-0005-0000-0000-0000C3A60000}"/>
    <cellStyle name="20% - Accent6 6 5 3 2" xfId="46233" xr:uid="{00000000-0005-0000-0000-0000C4A60000}"/>
    <cellStyle name="20% - Accent6 6 5 4" xfId="46234" xr:uid="{00000000-0005-0000-0000-0000C5A60000}"/>
    <cellStyle name="20% - Accent6 6 6" xfId="46235" xr:uid="{00000000-0005-0000-0000-0000C6A60000}"/>
    <cellStyle name="20% - Accent6 6 6 2" xfId="46236" xr:uid="{00000000-0005-0000-0000-0000C7A60000}"/>
    <cellStyle name="20% - Accent6 6 6 2 2" xfId="46237" xr:uid="{00000000-0005-0000-0000-0000C8A60000}"/>
    <cellStyle name="20% - Accent6 6 6 3" xfId="46238" xr:uid="{00000000-0005-0000-0000-0000C9A60000}"/>
    <cellStyle name="20% - Accent6 6 7" xfId="46239" xr:uid="{00000000-0005-0000-0000-0000CAA60000}"/>
    <cellStyle name="20% - Accent6 6 7 2" xfId="46240" xr:uid="{00000000-0005-0000-0000-0000CBA60000}"/>
    <cellStyle name="20% - Accent6 6 8" xfId="46241" xr:uid="{00000000-0005-0000-0000-0000CCA60000}"/>
    <cellStyle name="20% - Accent6 7" xfId="838" xr:uid="{00000000-0005-0000-0000-0000CDA60000}"/>
    <cellStyle name="20% - Accent6 8" xfId="839" xr:uid="{00000000-0005-0000-0000-0000CEA60000}"/>
    <cellStyle name="20% - Accent6 9" xfId="840" xr:uid="{00000000-0005-0000-0000-0000CFA60000}"/>
    <cellStyle name="20% - Akzent1" xfId="46242" xr:uid="{00000000-0005-0000-0000-0000D0A60000}"/>
    <cellStyle name="20% - Akzent2" xfId="46243" xr:uid="{00000000-0005-0000-0000-0000D1A60000}"/>
    <cellStyle name="20% - Akzent3" xfId="46244" xr:uid="{00000000-0005-0000-0000-0000D2A60000}"/>
    <cellStyle name="20% - Akzent4" xfId="46245" xr:uid="{00000000-0005-0000-0000-0000D3A60000}"/>
    <cellStyle name="20% - Akzent5" xfId="46246" xr:uid="{00000000-0005-0000-0000-0000D4A60000}"/>
    <cellStyle name="20% - Akzent6" xfId="46247" xr:uid="{00000000-0005-0000-0000-0000D5A60000}"/>
    <cellStyle name="20% - Énfasis1" xfId="46248" xr:uid="{00000000-0005-0000-0000-0000D6A60000}"/>
    <cellStyle name="20% - Énfasis2" xfId="46249" xr:uid="{00000000-0005-0000-0000-0000D7A60000}"/>
    <cellStyle name="20% - Énfasis3" xfId="46250" xr:uid="{00000000-0005-0000-0000-0000D8A60000}"/>
    <cellStyle name="20% - Énfasis4" xfId="46251" xr:uid="{00000000-0005-0000-0000-0000D9A60000}"/>
    <cellStyle name="20% - Énfasis5" xfId="46252" xr:uid="{00000000-0005-0000-0000-0000DAA60000}"/>
    <cellStyle name="20% - Énfasis6" xfId="46253" xr:uid="{00000000-0005-0000-0000-0000DBA60000}"/>
    <cellStyle name="20% - Акцент1" xfId="46254" xr:uid="{00000000-0005-0000-0000-0000DCA60000}"/>
    <cellStyle name="20% - Акцент2" xfId="46255" xr:uid="{00000000-0005-0000-0000-0000DDA60000}"/>
    <cellStyle name="20% - Акцент3" xfId="46256" xr:uid="{00000000-0005-0000-0000-0000DEA60000}"/>
    <cellStyle name="20% - Акцент4" xfId="46257" xr:uid="{00000000-0005-0000-0000-0000DFA60000}"/>
    <cellStyle name="20% - Акцент5" xfId="46258" xr:uid="{00000000-0005-0000-0000-0000E0A60000}"/>
    <cellStyle name="20% - Акцент6" xfId="46259" xr:uid="{00000000-0005-0000-0000-0000E1A60000}"/>
    <cellStyle name="20% - 强调文字颜色 1" xfId="46260" xr:uid="{00000000-0005-0000-0000-0000E2A60000}"/>
    <cellStyle name="20% - 强调文字颜色 2" xfId="46261" xr:uid="{00000000-0005-0000-0000-0000E3A60000}"/>
    <cellStyle name="20% - 强调文字颜色 3" xfId="46262" xr:uid="{00000000-0005-0000-0000-0000E4A60000}"/>
    <cellStyle name="20% - 强调文字颜色 4" xfId="46263" xr:uid="{00000000-0005-0000-0000-0000E5A60000}"/>
    <cellStyle name="20% - 强调文字颜色 5" xfId="46264" xr:uid="{00000000-0005-0000-0000-0000E6A60000}"/>
    <cellStyle name="20% - 强调文字颜色 6" xfId="46265" xr:uid="{00000000-0005-0000-0000-0000E7A60000}"/>
    <cellStyle name="24" xfId="46266" xr:uid="{00000000-0005-0000-0000-0000E8A60000}"/>
    <cellStyle name="24 2" xfId="46267" xr:uid="{00000000-0005-0000-0000-0000E9A60000}"/>
    <cellStyle name="2x" xfId="46268" xr:uid="{00000000-0005-0000-0000-0000EAA60000}"/>
    <cellStyle name="3" xfId="46269" xr:uid="{00000000-0005-0000-0000-0000EBA60000}"/>
    <cellStyle name="3 sig fig" xfId="46270" xr:uid="{00000000-0005-0000-0000-0000ECA60000}"/>
    <cellStyle name="3 sig fig 2" xfId="46271" xr:uid="{00000000-0005-0000-0000-0000EDA60000}"/>
    <cellStyle name="3 sig fig 3" xfId="46272" xr:uid="{00000000-0005-0000-0000-0000EEA60000}"/>
    <cellStyle name="3 space" xfId="46273" xr:uid="{00000000-0005-0000-0000-0000EFA60000}"/>
    <cellStyle name="3. Dark Grey Table Highlight" xfId="46274" xr:uid="{00000000-0005-0000-0000-0000F0A60000}"/>
    <cellStyle name="3. Dark Grey Table Highlight 2" xfId="46275" xr:uid="{00000000-0005-0000-0000-0000F1A60000}"/>
    <cellStyle name="3. Dark Grey Table Highlight 3" xfId="46276" xr:uid="{00000000-0005-0000-0000-0000F2A60000}"/>
    <cellStyle name="3. Dark Grey Table Highlight 4" xfId="46277" xr:uid="{00000000-0005-0000-0000-0000F3A60000}"/>
    <cellStyle name="3. Dark Grey Table Highlight 5" xfId="46278" xr:uid="{00000000-0005-0000-0000-0000F4A60000}"/>
    <cellStyle name="3. Dark Grey Table Highlight 6" xfId="46279" xr:uid="{00000000-0005-0000-0000-0000F5A60000}"/>
    <cellStyle name="3. Dark Grey Table Highlight 7" xfId="46280" xr:uid="{00000000-0005-0000-0000-0000F6A60000}"/>
    <cellStyle name="3. Dark Grey Table Highlight 8" xfId="46281" xr:uid="{00000000-0005-0000-0000-0000F7A60000}"/>
    <cellStyle name="3_Book5" xfId="46282" xr:uid="{00000000-0005-0000-0000-0000F8A60000}"/>
    <cellStyle name="3_Liberty+IE+Model++September+2008" xfId="46283" xr:uid="{00000000-0005-0000-0000-0000F9A60000}"/>
    <cellStyle name="3D.Button.Inhalt" xfId="46284" xr:uid="{00000000-0005-0000-0000-0000FAA60000}"/>
    <cellStyle name="3D.Button.Links" xfId="46285" xr:uid="{00000000-0005-0000-0000-0000FBA60000}"/>
    <cellStyle name="3D.Button.LinksOben" xfId="46286" xr:uid="{00000000-0005-0000-0000-0000FCA60000}"/>
    <cellStyle name="3D.Button.LinksUnten" xfId="46287" xr:uid="{00000000-0005-0000-0000-0000FDA60000}"/>
    <cellStyle name="3D.Button.Oben" xfId="46288" xr:uid="{00000000-0005-0000-0000-0000FEA60000}"/>
    <cellStyle name="3D.Button.Rechts" xfId="46289" xr:uid="{00000000-0005-0000-0000-0000FFA60000}"/>
    <cellStyle name="3D.Button.RechtsOben" xfId="46290" xr:uid="{00000000-0005-0000-0000-000000A70000}"/>
    <cellStyle name="3D.Button.RechtsUnten" xfId="46291" xr:uid="{00000000-0005-0000-0000-000001A70000}"/>
    <cellStyle name="3D.Button.Unten" xfId="46292" xr:uid="{00000000-0005-0000-0000-000002A70000}"/>
    <cellStyle name="3D.Zelle.Inhalt" xfId="46293" xr:uid="{00000000-0005-0000-0000-000003A70000}"/>
    <cellStyle name="3D.Zelle.Links" xfId="46294" xr:uid="{00000000-0005-0000-0000-000004A70000}"/>
    <cellStyle name="3D.Zelle.LinksOben" xfId="46295" xr:uid="{00000000-0005-0000-0000-000005A70000}"/>
    <cellStyle name="3D.Zelle.LinksUnten" xfId="46296" xr:uid="{00000000-0005-0000-0000-000006A70000}"/>
    <cellStyle name="3D.Zelle.Oben" xfId="46297" xr:uid="{00000000-0005-0000-0000-000007A70000}"/>
    <cellStyle name="3D.Zelle.Rechts" xfId="46298" xr:uid="{00000000-0005-0000-0000-000008A70000}"/>
    <cellStyle name="3D.Zelle.RechtsOben" xfId="46299" xr:uid="{00000000-0005-0000-0000-000009A70000}"/>
    <cellStyle name="3D.Zelle.RechtsUnten" xfId="46300" xr:uid="{00000000-0005-0000-0000-00000AA70000}"/>
    <cellStyle name="3D.Zelle.Unten" xfId="46301" xr:uid="{00000000-0005-0000-0000-00000BA70000}"/>
    <cellStyle name="³f¹ô[0]_pldt" xfId="46302" xr:uid="{00000000-0005-0000-0000-00000CA70000}"/>
    <cellStyle name="³f¹ô_pldt" xfId="46303" xr:uid="{00000000-0005-0000-0000-00000DA70000}"/>
    <cellStyle name="4. Waterfall" xfId="46304" xr:uid="{00000000-0005-0000-0000-00000EA70000}"/>
    <cellStyle name="40% - Accent1 10" xfId="841" xr:uid="{00000000-0005-0000-0000-00000FA70000}"/>
    <cellStyle name="40% - Accent1 10 2" xfId="46305" xr:uid="{00000000-0005-0000-0000-000010A70000}"/>
    <cellStyle name="40% - Accent1 11" xfId="842" xr:uid="{00000000-0005-0000-0000-000011A70000}"/>
    <cellStyle name="40% - Accent1 12" xfId="843" xr:uid="{00000000-0005-0000-0000-000012A70000}"/>
    <cellStyle name="40% - Accent1 12 2" xfId="46306" xr:uid="{00000000-0005-0000-0000-000013A70000}"/>
    <cellStyle name="40% - Accent1 13" xfId="844" xr:uid="{00000000-0005-0000-0000-000014A70000}"/>
    <cellStyle name="40% - Accent1 14" xfId="845" xr:uid="{00000000-0005-0000-0000-000015A70000}"/>
    <cellStyle name="40% - Accent1 15" xfId="846" xr:uid="{00000000-0005-0000-0000-000016A70000}"/>
    <cellStyle name="40% - Accent1 16" xfId="847" xr:uid="{00000000-0005-0000-0000-000017A70000}"/>
    <cellStyle name="40% - Accent1 17" xfId="848" xr:uid="{00000000-0005-0000-0000-000018A70000}"/>
    <cellStyle name="40% - Accent1 18" xfId="849" xr:uid="{00000000-0005-0000-0000-000019A70000}"/>
    <cellStyle name="40% - Accent1 19" xfId="850" xr:uid="{00000000-0005-0000-0000-00001AA70000}"/>
    <cellStyle name="40% - Accent1 2" xfId="851" xr:uid="{00000000-0005-0000-0000-00001BA70000}"/>
    <cellStyle name="40% - Accent1 2 2" xfId="852" xr:uid="{00000000-0005-0000-0000-00001CA70000}"/>
    <cellStyle name="40% - Accent1 2 2 2" xfId="853" xr:uid="{00000000-0005-0000-0000-00001DA70000}"/>
    <cellStyle name="40% - Accent1 2 2 3" xfId="854" xr:uid="{00000000-0005-0000-0000-00001EA70000}"/>
    <cellStyle name="40% - Accent1 2 2 4" xfId="855" xr:uid="{00000000-0005-0000-0000-00001FA70000}"/>
    <cellStyle name="40% - Accent1 2 2 5" xfId="856" xr:uid="{00000000-0005-0000-0000-000020A70000}"/>
    <cellStyle name="40% - Accent1 2 3" xfId="857" xr:uid="{00000000-0005-0000-0000-000021A70000}"/>
    <cellStyle name="40% - Accent1 2 4" xfId="858" xr:uid="{00000000-0005-0000-0000-000022A70000}"/>
    <cellStyle name="40% - Accent1 2 5" xfId="859" xr:uid="{00000000-0005-0000-0000-000023A70000}"/>
    <cellStyle name="40% - Accent1 2 6" xfId="860" xr:uid="{00000000-0005-0000-0000-000024A70000}"/>
    <cellStyle name="40% - Accent1 2_401K Summary" xfId="46307" xr:uid="{00000000-0005-0000-0000-000025A70000}"/>
    <cellStyle name="40% - Accent1 20" xfId="861" xr:uid="{00000000-0005-0000-0000-000026A70000}"/>
    <cellStyle name="40% - Accent1 21" xfId="862" xr:uid="{00000000-0005-0000-0000-000027A70000}"/>
    <cellStyle name="40% - Accent1 22" xfId="863" xr:uid="{00000000-0005-0000-0000-000028A70000}"/>
    <cellStyle name="40% - Accent1 23" xfId="864" xr:uid="{00000000-0005-0000-0000-000029A70000}"/>
    <cellStyle name="40% - Accent1 24" xfId="865" xr:uid="{00000000-0005-0000-0000-00002AA70000}"/>
    <cellStyle name="40% - Accent1 25" xfId="866" xr:uid="{00000000-0005-0000-0000-00002BA70000}"/>
    <cellStyle name="40% - Accent1 26" xfId="867" xr:uid="{00000000-0005-0000-0000-00002CA70000}"/>
    <cellStyle name="40% - Accent1 27" xfId="868" xr:uid="{00000000-0005-0000-0000-00002DA70000}"/>
    <cellStyle name="40% - Accent1 28" xfId="869" xr:uid="{00000000-0005-0000-0000-00002EA70000}"/>
    <cellStyle name="40% - Accent1 29" xfId="870" xr:uid="{00000000-0005-0000-0000-00002FA70000}"/>
    <cellStyle name="40% - Accent1 3" xfId="871" xr:uid="{00000000-0005-0000-0000-000030A70000}"/>
    <cellStyle name="40% - Accent1 3 2" xfId="872" xr:uid="{00000000-0005-0000-0000-000031A70000}"/>
    <cellStyle name="40% - Accent1 3 2 2" xfId="873" xr:uid="{00000000-0005-0000-0000-000032A70000}"/>
    <cellStyle name="40% - Accent1 3 2 2 2" xfId="46308" xr:uid="{00000000-0005-0000-0000-000033A70000}"/>
    <cellStyle name="40% - Accent1 3 2 2 2 2" xfId="46309" xr:uid="{00000000-0005-0000-0000-000034A70000}"/>
    <cellStyle name="40% - Accent1 3 2 2 2 2 2" xfId="46310" xr:uid="{00000000-0005-0000-0000-000035A70000}"/>
    <cellStyle name="40% - Accent1 3 2 2 2 2 2 2" xfId="46311" xr:uid="{00000000-0005-0000-0000-000036A70000}"/>
    <cellStyle name="40% - Accent1 3 2 2 2 2 3" xfId="46312" xr:uid="{00000000-0005-0000-0000-000037A70000}"/>
    <cellStyle name="40% - Accent1 3 2 2 2 3" xfId="46313" xr:uid="{00000000-0005-0000-0000-000038A70000}"/>
    <cellStyle name="40% - Accent1 3 2 2 2 3 2" xfId="46314" xr:uid="{00000000-0005-0000-0000-000039A70000}"/>
    <cellStyle name="40% - Accent1 3 2 2 2 4" xfId="46315" xr:uid="{00000000-0005-0000-0000-00003AA70000}"/>
    <cellStyle name="40% - Accent1 3 2 2 3" xfId="46316" xr:uid="{00000000-0005-0000-0000-00003BA70000}"/>
    <cellStyle name="40% - Accent1 3 2 2 3 2" xfId="46317" xr:uid="{00000000-0005-0000-0000-00003CA70000}"/>
    <cellStyle name="40% - Accent1 3 2 2 3 2 2" xfId="46318" xr:uid="{00000000-0005-0000-0000-00003DA70000}"/>
    <cellStyle name="40% - Accent1 3 2 2 3 2 2 2" xfId="46319" xr:uid="{00000000-0005-0000-0000-00003EA70000}"/>
    <cellStyle name="40% - Accent1 3 2 2 3 2 3" xfId="46320" xr:uid="{00000000-0005-0000-0000-00003FA70000}"/>
    <cellStyle name="40% - Accent1 3 2 2 3 3" xfId="46321" xr:uid="{00000000-0005-0000-0000-000040A70000}"/>
    <cellStyle name="40% - Accent1 3 2 2 3 3 2" xfId="46322" xr:uid="{00000000-0005-0000-0000-000041A70000}"/>
    <cellStyle name="40% - Accent1 3 2 2 3 4" xfId="46323" xr:uid="{00000000-0005-0000-0000-000042A70000}"/>
    <cellStyle name="40% - Accent1 3 2 2 4" xfId="46324" xr:uid="{00000000-0005-0000-0000-000043A70000}"/>
    <cellStyle name="40% - Accent1 3 2 2 4 2" xfId="46325" xr:uid="{00000000-0005-0000-0000-000044A70000}"/>
    <cellStyle name="40% - Accent1 3 2 2 4 2 2" xfId="46326" xr:uid="{00000000-0005-0000-0000-000045A70000}"/>
    <cellStyle name="40% - Accent1 3 2 2 4 3" xfId="46327" xr:uid="{00000000-0005-0000-0000-000046A70000}"/>
    <cellStyle name="40% - Accent1 3 2 2 5" xfId="46328" xr:uid="{00000000-0005-0000-0000-000047A70000}"/>
    <cellStyle name="40% - Accent1 3 2 2 5 2" xfId="46329" xr:uid="{00000000-0005-0000-0000-000048A70000}"/>
    <cellStyle name="40% - Accent1 3 2 2 6" xfId="46330" xr:uid="{00000000-0005-0000-0000-000049A70000}"/>
    <cellStyle name="40% - Accent1 3 2 3" xfId="874" xr:uid="{00000000-0005-0000-0000-00004AA70000}"/>
    <cellStyle name="40% - Accent1 3 2 3 2" xfId="46331" xr:uid="{00000000-0005-0000-0000-00004BA70000}"/>
    <cellStyle name="40% - Accent1 3 2 3 2 2" xfId="46332" xr:uid="{00000000-0005-0000-0000-00004CA70000}"/>
    <cellStyle name="40% - Accent1 3 2 3 2 2 2" xfId="46333" xr:uid="{00000000-0005-0000-0000-00004DA70000}"/>
    <cellStyle name="40% - Accent1 3 2 3 2 2 2 2" xfId="46334" xr:uid="{00000000-0005-0000-0000-00004EA70000}"/>
    <cellStyle name="40% - Accent1 3 2 3 2 2 3" xfId="46335" xr:uid="{00000000-0005-0000-0000-00004FA70000}"/>
    <cellStyle name="40% - Accent1 3 2 3 2 3" xfId="46336" xr:uid="{00000000-0005-0000-0000-000050A70000}"/>
    <cellStyle name="40% - Accent1 3 2 3 2 3 2" xfId="46337" xr:uid="{00000000-0005-0000-0000-000051A70000}"/>
    <cellStyle name="40% - Accent1 3 2 3 2 4" xfId="46338" xr:uid="{00000000-0005-0000-0000-000052A70000}"/>
    <cellStyle name="40% - Accent1 3 2 3 3" xfId="46339" xr:uid="{00000000-0005-0000-0000-000053A70000}"/>
    <cellStyle name="40% - Accent1 3 2 3 3 2" xfId="46340" xr:uid="{00000000-0005-0000-0000-000054A70000}"/>
    <cellStyle name="40% - Accent1 3 2 3 3 2 2" xfId="46341" xr:uid="{00000000-0005-0000-0000-000055A70000}"/>
    <cellStyle name="40% - Accent1 3 2 3 3 2 2 2" xfId="46342" xr:uid="{00000000-0005-0000-0000-000056A70000}"/>
    <cellStyle name="40% - Accent1 3 2 3 3 2 3" xfId="46343" xr:uid="{00000000-0005-0000-0000-000057A70000}"/>
    <cellStyle name="40% - Accent1 3 2 3 3 3" xfId="46344" xr:uid="{00000000-0005-0000-0000-000058A70000}"/>
    <cellStyle name="40% - Accent1 3 2 3 3 3 2" xfId="46345" xr:uid="{00000000-0005-0000-0000-000059A70000}"/>
    <cellStyle name="40% - Accent1 3 2 3 3 4" xfId="46346" xr:uid="{00000000-0005-0000-0000-00005AA70000}"/>
    <cellStyle name="40% - Accent1 3 2 3 4" xfId="46347" xr:uid="{00000000-0005-0000-0000-00005BA70000}"/>
    <cellStyle name="40% - Accent1 3 2 3 4 2" xfId="46348" xr:uid="{00000000-0005-0000-0000-00005CA70000}"/>
    <cellStyle name="40% - Accent1 3 2 3 4 2 2" xfId="46349" xr:uid="{00000000-0005-0000-0000-00005DA70000}"/>
    <cellStyle name="40% - Accent1 3 2 3 4 3" xfId="46350" xr:uid="{00000000-0005-0000-0000-00005EA70000}"/>
    <cellStyle name="40% - Accent1 3 2 3 5" xfId="46351" xr:uid="{00000000-0005-0000-0000-00005FA70000}"/>
    <cellStyle name="40% - Accent1 3 2 3 5 2" xfId="46352" xr:uid="{00000000-0005-0000-0000-000060A70000}"/>
    <cellStyle name="40% - Accent1 3 2 3 6" xfId="46353" xr:uid="{00000000-0005-0000-0000-000061A70000}"/>
    <cellStyle name="40% - Accent1 3 2 4" xfId="875" xr:uid="{00000000-0005-0000-0000-000062A70000}"/>
    <cellStyle name="40% - Accent1 3 2 4 2" xfId="46354" xr:uid="{00000000-0005-0000-0000-000063A70000}"/>
    <cellStyle name="40% - Accent1 3 2 4 2 2" xfId="46355" xr:uid="{00000000-0005-0000-0000-000064A70000}"/>
    <cellStyle name="40% - Accent1 3 2 4 2 2 2" xfId="46356" xr:uid="{00000000-0005-0000-0000-000065A70000}"/>
    <cellStyle name="40% - Accent1 3 2 4 2 3" xfId="46357" xr:uid="{00000000-0005-0000-0000-000066A70000}"/>
    <cellStyle name="40% - Accent1 3 2 4 3" xfId="46358" xr:uid="{00000000-0005-0000-0000-000067A70000}"/>
    <cellStyle name="40% - Accent1 3 2 4 3 2" xfId="46359" xr:uid="{00000000-0005-0000-0000-000068A70000}"/>
    <cellStyle name="40% - Accent1 3 2 4 4" xfId="46360" xr:uid="{00000000-0005-0000-0000-000069A70000}"/>
    <cellStyle name="40% - Accent1 3 2 5" xfId="876" xr:uid="{00000000-0005-0000-0000-00006AA70000}"/>
    <cellStyle name="40% - Accent1 3 2 5 2" xfId="46361" xr:uid="{00000000-0005-0000-0000-00006BA70000}"/>
    <cellStyle name="40% - Accent1 3 2 5 2 2" xfId="46362" xr:uid="{00000000-0005-0000-0000-00006CA70000}"/>
    <cellStyle name="40% - Accent1 3 2 5 2 2 2" xfId="46363" xr:uid="{00000000-0005-0000-0000-00006DA70000}"/>
    <cellStyle name="40% - Accent1 3 2 5 2 3" xfId="46364" xr:uid="{00000000-0005-0000-0000-00006EA70000}"/>
    <cellStyle name="40% - Accent1 3 2 5 3" xfId="46365" xr:uid="{00000000-0005-0000-0000-00006FA70000}"/>
    <cellStyle name="40% - Accent1 3 2 5 3 2" xfId="46366" xr:uid="{00000000-0005-0000-0000-000070A70000}"/>
    <cellStyle name="40% - Accent1 3 2 5 4" xfId="46367" xr:uid="{00000000-0005-0000-0000-000071A70000}"/>
    <cellStyle name="40% - Accent1 3 2 6" xfId="46368" xr:uid="{00000000-0005-0000-0000-000072A70000}"/>
    <cellStyle name="40% - Accent1 3 2 6 2" xfId="46369" xr:uid="{00000000-0005-0000-0000-000073A70000}"/>
    <cellStyle name="40% - Accent1 3 2 6 2 2" xfId="46370" xr:uid="{00000000-0005-0000-0000-000074A70000}"/>
    <cellStyle name="40% - Accent1 3 2 6 3" xfId="46371" xr:uid="{00000000-0005-0000-0000-000075A70000}"/>
    <cellStyle name="40% - Accent1 3 2 7" xfId="46372" xr:uid="{00000000-0005-0000-0000-000076A70000}"/>
    <cellStyle name="40% - Accent1 3 2 7 2" xfId="46373" xr:uid="{00000000-0005-0000-0000-000077A70000}"/>
    <cellStyle name="40% - Accent1 3 2 8" xfId="46374" xr:uid="{00000000-0005-0000-0000-000078A70000}"/>
    <cellStyle name="40% - Accent1 3 3" xfId="877" xr:uid="{00000000-0005-0000-0000-000079A70000}"/>
    <cellStyle name="40% - Accent1 3 3 2" xfId="46375" xr:uid="{00000000-0005-0000-0000-00007AA70000}"/>
    <cellStyle name="40% - Accent1 3 3 2 2" xfId="46376" xr:uid="{00000000-0005-0000-0000-00007BA70000}"/>
    <cellStyle name="40% - Accent1 3 3 2 2 2" xfId="46377" xr:uid="{00000000-0005-0000-0000-00007CA70000}"/>
    <cellStyle name="40% - Accent1 3 3 2 2 2 2" xfId="46378" xr:uid="{00000000-0005-0000-0000-00007DA70000}"/>
    <cellStyle name="40% - Accent1 3 3 2 2 3" xfId="46379" xr:uid="{00000000-0005-0000-0000-00007EA70000}"/>
    <cellStyle name="40% - Accent1 3 3 2 3" xfId="46380" xr:uid="{00000000-0005-0000-0000-00007FA70000}"/>
    <cellStyle name="40% - Accent1 3 3 2 3 2" xfId="46381" xr:uid="{00000000-0005-0000-0000-000080A70000}"/>
    <cellStyle name="40% - Accent1 3 3 2 4" xfId="46382" xr:uid="{00000000-0005-0000-0000-000081A70000}"/>
    <cellStyle name="40% - Accent1 3 3 3" xfId="46383" xr:uid="{00000000-0005-0000-0000-000082A70000}"/>
    <cellStyle name="40% - Accent1 3 3 3 2" xfId="46384" xr:uid="{00000000-0005-0000-0000-000083A70000}"/>
    <cellStyle name="40% - Accent1 3 3 3 2 2" xfId="46385" xr:uid="{00000000-0005-0000-0000-000084A70000}"/>
    <cellStyle name="40% - Accent1 3 3 3 2 2 2" xfId="46386" xr:uid="{00000000-0005-0000-0000-000085A70000}"/>
    <cellStyle name="40% - Accent1 3 3 3 2 3" xfId="46387" xr:uid="{00000000-0005-0000-0000-000086A70000}"/>
    <cellStyle name="40% - Accent1 3 3 3 3" xfId="46388" xr:uid="{00000000-0005-0000-0000-000087A70000}"/>
    <cellStyle name="40% - Accent1 3 3 3 3 2" xfId="46389" xr:uid="{00000000-0005-0000-0000-000088A70000}"/>
    <cellStyle name="40% - Accent1 3 3 3 4" xfId="46390" xr:uid="{00000000-0005-0000-0000-000089A70000}"/>
    <cellStyle name="40% - Accent1 3 3 4" xfId="46391" xr:uid="{00000000-0005-0000-0000-00008AA70000}"/>
    <cellStyle name="40% - Accent1 3 3 4 2" xfId="46392" xr:uid="{00000000-0005-0000-0000-00008BA70000}"/>
    <cellStyle name="40% - Accent1 3 3 4 2 2" xfId="46393" xr:uid="{00000000-0005-0000-0000-00008CA70000}"/>
    <cellStyle name="40% - Accent1 3 3 4 3" xfId="46394" xr:uid="{00000000-0005-0000-0000-00008DA70000}"/>
    <cellStyle name="40% - Accent1 3 3 5" xfId="46395" xr:uid="{00000000-0005-0000-0000-00008EA70000}"/>
    <cellStyle name="40% - Accent1 3 3 5 2" xfId="46396" xr:uid="{00000000-0005-0000-0000-00008FA70000}"/>
    <cellStyle name="40% - Accent1 3 3 6" xfId="46397" xr:uid="{00000000-0005-0000-0000-000090A70000}"/>
    <cellStyle name="40% - Accent1 3 4" xfId="878" xr:uid="{00000000-0005-0000-0000-000091A70000}"/>
    <cellStyle name="40% - Accent1 3 4 2" xfId="46398" xr:uid="{00000000-0005-0000-0000-000092A70000}"/>
    <cellStyle name="40% - Accent1 3 4 2 2" xfId="46399" xr:uid="{00000000-0005-0000-0000-000093A70000}"/>
    <cellStyle name="40% - Accent1 3 4 2 2 2" xfId="46400" xr:uid="{00000000-0005-0000-0000-000094A70000}"/>
    <cellStyle name="40% - Accent1 3 4 2 2 2 2" xfId="46401" xr:uid="{00000000-0005-0000-0000-000095A70000}"/>
    <cellStyle name="40% - Accent1 3 4 2 2 3" xfId="46402" xr:uid="{00000000-0005-0000-0000-000096A70000}"/>
    <cellStyle name="40% - Accent1 3 4 2 3" xfId="46403" xr:uid="{00000000-0005-0000-0000-000097A70000}"/>
    <cellStyle name="40% - Accent1 3 4 2 3 2" xfId="46404" xr:uid="{00000000-0005-0000-0000-000098A70000}"/>
    <cellStyle name="40% - Accent1 3 4 2 4" xfId="46405" xr:uid="{00000000-0005-0000-0000-000099A70000}"/>
    <cellStyle name="40% - Accent1 3 4 3" xfId="46406" xr:uid="{00000000-0005-0000-0000-00009AA70000}"/>
    <cellStyle name="40% - Accent1 3 4 3 2" xfId="46407" xr:uid="{00000000-0005-0000-0000-00009BA70000}"/>
    <cellStyle name="40% - Accent1 3 4 3 2 2" xfId="46408" xr:uid="{00000000-0005-0000-0000-00009CA70000}"/>
    <cellStyle name="40% - Accent1 3 4 3 2 2 2" xfId="46409" xr:uid="{00000000-0005-0000-0000-00009DA70000}"/>
    <cellStyle name="40% - Accent1 3 4 3 2 3" xfId="46410" xr:uid="{00000000-0005-0000-0000-00009EA70000}"/>
    <cellStyle name="40% - Accent1 3 4 3 3" xfId="46411" xr:uid="{00000000-0005-0000-0000-00009FA70000}"/>
    <cellStyle name="40% - Accent1 3 4 3 3 2" xfId="46412" xr:uid="{00000000-0005-0000-0000-0000A0A70000}"/>
    <cellStyle name="40% - Accent1 3 4 3 4" xfId="46413" xr:uid="{00000000-0005-0000-0000-0000A1A70000}"/>
    <cellStyle name="40% - Accent1 3 4 4" xfId="46414" xr:uid="{00000000-0005-0000-0000-0000A2A70000}"/>
    <cellStyle name="40% - Accent1 3 4 4 2" xfId="46415" xr:uid="{00000000-0005-0000-0000-0000A3A70000}"/>
    <cellStyle name="40% - Accent1 3 4 4 2 2" xfId="46416" xr:uid="{00000000-0005-0000-0000-0000A4A70000}"/>
    <cellStyle name="40% - Accent1 3 4 4 3" xfId="46417" xr:uid="{00000000-0005-0000-0000-0000A5A70000}"/>
    <cellStyle name="40% - Accent1 3 4 5" xfId="46418" xr:uid="{00000000-0005-0000-0000-0000A6A70000}"/>
    <cellStyle name="40% - Accent1 3 4 5 2" xfId="46419" xr:uid="{00000000-0005-0000-0000-0000A7A70000}"/>
    <cellStyle name="40% - Accent1 3 4 6" xfId="46420" xr:uid="{00000000-0005-0000-0000-0000A8A70000}"/>
    <cellStyle name="40% - Accent1 3 5" xfId="879" xr:uid="{00000000-0005-0000-0000-0000A9A70000}"/>
    <cellStyle name="40% - Accent1 3 5 2" xfId="46421" xr:uid="{00000000-0005-0000-0000-0000AAA70000}"/>
    <cellStyle name="40% - Accent1 3 5 2 2" xfId="46422" xr:uid="{00000000-0005-0000-0000-0000ABA70000}"/>
    <cellStyle name="40% - Accent1 3 5 2 2 2" xfId="46423" xr:uid="{00000000-0005-0000-0000-0000ACA70000}"/>
    <cellStyle name="40% - Accent1 3 5 2 3" xfId="46424" xr:uid="{00000000-0005-0000-0000-0000ADA70000}"/>
    <cellStyle name="40% - Accent1 3 5 3" xfId="46425" xr:uid="{00000000-0005-0000-0000-0000AEA70000}"/>
    <cellStyle name="40% - Accent1 3 5 3 2" xfId="46426" xr:uid="{00000000-0005-0000-0000-0000AFA70000}"/>
    <cellStyle name="40% - Accent1 3 5 4" xfId="46427" xr:uid="{00000000-0005-0000-0000-0000B0A70000}"/>
    <cellStyle name="40% - Accent1 3 6" xfId="880" xr:uid="{00000000-0005-0000-0000-0000B1A70000}"/>
    <cellStyle name="40% - Accent1 3 6 2" xfId="46428" xr:uid="{00000000-0005-0000-0000-0000B2A70000}"/>
    <cellStyle name="40% - Accent1 3 6 2 2" xfId="46429" xr:uid="{00000000-0005-0000-0000-0000B3A70000}"/>
    <cellStyle name="40% - Accent1 3 6 2 2 2" xfId="46430" xr:uid="{00000000-0005-0000-0000-0000B4A70000}"/>
    <cellStyle name="40% - Accent1 3 6 2 3" xfId="46431" xr:uid="{00000000-0005-0000-0000-0000B5A70000}"/>
    <cellStyle name="40% - Accent1 3 6 3" xfId="46432" xr:uid="{00000000-0005-0000-0000-0000B6A70000}"/>
    <cellStyle name="40% - Accent1 3 6 3 2" xfId="46433" xr:uid="{00000000-0005-0000-0000-0000B7A70000}"/>
    <cellStyle name="40% - Accent1 3 6 4" xfId="46434" xr:uid="{00000000-0005-0000-0000-0000B8A70000}"/>
    <cellStyle name="40% - Accent1 3 7" xfId="46435" xr:uid="{00000000-0005-0000-0000-0000B9A70000}"/>
    <cellStyle name="40% - Accent1 3 7 2" xfId="46436" xr:uid="{00000000-0005-0000-0000-0000BAA70000}"/>
    <cellStyle name="40% - Accent1 3 7 2 2" xfId="46437" xr:uid="{00000000-0005-0000-0000-0000BBA70000}"/>
    <cellStyle name="40% - Accent1 3 7 3" xfId="46438" xr:uid="{00000000-0005-0000-0000-0000BCA70000}"/>
    <cellStyle name="40% - Accent1 3 8" xfId="46439" xr:uid="{00000000-0005-0000-0000-0000BDA70000}"/>
    <cellStyle name="40% - Accent1 3 8 2" xfId="46440" xr:uid="{00000000-0005-0000-0000-0000BEA70000}"/>
    <cellStyle name="40% - Accent1 3 9" xfId="46441" xr:uid="{00000000-0005-0000-0000-0000BFA70000}"/>
    <cellStyle name="40% - Accent1 30" xfId="881" xr:uid="{00000000-0005-0000-0000-0000C0A70000}"/>
    <cellStyle name="40% - Accent1 31" xfId="882" xr:uid="{00000000-0005-0000-0000-0000C1A70000}"/>
    <cellStyle name="40% - Accent1 32" xfId="883" xr:uid="{00000000-0005-0000-0000-0000C2A70000}"/>
    <cellStyle name="40% - Accent1 33" xfId="884" xr:uid="{00000000-0005-0000-0000-0000C3A70000}"/>
    <cellStyle name="40% - Accent1 4" xfId="885" xr:uid="{00000000-0005-0000-0000-0000C4A70000}"/>
    <cellStyle name="40% - Accent1 4 2" xfId="886" xr:uid="{00000000-0005-0000-0000-0000C5A70000}"/>
    <cellStyle name="40% - Accent1 4 2 2" xfId="887" xr:uid="{00000000-0005-0000-0000-0000C6A70000}"/>
    <cellStyle name="40% - Accent1 4 2 3" xfId="888" xr:uid="{00000000-0005-0000-0000-0000C7A70000}"/>
    <cellStyle name="40% - Accent1 4 2 4" xfId="889" xr:uid="{00000000-0005-0000-0000-0000C8A70000}"/>
    <cellStyle name="40% - Accent1 4 2 5" xfId="890" xr:uid="{00000000-0005-0000-0000-0000C9A70000}"/>
    <cellStyle name="40% - Accent1 4 3" xfId="891" xr:uid="{00000000-0005-0000-0000-0000CAA70000}"/>
    <cellStyle name="40% - Accent1 4 4" xfId="892" xr:uid="{00000000-0005-0000-0000-0000CBA70000}"/>
    <cellStyle name="40% - Accent1 4 5" xfId="893" xr:uid="{00000000-0005-0000-0000-0000CCA70000}"/>
    <cellStyle name="40% - Accent1 4 6" xfId="894" xr:uid="{00000000-0005-0000-0000-0000CDA70000}"/>
    <cellStyle name="40% - Accent1 5" xfId="895" xr:uid="{00000000-0005-0000-0000-0000CEA70000}"/>
    <cellStyle name="40% - Accent1 5 2" xfId="896" xr:uid="{00000000-0005-0000-0000-0000CFA70000}"/>
    <cellStyle name="40% - Accent1 5 2 2" xfId="897" xr:uid="{00000000-0005-0000-0000-0000D0A70000}"/>
    <cellStyle name="40% - Accent1 5 2 2 2" xfId="46442" xr:uid="{00000000-0005-0000-0000-0000D1A70000}"/>
    <cellStyle name="40% - Accent1 5 2 2 2 2" xfId="46443" xr:uid="{00000000-0005-0000-0000-0000D2A70000}"/>
    <cellStyle name="40% - Accent1 5 2 2 2 2 2" xfId="46444" xr:uid="{00000000-0005-0000-0000-0000D3A70000}"/>
    <cellStyle name="40% - Accent1 5 2 2 2 3" xfId="46445" xr:uid="{00000000-0005-0000-0000-0000D4A70000}"/>
    <cellStyle name="40% - Accent1 5 2 2 3" xfId="46446" xr:uid="{00000000-0005-0000-0000-0000D5A70000}"/>
    <cellStyle name="40% - Accent1 5 2 2 3 2" xfId="46447" xr:uid="{00000000-0005-0000-0000-0000D6A70000}"/>
    <cellStyle name="40% - Accent1 5 2 2 4" xfId="46448" xr:uid="{00000000-0005-0000-0000-0000D7A70000}"/>
    <cellStyle name="40% - Accent1 5 2 3" xfId="898" xr:uid="{00000000-0005-0000-0000-0000D8A70000}"/>
    <cellStyle name="40% - Accent1 5 2 3 2" xfId="46449" xr:uid="{00000000-0005-0000-0000-0000D9A70000}"/>
    <cellStyle name="40% - Accent1 5 2 3 2 2" xfId="46450" xr:uid="{00000000-0005-0000-0000-0000DAA70000}"/>
    <cellStyle name="40% - Accent1 5 2 3 2 2 2" xfId="46451" xr:uid="{00000000-0005-0000-0000-0000DBA70000}"/>
    <cellStyle name="40% - Accent1 5 2 3 2 3" xfId="46452" xr:uid="{00000000-0005-0000-0000-0000DCA70000}"/>
    <cellStyle name="40% - Accent1 5 2 3 3" xfId="46453" xr:uid="{00000000-0005-0000-0000-0000DDA70000}"/>
    <cellStyle name="40% - Accent1 5 2 3 3 2" xfId="46454" xr:uid="{00000000-0005-0000-0000-0000DEA70000}"/>
    <cellStyle name="40% - Accent1 5 2 3 4" xfId="46455" xr:uid="{00000000-0005-0000-0000-0000DFA70000}"/>
    <cellStyle name="40% - Accent1 5 2 4" xfId="899" xr:uid="{00000000-0005-0000-0000-0000E0A70000}"/>
    <cellStyle name="40% - Accent1 5 2 4 2" xfId="46456" xr:uid="{00000000-0005-0000-0000-0000E1A70000}"/>
    <cellStyle name="40% - Accent1 5 2 4 2 2" xfId="46457" xr:uid="{00000000-0005-0000-0000-0000E2A70000}"/>
    <cellStyle name="40% - Accent1 5 2 4 3" xfId="46458" xr:uid="{00000000-0005-0000-0000-0000E3A70000}"/>
    <cellStyle name="40% - Accent1 5 2 5" xfId="900" xr:uid="{00000000-0005-0000-0000-0000E4A70000}"/>
    <cellStyle name="40% - Accent1 5 2 5 2" xfId="46459" xr:uid="{00000000-0005-0000-0000-0000E5A70000}"/>
    <cellStyle name="40% - Accent1 5 2 6" xfId="46460" xr:uid="{00000000-0005-0000-0000-0000E6A70000}"/>
    <cellStyle name="40% - Accent1 5 3" xfId="901" xr:uid="{00000000-0005-0000-0000-0000E7A70000}"/>
    <cellStyle name="40% - Accent1 5 3 2" xfId="46461" xr:uid="{00000000-0005-0000-0000-0000E8A70000}"/>
    <cellStyle name="40% - Accent1 5 3 2 2" xfId="46462" xr:uid="{00000000-0005-0000-0000-0000E9A70000}"/>
    <cellStyle name="40% - Accent1 5 3 2 2 2" xfId="46463" xr:uid="{00000000-0005-0000-0000-0000EAA70000}"/>
    <cellStyle name="40% - Accent1 5 3 2 2 2 2" xfId="46464" xr:uid="{00000000-0005-0000-0000-0000EBA70000}"/>
    <cellStyle name="40% - Accent1 5 3 2 2 3" xfId="46465" xr:uid="{00000000-0005-0000-0000-0000ECA70000}"/>
    <cellStyle name="40% - Accent1 5 3 2 3" xfId="46466" xr:uid="{00000000-0005-0000-0000-0000EDA70000}"/>
    <cellStyle name="40% - Accent1 5 3 2 3 2" xfId="46467" xr:uid="{00000000-0005-0000-0000-0000EEA70000}"/>
    <cellStyle name="40% - Accent1 5 3 2 4" xfId="46468" xr:uid="{00000000-0005-0000-0000-0000EFA70000}"/>
    <cellStyle name="40% - Accent1 5 3 3" xfId="46469" xr:uid="{00000000-0005-0000-0000-0000F0A70000}"/>
    <cellStyle name="40% - Accent1 5 3 3 2" xfId="46470" xr:uid="{00000000-0005-0000-0000-0000F1A70000}"/>
    <cellStyle name="40% - Accent1 5 3 3 2 2" xfId="46471" xr:uid="{00000000-0005-0000-0000-0000F2A70000}"/>
    <cellStyle name="40% - Accent1 5 3 3 2 2 2" xfId="46472" xr:uid="{00000000-0005-0000-0000-0000F3A70000}"/>
    <cellStyle name="40% - Accent1 5 3 3 2 3" xfId="46473" xr:uid="{00000000-0005-0000-0000-0000F4A70000}"/>
    <cellStyle name="40% - Accent1 5 3 3 3" xfId="46474" xr:uid="{00000000-0005-0000-0000-0000F5A70000}"/>
    <cellStyle name="40% - Accent1 5 3 3 3 2" xfId="46475" xr:uid="{00000000-0005-0000-0000-0000F6A70000}"/>
    <cellStyle name="40% - Accent1 5 3 3 4" xfId="46476" xr:uid="{00000000-0005-0000-0000-0000F7A70000}"/>
    <cellStyle name="40% - Accent1 5 3 4" xfId="46477" xr:uid="{00000000-0005-0000-0000-0000F8A70000}"/>
    <cellStyle name="40% - Accent1 5 3 4 2" xfId="46478" xr:uid="{00000000-0005-0000-0000-0000F9A70000}"/>
    <cellStyle name="40% - Accent1 5 3 4 2 2" xfId="46479" xr:uid="{00000000-0005-0000-0000-0000FAA70000}"/>
    <cellStyle name="40% - Accent1 5 3 4 3" xfId="46480" xr:uid="{00000000-0005-0000-0000-0000FBA70000}"/>
    <cellStyle name="40% - Accent1 5 3 5" xfId="46481" xr:uid="{00000000-0005-0000-0000-0000FCA70000}"/>
    <cellStyle name="40% - Accent1 5 3 5 2" xfId="46482" xr:uid="{00000000-0005-0000-0000-0000FDA70000}"/>
    <cellStyle name="40% - Accent1 5 3 6" xfId="46483" xr:uid="{00000000-0005-0000-0000-0000FEA70000}"/>
    <cellStyle name="40% - Accent1 5 4" xfId="902" xr:uid="{00000000-0005-0000-0000-0000FFA70000}"/>
    <cellStyle name="40% - Accent1 5 4 2" xfId="46484" xr:uid="{00000000-0005-0000-0000-000000A80000}"/>
    <cellStyle name="40% - Accent1 5 4 2 2" xfId="46485" xr:uid="{00000000-0005-0000-0000-000001A80000}"/>
    <cellStyle name="40% - Accent1 5 4 2 2 2" xfId="46486" xr:uid="{00000000-0005-0000-0000-000002A80000}"/>
    <cellStyle name="40% - Accent1 5 4 2 3" xfId="46487" xr:uid="{00000000-0005-0000-0000-000003A80000}"/>
    <cellStyle name="40% - Accent1 5 4 3" xfId="46488" xr:uid="{00000000-0005-0000-0000-000004A80000}"/>
    <cellStyle name="40% - Accent1 5 4 3 2" xfId="46489" xr:uid="{00000000-0005-0000-0000-000005A80000}"/>
    <cellStyle name="40% - Accent1 5 4 4" xfId="46490" xr:uid="{00000000-0005-0000-0000-000006A80000}"/>
    <cellStyle name="40% - Accent1 5 5" xfId="903" xr:uid="{00000000-0005-0000-0000-000007A80000}"/>
    <cellStyle name="40% - Accent1 5 5 2" xfId="46491" xr:uid="{00000000-0005-0000-0000-000008A80000}"/>
    <cellStyle name="40% - Accent1 5 5 2 2" xfId="46492" xr:uid="{00000000-0005-0000-0000-000009A80000}"/>
    <cellStyle name="40% - Accent1 5 5 2 2 2" xfId="46493" xr:uid="{00000000-0005-0000-0000-00000AA80000}"/>
    <cellStyle name="40% - Accent1 5 5 2 3" xfId="46494" xr:uid="{00000000-0005-0000-0000-00000BA80000}"/>
    <cellStyle name="40% - Accent1 5 5 3" xfId="46495" xr:uid="{00000000-0005-0000-0000-00000CA80000}"/>
    <cellStyle name="40% - Accent1 5 5 3 2" xfId="46496" xr:uid="{00000000-0005-0000-0000-00000DA80000}"/>
    <cellStyle name="40% - Accent1 5 5 4" xfId="46497" xr:uid="{00000000-0005-0000-0000-00000EA80000}"/>
    <cellStyle name="40% - Accent1 5 6" xfId="904" xr:uid="{00000000-0005-0000-0000-00000FA80000}"/>
    <cellStyle name="40% - Accent1 5 6 2" xfId="46498" xr:uid="{00000000-0005-0000-0000-000010A80000}"/>
    <cellStyle name="40% - Accent1 5 6 2 2" xfId="46499" xr:uid="{00000000-0005-0000-0000-000011A80000}"/>
    <cellStyle name="40% - Accent1 5 6 3" xfId="46500" xr:uid="{00000000-0005-0000-0000-000012A80000}"/>
    <cellStyle name="40% - Accent1 5 7" xfId="46501" xr:uid="{00000000-0005-0000-0000-000013A80000}"/>
    <cellStyle name="40% - Accent1 5 7 2" xfId="46502" xr:uid="{00000000-0005-0000-0000-000014A80000}"/>
    <cellStyle name="40% - Accent1 5 8" xfId="46503" xr:uid="{00000000-0005-0000-0000-000015A80000}"/>
    <cellStyle name="40% - Accent1 6" xfId="905" xr:uid="{00000000-0005-0000-0000-000016A80000}"/>
    <cellStyle name="40% - Accent1 6 2" xfId="46504" xr:uid="{00000000-0005-0000-0000-000017A80000}"/>
    <cellStyle name="40% - Accent1 6 2 2" xfId="46505" xr:uid="{00000000-0005-0000-0000-000018A80000}"/>
    <cellStyle name="40% - Accent1 6 2 2 2" xfId="46506" xr:uid="{00000000-0005-0000-0000-000019A80000}"/>
    <cellStyle name="40% - Accent1 6 2 2 2 2" xfId="46507" xr:uid="{00000000-0005-0000-0000-00001AA80000}"/>
    <cellStyle name="40% - Accent1 6 2 2 2 2 2" xfId="46508" xr:uid="{00000000-0005-0000-0000-00001BA80000}"/>
    <cellStyle name="40% - Accent1 6 2 2 2 3" xfId="46509" xr:uid="{00000000-0005-0000-0000-00001CA80000}"/>
    <cellStyle name="40% - Accent1 6 2 2 3" xfId="46510" xr:uid="{00000000-0005-0000-0000-00001DA80000}"/>
    <cellStyle name="40% - Accent1 6 2 2 3 2" xfId="46511" xr:uid="{00000000-0005-0000-0000-00001EA80000}"/>
    <cellStyle name="40% - Accent1 6 2 2 4" xfId="46512" xr:uid="{00000000-0005-0000-0000-00001FA80000}"/>
    <cellStyle name="40% - Accent1 6 2 3" xfId="46513" xr:uid="{00000000-0005-0000-0000-000020A80000}"/>
    <cellStyle name="40% - Accent1 6 2 3 2" xfId="46514" xr:uid="{00000000-0005-0000-0000-000021A80000}"/>
    <cellStyle name="40% - Accent1 6 2 3 2 2" xfId="46515" xr:uid="{00000000-0005-0000-0000-000022A80000}"/>
    <cellStyle name="40% - Accent1 6 2 3 2 2 2" xfId="46516" xr:uid="{00000000-0005-0000-0000-000023A80000}"/>
    <cellStyle name="40% - Accent1 6 2 3 2 3" xfId="46517" xr:uid="{00000000-0005-0000-0000-000024A80000}"/>
    <cellStyle name="40% - Accent1 6 2 3 3" xfId="46518" xr:uid="{00000000-0005-0000-0000-000025A80000}"/>
    <cellStyle name="40% - Accent1 6 2 3 3 2" xfId="46519" xr:uid="{00000000-0005-0000-0000-000026A80000}"/>
    <cellStyle name="40% - Accent1 6 2 3 4" xfId="46520" xr:uid="{00000000-0005-0000-0000-000027A80000}"/>
    <cellStyle name="40% - Accent1 6 2 4" xfId="46521" xr:uid="{00000000-0005-0000-0000-000028A80000}"/>
    <cellStyle name="40% - Accent1 6 2 4 2" xfId="46522" xr:uid="{00000000-0005-0000-0000-000029A80000}"/>
    <cellStyle name="40% - Accent1 6 2 4 2 2" xfId="46523" xr:uid="{00000000-0005-0000-0000-00002AA80000}"/>
    <cellStyle name="40% - Accent1 6 2 4 3" xfId="46524" xr:uid="{00000000-0005-0000-0000-00002BA80000}"/>
    <cellStyle name="40% - Accent1 6 2 5" xfId="46525" xr:uid="{00000000-0005-0000-0000-00002CA80000}"/>
    <cellStyle name="40% - Accent1 6 2 5 2" xfId="46526" xr:uid="{00000000-0005-0000-0000-00002DA80000}"/>
    <cellStyle name="40% - Accent1 6 2 6" xfId="46527" xr:uid="{00000000-0005-0000-0000-00002EA80000}"/>
    <cellStyle name="40% - Accent1 6 3" xfId="46528" xr:uid="{00000000-0005-0000-0000-00002FA80000}"/>
    <cellStyle name="40% - Accent1 6 3 2" xfId="46529" xr:uid="{00000000-0005-0000-0000-000030A80000}"/>
    <cellStyle name="40% - Accent1 6 3 2 2" xfId="46530" xr:uid="{00000000-0005-0000-0000-000031A80000}"/>
    <cellStyle name="40% - Accent1 6 3 2 2 2" xfId="46531" xr:uid="{00000000-0005-0000-0000-000032A80000}"/>
    <cellStyle name="40% - Accent1 6 3 2 2 2 2" xfId="46532" xr:uid="{00000000-0005-0000-0000-000033A80000}"/>
    <cellStyle name="40% - Accent1 6 3 2 2 3" xfId="46533" xr:uid="{00000000-0005-0000-0000-000034A80000}"/>
    <cellStyle name="40% - Accent1 6 3 2 3" xfId="46534" xr:uid="{00000000-0005-0000-0000-000035A80000}"/>
    <cellStyle name="40% - Accent1 6 3 2 3 2" xfId="46535" xr:uid="{00000000-0005-0000-0000-000036A80000}"/>
    <cellStyle name="40% - Accent1 6 3 2 4" xfId="46536" xr:uid="{00000000-0005-0000-0000-000037A80000}"/>
    <cellStyle name="40% - Accent1 6 3 3" xfId="46537" xr:uid="{00000000-0005-0000-0000-000038A80000}"/>
    <cellStyle name="40% - Accent1 6 3 3 2" xfId="46538" xr:uid="{00000000-0005-0000-0000-000039A80000}"/>
    <cellStyle name="40% - Accent1 6 3 3 2 2" xfId="46539" xr:uid="{00000000-0005-0000-0000-00003AA80000}"/>
    <cellStyle name="40% - Accent1 6 3 3 2 2 2" xfId="46540" xr:uid="{00000000-0005-0000-0000-00003BA80000}"/>
    <cellStyle name="40% - Accent1 6 3 3 2 3" xfId="46541" xr:uid="{00000000-0005-0000-0000-00003CA80000}"/>
    <cellStyle name="40% - Accent1 6 3 3 3" xfId="46542" xr:uid="{00000000-0005-0000-0000-00003DA80000}"/>
    <cellStyle name="40% - Accent1 6 3 3 3 2" xfId="46543" xr:uid="{00000000-0005-0000-0000-00003EA80000}"/>
    <cellStyle name="40% - Accent1 6 3 3 4" xfId="46544" xr:uid="{00000000-0005-0000-0000-00003FA80000}"/>
    <cellStyle name="40% - Accent1 6 3 4" xfId="46545" xr:uid="{00000000-0005-0000-0000-000040A80000}"/>
    <cellStyle name="40% - Accent1 6 3 4 2" xfId="46546" xr:uid="{00000000-0005-0000-0000-000041A80000}"/>
    <cellStyle name="40% - Accent1 6 3 4 2 2" xfId="46547" xr:uid="{00000000-0005-0000-0000-000042A80000}"/>
    <cellStyle name="40% - Accent1 6 3 4 3" xfId="46548" xr:uid="{00000000-0005-0000-0000-000043A80000}"/>
    <cellStyle name="40% - Accent1 6 3 5" xfId="46549" xr:uid="{00000000-0005-0000-0000-000044A80000}"/>
    <cellStyle name="40% - Accent1 6 3 5 2" xfId="46550" xr:uid="{00000000-0005-0000-0000-000045A80000}"/>
    <cellStyle name="40% - Accent1 6 3 6" xfId="46551" xr:uid="{00000000-0005-0000-0000-000046A80000}"/>
    <cellStyle name="40% - Accent1 6 4" xfId="46552" xr:uid="{00000000-0005-0000-0000-000047A80000}"/>
    <cellStyle name="40% - Accent1 6 4 2" xfId="46553" xr:uid="{00000000-0005-0000-0000-000048A80000}"/>
    <cellStyle name="40% - Accent1 6 4 2 2" xfId="46554" xr:uid="{00000000-0005-0000-0000-000049A80000}"/>
    <cellStyle name="40% - Accent1 6 4 2 2 2" xfId="46555" xr:uid="{00000000-0005-0000-0000-00004AA80000}"/>
    <cellStyle name="40% - Accent1 6 4 2 3" xfId="46556" xr:uid="{00000000-0005-0000-0000-00004BA80000}"/>
    <cellStyle name="40% - Accent1 6 4 3" xfId="46557" xr:uid="{00000000-0005-0000-0000-00004CA80000}"/>
    <cellStyle name="40% - Accent1 6 4 3 2" xfId="46558" xr:uid="{00000000-0005-0000-0000-00004DA80000}"/>
    <cellStyle name="40% - Accent1 6 4 4" xfId="46559" xr:uid="{00000000-0005-0000-0000-00004EA80000}"/>
    <cellStyle name="40% - Accent1 6 5" xfId="46560" xr:uid="{00000000-0005-0000-0000-00004FA80000}"/>
    <cellStyle name="40% - Accent1 6 5 2" xfId="46561" xr:uid="{00000000-0005-0000-0000-000050A80000}"/>
    <cellStyle name="40% - Accent1 6 5 2 2" xfId="46562" xr:uid="{00000000-0005-0000-0000-000051A80000}"/>
    <cellStyle name="40% - Accent1 6 5 2 2 2" xfId="46563" xr:uid="{00000000-0005-0000-0000-000052A80000}"/>
    <cellStyle name="40% - Accent1 6 5 2 3" xfId="46564" xr:uid="{00000000-0005-0000-0000-000053A80000}"/>
    <cellStyle name="40% - Accent1 6 5 3" xfId="46565" xr:uid="{00000000-0005-0000-0000-000054A80000}"/>
    <cellStyle name="40% - Accent1 6 5 3 2" xfId="46566" xr:uid="{00000000-0005-0000-0000-000055A80000}"/>
    <cellStyle name="40% - Accent1 6 5 4" xfId="46567" xr:uid="{00000000-0005-0000-0000-000056A80000}"/>
    <cellStyle name="40% - Accent1 6 6" xfId="46568" xr:uid="{00000000-0005-0000-0000-000057A80000}"/>
    <cellStyle name="40% - Accent1 6 6 2" xfId="46569" xr:uid="{00000000-0005-0000-0000-000058A80000}"/>
    <cellStyle name="40% - Accent1 6 6 2 2" xfId="46570" xr:uid="{00000000-0005-0000-0000-000059A80000}"/>
    <cellStyle name="40% - Accent1 6 6 3" xfId="46571" xr:uid="{00000000-0005-0000-0000-00005AA80000}"/>
    <cellStyle name="40% - Accent1 6 7" xfId="46572" xr:uid="{00000000-0005-0000-0000-00005BA80000}"/>
    <cellStyle name="40% - Accent1 6 7 2" xfId="46573" xr:uid="{00000000-0005-0000-0000-00005CA80000}"/>
    <cellStyle name="40% - Accent1 6 8" xfId="46574" xr:uid="{00000000-0005-0000-0000-00005DA80000}"/>
    <cellStyle name="40% - Accent1 7" xfId="906" xr:uid="{00000000-0005-0000-0000-00005EA80000}"/>
    <cellStyle name="40% - Accent1 8" xfId="907" xr:uid="{00000000-0005-0000-0000-00005FA80000}"/>
    <cellStyle name="40% - Accent1 9" xfId="908" xr:uid="{00000000-0005-0000-0000-000060A80000}"/>
    <cellStyle name="40% - Accent2 10" xfId="909" xr:uid="{00000000-0005-0000-0000-000061A80000}"/>
    <cellStyle name="40% - Accent2 10 2" xfId="46575" xr:uid="{00000000-0005-0000-0000-000062A80000}"/>
    <cellStyle name="40% - Accent2 11" xfId="910" xr:uid="{00000000-0005-0000-0000-000063A80000}"/>
    <cellStyle name="40% - Accent2 12" xfId="911" xr:uid="{00000000-0005-0000-0000-000064A80000}"/>
    <cellStyle name="40% - Accent2 12 2" xfId="46576" xr:uid="{00000000-0005-0000-0000-000065A80000}"/>
    <cellStyle name="40% - Accent2 13" xfId="912" xr:uid="{00000000-0005-0000-0000-000066A80000}"/>
    <cellStyle name="40% - Accent2 14" xfId="913" xr:uid="{00000000-0005-0000-0000-000067A80000}"/>
    <cellStyle name="40% - Accent2 15" xfId="914" xr:uid="{00000000-0005-0000-0000-000068A80000}"/>
    <cellStyle name="40% - Accent2 16" xfId="915" xr:uid="{00000000-0005-0000-0000-000069A80000}"/>
    <cellStyle name="40% - Accent2 17" xfId="916" xr:uid="{00000000-0005-0000-0000-00006AA80000}"/>
    <cellStyle name="40% - Accent2 18" xfId="917" xr:uid="{00000000-0005-0000-0000-00006BA80000}"/>
    <cellStyle name="40% - Accent2 19" xfId="918" xr:uid="{00000000-0005-0000-0000-00006CA80000}"/>
    <cellStyle name="40% - Accent2 2" xfId="919" xr:uid="{00000000-0005-0000-0000-00006DA80000}"/>
    <cellStyle name="40% - Accent2 2 2" xfId="920" xr:uid="{00000000-0005-0000-0000-00006EA80000}"/>
    <cellStyle name="40% - Accent2 2 2 2" xfId="921" xr:uid="{00000000-0005-0000-0000-00006FA80000}"/>
    <cellStyle name="40% - Accent2 2 2 3" xfId="922" xr:uid="{00000000-0005-0000-0000-000070A80000}"/>
    <cellStyle name="40% - Accent2 2 2 4" xfId="923" xr:uid="{00000000-0005-0000-0000-000071A80000}"/>
    <cellStyle name="40% - Accent2 2 2 5" xfId="924" xr:uid="{00000000-0005-0000-0000-000072A80000}"/>
    <cellStyle name="40% - Accent2 2 3" xfId="925" xr:uid="{00000000-0005-0000-0000-000073A80000}"/>
    <cellStyle name="40% - Accent2 2 4" xfId="926" xr:uid="{00000000-0005-0000-0000-000074A80000}"/>
    <cellStyle name="40% - Accent2 2 5" xfId="927" xr:uid="{00000000-0005-0000-0000-000075A80000}"/>
    <cellStyle name="40% - Accent2 2 6" xfId="928" xr:uid="{00000000-0005-0000-0000-000076A80000}"/>
    <cellStyle name="40% - Accent2 2_401K Summary" xfId="46577" xr:uid="{00000000-0005-0000-0000-000077A80000}"/>
    <cellStyle name="40% - Accent2 20" xfId="929" xr:uid="{00000000-0005-0000-0000-000078A80000}"/>
    <cellStyle name="40% - Accent2 21" xfId="930" xr:uid="{00000000-0005-0000-0000-000079A80000}"/>
    <cellStyle name="40% - Accent2 22" xfId="931" xr:uid="{00000000-0005-0000-0000-00007AA80000}"/>
    <cellStyle name="40% - Accent2 23" xfId="932" xr:uid="{00000000-0005-0000-0000-00007BA80000}"/>
    <cellStyle name="40% - Accent2 24" xfId="933" xr:uid="{00000000-0005-0000-0000-00007CA80000}"/>
    <cellStyle name="40% - Accent2 25" xfId="934" xr:uid="{00000000-0005-0000-0000-00007DA80000}"/>
    <cellStyle name="40% - Accent2 26" xfId="935" xr:uid="{00000000-0005-0000-0000-00007EA80000}"/>
    <cellStyle name="40% - Accent2 27" xfId="936" xr:uid="{00000000-0005-0000-0000-00007FA80000}"/>
    <cellStyle name="40% - Accent2 28" xfId="937" xr:uid="{00000000-0005-0000-0000-000080A80000}"/>
    <cellStyle name="40% - Accent2 29" xfId="938" xr:uid="{00000000-0005-0000-0000-000081A80000}"/>
    <cellStyle name="40% - Accent2 3" xfId="939" xr:uid="{00000000-0005-0000-0000-000082A80000}"/>
    <cellStyle name="40% - Accent2 3 2" xfId="940" xr:uid="{00000000-0005-0000-0000-000083A80000}"/>
    <cellStyle name="40% - Accent2 3 2 2" xfId="941" xr:uid="{00000000-0005-0000-0000-000084A80000}"/>
    <cellStyle name="40% - Accent2 3 2 2 2" xfId="46578" xr:uid="{00000000-0005-0000-0000-000085A80000}"/>
    <cellStyle name="40% - Accent2 3 2 2 2 2" xfId="46579" xr:uid="{00000000-0005-0000-0000-000086A80000}"/>
    <cellStyle name="40% - Accent2 3 2 2 2 2 2" xfId="46580" xr:uid="{00000000-0005-0000-0000-000087A80000}"/>
    <cellStyle name="40% - Accent2 3 2 2 2 2 2 2" xfId="46581" xr:uid="{00000000-0005-0000-0000-000088A80000}"/>
    <cellStyle name="40% - Accent2 3 2 2 2 2 3" xfId="46582" xr:uid="{00000000-0005-0000-0000-000089A80000}"/>
    <cellStyle name="40% - Accent2 3 2 2 2 3" xfId="46583" xr:uid="{00000000-0005-0000-0000-00008AA80000}"/>
    <cellStyle name="40% - Accent2 3 2 2 2 3 2" xfId="46584" xr:uid="{00000000-0005-0000-0000-00008BA80000}"/>
    <cellStyle name="40% - Accent2 3 2 2 2 4" xfId="46585" xr:uid="{00000000-0005-0000-0000-00008CA80000}"/>
    <cellStyle name="40% - Accent2 3 2 2 3" xfId="46586" xr:uid="{00000000-0005-0000-0000-00008DA80000}"/>
    <cellStyle name="40% - Accent2 3 2 2 3 2" xfId="46587" xr:uid="{00000000-0005-0000-0000-00008EA80000}"/>
    <cellStyle name="40% - Accent2 3 2 2 3 2 2" xfId="46588" xr:uid="{00000000-0005-0000-0000-00008FA80000}"/>
    <cellStyle name="40% - Accent2 3 2 2 3 2 2 2" xfId="46589" xr:uid="{00000000-0005-0000-0000-000090A80000}"/>
    <cellStyle name="40% - Accent2 3 2 2 3 2 3" xfId="46590" xr:uid="{00000000-0005-0000-0000-000091A80000}"/>
    <cellStyle name="40% - Accent2 3 2 2 3 3" xfId="46591" xr:uid="{00000000-0005-0000-0000-000092A80000}"/>
    <cellStyle name="40% - Accent2 3 2 2 3 3 2" xfId="46592" xr:uid="{00000000-0005-0000-0000-000093A80000}"/>
    <cellStyle name="40% - Accent2 3 2 2 3 4" xfId="46593" xr:uid="{00000000-0005-0000-0000-000094A80000}"/>
    <cellStyle name="40% - Accent2 3 2 2 4" xfId="46594" xr:uid="{00000000-0005-0000-0000-000095A80000}"/>
    <cellStyle name="40% - Accent2 3 2 2 4 2" xfId="46595" xr:uid="{00000000-0005-0000-0000-000096A80000}"/>
    <cellStyle name="40% - Accent2 3 2 2 4 2 2" xfId="46596" xr:uid="{00000000-0005-0000-0000-000097A80000}"/>
    <cellStyle name="40% - Accent2 3 2 2 4 3" xfId="46597" xr:uid="{00000000-0005-0000-0000-000098A80000}"/>
    <cellStyle name="40% - Accent2 3 2 2 5" xfId="46598" xr:uid="{00000000-0005-0000-0000-000099A80000}"/>
    <cellStyle name="40% - Accent2 3 2 2 5 2" xfId="46599" xr:uid="{00000000-0005-0000-0000-00009AA80000}"/>
    <cellStyle name="40% - Accent2 3 2 2 6" xfId="46600" xr:uid="{00000000-0005-0000-0000-00009BA80000}"/>
    <cellStyle name="40% - Accent2 3 2 3" xfId="942" xr:uid="{00000000-0005-0000-0000-00009CA80000}"/>
    <cellStyle name="40% - Accent2 3 2 3 2" xfId="46601" xr:uid="{00000000-0005-0000-0000-00009DA80000}"/>
    <cellStyle name="40% - Accent2 3 2 3 2 2" xfId="46602" xr:uid="{00000000-0005-0000-0000-00009EA80000}"/>
    <cellStyle name="40% - Accent2 3 2 3 2 2 2" xfId="46603" xr:uid="{00000000-0005-0000-0000-00009FA80000}"/>
    <cellStyle name="40% - Accent2 3 2 3 2 2 2 2" xfId="46604" xr:uid="{00000000-0005-0000-0000-0000A0A80000}"/>
    <cellStyle name="40% - Accent2 3 2 3 2 2 3" xfId="46605" xr:uid="{00000000-0005-0000-0000-0000A1A80000}"/>
    <cellStyle name="40% - Accent2 3 2 3 2 3" xfId="46606" xr:uid="{00000000-0005-0000-0000-0000A2A80000}"/>
    <cellStyle name="40% - Accent2 3 2 3 2 3 2" xfId="46607" xr:uid="{00000000-0005-0000-0000-0000A3A80000}"/>
    <cellStyle name="40% - Accent2 3 2 3 2 4" xfId="46608" xr:uid="{00000000-0005-0000-0000-0000A4A80000}"/>
    <cellStyle name="40% - Accent2 3 2 3 3" xfId="46609" xr:uid="{00000000-0005-0000-0000-0000A5A80000}"/>
    <cellStyle name="40% - Accent2 3 2 3 3 2" xfId="46610" xr:uid="{00000000-0005-0000-0000-0000A6A80000}"/>
    <cellStyle name="40% - Accent2 3 2 3 3 2 2" xfId="46611" xr:uid="{00000000-0005-0000-0000-0000A7A80000}"/>
    <cellStyle name="40% - Accent2 3 2 3 3 2 2 2" xfId="46612" xr:uid="{00000000-0005-0000-0000-0000A8A80000}"/>
    <cellStyle name="40% - Accent2 3 2 3 3 2 3" xfId="46613" xr:uid="{00000000-0005-0000-0000-0000A9A80000}"/>
    <cellStyle name="40% - Accent2 3 2 3 3 3" xfId="46614" xr:uid="{00000000-0005-0000-0000-0000AAA80000}"/>
    <cellStyle name="40% - Accent2 3 2 3 3 3 2" xfId="46615" xr:uid="{00000000-0005-0000-0000-0000ABA80000}"/>
    <cellStyle name="40% - Accent2 3 2 3 3 4" xfId="46616" xr:uid="{00000000-0005-0000-0000-0000ACA80000}"/>
    <cellStyle name="40% - Accent2 3 2 3 4" xfId="46617" xr:uid="{00000000-0005-0000-0000-0000ADA80000}"/>
    <cellStyle name="40% - Accent2 3 2 3 4 2" xfId="46618" xr:uid="{00000000-0005-0000-0000-0000AEA80000}"/>
    <cellStyle name="40% - Accent2 3 2 3 4 2 2" xfId="46619" xr:uid="{00000000-0005-0000-0000-0000AFA80000}"/>
    <cellStyle name="40% - Accent2 3 2 3 4 3" xfId="46620" xr:uid="{00000000-0005-0000-0000-0000B0A80000}"/>
    <cellStyle name="40% - Accent2 3 2 3 5" xfId="46621" xr:uid="{00000000-0005-0000-0000-0000B1A80000}"/>
    <cellStyle name="40% - Accent2 3 2 3 5 2" xfId="46622" xr:uid="{00000000-0005-0000-0000-0000B2A80000}"/>
    <cellStyle name="40% - Accent2 3 2 3 6" xfId="46623" xr:uid="{00000000-0005-0000-0000-0000B3A80000}"/>
    <cellStyle name="40% - Accent2 3 2 4" xfId="943" xr:uid="{00000000-0005-0000-0000-0000B4A80000}"/>
    <cellStyle name="40% - Accent2 3 2 4 2" xfId="46624" xr:uid="{00000000-0005-0000-0000-0000B5A80000}"/>
    <cellStyle name="40% - Accent2 3 2 4 2 2" xfId="46625" xr:uid="{00000000-0005-0000-0000-0000B6A80000}"/>
    <cellStyle name="40% - Accent2 3 2 4 2 2 2" xfId="46626" xr:uid="{00000000-0005-0000-0000-0000B7A80000}"/>
    <cellStyle name="40% - Accent2 3 2 4 2 3" xfId="46627" xr:uid="{00000000-0005-0000-0000-0000B8A80000}"/>
    <cellStyle name="40% - Accent2 3 2 4 3" xfId="46628" xr:uid="{00000000-0005-0000-0000-0000B9A80000}"/>
    <cellStyle name="40% - Accent2 3 2 4 3 2" xfId="46629" xr:uid="{00000000-0005-0000-0000-0000BAA80000}"/>
    <cellStyle name="40% - Accent2 3 2 4 4" xfId="46630" xr:uid="{00000000-0005-0000-0000-0000BBA80000}"/>
    <cellStyle name="40% - Accent2 3 2 5" xfId="944" xr:uid="{00000000-0005-0000-0000-0000BCA80000}"/>
    <cellStyle name="40% - Accent2 3 2 5 2" xfId="46631" xr:uid="{00000000-0005-0000-0000-0000BDA80000}"/>
    <cellStyle name="40% - Accent2 3 2 5 2 2" xfId="46632" xr:uid="{00000000-0005-0000-0000-0000BEA80000}"/>
    <cellStyle name="40% - Accent2 3 2 5 2 2 2" xfId="46633" xr:uid="{00000000-0005-0000-0000-0000BFA80000}"/>
    <cellStyle name="40% - Accent2 3 2 5 2 3" xfId="46634" xr:uid="{00000000-0005-0000-0000-0000C0A80000}"/>
    <cellStyle name="40% - Accent2 3 2 5 3" xfId="46635" xr:uid="{00000000-0005-0000-0000-0000C1A80000}"/>
    <cellStyle name="40% - Accent2 3 2 5 3 2" xfId="46636" xr:uid="{00000000-0005-0000-0000-0000C2A80000}"/>
    <cellStyle name="40% - Accent2 3 2 5 4" xfId="46637" xr:uid="{00000000-0005-0000-0000-0000C3A80000}"/>
    <cellStyle name="40% - Accent2 3 2 6" xfId="46638" xr:uid="{00000000-0005-0000-0000-0000C4A80000}"/>
    <cellStyle name="40% - Accent2 3 2 6 2" xfId="46639" xr:uid="{00000000-0005-0000-0000-0000C5A80000}"/>
    <cellStyle name="40% - Accent2 3 2 6 2 2" xfId="46640" xr:uid="{00000000-0005-0000-0000-0000C6A80000}"/>
    <cellStyle name="40% - Accent2 3 2 6 3" xfId="46641" xr:uid="{00000000-0005-0000-0000-0000C7A80000}"/>
    <cellStyle name="40% - Accent2 3 2 7" xfId="46642" xr:uid="{00000000-0005-0000-0000-0000C8A80000}"/>
    <cellStyle name="40% - Accent2 3 2 7 2" xfId="46643" xr:uid="{00000000-0005-0000-0000-0000C9A80000}"/>
    <cellStyle name="40% - Accent2 3 2 8" xfId="46644" xr:uid="{00000000-0005-0000-0000-0000CAA80000}"/>
    <cellStyle name="40% - Accent2 3 3" xfId="945" xr:uid="{00000000-0005-0000-0000-0000CBA80000}"/>
    <cellStyle name="40% - Accent2 3 3 2" xfId="46645" xr:uid="{00000000-0005-0000-0000-0000CCA80000}"/>
    <cellStyle name="40% - Accent2 3 3 2 2" xfId="46646" xr:uid="{00000000-0005-0000-0000-0000CDA80000}"/>
    <cellStyle name="40% - Accent2 3 3 2 2 2" xfId="46647" xr:uid="{00000000-0005-0000-0000-0000CEA80000}"/>
    <cellStyle name="40% - Accent2 3 3 2 2 2 2" xfId="46648" xr:uid="{00000000-0005-0000-0000-0000CFA80000}"/>
    <cellStyle name="40% - Accent2 3 3 2 2 3" xfId="46649" xr:uid="{00000000-0005-0000-0000-0000D0A80000}"/>
    <cellStyle name="40% - Accent2 3 3 2 3" xfId="46650" xr:uid="{00000000-0005-0000-0000-0000D1A80000}"/>
    <cellStyle name="40% - Accent2 3 3 2 3 2" xfId="46651" xr:uid="{00000000-0005-0000-0000-0000D2A80000}"/>
    <cellStyle name="40% - Accent2 3 3 2 4" xfId="46652" xr:uid="{00000000-0005-0000-0000-0000D3A80000}"/>
    <cellStyle name="40% - Accent2 3 3 3" xfId="46653" xr:uid="{00000000-0005-0000-0000-0000D4A80000}"/>
    <cellStyle name="40% - Accent2 3 3 3 2" xfId="46654" xr:uid="{00000000-0005-0000-0000-0000D5A80000}"/>
    <cellStyle name="40% - Accent2 3 3 3 2 2" xfId="46655" xr:uid="{00000000-0005-0000-0000-0000D6A80000}"/>
    <cellStyle name="40% - Accent2 3 3 3 2 2 2" xfId="46656" xr:uid="{00000000-0005-0000-0000-0000D7A80000}"/>
    <cellStyle name="40% - Accent2 3 3 3 2 3" xfId="46657" xr:uid="{00000000-0005-0000-0000-0000D8A80000}"/>
    <cellStyle name="40% - Accent2 3 3 3 3" xfId="46658" xr:uid="{00000000-0005-0000-0000-0000D9A80000}"/>
    <cellStyle name="40% - Accent2 3 3 3 3 2" xfId="46659" xr:uid="{00000000-0005-0000-0000-0000DAA80000}"/>
    <cellStyle name="40% - Accent2 3 3 3 4" xfId="46660" xr:uid="{00000000-0005-0000-0000-0000DBA80000}"/>
    <cellStyle name="40% - Accent2 3 3 4" xfId="46661" xr:uid="{00000000-0005-0000-0000-0000DCA80000}"/>
    <cellStyle name="40% - Accent2 3 3 4 2" xfId="46662" xr:uid="{00000000-0005-0000-0000-0000DDA80000}"/>
    <cellStyle name="40% - Accent2 3 3 4 2 2" xfId="46663" xr:uid="{00000000-0005-0000-0000-0000DEA80000}"/>
    <cellStyle name="40% - Accent2 3 3 4 3" xfId="46664" xr:uid="{00000000-0005-0000-0000-0000DFA80000}"/>
    <cellStyle name="40% - Accent2 3 3 5" xfId="46665" xr:uid="{00000000-0005-0000-0000-0000E0A80000}"/>
    <cellStyle name="40% - Accent2 3 3 5 2" xfId="46666" xr:uid="{00000000-0005-0000-0000-0000E1A80000}"/>
    <cellStyle name="40% - Accent2 3 3 6" xfId="46667" xr:uid="{00000000-0005-0000-0000-0000E2A80000}"/>
    <cellStyle name="40% - Accent2 3 4" xfId="946" xr:uid="{00000000-0005-0000-0000-0000E3A80000}"/>
    <cellStyle name="40% - Accent2 3 4 2" xfId="46668" xr:uid="{00000000-0005-0000-0000-0000E4A80000}"/>
    <cellStyle name="40% - Accent2 3 4 2 2" xfId="46669" xr:uid="{00000000-0005-0000-0000-0000E5A80000}"/>
    <cellStyle name="40% - Accent2 3 4 2 2 2" xfId="46670" xr:uid="{00000000-0005-0000-0000-0000E6A80000}"/>
    <cellStyle name="40% - Accent2 3 4 2 2 2 2" xfId="46671" xr:uid="{00000000-0005-0000-0000-0000E7A80000}"/>
    <cellStyle name="40% - Accent2 3 4 2 2 3" xfId="46672" xr:uid="{00000000-0005-0000-0000-0000E8A80000}"/>
    <cellStyle name="40% - Accent2 3 4 2 3" xfId="46673" xr:uid="{00000000-0005-0000-0000-0000E9A80000}"/>
    <cellStyle name="40% - Accent2 3 4 2 3 2" xfId="46674" xr:uid="{00000000-0005-0000-0000-0000EAA80000}"/>
    <cellStyle name="40% - Accent2 3 4 2 4" xfId="46675" xr:uid="{00000000-0005-0000-0000-0000EBA80000}"/>
    <cellStyle name="40% - Accent2 3 4 3" xfId="46676" xr:uid="{00000000-0005-0000-0000-0000ECA80000}"/>
    <cellStyle name="40% - Accent2 3 4 3 2" xfId="46677" xr:uid="{00000000-0005-0000-0000-0000EDA80000}"/>
    <cellStyle name="40% - Accent2 3 4 3 2 2" xfId="46678" xr:uid="{00000000-0005-0000-0000-0000EEA80000}"/>
    <cellStyle name="40% - Accent2 3 4 3 2 2 2" xfId="46679" xr:uid="{00000000-0005-0000-0000-0000EFA80000}"/>
    <cellStyle name="40% - Accent2 3 4 3 2 3" xfId="46680" xr:uid="{00000000-0005-0000-0000-0000F0A80000}"/>
    <cellStyle name="40% - Accent2 3 4 3 3" xfId="46681" xr:uid="{00000000-0005-0000-0000-0000F1A80000}"/>
    <cellStyle name="40% - Accent2 3 4 3 3 2" xfId="46682" xr:uid="{00000000-0005-0000-0000-0000F2A80000}"/>
    <cellStyle name="40% - Accent2 3 4 3 4" xfId="46683" xr:uid="{00000000-0005-0000-0000-0000F3A80000}"/>
    <cellStyle name="40% - Accent2 3 4 4" xfId="46684" xr:uid="{00000000-0005-0000-0000-0000F4A80000}"/>
    <cellStyle name="40% - Accent2 3 4 4 2" xfId="46685" xr:uid="{00000000-0005-0000-0000-0000F5A80000}"/>
    <cellStyle name="40% - Accent2 3 4 4 2 2" xfId="46686" xr:uid="{00000000-0005-0000-0000-0000F6A80000}"/>
    <cellStyle name="40% - Accent2 3 4 4 3" xfId="46687" xr:uid="{00000000-0005-0000-0000-0000F7A80000}"/>
    <cellStyle name="40% - Accent2 3 4 5" xfId="46688" xr:uid="{00000000-0005-0000-0000-0000F8A80000}"/>
    <cellStyle name="40% - Accent2 3 4 5 2" xfId="46689" xr:uid="{00000000-0005-0000-0000-0000F9A80000}"/>
    <cellStyle name="40% - Accent2 3 4 6" xfId="46690" xr:uid="{00000000-0005-0000-0000-0000FAA80000}"/>
    <cellStyle name="40% - Accent2 3 5" xfId="947" xr:uid="{00000000-0005-0000-0000-0000FBA80000}"/>
    <cellStyle name="40% - Accent2 3 5 2" xfId="46691" xr:uid="{00000000-0005-0000-0000-0000FCA80000}"/>
    <cellStyle name="40% - Accent2 3 5 2 2" xfId="46692" xr:uid="{00000000-0005-0000-0000-0000FDA80000}"/>
    <cellStyle name="40% - Accent2 3 5 2 2 2" xfId="46693" xr:uid="{00000000-0005-0000-0000-0000FEA80000}"/>
    <cellStyle name="40% - Accent2 3 5 2 3" xfId="46694" xr:uid="{00000000-0005-0000-0000-0000FFA80000}"/>
    <cellStyle name="40% - Accent2 3 5 3" xfId="46695" xr:uid="{00000000-0005-0000-0000-000000A90000}"/>
    <cellStyle name="40% - Accent2 3 5 3 2" xfId="46696" xr:uid="{00000000-0005-0000-0000-000001A90000}"/>
    <cellStyle name="40% - Accent2 3 5 4" xfId="46697" xr:uid="{00000000-0005-0000-0000-000002A90000}"/>
    <cellStyle name="40% - Accent2 3 6" xfId="948" xr:uid="{00000000-0005-0000-0000-000003A90000}"/>
    <cellStyle name="40% - Accent2 3 6 2" xfId="46698" xr:uid="{00000000-0005-0000-0000-000004A90000}"/>
    <cellStyle name="40% - Accent2 3 6 2 2" xfId="46699" xr:uid="{00000000-0005-0000-0000-000005A90000}"/>
    <cellStyle name="40% - Accent2 3 6 2 2 2" xfId="46700" xr:uid="{00000000-0005-0000-0000-000006A90000}"/>
    <cellStyle name="40% - Accent2 3 6 2 3" xfId="46701" xr:uid="{00000000-0005-0000-0000-000007A90000}"/>
    <cellStyle name="40% - Accent2 3 6 3" xfId="46702" xr:uid="{00000000-0005-0000-0000-000008A90000}"/>
    <cellStyle name="40% - Accent2 3 6 3 2" xfId="46703" xr:uid="{00000000-0005-0000-0000-000009A90000}"/>
    <cellStyle name="40% - Accent2 3 6 4" xfId="46704" xr:uid="{00000000-0005-0000-0000-00000AA90000}"/>
    <cellStyle name="40% - Accent2 3 7" xfId="46705" xr:uid="{00000000-0005-0000-0000-00000BA90000}"/>
    <cellStyle name="40% - Accent2 3 7 2" xfId="46706" xr:uid="{00000000-0005-0000-0000-00000CA90000}"/>
    <cellStyle name="40% - Accent2 3 7 2 2" xfId="46707" xr:uid="{00000000-0005-0000-0000-00000DA90000}"/>
    <cellStyle name="40% - Accent2 3 7 3" xfId="46708" xr:uid="{00000000-0005-0000-0000-00000EA90000}"/>
    <cellStyle name="40% - Accent2 3 8" xfId="46709" xr:uid="{00000000-0005-0000-0000-00000FA90000}"/>
    <cellStyle name="40% - Accent2 3 8 2" xfId="46710" xr:uid="{00000000-0005-0000-0000-000010A90000}"/>
    <cellStyle name="40% - Accent2 3 9" xfId="46711" xr:uid="{00000000-0005-0000-0000-000011A90000}"/>
    <cellStyle name="40% - Accent2 30" xfId="949" xr:uid="{00000000-0005-0000-0000-000012A90000}"/>
    <cellStyle name="40% - Accent2 31" xfId="950" xr:uid="{00000000-0005-0000-0000-000013A90000}"/>
    <cellStyle name="40% - Accent2 32" xfId="951" xr:uid="{00000000-0005-0000-0000-000014A90000}"/>
    <cellStyle name="40% - Accent2 33" xfId="952" xr:uid="{00000000-0005-0000-0000-000015A90000}"/>
    <cellStyle name="40% - Accent2 4" xfId="953" xr:uid="{00000000-0005-0000-0000-000016A90000}"/>
    <cellStyle name="40% - Accent2 4 2" xfId="954" xr:uid="{00000000-0005-0000-0000-000017A90000}"/>
    <cellStyle name="40% - Accent2 4 2 2" xfId="955" xr:uid="{00000000-0005-0000-0000-000018A90000}"/>
    <cellStyle name="40% - Accent2 4 2 3" xfId="956" xr:uid="{00000000-0005-0000-0000-000019A90000}"/>
    <cellStyle name="40% - Accent2 4 2 4" xfId="957" xr:uid="{00000000-0005-0000-0000-00001AA90000}"/>
    <cellStyle name="40% - Accent2 4 2 5" xfId="958" xr:uid="{00000000-0005-0000-0000-00001BA90000}"/>
    <cellStyle name="40% - Accent2 4 3" xfId="959" xr:uid="{00000000-0005-0000-0000-00001CA90000}"/>
    <cellStyle name="40% - Accent2 4 4" xfId="960" xr:uid="{00000000-0005-0000-0000-00001DA90000}"/>
    <cellStyle name="40% - Accent2 4 5" xfId="961" xr:uid="{00000000-0005-0000-0000-00001EA90000}"/>
    <cellStyle name="40% - Accent2 4 6" xfId="962" xr:uid="{00000000-0005-0000-0000-00001FA90000}"/>
    <cellStyle name="40% - Accent2 5" xfId="963" xr:uid="{00000000-0005-0000-0000-000020A90000}"/>
    <cellStyle name="40% - Accent2 5 2" xfId="964" xr:uid="{00000000-0005-0000-0000-000021A90000}"/>
    <cellStyle name="40% - Accent2 5 2 2" xfId="965" xr:uid="{00000000-0005-0000-0000-000022A90000}"/>
    <cellStyle name="40% - Accent2 5 2 2 2" xfId="46712" xr:uid="{00000000-0005-0000-0000-000023A90000}"/>
    <cellStyle name="40% - Accent2 5 2 2 2 2" xfId="46713" xr:uid="{00000000-0005-0000-0000-000024A90000}"/>
    <cellStyle name="40% - Accent2 5 2 2 2 2 2" xfId="46714" xr:uid="{00000000-0005-0000-0000-000025A90000}"/>
    <cellStyle name="40% - Accent2 5 2 2 2 3" xfId="46715" xr:uid="{00000000-0005-0000-0000-000026A90000}"/>
    <cellStyle name="40% - Accent2 5 2 2 3" xfId="46716" xr:uid="{00000000-0005-0000-0000-000027A90000}"/>
    <cellStyle name="40% - Accent2 5 2 2 3 2" xfId="46717" xr:uid="{00000000-0005-0000-0000-000028A90000}"/>
    <cellStyle name="40% - Accent2 5 2 2 4" xfId="46718" xr:uid="{00000000-0005-0000-0000-000029A90000}"/>
    <cellStyle name="40% - Accent2 5 2 3" xfId="966" xr:uid="{00000000-0005-0000-0000-00002AA90000}"/>
    <cellStyle name="40% - Accent2 5 2 3 2" xfId="46719" xr:uid="{00000000-0005-0000-0000-00002BA90000}"/>
    <cellStyle name="40% - Accent2 5 2 3 2 2" xfId="46720" xr:uid="{00000000-0005-0000-0000-00002CA90000}"/>
    <cellStyle name="40% - Accent2 5 2 3 2 2 2" xfId="46721" xr:uid="{00000000-0005-0000-0000-00002DA90000}"/>
    <cellStyle name="40% - Accent2 5 2 3 2 3" xfId="46722" xr:uid="{00000000-0005-0000-0000-00002EA90000}"/>
    <cellStyle name="40% - Accent2 5 2 3 3" xfId="46723" xr:uid="{00000000-0005-0000-0000-00002FA90000}"/>
    <cellStyle name="40% - Accent2 5 2 3 3 2" xfId="46724" xr:uid="{00000000-0005-0000-0000-000030A90000}"/>
    <cellStyle name="40% - Accent2 5 2 3 4" xfId="46725" xr:uid="{00000000-0005-0000-0000-000031A90000}"/>
    <cellStyle name="40% - Accent2 5 2 4" xfId="967" xr:uid="{00000000-0005-0000-0000-000032A90000}"/>
    <cellStyle name="40% - Accent2 5 2 4 2" xfId="46726" xr:uid="{00000000-0005-0000-0000-000033A90000}"/>
    <cellStyle name="40% - Accent2 5 2 4 2 2" xfId="46727" xr:uid="{00000000-0005-0000-0000-000034A90000}"/>
    <cellStyle name="40% - Accent2 5 2 4 3" xfId="46728" xr:uid="{00000000-0005-0000-0000-000035A90000}"/>
    <cellStyle name="40% - Accent2 5 2 5" xfId="968" xr:uid="{00000000-0005-0000-0000-000036A90000}"/>
    <cellStyle name="40% - Accent2 5 2 5 2" xfId="46729" xr:uid="{00000000-0005-0000-0000-000037A90000}"/>
    <cellStyle name="40% - Accent2 5 2 6" xfId="46730" xr:uid="{00000000-0005-0000-0000-000038A90000}"/>
    <cellStyle name="40% - Accent2 5 3" xfId="969" xr:uid="{00000000-0005-0000-0000-000039A90000}"/>
    <cellStyle name="40% - Accent2 5 3 2" xfId="46731" xr:uid="{00000000-0005-0000-0000-00003AA90000}"/>
    <cellStyle name="40% - Accent2 5 3 2 2" xfId="46732" xr:uid="{00000000-0005-0000-0000-00003BA90000}"/>
    <cellStyle name="40% - Accent2 5 3 2 2 2" xfId="46733" xr:uid="{00000000-0005-0000-0000-00003CA90000}"/>
    <cellStyle name="40% - Accent2 5 3 2 2 2 2" xfId="46734" xr:uid="{00000000-0005-0000-0000-00003DA90000}"/>
    <cellStyle name="40% - Accent2 5 3 2 2 3" xfId="46735" xr:uid="{00000000-0005-0000-0000-00003EA90000}"/>
    <cellStyle name="40% - Accent2 5 3 2 3" xfId="46736" xr:uid="{00000000-0005-0000-0000-00003FA90000}"/>
    <cellStyle name="40% - Accent2 5 3 2 3 2" xfId="46737" xr:uid="{00000000-0005-0000-0000-000040A90000}"/>
    <cellStyle name="40% - Accent2 5 3 2 4" xfId="46738" xr:uid="{00000000-0005-0000-0000-000041A90000}"/>
    <cellStyle name="40% - Accent2 5 3 3" xfId="46739" xr:uid="{00000000-0005-0000-0000-000042A90000}"/>
    <cellStyle name="40% - Accent2 5 3 3 2" xfId="46740" xr:uid="{00000000-0005-0000-0000-000043A90000}"/>
    <cellStyle name="40% - Accent2 5 3 3 2 2" xfId="46741" xr:uid="{00000000-0005-0000-0000-000044A90000}"/>
    <cellStyle name="40% - Accent2 5 3 3 2 2 2" xfId="46742" xr:uid="{00000000-0005-0000-0000-000045A90000}"/>
    <cellStyle name="40% - Accent2 5 3 3 2 3" xfId="46743" xr:uid="{00000000-0005-0000-0000-000046A90000}"/>
    <cellStyle name="40% - Accent2 5 3 3 3" xfId="46744" xr:uid="{00000000-0005-0000-0000-000047A90000}"/>
    <cellStyle name="40% - Accent2 5 3 3 3 2" xfId="46745" xr:uid="{00000000-0005-0000-0000-000048A90000}"/>
    <cellStyle name="40% - Accent2 5 3 3 4" xfId="46746" xr:uid="{00000000-0005-0000-0000-000049A90000}"/>
    <cellStyle name="40% - Accent2 5 3 4" xfId="46747" xr:uid="{00000000-0005-0000-0000-00004AA90000}"/>
    <cellStyle name="40% - Accent2 5 3 4 2" xfId="46748" xr:uid="{00000000-0005-0000-0000-00004BA90000}"/>
    <cellStyle name="40% - Accent2 5 3 4 2 2" xfId="46749" xr:uid="{00000000-0005-0000-0000-00004CA90000}"/>
    <cellStyle name="40% - Accent2 5 3 4 3" xfId="46750" xr:uid="{00000000-0005-0000-0000-00004DA90000}"/>
    <cellStyle name="40% - Accent2 5 3 5" xfId="46751" xr:uid="{00000000-0005-0000-0000-00004EA90000}"/>
    <cellStyle name="40% - Accent2 5 3 5 2" xfId="46752" xr:uid="{00000000-0005-0000-0000-00004FA90000}"/>
    <cellStyle name="40% - Accent2 5 3 6" xfId="46753" xr:uid="{00000000-0005-0000-0000-000050A90000}"/>
    <cellStyle name="40% - Accent2 5 4" xfId="970" xr:uid="{00000000-0005-0000-0000-000051A90000}"/>
    <cellStyle name="40% - Accent2 5 4 2" xfId="46754" xr:uid="{00000000-0005-0000-0000-000052A90000}"/>
    <cellStyle name="40% - Accent2 5 4 2 2" xfId="46755" xr:uid="{00000000-0005-0000-0000-000053A90000}"/>
    <cellStyle name="40% - Accent2 5 4 2 2 2" xfId="46756" xr:uid="{00000000-0005-0000-0000-000054A90000}"/>
    <cellStyle name="40% - Accent2 5 4 2 3" xfId="46757" xr:uid="{00000000-0005-0000-0000-000055A90000}"/>
    <cellStyle name="40% - Accent2 5 4 3" xfId="46758" xr:uid="{00000000-0005-0000-0000-000056A90000}"/>
    <cellStyle name="40% - Accent2 5 4 3 2" xfId="46759" xr:uid="{00000000-0005-0000-0000-000057A90000}"/>
    <cellStyle name="40% - Accent2 5 4 4" xfId="46760" xr:uid="{00000000-0005-0000-0000-000058A90000}"/>
    <cellStyle name="40% - Accent2 5 5" xfId="971" xr:uid="{00000000-0005-0000-0000-000059A90000}"/>
    <cellStyle name="40% - Accent2 5 5 2" xfId="46761" xr:uid="{00000000-0005-0000-0000-00005AA90000}"/>
    <cellStyle name="40% - Accent2 5 5 2 2" xfId="46762" xr:uid="{00000000-0005-0000-0000-00005BA90000}"/>
    <cellStyle name="40% - Accent2 5 5 2 2 2" xfId="46763" xr:uid="{00000000-0005-0000-0000-00005CA90000}"/>
    <cellStyle name="40% - Accent2 5 5 2 3" xfId="46764" xr:uid="{00000000-0005-0000-0000-00005DA90000}"/>
    <cellStyle name="40% - Accent2 5 5 3" xfId="46765" xr:uid="{00000000-0005-0000-0000-00005EA90000}"/>
    <cellStyle name="40% - Accent2 5 5 3 2" xfId="46766" xr:uid="{00000000-0005-0000-0000-00005FA90000}"/>
    <cellStyle name="40% - Accent2 5 5 4" xfId="46767" xr:uid="{00000000-0005-0000-0000-000060A90000}"/>
    <cellStyle name="40% - Accent2 5 6" xfId="972" xr:uid="{00000000-0005-0000-0000-000061A90000}"/>
    <cellStyle name="40% - Accent2 5 6 2" xfId="46768" xr:uid="{00000000-0005-0000-0000-000062A90000}"/>
    <cellStyle name="40% - Accent2 5 6 2 2" xfId="46769" xr:uid="{00000000-0005-0000-0000-000063A90000}"/>
    <cellStyle name="40% - Accent2 5 6 3" xfId="46770" xr:uid="{00000000-0005-0000-0000-000064A90000}"/>
    <cellStyle name="40% - Accent2 5 7" xfId="46771" xr:uid="{00000000-0005-0000-0000-000065A90000}"/>
    <cellStyle name="40% - Accent2 5 7 2" xfId="46772" xr:uid="{00000000-0005-0000-0000-000066A90000}"/>
    <cellStyle name="40% - Accent2 5 8" xfId="46773" xr:uid="{00000000-0005-0000-0000-000067A90000}"/>
    <cellStyle name="40% - Accent2 6" xfId="973" xr:uid="{00000000-0005-0000-0000-000068A90000}"/>
    <cellStyle name="40% - Accent2 6 2" xfId="46774" xr:uid="{00000000-0005-0000-0000-000069A90000}"/>
    <cellStyle name="40% - Accent2 6 2 2" xfId="46775" xr:uid="{00000000-0005-0000-0000-00006AA90000}"/>
    <cellStyle name="40% - Accent2 6 2 2 2" xfId="46776" xr:uid="{00000000-0005-0000-0000-00006BA90000}"/>
    <cellStyle name="40% - Accent2 6 2 2 2 2" xfId="46777" xr:uid="{00000000-0005-0000-0000-00006CA90000}"/>
    <cellStyle name="40% - Accent2 6 2 2 2 2 2" xfId="46778" xr:uid="{00000000-0005-0000-0000-00006DA90000}"/>
    <cellStyle name="40% - Accent2 6 2 2 2 3" xfId="46779" xr:uid="{00000000-0005-0000-0000-00006EA90000}"/>
    <cellStyle name="40% - Accent2 6 2 2 3" xfId="46780" xr:uid="{00000000-0005-0000-0000-00006FA90000}"/>
    <cellStyle name="40% - Accent2 6 2 2 3 2" xfId="46781" xr:uid="{00000000-0005-0000-0000-000070A90000}"/>
    <cellStyle name="40% - Accent2 6 2 2 4" xfId="46782" xr:uid="{00000000-0005-0000-0000-000071A90000}"/>
    <cellStyle name="40% - Accent2 6 2 3" xfId="46783" xr:uid="{00000000-0005-0000-0000-000072A90000}"/>
    <cellStyle name="40% - Accent2 6 2 3 2" xfId="46784" xr:uid="{00000000-0005-0000-0000-000073A90000}"/>
    <cellStyle name="40% - Accent2 6 2 3 2 2" xfId="46785" xr:uid="{00000000-0005-0000-0000-000074A90000}"/>
    <cellStyle name="40% - Accent2 6 2 3 2 2 2" xfId="46786" xr:uid="{00000000-0005-0000-0000-000075A90000}"/>
    <cellStyle name="40% - Accent2 6 2 3 2 3" xfId="46787" xr:uid="{00000000-0005-0000-0000-000076A90000}"/>
    <cellStyle name="40% - Accent2 6 2 3 3" xfId="46788" xr:uid="{00000000-0005-0000-0000-000077A90000}"/>
    <cellStyle name="40% - Accent2 6 2 3 3 2" xfId="46789" xr:uid="{00000000-0005-0000-0000-000078A90000}"/>
    <cellStyle name="40% - Accent2 6 2 3 4" xfId="46790" xr:uid="{00000000-0005-0000-0000-000079A90000}"/>
    <cellStyle name="40% - Accent2 6 2 4" xfId="46791" xr:uid="{00000000-0005-0000-0000-00007AA90000}"/>
    <cellStyle name="40% - Accent2 6 2 4 2" xfId="46792" xr:uid="{00000000-0005-0000-0000-00007BA90000}"/>
    <cellStyle name="40% - Accent2 6 2 4 2 2" xfId="46793" xr:uid="{00000000-0005-0000-0000-00007CA90000}"/>
    <cellStyle name="40% - Accent2 6 2 4 3" xfId="46794" xr:uid="{00000000-0005-0000-0000-00007DA90000}"/>
    <cellStyle name="40% - Accent2 6 2 5" xfId="46795" xr:uid="{00000000-0005-0000-0000-00007EA90000}"/>
    <cellStyle name="40% - Accent2 6 2 5 2" xfId="46796" xr:uid="{00000000-0005-0000-0000-00007FA90000}"/>
    <cellStyle name="40% - Accent2 6 2 6" xfId="46797" xr:uid="{00000000-0005-0000-0000-000080A90000}"/>
    <cellStyle name="40% - Accent2 6 3" xfId="46798" xr:uid="{00000000-0005-0000-0000-000081A90000}"/>
    <cellStyle name="40% - Accent2 6 3 2" xfId="46799" xr:uid="{00000000-0005-0000-0000-000082A90000}"/>
    <cellStyle name="40% - Accent2 6 3 2 2" xfId="46800" xr:uid="{00000000-0005-0000-0000-000083A90000}"/>
    <cellStyle name="40% - Accent2 6 3 2 2 2" xfId="46801" xr:uid="{00000000-0005-0000-0000-000084A90000}"/>
    <cellStyle name="40% - Accent2 6 3 2 2 2 2" xfId="46802" xr:uid="{00000000-0005-0000-0000-000085A90000}"/>
    <cellStyle name="40% - Accent2 6 3 2 2 3" xfId="46803" xr:uid="{00000000-0005-0000-0000-000086A90000}"/>
    <cellStyle name="40% - Accent2 6 3 2 3" xfId="46804" xr:uid="{00000000-0005-0000-0000-000087A90000}"/>
    <cellStyle name="40% - Accent2 6 3 2 3 2" xfId="46805" xr:uid="{00000000-0005-0000-0000-000088A90000}"/>
    <cellStyle name="40% - Accent2 6 3 2 4" xfId="46806" xr:uid="{00000000-0005-0000-0000-000089A90000}"/>
    <cellStyle name="40% - Accent2 6 3 3" xfId="46807" xr:uid="{00000000-0005-0000-0000-00008AA90000}"/>
    <cellStyle name="40% - Accent2 6 3 3 2" xfId="46808" xr:uid="{00000000-0005-0000-0000-00008BA90000}"/>
    <cellStyle name="40% - Accent2 6 3 3 2 2" xfId="46809" xr:uid="{00000000-0005-0000-0000-00008CA90000}"/>
    <cellStyle name="40% - Accent2 6 3 3 2 2 2" xfId="46810" xr:uid="{00000000-0005-0000-0000-00008DA90000}"/>
    <cellStyle name="40% - Accent2 6 3 3 2 3" xfId="46811" xr:uid="{00000000-0005-0000-0000-00008EA90000}"/>
    <cellStyle name="40% - Accent2 6 3 3 3" xfId="46812" xr:uid="{00000000-0005-0000-0000-00008FA90000}"/>
    <cellStyle name="40% - Accent2 6 3 3 3 2" xfId="46813" xr:uid="{00000000-0005-0000-0000-000090A90000}"/>
    <cellStyle name="40% - Accent2 6 3 3 4" xfId="46814" xr:uid="{00000000-0005-0000-0000-000091A90000}"/>
    <cellStyle name="40% - Accent2 6 3 4" xfId="46815" xr:uid="{00000000-0005-0000-0000-000092A90000}"/>
    <cellStyle name="40% - Accent2 6 3 4 2" xfId="46816" xr:uid="{00000000-0005-0000-0000-000093A90000}"/>
    <cellStyle name="40% - Accent2 6 3 4 2 2" xfId="46817" xr:uid="{00000000-0005-0000-0000-000094A90000}"/>
    <cellStyle name="40% - Accent2 6 3 4 3" xfId="46818" xr:uid="{00000000-0005-0000-0000-000095A90000}"/>
    <cellStyle name="40% - Accent2 6 3 5" xfId="46819" xr:uid="{00000000-0005-0000-0000-000096A90000}"/>
    <cellStyle name="40% - Accent2 6 3 5 2" xfId="46820" xr:uid="{00000000-0005-0000-0000-000097A90000}"/>
    <cellStyle name="40% - Accent2 6 3 6" xfId="46821" xr:uid="{00000000-0005-0000-0000-000098A90000}"/>
    <cellStyle name="40% - Accent2 6 4" xfId="46822" xr:uid="{00000000-0005-0000-0000-000099A90000}"/>
    <cellStyle name="40% - Accent2 6 4 2" xfId="46823" xr:uid="{00000000-0005-0000-0000-00009AA90000}"/>
    <cellStyle name="40% - Accent2 6 4 2 2" xfId="46824" xr:uid="{00000000-0005-0000-0000-00009BA90000}"/>
    <cellStyle name="40% - Accent2 6 4 2 2 2" xfId="46825" xr:uid="{00000000-0005-0000-0000-00009CA90000}"/>
    <cellStyle name="40% - Accent2 6 4 2 3" xfId="46826" xr:uid="{00000000-0005-0000-0000-00009DA90000}"/>
    <cellStyle name="40% - Accent2 6 4 3" xfId="46827" xr:uid="{00000000-0005-0000-0000-00009EA90000}"/>
    <cellStyle name="40% - Accent2 6 4 3 2" xfId="46828" xr:uid="{00000000-0005-0000-0000-00009FA90000}"/>
    <cellStyle name="40% - Accent2 6 4 4" xfId="46829" xr:uid="{00000000-0005-0000-0000-0000A0A90000}"/>
    <cellStyle name="40% - Accent2 6 5" xfId="46830" xr:uid="{00000000-0005-0000-0000-0000A1A90000}"/>
    <cellStyle name="40% - Accent2 6 5 2" xfId="46831" xr:uid="{00000000-0005-0000-0000-0000A2A90000}"/>
    <cellStyle name="40% - Accent2 6 5 2 2" xfId="46832" xr:uid="{00000000-0005-0000-0000-0000A3A90000}"/>
    <cellStyle name="40% - Accent2 6 5 2 2 2" xfId="46833" xr:uid="{00000000-0005-0000-0000-0000A4A90000}"/>
    <cellStyle name="40% - Accent2 6 5 2 3" xfId="46834" xr:uid="{00000000-0005-0000-0000-0000A5A90000}"/>
    <cellStyle name="40% - Accent2 6 5 3" xfId="46835" xr:uid="{00000000-0005-0000-0000-0000A6A90000}"/>
    <cellStyle name="40% - Accent2 6 5 3 2" xfId="46836" xr:uid="{00000000-0005-0000-0000-0000A7A90000}"/>
    <cellStyle name="40% - Accent2 6 5 4" xfId="46837" xr:uid="{00000000-0005-0000-0000-0000A8A90000}"/>
    <cellStyle name="40% - Accent2 6 6" xfId="46838" xr:uid="{00000000-0005-0000-0000-0000A9A90000}"/>
    <cellStyle name="40% - Accent2 6 6 2" xfId="46839" xr:uid="{00000000-0005-0000-0000-0000AAA90000}"/>
    <cellStyle name="40% - Accent2 6 6 2 2" xfId="46840" xr:uid="{00000000-0005-0000-0000-0000ABA90000}"/>
    <cellStyle name="40% - Accent2 6 6 3" xfId="46841" xr:uid="{00000000-0005-0000-0000-0000ACA90000}"/>
    <cellStyle name="40% - Accent2 6 7" xfId="46842" xr:uid="{00000000-0005-0000-0000-0000ADA90000}"/>
    <cellStyle name="40% - Accent2 6 7 2" xfId="46843" xr:uid="{00000000-0005-0000-0000-0000AEA90000}"/>
    <cellStyle name="40% - Accent2 6 8" xfId="46844" xr:uid="{00000000-0005-0000-0000-0000AFA90000}"/>
    <cellStyle name="40% - Accent2 7" xfId="974" xr:uid="{00000000-0005-0000-0000-0000B0A90000}"/>
    <cellStyle name="40% - Accent2 8" xfId="975" xr:uid="{00000000-0005-0000-0000-0000B1A90000}"/>
    <cellStyle name="40% - Accent2 9" xfId="976" xr:uid="{00000000-0005-0000-0000-0000B2A90000}"/>
    <cellStyle name="40% - Accent3 10" xfId="977" xr:uid="{00000000-0005-0000-0000-0000B3A90000}"/>
    <cellStyle name="40% - Accent3 10 2" xfId="46845" xr:uid="{00000000-0005-0000-0000-0000B4A90000}"/>
    <cellStyle name="40% - Accent3 11" xfId="978" xr:uid="{00000000-0005-0000-0000-0000B5A90000}"/>
    <cellStyle name="40% - Accent3 12" xfId="979" xr:uid="{00000000-0005-0000-0000-0000B6A90000}"/>
    <cellStyle name="40% - Accent3 12 2" xfId="46846" xr:uid="{00000000-0005-0000-0000-0000B7A90000}"/>
    <cellStyle name="40% - Accent3 13" xfId="980" xr:uid="{00000000-0005-0000-0000-0000B8A90000}"/>
    <cellStyle name="40% - Accent3 14" xfId="981" xr:uid="{00000000-0005-0000-0000-0000B9A90000}"/>
    <cellStyle name="40% - Accent3 15" xfId="982" xr:uid="{00000000-0005-0000-0000-0000BAA90000}"/>
    <cellStyle name="40% - Accent3 16" xfId="983" xr:uid="{00000000-0005-0000-0000-0000BBA90000}"/>
    <cellStyle name="40% - Accent3 17" xfId="984" xr:uid="{00000000-0005-0000-0000-0000BCA90000}"/>
    <cellStyle name="40% - Accent3 18" xfId="985" xr:uid="{00000000-0005-0000-0000-0000BDA90000}"/>
    <cellStyle name="40% - Accent3 19" xfId="986" xr:uid="{00000000-0005-0000-0000-0000BEA90000}"/>
    <cellStyle name="40% - Accent3 2" xfId="987" xr:uid="{00000000-0005-0000-0000-0000BFA90000}"/>
    <cellStyle name="40% - Accent3 2 2" xfId="988" xr:uid="{00000000-0005-0000-0000-0000C0A90000}"/>
    <cellStyle name="40% - Accent3 2 2 2" xfId="989" xr:uid="{00000000-0005-0000-0000-0000C1A90000}"/>
    <cellStyle name="40% - Accent3 2 2 3" xfId="990" xr:uid="{00000000-0005-0000-0000-0000C2A90000}"/>
    <cellStyle name="40% - Accent3 2 2 4" xfId="991" xr:uid="{00000000-0005-0000-0000-0000C3A90000}"/>
    <cellStyle name="40% - Accent3 2 2 5" xfId="992" xr:uid="{00000000-0005-0000-0000-0000C4A90000}"/>
    <cellStyle name="40% - Accent3 2 3" xfId="993" xr:uid="{00000000-0005-0000-0000-0000C5A90000}"/>
    <cellStyle name="40% - Accent3 2 4" xfId="994" xr:uid="{00000000-0005-0000-0000-0000C6A90000}"/>
    <cellStyle name="40% - Accent3 2 5" xfId="995" xr:uid="{00000000-0005-0000-0000-0000C7A90000}"/>
    <cellStyle name="40% - Accent3 2 6" xfId="996" xr:uid="{00000000-0005-0000-0000-0000C8A90000}"/>
    <cellStyle name="40% - Accent3 2_401K Summary" xfId="46847" xr:uid="{00000000-0005-0000-0000-0000C9A90000}"/>
    <cellStyle name="40% - Accent3 20" xfId="997" xr:uid="{00000000-0005-0000-0000-0000CAA90000}"/>
    <cellStyle name="40% - Accent3 21" xfId="998" xr:uid="{00000000-0005-0000-0000-0000CBA90000}"/>
    <cellStyle name="40% - Accent3 22" xfId="999" xr:uid="{00000000-0005-0000-0000-0000CCA90000}"/>
    <cellStyle name="40% - Accent3 23" xfId="1000" xr:uid="{00000000-0005-0000-0000-0000CDA90000}"/>
    <cellStyle name="40% - Accent3 24" xfId="1001" xr:uid="{00000000-0005-0000-0000-0000CEA90000}"/>
    <cellStyle name="40% - Accent3 25" xfId="1002" xr:uid="{00000000-0005-0000-0000-0000CFA90000}"/>
    <cellStyle name="40% - Accent3 26" xfId="1003" xr:uid="{00000000-0005-0000-0000-0000D0A90000}"/>
    <cellStyle name="40% - Accent3 27" xfId="1004" xr:uid="{00000000-0005-0000-0000-0000D1A90000}"/>
    <cellStyle name="40% - Accent3 28" xfId="1005" xr:uid="{00000000-0005-0000-0000-0000D2A90000}"/>
    <cellStyle name="40% - Accent3 29" xfId="1006" xr:uid="{00000000-0005-0000-0000-0000D3A90000}"/>
    <cellStyle name="40% - Accent3 3" xfId="1007" xr:uid="{00000000-0005-0000-0000-0000D4A90000}"/>
    <cellStyle name="40% - Accent3 3 2" xfId="1008" xr:uid="{00000000-0005-0000-0000-0000D5A90000}"/>
    <cellStyle name="40% - Accent3 3 2 2" xfId="1009" xr:uid="{00000000-0005-0000-0000-0000D6A90000}"/>
    <cellStyle name="40% - Accent3 3 2 2 2" xfId="46848" xr:uid="{00000000-0005-0000-0000-0000D7A90000}"/>
    <cellStyle name="40% - Accent3 3 2 2 2 2" xfId="46849" xr:uid="{00000000-0005-0000-0000-0000D8A90000}"/>
    <cellStyle name="40% - Accent3 3 2 2 2 2 2" xfId="46850" xr:uid="{00000000-0005-0000-0000-0000D9A90000}"/>
    <cellStyle name="40% - Accent3 3 2 2 2 2 2 2" xfId="46851" xr:uid="{00000000-0005-0000-0000-0000DAA90000}"/>
    <cellStyle name="40% - Accent3 3 2 2 2 2 3" xfId="46852" xr:uid="{00000000-0005-0000-0000-0000DBA90000}"/>
    <cellStyle name="40% - Accent3 3 2 2 2 3" xfId="46853" xr:uid="{00000000-0005-0000-0000-0000DCA90000}"/>
    <cellStyle name="40% - Accent3 3 2 2 2 3 2" xfId="46854" xr:uid="{00000000-0005-0000-0000-0000DDA90000}"/>
    <cellStyle name="40% - Accent3 3 2 2 2 4" xfId="46855" xr:uid="{00000000-0005-0000-0000-0000DEA90000}"/>
    <cellStyle name="40% - Accent3 3 2 2 3" xfId="46856" xr:uid="{00000000-0005-0000-0000-0000DFA90000}"/>
    <cellStyle name="40% - Accent3 3 2 2 3 2" xfId="46857" xr:uid="{00000000-0005-0000-0000-0000E0A90000}"/>
    <cellStyle name="40% - Accent3 3 2 2 3 2 2" xfId="46858" xr:uid="{00000000-0005-0000-0000-0000E1A90000}"/>
    <cellStyle name="40% - Accent3 3 2 2 3 2 2 2" xfId="46859" xr:uid="{00000000-0005-0000-0000-0000E2A90000}"/>
    <cellStyle name="40% - Accent3 3 2 2 3 2 3" xfId="46860" xr:uid="{00000000-0005-0000-0000-0000E3A90000}"/>
    <cellStyle name="40% - Accent3 3 2 2 3 3" xfId="46861" xr:uid="{00000000-0005-0000-0000-0000E4A90000}"/>
    <cellStyle name="40% - Accent3 3 2 2 3 3 2" xfId="46862" xr:uid="{00000000-0005-0000-0000-0000E5A90000}"/>
    <cellStyle name="40% - Accent3 3 2 2 3 4" xfId="46863" xr:uid="{00000000-0005-0000-0000-0000E6A90000}"/>
    <cellStyle name="40% - Accent3 3 2 2 4" xfId="46864" xr:uid="{00000000-0005-0000-0000-0000E7A90000}"/>
    <cellStyle name="40% - Accent3 3 2 2 4 2" xfId="46865" xr:uid="{00000000-0005-0000-0000-0000E8A90000}"/>
    <cellStyle name="40% - Accent3 3 2 2 4 2 2" xfId="46866" xr:uid="{00000000-0005-0000-0000-0000E9A90000}"/>
    <cellStyle name="40% - Accent3 3 2 2 4 3" xfId="46867" xr:uid="{00000000-0005-0000-0000-0000EAA90000}"/>
    <cellStyle name="40% - Accent3 3 2 2 5" xfId="46868" xr:uid="{00000000-0005-0000-0000-0000EBA90000}"/>
    <cellStyle name="40% - Accent3 3 2 2 5 2" xfId="46869" xr:uid="{00000000-0005-0000-0000-0000ECA90000}"/>
    <cellStyle name="40% - Accent3 3 2 2 6" xfId="46870" xr:uid="{00000000-0005-0000-0000-0000EDA90000}"/>
    <cellStyle name="40% - Accent3 3 2 3" xfId="1010" xr:uid="{00000000-0005-0000-0000-0000EEA90000}"/>
    <cellStyle name="40% - Accent3 3 2 3 2" xfId="46871" xr:uid="{00000000-0005-0000-0000-0000EFA90000}"/>
    <cellStyle name="40% - Accent3 3 2 3 2 2" xfId="46872" xr:uid="{00000000-0005-0000-0000-0000F0A90000}"/>
    <cellStyle name="40% - Accent3 3 2 3 2 2 2" xfId="46873" xr:uid="{00000000-0005-0000-0000-0000F1A90000}"/>
    <cellStyle name="40% - Accent3 3 2 3 2 2 2 2" xfId="46874" xr:uid="{00000000-0005-0000-0000-0000F2A90000}"/>
    <cellStyle name="40% - Accent3 3 2 3 2 2 3" xfId="46875" xr:uid="{00000000-0005-0000-0000-0000F3A90000}"/>
    <cellStyle name="40% - Accent3 3 2 3 2 3" xfId="46876" xr:uid="{00000000-0005-0000-0000-0000F4A90000}"/>
    <cellStyle name="40% - Accent3 3 2 3 2 3 2" xfId="46877" xr:uid="{00000000-0005-0000-0000-0000F5A90000}"/>
    <cellStyle name="40% - Accent3 3 2 3 2 4" xfId="46878" xr:uid="{00000000-0005-0000-0000-0000F6A90000}"/>
    <cellStyle name="40% - Accent3 3 2 3 3" xfId="46879" xr:uid="{00000000-0005-0000-0000-0000F7A90000}"/>
    <cellStyle name="40% - Accent3 3 2 3 3 2" xfId="46880" xr:uid="{00000000-0005-0000-0000-0000F8A90000}"/>
    <cellStyle name="40% - Accent3 3 2 3 3 2 2" xfId="46881" xr:uid="{00000000-0005-0000-0000-0000F9A90000}"/>
    <cellStyle name="40% - Accent3 3 2 3 3 2 2 2" xfId="46882" xr:uid="{00000000-0005-0000-0000-0000FAA90000}"/>
    <cellStyle name="40% - Accent3 3 2 3 3 2 3" xfId="46883" xr:uid="{00000000-0005-0000-0000-0000FBA90000}"/>
    <cellStyle name="40% - Accent3 3 2 3 3 3" xfId="46884" xr:uid="{00000000-0005-0000-0000-0000FCA90000}"/>
    <cellStyle name="40% - Accent3 3 2 3 3 3 2" xfId="46885" xr:uid="{00000000-0005-0000-0000-0000FDA90000}"/>
    <cellStyle name="40% - Accent3 3 2 3 3 4" xfId="46886" xr:uid="{00000000-0005-0000-0000-0000FEA90000}"/>
    <cellStyle name="40% - Accent3 3 2 3 4" xfId="46887" xr:uid="{00000000-0005-0000-0000-0000FFA90000}"/>
    <cellStyle name="40% - Accent3 3 2 3 4 2" xfId="46888" xr:uid="{00000000-0005-0000-0000-000000AA0000}"/>
    <cellStyle name="40% - Accent3 3 2 3 4 2 2" xfId="46889" xr:uid="{00000000-0005-0000-0000-000001AA0000}"/>
    <cellStyle name="40% - Accent3 3 2 3 4 3" xfId="46890" xr:uid="{00000000-0005-0000-0000-000002AA0000}"/>
    <cellStyle name="40% - Accent3 3 2 3 5" xfId="46891" xr:uid="{00000000-0005-0000-0000-000003AA0000}"/>
    <cellStyle name="40% - Accent3 3 2 3 5 2" xfId="46892" xr:uid="{00000000-0005-0000-0000-000004AA0000}"/>
    <cellStyle name="40% - Accent3 3 2 3 6" xfId="46893" xr:uid="{00000000-0005-0000-0000-000005AA0000}"/>
    <cellStyle name="40% - Accent3 3 2 4" xfId="1011" xr:uid="{00000000-0005-0000-0000-000006AA0000}"/>
    <cellStyle name="40% - Accent3 3 2 4 2" xfId="46894" xr:uid="{00000000-0005-0000-0000-000007AA0000}"/>
    <cellStyle name="40% - Accent3 3 2 4 2 2" xfId="46895" xr:uid="{00000000-0005-0000-0000-000008AA0000}"/>
    <cellStyle name="40% - Accent3 3 2 4 2 2 2" xfId="46896" xr:uid="{00000000-0005-0000-0000-000009AA0000}"/>
    <cellStyle name="40% - Accent3 3 2 4 2 3" xfId="46897" xr:uid="{00000000-0005-0000-0000-00000AAA0000}"/>
    <cellStyle name="40% - Accent3 3 2 4 3" xfId="46898" xr:uid="{00000000-0005-0000-0000-00000BAA0000}"/>
    <cellStyle name="40% - Accent3 3 2 4 3 2" xfId="46899" xr:uid="{00000000-0005-0000-0000-00000CAA0000}"/>
    <cellStyle name="40% - Accent3 3 2 4 4" xfId="46900" xr:uid="{00000000-0005-0000-0000-00000DAA0000}"/>
    <cellStyle name="40% - Accent3 3 2 5" xfId="1012" xr:uid="{00000000-0005-0000-0000-00000EAA0000}"/>
    <cellStyle name="40% - Accent3 3 2 5 2" xfId="46901" xr:uid="{00000000-0005-0000-0000-00000FAA0000}"/>
    <cellStyle name="40% - Accent3 3 2 5 2 2" xfId="46902" xr:uid="{00000000-0005-0000-0000-000010AA0000}"/>
    <cellStyle name="40% - Accent3 3 2 5 2 2 2" xfId="46903" xr:uid="{00000000-0005-0000-0000-000011AA0000}"/>
    <cellStyle name="40% - Accent3 3 2 5 2 3" xfId="46904" xr:uid="{00000000-0005-0000-0000-000012AA0000}"/>
    <cellStyle name="40% - Accent3 3 2 5 3" xfId="46905" xr:uid="{00000000-0005-0000-0000-000013AA0000}"/>
    <cellStyle name="40% - Accent3 3 2 5 3 2" xfId="46906" xr:uid="{00000000-0005-0000-0000-000014AA0000}"/>
    <cellStyle name="40% - Accent3 3 2 5 4" xfId="46907" xr:uid="{00000000-0005-0000-0000-000015AA0000}"/>
    <cellStyle name="40% - Accent3 3 2 6" xfId="46908" xr:uid="{00000000-0005-0000-0000-000016AA0000}"/>
    <cellStyle name="40% - Accent3 3 2 6 2" xfId="46909" xr:uid="{00000000-0005-0000-0000-000017AA0000}"/>
    <cellStyle name="40% - Accent3 3 2 6 2 2" xfId="46910" xr:uid="{00000000-0005-0000-0000-000018AA0000}"/>
    <cellStyle name="40% - Accent3 3 2 6 3" xfId="46911" xr:uid="{00000000-0005-0000-0000-000019AA0000}"/>
    <cellStyle name="40% - Accent3 3 2 7" xfId="46912" xr:uid="{00000000-0005-0000-0000-00001AAA0000}"/>
    <cellStyle name="40% - Accent3 3 2 7 2" xfId="46913" xr:uid="{00000000-0005-0000-0000-00001BAA0000}"/>
    <cellStyle name="40% - Accent3 3 2 8" xfId="46914" xr:uid="{00000000-0005-0000-0000-00001CAA0000}"/>
    <cellStyle name="40% - Accent3 3 3" xfId="1013" xr:uid="{00000000-0005-0000-0000-00001DAA0000}"/>
    <cellStyle name="40% - Accent3 3 3 2" xfId="46915" xr:uid="{00000000-0005-0000-0000-00001EAA0000}"/>
    <cellStyle name="40% - Accent3 3 3 2 2" xfId="46916" xr:uid="{00000000-0005-0000-0000-00001FAA0000}"/>
    <cellStyle name="40% - Accent3 3 3 2 2 2" xfId="46917" xr:uid="{00000000-0005-0000-0000-000020AA0000}"/>
    <cellStyle name="40% - Accent3 3 3 2 2 2 2" xfId="46918" xr:uid="{00000000-0005-0000-0000-000021AA0000}"/>
    <cellStyle name="40% - Accent3 3 3 2 2 3" xfId="46919" xr:uid="{00000000-0005-0000-0000-000022AA0000}"/>
    <cellStyle name="40% - Accent3 3 3 2 3" xfId="46920" xr:uid="{00000000-0005-0000-0000-000023AA0000}"/>
    <cellStyle name="40% - Accent3 3 3 2 3 2" xfId="46921" xr:uid="{00000000-0005-0000-0000-000024AA0000}"/>
    <cellStyle name="40% - Accent3 3 3 2 4" xfId="46922" xr:uid="{00000000-0005-0000-0000-000025AA0000}"/>
    <cellStyle name="40% - Accent3 3 3 3" xfId="46923" xr:uid="{00000000-0005-0000-0000-000026AA0000}"/>
    <cellStyle name="40% - Accent3 3 3 3 2" xfId="46924" xr:uid="{00000000-0005-0000-0000-000027AA0000}"/>
    <cellStyle name="40% - Accent3 3 3 3 2 2" xfId="46925" xr:uid="{00000000-0005-0000-0000-000028AA0000}"/>
    <cellStyle name="40% - Accent3 3 3 3 2 2 2" xfId="46926" xr:uid="{00000000-0005-0000-0000-000029AA0000}"/>
    <cellStyle name="40% - Accent3 3 3 3 2 3" xfId="46927" xr:uid="{00000000-0005-0000-0000-00002AAA0000}"/>
    <cellStyle name="40% - Accent3 3 3 3 3" xfId="46928" xr:uid="{00000000-0005-0000-0000-00002BAA0000}"/>
    <cellStyle name="40% - Accent3 3 3 3 3 2" xfId="46929" xr:uid="{00000000-0005-0000-0000-00002CAA0000}"/>
    <cellStyle name="40% - Accent3 3 3 3 4" xfId="46930" xr:uid="{00000000-0005-0000-0000-00002DAA0000}"/>
    <cellStyle name="40% - Accent3 3 3 4" xfId="46931" xr:uid="{00000000-0005-0000-0000-00002EAA0000}"/>
    <cellStyle name="40% - Accent3 3 3 4 2" xfId="46932" xr:uid="{00000000-0005-0000-0000-00002FAA0000}"/>
    <cellStyle name="40% - Accent3 3 3 4 2 2" xfId="46933" xr:uid="{00000000-0005-0000-0000-000030AA0000}"/>
    <cellStyle name="40% - Accent3 3 3 4 3" xfId="46934" xr:uid="{00000000-0005-0000-0000-000031AA0000}"/>
    <cellStyle name="40% - Accent3 3 3 5" xfId="46935" xr:uid="{00000000-0005-0000-0000-000032AA0000}"/>
    <cellStyle name="40% - Accent3 3 3 5 2" xfId="46936" xr:uid="{00000000-0005-0000-0000-000033AA0000}"/>
    <cellStyle name="40% - Accent3 3 3 6" xfId="46937" xr:uid="{00000000-0005-0000-0000-000034AA0000}"/>
    <cellStyle name="40% - Accent3 3 4" xfId="1014" xr:uid="{00000000-0005-0000-0000-000035AA0000}"/>
    <cellStyle name="40% - Accent3 3 4 2" xfId="46938" xr:uid="{00000000-0005-0000-0000-000036AA0000}"/>
    <cellStyle name="40% - Accent3 3 4 2 2" xfId="46939" xr:uid="{00000000-0005-0000-0000-000037AA0000}"/>
    <cellStyle name="40% - Accent3 3 4 2 2 2" xfId="46940" xr:uid="{00000000-0005-0000-0000-000038AA0000}"/>
    <cellStyle name="40% - Accent3 3 4 2 2 2 2" xfId="46941" xr:uid="{00000000-0005-0000-0000-000039AA0000}"/>
    <cellStyle name="40% - Accent3 3 4 2 2 3" xfId="46942" xr:uid="{00000000-0005-0000-0000-00003AAA0000}"/>
    <cellStyle name="40% - Accent3 3 4 2 3" xfId="46943" xr:uid="{00000000-0005-0000-0000-00003BAA0000}"/>
    <cellStyle name="40% - Accent3 3 4 2 3 2" xfId="46944" xr:uid="{00000000-0005-0000-0000-00003CAA0000}"/>
    <cellStyle name="40% - Accent3 3 4 2 4" xfId="46945" xr:uid="{00000000-0005-0000-0000-00003DAA0000}"/>
    <cellStyle name="40% - Accent3 3 4 3" xfId="46946" xr:uid="{00000000-0005-0000-0000-00003EAA0000}"/>
    <cellStyle name="40% - Accent3 3 4 3 2" xfId="46947" xr:uid="{00000000-0005-0000-0000-00003FAA0000}"/>
    <cellStyle name="40% - Accent3 3 4 3 2 2" xfId="46948" xr:uid="{00000000-0005-0000-0000-000040AA0000}"/>
    <cellStyle name="40% - Accent3 3 4 3 2 2 2" xfId="46949" xr:uid="{00000000-0005-0000-0000-000041AA0000}"/>
    <cellStyle name="40% - Accent3 3 4 3 2 3" xfId="46950" xr:uid="{00000000-0005-0000-0000-000042AA0000}"/>
    <cellStyle name="40% - Accent3 3 4 3 3" xfId="46951" xr:uid="{00000000-0005-0000-0000-000043AA0000}"/>
    <cellStyle name="40% - Accent3 3 4 3 3 2" xfId="46952" xr:uid="{00000000-0005-0000-0000-000044AA0000}"/>
    <cellStyle name="40% - Accent3 3 4 3 4" xfId="46953" xr:uid="{00000000-0005-0000-0000-000045AA0000}"/>
    <cellStyle name="40% - Accent3 3 4 4" xfId="46954" xr:uid="{00000000-0005-0000-0000-000046AA0000}"/>
    <cellStyle name="40% - Accent3 3 4 4 2" xfId="46955" xr:uid="{00000000-0005-0000-0000-000047AA0000}"/>
    <cellStyle name="40% - Accent3 3 4 4 2 2" xfId="46956" xr:uid="{00000000-0005-0000-0000-000048AA0000}"/>
    <cellStyle name="40% - Accent3 3 4 4 3" xfId="46957" xr:uid="{00000000-0005-0000-0000-000049AA0000}"/>
    <cellStyle name="40% - Accent3 3 4 5" xfId="46958" xr:uid="{00000000-0005-0000-0000-00004AAA0000}"/>
    <cellStyle name="40% - Accent3 3 4 5 2" xfId="46959" xr:uid="{00000000-0005-0000-0000-00004BAA0000}"/>
    <cellStyle name="40% - Accent3 3 4 6" xfId="46960" xr:uid="{00000000-0005-0000-0000-00004CAA0000}"/>
    <cellStyle name="40% - Accent3 3 5" xfId="1015" xr:uid="{00000000-0005-0000-0000-00004DAA0000}"/>
    <cellStyle name="40% - Accent3 3 5 2" xfId="46961" xr:uid="{00000000-0005-0000-0000-00004EAA0000}"/>
    <cellStyle name="40% - Accent3 3 5 2 2" xfId="46962" xr:uid="{00000000-0005-0000-0000-00004FAA0000}"/>
    <cellStyle name="40% - Accent3 3 5 2 2 2" xfId="46963" xr:uid="{00000000-0005-0000-0000-000050AA0000}"/>
    <cellStyle name="40% - Accent3 3 5 2 3" xfId="46964" xr:uid="{00000000-0005-0000-0000-000051AA0000}"/>
    <cellStyle name="40% - Accent3 3 5 3" xfId="46965" xr:uid="{00000000-0005-0000-0000-000052AA0000}"/>
    <cellStyle name="40% - Accent3 3 5 3 2" xfId="46966" xr:uid="{00000000-0005-0000-0000-000053AA0000}"/>
    <cellStyle name="40% - Accent3 3 5 4" xfId="46967" xr:uid="{00000000-0005-0000-0000-000054AA0000}"/>
    <cellStyle name="40% - Accent3 3 6" xfId="1016" xr:uid="{00000000-0005-0000-0000-000055AA0000}"/>
    <cellStyle name="40% - Accent3 3 6 2" xfId="46968" xr:uid="{00000000-0005-0000-0000-000056AA0000}"/>
    <cellStyle name="40% - Accent3 3 6 2 2" xfId="46969" xr:uid="{00000000-0005-0000-0000-000057AA0000}"/>
    <cellStyle name="40% - Accent3 3 6 2 2 2" xfId="46970" xr:uid="{00000000-0005-0000-0000-000058AA0000}"/>
    <cellStyle name="40% - Accent3 3 6 2 3" xfId="46971" xr:uid="{00000000-0005-0000-0000-000059AA0000}"/>
    <cellStyle name="40% - Accent3 3 6 3" xfId="46972" xr:uid="{00000000-0005-0000-0000-00005AAA0000}"/>
    <cellStyle name="40% - Accent3 3 6 3 2" xfId="46973" xr:uid="{00000000-0005-0000-0000-00005BAA0000}"/>
    <cellStyle name="40% - Accent3 3 6 4" xfId="46974" xr:uid="{00000000-0005-0000-0000-00005CAA0000}"/>
    <cellStyle name="40% - Accent3 3 7" xfId="46975" xr:uid="{00000000-0005-0000-0000-00005DAA0000}"/>
    <cellStyle name="40% - Accent3 3 7 2" xfId="46976" xr:uid="{00000000-0005-0000-0000-00005EAA0000}"/>
    <cellStyle name="40% - Accent3 3 7 2 2" xfId="46977" xr:uid="{00000000-0005-0000-0000-00005FAA0000}"/>
    <cellStyle name="40% - Accent3 3 7 3" xfId="46978" xr:uid="{00000000-0005-0000-0000-000060AA0000}"/>
    <cellStyle name="40% - Accent3 3 8" xfId="46979" xr:uid="{00000000-0005-0000-0000-000061AA0000}"/>
    <cellStyle name="40% - Accent3 3 8 2" xfId="46980" xr:uid="{00000000-0005-0000-0000-000062AA0000}"/>
    <cellStyle name="40% - Accent3 3 9" xfId="46981" xr:uid="{00000000-0005-0000-0000-000063AA0000}"/>
    <cellStyle name="40% - Accent3 30" xfId="1017" xr:uid="{00000000-0005-0000-0000-000064AA0000}"/>
    <cellStyle name="40% - Accent3 31" xfId="1018" xr:uid="{00000000-0005-0000-0000-000065AA0000}"/>
    <cellStyle name="40% - Accent3 32" xfId="1019" xr:uid="{00000000-0005-0000-0000-000066AA0000}"/>
    <cellStyle name="40% - Accent3 33" xfId="1020" xr:uid="{00000000-0005-0000-0000-000067AA0000}"/>
    <cellStyle name="40% - Accent3 4" xfId="1021" xr:uid="{00000000-0005-0000-0000-000068AA0000}"/>
    <cellStyle name="40% - Accent3 4 2" xfId="1022" xr:uid="{00000000-0005-0000-0000-000069AA0000}"/>
    <cellStyle name="40% - Accent3 4 2 2" xfId="1023" xr:uid="{00000000-0005-0000-0000-00006AAA0000}"/>
    <cellStyle name="40% - Accent3 4 2 3" xfId="1024" xr:uid="{00000000-0005-0000-0000-00006BAA0000}"/>
    <cellStyle name="40% - Accent3 4 2 4" xfId="1025" xr:uid="{00000000-0005-0000-0000-00006CAA0000}"/>
    <cellStyle name="40% - Accent3 4 2 5" xfId="1026" xr:uid="{00000000-0005-0000-0000-00006DAA0000}"/>
    <cellStyle name="40% - Accent3 4 3" xfId="1027" xr:uid="{00000000-0005-0000-0000-00006EAA0000}"/>
    <cellStyle name="40% - Accent3 4 4" xfId="1028" xr:uid="{00000000-0005-0000-0000-00006FAA0000}"/>
    <cellStyle name="40% - Accent3 4 5" xfId="1029" xr:uid="{00000000-0005-0000-0000-000070AA0000}"/>
    <cellStyle name="40% - Accent3 4 6" xfId="1030" xr:uid="{00000000-0005-0000-0000-000071AA0000}"/>
    <cellStyle name="40% - Accent3 5" xfId="1031" xr:uid="{00000000-0005-0000-0000-000072AA0000}"/>
    <cellStyle name="40% - Accent3 5 2" xfId="1032" xr:uid="{00000000-0005-0000-0000-000073AA0000}"/>
    <cellStyle name="40% - Accent3 5 2 2" xfId="1033" xr:uid="{00000000-0005-0000-0000-000074AA0000}"/>
    <cellStyle name="40% - Accent3 5 2 2 2" xfId="46982" xr:uid="{00000000-0005-0000-0000-000075AA0000}"/>
    <cellStyle name="40% - Accent3 5 2 2 2 2" xfId="46983" xr:uid="{00000000-0005-0000-0000-000076AA0000}"/>
    <cellStyle name="40% - Accent3 5 2 2 2 2 2" xfId="46984" xr:uid="{00000000-0005-0000-0000-000077AA0000}"/>
    <cellStyle name="40% - Accent3 5 2 2 2 3" xfId="46985" xr:uid="{00000000-0005-0000-0000-000078AA0000}"/>
    <cellStyle name="40% - Accent3 5 2 2 3" xfId="46986" xr:uid="{00000000-0005-0000-0000-000079AA0000}"/>
    <cellStyle name="40% - Accent3 5 2 2 3 2" xfId="46987" xr:uid="{00000000-0005-0000-0000-00007AAA0000}"/>
    <cellStyle name="40% - Accent3 5 2 2 4" xfId="46988" xr:uid="{00000000-0005-0000-0000-00007BAA0000}"/>
    <cellStyle name="40% - Accent3 5 2 3" xfId="1034" xr:uid="{00000000-0005-0000-0000-00007CAA0000}"/>
    <cellStyle name="40% - Accent3 5 2 3 2" xfId="46989" xr:uid="{00000000-0005-0000-0000-00007DAA0000}"/>
    <cellStyle name="40% - Accent3 5 2 3 2 2" xfId="46990" xr:uid="{00000000-0005-0000-0000-00007EAA0000}"/>
    <cellStyle name="40% - Accent3 5 2 3 2 2 2" xfId="46991" xr:uid="{00000000-0005-0000-0000-00007FAA0000}"/>
    <cellStyle name="40% - Accent3 5 2 3 2 3" xfId="46992" xr:uid="{00000000-0005-0000-0000-000080AA0000}"/>
    <cellStyle name="40% - Accent3 5 2 3 3" xfId="46993" xr:uid="{00000000-0005-0000-0000-000081AA0000}"/>
    <cellStyle name="40% - Accent3 5 2 3 3 2" xfId="46994" xr:uid="{00000000-0005-0000-0000-000082AA0000}"/>
    <cellStyle name="40% - Accent3 5 2 3 4" xfId="46995" xr:uid="{00000000-0005-0000-0000-000083AA0000}"/>
    <cellStyle name="40% - Accent3 5 2 4" xfId="1035" xr:uid="{00000000-0005-0000-0000-000084AA0000}"/>
    <cellStyle name="40% - Accent3 5 2 4 2" xfId="46996" xr:uid="{00000000-0005-0000-0000-000085AA0000}"/>
    <cellStyle name="40% - Accent3 5 2 4 2 2" xfId="46997" xr:uid="{00000000-0005-0000-0000-000086AA0000}"/>
    <cellStyle name="40% - Accent3 5 2 4 3" xfId="46998" xr:uid="{00000000-0005-0000-0000-000087AA0000}"/>
    <cellStyle name="40% - Accent3 5 2 5" xfId="1036" xr:uid="{00000000-0005-0000-0000-000088AA0000}"/>
    <cellStyle name="40% - Accent3 5 2 5 2" xfId="46999" xr:uid="{00000000-0005-0000-0000-000089AA0000}"/>
    <cellStyle name="40% - Accent3 5 2 6" xfId="47000" xr:uid="{00000000-0005-0000-0000-00008AAA0000}"/>
    <cellStyle name="40% - Accent3 5 3" xfId="1037" xr:uid="{00000000-0005-0000-0000-00008BAA0000}"/>
    <cellStyle name="40% - Accent3 5 3 2" xfId="47001" xr:uid="{00000000-0005-0000-0000-00008CAA0000}"/>
    <cellStyle name="40% - Accent3 5 3 2 2" xfId="47002" xr:uid="{00000000-0005-0000-0000-00008DAA0000}"/>
    <cellStyle name="40% - Accent3 5 3 2 2 2" xfId="47003" xr:uid="{00000000-0005-0000-0000-00008EAA0000}"/>
    <cellStyle name="40% - Accent3 5 3 2 2 2 2" xfId="47004" xr:uid="{00000000-0005-0000-0000-00008FAA0000}"/>
    <cellStyle name="40% - Accent3 5 3 2 2 3" xfId="47005" xr:uid="{00000000-0005-0000-0000-000090AA0000}"/>
    <cellStyle name="40% - Accent3 5 3 2 3" xfId="47006" xr:uid="{00000000-0005-0000-0000-000091AA0000}"/>
    <cellStyle name="40% - Accent3 5 3 2 3 2" xfId="47007" xr:uid="{00000000-0005-0000-0000-000092AA0000}"/>
    <cellStyle name="40% - Accent3 5 3 2 4" xfId="47008" xr:uid="{00000000-0005-0000-0000-000093AA0000}"/>
    <cellStyle name="40% - Accent3 5 3 3" xfId="47009" xr:uid="{00000000-0005-0000-0000-000094AA0000}"/>
    <cellStyle name="40% - Accent3 5 3 3 2" xfId="47010" xr:uid="{00000000-0005-0000-0000-000095AA0000}"/>
    <cellStyle name="40% - Accent3 5 3 3 2 2" xfId="47011" xr:uid="{00000000-0005-0000-0000-000096AA0000}"/>
    <cellStyle name="40% - Accent3 5 3 3 2 2 2" xfId="47012" xr:uid="{00000000-0005-0000-0000-000097AA0000}"/>
    <cellStyle name="40% - Accent3 5 3 3 2 3" xfId="47013" xr:uid="{00000000-0005-0000-0000-000098AA0000}"/>
    <cellStyle name="40% - Accent3 5 3 3 3" xfId="47014" xr:uid="{00000000-0005-0000-0000-000099AA0000}"/>
    <cellStyle name="40% - Accent3 5 3 3 3 2" xfId="47015" xr:uid="{00000000-0005-0000-0000-00009AAA0000}"/>
    <cellStyle name="40% - Accent3 5 3 3 4" xfId="47016" xr:uid="{00000000-0005-0000-0000-00009BAA0000}"/>
    <cellStyle name="40% - Accent3 5 3 4" xfId="47017" xr:uid="{00000000-0005-0000-0000-00009CAA0000}"/>
    <cellStyle name="40% - Accent3 5 3 4 2" xfId="47018" xr:uid="{00000000-0005-0000-0000-00009DAA0000}"/>
    <cellStyle name="40% - Accent3 5 3 4 2 2" xfId="47019" xr:uid="{00000000-0005-0000-0000-00009EAA0000}"/>
    <cellStyle name="40% - Accent3 5 3 4 3" xfId="47020" xr:uid="{00000000-0005-0000-0000-00009FAA0000}"/>
    <cellStyle name="40% - Accent3 5 3 5" xfId="47021" xr:uid="{00000000-0005-0000-0000-0000A0AA0000}"/>
    <cellStyle name="40% - Accent3 5 3 5 2" xfId="47022" xr:uid="{00000000-0005-0000-0000-0000A1AA0000}"/>
    <cellStyle name="40% - Accent3 5 3 6" xfId="47023" xr:uid="{00000000-0005-0000-0000-0000A2AA0000}"/>
    <cellStyle name="40% - Accent3 5 4" xfId="1038" xr:uid="{00000000-0005-0000-0000-0000A3AA0000}"/>
    <cellStyle name="40% - Accent3 5 4 2" xfId="47024" xr:uid="{00000000-0005-0000-0000-0000A4AA0000}"/>
    <cellStyle name="40% - Accent3 5 4 2 2" xfId="47025" xr:uid="{00000000-0005-0000-0000-0000A5AA0000}"/>
    <cellStyle name="40% - Accent3 5 4 2 2 2" xfId="47026" xr:uid="{00000000-0005-0000-0000-0000A6AA0000}"/>
    <cellStyle name="40% - Accent3 5 4 2 3" xfId="47027" xr:uid="{00000000-0005-0000-0000-0000A7AA0000}"/>
    <cellStyle name="40% - Accent3 5 4 3" xfId="47028" xr:uid="{00000000-0005-0000-0000-0000A8AA0000}"/>
    <cellStyle name="40% - Accent3 5 4 3 2" xfId="47029" xr:uid="{00000000-0005-0000-0000-0000A9AA0000}"/>
    <cellStyle name="40% - Accent3 5 4 4" xfId="47030" xr:uid="{00000000-0005-0000-0000-0000AAAA0000}"/>
    <cellStyle name="40% - Accent3 5 5" xfId="1039" xr:uid="{00000000-0005-0000-0000-0000ABAA0000}"/>
    <cellStyle name="40% - Accent3 5 5 2" xfId="47031" xr:uid="{00000000-0005-0000-0000-0000ACAA0000}"/>
    <cellStyle name="40% - Accent3 5 5 2 2" xfId="47032" xr:uid="{00000000-0005-0000-0000-0000ADAA0000}"/>
    <cellStyle name="40% - Accent3 5 5 2 2 2" xfId="47033" xr:uid="{00000000-0005-0000-0000-0000AEAA0000}"/>
    <cellStyle name="40% - Accent3 5 5 2 3" xfId="47034" xr:uid="{00000000-0005-0000-0000-0000AFAA0000}"/>
    <cellStyle name="40% - Accent3 5 5 3" xfId="47035" xr:uid="{00000000-0005-0000-0000-0000B0AA0000}"/>
    <cellStyle name="40% - Accent3 5 5 3 2" xfId="47036" xr:uid="{00000000-0005-0000-0000-0000B1AA0000}"/>
    <cellStyle name="40% - Accent3 5 5 4" xfId="47037" xr:uid="{00000000-0005-0000-0000-0000B2AA0000}"/>
    <cellStyle name="40% - Accent3 5 6" xfId="1040" xr:uid="{00000000-0005-0000-0000-0000B3AA0000}"/>
    <cellStyle name="40% - Accent3 5 6 2" xfId="47038" xr:uid="{00000000-0005-0000-0000-0000B4AA0000}"/>
    <cellStyle name="40% - Accent3 5 6 2 2" xfId="47039" xr:uid="{00000000-0005-0000-0000-0000B5AA0000}"/>
    <cellStyle name="40% - Accent3 5 6 3" xfId="47040" xr:uid="{00000000-0005-0000-0000-0000B6AA0000}"/>
    <cellStyle name="40% - Accent3 5 7" xfId="47041" xr:uid="{00000000-0005-0000-0000-0000B7AA0000}"/>
    <cellStyle name="40% - Accent3 5 7 2" xfId="47042" xr:uid="{00000000-0005-0000-0000-0000B8AA0000}"/>
    <cellStyle name="40% - Accent3 5 8" xfId="47043" xr:uid="{00000000-0005-0000-0000-0000B9AA0000}"/>
    <cellStyle name="40% - Accent3 6" xfId="1041" xr:uid="{00000000-0005-0000-0000-0000BAAA0000}"/>
    <cellStyle name="40% - Accent3 6 2" xfId="47044" xr:uid="{00000000-0005-0000-0000-0000BBAA0000}"/>
    <cellStyle name="40% - Accent3 6 2 2" xfId="47045" xr:uid="{00000000-0005-0000-0000-0000BCAA0000}"/>
    <cellStyle name="40% - Accent3 6 2 2 2" xfId="47046" xr:uid="{00000000-0005-0000-0000-0000BDAA0000}"/>
    <cellStyle name="40% - Accent3 6 2 2 2 2" xfId="47047" xr:uid="{00000000-0005-0000-0000-0000BEAA0000}"/>
    <cellStyle name="40% - Accent3 6 2 2 2 2 2" xfId="47048" xr:uid="{00000000-0005-0000-0000-0000BFAA0000}"/>
    <cellStyle name="40% - Accent3 6 2 2 2 3" xfId="47049" xr:uid="{00000000-0005-0000-0000-0000C0AA0000}"/>
    <cellStyle name="40% - Accent3 6 2 2 3" xfId="47050" xr:uid="{00000000-0005-0000-0000-0000C1AA0000}"/>
    <cellStyle name="40% - Accent3 6 2 2 3 2" xfId="47051" xr:uid="{00000000-0005-0000-0000-0000C2AA0000}"/>
    <cellStyle name="40% - Accent3 6 2 2 4" xfId="47052" xr:uid="{00000000-0005-0000-0000-0000C3AA0000}"/>
    <cellStyle name="40% - Accent3 6 2 3" xfId="47053" xr:uid="{00000000-0005-0000-0000-0000C4AA0000}"/>
    <cellStyle name="40% - Accent3 6 2 3 2" xfId="47054" xr:uid="{00000000-0005-0000-0000-0000C5AA0000}"/>
    <cellStyle name="40% - Accent3 6 2 3 2 2" xfId="47055" xr:uid="{00000000-0005-0000-0000-0000C6AA0000}"/>
    <cellStyle name="40% - Accent3 6 2 3 2 2 2" xfId="47056" xr:uid="{00000000-0005-0000-0000-0000C7AA0000}"/>
    <cellStyle name="40% - Accent3 6 2 3 2 3" xfId="47057" xr:uid="{00000000-0005-0000-0000-0000C8AA0000}"/>
    <cellStyle name="40% - Accent3 6 2 3 3" xfId="47058" xr:uid="{00000000-0005-0000-0000-0000C9AA0000}"/>
    <cellStyle name="40% - Accent3 6 2 3 3 2" xfId="47059" xr:uid="{00000000-0005-0000-0000-0000CAAA0000}"/>
    <cellStyle name="40% - Accent3 6 2 3 4" xfId="47060" xr:uid="{00000000-0005-0000-0000-0000CBAA0000}"/>
    <cellStyle name="40% - Accent3 6 2 4" xfId="47061" xr:uid="{00000000-0005-0000-0000-0000CCAA0000}"/>
    <cellStyle name="40% - Accent3 6 2 4 2" xfId="47062" xr:uid="{00000000-0005-0000-0000-0000CDAA0000}"/>
    <cellStyle name="40% - Accent3 6 2 4 2 2" xfId="47063" xr:uid="{00000000-0005-0000-0000-0000CEAA0000}"/>
    <cellStyle name="40% - Accent3 6 2 4 3" xfId="47064" xr:uid="{00000000-0005-0000-0000-0000CFAA0000}"/>
    <cellStyle name="40% - Accent3 6 2 5" xfId="47065" xr:uid="{00000000-0005-0000-0000-0000D0AA0000}"/>
    <cellStyle name="40% - Accent3 6 2 5 2" xfId="47066" xr:uid="{00000000-0005-0000-0000-0000D1AA0000}"/>
    <cellStyle name="40% - Accent3 6 2 6" xfId="47067" xr:uid="{00000000-0005-0000-0000-0000D2AA0000}"/>
    <cellStyle name="40% - Accent3 6 3" xfId="47068" xr:uid="{00000000-0005-0000-0000-0000D3AA0000}"/>
    <cellStyle name="40% - Accent3 6 3 2" xfId="47069" xr:uid="{00000000-0005-0000-0000-0000D4AA0000}"/>
    <cellStyle name="40% - Accent3 6 3 2 2" xfId="47070" xr:uid="{00000000-0005-0000-0000-0000D5AA0000}"/>
    <cellStyle name="40% - Accent3 6 3 2 2 2" xfId="47071" xr:uid="{00000000-0005-0000-0000-0000D6AA0000}"/>
    <cellStyle name="40% - Accent3 6 3 2 2 2 2" xfId="47072" xr:uid="{00000000-0005-0000-0000-0000D7AA0000}"/>
    <cellStyle name="40% - Accent3 6 3 2 2 3" xfId="47073" xr:uid="{00000000-0005-0000-0000-0000D8AA0000}"/>
    <cellStyle name="40% - Accent3 6 3 2 3" xfId="47074" xr:uid="{00000000-0005-0000-0000-0000D9AA0000}"/>
    <cellStyle name="40% - Accent3 6 3 2 3 2" xfId="47075" xr:uid="{00000000-0005-0000-0000-0000DAAA0000}"/>
    <cellStyle name="40% - Accent3 6 3 2 4" xfId="47076" xr:uid="{00000000-0005-0000-0000-0000DBAA0000}"/>
    <cellStyle name="40% - Accent3 6 3 3" xfId="47077" xr:uid="{00000000-0005-0000-0000-0000DCAA0000}"/>
    <cellStyle name="40% - Accent3 6 3 3 2" xfId="47078" xr:uid="{00000000-0005-0000-0000-0000DDAA0000}"/>
    <cellStyle name="40% - Accent3 6 3 3 2 2" xfId="47079" xr:uid="{00000000-0005-0000-0000-0000DEAA0000}"/>
    <cellStyle name="40% - Accent3 6 3 3 2 2 2" xfId="47080" xr:uid="{00000000-0005-0000-0000-0000DFAA0000}"/>
    <cellStyle name="40% - Accent3 6 3 3 2 3" xfId="47081" xr:uid="{00000000-0005-0000-0000-0000E0AA0000}"/>
    <cellStyle name="40% - Accent3 6 3 3 3" xfId="47082" xr:uid="{00000000-0005-0000-0000-0000E1AA0000}"/>
    <cellStyle name="40% - Accent3 6 3 3 3 2" xfId="47083" xr:uid="{00000000-0005-0000-0000-0000E2AA0000}"/>
    <cellStyle name="40% - Accent3 6 3 3 4" xfId="47084" xr:uid="{00000000-0005-0000-0000-0000E3AA0000}"/>
    <cellStyle name="40% - Accent3 6 3 4" xfId="47085" xr:uid="{00000000-0005-0000-0000-0000E4AA0000}"/>
    <cellStyle name="40% - Accent3 6 3 4 2" xfId="47086" xr:uid="{00000000-0005-0000-0000-0000E5AA0000}"/>
    <cellStyle name="40% - Accent3 6 3 4 2 2" xfId="47087" xr:uid="{00000000-0005-0000-0000-0000E6AA0000}"/>
    <cellStyle name="40% - Accent3 6 3 4 3" xfId="47088" xr:uid="{00000000-0005-0000-0000-0000E7AA0000}"/>
    <cellStyle name="40% - Accent3 6 3 5" xfId="47089" xr:uid="{00000000-0005-0000-0000-0000E8AA0000}"/>
    <cellStyle name="40% - Accent3 6 3 5 2" xfId="47090" xr:uid="{00000000-0005-0000-0000-0000E9AA0000}"/>
    <cellStyle name="40% - Accent3 6 3 6" xfId="47091" xr:uid="{00000000-0005-0000-0000-0000EAAA0000}"/>
    <cellStyle name="40% - Accent3 6 4" xfId="47092" xr:uid="{00000000-0005-0000-0000-0000EBAA0000}"/>
    <cellStyle name="40% - Accent3 6 4 2" xfId="47093" xr:uid="{00000000-0005-0000-0000-0000ECAA0000}"/>
    <cellStyle name="40% - Accent3 6 4 2 2" xfId="47094" xr:uid="{00000000-0005-0000-0000-0000EDAA0000}"/>
    <cellStyle name="40% - Accent3 6 4 2 2 2" xfId="47095" xr:uid="{00000000-0005-0000-0000-0000EEAA0000}"/>
    <cellStyle name="40% - Accent3 6 4 2 3" xfId="47096" xr:uid="{00000000-0005-0000-0000-0000EFAA0000}"/>
    <cellStyle name="40% - Accent3 6 4 3" xfId="47097" xr:uid="{00000000-0005-0000-0000-0000F0AA0000}"/>
    <cellStyle name="40% - Accent3 6 4 3 2" xfId="47098" xr:uid="{00000000-0005-0000-0000-0000F1AA0000}"/>
    <cellStyle name="40% - Accent3 6 4 4" xfId="47099" xr:uid="{00000000-0005-0000-0000-0000F2AA0000}"/>
    <cellStyle name="40% - Accent3 6 5" xfId="47100" xr:uid="{00000000-0005-0000-0000-0000F3AA0000}"/>
    <cellStyle name="40% - Accent3 6 5 2" xfId="47101" xr:uid="{00000000-0005-0000-0000-0000F4AA0000}"/>
    <cellStyle name="40% - Accent3 6 5 2 2" xfId="47102" xr:uid="{00000000-0005-0000-0000-0000F5AA0000}"/>
    <cellStyle name="40% - Accent3 6 5 2 2 2" xfId="47103" xr:uid="{00000000-0005-0000-0000-0000F6AA0000}"/>
    <cellStyle name="40% - Accent3 6 5 2 3" xfId="47104" xr:uid="{00000000-0005-0000-0000-0000F7AA0000}"/>
    <cellStyle name="40% - Accent3 6 5 3" xfId="47105" xr:uid="{00000000-0005-0000-0000-0000F8AA0000}"/>
    <cellStyle name="40% - Accent3 6 5 3 2" xfId="47106" xr:uid="{00000000-0005-0000-0000-0000F9AA0000}"/>
    <cellStyle name="40% - Accent3 6 5 4" xfId="47107" xr:uid="{00000000-0005-0000-0000-0000FAAA0000}"/>
    <cellStyle name="40% - Accent3 6 6" xfId="47108" xr:uid="{00000000-0005-0000-0000-0000FBAA0000}"/>
    <cellStyle name="40% - Accent3 6 6 2" xfId="47109" xr:uid="{00000000-0005-0000-0000-0000FCAA0000}"/>
    <cellStyle name="40% - Accent3 6 6 2 2" xfId="47110" xr:uid="{00000000-0005-0000-0000-0000FDAA0000}"/>
    <cellStyle name="40% - Accent3 6 6 3" xfId="47111" xr:uid="{00000000-0005-0000-0000-0000FEAA0000}"/>
    <cellStyle name="40% - Accent3 6 7" xfId="47112" xr:uid="{00000000-0005-0000-0000-0000FFAA0000}"/>
    <cellStyle name="40% - Accent3 6 7 2" xfId="47113" xr:uid="{00000000-0005-0000-0000-000000AB0000}"/>
    <cellStyle name="40% - Accent3 6 8" xfId="47114" xr:uid="{00000000-0005-0000-0000-000001AB0000}"/>
    <cellStyle name="40% - Accent3 7" xfId="1042" xr:uid="{00000000-0005-0000-0000-000002AB0000}"/>
    <cellStyle name="40% - Accent3 8" xfId="1043" xr:uid="{00000000-0005-0000-0000-000003AB0000}"/>
    <cellStyle name="40% - Accent3 9" xfId="1044" xr:uid="{00000000-0005-0000-0000-000004AB0000}"/>
    <cellStyle name="40% - Accent4 10" xfId="1045" xr:uid="{00000000-0005-0000-0000-000005AB0000}"/>
    <cellStyle name="40% - Accent4 10 2" xfId="47115" xr:uid="{00000000-0005-0000-0000-000006AB0000}"/>
    <cellStyle name="40% - Accent4 11" xfId="1046" xr:uid="{00000000-0005-0000-0000-000007AB0000}"/>
    <cellStyle name="40% - Accent4 12" xfId="1047" xr:uid="{00000000-0005-0000-0000-000008AB0000}"/>
    <cellStyle name="40% - Accent4 12 2" xfId="47116" xr:uid="{00000000-0005-0000-0000-000009AB0000}"/>
    <cellStyle name="40% - Accent4 13" xfId="1048" xr:uid="{00000000-0005-0000-0000-00000AAB0000}"/>
    <cellStyle name="40% - Accent4 14" xfId="1049" xr:uid="{00000000-0005-0000-0000-00000BAB0000}"/>
    <cellStyle name="40% - Accent4 15" xfId="1050" xr:uid="{00000000-0005-0000-0000-00000CAB0000}"/>
    <cellStyle name="40% - Accent4 16" xfId="1051" xr:uid="{00000000-0005-0000-0000-00000DAB0000}"/>
    <cellStyle name="40% - Accent4 17" xfId="1052" xr:uid="{00000000-0005-0000-0000-00000EAB0000}"/>
    <cellStyle name="40% - Accent4 18" xfId="1053" xr:uid="{00000000-0005-0000-0000-00000FAB0000}"/>
    <cellStyle name="40% - Accent4 19" xfId="1054" xr:uid="{00000000-0005-0000-0000-000010AB0000}"/>
    <cellStyle name="40% - Accent4 2" xfId="1055" xr:uid="{00000000-0005-0000-0000-000011AB0000}"/>
    <cellStyle name="40% - Accent4 2 2" xfId="1056" xr:uid="{00000000-0005-0000-0000-000012AB0000}"/>
    <cellStyle name="40% - Accent4 2 2 2" xfId="1057" xr:uid="{00000000-0005-0000-0000-000013AB0000}"/>
    <cellStyle name="40% - Accent4 2 2 3" xfId="1058" xr:uid="{00000000-0005-0000-0000-000014AB0000}"/>
    <cellStyle name="40% - Accent4 2 2 4" xfId="1059" xr:uid="{00000000-0005-0000-0000-000015AB0000}"/>
    <cellStyle name="40% - Accent4 2 2 5" xfId="1060" xr:uid="{00000000-0005-0000-0000-000016AB0000}"/>
    <cellStyle name="40% - Accent4 2 3" xfId="1061" xr:uid="{00000000-0005-0000-0000-000017AB0000}"/>
    <cellStyle name="40% - Accent4 2 4" xfId="1062" xr:uid="{00000000-0005-0000-0000-000018AB0000}"/>
    <cellStyle name="40% - Accent4 2 5" xfId="1063" xr:uid="{00000000-0005-0000-0000-000019AB0000}"/>
    <cellStyle name="40% - Accent4 2 6" xfId="1064" xr:uid="{00000000-0005-0000-0000-00001AAB0000}"/>
    <cellStyle name="40% - Accent4 2_401K Summary" xfId="47117" xr:uid="{00000000-0005-0000-0000-00001BAB0000}"/>
    <cellStyle name="40% - Accent4 20" xfId="1065" xr:uid="{00000000-0005-0000-0000-00001CAB0000}"/>
    <cellStyle name="40% - Accent4 21" xfId="1066" xr:uid="{00000000-0005-0000-0000-00001DAB0000}"/>
    <cellStyle name="40% - Accent4 22" xfId="1067" xr:uid="{00000000-0005-0000-0000-00001EAB0000}"/>
    <cellStyle name="40% - Accent4 23" xfId="1068" xr:uid="{00000000-0005-0000-0000-00001FAB0000}"/>
    <cellStyle name="40% - Accent4 24" xfId="1069" xr:uid="{00000000-0005-0000-0000-000020AB0000}"/>
    <cellStyle name="40% - Accent4 25" xfId="1070" xr:uid="{00000000-0005-0000-0000-000021AB0000}"/>
    <cellStyle name="40% - Accent4 26" xfId="1071" xr:uid="{00000000-0005-0000-0000-000022AB0000}"/>
    <cellStyle name="40% - Accent4 27" xfId="1072" xr:uid="{00000000-0005-0000-0000-000023AB0000}"/>
    <cellStyle name="40% - Accent4 28" xfId="1073" xr:uid="{00000000-0005-0000-0000-000024AB0000}"/>
    <cellStyle name="40% - Accent4 29" xfId="1074" xr:uid="{00000000-0005-0000-0000-000025AB0000}"/>
    <cellStyle name="40% - Accent4 3" xfId="1075" xr:uid="{00000000-0005-0000-0000-000026AB0000}"/>
    <cellStyle name="40% - Accent4 3 2" xfId="1076" xr:uid="{00000000-0005-0000-0000-000027AB0000}"/>
    <cellStyle name="40% - Accent4 3 2 2" xfId="1077" xr:uid="{00000000-0005-0000-0000-000028AB0000}"/>
    <cellStyle name="40% - Accent4 3 2 2 2" xfId="47118" xr:uid="{00000000-0005-0000-0000-000029AB0000}"/>
    <cellStyle name="40% - Accent4 3 2 2 2 2" xfId="47119" xr:uid="{00000000-0005-0000-0000-00002AAB0000}"/>
    <cellStyle name="40% - Accent4 3 2 2 2 2 2" xfId="47120" xr:uid="{00000000-0005-0000-0000-00002BAB0000}"/>
    <cellStyle name="40% - Accent4 3 2 2 2 2 2 2" xfId="47121" xr:uid="{00000000-0005-0000-0000-00002CAB0000}"/>
    <cellStyle name="40% - Accent4 3 2 2 2 2 3" xfId="47122" xr:uid="{00000000-0005-0000-0000-00002DAB0000}"/>
    <cellStyle name="40% - Accent4 3 2 2 2 3" xfId="47123" xr:uid="{00000000-0005-0000-0000-00002EAB0000}"/>
    <cellStyle name="40% - Accent4 3 2 2 2 3 2" xfId="47124" xr:uid="{00000000-0005-0000-0000-00002FAB0000}"/>
    <cellStyle name="40% - Accent4 3 2 2 2 4" xfId="47125" xr:uid="{00000000-0005-0000-0000-000030AB0000}"/>
    <cellStyle name="40% - Accent4 3 2 2 3" xfId="47126" xr:uid="{00000000-0005-0000-0000-000031AB0000}"/>
    <cellStyle name="40% - Accent4 3 2 2 3 2" xfId="47127" xr:uid="{00000000-0005-0000-0000-000032AB0000}"/>
    <cellStyle name="40% - Accent4 3 2 2 3 2 2" xfId="47128" xr:uid="{00000000-0005-0000-0000-000033AB0000}"/>
    <cellStyle name="40% - Accent4 3 2 2 3 2 2 2" xfId="47129" xr:uid="{00000000-0005-0000-0000-000034AB0000}"/>
    <cellStyle name="40% - Accent4 3 2 2 3 2 3" xfId="47130" xr:uid="{00000000-0005-0000-0000-000035AB0000}"/>
    <cellStyle name="40% - Accent4 3 2 2 3 3" xfId="47131" xr:uid="{00000000-0005-0000-0000-000036AB0000}"/>
    <cellStyle name="40% - Accent4 3 2 2 3 3 2" xfId="47132" xr:uid="{00000000-0005-0000-0000-000037AB0000}"/>
    <cellStyle name="40% - Accent4 3 2 2 3 4" xfId="47133" xr:uid="{00000000-0005-0000-0000-000038AB0000}"/>
    <cellStyle name="40% - Accent4 3 2 2 4" xfId="47134" xr:uid="{00000000-0005-0000-0000-000039AB0000}"/>
    <cellStyle name="40% - Accent4 3 2 2 4 2" xfId="47135" xr:uid="{00000000-0005-0000-0000-00003AAB0000}"/>
    <cellStyle name="40% - Accent4 3 2 2 4 2 2" xfId="47136" xr:uid="{00000000-0005-0000-0000-00003BAB0000}"/>
    <cellStyle name="40% - Accent4 3 2 2 4 3" xfId="47137" xr:uid="{00000000-0005-0000-0000-00003CAB0000}"/>
    <cellStyle name="40% - Accent4 3 2 2 5" xfId="47138" xr:uid="{00000000-0005-0000-0000-00003DAB0000}"/>
    <cellStyle name="40% - Accent4 3 2 2 5 2" xfId="47139" xr:uid="{00000000-0005-0000-0000-00003EAB0000}"/>
    <cellStyle name="40% - Accent4 3 2 2 6" xfId="47140" xr:uid="{00000000-0005-0000-0000-00003FAB0000}"/>
    <cellStyle name="40% - Accent4 3 2 3" xfId="1078" xr:uid="{00000000-0005-0000-0000-000040AB0000}"/>
    <cellStyle name="40% - Accent4 3 2 3 2" xfId="47141" xr:uid="{00000000-0005-0000-0000-000041AB0000}"/>
    <cellStyle name="40% - Accent4 3 2 3 2 2" xfId="47142" xr:uid="{00000000-0005-0000-0000-000042AB0000}"/>
    <cellStyle name="40% - Accent4 3 2 3 2 2 2" xfId="47143" xr:uid="{00000000-0005-0000-0000-000043AB0000}"/>
    <cellStyle name="40% - Accent4 3 2 3 2 2 2 2" xfId="47144" xr:uid="{00000000-0005-0000-0000-000044AB0000}"/>
    <cellStyle name="40% - Accent4 3 2 3 2 2 3" xfId="47145" xr:uid="{00000000-0005-0000-0000-000045AB0000}"/>
    <cellStyle name="40% - Accent4 3 2 3 2 3" xfId="47146" xr:uid="{00000000-0005-0000-0000-000046AB0000}"/>
    <cellStyle name="40% - Accent4 3 2 3 2 3 2" xfId="47147" xr:uid="{00000000-0005-0000-0000-000047AB0000}"/>
    <cellStyle name="40% - Accent4 3 2 3 2 4" xfId="47148" xr:uid="{00000000-0005-0000-0000-000048AB0000}"/>
    <cellStyle name="40% - Accent4 3 2 3 3" xfId="47149" xr:uid="{00000000-0005-0000-0000-000049AB0000}"/>
    <cellStyle name="40% - Accent4 3 2 3 3 2" xfId="47150" xr:uid="{00000000-0005-0000-0000-00004AAB0000}"/>
    <cellStyle name="40% - Accent4 3 2 3 3 2 2" xfId="47151" xr:uid="{00000000-0005-0000-0000-00004BAB0000}"/>
    <cellStyle name="40% - Accent4 3 2 3 3 2 2 2" xfId="47152" xr:uid="{00000000-0005-0000-0000-00004CAB0000}"/>
    <cellStyle name="40% - Accent4 3 2 3 3 2 3" xfId="47153" xr:uid="{00000000-0005-0000-0000-00004DAB0000}"/>
    <cellStyle name="40% - Accent4 3 2 3 3 3" xfId="47154" xr:uid="{00000000-0005-0000-0000-00004EAB0000}"/>
    <cellStyle name="40% - Accent4 3 2 3 3 3 2" xfId="47155" xr:uid="{00000000-0005-0000-0000-00004FAB0000}"/>
    <cellStyle name="40% - Accent4 3 2 3 3 4" xfId="47156" xr:uid="{00000000-0005-0000-0000-000050AB0000}"/>
    <cellStyle name="40% - Accent4 3 2 3 4" xfId="47157" xr:uid="{00000000-0005-0000-0000-000051AB0000}"/>
    <cellStyle name="40% - Accent4 3 2 3 4 2" xfId="47158" xr:uid="{00000000-0005-0000-0000-000052AB0000}"/>
    <cellStyle name="40% - Accent4 3 2 3 4 2 2" xfId="47159" xr:uid="{00000000-0005-0000-0000-000053AB0000}"/>
    <cellStyle name="40% - Accent4 3 2 3 4 3" xfId="47160" xr:uid="{00000000-0005-0000-0000-000054AB0000}"/>
    <cellStyle name="40% - Accent4 3 2 3 5" xfId="47161" xr:uid="{00000000-0005-0000-0000-000055AB0000}"/>
    <cellStyle name="40% - Accent4 3 2 3 5 2" xfId="47162" xr:uid="{00000000-0005-0000-0000-000056AB0000}"/>
    <cellStyle name="40% - Accent4 3 2 3 6" xfId="47163" xr:uid="{00000000-0005-0000-0000-000057AB0000}"/>
    <cellStyle name="40% - Accent4 3 2 4" xfId="1079" xr:uid="{00000000-0005-0000-0000-000058AB0000}"/>
    <cellStyle name="40% - Accent4 3 2 4 2" xfId="47164" xr:uid="{00000000-0005-0000-0000-000059AB0000}"/>
    <cellStyle name="40% - Accent4 3 2 4 2 2" xfId="47165" xr:uid="{00000000-0005-0000-0000-00005AAB0000}"/>
    <cellStyle name="40% - Accent4 3 2 4 2 2 2" xfId="47166" xr:uid="{00000000-0005-0000-0000-00005BAB0000}"/>
    <cellStyle name="40% - Accent4 3 2 4 2 3" xfId="47167" xr:uid="{00000000-0005-0000-0000-00005CAB0000}"/>
    <cellStyle name="40% - Accent4 3 2 4 3" xfId="47168" xr:uid="{00000000-0005-0000-0000-00005DAB0000}"/>
    <cellStyle name="40% - Accent4 3 2 4 3 2" xfId="47169" xr:uid="{00000000-0005-0000-0000-00005EAB0000}"/>
    <cellStyle name="40% - Accent4 3 2 4 4" xfId="47170" xr:uid="{00000000-0005-0000-0000-00005FAB0000}"/>
    <cellStyle name="40% - Accent4 3 2 5" xfId="1080" xr:uid="{00000000-0005-0000-0000-000060AB0000}"/>
    <cellStyle name="40% - Accent4 3 2 5 2" xfId="47171" xr:uid="{00000000-0005-0000-0000-000061AB0000}"/>
    <cellStyle name="40% - Accent4 3 2 5 2 2" xfId="47172" xr:uid="{00000000-0005-0000-0000-000062AB0000}"/>
    <cellStyle name="40% - Accent4 3 2 5 2 2 2" xfId="47173" xr:uid="{00000000-0005-0000-0000-000063AB0000}"/>
    <cellStyle name="40% - Accent4 3 2 5 2 3" xfId="47174" xr:uid="{00000000-0005-0000-0000-000064AB0000}"/>
    <cellStyle name="40% - Accent4 3 2 5 3" xfId="47175" xr:uid="{00000000-0005-0000-0000-000065AB0000}"/>
    <cellStyle name="40% - Accent4 3 2 5 3 2" xfId="47176" xr:uid="{00000000-0005-0000-0000-000066AB0000}"/>
    <cellStyle name="40% - Accent4 3 2 5 4" xfId="47177" xr:uid="{00000000-0005-0000-0000-000067AB0000}"/>
    <cellStyle name="40% - Accent4 3 2 6" xfId="47178" xr:uid="{00000000-0005-0000-0000-000068AB0000}"/>
    <cellStyle name="40% - Accent4 3 2 6 2" xfId="47179" xr:uid="{00000000-0005-0000-0000-000069AB0000}"/>
    <cellStyle name="40% - Accent4 3 2 6 2 2" xfId="47180" xr:uid="{00000000-0005-0000-0000-00006AAB0000}"/>
    <cellStyle name="40% - Accent4 3 2 6 3" xfId="47181" xr:uid="{00000000-0005-0000-0000-00006BAB0000}"/>
    <cellStyle name="40% - Accent4 3 2 7" xfId="47182" xr:uid="{00000000-0005-0000-0000-00006CAB0000}"/>
    <cellStyle name="40% - Accent4 3 2 7 2" xfId="47183" xr:uid="{00000000-0005-0000-0000-00006DAB0000}"/>
    <cellStyle name="40% - Accent4 3 2 8" xfId="47184" xr:uid="{00000000-0005-0000-0000-00006EAB0000}"/>
    <cellStyle name="40% - Accent4 3 3" xfId="1081" xr:uid="{00000000-0005-0000-0000-00006FAB0000}"/>
    <cellStyle name="40% - Accent4 3 3 2" xfId="47185" xr:uid="{00000000-0005-0000-0000-000070AB0000}"/>
    <cellStyle name="40% - Accent4 3 3 2 2" xfId="47186" xr:uid="{00000000-0005-0000-0000-000071AB0000}"/>
    <cellStyle name="40% - Accent4 3 3 2 2 2" xfId="47187" xr:uid="{00000000-0005-0000-0000-000072AB0000}"/>
    <cellStyle name="40% - Accent4 3 3 2 2 2 2" xfId="47188" xr:uid="{00000000-0005-0000-0000-000073AB0000}"/>
    <cellStyle name="40% - Accent4 3 3 2 2 3" xfId="47189" xr:uid="{00000000-0005-0000-0000-000074AB0000}"/>
    <cellStyle name="40% - Accent4 3 3 2 3" xfId="47190" xr:uid="{00000000-0005-0000-0000-000075AB0000}"/>
    <cellStyle name="40% - Accent4 3 3 2 3 2" xfId="47191" xr:uid="{00000000-0005-0000-0000-000076AB0000}"/>
    <cellStyle name="40% - Accent4 3 3 2 4" xfId="47192" xr:uid="{00000000-0005-0000-0000-000077AB0000}"/>
    <cellStyle name="40% - Accent4 3 3 3" xfId="47193" xr:uid="{00000000-0005-0000-0000-000078AB0000}"/>
    <cellStyle name="40% - Accent4 3 3 3 2" xfId="47194" xr:uid="{00000000-0005-0000-0000-000079AB0000}"/>
    <cellStyle name="40% - Accent4 3 3 3 2 2" xfId="47195" xr:uid="{00000000-0005-0000-0000-00007AAB0000}"/>
    <cellStyle name="40% - Accent4 3 3 3 2 2 2" xfId="47196" xr:uid="{00000000-0005-0000-0000-00007BAB0000}"/>
    <cellStyle name="40% - Accent4 3 3 3 2 3" xfId="47197" xr:uid="{00000000-0005-0000-0000-00007CAB0000}"/>
    <cellStyle name="40% - Accent4 3 3 3 3" xfId="47198" xr:uid="{00000000-0005-0000-0000-00007DAB0000}"/>
    <cellStyle name="40% - Accent4 3 3 3 3 2" xfId="47199" xr:uid="{00000000-0005-0000-0000-00007EAB0000}"/>
    <cellStyle name="40% - Accent4 3 3 3 4" xfId="47200" xr:uid="{00000000-0005-0000-0000-00007FAB0000}"/>
    <cellStyle name="40% - Accent4 3 3 4" xfId="47201" xr:uid="{00000000-0005-0000-0000-000080AB0000}"/>
    <cellStyle name="40% - Accent4 3 3 4 2" xfId="47202" xr:uid="{00000000-0005-0000-0000-000081AB0000}"/>
    <cellStyle name="40% - Accent4 3 3 4 2 2" xfId="47203" xr:uid="{00000000-0005-0000-0000-000082AB0000}"/>
    <cellStyle name="40% - Accent4 3 3 4 3" xfId="47204" xr:uid="{00000000-0005-0000-0000-000083AB0000}"/>
    <cellStyle name="40% - Accent4 3 3 5" xfId="47205" xr:uid="{00000000-0005-0000-0000-000084AB0000}"/>
    <cellStyle name="40% - Accent4 3 3 5 2" xfId="47206" xr:uid="{00000000-0005-0000-0000-000085AB0000}"/>
    <cellStyle name="40% - Accent4 3 3 6" xfId="47207" xr:uid="{00000000-0005-0000-0000-000086AB0000}"/>
    <cellStyle name="40% - Accent4 3 4" xfId="1082" xr:uid="{00000000-0005-0000-0000-000087AB0000}"/>
    <cellStyle name="40% - Accent4 3 4 2" xfId="47208" xr:uid="{00000000-0005-0000-0000-000088AB0000}"/>
    <cellStyle name="40% - Accent4 3 4 2 2" xfId="47209" xr:uid="{00000000-0005-0000-0000-000089AB0000}"/>
    <cellStyle name="40% - Accent4 3 4 2 2 2" xfId="47210" xr:uid="{00000000-0005-0000-0000-00008AAB0000}"/>
    <cellStyle name="40% - Accent4 3 4 2 2 2 2" xfId="47211" xr:uid="{00000000-0005-0000-0000-00008BAB0000}"/>
    <cellStyle name="40% - Accent4 3 4 2 2 3" xfId="47212" xr:uid="{00000000-0005-0000-0000-00008CAB0000}"/>
    <cellStyle name="40% - Accent4 3 4 2 3" xfId="47213" xr:uid="{00000000-0005-0000-0000-00008DAB0000}"/>
    <cellStyle name="40% - Accent4 3 4 2 3 2" xfId="47214" xr:uid="{00000000-0005-0000-0000-00008EAB0000}"/>
    <cellStyle name="40% - Accent4 3 4 2 4" xfId="47215" xr:uid="{00000000-0005-0000-0000-00008FAB0000}"/>
    <cellStyle name="40% - Accent4 3 4 3" xfId="47216" xr:uid="{00000000-0005-0000-0000-000090AB0000}"/>
    <cellStyle name="40% - Accent4 3 4 3 2" xfId="47217" xr:uid="{00000000-0005-0000-0000-000091AB0000}"/>
    <cellStyle name="40% - Accent4 3 4 3 2 2" xfId="47218" xr:uid="{00000000-0005-0000-0000-000092AB0000}"/>
    <cellStyle name="40% - Accent4 3 4 3 2 2 2" xfId="47219" xr:uid="{00000000-0005-0000-0000-000093AB0000}"/>
    <cellStyle name="40% - Accent4 3 4 3 2 3" xfId="47220" xr:uid="{00000000-0005-0000-0000-000094AB0000}"/>
    <cellStyle name="40% - Accent4 3 4 3 3" xfId="47221" xr:uid="{00000000-0005-0000-0000-000095AB0000}"/>
    <cellStyle name="40% - Accent4 3 4 3 3 2" xfId="47222" xr:uid="{00000000-0005-0000-0000-000096AB0000}"/>
    <cellStyle name="40% - Accent4 3 4 3 4" xfId="47223" xr:uid="{00000000-0005-0000-0000-000097AB0000}"/>
    <cellStyle name="40% - Accent4 3 4 4" xfId="47224" xr:uid="{00000000-0005-0000-0000-000098AB0000}"/>
    <cellStyle name="40% - Accent4 3 4 4 2" xfId="47225" xr:uid="{00000000-0005-0000-0000-000099AB0000}"/>
    <cellStyle name="40% - Accent4 3 4 4 2 2" xfId="47226" xr:uid="{00000000-0005-0000-0000-00009AAB0000}"/>
    <cellStyle name="40% - Accent4 3 4 4 3" xfId="47227" xr:uid="{00000000-0005-0000-0000-00009BAB0000}"/>
    <cellStyle name="40% - Accent4 3 4 5" xfId="47228" xr:uid="{00000000-0005-0000-0000-00009CAB0000}"/>
    <cellStyle name="40% - Accent4 3 4 5 2" xfId="47229" xr:uid="{00000000-0005-0000-0000-00009DAB0000}"/>
    <cellStyle name="40% - Accent4 3 4 6" xfId="47230" xr:uid="{00000000-0005-0000-0000-00009EAB0000}"/>
    <cellStyle name="40% - Accent4 3 5" xfId="1083" xr:uid="{00000000-0005-0000-0000-00009FAB0000}"/>
    <cellStyle name="40% - Accent4 3 5 2" xfId="47231" xr:uid="{00000000-0005-0000-0000-0000A0AB0000}"/>
    <cellStyle name="40% - Accent4 3 5 2 2" xfId="47232" xr:uid="{00000000-0005-0000-0000-0000A1AB0000}"/>
    <cellStyle name="40% - Accent4 3 5 2 2 2" xfId="47233" xr:uid="{00000000-0005-0000-0000-0000A2AB0000}"/>
    <cellStyle name="40% - Accent4 3 5 2 3" xfId="47234" xr:uid="{00000000-0005-0000-0000-0000A3AB0000}"/>
    <cellStyle name="40% - Accent4 3 5 3" xfId="47235" xr:uid="{00000000-0005-0000-0000-0000A4AB0000}"/>
    <cellStyle name="40% - Accent4 3 5 3 2" xfId="47236" xr:uid="{00000000-0005-0000-0000-0000A5AB0000}"/>
    <cellStyle name="40% - Accent4 3 5 4" xfId="47237" xr:uid="{00000000-0005-0000-0000-0000A6AB0000}"/>
    <cellStyle name="40% - Accent4 3 6" xfId="1084" xr:uid="{00000000-0005-0000-0000-0000A7AB0000}"/>
    <cellStyle name="40% - Accent4 3 6 2" xfId="47238" xr:uid="{00000000-0005-0000-0000-0000A8AB0000}"/>
    <cellStyle name="40% - Accent4 3 6 2 2" xfId="47239" xr:uid="{00000000-0005-0000-0000-0000A9AB0000}"/>
    <cellStyle name="40% - Accent4 3 6 2 2 2" xfId="47240" xr:uid="{00000000-0005-0000-0000-0000AAAB0000}"/>
    <cellStyle name="40% - Accent4 3 6 2 3" xfId="47241" xr:uid="{00000000-0005-0000-0000-0000ABAB0000}"/>
    <cellStyle name="40% - Accent4 3 6 3" xfId="47242" xr:uid="{00000000-0005-0000-0000-0000ACAB0000}"/>
    <cellStyle name="40% - Accent4 3 6 3 2" xfId="47243" xr:uid="{00000000-0005-0000-0000-0000ADAB0000}"/>
    <cellStyle name="40% - Accent4 3 6 4" xfId="47244" xr:uid="{00000000-0005-0000-0000-0000AEAB0000}"/>
    <cellStyle name="40% - Accent4 3 7" xfId="47245" xr:uid="{00000000-0005-0000-0000-0000AFAB0000}"/>
    <cellStyle name="40% - Accent4 3 7 2" xfId="47246" xr:uid="{00000000-0005-0000-0000-0000B0AB0000}"/>
    <cellStyle name="40% - Accent4 3 7 2 2" xfId="47247" xr:uid="{00000000-0005-0000-0000-0000B1AB0000}"/>
    <cellStyle name="40% - Accent4 3 7 3" xfId="47248" xr:uid="{00000000-0005-0000-0000-0000B2AB0000}"/>
    <cellStyle name="40% - Accent4 3 8" xfId="47249" xr:uid="{00000000-0005-0000-0000-0000B3AB0000}"/>
    <cellStyle name="40% - Accent4 3 8 2" xfId="47250" xr:uid="{00000000-0005-0000-0000-0000B4AB0000}"/>
    <cellStyle name="40% - Accent4 3 9" xfId="47251" xr:uid="{00000000-0005-0000-0000-0000B5AB0000}"/>
    <cellStyle name="40% - Accent4 30" xfId="1085" xr:uid="{00000000-0005-0000-0000-0000B6AB0000}"/>
    <cellStyle name="40% - Accent4 31" xfId="1086" xr:uid="{00000000-0005-0000-0000-0000B7AB0000}"/>
    <cellStyle name="40% - Accent4 32" xfId="1087" xr:uid="{00000000-0005-0000-0000-0000B8AB0000}"/>
    <cellStyle name="40% - Accent4 33" xfId="1088" xr:uid="{00000000-0005-0000-0000-0000B9AB0000}"/>
    <cellStyle name="40% - Accent4 4" xfId="1089" xr:uid="{00000000-0005-0000-0000-0000BAAB0000}"/>
    <cellStyle name="40% - Accent4 4 2" xfId="1090" xr:uid="{00000000-0005-0000-0000-0000BBAB0000}"/>
    <cellStyle name="40% - Accent4 4 2 2" xfId="1091" xr:uid="{00000000-0005-0000-0000-0000BCAB0000}"/>
    <cellStyle name="40% - Accent4 4 2 3" xfId="1092" xr:uid="{00000000-0005-0000-0000-0000BDAB0000}"/>
    <cellStyle name="40% - Accent4 4 2 4" xfId="1093" xr:uid="{00000000-0005-0000-0000-0000BEAB0000}"/>
    <cellStyle name="40% - Accent4 4 2 5" xfId="1094" xr:uid="{00000000-0005-0000-0000-0000BFAB0000}"/>
    <cellStyle name="40% - Accent4 4 3" xfId="1095" xr:uid="{00000000-0005-0000-0000-0000C0AB0000}"/>
    <cellStyle name="40% - Accent4 4 4" xfId="1096" xr:uid="{00000000-0005-0000-0000-0000C1AB0000}"/>
    <cellStyle name="40% - Accent4 4 5" xfId="1097" xr:uid="{00000000-0005-0000-0000-0000C2AB0000}"/>
    <cellStyle name="40% - Accent4 4 6" xfId="1098" xr:uid="{00000000-0005-0000-0000-0000C3AB0000}"/>
    <cellStyle name="40% - Accent4 5" xfId="1099" xr:uid="{00000000-0005-0000-0000-0000C4AB0000}"/>
    <cellStyle name="40% - Accent4 5 2" xfId="1100" xr:uid="{00000000-0005-0000-0000-0000C5AB0000}"/>
    <cellStyle name="40% - Accent4 5 2 2" xfId="1101" xr:uid="{00000000-0005-0000-0000-0000C6AB0000}"/>
    <cellStyle name="40% - Accent4 5 2 2 2" xfId="47252" xr:uid="{00000000-0005-0000-0000-0000C7AB0000}"/>
    <cellStyle name="40% - Accent4 5 2 2 2 2" xfId="47253" xr:uid="{00000000-0005-0000-0000-0000C8AB0000}"/>
    <cellStyle name="40% - Accent4 5 2 2 2 2 2" xfId="47254" xr:uid="{00000000-0005-0000-0000-0000C9AB0000}"/>
    <cellStyle name="40% - Accent4 5 2 2 2 3" xfId="47255" xr:uid="{00000000-0005-0000-0000-0000CAAB0000}"/>
    <cellStyle name="40% - Accent4 5 2 2 3" xfId="47256" xr:uid="{00000000-0005-0000-0000-0000CBAB0000}"/>
    <cellStyle name="40% - Accent4 5 2 2 3 2" xfId="47257" xr:uid="{00000000-0005-0000-0000-0000CCAB0000}"/>
    <cellStyle name="40% - Accent4 5 2 2 4" xfId="47258" xr:uid="{00000000-0005-0000-0000-0000CDAB0000}"/>
    <cellStyle name="40% - Accent4 5 2 3" xfId="1102" xr:uid="{00000000-0005-0000-0000-0000CEAB0000}"/>
    <cellStyle name="40% - Accent4 5 2 3 2" xfId="47259" xr:uid="{00000000-0005-0000-0000-0000CFAB0000}"/>
    <cellStyle name="40% - Accent4 5 2 3 2 2" xfId="47260" xr:uid="{00000000-0005-0000-0000-0000D0AB0000}"/>
    <cellStyle name="40% - Accent4 5 2 3 2 2 2" xfId="47261" xr:uid="{00000000-0005-0000-0000-0000D1AB0000}"/>
    <cellStyle name="40% - Accent4 5 2 3 2 3" xfId="47262" xr:uid="{00000000-0005-0000-0000-0000D2AB0000}"/>
    <cellStyle name="40% - Accent4 5 2 3 3" xfId="47263" xr:uid="{00000000-0005-0000-0000-0000D3AB0000}"/>
    <cellStyle name="40% - Accent4 5 2 3 3 2" xfId="47264" xr:uid="{00000000-0005-0000-0000-0000D4AB0000}"/>
    <cellStyle name="40% - Accent4 5 2 3 4" xfId="47265" xr:uid="{00000000-0005-0000-0000-0000D5AB0000}"/>
    <cellStyle name="40% - Accent4 5 2 4" xfId="1103" xr:uid="{00000000-0005-0000-0000-0000D6AB0000}"/>
    <cellStyle name="40% - Accent4 5 2 4 2" xfId="47266" xr:uid="{00000000-0005-0000-0000-0000D7AB0000}"/>
    <cellStyle name="40% - Accent4 5 2 4 2 2" xfId="47267" xr:uid="{00000000-0005-0000-0000-0000D8AB0000}"/>
    <cellStyle name="40% - Accent4 5 2 4 3" xfId="47268" xr:uid="{00000000-0005-0000-0000-0000D9AB0000}"/>
    <cellStyle name="40% - Accent4 5 2 5" xfId="1104" xr:uid="{00000000-0005-0000-0000-0000DAAB0000}"/>
    <cellStyle name="40% - Accent4 5 2 5 2" xfId="47269" xr:uid="{00000000-0005-0000-0000-0000DBAB0000}"/>
    <cellStyle name="40% - Accent4 5 2 6" xfId="47270" xr:uid="{00000000-0005-0000-0000-0000DCAB0000}"/>
    <cellStyle name="40% - Accent4 5 3" xfId="1105" xr:uid="{00000000-0005-0000-0000-0000DDAB0000}"/>
    <cellStyle name="40% - Accent4 5 3 2" xfId="47271" xr:uid="{00000000-0005-0000-0000-0000DEAB0000}"/>
    <cellStyle name="40% - Accent4 5 3 2 2" xfId="47272" xr:uid="{00000000-0005-0000-0000-0000DFAB0000}"/>
    <cellStyle name="40% - Accent4 5 3 2 2 2" xfId="47273" xr:uid="{00000000-0005-0000-0000-0000E0AB0000}"/>
    <cellStyle name="40% - Accent4 5 3 2 2 2 2" xfId="47274" xr:uid="{00000000-0005-0000-0000-0000E1AB0000}"/>
    <cellStyle name="40% - Accent4 5 3 2 2 3" xfId="47275" xr:uid="{00000000-0005-0000-0000-0000E2AB0000}"/>
    <cellStyle name="40% - Accent4 5 3 2 3" xfId="47276" xr:uid="{00000000-0005-0000-0000-0000E3AB0000}"/>
    <cellStyle name="40% - Accent4 5 3 2 3 2" xfId="47277" xr:uid="{00000000-0005-0000-0000-0000E4AB0000}"/>
    <cellStyle name="40% - Accent4 5 3 2 4" xfId="47278" xr:uid="{00000000-0005-0000-0000-0000E5AB0000}"/>
    <cellStyle name="40% - Accent4 5 3 3" xfId="47279" xr:uid="{00000000-0005-0000-0000-0000E6AB0000}"/>
    <cellStyle name="40% - Accent4 5 3 3 2" xfId="47280" xr:uid="{00000000-0005-0000-0000-0000E7AB0000}"/>
    <cellStyle name="40% - Accent4 5 3 3 2 2" xfId="47281" xr:uid="{00000000-0005-0000-0000-0000E8AB0000}"/>
    <cellStyle name="40% - Accent4 5 3 3 2 2 2" xfId="47282" xr:uid="{00000000-0005-0000-0000-0000E9AB0000}"/>
    <cellStyle name="40% - Accent4 5 3 3 2 3" xfId="47283" xr:uid="{00000000-0005-0000-0000-0000EAAB0000}"/>
    <cellStyle name="40% - Accent4 5 3 3 3" xfId="47284" xr:uid="{00000000-0005-0000-0000-0000EBAB0000}"/>
    <cellStyle name="40% - Accent4 5 3 3 3 2" xfId="47285" xr:uid="{00000000-0005-0000-0000-0000ECAB0000}"/>
    <cellStyle name="40% - Accent4 5 3 3 4" xfId="47286" xr:uid="{00000000-0005-0000-0000-0000EDAB0000}"/>
    <cellStyle name="40% - Accent4 5 3 4" xfId="47287" xr:uid="{00000000-0005-0000-0000-0000EEAB0000}"/>
    <cellStyle name="40% - Accent4 5 3 4 2" xfId="47288" xr:uid="{00000000-0005-0000-0000-0000EFAB0000}"/>
    <cellStyle name="40% - Accent4 5 3 4 2 2" xfId="47289" xr:uid="{00000000-0005-0000-0000-0000F0AB0000}"/>
    <cellStyle name="40% - Accent4 5 3 4 3" xfId="47290" xr:uid="{00000000-0005-0000-0000-0000F1AB0000}"/>
    <cellStyle name="40% - Accent4 5 3 5" xfId="47291" xr:uid="{00000000-0005-0000-0000-0000F2AB0000}"/>
    <cellStyle name="40% - Accent4 5 3 5 2" xfId="47292" xr:uid="{00000000-0005-0000-0000-0000F3AB0000}"/>
    <cellStyle name="40% - Accent4 5 3 6" xfId="47293" xr:uid="{00000000-0005-0000-0000-0000F4AB0000}"/>
    <cellStyle name="40% - Accent4 5 4" xfId="1106" xr:uid="{00000000-0005-0000-0000-0000F5AB0000}"/>
    <cellStyle name="40% - Accent4 5 4 2" xfId="47294" xr:uid="{00000000-0005-0000-0000-0000F6AB0000}"/>
    <cellStyle name="40% - Accent4 5 4 2 2" xfId="47295" xr:uid="{00000000-0005-0000-0000-0000F7AB0000}"/>
    <cellStyle name="40% - Accent4 5 4 2 2 2" xfId="47296" xr:uid="{00000000-0005-0000-0000-0000F8AB0000}"/>
    <cellStyle name="40% - Accent4 5 4 2 3" xfId="47297" xr:uid="{00000000-0005-0000-0000-0000F9AB0000}"/>
    <cellStyle name="40% - Accent4 5 4 3" xfId="47298" xr:uid="{00000000-0005-0000-0000-0000FAAB0000}"/>
    <cellStyle name="40% - Accent4 5 4 3 2" xfId="47299" xr:uid="{00000000-0005-0000-0000-0000FBAB0000}"/>
    <cellStyle name="40% - Accent4 5 4 4" xfId="47300" xr:uid="{00000000-0005-0000-0000-0000FCAB0000}"/>
    <cellStyle name="40% - Accent4 5 5" xfId="1107" xr:uid="{00000000-0005-0000-0000-0000FDAB0000}"/>
    <cellStyle name="40% - Accent4 5 5 2" xfId="47301" xr:uid="{00000000-0005-0000-0000-0000FEAB0000}"/>
    <cellStyle name="40% - Accent4 5 5 2 2" xfId="47302" xr:uid="{00000000-0005-0000-0000-0000FFAB0000}"/>
    <cellStyle name="40% - Accent4 5 5 2 2 2" xfId="47303" xr:uid="{00000000-0005-0000-0000-000000AC0000}"/>
    <cellStyle name="40% - Accent4 5 5 2 3" xfId="47304" xr:uid="{00000000-0005-0000-0000-000001AC0000}"/>
    <cellStyle name="40% - Accent4 5 5 3" xfId="47305" xr:uid="{00000000-0005-0000-0000-000002AC0000}"/>
    <cellStyle name="40% - Accent4 5 5 3 2" xfId="47306" xr:uid="{00000000-0005-0000-0000-000003AC0000}"/>
    <cellStyle name="40% - Accent4 5 5 4" xfId="47307" xr:uid="{00000000-0005-0000-0000-000004AC0000}"/>
    <cellStyle name="40% - Accent4 5 6" xfId="1108" xr:uid="{00000000-0005-0000-0000-000005AC0000}"/>
    <cellStyle name="40% - Accent4 5 6 2" xfId="47308" xr:uid="{00000000-0005-0000-0000-000006AC0000}"/>
    <cellStyle name="40% - Accent4 5 6 2 2" xfId="47309" xr:uid="{00000000-0005-0000-0000-000007AC0000}"/>
    <cellStyle name="40% - Accent4 5 6 3" xfId="47310" xr:uid="{00000000-0005-0000-0000-000008AC0000}"/>
    <cellStyle name="40% - Accent4 5 7" xfId="47311" xr:uid="{00000000-0005-0000-0000-000009AC0000}"/>
    <cellStyle name="40% - Accent4 5 7 2" xfId="47312" xr:uid="{00000000-0005-0000-0000-00000AAC0000}"/>
    <cellStyle name="40% - Accent4 5 8" xfId="47313" xr:uid="{00000000-0005-0000-0000-00000BAC0000}"/>
    <cellStyle name="40% - Accent4 6" xfId="1109" xr:uid="{00000000-0005-0000-0000-00000CAC0000}"/>
    <cellStyle name="40% - Accent4 6 2" xfId="47314" xr:uid="{00000000-0005-0000-0000-00000DAC0000}"/>
    <cellStyle name="40% - Accent4 6 2 2" xfId="47315" xr:uid="{00000000-0005-0000-0000-00000EAC0000}"/>
    <cellStyle name="40% - Accent4 6 2 2 2" xfId="47316" xr:uid="{00000000-0005-0000-0000-00000FAC0000}"/>
    <cellStyle name="40% - Accent4 6 2 2 2 2" xfId="47317" xr:uid="{00000000-0005-0000-0000-000010AC0000}"/>
    <cellStyle name="40% - Accent4 6 2 2 2 2 2" xfId="47318" xr:uid="{00000000-0005-0000-0000-000011AC0000}"/>
    <cellStyle name="40% - Accent4 6 2 2 2 3" xfId="47319" xr:uid="{00000000-0005-0000-0000-000012AC0000}"/>
    <cellStyle name="40% - Accent4 6 2 2 3" xfId="47320" xr:uid="{00000000-0005-0000-0000-000013AC0000}"/>
    <cellStyle name="40% - Accent4 6 2 2 3 2" xfId="47321" xr:uid="{00000000-0005-0000-0000-000014AC0000}"/>
    <cellStyle name="40% - Accent4 6 2 2 4" xfId="47322" xr:uid="{00000000-0005-0000-0000-000015AC0000}"/>
    <cellStyle name="40% - Accent4 6 2 3" xfId="47323" xr:uid="{00000000-0005-0000-0000-000016AC0000}"/>
    <cellStyle name="40% - Accent4 6 2 3 2" xfId="47324" xr:uid="{00000000-0005-0000-0000-000017AC0000}"/>
    <cellStyle name="40% - Accent4 6 2 3 2 2" xfId="47325" xr:uid="{00000000-0005-0000-0000-000018AC0000}"/>
    <cellStyle name="40% - Accent4 6 2 3 2 2 2" xfId="47326" xr:uid="{00000000-0005-0000-0000-000019AC0000}"/>
    <cellStyle name="40% - Accent4 6 2 3 2 3" xfId="47327" xr:uid="{00000000-0005-0000-0000-00001AAC0000}"/>
    <cellStyle name="40% - Accent4 6 2 3 3" xfId="47328" xr:uid="{00000000-0005-0000-0000-00001BAC0000}"/>
    <cellStyle name="40% - Accent4 6 2 3 3 2" xfId="47329" xr:uid="{00000000-0005-0000-0000-00001CAC0000}"/>
    <cellStyle name="40% - Accent4 6 2 3 4" xfId="47330" xr:uid="{00000000-0005-0000-0000-00001DAC0000}"/>
    <cellStyle name="40% - Accent4 6 2 4" xfId="47331" xr:uid="{00000000-0005-0000-0000-00001EAC0000}"/>
    <cellStyle name="40% - Accent4 6 2 4 2" xfId="47332" xr:uid="{00000000-0005-0000-0000-00001FAC0000}"/>
    <cellStyle name="40% - Accent4 6 2 4 2 2" xfId="47333" xr:uid="{00000000-0005-0000-0000-000020AC0000}"/>
    <cellStyle name="40% - Accent4 6 2 4 3" xfId="47334" xr:uid="{00000000-0005-0000-0000-000021AC0000}"/>
    <cellStyle name="40% - Accent4 6 2 5" xfId="47335" xr:uid="{00000000-0005-0000-0000-000022AC0000}"/>
    <cellStyle name="40% - Accent4 6 2 5 2" xfId="47336" xr:uid="{00000000-0005-0000-0000-000023AC0000}"/>
    <cellStyle name="40% - Accent4 6 2 6" xfId="47337" xr:uid="{00000000-0005-0000-0000-000024AC0000}"/>
    <cellStyle name="40% - Accent4 6 3" xfId="47338" xr:uid="{00000000-0005-0000-0000-000025AC0000}"/>
    <cellStyle name="40% - Accent4 6 3 2" xfId="47339" xr:uid="{00000000-0005-0000-0000-000026AC0000}"/>
    <cellStyle name="40% - Accent4 6 3 2 2" xfId="47340" xr:uid="{00000000-0005-0000-0000-000027AC0000}"/>
    <cellStyle name="40% - Accent4 6 3 2 2 2" xfId="47341" xr:uid="{00000000-0005-0000-0000-000028AC0000}"/>
    <cellStyle name="40% - Accent4 6 3 2 2 2 2" xfId="47342" xr:uid="{00000000-0005-0000-0000-000029AC0000}"/>
    <cellStyle name="40% - Accent4 6 3 2 2 3" xfId="47343" xr:uid="{00000000-0005-0000-0000-00002AAC0000}"/>
    <cellStyle name="40% - Accent4 6 3 2 3" xfId="47344" xr:uid="{00000000-0005-0000-0000-00002BAC0000}"/>
    <cellStyle name="40% - Accent4 6 3 2 3 2" xfId="47345" xr:uid="{00000000-0005-0000-0000-00002CAC0000}"/>
    <cellStyle name="40% - Accent4 6 3 2 4" xfId="47346" xr:uid="{00000000-0005-0000-0000-00002DAC0000}"/>
    <cellStyle name="40% - Accent4 6 3 3" xfId="47347" xr:uid="{00000000-0005-0000-0000-00002EAC0000}"/>
    <cellStyle name="40% - Accent4 6 3 3 2" xfId="47348" xr:uid="{00000000-0005-0000-0000-00002FAC0000}"/>
    <cellStyle name="40% - Accent4 6 3 3 2 2" xfId="47349" xr:uid="{00000000-0005-0000-0000-000030AC0000}"/>
    <cellStyle name="40% - Accent4 6 3 3 2 2 2" xfId="47350" xr:uid="{00000000-0005-0000-0000-000031AC0000}"/>
    <cellStyle name="40% - Accent4 6 3 3 2 3" xfId="47351" xr:uid="{00000000-0005-0000-0000-000032AC0000}"/>
    <cellStyle name="40% - Accent4 6 3 3 3" xfId="47352" xr:uid="{00000000-0005-0000-0000-000033AC0000}"/>
    <cellStyle name="40% - Accent4 6 3 3 3 2" xfId="47353" xr:uid="{00000000-0005-0000-0000-000034AC0000}"/>
    <cellStyle name="40% - Accent4 6 3 3 4" xfId="47354" xr:uid="{00000000-0005-0000-0000-000035AC0000}"/>
    <cellStyle name="40% - Accent4 6 3 4" xfId="47355" xr:uid="{00000000-0005-0000-0000-000036AC0000}"/>
    <cellStyle name="40% - Accent4 6 3 4 2" xfId="47356" xr:uid="{00000000-0005-0000-0000-000037AC0000}"/>
    <cellStyle name="40% - Accent4 6 3 4 2 2" xfId="47357" xr:uid="{00000000-0005-0000-0000-000038AC0000}"/>
    <cellStyle name="40% - Accent4 6 3 4 3" xfId="47358" xr:uid="{00000000-0005-0000-0000-000039AC0000}"/>
    <cellStyle name="40% - Accent4 6 3 5" xfId="47359" xr:uid="{00000000-0005-0000-0000-00003AAC0000}"/>
    <cellStyle name="40% - Accent4 6 3 5 2" xfId="47360" xr:uid="{00000000-0005-0000-0000-00003BAC0000}"/>
    <cellStyle name="40% - Accent4 6 3 6" xfId="47361" xr:uid="{00000000-0005-0000-0000-00003CAC0000}"/>
    <cellStyle name="40% - Accent4 6 4" xfId="47362" xr:uid="{00000000-0005-0000-0000-00003DAC0000}"/>
    <cellStyle name="40% - Accent4 6 4 2" xfId="47363" xr:uid="{00000000-0005-0000-0000-00003EAC0000}"/>
    <cellStyle name="40% - Accent4 6 4 2 2" xfId="47364" xr:uid="{00000000-0005-0000-0000-00003FAC0000}"/>
    <cellStyle name="40% - Accent4 6 4 2 2 2" xfId="47365" xr:uid="{00000000-0005-0000-0000-000040AC0000}"/>
    <cellStyle name="40% - Accent4 6 4 2 3" xfId="47366" xr:uid="{00000000-0005-0000-0000-000041AC0000}"/>
    <cellStyle name="40% - Accent4 6 4 3" xfId="47367" xr:uid="{00000000-0005-0000-0000-000042AC0000}"/>
    <cellStyle name="40% - Accent4 6 4 3 2" xfId="47368" xr:uid="{00000000-0005-0000-0000-000043AC0000}"/>
    <cellStyle name="40% - Accent4 6 4 4" xfId="47369" xr:uid="{00000000-0005-0000-0000-000044AC0000}"/>
    <cellStyle name="40% - Accent4 6 5" xfId="47370" xr:uid="{00000000-0005-0000-0000-000045AC0000}"/>
    <cellStyle name="40% - Accent4 6 5 2" xfId="47371" xr:uid="{00000000-0005-0000-0000-000046AC0000}"/>
    <cellStyle name="40% - Accent4 6 5 2 2" xfId="47372" xr:uid="{00000000-0005-0000-0000-000047AC0000}"/>
    <cellStyle name="40% - Accent4 6 5 2 2 2" xfId="47373" xr:uid="{00000000-0005-0000-0000-000048AC0000}"/>
    <cellStyle name="40% - Accent4 6 5 2 3" xfId="47374" xr:uid="{00000000-0005-0000-0000-000049AC0000}"/>
    <cellStyle name="40% - Accent4 6 5 3" xfId="47375" xr:uid="{00000000-0005-0000-0000-00004AAC0000}"/>
    <cellStyle name="40% - Accent4 6 5 3 2" xfId="47376" xr:uid="{00000000-0005-0000-0000-00004BAC0000}"/>
    <cellStyle name="40% - Accent4 6 5 4" xfId="47377" xr:uid="{00000000-0005-0000-0000-00004CAC0000}"/>
    <cellStyle name="40% - Accent4 6 6" xfId="47378" xr:uid="{00000000-0005-0000-0000-00004DAC0000}"/>
    <cellStyle name="40% - Accent4 6 6 2" xfId="47379" xr:uid="{00000000-0005-0000-0000-00004EAC0000}"/>
    <cellStyle name="40% - Accent4 6 6 2 2" xfId="47380" xr:uid="{00000000-0005-0000-0000-00004FAC0000}"/>
    <cellStyle name="40% - Accent4 6 6 3" xfId="47381" xr:uid="{00000000-0005-0000-0000-000050AC0000}"/>
    <cellStyle name="40% - Accent4 6 7" xfId="47382" xr:uid="{00000000-0005-0000-0000-000051AC0000}"/>
    <cellStyle name="40% - Accent4 6 7 2" xfId="47383" xr:uid="{00000000-0005-0000-0000-000052AC0000}"/>
    <cellStyle name="40% - Accent4 6 8" xfId="47384" xr:uid="{00000000-0005-0000-0000-000053AC0000}"/>
    <cellStyle name="40% - Accent4 7" xfId="1110" xr:uid="{00000000-0005-0000-0000-000054AC0000}"/>
    <cellStyle name="40% - Accent4 8" xfId="1111" xr:uid="{00000000-0005-0000-0000-000055AC0000}"/>
    <cellStyle name="40% - Accent4 9" xfId="1112" xr:uid="{00000000-0005-0000-0000-000056AC0000}"/>
    <cellStyle name="40% - Accent5 10" xfId="1113" xr:uid="{00000000-0005-0000-0000-000057AC0000}"/>
    <cellStyle name="40% - Accent5 10 2" xfId="47385" xr:uid="{00000000-0005-0000-0000-000058AC0000}"/>
    <cellStyle name="40% - Accent5 11" xfId="1114" xr:uid="{00000000-0005-0000-0000-000059AC0000}"/>
    <cellStyle name="40% - Accent5 12" xfId="1115" xr:uid="{00000000-0005-0000-0000-00005AAC0000}"/>
    <cellStyle name="40% - Accent5 12 2" xfId="47386" xr:uid="{00000000-0005-0000-0000-00005BAC0000}"/>
    <cellStyle name="40% - Accent5 13" xfId="1116" xr:uid="{00000000-0005-0000-0000-00005CAC0000}"/>
    <cellStyle name="40% - Accent5 14" xfId="1117" xr:uid="{00000000-0005-0000-0000-00005DAC0000}"/>
    <cellStyle name="40% - Accent5 15" xfId="1118" xr:uid="{00000000-0005-0000-0000-00005EAC0000}"/>
    <cellStyle name="40% - Accent5 16" xfId="1119" xr:uid="{00000000-0005-0000-0000-00005FAC0000}"/>
    <cellStyle name="40% - Accent5 17" xfId="1120" xr:uid="{00000000-0005-0000-0000-000060AC0000}"/>
    <cellStyle name="40% - Accent5 18" xfId="1121" xr:uid="{00000000-0005-0000-0000-000061AC0000}"/>
    <cellStyle name="40% - Accent5 19" xfId="1122" xr:uid="{00000000-0005-0000-0000-000062AC0000}"/>
    <cellStyle name="40% - Accent5 2" xfId="1123" xr:uid="{00000000-0005-0000-0000-000063AC0000}"/>
    <cellStyle name="40% - Accent5 2 2" xfId="1124" xr:uid="{00000000-0005-0000-0000-000064AC0000}"/>
    <cellStyle name="40% - Accent5 2 2 2" xfId="1125" xr:uid="{00000000-0005-0000-0000-000065AC0000}"/>
    <cellStyle name="40% - Accent5 2 2 3" xfId="1126" xr:uid="{00000000-0005-0000-0000-000066AC0000}"/>
    <cellStyle name="40% - Accent5 2 2 4" xfId="1127" xr:uid="{00000000-0005-0000-0000-000067AC0000}"/>
    <cellStyle name="40% - Accent5 2 2 5" xfId="1128" xr:uid="{00000000-0005-0000-0000-000068AC0000}"/>
    <cellStyle name="40% - Accent5 2 3" xfId="1129" xr:uid="{00000000-0005-0000-0000-000069AC0000}"/>
    <cellStyle name="40% - Accent5 2 4" xfId="1130" xr:uid="{00000000-0005-0000-0000-00006AAC0000}"/>
    <cellStyle name="40% - Accent5 2 5" xfId="1131" xr:uid="{00000000-0005-0000-0000-00006BAC0000}"/>
    <cellStyle name="40% - Accent5 2 6" xfId="1132" xr:uid="{00000000-0005-0000-0000-00006CAC0000}"/>
    <cellStyle name="40% - Accent5 2_401K Summary" xfId="47387" xr:uid="{00000000-0005-0000-0000-00006DAC0000}"/>
    <cellStyle name="40% - Accent5 20" xfId="1133" xr:uid="{00000000-0005-0000-0000-00006EAC0000}"/>
    <cellStyle name="40% - Accent5 21" xfId="1134" xr:uid="{00000000-0005-0000-0000-00006FAC0000}"/>
    <cellStyle name="40% - Accent5 22" xfId="1135" xr:uid="{00000000-0005-0000-0000-000070AC0000}"/>
    <cellStyle name="40% - Accent5 23" xfId="1136" xr:uid="{00000000-0005-0000-0000-000071AC0000}"/>
    <cellStyle name="40% - Accent5 24" xfId="1137" xr:uid="{00000000-0005-0000-0000-000072AC0000}"/>
    <cellStyle name="40% - Accent5 25" xfId="1138" xr:uid="{00000000-0005-0000-0000-000073AC0000}"/>
    <cellStyle name="40% - Accent5 26" xfId="1139" xr:uid="{00000000-0005-0000-0000-000074AC0000}"/>
    <cellStyle name="40% - Accent5 27" xfId="1140" xr:uid="{00000000-0005-0000-0000-000075AC0000}"/>
    <cellStyle name="40% - Accent5 28" xfId="1141" xr:uid="{00000000-0005-0000-0000-000076AC0000}"/>
    <cellStyle name="40% - Accent5 29" xfId="1142" xr:uid="{00000000-0005-0000-0000-000077AC0000}"/>
    <cellStyle name="40% - Accent5 3" xfId="1143" xr:uid="{00000000-0005-0000-0000-000078AC0000}"/>
    <cellStyle name="40% - Accent5 3 2" xfId="1144" xr:uid="{00000000-0005-0000-0000-000079AC0000}"/>
    <cellStyle name="40% - Accent5 3 2 2" xfId="1145" xr:uid="{00000000-0005-0000-0000-00007AAC0000}"/>
    <cellStyle name="40% - Accent5 3 2 2 2" xfId="47388" xr:uid="{00000000-0005-0000-0000-00007BAC0000}"/>
    <cellStyle name="40% - Accent5 3 2 2 2 2" xfId="47389" xr:uid="{00000000-0005-0000-0000-00007CAC0000}"/>
    <cellStyle name="40% - Accent5 3 2 2 2 2 2" xfId="47390" xr:uid="{00000000-0005-0000-0000-00007DAC0000}"/>
    <cellStyle name="40% - Accent5 3 2 2 2 2 2 2" xfId="47391" xr:uid="{00000000-0005-0000-0000-00007EAC0000}"/>
    <cellStyle name="40% - Accent5 3 2 2 2 2 3" xfId="47392" xr:uid="{00000000-0005-0000-0000-00007FAC0000}"/>
    <cellStyle name="40% - Accent5 3 2 2 2 3" xfId="47393" xr:uid="{00000000-0005-0000-0000-000080AC0000}"/>
    <cellStyle name="40% - Accent5 3 2 2 2 3 2" xfId="47394" xr:uid="{00000000-0005-0000-0000-000081AC0000}"/>
    <cellStyle name="40% - Accent5 3 2 2 2 4" xfId="47395" xr:uid="{00000000-0005-0000-0000-000082AC0000}"/>
    <cellStyle name="40% - Accent5 3 2 2 3" xfId="47396" xr:uid="{00000000-0005-0000-0000-000083AC0000}"/>
    <cellStyle name="40% - Accent5 3 2 2 3 2" xfId="47397" xr:uid="{00000000-0005-0000-0000-000084AC0000}"/>
    <cellStyle name="40% - Accent5 3 2 2 3 2 2" xfId="47398" xr:uid="{00000000-0005-0000-0000-000085AC0000}"/>
    <cellStyle name="40% - Accent5 3 2 2 3 2 2 2" xfId="47399" xr:uid="{00000000-0005-0000-0000-000086AC0000}"/>
    <cellStyle name="40% - Accent5 3 2 2 3 2 3" xfId="47400" xr:uid="{00000000-0005-0000-0000-000087AC0000}"/>
    <cellStyle name="40% - Accent5 3 2 2 3 3" xfId="47401" xr:uid="{00000000-0005-0000-0000-000088AC0000}"/>
    <cellStyle name="40% - Accent5 3 2 2 3 3 2" xfId="47402" xr:uid="{00000000-0005-0000-0000-000089AC0000}"/>
    <cellStyle name="40% - Accent5 3 2 2 3 4" xfId="47403" xr:uid="{00000000-0005-0000-0000-00008AAC0000}"/>
    <cellStyle name="40% - Accent5 3 2 2 4" xfId="47404" xr:uid="{00000000-0005-0000-0000-00008BAC0000}"/>
    <cellStyle name="40% - Accent5 3 2 2 4 2" xfId="47405" xr:uid="{00000000-0005-0000-0000-00008CAC0000}"/>
    <cellStyle name="40% - Accent5 3 2 2 4 2 2" xfId="47406" xr:uid="{00000000-0005-0000-0000-00008DAC0000}"/>
    <cellStyle name="40% - Accent5 3 2 2 4 3" xfId="47407" xr:uid="{00000000-0005-0000-0000-00008EAC0000}"/>
    <cellStyle name="40% - Accent5 3 2 2 5" xfId="47408" xr:uid="{00000000-0005-0000-0000-00008FAC0000}"/>
    <cellStyle name="40% - Accent5 3 2 2 5 2" xfId="47409" xr:uid="{00000000-0005-0000-0000-000090AC0000}"/>
    <cellStyle name="40% - Accent5 3 2 2 6" xfId="47410" xr:uid="{00000000-0005-0000-0000-000091AC0000}"/>
    <cellStyle name="40% - Accent5 3 2 3" xfId="1146" xr:uid="{00000000-0005-0000-0000-000092AC0000}"/>
    <cellStyle name="40% - Accent5 3 2 3 2" xfId="47411" xr:uid="{00000000-0005-0000-0000-000093AC0000}"/>
    <cellStyle name="40% - Accent5 3 2 3 2 2" xfId="47412" xr:uid="{00000000-0005-0000-0000-000094AC0000}"/>
    <cellStyle name="40% - Accent5 3 2 3 2 2 2" xfId="47413" xr:uid="{00000000-0005-0000-0000-000095AC0000}"/>
    <cellStyle name="40% - Accent5 3 2 3 2 2 2 2" xfId="47414" xr:uid="{00000000-0005-0000-0000-000096AC0000}"/>
    <cellStyle name="40% - Accent5 3 2 3 2 2 3" xfId="47415" xr:uid="{00000000-0005-0000-0000-000097AC0000}"/>
    <cellStyle name="40% - Accent5 3 2 3 2 3" xfId="47416" xr:uid="{00000000-0005-0000-0000-000098AC0000}"/>
    <cellStyle name="40% - Accent5 3 2 3 2 3 2" xfId="47417" xr:uid="{00000000-0005-0000-0000-000099AC0000}"/>
    <cellStyle name="40% - Accent5 3 2 3 2 4" xfId="47418" xr:uid="{00000000-0005-0000-0000-00009AAC0000}"/>
    <cellStyle name="40% - Accent5 3 2 3 3" xfId="47419" xr:uid="{00000000-0005-0000-0000-00009BAC0000}"/>
    <cellStyle name="40% - Accent5 3 2 3 3 2" xfId="47420" xr:uid="{00000000-0005-0000-0000-00009CAC0000}"/>
    <cellStyle name="40% - Accent5 3 2 3 3 2 2" xfId="47421" xr:uid="{00000000-0005-0000-0000-00009DAC0000}"/>
    <cellStyle name="40% - Accent5 3 2 3 3 2 2 2" xfId="47422" xr:uid="{00000000-0005-0000-0000-00009EAC0000}"/>
    <cellStyle name="40% - Accent5 3 2 3 3 2 3" xfId="47423" xr:uid="{00000000-0005-0000-0000-00009FAC0000}"/>
    <cellStyle name="40% - Accent5 3 2 3 3 3" xfId="47424" xr:uid="{00000000-0005-0000-0000-0000A0AC0000}"/>
    <cellStyle name="40% - Accent5 3 2 3 3 3 2" xfId="47425" xr:uid="{00000000-0005-0000-0000-0000A1AC0000}"/>
    <cellStyle name="40% - Accent5 3 2 3 3 4" xfId="47426" xr:uid="{00000000-0005-0000-0000-0000A2AC0000}"/>
    <cellStyle name="40% - Accent5 3 2 3 4" xfId="47427" xr:uid="{00000000-0005-0000-0000-0000A3AC0000}"/>
    <cellStyle name="40% - Accent5 3 2 3 4 2" xfId="47428" xr:uid="{00000000-0005-0000-0000-0000A4AC0000}"/>
    <cellStyle name="40% - Accent5 3 2 3 4 2 2" xfId="47429" xr:uid="{00000000-0005-0000-0000-0000A5AC0000}"/>
    <cellStyle name="40% - Accent5 3 2 3 4 3" xfId="47430" xr:uid="{00000000-0005-0000-0000-0000A6AC0000}"/>
    <cellStyle name="40% - Accent5 3 2 3 5" xfId="47431" xr:uid="{00000000-0005-0000-0000-0000A7AC0000}"/>
    <cellStyle name="40% - Accent5 3 2 3 5 2" xfId="47432" xr:uid="{00000000-0005-0000-0000-0000A8AC0000}"/>
    <cellStyle name="40% - Accent5 3 2 3 6" xfId="47433" xr:uid="{00000000-0005-0000-0000-0000A9AC0000}"/>
    <cellStyle name="40% - Accent5 3 2 4" xfId="1147" xr:uid="{00000000-0005-0000-0000-0000AAAC0000}"/>
    <cellStyle name="40% - Accent5 3 2 4 2" xfId="47434" xr:uid="{00000000-0005-0000-0000-0000ABAC0000}"/>
    <cellStyle name="40% - Accent5 3 2 4 2 2" xfId="47435" xr:uid="{00000000-0005-0000-0000-0000ACAC0000}"/>
    <cellStyle name="40% - Accent5 3 2 4 2 2 2" xfId="47436" xr:uid="{00000000-0005-0000-0000-0000ADAC0000}"/>
    <cellStyle name="40% - Accent5 3 2 4 2 3" xfId="47437" xr:uid="{00000000-0005-0000-0000-0000AEAC0000}"/>
    <cellStyle name="40% - Accent5 3 2 4 3" xfId="47438" xr:uid="{00000000-0005-0000-0000-0000AFAC0000}"/>
    <cellStyle name="40% - Accent5 3 2 4 3 2" xfId="47439" xr:uid="{00000000-0005-0000-0000-0000B0AC0000}"/>
    <cellStyle name="40% - Accent5 3 2 4 4" xfId="47440" xr:uid="{00000000-0005-0000-0000-0000B1AC0000}"/>
    <cellStyle name="40% - Accent5 3 2 5" xfId="1148" xr:uid="{00000000-0005-0000-0000-0000B2AC0000}"/>
    <cellStyle name="40% - Accent5 3 2 5 2" xfId="47441" xr:uid="{00000000-0005-0000-0000-0000B3AC0000}"/>
    <cellStyle name="40% - Accent5 3 2 5 2 2" xfId="47442" xr:uid="{00000000-0005-0000-0000-0000B4AC0000}"/>
    <cellStyle name="40% - Accent5 3 2 5 2 2 2" xfId="47443" xr:uid="{00000000-0005-0000-0000-0000B5AC0000}"/>
    <cellStyle name="40% - Accent5 3 2 5 2 3" xfId="47444" xr:uid="{00000000-0005-0000-0000-0000B6AC0000}"/>
    <cellStyle name="40% - Accent5 3 2 5 3" xfId="47445" xr:uid="{00000000-0005-0000-0000-0000B7AC0000}"/>
    <cellStyle name="40% - Accent5 3 2 5 3 2" xfId="47446" xr:uid="{00000000-0005-0000-0000-0000B8AC0000}"/>
    <cellStyle name="40% - Accent5 3 2 5 4" xfId="47447" xr:uid="{00000000-0005-0000-0000-0000B9AC0000}"/>
    <cellStyle name="40% - Accent5 3 2 6" xfId="47448" xr:uid="{00000000-0005-0000-0000-0000BAAC0000}"/>
    <cellStyle name="40% - Accent5 3 2 6 2" xfId="47449" xr:uid="{00000000-0005-0000-0000-0000BBAC0000}"/>
    <cellStyle name="40% - Accent5 3 2 6 2 2" xfId="47450" xr:uid="{00000000-0005-0000-0000-0000BCAC0000}"/>
    <cellStyle name="40% - Accent5 3 2 6 3" xfId="47451" xr:uid="{00000000-0005-0000-0000-0000BDAC0000}"/>
    <cellStyle name="40% - Accent5 3 2 7" xfId="47452" xr:uid="{00000000-0005-0000-0000-0000BEAC0000}"/>
    <cellStyle name="40% - Accent5 3 2 7 2" xfId="47453" xr:uid="{00000000-0005-0000-0000-0000BFAC0000}"/>
    <cellStyle name="40% - Accent5 3 2 8" xfId="47454" xr:uid="{00000000-0005-0000-0000-0000C0AC0000}"/>
    <cellStyle name="40% - Accent5 3 3" xfId="1149" xr:uid="{00000000-0005-0000-0000-0000C1AC0000}"/>
    <cellStyle name="40% - Accent5 3 3 2" xfId="47455" xr:uid="{00000000-0005-0000-0000-0000C2AC0000}"/>
    <cellStyle name="40% - Accent5 3 3 2 2" xfId="47456" xr:uid="{00000000-0005-0000-0000-0000C3AC0000}"/>
    <cellStyle name="40% - Accent5 3 3 2 2 2" xfId="47457" xr:uid="{00000000-0005-0000-0000-0000C4AC0000}"/>
    <cellStyle name="40% - Accent5 3 3 2 2 2 2" xfId="47458" xr:uid="{00000000-0005-0000-0000-0000C5AC0000}"/>
    <cellStyle name="40% - Accent5 3 3 2 2 3" xfId="47459" xr:uid="{00000000-0005-0000-0000-0000C6AC0000}"/>
    <cellStyle name="40% - Accent5 3 3 2 3" xfId="47460" xr:uid="{00000000-0005-0000-0000-0000C7AC0000}"/>
    <cellStyle name="40% - Accent5 3 3 2 3 2" xfId="47461" xr:uid="{00000000-0005-0000-0000-0000C8AC0000}"/>
    <cellStyle name="40% - Accent5 3 3 2 4" xfId="47462" xr:uid="{00000000-0005-0000-0000-0000C9AC0000}"/>
    <cellStyle name="40% - Accent5 3 3 3" xfId="47463" xr:uid="{00000000-0005-0000-0000-0000CAAC0000}"/>
    <cellStyle name="40% - Accent5 3 3 3 2" xfId="47464" xr:uid="{00000000-0005-0000-0000-0000CBAC0000}"/>
    <cellStyle name="40% - Accent5 3 3 3 2 2" xfId="47465" xr:uid="{00000000-0005-0000-0000-0000CCAC0000}"/>
    <cellStyle name="40% - Accent5 3 3 3 2 2 2" xfId="47466" xr:uid="{00000000-0005-0000-0000-0000CDAC0000}"/>
    <cellStyle name="40% - Accent5 3 3 3 2 3" xfId="47467" xr:uid="{00000000-0005-0000-0000-0000CEAC0000}"/>
    <cellStyle name="40% - Accent5 3 3 3 3" xfId="47468" xr:uid="{00000000-0005-0000-0000-0000CFAC0000}"/>
    <cellStyle name="40% - Accent5 3 3 3 3 2" xfId="47469" xr:uid="{00000000-0005-0000-0000-0000D0AC0000}"/>
    <cellStyle name="40% - Accent5 3 3 3 4" xfId="47470" xr:uid="{00000000-0005-0000-0000-0000D1AC0000}"/>
    <cellStyle name="40% - Accent5 3 3 4" xfId="47471" xr:uid="{00000000-0005-0000-0000-0000D2AC0000}"/>
    <cellStyle name="40% - Accent5 3 3 4 2" xfId="47472" xr:uid="{00000000-0005-0000-0000-0000D3AC0000}"/>
    <cellStyle name="40% - Accent5 3 3 4 2 2" xfId="47473" xr:uid="{00000000-0005-0000-0000-0000D4AC0000}"/>
    <cellStyle name="40% - Accent5 3 3 4 3" xfId="47474" xr:uid="{00000000-0005-0000-0000-0000D5AC0000}"/>
    <cellStyle name="40% - Accent5 3 3 5" xfId="47475" xr:uid="{00000000-0005-0000-0000-0000D6AC0000}"/>
    <cellStyle name="40% - Accent5 3 3 5 2" xfId="47476" xr:uid="{00000000-0005-0000-0000-0000D7AC0000}"/>
    <cellStyle name="40% - Accent5 3 3 6" xfId="47477" xr:uid="{00000000-0005-0000-0000-0000D8AC0000}"/>
    <cellStyle name="40% - Accent5 3 4" xfId="1150" xr:uid="{00000000-0005-0000-0000-0000D9AC0000}"/>
    <cellStyle name="40% - Accent5 3 4 2" xfId="47478" xr:uid="{00000000-0005-0000-0000-0000DAAC0000}"/>
    <cellStyle name="40% - Accent5 3 4 2 2" xfId="47479" xr:uid="{00000000-0005-0000-0000-0000DBAC0000}"/>
    <cellStyle name="40% - Accent5 3 4 2 2 2" xfId="47480" xr:uid="{00000000-0005-0000-0000-0000DCAC0000}"/>
    <cellStyle name="40% - Accent5 3 4 2 2 2 2" xfId="47481" xr:uid="{00000000-0005-0000-0000-0000DDAC0000}"/>
    <cellStyle name="40% - Accent5 3 4 2 2 3" xfId="47482" xr:uid="{00000000-0005-0000-0000-0000DEAC0000}"/>
    <cellStyle name="40% - Accent5 3 4 2 3" xfId="47483" xr:uid="{00000000-0005-0000-0000-0000DFAC0000}"/>
    <cellStyle name="40% - Accent5 3 4 2 3 2" xfId="47484" xr:uid="{00000000-0005-0000-0000-0000E0AC0000}"/>
    <cellStyle name="40% - Accent5 3 4 2 4" xfId="47485" xr:uid="{00000000-0005-0000-0000-0000E1AC0000}"/>
    <cellStyle name="40% - Accent5 3 4 3" xfId="47486" xr:uid="{00000000-0005-0000-0000-0000E2AC0000}"/>
    <cellStyle name="40% - Accent5 3 4 3 2" xfId="47487" xr:uid="{00000000-0005-0000-0000-0000E3AC0000}"/>
    <cellStyle name="40% - Accent5 3 4 3 2 2" xfId="47488" xr:uid="{00000000-0005-0000-0000-0000E4AC0000}"/>
    <cellStyle name="40% - Accent5 3 4 3 2 2 2" xfId="47489" xr:uid="{00000000-0005-0000-0000-0000E5AC0000}"/>
    <cellStyle name="40% - Accent5 3 4 3 2 3" xfId="47490" xr:uid="{00000000-0005-0000-0000-0000E6AC0000}"/>
    <cellStyle name="40% - Accent5 3 4 3 3" xfId="47491" xr:uid="{00000000-0005-0000-0000-0000E7AC0000}"/>
    <cellStyle name="40% - Accent5 3 4 3 3 2" xfId="47492" xr:uid="{00000000-0005-0000-0000-0000E8AC0000}"/>
    <cellStyle name="40% - Accent5 3 4 3 4" xfId="47493" xr:uid="{00000000-0005-0000-0000-0000E9AC0000}"/>
    <cellStyle name="40% - Accent5 3 4 4" xfId="47494" xr:uid="{00000000-0005-0000-0000-0000EAAC0000}"/>
    <cellStyle name="40% - Accent5 3 4 4 2" xfId="47495" xr:uid="{00000000-0005-0000-0000-0000EBAC0000}"/>
    <cellStyle name="40% - Accent5 3 4 4 2 2" xfId="47496" xr:uid="{00000000-0005-0000-0000-0000ECAC0000}"/>
    <cellStyle name="40% - Accent5 3 4 4 3" xfId="47497" xr:uid="{00000000-0005-0000-0000-0000EDAC0000}"/>
    <cellStyle name="40% - Accent5 3 4 5" xfId="47498" xr:uid="{00000000-0005-0000-0000-0000EEAC0000}"/>
    <cellStyle name="40% - Accent5 3 4 5 2" xfId="47499" xr:uid="{00000000-0005-0000-0000-0000EFAC0000}"/>
    <cellStyle name="40% - Accent5 3 4 6" xfId="47500" xr:uid="{00000000-0005-0000-0000-0000F0AC0000}"/>
    <cellStyle name="40% - Accent5 3 5" xfId="1151" xr:uid="{00000000-0005-0000-0000-0000F1AC0000}"/>
    <cellStyle name="40% - Accent5 3 5 2" xfId="47501" xr:uid="{00000000-0005-0000-0000-0000F2AC0000}"/>
    <cellStyle name="40% - Accent5 3 5 2 2" xfId="47502" xr:uid="{00000000-0005-0000-0000-0000F3AC0000}"/>
    <cellStyle name="40% - Accent5 3 5 2 2 2" xfId="47503" xr:uid="{00000000-0005-0000-0000-0000F4AC0000}"/>
    <cellStyle name="40% - Accent5 3 5 2 3" xfId="47504" xr:uid="{00000000-0005-0000-0000-0000F5AC0000}"/>
    <cellStyle name="40% - Accent5 3 5 3" xfId="47505" xr:uid="{00000000-0005-0000-0000-0000F6AC0000}"/>
    <cellStyle name="40% - Accent5 3 5 3 2" xfId="47506" xr:uid="{00000000-0005-0000-0000-0000F7AC0000}"/>
    <cellStyle name="40% - Accent5 3 5 4" xfId="47507" xr:uid="{00000000-0005-0000-0000-0000F8AC0000}"/>
    <cellStyle name="40% - Accent5 3 6" xfId="1152" xr:uid="{00000000-0005-0000-0000-0000F9AC0000}"/>
    <cellStyle name="40% - Accent5 3 6 2" xfId="47508" xr:uid="{00000000-0005-0000-0000-0000FAAC0000}"/>
    <cellStyle name="40% - Accent5 3 6 2 2" xfId="47509" xr:uid="{00000000-0005-0000-0000-0000FBAC0000}"/>
    <cellStyle name="40% - Accent5 3 6 2 2 2" xfId="47510" xr:uid="{00000000-0005-0000-0000-0000FCAC0000}"/>
    <cellStyle name="40% - Accent5 3 6 2 3" xfId="47511" xr:uid="{00000000-0005-0000-0000-0000FDAC0000}"/>
    <cellStyle name="40% - Accent5 3 6 3" xfId="47512" xr:uid="{00000000-0005-0000-0000-0000FEAC0000}"/>
    <cellStyle name="40% - Accent5 3 6 3 2" xfId="47513" xr:uid="{00000000-0005-0000-0000-0000FFAC0000}"/>
    <cellStyle name="40% - Accent5 3 6 4" xfId="47514" xr:uid="{00000000-0005-0000-0000-000000AD0000}"/>
    <cellStyle name="40% - Accent5 3 7" xfId="47515" xr:uid="{00000000-0005-0000-0000-000001AD0000}"/>
    <cellStyle name="40% - Accent5 3 7 2" xfId="47516" xr:uid="{00000000-0005-0000-0000-000002AD0000}"/>
    <cellStyle name="40% - Accent5 3 7 2 2" xfId="47517" xr:uid="{00000000-0005-0000-0000-000003AD0000}"/>
    <cellStyle name="40% - Accent5 3 7 3" xfId="47518" xr:uid="{00000000-0005-0000-0000-000004AD0000}"/>
    <cellStyle name="40% - Accent5 3 8" xfId="47519" xr:uid="{00000000-0005-0000-0000-000005AD0000}"/>
    <cellStyle name="40% - Accent5 3 8 2" xfId="47520" xr:uid="{00000000-0005-0000-0000-000006AD0000}"/>
    <cellStyle name="40% - Accent5 3 9" xfId="47521" xr:uid="{00000000-0005-0000-0000-000007AD0000}"/>
    <cellStyle name="40% - Accent5 30" xfId="1153" xr:uid="{00000000-0005-0000-0000-000008AD0000}"/>
    <cellStyle name="40% - Accent5 31" xfId="1154" xr:uid="{00000000-0005-0000-0000-000009AD0000}"/>
    <cellStyle name="40% - Accent5 32" xfId="1155" xr:uid="{00000000-0005-0000-0000-00000AAD0000}"/>
    <cellStyle name="40% - Accent5 33" xfId="1156" xr:uid="{00000000-0005-0000-0000-00000BAD0000}"/>
    <cellStyle name="40% - Accent5 4" xfId="1157" xr:uid="{00000000-0005-0000-0000-00000CAD0000}"/>
    <cellStyle name="40% - Accent5 4 2" xfId="1158" xr:uid="{00000000-0005-0000-0000-00000DAD0000}"/>
    <cellStyle name="40% - Accent5 4 2 2" xfId="1159" xr:uid="{00000000-0005-0000-0000-00000EAD0000}"/>
    <cellStyle name="40% - Accent5 4 2 3" xfId="1160" xr:uid="{00000000-0005-0000-0000-00000FAD0000}"/>
    <cellStyle name="40% - Accent5 4 2 4" xfId="1161" xr:uid="{00000000-0005-0000-0000-000010AD0000}"/>
    <cellStyle name="40% - Accent5 4 2 5" xfId="1162" xr:uid="{00000000-0005-0000-0000-000011AD0000}"/>
    <cellStyle name="40% - Accent5 4 3" xfId="1163" xr:uid="{00000000-0005-0000-0000-000012AD0000}"/>
    <cellStyle name="40% - Accent5 4 4" xfId="1164" xr:uid="{00000000-0005-0000-0000-000013AD0000}"/>
    <cellStyle name="40% - Accent5 4 5" xfId="1165" xr:uid="{00000000-0005-0000-0000-000014AD0000}"/>
    <cellStyle name="40% - Accent5 4 6" xfId="1166" xr:uid="{00000000-0005-0000-0000-000015AD0000}"/>
    <cellStyle name="40% - Accent5 5" xfId="1167" xr:uid="{00000000-0005-0000-0000-000016AD0000}"/>
    <cellStyle name="40% - Accent5 5 2" xfId="1168" xr:uid="{00000000-0005-0000-0000-000017AD0000}"/>
    <cellStyle name="40% - Accent5 5 2 2" xfId="1169" xr:uid="{00000000-0005-0000-0000-000018AD0000}"/>
    <cellStyle name="40% - Accent5 5 2 2 2" xfId="47522" xr:uid="{00000000-0005-0000-0000-000019AD0000}"/>
    <cellStyle name="40% - Accent5 5 2 2 2 2" xfId="47523" xr:uid="{00000000-0005-0000-0000-00001AAD0000}"/>
    <cellStyle name="40% - Accent5 5 2 2 2 2 2" xfId="47524" xr:uid="{00000000-0005-0000-0000-00001BAD0000}"/>
    <cellStyle name="40% - Accent5 5 2 2 2 3" xfId="47525" xr:uid="{00000000-0005-0000-0000-00001CAD0000}"/>
    <cellStyle name="40% - Accent5 5 2 2 3" xfId="47526" xr:uid="{00000000-0005-0000-0000-00001DAD0000}"/>
    <cellStyle name="40% - Accent5 5 2 2 3 2" xfId="47527" xr:uid="{00000000-0005-0000-0000-00001EAD0000}"/>
    <cellStyle name="40% - Accent5 5 2 2 4" xfId="47528" xr:uid="{00000000-0005-0000-0000-00001FAD0000}"/>
    <cellStyle name="40% - Accent5 5 2 3" xfId="1170" xr:uid="{00000000-0005-0000-0000-000020AD0000}"/>
    <cellStyle name="40% - Accent5 5 2 3 2" xfId="47529" xr:uid="{00000000-0005-0000-0000-000021AD0000}"/>
    <cellStyle name="40% - Accent5 5 2 3 2 2" xfId="47530" xr:uid="{00000000-0005-0000-0000-000022AD0000}"/>
    <cellStyle name="40% - Accent5 5 2 3 2 2 2" xfId="47531" xr:uid="{00000000-0005-0000-0000-000023AD0000}"/>
    <cellStyle name="40% - Accent5 5 2 3 2 3" xfId="47532" xr:uid="{00000000-0005-0000-0000-000024AD0000}"/>
    <cellStyle name="40% - Accent5 5 2 3 3" xfId="47533" xr:uid="{00000000-0005-0000-0000-000025AD0000}"/>
    <cellStyle name="40% - Accent5 5 2 3 3 2" xfId="47534" xr:uid="{00000000-0005-0000-0000-000026AD0000}"/>
    <cellStyle name="40% - Accent5 5 2 3 4" xfId="47535" xr:uid="{00000000-0005-0000-0000-000027AD0000}"/>
    <cellStyle name="40% - Accent5 5 2 4" xfId="1171" xr:uid="{00000000-0005-0000-0000-000028AD0000}"/>
    <cellStyle name="40% - Accent5 5 2 4 2" xfId="47536" xr:uid="{00000000-0005-0000-0000-000029AD0000}"/>
    <cellStyle name="40% - Accent5 5 2 4 2 2" xfId="47537" xr:uid="{00000000-0005-0000-0000-00002AAD0000}"/>
    <cellStyle name="40% - Accent5 5 2 4 3" xfId="47538" xr:uid="{00000000-0005-0000-0000-00002BAD0000}"/>
    <cellStyle name="40% - Accent5 5 2 5" xfId="1172" xr:uid="{00000000-0005-0000-0000-00002CAD0000}"/>
    <cellStyle name="40% - Accent5 5 2 5 2" xfId="47539" xr:uid="{00000000-0005-0000-0000-00002DAD0000}"/>
    <cellStyle name="40% - Accent5 5 2 6" xfId="47540" xr:uid="{00000000-0005-0000-0000-00002EAD0000}"/>
    <cellStyle name="40% - Accent5 5 3" xfId="1173" xr:uid="{00000000-0005-0000-0000-00002FAD0000}"/>
    <cellStyle name="40% - Accent5 5 3 2" xfId="47541" xr:uid="{00000000-0005-0000-0000-000030AD0000}"/>
    <cellStyle name="40% - Accent5 5 3 2 2" xfId="47542" xr:uid="{00000000-0005-0000-0000-000031AD0000}"/>
    <cellStyle name="40% - Accent5 5 3 2 2 2" xfId="47543" xr:uid="{00000000-0005-0000-0000-000032AD0000}"/>
    <cellStyle name="40% - Accent5 5 3 2 2 2 2" xfId="47544" xr:uid="{00000000-0005-0000-0000-000033AD0000}"/>
    <cellStyle name="40% - Accent5 5 3 2 2 3" xfId="47545" xr:uid="{00000000-0005-0000-0000-000034AD0000}"/>
    <cellStyle name="40% - Accent5 5 3 2 3" xfId="47546" xr:uid="{00000000-0005-0000-0000-000035AD0000}"/>
    <cellStyle name="40% - Accent5 5 3 2 3 2" xfId="47547" xr:uid="{00000000-0005-0000-0000-000036AD0000}"/>
    <cellStyle name="40% - Accent5 5 3 2 4" xfId="47548" xr:uid="{00000000-0005-0000-0000-000037AD0000}"/>
    <cellStyle name="40% - Accent5 5 3 3" xfId="47549" xr:uid="{00000000-0005-0000-0000-000038AD0000}"/>
    <cellStyle name="40% - Accent5 5 3 3 2" xfId="47550" xr:uid="{00000000-0005-0000-0000-000039AD0000}"/>
    <cellStyle name="40% - Accent5 5 3 3 2 2" xfId="47551" xr:uid="{00000000-0005-0000-0000-00003AAD0000}"/>
    <cellStyle name="40% - Accent5 5 3 3 2 2 2" xfId="47552" xr:uid="{00000000-0005-0000-0000-00003BAD0000}"/>
    <cellStyle name="40% - Accent5 5 3 3 2 3" xfId="47553" xr:uid="{00000000-0005-0000-0000-00003CAD0000}"/>
    <cellStyle name="40% - Accent5 5 3 3 3" xfId="47554" xr:uid="{00000000-0005-0000-0000-00003DAD0000}"/>
    <cellStyle name="40% - Accent5 5 3 3 3 2" xfId="47555" xr:uid="{00000000-0005-0000-0000-00003EAD0000}"/>
    <cellStyle name="40% - Accent5 5 3 3 4" xfId="47556" xr:uid="{00000000-0005-0000-0000-00003FAD0000}"/>
    <cellStyle name="40% - Accent5 5 3 4" xfId="47557" xr:uid="{00000000-0005-0000-0000-000040AD0000}"/>
    <cellStyle name="40% - Accent5 5 3 4 2" xfId="47558" xr:uid="{00000000-0005-0000-0000-000041AD0000}"/>
    <cellStyle name="40% - Accent5 5 3 4 2 2" xfId="47559" xr:uid="{00000000-0005-0000-0000-000042AD0000}"/>
    <cellStyle name="40% - Accent5 5 3 4 3" xfId="47560" xr:uid="{00000000-0005-0000-0000-000043AD0000}"/>
    <cellStyle name="40% - Accent5 5 3 5" xfId="47561" xr:uid="{00000000-0005-0000-0000-000044AD0000}"/>
    <cellStyle name="40% - Accent5 5 3 5 2" xfId="47562" xr:uid="{00000000-0005-0000-0000-000045AD0000}"/>
    <cellStyle name="40% - Accent5 5 3 6" xfId="47563" xr:uid="{00000000-0005-0000-0000-000046AD0000}"/>
    <cellStyle name="40% - Accent5 5 4" xfId="1174" xr:uid="{00000000-0005-0000-0000-000047AD0000}"/>
    <cellStyle name="40% - Accent5 5 4 2" xfId="47564" xr:uid="{00000000-0005-0000-0000-000048AD0000}"/>
    <cellStyle name="40% - Accent5 5 4 2 2" xfId="47565" xr:uid="{00000000-0005-0000-0000-000049AD0000}"/>
    <cellStyle name="40% - Accent5 5 4 2 2 2" xfId="47566" xr:uid="{00000000-0005-0000-0000-00004AAD0000}"/>
    <cellStyle name="40% - Accent5 5 4 2 3" xfId="47567" xr:uid="{00000000-0005-0000-0000-00004BAD0000}"/>
    <cellStyle name="40% - Accent5 5 4 3" xfId="47568" xr:uid="{00000000-0005-0000-0000-00004CAD0000}"/>
    <cellStyle name="40% - Accent5 5 4 3 2" xfId="47569" xr:uid="{00000000-0005-0000-0000-00004DAD0000}"/>
    <cellStyle name="40% - Accent5 5 4 4" xfId="47570" xr:uid="{00000000-0005-0000-0000-00004EAD0000}"/>
    <cellStyle name="40% - Accent5 5 5" xfId="1175" xr:uid="{00000000-0005-0000-0000-00004FAD0000}"/>
    <cellStyle name="40% - Accent5 5 5 2" xfId="47571" xr:uid="{00000000-0005-0000-0000-000050AD0000}"/>
    <cellStyle name="40% - Accent5 5 5 2 2" xfId="47572" xr:uid="{00000000-0005-0000-0000-000051AD0000}"/>
    <cellStyle name="40% - Accent5 5 5 2 2 2" xfId="47573" xr:uid="{00000000-0005-0000-0000-000052AD0000}"/>
    <cellStyle name="40% - Accent5 5 5 2 3" xfId="47574" xr:uid="{00000000-0005-0000-0000-000053AD0000}"/>
    <cellStyle name="40% - Accent5 5 5 3" xfId="47575" xr:uid="{00000000-0005-0000-0000-000054AD0000}"/>
    <cellStyle name="40% - Accent5 5 5 3 2" xfId="47576" xr:uid="{00000000-0005-0000-0000-000055AD0000}"/>
    <cellStyle name="40% - Accent5 5 5 4" xfId="47577" xr:uid="{00000000-0005-0000-0000-000056AD0000}"/>
    <cellStyle name="40% - Accent5 5 6" xfId="1176" xr:uid="{00000000-0005-0000-0000-000057AD0000}"/>
    <cellStyle name="40% - Accent5 5 6 2" xfId="47578" xr:uid="{00000000-0005-0000-0000-000058AD0000}"/>
    <cellStyle name="40% - Accent5 5 6 2 2" xfId="47579" xr:uid="{00000000-0005-0000-0000-000059AD0000}"/>
    <cellStyle name="40% - Accent5 5 6 3" xfId="47580" xr:uid="{00000000-0005-0000-0000-00005AAD0000}"/>
    <cellStyle name="40% - Accent5 5 7" xfId="47581" xr:uid="{00000000-0005-0000-0000-00005BAD0000}"/>
    <cellStyle name="40% - Accent5 5 7 2" xfId="47582" xr:uid="{00000000-0005-0000-0000-00005CAD0000}"/>
    <cellStyle name="40% - Accent5 5 8" xfId="47583" xr:uid="{00000000-0005-0000-0000-00005DAD0000}"/>
    <cellStyle name="40% - Accent5 6" xfId="1177" xr:uid="{00000000-0005-0000-0000-00005EAD0000}"/>
    <cellStyle name="40% - Accent5 6 2" xfId="47584" xr:uid="{00000000-0005-0000-0000-00005FAD0000}"/>
    <cellStyle name="40% - Accent5 6 2 2" xfId="47585" xr:uid="{00000000-0005-0000-0000-000060AD0000}"/>
    <cellStyle name="40% - Accent5 6 2 2 2" xfId="47586" xr:uid="{00000000-0005-0000-0000-000061AD0000}"/>
    <cellStyle name="40% - Accent5 6 2 2 2 2" xfId="47587" xr:uid="{00000000-0005-0000-0000-000062AD0000}"/>
    <cellStyle name="40% - Accent5 6 2 2 2 2 2" xfId="47588" xr:uid="{00000000-0005-0000-0000-000063AD0000}"/>
    <cellStyle name="40% - Accent5 6 2 2 2 3" xfId="47589" xr:uid="{00000000-0005-0000-0000-000064AD0000}"/>
    <cellStyle name="40% - Accent5 6 2 2 3" xfId="47590" xr:uid="{00000000-0005-0000-0000-000065AD0000}"/>
    <cellStyle name="40% - Accent5 6 2 2 3 2" xfId="47591" xr:uid="{00000000-0005-0000-0000-000066AD0000}"/>
    <cellStyle name="40% - Accent5 6 2 2 4" xfId="47592" xr:uid="{00000000-0005-0000-0000-000067AD0000}"/>
    <cellStyle name="40% - Accent5 6 2 3" xfId="47593" xr:uid="{00000000-0005-0000-0000-000068AD0000}"/>
    <cellStyle name="40% - Accent5 6 2 3 2" xfId="47594" xr:uid="{00000000-0005-0000-0000-000069AD0000}"/>
    <cellStyle name="40% - Accent5 6 2 3 2 2" xfId="47595" xr:uid="{00000000-0005-0000-0000-00006AAD0000}"/>
    <cellStyle name="40% - Accent5 6 2 3 2 2 2" xfId="47596" xr:uid="{00000000-0005-0000-0000-00006BAD0000}"/>
    <cellStyle name="40% - Accent5 6 2 3 2 3" xfId="47597" xr:uid="{00000000-0005-0000-0000-00006CAD0000}"/>
    <cellStyle name="40% - Accent5 6 2 3 3" xfId="47598" xr:uid="{00000000-0005-0000-0000-00006DAD0000}"/>
    <cellStyle name="40% - Accent5 6 2 3 3 2" xfId="47599" xr:uid="{00000000-0005-0000-0000-00006EAD0000}"/>
    <cellStyle name="40% - Accent5 6 2 3 4" xfId="47600" xr:uid="{00000000-0005-0000-0000-00006FAD0000}"/>
    <cellStyle name="40% - Accent5 6 2 4" xfId="47601" xr:uid="{00000000-0005-0000-0000-000070AD0000}"/>
    <cellStyle name="40% - Accent5 6 2 4 2" xfId="47602" xr:uid="{00000000-0005-0000-0000-000071AD0000}"/>
    <cellStyle name="40% - Accent5 6 2 4 2 2" xfId="47603" xr:uid="{00000000-0005-0000-0000-000072AD0000}"/>
    <cellStyle name="40% - Accent5 6 2 4 3" xfId="47604" xr:uid="{00000000-0005-0000-0000-000073AD0000}"/>
    <cellStyle name="40% - Accent5 6 2 5" xfId="47605" xr:uid="{00000000-0005-0000-0000-000074AD0000}"/>
    <cellStyle name="40% - Accent5 6 2 5 2" xfId="47606" xr:uid="{00000000-0005-0000-0000-000075AD0000}"/>
    <cellStyle name="40% - Accent5 6 2 6" xfId="47607" xr:uid="{00000000-0005-0000-0000-000076AD0000}"/>
    <cellStyle name="40% - Accent5 6 3" xfId="47608" xr:uid="{00000000-0005-0000-0000-000077AD0000}"/>
    <cellStyle name="40% - Accent5 6 3 2" xfId="47609" xr:uid="{00000000-0005-0000-0000-000078AD0000}"/>
    <cellStyle name="40% - Accent5 6 3 2 2" xfId="47610" xr:uid="{00000000-0005-0000-0000-000079AD0000}"/>
    <cellStyle name="40% - Accent5 6 3 2 2 2" xfId="47611" xr:uid="{00000000-0005-0000-0000-00007AAD0000}"/>
    <cellStyle name="40% - Accent5 6 3 2 2 2 2" xfId="47612" xr:uid="{00000000-0005-0000-0000-00007BAD0000}"/>
    <cellStyle name="40% - Accent5 6 3 2 2 3" xfId="47613" xr:uid="{00000000-0005-0000-0000-00007CAD0000}"/>
    <cellStyle name="40% - Accent5 6 3 2 3" xfId="47614" xr:uid="{00000000-0005-0000-0000-00007DAD0000}"/>
    <cellStyle name="40% - Accent5 6 3 2 3 2" xfId="47615" xr:uid="{00000000-0005-0000-0000-00007EAD0000}"/>
    <cellStyle name="40% - Accent5 6 3 2 4" xfId="47616" xr:uid="{00000000-0005-0000-0000-00007FAD0000}"/>
    <cellStyle name="40% - Accent5 6 3 3" xfId="47617" xr:uid="{00000000-0005-0000-0000-000080AD0000}"/>
    <cellStyle name="40% - Accent5 6 3 3 2" xfId="47618" xr:uid="{00000000-0005-0000-0000-000081AD0000}"/>
    <cellStyle name="40% - Accent5 6 3 3 2 2" xfId="47619" xr:uid="{00000000-0005-0000-0000-000082AD0000}"/>
    <cellStyle name="40% - Accent5 6 3 3 2 2 2" xfId="47620" xr:uid="{00000000-0005-0000-0000-000083AD0000}"/>
    <cellStyle name="40% - Accent5 6 3 3 2 3" xfId="47621" xr:uid="{00000000-0005-0000-0000-000084AD0000}"/>
    <cellStyle name="40% - Accent5 6 3 3 3" xfId="47622" xr:uid="{00000000-0005-0000-0000-000085AD0000}"/>
    <cellStyle name="40% - Accent5 6 3 3 3 2" xfId="47623" xr:uid="{00000000-0005-0000-0000-000086AD0000}"/>
    <cellStyle name="40% - Accent5 6 3 3 4" xfId="47624" xr:uid="{00000000-0005-0000-0000-000087AD0000}"/>
    <cellStyle name="40% - Accent5 6 3 4" xfId="47625" xr:uid="{00000000-0005-0000-0000-000088AD0000}"/>
    <cellStyle name="40% - Accent5 6 3 4 2" xfId="47626" xr:uid="{00000000-0005-0000-0000-000089AD0000}"/>
    <cellStyle name="40% - Accent5 6 3 4 2 2" xfId="47627" xr:uid="{00000000-0005-0000-0000-00008AAD0000}"/>
    <cellStyle name="40% - Accent5 6 3 4 3" xfId="47628" xr:uid="{00000000-0005-0000-0000-00008BAD0000}"/>
    <cellStyle name="40% - Accent5 6 3 5" xfId="47629" xr:uid="{00000000-0005-0000-0000-00008CAD0000}"/>
    <cellStyle name="40% - Accent5 6 3 5 2" xfId="47630" xr:uid="{00000000-0005-0000-0000-00008DAD0000}"/>
    <cellStyle name="40% - Accent5 6 3 6" xfId="47631" xr:uid="{00000000-0005-0000-0000-00008EAD0000}"/>
    <cellStyle name="40% - Accent5 6 4" xfId="47632" xr:uid="{00000000-0005-0000-0000-00008FAD0000}"/>
    <cellStyle name="40% - Accent5 6 4 2" xfId="47633" xr:uid="{00000000-0005-0000-0000-000090AD0000}"/>
    <cellStyle name="40% - Accent5 6 4 2 2" xfId="47634" xr:uid="{00000000-0005-0000-0000-000091AD0000}"/>
    <cellStyle name="40% - Accent5 6 4 2 2 2" xfId="47635" xr:uid="{00000000-0005-0000-0000-000092AD0000}"/>
    <cellStyle name="40% - Accent5 6 4 2 3" xfId="47636" xr:uid="{00000000-0005-0000-0000-000093AD0000}"/>
    <cellStyle name="40% - Accent5 6 4 3" xfId="47637" xr:uid="{00000000-0005-0000-0000-000094AD0000}"/>
    <cellStyle name="40% - Accent5 6 4 3 2" xfId="47638" xr:uid="{00000000-0005-0000-0000-000095AD0000}"/>
    <cellStyle name="40% - Accent5 6 4 4" xfId="47639" xr:uid="{00000000-0005-0000-0000-000096AD0000}"/>
    <cellStyle name="40% - Accent5 6 5" xfId="47640" xr:uid="{00000000-0005-0000-0000-000097AD0000}"/>
    <cellStyle name="40% - Accent5 6 5 2" xfId="47641" xr:uid="{00000000-0005-0000-0000-000098AD0000}"/>
    <cellStyle name="40% - Accent5 6 5 2 2" xfId="47642" xr:uid="{00000000-0005-0000-0000-000099AD0000}"/>
    <cellStyle name="40% - Accent5 6 5 2 2 2" xfId="47643" xr:uid="{00000000-0005-0000-0000-00009AAD0000}"/>
    <cellStyle name="40% - Accent5 6 5 2 3" xfId="47644" xr:uid="{00000000-0005-0000-0000-00009BAD0000}"/>
    <cellStyle name="40% - Accent5 6 5 3" xfId="47645" xr:uid="{00000000-0005-0000-0000-00009CAD0000}"/>
    <cellStyle name="40% - Accent5 6 5 3 2" xfId="47646" xr:uid="{00000000-0005-0000-0000-00009DAD0000}"/>
    <cellStyle name="40% - Accent5 6 5 4" xfId="47647" xr:uid="{00000000-0005-0000-0000-00009EAD0000}"/>
    <cellStyle name="40% - Accent5 6 6" xfId="47648" xr:uid="{00000000-0005-0000-0000-00009FAD0000}"/>
    <cellStyle name="40% - Accent5 6 6 2" xfId="47649" xr:uid="{00000000-0005-0000-0000-0000A0AD0000}"/>
    <cellStyle name="40% - Accent5 6 6 2 2" xfId="47650" xr:uid="{00000000-0005-0000-0000-0000A1AD0000}"/>
    <cellStyle name="40% - Accent5 6 6 3" xfId="47651" xr:uid="{00000000-0005-0000-0000-0000A2AD0000}"/>
    <cellStyle name="40% - Accent5 6 7" xfId="47652" xr:uid="{00000000-0005-0000-0000-0000A3AD0000}"/>
    <cellStyle name="40% - Accent5 6 7 2" xfId="47653" xr:uid="{00000000-0005-0000-0000-0000A4AD0000}"/>
    <cellStyle name="40% - Accent5 6 8" xfId="47654" xr:uid="{00000000-0005-0000-0000-0000A5AD0000}"/>
    <cellStyle name="40% - Accent5 7" xfId="1178" xr:uid="{00000000-0005-0000-0000-0000A6AD0000}"/>
    <cellStyle name="40% - Accent5 8" xfId="1179" xr:uid="{00000000-0005-0000-0000-0000A7AD0000}"/>
    <cellStyle name="40% - Accent5 9" xfId="1180" xr:uid="{00000000-0005-0000-0000-0000A8AD0000}"/>
    <cellStyle name="40% - Accent6 10" xfId="1181" xr:uid="{00000000-0005-0000-0000-0000A9AD0000}"/>
    <cellStyle name="40% - Accent6 10 2" xfId="47655" xr:uid="{00000000-0005-0000-0000-0000AAAD0000}"/>
    <cellStyle name="40% - Accent6 11" xfId="1182" xr:uid="{00000000-0005-0000-0000-0000ABAD0000}"/>
    <cellStyle name="40% - Accent6 12" xfId="1183" xr:uid="{00000000-0005-0000-0000-0000ACAD0000}"/>
    <cellStyle name="40% - Accent6 12 2" xfId="47656" xr:uid="{00000000-0005-0000-0000-0000ADAD0000}"/>
    <cellStyle name="40% - Accent6 13" xfId="1184" xr:uid="{00000000-0005-0000-0000-0000AEAD0000}"/>
    <cellStyle name="40% - Accent6 14" xfId="1185" xr:uid="{00000000-0005-0000-0000-0000AFAD0000}"/>
    <cellStyle name="40% - Accent6 15" xfId="1186" xr:uid="{00000000-0005-0000-0000-0000B0AD0000}"/>
    <cellStyle name="40% - Accent6 16" xfId="1187" xr:uid="{00000000-0005-0000-0000-0000B1AD0000}"/>
    <cellStyle name="40% - Accent6 17" xfId="1188" xr:uid="{00000000-0005-0000-0000-0000B2AD0000}"/>
    <cellStyle name="40% - Accent6 18" xfId="1189" xr:uid="{00000000-0005-0000-0000-0000B3AD0000}"/>
    <cellStyle name="40% - Accent6 19" xfId="1190" xr:uid="{00000000-0005-0000-0000-0000B4AD0000}"/>
    <cellStyle name="40% - Accent6 2" xfId="1191" xr:uid="{00000000-0005-0000-0000-0000B5AD0000}"/>
    <cellStyle name="40% - Accent6 2 2" xfId="1192" xr:uid="{00000000-0005-0000-0000-0000B6AD0000}"/>
    <cellStyle name="40% - Accent6 2 2 2" xfId="1193" xr:uid="{00000000-0005-0000-0000-0000B7AD0000}"/>
    <cellStyle name="40% - Accent6 2 2 3" xfId="1194" xr:uid="{00000000-0005-0000-0000-0000B8AD0000}"/>
    <cellStyle name="40% - Accent6 2 2 4" xfId="1195" xr:uid="{00000000-0005-0000-0000-0000B9AD0000}"/>
    <cellStyle name="40% - Accent6 2 2 5" xfId="1196" xr:uid="{00000000-0005-0000-0000-0000BAAD0000}"/>
    <cellStyle name="40% - Accent6 2 3" xfId="1197" xr:uid="{00000000-0005-0000-0000-0000BBAD0000}"/>
    <cellStyle name="40% - Accent6 2 4" xfId="1198" xr:uid="{00000000-0005-0000-0000-0000BCAD0000}"/>
    <cellStyle name="40% - Accent6 2 5" xfId="1199" xr:uid="{00000000-0005-0000-0000-0000BDAD0000}"/>
    <cellStyle name="40% - Accent6 2 6" xfId="1200" xr:uid="{00000000-0005-0000-0000-0000BEAD0000}"/>
    <cellStyle name="40% - Accent6 2_401K Summary" xfId="47657" xr:uid="{00000000-0005-0000-0000-0000BFAD0000}"/>
    <cellStyle name="40% - Accent6 20" xfId="1201" xr:uid="{00000000-0005-0000-0000-0000C0AD0000}"/>
    <cellStyle name="40% - Accent6 21" xfId="1202" xr:uid="{00000000-0005-0000-0000-0000C1AD0000}"/>
    <cellStyle name="40% - Accent6 22" xfId="1203" xr:uid="{00000000-0005-0000-0000-0000C2AD0000}"/>
    <cellStyle name="40% - Accent6 23" xfId="1204" xr:uid="{00000000-0005-0000-0000-0000C3AD0000}"/>
    <cellStyle name="40% - Accent6 24" xfId="1205" xr:uid="{00000000-0005-0000-0000-0000C4AD0000}"/>
    <cellStyle name="40% - Accent6 25" xfId="1206" xr:uid="{00000000-0005-0000-0000-0000C5AD0000}"/>
    <cellStyle name="40% - Accent6 26" xfId="1207" xr:uid="{00000000-0005-0000-0000-0000C6AD0000}"/>
    <cellStyle name="40% - Accent6 27" xfId="1208" xr:uid="{00000000-0005-0000-0000-0000C7AD0000}"/>
    <cellStyle name="40% - Accent6 28" xfId="1209" xr:uid="{00000000-0005-0000-0000-0000C8AD0000}"/>
    <cellStyle name="40% - Accent6 29" xfId="1210" xr:uid="{00000000-0005-0000-0000-0000C9AD0000}"/>
    <cellStyle name="40% - Accent6 3" xfId="1211" xr:uid="{00000000-0005-0000-0000-0000CAAD0000}"/>
    <cellStyle name="40% - Accent6 3 2" xfId="1212" xr:uid="{00000000-0005-0000-0000-0000CBAD0000}"/>
    <cellStyle name="40% - Accent6 3 2 2" xfId="1213" xr:uid="{00000000-0005-0000-0000-0000CCAD0000}"/>
    <cellStyle name="40% - Accent6 3 2 2 2" xfId="47658" xr:uid="{00000000-0005-0000-0000-0000CDAD0000}"/>
    <cellStyle name="40% - Accent6 3 2 2 2 2" xfId="47659" xr:uid="{00000000-0005-0000-0000-0000CEAD0000}"/>
    <cellStyle name="40% - Accent6 3 2 2 2 2 2" xfId="47660" xr:uid="{00000000-0005-0000-0000-0000CFAD0000}"/>
    <cellStyle name="40% - Accent6 3 2 2 2 2 2 2" xfId="47661" xr:uid="{00000000-0005-0000-0000-0000D0AD0000}"/>
    <cellStyle name="40% - Accent6 3 2 2 2 2 3" xfId="47662" xr:uid="{00000000-0005-0000-0000-0000D1AD0000}"/>
    <cellStyle name="40% - Accent6 3 2 2 2 3" xfId="47663" xr:uid="{00000000-0005-0000-0000-0000D2AD0000}"/>
    <cellStyle name="40% - Accent6 3 2 2 2 3 2" xfId="47664" xr:uid="{00000000-0005-0000-0000-0000D3AD0000}"/>
    <cellStyle name="40% - Accent6 3 2 2 2 4" xfId="47665" xr:uid="{00000000-0005-0000-0000-0000D4AD0000}"/>
    <cellStyle name="40% - Accent6 3 2 2 3" xfId="47666" xr:uid="{00000000-0005-0000-0000-0000D5AD0000}"/>
    <cellStyle name="40% - Accent6 3 2 2 3 2" xfId="47667" xr:uid="{00000000-0005-0000-0000-0000D6AD0000}"/>
    <cellStyle name="40% - Accent6 3 2 2 3 2 2" xfId="47668" xr:uid="{00000000-0005-0000-0000-0000D7AD0000}"/>
    <cellStyle name="40% - Accent6 3 2 2 3 2 2 2" xfId="47669" xr:uid="{00000000-0005-0000-0000-0000D8AD0000}"/>
    <cellStyle name="40% - Accent6 3 2 2 3 2 3" xfId="47670" xr:uid="{00000000-0005-0000-0000-0000D9AD0000}"/>
    <cellStyle name="40% - Accent6 3 2 2 3 3" xfId="47671" xr:uid="{00000000-0005-0000-0000-0000DAAD0000}"/>
    <cellStyle name="40% - Accent6 3 2 2 3 3 2" xfId="47672" xr:uid="{00000000-0005-0000-0000-0000DBAD0000}"/>
    <cellStyle name="40% - Accent6 3 2 2 3 4" xfId="47673" xr:uid="{00000000-0005-0000-0000-0000DCAD0000}"/>
    <cellStyle name="40% - Accent6 3 2 2 4" xfId="47674" xr:uid="{00000000-0005-0000-0000-0000DDAD0000}"/>
    <cellStyle name="40% - Accent6 3 2 2 4 2" xfId="47675" xr:uid="{00000000-0005-0000-0000-0000DEAD0000}"/>
    <cellStyle name="40% - Accent6 3 2 2 4 2 2" xfId="47676" xr:uid="{00000000-0005-0000-0000-0000DFAD0000}"/>
    <cellStyle name="40% - Accent6 3 2 2 4 3" xfId="47677" xr:uid="{00000000-0005-0000-0000-0000E0AD0000}"/>
    <cellStyle name="40% - Accent6 3 2 2 5" xfId="47678" xr:uid="{00000000-0005-0000-0000-0000E1AD0000}"/>
    <cellStyle name="40% - Accent6 3 2 2 5 2" xfId="47679" xr:uid="{00000000-0005-0000-0000-0000E2AD0000}"/>
    <cellStyle name="40% - Accent6 3 2 2 6" xfId="47680" xr:uid="{00000000-0005-0000-0000-0000E3AD0000}"/>
    <cellStyle name="40% - Accent6 3 2 3" xfId="1214" xr:uid="{00000000-0005-0000-0000-0000E4AD0000}"/>
    <cellStyle name="40% - Accent6 3 2 3 2" xfId="47681" xr:uid="{00000000-0005-0000-0000-0000E5AD0000}"/>
    <cellStyle name="40% - Accent6 3 2 3 2 2" xfId="47682" xr:uid="{00000000-0005-0000-0000-0000E6AD0000}"/>
    <cellStyle name="40% - Accent6 3 2 3 2 2 2" xfId="47683" xr:uid="{00000000-0005-0000-0000-0000E7AD0000}"/>
    <cellStyle name="40% - Accent6 3 2 3 2 2 2 2" xfId="47684" xr:uid="{00000000-0005-0000-0000-0000E8AD0000}"/>
    <cellStyle name="40% - Accent6 3 2 3 2 2 3" xfId="47685" xr:uid="{00000000-0005-0000-0000-0000E9AD0000}"/>
    <cellStyle name="40% - Accent6 3 2 3 2 3" xfId="47686" xr:uid="{00000000-0005-0000-0000-0000EAAD0000}"/>
    <cellStyle name="40% - Accent6 3 2 3 2 3 2" xfId="47687" xr:uid="{00000000-0005-0000-0000-0000EBAD0000}"/>
    <cellStyle name="40% - Accent6 3 2 3 2 4" xfId="47688" xr:uid="{00000000-0005-0000-0000-0000ECAD0000}"/>
    <cellStyle name="40% - Accent6 3 2 3 3" xfId="47689" xr:uid="{00000000-0005-0000-0000-0000EDAD0000}"/>
    <cellStyle name="40% - Accent6 3 2 3 3 2" xfId="47690" xr:uid="{00000000-0005-0000-0000-0000EEAD0000}"/>
    <cellStyle name="40% - Accent6 3 2 3 3 2 2" xfId="47691" xr:uid="{00000000-0005-0000-0000-0000EFAD0000}"/>
    <cellStyle name="40% - Accent6 3 2 3 3 2 2 2" xfId="47692" xr:uid="{00000000-0005-0000-0000-0000F0AD0000}"/>
    <cellStyle name="40% - Accent6 3 2 3 3 2 3" xfId="47693" xr:uid="{00000000-0005-0000-0000-0000F1AD0000}"/>
    <cellStyle name="40% - Accent6 3 2 3 3 3" xfId="47694" xr:uid="{00000000-0005-0000-0000-0000F2AD0000}"/>
    <cellStyle name="40% - Accent6 3 2 3 3 3 2" xfId="47695" xr:uid="{00000000-0005-0000-0000-0000F3AD0000}"/>
    <cellStyle name="40% - Accent6 3 2 3 3 4" xfId="47696" xr:uid="{00000000-0005-0000-0000-0000F4AD0000}"/>
    <cellStyle name="40% - Accent6 3 2 3 4" xfId="47697" xr:uid="{00000000-0005-0000-0000-0000F5AD0000}"/>
    <cellStyle name="40% - Accent6 3 2 3 4 2" xfId="47698" xr:uid="{00000000-0005-0000-0000-0000F6AD0000}"/>
    <cellStyle name="40% - Accent6 3 2 3 4 2 2" xfId="47699" xr:uid="{00000000-0005-0000-0000-0000F7AD0000}"/>
    <cellStyle name="40% - Accent6 3 2 3 4 3" xfId="47700" xr:uid="{00000000-0005-0000-0000-0000F8AD0000}"/>
    <cellStyle name="40% - Accent6 3 2 3 5" xfId="47701" xr:uid="{00000000-0005-0000-0000-0000F9AD0000}"/>
    <cellStyle name="40% - Accent6 3 2 3 5 2" xfId="47702" xr:uid="{00000000-0005-0000-0000-0000FAAD0000}"/>
    <cellStyle name="40% - Accent6 3 2 3 6" xfId="47703" xr:uid="{00000000-0005-0000-0000-0000FBAD0000}"/>
    <cellStyle name="40% - Accent6 3 2 4" xfId="1215" xr:uid="{00000000-0005-0000-0000-0000FCAD0000}"/>
    <cellStyle name="40% - Accent6 3 2 4 2" xfId="47704" xr:uid="{00000000-0005-0000-0000-0000FDAD0000}"/>
    <cellStyle name="40% - Accent6 3 2 4 2 2" xfId="47705" xr:uid="{00000000-0005-0000-0000-0000FEAD0000}"/>
    <cellStyle name="40% - Accent6 3 2 4 2 2 2" xfId="47706" xr:uid="{00000000-0005-0000-0000-0000FFAD0000}"/>
    <cellStyle name="40% - Accent6 3 2 4 2 3" xfId="47707" xr:uid="{00000000-0005-0000-0000-000000AE0000}"/>
    <cellStyle name="40% - Accent6 3 2 4 3" xfId="47708" xr:uid="{00000000-0005-0000-0000-000001AE0000}"/>
    <cellStyle name="40% - Accent6 3 2 4 3 2" xfId="47709" xr:uid="{00000000-0005-0000-0000-000002AE0000}"/>
    <cellStyle name="40% - Accent6 3 2 4 4" xfId="47710" xr:uid="{00000000-0005-0000-0000-000003AE0000}"/>
    <cellStyle name="40% - Accent6 3 2 5" xfId="1216" xr:uid="{00000000-0005-0000-0000-000004AE0000}"/>
    <cellStyle name="40% - Accent6 3 2 5 2" xfId="47711" xr:uid="{00000000-0005-0000-0000-000005AE0000}"/>
    <cellStyle name="40% - Accent6 3 2 5 2 2" xfId="47712" xr:uid="{00000000-0005-0000-0000-000006AE0000}"/>
    <cellStyle name="40% - Accent6 3 2 5 2 2 2" xfId="47713" xr:uid="{00000000-0005-0000-0000-000007AE0000}"/>
    <cellStyle name="40% - Accent6 3 2 5 2 3" xfId="47714" xr:uid="{00000000-0005-0000-0000-000008AE0000}"/>
    <cellStyle name="40% - Accent6 3 2 5 3" xfId="47715" xr:uid="{00000000-0005-0000-0000-000009AE0000}"/>
    <cellStyle name="40% - Accent6 3 2 5 3 2" xfId="47716" xr:uid="{00000000-0005-0000-0000-00000AAE0000}"/>
    <cellStyle name="40% - Accent6 3 2 5 4" xfId="47717" xr:uid="{00000000-0005-0000-0000-00000BAE0000}"/>
    <cellStyle name="40% - Accent6 3 2 6" xfId="47718" xr:uid="{00000000-0005-0000-0000-00000CAE0000}"/>
    <cellStyle name="40% - Accent6 3 2 6 2" xfId="47719" xr:uid="{00000000-0005-0000-0000-00000DAE0000}"/>
    <cellStyle name="40% - Accent6 3 2 6 2 2" xfId="47720" xr:uid="{00000000-0005-0000-0000-00000EAE0000}"/>
    <cellStyle name="40% - Accent6 3 2 6 3" xfId="47721" xr:uid="{00000000-0005-0000-0000-00000FAE0000}"/>
    <cellStyle name="40% - Accent6 3 2 7" xfId="47722" xr:uid="{00000000-0005-0000-0000-000010AE0000}"/>
    <cellStyle name="40% - Accent6 3 2 7 2" xfId="47723" xr:uid="{00000000-0005-0000-0000-000011AE0000}"/>
    <cellStyle name="40% - Accent6 3 2 8" xfId="47724" xr:uid="{00000000-0005-0000-0000-000012AE0000}"/>
    <cellStyle name="40% - Accent6 3 3" xfId="1217" xr:uid="{00000000-0005-0000-0000-000013AE0000}"/>
    <cellStyle name="40% - Accent6 3 3 2" xfId="47725" xr:uid="{00000000-0005-0000-0000-000014AE0000}"/>
    <cellStyle name="40% - Accent6 3 3 2 2" xfId="47726" xr:uid="{00000000-0005-0000-0000-000015AE0000}"/>
    <cellStyle name="40% - Accent6 3 3 2 2 2" xfId="47727" xr:uid="{00000000-0005-0000-0000-000016AE0000}"/>
    <cellStyle name="40% - Accent6 3 3 2 2 2 2" xfId="47728" xr:uid="{00000000-0005-0000-0000-000017AE0000}"/>
    <cellStyle name="40% - Accent6 3 3 2 2 3" xfId="47729" xr:uid="{00000000-0005-0000-0000-000018AE0000}"/>
    <cellStyle name="40% - Accent6 3 3 2 3" xfId="47730" xr:uid="{00000000-0005-0000-0000-000019AE0000}"/>
    <cellStyle name="40% - Accent6 3 3 2 3 2" xfId="47731" xr:uid="{00000000-0005-0000-0000-00001AAE0000}"/>
    <cellStyle name="40% - Accent6 3 3 2 4" xfId="47732" xr:uid="{00000000-0005-0000-0000-00001BAE0000}"/>
    <cellStyle name="40% - Accent6 3 3 3" xfId="47733" xr:uid="{00000000-0005-0000-0000-00001CAE0000}"/>
    <cellStyle name="40% - Accent6 3 3 3 2" xfId="47734" xr:uid="{00000000-0005-0000-0000-00001DAE0000}"/>
    <cellStyle name="40% - Accent6 3 3 3 2 2" xfId="47735" xr:uid="{00000000-0005-0000-0000-00001EAE0000}"/>
    <cellStyle name="40% - Accent6 3 3 3 2 2 2" xfId="47736" xr:uid="{00000000-0005-0000-0000-00001FAE0000}"/>
    <cellStyle name="40% - Accent6 3 3 3 2 3" xfId="47737" xr:uid="{00000000-0005-0000-0000-000020AE0000}"/>
    <cellStyle name="40% - Accent6 3 3 3 3" xfId="47738" xr:uid="{00000000-0005-0000-0000-000021AE0000}"/>
    <cellStyle name="40% - Accent6 3 3 3 3 2" xfId="47739" xr:uid="{00000000-0005-0000-0000-000022AE0000}"/>
    <cellStyle name="40% - Accent6 3 3 3 4" xfId="47740" xr:uid="{00000000-0005-0000-0000-000023AE0000}"/>
    <cellStyle name="40% - Accent6 3 3 4" xfId="47741" xr:uid="{00000000-0005-0000-0000-000024AE0000}"/>
    <cellStyle name="40% - Accent6 3 3 4 2" xfId="47742" xr:uid="{00000000-0005-0000-0000-000025AE0000}"/>
    <cellStyle name="40% - Accent6 3 3 4 2 2" xfId="47743" xr:uid="{00000000-0005-0000-0000-000026AE0000}"/>
    <cellStyle name="40% - Accent6 3 3 4 3" xfId="47744" xr:uid="{00000000-0005-0000-0000-000027AE0000}"/>
    <cellStyle name="40% - Accent6 3 3 5" xfId="47745" xr:uid="{00000000-0005-0000-0000-000028AE0000}"/>
    <cellStyle name="40% - Accent6 3 3 5 2" xfId="47746" xr:uid="{00000000-0005-0000-0000-000029AE0000}"/>
    <cellStyle name="40% - Accent6 3 3 6" xfId="47747" xr:uid="{00000000-0005-0000-0000-00002AAE0000}"/>
    <cellStyle name="40% - Accent6 3 4" xfId="1218" xr:uid="{00000000-0005-0000-0000-00002BAE0000}"/>
    <cellStyle name="40% - Accent6 3 4 2" xfId="47748" xr:uid="{00000000-0005-0000-0000-00002CAE0000}"/>
    <cellStyle name="40% - Accent6 3 4 2 2" xfId="47749" xr:uid="{00000000-0005-0000-0000-00002DAE0000}"/>
    <cellStyle name="40% - Accent6 3 4 2 2 2" xfId="47750" xr:uid="{00000000-0005-0000-0000-00002EAE0000}"/>
    <cellStyle name="40% - Accent6 3 4 2 2 2 2" xfId="47751" xr:uid="{00000000-0005-0000-0000-00002FAE0000}"/>
    <cellStyle name="40% - Accent6 3 4 2 2 3" xfId="47752" xr:uid="{00000000-0005-0000-0000-000030AE0000}"/>
    <cellStyle name="40% - Accent6 3 4 2 3" xfId="47753" xr:uid="{00000000-0005-0000-0000-000031AE0000}"/>
    <cellStyle name="40% - Accent6 3 4 2 3 2" xfId="47754" xr:uid="{00000000-0005-0000-0000-000032AE0000}"/>
    <cellStyle name="40% - Accent6 3 4 2 4" xfId="47755" xr:uid="{00000000-0005-0000-0000-000033AE0000}"/>
    <cellStyle name="40% - Accent6 3 4 3" xfId="47756" xr:uid="{00000000-0005-0000-0000-000034AE0000}"/>
    <cellStyle name="40% - Accent6 3 4 3 2" xfId="47757" xr:uid="{00000000-0005-0000-0000-000035AE0000}"/>
    <cellStyle name="40% - Accent6 3 4 3 2 2" xfId="47758" xr:uid="{00000000-0005-0000-0000-000036AE0000}"/>
    <cellStyle name="40% - Accent6 3 4 3 2 2 2" xfId="47759" xr:uid="{00000000-0005-0000-0000-000037AE0000}"/>
    <cellStyle name="40% - Accent6 3 4 3 2 3" xfId="47760" xr:uid="{00000000-0005-0000-0000-000038AE0000}"/>
    <cellStyle name="40% - Accent6 3 4 3 3" xfId="47761" xr:uid="{00000000-0005-0000-0000-000039AE0000}"/>
    <cellStyle name="40% - Accent6 3 4 3 3 2" xfId="47762" xr:uid="{00000000-0005-0000-0000-00003AAE0000}"/>
    <cellStyle name="40% - Accent6 3 4 3 4" xfId="47763" xr:uid="{00000000-0005-0000-0000-00003BAE0000}"/>
    <cellStyle name="40% - Accent6 3 4 4" xfId="47764" xr:uid="{00000000-0005-0000-0000-00003CAE0000}"/>
    <cellStyle name="40% - Accent6 3 4 4 2" xfId="47765" xr:uid="{00000000-0005-0000-0000-00003DAE0000}"/>
    <cellStyle name="40% - Accent6 3 4 4 2 2" xfId="47766" xr:uid="{00000000-0005-0000-0000-00003EAE0000}"/>
    <cellStyle name="40% - Accent6 3 4 4 3" xfId="47767" xr:uid="{00000000-0005-0000-0000-00003FAE0000}"/>
    <cellStyle name="40% - Accent6 3 4 5" xfId="47768" xr:uid="{00000000-0005-0000-0000-000040AE0000}"/>
    <cellStyle name="40% - Accent6 3 4 5 2" xfId="47769" xr:uid="{00000000-0005-0000-0000-000041AE0000}"/>
    <cellStyle name="40% - Accent6 3 4 6" xfId="47770" xr:uid="{00000000-0005-0000-0000-000042AE0000}"/>
    <cellStyle name="40% - Accent6 3 5" xfId="1219" xr:uid="{00000000-0005-0000-0000-000043AE0000}"/>
    <cellStyle name="40% - Accent6 3 5 2" xfId="47771" xr:uid="{00000000-0005-0000-0000-000044AE0000}"/>
    <cellStyle name="40% - Accent6 3 5 2 2" xfId="47772" xr:uid="{00000000-0005-0000-0000-000045AE0000}"/>
    <cellStyle name="40% - Accent6 3 5 2 2 2" xfId="47773" xr:uid="{00000000-0005-0000-0000-000046AE0000}"/>
    <cellStyle name="40% - Accent6 3 5 2 3" xfId="47774" xr:uid="{00000000-0005-0000-0000-000047AE0000}"/>
    <cellStyle name="40% - Accent6 3 5 3" xfId="47775" xr:uid="{00000000-0005-0000-0000-000048AE0000}"/>
    <cellStyle name="40% - Accent6 3 5 3 2" xfId="47776" xr:uid="{00000000-0005-0000-0000-000049AE0000}"/>
    <cellStyle name="40% - Accent6 3 5 4" xfId="47777" xr:uid="{00000000-0005-0000-0000-00004AAE0000}"/>
    <cellStyle name="40% - Accent6 3 6" xfId="1220" xr:uid="{00000000-0005-0000-0000-00004BAE0000}"/>
    <cellStyle name="40% - Accent6 3 6 2" xfId="47778" xr:uid="{00000000-0005-0000-0000-00004CAE0000}"/>
    <cellStyle name="40% - Accent6 3 6 2 2" xfId="47779" xr:uid="{00000000-0005-0000-0000-00004DAE0000}"/>
    <cellStyle name="40% - Accent6 3 6 2 2 2" xfId="47780" xr:uid="{00000000-0005-0000-0000-00004EAE0000}"/>
    <cellStyle name="40% - Accent6 3 6 2 3" xfId="47781" xr:uid="{00000000-0005-0000-0000-00004FAE0000}"/>
    <cellStyle name="40% - Accent6 3 6 3" xfId="47782" xr:uid="{00000000-0005-0000-0000-000050AE0000}"/>
    <cellStyle name="40% - Accent6 3 6 3 2" xfId="47783" xr:uid="{00000000-0005-0000-0000-000051AE0000}"/>
    <cellStyle name="40% - Accent6 3 6 4" xfId="47784" xr:uid="{00000000-0005-0000-0000-000052AE0000}"/>
    <cellStyle name="40% - Accent6 3 7" xfId="47785" xr:uid="{00000000-0005-0000-0000-000053AE0000}"/>
    <cellStyle name="40% - Accent6 3 7 2" xfId="47786" xr:uid="{00000000-0005-0000-0000-000054AE0000}"/>
    <cellStyle name="40% - Accent6 3 7 2 2" xfId="47787" xr:uid="{00000000-0005-0000-0000-000055AE0000}"/>
    <cellStyle name="40% - Accent6 3 7 3" xfId="47788" xr:uid="{00000000-0005-0000-0000-000056AE0000}"/>
    <cellStyle name="40% - Accent6 3 8" xfId="47789" xr:uid="{00000000-0005-0000-0000-000057AE0000}"/>
    <cellStyle name="40% - Accent6 3 8 2" xfId="47790" xr:uid="{00000000-0005-0000-0000-000058AE0000}"/>
    <cellStyle name="40% - Accent6 3 9" xfId="47791" xr:uid="{00000000-0005-0000-0000-000059AE0000}"/>
    <cellStyle name="40% - Accent6 30" xfId="1221" xr:uid="{00000000-0005-0000-0000-00005AAE0000}"/>
    <cellStyle name="40% - Accent6 31" xfId="1222" xr:uid="{00000000-0005-0000-0000-00005BAE0000}"/>
    <cellStyle name="40% - Accent6 32" xfId="1223" xr:uid="{00000000-0005-0000-0000-00005CAE0000}"/>
    <cellStyle name="40% - Accent6 33" xfId="1224" xr:uid="{00000000-0005-0000-0000-00005DAE0000}"/>
    <cellStyle name="40% - Accent6 4" xfId="1225" xr:uid="{00000000-0005-0000-0000-00005EAE0000}"/>
    <cellStyle name="40% - Accent6 4 2" xfId="1226" xr:uid="{00000000-0005-0000-0000-00005FAE0000}"/>
    <cellStyle name="40% - Accent6 4 2 2" xfId="1227" xr:uid="{00000000-0005-0000-0000-000060AE0000}"/>
    <cellStyle name="40% - Accent6 4 2 3" xfId="1228" xr:uid="{00000000-0005-0000-0000-000061AE0000}"/>
    <cellStyle name="40% - Accent6 4 2 4" xfId="1229" xr:uid="{00000000-0005-0000-0000-000062AE0000}"/>
    <cellStyle name="40% - Accent6 4 2 5" xfId="1230" xr:uid="{00000000-0005-0000-0000-000063AE0000}"/>
    <cellStyle name="40% - Accent6 4 3" xfId="1231" xr:uid="{00000000-0005-0000-0000-000064AE0000}"/>
    <cellStyle name="40% - Accent6 4 4" xfId="1232" xr:uid="{00000000-0005-0000-0000-000065AE0000}"/>
    <cellStyle name="40% - Accent6 4 5" xfId="1233" xr:uid="{00000000-0005-0000-0000-000066AE0000}"/>
    <cellStyle name="40% - Accent6 4 6" xfId="1234" xr:uid="{00000000-0005-0000-0000-000067AE0000}"/>
    <cellStyle name="40% - Accent6 5" xfId="1235" xr:uid="{00000000-0005-0000-0000-000068AE0000}"/>
    <cellStyle name="40% - Accent6 5 2" xfId="1236" xr:uid="{00000000-0005-0000-0000-000069AE0000}"/>
    <cellStyle name="40% - Accent6 5 2 2" xfId="1237" xr:uid="{00000000-0005-0000-0000-00006AAE0000}"/>
    <cellStyle name="40% - Accent6 5 2 2 2" xfId="47792" xr:uid="{00000000-0005-0000-0000-00006BAE0000}"/>
    <cellStyle name="40% - Accent6 5 2 2 2 2" xfId="47793" xr:uid="{00000000-0005-0000-0000-00006CAE0000}"/>
    <cellStyle name="40% - Accent6 5 2 2 2 2 2" xfId="47794" xr:uid="{00000000-0005-0000-0000-00006DAE0000}"/>
    <cellStyle name="40% - Accent6 5 2 2 2 3" xfId="47795" xr:uid="{00000000-0005-0000-0000-00006EAE0000}"/>
    <cellStyle name="40% - Accent6 5 2 2 3" xfId="47796" xr:uid="{00000000-0005-0000-0000-00006FAE0000}"/>
    <cellStyle name="40% - Accent6 5 2 2 3 2" xfId="47797" xr:uid="{00000000-0005-0000-0000-000070AE0000}"/>
    <cellStyle name="40% - Accent6 5 2 2 4" xfId="47798" xr:uid="{00000000-0005-0000-0000-000071AE0000}"/>
    <cellStyle name="40% - Accent6 5 2 3" xfId="1238" xr:uid="{00000000-0005-0000-0000-000072AE0000}"/>
    <cellStyle name="40% - Accent6 5 2 3 2" xfId="47799" xr:uid="{00000000-0005-0000-0000-000073AE0000}"/>
    <cellStyle name="40% - Accent6 5 2 3 2 2" xfId="47800" xr:uid="{00000000-0005-0000-0000-000074AE0000}"/>
    <cellStyle name="40% - Accent6 5 2 3 2 2 2" xfId="47801" xr:uid="{00000000-0005-0000-0000-000075AE0000}"/>
    <cellStyle name="40% - Accent6 5 2 3 2 3" xfId="47802" xr:uid="{00000000-0005-0000-0000-000076AE0000}"/>
    <cellStyle name="40% - Accent6 5 2 3 3" xfId="47803" xr:uid="{00000000-0005-0000-0000-000077AE0000}"/>
    <cellStyle name="40% - Accent6 5 2 3 3 2" xfId="47804" xr:uid="{00000000-0005-0000-0000-000078AE0000}"/>
    <cellStyle name="40% - Accent6 5 2 3 4" xfId="47805" xr:uid="{00000000-0005-0000-0000-000079AE0000}"/>
    <cellStyle name="40% - Accent6 5 2 4" xfId="1239" xr:uid="{00000000-0005-0000-0000-00007AAE0000}"/>
    <cellStyle name="40% - Accent6 5 2 4 2" xfId="47806" xr:uid="{00000000-0005-0000-0000-00007BAE0000}"/>
    <cellStyle name="40% - Accent6 5 2 4 2 2" xfId="47807" xr:uid="{00000000-0005-0000-0000-00007CAE0000}"/>
    <cellStyle name="40% - Accent6 5 2 4 3" xfId="47808" xr:uid="{00000000-0005-0000-0000-00007DAE0000}"/>
    <cellStyle name="40% - Accent6 5 2 5" xfId="1240" xr:uid="{00000000-0005-0000-0000-00007EAE0000}"/>
    <cellStyle name="40% - Accent6 5 2 5 2" xfId="47809" xr:uid="{00000000-0005-0000-0000-00007FAE0000}"/>
    <cellStyle name="40% - Accent6 5 2 6" xfId="47810" xr:uid="{00000000-0005-0000-0000-000080AE0000}"/>
    <cellStyle name="40% - Accent6 5 3" xfId="1241" xr:uid="{00000000-0005-0000-0000-000081AE0000}"/>
    <cellStyle name="40% - Accent6 5 3 2" xfId="47811" xr:uid="{00000000-0005-0000-0000-000082AE0000}"/>
    <cellStyle name="40% - Accent6 5 3 2 2" xfId="47812" xr:uid="{00000000-0005-0000-0000-000083AE0000}"/>
    <cellStyle name="40% - Accent6 5 3 2 2 2" xfId="47813" xr:uid="{00000000-0005-0000-0000-000084AE0000}"/>
    <cellStyle name="40% - Accent6 5 3 2 2 2 2" xfId="47814" xr:uid="{00000000-0005-0000-0000-000085AE0000}"/>
    <cellStyle name="40% - Accent6 5 3 2 2 3" xfId="47815" xr:uid="{00000000-0005-0000-0000-000086AE0000}"/>
    <cellStyle name="40% - Accent6 5 3 2 3" xfId="47816" xr:uid="{00000000-0005-0000-0000-000087AE0000}"/>
    <cellStyle name="40% - Accent6 5 3 2 3 2" xfId="47817" xr:uid="{00000000-0005-0000-0000-000088AE0000}"/>
    <cellStyle name="40% - Accent6 5 3 2 4" xfId="47818" xr:uid="{00000000-0005-0000-0000-000089AE0000}"/>
    <cellStyle name="40% - Accent6 5 3 3" xfId="47819" xr:uid="{00000000-0005-0000-0000-00008AAE0000}"/>
    <cellStyle name="40% - Accent6 5 3 3 2" xfId="47820" xr:uid="{00000000-0005-0000-0000-00008BAE0000}"/>
    <cellStyle name="40% - Accent6 5 3 3 2 2" xfId="47821" xr:uid="{00000000-0005-0000-0000-00008CAE0000}"/>
    <cellStyle name="40% - Accent6 5 3 3 2 2 2" xfId="47822" xr:uid="{00000000-0005-0000-0000-00008DAE0000}"/>
    <cellStyle name="40% - Accent6 5 3 3 2 3" xfId="47823" xr:uid="{00000000-0005-0000-0000-00008EAE0000}"/>
    <cellStyle name="40% - Accent6 5 3 3 3" xfId="47824" xr:uid="{00000000-0005-0000-0000-00008FAE0000}"/>
    <cellStyle name="40% - Accent6 5 3 3 3 2" xfId="47825" xr:uid="{00000000-0005-0000-0000-000090AE0000}"/>
    <cellStyle name="40% - Accent6 5 3 3 4" xfId="47826" xr:uid="{00000000-0005-0000-0000-000091AE0000}"/>
    <cellStyle name="40% - Accent6 5 3 4" xfId="47827" xr:uid="{00000000-0005-0000-0000-000092AE0000}"/>
    <cellStyle name="40% - Accent6 5 3 4 2" xfId="47828" xr:uid="{00000000-0005-0000-0000-000093AE0000}"/>
    <cellStyle name="40% - Accent6 5 3 4 2 2" xfId="47829" xr:uid="{00000000-0005-0000-0000-000094AE0000}"/>
    <cellStyle name="40% - Accent6 5 3 4 3" xfId="47830" xr:uid="{00000000-0005-0000-0000-000095AE0000}"/>
    <cellStyle name="40% - Accent6 5 3 5" xfId="47831" xr:uid="{00000000-0005-0000-0000-000096AE0000}"/>
    <cellStyle name="40% - Accent6 5 3 5 2" xfId="47832" xr:uid="{00000000-0005-0000-0000-000097AE0000}"/>
    <cellStyle name="40% - Accent6 5 3 6" xfId="47833" xr:uid="{00000000-0005-0000-0000-000098AE0000}"/>
    <cellStyle name="40% - Accent6 5 4" xfId="1242" xr:uid="{00000000-0005-0000-0000-000099AE0000}"/>
    <cellStyle name="40% - Accent6 5 4 2" xfId="47834" xr:uid="{00000000-0005-0000-0000-00009AAE0000}"/>
    <cellStyle name="40% - Accent6 5 4 2 2" xfId="47835" xr:uid="{00000000-0005-0000-0000-00009BAE0000}"/>
    <cellStyle name="40% - Accent6 5 4 2 2 2" xfId="47836" xr:uid="{00000000-0005-0000-0000-00009CAE0000}"/>
    <cellStyle name="40% - Accent6 5 4 2 3" xfId="47837" xr:uid="{00000000-0005-0000-0000-00009DAE0000}"/>
    <cellStyle name="40% - Accent6 5 4 3" xfId="47838" xr:uid="{00000000-0005-0000-0000-00009EAE0000}"/>
    <cellStyle name="40% - Accent6 5 4 3 2" xfId="47839" xr:uid="{00000000-0005-0000-0000-00009FAE0000}"/>
    <cellStyle name="40% - Accent6 5 4 4" xfId="47840" xr:uid="{00000000-0005-0000-0000-0000A0AE0000}"/>
    <cellStyle name="40% - Accent6 5 5" xfId="1243" xr:uid="{00000000-0005-0000-0000-0000A1AE0000}"/>
    <cellStyle name="40% - Accent6 5 5 2" xfId="47841" xr:uid="{00000000-0005-0000-0000-0000A2AE0000}"/>
    <cellStyle name="40% - Accent6 5 5 2 2" xfId="47842" xr:uid="{00000000-0005-0000-0000-0000A3AE0000}"/>
    <cellStyle name="40% - Accent6 5 5 2 2 2" xfId="47843" xr:uid="{00000000-0005-0000-0000-0000A4AE0000}"/>
    <cellStyle name="40% - Accent6 5 5 2 3" xfId="47844" xr:uid="{00000000-0005-0000-0000-0000A5AE0000}"/>
    <cellStyle name="40% - Accent6 5 5 3" xfId="47845" xr:uid="{00000000-0005-0000-0000-0000A6AE0000}"/>
    <cellStyle name="40% - Accent6 5 5 3 2" xfId="47846" xr:uid="{00000000-0005-0000-0000-0000A7AE0000}"/>
    <cellStyle name="40% - Accent6 5 5 4" xfId="47847" xr:uid="{00000000-0005-0000-0000-0000A8AE0000}"/>
    <cellStyle name="40% - Accent6 5 6" xfId="1244" xr:uid="{00000000-0005-0000-0000-0000A9AE0000}"/>
    <cellStyle name="40% - Accent6 5 6 2" xfId="47848" xr:uid="{00000000-0005-0000-0000-0000AAAE0000}"/>
    <cellStyle name="40% - Accent6 5 6 2 2" xfId="47849" xr:uid="{00000000-0005-0000-0000-0000ABAE0000}"/>
    <cellStyle name="40% - Accent6 5 6 3" xfId="47850" xr:uid="{00000000-0005-0000-0000-0000ACAE0000}"/>
    <cellStyle name="40% - Accent6 5 7" xfId="47851" xr:uid="{00000000-0005-0000-0000-0000ADAE0000}"/>
    <cellStyle name="40% - Accent6 5 7 2" xfId="47852" xr:uid="{00000000-0005-0000-0000-0000AEAE0000}"/>
    <cellStyle name="40% - Accent6 5 8" xfId="47853" xr:uid="{00000000-0005-0000-0000-0000AFAE0000}"/>
    <cellStyle name="40% - Accent6 6" xfId="1245" xr:uid="{00000000-0005-0000-0000-0000B0AE0000}"/>
    <cellStyle name="40% - Accent6 6 2" xfId="47854" xr:uid="{00000000-0005-0000-0000-0000B1AE0000}"/>
    <cellStyle name="40% - Accent6 6 2 2" xfId="47855" xr:uid="{00000000-0005-0000-0000-0000B2AE0000}"/>
    <cellStyle name="40% - Accent6 6 2 2 2" xfId="47856" xr:uid="{00000000-0005-0000-0000-0000B3AE0000}"/>
    <cellStyle name="40% - Accent6 6 2 2 2 2" xfId="47857" xr:uid="{00000000-0005-0000-0000-0000B4AE0000}"/>
    <cellStyle name="40% - Accent6 6 2 2 2 2 2" xfId="47858" xr:uid="{00000000-0005-0000-0000-0000B5AE0000}"/>
    <cellStyle name="40% - Accent6 6 2 2 2 3" xfId="47859" xr:uid="{00000000-0005-0000-0000-0000B6AE0000}"/>
    <cellStyle name="40% - Accent6 6 2 2 3" xfId="47860" xr:uid="{00000000-0005-0000-0000-0000B7AE0000}"/>
    <cellStyle name="40% - Accent6 6 2 2 3 2" xfId="47861" xr:uid="{00000000-0005-0000-0000-0000B8AE0000}"/>
    <cellStyle name="40% - Accent6 6 2 2 4" xfId="47862" xr:uid="{00000000-0005-0000-0000-0000B9AE0000}"/>
    <cellStyle name="40% - Accent6 6 2 3" xfId="47863" xr:uid="{00000000-0005-0000-0000-0000BAAE0000}"/>
    <cellStyle name="40% - Accent6 6 2 3 2" xfId="47864" xr:uid="{00000000-0005-0000-0000-0000BBAE0000}"/>
    <cellStyle name="40% - Accent6 6 2 3 2 2" xfId="47865" xr:uid="{00000000-0005-0000-0000-0000BCAE0000}"/>
    <cellStyle name="40% - Accent6 6 2 3 2 2 2" xfId="47866" xr:uid="{00000000-0005-0000-0000-0000BDAE0000}"/>
    <cellStyle name="40% - Accent6 6 2 3 2 3" xfId="47867" xr:uid="{00000000-0005-0000-0000-0000BEAE0000}"/>
    <cellStyle name="40% - Accent6 6 2 3 3" xfId="47868" xr:uid="{00000000-0005-0000-0000-0000BFAE0000}"/>
    <cellStyle name="40% - Accent6 6 2 3 3 2" xfId="47869" xr:uid="{00000000-0005-0000-0000-0000C0AE0000}"/>
    <cellStyle name="40% - Accent6 6 2 3 4" xfId="47870" xr:uid="{00000000-0005-0000-0000-0000C1AE0000}"/>
    <cellStyle name="40% - Accent6 6 2 4" xfId="47871" xr:uid="{00000000-0005-0000-0000-0000C2AE0000}"/>
    <cellStyle name="40% - Accent6 6 2 4 2" xfId="47872" xr:uid="{00000000-0005-0000-0000-0000C3AE0000}"/>
    <cellStyle name="40% - Accent6 6 2 4 2 2" xfId="47873" xr:uid="{00000000-0005-0000-0000-0000C4AE0000}"/>
    <cellStyle name="40% - Accent6 6 2 4 3" xfId="47874" xr:uid="{00000000-0005-0000-0000-0000C5AE0000}"/>
    <cellStyle name="40% - Accent6 6 2 5" xfId="47875" xr:uid="{00000000-0005-0000-0000-0000C6AE0000}"/>
    <cellStyle name="40% - Accent6 6 2 5 2" xfId="47876" xr:uid="{00000000-0005-0000-0000-0000C7AE0000}"/>
    <cellStyle name="40% - Accent6 6 2 6" xfId="47877" xr:uid="{00000000-0005-0000-0000-0000C8AE0000}"/>
    <cellStyle name="40% - Accent6 6 3" xfId="47878" xr:uid="{00000000-0005-0000-0000-0000C9AE0000}"/>
    <cellStyle name="40% - Accent6 6 3 2" xfId="47879" xr:uid="{00000000-0005-0000-0000-0000CAAE0000}"/>
    <cellStyle name="40% - Accent6 6 3 2 2" xfId="47880" xr:uid="{00000000-0005-0000-0000-0000CBAE0000}"/>
    <cellStyle name="40% - Accent6 6 3 2 2 2" xfId="47881" xr:uid="{00000000-0005-0000-0000-0000CCAE0000}"/>
    <cellStyle name="40% - Accent6 6 3 2 2 2 2" xfId="47882" xr:uid="{00000000-0005-0000-0000-0000CDAE0000}"/>
    <cellStyle name="40% - Accent6 6 3 2 2 3" xfId="47883" xr:uid="{00000000-0005-0000-0000-0000CEAE0000}"/>
    <cellStyle name="40% - Accent6 6 3 2 3" xfId="47884" xr:uid="{00000000-0005-0000-0000-0000CFAE0000}"/>
    <cellStyle name="40% - Accent6 6 3 2 3 2" xfId="47885" xr:uid="{00000000-0005-0000-0000-0000D0AE0000}"/>
    <cellStyle name="40% - Accent6 6 3 2 4" xfId="47886" xr:uid="{00000000-0005-0000-0000-0000D1AE0000}"/>
    <cellStyle name="40% - Accent6 6 3 3" xfId="47887" xr:uid="{00000000-0005-0000-0000-0000D2AE0000}"/>
    <cellStyle name="40% - Accent6 6 3 3 2" xfId="47888" xr:uid="{00000000-0005-0000-0000-0000D3AE0000}"/>
    <cellStyle name="40% - Accent6 6 3 3 2 2" xfId="47889" xr:uid="{00000000-0005-0000-0000-0000D4AE0000}"/>
    <cellStyle name="40% - Accent6 6 3 3 2 2 2" xfId="47890" xr:uid="{00000000-0005-0000-0000-0000D5AE0000}"/>
    <cellStyle name="40% - Accent6 6 3 3 2 3" xfId="47891" xr:uid="{00000000-0005-0000-0000-0000D6AE0000}"/>
    <cellStyle name="40% - Accent6 6 3 3 3" xfId="47892" xr:uid="{00000000-0005-0000-0000-0000D7AE0000}"/>
    <cellStyle name="40% - Accent6 6 3 3 3 2" xfId="47893" xr:uid="{00000000-0005-0000-0000-0000D8AE0000}"/>
    <cellStyle name="40% - Accent6 6 3 3 4" xfId="47894" xr:uid="{00000000-0005-0000-0000-0000D9AE0000}"/>
    <cellStyle name="40% - Accent6 6 3 4" xfId="47895" xr:uid="{00000000-0005-0000-0000-0000DAAE0000}"/>
    <cellStyle name="40% - Accent6 6 3 4 2" xfId="47896" xr:uid="{00000000-0005-0000-0000-0000DBAE0000}"/>
    <cellStyle name="40% - Accent6 6 3 4 2 2" xfId="47897" xr:uid="{00000000-0005-0000-0000-0000DCAE0000}"/>
    <cellStyle name="40% - Accent6 6 3 4 3" xfId="47898" xr:uid="{00000000-0005-0000-0000-0000DDAE0000}"/>
    <cellStyle name="40% - Accent6 6 3 5" xfId="47899" xr:uid="{00000000-0005-0000-0000-0000DEAE0000}"/>
    <cellStyle name="40% - Accent6 6 3 5 2" xfId="47900" xr:uid="{00000000-0005-0000-0000-0000DFAE0000}"/>
    <cellStyle name="40% - Accent6 6 3 6" xfId="47901" xr:uid="{00000000-0005-0000-0000-0000E0AE0000}"/>
    <cellStyle name="40% - Accent6 6 4" xfId="47902" xr:uid="{00000000-0005-0000-0000-0000E1AE0000}"/>
    <cellStyle name="40% - Accent6 6 4 2" xfId="47903" xr:uid="{00000000-0005-0000-0000-0000E2AE0000}"/>
    <cellStyle name="40% - Accent6 6 4 2 2" xfId="47904" xr:uid="{00000000-0005-0000-0000-0000E3AE0000}"/>
    <cellStyle name="40% - Accent6 6 4 2 2 2" xfId="47905" xr:uid="{00000000-0005-0000-0000-0000E4AE0000}"/>
    <cellStyle name="40% - Accent6 6 4 2 3" xfId="47906" xr:uid="{00000000-0005-0000-0000-0000E5AE0000}"/>
    <cellStyle name="40% - Accent6 6 4 3" xfId="47907" xr:uid="{00000000-0005-0000-0000-0000E6AE0000}"/>
    <cellStyle name="40% - Accent6 6 4 3 2" xfId="47908" xr:uid="{00000000-0005-0000-0000-0000E7AE0000}"/>
    <cellStyle name="40% - Accent6 6 4 4" xfId="47909" xr:uid="{00000000-0005-0000-0000-0000E8AE0000}"/>
    <cellStyle name="40% - Accent6 6 5" xfId="47910" xr:uid="{00000000-0005-0000-0000-0000E9AE0000}"/>
    <cellStyle name="40% - Accent6 6 5 2" xfId="47911" xr:uid="{00000000-0005-0000-0000-0000EAAE0000}"/>
    <cellStyle name="40% - Accent6 6 5 2 2" xfId="47912" xr:uid="{00000000-0005-0000-0000-0000EBAE0000}"/>
    <cellStyle name="40% - Accent6 6 5 2 2 2" xfId="47913" xr:uid="{00000000-0005-0000-0000-0000ECAE0000}"/>
    <cellStyle name="40% - Accent6 6 5 2 3" xfId="47914" xr:uid="{00000000-0005-0000-0000-0000EDAE0000}"/>
    <cellStyle name="40% - Accent6 6 5 3" xfId="47915" xr:uid="{00000000-0005-0000-0000-0000EEAE0000}"/>
    <cellStyle name="40% - Accent6 6 5 3 2" xfId="47916" xr:uid="{00000000-0005-0000-0000-0000EFAE0000}"/>
    <cellStyle name="40% - Accent6 6 5 4" xfId="47917" xr:uid="{00000000-0005-0000-0000-0000F0AE0000}"/>
    <cellStyle name="40% - Accent6 6 6" xfId="47918" xr:uid="{00000000-0005-0000-0000-0000F1AE0000}"/>
    <cellStyle name="40% - Accent6 6 6 2" xfId="47919" xr:uid="{00000000-0005-0000-0000-0000F2AE0000}"/>
    <cellStyle name="40% - Accent6 6 6 2 2" xfId="47920" xr:uid="{00000000-0005-0000-0000-0000F3AE0000}"/>
    <cellStyle name="40% - Accent6 6 6 3" xfId="47921" xr:uid="{00000000-0005-0000-0000-0000F4AE0000}"/>
    <cellStyle name="40% - Accent6 6 7" xfId="47922" xr:uid="{00000000-0005-0000-0000-0000F5AE0000}"/>
    <cellStyle name="40% - Accent6 6 7 2" xfId="47923" xr:uid="{00000000-0005-0000-0000-0000F6AE0000}"/>
    <cellStyle name="40% - Accent6 6 8" xfId="47924" xr:uid="{00000000-0005-0000-0000-0000F7AE0000}"/>
    <cellStyle name="40% - Accent6 7" xfId="1246" xr:uid="{00000000-0005-0000-0000-0000F8AE0000}"/>
    <cellStyle name="40% - Accent6 8" xfId="1247" xr:uid="{00000000-0005-0000-0000-0000F9AE0000}"/>
    <cellStyle name="40% - Accent6 9" xfId="1248" xr:uid="{00000000-0005-0000-0000-0000FAAE0000}"/>
    <cellStyle name="40% - Akzent1" xfId="47925" xr:uid="{00000000-0005-0000-0000-0000FBAE0000}"/>
    <cellStyle name="40% - Akzent2" xfId="47926" xr:uid="{00000000-0005-0000-0000-0000FCAE0000}"/>
    <cellStyle name="40% - Akzent3" xfId="47927" xr:uid="{00000000-0005-0000-0000-0000FDAE0000}"/>
    <cellStyle name="40% - Akzent4" xfId="47928" xr:uid="{00000000-0005-0000-0000-0000FEAE0000}"/>
    <cellStyle name="40% - Akzent5" xfId="47929" xr:uid="{00000000-0005-0000-0000-0000FFAE0000}"/>
    <cellStyle name="40% - Akzent6" xfId="47930" xr:uid="{00000000-0005-0000-0000-000000AF0000}"/>
    <cellStyle name="40% - Énfasis1" xfId="47931" xr:uid="{00000000-0005-0000-0000-000001AF0000}"/>
    <cellStyle name="40% - Énfasis2" xfId="47932" xr:uid="{00000000-0005-0000-0000-000002AF0000}"/>
    <cellStyle name="40% - Énfasis3" xfId="47933" xr:uid="{00000000-0005-0000-0000-000003AF0000}"/>
    <cellStyle name="40% - Énfasis4" xfId="47934" xr:uid="{00000000-0005-0000-0000-000004AF0000}"/>
    <cellStyle name="40% - Énfasis5" xfId="47935" xr:uid="{00000000-0005-0000-0000-000005AF0000}"/>
    <cellStyle name="40% - Énfasis6" xfId="47936" xr:uid="{00000000-0005-0000-0000-000006AF0000}"/>
    <cellStyle name="40% - Акцент1" xfId="47937" xr:uid="{00000000-0005-0000-0000-000007AF0000}"/>
    <cellStyle name="40% - Акцент2" xfId="47938" xr:uid="{00000000-0005-0000-0000-000008AF0000}"/>
    <cellStyle name="40% - Акцент3" xfId="47939" xr:uid="{00000000-0005-0000-0000-000009AF0000}"/>
    <cellStyle name="40% - Акцент4" xfId="47940" xr:uid="{00000000-0005-0000-0000-00000AAF0000}"/>
    <cellStyle name="40% - Акцент5" xfId="47941" xr:uid="{00000000-0005-0000-0000-00000BAF0000}"/>
    <cellStyle name="40% - Акцент6" xfId="47942" xr:uid="{00000000-0005-0000-0000-00000CAF0000}"/>
    <cellStyle name="40% - 强调文字颜色 1" xfId="47943" xr:uid="{00000000-0005-0000-0000-00000DAF0000}"/>
    <cellStyle name="40% - 强调文字颜色 2" xfId="47944" xr:uid="{00000000-0005-0000-0000-00000EAF0000}"/>
    <cellStyle name="40% - 强调文字颜色 3" xfId="47945" xr:uid="{00000000-0005-0000-0000-00000FAF0000}"/>
    <cellStyle name="40% - 强调文字颜色 4" xfId="47946" xr:uid="{00000000-0005-0000-0000-000010AF0000}"/>
    <cellStyle name="40% - 强调文字颜色 5" xfId="47947" xr:uid="{00000000-0005-0000-0000-000011AF0000}"/>
    <cellStyle name="40% - 强调文字颜色 6" xfId="47948" xr:uid="{00000000-0005-0000-0000-000012AF0000}"/>
    <cellStyle name="5" xfId="47949" xr:uid="{00000000-0005-0000-0000-000013AF0000}"/>
    <cellStyle name="5 2" xfId="47950" xr:uid="{00000000-0005-0000-0000-000014AF0000}"/>
    <cellStyle name="6" xfId="47951" xr:uid="{00000000-0005-0000-0000-000015AF0000}"/>
    <cellStyle name="6 2" xfId="47952" xr:uid="{00000000-0005-0000-0000-000016AF0000}"/>
    <cellStyle name="6. Plain White Cell" xfId="47953" xr:uid="{00000000-0005-0000-0000-000017AF0000}"/>
    <cellStyle name="6_401K Summary" xfId="47954" xr:uid="{00000000-0005-0000-0000-000018AF0000}"/>
    <cellStyle name="6_March_LTD_Premium" xfId="47955" xr:uid="{00000000-0005-0000-0000-000019AF0000}"/>
    <cellStyle name="6_Nov Self Admin LTD Income Premium - CIGNA" xfId="47956" xr:uid="{00000000-0005-0000-0000-00001AAF0000}"/>
    <cellStyle name="6_Other Benefits Alloc" xfId="47957" xr:uid="{00000000-0005-0000-0000-00001BAF0000}"/>
    <cellStyle name="6_Other Benefits Allocation %" xfId="47958" xr:uid="{00000000-0005-0000-0000-00001CAF0000}"/>
    <cellStyle name="60% - Accent1 2" xfId="1249" xr:uid="{00000000-0005-0000-0000-00001DAF0000}"/>
    <cellStyle name="60% - Accent1 2 2" xfId="47959" xr:uid="{00000000-0005-0000-0000-00001EAF0000}"/>
    <cellStyle name="60% - Accent1 2_401K Summary" xfId="47960" xr:uid="{00000000-0005-0000-0000-00001FAF0000}"/>
    <cellStyle name="60% - Accent1 3" xfId="1250" xr:uid="{00000000-0005-0000-0000-000020AF0000}"/>
    <cellStyle name="60% - Accent1 3 2" xfId="47961" xr:uid="{00000000-0005-0000-0000-000021AF0000}"/>
    <cellStyle name="60% - Accent1 4" xfId="47962" xr:uid="{00000000-0005-0000-0000-000022AF0000}"/>
    <cellStyle name="60% - Accent1 5" xfId="47963" xr:uid="{00000000-0005-0000-0000-000023AF0000}"/>
    <cellStyle name="60% - Accent1 6" xfId="47964" xr:uid="{00000000-0005-0000-0000-000024AF0000}"/>
    <cellStyle name="60% - Accent1 7" xfId="47965" xr:uid="{00000000-0005-0000-0000-000025AF0000}"/>
    <cellStyle name="60% - Accent1 8" xfId="47966" xr:uid="{00000000-0005-0000-0000-000026AF0000}"/>
    <cellStyle name="60% - Accent2 2" xfId="1251" xr:uid="{00000000-0005-0000-0000-000027AF0000}"/>
    <cellStyle name="60% - Accent2 2 2" xfId="47967" xr:uid="{00000000-0005-0000-0000-000028AF0000}"/>
    <cellStyle name="60% - Accent2 2_401K Summary" xfId="47968" xr:uid="{00000000-0005-0000-0000-000029AF0000}"/>
    <cellStyle name="60% - Accent2 3" xfId="1252" xr:uid="{00000000-0005-0000-0000-00002AAF0000}"/>
    <cellStyle name="60% - Accent2 3 2" xfId="47969" xr:uid="{00000000-0005-0000-0000-00002BAF0000}"/>
    <cellStyle name="60% - Accent2 4" xfId="47970" xr:uid="{00000000-0005-0000-0000-00002CAF0000}"/>
    <cellStyle name="60% - Accent2 5" xfId="47971" xr:uid="{00000000-0005-0000-0000-00002DAF0000}"/>
    <cellStyle name="60% - Accent2 6" xfId="47972" xr:uid="{00000000-0005-0000-0000-00002EAF0000}"/>
    <cellStyle name="60% - Accent2 7" xfId="47973" xr:uid="{00000000-0005-0000-0000-00002FAF0000}"/>
    <cellStyle name="60% - Accent2 8" xfId="47974" xr:uid="{00000000-0005-0000-0000-000030AF0000}"/>
    <cellStyle name="60% - Accent3 2" xfId="1253" xr:uid="{00000000-0005-0000-0000-000031AF0000}"/>
    <cellStyle name="60% - Accent3 2 2" xfId="47975" xr:uid="{00000000-0005-0000-0000-000032AF0000}"/>
    <cellStyle name="60% - Accent3 2_401K Summary" xfId="47976" xr:uid="{00000000-0005-0000-0000-000033AF0000}"/>
    <cellStyle name="60% - Accent3 3" xfId="1254" xr:uid="{00000000-0005-0000-0000-000034AF0000}"/>
    <cellStyle name="60% - Accent3 3 2" xfId="47977" xr:uid="{00000000-0005-0000-0000-000035AF0000}"/>
    <cellStyle name="60% - Accent3 4" xfId="47978" xr:uid="{00000000-0005-0000-0000-000036AF0000}"/>
    <cellStyle name="60% - Accent3 5" xfId="47979" xr:uid="{00000000-0005-0000-0000-000037AF0000}"/>
    <cellStyle name="60% - Accent3 6" xfId="47980" xr:uid="{00000000-0005-0000-0000-000038AF0000}"/>
    <cellStyle name="60% - Accent3 7" xfId="47981" xr:uid="{00000000-0005-0000-0000-000039AF0000}"/>
    <cellStyle name="60% - Accent3 8" xfId="47982" xr:uid="{00000000-0005-0000-0000-00003AAF0000}"/>
    <cellStyle name="60% - Accent4 2" xfId="1255" xr:uid="{00000000-0005-0000-0000-00003BAF0000}"/>
    <cellStyle name="60% - Accent4 2 2" xfId="47983" xr:uid="{00000000-0005-0000-0000-00003CAF0000}"/>
    <cellStyle name="60% - Accent4 2_401K Summary" xfId="47984" xr:uid="{00000000-0005-0000-0000-00003DAF0000}"/>
    <cellStyle name="60% - Accent4 3" xfId="1256" xr:uid="{00000000-0005-0000-0000-00003EAF0000}"/>
    <cellStyle name="60% - Accent4 3 2" xfId="47985" xr:uid="{00000000-0005-0000-0000-00003FAF0000}"/>
    <cellStyle name="60% - Accent4 4" xfId="47986" xr:uid="{00000000-0005-0000-0000-000040AF0000}"/>
    <cellStyle name="60% - Accent4 5" xfId="47987" xr:uid="{00000000-0005-0000-0000-000041AF0000}"/>
    <cellStyle name="60% - Accent4 6" xfId="47988" xr:uid="{00000000-0005-0000-0000-000042AF0000}"/>
    <cellStyle name="60% - Accent4 7" xfId="47989" xr:uid="{00000000-0005-0000-0000-000043AF0000}"/>
    <cellStyle name="60% - Accent4 8" xfId="47990" xr:uid="{00000000-0005-0000-0000-000044AF0000}"/>
    <cellStyle name="60% - Accent5 2" xfId="1257" xr:uid="{00000000-0005-0000-0000-000045AF0000}"/>
    <cellStyle name="60% - Accent5 2 2" xfId="47991" xr:uid="{00000000-0005-0000-0000-000046AF0000}"/>
    <cellStyle name="60% - Accent5 2_401K Summary" xfId="47992" xr:uid="{00000000-0005-0000-0000-000047AF0000}"/>
    <cellStyle name="60% - Accent5 3" xfId="1258" xr:uid="{00000000-0005-0000-0000-000048AF0000}"/>
    <cellStyle name="60% - Accent5 3 2" xfId="47993" xr:uid="{00000000-0005-0000-0000-000049AF0000}"/>
    <cellStyle name="60% - Accent5 4" xfId="47994" xr:uid="{00000000-0005-0000-0000-00004AAF0000}"/>
    <cellStyle name="60% - Accent5 5" xfId="47995" xr:uid="{00000000-0005-0000-0000-00004BAF0000}"/>
    <cellStyle name="60% - Accent5 6" xfId="47996" xr:uid="{00000000-0005-0000-0000-00004CAF0000}"/>
    <cellStyle name="60% - Accent5 7" xfId="47997" xr:uid="{00000000-0005-0000-0000-00004DAF0000}"/>
    <cellStyle name="60% - Accent5 8" xfId="47998" xr:uid="{00000000-0005-0000-0000-00004EAF0000}"/>
    <cellStyle name="60% - Accent6 2" xfId="1259" xr:uid="{00000000-0005-0000-0000-00004FAF0000}"/>
    <cellStyle name="60% - Accent6 2 2" xfId="47999" xr:uid="{00000000-0005-0000-0000-000050AF0000}"/>
    <cellStyle name="60% - Accent6 2_401K Summary" xfId="48000" xr:uid="{00000000-0005-0000-0000-000051AF0000}"/>
    <cellStyle name="60% - Accent6 3" xfId="1260" xr:uid="{00000000-0005-0000-0000-000052AF0000}"/>
    <cellStyle name="60% - Accent6 3 2" xfId="48001" xr:uid="{00000000-0005-0000-0000-000053AF0000}"/>
    <cellStyle name="60% - Accent6 4" xfId="48002" xr:uid="{00000000-0005-0000-0000-000054AF0000}"/>
    <cellStyle name="60% - Accent6 5" xfId="48003" xr:uid="{00000000-0005-0000-0000-000055AF0000}"/>
    <cellStyle name="60% - Accent6 6" xfId="48004" xr:uid="{00000000-0005-0000-0000-000056AF0000}"/>
    <cellStyle name="60% - Accent6 7" xfId="48005" xr:uid="{00000000-0005-0000-0000-000057AF0000}"/>
    <cellStyle name="60% - Accent6 8" xfId="48006" xr:uid="{00000000-0005-0000-0000-000058AF0000}"/>
    <cellStyle name="60% - Akzent1" xfId="48007" xr:uid="{00000000-0005-0000-0000-000059AF0000}"/>
    <cellStyle name="60% - Akzent2" xfId="48008" xr:uid="{00000000-0005-0000-0000-00005AAF0000}"/>
    <cellStyle name="60% - Akzent3" xfId="48009" xr:uid="{00000000-0005-0000-0000-00005BAF0000}"/>
    <cellStyle name="60% - Akzent4" xfId="48010" xr:uid="{00000000-0005-0000-0000-00005CAF0000}"/>
    <cellStyle name="60% - Akzent5" xfId="48011" xr:uid="{00000000-0005-0000-0000-00005DAF0000}"/>
    <cellStyle name="60% - Akzent6" xfId="48012" xr:uid="{00000000-0005-0000-0000-00005EAF0000}"/>
    <cellStyle name="60% - Énfasis1" xfId="48013" xr:uid="{00000000-0005-0000-0000-00005FAF0000}"/>
    <cellStyle name="60% - Énfasis2" xfId="48014" xr:uid="{00000000-0005-0000-0000-000060AF0000}"/>
    <cellStyle name="60% - Énfasis3" xfId="48015" xr:uid="{00000000-0005-0000-0000-000061AF0000}"/>
    <cellStyle name="60% - Énfasis4" xfId="48016" xr:uid="{00000000-0005-0000-0000-000062AF0000}"/>
    <cellStyle name="60% - Énfasis5" xfId="48017" xr:uid="{00000000-0005-0000-0000-000063AF0000}"/>
    <cellStyle name="60% - Énfasis6" xfId="48018" xr:uid="{00000000-0005-0000-0000-000064AF0000}"/>
    <cellStyle name="60% - Акцент1" xfId="48019" xr:uid="{00000000-0005-0000-0000-000065AF0000}"/>
    <cellStyle name="60% - Акцент2" xfId="48020" xr:uid="{00000000-0005-0000-0000-000066AF0000}"/>
    <cellStyle name="60% - Акцент3" xfId="48021" xr:uid="{00000000-0005-0000-0000-000067AF0000}"/>
    <cellStyle name="60% - Акцент4" xfId="48022" xr:uid="{00000000-0005-0000-0000-000068AF0000}"/>
    <cellStyle name="60% - Акцент5" xfId="48023" xr:uid="{00000000-0005-0000-0000-000069AF0000}"/>
    <cellStyle name="60% - Акцент6" xfId="48024" xr:uid="{00000000-0005-0000-0000-00006AAF0000}"/>
    <cellStyle name="60% - 强调文字颜色 1" xfId="48025" xr:uid="{00000000-0005-0000-0000-00006BAF0000}"/>
    <cellStyle name="60% - 强调文字颜色 2" xfId="48026" xr:uid="{00000000-0005-0000-0000-00006CAF0000}"/>
    <cellStyle name="60% - 强调文字颜色 3" xfId="48027" xr:uid="{00000000-0005-0000-0000-00006DAF0000}"/>
    <cellStyle name="60% - 强调文字颜色 4" xfId="48028" xr:uid="{00000000-0005-0000-0000-00006EAF0000}"/>
    <cellStyle name="60% - 强调文字颜色 5" xfId="48029" xr:uid="{00000000-0005-0000-0000-00006FAF0000}"/>
    <cellStyle name="60% - 强调文字颜色 6" xfId="48030" xr:uid="{00000000-0005-0000-0000-000070AF0000}"/>
    <cellStyle name="752131" xfId="48031" xr:uid="{00000000-0005-0000-0000-000071AF0000}"/>
    <cellStyle name="8" xfId="48032" xr:uid="{00000000-0005-0000-0000-000072AF0000}"/>
    <cellStyle name="8 2" xfId="48033" xr:uid="{00000000-0005-0000-0000-000073AF0000}"/>
    <cellStyle name="8. Plain" xfId="48034" xr:uid="{00000000-0005-0000-0000-000074AF0000}"/>
    <cellStyle name="8_401K Summary" xfId="48035" xr:uid="{00000000-0005-0000-0000-000075AF0000}"/>
    <cellStyle name="8_AM 03-22-2009 - Citi Cash Grant - 1st qtr cash grant" xfId="48036" xr:uid="{00000000-0005-0000-0000-000076AF0000}"/>
    <cellStyle name="8_Bali_Biomass_Fin_Model_082107" xfId="48037" xr:uid="{00000000-0005-0000-0000-000077AF0000}"/>
    <cellStyle name="8_G&amp;A_reports" xfId="48038" xr:uid="{00000000-0005-0000-0000-000078AF0000}"/>
    <cellStyle name="8_March_LTD_Premium" xfId="48039" xr:uid="{00000000-0005-0000-0000-000079AF0000}"/>
    <cellStyle name="8_Nov Self Admin LTD Income Premium - CIGNA" xfId="48040" xr:uid="{00000000-0005-0000-0000-00007AAF0000}"/>
    <cellStyle name="8_Other Benefits Alloc" xfId="48041" xr:uid="{00000000-0005-0000-0000-00007BAF0000}"/>
    <cellStyle name="8_Other Benefits Allocation %" xfId="48042" xr:uid="{00000000-0005-0000-0000-00007CAF0000}"/>
    <cellStyle name="86.584" xfId="48043" xr:uid="{00000000-0005-0000-0000-00007DAF0000}"/>
    <cellStyle name="9" xfId="48044" xr:uid="{00000000-0005-0000-0000-00007EAF0000}"/>
    <cellStyle name="9 2" xfId="48045" xr:uid="{00000000-0005-0000-0000-00007FAF0000}"/>
    <cellStyle name="a" xfId="48046" xr:uid="{00000000-0005-0000-0000-000080AF0000}"/>
    <cellStyle name="a 2" xfId="48047" xr:uid="{00000000-0005-0000-0000-000081AF0000}"/>
    <cellStyle name="a_Sheet" xfId="48048" xr:uid="{00000000-0005-0000-0000-000082AF0000}"/>
    <cellStyle name="a_Sheet_GTI model v7.0" xfId="48049" xr:uid="{00000000-0005-0000-0000-000083AF0000}"/>
    <cellStyle name="a_Sheet_Horizon round 1 model vFINAL" xfId="48050" xr:uid="{00000000-0005-0000-0000-000084AF0000}"/>
    <cellStyle name="a_Sheet_Horizon round 1 model vFINAL_1" xfId="48051" xr:uid="{00000000-0005-0000-0000-000085AF0000}"/>
    <cellStyle name="a_Sheet_Horizon round 1 model vFINAL_1_Project Farwest III Model 03-20-07 v135" xfId="48052" xr:uid="{00000000-0005-0000-0000-000086AF0000}"/>
    <cellStyle name="a_Sheet_Horizon round 1 model vFINAL_1_Project Farwest III Model 03-20-07 v135_UPC G&amp;A (5-3-07)" xfId="48053" xr:uid="{00000000-0005-0000-0000-000087AF0000}"/>
    <cellStyle name="a_Sheet_Horizon round 1 model vFINAL_1_Project Makani Model 04-11-07 v6" xfId="48054" xr:uid="{00000000-0005-0000-0000-000088AF0000}"/>
    <cellStyle name="a_Sheet_Horizon round 1 model vFINAL_1_Project Makani Model 04-11-07 v6_UPC G&amp;A (5-3-07)" xfId="48055" xr:uid="{00000000-0005-0000-0000-000089AF0000}"/>
    <cellStyle name="A¨­¢¬¢Ò_Spectre_23_Mar_00" xfId="48056" xr:uid="{00000000-0005-0000-0000-00008AAF0000}"/>
    <cellStyle name="a1" xfId="48057" xr:uid="{00000000-0005-0000-0000-00008BAF0000}"/>
    <cellStyle name="a1 2" xfId="48058" xr:uid="{00000000-0005-0000-0000-00008CAF0000}"/>
    <cellStyle name="a1 2 2" xfId="48059" xr:uid="{00000000-0005-0000-0000-00008DAF0000}"/>
    <cellStyle name="a1 2 2 2" xfId="48060" xr:uid="{00000000-0005-0000-0000-00008EAF0000}"/>
    <cellStyle name="a1 2 3" xfId="48061" xr:uid="{00000000-0005-0000-0000-00008FAF0000}"/>
    <cellStyle name="a1 3" xfId="48062" xr:uid="{00000000-0005-0000-0000-000090AF0000}"/>
    <cellStyle name="a1 3 2" xfId="48063" xr:uid="{00000000-0005-0000-0000-000091AF0000}"/>
    <cellStyle name="A3 297 x 420 mm" xfId="48064" xr:uid="{00000000-0005-0000-0000-000092AF0000}"/>
    <cellStyle name="Absolute Change" xfId="48065" xr:uid="{00000000-0005-0000-0000-000093AF0000}"/>
    <cellStyle name="ac" xfId="48066" xr:uid="{00000000-0005-0000-0000-000094AF0000}"/>
    <cellStyle name="Accent1 - 20%" xfId="1261" xr:uid="{00000000-0005-0000-0000-000095AF0000}"/>
    <cellStyle name="Accent1 - 20% 2" xfId="1262" xr:uid="{00000000-0005-0000-0000-000096AF0000}"/>
    <cellStyle name="Accent1 - 20% 2 2" xfId="48067" xr:uid="{00000000-0005-0000-0000-000097AF0000}"/>
    <cellStyle name="Accent1 - 20% 2 2 2" xfId="48068" xr:uid="{00000000-0005-0000-0000-000098AF0000}"/>
    <cellStyle name="Accent1 - 20% 2 3" xfId="48069" xr:uid="{00000000-0005-0000-0000-000099AF0000}"/>
    <cellStyle name="Accent1 - 20% 3" xfId="48070" xr:uid="{00000000-0005-0000-0000-00009AAF0000}"/>
    <cellStyle name="Accent1 - 20% 3 2" xfId="48071" xr:uid="{00000000-0005-0000-0000-00009BAF0000}"/>
    <cellStyle name="Accent1 - 20% 4" xfId="48072" xr:uid="{00000000-0005-0000-0000-00009CAF0000}"/>
    <cellStyle name="Accent1 - 20%_401K Summary" xfId="48073" xr:uid="{00000000-0005-0000-0000-00009DAF0000}"/>
    <cellStyle name="Accent1 - 40%" xfId="1263" xr:uid="{00000000-0005-0000-0000-00009EAF0000}"/>
    <cellStyle name="Accent1 - 40% 2" xfId="1264" xr:uid="{00000000-0005-0000-0000-00009FAF0000}"/>
    <cellStyle name="Accent1 - 40% 2 2" xfId="48074" xr:uid="{00000000-0005-0000-0000-0000A0AF0000}"/>
    <cellStyle name="Accent1 - 40% 2 2 2" xfId="48075" xr:uid="{00000000-0005-0000-0000-0000A1AF0000}"/>
    <cellStyle name="Accent1 - 40% 2 3" xfId="48076" xr:uid="{00000000-0005-0000-0000-0000A2AF0000}"/>
    <cellStyle name="Accent1 - 40% 3" xfId="48077" xr:uid="{00000000-0005-0000-0000-0000A3AF0000}"/>
    <cellStyle name="Accent1 - 40% 3 2" xfId="48078" xr:uid="{00000000-0005-0000-0000-0000A4AF0000}"/>
    <cellStyle name="Accent1 - 40% 4" xfId="48079" xr:uid="{00000000-0005-0000-0000-0000A5AF0000}"/>
    <cellStyle name="Accent1 - 40%_401K Summary" xfId="48080" xr:uid="{00000000-0005-0000-0000-0000A6AF0000}"/>
    <cellStyle name="Accent1 - 60%" xfId="1265" xr:uid="{00000000-0005-0000-0000-0000A7AF0000}"/>
    <cellStyle name="Accent1 - 60% 2" xfId="1266" xr:uid="{00000000-0005-0000-0000-0000A8AF0000}"/>
    <cellStyle name="Accent1 - 60% 2 2" xfId="48081" xr:uid="{00000000-0005-0000-0000-0000A9AF0000}"/>
    <cellStyle name="Accent1 - 60% 3" xfId="48082" xr:uid="{00000000-0005-0000-0000-0000AAAF0000}"/>
    <cellStyle name="Accent1 - 60% 4" xfId="48083" xr:uid="{00000000-0005-0000-0000-0000ABAF0000}"/>
    <cellStyle name="Accent1 - 60%_401K Summary" xfId="48084" xr:uid="{00000000-0005-0000-0000-0000ACAF0000}"/>
    <cellStyle name="Accent1 10" xfId="48085" xr:uid="{00000000-0005-0000-0000-0000ADAF0000}"/>
    <cellStyle name="Accent1 10 2" xfId="48086" xr:uid="{00000000-0005-0000-0000-0000AEAF0000}"/>
    <cellStyle name="Accent1 11" xfId="48087" xr:uid="{00000000-0005-0000-0000-0000AFAF0000}"/>
    <cellStyle name="Accent1 11 2" xfId="48088" xr:uid="{00000000-0005-0000-0000-0000B0AF0000}"/>
    <cellStyle name="Accent1 12" xfId="48089" xr:uid="{00000000-0005-0000-0000-0000B1AF0000}"/>
    <cellStyle name="Accent1 12 2" xfId="48090" xr:uid="{00000000-0005-0000-0000-0000B2AF0000}"/>
    <cellStyle name="Accent1 13" xfId="48091" xr:uid="{00000000-0005-0000-0000-0000B3AF0000}"/>
    <cellStyle name="Accent1 13 2" xfId="48092" xr:uid="{00000000-0005-0000-0000-0000B4AF0000}"/>
    <cellStyle name="Accent1 14" xfId="48093" xr:uid="{00000000-0005-0000-0000-0000B5AF0000}"/>
    <cellStyle name="Accent1 14 2" xfId="48094" xr:uid="{00000000-0005-0000-0000-0000B6AF0000}"/>
    <cellStyle name="Accent1 15" xfId="48095" xr:uid="{00000000-0005-0000-0000-0000B7AF0000}"/>
    <cellStyle name="Accent1 15 2" xfId="48096" xr:uid="{00000000-0005-0000-0000-0000B8AF0000}"/>
    <cellStyle name="Accent1 16" xfId="48097" xr:uid="{00000000-0005-0000-0000-0000B9AF0000}"/>
    <cellStyle name="Accent1 16 2" xfId="48098" xr:uid="{00000000-0005-0000-0000-0000BAAF0000}"/>
    <cellStyle name="Accent1 17" xfId="48099" xr:uid="{00000000-0005-0000-0000-0000BBAF0000}"/>
    <cellStyle name="Accent1 17 2" xfId="48100" xr:uid="{00000000-0005-0000-0000-0000BCAF0000}"/>
    <cellStyle name="Accent1 18" xfId="48101" xr:uid="{00000000-0005-0000-0000-0000BDAF0000}"/>
    <cellStyle name="Accent1 18 2" xfId="48102" xr:uid="{00000000-0005-0000-0000-0000BEAF0000}"/>
    <cellStyle name="Accent1 19" xfId="48103" xr:uid="{00000000-0005-0000-0000-0000BFAF0000}"/>
    <cellStyle name="Accent1 19 2" xfId="48104" xr:uid="{00000000-0005-0000-0000-0000C0AF0000}"/>
    <cellStyle name="Accent1 2" xfId="1267" xr:uid="{00000000-0005-0000-0000-0000C1AF0000}"/>
    <cellStyle name="Accent1 2 2" xfId="48105" xr:uid="{00000000-0005-0000-0000-0000C2AF0000}"/>
    <cellStyle name="Accent1 2 3" xfId="48106" xr:uid="{00000000-0005-0000-0000-0000C3AF0000}"/>
    <cellStyle name="Accent1 20" xfId="48107" xr:uid="{00000000-0005-0000-0000-0000C4AF0000}"/>
    <cellStyle name="Accent1 21" xfId="48108" xr:uid="{00000000-0005-0000-0000-0000C5AF0000}"/>
    <cellStyle name="Accent1 22" xfId="48109" xr:uid="{00000000-0005-0000-0000-0000C6AF0000}"/>
    <cellStyle name="Accent1 23" xfId="48110" xr:uid="{00000000-0005-0000-0000-0000C7AF0000}"/>
    <cellStyle name="Accent1 24" xfId="48111" xr:uid="{00000000-0005-0000-0000-0000C8AF0000}"/>
    <cellStyle name="Accent1 3" xfId="1268" xr:uid="{00000000-0005-0000-0000-0000C9AF0000}"/>
    <cellStyle name="Accent1 3 2" xfId="48112" xr:uid="{00000000-0005-0000-0000-0000CAAF0000}"/>
    <cellStyle name="Accent1 4" xfId="1269" xr:uid="{00000000-0005-0000-0000-0000CBAF0000}"/>
    <cellStyle name="Accent1 4 2" xfId="48113" xr:uid="{00000000-0005-0000-0000-0000CCAF0000}"/>
    <cellStyle name="Accent1 5" xfId="1270" xr:uid="{00000000-0005-0000-0000-0000CDAF0000}"/>
    <cellStyle name="Accent1 5 2" xfId="48114" xr:uid="{00000000-0005-0000-0000-0000CEAF0000}"/>
    <cellStyle name="Accent1 6" xfId="1271" xr:uid="{00000000-0005-0000-0000-0000CFAF0000}"/>
    <cellStyle name="Accent1 6 2" xfId="48115" xr:uid="{00000000-0005-0000-0000-0000D0AF0000}"/>
    <cellStyle name="Accent1 7" xfId="1272" xr:uid="{00000000-0005-0000-0000-0000D1AF0000}"/>
    <cellStyle name="Accent1 7 2" xfId="48116" xr:uid="{00000000-0005-0000-0000-0000D2AF0000}"/>
    <cellStyle name="Accent1 8" xfId="1273" xr:uid="{00000000-0005-0000-0000-0000D3AF0000}"/>
    <cellStyle name="Accent1 8 2" xfId="48117" xr:uid="{00000000-0005-0000-0000-0000D4AF0000}"/>
    <cellStyle name="Accent1 9" xfId="1274" xr:uid="{00000000-0005-0000-0000-0000D5AF0000}"/>
    <cellStyle name="Accent1 9 2" xfId="48118" xr:uid="{00000000-0005-0000-0000-0000D6AF0000}"/>
    <cellStyle name="Accent2 - 20%" xfId="1275" xr:uid="{00000000-0005-0000-0000-0000D7AF0000}"/>
    <cellStyle name="Accent2 - 20% 2" xfId="1276" xr:uid="{00000000-0005-0000-0000-0000D8AF0000}"/>
    <cellStyle name="Accent2 - 20% 2 2" xfId="48119" xr:uid="{00000000-0005-0000-0000-0000D9AF0000}"/>
    <cellStyle name="Accent2 - 20% 2 2 2" xfId="48120" xr:uid="{00000000-0005-0000-0000-0000DAAF0000}"/>
    <cellStyle name="Accent2 - 20% 2 3" xfId="48121" xr:uid="{00000000-0005-0000-0000-0000DBAF0000}"/>
    <cellStyle name="Accent2 - 20% 3" xfId="48122" xr:uid="{00000000-0005-0000-0000-0000DCAF0000}"/>
    <cellStyle name="Accent2 - 20% 3 2" xfId="48123" xr:uid="{00000000-0005-0000-0000-0000DDAF0000}"/>
    <cellStyle name="Accent2 - 20% 4" xfId="48124" xr:uid="{00000000-0005-0000-0000-0000DEAF0000}"/>
    <cellStyle name="Accent2 - 20%_401K Summary" xfId="48125" xr:uid="{00000000-0005-0000-0000-0000DFAF0000}"/>
    <cellStyle name="Accent2 - 40%" xfId="1277" xr:uid="{00000000-0005-0000-0000-0000E0AF0000}"/>
    <cellStyle name="Accent2 - 40% 2" xfId="1278" xr:uid="{00000000-0005-0000-0000-0000E1AF0000}"/>
    <cellStyle name="Accent2 - 40% 2 2" xfId="48126" xr:uid="{00000000-0005-0000-0000-0000E2AF0000}"/>
    <cellStyle name="Accent2 - 40% 2 2 2" xfId="48127" xr:uid="{00000000-0005-0000-0000-0000E3AF0000}"/>
    <cellStyle name="Accent2 - 40% 2 3" xfId="48128" xr:uid="{00000000-0005-0000-0000-0000E4AF0000}"/>
    <cellStyle name="Accent2 - 40% 3" xfId="48129" xr:uid="{00000000-0005-0000-0000-0000E5AF0000}"/>
    <cellStyle name="Accent2 - 40% 3 2" xfId="48130" xr:uid="{00000000-0005-0000-0000-0000E6AF0000}"/>
    <cellStyle name="Accent2 - 40% 4" xfId="48131" xr:uid="{00000000-0005-0000-0000-0000E7AF0000}"/>
    <cellStyle name="Accent2 - 40%_401K Summary" xfId="48132" xr:uid="{00000000-0005-0000-0000-0000E8AF0000}"/>
    <cellStyle name="Accent2 - 60%" xfId="1279" xr:uid="{00000000-0005-0000-0000-0000E9AF0000}"/>
    <cellStyle name="Accent2 - 60% 2" xfId="1280" xr:uid="{00000000-0005-0000-0000-0000EAAF0000}"/>
    <cellStyle name="Accent2 - 60% 2 2" xfId="48133" xr:uid="{00000000-0005-0000-0000-0000EBAF0000}"/>
    <cellStyle name="Accent2 - 60% 3" xfId="48134" xr:uid="{00000000-0005-0000-0000-0000ECAF0000}"/>
    <cellStyle name="Accent2 - 60% 4" xfId="48135" xr:uid="{00000000-0005-0000-0000-0000EDAF0000}"/>
    <cellStyle name="Accent2 - 60%_401K Summary" xfId="48136" xr:uid="{00000000-0005-0000-0000-0000EEAF0000}"/>
    <cellStyle name="Accent2 10" xfId="48137" xr:uid="{00000000-0005-0000-0000-0000EFAF0000}"/>
    <cellStyle name="Accent2 10 2" xfId="48138" xr:uid="{00000000-0005-0000-0000-0000F0AF0000}"/>
    <cellStyle name="Accent2 11" xfId="48139" xr:uid="{00000000-0005-0000-0000-0000F1AF0000}"/>
    <cellStyle name="Accent2 11 2" xfId="48140" xr:uid="{00000000-0005-0000-0000-0000F2AF0000}"/>
    <cellStyle name="Accent2 12" xfId="48141" xr:uid="{00000000-0005-0000-0000-0000F3AF0000}"/>
    <cellStyle name="Accent2 12 2" xfId="48142" xr:uid="{00000000-0005-0000-0000-0000F4AF0000}"/>
    <cellStyle name="Accent2 13" xfId="48143" xr:uid="{00000000-0005-0000-0000-0000F5AF0000}"/>
    <cellStyle name="Accent2 13 2" xfId="48144" xr:uid="{00000000-0005-0000-0000-0000F6AF0000}"/>
    <cellStyle name="Accent2 14" xfId="48145" xr:uid="{00000000-0005-0000-0000-0000F7AF0000}"/>
    <cellStyle name="Accent2 14 2" xfId="48146" xr:uid="{00000000-0005-0000-0000-0000F8AF0000}"/>
    <cellStyle name="Accent2 15" xfId="48147" xr:uid="{00000000-0005-0000-0000-0000F9AF0000}"/>
    <cellStyle name="Accent2 15 2" xfId="48148" xr:uid="{00000000-0005-0000-0000-0000FAAF0000}"/>
    <cellStyle name="Accent2 16" xfId="48149" xr:uid="{00000000-0005-0000-0000-0000FBAF0000}"/>
    <cellStyle name="Accent2 16 2" xfId="48150" xr:uid="{00000000-0005-0000-0000-0000FCAF0000}"/>
    <cellStyle name="Accent2 17" xfId="48151" xr:uid="{00000000-0005-0000-0000-0000FDAF0000}"/>
    <cellStyle name="Accent2 17 2" xfId="48152" xr:uid="{00000000-0005-0000-0000-0000FEAF0000}"/>
    <cellStyle name="Accent2 18" xfId="48153" xr:uid="{00000000-0005-0000-0000-0000FFAF0000}"/>
    <cellStyle name="Accent2 18 2" xfId="48154" xr:uid="{00000000-0005-0000-0000-000000B00000}"/>
    <cellStyle name="Accent2 19" xfId="48155" xr:uid="{00000000-0005-0000-0000-000001B00000}"/>
    <cellStyle name="Accent2 19 2" xfId="48156" xr:uid="{00000000-0005-0000-0000-000002B00000}"/>
    <cellStyle name="Accent2 2" xfId="1281" xr:uid="{00000000-0005-0000-0000-000003B00000}"/>
    <cellStyle name="Accent2 2 2" xfId="48157" xr:uid="{00000000-0005-0000-0000-000004B00000}"/>
    <cellStyle name="Accent2 2 3" xfId="48158" xr:uid="{00000000-0005-0000-0000-000005B00000}"/>
    <cellStyle name="Accent2 20" xfId="48159" xr:uid="{00000000-0005-0000-0000-000006B00000}"/>
    <cellStyle name="Accent2 21" xfId="48160" xr:uid="{00000000-0005-0000-0000-000007B00000}"/>
    <cellStyle name="Accent2 22" xfId="48161" xr:uid="{00000000-0005-0000-0000-000008B00000}"/>
    <cellStyle name="Accent2 23" xfId="48162" xr:uid="{00000000-0005-0000-0000-000009B00000}"/>
    <cellStyle name="Accent2 24" xfId="48163" xr:uid="{00000000-0005-0000-0000-00000AB00000}"/>
    <cellStyle name="Accent2 3" xfId="1282" xr:uid="{00000000-0005-0000-0000-00000BB00000}"/>
    <cellStyle name="Accent2 3 2" xfId="48164" xr:uid="{00000000-0005-0000-0000-00000CB00000}"/>
    <cellStyle name="Accent2 4" xfId="1283" xr:uid="{00000000-0005-0000-0000-00000DB00000}"/>
    <cellStyle name="Accent2 4 2" xfId="48165" xr:uid="{00000000-0005-0000-0000-00000EB00000}"/>
    <cellStyle name="Accent2 5" xfId="1284" xr:uid="{00000000-0005-0000-0000-00000FB00000}"/>
    <cellStyle name="Accent2 5 2" xfId="48166" xr:uid="{00000000-0005-0000-0000-000010B00000}"/>
    <cellStyle name="Accent2 6" xfId="1285" xr:uid="{00000000-0005-0000-0000-000011B00000}"/>
    <cellStyle name="Accent2 6 2" xfId="48167" xr:uid="{00000000-0005-0000-0000-000012B00000}"/>
    <cellStyle name="Accent2 7" xfId="1286" xr:uid="{00000000-0005-0000-0000-000013B00000}"/>
    <cellStyle name="Accent2 7 2" xfId="48168" xr:uid="{00000000-0005-0000-0000-000014B00000}"/>
    <cellStyle name="Accent2 8" xfId="1287" xr:uid="{00000000-0005-0000-0000-000015B00000}"/>
    <cellStyle name="Accent2 8 2" xfId="48169" xr:uid="{00000000-0005-0000-0000-000016B00000}"/>
    <cellStyle name="Accent2 9" xfId="1288" xr:uid="{00000000-0005-0000-0000-000017B00000}"/>
    <cellStyle name="Accent2 9 2" xfId="48170" xr:uid="{00000000-0005-0000-0000-000018B00000}"/>
    <cellStyle name="Accent3 - 20%" xfId="1289" xr:uid="{00000000-0005-0000-0000-000019B00000}"/>
    <cellStyle name="Accent3 - 20% 2" xfId="1290" xr:uid="{00000000-0005-0000-0000-00001AB00000}"/>
    <cellStyle name="Accent3 - 20% 2 2" xfId="48171" xr:uid="{00000000-0005-0000-0000-00001BB00000}"/>
    <cellStyle name="Accent3 - 20% 2 2 2" xfId="48172" xr:uid="{00000000-0005-0000-0000-00001CB00000}"/>
    <cellStyle name="Accent3 - 20% 2 3" xfId="48173" xr:uid="{00000000-0005-0000-0000-00001DB00000}"/>
    <cellStyle name="Accent3 - 20% 3" xfId="48174" xr:uid="{00000000-0005-0000-0000-00001EB00000}"/>
    <cellStyle name="Accent3 - 20% 3 2" xfId="48175" xr:uid="{00000000-0005-0000-0000-00001FB00000}"/>
    <cellStyle name="Accent3 - 20% 4" xfId="48176" xr:uid="{00000000-0005-0000-0000-000020B00000}"/>
    <cellStyle name="Accent3 - 20%_401K Summary" xfId="48177" xr:uid="{00000000-0005-0000-0000-000021B00000}"/>
    <cellStyle name="Accent3 - 40%" xfId="1291" xr:uid="{00000000-0005-0000-0000-000022B00000}"/>
    <cellStyle name="Accent3 - 40% 2" xfId="1292" xr:uid="{00000000-0005-0000-0000-000023B00000}"/>
    <cellStyle name="Accent3 - 40% 2 2" xfId="48178" xr:uid="{00000000-0005-0000-0000-000024B00000}"/>
    <cellStyle name="Accent3 - 40% 2 2 2" xfId="48179" xr:uid="{00000000-0005-0000-0000-000025B00000}"/>
    <cellStyle name="Accent3 - 40% 2 3" xfId="48180" xr:uid="{00000000-0005-0000-0000-000026B00000}"/>
    <cellStyle name="Accent3 - 40% 3" xfId="48181" xr:uid="{00000000-0005-0000-0000-000027B00000}"/>
    <cellStyle name="Accent3 - 40% 3 2" xfId="48182" xr:uid="{00000000-0005-0000-0000-000028B00000}"/>
    <cellStyle name="Accent3 - 40% 4" xfId="48183" xr:uid="{00000000-0005-0000-0000-000029B00000}"/>
    <cellStyle name="Accent3 - 40%_401K Summary" xfId="48184" xr:uid="{00000000-0005-0000-0000-00002AB00000}"/>
    <cellStyle name="Accent3 - 60%" xfId="1293" xr:uid="{00000000-0005-0000-0000-00002BB00000}"/>
    <cellStyle name="Accent3 - 60% 2" xfId="1294" xr:uid="{00000000-0005-0000-0000-00002CB00000}"/>
    <cellStyle name="Accent3 - 60% 2 2" xfId="48185" xr:uid="{00000000-0005-0000-0000-00002DB00000}"/>
    <cellStyle name="Accent3 - 60% 3" xfId="48186" xr:uid="{00000000-0005-0000-0000-00002EB00000}"/>
    <cellStyle name="Accent3 - 60% 4" xfId="48187" xr:uid="{00000000-0005-0000-0000-00002FB00000}"/>
    <cellStyle name="Accent3 - 60%_401K Summary" xfId="48188" xr:uid="{00000000-0005-0000-0000-000030B00000}"/>
    <cellStyle name="Accent3 10" xfId="48189" xr:uid="{00000000-0005-0000-0000-000031B00000}"/>
    <cellStyle name="Accent3 10 2" xfId="48190" xr:uid="{00000000-0005-0000-0000-000032B00000}"/>
    <cellStyle name="Accent3 11" xfId="48191" xr:uid="{00000000-0005-0000-0000-000033B00000}"/>
    <cellStyle name="Accent3 11 2" xfId="48192" xr:uid="{00000000-0005-0000-0000-000034B00000}"/>
    <cellStyle name="Accent3 12" xfId="48193" xr:uid="{00000000-0005-0000-0000-000035B00000}"/>
    <cellStyle name="Accent3 12 2" xfId="48194" xr:uid="{00000000-0005-0000-0000-000036B00000}"/>
    <cellStyle name="Accent3 13" xfId="48195" xr:uid="{00000000-0005-0000-0000-000037B00000}"/>
    <cellStyle name="Accent3 13 2" xfId="48196" xr:uid="{00000000-0005-0000-0000-000038B00000}"/>
    <cellStyle name="Accent3 14" xfId="48197" xr:uid="{00000000-0005-0000-0000-000039B00000}"/>
    <cellStyle name="Accent3 14 2" xfId="48198" xr:uid="{00000000-0005-0000-0000-00003AB00000}"/>
    <cellStyle name="Accent3 15" xfId="48199" xr:uid="{00000000-0005-0000-0000-00003BB00000}"/>
    <cellStyle name="Accent3 15 2" xfId="48200" xr:uid="{00000000-0005-0000-0000-00003CB00000}"/>
    <cellStyle name="Accent3 16" xfId="48201" xr:uid="{00000000-0005-0000-0000-00003DB00000}"/>
    <cellStyle name="Accent3 16 2" xfId="48202" xr:uid="{00000000-0005-0000-0000-00003EB00000}"/>
    <cellStyle name="Accent3 17" xfId="48203" xr:uid="{00000000-0005-0000-0000-00003FB00000}"/>
    <cellStyle name="Accent3 17 2" xfId="48204" xr:uid="{00000000-0005-0000-0000-000040B00000}"/>
    <cellStyle name="Accent3 18" xfId="48205" xr:uid="{00000000-0005-0000-0000-000041B00000}"/>
    <cellStyle name="Accent3 18 2" xfId="48206" xr:uid="{00000000-0005-0000-0000-000042B00000}"/>
    <cellStyle name="Accent3 19" xfId="48207" xr:uid="{00000000-0005-0000-0000-000043B00000}"/>
    <cellStyle name="Accent3 19 2" xfId="48208" xr:uid="{00000000-0005-0000-0000-000044B00000}"/>
    <cellStyle name="Accent3 2" xfId="1295" xr:uid="{00000000-0005-0000-0000-000045B00000}"/>
    <cellStyle name="Accent3 2 2" xfId="48209" xr:uid="{00000000-0005-0000-0000-000046B00000}"/>
    <cellStyle name="Accent3 2 3" xfId="48210" xr:uid="{00000000-0005-0000-0000-000047B00000}"/>
    <cellStyle name="Accent3 20" xfId="48211" xr:uid="{00000000-0005-0000-0000-000048B00000}"/>
    <cellStyle name="Accent3 21" xfId="48212" xr:uid="{00000000-0005-0000-0000-000049B00000}"/>
    <cellStyle name="Accent3 22" xfId="48213" xr:uid="{00000000-0005-0000-0000-00004AB00000}"/>
    <cellStyle name="Accent3 23" xfId="48214" xr:uid="{00000000-0005-0000-0000-00004BB00000}"/>
    <cellStyle name="Accent3 24" xfId="48215" xr:uid="{00000000-0005-0000-0000-00004CB00000}"/>
    <cellStyle name="Accent3 25" xfId="48216" xr:uid="{00000000-0005-0000-0000-00004DB00000}"/>
    <cellStyle name="Accent3 26" xfId="48217" xr:uid="{00000000-0005-0000-0000-00004EB00000}"/>
    <cellStyle name="Accent3 27" xfId="48218" xr:uid="{00000000-0005-0000-0000-00004FB00000}"/>
    <cellStyle name="Accent3 28" xfId="48219" xr:uid="{00000000-0005-0000-0000-000050B00000}"/>
    <cellStyle name="Accent3 29" xfId="48220" xr:uid="{00000000-0005-0000-0000-000051B00000}"/>
    <cellStyle name="Accent3 3" xfId="1296" xr:uid="{00000000-0005-0000-0000-000052B00000}"/>
    <cellStyle name="Accent3 3 2" xfId="48221" xr:uid="{00000000-0005-0000-0000-000053B00000}"/>
    <cellStyle name="Accent3 30" xfId="48222" xr:uid="{00000000-0005-0000-0000-000054B00000}"/>
    <cellStyle name="Accent3 4" xfId="1297" xr:uid="{00000000-0005-0000-0000-000055B00000}"/>
    <cellStyle name="Accent3 4 2" xfId="48223" xr:uid="{00000000-0005-0000-0000-000056B00000}"/>
    <cellStyle name="Accent3 5" xfId="1298" xr:uid="{00000000-0005-0000-0000-000057B00000}"/>
    <cellStyle name="Accent3 5 2" xfId="48224" xr:uid="{00000000-0005-0000-0000-000058B00000}"/>
    <cellStyle name="Accent3 6" xfId="1299" xr:uid="{00000000-0005-0000-0000-000059B00000}"/>
    <cellStyle name="Accent3 6 2" xfId="48225" xr:uid="{00000000-0005-0000-0000-00005AB00000}"/>
    <cellStyle name="Accent3 7" xfId="1300" xr:uid="{00000000-0005-0000-0000-00005BB00000}"/>
    <cellStyle name="Accent3 7 2" xfId="48226" xr:uid="{00000000-0005-0000-0000-00005CB00000}"/>
    <cellStyle name="Accent3 8" xfId="1301" xr:uid="{00000000-0005-0000-0000-00005DB00000}"/>
    <cellStyle name="Accent3 8 2" xfId="48227" xr:uid="{00000000-0005-0000-0000-00005EB00000}"/>
    <cellStyle name="Accent3 9" xfId="1302" xr:uid="{00000000-0005-0000-0000-00005FB00000}"/>
    <cellStyle name="Accent3 9 2" xfId="48228" xr:uid="{00000000-0005-0000-0000-000060B00000}"/>
    <cellStyle name="Accent4 - 20%" xfId="1303" xr:uid="{00000000-0005-0000-0000-000061B00000}"/>
    <cellStyle name="Accent4 - 20% 2" xfId="1304" xr:uid="{00000000-0005-0000-0000-000062B00000}"/>
    <cellStyle name="Accent4 - 20% 2 2" xfId="48229" xr:uid="{00000000-0005-0000-0000-000063B00000}"/>
    <cellStyle name="Accent4 - 20% 2 2 2" xfId="48230" xr:uid="{00000000-0005-0000-0000-000064B00000}"/>
    <cellStyle name="Accent4 - 20% 2 3" xfId="48231" xr:uid="{00000000-0005-0000-0000-000065B00000}"/>
    <cellStyle name="Accent4 - 20% 3" xfId="48232" xr:uid="{00000000-0005-0000-0000-000066B00000}"/>
    <cellStyle name="Accent4 - 20% 3 2" xfId="48233" xr:uid="{00000000-0005-0000-0000-000067B00000}"/>
    <cellStyle name="Accent4 - 20% 4" xfId="48234" xr:uid="{00000000-0005-0000-0000-000068B00000}"/>
    <cellStyle name="Accent4 - 20%_401K Summary" xfId="48235" xr:uid="{00000000-0005-0000-0000-000069B00000}"/>
    <cellStyle name="Accent4 - 40%" xfId="1305" xr:uid="{00000000-0005-0000-0000-00006AB00000}"/>
    <cellStyle name="Accent4 - 40% 2" xfId="1306" xr:uid="{00000000-0005-0000-0000-00006BB00000}"/>
    <cellStyle name="Accent4 - 40% 2 2" xfId="48236" xr:uid="{00000000-0005-0000-0000-00006CB00000}"/>
    <cellStyle name="Accent4 - 40% 2 2 2" xfId="48237" xr:uid="{00000000-0005-0000-0000-00006DB00000}"/>
    <cellStyle name="Accent4 - 40% 2 3" xfId="48238" xr:uid="{00000000-0005-0000-0000-00006EB00000}"/>
    <cellStyle name="Accent4 - 40% 3" xfId="48239" xr:uid="{00000000-0005-0000-0000-00006FB00000}"/>
    <cellStyle name="Accent4 - 40% 3 2" xfId="48240" xr:uid="{00000000-0005-0000-0000-000070B00000}"/>
    <cellStyle name="Accent4 - 40% 4" xfId="48241" xr:uid="{00000000-0005-0000-0000-000071B00000}"/>
    <cellStyle name="Accent4 - 40%_401K Summary" xfId="48242" xr:uid="{00000000-0005-0000-0000-000072B00000}"/>
    <cellStyle name="Accent4 - 60%" xfId="1307" xr:uid="{00000000-0005-0000-0000-000073B00000}"/>
    <cellStyle name="Accent4 - 60% 2" xfId="1308" xr:uid="{00000000-0005-0000-0000-000074B00000}"/>
    <cellStyle name="Accent4 - 60% 2 2" xfId="48243" xr:uid="{00000000-0005-0000-0000-000075B00000}"/>
    <cellStyle name="Accent4 - 60% 3" xfId="48244" xr:uid="{00000000-0005-0000-0000-000076B00000}"/>
    <cellStyle name="Accent4 - 60% 4" xfId="48245" xr:uid="{00000000-0005-0000-0000-000077B00000}"/>
    <cellStyle name="Accent4 - 60%_401K Summary" xfId="48246" xr:uid="{00000000-0005-0000-0000-000078B00000}"/>
    <cellStyle name="Accent4 10" xfId="48247" xr:uid="{00000000-0005-0000-0000-000079B00000}"/>
    <cellStyle name="Accent4 10 2" xfId="48248" xr:uid="{00000000-0005-0000-0000-00007AB00000}"/>
    <cellStyle name="Accent4 11" xfId="48249" xr:uid="{00000000-0005-0000-0000-00007BB00000}"/>
    <cellStyle name="Accent4 11 2" xfId="48250" xr:uid="{00000000-0005-0000-0000-00007CB00000}"/>
    <cellStyle name="Accent4 12" xfId="48251" xr:uid="{00000000-0005-0000-0000-00007DB00000}"/>
    <cellStyle name="Accent4 12 2" xfId="48252" xr:uid="{00000000-0005-0000-0000-00007EB00000}"/>
    <cellStyle name="Accent4 13" xfId="48253" xr:uid="{00000000-0005-0000-0000-00007FB00000}"/>
    <cellStyle name="Accent4 13 2" xfId="48254" xr:uid="{00000000-0005-0000-0000-000080B00000}"/>
    <cellStyle name="Accent4 14" xfId="48255" xr:uid="{00000000-0005-0000-0000-000081B00000}"/>
    <cellStyle name="Accent4 14 2" xfId="48256" xr:uid="{00000000-0005-0000-0000-000082B00000}"/>
    <cellStyle name="Accent4 15" xfId="48257" xr:uid="{00000000-0005-0000-0000-000083B00000}"/>
    <cellStyle name="Accent4 15 2" xfId="48258" xr:uid="{00000000-0005-0000-0000-000084B00000}"/>
    <cellStyle name="Accent4 16" xfId="48259" xr:uid="{00000000-0005-0000-0000-000085B00000}"/>
    <cellStyle name="Accent4 16 2" xfId="48260" xr:uid="{00000000-0005-0000-0000-000086B00000}"/>
    <cellStyle name="Accent4 17" xfId="48261" xr:uid="{00000000-0005-0000-0000-000087B00000}"/>
    <cellStyle name="Accent4 17 2" xfId="48262" xr:uid="{00000000-0005-0000-0000-000088B00000}"/>
    <cellStyle name="Accent4 18" xfId="48263" xr:uid="{00000000-0005-0000-0000-000089B00000}"/>
    <cellStyle name="Accent4 18 2" xfId="48264" xr:uid="{00000000-0005-0000-0000-00008AB00000}"/>
    <cellStyle name="Accent4 19" xfId="48265" xr:uid="{00000000-0005-0000-0000-00008BB00000}"/>
    <cellStyle name="Accent4 19 2" xfId="48266" xr:uid="{00000000-0005-0000-0000-00008CB00000}"/>
    <cellStyle name="Accent4 2" xfId="1309" xr:uid="{00000000-0005-0000-0000-00008DB00000}"/>
    <cellStyle name="Accent4 2 2" xfId="48267" xr:uid="{00000000-0005-0000-0000-00008EB00000}"/>
    <cellStyle name="Accent4 2 3" xfId="48268" xr:uid="{00000000-0005-0000-0000-00008FB00000}"/>
    <cellStyle name="Accent4 20" xfId="48269" xr:uid="{00000000-0005-0000-0000-000090B00000}"/>
    <cellStyle name="Accent4 21" xfId="48270" xr:uid="{00000000-0005-0000-0000-000091B00000}"/>
    <cellStyle name="Accent4 22" xfId="48271" xr:uid="{00000000-0005-0000-0000-000092B00000}"/>
    <cellStyle name="Accent4 23" xfId="48272" xr:uid="{00000000-0005-0000-0000-000093B00000}"/>
    <cellStyle name="Accent4 24" xfId="48273" xr:uid="{00000000-0005-0000-0000-000094B00000}"/>
    <cellStyle name="Accent4 25" xfId="48274" xr:uid="{00000000-0005-0000-0000-000095B00000}"/>
    <cellStyle name="Accent4 26" xfId="48275" xr:uid="{00000000-0005-0000-0000-000096B00000}"/>
    <cellStyle name="Accent4 27" xfId="48276" xr:uid="{00000000-0005-0000-0000-000097B00000}"/>
    <cellStyle name="Accent4 28" xfId="48277" xr:uid="{00000000-0005-0000-0000-000098B00000}"/>
    <cellStyle name="Accent4 29" xfId="48278" xr:uid="{00000000-0005-0000-0000-000099B00000}"/>
    <cellStyle name="Accent4 3" xfId="1310" xr:uid="{00000000-0005-0000-0000-00009AB00000}"/>
    <cellStyle name="Accent4 3 2" xfId="48279" xr:uid="{00000000-0005-0000-0000-00009BB00000}"/>
    <cellStyle name="Accent4 30" xfId="48280" xr:uid="{00000000-0005-0000-0000-00009CB00000}"/>
    <cellStyle name="Accent4 4" xfId="1311" xr:uid="{00000000-0005-0000-0000-00009DB00000}"/>
    <cellStyle name="Accent4 4 2" xfId="48281" xr:uid="{00000000-0005-0000-0000-00009EB00000}"/>
    <cellStyle name="Accent4 5" xfId="1312" xr:uid="{00000000-0005-0000-0000-00009FB00000}"/>
    <cellStyle name="Accent4 5 2" xfId="48282" xr:uid="{00000000-0005-0000-0000-0000A0B00000}"/>
    <cellStyle name="Accent4 6" xfId="1313" xr:uid="{00000000-0005-0000-0000-0000A1B00000}"/>
    <cellStyle name="Accent4 6 2" xfId="48283" xr:uid="{00000000-0005-0000-0000-0000A2B00000}"/>
    <cellStyle name="Accent4 7" xfId="1314" xr:uid="{00000000-0005-0000-0000-0000A3B00000}"/>
    <cellStyle name="Accent4 7 2" xfId="48284" xr:uid="{00000000-0005-0000-0000-0000A4B00000}"/>
    <cellStyle name="Accent4 8" xfId="1315" xr:uid="{00000000-0005-0000-0000-0000A5B00000}"/>
    <cellStyle name="Accent4 8 2" xfId="48285" xr:uid="{00000000-0005-0000-0000-0000A6B00000}"/>
    <cellStyle name="Accent4 9" xfId="1316" xr:uid="{00000000-0005-0000-0000-0000A7B00000}"/>
    <cellStyle name="Accent4 9 2" xfId="48286" xr:uid="{00000000-0005-0000-0000-0000A8B00000}"/>
    <cellStyle name="Accent5 - 20%" xfId="1317" xr:uid="{00000000-0005-0000-0000-0000A9B00000}"/>
    <cellStyle name="Accent5 - 20% 2" xfId="1318" xr:uid="{00000000-0005-0000-0000-0000AAB00000}"/>
    <cellStyle name="Accent5 - 20% 2 2" xfId="48287" xr:uid="{00000000-0005-0000-0000-0000ABB00000}"/>
    <cellStyle name="Accent5 - 20% 2 2 2" xfId="48288" xr:uid="{00000000-0005-0000-0000-0000ACB00000}"/>
    <cellStyle name="Accent5 - 20% 2 3" xfId="48289" xr:uid="{00000000-0005-0000-0000-0000ADB00000}"/>
    <cellStyle name="Accent5 - 20% 3" xfId="48290" xr:uid="{00000000-0005-0000-0000-0000AEB00000}"/>
    <cellStyle name="Accent5 - 20% 3 2" xfId="48291" xr:uid="{00000000-0005-0000-0000-0000AFB00000}"/>
    <cellStyle name="Accent5 - 20% 4" xfId="48292" xr:uid="{00000000-0005-0000-0000-0000B0B00000}"/>
    <cellStyle name="Accent5 - 20%_401K Summary" xfId="48293" xr:uid="{00000000-0005-0000-0000-0000B1B00000}"/>
    <cellStyle name="Accent5 - 40%" xfId="1319" xr:uid="{00000000-0005-0000-0000-0000B2B00000}"/>
    <cellStyle name="Accent5 - 40% 2" xfId="48294" xr:uid="{00000000-0005-0000-0000-0000B3B00000}"/>
    <cellStyle name="Accent5 - 40% 2 2" xfId="48295" xr:uid="{00000000-0005-0000-0000-0000B4B00000}"/>
    <cellStyle name="Accent5 - 40% 3" xfId="48296" xr:uid="{00000000-0005-0000-0000-0000B5B00000}"/>
    <cellStyle name="Accent5 - 60%" xfId="1320" xr:uid="{00000000-0005-0000-0000-0000B6B00000}"/>
    <cellStyle name="Accent5 - 60% 2" xfId="1321" xr:uid="{00000000-0005-0000-0000-0000B7B00000}"/>
    <cellStyle name="Accent5 - 60% 2 2" xfId="48297" xr:uid="{00000000-0005-0000-0000-0000B8B00000}"/>
    <cellStyle name="Accent5 - 60% 3" xfId="48298" xr:uid="{00000000-0005-0000-0000-0000B9B00000}"/>
    <cellStyle name="Accent5 - 60% 4" xfId="48299" xr:uid="{00000000-0005-0000-0000-0000BAB00000}"/>
    <cellStyle name="Accent5 - 60%_401K Summary" xfId="48300" xr:uid="{00000000-0005-0000-0000-0000BBB00000}"/>
    <cellStyle name="Accent5 10" xfId="48301" xr:uid="{00000000-0005-0000-0000-0000BCB00000}"/>
    <cellStyle name="Accent5 10 2" xfId="48302" xr:uid="{00000000-0005-0000-0000-0000BDB00000}"/>
    <cellStyle name="Accent5 11" xfId="48303" xr:uid="{00000000-0005-0000-0000-0000BEB00000}"/>
    <cellStyle name="Accent5 11 2" xfId="48304" xr:uid="{00000000-0005-0000-0000-0000BFB00000}"/>
    <cellStyle name="Accent5 12" xfId="48305" xr:uid="{00000000-0005-0000-0000-0000C0B00000}"/>
    <cellStyle name="Accent5 12 2" xfId="48306" xr:uid="{00000000-0005-0000-0000-0000C1B00000}"/>
    <cellStyle name="Accent5 13" xfId="48307" xr:uid="{00000000-0005-0000-0000-0000C2B00000}"/>
    <cellStyle name="Accent5 13 2" xfId="48308" xr:uid="{00000000-0005-0000-0000-0000C3B00000}"/>
    <cellStyle name="Accent5 14" xfId="48309" xr:uid="{00000000-0005-0000-0000-0000C4B00000}"/>
    <cellStyle name="Accent5 14 2" xfId="48310" xr:uid="{00000000-0005-0000-0000-0000C5B00000}"/>
    <cellStyle name="Accent5 15" xfId="48311" xr:uid="{00000000-0005-0000-0000-0000C6B00000}"/>
    <cellStyle name="Accent5 15 2" xfId="48312" xr:uid="{00000000-0005-0000-0000-0000C7B00000}"/>
    <cellStyle name="Accent5 16" xfId="48313" xr:uid="{00000000-0005-0000-0000-0000C8B00000}"/>
    <cellStyle name="Accent5 16 2" xfId="48314" xr:uid="{00000000-0005-0000-0000-0000C9B00000}"/>
    <cellStyle name="Accent5 17" xfId="48315" xr:uid="{00000000-0005-0000-0000-0000CAB00000}"/>
    <cellStyle name="Accent5 17 2" xfId="48316" xr:uid="{00000000-0005-0000-0000-0000CBB00000}"/>
    <cellStyle name="Accent5 18" xfId="48317" xr:uid="{00000000-0005-0000-0000-0000CCB00000}"/>
    <cellStyle name="Accent5 18 2" xfId="48318" xr:uid="{00000000-0005-0000-0000-0000CDB00000}"/>
    <cellStyle name="Accent5 19" xfId="48319" xr:uid="{00000000-0005-0000-0000-0000CEB00000}"/>
    <cellStyle name="Accent5 19 2" xfId="48320" xr:uid="{00000000-0005-0000-0000-0000CFB00000}"/>
    <cellStyle name="Accent5 2" xfId="1322" xr:uid="{00000000-0005-0000-0000-0000D0B00000}"/>
    <cellStyle name="Accent5 2 2" xfId="48321" xr:uid="{00000000-0005-0000-0000-0000D1B00000}"/>
    <cellStyle name="Accent5 2 3" xfId="48322" xr:uid="{00000000-0005-0000-0000-0000D2B00000}"/>
    <cellStyle name="Accent5 20" xfId="48323" xr:uid="{00000000-0005-0000-0000-0000D3B00000}"/>
    <cellStyle name="Accent5 21" xfId="48324" xr:uid="{00000000-0005-0000-0000-0000D4B00000}"/>
    <cellStyle name="Accent5 22" xfId="48325" xr:uid="{00000000-0005-0000-0000-0000D5B00000}"/>
    <cellStyle name="Accent5 23" xfId="48326" xr:uid="{00000000-0005-0000-0000-0000D6B00000}"/>
    <cellStyle name="Accent5 24" xfId="48327" xr:uid="{00000000-0005-0000-0000-0000D7B00000}"/>
    <cellStyle name="Accent5 25" xfId="48328" xr:uid="{00000000-0005-0000-0000-0000D8B00000}"/>
    <cellStyle name="Accent5 26" xfId="48329" xr:uid="{00000000-0005-0000-0000-0000D9B00000}"/>
    <cellStyle name="Accent5 27" xfId="48330" xr:uid="{00000000-0005-0000-0000-0000DAB00000}"/>
    <cellStyle name="Accent5 28" xfId="48331" xr:uid="{00000000-0005-0000-0000-0000DBB00000}"/>
    <cellStyle name="Accent5 29" xfId="48332" xr:uid="{00000000-0005-0000-0000-0000DCB00000}"/>
    <cellStyle name="Accent5 3" xfId="1323" xr:uid="{00000000-0005-0000-0000-0000DDB00000}"/>
    <cellStyle name="Accent5 3 2" xfId="48333" xr:uid="{00000000-0005-0000-0000-0000DEB00000}"/>
    <cellStyle name="Accent5 30" xfId="48334" xr:uid="{00000000-0005-0000-0000-0000DFB00000}"/>
    <cellStyle name="Accent5 4" xfId="1324" xr:uid="{00000000-0005-0000-0000-0000E0B00000}"/>
    <cellStyle name="Accent5 4 2" xfId="48335" xr:uid="{00000000-0005-0000-0000-0000E1B00000}"/>
    <cellStyle name="Accent5 5" xfId="1325" xr:uid="{00000000-0005-0000-0000-0000E2B00000}"/>
    <cellStyle name="Accent5 5 2" xfId="48336" xr:uid="{00000000-0005-0000-0000-0000E3B00000}"/>
    <cellStyle name="Accent5 6" xfId="1326" xr:uid="{00000000-0005-0000-0000-0000E4B00000}"/>
    <cellStyle name="Accent5 6 2" xfId="48337" xr:uid="{00000000-0005-0000-0000-0000E5B00000}"/>
    <cellStyle name="Accent5 7" xfId="1327" xr:uid="{00000000-0005-0000-0000-0000E6B00000}"/>
    <cellStyle name="Accent5 7 2" xfId="48338" xr:uid="{00000000-0005-0000-0000-0000E7B00000}"/>
    <cellStyle name="Accent5 8" xfId="1328" xr:uid="{00000000-0005-0000-0000-0000E8B00000}"/>
    <cellStyle name="Accent5 8 2" xfId="48339" xr:uid="{00000000-0005-0000-0000-0000E9B00000}"/>
    <cellStyle name="Accent5 9" xfId="1329" xr:uid="{00000000-0005-0000-0000-0000EAB00000}"/>
    <cellStyle name="Accent5 9 2" xfId="48340" xr:uid="{00000000-0005-0000-0000-0000EBB00000}"/>
    <cellStyle name="Accent6 - 20%" xfId="1330" xr:uid="{00000000-0005-0000-0000-0000ECB00000}"/>
    <cellStyle name="Accent6 - 20% 2" xfId="48341" xr:uid="{00000000-0005-0000-0000-0000EDB00000}"/>
    <cellStyle name="Accent6 - 20% 2 2" xfId="48342" xr:uid="{00000000-0005-0000-0000-0000EEB00000}"/>
    <cellStyle name="Accent6 - 20% 3" xfId="48343" xr:uid="{00000000-0005-0000-0000-0000EFB00000}"/>
    <cellStyle name="Accent6 - 40%" xfId="1331" xr:uid="{00000000-0005-0000-0000-0000F0B00000}"/>
    <cellStyle name="Accent6 - 40% 2" xfId="1332" xr:uid="{00000000-0005-0000-0000-0000F1B00000}"/>
    <cellStyle name="Accent6 - 40% 2 2" xfId="48344" xr:uid="{00000000-0005-0000-0000-0000F2B00000}"/>
    <cellStyle name="Accent6 - 40% 2 2 2" xfId="48345" xr:uid="{00000000-0005-0000-0000-0000F3B00000}"/>
    <cellStyle name="Accent6 - 40% 2 3" xfId="48346" xr:uid="{00000000-0005-0000-0000-0000F4B00000}"/>
    <cellStyle name="Accent6 - 40% 3" xfId="48347" xr:uid="{00000000-0005-0000-0000-0000F5B00000}"/>
    <cellStyle name="Accent6 - 40% 3 2" xfId="48348" xr:uid="{00000000-0005-0000-0000-0000F6B00000}"/>
    <cellStyle name="Accent6 - 40% 4" xfId="48349" xr:uid="{00000000-0005-0000-0000-0000F7B00000}"/>
    <cellStyle name="Accent6 - 40%_401K Summary" xfId="48350" xr:uid="{00000000-0005-0000-0000-0000F8B00000}"/>
    <cellStyle name="Accent6 - 60%" xfId="1333" xr:uid="{00000000-0005-0000-0000-0000F9B00000}"/>
    <cellStyle name="Accent6 - 60% 2" xfId="1334" xr:uid="{00000000-0005-0000-0000-0000FAB00000}"/>
    <cellStyle name="Accent6 - 60% 2 2" xfId="48351" xr:uid="{00000000-0005-0000-0000-0000FBB00000}"/>
    <cellStyle name="Accent6 - 60% 3" xfId="48352" xr:uid="{00000000-0005-0000-0000-0000FCB00000}"/>
    <cellStyle name="Accent6 - 60% 4" xfId="48353" xr:uid="{00000000-0005-0000-0000-0000FDB00000}"/>
    <cellStyle name="Accent6 - 60%_401K Summary" xfId="48354" xr:uid="{00000000-0005-0000-0000-0000FEB00000}"/>
    <cellStyle name="Accent6 10" xfId="48355" xr:uid="{00000000-0005-0000-0000-0000FFB00000}"/>
    <cellStyle name="Accent6 10 2" xfId="48356" xr:uid="{00000000-0005-0000-0000-000000B10000}"/>
    <cellStyle name="Accent6 11" xfId="48357" xr:uid="{00000000-0005-0000-0000-000001B10000}"/>
    <cellStyle name="Accent6 11 2" xfId="48358" xr:uid="{00000000-0005-0000-0000-000002B10000}"/>
    <cellStyle name="Accent6 12" xfId="48359" xr:uid="{00000000-0005-0000-0000-000003B10000}"/>
    <cellStyle name="Accent6 12 2" xfId="48360" xr:uid="{00000000-0005-0000-0000-000004B10000}"/>
    <cellStyle name="Accent6 13" xfId="48361" xr:uid="{00000000-0005-0000-0000-000005B10000}"/>
    <cellStyle name="Accent6 13 2" xfId="48362" xr:uid="{00000000-0005-0000-0000-000006B10000}"/>
    <cellStyle name="Accent6 14" xfId="48363" xr:uid="{00000000-0005-0000-0000-000007B10000}"/>
    <cellStyle name="Accent6 14 2" xfId="48364" xr:uid="{00000000-0005-0000-0000-000008B10000}"/>
    <cellStyle name="Accent6 15" xfId="48365" xr:uid="{00000000-0005-0000-0000-000009B10000}"/>
    <cellStyle name="Accent6 15 2" xfId="48366" xr:uid="{00000000-0005-0000-0000-00000AB10000}"/>
    <cellStyle name="Accent6 16" xfId="48367" xr:uid="{00000000-0005-0000-0000-00000BB10000}"/>
    <cellStyle name="Accent6 16 2" xfId="48368" xr:uid="{00000000-0005-0000-0000-00000CB10000}"/>
    <cellStyle name="Accent6 17" xfId="48369" xr:uid="{00000000-0005-0000-0000-00000DB10000}"/>
    <cellStyle name="Accent6 17 2" xfId="48370" xr:uid="{00000000-0005-0000-0000-00000EB10000}"/>
    <cellStyle name="Accent6 18" xfId="48371" xr:uid="{00000000-0005-0000-0000-00000FB10000}"/>
    <cellStyle name="Accent6 18 2" xfId="48372" xr:uid="{00000000-0005-0000-0000-000010B10000}"/>
    <cellStyle name="Accent6 19" xfId="48373" xr:uid="{00000000-0005-0000-0000-000011B10000}"/>
    <cellStyle name="Accent6 19 2" xfId="48374" xr:uid="{00000000-0005-0000-0000-000012B10000}"/>
    <cellStyle name="Accent6 2" xfId="1335" xr:uid="{00000000-0005-0000-0000-000013B10000}"/>
    <cellStyle name="Accent6 2 2" xfId="48375" xr:uid="{00000000-0005-0000-0000-000014B10000}"/>
    <cellStyle name="Accent6 2 3" xfId="48376" xr:uid="{00000000-0005-0000-0000-000015B10000}"/>
    <cellStyle name="Accent6 20" xfId="48377" xr:uid="{00000000-0005-0000-0000-000016B10000}"/>
    <cellStyle name="Accent6 21" xfId="48378" xr:uid="{00000000-0005-0000-0000-000017B10000}"/>
    <cellStyle name="Accent6 22" xfId="48379" xr:uid="{00000000-0005-0000-0000-000018B10000}"/>
    <cellStyle name="Accent6 23" xfId="48380" xr:uid="{00000000-0005-0000-0000-000019B10000}"/>
    <cellStyle name="Accent6 24" xfId="48381" xr:uid="{00000000-0005-0000-0000-00001AB10000}"/>
    <cellStyle name="Accent6 25" xfId="48382" xr:uid="{00000000-0005-0000-0000-00001BB10000}"/>
    <cellStyle name="Accent6 26" xfId="48383" xr:uid="{00000000-0005-0000-0000-00001CB10000}"/>
    <cellStyle name="Accent6 27" xfId="48384" xr:uid="{00000000-0005-0000-0000-00001DB10000}"/>
    <cellStyle name="Accent6 28" xfId="48385" xr:uid="{00000000-0005-0000-0000-00001EB10000}"/>
    <cellStyle name="Accent6 29" xfId="48386" xr:uid="{00000000-0005-0000-0000-00001FB10000}"/>
    <cellStyle name="Accent6 3" xfId="1336" xr:uid="{00000000-0005-0000-0000-000020B10000}"/>
    <cellStyle name="Accent6 3 2" xfId="48387" xr:uid="{00000000-0005-0000-0000-000021B10000}"/>
    <cellStyle name="Accent6 30" xfId="48388" xr:uid="{00000000-0005-0000-0000-000022B10000}"/>
    <cellStyle name="Accent6 4" xfId="1337" xr:uid="{00000000-0005-0000-0000-000023B10000}"/>
    <cellStyle name="Accent6 4 2" xfId="48389" xr:uid="{00000000-0005-0000-0000-000024B10000}"/>
    <cellStyle name="Accent6 5" xfId="1338" xr:uid="{00000000-0005-0000-0000-000025B10000}"/>
    <cellStyle name="Accent6 5 2" xfId="48390" xr:uid="{00000000-0005-0000-0000-000026B10000}"/>
    <cellStyle name="Accent6 6" xfId="1339" xr:uid="{00000000-0005-0000-0000-000027B10000}"/>
    <cellStyle name="Accent6 6 2" xfId="48391" xr:uid="{00000000-0005-0000-0000-000028B10000}"/>
    <cellStyle name="Accent6 7" xfId="1340" xr:uid="{00000000-0005-0000-0000-000029B10000}"/>
    <cellStyle name="Accent6 7 2" xfId="48392" xr:uid="{00000000-0005-0000-0000-00002AB10000}"/>
    <cellStyle name="Accent6 8" xfId="1341" xr:uid="{00000000-0005-0000-0000-00002BB10000}"/>
    <cellStyle name="Accent6 8 2" xfId="48393" xr:uid="{00000000-0005-0000-0000-00002CB10000}"/>
    <cellStyle name="Accent6 9" xfId="1342" xr:uid="{00000000-0005-0000-0000-00002DB10000}"/>
    <cellStyle name="Accent6 9 2" xfId="48394" xr:uid="{00000000-0005-0000-0000-00002EB10000}"/>
    <cellStyle name="Accounting" xfId="48395" xr:uid="{00000000-0005-0000-0000-00002FB10000}"/>
    <cellStyle name="Accounting $" xfId="48396" xr:uid="{00000000-0005-0000-0000-000030B10000}"/>
    <cellStyle name="Accounting 2" xfId="48397" xr:uid="{00000000-0005-0000-0000-000031B10000}"/>
    <cellStyle name="Accounting_Accounting" xfId="48398" xr:uid="{00000000-0005-0000-0000-000032B10000}"/>
    <cellStyle name="Acct $ 0" xfId="48399" xr:uid="{00000000-0005-0000-0000-000033B10000}"/>
    <cellStyle name="Acct $ 2" xfId="48400" xr:uid="{00000000-0005-0000-0000-000034B10000}"/>
    <cellStyle name="Acct , 0" xfId="48401" xr:uid="{00000000-0005-0000-0000-000035B10000}"/>
    <cellStyle name="Acct , 2" xfId="48402" xr:uid="{00000000-0005-0000-0000-000036B10000}"/>
    <cellStyle name="Acctg" xfId="48403" xr:uid="{00000000-0005-0000-0000-000037B10000}"/>
    <cellStyle name="Acctg 2" xfId="48404" xr:uid="{00000000-0005-0000-0000-000038B10000}"/>
    <cellStyle name="Accting 1 dec 12 pt" xfId="48405" xr:uid="{00000000-0005-0000-0000-000039B10000}"/>
    <cellStyle name="Across" xfId="48406" xr:uid="{00000000-0005-0000-0000-00003AB10000}"/>
    <cellStyle name="Across 2" xfId="48407" xr:uid="{00000000-0005-0000-0000-00003BB10000}"/>
    <cellStyle name="active" xfId="48408" xr:uid="{00000000-0005-0000-0000-00003CB10000}"/>
    <cellStyle name="Active 2" xfId="48409" xr:uid="{00000000-0005-0000-0000-00003DB10000}"/>
    <cellStyle name="Active 3" xfId="48410" xr:uid="{00000000-0005-0000-0000-00003EB10000}"/>
    <cellStyle name="Active 4" xfId="48411" xr:uid="{00000000-0005-0000-0000-00003FB10000}"/>
    <cellStyle name="Actual data" xfId="48412" xr:uid="{00000000-0005-0000-0000-000040B10000}"/>
    <cellStyle name="Actual Date" xfId="48413" xr:uid="{00000000-0005-0000-0000-000041B10000}"/>
    <cellStyle name="Actual Date 2" xfId="48414" xr:uid="{00000000-0005-0000-0000-000042B10000}"/>
    <cellStyle name="Actual Date 2 2" xfId="48415" xr:uid="{00000000-0005-0000-0000-000043B10000}"/>
    <cellStyle name="Actual Date 3" xfId="48416" xr:uid="{00000000-0005-0000-0000-000044B10000}"/>
    <cellStyle name="Actual Date 4" xfId="48417" xr:uid="{00000000-0005-0000-0000-000045B10000}"/>
    <cellStyle name="Actual Date 5" xfId="48418" xr:uid="{00000000-0005-0000-0000-000046B10000}"/>
    <cellStyle name="Actual year" xfId="48419" xr:uid="{00000000-0005-0000-0000-000047B10000}"/>
    <cellStyle name="Actual year 2" xfId="48420" xr:uid="{00000000-0005-0000-0000-000048B10000}"/>
    <cellStyle name="Actual year 2 2" xfId="48421" xr:uid="{00000000-0005-0000-0000-000049B10000}"/>
    <cellStyle name="Actual year 2 3" xfId="48422" xr:uid="{00000000-0005-0000-0000-00004AB10000}"/>
    <cellStyle name="Actual year 2 4" xfId="48423" xr:uid="{00000000-0005-0000-0000-00004BB10000}"/>
    <cellStyle name="Actual year 2 5" xfId="48424" xr:uid="{00000000-0005-0000-0000-00004CB10000}"/>
    <cellStyle name="Actual year 2 6" xfId="48425" xr:uid="{00000000-0005-0000-0000-00004DB10000}"/>
    <cellStyle name="Actual year 3" xfId="48426" xr:uid="{00000000-0005-0000-0000-00004EB10000}"/>
    <cellStyle name="Actual year 4" xfId="48427" xr:uid="{00000000-0005-0000-0000-00004FB10000}"/>
    <cellStyle name="Actual year 5" xfId="48428" xr:uid="{00000000-0005-0000-0000-000050B10000}"/>
    <cellStyle name="Actual year 6" xfId="48429" xr:uid="{00000000-0005-0000-0000-000051B10000}"/>
    <cellStyle name="Actual year 7" xfId="48430" xr:uid="{00000000-0005-0000-0000-000052B10000}"/>
    <cellStyle name="Actuals" xfId="48431" xr:uid="{00000000-0005-0000-0000-000053B10000}"/>
    <cellStyle name="Actuals 2" xfId="48432" xr:uid="{00000000-0005-0000-0000-000054B10000}"/>
    <cellStyle name="Actuals Cells" xfId="48433" xr:uid="{00000000-0005-0000-0000-000055B10000}"/>
    <cellStyle name="Addl Dim 1 Rollup" xfId="48434" xr:uid="{00000000-0005-0000-0000-000056B10000}"/>
    <cellStyle name="Addl Dim 1 Rollup$ZP$" xfId="48435" xr:uid="{00000000-0005-0000-0000-000057B10000}"/>
    <cellStyle name="Addl Dim 1 Rollup$ZP$ 2" xfId="48436" xr:uid="{00000000-0005-0000-0000-000058B10000}"/>
    <cellStyle name="Addl Dim 1 Rollup$ZP$_OM vs Plan" xfId="48437" xr:uid="{00000000-0005-0000-0000-000059B10000}"/>
    <cellStyle name="Addl Dim 2 Rollup" xfId="48438" xr:uid="{00000000-0005-0000-0000-00005AB10000}"/>
    <cellStyle name="Addl Dim 2 Rollup$ZP$" xfId="48439" xr:uid="{00000000-0005-0000-0000-00005BB10000}"/>
    <cellStyle name="Addl Dim 2 Rollup$ZP$ 2" xfId="48440" xr:uid="{00000000-0005-0000-0000-00005CB10000}"/>
    <cellStyle name="Addl Dim 2 Rollup$ZP$_OM vs Plan" xfId="48441" xr:uid="{00000000-0005-0000-0000-00005DB10000}"/>
    <cellStyle name="Addl Dim 3 Rollup" xfId="48442" xr:uid="{00000000-0005-0000-0000-00005EB10000}"/>
    <cellStyle name="Addl Dim 3 Rollup$ZP$" xfId="48443" xr:uid="{00000000-0005-0000-0000-00005FB10000}"/>
    <cellStyle name="Addl Dim 3 Rollup$ZP$ 2" xfId="48444" xr:uid="{00000000-0005-0000-0000-000060B10000}"/>
    <cellStyle name="Addl Dim 3 Rollup$ZP$_OM vs Plan" xfId="48445" xr:uid="{00000000-0005-0000-0000-000061B10000}"/>
    <cellStyle name="Addl Dim 4 Rollup" xfId="48446" xr:uid="{00000000-0005-0000-0000-000062B10000}"/>
    <cellStyle name="Addl Dim 4 Rollup$ZP$" xfId="48447" xr:uid="{00000000-0005-0000-0000-000063B10000}"/>
    <cellStyle name="Addl Dim 4 Rollup$ZP$ 2" xfId="48448" xr:uid="{00000000-0005-0000-0000-000064B10000}"/>
    <cellStyle name="Addl Dim 4 Rollup$ZP$_OM vs Plan" xfId="48449" xr:uid="{00000000-0005-0000-0000-000065B10000}"/>
    <cellStyle name="Addl Dim 5 Rollup" xfId="48450" xr:uid="{00000000-0005-0000-0000-000066B10000}"/>
    <cellStyle name="Addl Dim 5 Rollup$ZP$" xfId="48451" xr:uid="{00000000-0005-0000-0000-000067B10000}"/>
    <cellStyle name="Addl Dim 5 Rollup$ZP$ 2" xfId="48452" xr:uid="{00000000-0005-0000-0000-000068B10000}"/>
    <cellStyle name="Addl Dim 5 Rollup$ZP$_OM vs Plan" xfId="48453" xr:uid="{00000000-0005-0000-0000-000069B10000}"/>
    <cellStyle name="Addl Dim 6 Rollup" xfId="48454" xr:uid="{00000000-0005-0000-0000-00006AB10000}"/>
    <cellStyle name="Addl Dim 6 Rollup$ZP$" xfId="48455" xr:uid="{00000000-0005-0000-0000-00006BB10000}"/>
    <cellStyle name="Addl Dim 6 Rollup$ZP$ 2" xfId="48456" xr:uid="{00000000-0005-0000-0000-00006CB10000}"/>
    <cellStyle name="Addl Dim 6 Rollup$ZP$_OM vs Plan" xfId="48457" xr:uid="{00000000-0005-0000-0000-00006DB10000}"/>
    <cellStyle name="Adjustable" xfId="48458" xr:uid="{00000000-0005-0000-0000-00006EB10000}"/>
    <cellStyle name="adjusted" xfId="48459" xr:uid="{00000000-0005-0000-0000-00006FB10000}"/>
    <cellStyle name="adjusted 2" xfId="48460" xr:uid="{00000000-0005-0000-0000-000070B10000}"/>
    <cellStyle name="adjusted 2 2" xfId="48461" xr:uid="{00000000-0005-0000-0000-000071B10000}"/>
    <cellStyle name="adjusted 3" xfId="48462" xr:uid="{00000000-0005-0000-0000-000072B10000}"/>
    <cellStyle name="adjusted 3 2" xfId="48463" xr:uid="{00000000-0005-0000-0000-000073B10000}"/>
    <cellStyle name="adjusted 4" xfId="48464" xr:uid="{00000000-0005-0000-0000-000074B10000}"/>
    <cellStyle name="adjusted 4 2" xfId="48465" xr:uid="{00000000-0005-0000-0000-000075B10000}"/>
    <cellStyle name="adjusted 4 3" xfId="48466" xr:uid="{00000000-0005-0000-0000-000076B10000}"/>
    <cellStyle name="adjusted_Consolidated Summary Living ProForma_2011_DRAFT" xfId="48467" xr:uid="{00000000-0005-0000-0000-000077B10000}"/>
    <cellStyle name="AeE­ [0]_INQUIRY ¿µ¾÷AßAø " xfId="48468" xr:uid="{00000000-0005-0000-0000-000078B10000}"/>
    <cellStyle name="AeE­_INQUIRY ¿µ¾÷AßAø " xfId="48469" xr:uid="{00000000-0005-0000-0000-000079B10000}"/>
    <cellStyle name="AFE" xfId="48470" xr:uid="{00000000-0005-0000-0000-00007AB10000}"/>
    <cellStyle name="AFE 2" xfId="48471" xr:uid="{00000000-0005-0000-0000-00007BB10000}"/>
    <cellStyle name="AJHCustom" xfId="48472" xr:uid="{00000000-0005-0000-0000-00007CB10000}"/>
    <cellStyle name="al" xfId="48473" xr:uid="{00000000-0005-0000-0000-00007DB10000}"/>
    <cellStyle name="Anos" xfId="48474" xr:uid="{00000000-0005-0000-0000-00007EB10000}"/>
    <cellStyle name="args.style" xfId="48475" xr:uid="{00000000-0005-0000-0000-00007FB10000}"/>
    <cellStyle name="arial" xfId="48476" xr:uid="{00000000-0005-0000-0000-000080B10000}"/>
    <cellStyle name="Arial 10" xfId="48477" xr:uid="{00000000-0005-0000-0000-000081B10000}"/>
    <cellStyle name="Arial 10 2" xfId="48478" xr:uid="{00000000-0005-0000-0000-000082B10000}"/>
    <cellStyle name="Arial 12" xfId="48479" xr:uid="{00000000-0005-0000-0000-000083B10000}"/>
    <cellStyle name="Arial6Bold" xfId="48480" xr:uid="{00000000-0005-0000-0000-000084B10000}"/>
    <cellStyle name="Arial6Bold 2" xfId="48481" xr:uid="{00000000-0005-0000-0000-000085B10000}"/>
    <cellStyle name="Arial6Bold 2 2" xfId="48482" xr:uid="{00000000-0005-0000-0000-000086B10000}"/>
    <cellStyle name="Arial6Bold 2 3" xfId="48483" xr:uid="{00000000-0005-0000-0000-000087B10000}"/>
    <cellStyle name="Arial6Bold 2 4" xfId="48484" xr:uid="{00000000-0005-0000-0000-000088B10000}"/>
    <cellStyle name="Arial6Bold 2 5" xfId="48485" xr:uid="{00000000-0005-0000-0000-000089B10000}"/>
    <cellStyle name="Arial6Bold 2 6" xfId="48486" xr:uid="{00000000-0005-0000-0000-00008AB10000}"/>
    <cellStyle name="Arial6Bold 3" xfId="48487" xr:uid="{00000000-0005-0000-0000-00008BB10000}"/>
    <cellStyle name="Arial6Bold 4" xfId="48488" xr:uid="{00000000-0005-0000-0000-00008CB10000}"/>
    <cellStyle name="Arial6Bold 5" xfId="48489" xr:uid="{00000000-0005-0000-0000-00008DB10000}"/>
    <cellStyle name="Arial6Bold 6" xfId="48490" xr:uid="{00000000-0005-0000-0000-00008EB10000}"/>
    <cellStyle name="Arial6Bold 7" xfId="48491" xr:uid="{00000000-0005-0000-0000-00008FB10000}"/>
    <cellStyle name="Arial8Bold" xfId="48492" xr:uid="{00000000-0005-0000-0000-000090B10000}"/>
    <cellStyle name="Arial8Bold 2" xfId="48493" xr:uid="{00000000-0005-0000-0000-000091B10000}"/>
    <cellStyle name="Arial8Bold 2 2" xfId="48494" xr:uid="{00000000-0005-0000-0000-000092B10000}"/>
    <cellStyle name="Arial8Bold 2 3" xfId="48495" xr:uid="{00000000-0005-0000-0000-000093B10000}"/>
    <cellStyle name="Arial8Bold 2 4" xfId="48496" xr:uid="{00000000-0005-0000-0000-000094B10000}"/>
    <cellStyle name="Arial8Bold 2 5" xfId="48497" xr:uid="{00000000-0005-0000-0000-000095B10000}"/>
    <cellStyle name="Arial8Bold 2 6" xfId="48498" xr:uid="{00000000-0005-0000-0000-000096B10000}"/>
    <cellStyle name="Arial8Bold 3" xfId="48499" xr:uid="{00000000-0005-0000-0000-000097B10000}"/>
    <cellStyle name="Arial8Bold 4" xfId="48500" xr:uid="{00000000-0005-0000-0000-000098B10000}"/>
    <cellStyle name="Arial8Bold 5" xfId="48501" xr:uid="{00000000-0005-0000-0000-000099B10000}"/>
    <cellStyle name="Arial8Bold 6" xfId="48502" xr:uid="{00000000-0005-0000-0000-00009AB10000}"/>
    <cellStyle name="Arial8Bold 7" xfId="48503" xr:uid="{00000000-0005-0000-0000-00009BB10000}"/>
    <cellStyle name="Arial8Italic" xfId="48504" xr:uid="{00000000-0005-0000-0000-00009CB10000}"/>
    <cellStyle name="Arial8Italic 2" xfId="48505" xr:uid="{00000000-0005-0000-0000-00009DB10000}"/>
    <cellStyle name="Arial8Italic 2 2" xfId="48506" xr:uid="{00000000-0005-0000-0000-00009EB10000}"/>
    <cellStyle name="Arial8Italic 2 3" xfId="48507" xr:uid="{00000000-0005-0000-0000-00009FB10000}"/>
    <cellStyle name="Arial8Italic 2 4" xfId="48508" xr:uid="{00000000-0005-0000-0000-0000A0B10000}"/>
    <cellStyle name="Arial8Italic 2 5" xfId="48509" xr:uid="{00000000-0005-0000-0000-0000A1B10000}"/>
    <cellStyle name="Arial8Italic 2 6" xfId="48510" xr:uid="{00000000-0005-0000-0000-0000A2B10000}"/>
    <cellStyle name="Arial8Italic 3" xfId="48511" xr:uid="{00000000-0005-0000-0000-0000A3B10000}"/>
    <cellStyle name="Arial8Italic 4" xfId="48512" xr:uid="{00000000-0005-0000-0000-0000A4B10000}"/>
    <cellStyle name="Arial8Italic 5" xfId="48513" xr:uid="{00000000-0005-0000-0000-0000A5B10000}"/>
    <cellStyle name="Arial8Italic 6" xfId="48514" xr:uid="{00000000-0005-0000-0000-0000A6B10000}"/>
    <cellStyle name="Arial8Italic 7" xfId="48515" xr:uid="{00000000-0005-0000-0000-0000A7B10000}"/>
    <cellStyle name="ArialNormal" xfId="48516" xr:uid="{00000000-0005-0000-0000-0000A8B10000}"/>
    <cellStyle name="ArialNormal 10" xfId="48517" xr:uid="{00000000-0005-0000-0000-0000A9B10000}"/>
    <cellStyle name="ArialNormal 10 2" xfId="48518" xr:uid="{00000000-0005-0000-0000-0000AAB10000}"/>
    <cellStyle name="ArialNormal 10 2 2" xfId="48519" xr:uid="{00000000-0005-0000-0000-0000ABB10000}"/>
    <cellStyle name="ArialNormal 10 3" xfId="48520" xr:uid="{00000000-0005-0000-0000-0000ACB10000}"/>
    <cellStyle name="ArialNormal 11" xfId="48521" xr:uid="{00000000-0005-0000-0000-0000ADB10000}"/>
    <cellStyle name="ArialNormal 12" xfId="48522" xr:uid="{00000000-0005-0000-0000-0000AEB10000}"/>
    <cellStyle name="ArialNormal 2" xfId="48523" xr:uid="{00000000-0005-0000-0000-0000AFB10000}"/>
    <cellStyle name="ArialNormal 2 2" xfId="48524" xr:uid="{00000000-0005-0000-0000-0000B0B10000}"/>
    <cellStyle name="ArialNormal 2 2 2" xfId="48525" xr:uid="{00000000-0005-0000-0000-0000B1B10000}"/>
    <cellStyle name="ArialNormal 2 2 2 2" xfId="48526" xr:uid="{00000000-0005-0000-0000-0000B2B10000}"/>
    <cellStyle name="ArialNormal 2 2 2 2 2" xfId="48527" xr:uid="{00000000-0005-0000-0000-0000B3B10000}"/>
    <cellStyle name="ArialNormal 2 2 2 3" xfId="48528" xr:uid="{00000000-0005-0000-0000-0000B4B10000}"/>
    <cellStyle name="ArialNormal 2 2 3" xfId="48529" xr:uid="{00000000-0005-0000-0000-0000B5B10000}"/>
    <cellStyle name="ArialNormal 2 2 3 2" xfId="48530" xr:uid="{00000000-0005-0000-0000-0000B6B10000}"/>
    <cellStyle name="ArialNormal 2 2 3 2 2" xfId="48531" xr:uid="{00000000-0005-0000-0000-0000B7B10000}"/>
    <cellStyle name="ArialNormal 2 2 3 3" xfId="48532" xr:uid="{00000000-0005-0000-0000-0000B8B10000}"/>
    <cellStyle name="ArialNormal 2 2 4" xfId="48533" xr:uid="{00000000-0005-0000-0000-0000B9B10000}"/>
    <cellStyle name="ArialNormal 2 2 4 2" xfId="48534" xr:uid="{00000000-0005-0000-0000-0000BAB10000}"/>
    <cellStyle name="ArialNormal 2 2 5" xfId="48535" xr:uid="{00000000-0005-0000-0000-0000BBB10000}"/>
    <cellStyle name="ArialNormal 2 2 5 2" xfId="48536" xr:uid="{00000000-0005-0000-0000-0000BCB10000}"/>
    <cellStyle name="ArialNormal 2 2 6" xfId="48537" xr:uid="{00000000-0005-0000-0000-0000BDB10000}"/>
    <cellStyle name="ArialNormal 2 3" xfId="48538" xr:uid="{00000000-0005-0000-0000-0000BEB10000}"/>
    <cellStyle name="ArialNormal 2 3 2" xfId="48539" xr:uid="{00000000-0005-0000-0000-0000BFB10000}"/>
    <cellStyle name="ArialNormal 2 3 2 2" xfId="48540" xr:uid="{00000000-0005-0000-0000-0000C0B10000}"/>
    <cellStyle name="ArialNormal 2 3 2 2 2" xfId="48541" xr:uid="{00000000-0005-0000-0000-0000C1B10000}"/>
    <cellStyle name="ArialNormal 2 3 2 3" xfId="48542" xr:uid="{00000000-0005-0000-0000-0000C2B10000}"/>
    <cellStyle name="ArialNormal 2 3 3" xfId="48543" xr:uid="{00000000-0005-0000-0000-0000C3B10000}"/>
    <cellStyle name="ArialNormal 2 3 3 2" xfId="48544" xr:uid="{00000000-0005-0000-0000-0000C4B10000}"/>
    <cellStyle name="ArialNormal 2 3 3 2 2" xfId="48545" xr:uid="{00000000-0005-0000-0000-0000C5B10000}"/>
    <cellStyle name="ArialNormal 2 3 3 3" xfId="48546" xr:uid="{00000000-0005-0000-0000-0000C6B10000}"/>
    <cellStyle name="ArialNormal 2 3 4" xfId="48547" xr:uid="{00000000-0005-0000-0000-0000C7B10000}"/>
    <cellStyle name="ArialNormal 2 3 4 2" xfId="48548" xr:uid="{00000000-0005-0000-0000-0000C8B10000}"/>
    <cellStyle name="ArialNormal 2 3 5" xfId="48549" xr:uid="{00000000-0005-0000-0000-0000C9B10000}"/>
    <cellStyle name="ArialNormal 2 3 5 2" xfId="48550" xr:uid="{00000000-0005-0000-0000-0000CAB10000}"/>
    <cellStyle name="ArialNormal 2 3 6" xfId="48551" xr:uid="{00000000-0005-0000-0000-0000CBB10000}"/>
    <cellStyle name="ArialNormal 2 4" xfId="48552" xr:uid="{00000000-0005-0000-0000-0000CCB10000}"/>
    <cellStyle name="ArialNormal 2 4 2" xfId="48553" xr:uid="{00000000-0005-0000-0000-0000CDB10000}"/>
    <cellStyle name="ArialNormal 2 4 2 2" xfId="48554" xr:uid="{00000000-0005-0000-0000-0000CEB10000}"/>
    <cellStyle name="ArialNormal 2 4 3" xfId="48555" xr:uid="{00000000-0005-0000-0000-0000CFB10000}"/>
    <cellStyle name="ArialNormal 2 5" xfId="48556" xr:uid="{00000000-0005-0000-0000-0000D0B10000}"/>
    <cellStyle name="ArialNormal 2 5 2" xfId="48557" xr:uid="{00000000-0005-0000-0000-0000D1B10000}"/>
    <cellStyle name="ArialNormal 2 5 2 2" xfId="48558" xr:uid="{00000000-0005-0000-0000-0000D2B10000}"/>
    <cellStyle name="ArialNormal 2 5 3" xfId="48559" xr:uid="{00000000-0005-0000-0000-0000D3B10000}"/>
    <cellStyle name="ArialNormal 2 6" xfId="48560" xr:uid="{00000000-0005-0000-0000-0000D4B10000}"/>
    <cellStyle name="ArialNormal 2 6 2" xfId="48561" xr:uid="{00000000-0005-0000-0000-0000D5B10000}"/>
    <cellStyle name="ArialNormal 2 7" xfId="48562" xr:uid="{00000000-0005-0000-0000-0000D6B10000}"/>
    <cellStyle name="ArialNormal 2 7 2" xfId="48563" xr:uid="{00000000-0005-0000-0000-0000D7B10000}"/>
    <cellStyle name="ArialNormal 2 8" xfId="48564" xr:uid="{00000000-0005-0000-0000-0000D8B10000}"/>
    <cellStyle name="ArialNormal 2_Other Benefits Allocation %" xfId="48565" xr:uid="{00000000-0005-0000-0000-0000D9B10000}"/>
    <cellStyle name="ArialNormal 3" xfId="48566" xr:uid="{00000000-0005-0000-0000-0000DAB10000}"/>
    <cellStyle name="ArialNormal 3 2" xfId="48567" xr:uid="{00000000-0005-0000-0000-0000DBB10000}"/>
    <cellStyle name="ArialNormal 3 2 2" xfId="48568" xr:uid="{00000000-0005-0000-0000-0000DCB10000}"/>
    <cellStyle name="ArialNormal 3 3" xfId="48569" xr:uid="{00000000-0005-0000-0000-0000DDB10000}"/>
    <cellStyle name="ArialNormal 4" xfId="48570" xr:uid="{00000000-0005-0000-0000-0000DEB10000}"/>
    <cellStyle name="ArialNormal 4 2" xfId="48571" xr:uid="{00000000-0005-0000-0000-0000DFB10000}"/>
    <cellStyle name="ArialNormal 4 2 2" xfId="48572" xr:uid="{00000000-0005-0000-0000-0000E0B10000}"/>
    <cellStyle name="ArialNormal 4 3" xfId="48573" xr:uid="{00000000-0005-0000-0000-0000E1B10000}"/>
    <cellStyle name="ArialNormal 5" xfId="48574" xr:uid="{00000000-0005-0000-0000-0000E2B10000}"/>
    <cellStyle name="ArialNormal 5 2" xfId="48575" xr:uid="{00000000-0005-0000-0000-0000E3B10000}"/>
    <cellStyle name="ArialNormal 5 2 2" xfId="48576" xr:uid="{00000000-0005-0000-0000-0000E4B10000}"/>
    <cellStyle name="ArialNormal 5 3" xfId="48577" xr:uid="{00000000-0005-0000-0000-0000E5B10000}"/>
    <cellStyle name="ArialNormal 6" xfId="48578" xr:uid="{00000000-0005-0000-0000-0000E6B10000}"/>
    <cellStyle name="ArialNormal 6 2" xfId="48579" xr:uid="{00000000-0005-0000-0000-0000E7B10000}"/>
    <cellStyle name="ArialNormal 6 2 2" xfId="48580" xr:uid="{00000000-0005-0000-0000-0000E8B10000}"/>
    <cellStyle name="ArialNormal 6 3" xfId="48581" xr:uid="{00000000-0005-0000-0000-0000E9B10000}"/>
    <cellStyle name="ArialNormal 7" xfId="48582" xr:uid="{00000000-0005-0000-0000-0000EAB10000}"/>
    <cellStyle name="ArialNormal 7 2" xfId="48583" xr:uid="{00000000-0005-0000-0000-0000EBB10000}"/>
    <cellStyle name="ArialNormal 7 2 2" xfId="48584" xr:uid="{00000000-0005-0000-0000-0000ECB10000}"/>
    <cellStyle name="ArialNormal 7 3" xfId="48585" xr:uid="{00000000-0005-0000-0000-0000EDB10000}"/>
    <cellStyle name="ArialNormal 8" xfId="48586" xr:uid="{00000000-0005-0000-0000-0000EEB10000}"/>
    <cellStyle name="ArialNormal 8 2" xfId="48587" xr:uid="{00000000-0005-0000-0000-0000EFB10000}"/>
    <cellStyle name="ArialNormal 8 2 2" xfId="48588" xr:uid="{00000000-0005-0000-0000-0000F0B10000}"/>
    <cellStyle name="ArialNormal 8 3" xfId="48589" xr:uid="{00000000-0005-0000-0000-0000F1B10000}"/>
    <cellStyle name="ArialNormal 9" xfId="48590" xr:uid="{00000000-0005-0000-0000-0000F2B10000}"/>
    <cellStyle name="ArialNormal 9 2" xfId="48591" xr:uid="{00000000-0005-0000-0000-0000F3B10000}"/>
    <cellStyle name="ArialNormal 9 2 2" xfId="48592" xr:uid="{00000000-0005-0000-0000-0000F4B10000}"/>
    <cellStyle name="ArialNormal 9 3" xfId="48593" xr:uid="{00000000-0005-0000-0000-0000F5B10000}"/>
    <cellStyle name="ArialNormal_March_LTD_Premium" xfId="48594" xr:uid="{00000000-0005-0000-0000-0000F6B10000}"/>
    <cellStyle name="ariel 7" xfId="48595" xr:uid="{00000000-0005-0000-0000-0000F7B10000}"/>
    <cellStyle name="Ariel 7 pt. plain" xfId="48596" xr:uid="{00000000-0005-0000-0000-0000F8B10000}"/>
    <cellStyle name="Array" xfId="48597" xr:uid="{00000000-0005-0000-0000-0000F9B10000}"/>
    <cellStyle name="Array Enter" xfId="48598" xr:uid="{00000000-0005-0000-0000-0000FAB10000}"/>
    <cellStyle name="Assumption" xfId="48599" xr:uid="{00000000-0005-0000-0000-0000FBB10000}"/>
    <cellStyle name="Assumptions" xfId="48600" xr:uid="{00000000-0005-0000-0000-0000FCB10000}"/>
    <cellStyle name="Assumptions 2" xfId="48601" xr:uid="{00000000-0005-0000-0000-0000FDB10000}"/>
    <cellStyle name="AÞ¸¶ [0]_INQUIRY ¿µ¾÷AßAø " xfId="48602" xr:uid="{00000000-0005-0000-0000-0000FEB10000}"/>
    <cellStyle name="AÞ¸¶_INQUIRY ¿µ¾÷AßAø " xfId="48603" xr:uid="{00000000-0005-0000-0000-0000FFB10000}"/>
    <cellStyle name="AXAPTA_Bold" xfId="48604" xr:uid="{00000000-0005-0000-0000-000000B20000}"/>
    <cellStyle name="B" xfId="48605" xr:uid="{00000000-0005-0000-0000-000001B20000}"/>
    <cellStyle name="b'" xfId="48606" xr:uid="{00000000-0005-0000-0000-000002B20000}"/>
    <cellStyle name="B 2" xfId="48607" xr:uid="{00000000-0005-0000-0000-000003B20000}"/>
    <cellStyle name="b' 2" xfId="48608" xr:uid="{00000000-0005-0000-0000-000004B20000}"/>
    <cellStyle name="b." xfId="48609" xr:uid="{00000000-0005-0000-0000-000005B20000}"/>
    <cellStyle name="b. 2" xfId="48610" xr:uid="{00000000-0005-0000-0000-000006B20000}"/>
    <cellStyle name="b;ll" xfId="48611" xr:uid="{00000000-0005-0000-0000-000007B20000}"/>
    <cellStyle name="b;ll 2" xfId="48612" xr:uid="{00000000-0005-0000-0000-000008B20000}"/>
    <cellStyle name="b'_1212 LTD (ASC 715) Cost Pushout Final True up" xfId="48613" xr:uid="{00000000-0005-0000-0000-000009B20000}"/>
    <cellStyle name="b_diamond2" xfId="48614" xr:uid="{00000000-0005-0000-0000-00000AB20000}"/>
    <cellStyle name="b_diamond2 2" xfId="48615" xr:uid="{00000000-0005-0000-0000-00000BB20000}"/>
    <cellStyle name="b'_March_LTD_Premium" xfId="48616" xr:uid="{00000000-0005-0000-0000-00000CB20000}"/>
    <cellStyle name="B_MERGER" xfId="48617" xr:uid="{00000000-0005-0000-0000-00000DB20000}"/>
    <cellStyle name="B_MERGER 2" xfId="48618" xr:uid="{00000000-0005-0000-0000-00000EB20000}"/>
    <cellStyle name="b'_Nov Self Admin LTD Income Premium - CIGNA" xfId="48619" xr:uid="{00000000-0005-0000-0000-00000FB20000}"/>
    <cellStyle name="b_Sheet2" xfId="48620" xr:uid="{00000000-0005-0000-0000-000010B20000}"/>
    <cellStyle name="b_Sheet2 2" xfId="48621" xr:uid="{00000000-0005-0000-0000-000011B20000}"/>
    <cellStyle name="b'_Summary Unrounded" xfId="48622" xr:uid="{00000000-0005-0000-0000-000012B20000}"/>
    <cellStyle name="b0" xfId="48623" xr:uid="{00000000-0005-0000-0000-000013B20000}"/>
    <cellStyle name="b1" xfId="48624" xr:uid="{00000000-0005-0000-0000-000014B20000}"/>
    <cellStyle name="b2" xfId="48625" xr:uid="{00000000-0005-0000-0000-000015B20000}"/>
    <cellStyle name="b3" xfId="48626" xr:uid="{00000000-0005-0000-0000-000016B20000}"/>
    <cellStyle name="b4" xfId="48627" xr:uid="{00000000-0005-0000-0000-000017B20000}"/>
    <cellStyle name="Background" xfId="48628" xr:uid="{00000000-0005-0000-0000-000018B20000}"/>
    <cellStyle name="BACKGROUND 2" xfId="48629" xr:uid="{00000000-0005-0000-0000-000019B20000}"/>
    <cellStyle name="BACKGROUND$ZPercent$" xfId="48630" xr:uid="{00000000-0005-0000-0000-00001AB20000}"/>
    <cellStyle name="BACKGROUND$ZPercent$ 2" xfId="48631" xr:uid="{00000000-0005-0000-0000-00001BB20000}"/>
    <cellStyle name="BACKGROUND$ZPercent$_OM vs Plan" xfId="48632" xr:uid="{00000000-0005-0000-0000-00001CB20000}"/>
    <cellStyle name="BACKGROUND_Headcount" xfId="48633" xr:uid="{00000000-0005-0000-0000-00001DB20000}"/>
    <cellStyle name="Bad 2" xfId="1343" xr:uid="{00000000-0005-0000-0000-00001EB20000}"/>
    <cellStyle name="Bad 2 2" xfId="48634" xr:uid="{00000000-0005-0000-0000-00001FB20000}"/>
    <cellStyle name="Bad 2 3" xfId="48635" xr:uid="{00000000-0005-0000-0000-000020B20000}"/>
    <cellStyle name="Bad 2 4" xfId="48636" xr:uid="{00000000-0005-0000-0000-000021B20000}"/>
    <cellStyle name="Bad 2_Performance Summary at 5 MW" xfId="48637" xr:uid="{00000000-0005-0000-0000-000022B20000}"/>
    <cellStyle name="Bad 3" xfId="1344" xr:uid="{00000000-0005-0000-0000-000023B20000}"/>
    <cellStyle name="Bad 3 2" xfId="48638" xr:uid="{00000000-0005-0000-0000-000024B20000}"/>
    <cellStyle name="Bad 4" xfId="1345" xr:uid="{00000000-0005-0000-0000-000025B20000}"/>
    <cellStyle name="Bad 5" xfId="1346" xr:uid="{00000000-0005-0000-0000-000026B20000}"/>
    <cellStyle name="Bad 6" xfId="48639" xr:uid="{00000000-0005-0000-0000-000027B20000}"/>
    <cellStyle name="Bad 7" xfId="48640" xr:uid="{00000000-0005-0000-0000-000028B20000}"/>
    <cellStyle name="Bad 8" xfId="48641" xr:uid="{00000000-0005-0000-0000-000029B20000}"/>
    <cellStyle name="Bad 9" xfId="48642" xr:uid="{00000000-0005-0000-0000-00002AB20000}"/>
    <cellStyle name="BalanceSheet" xfId="48643" xr:uid="{00000000-0005-0000-0000-00002BB20000}"/>
    <cellStyle name="balnk" xfId="48644" xr:uid="{00000000-0005-0000-0000-00002CB20000}"/>
    <cellStyle name="balnk 2" xfId="48645" xr:uid="{00000000-0005-0000-0000-00002DB20000}"/>
    <cellStyle name="balnk 3" xfId="48646" xr:uid="{00000000-0005-0000-0000-00002EB20000}"/>
    <cellStyle name="balnk 4" xfId="48647" xr:uid="{00000000-0005-0000-0000-00002FB20000}"/>
    <cellStyle name="Bank1" xfId="48648" xr:uid="{00000000-0005-0000-0000-000030B20000}"/>
    <cellStyle name="Banner" xfId="48649" xr:uid="{00000000-0005-0000-0000-000031B20000}"/>
    <cellStyle name="Banner 2" xfId="48650" xr:uid="{00000000-0005-0000-0000-000032B20000}"/>
    <cellStyle name="Basic" xfId="48651" xr:uid="{00000000-0005-0000-0000-000033B20000}"/>
    <cellStyle name="Basic - Style1" xfId="48652" xr:uid="{00000000-0005-0000-0000-000034B20000}"/>
    <cellStyle name="Basic - Style1 2" xfId="48653" xr:uid="{00000000-0005-0000-0000-000035B20000}"/>
    <cellStyle name="Basic 2" xfId="48654" xr:uid="{00000000-0005-0000-0000-000036B20000}"/>
    <cellStyle name="bc" xfId="48655" xr:uid="{00000000-0005-0000-0000-000037B20000}"/>
    <cellStyle name="bc 2" xfId="48656" xr:uid="{00000000-0005-0000-0000-000038B20000}"/>
    <cellStyle name="BigHead" xfId="48657" xr:uid="{00000000-0005-0000-0000-000039B20000}"/>
    <cellStyle name="BigHead 2" xfId="48658" xr:uid="{00000000-0005-0000-0000-00003AB20000}"/>
    <cellStyle name="bl" xfId="48659" xr:uid="{00000000-0005-0000-0000-00003BB20000}"/>
    <cellStyle name="bl'" xfId="48660" xr:uid="{00000000-0005-0000-0000-00003CB20000}"/>
    <cellStyle name="bl 2" xfId="48661" xr:uid="{00000000-0005-0000-0000-00003DB20000}"/>
    <cellStyle name="bl' 2" xfId="48662" xr:uid="{00000000-0005-0000-0000-00003EB20000}"/>
    <cellStyle name="bl_Conemsco" xfId="48663" xr:uid="{00000000-0005-0000-0000-00003FB20000}"/>
    <cellStyle name="Black" xfId="48664" xr:uid="{00000000-0005-0000-0000-000040B20000}"/>
    <cellStyle name="Black Days" xfId="48665" xr:uid="{00000000-0005-0000-0000-000041B20000}"/>
    <cellStyle name="Black Days 2" xfId="48666" xr:uid="{00000000-0005-0000-0000-000042B20000}"/>
    <cellStyle name="Black Days_March_LTD_Premium" xfId="48667" xr:uid="{00000000-0005-0000-0000-000043B20000}"/>
    <cellStyle name="Black Decimal" xfId="48668" xr:uid="{00000000-0005-0000-0000-000044B20000}"/>
    <cellStyle name="Black Decimal 2" xfId="48669" xr:uid="{00000000-0005-0000-0000-000045B20000}"/>
    <cellStyle name="Black Dollar" xfId="48670" xr:uid="{00000000-0005-0000-0000-000046B20000}"/>
    <cellStyle name="Black Dollar 10" xfId="48671" xr:uid="{00000000-0005-0000-0000-000047B20000}"/>
    <cellStyle name="Black Dollar 10 2" xfId="48672" xr:uid="{00000000-0005-0000-0000-000048B20000}"/>
    <cellStyle name="Black Dollar 10 2 2" xfId="48673" xr:uid="{00000000-0005-0000-0000-000049B20000}"/>
    <cellStyle name="Black Dollar 10 3" xfId="48674" xr:uid="{00000000-0005-0000-0000-00004AB20000}"/>
    <cellStyle name="Black Dollar 11" xfId="48675" xr:uid="{00000000-0005-0000-0000-00004BB20000}"/>
    <cellStyle name="Black Dollar 11 2" xfId="48676" xr:uid="{00000000-0005-0000-0000-00004CB20000}"/>
    <cellStyle name="Black Dollar 11 2 2" xfId="48677" xr:uid="{00000000-0005-0000-0000-00004DB20000}"/>
    <cellStyle name="Black Dollar 11 3" xfId="48678" xr:uid="{00000000-0005-0000-0000-00004EB20000}"/>
    <cellStyle name="Black Dollar 12" xfId="48679" xr:uid="{00000000-0005-0000-0000-00004FB20000}"/>
    <cellStyle name="Black Dollar 12 2" xfId="48680" xr:uid="{00000000-0005-0000-0000-000050B20000}"/>
    <cellStyle name="Black Dollar 2" xfId="48681" xr:uid="{00000000-0005-0000-0000-000051B20000}"/>
    <cellStyle name="Black Dollar 2 2" xfId="48682" xr:uid="{00000000-0005-0000-0000-000052B20000}"/>
    <cellStyle name="Black Dollar 2 3" xfId="48683" xr:uid="{00000000-0005-0000-0000-000053B20000}"/>
    <cellStyle name="Black Dollar 2_Other Benefits Allocation %" xfId="48684" xr:uid="{00000000-0005-0000-0000-000054B20000}"/>
    <cellStyle name="Black Dollar 3" xfId="48685" xr:uid="{00000000-0005-0000-0000-000055B20000}"/>
    <cellStyle name="Black Dollar 3 2" xfId="48686" xr:uid="{00000000-0005-0000-0000-000056B20000}"/>
    <cellStyle name="Black Dollar 3 3" xfId="48687" xr:uid="{00000000-0005-0000-0000-000057B20000}"/>
    <cellStyle name="Black Dollar 3_Other Benefits Allocation %" xfId="48688" xr:uid="{00000000-0005-0000-0000-000058B20000}"/>
    <cellStyle name="Black Dollar 4" xfId="48689" xr:uid="{00000000-0005-0000-0000-000059B20000}"/>
    <cellStyle name="Black Dollar 4 2" xfId="48690" xr:uid="{00000000-0005-0000-0000-00005AB20000}"/>
    <cellStyle name="Black Dollar 4 3" xfId="48691" xr:uid="{00000000-0005-0000-0000-00005BB20000}"/>
    <cellStyle name="Black Dollar 4_Other Benefits Allocation %" xfId="48692" xr:uid="{00000000-0005-0000-0000-00005CB20000}"/>
    <cellStyle name="Black Dollar 5" xfId="48693" xr:uid="{00000000-0005-0000-0000-00005DB20000}"/>
    <cellStyle name="Black Dollar 5 2" xfId="48694" xr:uid="{00000000-0005-0000-0000-00005EB20000}"/>
    <cellStyle name="Black Dollar 5 2 2" xfId="48695" xr:uid="{00000000-0005-0000-0000-00005FB20000}"/>
    <cellStyle name="Black Dollar 5 2 2 2" xfId="48696" xr:uid="{00000000-0005-0000-0000-000060B20000}"/>
    <cellStyle name="Black Dollar 5 2 3" xfId="48697" xr:uid="{00000000-0005-0000-0000-000061B20000}"/>
    <cellStyle name="Black Dollar 5 3" xfId="48698" xr:uid="{00000000-0005-0000-0000-000062B20000}"/>
    <cellStyle name="Black Dollar 5 3 2" xfId="48699" xr:uid="{00000000-0005-0000-0000-000063B20000}"/>
    <cellStyle name="Black Dollar 5 3 2 2" xfId="48700" xr:uid="{00000000-0005-0000-0000-000064B20000}"/>
    <cellStyle name="Black Dollar 5 3 3" xfId="48701" xr:uid="{00000000-0005-0000-0000-000065B20000}"/>
    <cellStyle name="Black Dollar 5 4" xfId="48702" xr:uid="{00000000-0005-0000-0000-000066B20000}"/>
    <cellStyle name="Black Dollar 5 4 2" xfId="48703" xr:uid="{00000000-0005-0000-0000-000067B20000}"/>
    <cellStyle name="Black Dollar 5 5" xfId="48704" xr:uid="{00000000-0005-0000-0000-000068B20000}"/>
    <cellStyle name="Black Dollar 5 5 2" xfId="48705" xr:uid="{00000000-0005-0000-0000-000069B20000}"/>
    <cellStyle name="Black Dollar 5 6" xfId="48706" xr:uid="{00000000-0005-0000-0000-00006AB20000}"/>
    <cellStyle name="Black Dollar 6" xfId="48707" xr:uid="{00000000-0005-0000-0000-00006BB20000}"/>
    <cellStyle name="Black Dollar 6 2" xfId="48708" xr:uid="{00000000-0005-0000-0000-00006CB20000}"/>
    <cellStyle name="Black Dollar 6 2 2" xfId="48709" xr:uid="{00000000-0005-0000-0000-00006DB20000}"/>
    <cellStyle name="Black Dollar 6 3" xfId="48710" xr:uid="{00000000-0005-0000-0000-00006EB20000}"/>
    <cellStyle name="Black Dollar 7" xfId="48711" xr:uid="{00000000-0005-0000-0000-00006FB20000}"/>
    <cellStyle name="Black Dollar 7 2" xfId="48712" xr:uid="{00000000-0005-0000-0000-000070B20000}"/>
    <cellStyle name="Black Dollar 7 2 2" xfId="48713" xr:uid="{00000000-0005-0000-0000-000071B20000}"/>
    <cellStyle name="Black Dollar 7 3" xfId="48714" xr:uid="{00000000-0005-0000-0000-000072B20000}"/>
    <cellStyle name="Black Dollar 8" xfId="48715" xr:uid="{00000000-0005-0000-0000-000073B20000}"/>
    <cellStyle name="Black Dollar 8 2" xfId="48716" xr:uid="{00000000-0005-0000-0000-000074B20000}"/>
    <cellStyle name="Black Dollar 8 2 2" xfId="48717" xr:uid="{00000000-0005-0000-0000-000075B20000}"/>
    <cellStyle name="Black Dollar 8 3" xfId="48718" xr:uid="{00000000-0005-0000-0000-000076B20000}"/>
    <cellStyle name="Black Dollar 9" xfId="48719" xr:uid="{00000000-0005-0000-0000-000077B20000}"/>
    <cellStyle name="Black Dollar 9 2" xfId="48720" xr:uid="{00000000-0005-0000-0000-000078B20000}"/>
    <cellStyle name="Black Dollar 9 2 2" xfId="48721" xr:uid="{00000000-0005-0000-0000-000079B20000}"/>
    <cellStyle name="Black Dollar 9 3" xfId="48722" xr:uid="{00000000-0005-0000-0000-00007AB20000}"/>
    <cellStyle name="Black Dollar_401K Summary" xfId="48723" xr:uid="{00000000-0005-0000-0000-00007BB20000}"/>
    <cellStyle name="Black EPS" xfId="48724" xr:uid="{00000000-0005-0000-0000-00007CB20000}"/>
    <cellStyle name="Black EPS 2" xfId="48725" xr:uid="{00000000-0005-0000-0000-00007DB20000}"/>
    <cellStyle name="Black Percent" xfId="48726" xr:uid="{00000000-0005-0000-0000-00007EB20000}"/>
    <cellStyle name="Black Percent 2" xfId="48727" xr:uid="{00000000-0005-0000-0000-00007FB20000}"/>
    <cellStyle name="Black Percent_March_LTD_Premium" xfId="48728" xr:uid="{00000000-0005-0000-0000-000080B20000}"/>
    <cellStyle name="Black Percent2" xfId="48729" xr:uid="{00000000-0005-0000-0000-000081B20000}"/>
    <cellStyle name="Black Percent2 2" xfId="48730" xr:uid="{00000000-0005-0000-0000-000082B20000}"/>
    <cellStyle name="Black Percent2_March_LTD_Premium" xfId="48731" xr:uid="{00000000-0005-0000-0000-000083B20000}"/>
    <cellStyle name="Black Times" xfId="48732" xr:uid="{00000000-0005-0000-0000-000084B20000}"/>
    <cellStyle name="Black Times 2" xfId="48733" xr:uid="{00000000-0005-0000-0000-000085B20000}"/>
    <cellStyle name="Black Times Two Deci" xfId="48734" xr:uid="{00000000-0005-0000-0000-000086B20000}"/>
    <cellStyle name="Black Times Two Deci 2" xfId="48735" xr:uid="{00000000-0005-0000-0000-000087B20000}"/>
    <cellStyle name="Black Times Two Deci_March_LTD_Premium" xfId="48736" xr:uid="{00000000-0005-0000-0000-000088B20000}"/>
    <cellStyle name="Black Times Two Deci2" xfId="48737" xr:uid="{00000000-0005-0000-0000-000089B20000}"/>
    <cellStyle name="Black Times Two Deci2 2" xfId="48738" xr:uid="{00000000-0005-0000-0000-00008AB20000}"/>
    <cellStyle name="Black Times_283324_91" xfId="48739" xr:uid="{00000000-0005-0000-0000-00008BB20000}"/>
    <cellStyle name="Black Times2" xfId="48740" xr:uid="{00000000-0005-0000-0000-00008CB20000}"/>
    <cellStyle name="Black Times2 2" xfId="48741" xr:uid="{00000000-0005-0000-0000-00008DB20000}"/>
    <cellStyle name="Black Times2_March_LTD_Premium" xfId="48742" xr:uid="{00000000-0005-0000-0000-00008EB20000}"/>
    <cellStyle name="BlackStrike" xfId="48743" xr:uid="{00000000-0005-0000-0000-00008FB20000}"/>
    <cellStyle name="BlackText" xfId="48744" xr:uid="{00000000-0005-0000-0000-000090B20000}"/>
    <cellStyle name="blank" xfId="48745" xr:uid="{00000000-0005-0000-0000-000091B20000}"/>
    <cellStyle name="Blank [$]" xfId="48746" xr:uid="{00000000-0005-0000-0000-000092B20000}"/>
    <cellStyle name="Blank [%]" xfId="48747" xr:uid="{00000000-0005-0000-0000-000093B20000}"/>
    <cellStyle name="Blank [,]" xfId="48748" xr:uid="{00000000-0005-0000-0000-000094B20000}"/>
    <cellStyle name="Blank [1$]" xfId="48749" xr:uid="{00000000-0005-0000-0000-000095B20000}"/>
    <cellStyle name="Blank [1,]" xfId="48750" xr:uid="{00000000-0005-0000-0000-000096B20000}"/>
    <cellStyle name="Blank [2$]" xfId="48751" xr:uid="{00000000-0005-0000-0000-000097B20000}"/>
    <cellStyle name="Blank [2%]" xfId="48752" xr:uid="{00000000-0005-0000-0000-000098B20000}"/>
    <cellStyle name="Blank [2,]" xfId="48753" xr:uid="{00000000-0005-0000-0000-000099B20000}"/>
    <cellStyle name="blank 2" xfId="48754" xr:uid="{00000000-0005-0000-0000-00009AB20000}"/>
    <cellStyle name="blank 2 2" xfId="48755" xr:uid="{00000000-0005-0000-0000-00009BB20000}"/>
    <cellStyle name="blank 3" xfId="48756" xr:uid="{00000000-0005-0000-0000-00009CB20000}"/>
    <cellStyle name="blank 3 2" xfId="48757" xr:uid="{00000000-0005-0000-0000-00009DB20000}"/>
    <cellStyle name="blank 4" xfId="48758" xr:uid="{00000000-0005-0000-0000-00009EB20000}"/>
    <cellStyle name="blank 4 2" xfId="48759" xr:uid="{00000000-0005-0000-0000-00009FB20000}"/>
    <cellStyle name="blank 4 3" xfId="48760" xr:uid="{00000000-0005-0000-0000-0000A0B20000}"/>
    <cellStyle name="blank 5" xfId="48761" xr:uid="{00000000-0005-0000-0000-0000A1B20000}"/>
    <cellStyle name="blank_~5164998" xfId="48762" xr:uid="{00000000-0005-0000-0000-0000A2B20000}"/>
    <cellStyle name="BldUnd - Style3" xfId="48763" xr:uid="{00000000-0005-0000-0000-0000A3B20000}"/>
    <cellStyle name="Blue" xfId="48764" xr:uid="{00000000-0005-0000-0000-0000A4B20000}"/>
    <cellStyle name="Blue 2" xfId="48765" xr:uid="{00000000-0005-0000-0000-0000A5B20000}"/>
    <cellStyle name="Blue 3" xfId="48766" xr:uid="{00000000-0005-0000-0000-0000A6B20000}"/>
    <cellStyle name="Blue 4" xfId="48767" xr:uid="{00000000-0005-0000-0000-0000A7B20000}"/>
    <cellStyle name="Blue 5" xfId="48768" xr:uid="{00000000-0005-0000-0000-0000A8B20000}"/>
    <cellStyle name="Blue Decimal" xfId="48769" xr:uid="{00000000-0005-0000-0000-0000A9B20000}"/>
    <cellStyle name="Blue Decimal 2" xfId="48770" xr:uid="{00000000-0005-0000-0000-0000AAB20000}"/>
    <cellStyle name="Blue Dollar" xfId="48771" xr:uid="{00000000-0005-0000-0000-0000ABB20000}"/>
    <cellStyle name="Blue Dollar 2" xfId="48772" xr:uid="{00000000-0005-0000-0000-0000ACB20000}"/>
    <cellStyle name="Blue EPS" xfId="48773" xr:uid="{00000000-0005-0000-0000-0000ADB20000}"/>
    <cellStyle name="Blue EPS 2" xfId="48774" xr:uid="{00000000-0005-0000-0000-0000AEB20000}"/>
    <cellStyle name="Blue EPS_March_LTD_Premium" xfId="48775" xr:uid="{00000000-0005-0000-0000-0000AFB20000}"/>
    <cellStyle name="blue shading" xfId="48776" xr:uid="{00000000-0005-0000-0000-0000B0B20000}"/>
    <cellStyle name="Blue Text" xfId="48777" xr:uid="{00000000-0005-0000-0000-0000B1B20000}"/>
    <cellStyle name="Blue Text 2" xfId="48778" xr:uid="{00000000-0005-0000-0000-0000B2B20000}"/>
    <cellStyle name="Blue Text_March_LTD_Premium" xfId="48779" xr:uid="{00000000-0005-0000-0000-0000B3B20000}"/>
    <cellStyle name="Blue Title" xfId="48780" xr:uid="{00000000-0005-0000-0000-0000B4B20000}"/>
    <cellStyle name="Blue Zero Deci" xfId="48781" xr:uid="{00000000-0005-0000-0000-0000B5B20000}"/>
    <cellStyle name="Blue Zero Deci 2" xfId="48782" xr:uid="{00000000-0005-0000-0000-0000B6B20000}"/>
    <cellStyle name="Blue Zero Deci_March_LTD_Premium" xfId="48783" xr:uid="{00000000-0005-0000-0000-0000B7B20000}"/>
    <cellStyle name="blue$00" xfId="48784" xr:uid="{00000000-0005-0000-0000-0000B8B20000}"/>
    <cellStyle name="blue_01 Horizon Wind Energy Analytics" xfId="48785" xr:uid="{00000000-0005-0000-0000-0000B9B20000}"/>
    <cellStyle name="BlueCell" xfId="1347" xr:uid="{00000000-0005-0000-0000-0000BAB20000}"/>
    <cellStyle name="BlueCell 10" xfId="48786" xr:uid="{00000000-0005-0000-0000-0000BBB20000}"/>
    <cellStyle name="BlueCell 10 2" xfId="48787" xr:uid="{00000000-0005-0000-0000-0000BCB20000}"/>
    <cellStyle name="BlueCell 10 2 2" xfId="48788" xr:uid="{00000000-0005-0000-0000-0000BDB20000}"/>
    <cellStyle name="BlueCell 10 3" xfId="48789" xr:uid="{00000000-0005-0000-0000-0000BEB20000}"/>
    <cellStyle name="BlueCell 11" xfId="48790" xr:uid="{00000000-0005-0000-0000-0000BFB20000}"/>
    <cellStyle name="BlueCell 12" xfId="48791" xr:uid="{00000000-0005-0000-0000-0000C0B20000}"/>
    <cellStyle name="BlueCell 2" xfId="1348" xr:uid="{00000000-0005-0000-0000-0000C1B20000}"/>
    <cellStyle name="BlueCell 2 2" xfId="1349" xr:uid="{00000000-0005-0000-0000-0000C2B20000}"/>
    <cellStyle name="BlueCell 2 2 2" xfId="48792" xr:uid="{00000000-0005-0000-0000-0000C3B20000}"/>
    <cellStyle name="BlueCell 2 2 2 2" xfId="48793" xr:uid="{00000000-0005-0000-0000-0000C4B20000}"/>
    <cellStyle name="BlueCell 2 2 2 2 2" xfId="48794" xr:uid="{00000000-0005-0000-0000-0000C5B20000}"/>
    <cellStyle name="BlueCell 2 2 2 3" xfId="48795" xr:uid="{00000000-0005-0000-0000-0000C6B20000}"/>
    <cellStyle name="BlueCell 2 2 3" xfId="48796" xr:uid="{00000000-0005-0000-0000-0000C7B20000}"/>
    <cellStyle name="BlueCell 2 2 3 2" xfId="48797" xr:uid="{00000000-0005-0000-0000-0000C8B20000}"/>
    <cellStyle name="BlueCell 2 2 3 2 2" xfId="48798" xr:uid="{00000000-0005-0000-0000-0000C9B20000}"/>
    <cellStyle name="BlueCell 2 2 3 3" xfId="48799" xr:uid="{00000000-0005-0000-0000-0000CAB20000}"/>
    <cellStyle name="BlueCell 2 2 4" xfId="48800" xr:uid="{00000000-0005-0000-0000-0000CBB20000}"/>
    <cellStyle name="BlueCell 2 2 4 2" xfId="48801" xr:uid="{00000000-0005-0000-0000-0000CCB20000}"/>
    <cellStyle name="BlueCell 2 2 5" xfId="48802" xr:uid="{00000000-0005-0000-0000-0000CDB20000}"/>
    <cellStyle name="BlueCell 2 2 5 2" xfId="48803" xr:uid="{00000000-0005-0000-0000-0000CEB20000}"/>
    <cellStyle name="BlueCell 2 2 6" xfId="48804" xr:uid="{00000000-0005-0000-0000-0000CFB20000}"/>
    <cellStyle name="BlueCell 2 3" xfId="1350" xr:uid="{00000000-0005-0000-0000-0000D0B20000}"/>
    <cellStyle name="BlueCell 2 3 2" xfId="48805" xr:uid="{00000000-0005-0000-0000-0000D1B20000}"/>
    <cellStyle name="BlueCell 2 3 2 2" xfId="48806" xr:uid="{00000000-0005-0000-0000-0000D2B20000}"/>
    <cellStyle name="BlueCell 2 3 2 2 2" xfId="48807" xr:uid="{00000000-0005-0000-0000-0000D3B20000}"/>
    <cellStyle name="BlueCell 2 3 2 3" xfId="48808" xr:uid="{00000000-0005-0000-0000-0000D4B20000}"/>
    <cellStyle name="BlueCell 2 3 3" xfId="48809" xr:uid="{00000000-0005-0000-0000-0000D5B20000}"/>
    <cellStyle name="BlueCell 2 3 3 2" xfId="48810" xr:uid="{00000000-0005-0000-0000-0000D6B20000}"/>
    <cellStyle name="BlueCell 2 3 3 2 2" xfId="48811" xr:uid="{00000000-0005-0000-0000-0000D7B20000}"/>
    <cellStyle name="BlueCell 2 3 3 3" xfId="48812" xr:uid="{00000000-0005-0000-0000-0000D8B20000}"/>
    <cellStyle name="BlueCell 2 3 4" xfId="48813" xr:uid="{00000000-0005-0000-0000-0000D9B20000}"/>
    <cellStyle name="BlueCell 2 3 4 2" xfId="48814" xr:uid="{00000000-0005-0000-0000-0000DAB20000}"/>
    <cellStyle name="BlueCell 2 3 5" xfId="48815" xr:uid="{00000000-0005-0000-0000-0000DBB20000}"/>
    <cellStyle name="BlueCell 2 3 5 2" xfId="48816" xr:uid="{00000000-0005-0000-0000-0000DCB20000}"/>
    <cellStyle name="BlueCell 2 3 6" xfId="48817" xr:uid="{00000000-0005-0000-0000-0000DDB20000}"/>
    <cellStyle name="BlueCell 2 4" xfId="48818" xr:uid="{00000000-0005-0000-0000-0000DEB20000}"/>
    <cellStyle name="BlueCell 2 4 2" xfId="48819" xr:uid="{00000000-0005-0000-0000-0000DFB20000}"/>
    <cellStyle name="BlueCell 2 4 2 2" xfId="48820" xr:uid="{00000000-0005-0000-0000-0000E0B20000}"/>
    <cellStyle name="BlueCell 2 4 2 2 2" xfId="48821" xr:uid="{00000000-0005-0000-0000-0000E1B20000}"/>
    <cellStyle name="BlueCell 2 4 2 3" xfId="48822" xr:uid="{00000000-0005-0000-0000-0000E2B20000}"/>
    <cellStyle name="BlueCell 2 4 3" xfId="48823" xr:uid="{00000000-0005-0000-0000-0000E3B20000}"/>
    <cellStyle name="BlueCell 2 4 3 2" xfId="48824" xr:uid="{00000000-0005-0000-0000-0000E4B20000}"/>
    <cellStyle name="BlueCell 2 4 3 2 2" xfId="48825" xr:uid="{00000000-0005-0000-0000-0000E5B20000}"/>
    <cellStyle name="BlueCell 2 4 3 3" xfId="48826" xr:uid="{00000000-0005-0000-0000-0000E6B20000}"/>
    <cellStyle name="BlueCell 2 4 4" xfId="48827" xr:uid="{00000000-0005-0000-0000-0000E7B20000}"/>
    <cellStyle name="BlueCell 2 4 4 2" xfId="48828" xr:uid="{00000000-0005-0000-0000-0000E8B20000}"/>
    <cellStyle name="BlueCell 2 4 5" xfId="48829" xr:uid="{00000000-0005-0000-0000-0000E9B20000}"/>
    <cellStyle name="BlueCell 2 4 5 2" xfId="48830" xr:uid="{00000000-0005-0000-0000-0000EAB20000}"/>
    <cellStyle name="BlueCell 2 4 6" xfId="48831" xr:uid="{00000000-0005-0000-0000-0000EBB20000}"/>
    <cellStyle name="BlueCell 2 5" xfId="48832" xr:uid="{00000000-0005-0000-0000-0000ECB20000}"/>
    <cellStyle name="BlueCell 2 5 2" xfId="48833" xr:uid="{00000000-0005-0000-0000-0000EDB20000}"/>
    <cellStyle name="BlueCell 2 5 2 2" xfId="48834" xr:uid="{00000000-0005-0000-0000-0000EEB20000}"/>
    <cellStyle name="BlueCell 2 5 3" xfId="48835" xr:uid="{00000000-0005-0000-0000-0000EFB20000}"/>
    <cellStyle name="BlueCell 2 6" xfId="48836" xr:uid="{00000000-0005-0000-0000-0000F0B20000}"/>
    <cellStyle name="BlueCell 2_Other Benefits Allocation %" xfId="48837" xr:uid="{00000000-0005-0000-0000-0000F1B20000}"/>
    <cellStyle name="BlueCell 3" xfId="1351" xr:uid="{00000000-0005-0000-0000-0000F2B20000}"/>
    <cellStyle name="BlueCell 3 2" xfId="48838" xr:uid="{00000000-0005-0000-0000-0000F3B20000}"/>
    <cellStyle name="BlueCell 3 2 2" xfId="48839" xr:uid="{00000000-0005-0000-0000-0000F4B20000}"/>
    <cellStyle name="BlueCell 3 2 2 2" xfId="48840" xr:uid="{00000000-0005-0000-0000-0000F5B20000}"/>
    <cellStyle name="BlueCell 3 2 2 2 2" xfId="48841" xr:uid="{00000000-0005-0000-0000-0000F6B20000}"/>
    <cellStyle name="BlueCell 3 2 2 3" xfId="48842" xr:uid="{00000000-0005-0000-0000-0000F7B20000}"/>
    <cellStyle name="BlueCell 3 2 3" xfId="48843" xr:uid="{00000000-0005-0000-0000-0000F8B20000}"/>
    <cellStyle name="BlueCell 3 2 3 2" xfId="48844" xr:uid="{00000000-0005-0000-0000-0000F9B20000}"/>
    <cellStyle name="BlueCell 3 2 3 2 2" xfId="48845" xr:uid="{00000000-0005-0000-0000-0000FAB20000}"/>
    <cellStyle name="BlueCell 3 2 3 3" xfId="48846" xr:uid="{00000000-0005-0000-0000-0000FBB20000}"/>
    <cellStyle name="BlueCell 3 2 4" xfId="48847" xr:uid="{00000000-0005-0000-0000-0000FCB20000}"/>
    <cellStyle name="BlueCell 3 2 4 2" xfId="48848" xr:uid="{00000000-0005-0000-0000-0000FDB20000}"/>
    <cellStyle name="BlueCell 3 2 5" xfId="48849" xr:uid="{00000000-0005-0000-0000-0000FEB20000}"/>
    <cellStyle name="BlueCell 3 2 5 2" xfId="48850" xr:uid="{00000000-0005-0000-0000-0000FFB20000}"/>
    <cellStyle name="BlueCell 3 2 6" xfId="48851" xr:uid="{00000000-0005-0000-0000-000000B30000}"/>
    <cellStyle name="BlueCell 3 3" xfId="48852" xr:uid="{00000000-0005-0000-0000-000001B30000}"/>
    <cellStyle name="BlueCell 3 3 2" xfId="48853" xr:uid="{00000000-0005-0000-0000-000002B30000}"/>
    <cellStyle name="BlueCell 3 3 2 2" xfId="48854" xr:uid="{00000000-0005-0000-0000-000003B30000}"/>
    <cellStyle name="BlueCell 3 3 2 2 2" xfId="48855" xr:uid="{00000000-0005-0000-0000-000004B30000}"/>
    <cellStyle name="BlueCell 3 3 2 3" xfId="48856" xr:uid="{00000000-0005-0000-0000-000005B30000}"/>
    <cellStyle name="BlueCell 3 3 3" xfId="48857" xr:uid="{00000000-0005-0000-0000-000006B30000}"/>
    <cellStyle name="BlueCell 3 3 3 2" xfId="48858" xr:uid="{00000000-0005-0000-0000-000007B30000}"/>
    <cellStyle name="BlueCell 3 3 3 2 2" xfId="48859" xr:uid="{00000000-0005-0000-0000-000008B30000}"/>
    <cellStyle name="BlueCell 3 3 3 3" xfId="48860" xr:uid="{00000000-0005-0000-0000-000009B30000}"/>
    <cellStyle name="BlueCell 3 3 4" xfId="48861" xr:uid="{00000000-0005-0000-0000-00000AB30000}"/>
    <cellStyle name="BlueCell 3 3 4 2" xfId="48862" xr:uid="{00000000-0005-0000-0000-00000BB30000}"/>
    <cellStyle name="BlueCell 3 3 5" xfId="48863" xr:uid="{00000000-0005-0000-0000-00000CB30000}"/>
    <cellStyle name="BlueCell 3 3 5 2" xfId="48864" xr:uid="{00000000-0005-0000-0000-00000DB30000}"/>
    <cellStyle name="BlueCell 3 3 6" xfId="48865" xr:uid="{00000000-0005-0000-0000-00000EB30000}"/>
    <cellStyle name="BlueCell 3 4" xfId="48866" xr:uid="{00000000-0005-0000-0000-00000FB30000}"/>
    <cellStyle name="BlueCell 3 4 2" xfId="48867" xr:uid="{00000000-0005-0000-0000-000010B30000}"/>
    <cellStyle name="BlueCell 3 4 2 2" xfId="48868" xr:uid="{00000000-0005-0000-0000-000011B30000}"/>
    <cellStyle name="BlueCell 3 4 3" xfId="48869" xr:uid="{00000000-0005-0000-0000-000012B30000}"/>
    <cellStyle name="BlueCell 3 5" xfId="48870" xr:uid="{00000000-0005-0000-0000-000013B30000}"/>
    <cellStyle name="BlueCell 3 5 2" xfId="48871" xr:uid="{00000000-0005-0000-0000-000014B30000}"/>
    <cellStyle name="BlueCell 3 5 2 2" xfId="48872" xr:uid="{00000000-0005-0000-0000-000015B30000}"/>
    <cellStyle name="BlueCell 3 5 3" xfId="48873" xr:uid="{00000000-0005-0000-0000-000016B30000}"/>
    <cellStyle name="BlueCell 3 6" xfId="48874" xr:uid="{00000000-0005-0000-0000-000017B30000}"/>
    <cellStyle name="BlueCell 3 6 2" xfId="48875" xr:uid="{00000000-0005-0000-0000-000018B30000}"/>
    <cellStyle name="BlueCell 3 7" xfId="48876" xr:uid="{00000000-0005-0000-0000-000019B30000}"/>
    <cellStyle name="BlueCell 3 7 2" xfId="48877" xr:uid="{00000000-0005-0000-0000-00001AB30000}"/>
    <cellStyle name="BlueCell 3 8" xfId="48878" xr:uid="{00000000-0005-0000-0000-00001BB30000}"/>
    <cellStyle name="BlueCell 3_Other Benefits Allocation %" xfId="48879" xr:uid="{00000000-0005-0000-0000-00001CB30000}"/>
    <cellStyle name="BlueCell 4" xfId="1352" xr:uid="{00000000-0005-0000-0000-00001DB30000}"/>
    <cellStyle name="BlueCell 4 2" xfId="48880" xr:uid="{00000000-0005-0000-0000-00001EB30000}"/>
    <cellStyle name="BlueCell 4 2 2" xfId="48881" xr:uid="{00000000-0005-0000-0000-00001FB30000}"/>
    <cellStyle name="BlueCell 4 3" xfId="48882" xr:uid="{00000000-0005-0000-0000-000020B30000}"/>
    <cellStyle name="BlueCell 5" xfId="48883" xr:uid="{00000000-0005-0000-0000-000021B30000}"/>
    <cellStyle name="BlueCell 5 2" xfId="48884" xr:uid="{00000000-0005-0000-0000-000022B30000}"/>
    <cellStyle name="BlueCell 5 2 2" xfId="48885" xr:uid="{00000000-0005-0000-0000-000023B30000}"/>
    <cellStyle name="BlueCell 5 3" xfId="48886" xr:uid="{00000000-0005-0000-0000-000024B30000}"/>
    <cellStyle name="BlueCell 6" xfId="48887" xr:uid="{00000000-0005-0000-0000-000025B30000}"/>
    <cellStyle name="BlueCell 6 2" xfId="48888" xr:uid="{00000000-0005-0000-0000-000026B30000}"/>
    <cellStyle name="BlueCell 6 2 2" xfId="48889" xr:uid="{00000000-0005-0000-0000-000027B30000}"/>
    <cellStyle name="BlueCell 6 3" xfId="48890" xr:uid="{00000000-0005-0000-0000-000028B30000}"/>
    <cellStyle name="BlueCell 7" xfId="48891" xr:uid="{00000000-0005-0000-0000-000029B30000}"/>
    <cellStyle name="BlueCell 7 2" xfId="48892" xr:uid="{00000000-0005-0000-0000-00002AB30000}"/>
    <cellStyle name="BlueCell 7 2 2" xfId="48893" xr:uid="{00000000-0005-0000-0000-00002BB30000}"/>
    <cellStyle name="BlueCell 7 3" xfId="48894" xr:uid="{00000000-0005-0000-0000-00002CB30000}"/>
    <cellStyle name="BlueCell 8" xfId="48895" xr:uid="{00000000-0005-0000-0000-00002DB30000}"/>
    <cellStyle name="BlueCell 8 2" xfId="48896" xr:uid="{00000000-0005-0000-0000-00002EB30000}"/>
    <cellStyle name="BlueCell 8 2 2" xfId="48897" xr:uid="{00000000-0005-0000-0000-00002FB30000}"/>
    <cellStyle name="BlueCell 8 3" xfId="48898" xr:uid="{00000000-0005-0000-0000-000030B30000}"/>
    <cellStyle name="BlueCell 9" xfId="48899" xr:uid="{00000000-0005-0000-0000-000031B30000}"/>
    <cellStyle name="BlueCell 9 2" xfId="48900" xr:uid="{00000000-0005-0000-0000-000032B30000}"/>
    <cellStyle name="BlueCell 9 2 2" xfId="48901" xr:uid="{00000000-0005-0000-0000-000033B30000}"/>
    <cellStyle name="BlueCell 9 3" xfId="48902" xr:uid="{00000000-0005-0000-0000-000034B30000}"/>
    <cellStyle name="BlueCell_401K Summary" xfId="48903" xr:uid="{00000000-0005-0000-0000-000035B30000}"/>
    <cellStyle name="BLuedashZero" xfId="48904" xr:uid="{00000000-0005-0000-0000-000036B30000}"/>
    <cellStyle name="bluenodec" xfId="48905" xr:uid="{00000000-0005-0000-0000-000037B30000}"/>
    <cellStyle name="bluenodec 2" xfId="48906" xr:uid="{00000000-0005-0000-0000-000038B30000}"/>
    <cellStyle name="bluepercent" xfId="48907" xr:uid="{00000000-0005-0000-0000-000039B30000}"/>
    <cellStyle name="bluepercent 2" xfId="48908" xr:uid="{00000000-0005-0000-0000-00003AB30000}"/>
    <cellStyle name="bn0" xfId="48909" xr:uid="{00000000-0005-0000-0000-00003BB30000}"/>
    <cellStyle name="Body" xfId="48910" xr:uid="{00000000-0005-0000-0000-00003CB30000}"/>
    <cellStyle name="bold" xfId="48911" xr:uid="{00000000-0005-0000-0000-00003DB30000}"/>
    <cellStyle name="Bold/Border" xfId="48912" xr:uid="{00000000-0005-0000-0000-00003EB30000}"/>
    <cellStyle name="Bold/Border 2" xfId="48913" xr:uid="{00000000-0005-0000-0000-00003FB30000}"/>
    <cellStyle name="Bold/Border 2 2" xfId="48914" xr:uid="{00000000-0005-0000-0000-000040B30000}"/>
    <cellStyle name="Bold/Border 2 2 2" xfId="48915" xr:uid="{00000000-0005-0000-0000-000041B30000}"/>
    <cellStyle name="Bold/Border 2 3" xfId="48916" xr:uid="{00000000-0005-0000-0000-000042B30000}"/>
    <cellStyle name="Bold/Border 3" xfId="48917" xr:uid="{00000000-0005-0000-0000-000043B30000}"/>
    <cellStyle name="Bold/Border 3 2" xfId="48918" xr:uid="{00000000-0005-0000-0000-000044B30000}"/>
    <cellStyle name="Bold/Border 4" xfId="48919" xr:uid="{00000000-0005-0000-0000-000045B30000}"/>
    <cellStyle name="Bold/Border 5" xfId="48920" xr:uid="{00000000-0005-0000-0000-000046B30000}"/>
    <cellStyle name="Bold/Border_401K Summary" xfId="48921" xr:uid="{00000000-0005-0000-0000-000047B30000}"/>
    <cellStyle name="BoldText" xfId="48922" xr:uid="{00000000-0005-0000-0000-000048B30000}"/>
    <cellStyle name="BoldText 2" xfId="48923" xr:uid="{00000000-0005-0000-0000-000049B30000}"/>
    <cellStyle name="BoldUnderlineNumber" xfId="1353" xr:uid="{00000000-0005-0000-0000-00004AB30000}"/>
    <cellStyle name="BoldUnderlineNumber 2" xfId="1354" xr:uid="{00000000-0005-0000-0000-00004BB30000}"/>
    <cellStyle name="BoldUnderlineNumber 3" xfId="48924" xr:uid="{00000000-0005-0000-0000-00004CB30000}"/>
    <cellStyle name="BoldUnderlineNumber 4" xfId="48925" xr:uid="{00000000-0005-0000-0000-00004DB30000}"/>
    <cellStyle name="BoldUnderlineNumber 5" xfId="48926" xr:uid="{00000000-0005-0000-0000-00004EB30000}"/>
    <cellStyle name="BoldUnderlineRate" xfId="1355" xr:uid="{00000000-0005-0000-0000-00004FB30000}"/>
    <cellStyle name="BoldUnderlineRate 2" xfId="48927" xr:uid="{00000000-0005-0000-0000-000050B30000}"/>
    <cellStyle name="Border" xfId="48928" xr:uid="{00000000-0005-0000-0000-000051B30000}"/>
    <cellStyle name="Border 2" xfId="48929" xr:uid="{00000000-0005-0000-0000-000052B30000}"/>
    <cellStyle name="Border 2 2" xfId="48930" xr:uid="{00000000-0005-0000-0000-000053B30000}"/>
    <cellStyle name="Border 2 3" xfId="48931" xr:uid="{00000000-0005-0000-0000-000054B30000}"/>
    <cellStyle name="Border 2 4" xfId="48932" xr:uid="{00000000-0005-0000-0000-000055B30000}"/>
    <cellStyle name="Border 2 5" xfId="48933" xr:uid="{00000000-0005-0000-0000-000056B30000}"/>
    <cellStyle name="Border 3" xfId="48934" xr:uid="{00000000-0005-0000-0000-000057B30000}"/>
    <cellStyle name="Border 4" xfId="48935" xr:uid="{00000000-0005-0000-0000-000058B30000}"/>
    <cellStyle name="Border 5" xfId="48936" xr:uid="{00000000-0005-0000-0000-000059B30000}"/>
    <cellStyle name="Border 6" xfId="48937" xr:uid="{00000000-0005-0000-0000-00005AB30000}"/>
    <cellStyle name="Border Heavy" xfId="48938" xr:uid="{00000000-0005-0000-0000-00005BB30000}"/>
    <cellStyle name="Border Heavy 2" xfId="48939" xr:uid="{00000000-0005-0000-0000-00005CB30000}"/>
    <cellStyle name="Border Heavy 2 2" xfId="48940" xr:uid="{00000000-0005-0000-0000-00005DB30000}"/>
    <cellStyle name="Border Heavy 2 3" xfId="48941" xr:uid="{00000000-0005-0000-0000-00005EB30000}"/>
    <cellStyle name="Border Heavy 2_Other Benefits Allocation %" xfId="48942" xr:uid="{00000000-0005-0000-0000-00005FB30000}"/>
    <cellStyle name="Border Heavy 3" xfId="48943" xr:uid="{00000000-0005-0000-0000-000060B30000}"/>
    <cellStyle name="Border Heavy_401K Summary" xfId="48944" xr:uid="{00000000-0005-0000-0000-000061B30000}"/>
    <cellStyle name="Border Thin" xfId="48945" xr:uid="{00000000-0005-0000-0000-000062B30000}"/>
    <cellStyle name="Border Thin 2" xfId="48946" xr:uid="{00000000-0005-0000-0000-000063B30000}"/>
    <cellStyle name="Border Thin 2 2" xfId="48947" xr:uid="{00000000-0005-0000-0000-000064B30000}"/>
    <cellStyle name="Border Thin 2 2 2" xfId="48948" xr:uid="{00000000-0005-0000-0000-000065B30000}"/>
    <cellStyle name="Border Thin 3" xfId="48949" xr:uid="{00000000-0005-0000-0000-000066B30000}"/>
    <cellStyle name="Border Thin 3 2" xfId="48950" xr:uid="{00000000-0005-0000-0000-000067B30000}"/>
    <cellStyle name="Border Thin 4" xfId="48951" xr:uid="{00000000-0005-0000-0000-000068B30000}"/>
    <cellStyle name="Border, Bottom" xfId="48952" xr:uid="{00000000-0005-0000-0000-000069B30000}"/>
    <cellStyle name="Border, Bottom 2" xfId="48953" xr:uid="{00000000-0005-0000-0000-00006AB30000}"/>
    <cellStyle name="Border, Bottom 3" xfId="48954" xr:uid="{00000000-0005-0000-0000-00006BB30000}"/>
    <cellStyle name="Border, Bottom 4" xfId="48955" xr:uid="{00000000-0005-0000-0000-00006CB30000}"/>
    <cellStyle name="Border, Bottom 5" xfId="48956" xr:uid="{00000000-0005-0000-0000-00006DB30000}"/>
    <cellStyle name="Border, Left" xfId="48957" xr:uid="{00000000-0005-0000-0000-00006EB30000}"/>
    <cellStyle name="Border, Left 2" xfId="48958" xr:uid="{00000000-0005-0000-0000-00006FB30000}"/>
    <cellStyle name="Border, Left 2 2" xfId="48959" xr:uid="{00000000-0005-0000-0000-000070B30000}"/>
    <cellStyle name="Border, Left 3" xfId="48960" xr:uid="{00000000-0005-0000-0000-000071B30000}"/>
    <cellStyle name="Border, Right" xfId="48961" xr:uid="{00000000-0005-0000-0000-000072B30000}"/>
    <cellStyle name="Border, Right 2" xfId="48962" xr:uid="{00000000-0005-0000-0000-000073B30000}"/>
    <cellStyle name="Border, Top" xfId="48963" xr:uid="{00000000-0005-0000-0000-000074B30000}"/>
    <cellStyle name="Border, Top 2" xfId="48964" xr:uid="{00000000-0005-0000-0000-000075B30000}"/>
    <cellStyle name="Border, Top 2 2" xfId="48965" xr:uid="{00000000-0005-0000-0000-000076B30000}"/>
    <cellStyle name="Border, Top 2 3" xfId="48966" xr:uid="{00000000-0005-0000-0000-000077B30000}"/>
    <cellStyle name="Border, Top 2 4" xfId="48967" xr:uid="{00000000-0005-0000-0000-000078B30000}"/>
    <cellStyle name="Border, Top 2 5" xfId="48968" xr:uid="{00000000-0005-0000-0000-000079B30000}"/>
    <cellStyle name="Border, Top 3" xfId="48969" xr:uid="{00000000-0005-0000-0000-00007AB30000}"/>
    <cellStyle name="Border, Top 4" xfId="48970" xr:uid="{00000000-0005-0000-0000-00007BB30000}"/>
    <cellStyle name="Border, Top 5" xfId="48971" xr:uid="{00000000-0005-0000-0000-00007CB30000}"/>
    <cellStyle name="Border, Top 6" xfId="48972" xr:uid="{00000000-0005-0000-0000-00007DB30000}"/>
    <cellStyle name="Border_01 Horizon Wind Energy Analytics" xfId="48973" xr:uid="{00000000-0005-0000-0000-00007EB30000}"/>
    <cellStyle name="Bottom" xfId="48974" xr:uid="{00000000-0005-0000-0000-00007FB30000}"/>
    <cellStyle name="Bottom 2" xfId="48975" xr:uid="{00000000-0005-0000-0000-000080B30000}"/>
    <cellStyle name="Bottom 3" xfId="48976" xr:uid="{00000000-0005-0000-0000-000081B30000}"/>
    <cellStyle name="Bottom bold border" xfId="48977" xr:uid="{00000000-0005-0000-0000-000082B30000}"/>
    <cellStyle name="Bottom Edge" xfId="48978" xr:uid="{00000000-0005-0000-0000-000083B30000}"/>
    <cellStyle name="Bottom Edge 2" xfId="48979" xr:uid="{00000000-0005-0000-0000-000084B30000}"/>
    <cellStyle name="Bottom Edge 3" xfId="48980" xr:uid="{00000000-0005-0000-0000-000085B30000}"/>
    <cellStyle name="Bottom Line" xfId="48981" xr:uid="{00000000-0005-0000-0000-000086B30000}"/>
    <cellStyle name="Bottom single border" xfId="48982" xr:uid="{00000000-0005-0000-0000-000087B30000}"/>
    <cellStyle name="British Pound" xfId="48983" xr:uid="{00000000-0005-0000-0000-000088B30000}"/>
    <cellStyle name="Bud Sum Normal" xfId="48984" xr:uid="{00000000-0005-0000-0000-000089B30000}"/>
    <cellStyle name="Budget" xfId="1356" xr:uid="{00000000-0005-0000-0000-00008AB30000}"/>
    <cellStyle name="Budget 2" xfId="1357" xr:uid="{00000000-0005-0000-0000-00008BB30000}"/>
    <cellStyle name="Budget 3" xfId="48985" xr:uid="{00000000-0005-0000-0000-00008CB30000}"/>
    <cellStyle name="Budget_March_LTD_Premium" xfId="48986" xr:uid="{00000000-0005-0000-0000-00008DB30000}"/>
    <cellStyle name="Buena" xfId="48987" xr:uid="{00000000-0005-0000-0000-00008EB30000}"/>
    <cellStyle name="Bullet" xfId="48988" xr:uid="{00000000-0005-0000-0000-00008FB30000}"/>
    <cellStyle name="Bullet 2" xfId="48989" xr:uid="{00000000-0005-0000-0000-000090B30000}"/>
    <cellStyle name="c" xfId="48990" xr:uid="{00000000-0005-0000-0000-000091B30000}"/>
    <cellStyle name="c 2" xfId="48991" xr:uid="{00000000-0005-0000-0000-000092B30000}"/>
    <cellStyle name="C?AØ_¿µ¾÷CoE² " xfId="48992" xr:uid="{00000000-0005-0000-0000-000093B30000}"/>
    <cellStyle name="c_1212 LTD (ASC 715) Cost Pushout Final True up" xfId="48993" xr:uid="{00000000-0005-0000-0000-000094B30000}"/>
    <cellStyle name="c_AAT Bank Model 10.29.2004v11" xfId="48994" xr:uid="{00000000-0005-0000-0000-000095B30000}"/>
    <cellStyle name="c_Acc (Dil) Matrix (2)" xfId="48995" xr:uid="{00000000-0005-0000-0000-000096B30000}"/>
    <cellStyle name="c_Acc (Dil) Matrix (2) 2" xfId="48996" xr:uid="{00000000-0005-0000-0000-000097B30000}"/>
    <cellStyle name="c_Acc (Dil) Matrix (2)_1212 LTD (ASC 715) Cost Pushout Final True up" xfId="48997" xr:uid="{00000000-0005-0000-0000-000098B30000}"/>
    <cellStyle name="c_Acc (Dil) Matrix (2)_Summary Unrounded" xfId="48998" xr:uid="{00000000-0005-0000-0000-000099B30000}"/>
    <cellStyle name="c_Araraquara 2b" xfId="48999" xr:uid="{00000000-0005-0000-0000-00009AB30000}"/>
    <cellStyle name="c_Ariz_Nevada (2)" xfId="49000" xr:uid="{00000000-0005-0000-0000-00009BB30000}"/>
    <cellStyle name="c_Ariz_Nevada (2) 2" xfId="49001" xr:uid="{00000000-0005-0000-0000-00009CB30000}"/>
    <cellStyle name="c_Ariz_Nevada (2)_1212 LTD (ASC 715) Cost Pushout Final True up" xfId="49002" xr:uid="{00000000-0005-0000-0000-00009DB30000}"/>
    <cellStyle name="c_Ariz_Nevada (2)_Summary Unrounded" xfId="49003" xr:uid="{00000000-0005-0000-0000-00009EB30000}"/>
    <cellStyle name="c_BH Pickle Projections.020201" xfId="49004" xr:uid="{00000000-0005-0000-0000-00009FB30000}"/>
    <cellStyle name="c_BH Pickle Projections.020201 2" xfId="49005" xr:uid="{00000000-0005-0000-0000-0000A0B30000}"/>
    <cellStyle name="c_CA Cases (2)" xfId="49006" xr:uid="{00000000-0005-0000-0000-0000A1B30000}"/>
    <cellStyle name="c_CA Cases (2) 2" xfId="49007" xr:uid="{00000000-0005-0000-0000-0000A2B30000}"/>
    <cellStyle name="c_CA Cases (2)_1212 LTD (ASC 715) Cost Pushout Final True up" xfId="49008" xr:uid="{00000000-0005-0000-0000-0000A3B30000}"/>
    <cellStyle name="c_CA Cases (2)_Summary Unrounded" xfId="49009" xr:uid="{00000000-0005-0000-0000-0000A4B30000}"/>
    <cellStyle name="c_Cal. (2)" xfId="49010" xr:uid="{00000000-0005-0000-0000-0000A5B30000}"/>
    <cellStyle name="c_Cal. (2) 2" xfId="49011" xr:uid="{00000000-0005-0000-0000-0000A6B30000}"/>
    <cellStyle name="c_Cal. (2)_1212 LTD (ASC 715) Cost Pushout Final True up" xfId="49012" xr:uid="{00000000-0005-0000-0000-0000A7B30000}"/>
    <cellStyle name="c_Cal. (2)_Summary Unrounded" xfId="49013" xr:uid="{00000000-0005-0000-0000-0000A8B30000}"/>
    <cellStyle name="c_Cases (2)" xfId="49014" xr:uid="{00000000-0005-0000-0000-0000A9B30000}"/>
    <cellStyle name="c_Cases (2) 2" xfId="49015" xr:uid="{00000000-0005-0000-0000-0000AAB30000}"/>
    <cellStyle name="c_Cases (2)_1212 LTD (ASC 715) Cost Pushout Final True up" xfId="49016" xr:uid="{00000000-0005-0000-0000-0000ABB30000}"/>
    <cellStyle name="c_Cases (2)_Summary Unrounded" xfId="49017" xr:uid="{00000000-0005-0000-0000-0000ACB30000}"/>
    <cellStyle name="c_Celtic DCF" xfId="49018" xr:uid="{00000000-0005-0000-0000-0000ADB30000}"/>
    <cellStyle name="c_Celtic DCF 2" xfId="49019" xr:uid="{00000000-0005-0000-0000-0000AEB30000}"/>
    <cellStyle name="c_Celtic DCF Inputs" xfId="49020" xr:uid="{00000000-0005-0000-0000-0000AFB30000}"/>
    <cellStyle name="c_Celtic DCF Inputs 2" xfId="49021" xr:uid="{00000000-0005-0000-0000-0000B0B30000}"/>
    <cellStyle name="c_Celtic DCF Inputs_1212 LTD (ASC 715) Cost Pushout Final True up" xfId="49022" xr:uid="{00000000-0005-0000-0000-0000B1B30000}"/>
    <cellStyle name="c_Celtic DCF Inputs_Summary Unrounded" xfId="49023" xr:uid="{00000000-0005-0000-0000-0000B2B30000}"/>
    <cellStyle name="c_Celtic DCF_1212 LTD (ASC 715) Cost Pushout Final True up" xfId="49024" xr:uid="{00000000-0005-0000-0000-0000B3B30000}"/>
    <cellStyle name="c_Celtic DCF_Summary Unrounded" xfId="49025" xr:uid="{00000000-0005-0000-0000-0000B4B30000}"/>
    <cellStyle name="c_Credit Buildup (2)" xfId="49026" xr:uid="{00000000-0005-0000-0000-0000B5B30000}"/>
    <cellStyle name="c_Credit Buildup (2) 2" xfId="49027" xr:uid="{00000000-0005-0000-0000-0000B6B30000}"/>
    <cellStyle name="c_Credit Buildup (2)_1212 LTD (ASC 715) Cost Pushout Final True up" xfId="49028" xr:uid="{00000000-0005-0000-0000-0000B7B30000}"/>
    <cellStyle name="c_Credit Buildup (2)_Summary Unrounded" xfId="49029" xr:uid="{00000000-0005-0000-0000-0000B8B30000}"/>
    <cellStyle name="c_CredSens" xfId="49030" xr:uid="{00000000-0005-0000-0000-0000B9B30000}"/>
    <cellStyle name="c_CredSens 2" xfId="49031" xr:uid="{00000000-0005-0000-0000-0000BAB30000}"/>
    <cellStyle name="c_CredSens_1212 LTD (ASC 715) Cost Pushout Final True up" xfId="49032" xr:uid="{00000000-0005-0000-0000-0000BBB30000}"/>
    <cellStyle name="c_CredSens_Summary Unrounded" xfId="49033" xr:uid="{00000000-0005-0000-0000-0000BCB30000}"/>
    <cellStyle name="c_DCF Inputs (2)" xfId="49034" xr:uid="{00000000-0005-0000-0000-0000BDB30000}"/>
    <cellStyle name="c_DCF Inputs (2) 2" xfId="49035" xr:uid="{00000000-0005-0000-0000-0000BEB30000}"/>
    <cellStyle name="c_DCF Inputs (2)_1212 LTD (ASC 715) Cost Pushout Final True up" xfId="49036" xr:uid="{00000000-0005-0000-0000-0000BFB30000}"/>
    <cellStyle name="c_DCF Inputs (2)_Summary Unrounded" xfId="49037" xr:uid="{00000000-0005-0000-0000-0000C0B30000}"/>
    <cellStyle name="c_DCF Matrix (2)" xfId="49038" xr:uid="{00000000-0005-0000-0000-0000C1B30000}"/>
    <cellStyle name="c_DCF Matrix (2) 2" xfId="49039" xr:uid="{00000000-0005-0000-0000-0000C2B30000}"/>
    <cellStyle name="c_DCF Matrix (2)_1212 LTD (ASC 715) Cost Pushout Final True up" xfId="49040" xr:uid="{00000000-0005-0000-0000-0000C3B30000}"/>
    <cellStyle name="c_DCF Matrix (2)_Summary Unrounded" xfId="49041" xr:uid="{00000000-0005-0000-0000-0000C4B30000}"/>
    <cellStyle name="c_Deal" xfId="49042" xr:uid="{00000000-0005-0000-0000-0000C5B30000}"/>
    <cellStyle name="c_Deal 2" xfId="49043" xr:uid="{00000000-0005-0000-0000-0000C6B30000}"/>
    <cellStyle name="c_Deal_1212 LTD (ASC 715) Cost Pushout Final True up" xfId="49044" xr:uid="{00000000-0005-0000-0000-0000C7B30000}"/>
    <cellStyle name="c_Deal_Summary Unrounded" xfId="49045" xr:uid="{00000000-0005-0000-0000-0000C8B30000}"/>
    <cellStyle name="c_Dental (2)" xfId="49046" xr:uid="{00000000-0005-0000-0000-0000C9B30000}"/>
    <cellStyle name="c_Dental (2) 2" xfId="49047" xr:uid="{00000000-0005-0000-0000-0000CAB30000}"/>
    <cellStyle name="c_Dental (2)_1212 LTD (ASC 715) Cost Pushout Final True up" xfId="49048" xr:uid="{00000000-0005-0000-0000-0000CBB30000}"/>
    <cellStyle name="c_Dental (2)_Summary Unrounded" xfId="49049" xr:uid="{00000000-0005-0000-0000-0000CCB30000}"/>
    <cellStyle name="c_East Coast (2)" xfId="49050" xr:uid="{00000000-0005-0000-0000-0000CDB30000}"/>
    <cellStyle name="c_East Coast (2) 2" xfId="49051" xr:uid="{00000000-0005-0000-0000-0000CEB30000}"/>
    <cellStyle name="c_East Coast (2)_1212 LTD (ASC 715) Cost Pushout Final True up" xfId="49052" xr:uid="{00000000-0005-0000-0000-0000CFB30000}"/>
    <cellStyle name="c_East Coast (2)_Summary Unrounded" xfId="49053" xr:uid="{00000000-0005-0000-0000-0000D0B30000}"/>
    <cellStyle name="c_Florida (2)" xfId="49054" xr:uid="{00000000-0005-0000-0000-0000D1B30000}"/>
    <cellStyle name="c_Florida (2) 2" xfId="49055" xr:uid="{00000000-0005-0000-0000-0000D2B30000}"/>
    <cellStyle name="c_Florida (2)_1212 LTD (ASC 715) Cost Pushout Final True up" xfId="49056" xr:uid="{00000000-0005-0000-0000-0000D3B30000}"/>
    <cellStyle name="c_Florida (2)_Summary Unrounded" xfId="49057" xr:uid="{00000000-0005-0000-0000-0000D4B30000}"/>
    <cellStyle name="c_Georgia (2)" xfId="49058" xr:uid="{00000000-0005-0000-0000-0000D5B30000}"/>
    <cellStyle name="c_Georgia (2) 2" xfId="49059" xr:uid="{00000000-0005-0000-0000-0000D6B30000}"/>
    <cellStyle name="c_Georgia (2)_1212 LTD (ASC 715) Cost Pushout Final True up" xfId="49060" xr:uid="{00000000-0005-0000-0000-0000D7B30000}"/>
    <cellStyle name="c_Georgia (2)_Summary Unrounded" xfId="49061" xr:uid="{00000000-0005-0000-0000-0000D8B30000}"/>
    <cellStyle name="c_Hard Rock" xfId="49062" xr:uid="{00000000-0005-0000-0000-0000D9B30000}"/>
    <cellStyle name="c_Hard Rock (2)" xfId="49063" xr:uid="{00000000-0005-0000-0000-0000DAB30000}"/>
    <cellStyle name="c_Hard Rock (2) 2" xfId="49064" xr:uid="{00000000-0005-0000-0000-0000DBB30000}"/>
    <cellStyle name="c_Hard Rock (2)_1212 LTD (ASC 715) Cost Pushout Final True up" xfId="49065" xr:uid="{00000000-0005-0000-0000-0000DCB30000}"/>
    <cellStyle name="c_Hard Rock (2)_Summary Unrounded" xfId="49066" xr:uid="{00000000-0005-0000-0000-0000DDB30000}"/>
    <cellStyle name="c_Hard Rock 2" xfId="49067" xr:uid="{00000000-0005-0000-0000-0000DEB30000}"/>
    <cellStyle name="c_Hard Rock_1212 LTD (ASC 715) Cost Pushout Final True up" xfId="49068" xr:uid="{00000000-0005-0000-0000-0000DFB30000}"/>
    <cellStyle name="c_Hard Rock_Summary Unrounded" xfId="49069" xr:uid="{00000000-0005-0000-0000-0000E0B30000}"/>
    <cellStyle name="c_HardInc " xfId="49070" xr:uid="{00000000-0005-0000-0000-0000E1B30000}"/>
    <cellStyle name="c_HardInc  (2)" xfId="49071" xr:uid="{00000000-0005-0000-0000-0000E2B30000}"/>
    <cellStyle name="c_HardInc  (2) 2" xfId="49072" xr:uid="{00000000-0005-0000-0000-0000E3B30000}"/>
    <cellStyle name="c_HardInc  (2)_1212 LTD (ASC 715) Cost Pushout Final True up" xfId="49073" xr:uid="{00000000-0005-0000-0000-0000E4B30000}"/>
    <cellStyle name="c_HardInc  (2)_Summary Unrounded" xfId="49074" xr:uid="{00000000-0005-0000-0000-0000E5B30000}"/>
    <cellStyle name="c_HardInc  2" xfId="49075" xr:uid="{00000000-0005-0000-0000-0000E6B30000}"/>
    <cellStyle name="c_HardInc _1212 LTD (ASC 715) Cost Pushout Final True up" xfId="49076" xr:uid="{00000000-0005-0000-0000-0000E7B30000}"/>
    <cellStyle name="c_HardInc _Summary Unrounded" xfId="49077" xr:uid="{00000000-0005-0000-0000-0000E8B30000}"/>
    <cellStyle name="c_Has-Gets (2)" xfId="49078" xr:uid="{00000000-0005-0000-0000-0000E9B30000}"/>
    <cellStyle name="c_Has-Gets (2) 2" xfId="49079" xr:uid="{00000000-0005-0000-0000-0000EAB30000}"/>
    <cellStyle name="c_Has-Gets (2)_1212 LTD (ASC 715) Cost Pushout Final True up" xfId="49080" xr:uid="{00000000-0005-0000-0000-0000EBB30000}"/>
    <cellStyle name="c_Has-Gets (2)_Summary Unrounded" xfId="49081" xr:uid="{00000000-0005-0000-0000-0000ECB30000}"/>
    <cellStyle name="c_IRR Sensitivity (2)" xfId="49082" xr:uid="{00000000-0005-0000-0000-0000EDB30000}"/>
    <cellStyle name="c_IRR Sensitivity (2) 2" xfId="49083" xr:uid="{00000000-0005-0000-0000-0000EEB30000}"/>
    <cellStyle name="c_IRR Sensitivity (2)_1212 LTD (ASC 715) Cost Pushout Final True up" xfId="49084" xr:uid="{00000000-0005-0000-0000-0000EFB30000}"/>
    <cellStyle name="c_IRR Sensitivity (2)_Summary Unrounded" xfId="49085" xr:uid="{00000000-0005-0000-0000-0000F0B30000}"/>
    <cellStyle name="c_Macros" xfId="49086" xr:uid="{00000000-0005-0000-0000-0000F1B30000}"/>
    <cellStyle name="c_Macros 2" xfId="49087" xr:uid="{00000000-0005-0000-0000-0000F2B30000}"/>
    <cellStyle name="c_Macros_1212 LTD (ASC 715) Cost Pushout Final True up" xfId="49088" xr:uid="{00000000-0005-0000-0000-0000F3B30000}"/>
    <cellStyle name="c_Macros_Summary Unrounded" xfId="49089" xr:uid="{00000000-0005-0000-0000-0000F4B30000}"/>
    <cellStyle name="c_Mango Merger" xfId="49090" xr:uid="{00000000-0005-0000-0000-0000F5B30000}"/>
    <cellStyle name="c_Mango Merger 2" xfId="49091" xr:uid="{00000000-0005-0000-0000-0000F6B30000}"/>
    <cellStyle name="c_Mango Merger 3" xfId="49092" xr:uid="{00000000-0005-0000-0000-0000F7B30000}"/>
    <cellStyle name="c_Mango Merger 3 2" xfId="49093" xr:uid="{00000000-0005-0000-0000-0000F8B30000}"/>
    <cellStyle name="c_Mango Merger 3_1212 LTD (ASC 715) Cost Pushout Final True up" xfId="49094" xr:uid="{00000000-0005-0000-0000-0000F9B30000}"/>
    <cellStyle name="c_Mango Merger 3_Summary Unrounded" xfId="49095" xr:uid="{00000000-0005-0000-0000-0000FAB30000}"/>
    <cellStyle name="c_Mango Merger_1212 LTD (ASC 715) Cost Pushout Final True up" xfId="49096" xr:uid="{00000000-0005-0000-0000-0000FBB30000}"/>
    <cellStyle name="c_Mango Merger_Summary Unrounded" xfId="49097" xr:uid="{00000000-0005-0000-0000-0000FCB30000}"/>
    <cellStyle name="c_MERGERBlackhawk" xfId="49098" xr:uid="{00000000-0005-0000-0000-0000FDB30000}"/>
    <cellStyle name="c_MERGERBlackhawk 2" xfId="49099" xr:uid="{00000000-0005-0000-0000-0000FEB30000}"/>
    <cellStyle name="c_MERGERBlackhawk_1212 LTD (ASC 715) Cost Pushout Final True up" xfId="49100" xr:uid="{00000000-0005-0000-0000-0000FFB30000}"/>
    <cellStyle name="c_MERGERBlackhawk_Summary Unrounded" xfId="49101" xr:uid="{00000000-0005-0000-0000-000000B40000}"/>
    <cellStyle name="c_Model Assumptions (2)" xfId="49102" xr:uid="{00000000-0005-0000-0000-000001B40000}"/>
    <cellStyle name="c_Model Assumptions (2) 2" xfId="49103" xr:uid="{00000000-0005-0000-0000-000002B40000}"/>
    <cellStyle name="c_Model Assumptions (2)_1212 LTD (ASC 715) Cost Pushout Final True up" xfId="49104" xr:uid="{00000000-0005-0000-0000-000003B40000}"/>
    <cellStyle name="c_Model Assumptions (2)_Summary Unrounded" xfId="49105" xr:uid="{00000000-0005-0000-0000-000004B40000}"/>
    <cellStyle name="c_OBGYN (2)" xfId="49106" xr:uid="{00000000-0005-0000-0000-000005B40000}"/>
    <cellStyle name="c_OBGYN (2) 2" xfId="49107" xr:uid="{00000000-0005-0000-0000-000006B40000}"/>
    <cellStyle name="c_OBGYN (2)_1212 LTD (ASC 715) Cost Pushout Final True up" xfId="49108" xr:uid="{00000000-0005-0000-0000-000007B40000}"/>
    <cellStyle name="c_OBGYN (2)_Summary Unrounded" xfId="49109" xr:uid="{00000000-0005-0000-0000-000008B40000}"/>
    <cellStyle name="c_Other Businesses (2)" xfId="49110" xr:uid="{00000000-0005-0000-0000-000009B40000}"/>
    <cellStyle name="c_Other Businesses (2) 2" xfId="49111" xr:uid="{00000000-0005-0000-0000-00000AB40000}"/>
    <cellStyle name="c_Other Businesses (2)_1212 LTD (ASC 715) Cost Pushout Final True up" xfId="49112" xr:uid="{00000000-0005-0000-0000-00000BB40000}"/>
    <cellStyle name="c_Other Businesses (2)_Summary Unrounded" xfId="49113" xr:uid="{00000000-0005-0000-0000-00000CB40000}"/>
    <cellStyle name="c_Ownership" xfId="49114" xr:uid="{00000000-0005-0000-0000-00000DB40000}"/>
    <cellStyle name="c_Ownership 2" xfId="49115" xr:uid="{00000000-0005-0000-0000-00000EB40000}"/>
    <cellStyle name="c_Ownership_1212 LTD (ASC 715) Cost Pushout Final True up" xfId="49116" xr:uid="{00000000-0005-0000-0000-00000FB40000}"/>
    <cellStyle name="c_Ownership_Summary Unrounded" xfId="49117" xr:uid="{00000000-0005-0000-0000-000010B40000}"/>
    <cellStyle name="c_PFMA Income (2)" xfId="49118" xr:uid="{00000000-0005-0000-0000-000011B40000}"/>
    <cellStyle name="c_PFMA Income (2) 2" xfId="49119" xr:uid="{00000000-0005-0000-0000-000012B40000}"/>
    <cellStyle name="c_PFMA Income (2)_1212 LTD (ASC 715) Cost Pushout Final True up" xfId="49120" xr:uid="{00000000-0005-0000-0000-000013B40000}"/>
    <cellStyle name="c_PFMA Income (2)_Summary Unrounded" xfId="49121" xr:uid="{00000000-0005-0000-0000-000014B40000}"/>
    <cellStyle name="c_Pippen (2)" xfId="49122" xr:uid="{00000000-0005-0000-0000-000015B40000}"/>
    <cellStyle name="c_Pippen (2) 2" xfId="49123" xr:uid="{00000000-0005-0000-0000-000016B40000}"/>
    <cellStyle name="c_Pippen (2)_1212 LTD (ASC 715) Cost Pushout Final True up" xfId="49124" xr:uid="{00000000-0005-0000-0000-000017B40000}"/>
    <cellStyle name="c_Pippen (2)_Summary Unrounded" xfId="49125" xr:uid="{00000000-0005-0000-0000-000018B40000}"/>
    <cellStyle name="c_Pippen Cases (2)" xfId="49126" xr:uid="{00000000-0005-0000-0000-000019B40000}"/>
    <cellStyle name="c_Pippen Cases (2) 2" xfId="49127" xr:uid="{00000000-0005-0000-0000-00001AB40000}"/>
    <cellStyle name="c_Pippen Cases (2)_1212 LTD (ASC 715) Cost Pushout Final True up" xfId="49128" xr:uid="{00000000-0005-0000-0000-00001BB40000}"/>
    <cellStyle name="c_Pippen Cases (2)_Summary Unrounded" xfId="49129" xr:uid="{00000000-0005-0000-0000-00001CB40000}"/>
    <cellStyle name="c_Pippen ValMatrix (2)" xfId="49130" xr:uid="{00000000-0005-0000-0000-00001DB40000}"/>
    <cellStyle name="c_Pippen ValMatrix (2) 2" xfId="49131" xr:uid="{00000000-0005-0000-0000-00001EB40000}"/>
    <cellStyle name="c_Pippen ValMatrix (2)_1212 LTD (ASC 715) Cost Pushout Final True up" xfId="49132" xr:uid="{00000000-0005-0000-0000-00001FB40000}"/>
    <cellStyle name="c_Pippen ValMatrix (2)_Summary Unrounded" xfId="49133" xr:uid="{00000000-0005-0000-0000-000020B40000}"/>
    <cellStyle name="c_PMAT (2)" xfId="49134" xr:uid="{00000000-0005-0000-0000-000021B40000}"/>
    <cellStyle name="c_PMAT (2) 2" xfId="49135" xr:uid="{00000000-0005-0000-0000-000022B40000}"/>
    <cellStyle name="c_PMAT (2)_1212 LTD (ASC 715) Cost Pushout Final True up" xfId="49136" xr:uid="{00000000-0005-0000-0000-000023B40000}"/>
    <cellStyle name="c_PMAT (2)_Summary Unrounded" xfId="49137" xr:uid="{00000000-0005-0000-0000-000024B40000}"/>
    <cellStyle name="c_PMAT (3)" xfId="49138" xr:uid="{00000000-0005-0000-0000-000025B40000}"/>
    <cellStyle name="c_PMAT (3) 2" xfId="49139" xr:uid="{00000000-0005-0000-0000-000026B40000}"/>
    <cellStyle name="c_PMAT (3)_1212 LTD (ASC 715) Cost Pushout Final True up" xfId="49140" xr:uid="{00000000-0005-0000-0000-000027B40000}"/>
    <cellStyle name="c_PMAT (3)_Summary Unrounded" xfId="49141" xr:uid="{00000000-0005-0000-0000-000028B40000}"/>
    <cellStyle name="c_PoundInc" xfId="49142" xr:uid="{00000000-0005-0000-0000-000029B40000}"/>
    <cellStyle name="c_PoundInc (2)" xfId="49143" xr:uid="{00000000-0005-0000-0000-00002AB40000}"/>
    <cellStyle name="c_PoundInc (2) 2" xfId="49144" xr:uid="{00000000-0005-0000-0000-00002BB40000}"/>
    <cellStyle name="c_PoundInc (2)_1212 LTD (ASC 715) Cost Pushout Final True up" xfId="49145" xr:uid="{00000000-0005-0000-0000-00002CB40000}"/>
    <cellStyle name="c_PoundInc (2)_Summary Unrounded" xfId="49146" xr:uid="{00000000-0005-0000-0000-00002DB40000}"/>
    <cellStyle name="c_PoundInc 2" xfId="49147" xr:uid="{00000000-0005-0000-0000-00002EB40000}"/>
    <cellStyle name="c_PoundInc_1212 LTD (ASC 715) Cost Pushout Final True up" xfId="49148" xr:uid="{00000000-0005-0000-0000-00002FB40000}"/>
    <cellStyle name="c_PoundInc_Summary Unrounded" xfId="49149" xr:uid="{00000000-0005-0000-0000-000030B40000}"/>
    <cellStyle name="c_Poundstone (2)" xfId="49150" xr:uid="{00000000-0005-0000-0000-000031B40000}"/>
    <cellStyle name="c_Poundstone (2) 2" xfId="49151" xr:uid="{00000000-0005-0000-0000-000032B40000}"/>
    <cellStyle name="c_Poundstone (2)_1212 LTD (ASC 715) Cost Pushout Final True up" xfId="49152" xr:uid="{00000000-0005-0000-0000-000033B40000}"/>
    <cellStyle name="c_Poundstone (2)_Summary Unrounded" xfId="49153" xr:uid="{00000000-0005-0000-0000-000034B40000}"/>
    <cellStyle name="c_Preliminary Poundstone (2)" xfId="49154" xr:uid="{00000000-0005-0000-0000-000035B40000}"/>
    <cellStyle name="c_Preliminary Poundstone (2) 2" xfId="49155" xr:uid="{00000000-0005-0000-0000-000036B40000}"/>
    <cellStyle name="c_Preliminary Poundstone (2)_1212 LTD (ASC 715) Cost Pushout Final True up" xfId="49156" xr:uid="{00000000-0005-0000-0000-000037B40000}"/>
    <cellStyle name="c_Preliminary Poundstone (2)_Summary Unrounded" xfId="49157" xr:uid="{00000000-0005-0000-0000-000038B40000}"/>
    <cellStyle name="c_RushValSum (2)" xfId="49158" xr:uid="{00000000-0005-0000-0000-000039B40000}"/>
    <cellStyle name="c_RushValSum (2) 2" xfId="49159" xr:uid="{00000000-0005-0000-0000-00003AB40000}"/>
    <cellStyle name="c_RushValSum (2)_1212 LTD (ASC 715) Cost Pushout Final True up" xfId="49160" xr:uid="{00000000-0005-0000-0000-00003BB40000}"/>
    <cellStyle name="c_RushValSum (2)_Summary Unrounded" xfId="49161" xr:uid="{00000000-0005-0000-0000-00003CB40000}"/>
    <cellStyle name="c_Stub Value" xfId="49162" xr:uid="{00000000-0005-0000-0000-00003DB40000}"/>
    <cellStyle name="c_Stub Value 2" xfId="49163" xr:uid="{00000000-0005-0000-0000-00003EB40000}"/>
    <cellStyle name="c_Stub Value_1212 LTD (ASC 715) Cost Pushout Final True up" xfId="49164" xr:uid="{00000000-0005-0000-0000-00003FB40000}"/>
    <cellStyle name="c_Stub Value_Summary Unrounded" xfId="49165" xr:uid="{00000000-0005-0000-0000-000040B40000}"/>
    <cellStyle name="c_Summary of Pro Forma (2)" xfId="49166" xr:uid="{00000000-0005-0000-0000-000041B40000}"/>
    <cellStyle name="c_Summary of Pro Forma (2) 2" xfId="49167" xr:uid="{00000000-0005-0000-0000-000042B40000}"/>
    <cellStyle name="c_Summary of Pro Forma (2)_1212 LTD (ASC 715) Cost Pushout Final True up" xfId="49168" xr:uid="{00000000-0005-0000-0000-000043B40000}"/>
    <cellStyle name="c_Summary of Pro Forma (2)_Summary Unrounded" xfId="49169" xr:uid="{00000000-0005-0000-0000-000044B40000}"/>
    <cellStyle name="c_Summary of Pro Forma (3)" xfId="49170" xr:uid="{00000000-0005-0000-0000-000045B40000}"/>
    <cellStyle name="c_Summary of Pro Forma (3) 2" xfId="49171" xr:uid="{00000000-0005-0000-0000-000046B40000}"/>
    <cellStyle name="c_Summary of Pro Forma (3)_1212 LTD (ASC 715) Cost Pushout Final True up" xfId="49172" xr:uid="{00000000-0005-0000-0000-000047B40000}"/>
    <cellStyle name="c_Summary of Pro Forma (3)_Summary Unrounded" xfId="49173" xr:uid="{00000000-0005-0000-0000-000048B40000}"/>
    <cellStyle name="c_Summary Unrounded" xfId="49174" xr:uid="{00000000-0005-0000-0000-000049B40000}"/>
    <cellStyle name="c_SZA DF Valuation.Base.4" xfId="49175" xr:uid="{00000000-0005-0000-0000-00004AB40000}"/>
    <cellStyle name="c_SZA DF Valuation.Base.4 2" xfId="49176" xr:uid="{00000000-0005-0000-0000-00004BB40000}"/>
    <cellStyle name="c_Texas_Louisiana (2)" xfId="49177" xr:uid="{00000000-0005-0000-0000-00004CB40000}"/>
    <cellStyle name="c_Texas_Louisiana (2) 2" xfId="49178" xr:uid="{00000000-0005-0000-0000-00004DB40000}"/>
    <cellStyle name="c_Texas_Louisiana (2)_1212 LTD (ASC 715) Cost Pushout Final True up" xfId="49179" xr:uid="{00000000-0005-0000-0000-00004EB40000}"/>
    <cellStyle name="c_Texas_Louisiana (2)_Summary Unrounded" xfId="49180" xr:uid="{00000000-0005-0000-0000-00004FB40000}"/>
    <cellStyle name="c_Timex-Gucci Merger2" xfId="49181" xr:uid="{00000000-0005-0000-0000-000050B40000}"/>
    <cellStyle name="c_Timex-Gucci Merger2 2" xfId="49182" xr:uid="{00000000-0005-0000-0000-000051B40000}"/>
    <cellStyle name="c_Timex-Gucci Merger2_1212 LTD (ASC 715) Cost Pushout Final True up" xfId="49183" xr:uid="{00000000-0005-0000-0000-000052B40000}"/>
    <cellStyle name="c_Timex-Gucci Merger2_Summary Unrounded" xfId="49184" xr:uid="{00000000-0005-0000-0000-000053B40000}"/>
    <cellStyle name="c_Valuation Summary" xfId="49185" xr:uid="{00000000-0005-0000-0000-000054B40000}"/>
    <cellStyle name="c_Valuation Summary (2)" xfId="49186" xr:uid="{00000000-0005-0000-0000-000055B40000}"/>
    <cellStyle name="c_Valuation Summary (2) 2" xfId="49187" xr:uid="{00000000-0005-0000-0000-000056B40000}"/>
    <cellStyle name="c_Valuation Summary (2)_1212 LTD (ASC 715) Cost Pushout Final True up" xfId="49188" xr:uid="{00000000-0005-0000-0000-000057B40000}"/>
    <cellStyle name="c_Valuation Summary (2)_Summary Unrounded" xfId="49189" xr:uid="{00000000-0005-0000-0000-000058B40000}"/>
    <cellStyle name="c_Valuation Summary 2" xfId="49190" xr:uid="{00000000-0005-0000-0000-000059B40000}"/>
    <cellStyle name="c_Valuation Summary_1212 LTD (ASC 715) Cost Pushout Final True up" xfId="49191" xr:uid="{00000000-0005-0000-0000-00005AB40000}"/>
    <cellStyle name="c_Valuation Summary_Summary Unrounded" xfId="49192" xr:uid="{00000000-0005-0000-0000-00005BB40000}"/>
    <cellStyle name="c_Warrant" xfId="49193" xr:uid="{00000000-0005-0000-0000-00005CB40000}"/>
    <cellStyle name="c_Warrant 2" xfId="49194" xr:uid="{00000000-0005-0000-0000-00005DB40000}"/>
    <cellStyle name="c_Warrant_1212 LTD (ASC 715) Cost Pushout Final True up" xfId="49195" xr:uid="{00000000-0005-0000-0000-00005EB40000}"/>
    <cellStyle name="c_Warrant_Summary Unrounded" xfId="49196" xr:uid="{00000000-0005-0000-0000-00005FB40000}"/>
    <cellStyle name="Ç¥ÁØ_¿ù°£¿ä¾àº¸°í" xfId="49197" xr:uid="{00000000-0005-0000-0000-000060B40000}"/>
    <cellStyle name="c0" xfId="49198" xr:uid="{00000000-0005-0000-0000-000061B40000}"/>
    <cellStyle name="c0'" xfId="49199" xr:uid="{00000000-0005-0000-0000-000062B40000}"/>
    <cellStyle name="c0-" xfId="49200" xr:uid="{00000000-0005-0000-0000-000063B40000}"/>
    <cellStyle name="'c0" xfId="49201" xr:uid="{00000000-0005-0000-0000-000064B40000}"/>
    <cellStyle name="c0\" xfId="49202" xr:uid="{00000000-0005-0000-0000-000065B40000}"/>
    <cellStyle name="c0]" xfId="49203" xr:uid="{00000000-0005-0000-0000-000066B40000}"/>
    <cellStyle name="c0_Araraquara 2b" xfId="49204" xr:uid="{00000000-0005-0000-0000-000067B40000}"/>
    <cellStyle name="c0-_Book5" xfId="49205" xr:uid="{00000000-0005-0000-0000-000068B40000}"/>
    <cellStyle name="c09" xfId="49206" xr:uid="{00000000-0005-0000-0000-000069B40000}"/>
    <cellStyle name="c1" xfId="49207" xr:uid="{00000000-0005-0000-0000-00006AB40000}"/>
    <cellStyle name="c2" xfId="49208" xr:uid="{00000000-0005-0000-0000-00006BB40000}"/>
    <cellStyle name="c3" xfId="49209" xr:uid="{00000000-0005-0000-0000-00006CB40000}"/>
    <cellStyle name="c9" xfId="49210" xr:uid="{00000000-0005-0000-0000-00006DB40000}"/>
    <cellStyle name="Cabecera 1" xfId="49211" xr:uid="{00000000-0005-0000-0000-00006EB40000}"/>
    <cellStyle name="Cabecera 2" xfId="49212" xr:uid="{00000000-0005-0000-0000-00006FB40000}"/>
    <cellStyle name="Calc" xfId="49213" xr:uid="{00000000-0005-0000-0000-000070B40000}"/>
    <cellStyle name="calc 0dp" xfId="49214" xr:uid="{00000000-0005-0000-0000-000071B40000}"/>
    <cellStyle name="calc 0dp 2" xfId="49215" xr:uid="{00000000-0005-0000-0000-000072B40000}"/>
    <cellStyle name="calc 0dp 3" xfId="49216" xr:uid="{00000000-0005-0000-0000-000073B40000}"/>
    <cellStyle name="Calc Cells" xfId="49217" xr:uid="{00000000-0005-0000-0000-000074B40000}"/>
    <cellStyle name="Calc Currency (0)" xfId="49218" xr:uid="{00000000-0005-0000-0000-000075B40000}"/>
    <cellStyle name="Calc Currency (0) 2" xfId="49219" xr:uid="{00000000-0005-0000-0000-000076B40000}"/>
    <cellStyle name="Calc Currency (0) 2 2" xfId="49220" xr:uid="{00000000-0005-0000-0000-000077B40000}"/>
    <cellStyle name="Calc Currency (2)" xfId="49221" xr:uid="{00000000-0005-0000-0000-000078B40000}"/>
    <cellStyle name="Calc Percent (0)" xfId="49222" xr:uid="{00000000-0005-0000-0000-000079B40000}"/>
    <cellStyle name="Calc Percent (1)" xfId="49223" xr:uid="{00000000-0005-0000-0000-00007AB40000}"/>
    <cellStyle name="Calc Percent (1) 2" xfId="49224" xr:uid="{00000000-0005-0000-0000-00007BB40000}"/>
    <cellStyle name="Calc Percent (2)" xfId="49225" xr:uid="{00000000-0005-0000-0000-00007CB40000}"/>
    <cellStyle name="Calc Percent (2) 2" xfId="49226" xr:uid="{00000000-0005-0000-0000-00007DB40000}"/>
    <cellStyle name="Calc Units (0)" xfId="49227" xr:uid="{00000000-0005-0000-0000-00007EB40000}"/>
    <cellStyle name="Calc Units (1)" xfId="49228" xr:uid="{00000000-0005-0000-0000-00007FB40000}"/>
    <cellStyle name="Calc Units (2)" xfId="49229" xr:uid="{00000000-0005-0000-0000-000080B40000}"/>
    <cellStyle name="Calc$" xfId="49230" xr:uid="{00000000-0005-0000-0000-000081B40000}"/>
    <cellStyle name="Calculated" xfId="49231" xr:uid="{00000000-0005-0000-0000-000082B40000}"/>
    <cellStyle name="Calculation 2" xfId="1358" xr:uid="{00000000-0005-0000-0000-000083B40000}"/>
    <cellStyle name="Calculation 2 10" xfId="49232" xr:uid="{00000000-0005-0000-0000-000084B40000}"/>
    <cellStyle name="Calculation 2 10 2" xfId="49233" xr:uid="{00000000-0005-0000-0000-000085B40000}"/>
    <cellStyle name="Calculation 2 10 2 2" xfId="49234" xr:uid="{00000000-0005-0000-0000-000086B40000}"/>
    <cellStyle name="Calculation 2 10 3" xfId="49235" xr:uid="{00000000-0005-0000-0000-000087B40000}"/>
    <cellStyle name="Calculation 2 11" xfId="49236" xr:uid="{00000000-0005-0000-0000-000088B40000}"/>
    <cellStyle name="Calculation 2 11 2" xfId="49237" xr:uid="{00000000-0005-0000-0000-000089B40000}"/>
    <cellStyle name="Calculation 2 11 2 2" xfId="49238" xr:uid="{00000000-0005-0000-0000-00008AB40000}"/>
    <cellStyle name="Calculation 2 11 3" xfId="49239" xr:uid="{00000000-0005-0000-0000-00008BB40000}"/>
    <cellStyle name="Calculation 2 12" xfId="49240" xr:uid="{00000000-0005-0000-0000-00008CB40000}"/>
    <cellStyle name="Calculation 2 2" xfId="1359" xr:uid="{00000000-0005-0000-0000-00008DB40000}"/>
    <cellStyle name="Calculation 2 2 10" xfId="49241" xr:uid="{00000000-0005-0000-0000-00008EB40000}"/>
    <cellStyle name="Calculation 2 2 10 2" xfId="49242" xr:uid="{00000000-0005-0000-0000-00008FB40000}"/>
    <cellStyle name="Calculation 2 2 10 2 2" xfId="49243" xr:uid="{00000000-0005-0000-0000-000090B40000}"/>
    <cellStyle name="Calculation 2 2 10 3" xfId="49244" xr:uid="{00000000-0005-0000-0000-000091B40000}"/>
    <cellStyle name="Calculation 2 2 11" xfId="49245" xr:uid="{00000000-0005-0000-0000-000092B40000}"/>
    <cellStyle name="Calculation 2 2 2" xfId="49246" xr:uid="{00000000-0005-0000-0000-000093B40000}"/>
    <cellStyle name="Calculation 2 2 2 2" xfId="49247" xr:uid="{00000000-0005-0000-0000-000094B40000}"/>
    <cellStyle name="Calculation 2 2 2 2 2" xfId="49248" xr:uid="{00000000-0005-0000-0000-000095B40000}"/>
    <cellStyle name="Calculation 2 2 2 2 2 2" xfId="49249" xr:uid="{00000000-0005-0000-0000-000096B40000}"/>
    <cellStyle name="Calculation 2 2 2 2 2 2 2" xfId="49250" xr:uid="{00000000-0005-0000-0000-000097B40000}"/>
    <cellStyle name="Calculation 2 2 2 2 2 2 2 2" xfId="49251" xr:uid="{00000000-0005-0000-0000-000098B40000}"/>
    <cellStyle name="Calculation 2 2 2 2 2 2 3" xfId="49252" xr:uid="{00000000-0005-0000-0000-000099B40000}"/>
    <cellStyle name="Calculation 2 2 2 2 2 3" xfId="49253" xr:uid="{00000000-0005-0000-0000-00009AB40000}"/>
    <cellStyle name="Calculation 2 2 2 2 2 3 2" xfId="49254" xr:uid="{00000000-0005-0000-0000-00009BB40000}"/>
    <cellStyle name="Calculation 2 2 2 2 2 3 2 2" xfId="49255" xr:uid="{00000000-0005-0000-0000-00009CB40000}"/>
    <cellStyle name="Calculation 2 2 2 2 2 3 3" xfId="49256" xr:uid="{00000000-0005-0000-0000-00009DB40000}"/>
    <cellStyle name="Calculation 2 2 2 2 2 4" xfId="49257" xr:uid="{00000000-0005-0000-0000-00009EB40000}"/>
    <cellStyle name="Calculation 2 2 2 2 2 4 2" xfId="49258" xr:uid="{00000000-0005-0000-0000-00009FB40000}"/>
    <cellStyle name="Calculation 2 2 2 2 2 5" xfId="49259" xr:uid="{00000000-0005-0000-0000-0000A0B40000}"/>
    <cellStyle name="Calculation 2 2 2 2 2 5 2" xfId="49260" xr:uid="{00000000-0005-0000-0000-0000A1B40000}"/>
    <cellStyle name="Calculation 2 2 2 2 2 6" xfId="49261" xr:uid="{00000000-0005-0000-0000-0000A2B40000}"/>
    <cellStyle name="Calculation 2 2 2 2 3" xfId="49262" xr:uid="{00000000-0005-0000-0000-0000A3B40000}"/>
    <cellStyle name="Calculation 2 2 2 2 3 2" xfId="49263" xr:uid="{00000000-0005-0000-0000-0000A4B40000}"/>
    <cellStyle name="Calculation 2 2 2 2 3 2 2" xfId="49264" xr:uid="{00000000-0005-0000-0000-0000A5B40000}"/>
    <cellStyle name="Calculation 2 2 2 2 3 2 2 2" xfId="49265" xr:uid="{00000000-0005-0000-0000-0000A6B40000}"/>
    <cellStyle name="Calculation 2 2 2 2 3 2 3" xfId="49266" xr:uid="{00000000-0005-0000-0000-0000A7B40000}"/>
    <cellStyle name="Calculation 2 2 2 2 3 3" xfId="49267" xr:uid="{00000000-0005-0000-0000-0000A8B40000}"/>
    <cellStyle name="Calculation 2 2 2 2 3 3 2" xfId="49268" xr:uid="{00000000-0005-0000-0000-0000A9B40000}"/>
    <cellStyle name="Calculation 2 2 2 2 3 3 2 2" xfId="49269" xr:uid="{00000000-0005-0000-0000-0000AAB40000}"/>
    <cellStyle name="Calculation 2 2 2 2 3 3 3" xfId="49270" xr:uid="{00000000-0005-0000-0000-0000ABB40000}"/>
    <cellStyle name="Calculation 2 2 2 2 3 4" xfId="49271" xr:uid="{00000000-0005-0000-0000-0000ACB40000}"/>
    <cellStyle name="Calculation 2 2 2 2 3 4 2" xfId="49272" xr:uid="{00000000-0005-0000-0000-0000ADB40000}"/>
    <cellStyle name="Calculation 2 2 2 2 3 5" xfId="49273" xr:uid="{00000000-0005-0000-0000-0000AEB40000}"/>
    <cellStyle name="Calculation 2 2 2 2 3 5 2" xfId="49274" xr:uid="{00000000-0005-0000-0000-0000AFB40000}"/>
    <cellStyle name="Calculation 2 2 2 2 3 6" xfId="49275" xr:uid="{00000000-0005-0000-0000-0000B0B40000}"/>
    <cellStyle name="Calculation 2 2 2 2 4" xfId="49276" xr:uid="{00000000-0005-0000-0000-0000B1B40000}"/>
    <cellStyle name="Calculation 2 2 2 2 4 2" xfId="49277" xr:uid="{00000000-0005-0000-0000-0000B2B40000}"/>
    <cellStyle name="Calculation 2 2 2 2 4 2 2" xfId="49278" xr:uid="{00000000-0005-0000-0000-0000B3B40000}"/>
    <cellStyle name="Calculation 2 2 2 2 4 2 2 2" xfId="49279" xr:uid="{00000000-0005-0000-0000-0000B4B40000}"/>
    <cellStyle name="Calculation 2 2 2 2 4 2 3" xfId="49280" xr:uid="{00000000-0005-0000-0000-0000B5B40000}"/>
    <cellStyle name="Calculation 2 2 2 2 4 3" xfId="49281" xr:uid="{00000000-0005-0000-0000-0000B6B40000}"/>
    <cellStyle name="Calculation 2 2 2 2 4 3 2" xfId="49282" xr:uid="{00000000-0005-0000-0000-0000B7B40000}"/>
    <cellStyle name="Calculation 2 2 2 2 4 3 2 2" xfId="49283" xr:uid="{00000000-0005-0000-0000-0000B8B40000}"/>
    <cellStyle name="Calculation 2 2 2 2 4 3 3" xfId="49284" xr:uid="{00000000-0005-0000-0000-0000B9B40000}"/>
    <cellStyle name="Calculation 2 2 2 2 4 4" xfId="49285" xr:uid="{00000000-0005-0000-0000-0000BAB40000}"/>
    <cellStyle name="Calculation 2 2 2 2 4 4 2" xfId="49286" xr:uid="{00000000-0005-0000-0000-0000BBB40000}"/>
    <cellStyle name="Calculation 2 2 2 2 4 5" xfId="49287" xr:uid="{00000000-0005-0000-0000-0000BCB40000}"/>
    <cellStyle name="Calculation 2 2 2 2 4 5 2" xfId="49288" xr:uid="{00000000-0005-0000-0000-0000BDB40000}"/>
    <cellStyle name="Calculation 2 2 2 2 4 6" xfId="49289" xr:uid="{00000000-0005-0000-0000-0000BEB40000}"/>
    <cellStyle name="Calculation 2 2 2 2 5" xfId="49290" xr:uid="{00000000-0005-0000-0000-0000BFB40000}"/>
    <cellStyle name="Calculation 2 2 2 2 5 2" xfId="49291" xr:uid="{00000000-0005-0000-0000-0000C0B40000}"/>
    <cellStyle name="Calculation 2 2 2 2 5 2 2" xfId="49292" xr:uid="{00000000-0005-0000-0000-0000C1B40000}"/>
    <cellStyle name="Calculation 2 2 2 2 5 3" xfId="49293" xr:uid="{00000000-0005-0000-0000-0000C2B40000}"/>
    <cellStyle name="Calculation 2 2 2 2 6" xfId="49294" xr:uid="{00000000-0005-0000-0000-0000C3B40000}"/>
    <cellStyle name="Calculation 2 2 2 2_Other Benefits Allocation %" xfId="49295" xr:uid="{00000000-0005-0000-0000-0000C4B40000}"/>
    <cellStyle name="Calculation 2 2 2 3" xfId="49296" xr:uid="{00000000-0005-0000-0000-0000C5B40000}"/>
    <cellStyle name="Calculation 2 2 2 3 2" xfId="49297" xr:uid="{00000000-0005-0000-0000-0000C6B40000}"/>
    <cellStyle name="Calculation 2 2 2 3 2 2" xfId="49298" xr:uid="{00000000-0005-0000-0000-0000C7B40000}"/>
    <cellStyle name="Calculation 2 2 2 3 2 2 2" xfId="49299" xr:uid="{00000000-0005-0000-0000-0000C8B40000}"/>
    <cellStyle name="Calculation 2 2 2 3 2 3" xfId="49300" xr:uid="{00000000-0005-0000-0000-0000C9B40000}"/>
    <cellStyle name="Calculation 2 2 2 3 3" xfId="49301" xr:uid="{00000000-0005-0000-0000-0000CAB40000}"/>
    <cellStyle name="Calculation 2 2 2 3 3 2" xfId="49302" xr:uid="{00000000-0005-0000-0000-0000CBB40000}"/>
    <cellStyle name="Calculation 2 2 2 3 3 2 2" xfId="49303" xr:uid="{00000000-0005-0000-0000-0000CCB40000}"/>
    <cellStyle name="Calculation 2 2 2 3 3 3" xfId="49304" xr:uid="{00000000-0005-0000-0000-0000CDB40000}"/>
    <cellStyle name="Calculation 2 2 2 3 4" xfId="49305" xr:uid="{00000000-0005-0000-0000-0000CEB40000}"/>
    <cellStyle name="Calculation 2 2 2 3 4 2" xfId="49306" xr:uid="{00000000-0005-0000-0000-0000CFB40000}"/>
    <cellStyle name="Calculation 2 2 2 3 5" xfId="49307" xr:uid="{00000000-0005-0000-0000-0000D0B40000}"/>
    <cellStyle name="Calculation 2 2 2 3 5 2" xfId="49308" xr:uid="{00000000-0005-0000-0000-0000D1B40000}"/>
    <cellStyle name="Calculation 2 2 2 3 6" xfId="49309" xr:uid="{00000000-0005-0000-0000-0000D2B40000}"/>
    <cellStyle name="Calculation 2 2 2 4" xfId="49310" xr:uid="{00000000-0005-0000-0000-0000D3B40000}"/>
    <cellStyle name="Calculation 2 2 2 4 2" xfId="49311" xr:uid="{00000000-0005-0000-0000-0000D4B40000}"/>
    <cellStyle name="Calculation 2 2 2 4 2 2" xfId="49312" xr:uid="{00000000-0005-0000-0000-0000D5B40000}"/>
    <cellStyle name="Calculation 2 2 2 4 2 2 2" xfId="49313" xr:uid="{00000000-0005-0000-0000-0000D6B40000}"/>
    <cellStyle name="Calculation 2 2 2 4 2 3" xfId="49314" xr:uid="{00000000-0005-0000-0000-0000D7B40000}"/>
    <cellStyle name="Calculation 2 2 2 4 3" xfId="49315" xr:uid="{00000000-0005-0000-0000-0000D8B40000}"/>
    <cellStyle name="Calculation 2 2 2 4 3 2" xfId="49316" xr:uid="{00000000-0005-0000-0000-0000D9B40000}"/>
    <cellStyle name="Calculation 2 2 2 4 3 2 2" xfId="49317" xr:uid="{00000000-0005-0000-0000-0000DAB40000}"/>
    <cellStyle name="Calculation 2 2 2 4 3 3" xfId="49318" xr:uid="{00000000-0005-0000-0000-0000DBB40000}"/>
    <cellStyle name="Calculation 2 2 2 4 4" xfId="49319" xr:uid="{00000000-0005-0000-0000-0000DCB40000}"/>
    <cellStyle name="Calculation 2 2 2 4 4 2" xfId="49320" xr:uid="{00000000-0005-0000-0000-0000DDB40000}"/>
    <cellStyle name="Calculation 2 2 2 4 5" xfId="49321" xr:uid="{00000000-0005-0000-0000-0000DEB40000}"/>
    <cellStyle name="Calculation 2 2 2 4 5 2" xfId="49322" xr:uid="{00000000-0005-0000-0000-0000DFB40000}"/>
    <cellStyle name="Calculation 2 2 2 4 6" xfId="49323" xr:uid="{00000000-0005-0000-0000-0000E0B40000}"/>
    <cellStyle name="Calculation 2 2 2 5" xfId="49324" xr:uid="{00000000-0005-0000-0000-0000E1B40000}"/>
    <cellStyle name="Calculation 2 2 2 5 2" xfId="49325" xr:uid="{00000000-0005-0000-0000-0000E2B40000}"/>
    <cellStyle name="Calculation 2 2 2 5 2 2" xfId="49326" xr:uid="{00000000-0005-0000-0000-0000E3B40000}"/>
    <cellStyle name="Calculation 2 2 2 5 2 2 2" xfId="49327" xr:uid="{00000000-0005-0000-0000-0000E4B40000}"/>
    <cellStyle name="Calculation 2 2 2 5 2 3" xfId="49328" xr:uid="{00000000-0005-0000-0000-0000E5B40000}"/>
    <cellStyle name="Calculation 2 2 2 5 3" xfId="49329" xr:uid="{00000000-0005-0000-0000-0000E6B40000}"/>
    <cellStyle name="Calculation 2 2 2 5 3 2" xfId="49330" xr:uid="{00000000-0005-0000-0000-0000E7B40000}"/>
    <cellStyle name="Calculation 2 2 2 5 3 2 2" xfId="49331" xr:uid="{00000000-0005-0000-0000-0000E8B40000}"/>
    <cellStyle name="Calculation 2 2 2 5 3 3" xfId="49332" xr:uid="{00000000-0005-0000-0000-0000E9B40000}"/>
    <cellStyle name="Calculation 2 2 2 5 4" xfId="49333" xr:uid="{00000000-0005-0000-0000-0000EAB40000}"/>
    <cellStyle name="Calculation 2 2 2 5 4 2" xfId="49334" xr:uid="{00000000-0005-0000-0000-0000EBB40000}"/>
    <cellStyle name="Calculation 2 2 2 5 5" xfId="49335" xr:uid="{00000000-0005-0000-0000-0000ECB40000}"/>
    <cellStyle name="Calculation 2 2 2 5 5 2" xfId="49336" xr:uid="{00000000-0005-0000-0000-0000EDB40000}"/>
    <cellStyle name="Calculation 2 2 2 5 6" xfId="49337" xr:uid="{00000000-0005-0000-0000-0000EEB40000}"/>
    <cellStyle name="Calculation 2 2 2 6" xfId="49338" xr:uid="{00000000-0005-0000-0000-0000EFB40000}"/>
    <cellStyle name="Calculation 2 2 2 6 2" xfId="49339" xr:uid="{00000000-0005-0000-0000-0000F0B40000}"/>
    <cellStyle name="Calculation 2 2 2 6 2 2" xfId="49340" xr:uid="{00000000-0005-0000-0000-0000F1B40000}"/>
    <cellStyle name="Calculation 2 2 2 6 3" xfId="49341" xr:uid="{00000000-0005-0000-0000-0000F2B40000}"/>
    <cellStyle name="Calculation 2 2 2 7" xfId="49342" xr:uid="{00000000-0005-0000-0000-0000F3B40000}"/>
    <cellStyle name="Calculation 2 2 2_Other Benefits Allocation %" xfId="49343" xr:uid="{00000000-0005-0000-0000-0000F4B40000}"/>
    <cellStyle name="Calculation 2 2 3" xfId="49344" xr:uid="{00000000-0005-0000-0000-0000F5B40000}"/>
    <cellStyle name="Calculation 2 2 3 2" xfId="49345" xr:uid="{00000000-0005-0000-0000-0000F6B40000}"/>
    <cellStyle name="Calculation 2 2 3 2 2" xfId="49346" xr:uid="{00000000-0005-0000-0000-0000F7B40000}"/>
    <cellStyle name="Calculation 2 2 3 2 2 2" xfId="49347" xr:uid="{00000000-0005-0000-0000-0000F8B40000}"/>
    <cellStyle name="Calculation 2 2 3 2 2 2 2" xfId="49348" xr:uid="{00000000-0005-0000-0000-0000F9B40000}"/>
    <cellStyle name="Calculation 2 2 3 2 2 3" xfId="49349" xr:uid="{00000000-0005-0000-0000-0000FAB40000}"/>
    <cellStyle name="Calculation 2 2 3 2 3" xfId="49350" xr:uid="{00000000-0005-0000-0000-0000FBB40000}"/>
    <cellStyle name="Calculation 2 2 3 2 3 2" xfId="49351" xr:uid="{00000000-0005-0000-0000-0000FCB40000}"/>
    <cellStyle name="Calculation 2 2 3 2 3 2 2" xfId="49352" xr:uid="{00000000-0005-0000-0000-0000FDB40000}"/>
    <cellStyle name="Calculation 2 2 3 2 3 3" xfId="49353" xr:uid="{00000000-0005-0000-0000-0000FEB40000}"/>
    <cellStyle name="Calculation 2 2 3 2 4" xfId="49354" xr:uid="{00000000-0005-0000-0000-0000FFB40000}"/>
    <cellStyle name="Calculation 2 2 3 2 4 2" xfId="49355" xr:uid="{00000000-0005-0000-0000-000000B50000}"/>
    <cellStyle name="Calculation 2 2 3 2 5" xfId="49356" xr:uid="{00000000-0005-0000-0000-000001B50000}"/>
    <cellStyle name="Calculation 2 2 3 2 5 2" xfId="49357" xr:uid="{00000000-0005-0000-0000-000002B50000}"/>
    <cellStyle name="Calculation 2 2 3 2 6" xfId="49358" xr:uid="{00000000-0005-0000-0000-000003B50000}"/>
    <cellStyle name="Calculation 2 2 3 3" xfId="49359" xr:uid="{00000000-0005-0000-0000-000004B50000}"/>
    <cellStyle name="Calculation 2 2 3 3 2" xfId="49360" xr:uid="{00000000-0005-0000-0000-000005B50000}"/>
    <cellStyle name="Calculation 2 2 3 3 2 2" xfId="49361" xr:uid="{00000000-0005-0000-0000-000006B50000}"/>
    <cellStyle name="Calculation 2 2 3 3 2 2 2" xfId="49362" xr:uid="{00000000-0005-0000-0000-000007B50000}"/>
    <cellStyle name="Calculation 2 2 3 3 2 3" xfId="49363" xr:uid="{00000000-0005-0000-0000-000008B50000}"/>
    <cellStyle name="Calculation 2 2 3 3 3" xfId="49364" xr:uid="{00000000-0005-0000-0000-000009B50000}"/>
    <cellStyle name="Calculation 2 2 3 3 3 2" xfId="49365" xr:uid="{00000000-0005-0000-0000-00000AB50000}"/>
    <cellStyle name="Calculation 2 2 3 3 3 2 2" xfId="49366" xr:uid="{00000000-0005-0000-0000-00000BB50000}"/>
    <cellStyle name="Calculation 2 2 3 3 3 3" xfId="49367" xr:uid="{00000000-0005-0000-0000-00000CB50000}"/>
    <cellStyle name="Calculation 2 2 3 3 4" xfId="49368" xr:uid="{00000000-0005-0000-0000-00000DB50000}"/>
    <cellStyle name="Calculation 2 2 3 3 4 2" xfId="49369" xr:uid="{00000000-0005-0000-0000-00000EB50000}"/>
    <cellStyle name="Calculation 2 2 3 3 5" xfId="49370" xr:uid="{00000000-0005-0000-0000-00000FB50000}"/>
    <cellStyle name="Calculation 2 2 3 3 5 2" xfId="49371" xr:uid="{00000000-0005-0000-0000-000010B50000}"/>
    <cellStyle name="Calculation 2 2 3 3 6" xfId="49372" xr:uid="{00000000-0005-0000-0000-000011B50000}"/>
    <cellStyle name="Calculation 2 2 3 4" xfId="49373" xr:uid="{00000000-0005-0000-0000-000012B50000}"/>
    <cellStyle name="Calculation 2 2 3 4 2" xfId="49374" xr:uid="{00000000-0005-0000-0000-000013B50000}"/>
    <cellStyle name="Calculation 2 2 3 4 2 2" xfId="49375" xr:uid="{00000000-0005-0000-0000-000014B50000}"/>
    <cellStyle name="Calculation 2 2 3 4 2 2 2" xfId="49376" xr:uid="{00000000-0005-0000-0000-000015B50000}"/>
    <cellStyle name="Calculation 2 2 3 4 2 3" xfId="49377" xr:uid="{00000000-0005-0000-0000-000016B50000}"/>
    <cellStyle name="Calculation 2 2 3 4 3" xfId="49378" xr:uid="{00000000-0005-0000-0000-000017B50000}"/>
    <cellStyle name="Calculation 2 2 3 4 3 2" xfId="49379" xr:uid="{00000000-0005-0000-0000-000018B50000}"/>
    <cellStyle name="Calculation 2 2 3 4 3 2 2" xfId="49380" xr:uid="{00000000-0005-0000-0000-000019B50000}"/>
    <cellStyle name="Calculation 2 2 3 4 3 3" xfId="49381" xr:uid="{00000000-0005-0000-0000-00001AB50000}"/>
    <cellStyle name="Calculation 2 2 3 4 4" xfId="49382" xr:uid="{00000000-0005-0000-0000-00001BB50000}"/>
    <cellStyle name="Calculation 2 2 3 4 4 2" xfId="49383" xr:uid="{00000000-0005-0000-0000-00001CB50000}"/>
    <cellStyle name="Calculation 2 2 3 4 5" xfId="49384" xr:uid="{00000000-0005-0000-0000-00001DB50000}"/>
    <cellStyle name="Calculation 2 2 3 4 5 2" xfId="49385" xr:uid="{00000000-0005-0000-0000-00001EB50000}"/>
    <cellStyle name="Calculation 2 2 3 4 6" xfId="49386" xr:uid="{00000000-0005-0000-0000-00001FB50000}"/>
    <cellStyle name="Calculation 2 2 3 5" xfId="49387" xr:uid="{00000000-0005-0000-0000-000020B50000}"/>
    <cellStyle name="Calculation 2 2 3 5 2" xfId="49388" xr:uid="{00000000-0005-0000-0000-000021B50000}"/>
    <cellStyle name="Calculation 2 2 3 5 2 2" xfId="49389" xr:uid="{00000000-0005-0000-0000-000022B50000}"/>
    <cellStyle name="Calculation 2 2 3 5 3" xfId="49390" xr:uid="{00000000-0005-0000-0000-000023B50000}"/>
    <cellStyle name="Calculation 2 2 3 6" xfId="49391" xr:uid="{00000000-0005-0000-0000-000024B50000}"/>
    <cellStyle name="Calculation 2 2 3_Other Benefits Allocation %" xfId="49392" xr:uid="{00000000-0005-0000-0000-000025B50000}"/>
    <cellStyle name="Calculation 2 2 4" xfId="49393" xr:uid="{00000000-0005-0000-0000-000026B50000}"/>
    <cellStyle name="Calculation 2 2 4 2" xfId="49394" xr:uid="{00000000-0005-0000-0000-000027B50000}"/>
    <cellStyle name="Calculation 2 2 4 2 2" xfId="49395" xr:uid="{00000000-0005-0000-0000-000028B50000}"/>
    <cellStyle name="Calculation 2 2 4 2 2 2" xfId="49396" xr:uid="{00000000-0005-0000-0000-000029B50000}"/>
    <cellStyle name="Calculation 2 2 4 2 2 2 2" xfId="49397" xr:uid="{00000000-0005-0000-0000-00002AB50000}"/>
    <cellStyle name="Calculation 2 2 4 2 2 3" xfId="49398" xr:uid="{00000000-0005-0000-0000-00002BB50000}"/>
    <cellStyle name="Calculation 2 2 4 2 3" xfId="49399" xr:uid="{00000000-0005-0000-0000-00002CB50000}"/>
    <cellStyle name="Calculation 2 2 4 2 3 2" xfId="49400" xr:uid="{00000000-0005-0000-0000-00002DB50000}"/>
    <cellStyle name="Calculation 2 2 4 2 3 2 2" xfId="49401" xr:uid="{00000000-0005-0000-0000-00002EB50000}"/>
    <cellStyle name="Calculation 2 2 4 2 3 3" xfId="49402" xr:uid="{00000000-0005-0000-0000-00002FB50000}"/>
    <cellStyle name="Calculation 2 2 4 2 4" xfId="49403" xr:uid="{00000000-0005-0000-0000-000030B50000}"/>
    <cellStyle name="Calculation 2 2 4 2 4 2" xfId="49404" xr:uid="{00000000-0005-0000-0000-000031B50000}"/>
    <cellStyle name="Calculation 2 2 4 2 5" xfId="49405" xr:uid="{00000000-0005-0000-0000-000032B50000}"/>
    <cellStyle name="Calculation 2 2 4 2 5 2" xfId="49406" xr:uid="{00000000-0005-0000-0000-000033B50000}"/>
    <cellStyle name="Calculation 2 2 4 2 6" xfId="49407" xr:uid="{00000000-0005-0000-0000-000034B50000}"/>
    <cellStyle name="Calculation 2 2 4 3" xfId="49408" xr:uid="{00000000-0005-0000-0000-000035B50000}"/>
    <cellStyle name="Calculation 2 2 4 3 2" xfId="49409" xr:uid="{00000000-0005-0000-0000-000036B50000}"/>
    <cellStyle name="Calculation 2 2 4 3 2 2" xfId="49410" xr:uid="{00000000-0005-0000-0000-000037B50000}"/>
    <cellStyle name="Calculation 2 2 4 3 2 2 2" xfId="49411" xr:uid="{00000000-0005-0000-0000-000038B50000}"/>
    <cellStyle name="Calculation 2 2 4 3 2 3" xfId="49412" xr:uid="{00000000-0005-0000-0000-000039B50000}"/>
    <cellStyle name="Calculation 2 2 4 3 3" xfId="49413" xr:uid="{00000000-0005-0000-0000-00003AB50000}"/>
    <cellStyle name="Calculation 2 2 4 3 3 2" xfId="49414" xr:uid="{00000000-0005-0000-0000-00003BB50000}"/>
    <cellStyle name="Calculation 2 2 4 3 3 2 2" xfId="49415" xr:uid="{00000000-0005-0000-0000-00003CB50000}"/>
    <cellStyle name="Calculation 2 2 4 3 3 3" xfId="49416" xr:uid="{00000000-0005-0000-0000-00003DB50000}"/>
    <cellStyle name="Calculation 2 2 4 3 4" xfId="49417" xr:uid="{00000000-0005-0000-0000-00003EB50000}"/>
    <cellStyle name="Calculation 2 2 4 3 4 2" xfId="49418" xr:uid="{00000000-0005-0000-0000-00003FB50000}"/>
    <cellStyle name="Calculation 2 2 4 3 5" xfId="49419" xr:uid="{00000000-0005-0000-0000-000040B50000}"/>
    <cellStyle name="Calculation 2 2 4 3 5 2" xfId="49420" xr:uid="{00000000-0005-0000-0000-000041B50000}"/>
    <cellStyle name="Calculation 2 2 4 3 6" xfId="49421" xr:uid="{00000000-0005-0000-0000-000042B50000}"/>
    <cellStyle name="Calculation 2 2 4 4" xfId="49422" xr:uid="{00000000-0005-0000-0000-000043B50000}"/>
    <cellStyle name="Calculation 2 2 4 4 2" xfId="49423" xr:uid="{00000000-0005-0000-0000-000044B50000}"/>
    <cellStyle name="Calculation 2 2 4 4 2 2" xfId="49424" xr:uid="{00000000-0005-0000-0000-000045B50000}"/>
    <cellStyle name="Calculation 2 2 4 4 3" xfId="49425" xr:uid="{00000000-0005-0000-0000-000046B50000}"/>
    <cellStyle name="Calculation 2 2 4 5" xfId="49426" xr:uid="{00000000-0005-0000-0000-000047B50000}"/>
    <cellStyle name="Calculation 2 2 4 5 2" xfId="49427" xr:uid="{00000000-0005-0000-0000-000048B50000}"/>
    <cellStyle name="Calculation 2 2 4 5 2 2" xfId="49428" xr:uid="{00000000-0005-0000-0000-000049B50000}"/>
    <cellStyle name="Calculation 2 2 4 5 3" xfId="49429" xr:uid="{00000000-0005-0000-0000-00004AB50000}"/>
    <cellStyle name="Calculation 2 2 4 6" xfId="49430" xr:uid="{00000000-0005-0000-0000-00004BB50000}"/>
    <cellStyle name="Calculation 2 2 4 6 2" xfId="49431" xr:uid="{00000000-0005-0000-0000-00004CB50000}"/>
    <cellStyle name="Calculation 2 2 4 7" xfId="49432" xr:uid="{00000000-0005-0000-0000-00004DB50000}"/>
    <cellStyle name="Calculation 2 2 4 7 2" xfId="49433" xr:uid="{00000000-0005-0000-0000-00004EB50000}"/>
    <cellStyle name="Calculation 2 2 4 8" xfId="49434" xr:uid="{00000000-0005-0000-0000-00004FB50000}"/>
    <cellStyle name="Calculation 2 2 4_Other Benefits Allocation %" xfId="49435" xr:uid="{00000000-0005-0000-0000-000050B50000}"/>
    <cellStyle name="Calculation 2 2 5" xfId="49436" xr:uid="{00000000-0005-0000-0000-000051B50000}"/>
    <cellStyle name="Calculation 2 2 5 2" xfId="49437" xr:uid="{00000000-0005-0000-0000-000052B50000}"/>
    <cellStyle name="Calculation 2 2 5 2 2" xfId="49438" xr:uid="{00000000-0005-0000-0000-000053B50000}"/>
    <cellStyle name="Calculation 2 2 5 3" xfId="49439" xr:uid="{00000000-0005-0000-0000-000054B50000}"/>
    <cellStyle name="Calculation 2 2 6" xfId="49440" xr:uid="{00000000-0005-0000-0000-000055B50000}"/>
    <cellStyle name="Calculation 2 2 6 2" xfId="49441" xr:uid="{00000000-0005-0000-0000-000056B50000}"/>
    <cellStyle name="Calculation 2 2 6 2 2" xfId="49442" xr:uid="{00000000-0005-0000-0000-000057B50000}"/>
    <cellStyle name="Calculation 2 2 6 3" xfId="49443" xr:uid="{00000000-0005-0000-0000-000058B50000}"/>
    <cellStyle name="Calculation 2 2 7" xfId="49444" xr:uid="{00000000-0005-0000-0000-000059B50000}"/>
    <cellStyle name="Calculation 2 2 7 2" xfId="49445" xr:uid="{00000000-0005-0000-0000-00005AB50000}"/>
    <cellStyle name="Calculation 2 2 7 2 2" xfId="49446" xr:uid="{00000000-0005-0000-0000-00005BB50000}"/>
    <cellStyle name="Calculation 2 2 7 3" xfId="49447" xr:uid="{00000000-0005-0000-0000-00005CB50000}"/>
    <cellStyle name="Calculation 2 2 8" xfId="49448" xr:uid="{00000000-0005-0000-0000-00005DB50000}"/>
    <cellStyle name="Calculation 2 2 8 2" xfId="49449" xr:uid="{00000000-0005-0000-0000-00005EB50000}"/>
    <cellStyle name="Calculation 2 2 8 2 2" xfId="49450" xr:uid="{00000000-0005-0000-0000-00005FB50000}"/>
    <cellStyle name="Calculation 2 2 8 3" xfId="49451" xr:uid="{00000000-0005-0000-0000-000060B50000}"/>
    <cellStyle name="Calculation 2 2 9" xfId="49452" xr:uid="{00000000-0005-0000-0000-000061B50000}"/>
    <cellStyle name="Calculation 2 2 9 2" xfId="49453" xr:uid="{00000000-0005-0000-0000-000062B50000}"/>
    <cellStyle name="Calculation 2 2 9 2 2" xfId="49454" xr:uid="{00000000-0005-0000-0000-000063B50000}"/>
    <cellStyle name="Calculation 2 2 9 3" xfId="49455" xr:uid="{00000000-0005-0000-0000-000064B50000}"/>
    <cellStyle name="Calculation 2 2_401K Summary" xfId="49456" xr:uid="{00000000-0005-0000-0000-000065B50000}"/>
    <cellStyle name="Calculation 2 3" xfId="49457" xr:uid="{00000000-0005-0000-0000-000066B50000}"/>
    <cellStyle name="Calculation 2 3 2" xfId="49458" xr:uid="{00000000-0005-0000-0000-000067B50000}"/>
    <cellStyle name="Calculation 2 3 2 2" xfId="49459" xr:uid="{00000000-0005-0000-0000-000068B50000}"/>
    <cellStyle name="Calculation 2 3 2 2 2" xfId="49460" xr:uid="{00000000-0005-0000-0000-000069B50000}"/>
    <cellStyle name="Calculation 2 3 2 2 2 2" xfId="49461" xr:uid="{00000000-0005-0000-0000-00006AB50000}"/>
    <cellStyle name="Calculation 2 3 2 2 2 2 2" xfId="49462" xr:uid="{00000000-0005-0000-0000-00006BB50000}"/>
    <cellStyle name="Calculation 2 3 2 2 2 2 2 2" xfId="49463" xr:uid="{00000000-0005-0000-0000-00006CB50000}"/>
    <cellStyle name="Calculation 2 3 2 2 2 2 3" xfId="49464" xr:uid="{00000000-0005-0000-0000-00006DB50000}"/>
    <cellStyle name="Calculation 2 3 2 2 2 3" xfId="49465" xr:uid="{00000000-0005-0000-0000-00006EB50000}"/>
    <cellStyle name="Calculation 2 3 2 2 2 3 2" xfId="49466" xr:uid="{00000000-0005-0000-0000-00006FB50000}"/>
    <cellStyle name="Calculation 2 3 2 2 2 3 2 2" xfId="49467" xr:uid="{00000000-0005-0000-0000-000070B50000}"/>
    <cellStyle name="Calculation 2 3 2 2 2 3 3" xfId="49468" xr:uid="{00000000-0005-0000-0000-000071B50000}"/>
    <cellStyle name="Calculation 2 3 2 2 2 4" xfId="49469" xr:uid="{00000000-0005-0000-0000-000072B50000}"/>
    <cellStyle name="Calculation 2 3 2 2 2 4 2" xfId="49470" xr:uid="{00000000-0005-0000-0000-000073B50000}"/>
    <cellStyle name="Calculation 2 3 2 2 2 5" xfId="49471" xr:uid="{00000000-0005-0000-0000-000074B50000}"/>
    <cellStyle name="Calculation 2 3 2 2 2 5 2" xfId="49472" xr:uid="{00000000-0005-0000-0000-000075B50000}"/>
    <cellStyle name="Calculation 2 3 2 2 2 6" xfId="49473" xr:uid="{00000000-0005-0000-0000-000076B50000}"/>
    <cellStyle name="Calculation 2 3 2 2 3" xfId="49474" xr:uid="{00000000-0005-0000-0000-000077B50000}"/>
    <cellStyle name="Calculation 2 3 2 2 3 2" xfId="49475" xr:uid="{00000000-0005-0000-0000-000078B50000}"/>
    <cellStyle name="Calculation 2 3 2 2 3 2 2" xfId="49476" xr:uid="{00000000-0005-0000-0000-000079B50000}"/>
    <cellStyle name="Calculation 2 3 2 2 3 2 2 2" xfId="49477" xr:uid="{00000000-0005-0000-0000-00007AB50000}"/>
    <cellStyle name="Calculation 2 3 2 2 3 2 3" xfId="49478" xr:uid="{00000000-0005-0000-0000-00007BB50000}"/>
    <cellStyle name="Calculation 2 3 2 2 3 3" xfId="49479" xr:uid="{00000000-0005-0000-0000-00007CB50000}"/>
    <cellStyle name="Calculation 2 3 2 2 3 3 2" xfId="49480" xr:uid="{00000000-0005-0000-0000-00007DB50000}"/>
    <cellStyle name="Calculation 2 3 2 2 3 3 2 2" xfId="49481" xr:uid="{00000000-0005-0000-0000-00007EB50000}"/>
    <cellStyle name="Calculation 2 3 2 2 3 3 3" xfId="49482" xr:uid="{00000000-0005-0000-0000-00007FB50000}"/>
    <cellStyle name="Calculation 2 3 2 2 3 4" xfId="49483" xr:uid="{00000000-0005-0000-0000-000080B50000}"/>
    <cellStyle name="Calculation 2 3 2 2 3 4 2" xfId="49484" xr:uid="{00000000-0005-0000-0000-000081B50000}"/>
    <cellStyle name="Calculation 2 3 2 2 3 5" xfId="49485" xr:uid="{00000000-0005-0000-0000-000082B50000}"/>
    <cellStyle name="Calculation 2 3 2 2 3 5 2" xfId="49486" xr:uid="{00000000-0005-0000-0000-000083B50000}"/>
    <cellStyle name="Calculation 2 3 2 2 3 6" xfId="49487" xr:uid="{00000000-0005-0000-0000-000084B50000}"/>
    <cellStyle name="Calculation 2 3 2 2 4" xfId="49488" xr:uid="{00000000-0005-0000-0000-000085B50000}"/>
    <cellStyle name="Calculation 2 3 2 2 4 2" xfId="49489" xr:uid="{00000000-0005-0000-0000-000086B50000}"/>
    <cellStyle name="Calculation 2 3 2 2 4 2 2" xfId="49490" xr:uid="{00000000-0005-0000-0000-000087B50000}"/>
    <cellStyle name="Calculation 2 3 2 2 4 2 2 2" xfId="49491" xr:uid="{00000000-0005-0000-0000-000088B50000}"/>
    <cellStyle name="Calculation 2 3 2 2 4 2 3" xfId="49492" xr:uid="{00000000-0005-0000-0000-000089B50000}"/>
    <cellStyle name="Calculation 2 3 2 2 4 3" xfId="49493" xr:uid="{00000000-0005-0000-0000-00008AB50000}"/>
    <cellStyle name="Calculation 2 3 2 2 4 3 2" xfId="49494" xr:uid="{00000000-0005-0000-0000-00008BB50000}"/>
    <cellStyle name="Calculation 2 3 2 2 4 3 2 2" xfId="49495" xr:uid="{00000000-0005-0000-0000-00008CB50000}"/>
    <cellStyle name="Calculation 2 3 2 2 4 3 3" xfId="49496" xr:uid="{00000000-0005-0000-0000-00008DB50000}"/>
    <cellStyle name="Calculation 2 3 2 2 4 4" xfId="49497" xr:uid="{00000000-0005-0000-0000-00008EB50000}"/>
    <cellStyle name="Calculation 2 3 2 2 4 4 2" xfId="49498" xr:uid="{00000000-0005-0000-0000-00008FB50000}"/>
    <cellStyle name="Calculation 2 3 2 2 4 5" xfId="49499" xr:uid="{00000000-0005-0000-0000-000090B50000}"/>
    <cellStyle name="Calculation 2 3 2 2 4 5 2" xfId="49500" xr:uid="{00000000-0005-0000-0000-000091B50000}"/>
    <cellStyle name="Calculation 2 3 2 2 4 6" xfId="49501" xr:uid="{00000000-0005-0000-0000-000092B50000}"/>
    <cellStyle name="Calculation 2 3 2 2 5" xfId="49502" xr:uid="{00000000-0005-0000-0000-000093B50000}"/>
    <cellStyle name="Calculation 2 3 2 2 5 2" xfId="49503" xr:uid="{00000000-0005-0000-0000-000094B50000}"/>
    <cellStyle name="Calculation 2 3 2 2 5 2 2" xfId="49504" xr:uid="{00000000-0005-0000-0000-000095B50000}"/>
    <cellStyle name="Calculation 2 3 2 2 5 3" xfId="49505" xr:uid="{00000000-0005-0000-0000-000096B50000}"/>
    <cellStyle name="Calculation 2 3 2 2 6" xfId="49506" xr:uid="{00000000-0005-0000-0000-000097B50000}"/>
    <cellStyle name="Calculation 2 3 2 2_Other Benefits Allocation %" xfId="49507" xr:uid="{00000000-0005-0000-0000-000098B50000}"/>
    <cellStyle name="Calculation 2 3 2 3" xfId="49508" xr:uid="{00000000-0005-0000-0000-000099B50000}"/>
    <cellStyle name="Calculation 2 3 2 3 2" xfId="49509" xr:uid="{00000000-0005-0000-0000-00009AB50000}"/>
    <cellStyle name="Calculation 2 3 2 3 2 2" xfId="49510" xr:uid="{00000000-0005-0000-0000-00009BB50000}"/>
    <cellStyle name="Calculation 2 3 2 3 2 2 2" xfId="49511" xr:uid="{00000000-0005-0000-0000-00009CB50000}"/>
    <cellStyle name="Calculation 2 3 2 3 2 3" xfId="49512" xr:uid="{00000000-0005-0000-0000-00009DB50000}"/>
    <cellStyle name="Calculation 2 3 2 3 3" xfId="49513" xr:uid="{00000000-0005-0000-0000-00009EB50000}"/>
    <cellStyle name="Calculation 2 3 2 3 3 2" xfId="49514" xr:uid="{00000000-0005-0000-0000-00009FB50000}"/>
    <cellStyle name="Calculation 2 3 2 3 3 2 2" xfId="49515" xr:uid="{00000000-0005-0000-0000-0000A0B50000}"/>
    <cellStyle name="Calculation 2 3 2 3 3 3" xfId="49516" xr:uid="{00000000-0005-0000-0000-0000A1B50000}"/>
    <cellStyle name="Calculation 2 3 2 3 4" xfId="49517" xr:uid="{00000000-0005-0000-0000-0000A2B50000}"/>
    <cellStyle name="Calculation 2 3 2 3 4 2" xfId="49518" xr:uid="{00000000-0005-0000-0000-0000A3B50000}"/>
    <cellStyle name="Calculation 2 3 2 3 5" xfId="49519" xr:uid="{00000000-0005-0000-0000-0000A4B50000}"/>
    <cellStyle name="Calculation 2 3 2 3 5 2" xfId="49520" xr:uid="{00000000-0005-0000-0000-0000A5B50000}"/>
    <cellStyle name="Calculation 2 3 2 3 6" xfId="49521" xr:uid="{00000000-0005-0000-0000-0000A6B50000}"/>
    <cellStyle name="Calculation 2 3 2 4" xfId="49522" xr:uid="{00000000-0005-0000-0000-0000A7B50000}"/>
    <cellStyle name="Calculation 2 3 2 4 2" xfId="49523" xr:uid="{00000000-0005-0000-0000-0000A8B50000}"/>
    <cellStyle name="Calculation 2 3 2 4 2 2" xfId="49524" xr:uid="{00000000-0005-0000-0000-0000A9B50000}"/>
    <cellStyle name="Calculation 2 3 2 4 2 2 2" xfId="49525" xr:uid="{00000000-0005-0000-0000-0000AAB50000}"/>
    <cellStyle name="Calculation 2 3 2 4 2 3" xfId="49526" xr:uid="{00000000-0005-0000-0000-0000ABB50000}"/>
    <cellStyle name="Calculation 2 3 2 4 3" xfId="49527" xr:uid="{00000000-0005-0000-0000-0000ACB50000}"/>
    <cellStyle name="Calculation 2 3 2 4 3 2" xfId="49528" xr:uid="{00000000-0005-0000-0000-0000ADB50000}"/>
    <cellStyle name="Calculation 2 3 2 4 3 2 2" xfId="49529" xr:uid="{00000000-0005-0000-0000-0000AEB50000}"/>
    <cellStyle name="Calculation 2 3 2 4 3 3" xfId="49530" xr:uid="{00000000-0005-0000-0000-0000AFB50000}"/>
    <cellStyle name="Calculation 2 3 2 4 4" xfId="49531" xr:uid="{00000000-0005-0000-0000-0000B0B50000}"/>
    <cellStyle name="Calculation 2 3 2 4 4 2" xfId="49532" xr:uid="{00000000-0005-0000-0000-0000B1B50000}"/>
    <cellStyle name="Calculation 2 3 2 4 5" xfId="49533" xr:uid="{00000000-0005-0000-0000-0000B2B50000}"/>
    <cellStyle name="Calculation 2 3 2 4 5 2" xfId="49534" xr:uid="{00000000-0005-0000-0000-0000B3B50000}"/>
    <cellStyle name="Calculation 2 3 2 4 6" xfId="49535" xr:uid="{00000000-0005-0000-0000-0000B4B50000}"/>
    <cellStyle name="Calculation 2 3 2 5" xfId="49536" xr:uid="{00000000-0005-0000-0000-0000B5B50000}"/>
    <cellStyle name="Calculation 2 3 2 5 2" xfId="49537" xr:uid="{00000000-0005-0000-0000-0000B6B50000}"/>
    <cellStyle name="Calculation 2 3 2 5 2 2" xfId="49538" xr:uid="{00000000-0005-0000-0000-0000B7B50000}"/>
    <cellStyle name="Calculation 2 3 2 5 2 2 2" xfId="49539" xr:uid="{00000000-0005-0000-0000-0000B8B50000}"/>
    <cellStyle name="Calculation 2 3 2 5 2 3" xfId="49540" xr:uid="{00000000-0005-0000-0000-0000B9B50000}"/>
    <cellStyle name="Calculation 2 3 2 5 3" xfId="49541" xr:uid="{00000000-0005-0000-0000-0000BAB50000}"/>
    <cellStyle name="Calculation 2 3 2 5 3 2" xfId="49542" xr:uid="{00000000-0005-0000-0000-0000BBB50000}"/>
    <cellStyle name="Calculation 2 3 2 5 3 2 2" xfId="49543" xr:uid="{00000000-0005-0000-0000-0000BCB50000}"/>
    <cellStyle name="Calculation 2 3 2 5 3 3" xfId="49544" xr:uid="{00000000-0005-0000-0000-0000BDB50000}"/>
    <cellStyle name="Calculation 2 3 2 5 4" xfId="49545" xr:uid="{00000000-0005-0000-0000-0000BEB50000}"/>
    <cellStyle name="Calculation 2 3 2 5 4 2" xfId="49546" xr:uid="{00000000-0005-0000-0000-0000BFB50000}"/>
    <cellStyle name="Calculation 2 3 2 5 5" xfId="49547" xr:uid="{00000000-0005-0000-0000-0000C0B50000}"/>
    <cellStyle name="Calculation 2 3 2 5 5 2" xfId="49548" xr:uid="{00000000-0005-0000-0000-0000C1B50000}"/>
    <cellStyle name="Calculation 2 3 2 5 6" xfId="49549" xr:uid="{00000000-0005-0000-0000-0000C2B50000}"/>
    <cellStyle name="Calculation 2 3 2 6" xfId="49550" xr:uid="{00000000-0005-0000-0000-0000C3B50000}"/>
    <cellStyle name="Calculation 2 3 2 6 2" xfId="49551" xr:uid="{00000000-0005-0000-0000-0000C4B50000}"/>
    <cellStyle name="Calculation 2 3 2 6 2 2" xfId="49552" xr:uid="{00000000-0005-0000-0000-0000C5B50000}"/>
    <cellStyle name="Calculation 2 3 2 6 3" xfId="49553" xr:uid="{00000000-0005-0000-0000-0000C6B50000}"/>
    <cellStyle name="Calculation 2 3 2 7" xfId="49554" xr:uid="{00000000-0005-0000-0000-0000C7B50000}"/>
    <cellStyle name="Calculation 2 3 2_Other Benefits Allocation %" xfId="49555" xr:uid="{00000000-0005-0000-0000-0000C8B50000}"/>
    <cellStyle name="Calculation 2 3 3" xfId="49556" xr:uid="{00000000-0005-0000-0000-0000C9B50000}"/>
    <cellStyle name="Calculation 2 3 3 2" xfId="49557" xr:uid="{00000000-0005-0000-0000-0000CAB50000}"/>
    <cellStyle name="Calculation 2 3 3 2 2" xfId="49558" xr:uid="{00000000-0005-0000-0000-0000CBB50000}"/>
    <cellStyle name="Calculation 2 3 3 2 2 2" xfId="49559" xr:uid="{00000000-0005-0000-0000-0000CCB50000}"/>
    <cellStyle name="Calculation 2 3 3 2 2 2 2" xfId="49560" xr:uid="{00000000-0005-0000-0000-0000CDB50000}"/>
    <cellStyle name="Calculation 2 3 3 2 2 3" xfId="49561" xr:uid="{00000000-0005-0000-0000-0000CEB50000}"/>
    <cellStyle name="Calculation 2 3 3 2 3" xfId="49562" xr:uid="{00000000-0005-0000-0000-0000CFB50000}"/>
    <cellStyle name="Calculation 2 3 3 2 3 2" xfId="49563" xr:uid="{00000000-0005-0000-0000-0000D0B50000}"/>
    <cellStyle name="Calculation 2 3 3 2 3 2 2" xfId="49564" xr:uid="{00000000-0005-0000-0000-0000D1B50000}"/>
    <cellStyle name="Calculation 2 3 3 2 3 3" xfId="49565" xr:uid="{00000000-0005-0000-0000-0000D2B50000}"/>
    <cellStyle name="Calculation 2 3 3 2 4" xfId="49566" xr:uid="{00000000-0005-0000-0000-0000D3B50000}"/>
    <cellStyle name="Calculation 2 3 3 2 4 2" xfId="49567" xr:uid="{00000000-0005-0000-0000-0000D4B50000}"/>
    <cellStyle name="Calculation 2 3 3 2 5" xfId="49568" xr:uid="{00000000-0005-0000-0000-0000D5B50000}"/>
    <cellStyle name="Calculation 2 3 3 2 5 2" xfId="49569" xr:uid="{00000000-0005-0000-0000-0000D6B50000}"/>
    <cellStyle name="Calculation 2 3 3 2 6" xfId="49570" xr:uid="{00000000-0005-0000-0000-0000D7B50000}"/>
    <cellStyle name="Calculation 2 3 3 3" xfId="49571" xr:uid="{00000000-0005-0000-0000-0000D8B50000}"/>
    <cellStyle name="Calculation 2 3 3 3 2" xfId="49572" xr:uid="{00000000-0005-0000-0000-0000D9B50000}"/>
    <cellStyle name="Calculation 2 3 3 3 2 2" xfId="49573" xr:uid="{00000000-0005-0000-0000-0000DAB50000}"/>
    <cellStyle name="Calculation 2 3 3 3 2 2 2" xfId="49574" xr:uid="{00000000-0005-0000-0000-0000DBB50000}"/>
    <cellStyle name="Calculation 2 3 3 3 2 3" xfId="49575" xr:uid="{00000000-0005-0000-0000-0000DCB50000}"/>
    <cellStyle name="Calculation 2 3 3 3 3" xfId="49576" xr:uid="{00000000-0005-0000-0000-0000DDB50000}"/>
    <cellStyle name="Calculation 2 3 3 3 3 2" xfId="49577" xr:uid="{00000000-0005-0000-0000-0000DEB50000}"/>
    <cellStyle name="Calculation 2 3 3 3 3 2 2" xfId="49578" xr:uid="{00000000-0005-0000-0000-0000DFB50000}"/>
    <cellStyle name="Calculation 2 3 3 3 3 3" xfId="49579" xr:uid="{00000000-0005-0000-0000-0000E0B50000}"/>
    <cellStyle name="Calculation 2 3 3 3 4" xfId="49580" xr:uid="{00000000-0005-0000-0000-0000E1B50000}"/>
    <cellStyle name="Calculation 2 3 3 3 4 2" xfId="49581" xr:uid="{00000000-0005-0000-0000-0000E2B50000}"/>
    <cellStyle name="Calculation 2 3 3 3 5" xfId="49582" xr:uid="{00000000-0005-0000-0000-0000E3B50000}"/>
    <cellStyle name="Calculation 2 3 3 3 5 2" xfId="49583" xr:uid="{00000000-0005-0000-0000-0000E4B50000}"/>
    <cellStyle name="Calculation 2 3 3 3 6" xfId="49584" xr:uid="{00000000-0005-0000-0000-0000E5B50000}"/>
    <cellStyle name="Calculation 2 3 3 4" xfId="49585" xr:uid="{00000000-0005-0000-0000-0000E6B50000}"/>
    <cellStyle name="Calculation 2 3 3 4 2" xfId="49586" xr:uid="{00000000-0005-0000-0000-0000E7B50000}"/>
    <cellStyle name="Calculation 2 3 3 4 2 2" xfId="49587" xr:uid="{00000000-0005-0000-0000-0000E8B50000}"/>
    <cellStyle name="Calculation 2 3 3 4 2 2 2" xfId="49588" xr:uid="{00000000-0005-0000-0000-0000E9B50000}"/>
    <cellStyle name="Calculation 2 3 3 4 2 3" xfId="49589" xr:uid="{00000000-0005-0000-0000-0000EAB50000}"/>
    <cellStyle name="Calculation 2 3 3 4 3" xfId="49590" xr:uid="{00000000-0005-0000-0000-0000EBB50000}"/>
    <cellStyle name="Calculation 2 3 3 4 3 2" xfId="49591" xr:uid="{00000000-0005-0000-0000-0000ECB50000}"/>
    <cellStyle name="Calculation 2 3 3 4 3 2 2" xfId="49592" xr:uid="{00000000-0005-0000-0000-0000EDB50000}"/>
    <cellStyle name="Calculation 2 3 3 4 3 3" xfId="49593" xr:uid="{00000000-0005-0000-0000-0000EEB50000}"/>
    <cellStyle name="Calculation 2 3 3 4 4" xfId="49594" xr:uid="{00000000-0005-0000-0000-0000EFB50000}"/>
    <cellStyle name="Calculation 2 3 3 4 4 2" xfId="49595" xr:uid="{00000000-0005-0000-0000-0000F0B50000}"/>
    <cellStyle name="Calculation 2 3 3 4 5" xfId="49596" xr:uid="{00000000-0005-0000-0000-0000F1B50000}"/>
    <cellStyle name="Calculation 2 3 3 4 5 2" xfId="49597" xr:uid="{00000000-0005-0000-0000-0000F2B50000}"/>
    <cellStyle name="Calculation 2 3 3 4 6" xfId="49598" xr:uid="{00000000-0005-0000-0000-0000F3B50000}"/>
    <cellStyle name="Calculation 2 3 3 5" xfId="49599" xr:uid="{00000000-0005-0000-0000-0000F4B50000}"/>
    <cellStyle name="Calculation 2 3 3 5 2" xfId="49600" xr:uid="{00000000-0005-0000-0000-0000F5B50000}"/>
    <cellStyle name="Calculation 2 3 3 5 2 2" xfId="49601" xr:uid="{00000000-0005-0000-0000-0000F6B50000}"/>
    <cellStyle name="Calculation 2 3 3 5 3" xfId="49602" xr:uid="{00000000-0005-0000-0000-0000F7B50000}"/>
    <cellStyle name="Calculation 2 3 3 6" xfId="49603" xr:uid="{00000000-0005-0000-0000-0000F8B50000}"/>
    <cellStyle name="Calculation 2 3 3_Other Benefits Allocation %" xfId="49604" xr:uid="{00000000-0005-0000-0000-0000F9B50000}"/>
    <cellStyle name="Calculation 2 3 4" xfId="49605" xr:uid="{00000000-0005-0000-0000-0000FAB50000}"/>
    <cellStyle name="Calculation 2 3 4 2" xfId="49606" xr:uid="{00000000-0005-0000-0000-0000FBB50000}"/>
    <cellStyle name="Calculation 2 3 4 2 2" xfId="49607" xr:uid="{00000000-0005-0000-0000-0000FCB50000}"/>
    <cellStyle name="Calculation 2 3 4 2 2 2" xfId="49608" xr:uid="{00000000-0005-0000-0000-0000FDB50000}"/>
    <cellStyle name="Calculation 2 3 4 2 2 2 2" xfId="49609" xr:uid="{00000000-0005-0000-0000-0000FEB50000}"/>
    <cellStyle name="Calculation 2 3 4 2 2 3" xfId="49610" xr:uid="{00000000-0005-0000-0000-0000FFB50000}"/>
    <cellStyle name="Calculation 2 3 4 2 3" xfId="49611" xr:uid="{00000000-0005-0000-0000-000000B60000}"/>
    <cellStyle name="Calculation 2 3 4 2 3 2" xfId="49612" xr:uid="{00000000-0005-0000-0000-000001B60000}"/>
    <cellStyle name="Calculation 2 3 4 2 3 2 2" xfId="49613" xr:uid="{00000000-0005-0000-0000-000002B60000}"/>
    <cellStyle name="Calculation 2 3 4 2 3 3" xfId="49614" xr:uid="{00000000-0005-0000-0000-000003B60000}"/>
    <cellStyle name="Calculation 2 3 4 2 4" xfId="49615" xr:uid="{00000000-0005-0000-0000-000004B60000}"/>
    <cellStyle name="Calculation 2 3 4 2 4 2" xfId="49616" xr:uid="{00000000-0005-0000-0000-000005B60000}"/>
    <cellStyle name="Calculation 2 3 4 2 5" xfId="49617" xr:uid="{00000000-0005-0000-0000-000006B60000}"/>
    <cellStyle name="Calculation 2 3 4 2 5 2" xfId="49618" xr:uid="{00000000-0005-0000-0000-000007B60000}"/>
    <cellStyle name="Calculation 2 3 4 2 6" xfId="49619" xr:uid="{00000000-0005-0000-0000-000008B60000}"/>
    <cellStyle name="Calculation 2 3 4 3" xfId="49620" xr:uid="{00000000-0005-0000-0000-000009B60000}"/>
    <cellStyle name="Calculation 2 3 4 3 2" xfId="49621" xr:uid="{00000000-0005-0000-0000-00000AB60000}"/>
    <cellStyle name="Calculation 2 3 4 3 2 2" xfId="49622" xr:uid="{00000000-0005-0000-0000-00000BB60000}"/>
    <cellStyle name="Calculation 2 3 4 3 2 2 2" xfId="49623" xr:uid="{00000000-0005-0000-0000-00000CB60000}"/>
    <cellStyle name="Calculation 2 3 4 3 2 3" xfId="49624" xr:uid="{00000000-0005-0000-0000-00000DB60000}"/>
    <cellStyle name="Calculation 2 3 4 3 3" xfId="49625" xr:uid="{00000000-0005-0000-0000-00000EB60000}"/>
    <cellStyle name="Calculation 2 3 4 3 3 2" xfId="49626" xr:uid="{00000000-0005-0000-0000-00000FB60000}"/>
    <cellStyle name="Calculation 2 3 4 3 3 2 2" xfId="49627" xr:uid="{00000000-0005-0000-0000-000010B60000}"/>
    <cellStyle name="Calculation 2 3 4 3 3 3" xfId="49628" xr:uid="{00000000-0005-0000-0000-000011B60000}"/>
    <cellStyle name="Calculation 2 3 4 3 4" xfId="49629" xr:uid="{00000000-0005-0000-0000-000012B60000}"/>
    <cellStyle name="Calculation 2 3 4 3 4 2" xfId="49630" xr:uid="{00000000-0005-0000-0000-000013B60000}"/>
    <cellStyle name="Calculation 2 3 4 3 5" xfId="49631" xr:uid="{00000000-0005-0000-0000-000014B60000}"/>
    <cellStyle name="Calculation 2 3 4 3 5 2" xfId="49632" xr:uid="{00000000-0005-0000-0000-000015B60000}"/>
    <cellStyle name="Calculation 2 3 4 3 6" xfId="49633" xr:uid="{00000000-0005-0000-0000-000016B60000}"/>
    <cellStyle name="Calculation 2 3 4 4" xfId="49634" xr:uid="{00000000-0005-0000-0000-000017B60000}"/>
    <cellStyle name="Calculation 2 3 4 4 2" xfId="49635" xr:uid="{00000000-0005-0000-0000-000018B60000}"/>
    <cellStyle name="Calculation 2 3 4 4 2 2" xfId="49636" xr:uid="{00000000-0005-0000-0000-000019B60000}"/>
    <cellStyle name="Calculation 2 3 4 4 3" xfId="49637" xr:uid="{00000000-0005-0000-0000-00001AB60000}"/>
    <cellStyle name="Calculation 2 3 4 5" xfId="49638" xr:uid="{00000000-0005-0000-0000-00001BB60000}"/>
    <cellStyle name="Calculation 2 3 4 5 2" xfId="49639" xr:uid="{00000000-0005-0000-0000-00001CB60000}"/>
    <cellStyle name="Calculation 2 3 4 5 2 2" xfId="49640" xr:uid="{00000000-0005-0000-0000-00001DB60000}"/>
    <cellStyle name="Calculation 2 3 4 5 3" xfId="49641" xr:uid="{00000000-0005-0000-0000-00001EB60000}"/>
    <cellStyle name="Calculation 2 3 4 6" xfId="49642" xr:uid="{00000000-0005-0000-0000-00001FB60000}"/>
    <cellStyle name="Calculation 2 3 4 6 2" xfId="49643" xr:uid="{00000000-0005-0000-0000-000020B60000}"/>
    <cellStyle name="Calculation 2 3 4 7" xfId="49644" xr:uid="{00000000-0005-0000-0000-000021B60000}"/>
    <cellStyle name="Calculation 2 3 4 7 2" xfId="49645" xr:uid="{00000000-0005-0000-0000-000022B60000}"/>
    <cellStyle name="Calculation 2 3 4 8" xfId="49646" xr:uid="{00000000-0005-0000-0000-000023B60000}"/>
    <cellStyle name="Calculation 2 3 4_Other Benefits Allocation %" xfId="49647" xr:uid="{00000000-0005-0000-0000-000024B60000}"/>
    <cellStyle name="Calculation 2 3 5" xfId="49648" xr:uid="{00000000-0005-0000-0000-000025B60000}"/>
    <cellStyle name="Calculation 2 3 5 2" xfId="49649" xr:uid="{00000000-0005-0000-0000-000026B60000}"/>
    <cellStyle name="Calculation 2 3 5 2 2" xfId="49650" xr:uid="{00000000-0005-0000-0000-000027B60000}"/>
    <cellStyle name="Calculation 2 3 5 3" xfId="49651" xr:uid="{00000000-0005-0000-0000-000028B60000}"/>
    <cellStyle name="Calculation 2 3 6" xfId="49652" xr:uid="{00000000-0005-0000-0000-000029B60000}"/>
    <cellStyle name="Calculation 2 3_401K Summary" xfId="49653" xr:uid="{00000000-0005-0000-0000-00002AB60000}"/>
    <cellStyle name="Calculation 2 4" xfId="49654" xr:uid="{00000000-0005-0000-0000-00002BB60000}"/>
    <cellStyle name="Calculation 2 4 2" xfId="49655" xr:uid="{00000000-0005-0000-0000-00002CB60000}"/>
    <cellStyle name="Calculation 2 4 2 2" xfId="49656" xr:uid="{00000000-0005-0000-0000-00002DB60000}"/>
    <cellStyle name="Calculation 2 4 2 2 2" xfId="49657" xr:uid="{00000000-0005-0000-0000-00002EB60000}"/>
    <cellStyle name="Calculation 2 4 2 2 2 2" xfId="49658" xr:uid="{00000000-0005-0000-0000-00002FB60000}"/>
    <cellStyle name="Calculation 2 4 2 2 2 2 2" xfId="49659" xr:uid="{00000000-0005-0000-0000-000030B60000}"/>
    <cellStyle name="Calculation 2 4 2 2 2 3" xfId="49660" xr:uid="{00000000-0005-0000-0000-000031B60000}"/>
    <cellStyle name="Calculation 2 4 2 2 3" xfId="49661" xr:uid="{00000000-0005-0000-0000-000032B60000}"/>
    <cellStyle name="Calculation 2 4 2 2 3 2" xfId="49662" xr:uid="{00000000-0005-0000-0000-000033B60000}"/>
    <cellStyle name="Calculation 2 4 2 2 3 2 2" xfId="49663" xr:uid="{00000000-0005-0000-0000-000034B60000}"/>
    <cellStyle name="Calculation 2 4 2 2 3 3" xfId="49664" xr:uid="{00000000-0005-0000-0000-000035B60000}"/>
    <cellStyle name="Calculation 2 4 2 2 4" xfId="49665" xr:uid="{00000000-0005-0000-0000-000036B60000}"/>
    <cellStyle name="Calculation 2 4 2 2 4 2" xfId="49666" xr:uid="{00000000-0005-0000-0000-000037B60000}"/>
    <cellStyle name="Calculation 2 4 2 2 5" xfId="49667" xr:uid="{00000000-0005-0000-0000-000038B60000}"/>
    <cellStyle name="Calculation 2 4 2 2 5 2" xfId="49668" xr:uid="{00000000-0005-0000-0000-000039B60000}"/>
    <cellStyle name="Calculation 2 4 2 2 6" xfId="49669" xr:uid="{00000000-0005-0000-0000-00003AB60000}"/>
    <cellStyle name="Calculation 2 4 2 3" xfId="49670" xr:uid="{00000000-0005-0000-0000-00003BB60000}"/>
    <cellStyle name="Calculation 2 4 2 3 2" xfId="49671" xr:uid="{00000000-0005-0000-0000-00003CB60000}"/>
    <cellStyle name="Calculation 2 4 2 3 2 2" xfId="49672" xr:uid="{00000000-0005-0000-0000-00003DB60000}"/>
    <cellStyle name="Calculation 2 4 2 3 2 2 2" xfId="49673" xr:uid="{00000000-0005-0000-0000-00003EB60000}"/>
    <cellStyle name="Calculation 2 4 2 3 2 3" xfId="49674" xr:uid="{00000000-0005-0000-0000-00003FB60000}"/>
    <cellStyle name="Calculation 2 4 2 3 3" xfId="49675" xr:uid="{00000000-0005-0000-0000-000040B60000}"/>
    <cellStyle name="Calculation 2 4 2 3 3 2" xfId="49676" xr:uid="{00000000-0005-0000-0000-000041B60000}"/>
    <cellStyle name="Calculation 2 4 2 3 3 2 2" xfId="49677" xr:uid="{00000000-0005-0000-0000-000042B60000}"/>
    <cellStyle name="Calculation 2 4 2 3 3 3" xfId="49678" xr:uid="{00000000-0005-0000-0000-000043B60000}"/>
    <cellStyle name="Calculation 2 4 2 3 4" xfId="49679" xr:uid="{00000000-0005-0000-0000-000044B60000}"/>
    <cellStyle name="Calculation 2 4 2 3 4 2" xfId="49680" xr:uid="{00000000-0005-0000-0000-000045B60000}"/>
    <cellStyle name="Calculation 2 4 2 3 5" xfId="49681" xr:uid="{00000000-0005-0000-0000-000046B60000}"/>
    <cellStyle name="Calculation 2 4 2 3 5 2" xfId="49682" xr:uid="{00000000-0005-0000-0000-000047B60000}"/>
    <cellStyle name="Calculation 2 4 2 3 6" xfId="49683" xr:uid="{00000000-0005-0000-0000-000048B60000}"/>
    <cellStyle name="Calculation 2 4 2 4" xfId="49684" xr:uid="{00000000-0005-0000-0000-000049B60000}"/>
    <cellStyle name="Calculation 2 4 2 4 2" xfId="49685" xr:uid="{00000000-0005-0000-0000-00004AB60000}"/>
    <cellStyle name="Calculation 2 4 2 4 2 2" xfId="49686" xr:uid="{00000000-0005-0000-0000-00004BB60000}"/>
    <cellStyle name="Calculation 2 4 2 4 2 2 2" xfId="49687" xr:uid="{00000000-0005-0000-0000-00004CB60000}"/>
    <cellStyle name="Calculation 2 4 2 4 2 3" xfId="49688" xr:uid="{00000000-0005-0000-0000-00004DB60000}"/>
    <cellStyle name="Calculation 2 4 2 4 3" xfId="49689" xr:uid="{00000000-0005-0000-0000-00004EB60000}"/>
    <cellStyle name="Calculation 2 4 2 4 3 2" xfId="49690" xr:uid="{00000000-0005-0000-0000-00004FB60000}"/>
    <cellStyle name="Calculation 2 4 2 4 3 2 2" xfId="49691" xr:uid="{00000000-0005-0000-0000-000050B60000}"/>
    <cellStyle name="Calculation 2 4 2 4 3 3" xfId="49692" xr:uid="{00000000-0005-0000-0000-000051B60000}"/>
    <cellStyle name="Calculation 2 4 2 4 4" xfId="49693" xr:uid="{00000000-0005-0000-0000-000052B60000}"/>
    <cellStyle name="Calculation 2 4 2 4 4 2" xfId="49694" xr:uid="{00000000-0005-0000-0000-000053B60000}"/>
    <cellStyle name="Calculation 2 4 2 4 5" xfId="49695" xr:uid="{00000000-0005-0000-0000-000054B60000}"/>
    <cellStyle name="Calculation 2 4 2 4 5 2" xfId="49696" xr:uid="{00000000-0005-0000-0000-000055B60000}"/>
    <cellStyle name="Calculation 2 4 2 4 6" xfId="49697" xr:uid="{00000000-0005-0000-0000-000056B60000}"/>
    <cellStyle name="Calculation 2 4 2 5" xfId="49698" xr:uid="{00000000-0005-0000-0000-000057B60000}"/>
    <cellStyle name="Calculation 2 4 2 5 2" xfId="49699" xr:uid="{00000000-0005-0000-0000-000058B60000}"/>
    <cellStyle name="Calculation 2 4 2 5 2 2" xfId="49700" xr:uid="{00000000-0005-0000-0000-000059B60000}"/>
    <cellStyle name="Calculation 2 4 2 5 3" xfId="49701" xr:uid="{00000000-0005-0000-0000-00005AB60000}"/>
    <cellStyle name="Calculation 2 4 2 6" xfId="49702" xr:uid="{00000000-0005-0000-0000-00005BB60000}"/>
    <cellStyle name="Calculation 2 4 2_Other Benefits Allocation %" xfId="49703" xr:uid="{00000000-0005-0000-0000-00005CB60000}"/>
    <cellStyle name="Calculation 2 4 3" xfId="49704" xr:uid="{00000000-0005-0000-0000-00005DB60000}"/>
    <cellStyle name="Calculation 2 4 3 2" xfId="49705" xr:uid="{00000000-0005-0000-0000-00005EB60000}"/>
    <cellStyle name="Calculation 2 4 3 2 2" xfId="49706" xr:uid="{00000000-0005-0000-0000-00005FB60000}"/>
    <cellStyle name="Calculation 2 4 3 2 2 2" xfId="49707" xr:uid="{00000000-0005-0000-0000-000060B60000}"/>
    <cellStyle name="Calculation 2 4 3 2 3" xfId="49708" xr:uid="{00000000-0005-0000-0000-000061B60000}"/>
    <cellStyle name="Calculation 2 4 3 3" xfId="49709" xr:uid="{00000000-0005-0000-0000-000062B60000}"/>
    <cellStyle name="Calculation 2 4 3 3 2" xfId="49710" xr:uid="{00000000-0005-0000-0000-000063B60000}"/>
    <cellStyle name="Calculation 2 4 3 3 2 2" xfId="49711" xr:uid="{00000000-0005-0000-0000-000064B60000}"/>
    <cellStyle name="Calculation 2 4 3 3 3" xfId="49712" xr:uid="{00000000-0005-0000-0000-000065B60000}"/>
    <cellStyle name="Calculation 2 4 3 4" xfId="49713" xr:uid="{00000000-0005-0000-0000-000066B60000}"/>
    <cellStyle name="Calculation 2 4 3 4 2" xfId="49714" xr:uid="{00000000-0005-0000-0000-000067B60000}"/>
    <cellStyle name="Calculation 2 4 3 5" xfId="49715" xr:uid="{00000000-0005-0000-0000-000068B60000}"/>
    <cellStyle name="Calculation 2 4 3 5 2" xfId="49716" xr:uid="{00000000-0005-0000-0000-000069B60000}"/>
    <cellStyle name="Calculation 2 4 3 6" xfId="49717" xr:uid="{00000000-0005-0000-0000-00006AB60000}"/>
    <cellStyle name="Calculation 2 4 4" xfId="49718" xr:uid="{00000000-0005-0000-0000-00006BB60000}"/>
    <cellStyle name="Calculation 2 4 4 2" xfId="49719" xr:uid="{00000000-0005-0000-0000-00006CB60000}"/>
    <cellStyle name="Calculation 2 4 4 2 2" xfId="49720" xr:uid="{00000000-0005-0000-0000-00006DB60000}"/>
    <cellStyle name="Calculation 2 4 4 2 2 2" xfId="49721" xr:uid="{00000000-0005-0000-0000-00006EB60000}"/>
    <cellStyle name="Calculation 2 4 4 2 3" xfId="49722" xr:uid="{00000000-0005-0000-0000-00006FB60000}"/>
    <cellStyle name="Calculation 2 4 4 3" xfId="49723" xr:uid="{00000000-0005-0000-0000-000070B60000}"/>
    <cellStyle name="Calculation 2 4 4 3 2" xfId="49724" xr:uid="{00000000-0005-0000-0000-000071B60000}"/>
    <cellStyle name="Calculation 2 4 4 3 2 2" xfId="49725" xr:uid="{00000000-0005-0000-0000-000072B60000}"/>
    <cellStyle name="Calculation 2 4 4 3 3" xfId="49726" xr:uid="{00000000-0005-0000-0000-000073B60000}"/>
    <cellStyle name="Calculation 2 4 4 4" xfId="49727" xr:uid="{00000000-0005-0000-0000-000074B60000}"/>
    <cellStyle name="Calculation 2 4 4 4 2" xfId="49728" xr:uid="{00000000-0005-0000-0000-000075B60000}"/>
    <cellStyle name="Calculation 2 4 4 5" xfId="49729" xr:uid="{00000000-0005-0000-0000-000076B60000}"/>
    <cellStyle name="Calculation 2 4 4 5 2" xfId="49730" xr:uid="{00000000-0005-0000-0000-000077B60000}"/>
    <cellStyle name="Calculation 2 4 4 6" xfId="49731" xr:uid="{00000000-0005-0000-0000-000078B60000}"/>
    <cellStyle name="Calculation 2 4 5" xfId="49732" xr:uid="{00000000-0005-0000-0000-000079B60000}"/>
    <cellStyle name="Calculation 2 4 5 2" xfId="49733" xr:uid="{00000000-0005-0000-0000-00007AB60000}"/>
    <cellStyle name="Calculation 2 4 5 2 2" xfId="49734" xr:uid="{00000000-0005-0000-0000-00007BB60000}"/>
    <cellStyle name="Calculation 2 4 5 2 2 2" xfId="49735" xr:uid="{00000000-0005-0000-0000-00007CB60000}"/>
    <cellStyle name="Calculation 2 4 5 2 3" xfId="49736" xr:uid="{00000000-0005-0000-0000-00007DB60000}"/>
    <cellStyle name="Calculation 2 4 5 3" xfId="49737" xr:uid="{00000000-0005-0000-0000-00007EB60000}"/>
    <cellStyle name="Calculation 2 4 5 3 2" xfId="49738" xr:uid="{00000000-0005-0000-0000-00007FB60000}"/>
    <cellStyle name="Calculation 2 4 5 3 2 2" xfId="49739" xr:uid="{00000000-0005-0000-0000-000080B60000}"/>
    <cellStyle name="Calculation 2 4 5 3 3" xfId="49740" xr:uid="{00000000-0005-0000-0000-000081B60000}"/>
    <cellStyle name="Calculation 2 4 5 4" xfId="49741" xr:uid="{00000000-0005-0000-0000-000082B60000}"/>
    <cellStyle name="Calculation 2 4 5 4 2" xfId="49742" xr:uid="{00000000-0005-0000-0000-000083B60000}"/>
    <cellStyle name="Calculation 2 4 5 5" xfId="49743" xr:uid="{00000000-0005-0000-0000-000084B60000}"/>
    <cellStyle name="Calculation 2 4 5 5 2" xfId="49744" xr:uid="{00000000-0005-0000-0000-000085B60000}"/>
    <cellStyle name="Calculation 2 4 5 6" xfId="49745" xr:uid="{00000000-0005-0000-0000-000086B60000}"/>
    <cellStyle name="Calculation 2 4 6" xfId="49746" xr:uid="{00000000-0005-0000-0000-000087B60000}"/>
    <cellStyle name="Calculation 2 4 6 2" xfId="49747" xr:uid="{00000000-0005-0000-0000-000088B60000}"/>
    <cellStyle name="Calculation 2 4 6 2 2" xfId="49748" xr:uid="{00000000-0005-0000-0000-000089B60000}"/>
    <cellStyle name="Calculation 2 4 6 3" xfId="49749" xr:uid="{00000000-0005-0000-0000-00008AB60000}"/>
    <cellStyle name="Calculation 2 4 7" xfId="49750" xr:uid="{00000000-0005-0000-0000-00008BB60000}"/>
    <cellStyle name="Calculation 2 4_Other Benefits Allocation %" xfId="49751" xr:uid="{00000000-0005-0000-0000-00008CB60000}"/>
    <cellStyle name="Calculation 2 5" xfId="49752" xr:uid="{00000000-0005-0000-0000-00008DB60000}"/>
    <cellStyle name="Calculation 2 5 2" xfId="49753" xr:uid="{00000000-0005-0000-0000-00008EB60000}"/>
    <cellStyle name="Calculation 2 5 2 2" xfId="49754" xr:uid="{00000000-0005-0000-0000-00008FB60000}"/>
    <cellStyle name="Calculation 2 5 2 2 2" xfId="49755" xr:uid="{00000000-0005-0000-0000-000090B60000}"/>
    <cellStyle name="Calculation 2 5 2 2 2 2" xfId="49756" xr:uid="{00000000-0005-0000-0000-000091B60000}"/>
    <cellStyle name="Calculation 2 5 2 2 3" xfId="49757" xr:uid="{00000000-0005-0000-0000-000092B60000}"/>
    <cellStyle name="Calculation 2 5 2 3" xfId="49758" xr:uid="{00000000-0005-0000-0000-000093B60000}"/>
    <cellStyle name="Calculation 2 5 2 3 2" xfId="49759" xr:uid="{00000000-0005-0000-0000-000094B60000}"/>
    <cellStyle name="Calculation 2 5 2 3 2 2" xfId="49760" xr:uid="{00000000-0005-0000-0000-000095B60000}"/>
    <cellStyle name="Calculation 2 5 2 3 3" xfId="49761" xr:uid="{00000000-0005-0000-0000-000096B60000}"/>
    <cellStyle name="Calculation 2 5 2 4" xfId="49762" xr:uid="{00000000-0005-0000-0000-000097B60000}"/>
    <cellStyle name="Calculation 2 5 2 4 2" xfId="49763" xr:uid="{00000000-0005-0000-0000-000098B60000}"/>
    <cellStyle name="Calculation 2 5 2 5" xfId="49764" xr:uid="{00000000-0005-0000-0000-000099B60000}"/>
    <cellStyle name="Calculation 2 5 2 5 2" xfId="49765" xr:uid="{00000000-0005-0000-0000-00009AB60000}"/>
    <cellStyle name="Calculation 2 5 2 6" xfId="49766" xr:uid="{00000000-0005-0000-0000-00009BB60000}"/>
    <cellStyle name="Calculation 2 5 3" xfId="49767" xr:uid="{00000000-0005-0000-0000-00009CB60000}"/>
    <cellStyle name="Calculation 2 5 3 2" xfId="49768" xr:uid="{00000000-0005-0000-0000-00009DB60000}"/>
    <cellStyle name="Calculation 2 5 3 2 2" xfId="49769" xr:uid="{00000000-0005-0000-0000-00009EB60000}"/>
    <cellStyle name="Calculation 2 5 3 2 2 2" xfId="49770" xr:uid="{00000000-0005-0000-0000-00009FB60000}"/>
    <cellStyle name="Calculation 2 5 3 2 3" xfId="49771" xr:uid="{00000000-0005-0000-0000-0000A0B60000}"/>
    <cellStyle name="Calculation 2 5 3 3" xfId="49772" xr:uid="{00000000-0005-0000-0000-0000A1B60000}"/>
    <cellStyle name="Calculation 2 5 3 3 2" xfId="49773" xr:uid="{00000000-0005-0000-0000-0000A2B60000}"/>
    <cellStyle name="Calculation 2 5 3 3 2 2" xfId="49774" xr:uid="{00000000-0005-0000-0000-0000A3B60000}"/>
    <cellStyle name="Calculation 2 5 3 3 3" xfId="49775" xr:uid="{00000000-0005-0000-0000-0000A4B60000}"/>
    <cellStyle name="Calculation 2 5 3 4" xfId="49776" xr:uid="{00000000-0005-0000-0000-0000A5B60000}"/>
    <cellStyle name="Calculation 2 5 3 4 2" xfId="49777" xr:uid="{00000000-0005-0000-0000-0000A6B60000}"/>
    <cellStyle name="Calculation 2 5 3 5" xfId="49778" xr:uid="{00000000-0005-0000-0000-0000A7B60000}"/>
    <cellStyle name="Calculation 2 5 3 5 2" xfId="49779" xr:uid="{00000000-0005-0000-0000-0000A8B60000}"/>
    <cellStyle name="Calculation 2 5 3 6" xfId="49780" xr:uid="{00000000-0005-0000-0000-0000A9B60000}"/>
    <cellStyle name="Calculation 2 5 4" xfId="49781" xr:uid="{00000000-0005-0000-0000-0000AAB60000}"/>
    <cellStyle name="Calculation 2 5 4 2" xfId="49782" xr:uid="{00000000-0005-0000-0000-0000ABB60000}"/>
    <cellStyle name="Calculation 2 5 4 2 2" xfId="49783" xr:uid="{00000000-0005-0000-0000-0000ACB60000}"/>
    <cellStyle name="Calculation 2 5 4 2 2 2" xfId="49784" xr:uid="{00000000-0005-0000-0000-0000ADB60000}"/>
    <cellStyle name="Calculation 2 5 4 2 3" xfId="49785" xr:uid="{00000000-0005-0000-0000-0000AEB60000}"/>
    <cellStyle name="Calculation 2 5 4 3" xfId="49786" xr:uid="{00000000-0005-0000-0000-0000AFB60000}"/>
    <cellStyle name="Calculation 2 5 4 3 2" xfId="49787" xr:uid="{00000000-0005-0000-0000-0000B0B60000}"/>
    <cellStyle name="Calculation 2 5 4 3 2 2" xfId="49788" xr:uid="{00000000-0005-0000-0000-0000B1B60000}"/>
    <cellStyle name="Calculation 2 5 4 3 3" xfId="49789" xr:uid="{00000000-0005-0000-0000-0000B2B60000}"/>
    <cellStyle name="Calculation 2 5 4 4" xfId="49790" xr:uid="{00000000-0005-0000-0000-0000B3B60000}"/>
    <cellStyle name="Calculation 2 5 4 4 2" xfId="49791" xr:uid="{00000000-0005-0000-0000-0000B4B60000}"/>
    <cellStyle name="Calculation 2 5 4 5" xfId="49792" xr:uid="{00000000-0005-0000-0000-0000B5B60000}"/>
    <cellStyle name="Calculation 2 5 4 5 2" xfId="49793" xr:uid="{00000000-0005-0000-0000-0000B6B60000}"/>
    <cellStyle name="Calculation 2 5 4 6" xfId="49794" xr:uid="{00000000-0005-0000-0000-0000B7B60000}"/>
    <cellStyle name="Calculation 2 5 5" xfId="49795" xr:uid="{00000000-0005-0000-0000-0000B8B60000}"/>
    <cellStyle name="Calculation 2 5 5 2" xfId="49796" xr:uid="{00000000-0005-0000-0000-0000B9B60000}"/>
    <cellStyle name="Calculation 2 5 5 2 2" xfId="49797" xr:uid="{00000000-0005-0000-0000-0000BAB60000}"/>
    <cellStyle name="Calculation 2 5 5 3" xfId="49798" xr:uid="{00000000-0005-0000-0000-0000BBB60000}"/>
    <cellStyle name="Calculation 2 5 6" xfId="49799" xr:uid="{00000000-0005-0000-0000-0000BCB60000}"/>
    <cellStyle name="Calculation 2 5_Other Benefits Allocation %" xfId="49800" xr:uid="{00000000-0005-0000-0000-0000BDB60000}"/>
    <cellStyle name="Calculation 2 6" xfId="49801" xr:uid="{00000000-0005-0000-0000-0000BEB60000}"/>
    <cellStyle name="Calculation 2 6 2" xfId="49802" xr:uid="{00000000-0005-0000-0000-0000BFB60000}"/>
    <cellStyle name="Calculation 2 6 2 2" xfId="49803" xr:uid="{00000000-0005-0000-0000-0000C0B60000}"/>
    <cellStyle name="Calculation 2 6 2 2 2" xfId="49804" xr:uid="{00000000-0005-0000-0000-0000C1B60000}"/>
    <cellStyle name="Calculation 2 6 2 2 2 2" xfId="49805" xr:uid="{00000000-0005-0000-0000-0000C2B60000}"/>
    <cellStyle name="Calculation 2 6 2 2 3" xfId="49806" xr:uid="{00000000-0005-0000-0000-0000C3B60000}"/>
    <cellStyle name="Calculation 2 6 2 3" xfId="49807" xr:uid="{00000000-0005-0000-0000-0000C4B60000}"/>
    <cellStyle name="Calculation 2 6 2 3 2" xfId="49808" xr:uid="{00000000-0005-0000-0000-0000C5B60000}"/>
    <cellStyle name="Calculation 2 6 2 3 2 2" xfId="49809" xr:uid="{00000000-0005-0000-0000-0000C6B60000}"/>
    <cellStyle name="Calculation 2 6 2 3 3" xfId="49810" xr:uid="{00000000-0005-0000-0000-0000C7B60000}"/>
    <cellStyle name="Calculation 2 6 2 4" xfId="49811" xr:uid="{00000000-0005-0000-0000-0000C8B60000}"/>
    <cellStyle name="Calculation 2 6 2 4 2" xfId="49812" xr:uid="{00000000-0005-0000-0000-0000C9B60000}"/>
    <cellStyle name="Calculation 2 6 2 5" xfId="49813" xr:uid="{00000000-0005-0000-0000-0000CAB60000}"/>
    <cellStyle name="Calculation 2 6 2 5 2" xfId="49814" xr:uid="{00000000-0005-0000-0000-0000CBB60000}"/>
    <cellStyle name="Calculation 2 6 2 6" xfId="49815" xr:uid="{00000000-0005-0000-0000-0000CCB60000}"/>
    <cellStyle name="Calculation 2 6 3" xfId="49816" xr:uid="{00000000-0005-0000-0000-0000CDB60000}"/>
    <cellStyle name="Calculation 2 6 3 2" xfId="49817" xr:uid="{00000000-0005-0000-0000-0000CEB60000}"/>
    <cellStyle name="Calculation 2 6 3 2 2" xfId="49818" xr:uid="{00000000-0005-0000-0000-0000CFB60000}"/>
    <cellStyle name="Calculation 2 6 3 2 2 2" xfId="49819" xr:uid="{00000000-0005-0000-0000-0000D0B60000}"/>
    <cellStyle name="Calculation 2 6 3 2 3" xfId="49820" xr:uid="{00000000-0005-0000-0000-0000D1B60000}"/>
    <cellStyle name="Calculation 2 6 3 3" xfId="49821" xr:uid="{00000000-0005-0000-0000-0000D2B60000}"/>
    <cellStyle name="Calculation 2 6 3 3 2" xfId="49822" xr:uid="{00000000-0005-0000-0000-0000D3B60000}"/>
    <cellStyle name="Calculation 2 6 3 3 2 2" xfId="49823" xr:uid="{00000000-0005-0000-0000-0000D4B60000}"/>
    <cellStyle name="Calculation 2 6 3 3 3" xfId="49824" xr:uid="{00000000-0005-0000-0000-0000D5B60000}"/>
    <cellStyle name="Calculation 2 6 3 4" xfId="49825" xr:uid="{00000000-0005-0000-0000-0000D6B60000}"/>
    <cellStyle name="Calculation 2 6 3 4 2" xfId="49826" xr:uid="{00000000-0005-0000-0000-0000D7B60000}"/>
    <cellStyle name="Calculation 2 6 3 5" xfId="49827" xr:uid="{00000000-0005-0000-0000-0000D8B60000}"/>
    <cellStyle name="Calculation 2 6 3 5 2" xfId="49828" xr:uid="{00000000-0005-0000-0000-0000D9B60000}"/>
    <cellStyle name="Calculation 2 6 3 6" xfId="49829" xr:uid="{00000000-0005-0000-0000-0000DAB60000}"/>
    <cellStyle name="Calculation 2 6 4" xfId="49830" xr:uid="{00000000-0005-0000-0000-0000DBB60000}"/>
    <cellStyle name="Calculation 2 6 4 2" xfId="49831" xr:uid="{00000000-0005-0000-0000-0000DCB60000}"/>
    <cellStyle name="Calculation 2 6 4 2 2" xfId="49832" xr:uid="{00000000-0005-0000-0000-0000DDB60000}"/>
    <cellStyle name="Calculation 2 6 4 3" xfId="49833" xr:uid="{00000000-0005-0000-0000-0000DEB60000}"/>
    <cellStyle name="Calculation 2 6 5" xfId="49834" xr:uid="{00000000-0005-0000-0000-0000DFB60000}"/>
    <cellStyle name="Calculation 2 6 5 2" xfId="49835" xr:uid="{00000000-0005-0000-0000-0000E0B60000}"/>
    <cellStyle name="Calculation 2 6 5 2 2" xfId="49836" xr:uid="{00000000-0005-0000-0000-0000E1B60000}"/>
    <cellStyle name="Calculation 2 6 5 3" xfId="49837" xr:uid="{00000000-0005-0000-0000-0000E2B60000}"/>
    <cellStyle name="Calculation 2 6 6" xfId="49838" xr:uid="{00000000-0005-0000-0000-0000E3B60000}"/>
    <cellStyle name="Calculation 2 6 6 2" xfId="49839" xr:uid="{00000000-0005-0000-0000-0000E4B60000}"/>
    <cellStyle name="Calculation 2 6 7" xfId="49840" xr:uid="{00000000-0005-0000-0000-0000E5B60000}"/>
    <cellStyle name="Calculation 2 6 7 2" xfId="49841" xr:uid="{00000000-0005-0000-0000-0000E6B60000}"/>
    <cellStyle name="Calculation 2 6 8" xfId="49842" xr:uid="{00000000-0005-0000-0000-0000E7B60000}"/>
    <cellStyle name="Calculation 2 6_Other Benefits Allocation %" xfId="49843" xr:uid="{00000000-0005-0000-0000-0000E8B60000}"/>
    <cellStyle name="Calculation 2 7" xfId="49844" xr:uid="{00000000-0005-0000-0000-0000E9B60000}"/>
    <cellStyle name="Calculation 2 7 2" xfId="49845" xr:uid="{00000000-0005-0000-0000-0000EAB60000}"/>
    <cellStyle name="Calculation 2 7 2 2" xfId="49846" xr:uid="{00000000-0005-0000-0000-0000EBB60000}"/>
    <cellStyle name="Calculation 2 7 3" xfId="49847" xr:uid="{00000000-0005-0000-0000-0000ECB60000}"/>
    <cellStyle name="Calculation 2 8" xfId="49848" xr:uid="{00000000-0005-0000-0000-0000EDB60000}"/>
    <cellStyle name="Calculation 2 8 2" xfId="49849" xr:uid="{00000000-0005-0000-0000-0000EEB60000}"/>
    <cellStyle name="Calculation 2 8 2 2" xfId="49850" xr:uid="{00000000-0005-0000-0000-0000EFB60000}"/>
    <cellStyle name="Calculation 2 8 3" xfId="49851" xr:uid="{00000000-0005-0000-0000-0000F0B60000}"/>
    <cellStyle name="Calculation 2 9" xfId="49852" xr:uid="{00000000-0005-0000-0000-0000F1B60000}"/>
    <cellStyle name="Calculation 2 9 2" xfId="49853" xr:uid="{00000000-0005-0000-0000-0000F2B60000}"/>
    <cellStyle name="Calculation 2 9 2 2" xfId="49854" xr:uid="{00000000-0005-0000-0000-0000F3B60000}"/>
    <cellStyle name="Calculation 2 9 3" xfId="49855" xr:uid="{00000000-0005-0000-0000-0000F4B60000}"/>
    <cellStyle name="Calculation 2_401K Summary" xfId="49856" xr:uid="{00000000-0005-0000-0000-0000F5B60000}"/>
    <cellStyle name="Calculation 3" xfId="1360" xr:uid="{00000000-0005-0000-0000-0000F6B60000}"/>
    <cellStyle name="Calculation 3 2" xfId="49857" xr:uid="{00000000-0005-0000-0000-0000F7B60000}"/>
    <cellStyle name="Calculation 4" xfId="1361" xr:uid="{00000000-0005-0000-0000-0000F8B60000}"/>
    <cellStyle name="Calculation 4 2" xfId="49858" xr:uid="{00000000-0005-0000-0000-0000F9B60000}"/>
    <cellStyle name="Calculation 5" xfId="1362" xr:uid="{00000000-0005-0000-0000-0000FAB60000}"/>
    <cellStyle name="Calculation 5 2" xfId="49859" xr:uid="{00000000-0005-0000-0000-0000FBB60000}"/>
    <cellStyle name="Calculation 5 2 2" xfId="49860" xr:uid="{00000000-0005-0000-0000-0000FCB60000}"/>
    <cellStyle name="Calculation 5 3" xfId="49861" xr:uid="{00000000-0005-0000-0000-0000FDB60000}"/>
    <cellStyle name="Calculation 6" xfId="49862" xr:uid="{00000000-0005-0000-0000-0000FEB60000}"/>
    <cellStyle name="Calculation 7" xfId="49863" xr:uid="{00000000-0005-0000-0000-0000FFB60000}"/>
    <cellStyle name="Calculation 8" xfId="49864" xr:uid="{00000000-0005-0000-0000-000000B70000}"/>
    <cellStyle name="Calculation 9" xfId="49865" xr:uid="{00000000-0005-0000-0000-000001B70000}"/>
    <cellStyle name="Cálculo" xfId="49866" xr:uid="{00000000-0005-0000-0000-000002B70000}"/>
    <cellStyle name="Cálculo 2" xfId="49867" xr:uid="{00000000-0005-0000-0000-000003B70000}"/>
    <cellStyle name="Cálculo 3" xfId="49868" xr:uid="{00000000-0005-0000-0000-000004B70000}"/>
    <cellStyle name="CALDAS" xfId="49869" xr:uid="{00000000-0005-0000-0000-000005B70000}"/>
    <cellStyle name="CALDAS 2" xfId="49870" xr:uid="{00000000-0005-0000-0000-000006B70000}"/>
    <cellStyle name="CALDAS 2 2" xfId="49871" xr:uid="{00000000-0005-0000-0000-000007B70000}"/>
    <cellStyle name="CALDAS 3" xfId="49872" xr:uid="{00000000-0005-0000-0000-000008B70000}"/>
    <cellStyle name="Caption" xfId="49873" xr:uid="{00000000-0005-0000-0000-000009B70000}"/>
    <cellStyle name="Case" xfId="49874" xr:uid="{00000000-0005-0000-0000-00000AB70000}"/>
    <cellStyle name="Case 2" xfId="49875" xr:uid="{00000000-0005-0000-0000-00000BB70000}"/>
    <cellStyle name="CashFlow" xfId="49876" xr:uid="{00000000-0005-0000-0000-00000CB70000}"/>
    <cellStyle name="category" xfId="49877" xr:uid="{00000000-0005-0000-0000-00000DB70000}"/>
    <cellStyle name="cc2" xfId="49878" xr:uid="{00000000-0005-0000-0000-00000EB70000}"/>
    <cellStyle name="CComma" xfId="49879" xr:uid="{00000000-0005-0000-0000-00000FB70000}"/>
    <cellStyle name="CComma (0)" xfId="49880" xr:uid="{00000000-0005-0000-0000-000010B70000}"/>
    <cellStyle name="CCurrency (0)" xfId="49881" xr:uid="{00000000-0005-0000-0000-000011B70000}"/>
    <cellStyle name="cd" xfId="49882" xr:uid="{00000000-0005-0000-0000-000012B70000}"/>
    <cellStyle name="cd 2" xfId="49883" xr:uid="{00000000-0005-0000-0000-000013B70000}"/>
    <cellStyle name="cd_071212 Unlevered McCormick Model - 2003 version" xfId="49884" xr:uid="{00000000-0005-0000-0000-000014B70000}"/>
    <cellStyle name="Celda de comprobación" xfId="49885" xr:uid="{00000000-0005-0000-0000-000015B70000}"/>
    <cellStyle name="Celda vinculada" xfId="49886" xr:uid="{00000000-0005-0000-0000-000016B70000}"/>
    <cellStyle name="Cell-Input" xfId="49887" xr:uid="{00000000-0005-0000-0000-000017B70000}"/>
    <cellStyle name="Center" xfId="49888" xr:uid="{00000000-0005-0000-0000-000018B70000}"/>
    <cellStyle name="Center - Style5" xfId="49889" xr:uid="{00000000-0005-0000-0000-000019B70000}"/>
    <cellStyle name="Center_Pro Forma - Liberty - rev 08.13.08" xfId="49890" xr:uid="{00000000-0005-0000-0000-00001AB70000}"/>
    <cellStyle name="Centered Heading" xfId="49891" xr:uid="{00000000-0005-0000-0000-00001BB70000}"/>
    <cellStyle name="Cents" xfId="49892" xr:uid="{00000000-0005-0000-0000-00001CB70000}"/>
    <cellStyle name="CHANGE" xfId="49893" xr:uid="{00000000-0005-0000-0000-00001DB70000}"/>
    <cellStyle name="Changeable" xfId="49894" xr:uid="{00000000-0005-0000-0000-00001EB70000}"/>
    <cellStyle name="CHARTArea" xfId="49895" xr:uid="{00000000-0005-0000-0000-00001FB70000}"/>
    <cellStyle name="CHARTBar" xfId="49896" xr:uid="{00000000-0005-0000-0000-000020B70000}"/>
    <cellStyle name="ChartingText" xfId="49897" xr:uid="{00000000-0005-0000-0000-000021B70000}"/>
    <cellStyle name="CHARTScatter" xfId="49898" xr:uid="{00000000-0005-0000-0000-000022B70000}"/>
    <cellStyle name="Check" xfId="49899" xr:uid="{00000000-0005-0000-0000-000023B70000}"/>
    <cellStyle name="Check Cell 2" xfId="1363" xr:uid="{00000000-0005-0000-0000-000024B70000}"/>
    <cellStyle name="Check Cell 2 2" xfId="49900" xr:uid="{00000000-0005-0000-0000-000025B70000}"/>
    <cellStyle name="Check Cell 2 3" xfId="49901" xr:uid="{00000000-0005-0000-0000-000026B70000}"/>
    <cellStyle name="Check Cell 3" xfId="1364" xr:uid="{00000000-0005-0000-0000-000027B70000}"/>
    <cellStyle name="Check Cell 4" xfId="1365" xr:uid="{00000000-0005-0000-0000-000028B70000}"/>
    <cellStyle name="Check Cell 5" xfId="1366" xr:uid="{00000000-0005-0000-0000-000029B70000}"/>
    <cellStyle name="Check Cell 6" xfId="49902" xr:uid="{00000000-0005-0000-0000-00002AB70000}"/>
    <cellStyle name="Check Cell 7" xfId="49903" xr:uid="{00000000-0005-0000-0000-00002BB70000}"/>
    <cellStyle name="Check Cell 8" xfId="49904" xr:uid="{00000000-0005-0000-0000-00002CB70000}"/>
    <cellStyle name="Check Cell 9" xfId="49905" xr:uid="{00000000-0005-0000-0000-00002DB70000}"/>
    <cellStyle name="claire" xfId="49906" xr:uid="{00000000-0005-0000-0000-00002EB70000}"/>
    <cellStyle name="claire 2" xfId="49907" xr:uid="{00000000-0005-0000-0000-00002FB70000}"/>
    <cellStyle name="co" xfId="49908" xr:uid="{00000000-0005-0000-0000-000030B70000}"/>
    <cellStyle name="Co. Names" xfId="49909" xr:uid="{00000000-0005-0000-0000-000031B70000}"/>
    <cellStyle name="Co. Names - Bold" xfId="49910" xr:uid="{00000000-0005-0000-0000-000032B70000}"/>
    <cellStyle name="Co. Names 2" xfId="49911" xr:uid="{00000000-0005-0000-0000-000033B70000}"/>
    <cellStyle name="Co. Names_Budget Support 2012-09 2013-15 Benefit Programs v5 with NEER Barg Update" xfId="49912" xr:uid="{00000000-0005-0000-0000-000034B70000}"/>
    <cellStyle name="co_Book5" xfId="49913" xr:uid="{00000000-0005-0000-0000-000035B70000}"/>
    <cellStyle name="Code" xfId="49914" xr:uid="{00000000-0005-0000-0000-000036B70000}"/>
    <cellStyle name="Code 2" xfId="49915" xr:uid="{00000000-0005-0000-0000-000037B70000}"/>
    <cellStyle name="Code Section" xfId="49916" xr:uid="{00000000-0005-0000-0000-000038B70000}"/>
    <cellStyle name="Code Section 2" xfId="49917" xr:uid="{00000000-0005-0000-0000-000039B70000}"/>
    <cellStyle name="COL HEADINGS" xfId="49918" xr:uid="{00000000-0005-0000-0000-00003AB70000}"/>
    <cellStyle name="ColC" xfId="49919" xr:uid="{00000000-0005-0000-0000-00003BB70000}"/>
    <cellStyle name="ColD" xfId="49920" xr:uid="{00000000-0005-0000-0000-00003CB70000}"/>
    <cellStyle name="COLHDR" xfId="49921" xr:uid="{00000000-0005-0000-0000-00003DB70000}"/>
    <cellStyle name="COLHDR$ZP$" xfId="49922" xr:uid="{00000000-0005-0000-0000-00003EB70000}"/>
    <cellStyle name="COLHDR$ZP$ 2" xfId="49923" xr:uid="{00000000-0005-0000-0000-00003FB70000}"/>
    <cellStyle name="COLHDR$ZP$_OM vs Plan" xfId="49924" xr:uid="{00000000-0005-0000-0000-000040B70000}"/>
    <cellStyle name="Colhead" xfId="49925" xr:uid="{00000000-0005-0000-0000-000041B70000}"/>
    <cellStyle name="ColHeading" xfId="49926" xr:uid="{00000000-0005-0000-0000-000042B70000}"/>
    <cellStyle name="Color" xfId="49927" xr:uid="{00000000-0005-0000-0000-000043B70000}"/>
    <cellStyle name="Column Headings" xfId="49928" xr:uid="{00000000-0005-0000-0000-000044B70000}"/>
    <cellStyle name="column1" xfId="49929" xr:uid="{00000000-0005-0000-0000-000045B70000}"/>
    <cellStyle name="column1 2" xfId="49930" xr:uid="{00000000-0005-0000-0000-000046B70000}"/>
    <cellStyle name="column1Big" xfId="49931" xr:uid="{00000000-0005-0000-0000-000047B70000}"/>
    <cellStyle name="column1Big 2" xfId="49932" xr:uid="{00000000-0005-0000-0000-000048B70000}"/>
    <cellStyle name="column1Date" xfId="49933" xr:uid="{00000000-0005-0000-0000-000049B70000}"/>
    <cellStyle name="ColumnHeader" xfId="1367" xr:uid="{00000000-0005-0000-0000-00004AB70000}"/>
    <cellStyle name="ColumnHeader 2" xfId="1368" xr:uid="{00000000-0005-0000-0000-00004BB70000}"/>
    <cellStyle name="ColumnHeader 3" xfId="49934" xr:uid="{00000000-0005-0000-0000-00004CB70000}"/>
    <cellStyle name="ColumnHeaderNormal" xfId="49935" xr:uid="{00000000-0005-0000-0000-00004DB70000}"/>
    <cellStyle name="ColumnHeading" xfId="49936" xr:uid="{00000000-0005-0000-0000-00004EB70000}"/>
    <cellStyle name="ColumnHeading 2" xfId="49937" xr:uid="{00000000-0005-0000-0000-00004FB70000}"/>
    <cellStyle name="coma" xfId="49938" xr:uid="{00000000-0005-0000-0000-000050B70000}"/>
    <cellStyle name="ComicSansMS8" xfId="49939" xr:uid="{00000000-0005-0000-0000-000051B70000}"/>
    <cellStyle name="Comma" xfId="63226" builtinId="3"/>
    <cellStyle name="Comma  - Style1" xfId="1369" xr:uid="{00000000-0005-0000-0000-000052B70000}"/>
    <cellStyle name="Comma  - Style1 2" xfId="49940" xr:uid="{00000000-0005-0000-0000-000053B70000}"/>
    <cellStyle name="Comma  - Style2" xfId="1370" xr:uid="{00000000-0005-0000-0000-000054B70000}"/>
    <cellStyle name="Comma  - Style2 2" xfId="49941" xr:uid="{00000000-0005-0000-0000-000055B70000}"/>
    <cellStyle name="Comma  - Style3" xfId="1371" xr:uid="{00000000-0005-0000-0000-000056B70000}"/>
    <cellStyle name="Comma  - Style3 2" xfId="49942" xr:uid="{00000000-0005-0000-0000-000057B70000}"/>
    <cellStyle name="Comma  - Style4" xfId="1372" xr:uid="{00000000-0005-0000-0000-000058B70000}"/>
    <cellStyle name="Comma  - Style4 2" xfId="49943" xr:uid="{00000000-0005-0000-0000-000059B70000}"/>
    <cellStyle name="Comma  - Style5" xfId="1373" xr:uid="{00000000-0005-0000-0000-00005AB70000}"/>
    <cellStyle name="Comma  - Style5 2" xfId="49944" xr:uid="{00000000-0005-0000-0000-00005BB70000}"/>
    <cellStyle name="Comma  - Style6" xfId="1374" xr:uid="{00000000-0005-0000-0000-00005CB70000}"/>
    <cellStyle name="Comma  - Style6 2" xfId="49945" xr:uid="{00000000-0005-0000-0000-00005DB70000}"/>
    <cellStyle name="Comma  - Style7" xfId="1375" xr:uid="{00000000-0005-0000-0000-00005EB70000}"/>
    <cellStyle name="Comma  - Style7 2" xfId="49946" xr:uid="{00000000-0005-0000-0000-00005FB70000}"/>
    <cellStyle name="Comma  - Style8" xfId="1376" xr:uid="{00000000-0005-0000-0000-000060B70000}"/>
    <cellStyle name="Comma  - Style8 2" xfId="49947" xr:uid="{00000000-0005-0000-0000-000061B70000}"/>
    <cellStyle name="Comma (0)" xfId="49948" xr:uid="{00000000-0005-0000-0000-000062B70000}"/>
    <cellStyle name="Comma (1)" xfId="49949" xr:uid="{00000000-0005-0000-0000-000063B70000}"/>
    <cellStyle name="Comma (3)" xfId="49950" xr:uid="{00000000-0005-0000-0000-000064B70000}"/>
    <cellStyle name="Comma [0]" xfId="4" builtinId="6"/>
    <cellStyle name="Comma [0] 10" xfId="63229" xr:uid="{3DEBB61E-6081-4C76-A73D-D77DDEED409C}"/>
    <cellStyle name="Comma [0] 2" xfId="8" xr:uid="{00000000-0005-0000-0000-000066B70000}"/>
    <cellStyle name="Comma [0] 2 2" xfId="1377" xr:uid="{00000000-0005-0000-0000-000067B70000}"/>
    <cellStyle name="Comma [0] 2 3" xfId="1378" xr:uid="{00000000-0005-0000-0000-000068B70000}"/>
    <cellStyle name="Comma [0] 3" xfId="1379" xr:uid="{00000000-0005-0000-0000-000069B70000}"/>
    <cellStyle name="Comma [0] 3 2" xfId="1380" xr:uid="{00000000-0005-0000-0000-00006AB70000}"/>
    <cellStyle name="Comma [0] 4" xfId="1381" xr:uid="{00000000-0005-0000-0000-00006BB70000}"/>
    <cellStyle name="Comma [0] 5" xfId="1382" xr:uid="{00000000-0005-0000-0000-00006CB70000}"/>
    <cellStyle name="Comma [0] 6" xfId="1383" xr:uid="{00000000-0005-0000-0000-00006DB70000}"/>
    <cellStyle name="Comma [0] 7" xfId="1384" xr:uid="{00000000-0005-0000-0000-00006EB70000}"/>
    <cellStyle name="Comma [0] 8" xfId="1385" xr:uid="{00000000-0005-0000-0000-00006FB70000}"/>
    <cellStyle name="Comma [0] 9" xfId="4362" xr:uid="{00000000-0005-0000-0000-000070B70000}"/>
    <cellStyle name="Comma [0]; --" xfId="49951" xr:uid="{00000000-0005-0000-0000-000071B70000}"/>
    <cellStyle name="Comma [00]" xfId="49952" xr:uid="{00000000-0005-0000-0000-000072B70000}"/>
    <cellStyle name="Comma [1]" xfId="1386" xr:uid="{00000000-0005-0000-0000-000073B70000}"/>
    <cellStyle name="Comma [1] 2" xfId="1387" xr:uid="{00000000-0005-0000-0000-000074B70000}"/>
    <cellStyle name="Comma [1] 3" xfId="49953" xr:uid="{00000000-0005-0000-0000-000075B70000}"/>
    <cellStyle name="Comma [1] 4" xfId="49954" xr:uid="{00000000-0005-0000-0000-000076B70000}"/>
    <cellStyle name="Comma [1] 5" xfId="49955" xr:uid="{00000000-0005-0000-0000-000077B70000}"/>
    <cellStyle name="Comma [1]_Aug 2014 Variance" xfId="49956" xr:uid="{00000000-0005-0000-0000-000078B70000}"/>
    <cellStyle name="Comma [2]" xfId="1388" xr:uid="{00000000-0005-0000-0000-000079B70000}"/>
    <cellStyle name="Comma [2] 2" xfId="49957" xr:uid="{00000000-0005-0000-0000-00007AB70000}"/>
    <cellStyle name="Comma [2] 3" xfId="49958" xr:uid="{00000000-0005-0000-0000-00007BB70000}"/>
    <cellStyle name="Comma [2] 4" xfId="49959" xr:uid="{00000000-0005-0000-0000-00007CB70000}"/>
    <cellStyle name="Comma [2] 5" xfId="49960" xr:uid="{00000000-0005-0000-0000-00007DB70000}"/>
    <cellStyle name="Comma [3]" xfId="1389" xr:uid="{00000000-0005-0000-0000-00007EB70000}"/>
    <cellStyle name="Comma [3] 2" xfId="1390" xr:uid="{00000000-0005-0000-0000-00007FB70000}"/>
    <cellStyle name="Comma [3]_Aug 2014 Variance" xfId="49961" xr:uid="{00000000-0005-0000-0000-000080B70000}"/>
    <cellStyle name="Comma [4]" xfId="49962" xr:uid="{00000000-0005-0000-0000-000081B70000}"/>
    <cellStyle name="Comma 0" xfId="49963" xr:uid="{00000000-0005-0000-0000-000082B70000}"/>
    <cellStyle name="Comma 0 [0]" xfId="49964" xr:uid="{00000000-0005-0000-0000-000083B70000}"/>
    <cellStyle name="Comma 0 [0] 2" xfId="49965" xr:uid="{00000000-0005-0000-0000-000084B70000}"/>
    <cellStyle name="Comma 0 [0]_March_LTD_Premium" xfId="49966" xr:uid="{00000000-0005-0000-0000-000085B70000}"/>
    <cellStyle name="Comma 0 2" xfId="49967" xr:uid="{00000000-0005-0000-0000-000086B70000}"/>
    <cellStyle name="Comma 0*" xfId="49968" xr:uid="{00000000-0005-0000-0000-000087B70000}"/>
    <cellStyle name="Comma 0_01 Horizon Wind Energy Analytics" xfId="49969" xr:uid="{00000000-0005-0000-0000-000088B70000}"/>
    <cellStyle name="Comma 1" xfId="49970" xr:uid="{00000000-0005-0000-0000-000089B70000}"/>
    <cellStyle name="Comma 1 2" xfId="49971" xr:uid="{00000000-0005-0000-0000-00008AB70000}"/>
    <cellStyle name="Comma 10" xfId="1391" xr:uid="{00000000-0005-0000-0000-00008BB70000}"/>
    <cellStyle name="Comma 10 2" xfId="1392" xr:uid="{00000000-0005-0000-0000-00008CB70000}"/>
    <cellStyle name="Comma 10 2 2" xfId="49972" xr:uid="{00000000-0005-0000-0000-00008DB70000}"/>
    <cellStyle name="Comma 10 2 3" xfId="49973" xr:uid="{00000000-0005-0000-0000-00008EB70000}"/>
    <cellStyle name="Comma 10 3" xfId="49974" xr:uid="{00000000-0005-0000-0000-00008FB70000}"/>
    <cellStyle name="Comma 10 3 2" xfId="49975" xr:uid="{00000000-0005-0000-0000-000090B70000}"/>
    <cellStyle name="Comma 10 4" xfId="49976" xr:uid="{00000000-0005-0000-0000-000091B70000}"/>
    <cellStyle name="Comma 10 5" xfId="49977" xr:uid="{00000000-0005-0000-0000-000092B70000}"/>
    <cellStyle name="Comma 10_401K Summary" xfId="49978" xr:uid="{00000000-0005-0000-0000-000093B70000}"/>
    <cellStyle name="Comma 11" xfId="1393" xr:uid="{00000000-0005-0000-0000-000094B70000}"/>
    <cellStyle name="Comma 11 10" xfId="49979" xr:uid="{00000000-0005-0000-0000-000095B70000}"/>
    <cellStyle name="Comma 11 2" xfId="1394" xr:uid="{00000000-0005-0000-0000-000096B70000}"/>
    <cellStyle name="Comma 11 2 2" xfId="49980" xr:uid="{00000000-0005-0000-0000-000097B70000}"/>
    <cellStyle name="Comma 11 2 3" xfId="49981" xr:uid="{00000000-0005-0000-0000-000098B70000}"/>
    <cellStyle name="Comma 11 2 4" xfId="49982" xr:uid="{00000000-0005-0000-0000-000099B70000}"/>
    <cellStyle name="Comma 11 2 5" xfId="49983" xr:uid="{00000000-0005-0000-0000-00009AB70000}"/>
    <cellStyle name="Comma 11 2 6" xfId="49984" xr:uid="{00000000-0005-0000-0000-00009BB70000}"/>
    <cellStyle name="Comma 11 2 7" xfId="49985" xr:uid="{00000000-0005-0000-0000-00009CB70000}"/>
    <cellStyle name="Comma 11 2 8" xfId="49986" xr:uid="{00000000-0005-0000-0000-00009DB70000}"/>
    <cellStyle name="Comma 11 2 9" xfId="49987" xr:uid="{00000000-0005-0000-0000-00009EB70000}"/>
    <cellStyle name="Comma 11 3" xfId="49988" xr:uid="{00000000-0005-0000-0000-00009FB70000}"/>
    <cellStyle name="Comma 11 4" xfId="49989" xr:uid="{00000000-0005-0000-0000-0000A0B70000}"/>
    <cellStyle name="Comma 11 5" xfId="49990" xr:uid="{00000000-0005-0000-0000-0000A1B70000}"/>
    <cellStyle name="Comma 11 6" xfId="49991" xr:uid="{00000000-0005-0000-0000-0000A2B70000}"/>
    <cellStyle name="Comma 11 7" xfId="49992" xr:uid="{00000000-0005-0000-0000-0000A3B70000}"/>
    <cellStyle name="Comma 11 8" xfId="49993" xr:uid="{00000000-0005-0000-0000-0000A4B70000}"/>
    <cellStyle name="Comma 11 9" xfId="49994" xr:uid="{00000000-0005-0000-0000-0000A5B70000}"/>
    <cellStyle name="Comma 12" xfId="1395" xr:uid="{00000000-0005-0000-0000-0000A6B70000}"/>
    <cellStyle name="Comma 12 2" xfId="1396" xr:uid="{00000000-0005-0000-0000-0000A7B70000}"/>
    <cellStyle name="Comma 13" xfId="1397" xr:uid="{00000000-0005-0000-0000-0000A8B70000}"/>
    <cellStyle name="Comma 13 2" xfId="1398" xr:uid="{00000000-0005-0000-0000-0000A9B70000}"/>
    <cellStyle name="Comma 13 3" xfId="49995" xr:uid="{00000000-0005-0000-0000-0000AAB70000}"/>
    <cellStyle name="Comma 14" xfId="1399" xr:uid="{00000000-0005-0000-0000-0000ABB70000}"/>
    <cellStyle name="Comma 14 2" xfId="1400" xr:uid="{00000000-0005-0000-0000-0000ACB70000}"/>
    <cellStyle name="Comma 15" xfId="1401" xr:uid="{00000000-0005-0000-0000-0000ADB70000}"/>
    <cellStyle name="Comma 15 2" xfId="1402" xr:uid="{00000000-0005-0000-0000-0000AEB70000}"/>
    <cellStyle name="Comma 15 2 2" xfId="49996" xr:uid="{00000000-0005-0000-0000-0000AFB70000}"/>
    <cellStyle name="Comma 15 2 2 2" xfId="49997" xr:uid="{00000000-0005-0000-0000-0000B0B70000}"/>
    <cellStyle name="Comma 15 2 3" xfId="49998" xr:uid="{00000000-0005-0000-0000-0000B1B70000}"/>
    <cellStyle name="Comma 16" xfId="1403" xr:uid="{00000000-0005-0000-0000-0000B2B70000}"/>
    <cellStyle name="Comma 16 2" xfId="1404" xr:uid="{00000000-0005-0000-0000-0000B3B70000}"/>
    <cellStyle name="Comma 16 2 2" xfId="49999" xr:uid="{00000000-0005-0000-0000-0000B4B70000}"/>
    <cellStyle name="Comma 16 2 2 2" xfId="50000" xr:uid="{00000000-0005-0000-0000-0000B5B70000}"/>
    <cellStyle name="Comma 16 2 3" xfId="50001" xr:uid="{00000000-0005-0000-0000-0000B6B70000}"/>
    <cellStyle name="Comma 17" xfId="1405" xr:uid="{00000000-0005-0000-0000-0000B7B70000}"/>
    <cellStyle name="Comma 17 2" xfId="1406" xr:uid="{00000000-0005-0000-0000-0000B8B70000}"/>
    <cellStyle name="Comma 18" xfId="1407" xr:uid="{00000000-0005-0000-0000-0000B9B70000}"/>
    <cellStyle name="Comma 18 2" xfId="1408" xr:uid="{00000000-0005-0000-0000-0000BAB70000}"/>
    <cellStyle name="Comma 19" xfId="1409" xr:uid="{00000000-0005-0000-0000-0000BBB70000}"/>
    <cellStyle name="Comma 19 2" xfId="1410" xr:uid="{00000000-0005-0000-0000-0000BCB70000}"/>
    <cellStyle name="Comma 2" xfId="2" xr:uid="{00000000-0005-0000-0000-0000BDB70000}"/>
    <cellStyle name="Comma 2 10" xfId="50002" xr:uid="{00000000-0005-0000-0000-0000BEB70000}"/>
    <cellStyle name="Comma 2 11" xfId="50003" xr:uid="{00000000-0005-0000-0000-0000BFB70000}"/>
    <cellStyle name="Comma 2 12" xfId="50004" xr:uid="{00000000-0005-0000-0000-0000C0B70000}"/>
    <cellStyle name="Comma 2 13" xfId="50005" xr:uid="{00000000-0005-0000-0000-0000C1B70000}"/>
    <cellStyle name="Comma 2 14" xfId="50006" xr:uid="{00000000-0005-0000-0000-0000C2B70000}"/>
    <cellStyle name="Comma 2 15" xfId="50007" xr:uid="{00000000-0005-0000-0000-0000C3B70000}"/>
    <cellStyle name="Comma 2 16" xfId="50008" xr:uid="{00000000-0005-0000-0000-0000C4B70000}"/>
    <cellStyle name="Comma 2 17" xfId="50009" xr:uid="{00000000-0005-0000-0000-0000C5B70000}"/>
    <cellStyle name="Comma 2 18" xfId="50010" xr:uid="{00000000-0005-0000-0000-0000C6B70000}"/>
    <cellStyle name="Comma 2 19" xfId="50011" xr:uid="{00000000-0005-0000-0000-0000C7B70000}"/>
    <cellStyle name="Comma 2 2" xfId="10" xr:uid="{00000000-0005-0000-0000-0000C8B70000}"/>
    <cellStyle name="Comma 2 2 2" xfId="1411" xr:uid="{00000000-0005-0000-0000-0000C9B70000}"/>
    <cellStyle name="Comma 2 2 2 10" xfId="50012" xr:uid="{00000000-0005-0000-0000-0000CAB70000}"/>
    <cellStyle name="Comma 2 2 2 10 2" xfId="50013" xr:uid="{00000000-0005-0000-0000-0000CBB70000}"/>
    <cellStyle name="Comma 2 2 2 10 3" xfId="50014" xr:uid="{00000000-0005-0000-0000-0000CCB70000}"/>
    <cellStyle name="Comma 2 2 2 11" xfId="50015" xr:uid="{00000000-0005-0000-0000-0000CDB70000}"/>
    <cellStyle name="Comma 2 2 2 12" xfId="50016" xr:uid="{00000000-0005-0000-0000-0000CEB70000}"/>
    <cellStyle name="Comma 2 2 2 2" xfId="1412" xr:uid="{00000000-0005-0000-0000-0000CFB70000}"/>
    <cellStyle name="Comma 2 2 2 2 2" xfId="50017" xr:uid="{00000000-0005-0000-0000-0000D0B70000}"/>
    <cellStyle name="Comma 2 2 2 2 2 2" xfId="50018" xr:uid="{00000000-0005-0000-0000-0000D1B70000}"/>
    <cellStyle name="Comma 2 2 2 2 2 2 2" xfId="50019" xr:uid="{00000000-0005-0000-0000-0000D2B70000}"/>
    <cellStyle name="Comma 2 2 2 2 2 2 2 2" xfId="50020" xr:uid="{00000000-0005-0000-0000-0000D3B70000}"/>
    <cellStyle name="Comma 2 2 2 2 2 2 2 3" xfId="50021" xr:uid="{00000000-0005-0000-0000-0000D4B70000}"/>
    <cellStyle name="Comma 2 2 2 2 2 2 3" xfId="50022" xr:uid="{00000000-0005-0000-0000-0000D5B70000}"/>
    <cellStyle name="Comma 2 2 2 2 2 2 4" xfId="50023" xr:uid="{00000000-0005-0000-0000-0000D6B70000}"/>
    <cellStyle name="Comma 2 2 2 2 2 3" xfId="50024" xr:uid="{00000000-0005-0000-0000-0000D7B70000}"/>
    <cellStyle name="Comma 2 2 2 2 2 3 2" xfId="50025" xr:uid="{00000000-0005-0000-0000-0000D8B70000}"/>
    <cellStyle name="Comma 2 2 2 2 2 3 3" xfId="50026" xr:uid="{00000000-0005-0000-0000-0000D9B70000}"/>
    <cellStyle name="Comma 2 2 2 2 2 4" xfId="50027" xr:uid="{00000000-0005-0000-0000-0000DAB70000}"/>
    <cellStyle name="Comma 2 2 2 2 2 5" xfId="50028" xr:uid="{00000000-0005-0000-0000-0000DBB70000}"/>
    <cellStyle name="Comma 2 2 2 2 3" xfId="50029" xr:uid="{00000000-0005-0000-0000-0000DCB70000}"/>
    <cellStyle name="Comma 2 2 2 2 3 2" xfId="50030" xr:uid="{00000000-0005-0000-0000-0000DDB70000}"/>
    <cellStyle name="Comma 2 2 2 2 3 2 2" xfId="50031" xr:uid="{00000000-0005-0000-0000-0000DEB70000}"/>
    <cellStyle name="Comma 2 2 2 2 3 2 2 2" xfId="50032" xr:uid="{00000000-0005-0000-0000-0000DFB70000}"/>
    <cellStyle name="Comma 2 2 2 2 3 2 2 3" xfId="50033" xr:uid="{00000000-0005-0000-0000-0000E0B70000}"/>
    <cellStyle name="Comma 2 2 2 2 3 2 3" xfId="50034" xr:uid="{00000000-0005-0000-0000-0000E1B70000}"/>
    <cellStyle name="Comma 2 2 2 2 3 2 4" xfId="50035" xr:uid="{00000000-0005-0000-0000-0000E2B70000}"/>
    <cellStyle name="Comma 2 2 2 2 3 3" xfId="50036" xr:uid="{00000000-0005-0000-0000-0000E3B70000}"/>
    <cellStyle name="Comma 2 2 2 2 3 3 2" xfId="50037" xr:uid="{00000000-0005-0000-0000-0000E4B70000}"/>
    <cellStyle name="Comma 2 2 2 2 3 3 3" xfId="50038" xr:uid="{00000000-0005-0000-0000-0000E5B70000}"/>
    <cellStyle name="Comma 2 2 2 2 3 4" xfId="50039" xr:uid="{00000000-0005-0000-0000-0000E6B70000}"/>
    <cellStyle name="Comma 2 2 2 2 3 5" xfId="50040" xr:uid="{00000000-0005-0000-0000-0000E7B70000}"/>
    <cellStyle name="Comma 2 2 2 2 4" xfId="50041" xr:uid="{00000000-0005-0000-0000-0000E8B70000}"/>
    <cellStyle name="Comma 2 2 2 2 4 2" xfId="50042" xr:uid="{00000000-0005-0000-0000-0000E9B70000}"/>
    <cellStyle name="Comma 2 2 2 2 4 2 2" xfId="50043" xr:uid="{00000000-0005-0000-0000-0000EAB70000}"/>
    <cellStyle name="Comma 2 2 2 2 4 2 2 2" xfId="50044" xr:uid="{00000000-0005-0000-0000-0000EBB70000}"/>
    <cellStyle name="Comma 2 2 2 2 4 2 2 3" xfId="50045" xr:uid="{00000000-0005-0000-0000-0000ECB70000}"/>
    <cellStyle name="Comma 2 2 2 2 4 2 3" xfId="50046" xr:uid="{00000000-0005-0000-0000-0000EDB70000}"/>
    <cellStyle name="Comma 2 2 2 2 4 2 4" xfId="50047" xr:uid="{00000000-0005-0000-0000-0000EEB70000}"/>
    <cellStyle name="Comma 2 2 2 2 4 3" xfId="50048" xr:uid="{00000000-0005-0000-0000-0000EFB70000}"/>
    <cellStyle name="Comma 2 2 2 2 4 3 2" xfId="50049" xr:uid="{00000000-0005-0000-0000-0000F0B70000}"/>
    <cellStyle name="Comma 2 2 2 2 4 3 3" xfId="50050" xr:uid="{00000000-0005-0000-0000-0000F1B70000}"/>
    <cellStyle name="Comma 2 2 2 2 4 4" xfId="50051" xr:uid="{00000000-0005-0000-0000-0000F2B70000}"/>
    <cellStyle name="Comma 2 2 2 2 4 5" xfId="50052" xr:uid="{00000000-0005-0000-0000-0000F3B70000}"/>
    <cellStyle name="Comma 2 2 2 2 5" xfId="50053" xr:uid="{00000000-0005-0000-0000-0000F4B70000}"/>
    <cellStyle name="Comma 2 2 2 2 5 2" xfId="50054" xr:uid="{00000000-0005-0000-0000-0000F5B70000}"/>
    <cellStyle name="Comma 2 2 2 2 5 2 2" xfId="50055" xr:uid="{00000000-0005-0000-0000-0000F6B70000}"/>
    <cellStyle name="Comma 2 2 2 2 5 2 2 2" xfId="50056" xr:uid="{00000000-0005-0000-0000-0000F7B70000}"/>
    <cellStyle name="Comma 2 2 2 2 5 2 2 3" xfId="50057" xr:uid="{00000000-0005-0000-0000-0000F8B70000}"/>
    <cellStyle name="Comma 2 2 2 2 5 2 3" xfId="50058" xr:uid="{00000000-0005-0000-0000-0000F9B70000}"/>
    <cellStyle name="Comma 2 2 2 2 5 2 4" xfId="50059" xr:uid="{00000000-0005-0000-0000-0000FAB70000}"/>
    <cellStyle name="Comma 2 2 2 2 5 3" xfId="50060" xr:uid="{00000000-0005-0000-0000-0000FBB70000}"/>
    <cellStyle name="Comma 2 2 2 2 5 3 2" xfId="50061" xr:uid="{00000000-0005-0000-0000-0000FCB70000}"/>
    <cellStyle name="Comma 2 2 2 2 5 3 3" xfId="50062" xr:uid="{00000000-0005-0000-0000-0000FDB70000}"/>
    <cellStyle name="Comma 2 2 2 2 5 4" xfId="50063" xr:uid="{00000000-0005-0000-0000-0000FEB70000}"/>
    <cellStyle name="Comma 2 2 2 2 5 5" xfId="50064" xr:uid="{00000000-0005-0000-0000-0000FFB70000}"/>
    <cellStyle name="Comma 2 2 2 2 6" xfId="50065" xr:uid="{00000000-0005-0000-0000-000000B80000}"/>
    <cellStyle name="Comma 2 2 2 2 6 2" xfId="50066" xr:uid="{00000000-0005-0000-0000-000001B80000}"/>
    <cellStyle name="Comma 2 2 2 2 6 2 2" xfId="50067" xr:uid="{00000000-0005-0000-0000-000002B80000}"/>
    <cellStyle name="Comma 2 2 2 2 6 2 3" xfId="50068" xr:uid="{00000000-0005-0000-0000-000003B80000}"/>
    <cellStyle name="Comma 2 2 2 2 6 3" xfId="50069" xr:uid="{00000000-0005-0000-0000-000004B80000}"/>
    <cellStyle name="Comma 2 2 2 2 6 4" xfId="50070" xr:uid="{00000000-0005-0000-0000-000005B80000}"/>
    <cellStyle name="Comma 2 2 2 2 7" xfId="50071" xr:uid="{00000000-0005-0000-0000-000006B80000}"/>
    <cellStyle name="Comma 2 2 2 2 7 2" xfId="50072" xr:uid="{00000000-0005-0000-0000-000007B80000}"/>
    <cellStyle name="Comma 2 2 2 2 7 3" xfId="50073" xr:uid="{00000000-0005-0000-0000-000008B80000}"/>
    <cellStyle name="Comma 2 2 2 2 8" xfId="50074" xr:uid="{00000000-0005-0000-0000-000009B80000}"/>
    <cellStyle name="Comma 2 2 2 2 9" xfId="50075" xr:uid="{00000000-0005-0000-0000-00000AB80000}"/>
    <cellStyle name="Comma 2 2 2 3" xfId="50076" xr:uid="{00000000-0005-0000-0000-00000BB80000}"/>
    <cellStyle name="Comma 2 2 2 3 2" xfId="50077" xr:uid="{00000000-0005-0000-0000-00000CB80000}"/>
    <cellStyle name="Comma 2 2 2 3 2 2" xfId="50078" xr:uid="{00000000-0005-0000-0000-00000DB80000}"/>
    <cellStyle name="Comma 2 2 2 3 2 2 2" xfId="50079" xr:uid="{00000000-0005-0000-0000-00000EB80000}"/>
    <cellStyle name="Comma 2 2 2 3 2 2 3" xfId="50080" xr:uid="{00000000-0005-0000-0000-00000FB80000}"/>
    <cellStyle name="Comma 2 2 2 3 2 3" xfId="50081" xr:uid="{00000000-0005-0000-0000-000010B80000}"/>
    <cellStyle name="Comma 2 2 2 3 2 4" xfId="50082" xr:uid="{00000000-0005-0000-0000-000011B80000}"/>
    <cellStyle name="Comma 2 2 2 3 3" xfId="50083" xr:uid="{00000000-0005-0000-0000-000012B80000}"/>
    <cellStyle name="Comma 2 2 2 3 3 2" xfId="50084" xr:uid="{00000000-0005-0000-0000-000013B80000}"/>
    <cellStyle name="Comma 2 2 2 3 3 3" xfId="50085" xr:uid="{00000000-0005-0000-0000-000014B80000}"/>
    <cellStyle name="Comma 2 2 2 3 4" xfId="50086" xr:uid="{00000000-0005-0000-0000-000015B80000}"/>
    <cellStyle name="Comma 2 2 2 3 5" xfId="50087" xr:uid="{00000000-0005-0000-0000-000016B80000}"/>
    <cellStyle name="Comma 2 2 2 4" xfId="50088" xr:uid="{00000000-0005-0000-0000-000017B80000}"/>
    <cellStyle name="Comma 2 2 2 4 2" xfId="50089" xr:uid="{00000000-0005-0000-0000-000018B80000}"/>
    <cellStyle name="Comma 2 2 2 4 2 2" xfId="50090" xr:uid="{00000000-0005-0000-0000-000019B80000}"/>
    <cellStyle name="Comma 2 2 2 4 2 2 2" xfId="50091" xr:uid="{00000000-0005-0000-0000-00001AB80000}"/>
    <cellStyle name="Comma 2 2 2 4 2 2 3" xfId="50092" xr:uid="{00000000-0005-0000-0000-00001BB80000}"/>
    <cellStyle name="Comma 2 2 2 4 2 3" xfId="50093" xr:uid="{00000000-0005-0000-0000-00001CB80000}"/>
    <cellStyle name="Comma 2 2 2 4 2 4" xfId="50094" xr:uid="{00000000-0005-0000-0000-00001DB80000}"/>
    <cellStyle name="Comma 2 2 2 4 3" xfId="50095" xr:uid="{00000000-0005-0000-0000-00001EB80000}"/>
    <cellStyle name="Comma 2 2 2 4 3 2" xfId="50096" xr:uid="{00000000-0005-0000-0000-00001FB80000}"/>
    <cellStyle name="Comma 2 2 2 4 3 3" xfId="50097" xr:uid="{00000000-0005-0000-0000-000020B80000}"/>
    <cellStyle name="Comma 2 2 2 4 4" xfId="50098" xr:uid="{00000000-0005-0000-0000-000021B80000}"/>
    <cellStyle name="Comma 2 2 2 4 5" xfId="50099" xr:uid="{00000000-0005-0000-0000-000022B80000}"/>
    <cellStyle name="Comma 2 2 2 5" xfId="50100" xr:uid="{00000000-0005-0000-0000-000023B80000}"/>
    <cellStyle name="Comma 2 2 2 5 2" xfId="50101" xr:uid="{00000000-0005-0000-0000-000024B80000}"/>
    <cellStyle name="Comma 2 2 2 5 2 2" xfId="50102" xr:uid="{00000000-0005-0000-0000-000025B80000}"/>
    <cellStyle name="Comma 2 2 2 5 2 2 2" xfId="50103" xr:uid="{00000000-0005-0000-0000-000026B80000}"/>
    <cellStyle name="Comma 2 2 2 5 2 2 3" xfId="50104" xr:uid="{00000000-0005-0000-0000-000027B80000}"/>
    <cellStyle name="Comma 2 2 2 5 2 3" xfId="50105" xr:uid="{00000000-0005-0000-0000-000028B80000}"/>
    <cellStyle name="Comma 2 2 2 5 2 4" xfId="50106" xr:uid="{00000000-0005-0000-0000-000029B80000}"/>
    <cellStyle name="Comma 2 2 2 5 3" xfId="50107" xr:uid="{00000000-0005-0000-0000-00002AB80000}"/>
    <cellStyle name="Comma 2 2 2 5 3 2" xfId="50108" xr:uid="{00000000-0005-0000-0000-00002BB80000}"/>
    <cellStyle name="Comma 2 2 2 5 3 3" xfId="50109" xr:uid="{00000000-0005-0000-0000-00002CB80000}"/>
    <cellStyle name="Comma 2 2 2 5 4" xfId="50110" xr:uid="{00000000-0005-0000-0000-00002DB80000}"/>
    <cellStyle name="Comma 2 2 2 5 5" xfId="50111" xr:uid="{00000000-0005-0000-0000-00002EB80000}"/>
    <cellStyle name="Comma 2 2 2 6" xfId="50112" xr:uid="{00000000-0005-0000-0000-00002FB80000}"/>
    <cellStyle name="Comma 2 2 2 6 2" xfId="50113" xr:uid="{00000000-0005-0000-0000-000030B80000}"/>
    <cellStyle name="Comma 2 2 2 6 2 2" xfId="50114" xr:uid="{00000000-0005-0000-0000-000031B80000}"/>
    <cellStyle name="Comma 2 2 2 6 2 2 2" xfId="50115" xr:uid="{00000000-0005-0000-0000-000032B80000}"/>
    <cellStyle name="Comma 2 2 2 6 2 2 3" xfId="50116" xr:uid="{00000000-0005-0000-0000-000033B80000}"/>
    <cellStyle name="Comma 2 2 2 6 2 3" xfId="50117" xr:uid="{00000000-0005-0000-0000-000034B80000}"/>
    <cellStyle name="Comma 2 2 2 6 2 4" xfId="50118" xr:uid="{00000000-0005-0000-0000-000035B80000}"/>
    <cellStyle name="Comma 2 2 2 6 3" xfId="50119" xr:uid="{00000000-0005-0000-0000-000036B80000}"/>
    <cellStyle name="Comma 2 2 2 6 3 2" xfId="50120" xr:uid="{00000000-0005-0000-0000-000037B80000}"/>
    <cellStyle name="Comma 2 2 2 6 3 3" xfId="50121" xr:uid="{00000000-0005-0000-0000-000038B80000}"/>
    <cellStyle name="Comma 2 2 2 6 4" xfId="50122" xr:uid="{00000000-0005-0000-0000-000039B80000}"/>
    <cellStyle name="Comma 2 2 2 6 5" xfId="50123" xr:uid="{00000000-0005-0000-0000-00003AB80000}"/>
    <cellStyle name="Comma 2 2 2 7" xfId="50124" xr:uid="{00000000-0005-0000-0000-00003BB80000}"/>
    <cellStyle name="Comma 2 2 2 7 2" xfId="50125" xr:uid="{00000000-0005-0000-0000-00003CB80000}"/>
    <cellStyle name="Comma 2 2 2 7 2 2" xfId="50126" xr:uid="{00000000-0005-0000-0000-00003DB80000}"/>
    <cellStyle name="Comma 2 2 2 7 2 2 2" xfId="50127" xr:uid="{00000000-0005-0000-0000-00003EB80000}"/>
    <cellStyle name="Comma 2 2 2 7 2 2 3" xfId="50128" xr:uid="{00000000-0005-0000-0000-00003FB80000}"/>
    <cellStyle name="Comma 2 2 2 7 2 3" xfId="50129" xr:uid="{00000000-0005-0000-0000-000040B80000}"/>
    <cellStyle name="Comma 2 2 2 7 2 4" xfId="50130" xr:uid="{00000000-0005-0000-0000-000041B80000}"/>
    <cellStyle name="Comma 2 2 2 7 3" xfId="50131" xr:uid="{00000000-0005-0000-0000-000042B80000}"/>
    <cellStyle name="Comma 2 2 2 7 3 2" xfId="50132" xr:uid="{00000000-0005-0000-0000-000043B80000}"/>
    <cellStyle name="Comma 2 2 2 7 3 3" xfId="50133" xr:uid="{00000000-0005-0000-0000-000044B80000}"/>
    <cellStyle name="Comma 2 2 2 7 4" xfId="50134" xr:uid="{00000000-0005-0000-0000-000045B80000}"/>
    <cellStyle name="Comma 2 2 2 7 5" xfId="50135" xr:uid="{00000000-0005-0000-0000-000046B80000}"/>
    <cellStyle name="Comma 2 2 2 8" xfId="50136" xr:uid="{00000000-0005-0000-0000-000047B80000}"/>
    <cellStyle name="Comma 2 2 2 8 2" xfId="50137" xr:uid="{00000000-0005-0000-0000-000048B80000}"/>
    <cellStyle name="Comma 2 2 2 8 2 2" xfId="50138" xr:uid="{00000000-0005-0000-0000-000049B80000}"/>
    <cellStyle name="Comma 2 2 2 8 2 2 2" xfId="50139" xr:uid="{00000000-0005-0000-0000-00004AB80000}"/>
    <cellStyle name="Comma 2 2 2 8 2 2 3" xfId="50140" xr:uid="{00000000-0005-0000-0000-00004BB80000}"/>
    <cellStyle name="Comma 2 2 2 8 2 3" xfId="50141" xr:uid="{00000000-0005-0000-0000-00004CB80000}"/>
    <cellStyle name="Comma 2 2 2 8 2 4" xfId="50142" xr:uid="{00000000-0005-0000-0000-00004DB80000}"/>
    <cellStyle name="Comma 2 2 2 8 3" xfId="50143" xr:uid="{00000000-0005-0000-0000-00004EB80000}"/>
    <cellStyle name="Comma 2 2 2 8 3 2" xfId="50144" xr:uid="{00000000-0005-0000-0000-00004FB80000}"/>
    <cellStyle name="Comma 2 2 2 8 3 3" xfId="50145" xr:uid="{00000000-0005-0000-0000-000050B80000}"/>
    <cellStyle name="Comma 2 2 2 8 4" xfId="50146" xr:uid="{00000000-0005-0000-0000-000051B80000}"/>
    <cellStyle name="Comma 2 2 2 8 5" xfId="50147" xr:uid="{00000000-0005-0000-0000-000052B80000}"/>
    <cellStyle name="Comma 2 2 2 9" xfId="50148" xr:uid="{00000000-0005-0000-0000-000053B80000}"/>
    <cellStyle name="Comma 2 2 2 9 2" xfId="50149" xr:uid="{00000000-0005-0000-0000-000054B80000}"/>
    <cellStyle name="Comma 2 2 2 9 2 2" xfId="50150" xr:uid="{00000000-0005-0000-0000-000055B80000}"/>
    <cellStyle name="Comma 2 2 2 9 2 3" xfId="50151" xr:uid="{00000000-0005-0000-0000-000056B80000}"/>
    <cellStyle name="Comma 2 2 2 9 3" xfId="50152" xr:uid="{00000000-0005-0000-0000-000057B80000}"/>
    <cellStyle name="Comma 2 2 2 9 4" xfId="50153" xr:uid="{00000000-0005-0000-0000-000058B80000}"/>
    <cellStyle name="Comma 2 2 3" xfId="1413" xr:uid="{00000000-0005-0000-0000-000059B80000}"/>
    <cellStyle name="Comma 2 2 3 10" xfId="50154" xr:uid="{00000000-0005-0000-0000-00005AB80000}"/>
    <cellStyle name="Comma 2 2 3 10 2" xfId="50155" xr:uid="{00000000-0005-0000-0000-00005BB80000}"/>
    <cellStyle name="Comma 2 2 3 10 3" xfId="50156" xr:uid="{00000000-0005-0000-0000-00005CB80000}"/>
    <cellStyle name="Comma 2 2 3 11" xfId="50157" xr:uid="{00000000-0005-0000-0000-00005DB80000}"/>
    <cellStyle name="Comma 2 2 3 12" xfId="50158" xr:uid="{00000000-0005-0000-0000-00005EB80000}"/>
    <cellStyle name="Comma 2 2 3 2" xfId="50159" xr:uid="{00000000-0005-0000-0000-00005FB80000}"/>
    <cellStyle name="Comma 2 2 3 2 2" xfId="50160" xr:uid="{00000000-0005-0000-0000-000060B80000}"/>
    <cellStyle name="Comma 2 2 3 2 2 2" xfId="50161" xr:uid="{00000000-0005-0000-0000-000061B80000}"/>
    <cellStyle name="Comma 2 2 3 2 2 2 2" xfId="50162" xr:uid="{00000000-0005-0000-0000-000062B80000}"/>
    <cellStyle name="Comma 2 2 3 2 2 2 2 2" xfId="50163" xr:uid="{00000000-0005-0000-0000-000063B80000}"/>
    <cellStyle name="Comma 2 2 3 2 2 2 2 3" xfId="50164" xr:uid="{00000000-0005-0000-0000-000064B80000}"/>
    <cellStyle name="Comma 2 2 3 2 2 2 3" xfId="50165" xr:uid="{00000000-0005-0000-0000-000065B80000}"/>
    <cellStyle name="Comma 2 2 3 2 2 2 4" xfId="50166" xr:uid="{00000000-0005-0000-0000-000066B80000}"/>
    <cellStyle name="Comma 2 2 3 2 2 3" xfId="50167" xr:uid="{00000000-0005-0000-0000-000067B80000}"/>
    <cellStyle name="Comma 2 2 3 2 2 3 2" xfId="50168" xr:uid="{00000000-0005-0000-0000-000068B80000}"/>
    <cellStyle name="Comma 2 2 3 2 2 3 3" xfId="50169" xr:uid="{00000000-0005-0000-0000-000069B80000}"/>
    <cellStyle name="Comma 2 2 3 2 2 4" xfId="50170" xr:uid="{00000000-0005-0000-0000-00006AB80000}"/>
    <cellStyle name="Comma 2 2 3 2 2 5" xfId="50171" xr:uid="{00000000-0005-0000-0000-00006BB80000}"/>
    <cellStyle name="Comma 2 2 3 2 3" xfId="50172" xr:uid="{00000000-0005-0000-0000-00006CB80000}"/>
    <cellStyle name="Comma 2 2 3 2 3 2" xfId="50173" xr:uid="{00000000-0005-0000-0000-00006DB80000}"/>
    <cellStyle name="Comma 2 2 3 2 3 2 2" xfId="50174" xr:uid="{00000000-0005-0000-0000-00006EB80000}"/>
    <cellStyle name="Comma 2 2 3 2 3 2 2 2" xfId="50175" xr:uid="{00000000-0005-0000-0000-00006FB80000}"/>
    <cellStyle name="Comma 2 2 3 2 3 2 2 3" xfId="50176" xr:uid="{00000000-0005-0000-0000-000070B80000}"/>
    <cellStyle name="Comma 2 2 3 2 3 2 3" xfId="50177" xr:uid="{00000000-0005-0000-0000-000071B80000}"/>
    <cellStyle name="Comma 2 2 3 2 3 2 4" xfId="50178" xr:uid="{00000000-0005-0000-0000-000072B80000}"/>
    <cellStyle name="Comma 2 2 3 2 3 3" xfId="50179" xr:uid="{00000000-0005-0000-0000-000073B80000}"/>
    <cellStyle name="Comma 2 2 3 2 3 3 2" xfId="50180" xr:uid="{00000000-0005-0000-0000-000074B80000}"/>
    <cellStyle name="Comma 2 2 3 2 3 3 3" xfId="50181" xr:uid="{00000000-0005-0000-0000-000075B80000}"/>
    <cellStyle name="Comma 2 2 3 2 3 4" xfId="50182" xr:uid="{00000000-0005-0000-0000-000076B80000}"/>
    <cellStyle name="Comma 2 2 3 2 3 5" xfId="50183" xr:uid="{00000000-0005-0000-0000-000077B80000}"/>
    <cellStyle name="Comma 2 2 3 2 4" xfId="50184" xr:uid="{00000000-0005-0000-0000-000078B80000}"/>
    <cellStyle name="Comma 2 2 3 2 4 2" xfId="50185" xr:uid="{00000000-0005-0000-0000-000079B80000}"/>
    <cellStyle name="Comma 2 2 3 2 4 2 2" xfId="50186" xr:uid="{00000000-0005-0000-0000-00007AB80000}"/>
    <cellStyle name="Comma 2 2 3 2 4 2 2 2" xfId="50187" xr:uid="{00000000-0005-0000-0000-00007BB80000}"/>
    <cellStyle name="Comma 2 2 3 2 4 2 2 3" xfId="50188" xr:uid="{00000000-0005-0000-0000-00007CB80000}"/>
    <cellStyle name="Comma 2 2 3 2 4 2 3" xfId="50189" xr:uid="{00000000-0005-0000-0000-00007DB80000}"/>
    <cellStyle name="Comma 2 2 3 2 4 2 4" xfId="50190" xr:uid="{00000000-0005-0000-0000-00007EB80000}"/>
    <cellStyle name="Comma 2 2 3 2 4 3" xfId="50191" xr:uid="{00000000-0005-0000-0000-00007FB80000}"/>
    <cellStyle name="Comma 2 2 3 2 4 3 2" xfId="50192" xr:uid="{00000000-0005-0000-0000-000080B80000}"/>
    <cellStyle name="Comma 2 2 3 2 4 3 3" xfId="50193" xr:uid="{00000000-0005-0000-0000-000081B80000}"/>
    <cellStyle name="Comma 2 2 3 2 4 4" xfId="50194" xr:uid="{00000000-0005-0000-0000-000082B80000}"/>
    <cellStyle name="Comma 2 2 3 2 4 5" xfId="50195" xr:uid="{00000000-0005-0000-0000-000083B80000}"/>
    <cellStyle name="Comma 2 2 3 2 5" xfId="50196" xr:uid="{00000000-0005-0000-0000-000084B80000}"/>
    <cellStyle name="Comma 2 2 3 2 5 2" xfId="50197" xr:uid="{00000000-0005-0000-0000-000085B80000}"/>
    <cellStyle name="Comma 2 2 3 2 5 2 2" xfId="50198" xr:uid="{00000000-0005-0000-0000-000086B80000}"/>
    <cellStyle name="Comma 2 2 3 2 5 2 2 2" xfId="50199" xr:uid="{00000000-0005-0000-0000-000087B80000}"/>
    <cellStyle name="Comma 2 2 3 2 5 2 2 3" xfId="50200" xr:uid="{00000000-0005-0000-0000-000088B80000}"/>
    <cellStyle name="Comma 2 2 3 2 5 2 3" xfId="50201" xr:uid="{00000000-0005-0000-0000-000089B80000}"/>
    <cellStyle name="Comma 2 2 3 2 5 2 4" xfId="50202" xr:uid="{00000000-0005-0000-0000-00008AB80000}"/>
    <cellStyle name="Comma 2 2 3 2 5 3" xfId="50203" xr:uid="{00000000-0005-0000-0000-00008BB80000}"/>
    <cellStyle name="Comma 2 2 3 2 5 3 2" xfId="50204" xr:uid="{00000000-0005-0000-0000-00008CB80000}"/>
    <cellStyle name="Comma 2 2 3 2 5 3 3" xfId="50205" xr:uid="{00000000-0005-0000-0000-00008DB80000}"/>
    <cellStyle name="Comma 2 2 3 2 5 4" xfId="50206" xr:uid="{00000000-0005-0000-0000-00008EB80000}"/>
    <cellStyle name="Comma 2 2 3 2 5 5" xfId="50207" xr:uid="{00000000-0005-0000-0000-00008FB80000}"/>
    <cellStyle name="Comma 2 2 3 2 6" xfId="50208" xr:uid="{00000000-0005-0000-0000-000090B80000}"/>
    <cellStyle name="Comma 2 2 3 2 6 2" xfId="50209" xr:uid="{00000000-0005-0000-0000-000091B80000}"/>
    <cellStyle name="Comma 2 2 3 2 6 2 2" xfId="50210" xr:uid="{00000000-0005-0000-0000-000092B80000}"/>
    <cellStyle name="Comma 2 2 3 2 6 2 3" xfId="50211" xr:uid="{00000000-0005-0000-0000-000093B80000}"/>
    <cellStyle name="Comma 2 2 3 2 6 3" xfId="50212" xr:uid="{00000000-0005-0000-0000-000094B80000}"/>
    <cellStyle name="Comma 2 2 3 2 6 4" xfId="50213" xr:uid="{00000000-0005-0000-0000-000095B80000}"/>
    <cellStyle name="Comma 2 2 3 2 7" xfId="50214" xr:uid="{00000000-0005-0000-0000-000096B80000}"/>
    <cellStyle name="Comma 2 2 3 2 7 2" xfId="50215" xr:uid="{00000000-0005-0000-0000-000097B80000}"/>
    <cellStyle name="Comma 2 2 3 2 7 3" xfId="50216" xr:uid="{00000000-0005-0000-0000-000098B80000}"/>
    <cellStyle name="Comma 2 2 3 2 8" xfId="50217" xr:uid="{00000000-0005-0000-0000-000099B80000}"/>
    <cellStyle name="Comma 2 2 3 2 9" xfId="50218" xr:uid="{00000000-0005-0000-0000-00009AB80000}"/>
    <cellStyle name="Comma 2 2 3 3" xfId="50219" xr:uid="{00000000-0005-0000-0000-00009BB80000}"/>
    <cellStyle name="Comma 2 2 3 3 2" xfId="50220" xr:uid="{00000000-0005-0000-0000-00009CB80000}"/>
    <cellStyle name="Comma 2 2 3 3 2 2" xfId="50221" xr:uid="{00000000-0005-0000-0000-00009DB80000}"/>
    <cellStyle name="Comma 2 2 3 3 2 2 2" xfId="50222" xr:uid="{00000000-0005-0000-0000-00009EB80000}"/>
    <cellStyle name="Comma 2 2 3 3 2 2 3" xfId="50223" xr:uid="{00000000-0005-0000-0000-00009FB80000}"/>
    <cellStyle name="Comma 2 2 3 3 2 3" xfId="50224" xr:uid="{00000000-0005-0000-0000-0000A0B80000}"/>
    <cellStyle name="Comma 2 2 3 3 2 4" xfId="50225" xr:uid="{00000000-0005-0000-0000-0000A1B80000}"/>
    <cellStyle name="Comma 2 2 3 3 3" xfId="50226" xr:uid="{00000000-0005-0000-0000-0000A2B80000}"/>
    <cellStyle name="Comma 2 2 3 3 3 2" xfId="50227" xr:uid="{00000000-0005-0000-0000-0000A3B80000}"/>
    <cellStyle name="Comma 2 2 3 3 3 3" xfId="50228" xr:uid="{00000000-0005-0000-0000-0000A4B80000}"/>
    <cellStyle name="Comma 2 2 3 3 4" xfId="50229" xr:uid="{00000000-0005-0000-0000-0000A5B80000}"/>
    <cellStyle name="Comma 2 2 3 3 5" xfId="50230" xr:uid="{00000000-0005-0000-0000-0000A6B80000}"/>
    <cellStyle name="Comma 2 2 3 4" xfId="50231" xr:uid="{00000000-0005-0000-0000-0000A7B80000}"/>
    <cellStyle name="Comma 2 2 3 4 2" xfId="50232" xr:uid="{00000000-0005-0000-0000-0000A8B80000}"/>
    <cellStyle name="Comma 2 2 3 4 2 2" xfId="50233" xr:uid="{00000000-0005-0000-0000-0000A9B80000}"/>
    <cellStyle name="Comma 2 2 3 4 2 2 2" xfId="50234" xr:uid="{00000000-0005-0000-0000-0000AAB80000}"/>
    <cellStyle name="Comma 2 2 3 4 2 2 3" xfId="50235" xr:uid="{00000000-0005-0000-0000-0000ABB80000}"/>
    <cellStyle name="Comma 2 2 3 4 2 3" xfId="50236" xr:uid="{00000000-0005-0000-0000-0000ACB80000}"/>
    <cellStyle name="Comma 2 2 3 4 2 4" xfId="50237" xr:uid="{00000000-0005-0000-0000-0000ADB80000}"/>
    <cellStyle name="Comma 2 2 3 4 3" xfId="50238" xr:uid="{00000000-0005-0000-0000-0000AEB80000}"/>
    <cellStyle name="Comma 2 2 3 4 3 2" xfId="50239" xr:uid="{00000000-0005-0000-0000-0000AFB80000}"/>
    <cellStyle name="Comma 2 2 3 4 3 3" xfId="50240" xr:uid="{00000000-0005-0000-0000-0000B0B80000}"/>
    <cellStyle name="Comma 2 2 3 4 4" xfId="50241" xr:uid="{00000000-0005-0000-0000-0000B1B80000}"/>
    <cellStyle name="Comma 2 2 3 4 5" xfId="50242" xr:uid="{00000000-0005-0000-0000-0000B2B80000}"/>
    <cellStyle name="Comma 2 2 3 5" xfId="50243" xr:uid="{00000000-0005-0000-0000-0000B3B80000}"/>
    <cellStyle name="Comma 2 2 3 5 2" xfId="50244" xr:uid="{00000000-0005-0000-0000-0000B4B80000}"/>
    <cellStyle name="Comma 2 2 3 5 2 2" xfId="50245" xr:uid="{00000000-0005-0000-0000-0000B5B80000}"/>
    <cellStyle name="Comma 2 2 3 5 2 2 2" xfId="50246" xr:uid="{00000000-0005-0000-0000-0000B6B80000}"/>
    <cellStyle name="Comma 2 2 3 5 2 2 3" xfId="50247" xr:uid="{00000000-0005-0000-0000-0000B7B80000}"/>
    <cellStyle name="Comma 2 2 3 5 2 3" xfId="50248" xr:uid="{00000000-0005-0000-0000-0000B8B80000}"/>
    <cellStyle name="Comma 2 2 3 5 2 4" xfId="50249" xr:uid="{00000000-0005-0000-0000-0000B9B80000}"/>
    <cellStyle name="Comma 2 2 3 5 3" xfId="50250" xr:uid="{00000000-0005-0000-0000-0000BAB80000}"/>
    <cellStyle name="Comma 2 2 3 5 3 2" xfId="50251" xr:uid="{00000000-0005-0000-0000-0000BBB80000}"/>
    <cellStyle name="Comma 2 2 3 5 3 3" xfId="50252" xr:uid="{00000000-0005-0000-0000-0000BCB80000}"/>
    <cellStyle name="Comma 2 2 3 5 4" xfId="50253" xr:uid="{00000000-0005-0000-0000-0000BDB80000}"/>
    <cellStyle name="Comma 2 2 3 5 5" xfId="50254" xr:uid="{00000000-0005-0000-0000-0000BEB80000}"/>
    <cellStyle name="Comma 2 2 3 6" xfId="50255" xr:uid="{00000000-0005-0000-0000-0000BFB80000}"/>
    <cellStyle name="Comma 2 2 3 6 2" xfId="50256" xr:uid="{00000000-0005-0000-0000-0000C0B80000}"/>
    <cellStyle name="Comma 2 2 3 6 2 2" xfId="50257" xr:uid="{00000000-0005-0000-0000-0000C1B80000}"/>
    <cellStyle name="Comma 2 2 3 6 2 2 2" xfId="50258" xr:uid="{00000000-0005-0000-0000-0000C2B80000}"/>
    <cellStyle name="Comma 2 2 3 6 2 2 3" xfId="50259" xr:uid="{00000000-0005-0000-0000-0000C3B80000}"/>
    <cellStyle name="Comma 2 2 3 6 2 3" xfId="50260" xr:uid="{00000000-0005-0000-0000-0000C4B80000}"/>
    <cellStyle name="Comma 2 2 3 6 2 4" xfId="50261" xr:uid="{00000000-0005-0000-0000-0000C5B80000}"/>
    <cellStyle name="Comma 2 2 3 6 3" xfId="50262" xr:uid="{00000000-0005-0000-0000-0000C6B80000}"/>
    <cellStyle name="Comma 2 2 3 6 3 2" xfId="50263" xr:uid="{00000000-0005-0000-0000-0000C7B80000}"/>
    <cellStyle name="Comma 2 2 3 6 3 3" xfId="50264" xr:uid="{00000000-0005-0000-0000-0000C8B80000}"/>
    <cellStyle name="Comma 2 2 3 6 4" xfId="50265" xr:uid="{00000000-0005-0000-0000-0000C9B80000}"/>
    <cellStyle name="Comma 2 2 3 6 5" xfId="50266" xr:uid="{00000000-0005-0000-0000-0000CAB80000}"/>
    <cellStyle name="Comma 2 2 3 7" xfId="50267" xr:uid="{00000000-0005-0000-0000-0000CBB80000}"/>
    <cellStyle name="Comma 2 2 3 7 2" xfId="50268" xr:uid="{00000000-0005-0000-0000-0000CCB80000}"/>
    <cellStyle name="Comma 2 2 3 7 2 2" xfId="50269" xr:uid="{00000000-0005-0000-0000-0000CDB80000}"/>
    <cellStyle name="Comma 2 2 3 7 2 2 2" xfId="50270" xr:uid="{00000000-0005-0000-0000-0000CEB80000}"/>
    <cellStyle name="Comma 2 2 3 7 2 2 3" xfId="50271" xr:uid="{00000000-0005-0000-0000-0000CFB80000}"/>
    <cellStyle name="Comma 2 2 3 7 2 3" xfId="50272" xr:uid="{00000000-0005-0000-0000-0000D0B80000}"/>
    <cellStyle name="Comma 2 2 3 7 2 4" xfId="50273" xr:uid="{00000000-0005-0000-0000-0000D1B80000}"/>
    <cellStyle name="Comma 2 2 3 7 3" xfId="50274" xr:uid="{00000000-0005-0000-0000-0000D2B80000}"/>
    <cellStyle name="Comma 2 2 3 7 3 2" xfId="50275" xr:uid="{00000000-0005-0000-0000-0000D3B80000}"/>
    <cellStyle name="Comma 2 2 3 7 3 3" xfId="50276" xr:uid="{00000000-0005-0000-0000-0000D4B80000}"/>
    <cellStyle name="Comma 2 2 3 7 4" xfId="50277" xr:uid="{00000000-0005-0000-0000-0000D5B80000}"/>
    <cellStyle name="Comma 2 2 3 7 5" xfId="50278" xr:uid="{00000000-0005-0000-0000-0000D6B80000}"/>
    <cellStyle name="Comma 2 2 3 8" xfId="50279" xr:uid="{00000000-0005-0000-0000-0000D7B80000}"/>
    <cellStyle name="Comma 2 2 3 8 2" xfId="50280" xr:uid="{00000000-0005-0000-0000-0000D8B80000}"/>
    <cellStyle name="Comma 2 2 3 8 2 2" xfId="50281" xr:uid="{00000000-0005-0000-0000-0000D9B80000}"/>
    <cellStyle name="Comma 2 2 3 8 2 2 2" xfId="50282" xr:uid="{00000000-0005-0000-0000-0000DAB80000}"/>
    <cellStyle name="Comma 2 2 3 8 2 2 3" xfId="50283" xr:uid="{00000000-0005-0000-0000-0000DBB80000}"/>
    <cellStyle name="Comma 2 2 3 8 2 3" xfId="50284" xr:uid="{00000000-0005-0000-0000-0000DCB80000}"/>
    <cellStyle name="Comma 2 2 3 8 2 4" xfId="50285" xr:uid="{00000000-0005-0000-0000-0000DDB80000}"/>
    <cellStyle name="Comma 2 2 3 8 3" xfId="50286" xr:uid="{00000000-0005-0000-0000-0000DEB80000}"/>
    <cellStyle name="Comma 2 2 3 8 3 2" xfId="50287" xr:uid="{00000000-0005-0000-0000-0000DFB80000}"/>
    <cellStyle name="Comma 2 2 3 8 3 3" xfId="50288" xr:uid="{00000000-0005-0000-0000-0000E0B80000}"/>
    <cellStyle name="Comma 2 2 3 8 4" xfId="50289" xr:uid="{00000000-0005-0000-0000-0000E1B80000}"/>
    <cellStyle name="Comma 2 2 3 8 5" xfId="50290" xr:uid="{00000000-0005-0000-0000-0000E2B80000}"/>
    <cellStyle name="Comma 2 2 3 9" xfId="50291" xr:uid="{00000000-0005-0000-0000-0000E3B80000}"/>
    <cellStyle name="Comma 2 2 3 9 2" xfId="50292" xr:uid="{00000000-0005-0000-0000-0000E4B80000}"/>
    <cellStyle name="Comma 2 2 3 9 2 2" xfId="50293" xr:uid="{00000000-0005-0000-0000-0000E5B80000}"/>
    <cellStyle name="Comma 2 2 3 9 2 3" xfId="50294" xr:uid="{00000000-0005-0000-0000-0000E6B80000}"/>
    <cellStyle name="Comma 2 2 3 9 3" xfId="50295" xr:uid="{00000000-0005-0000-0000-0000E7B80000}"/>
    <cellStyle name="Comma 2 2 3 9 4" xfId="50296" xr:uid="{00000000-0005-0000-0000-0000E8B80000}"/>
    <cellStyle name="Comma 2 2 4" xfId="1414" xr:uid="{00000000-0005-0000-0000-0000E9B80000}"/>
    <cellStyle name="Comma 2 2 4 2" xfId="50297" xr:uid="{00000000-0005-0000-0000-0000EAB80000}"/>
    <cellStyle name="Comma 2 2 4 2 2" xfId="50298" xr:uid="{00000000-0005-0000-0000-0000EBB80000}"/>
    <cellStyle name="Comma 2 2 4 2 2 2" xfId="50299" xr:uid="{00000000-0005-0000-0000-0000ECB80000}"/>
    <cellStyle name="Comma 2 2 4 2 2 2 2" xfId="50300" xr:uid="{00000000-0005-0000-0000-0000EDB80000}"/>
    <cellStyle name="Comma 2 2 4 2 2 2 3" xfId="50301" xr:uid="{00000000-0005-0000-0000-0000EEB80000}"/>
    <cellStyle name="Comma 2 2 4 2 2 3" xfId="50302" xr:uid="{00000000-0005-0000-0000-0000EFB80000}"/>
    <cellStyle name="Comma 2 2 4 2 2 4" xfId="50303" xr:uid="{00000000-0005-0000-0000-0000F0B80000}"/>
    <cellStyle name="Comma 2 2 4 2 3" xfId="50304" xr:uid="{00000000-0005-0000-0000-0000F1B80000}"/>
    <cellStyle name="Comma 2 2 4 2 3 2" xfId="50305" xr:uid="{00000000-0005-0000-0000-0000F2B80000}"/>
    <cellStyle name="Comma 2 2 4 2 3 3" xfId="50306" xr:uid="{00000000-0005-0000-0000-0000F3B80000}"/>
    <cellStyle name="Comma 2 2 4 2 4" xfId="50307" xr:uid="{00000000-0005-0000-0000-0000F4B80000}"/>
    <cellStyle name="Comma 2 2 4 2 5" xfId="50308" xr:uid="{00000000-0005-0000-0000-0000F5B80000}"/>
    <cellStyle name="Comma 2 2 4 3" xfId="50309" xr:uid="{00000000-0005-0000-0000-0000F6B80000}"/>
    <cellStyle name="Comma 2 2 4 3 2" xfId="50310" xr:uid="{00000000-0005-0000-0000-0000F7B80000}"/>
    <cellStyle name="Comma 2 2 4 3 2 2" xfId="50311" xr:uid="{00000000-0005-0000-0000-0000F8B80000}"/>
    <cellStyle name="Comma 2 2 4 3 2 3" xfId="50312" xr:uid="{00000000-0005-0000-0000-0000F9B80000}"/>
    <cellStyle name="Comma 2 2 4 3 3" xfId="50313" xr:uid="{00000000-0005-0000-0000-0000FAB80000}"/>
    <cellStyle name="Comma 2 2 4 3 4" xfId="50314" xr:uid="{00000000-0005-0000-0000-0000FBB80000}"/>
    <cellStyle name="Comma 2 2 4 4" xfId="50315" xr:uid="{00000000-0005-0000-0000-0000FCB80000}"/>
    <cellStyle name="Comma 2 2 4 4 2" xfId="50316" xr:uid="{00000000-0005-0000-0000-0000FDB80000}"/>
    <cellStyle name="Comma 2 2 4 4 3" xfId="50317" xr:uid="{00000000-0005-0000-0000-0000FEB80000}"/>
    <cellStyle name="Comma 2 2 4 5" xfId="50318" xr:uid="{00000000-0005-0000-0000-0000FFB80000}"/>
    <cellStyle name="Comma 2 2 4 6" xfId="50319" xr:uid="{00000000-0005-0000-0000-000000B90000}"/>
    <cellStyle name="Comma 2 2 5" xfId="1415" xr:uid="{00000000-0005-0000-0000-000001B90000}"/>
    <cellStyle name="Comma 2 2 5 2" xfId="50320" xr:uid="{00000000-0005-0000-0000-000002B90000}"/>
    <cellStyle name="Comma 2 2 5 2 2" xfId="50321" xr:uid="{00000000-0005-0000-0000-000003B90000}"/>
    <cellStyle name="Comma 2 2 5 2 2 2" xfId="50322" xr:uid="{00000000-0005-0000-0000-000004B90000}"/>
    <cellStyle name="Comma 2 2 5 2 2 2 2" xfId="50323" xr:uid="{00000000-0005-0000-0000-000005B90000}"/>
    <cellStyle name="Comma 2 2 5 2 2 2 3" xfId="50324" xr:uid="{00000000-0005-0000-0000-000006B90000}"/>
    <cellStyle name="Comma 2 2 5 2 2 3" xfId="50325" xr:uid="{00000000-0005-0000-0000-000007B90000}"/>
    <cellStyle name="Comma 2 2 5 2 2 4" xfId="50326" xr:uid="{00000000-0005-0000-0000-000008B90000}"/>
    <cellStyle name="Comma 2 2 5 2 3" xfId="50327" xr:uid="{00000000-0005-0000-0000-000009B90000}"/>
    <cellStyle name="Comma 2 2 5 2 3 2" xfId="50328" xr:uid="{00000000-0005-0000-0000-00000AB90000}"/>
    <cellStyle name="Comma 2 2 5 2 3 3" xfId="50329" xr:uid="{00000000-0005-0000-0000-00000BB90000}"/>
    <cellStyle name="Comma 2 2 5 2 4" xfId="50330" xr:uid="{00000000-0005-0000-0000-00000CB90000}"/>
    <cellStyle name="Comma 2 2 5 2 5" xfId="50331" xr:uid="{00000000-0005-0000-0000-00000DB90000}"/>
    <cellStyle name="Comma 2 2 5 3" xfId="50332" xr:uid="{00000000-0005-0000-0000-00000EB90000}"/>
    <cellStyle name="Comma 2 2 5 3 2" xfId="50333" xr:uid="{00000000-0005-0000-0000-00000FB90000}"/>
    <cellStyle name="Comma 2 2 5 3 2 2" xfId="50334" xr:uid="{00000000-0005-0000-0000-000010B90000}"/>
    <cellStyle name="Comma 2 2 5 3 2 3" xfId="50335" xr:uid="{00000000-0005-0000-0000-000011B90000}"/>
    <cellStyle name="Comma 2 2 5 3 3" xfId="50336" xr:uid="{00000000-0005-0000-0000-000012B90000}"/>
    <cellStyle name="Comma 2 2 5 3 4" xfId="50337" xr:uid="{00000000-0005-0000-0000-000013B90000}"/>
    <cellStyle name="Comma 2 2 5 4" xfId="50338" xr:uid="{00000000-0005-0000-0000-000014B90000}"/>
    <cellStyle name="Comma 2 2 5 4 2" xfId="50339" xr:uid="{00000000-0005-0000-0000-000015B90000}"/>
    <cellStyle name="Comma 2 2 5 4 3" xfId="50340" xr:uid="{00000000-0005-0000-0000-000016B90000}"/>
    <cellStyle name="Comma 2 2 5 5" xfId="50341" xr:uid="{00000000-0005-0000-0000-000017B90000}"/>
    <cellStyle name="Comma 2 2 5 6" xfId="50342" xr:uid="{00000000-0005-0000-0000-000018B90000}"/>
    <cellStyle name="Comma 2 2 6" xfId="1416" xr:uid="{00000000-0005-0000-0000-000019B90000}"/>
    <cellStyle name="Comma 2 2 6 2" xfId="50343" xr:uid="{00000000-0005-0000-0000-00001AB90000}"/>
    <cellStyle name="Comma 2 2 6 2 2" xfId="50344" xr:uid="{00000000-0005-0000-0000-00001BB90000}"/>
    <cellStyle name="Comma 2 2 6 2 2 2" xfId="50345" xr:uid="{00000000-0005-0000-0000-00001CB90000}"/>
    <cellStyle name="Comma 2 2 6 2 2 3" xfId="50346" xr:uid="{00000000-0005-0000-0000-00001DB90000}"/>
    <cellStyle name="Comma 2 2 6 2 3" xfId="50347" xr:uid="{00000000-0005-0000-0000-00001EB90000}"/>
    <cellStyle name="Comma 2 2 6 2 4" xfId="50348" xr:uid="{00000000-0005-0000-0000-00001FB90000}"/>
    <cellStyle name="Comma 2 2 6 3" xfId="50349" xr:uid="{00000000-0005-0000-0000-000020B90000}"/>
    <cellStyle name="Comma 2 2 6 3 2" xfId="50350" xr:uid="{00000000-0005-0000-0000-000021B90000}"/>
    <cellStyle name="Comma 2 2 6 3 3" xfId="50351" xr:uid="{00000000-0005-0000-0000-000022B90000}"/>
    <cellStyle name="Comma 2 2 6 4" xfId="50352" xr:uid="{00000000-0005-0000-0000-000023B90000}"/>
    <cellStyle name="Comma 2 2 6 5" xfId="50353" xr:uid="{00000000-0005-0000-0000-000024B90000}"/>
    <cellStyle name="Comma 2 2 7" xfId="50354" xr:uid="{00000000-0005-0000-0000-000025B90000}"/>
    <cellStyle name="Comma 2 2 7 2" xfId="50355" xr:uid="{00000000-0005-0000-0000-000026B90000}"/>
    <cellStyle name="Comma 2 2 7 2 2" xfId="50356" xr:uid="{00000000-0005-0000-0000-000027B90000}"/>
    <cellStyle name="Comma 2 2 7 2 2 2" xfId="50357" xr:uid="{00000000-0005-0000-0000-000028B90000}"/>
    <cellStyle name="Comma 2 2 7 2 2 3" xfId="50358" xr:uid="{00000000-0005-0000-0000-000029B90000}"/>
    <cellStyle name="Comma 2 2 7 2 3" xfId="50359" xr:uid="{00000000-0005-0000-0000-00002AB90000}"/>
    <cellStyle name="Comma 2 2 7 2 4" xfId="50360" xr:uid="{00000000-0005-0000-0000-00002BB90000}"/>
    <cellStyle name="Comma 2 2 7 3" xfId="50361" xr:uid="{00000000-0005-0000-0000-00002CB90000}"/>
    <cellStyle name="Comma 2 2 7 3 2" xfId="50362" xr:uid="{00000000-0005-0000-0000-00002DB90000}"/>
    <cellStyle name="Comma 2 2 7 3 3" xfId="50363" xr:uid="{00000000-0005-0000-0000-00002EB90000}"/>
    <cellStyle name="Comma 2 2 7 4" xfId="50364" xr:uid="{00000000-0005-0000-0000-00002FB90000}"/>
    <cellStyle name="Comma 2 2 7 5" xfId="50365" xr:uid="{00000000-0005-0000-0000-000030B90000}"/>
    <cellStyle name="Comma 2 2_2010 Return to Provision" xfId="50366" xr:uid="{00000000-0005-0000-0000-000031B90000}"/>
    <cellStyle name="Comma 2 20" xfId="50367" xr:uid="{00000000-0005-0000-0000-000032B90000}"/>
    <cellStyle name="Comma 2 21" xfId="50368" xr:uid="{00000000-0005-0000-0000-000033B90000}"/>
    <cellStyle name="Comma 2 22" xfId="50369" xr:uid="{00000000-0005-0000-0000-000034B90000}"/>
    <cellStyle name="Comma 2 23" xfId="50370" xr:uid="{00000000-0005-0000-0000-000035B90000}"/>
    <cellStyle name="Comma 2 24" xfId="50371" xr:uid="{00000000-0005-0000-0000-000036B90000}"/>
    <cellStyle name="Comma 2 25" xfId="50372" xr:uid="{00000000-0005-0000-0000-000037B90000}"/>
    <cellStyle name="Comma 2 26" xfId="50373" xr:uid="{00000000-0005-0000-0000-000038B90000}"/>
    <cellStyle name="Comma 2 27" xfId="50374" xr:uid="{00000000-0005-0000-0000-000039B90000}"/>
    <cellStyle name="Comma 2 27 2" xfId="50375" xr:uid="{00000000-0005-0000-0000-00003AB90000}"/>
    <cellStyle name="Comma 2 27 2 2" xfId="50376" xr:uid="{00000000-0005-0000-0000-00003BB90000}"/>
    <cellStyle name="Comma 2 27 2 3" xfId="50377" xr:uid="{00000000-0005-0000-0000-00003CB90000}"/>
    <cellStyle name="Comma 2 27 3" xfId="50378" xr:uid="{00000000-0005-0000-0000-00003DB90000}"/>
    <cellStyle name="Comma 2 27 4" xfId="50379" xr:uid="{00000000-0005-0000-0000-00003EB90000}"/>
    <cellStyle name="Comma 2 27 5" xfId="50380" xr:uid="{00000000-0005-0000-0000-00003FB90000}"/>
    <cellStyle name="Comma 2 27 6" xfId="50381" xr:uid="{00000000-0005-0000-0000-000040B90000}"/>
    <cellStyle name="Comma 2 28" xfId="50382" xr:uid="{00000000-0005-0000-0000-000041B90000}"/>
    <cellStyle name="Comma 2 3" xfId="1417" xr:uid="{00000000-0005-0000-0000-000042B90000}"/>
    <cellStyle name="Comma 2 3 2" xfId="1418" xr:uid="{00000000-0005-0000-0000-000043B90000}"/>
    <cellStyle name="Comma 2 3 2 10" xfId="50383" xr:uid="{00000000-0005-0000-0000-000044B90000}"/>
    <cellStyle name="Comma 2 3 2 10 2" xfId="50384" xr:uid="{00000000-0005-0000-0000-000045B90000}"/>
    <cellStyle name="Comma 2 3 2 10 3" xfId="50385" xr:uid="{00000000-0005-0000-0000-000046B90000}"/>
    <cellStyle name="Comma 2 3 2 11" xfId="50386" xr:uid="{00000000-0005-0000-0000-000047B90000}"/>
    <cellStyle name="Comma 2 3 2 12" xfId="50387" xr:uid="{00000000-0005-0000-0000-000048B90000}"/>
    <cellStyle name="Comma 2 3 2 13" xfId="50388" xr:uid="{00000000-0005-0000-0000-000049B90000}"/>
    <cellStyle name="Comma 2 3 2 2" xfId="50389" xr:uid="{00000000-0005-0000-0000-00004AB90000}"/>
    <cellStyle name="Comma 2 3 2 2 2" xfId="50390" xr:uid="{00000000-0005-0000-0000-00004BB90000}"/>
    <cellStyle name="Comma 2 3 2 2 2 2" xfId="50391" xr:uid="{00000000-0005-0000-0000-00004CB90000}"/>
    <cellStyle name="Comma 2 3 2 2 2 2 2" xfId="50392" xr:uid="{00000000-0005-0000-0000-00004DB90000}"/>
    <cellStyle name="Comma 2 3 2 2 2 2 2 2" xfId="50393" xr:uid="{00000000-0005-0000-0000-00004EB90000}"/>
    <cellStyle name="Comma 2 3 2 2 2 2 2 3" xfId="50394" xr:uid="{00000000-0005-0000-0000-00004FB90000}"/>
    <cellStyle name="Comma 2 3 2 2 2 2 3" xfId="50395" xr:uid="{00000000-0005-0000-0000-000050B90000}"/>
    <cellStyle name="Comma 2 3 2 2 2 2 4" xfId="50396" xr:uid="{00000000-0005-0000-0000-000051B90000}"/>
    <cellStyle name="Comma 2 3 2 2 2 3" xfId="50397" xr:uid="{00000000-0005-0000-0000-000052B90000}"/>
    <cellStyle name="Comma 2 3 2 2 2 3 2" xfId="50398" xr:uid="{00000000-0005-0000-0000-000053B90000}"/>
    <cellStyle name="Comma 2 3 2 2 2 3 3" xfId="50399" xr:uid="{00000000-0005-0000-0000-000054B90000}"/>
    <cellStyle name="Comma 2 3 2 2 2 4" xfId="50400" xr:uid="{00000000-0005-0000-0000-000055B90000}"/>
    <cellStyle name="Comma 2 3 2 2 2 5" xfId="50401" xr:uid="{00000000-0005-0000-0000-000056B90000}"/>
    <cellStyle name="Comma 2 3 2 2 3" xfId="50402" xr:uid="{00000000-0005-0000-0000-000057B90000}"/>
    <cellStyle name="Comma 2 3 2 2 3 2" xfId="50403" xr:uid="{00000000-0005-0000-0000-000058B90000}"/>
    <cellStyle name="Comma 2 3 2 2 3 2 2" xfId="50404" xr:uid="{00000000-0005-0000-0000-000059B90000}"/>
    <cellStyle name="Comma 2 3 2 2 3 2 2 2" xfId="50405" xr:uid="{00000000-0005-0000-0000-00005AB90000}"/>
    <cellStyle name="Comma 2 3 2 2 3 2 2 3" xfId="50406" xr:uid="{00000000-0005-0000-0000-00005BB90000}"/>
    <cellStyle name="Comma 2 3 2 2 3 2 3" xfId="50407" xr:uid="{00000000-0005-0000-0000-00005CB90000}"/>
    <cellStyle name="Comma 2 3 2 2 3 2 4" xfId="50408" xr:uid="{00000000-0005-0000-0000-00005DB90000}"/>
    <cellStyle name="Comma 2 3 2 2 3 3" xfId="50409" xr:uid="{00000000-0005-0000-0000-00005EB90000}"/>
    <cellStyle name="Comma 2 3 2 2 3 3 2" xfId="50410" xr:uid="{00000000-0005-0000-0000-00005FB90000}"/>
    <cellStyle name="Comma 2 3 2 2 3 3 3" xfId="50411" xr:uid="{00000000-0005-0000-0000-000060B90000}"/>
    <cellStyle name="Comma 2 3 2 2 3 4" xfId="50412" xr:uid="{00000000-0005-0000-0000-000061B90000}"/>
    <cellStyle name="Comma 2 3 2 2 3 5" xfId="50413" xr:uid="{00000000-0005-0000-0000-000062B90000}"/>
    <cellStyle name="Comma 2 3 2 2 4" xfId="50414" xr:uid="{00000000-0005-0000-0000-000063B90000}"/>
    <cellStyle name="Comma 2 3 2 2 4 2" xfId="50415" xr:uid="{00000000-0005-0000-0000-000064B90000}"/>
    <cellStyle name="Comma 2 3 2 2 4 2 2" xfId="50416" xr:uid="{00000000-0005-0000-0000-000065B90000}"/>
    <cellStyle name="Comma 2 3 2 2 4 2 2 2" xfId="50417" xr:uid="{00000000-0005-0000-0000-000066B90000}"/>
    <cellStyle name="Comma 2 3 2 2 4 2 2 3" xfId="50418" xr:uid="{00000000-0005-0000-0000-000067B90000}"/>
    <cellStyle name="Comma 2 3 2 2 4 2 3" xfId="50419" xr:uid="{00000000-0005-0000-0000-000068B90000}"/>
    <cellStyle name="Comma 2 3 2 2 4 2 4" xfId="50420" xr:uid="{00000000-0005-0000-0000-000069B90000}"/>
    <cellStyle name="Comma 2 3 2 2 4 3" xfId="50421" xr:uid="{00000000-0005-0000-0000-00006AB90000}"/>
    <cellStyle name="Comma 2 3 2 2 4 3 2" xfId="50422" xr:uid="{00000000-0005-0000-0000-00006BB90000}"/>
    <cellStyle name="Comma 2 3 2 2 4 3 3" xfId="50423" xr:uid="{00000000-0005-0000-0000-00006CB90000}"/>
    <cellStyle name="Comma 2 3 2 2 4 4" xfId="50424" xr:uid="{00000000-0005-0000-0000-00006DB90000}"/>
    <cellStyle name="Comma 2 3 2 2 4 5" xfId="50425" xr:uid="{00000000-0005-0000-0000-00006EB90000}"/>
    <cellStyle name="Comma 2 3 2 2 5" xfId="50426" xr:uid="{00000000-0005-0000-0000-00006FB90000}"/>
    <cellStyle name="Comma 2 3 2 2 5 2" xfId="50427" xr:uid="{00000000-0005-0000-0000-000070B90000}"/>
    <cellStyle name="Comma 2 3 2 2 5 2 2" xfId="50428" xr:uid="{00000000-0005-0000-0000-000071B90000}"/>
    <cellStyle name="Comma 2 3 2 2 5 2 2 2" xfId="50429" xr:uid="{00000000-0005-0000-0000-000072B90000}"/>
    <cellStyle name="Comma 2 3 2 2 5 2 2 3" xfId="50430" xr:uid="{00000000-0005-0000-0000-000073B90000}"/>
    <cellStyle name="Comma 2 3 2 2 5 2 3" xfId="50431" xr:uid="{00000000-0005-0000-0000-000074B90000}"/>
    <cellStyle name="Comma 2 3 2 2 5 2 4" xfId="50432" xr:uid="{00000000-0005-0000-0000-000075B90000}"/>
    <cellStyle name="Comma 2 3 2 2 5 3" xfId="50433" xr:uid="{00000000-0005-0000-0000-000076B90000}"/>
    <cellStyle name="Comma 2 3 2 2 5 3 2" xfId="50434" xr:uid="{00000000-0005-0000-0000-000077B90000}"/>
    <cellStyle name="Comma 2 3 2 2 5 3 3" xfId="50435" xr:uid="{00000000-0005-0000-0000-000078B90000}"/>
    <cellStyle name="Comma 2 3 2 2 5 4" xfId="50436" xr:uid="{00000000-0005-0000-0000-000079B90000}"/>
    <cellStyle name="Comma 2 3 2 2 5 5" xfId="50437" xr:uid="{00000000-0005-0000-0000-00007AB90000}"/>
    <cellStyle name="Comma 2 3 2 2 6" xfId="50438" xr:uid="{00000000-0005-0000-0000-00007BB90000}"/>
    <cellStyle name="Comma 2 3 2 2 6 2" xfId="50439" xr:uid="{00000000-0005-0000-0000-00007CB90000}"/>
    <cellStyle name="Comma 2 3 2 2 6 2 2" xfId="50440" xr:uid="{00000000-0005-0000-0000-00007DB90000}"/>
    <cellStyle name="Comma 2 3 2 2 6 2 3" xfId="50441" xr:uid="{00000000-0005-0000-0000-00007EB90000}"/>
    <cellStyle name="Comma 2 3 2 2 6 3" xfId="50442" xr:uid="{00000000-0005-0000-0000-00007FB90000}"/>
    <cellStyle name="Comma 2 3 2 2 6 4" xfId="50443" xr:uid="{00000000-0005-0000-0000-000080B90000}"/>
    <cellStyle name="Comma 2 3 2 2 7" xfId="50444" xr:uid="{00000000-0005-0000-0000-000081B90000}"/>
    <cellStyle name="Comma 2 3 2 2 7 2" xfId="50445" xr:uid="{00000000-0005-0000-0000-000082B90000}"/>
    <cellStyle name="Comma 2 3 2 2 7 3" xfId="50446" xr:uid="{00000000-0005-0000-0000-000083B90000}"/>
    <cellStyle name="Comma 2 3 2 2 8" xfId="50447" xr:uid="{00000000-0005-0000-0000-000084B90000}"/>
    <cellStyle name="Comma 2 3 2 2 9" xfId="50448" xr:uid="{00000000-0005-0000-0000-000085B90000}"/>
    <cellStyle name="Comma 2 3 2 3" xfId="50449" xr:uid="{00000000-0005-0000-0000-000086B90000}"/>
    <cellStyle name="Comma 2 3 2 3 2" xfId="50450" xr:uid="{00000000-0005-0000-0000-000087B90000}"/>
    <cellStyle name="Comma 2 3 2 3 2 2" xfId="50451" xr:uid="{00000000-0005-0000-0000-000088B90000}"/>
    <cellStyle name="Comma 2 3 2 3 2 2 2" xfId="50452" xr:uid="{00000000-0005-0000-0000-000089B90000}"/>
    <cellStyle name="Comma 2 3 2 3 2 2 3" xfId="50453" xr:uid="{00000000-0005-0000-0000-00008AB90000}"/>
    <cellStyle name="Comma 2 3 2 3 2 3" xfId="50454" xr:uid="{00000000-0005-0000-0000-00008BB90000}"/>
    <cellStyle name="Comma 2 3 2 3 2 4" xfId="50455" xr:uid="{00000000-0005-0000-0000-00008CB90000}"/>
    <cellStyle name="Comma 2 3 2 3 3" xfId="50456" xr:uid="{00000000-0005-0000-0000-00008DB90000}"/>
    <cellStyle name="Comma 2 3 2 3 3 2" xfId="50457" xr:uid="{00000000-0005-0000-0000-00008EB90000}"/>
    <cellStyle name="Comma 2 3 2 3 3 3" xfId="50458" xr:uid="{00000000-0005-0000-0000-00008FB90000}"/>
    <cellStyle name="Comma 2 3 2 3 4" xfId="50459" xr:uid="{00000000-0005-0000-0000-000090B90000}"/>
    <cellStyle name="Comma 2 3 2 3 5" xfId="50460" xr:uid="{00000000-0005-0000-0000-000091B90000}"/>
    <cellStyle name="Comma 2 3 2 4" xfId="50461" xr:uid="{00000000-0005-0000-0000-000092B90000}"/>
    <cellStyle name="Comma 2 3 2 4 2" xfId="50462" xr:uid="{00000000-0005-0000-0000-000093B90000}"/>
    <cellStyle name="Comma 2 3 2 4 2 2" xfId="50463" xr:uid="{00000000-0005-0000-0000-000094B90000}"/>
    <cellStyle name="Comma 2 3 2 4 2 2 2" xfId="50464" xr:uid="{00000000-0005-0000-0000-000095B90000}"/>
    <cellStyle name="Comma 2 3 2 4 2 2 3" xfId="50465" xr:uid="{00000000-0005-0000-0000-000096B90000}"/>
    <cellStyle name="Comma 2 3 2 4 2 3" xfId="50466" xr:uid="{00000000-0005-0000-0000-000097B90000}"/>
    <cellStyle name="Comma 2 3 2 4 2 4" xfId="50467" xr:uid="{00000000-0005-0000-0000-000098B90000}"/>
    <cellStyle name="Comma 2 3 2 4 3" xfId="50468" xr:uid="{00000000-0005-0000-0000-000099B90000}"/>
    <cellStyle name="Comma 2 3 2 4 3 2" xfId="50469" xr:uid="{00000000-0005-0000-0000-00009AB90000}"/>
    <cellStyle name="Comma 2 3 2 4 3 3" xfId="50470" xr:uid="{00000000-0005-0000-0000-00009BB90000}"/>
    <cellStyle name="Comma 2 3 2 4 4" xfId="50471" xr:uid="{00000000-0005-0000-0000-00009CB90000}"/>
    <cellStyle name="Comma 2 3 2 4 5" xfId="50472" xr:uid="{00000000-0005-0000-0000-00009DB90000}"/>
    <cellStyle name="Comma 2 3 2 5" xfId="50473" xr:uid="{00000000-0005-0000-0000-00009EB90000}"/>
    <cellStyle name="Comma 2 3 2 5 2" xfId="50474" xr:uid="{00000000-0005-0000-0000-00009FB90000}"/>
    <cellStyle name="Comma 2 3 2 5 2 2" xfId="50475" xr:uid="{00000000-0005-0000-0000-0000A0B90000}"/>
    <cellStyle name="Comma 2 3 2 5 2 2 2" xfId="50476" xr:uid="{00000000-0005-0000-0000-0000A1B90000}"/>
    <cellStyle name="Comma 2 3 2 5 2 2 3" xfId="50477" xr:uid="{00000000-0005-0000-0000-0000A2B90000}"/>
    <cellStyle name="Comma 2 3 2 5 2 3" xfId="50478" xr:uid="{00000000-0005-0000-0000-0000A3B90000}"/>
    <cellStyle name="Comma 2 3 2 5 2 4" xfId="50479" xr:uid="{00000000-0005-0000-0000-0000A4B90000}"/>
    <cellStyle name="Comma 2 3 2 5 3" xfId="50480" xr:uid="{00000000-0005-0000-0000-0000A5B90000}"/>
    <cellStyle name="Comma 2 3 2 5 3 2" xfId="50481" xr:uid="{00000000-0005-0000-0000-0000A6B90000}"/>
    <cellStyle name="Comma 2 3 2 5 3 3" xfId="50482" xr:uid="{00000000-0005-0000-0000-0000A7B90000}"/>
    <cellStyle name="Comma 2 3 2 5 4" xfId="50483" xr:uid="{00000000-0005-0000-0000-0000A8B90000}"/>
    <cellStyle name="Comma 2 3 2 5 5" xfId="50484" xr:uid="{00000000-0005-0000-0000-0000A9B90000}"/>
    <cellStyle name="Comma 2 3 2 6" xfId="50485" xr:uid="{00000000-0005-0000-0000-0000AAB90000}"/>
    <cellStyle name="Comma 2 3 2 6 2" xfId="50486" xr:uid="{00000000-0005-0000-0000-0000ABB90000}"/>
    <cellStyle name="Comma 2 3 2 6 2 2" xfId="50487" xr:uid="{00000000-0005-0000-0000-0000ACB90000}"/>
    <cellStyle name="Comma 2 3 2 6 2 2 2" xfId="50488" xr:uid="{00000000-0005-0000-0000-0000ADB90000}"/>
    <cellStyle name="Comma 2 3 2 6 2 2 3" xfId="50489" xr:uid="{00000000-0005-0000-0000-0000AEB90000}"/>
    <cellStyle name="Comma 2 3 2 6 2 3" xfId="50490" xr:uid="{00000000-0005-0000-0000-0000AFB90000}"/>
    <cellStyle name="Comma 2 3 2 6 2 4" xfId="50491" xr:uid="{00000000-0005-0000-0000-0000B0B90000}"/>
    <cellStyle name="Comma 2 3 2 6 3" xfId="50492" xr:uid="{00000000-0005-0000-0000-0000B1B90000}"/>
    <cellStyle name="Comma 2 3 2 6 3 2" xfId="50493" xr:uid="{00000000-0005-0000-0000-0000B2B90000}"/>
    <cellStyle name="Comma 2 3 2 6 3 3" xfId="50494" xr:uid="{00000000-0005-0000-0000-0000B3B90000}"/>
    <cellStyle name="Comma 2 3 2 6 4" xfId="50495" xr:uid="{00000000-0005-0000-0000-0000B4B90000}"/>
    <cellStyle name="Comma 2 3 2 6 5" xfId="50496" xr:uid="{00000000-0005-0000-0000-0000B5B90000}"/>
    <cellStyle name="Comma 2 3 2 7" xfId="50497" xr:uid="{00000000-0005-0000-0000-0000B6B90000}"/>
    <cellStyle name="Comma 2 3 2 7 2" xfId="50498" xr:uid="{00000000-0005-0000-0000-0000B7B90000}"/>
    <cellStyle name="Comma 2 3 2 7 2 2" xfId="50499" xr:uid="{00000000-0005-0000-0000-0000B8B90000}"/>
    <cellStyle name="Comma 2 3 2 7 2 2 2" xfId="50500" xr:uid="{00000000-0005-0000-0000-0000B9B90000}"/>
    <cellStyle name="Comma 2 3 2 7 2 2 3" xfId="50501" xr:uid="{00000000-0005-0000-0000-0000BAB90000}"/>
    <cellStyle name="Comma 2 3 2 7 2 3" xfId="50502" xr:uid="{00000000-0005-0000-0000-0000BBB90000}"/>
    <cellStyle name="Comma 2 3 2 7 2 4" xfId="50503" xr:uid="{00000000-0005-0000-0000-0000BCB90000}"/>
    <cellStyle name="Comma 2 3 2 7 3" xfId="50504" xr:uid="{00000000-0005-0000-0000-0000BDB90000}"/>
    <cellStyle name="Comma 2 3 2 7 3 2" xfId="50505" xr:uid="{00000000-0005-0000-0000-0000BEB90000}"/>
    <cellStyle name="Comma 2 3 2 7 3 3" xfId="50506" xr:uid="{00000000-0005-0000-0000-0000BFB90000}"/>
    <cellStyle name="Comma 2 3 2 7 4" xfId="50507" xr:uid="{00000000-0005-0000-0000-0000C0B90000}"/>
    <cellStyle name="Comma 2 3 2 7 5" xfId="50508" xr:uid="{00000000-0005-0000-0000-0000C1B90000}"/>
    <cellStyle name="Comma 2 3 2 8" xfId="50509" xr:uid="{00000000-0005-0000-0000-0000C2B90000}"/>
    <cellStyle name="Comma 2 3 2 8 2" xfId="50510" xr:uid="{00000000-0005-0000-0000-0000C3B90000}"/>
    <cellStyle name="Comma 2 3 2 8 2 2" xfId="50511" xr:uid="{00000000-0005-0000-0000-0000C4B90000}"/>
    <cellStyle name="Comma 2 3 2 8 2 2 2" xfId="50512" xr:uid="{00000000-0005-0000-0000-0000C5B90000}"/>
    <cellStyle name="Comma 2 3 2 8 2 2 3" xfId="50513" xr:uid="{00000000-0005-0000-0000-0000C6B90000}"/>
    <cellStyle name="Comma 2 3 2 8 2 3" xfId="50514" xr:uid="{00000000-0005-0000-0000-0000C7B90000}"/>
    <cellStyle name="Comma 2 3 2 8 2 4" xfId="50515" xr:uid="{00000000-0005-0000-0000-0000C8B90000}"/>
    <cellStyle name="Comma 2 3 2 8 3" xfId="50516" xr:uid="{00000000-0005-0000-0000-0000C9B90000}"/>
    <cellStyle name="Comma 2 3 2 8 3 2" xfId="50517" xr:uid="{00000000-0005-0000-0000-0000CAB90000}"/>
    <cellStyle name="Comma 2 3 2 8 3 3" xfId="50518" xr:uid="{00000000-0005-0000-0000-0000CBB90000}"/>
    <cellStyle name="Comma 2 3 2 8 4" xfId="50519" xr:uid="{00000000-0005-0000-0000-0000CCB90000}"/>
    <cellStyle name="Comma 2 3 2 8 5" xfId="50520" xr:uid="{00000000-0005-0000-0000-0000CDB90000}"/>
    <cellStyle name="Comma 2 3 2 9" xfId="50521" xr:uid="{00000000-0005-0000-0000-0000CEB90000}"/>
    <cellStyle name="Comma 2 3 2 9 2" xfId="50522" xr:uid="{00000000-0005-0000-0000-0000CFB90000}"/>
    <cellStyle name="Comma 2 3 2 9 2 2" xfId="50523" xr:uid="{00000000-0005-0000-0000-0000D0B90000}"/>
    <cellStyle name="Comma 2 3 2 9 2 3" xfId="50524" xr:uid="{00000000-0005-0000-0000-0000D1B90000}"/>
    <cellStyle name="Comma 2 3 2 9 3" xfId="50525" xr:uid="{00000000-0005-0000-0000-0000D2B90000}"/>
    <cellStyle name="Comma 2 3 2 9 4" xfId="50526" xr:uid="{00000000-0005-0000-0000-0000D3B90000}"/>
    <cellStyle name="Comma 2 3 3" xfId="50527" xr:uid="{00000000-0005-0000-0000-0000D4B90000}"/>
    <cellStyle name="Comma 2 3 3 10" xfId="50528" xr:uid="{00000000-0005-0000-0000-0000D5B90000}"/>
    <cellStyle name="Comma 2 3 3 10 2" xfId="50529" xr:uid="{00000000-0005-0000-0000-0000D6B90000}"/>
    <cellStyle name="Comma 2 3 3 10 3" xfId="50530" xr:uid="{00000000-0005-0000-0000-0000D7B90000}"/>
    <cellStyle name="Comma 2 3 3 11" xfId="50531" xr:uid="{00000000-0005-0000-0000-0000D8B90000}"/>
    <cellStyle name="Comma 2 3 3 12" xfId="50532" xr:uid="{00000000-0005-0000-0000-0000D9B90000}"/>
    <cellStyle name="Comma 2 3 3 2" xfId="50533" xr:uid="{00000000-0005-0000-0000-0000DAB90000}"/>
    <cellStyle name="Comma 2 3 3 2 2" xfId="50534" xr:uid="{00000000-0005-0000-0000-0000DBB90000}"/>
    <cellStyle name="Comma 2 3 3 2 2 2" xfId="50535" xr:uid="{00000000-0005-0000-0000-0000DCB90000}"/>
    <cellStyle name="Comma 2 3 3 2 2 2 2" xfId="50536" xr:uid="{00000000-0005-0000-0000-0000DDB90000}"/>
    <cellStyle name="Comma 2 3 3 2 2 2 2 2" xfId="50537" xr:uid="{00000000-0005-0000-0000-0000DEB90000}"/>
    <cellStyle name="Comma 2 3 3 2 2 2 2 3" xfId="50538" xr:uid="{00000000-0005-0000-0000-0000DFB90000}"/>
    <cellStyle name="Comma 2 3 3 2 2 2 3" xfId="50539" xr:uid="{00000000-0005-0000-0000-0000E0B90000}"/>
    <cellStyle name="Comma 2 3 3 2 2 2 4" xfId="50540" xr:uid="{00000000-0005-0000-0000-0000E1B90000}"/>
    <cellStyle name="Comma 2 3 3 2 2 3" xfId="50541" xr:uid="{00000000-0005-0000-0000-0000E2B90000}"/>
    <cellStyle name="Comma 2 3 3 2 2 3 2" xfId="50542" xr:uid="{00000000-0005-0000-0000-0000E3B90000}"/>
    <cellStyle name="Comma 2 3 3 2 2 3 3" xfId="50543" xr:uid="{00000000-0005-0000-0000-0000E4B90000}"/>
    <cellStyle name="Comma 2 3 3 2 2 4" xfId="50544" xr:uid="{00000000-0005-0000-0000-0000E5B90000}"/>
    <cellStyle name="Comma 2 3 3 2 2 5" xfId="50545" xr:uid="{00000000-0005-0000-0000-0000E6B90000}"/>
    <cellStyle name="Comma 2 3 3 2 3" xfId="50546" xr:uid="{00000000-0005-0000-0000-0000E7B90000}"/>
    <cellStyle name="Comma 2 3 3 2 3 2" xfId="50547" xr:uid="{00000000-0005-0000-0000-0000E8B90000}"/>
    <cellStyle name="Comma 2 3 3 2 3 2 2" xfId="50548" xr:uid="{00000000-0005-0000-0000-0000E9B90000}"/>
    <cellStyle name="Comma 2 3 3 2 3 2 2 2" xfId="50549" xr:uid="{00000000-0005-0000-0000-0000EAB90000}"/>
    <cellStyle name="Comma 2 3 3 2 3 2 2 3" xfId="50550" xr:uid="{00000000-0005-0000-0000-0000EBB90000}"/>
    <cellStyle name="Comma 2 3 3 2 3 2 3" xfId="50551" xr:uid="{00000000-0005-0000-0000-0000ECB90000}"/>
    <cellStyle name="Comma 2 3 3 2 3 2 4" xfId="50552" xr:uid="{00000000-0005-0000-0000-0000EDB90000}"/>
    <cellStyle name="Comma 2 3 3 2 3 3" xfId="50553" xr:uid="{00000000-0005-0000-0000-0000EEB90000}"/>
    <cellStyle name="Comma 2 3 3 2 3 3 2" xfId="50554" xr:uid="{00000000-0005-0000-0000-0000EFB90000}"/>
    <cellStyle name="Comma 2 3 3 2 3 3 3" xfId="50555" xr:uid="{00000000-0005-0000-0000-0000F0B90000}"/>
    <cellStyle name="Comma 2 3 3 2 3 4" xfId="50556" xr:uid="{00000000-0005-0000-0000-0000F1B90000}"/>
    <cellStyle name="Comma 2 3 3 2 3 5" xfId="50557" xr:uid="{00000000-0005-0000-0000-0000F2B90000}"/>
    <cellStyle name="Comma 2 3 3 2 4" xfId="50558" xr:uid="{00000000-0005-0000-0000-0000F3B90000}"/>
    <cellStyle name="Comma 2 3 3 2 4 2" xfId="50559" xr:uid="{00000000-0005-0000-0000-0000F4B90000}"/>
    <cellStyle name="Comma 2 3 3 2 4 2 2" xfId="50560" xr:uid="{00000000-0005-0000-0000-0000F5B90000}"/>
    <cellStyle name="Comma 2 3 3 2 4 2 2 2" xfId="50561" xr:uid="{00000000-0005-0000-0000-0000F6B90000}"/>
    <cellStyle name="Comma 2 3 3 2 4 2 2 3" xfId="50562" xr:uid="{00000000-0005-0000-0000-0000F7B90000}"/>
    <cellStyle name="Comma 2 3 3 2 4 2 3" xfId="50563" xr:uid="{00000000-0005-0000-0000-0000F8B90000}"/>
    <cellStyle name="Comma 2 3 3 2 4 2 4" xfId="50564" xr:uid="{00000000-0005-0000-0000-0000F9B90000}"/>
    <cellStyle name="Comma 2 3 3 2 4 3" xfId="50565" xr:uid="{00000000-0005-0000-0000-0000FAB90000}"/>
    <cellStyle name="Comma 2 3 3 2 4 3 2" xfId="50566" xr:uid="{00000000-0005-0000-0000-0000FBB90000}"/>
    <cellStyle name="Comma 2 3 3 2 4 3 3" xfId="50567" xr:uid="{00000000-0005-0000-0000-0000FCB90000}"/>
    <cellStyle name="Comma 2 3 3 2 4 4" xfId="50568" xr:uid="{00000000-0005-0000-0000-0000FDB90000}"/>
    <cellStyle name="Comma 2 3 3 2 4 5" xfId="50569" xr:uid="{00000000-0005-0000-0000-0000FEB90000}"/>
    <cellStyle name="Comma 2 3 3 2 5" xfId="50570" xr:uid="{00000000-0005-0000-0000-0000FFB90000}"/>
    <cellStyle name="Comma 2 3 3 2 5 2" xfId="50571" xr:uid="{00000000-0005-0000-0000-000000BA0000}"/>
    <cellStyle name="Comma 2 3 3 2 5 2 2" xfId="50572" xr:uid="{00000000-0005-0000-0000-000001BA0000}"/>
    <cellStyle name="Comma 2 3 3 2 5 2 2 2" xfId="50573" xr:uid="{00000000-0005-0000-0000-000002BA0000}"/>
    <cellStyle name="Comma 2 3 3 2 5 2 2 3" xfId="50574" xr:uid="{00000000-0005-0000-0000-000003BA0000}"/>
    <cellStyle name="Comma 2 3 3 2 5 2 3" xfId="50575" xr:uid="{00000000-0005-0000-0000-000004BA0000}"/>
    <cellStyle name="Comma 2 3 3 2 5 2 4" xfId="50576" xr:uid="{00000000-0005-0000-0000-000005BA0000}"/>
    <cellStyle name="Comma 2 3 3 2 5 3" xfId="50577" xr:uid="{00000000-0005-0000-0000-000006BA0000}"/>
    <cellStyle name="Comma 2 3 3 2 5 3 2" xfId="50578" xr:uid="{00000000-0005-0000-0000-000007BA0000}"/>
    <cellStyle name="Comma 2 3 3 2 5 3 3" xfId="50579" xr:uid="{00000000-0005-0000-0000-000008BA0000}"/>
    <cellStyle name="Comma 2 3 3 2 5 4" xfId="50580" xr:uid="{00000000-0005-0000-0000-000009BA0000}"/>
    <cellStyle name="Comma 2 3 3 2 5 5" xfId="50581" xr:uid="{00000000-0005-0000-0000-00000ABA0000}"/>
    <cellStyle name="Comma 2 3 3 2 6" xfId="50582" xr:uid="{00000000-0005-0000-0000-00000BBA0000}"/>
    <cellStyle name="Comma 2 3 3 2 6 2" xfId="50583" xr:uid="{00000000-0005-0000-0000-00000CBA0000}"/>
    <cellStyle name="Comma 2 3 3 2 6 2 2" xfId="50584" xr:uid="{00000000-0005-0000-0000-00000DBA0000}"/>
    <cellStyle name="Comma 2 3 3 2 6 2 3" xfId="50585" xr:uid="{00000000-0005-0000-0000-00000EBA0000}"/>
    <cellStyle name="Comma 2 3 3 2 6 3" xfId="50586" xr:uid="{00000000-0005-0000-0000-00000FBA0000}"/>
    <cellStyle name="Comma 2 3 3 2 6 4" xfId="50587" xr:uid="{00000000-0005-0000-0000-000010BA0000}"/>
    <cellStyle name="Comma 2 3 3 2 7" xfId="50588" xr:uid="{00000000-0005-0000-0000-000011BA0000}"/>
    <cellStyle name="Comma 2 3 3 2 7 2" xfId="50589" xr:uid="{00000000-0005-0000-0000-000012BA0000}"/>
    <cellStyle name="Comma 2 3 3 2 7 3" xfId="50590" xr:uid="{00000000-0005-0000-0000-000013BA0000}"/>
    <cellStyle name="Comma 2 3 3 2 8" xfId="50591" xr:uid="{00000000-0005-0000-0000-000014BA0000}"/>
    <cellStyle name="Comma 2 3 3 2 9" xfId="50592" xr:uid="{00000000-0005-0000-0000-000015BA0000}"/>
    <cellStyle name="Comma 2 3 3 3" xfId="50593" xr:uid="{00000000-0005-0000-0000-000016BA0000}"/>
    <cellStyle name="Comma 2 3 3 3 2" xfId="50594" xr:uid="{00000000-0005-0000-0000-000017BA0000}"/>
    <cellStyle name="Comma 2 3 3 3 2 2" xfId="50595" xr:uid="{00000000-0005-0000-0000-000018BA0000}"/>
    <cellStyle name="Comma 2 3 3 3 2 2 2" xfId="50596" xr:uid="{00000000-0005-0000-0000-000019BA0000}"/>
    <cellStyle name="Comma 2 3 3 3 2 2 3" xfId="50597" xr:uid="{00000000-0005-0000-0000-00001ABA0000}"/>
    <cellStyle name="Comma 2 3 3 3 2 3" xfId="50598" xr:uid="{00000000-0005-0000-0000-00001BBA0000}"/>
    <cellStyle name="Comma 2 3 3 3 2 4" xfId="50599" xr:uid="{00000000-0005-0000-0000-00001CBA0000}"/>
    <cellStyle name="Comma 2 3 3 3 3" xfId="50600" xr:uid="{00000000-0005-0000-0000-00001DBA0000}"/>
    <cellStyle name="Comma 2 3 3 3 3 2" xfId="50601" xr:uid="{00000000-0005-0000-0000-00001EBA0000}"/>
    <cellStyle name="Comma 2 3 3 3 3 3" xfId="50602" xr:uid="{00000000-0005-0000-0000-00001FBA0000}"/>
    <cellStyle name="Comma 2 3 3 3 4" xfId="50603" xr:uid="{00000000-0005-0000-0000-000020BA0000}"/>
    <cellStyle name="Comma 2 3 3 3 5" xfId="50604" xr:uid="{00000000-0005-0000-0000-000021BA0000}"/>
    <cellStyle name="Comma 2 3 3 4" xfId="50605" xr:uid="{00000000-0005-0000-0000-000022BA0000}"/>
    <cellStyle name="Comma 2 3 3 4 2" xfId="50606" xr:uid="{00000000-0005-0000-0000-000023BA0000}"/>
    <cellStyle name="Comma 2 3 3 4 2 2" xfId="50607" xr:uid="{00000000-0005-0000-0000-000024BA0000}"/>
    <cellStyle name="Comma 2 3 3 4 2 2 2" xfId="50608" xr:uid="{00000000-0005-0000-0000-000025BA0000}"/>
    <cellStyle name="Comma 2 3 3 4 2 2 3" xfId="50609" xr:uid="{00000000-0005-0000-0000-000026BA0000}"/>
    <cellStyle name="Comma 2 3 3 4 2 3" xfId="50610" xr:uid="{00000000-0005-0000-0000-000027BA0000}"/>
    <cellStyle name="Comma 2 3 3 4 2 4" xfId="50611" xr:uid="{00000000-0005-0000-0000-000028BA0000}"/>
    <cellStyle name="Comma 2 3 3 4 3" xfId="50612" xr:uid="{00000000-0005-0000-0000-000029BA0000}"/>
    <cellStyle name="Comma 2 3 3 4 3 2" xfId="50613" xr:uid="{00000000-0005-0000-0000-00002ABA0000}"/>
    <cellStyle name="Comma 2 3 3 4 3 3" xfId="50614" xr:uid="{00000000-0005-0000-0000-00002BBA0000}"/>
    <cellStyle name="Comma 2 3 3 4 4" xfId="50615" xr:uid="{00000000-0005-0000-0000-00002CBA0000}"/>
    <cellStyle name="Comma 2 3 3 4 5" xfId="50616" xr:uid="{00000000-0005-0000-0000-00002DBA0000}"/>
    <cellStyle name="Comma 2 3 3 5" xfId="50617" xr:uid="{00000000-0005-0000-0000-00002EBA0000}"/>
    <cellStyle name="Comma 2 3 3 5 2" xfId="50618" xr:uid="{00000000-0005-0000-0000-00002FBA0000}"/>
    <cellStyle name="Comma 2 3 3 5 2 2" xfId="50619" xr:uid="{00000000-0005-0000-0000-000030BA0000}"/>
    <cellStyle name="Comma 2 3 3 5 2 2 2" xfId="50620" xr:uid="{00000000-0005-0000-0000-000031BA0000}"/>
    <cellStyle name="Comma 2 3 3 5 2 2 3" xfId="50621" xr:uid="{00000000-0005-0000-0000-000032BA0000}"/>
    <cellStyle name="Comma 2 3 3 5 2 3" xfId="50622" xr:uid="{00000000-0005-0000-0000-000033BA0000}"/>
    <cellStyle name="Comma 2 3 3 5 2 4" xfId="50623" xr:uid="{00000000-0005-0000-0000-000034BA0000}"/>
    <cellStyle name="Comma 2 3 3 5 3" xfId="50624" xr:uid="{00000000-0005-0000-0000-000035BA0000}"/>
    <cellStyle name="Comma 2 3 3 5 3 2" xfId="50625" xr:uid="{00000000-0005-0000-0000-000036BA0000}"/>
    <cellStyle name="Comma 2 3 3 5 3 3" xfId="50626" xr:uid="{00000000-0005-0000-0000-000037BA0000}"/>
    <cellStyle name="Comma 2 3 3 5 4" xfId="50627" xr:uid="{00000000-0005-0000-0000-000038BA0000}"/>
    <cellStyle name="Comma 2 3 3 5 5" xfId="50628" xr:uid="{00000000-0005-0000-0000-000039BA0000}"/>
    <cellStyle name="Comma 2 3 3 6" xfId="50629" xr:uid="{00000000-0005-0000-0000-00003ABA0000}"/>
    <cellStyle name="Comma 2 3 3 6 2" xfId="50630" xr:uid="{00000000-0005-0000-0000-00003BBA0000}"/>
    <cellStyle name="Comma 2 3 3 6 2 2" xfId="50631" xr:uid="{00000000-0005-0000-0000-00003CBA0000}"/>
    <cellStyle name="Comma 2 3 3 6 2 2 2" xfId="50632" xr:uid="{00000000-0005-0000-0000-00003DBA0000}"/>
    <cellStyle name="Comma 2 3 3 6 2 2 3" xfId="50633" xr:uid="{00000000-0005-0000-0000-00003EBA0000}"/>
    <cellStyle name="Comma 2 3 3 6 2 3" xfId="50634" xr:uid="{00000000-0005-0000-0000-00003FBA0000}"/>
    <cellStyle name="Comma 2 3 3 6 2 4" xfId="50635" xr:uid="{00000000-0005-0000-0000-000040BA0000}"/>
    <cellStyle name="Comma 2 3 3 6 3" xfId="50636" xr:uid="{00000000-0005-0000-0000-000041BA0000}"/>
    <cellStyle name="Comma 2 3 3 6 3 2" xfId="50637" xr:uid="{00000000-0005-0000-0000-000042BA0000}"/>
    <cellStyle name="Comma 2 3 3 6 3 3" xfId="50638" xr:uid="{00000000-0005-0000-0000-000043BA0000}"/>
    <cellStyle name="Comma 2 3 3 6 4" xfId="50639" xr:uid="{00000000-0005-0000-0000-000044BA0000}"/>
    <cellStyle name="Comma 2 3 3 6 5" xfId="50640" xr:uid="{00000000-0005-0000-0000-000045BA0000}"/>
    <cellStyle name="Comma 2 3 3 7" xfId="50641" xr:uid="{00000000-0005-0000-0000-000046BA0000}"/>
    <cellStyle name="Comma 2 3 3 7 2" xfId="50642" xr:uid="{00000000-0005-0000-0000-000047BA0000}"/>
    <cellStyle name="Comma 2 3 3 7 2 2" xfId="50643" xr:uid="{00000000-0005-0000-0000-000048BA0000}"/>
    <cellStyle name="Comma 2 3 3 7 2 2 2" xfId="50644" xr:uid="{00000000-0005-0000-0000-000049BA0000}"/>
    <cellStyle name="Comma 2 3 3 7 2 2 3" xfId="50645" xr:uid="{00000000-0005-0000-0000-00004ABA0000}"/>
    <cellStyle name="Comma 2 3 3 7 2 3" xfId="50646" xr:uid="{00000000-0005-0000-0000-00004BBA0000}"/>
    <cellStyle name="Comma 2 3 3 7 2 4" xfId="50647" xr:uid="{00000000-0005-0000-0000-00004CBA0000}"/>
    <cellStyle name="Comma 2 3 3 7 3" xfId="50648" xr:uid="{00000000-0005-0000-0000-00004DBA0000}"/>
    <cellStyle name="Comma 2 3 3 7 3 2" xfId="50649" xr:uid="{00000000-0005-0000-0000-00004EBA0000}"/>
    <cellStyle name="Comma 2 3 3 7 3 3" xfId="50650" xr:uid="{00000000-0005-0000-0000-00004FBA0000}"/>
    <cellStyle name="Comma 2 3 3 7 4" xfId="50651" xr:uid="{00000000-0005-0000-0000-000050BA0000}"/>
    <cellStyle name="Comma 2 3 3 7 5" xfId="50652" xr:uid="{00000000-0005-0000-0000-000051BA0000}"/>
    <cellStyle name="Comma 2 3 3 8" xfId="50653" xr:uid="{00000000-0005-0000-0000-000052BA0000}"/>
    <cellStyle name="Comma 2 3 3 8 2" xfId="50654" xr:uid="{00000000-0005-0000-0000-000053BA0000}"/>
    <cellStyle name="Comma 2 3 3 8 2 2" xfId="50655" xr:uid="{00000000-0005-0000-0000-000054BA0000}"/>
    <cellStyle name="Comma 2 3 3 8 2 2 2" xfId="50656" xr:uid="{00000000-0005-0000-0000-000055BA0000}"/>
    <cellStyle name="Comma 2 3 3 8 2 2 3" xfId="50657" xr:uid="{00000000-0005-0000-0000-000056BA0000}"/>
    <cellStyle name="Comma 2 3 3 8 2 3" xfId="50658" xr:uid="{00000000-0005-0000-0000-000057BA0000}"/>
    <cellStyle name="Comma 2 3 3 8 2 4" xfId="50659" xr:uid="{00000000-0005-0000-0000-000058BA0000}"/>
    <cellStyle name="Comma 2 3 3 8 3" xfId="50660" xr:uid="{00000000-0005-0000-0000-000059BA0000}"/>
    <cellStyle name="Comma 2 3 3 8 3 2" xfId="50661" xr:uid="{00000000-0005-0000-0000-00005ABA0000}"/>
    <cellStyle name="Comma 2 3 3 8 3 3" xfId="50662" xr:uid="{00000000-0005-0000-0000-00005BBA0000}"/>
    <cellStyle name="Comma 2 3 3 8 4" xfId="50663" xr:uid="{00000000-0005-0000-0000-00005CBA0000}"/>
    <cellStyle name="Comma 2 3 3 8 5" xfId="50664" xr:uid="{00000000-0005-0000-0000-00005DBA0000}"/>
    <cellStyle name="Comma 2 3 3 9" xfId="50665" xr:uid="{00000000-0005-0000-0000-00005EBA0000}"/>
    <cellStyle name="Comma 2 3 3 9 2" xfId="50666" xr:uid="{00000000-0005-0000-0000-00005FBA0000}"/>
    <cellStyle name="Comma 2 3 3 9 2 2" xfId="50667" xr:uid="{00000000-0005-0000-0000-000060BA0000}"/>
    <cellStyle name="Comma 2 3 3 9 2 3" xfId="50668" xr:uid="{00000000-0005-0000-0000-000061BA0000}"/>
    <cellStyle name="Comma 2 3 3 9 3" xfId="50669" xr:uid="{00000000-0005-0000-0000-000062BA0000}"/>
    <cellStyle name="Comma 2 3 3 9 4" xfId="50670" xr:uid="{00000000-0005-0000-0000-000063BA0000}"/>
    <cellStyle name="Comma 2 3 4" xfId="50671" xr:uid="{00000000-0005-0000-0000-000064BA0000}"/>
    <cellStyle name="Comma 2 3 4 2" xfId="50672" xr:uid="{00000000-0005-0000-0000-000065BA0000}"/>
    <cellStyle name="Comma 2 3 4 2 2" xfId="50673" xr:uid="{00000000-0005-0000-0000-000066BA0000}"/>
    <cellStyle name="Comma 2 3 4 2 2 2" xfId="50674" xr:uid="{00000000-0005-0000-0000-000067BA0000}"/>
    <cellStyle name="Comma 2 3 4 2 2 2 2" xfId="50675" xr:uid="{00000000-0005-0000-0000-000068BA0000}"/>
    <cellStyle name="Comma 2 3 4 2 2 2 3" xfId="50676" xr:uid="{00000000-0005-0000-0000-000069BA0000}"/>
    <cellStyle name="Comma 2 3 4 2 2 3" xfId="50677" xr:uid="{00000000-0005-0000-0000-00006ABA0000}"/>
    <cellStyle name="Comma 2 3 4 2 2 4" xfId="50678" xr:uid="{00000000-0005-0000-0000-00006BBA0000}"/>
    <cellStyle name="Comma 2 3 4 2 3" xfId="50679" xr:uid="{00000000-0005-0000-0000-00006CBA0000}"/>
    <cellStyle name="Comma 2 3 4 2 3 2" xfId="50680" xr:uid="{00000000-0005-0000-0000-00006DBA0000}"/>
    <cellStyle name="Comma 2 3 4 2 3 3" xfId="50681" xr:uid="{00000000-0005-0000-0000-00006EBA0000}"/>
    <cellStyle name="Comma 2 3 4 2 4" xfId="50682" xr:uid="{00000000-0005-0000-0000-00006FBA0000}"/>
    <cellStyle name="Comma 2 3 4 2 5" xfId="50683" xr:uid="{00000000-0005-0000-0000-000070BA0000}"/>
    <cellStyle name="Comma 2 3 4 3" xfId="50684" xr:uid="{00000000-0005-0000-0000-000071BA0000}"/>
    <cellStyle name="Comma 2 3 4 3 2" xfId="50685" xr:uid="{00000000-0005-0000-0000-000072BA0000}"/>
    <cellStyle name="Comma 2 3 4 3 2 2" xfId="50686" xr:uid="{00000000-0005-0000-0000-000073BA0000}"/>
    <cellStyle name="Comma 2 3 4 3 2 3" xfId="50687" xr:uid="{00000000-0005-0000-0000-000074BA0000}"/>
    <cellStyle name="Comma 2 3 4 3 3" xfId="50688" xr:uid="{00000000-0005-0000-0000-000075BA0000}"/>
    <cellStyle name="Comma 2 3 4 3 4" xfId="50689" xr:uid="{00000000-0005-0000-0000-000076BA0000}"/>
    <cellStyle name="Comma 2 3 4 4" xfId="50690" xr:uid="{00000000-0005-0000-0000-000077BA0000}"/>
    <cellStyle name="Comma 2 3 4 4 2" xfId="50691" xr:uid="{00000000-0005-0000-0000-000078BA0000}"/>
    <cellStyle name="Comma 2 3 4 4 3" xfId="50692" xr:uid="{00000000-0005-0000-0000-000079BA0000}"/>
    <cellStyle name="Comma 2 3 4 5" xfId="50693" xr:uid="{00000000-0005-0000-0000-00007ABA0000}"/>
    <cellStyle name="Comma 2 3 4 6" xfId="50694" xr:uid="{00000000-0005-0000-0000-00007BBA0000}"/>
    <cellStyle name="Comma 2 3 5" xfId="50695" xr:uid="{00000000-0005-0000-0000-00007CBA0000}"/>
    <cellStyle name="Comma 2 3 5 2" xfId="50696" xr:uid="{00000000-0005-0000-0000-00007DBA0000}"/>
    <cellStyle name="Comma 2 3 5 2 2" xfId="50697" xr:uid="{00000000-0005-0000-0000-00007EBA0000}"/>
    <cellStyle name="Comma 2 3 5 2 2 2" xfId="50698" xr:uid="{00000000-0005-0000-0000-00007FBA0000}"/>
    <cellStyle name="Comma 2 3 5 2 2 2 2" xfId="50699" xr:uid="{00000000-0005-0000-0000-000080BA0000}"/>
    <cellStyle name="Comma 2 3 5 2 2 2 3" xfId="50700" xr:uid="{00000000-0005-0000-0000-000081BA0000}"/>
    <cellStyle name="Comma 2 3 5 2 2 3" xfId="50701" xr:uid="{00000000-0005-0000-0000-000082BA0000}"/>
    <cellStyle name="Comma 2 3 5 2 2 4" xfId="50702" xr:uid="{00000000-0005-0000-0000-000083BA0000}"/>
    <cellStyle name="Comma 2 3 5 2 3" xfId="50703" xr:uid="{00000000-0005-0000-0000-000084BA0000}"/>
    <cellStyle name="Comma 2 3 5 2 3 2" xfId="50704" xr:uid="{00000000-0005-0000-0000-000085BA0000}"/>
    <cellStyle name="Comma 2 3 5 2 3 3" xfId="50705" xr:uid="{00000000-0005-0000-0000-000086BA0000}"/>
    <cellStyle name="Comma 2 3 5 2 4" xfId="50706" xr:uid="{00000000-0005-0000-0000-000087BA0000}"/>
    <cellStyle name="Comma 2 3 5 2 5" xfId="50707" xr:uid="{00000000-0005-0000-0000-000088BA0000}"/>
    <cellStyle name="Comma 2 3 5 3" xfId="50708" xr:uid="{00000000-0005-0000-0000-000089BA0000}"/>
    <cellStyle name="Comma 2 3 5 3 2" xfId="50709" xr:uid="{00000000-0005-0000-0000-00008ABA0000}"/>
    <cellStyle name="Comma 2 3 5 3 2 2" xfId="50710" xr:uid="{00000000-0005-0000-0000-00008BBA0000}"/>
    <cellStyle name="Comma 2 3 5 3 2 3" xfId="50711" xr:uid="{00000000-0005-0000-0000-00008CBA0000}"/>
    <cellStyle name="Comma 2 3 5 3 3" xfId="50712" xr:uid="{00000000-0005-0000-0000-00008DBA0000}"/>
    <cellStyle name="Comma 2 3 5 3 4" xfId="50713" xr:uid="{00000000-0005-0000-0000-00008EBA0000}"/>
    <cellStyle name="Comma 2 3 5 4" xfId="50714" xr:uid="{00000000-0005-0000-0000-00008FBA0000}"/>
    <cellStyle name="Comma 2 3 5 4 2" xfId="50715" xr:uid="{00000000-0005-0000-0000-000090BA0000}"/>
    <cellStyle name="Comma 2 3 5 4 3" xfId="50716" xr:uid="{00000000-0005-0000-0000-000091BA0000}"/>
    <cellStyle name="Comma 2 3 5 5" xfId="50717" xr:uid="{00000000-0005-0000-0000-000092BA0000}"/>
    <cellStyle name="Comma 2 3 5 6" xfId="50718" xr:uid="{00000000-0005-0000-0000-000093BA0000}"/>
    <cellStyle name="Comma 2 3 6" xfId="50719" xr:uid="{00000000-0005-0000-0000-000094BA0000}"/>
    <cellStyle name="Comma 2 3 6 2" xfId="50720" xr:uid="{00000000-0005-0000-0000-000095BA0000}"/>
    <cellStyle name="Comma 2 3 6 2 2" xfId="50721" xr:uid="{00000000-0005-0000-0000-000096BA0000}"/>
    <cellStyle name="Comma 2 3 6 2 2 2" xfId="50722" xr:uid="{00000000-0005-0000-0000-000097BA0000}"/>
    <cellStyle name="Comma 2 3 6 2 2 3" xfId="50723" xr:uid="{00000000-0005-0000-0000-000098BA0000}"/>
    <cellStyle name="Comma 2 3 6 2 3" xfId="50724" xr:uid="{00000000-0005-0000-0000-000099BA0000}"/>
    <cellStyle name="Comma 2 3 6 2 4" xfId="50725" xr:uid="{00000000-0005-0000-0000-00009ABA0000}"/>
    <cellStyle name="Comma 2 3 6 3" xfId="50726" xr:uid="{00000000-0005-0000-0000-00009BBA0000}"/>
    <cellStyle name="Comma 2 3 6 3 2" xfId="50727" xr:uid="{00000000-0005-0000-0000-00009CBA0000}"/>
    <cellStyle name="Comma 2 3 6 3 3" xfId="50728" xr:uid="{00000000-0005-0000-0000-00009DBA0000}"/>
    <cellStyle name="Comma 2 3 6 4" xfId="50729" xr:uid="{00000000-0005-0000-0000-00009EBA0000}"/>
    <cellStyle name="Comma 2 3 6 5" xfId="50730" xr:uid="{00000000-0005-0000-0000-00009FBA0000}"/>
    <cellStyle name="Comma 2 3 7" xfId="50731" xr:uid="{00000000-0005-0000-0000-0000A0BA0000}"/>
    <cellStyle name="Comma 2 3 7 2" xfId="50732" xr:uid="{00000000-0005-0000-0000-0000A1BA0000}"/>
    <cellStyle name="Comma 2 3 7 2 2" xfId="50733" xr:uid="{00000000-0005-0000-0000-0000A2BA0000}"/>
    <cellStyle name="Comma 2 3 7 2 2 2" xfId="50734" xr:uid="{00000000-0005-0000-0000-0000A3BA0000}"/>
    <cellStyle name="Comma 2 3 7 2 2 3" xfId="50735" xr:uid="{00000000-0005-0000-0000-0000A4BA0000}"/>
    <cellStyle name="Comma 2 3 7 2 3" xfId="50736" xr:uid="{00000000-0005-0000-0000-0000A5BA0000}"/>
    <cellStyle name="Comma 2 3 7 2 4" xfId="50737" xr:uid="{00000000-0005-0000-0000-0000A6BA0000}"/>
    <cellStyle name="Comma 2 3 7 3" xfId="50738" xr:uid="{00000000-0005-0000-0000-0000A7BA0000}"/>
    <cellStyle name="Comma 2 3 7 3 2" xfId="50739" xr:uid="{00000000-0005-0000-0000-0000A8BA0000}"/>
    <cellStyle name="Comma 2 3 7 3 3" xfId="50740" xr:uid="{00000000-0005-0000-0000-0000A9BA0000}"/>
    <cellStyle name="Comma 2 3 7 4" xfId="50741" xr:uid="{00000000-0005-0000-0000-0000AABA0000}"/>
    <cellStyle name="Comma 2 3 7 5" xfId="50742" xr:uid="{00000000-0005-0000-0000-0000ABBA0000}"/>
    <cellStyle name="Comma 2 4" xfId="1419" xr:uid="{00000000-0005-0000-0000-0000ACBA0000}"/>
    <cellStyle name="Comma 2 4 2" xfId="50743" xr:uid="{00000000-0005-0000-0000-0000ADBA0000}"/>
    <cellStyle name="Comma 2 4 2 10" xfId="50744" xr:uid="{00000000-0005-0000-0000-0000AEBA0000}"/>
    <cellStyle name="Comma 2 4 2 2" xfId="50745" xr:uid="{00000000-0005-0000-0000-0000AFBA0000}"/>
    <cellStyle name="Comma 2 4 2 2 2" xfId="50746" xr:uid="{00000000-0005-0000-0000-0000B0BA0000}"/>
    <cellStyle name="Comma 2 4 2 2 2 2" xfId="50747" xr:uid="{00000000-0005-0000-0000-0000B1BA0000}"/>
    <cellStyle name="Comma 2 4 2 2 2 2 2" xfId="50748" xr:uid="{00000000-0005-0000-0000-0000B2BA0000}"/>
    <cellStyle name="Comma 2 4 2 2 2 2 2 2" xfId="50749" xr:uid="{00000000-0005-0000-0000-0000B3BA0000}"/>
    <cellStyle name="Comma 2 4 2 2 2 2 2 3" xfId="50750" xr:uid="{00000000-0005-0000-0000-0000B4BA0000}"/>
    <cellStyle name="Comma 2 4 2 2 2 2 3" xfId="50751" xr:uid="{00000000-0005-0000-0000-0000B5BA0000}"/>
    <cellStyle name="Comma 2 4 2 2 2 2 4" xfId="50752" xr:uid="{00000000-0005-0000-0000-0000B6BA0000}"/>
    <cellStyle name="Comma 2 4 2 2 2 3" xfId="50753" xr:uid="{00000000-0005-0000-0000-0000B7BA0000}"/>
    <cellStyle name="Comma 2 4 2 2 2 3 2" xfId="50754" xr:uid="{00000000-0005-0000-0000-0000B8BA0000}"/>
    <cellStyle name="Comma 2 4 2 2 2 3 3" xfId="50755" xr:uid="{00000000-0005-0000-0000-0000B9BA0000}"/>
    <cellStyle name="Comma 2 4 2 2 2 4" xfId="50756" xr:uid="{00000000-0005-0000-0000-0000BABA0000}"/>
    <cellStyle name="Comma 2 4 2 2 2 5" xfId="50757" xr:uid="{00000000-0005-0000-0000-0000BBBA0000}"/>
    <cellStyle name="Comma 2 4 2 2 3" xfId="50758" xr:uid="{00000000-0005-0000-0000-0000BCBA0000}"/>
    <cellStyle name="Comma 2 4 2 2 3 2" xfId="50759" xr:uid="{00000000-0005-0000-0000-0000BDBA0000}"/>
    <cellStyle name="Comma 2 4 2 2 3 2 2" xfId="50760" xr:uid="{00000000-0005-0000-0000-0000BEBA0000}"/>
    <cellStyle name="Comma 2 4 2 2 3 2 2 2" xfId="50761" xr:uid="{00000000-0005-0000-0000-0000BFBA0000}"/>
    <cellStyle name="Comma 2 4 2 2 3 2 2 3" xfId="50762" xr:uid="{00000000-0005-0000-0000-0000C0BA0000}"/>
    <cellStyle name="Comma 2 4 2 2 3 2 3" xfId="50763" xr:uid="{00000000-0005-0000-0000-0000C1BA0000}"/>
    <cellStyle name="Comma 2 4 2 2 3 2 4" xfId="50764" xr:uid="{00000000-0005-0000-0000-0000C2BA0000}"/>
    <cellStyle name="Comma 2 4 2 2 3 3" xfId="50765" xr:uid="{00000000-0005-0000-0000-0000C3BA0000}"/>
    <cellStyle name="Comma 2 4 2 2 3 3 2" xfId="50766" xr:uid="{00000000-0005-0000-0000-0000C4BA0000}"/>
    <cellStyle name="Comma 2 4 2 2 3 3 3" xfId="50767" xr:uid="{00000000-0005-0000-0000-0000C5BA0000}"/>
    <cellStyle name="Comma 2 4 2 2 3 4" xfId="50768" xr:uid="{00000000-0005-0000-0000-0000C6BA0000}"/>
    <cellStyle name="Comma 2 4 2 2 3 5" xfId="50769" xr:uid="{00000000-0005-0000-0000-0000C7BA0000}"/>
    <cellStyle name="Comma 2 4 2 2 4" xfId="50770" xr:uid="{00000000-0005-0000-0000-0000C8BA0000}"/>
    <cellStyle name="Comma 2 4 2 2 4 2" xfId="50771" xr:uid="{00000000-0005-0000-0000-0000C9BA0000}"/>
    <cellStyle name="Comma 2 4 2 2 4 2 2" xfId="50772" xr:uid="{00000000-0005-0000-0000-0000CABA0000}"/>
    <cellStyle name="Comma 2 4 2 2 4 2 2 2" xfId="50773" xr:uid="{00000000-0005-0000-0000-0000CBBA0000}"/>
    <cellStyle name="Comma 2 4 2 2 4 2 2 3" xfId="50774" xr:uid="{00000000-0005-0000-0000-0000CCBA0000}"/>
    <cellStyle name="Comma 2 4 2 2 4 2 3" xfId="50775" xr:uid="{00000000-0005-0000-0000-0000CDBA0000}"/>
    <cellStyle name="Comma 2 4 2 2 4 2 4" xfId="50776" xr:uid="{00000000-0005-0000-0000-0000CEBA0000}"/>
    <cellStyle name="Comma 2 4 2 2 4 3" xfId="50777" xr:uid="{00000000-0005-0000-0000-0000CFBA0000}"/>
    <cellStyle name="Comma 2 4 2 2 4 3 2" xfId="50778" xr:uid="{00000000-0005-0000-0000-0000D0BA0000}"/>
    <cellStyle name="Comma 2 4 2 2 4 3 3" xfId="50779" xr:uid="{00000000-0005-0000-0000-0000D1BA0000}"/>
    <cellStyle name="Comma 2 4 2 2 4 4" xfId="50780" xr:uid="{00000000-0005-0000-0000-0000D2BA0000}"/>
    <cellStyle name="Comma 2 4 2 2 4 5" xfId="50781" xr:uid="{00000000-0005-0000-0000-0000D3BA0000}"/>
    <cellStyle name="Comma 2 4 2 2 5" xfId="50782" xr:uid="{00000000-0005-0000-0000-0000D4BA0000}"/>
    <cellStyle name="Comma 2 4 2 2 5 2" xfId="50783" xr:uid="{00000000-0005-0000-0000-0000D5BA0000}"/>
    <cellStyle name="Comma 2 4 2 2 5 2 2" xfId="50784" xr:uid="{00000000-0005-0000-0000-0000D6BA0000}"/>
    <cellStyle name="Comma 2 4 2 2 5 2 2 2" xfId="50785" xr:uid="{00000000-0005-0000-0000-0000D7BA0000}"/>
    <cellStyle name="Comma 2 4 2 2 5 2 2 3" xfId="50786" xr:uid="{00000000-0005-0000-0000-0000D8BA0000}"/>
    <cellStyle name="Comma 2 4 2 2 5 2 3" xfId="50787" xr:uid="{00000000-0005-0000-0000-0000D9BA0000}"/>
    <cellStyle name="Comma 2 4 2 2 5 2 4" xfId="50788" xr:uid="{00000000-0005-0000-0000-0000DABA0000}"/>
    <cellStyle name="Comma 2 4 2 2 5 3" xfId="50789" xr:uid="{00000000-0005-0000-0000-0000DBBA0000}"/>
    <cellStyle name="Comma 2 4 2 2 5 3 2" xfId="50790" xr:uid="{00000000-0005-0000-0000-0000DCBA0000}"/>
    <cellStyle name="Comma 2 4 2 2 5 3 3" xfId="50791" xr:uid="{00000000-0005-0000-0000-0000DDBA0000}"/>
    <cellStyle name="Comma 2 4 2 2 5 4" xfId="50792" xr:uid="{00000000-0005-0000-0000-0000DEBA0000}"/>
    <cellStyle name="Comma 2 4 2 2 5 5" xfId="50793" xr:uid="{00000000-0005-0000-0000-0000DFBA0000}"/>
    <cellStyle name="Comma 2 4 2 2 6" xfId="50794" xr:uid="{00000000-0005-0000-0000-0000E0BA0000}"/>
    <cellStyle name="Comma 2 4 2 2 6 2" xfId="50795" xr:uid="{00000000-0005-0000-0000-0000E1BA0000}"/>
    <cellStyle name="Comma 2 4 2 2 6 2 2" xfId="50796" xr:uid="{00000000-0005-0000-0000-0000E2BA0000}"/>
    <cellStyle name="Comma 2 4 2 2 6 2 3" xfId="50797" xr:uid="{00000000-0005-0000-0000-0000E3BA0000}"/>
    <cellStyle name="Comma 2 4 2 2 6 3" xfId="50798" xr:uid="{00000000-0005-0000-0000-0000E4BA0000}"/>
    <cellStyle name="Comma 2 4 2 2 6 4" xfId="50799" xr:uid="{00000000-0005-0000-0000-0000E5BA0000}"/>
    <cellStyle name="Comma 2 4 2 2 7" xfId="50800" xr:uid="{00000000-0005-0000-0000-0000E6BA0000}"/>
    <cellStyle name="Comma 2 4 2 2 7 2" xfId="50801" xr:uid="{00000000-0005-0000-0000-0000E7BA0000}"/>
    <cellStyle name="Comma 2 4 2 2 7 3" xfId="50802" xr:uid="{00000000-0005-0000-0000-0000E8BA0000}"/>
    <cellStyle name="Comma 2 4 2 2 8" xfId="50803" xr:uid="{00000000-0005-0000-0000-0000E9BA0000}"/>
    <cellStyle name="Comma 2 4 2 2 9" xfId="50804" xr:uid="{00000000-0005-0000-0000-0000EABA0000}"/>
    <cellStyle name="Comma 2 4 2 3" xfId="50805" xr:uid="{00000000-0005-0000-0000-0000EBBA0000}"/>
    <cellStyle name="Comma 2 4 2 3 2" xfId="50806" xr:uid="{00000000-0005-0000-0000-0000ECBA0000}"/>
    <cellStyle name="Comma 2 4 2 3 2 2" xfId="50807" xr:uid="{00000000-0005-0000-0000-0000EDBA0000}"/>
    <cellStyle name="Comma 2 4 2 3 2 2 2" xfId="50808" xr:uid="{00000000-0005-0000-0000-0000EEBA0000}"/>
    <cellStyle name="Comma 2 4 2 3 2 2 3" xfId="50809" xr:uid="{00000000-0005-0000-0000-0000EFBA0000}"/>
    <cellStyle name="Comma 2 4 2 3 2 3" xfId="50810" xr:uid="{00000000-0005-0000-0000-0000F0BA0000}"/>
    <cellStyle name="Comma 2 4 2 3 2 4" xfId="50811" xr:uid="{00000000-0005-0000-0000-0000F1BA0000}"/>
    <cellStyle name="Comma 2 4 2 3 3" xfId="50812" xr:uid="{00000000-0005-0000-0000-0000F2BA0000}"/>
    <cellStyle name="Comma 2 4 2 3 3 2" xfId="50813" xr:uid="{00000000-0005-0000-0000-0000F3BA0000}"/>
    <cellStyle name="Comma 2 4 2 3 3 3" xfId="50814" xr:uid="{00000000-0005-0000-0000-0000F4BA0000}"/>
    <cellStyle name="Comma 2 4 2 3 4" xfId="50815" xr:uid="{00000000-0005-0000-0000-0000F5BA0000}"/>
    <cellStyle name="Comma 2 4 2 3 5" xfId="50816" xr:uid="{00000000-0005-0000-0000-0000F6BA0000}"/>
    <cellStyle name="Comma 2 4 2 4" xfId="50817" xr:uid="{00000000-0005-0000-0000-0000F7BA0000}"/>
    <cellStyle name="Comma 2 4 2 4 2" xfId="50818" xr:uid="{00000000-0005-0000-0000-0000F8BA0000}"/>
    <cellStyle name="Comma 2 4 2 4 2 2" xfId="50819" xr:uid="{00000000-0005-0000-0000-0000F9BA0000}"/>
    <cellStyle name="Comma 2 4 2 4 2 2 2" xfId="50820" xr:uid="{00000000-0005-0000-0000-0000FABA0000}"/>
    <cellStyle name="Comma 2 4 2 4 2 2 3" xfId="50821" xr:uid="{00000000-0005-0000-0000-0000FBBA0000}"/>
    <cellStyle name="Comma 2 4 2 4 2 3" xfId="50822" xr:uid="{00000000-0005-0000-0000-0000FCBA0000}"/>
    <cellStyle name="Comma 2 4 2 4 2 4" xfId="50823" xr:uid="{00000000-0005-0000-0000-0000FDBA0000}"/>
    <cellStyle name="Comma 2 4 2 4 3" xfId="50824" xr:uid="{00000000-0005-0000-0000-0000FEBA0000}"/>
    <cellStyle name="Comma 2 4 2 4 3 2" xfId="50825" xr:uid="{00000000-0005-0000-0000-0000FFBA0000}"/>
    <cellStyle name="Comma 2 4 2 4 3 3" xfId="50826" xr:uid="{00000000-0005-0000-0000-000000BB0000}"/>
    <cellStyle name="Comma 2 4 2 4 4" xfId="50827" xr:uid="{00000000-0005-0000-0000-000001BB0000}"/>
    <cellStyle name="Comma 2 4 2 4 5" xfId="50828" xr:uid="{00000000-0005-0000-0000-000002BB0000}"/>
    <cellStyle name="Comma 2 4 2 5" xfId="50829" xr:uid="{00000000-0005-0000-0000-000003BB0000}"/>
    <cellStyle name="Comma 2 4 2 5 2" xfId="50830" xr:uid="{00000000-0005-0000-0000-000004BB0000}"/>
    <cellStyle name="Comma 2 4 2 5 2 2" xfId="50831" xr:uid="{00000000-0005-0000-0000-000005BB0000}"/>
    <cellStyle name="Comma 2 4 2 5 2 2 2" xfId="50832" xr:uid="{00000000-0005-0000-0000-000006BB0000}"/>
    <cellStyle name="Comma 2 4 2 5 2 2 3" xfId="50833" xr:uid="{00000000-0005-0000-0000-000007BB0000}"/>
    <cellStyle name="Comma 2 4 2 5 2 3" xfId="50834" xr:uid="{00000000-0005-0000-0000-000008BB0000}"/>
    <cellStyle name="Comma 2 4 2 5 2 4" xfId="50835" xr:uid="{00000000-0005-0000-0000-000009BB0000}"/>
    <cellStyle name="Comma 2 4 2 5 3" xfId="50836" xr:uid="{00000000-0005-0000-0000-00000ABB0000}"/>
    <cellStyle name="Comma 2 4 2 5 3 2" xfId="50837" xr:uid="{00000000-0005-0000-0000-00000BBB0000}"/>
    <cellStyle name="Comma 2 4 2 5 3 3" xfId="50838" xr:uid="{00000000-0005-0000-0000-00000CBB0000}"/>
    <cellStyle name="Comma 2 4 2 5 4" xfId="50839" xr:uid="{00000000-0005-0000-0000-00000DBB0000}"/>
    <cellStyle name="Comma 2 4 2 5 5" xfId="50840" xr:uid="{00000000-0005-0000-0000-00000EBB0000}"/>
    <cellStyle name="Comma 2 4 2 6" xfId="50841" xr:uid="{00000000-0005-0000-0000-00000FBB0000}"/>
    <cellStyle name="Comma 2 4 2 6 2" xfId="50842" xr:uid="{00000000-0005-0000-0000-000010BB0000}"/>
    <cellStyle name="Comma 2 4 2 6 2 2" xfId="50843" xr:uid="{00000000-0005-0000-0000-000011BB0000}"/>
    <cellStyle name="Comma 2 4 2 6 2 2 2" xfId="50844" xr:uid="{00000000-0005-0000-0000-000012BB0000}"/>
    <cellStyle name="Comma 2 4 2 6 2 2 3" xfId="50845" xr:uid="{00000000-0005-0000-0000-000013BB0000}"/>
    <cellStyle name="Comma 2 4 2 6 2 3" xfId="50846" xr:uid="{00000000-0005-0000-0000-000014BB0000}"/>
    <cellStyle name="Comma 2 4 2 6 2 4" xfId="50847" xr:uid="{00000000-0005-0000-0000-000015BB0000}"/>
    <cellStyle name="Comma 2 4 2 6 3" xfId="50848" xr:uid="{00000000-0005-0000-0000-000016BB0000}"/>
    <cellStyle name="Comma 2 4 2 6 3 2" xfId="50849" xr:uid="{00000000-0005-0000-0000-000017BB0000}"/>
    <cellStyle name="Comma 2 4 2 6 3 3" xfId="50850" xr:uid="{00000000-0005-0000-0000-000018BB0000}"/>
    <cellStyle name="Comma 2 4 2 6 4" xfId="50851" xr:uid="{00000000-0005-0000-0000-000019BB0000}"/>
    <cellStyle name="Comma 2 4 2 6 5" xfId="50852" xr:uid="{00000000-0005-0000-0000-00001ABB0000}"/>
    <cellStyle name="Comma 2 4 2 7" xfId="50853" xr:uid="{00000000-0005-0000-0000-00001BBB0000}"/>
    <cellStyle name="Comma 2 4 2 7 2" xfId="50854" xr:uid="{00000000-0005-0000-0000-00001CBB0000}"/>
    <cellStyle name="Comma 2 4 2 7 2 2" xfId="50855" xr:uid="{00000000-0005-0000-0000-00001DBB0000}"/>
    <cellStyle name="Comma 2 4 2 7 2 3" xfId="50856" xr:uid="{00000000-0005-0000-0000-00001EBB0000}"/>
    <cellStyle name="Comma 2 4 2 7 3" xfId="50857" xr:uid="{00000000-0005-0000-0000-00001FBB0000}"/>
    <cellStyle name="Comma 2 4 2 7 4" xfId="50858" xr:uid="{00000000-0005-0000-0000-000020BB0000}"/>
    <cellStyle name="Comma 2 4 2 8" xfId="50859" xr:uid="{00000000-0005-0000-0000-000021BB0000}"/>
    <cellStyle name="Comma 2 4 2 8 2" xfId="50860" xr:uid="{00000000-0005-0000-0000-000022BB0000}"/>
    <cellStyle name="Comma 2 4 2 8 3" xfId="50861" xr:uid="{00000000-0005-0000-0000-000023BB0000}"/>
    <cellStyle name="Comma 2 4 2 9" xfId="50862" xr:uid="{00000000-0005-0000-0000-000024BB0000}"/>
    <cellStyle name="Comma 2 4 3" xfId="50863" xr:uid="{00000000-0005-0000-0000-000025BB0000}"/>
    <cellStyle name="Comma 2 4 3 10" xfId="50864" xr:uid="{00000000-0005-0000-0000-000026BB0000}"/>
    <cellStyle name="Comma 2 4 3 2" xfId="50865" xr:uid="{00000000-0005-0000-0000-000027BB0000}"/>
    <cellStyle name="Comma 2 4 3 2 2" xfId="50866" xr:uid="{00000000-0005-0000-0000-000028BB0000}"/>
    <cellStyle name="Comma 2 4 3 2 2 2" xfId="50867" xr:uid="{00000000-0005-0000-0000-000029BB0000}"/>
    <cellStyle name="Comma 2 4 3 2 2 2 2" xfId="50868" xr:uid="{00000000-0005-0000-0000-00002ABB0000}"/>
    <cellStyle name="Comma 2 4 3 2 2 2 2 2" xfId="50869" xr:uid="{00000000-0005-0000-0000-00002BBB0000}"/>
    <cellStyle name="Comma 2 4 3 2 2 2 2 3" xfId="50870" xr:uid="{00000000-0005-0000-0000-00002CBB0000}"/>
    <cellStyle name="Comma 2 4 3 2 2 2 3" xfId="50871" xr:uid="{00000000-0005-0000-0000-00002DBB0000}"/>
    <cellStyle name="Comma 2 4 3 2 2 2 4" xfId="50872" xr:uid="{00000000-0005-0000-0000-00002EBB0000}"/>
    <cellStyle name="Comma 2 4 3 2 2 3" xfId="50873" xr:uid="{00000000-0005-0000-0000-00002FBB0000}"/>
    <cellStyle name="Comma 2 4 3 2 2 3 2" xfId="50874" xr:uid="{00000000-0005-0000-0000-000030BB0000}"/>
    <cellStyle name="Comma 2 4 3 2 2 3 3" xfId="50875" xr:uid="{00000000-0005-0000-0000-000031BB0000}"/>
    <cellStyle name="Comma 2 4 3 2 2 4" xfId="50876" xr:uid="{00000000-0005-0000-0000-000032BB0000}"/>
    <cellStyle name="Comma 2 4 3 2 2 5" xfId="50877" xr:uid="{00000000-0005-0000-0000-000033BB0000}"/>
    <cellStyle name="Comma 2 4 3 2 3" xfId="50878" xr:uid="{00000000-0005-0000-0000-000034BB0000}"/>
    <cellStyle name="Comma 2 4 3 2 3 2" xfId="50879" xr:uid="{00000000-0005-0000-0000-000035BB0000}"/>
    <cellStyle name="Comma 2 4 3 2 3 2 2" xfId="50880" xr:uid="{00000000-0005-0000-0000-000036BB0000}"/>
    <cellStyle name="Comma 2 4 3 2 3 2 2 2" xfId="50881" xr:uid="{00000000-0005-0000-0000-000037BB0000}"/>
    <cellStyle name="Comma 2 4 3 2 3 2 2 3" xfId="50882" xr:uid="{00000000-0005-0000-0000-000038BB0000}"/>
    <cellStyle name="Comma 2 4 3 2 3 2 3" xfId="50883" xr:uid="{00000000-0005-0000-0000-000039BB0000}"/>
    <cellStyle name="Comma 2 4 3 2 3 2 4" xfId="50884" xr:uid="{00000000-0005-0000-0000-00003ABB0000}"/>
    <cellStyle name="Comma 2 4 3 2 3 3" xfId="50885" xr:uid="{00000000-0005-0000-0000-00003BBB0000}"/>
    <cellStyle name="Comma 2 4 3 2 3 3 2" xfId="50886" xr:uid="{00000000-0005-0000-0000-00003CBB0000}"/>
    <cellStyle name="Comma 2 4 3 2 3 3 3" xfId="50887" xr:uid="{00000000-0005-0000-0000-00003DBB0000}"/>
    <cellStyle name="Comma 2 4 3 2 3 4" xfId="50888" xr:uid="{00000000-0005-0000-0000-00003EBB0000}"/>
    <cellStyle name="Comma 2 4 3 2 3 5" xfId="50889" xr:uid="{00000000-0005-0000-0000-00003FBB0000}"/>
    <cellStyle name="Comma 2 4 3 2 4" xfId="50890" xr:uid="{00000000-0005-0000-0000-000040BB0000}"/>
    <cellStyle name="Comma 2 4 3 2 4 2" xfId="50891" xr:uid="{00000000-0005-0000-0000-000041BB0000}"/>
    <cellStyle name="Comma 2 4 3 2 4 2 2" xfId="50892" xr:uid="{00000000-0005-0000-0000-000042BB0000}"/>
    <cellStyle name="Comma 2 4 3 2 4 2 2 2" xfId="50893" xr:uid="{00000000-0005-0000-0000-000043BB0000}"/>
    <cellStyle name="Comma 2 4 3 2 4 2 2 3" xfId="50894" xr:uid="{00000000-0005-0000-0000-000044BB0000}"/>
    <cellStyle name="Comma 2 4 3 2 4 2 3" xfId="50895" xr:uid="{00000000-0005-0000-0000-000045BB0000}"/>
    <cellStyle name="Comma 2 4 3 2 4 2 4" xfId="50896" xr:uid="{00000000-0005-0000-0000-000046BB0000}"/>
    <cellStyle name="Comma 2 4 3 2 4 3" xfId="50897" xr:uid="{00000000-0005-0000-0000-000047BB0000}"/>
    <cellStyle name="Comma 2 4 3 2 4 3 2" xfId="50898" xr:uid="{00000000-0005-0000-0000-000048BB0000}"/>
    <cellStyle name="Comma 2 4 3 2 4 3 3" xfId="50899" xr:uid="{00000000-0005-0000-0000-000049BB0000}"/>
    <cellStyle name="Comma 2 4 3 2 4 4" xfId="50900" xr:uid="{00000000-0005-0000-0000-00004ABB0000}"/>
    <cellStyle name="Comma 2 4 3 2 4 5" xfId="50901" xr:uid="{00000000-0005-0000-0000-00004BBB0000}"/>
    <cellStyle name="Comma 2 4 3 2 5" xfId="50902" xr:uid="{00000000-0005-0000-0000-00004CBB0000}"/>
    <cellStyle name="Comma 2 4 3 2 5 2" xfId="50903" xr:uid="{00000000-0005-0000-0000-00004DBB0000}"/>
    <cellStyle name="Comma 2 4 3 2 5 2 2" xfId="50904" xr:uid="{00000000-0005-0000-0000-00004EBB0000}"/>
    <cellStyle name="Comma 2 4 3 2 5 2 2 2" xfId="50905" xr:uid="{00000000-0005-0000-0000-00004FBB0000}"/>
    <cellStyle name="Comma 2 4 3 2 5 2 2 3" xfId="50906" xr:uid="{00000000-0005-0000-0000-000050BB0000}"/>
    <cellStyle name="Comma 2 4 3 2 5 2 3" xfId="50907" xr:uid="{00000000-0005-0000-0000-000051BB0000}"/>
    <cellStyle name="Comma 2 4 3 2 5 2 4" xfId="50908" xr:uid="{00000000-0005-0000-0000-000052BB0000}"/>
    <cellStyle name="Comma 2 4 3 2 5 3" xfId="50909" xr:uid="{00000000-0005-0000-0000-000053BB0000}"/>
    <cellStyle name="Comma 2 4 3 2 5 3 2" xfId="50910" xr:uid="{00000000-0005-0000-0000-000054BB0000}"/>
    <cellStyle name="Comma 2 4 3 2 5 3 3" xfId="50911" xr:uid="{00000000-0005-0000-0000-000055BB0000}"/>
    <cellStyle name="Comma 2 4 3 2 5 4" xfId="50912" xr:uid="{00000000-0005-0000-0000-000056BB0000}"/>
    <cellStyle name="Comma 2 4 3 2 5 5" xfId="50913" xr:uid="{00000000-0005-0000-0000-000057BB0000}"/>
    <cellStyle name="Comma 2 4 3 2 6" xfId="50914" xr:uid="{00000000-0005-0000-0000-000058BB0000}"/>
    <cellStyle name="Comma 2 4 3 2 6 2" xfId="50915" xr:uid="{00000000-0005-0000-0000-000059BB0000}"/>
    <cellStyle name="Comma 2 4 3 2 6 2 2" xfId="50916" xr:uid="{00000000-0005-0000-0000-00005ABB0000}"/>
    <cellStyle name="Comma 2 4 3 2 6 2 3" xfId="50917" xr:uid="{00000000-0005-0000-0000-00005BBB0000}"/>
    <cellStyle name="Comma 2 4 3 2 6 3" xfId="50918" xr:uid="{00000000-0005-0000-0000-00005CBB0000}"/>
    <cellStyle name="Comma 2 4 3 2 6 4" xfId="50919" xr:uid="{00000000-0005-0000-0000-00005DBB0000}"/>
    <cellStyle name="Comma 2 4 3 2 7" xfId="50920" xr:uid="{00000000-0005-0000-0000-00005EBB0000}"/>
    <cellStyle name="Comma 2 4 3 2 7 2" xfId="50921" xr:uid="{00000000-0005-0000-0000-00005FBB0000}"/>
    <cellStyle name="Comma 2 4 3 2 7 3" xfId="50922" xr:uid="{00000000-0005-0000-0000-000060BB0000}"/>
    <cellStyle name="Comma 2 4 3 2 8" xfId="50923" xr:uid="{00000000-0005-0000-0000-000061BB0000}"/>
    <cellStyle name="Comma 2 4 3 2 9" xfId="50924" xr:uid="{00000000-0005-0000-0000-000062BB0000}"/>
    <cellStyle name="Comma 2 4 3 3" xfId="50925" xr:uid="{00000000-0005-0000-0000-000063BB0000}"/>
    <cellStyle name="Comma 2 4 3 3 2" xfId="50926" xr:uid="{00000000-0005-0000-0000-000064BB0000}"/>
    <cellStyle name="Comma 2 4 3 3 2 2" xfId="50927" xr:uid="{00000000-0005-0000-0000-000065BB0000}"/>
    <cellStyle name="Comma 2 4 3 3 2 2 2" xfId="50928" xr:uid="{00000000-0005-0000-0000-000066BB0000}"/>
    <cellStyle name="Comma 2 4 3 3 2 2 3" xfId="50929" xr:uid="{00000000-0005-0000-0000-000067BB0000}"/>
    <cellStyle name="Comma 2 4 3 3 2 3" xfId="50930" xr:uid="{00000000-0005-0000-0000-000068BB0000}"/>
    <cellStyle name="Comma 2 4 3 3 2 4" xfId="50931" xr:uid="{00000000-0005-0000-0000-000069BB0000}"/>
    <cellStyle name="Comma 2 4 3 3 3" xfId="50932" xr:uid="{00000000-0005-0000-0000-00006ABB0000}"/>
    <cellStyle name="Comma 2 4 3 3 3 2" xfId="50933" xr:uid="{00000000-0005-0000-0000-00006BBB0000}"/>
    <cellStyle name="Comma 2 4 3 3 3 3" xfId="50934" xr:uid="{00000000-0005-0000-0000-00006CBB0000}"/>
    <cellStyle name="Comma 2 4 3 3 4" xfId="50935" xr:uid="{00000000-0005-0000-0000-00006DBB0000}"/>
    <cellStyle name="Comma 2 4 3 3 5" xfId="50936" xr:uid="{00000000-0005-0000-0000-00006EBB0000}"/>
    <cellStyle name="Comma 2 4 3 4" xfId="50937" xr:uid="{00000000-0005-0000-0000-00006FBB0000}"/>
    <cellStyle name="Comma 2 4 3 4 2" xfId="50938" xr:uid="{00000000-0005-0000-0000-000070BB0000}"/>
    <cellStyle name="Comma 2 4 3 4 2 2" xfId="50939" xr:uid="{00000000-0005-0000-0000-000071BB0000}"/>
    <cellStyle name="Comma 2 4 3 4 2 2 2" xfId="50940" xr:uid="{00000000-0005-0000-0000-000072BB0000}"/>
    <cellStyle name="Comma 2 4 3 4 2 2 3" xfId="50941" xr:uid="{00000000-0005-0000-0000-000073BB0000}"/>
    <cellStyle name="Comma 2 4 3 4 2 3" xfId="50942" xr:uid="{00000000-0005-0000-0000-000074BB0000}"/>
    <cellStyle name="Comma 2 4 3 4 2 4" xfId="50943" xr:uid="{00000000-0005-0000-0000-000075BB0000}"/>
    <cellStyle name="Comma 2 4 3 4 3" xfId="50944" xr:uid="{00000000-0005-0000-0000-000076BB0000}"/>
    <cellStyle name="Comma 2 4 3 4 3 2" xfId="50945" xr:uid="{00000000-0005-0000-0000-000077BB0000}"/>
    <cellStyle name="Comma 2 4 3 4 3 3" xfId="50946" xr:uid="{00000000-0005-0000-0000-000078BB0000}"/>
    <cellStyle name="Comma 2 4 3 4 4" xfId="50947" xr:uid="{00000000-0005-0000-0000-000079BB0000}"/>
    <cellStyle name="Comma 2 4 3 4 5" xfId="50948" xr:uid="{00000000-0005-0000-0000-00007ABB0000}"/>
    <cellStyle name="Comma 2 4 3 5" xfId="50949" xr:uid="{00000000-0005-0000-0000-00007BBB0000}"/>
    <cellStyle name="Comma 2 4 3 5 2" xfId="50950" xr:uid="{00000000-0005-0000-0000-00007CBB0000}"/>
    <cellStyle name="Comma 2 4 3 5 2 2" xfId="50951" xr:uid="{00000000-0005-0000-0000-00007DBB0000}"/>
    <cellStyle name="Comma 2 4 3 5 2 2 2" xfId="50952" xr:uid="{00000000-0005-0000-0000-00007EBB0000}"/>
    <cellStyle name="Comma 2 4 3 5 2 2 3" xfId="50953" xr:uid="{00000000-0005-0000-0000-00007FBB0000}"/>
    <cellStyle name="Comma 2 4 3 5 2 3" xfId="50954" xr:uid="{00000000-0005-0000-0000-000080BB0000}"/>
    <cellStyle name="Comma 2 4 3 5 2 4" xfId="50955" xr:uid="{00000000-0005-0000-0000-000081BB0000}"/>
    <cellStyle name="Comma 2 4 3 5 3" xfId="50956" xr:uid="{00000000-0005-0000-0000-000082BB0000}"/>
    <cellStyle name="Comma 2 4 3 5 3 2" xfId="50957" xr:uid="{00000000-0005-0000-0000-000083BB0000}"/>
    <cellStyle name="Comma 2 4 3 5 3 3" xfId="50958" xr:uid="{00000000-0005-0000-0000-000084BB0000}"/>
    <cellStyle name="Comma 2 4 3 5 4" xfId="50959" xr:uid="{00000000-0005-0000-0000-000085BB0000}"/>
    <cellStyle name="Comma 2 4 3 5 5" xfId="50960" xr:uid="{00000000-0005-0000-0000-000086BB0000}"/>
    <cellStyle name="Comma 2 4 3 6" xfId="50961" xr:uid="{00000000-0005-0000-0000-000087BB0000}"/>
    <cellStyle name="Comma 2 4 3 6 2" xfId="50962" xr:uid="{00000000-0005-0000-0000-000088BB0000}"/>
    <cellStyle name="Comma 2 4 3 6 2 2" xfId="50963" xr:uid="{00000000-0005-0000-0000-000089BB0000}"/>
    <cellStyle name="Comma 2 4 3 6 2 2 2" xfId="50964" xr:uid="{00000000-0005-0000-0000-00008ABB0000}"/>
    <cellStyle name="Comma 2 4 3 6 2 2 3" xfId="50965" xr:uid="{00000000-0005-0000-0000-00008BBB0000}"/>
    <cellStyle name="Comma 2 4 3 6 2 3" xfId="50966" xr:uid="{00000000-0005-0000-0000-00008CBB0000}"/>
    <cellStyle name="Comma 2 4 3 6 2 4" xfId="50967" xr:uid="{00000000-0005-0000-0000-00008DBB0000}"/>
    <cellStyle name="Comma 2 4 3 6 3" xfId="50968" xr:uid="{00000000-0005-0000-0000-00008EBB0000}"/>
    <cellStyle name="Comma 2 4 3 6 3 2" xfId="50969" xr:uid="{00000000-0005-0000-0000-00008FBB0000}"/>
    <cellStyle name="Comma 2 4 3 6 3 3" xfId="50970" xr:uid="{00000000-0005-0000-0000-000090BB0000}"/>
    <cellStyle name="Comma 2 4 3 6 4" xfId="50971" xr:uid="{00000000-0005-0000-0000-000091BB0000}"/>
    <cellStyle name="Comma 2 4 3 6 5" xfId="50972" xr:uid="{00000000-0005-0000-0000-000092BB0000}"/>
    <cellStyle name="Comma 2 4 3 7" xfId="50973" xr:uid="{00000000-0005-0000-0000-000093BB0000}"/>
    <cellStyle name="Comma 2 4 3 7 2" xfId="50974" xr:uid="{00000000-0005-0000-0000-000094BB0000}"/>
    <cellStyle name="Comma 2 4 3 7 2 2" xfId="50975" xr:uid="{00000000-0005-0000-0000-000095BB0000}"/>
    <cellStyle name="Comma 2 4 3 7 2 3" xfId="50976" xr:uid="{00000000-0005-0000-0000-000096BB0000}"/>
    <cellStyle name="Comma 2 4 3 7 3" xfId="50977" xr:uid="{00000000-0005-0000-0000-000097BB0000}"/>
    <cellStyle name="Comma 2 4 3 7 4" xfId="50978" xr:uid="{00000000-0005-0000-0000-000098BB0000}"/>
    <cellStyle name="Comma 2 4 3 8" xfId="50979" xr:uid="{00000000-0005-0000-0000-000099BB0000}"/>
    <cellStyle name="Comma 2 4 3 8 2" xfId="50980" xr:uid="{00000000-0005-0000-0000-00009ABB0000}"/>
    <cellStyle name="Comma 2 4 3 8 3" xfId="50981" xr:uid="{00000000-0005-0000-0000-00009BBB0000}"/>
    <cellStyle name="Comma 2 4 3 9" xfId="50982" xr:uid="{00000000-0005-0000-0000-00009CBB0000}"/>
    <cellStyle name="Comma 2 4 4" xfId="50983" xr:uid="{00000000-0005-0000-0000-00009DBB0000}"/>
    <cellStyle name="Comma 2 5" xfId="50984" xr:uid="{00000000-0005-0000-0000-00009EBB0000}"/>
    <cellStyle name="Comma 2 5 2" xfId="50985" xr:uid="{00000000-0005-0000-0000-00009FBB0000}"/>
    <cellStyle name="Comma 2 5 2 10" xfId="50986" xr:uid="{00000000-0005-0000-0000-0000A0BB0000}"/>
    <cellStyle name="Comma 2 5 2 2" xfId="50987" xr:uid="{00000000-0005-0000-0000-0000A1BB0000}"/>
    <cellStyle name="Comma 2 5 2 2 2" xfId="50988" xr:uid="{00000000-0005-0000-0000-0000A2BB0000}"/>
    <cellStyle name="Comma 2 5 2 2 2 2" xfId="50989" xr:uid="{00000000-0005-0000-0000-0000A3BB0000}"/>
    <cellStyle name="Comma 2 5 2 2 2 2 2" xfId="50990" xr:uid="{00000000-0005-0000-0000-0000A4BB0000}"/>
    <cellStyle name="Comma 2 5 2 2 2 2 2 2" xfId="50991" xr:uid="{00000000-0005-0000-0000-0000A5BB0000}"/>
    <cellStyle name="Comma 2 5 2 2 2 2 2 3" xfId="50992" xr:uid="{00000000-0005-0000-0000-0000A6BB0000}"/>
    <cellStyle name="Comma 2 5 2 2 2 2 3" xfId="50993" xr:uid="{00000000-0005-0000-0000-0000A7BB0000}"/>
    <cellStyle name="Comma 2 5 2 2 2 2 4" xfId="50994" xr:uid="{00000000-0005-0000-0000-0000A8BB0000}"/>
    <cellStyle name="Comma 2 5 2 2 2 3" xfId="50995" xr:uid="{00000000-0005-0000-0000-0000A9BB0000}"/>
    <cellStyle name="Comma 2 5 2 2 2 3 2" xfId="50996" xr:uid="{00000000-0005-0000-0000-0000AABB0000}"/>
    <cellStyle name="Comma 2 5 2 2 2 3 3" xfId="50997" xr:uid="{00000000-0005-0000-0000-0000ABBB0000}"/>
    <cellStyle name="Comma 2 5 2 2 2 4" xfId="50998" xr:uid="{00000000-0005-0000-0000-0000ACBB0000}"/>
    <cellStyle name="Comma 2 5 2 2 2 5" xfId="50999" xr:uid="{00000000-0005-0000-0000-0000ADBB0000}"/>
    <cellStyle name="Comma 2 5 2 2 3" xfId="51000" xr:uid="{00000000-0005-0000-0000-0000AEBB0000}"/>
    <cellStyle name="Comma 2 5 2 2 3 2" xfId="51001" xr:uid="{00000000-0005-0000-0000-0000AFBB0000}"/>
    <cellStyle name="Comma 2 5 2 2 3 2 2" xfId="51002" xr:uid="{00000000-0005-0000-0000-0000B0BB0000}"/>
    <cellStyle name="Comma 2 5 2 2 3 2 2 2" xfId="51003" xr:uid="{00000000-0005-0000-0000-0000B1BB0000}"/>
    <cellStyle name="Comma 2 5 2 2 3 2 2 3" xfId="51004" xr:uid="{00000000-0005-0000-0000-0000B2BB0000}"/>
    <cellStyle name="Comma 2 5 2 2 3 2 3" xfId="51005" xr:uid="{00000000-0005-0000-0000-0000B3BB0000}"/>
    <cellStyle name="Comma 2 5 2 2 3 2 4" xfId="51006" xr:uid="{00000000-0005-0000-0000-0000B4BB0000}"/>
    <cellStyle name="Comma 2 5 2 2 3 3" xfId="51007" xr:uid="{00000000-0005-0000-0000-0000B5BB0000}"/>
    <cellStyle name="Comma 2 5 2 2 3 3 2" xfId="51008" xr:uid="{00000000-0005-0000-0000-0000B6BB0000}"/>
    <cellStyle name="Comma 2 5 2 2 3 3 3" xfId="51009" xr:uid="{00000000-0005-0000-0000-0000B7BB0000}"/>
    <cellStyle name="Comma 2 5 2 2 3 4" xfId="51010" xr:uid="{00000000-0005-0000-0000-0000B8BB0000}"/>
    <cellStyle name="Comma 2 5 2 2 3 5" xfId="51011" xr:uid="{00000000-0005-0000-0000-0000B9BB0000}"/>
    <cellStyle name="Comma 2 5 2 2 4" xfId="51012" xr:uid="{00000000-0005-0000-0000-0000BABB0000}"/>
    <cellStyle name="Comma 2 5 2 2 4 2" xfId="51013" xr:uid="{00000000-0005-0000-0000-0000BBBB0000}"/>
    <cellStyle name="Comma 2 5 2 2 4 2 2" xfId="51014" xr:uid="{00000000-0005-0000-0000-0000BCBB0000}"/>
    <cellStyle name="Comma 2 5 2 2 4 2 2 2" xfId="51015" xr:uid="{00000000-0005-0000-0000-0000BDBB0000}"/>
    <cellStyle name="Comma 2 5 2 2 4 2 2 3" xfId="51016" xr:uid="{00000000-0005-0000-0000-0000BEBB0000}"/>
    <cellStyle name="Comma 2 5 2 2 4 2 3" xfId="51017" xr:uid="{00000000-0005-0000-0000-0000BFBB0000}"/>
    <cellStyle name="Comma 2 5 2 2 4 2 4" xfId="51018" xr:uid="{00000000-0005-0000-0000-0000C0BB0000}"/>
    <cellStyle name="Comma 2 5 2 2 4 3" xfId="51019" xr:uid="{00000000-0005-0000-0000-0000C1BB0000}"/>
    <cellStyle name="Comma 2 5 2 2 4 3 2" xfId="51020" xr:uid="{00000000-0005-0000-0000-0000C2BB0000}"/>
    <cellStyle name="Comma 2 5 2 2 4 3 3" xfId="51021" xr:uid="{00000000-0005-0000-0000-0000C3BB0000}"/>
    <cellStyle name="Comma 2 5 2 2 4 4" xfId="51022" xr:uid="{00000000-0005-0000-0000-0000C4BB0000}"/>
    <cellStyle name="Comma 2 5 2 2 4 5" xfId="51023" xr:uid="{00000000-0005-0000-0000-0000C5BB0000}"/>
    <cellStyle name="Comma 2 5 2 2 5" xfId="51024" xr:uid="{00000000-0005-0000-0000-0000C6BB0000}"/>
    <cellStyle name="Comma 2 5 2 2 5 2" xfId="51025" xr:uid="{00000000-0005-0000-0000-0000C7BB0000}"/>
    <cellStyle name="Comma 2 5 2 2 5 2 2" xfId="51026" xr:uid="{00000000-0005-0000-0000-0000C8BB0000}"/>
    <cellStyle name="Comma 2 5 2 2 5 2 2 2" xfId="51027" xr:uid="{00000000-0005-0000-0000-0000C9BB0000}"/>
    <cellStyle name="Comma 2 5 2 2 5 2 2 3" xfId="51028" xr:uid="{00000000-0005-0000-0000-0000CABB0000}"/>
    <cellStyle name="Comma 2 5 2 2 5 2 3" xfId="51029" xr:uid="{00000000-0005-0000-0000-0000CBBB0000}"/>
    <cellStyle name="Comma 2 5 2 2 5 2 4" xfId="51030" xr:uid="{00000000-0005-0000-0000-0000CCBB0000}"/>
    <cellStyle name="Comma 2 5 2 2 5 3" xfId="51031" xr:uid="{00000000-0005-0000-0000-0000CDBB0000}"/>
    <cellStyle name="Comma 2 5 2 2 5 3 2" xfId="51032" xr:uid="{00000000-0005-0000-0000-0000CEBB0000}"/>
    <cellStyle name="Comma 2 5 2 2 5 3 3" xfId="51033" xr:uid="{00000000-0005-0000-0000-0000CFBB0000}"/>
    <cellStyle name="Comma 2 5 2 2 5 4" xfId="51034" xr:uid="{00000000-0005-0000-0000-0000D0BB0000}"/>
    <cellStyle name="Comma 2 5 2 2 5 5" xfId="51035" xr:uid="{00000000-0005-0000-0000-0000D1BB0000}"/>
    <cellStyle name="Comma 2 5 2 2 6" xfId="51036" xr:uid="{00000000-0005-0000-0000-0000D2BB0000}"/>
    <cellStyle name="Comma 2 5 2 2 6 2" xfId="51037" xr:uid="{00000000-0005-0000-0000-0000D3BB0000}"/>
    <cellStyle name="Comma 2 5 2 2 6 2 2" xfId="51038" xr:uid="{00000000-0005-0000-0000-0000D4BB0000}"/>
    <cellStyle name="Comma 2 5 2 2 6 2 3" xfId="51039" xr:uid="{00000000-0005-0000-0000-0000D5BB0000}"/>
    <cellStyle name="Comma 2 5 2 2 6 3" xfId="51040" xr:uid="{00000000-0005-0000-0000-0000D6BB0000}"/>
    <cellStyle name="Comma 2 5 2 2 6 4" xfId="51041" xr:uid="{00000000-0005-0000-0000-0000D7BB0000}"/>
    <cellStyle name="Comma 2 5 2 2 7" xfId="51042" xr:uid="{00000000-0005-0000-0000-0000D8BB0000}"/>
    <cellStyle name="Comma 2 5 2 2 7 2" xfId="51043" xr:uid="{00000000-0005-0000-0000-0000D9BB0000}"/>
    <cellStyle name="Comma 2 5 2 2 7 3" xfId="51044" xr:uid="{00000000-0005-0000-0000-0000DABB0000}"/>
    <cellStyle name="Comma 2 5 2 2 8" xfId="51045" xr:uid="{00000000-0005-0000-0000-0000DBBB0000}"/>
    <cellStyle name="Comma 2 5 2 2 9" xfId="51046" xr:uid="{00000000-0005-0000-0000-0000DCBB0000}"/>
    <cellStyle name="Comma 2 5 2 3" xfId="51047" xr:uid="{00000000-0005-0000-0000-0000DDBB0000}"/>
    <cellStyle name="Comma 2 5 2 3 2" xfId="51048" xr:uid="{00000000-0005-0000-0000-0000DEBB0000}"/>
    <cellStyle name="Comma 2 5 2 3 2 2" xfId="51049" xr:uid="{00000000-0005-0000-0000-0000DFBB0000}"/>
    <cellStyle name="Comma 2 5 2 3 2 2 2" xfId="51050" xr:uid="{00000000-0005-0000-0000-0000E0BB0000}"/>
    <cellStyle name="Comma 2 5 2 3 2 2 3" xfId="51051" xr:uid="{00000000-0005-0000-0000-0000E1BB0000}"/>
    <cellStyle name="Comma 2 5 2 3 2 3" xfId="51052" xr:uid="{00000000-0005-0000-0000-0000E2BB0000}"/>
    <cellStyle name="Comma 2 5 2 3 2 4" xfId="51053" xr:uid="{00000000-0005-0000-0000-0000E3BB0000}"/>
    <cellStyle name="Comma 2 5 2 3 3" xfId="51054" xr:uid="{00000000-0005-0000-0000-0000E4BB0000}"/>
    <cellStyle name="Comma 2 5 2 3 3 2" xfId="51055" xr:uid="{00000000-0005-0000-0000-0000E5BB0000}"/>
    <cellStyle name="Comma 2 5 2 3 3 3" xfId="51056" xr:uid="{00000000-0005-0000-0000-0000E6BB0000}"/>
    <cellStyle name="Comma 2 5 2 3 4" xfId="51057" xr:uid="{00000000-0005-0000-0000-0000E7BB0000}"/>
    <cellStyle name="Comma 2 5 2 3 5" xfId="51058" xr:uid="{00000000-0005-0000-0000-0000E8BB0000}"/>
    <cellStyle name="Comma 2 5 2 4" xfId="51059" xr:uid="{00000000-0005-0000-0000-0000E9BB0000}"/>
    <cellStyle name="Comma 2 5 2 4 2" xfId="51060" xr:uid="{00000000-0005-0000-0000-0000EABB0000}"/>
    <cellStyle name="Comma 2 5 2 4 2 2" xfId="51061" xr:uid="{00000000-0005-0000-0000-0000EBBB0000}"/>
    <cellStyle name="Comma 2 5 2 4 2 2 2" xfId="51062" xr:uid="{00000000-0005-0000-0000-0000ECBB0000}"/>
    <cellStyle name="Comma 2 5 2 4 2 2 3" xfId="51063" xr:uid="{00000000-0005-0000-0000-0000EDBB0000}"/>
    <cellStyle name="Comma 2 5 2 4 2 3" xfId="51064" xr:uid="{00000000-0005-0000-0000-0000EEBB0000}"/>
    <cellStyle name="Comma 2 5 2 4 2 4" xfId="51065" xr:uid="{00000000-0005-0000-0000-0000EFBB0000}"/>
    <cellStyle name="Comma 2 5 2 4 3" xfId="51066" xr:uid="{00000000-0005-0000-0000-0000F0BB0000}"/>
    <cellStyle name="Comma 2 5 2 4 3 2" xfId="51067" xr:uid="{00000000-0005-0000-0000-0000F1BB0000}"/>
    <cellStyle name="Comma 2 5 2 4 3 3" xfId="51068" xr:uid="{00000000-0005-0000-0000-0000F2BB0000}"/>
    <cellStyle name="Comma 2 5 2 4 4" xfId="51069" xr:uid="{00000000-0005-0000-0000-0000F3BB0000}"/>
    <cellStyle name="Comma 2 5 2 4 5" xfId="51070" xr:uid="{00000000-0005-0000-0000-0000F4BB0000}"/>
    <cellStyle name="Comma 2 5 2 5" xfId="51071" xr:uid="{00000000-0005-0000-0000-0000F5BB0000}"/>
    <cellStyle name="Comma 2 5 2 5 2" xfId="51072" xr:uid="{00000000-0005-0000-0000-0000F6BB0000}"/>
    <cellStyle name="Comma 2 5 2 5 2 2" xfId="51073" xr:uid="{00000000-0005-0000-0000-0000F7BB0000}"/>
    <cellStyle name="Comma 2 5 2 5 2 2 2" xfId="51074" xr:uid="{00000000-0005-0000-0000-0000F8BB0000}"/>
    <cellStyle name="Comma 2 5 2 5 2 2 3" xfId="51075" xr:uid="{00000000-0005-0000-0000-0000F9BB0000}"/>
    <cellStyle name="Comma 2 5 2 5 2 3" xfId="51076" xr:uid="{00000000-0005-0000-0000-0000FABB0000}"/>
    <cellStyle name="Comma 2 5 2 5 2 4" xfId="51077" xr:uid="{00000000-0005-0000-0000-0000FBBB0000}"/>
    <cellStyle name="Comma 2 5 2 5 3" xfId="51078" xr:uid="{00000000-0005-0000-0000-0000FCBB0000}"/>
    <cellStyle name="Comma 2 5 2 5 3 2" xfId="51079" xr:uid="{00000000-0005-0000-0000-0000FDBB0000}"/>
    <cellStyle name="Comma 2 5 2 5 3 3" xfId="51080" xr:uid="{00000000-0005-0000-0000-0000FEBB0000}"/>
    <cellStyle name="Comma 2 5 2 5 4" xfId="51081" xr:uid="{00000000-0005-0000-0000-0000FFBB0000}"/>
    <cellStyle name="Comma 2 5 2 5 5" xfId="51082" xr:uid="{00000000-0005-0000-0000-000000BC0000}"/>
    <cellStyle name="Comma 2 5 2 6" xfId="51083" xr:uid="{00000000-0005-0000-0000-000001BC0000}"/>
    <cellStyle name="Comma 2 5 2 6 2" xfId="51084" xr:uid="{00000000-0005-0000-0000-000002BC0000}"/>
    <cellStyle name="Comma 2 5 2 6 2 2" xfId="51085" xr:uid="{00000000-0005-0000-0000-000003BC0000}"/>
    <cellStyle name="Comma 2 5 2 6 2 2 2" xfId="51086" xr:uid="{00000000-0005-0000-0000-000004BC0000}"/>
    <cellStyle name="Comma 2 5 2 6 2 2 3" xfId="51087" xr:uid="{00000000-0005-0000-0000-000005BC0000}"/>
    <cellStyle name="Comma 2 5 2 6 2 3" xfId="51088" xr:uid="{00000000-0005-0000-0000-000006BC0000}"/>
    <cellStyle name="Comma 2 5 2 6 2 4" xfId="51089" xr:uid="{00000000-0005-0000-0000-000007BC0000}"/>
    <cellStyle name="Comma 2 5 2 6 3" xfId="51090" xr:uid="{00000000-0005-0000-0000-000008BC0000}"/>
    <cellStyle name="Comma 2 5 2 6 3 2" xfId="51091" xr:uid="{00000000-0005-0000-0000-000009BC0000}"/>
    <cellStyle name="Comma 2 5 2 6 3 3" xfId="51092" xr:uid="{00000000-0005-0000-0000-00000ABC0000}"/>
    <cellStyle name="Comma 2 5 2 6 4" xfId="51093" xr:uid="{00000000-0005-0000-0000-00000BBC0000}"/>
    <cellStyle name="Comma 2 5 2 6 5" xfId="51094" xr:uid="{00000000-0005-0000-0000-00000CBC0000}"/>
    <cellStyle name="Comma 2 5 2 7" xfId="51095" xr:uid="{00000000-0005-0000-0000-00000DBC0000}"/>
    <cellStyle name="Comma 2 5 2 7 2" xfId="51096" xr:uid="{00000000-0005-0000-0000-00000EBC0000}"/>
    <cellStyle name="Comma 2 5 2 7 2 2" xfId="51097" xr:uid="{00000000-0005-0000-0000-00000FBC0000}"/>
    <cellStyle name="Comma 2 5 2 7 2 3" xfId="51098" xr:uid="{00000000-0005-0000-0000-000010BC0000}"/>
    <cellStyle name="Comma 2 5 2 7 3" xfId="51099" xr:uid="{00000000-0005-0000-0000-000011BC0000}"/>
    <cellStyle name="Comma 2 5 2 7 4" xfId="51100" xr:uid="{00000000-0005-0000-0000-000012BC0000}"/>
    <cellStyle name="Comma 2 5 2 8" xfId="51101" xr:uid="{00000000-0005-0000-0000-000013BC0000}"/>
    <cellStyle name="Comma 2 5 2 8 2" xfId="51102" xr:uid="{00000000-0005-0000-0000-000014BC0000}"/>
    <cellStyle name="Comma 2 5 2 8 3" xfId="51103" xr:uid="{00000000-0005-0000-0000-000015BC0000}"/>
    <cellStyle name="Comma 2 5 2 9" xfId="51104" xr:uid="{00000000-0005-0000-0000-000016BC0000}"/>
    <cellStyle name="Comma 2 5 3" xfId="51105" xr:uid="{00000000-0005-0000-0000-000017BC0000}"/>
    <cellStyle name="Comma 2 5 3 10" xfId="51106" xr:uid="{00000000-0005-0000-0000-000018BC0000}"/>
    <cellStyle name="Comma 2 5 3 2" xfId="51107" xr:uid="{00000000-0005-0000-0000-000019BC0000}"/>
    <cellStyle name="Comma 2 5 3 2 2" xfId="51108" xr:uid="{00000000-0005-0000-0000-00001ABC0000}"/>
    <cellStyle name="Comma 2 5 3 2 2 2" xfId="51109" xr:uid="{00000000-0005-0000-0000-00001BBC0000}"/>
    <cellStyle name="Comma 2 5 3 2 2 2 2" xfId="51110" xr:uid="{00000000-0005-0000-0000-00001CBC0000}"/>
    <cellStyle name="Comma 2 5 3 2 2 2 2 2" xfId="51111" xr:uid="{00000000-0005-0000-0000-00001DBC0000}"/>
    <cellStyle name="Comma 2 5 3 2 2 2 2 3" xfId="51112" xr:uid="{00000000-0005-0000-0000-00001EBC0000}"/>
    <cellStyle name="Comma 2 5 3 2 2 2 3" xfId="51113" xr:uid="{00000000-0005-0000-0000-00001FBC0000}"/>
    <cellStyle name="Comma 2 5 3 2 2 2 4" xfId="51114" xr:uid="{00000000-0005-0000-0000-000020BC0000}"/>
    <cellStyle name="Comma 2 5 3 2 2 3" xfId="51115" xr:uid="{00000000-0005-0000-0000-000021BC0000}"/>
    <cellStyle name="Comma 2 5 3 2 2 3 2" xfId="51116" xr:uid="{00000000-0005-0000-0000-000022BC0000}"/>
    <cellStyle name="Comma 2 5 3 2 2 3 3" xfId="51117" xr:uid="{00000000-0005-0000-0000-000023BC0000}"/>
    <cellStyle name="Comma 2 5 3 2 2 4" xfId="51118" xr:uid="{00000000-0005-0000-0000-000024BC0000}"/>
    <cellStyle name="Comma 2 5 3 2 2 5" xfId="51119" xr:uid="{00000000-0005-0000-0000-000025BC0000}"/>
    <cellStyle name="Comma 2 5 3 2 3" xfId="51120" xr:uid="{00000000-0005-0000-0000-000026BC0000}"/>
    <cellStyle name="Comma 2 5 3 2 3 2" xfId="51121" xr:uid="{00000000-0005-0000-0000-000027BC0000}"/>
    <cellStyle name="Comma 2 5 3 2 3 2 2" xfId="51122" xr:uid="{00000000-0005-0000-0000-000028BC0000}"/>
    <cellStyle name="Comma 2 5 3 2 3 2 2 2" xfId="51123" xr:uid="{00000000-0005-0000-0000-000029BC0000}"/>
    <cellStyle name="Comma 2 5 3 2 3 2 2 3" xfId="51124" xr:uid="{00000000-0005-0000-0000-00002ABC0000}"/>
    <cellStyle name="Comma 2 5 3 2 3 2 3" xfId="51125" xr:uid="{00000000-0005-0000-0000-00002BBC0000}"/>
    <cellStyle name="Comma 2 5 3 2 3 2 4" xfId="51126" xr:uid="{00000000-0005-0000-0000-00002CBC0000}"/>
    <cellStyle name="Comma 2 5 3 2 3 3" xfId="51127" xr:uid="{00000000-0005-0000-0000-00002DBC0000}"/>
    <cellStyle name="Comma 2 5 3 2 3 3 2" xfId="51128" xr:uid="{00000000-0005-0000-0000-00002EBC0000}"/>
    <cellStyle name="Comma 2 5 3 2 3 3 3" xfId="51129" xr:uid="{00000000-0005-0000-0000-00002FBC0000}"/>
    <cellStyle name="Comma 2 5 3 2 3 4" xfId="51130" xr:uid="{00000000-0005-0000-0000-000030BC0000}"/>
    <cellStyle name="Comma 2 5 3 2 3 5" xfId="51131" xr:uid="{00000000-0005-0000-0000-000031BC0000}"/>
    <cellStyle name="Comma 2 5 3 2 4" xfId="51132" xr:uid="{00000000-0005-0000-0000-000032BC0000}"/>
    <cellStyle name="Comma 2 5 3 2 4 2" xfId="51133" xr:uid="{00000000-0005-0000-0000-000033BC0000}"/>
    <cellStyle name="Comma 2 5 3 2 4 2 2" xfId="51134" xr:uid="{00000000-0005-0000-0000-000034BC0000}"/>
    <cellStyle name="Comma 2 5 3 2 4 2 2 2" xfId="51135" xr:uid="{00000000-0005-0000-0000-000035BC0000}"/>
    <cellStyle name="Comma 2 5 3 2 4 2 2 3" xfId="51136" xr:uid="{00000000-0005-0000-0000-000036BC0000}"/>
    <cellStyle name="Comma 2 5 3 2 4 2 3" xfId="51137" xr:uid="{00000000-0005-0000-0000-000037BC0000}"/>
    <cellStyle name="Comma 2 5 3 2 4 2 4" xfId="51138" xr:uid="{00000000-0005-0000-0000-000038BC0000}"/>
    <cellStyle name="Comma 2 5 3 2 4 3" xfId="51139" xr:uid="{00000000-0005-0000-0000-000039BC0000}"/>
    <cellStyle name="Comma 2 5 3 2 4 3 2" xfId="51140" xr:uid="{00000000-0005-0000-0000-00003ABC0000}"/>
    <cellStyle name="Comma 2 5 3 2 4 3 3" xfId="51141" xr:uid="{00000000-0005-0000-0000-00003BBC0000}"/>
    <cellStyle name="Comma 2 5 3 2 4 4" xfId="51142" xr:uid="{00000000-0005-0000-0000-00003CBC0000}"/>
    <cellStyle name="Comma 2 5 3 2 4 5" xfId="51143" xr:uid="{00000000-0005-0000-0000-00003DBC0000}"/>
    <cellStyle name="Comma 2 5 3 2 5" xfId="51144" xr:uid="{00000000-0005-0000-0000-00003EBC0000}"/>
    <cellStyle name="Comma 2 5 3 2 5 2" xfId="51145" xr:uid="{00000000-0005-0000-0000-00003FBC0000}"/>
    <cellStyle name="Comma 2 5 3 2 5 2 2" xfId="51146" xr:uid="{00000000-0005-0000-0000-000040BC0000}"/>
    <cellStyle name="Comma 2 5 3 2 5 2 2 2" xfId="51147" xr:uid="{00000000-0005-0000-0000-000041BC0000}"/>
    <cellStyle name="Comma 2 5 3 2 5 2 2 3" xfId="51148" xr:uid="{00000000-0005-0000-0000-000042BC0000}"/>
    <cellStyle name="Comma 2 5 3 2 5 2 3" xfId="51149" xr:uid="{00000000-0005-0000-0000-000043BC0000}"/>
    <cellStyle name="Comma 2 5 3 2 5 2 4" xfId="51150" xr:uid="{00000000-0005-0000-0000-000044BC0000}"/>
    <cellStyle name="Comma 2 5 3 2 5 3" xfId="51151" xr:uid="{00000000-0005-0000-0000-000045BC0000}"/>
    <cellStyle name="Comma 2 5 3 2 5 3 2" xfId="51152" xr:uid="{00000000-0005-0000-0000-000046BC0000}"/>
    <cellStyle name="Comma 2 5 3 2 5 3 3" xfId="51153" xr:uid="{00000000-0005-0000-0000-000047BC0000}"/>
    <cellStyle name="Comma 2 5 3 2 5 4" xfId="51154" xr:uid="{00000000-0005-0000-0000-000048BC0000}"/>
    <cellStyle name="Comma 2 5 3 2 5 5" xfId="51155" xr:uid="{00000000-0005-0000-0000-000049BC0000}"/>
    <cellStyle name="Comma 2 5 3 2 6" xfId="51156" xr:uid="{00000000-0005-0000-0000-00004ABC0000}"/>
    <cellStyle name="Comma 2 5 3 2 6 2" xfId="51157" xr:uid="{00000000-0005-0000-0000-00004BBC0000}"/>
    <cellStyle name="Comma 2 5 3 2 6 2 2" xfId="51158" xr:uid="{00000000-0005-0000-0000-00004CBC0000}"/>
    <cellStyle name="Comma 2 5 3 2 6 2 3" xfId="51159" xr:uid="{00000000-0005-0000-0000-00004DBC0000}"/>
    <cellStyle name="Comma 2 5 3 2 6 3" xfId="51160" xr:uid="{00000000-0005-0000-0000-00004EBC0000}"/>
    <cellStyle name="Comma 2 5 3 2 6 4" xfId="51161" xr:uid="{00000000-0005-0000-0000-00004FBC0000}"/>
    <cellStyle name="Comma 2 5 3 2 7" xfId="51162" xr:uid="{00000000-0005-0000-0000-000050BC0000}"/>
    <cellStyle name="Comma 2 5 3 2 7 2" xfId="51163" xr:uid="{00000000-0005-0000-0000-000051BC0000}"/>
    <cellStyle name="Comma 2 5 3 2 7 3" xfId="51164" xr:uid="{00000000-0005-0000-0000-000052BC0000}"/>
    <cellStyle name="Comma 2 5 3 2 8" xfId="51165" xr:uid="{00000000-0005-0000-0000-000053BC0000}"/>
    <cellStyle name="Comma 2 5 3 2 9" xfId="51166" xr:uid="{00000000-0005-0000-0000-000054BC0000}"/>
    <cellStyle name="Comma 2 5 3 3" xfId="51167" xr:uid="{00000000-0005-0000-0000-000055BC0000}"/>
    <cellStyle name="Comma 2 5 3 3 2" xfId="51168" xr:uid="{00000000-0005-0000-0000-000056BC0000}"/>
    <cellStyle name="Comma 2 5 3 3 2 2" xfId="51169" xr:uid="{00000000-0005-0000-0000-000057BC0000}"/>
    <cellStyle name="Comma 2 5 3 3 2 2 2" xfId="51170" xr:uid="{00000000-0005-0000-0000-000058BC0000}"/>
    <cellStyle name="Comma 2 5 3 3 2 2 3" xfId="51171" xr:uid="{00000000-0005-0000-0000-000059BC0000}"/>
    <cellStyle name="Comma 2 5 3 3 2 3" xfId="51172" xr:uid="{00000000-0005-0000-0000-00005ABC0000}"/>
    <cellStyle name="Comma 2 5 3 3 2 4" xfId="51173" xr:uid="{00000000-0005-0000-0000-00005BBC0000}"/>
    <cellStyle name="Comma 2 5 3 3 3" xfId="51174" xr:uid="{00000000-0005-0000-0000-00005CBC0000}"/>
    <cellStyle name="Comma 2 5 3 3 3 2" xfId="51175" xr:uid="{00000000-0005-0000-0000-00005DBC0000}"/>
    <cellStyle name="Comma 2 5 3 3 3 3" xfId="51176" xr:uid="{00000000-0005-0000-0000-00005EBC0000}"/>
    <cellStyle name="Comma 2 5 3 3 4" xfId="51177" xr:uid="{00000000-0005-0000-0000-00005FBC0000}"/>
    <cellStyle name="Comma 2 5 3 3 5" xfId="51178" xr:uid="{00000000-0005-0000-0000-000060BC0000}"/>
    <cellStyle name="Comma 2 5 3 4" xfId="51179" xr:uid="{00000000-0005-0000-0000-000061BC0000}"/>
    <cellStyle name="Comma 2 5 3 4 2" xfId="51180" xr:uid="{00000000-0005-0000-0000-000062BC0000}"/>
    <cellStyle name="Comma 2 5 3 4 2 2" xfId="51181" xr:uid="{00000000-0005-0000-0000-000063BC0000}"/>
    <cellStyle name="Comma 2 5 3 4 2 2 2" xfId="51182" xr:uid="{00000000-0005-0000-0000-000064BC0000}"/>
    <cellStyle name="Comma 2 5 3 4 2 2 3" xfId="51183" xr:uid="{00000000-0005-0000-0000-000065BC0000}"/>
    <cellStyle name="Comma 2 5 3 4 2 3" xfId="51184" xr:uid="{00000000-0005-0000-0000-000066BC0000}"/>
    <cellStyle name="Comma 2 5 3 4 2 4" xfId="51185" xr:uid="{00000000-0005-0000-0000-000067BC0000}"/>
    <cellStyle name="Comma 2 5 3 4 3" xfId="51186" xr:uid="{00000000-0005-0000-0000-000068BC0000}"/>
    <cellStyle name="Comma 2 5 3 4 3 2" xfId="51187" xr:uid="{00000000-0005-0000-0000-000069BC0000}"/>
    <cellStyle name="Comma 2 5 3 4 3 3" xfId="51188" xr:uid="{00000000-0005-0000-0000-00006ABC0000}"/>
    <cellStyle name="Comma 2 5 3 4 4" xfId="51189" xr:uid="{00000000-0005-0000-0000-00006BBC0000}"/>
    <cellStyle name="Comma 2 5 3 4 5" xfId="51190" xr:uid="{00000000-0005-0000-0000-00006CBC0000}"/>
    <cellStyle name="Comma 2 5 3 5" xfId="51191" xr:uid="{00000000-0005-0000-0000-00006DBC0000}"/>
    <cellStyle name="Comma 2 5 3 5 2" xfId="51192" xr:uid="{00000000-0005-0000-0000-00006EBC0000}"/>
    <cellStyle name="Comma 2 5 3 5 2 2" xfId="51193" xr:uid="{00000000-0005-0000-0000-00006FBC0000}"/>
    <cellStyle name="Comma 2 5 3 5 2 2 2" xfId="51194" xr:uid="{00000000-0005-0000-0000-000070BC0000}"/>
    <cellStyle name="Comma 2 5 3 5 2 2 3" xfId="51195" xr:uid="{00000000-0005-0000-0000-000071BC0000}"/>
    <cellStyle name="Comma 2 5 3 5 2 3" xfId="51196" xr:uid="{00000000-0005-0000-0000-000072BC0000}"/>
    <cellStyle name="Comma 2 5 3 5 2 4" xfId="51197" xr:uid="{00000000-0005-0000-0000-000073BC0000}"/>
    <cellStyle name="Comma 2 5 3 5 3" xfId="51198" xr:uid="{00000000-0005-0000-0000-000074BC0000}"/>
    <cellStyle name="Comma 2 5 3 5 3 2" xfId="51199" xr:uid="{00000000-0005-0000-0000-000075BC0000}"/>
    <cellStyle name="Comma 2 5 3 5 3 3" xfId="51200" xr:uid="{00000000-0005-0000-0000-000076BC0000}"/>
    <cellStyle name="Comma 2 5 3 5 4" xfId="51201" xr:uid="{00000000-0005-0000-0000-000077BC0000}"/>
    <cellStyle name="Comma 2 5 3 5 5" xfId="51202" xr:uid="{00000000-0005-0000-0000-000078BC0000}"/>
    <cellStyle name="Comma 2 5 3 6" xfId="51203" xr:uid="{00000000-0005-0000-0000-000079BC0000}"/>
    <cellStyle name="Comma 2 5 3 6 2" xfId="51204" xr:uid="{00000000-0005-0000-0000-00007ABC0000}"/>
    <cellStyle name="Comma 2 5 3 6 2 2" xfId="51205" xr:uid="{00000000-0005-0000-0000-00007BBC0000}"/>
    <cellStyle name="Comma 2 5 3 6 2 2 2" xfId="51206" xr:uid="{00000000-0005-0000-0000-00007CBC0000}"/>
    <cellStyle name="Comma 2 5 3 6 2 2 3" xfId="51207" xr:uid="{00000000-0005-0000-0000-00007DBC0000}"/>
    <cellStyle name="Comma 2 5 3 6 2 3" xfId="51208" xr:uid="{00000000-0005-0000-0000-00007EBC0000}"/>
    <cellStyle name="Comma 2 5 3 6 2 4" xfId="51209" xr:uid="{00000000-0005-0000-0000-00007FBC0000}"/>
    <cellStyle name="Comma 2 5 3 6 3" xfId="51210" xr:uid="{00000000-0005-0000-0000-000080BC0000}"/>
    <cellStyle name="Comma 2 5 3 6 3 2" xfId="51211" xr:uid="{00000000-0005-0000-0000-000081BC0000}"/>
    <cellStyle name="Comma 2 5 3 6 3 3" xfId="51212" xr:uid="{00000000-0005-0000-0000-000082BC0000}"/>
    <cellStyle name="Comma 2 5 3 6 4" xfId="51213" xr:uid="{00000000-0005-0000-0000-000083BC0000}"/>
    <cellStyle name="Comma 2 5 3 6 5" xfId="51214" xr:uid="{00000000-0005-0000-0000-000084BC0000}"/>
    <cellStyle name="Comma 2 5 3 7" xfId="51215" xr:uid="{00000000-0005-0000-0000-000085BC0000}"/>
    <cellStyle name="Comma 2 5 3 7 2" xfId="51216" xr:uid="{00000000-0005-0000-0000-000086BC0000}"/>
    <cellStyle name="Comma 2 5 3 7 2 2" xfId="51217" xr:uid="{00000000-0005-0000-0000-000087BC0000}"/>
    <cellStyle name="Comma 2 5 3 7 2 3" xfId="51218" xr:uid="{00000000-0005-0000-0000-000088BC0000}"/>
    <cellStyle name="Comma 2 5 3 7 3" xfId="51219" xr:uid="{00000000-0005-0000-0000-000089BC0000}"/>
    <cellStyle name="Comma 2 5 3 7 4" xfId="51220" xr:uid="{00000000-0005-0000-0000-00008ABC0000}"/>
    <cellStyle name="Comma 2 5 3 8" xfId="51221" xr:uid="{00000000-0005-0000-0000-00008BBC0000}"/>
    <cellStyle name="Comma 2 5 3 8 2" xfId="51222" xr:uid="{00000000-0005-0000-0000-00008CBC0000}"/>
    <cellStyle name="Comma 2 5 3 8 3" xfId="51223" xr:uid="{00000000-0005-0000-0000-00008DBC0000}"/>
    <cellStyle name="Comma 2 5 3 9" xfId="51224" xr:uid="{00000000-0005-0000-0000-00008EBC0000}"/>
    <cellStyle name="Comma 2 6" xfId="51225" xr:uid="{00000000-0005-0000-0000-00008FBC0000}"/>
    <cellStyle name="Comma 2 6 10" xfId="51226" xr:uid="{00000000-0005-0000-0000-000090BC0000}"/>
    <cellStyle name="Comma 2 6 11" xfId="51227" xr:uid="{00000000-0005-0000-0000-000091BC0000}"/>
    <cellStyle name="Comma 2 6 2" xfId="51228" xr:uid="{00000000-0005-0000-0000-000092BC0000}"/>
    <cellStyle name="Comma 2 6 2 2" xfId="51229" xr:uid="{00000000-0005-0000-0000-000093BC0000}"/>
    <cellStyle name="Comma 2 6 2 2 2" xfId="51230" xr:uid="{00000000-0005-0000-0000-000094BC0000}"/>
    <cellStyle name="Comma 2 6 2 2 2 2" xfId="51231" xr:uid="{00000000-0005-0000-0000-000095BC0000}"/>
    <cellStyle name="Comma 2 6 2 2 2 2 2" xfId="51232" xr:uid="{00000000-0005-0000-0000-000096BC0000}"/>
    <cellStyle name="Comma 2 6 2 2 2 2 3" xfId="51233" xr:uid="{00000000-0005-0000-0000-000097BC0000}"/>
    <cellStyle name="Comma 2 6 2 2 2 3" xfId="51234" xr:uid="{00000000-0005-0000-0000-000098BC0000}"/>
    <cellStyle name="Comma 2 6 2 2 2 4" xfId="51235" xr:uid="{00000000-0005-0000-0000-000099BC0000}"/>
    <cellStyle name="Comma 2 6 2 2 3" xfId="51236" xr:uid="{00000000-0005-0000-0000-00009ABC0000}"/>
    <cellStyle name="Comma 2 6 2 2 3 2" xfId="51237" xr:uid="{00000000-0005-0000-0000-00009BBC0000}"/>
    <cellStyle name="Comma 2 6 2 2 3 3" xfId="51238" xr:uid="{00000000-0005-0000-0000-00009CBC0000}"/>
    <cellStyle name="Comma 2 6 2 2 4" xfId="51239" xr:uid="{00000000-0005-0000-0000-00009DBC0000}"/>
    <cellStyle name="Comma 2 6 2 2 5" xfId="51240" xr:uid="{00000000-0005-0000-0000-00009EBC0000}"/>
    <cellStyle name="Comma 2 6 2 3" xfId="51241" xr:uid="{00000000-0005-0000-0000-00009FBC0000}"/>
    <cellStyle name="Comma 2 6 2 3 2" xfId="51242" xr:uid="{00000000-0005-0000-0000-0000A0BC0000}"/>
    <cellStyle name="Comma 2 6 2 3 2 2" xfId="51243" xr:uid="{00000000-0005-0000-0000-0000A1BC0000}"/>
    <cellStyle name="Comma 2 6 2 3 2 2 2" xfId="51244" xr:uid="{00000000-0005-0000-0000-0000A2BC0000}"/>
    <cellStyle name="Comma 2 6 2 3 2 2 3" xfId="51245" xr:uid="{00000000-0005-0000-0000-0000A3BC0000}"/>
    <cellStyle name="Comma 2 6 2 3 2 3" xfId="51246" xr:uid="{00000000-0005-0000-0000-0000A4BC0000}"/>
    <cellStyle name="Comma 2 6 2 3 2 4" xfId="51247" xr:uid="{00000000-0005-0000-0000-0000A5BC0000}"/>
    <cellStyle name="Comma 2 6 2 3 3" xfId="51248" xr:uid="{00000000-0005-0000-0000-0000A6BC0000}"/>
    <cellStyle name="Comma 2 6 2 3 3 2" xfId="51249" xr:uid="{00000000-0005-0000-0000-0000A7BC0000}"/>
    <cellStyle name="Comma 2 6 2 3 3 3" xfId="51250" xr:uid="{00000000-0005-0000-0000-0000A8BC0000}"/>
    <cellStyle name="Comma 2 6 2 3 4" xfId="51251" xr:uid="{00000000-0005-0000-0000-0000A9BC0000}"/>
    <cellStyle name="Comma 2 6 2 3 5" xfId="51252" xr:uid="{00000000-0005-0000-0000-0000AABC0000}"/>
    <cellStyle name="Comma 2 6 2 4" xfId="51253" xr:uid="{00000000-0005-0000-0000-0000ABBC0000}"/>
    <cellStyle name="Comma 2 6 2 4 2" xfId="51254" xr:uid="{00000000-0005-0000-0000-0000ACBC0000}"/>
    <cellStyle name="Comma 2 6 2 4 2 2" xfId="51255" xr:uid="{00000000-0005-0000-0000-0000ADBC0000}"/>
    <cellStyle name="Comma 2 6 2 4 2 2 2" xfId="51256" xr:uid="{00000000-0005-0000-0000-0000AEBC0000}"/>
    <cellStyle name="Comma 2 6 2 4 2 2 3" xfId="51257" xr:uid="{00000000-0005-0000-0000-0000AFBC0000}"/>
    <cellStyle name="Comma 2 6 2 4 2 3" xfId="51258" xr:uid="{00000000-0005-0000-0000-0000B0BC0000}"/>
    <cellStyle name="Comma 2 6 2 4 2 4" xfId="51259" xr:uid="{00000000-0005-0000-0000-0000B1BC0000}"/>
    <cellStyle name="Comma 2 6 2 4 3" xfId="51260" xr:uid="{00000000-0005-0000-0000-0000B2BC0000}"/>
    <cellStyle name="Comma 2 6 2 4 3 2" xfId="51261" xr:uid="{00000000-0005-0000-0000-0000B3BC0000}"/>
    <cellStyle name="Comma 2 6 2 4 3 3" xfId="51262" xr:uid="{00000000-0005-0000-0000-0000B4BC0000}"/>
    <cellStyle name="Comma 2 6 2 4 4" xfId="51263" xr:uid="{00000000-0005-0000-0000-0000B5BC0000}"/>
    <cellStyle name="Comma 2 6 2 4 5" xfId="51264" xr:uid="{00000000-0005-0000-0000-0000B6BC0000}"/>
    <cellStyle name="Comma 2 6 2 5" xfId="51265" xr:uid="{00000000-0005-0000-0000-0000B7BC0000}"/>
    <cellStyle name="Comma 2 6 2 5 2" xfId="51266" xr:uid="{00000000-0005-0000-0000-0000B8BC0000}"/>
    <cellStyle name="Comma 2 6 2 5 2 2" xfId="51267" xr:uid="{00000000-0005-0000-0000-0000B9BC0000}"/>
    <cellStyle name="Comma 2 6 2 5 2 2 2" xfId="51268" xr:uid="{00000000-0005-0000-0000-0000BABC0000}"/>
    <cellStyle name="Comma 2 6 2 5 2 2 3" xfId="51269" xr:uid="{00000000-0005-0000-0000-0000BBBC0000}"/>
    <cellStyle name="Comma 2 6 2 5 2 3" xfId="51270" xr:uid="{00000000-0005-0000-0000-0000BCBC0000}"/>
    <cellStyle name="Comma 2 6 2 5 2 4" xfId="51271" xr:uid="{00000000-0005-0000-0000-0000BDBC0000}"/>
    <cellStyle name="Comma 2 6 2 5 3" xfId="51272" xr:uid="{00000000-0005-0000-0000-0000BEBC0000}"/>
    <cellStyle name="Comma 2 6 2 5 3 2" xfId="51273" xr:uid="{00000000-0005-0000-0000-0000BFBC0000}"/>
    <cellStyle name="Comma 2 6 2 5 3 3" xfId="51274" xr:uid="{00000000-0005-0000-0000-0000C0BC0000}"/>
    <cellStyle name="Comma 2 6 2 5 4" xfId="51275" xr:uid="{00000000-0005-0000-0000-0000C1BC0000}"/>
    <cellStyle name="Comma 2 6 2 5 5" xfId="51276" xr:uid="{00000000-0005-0000-0000-0000C2BC0000}"/>
    <cellStyle name="Comma 2 6 2 6" xfId="51277" xr:uid="{00000000-0005-0000-0000-0000C3BC0000}"/>
    <cellStyle name="Comma 2 6 2 6 2" xfId="51278" xr:uid="{00000000-0005-0000-0000-0000C4BC0000}"/>
    <cellStyle name="Comma 2 6 2 6 2 2" xfId="51279" xr:uid="{00000000-0005-0000-0000-0000C5BC0000}"/>
    <cellStyle name="Comma 2 6 2 6 2 3" xfId="51280" xr:uid="{00000000-0005-0000-0000-0000C6BC0000}"/>
    <cellStyle name="Comma 2 6 2 6 3" xfId="51281" xr:uid="{00000000-0005-0000-0000-0000C7BC0000}"/>
    <cellStyle name="Comma 2 6 2 6 4" xfId="51282" xr:uid="{00000000-0005-0000-0000-0000C8BC0000}"/>
    <cellStyle name="Comma 2 6 2 7" xfId="51283" xr:uid="{00000000-0005-0000-0000-0000C9BC0000}"/>
    <cellStyle name="Comma 2 6 2 7 2" xfId="51284" xr:uid="{00000000-0005-0000-0000-0000CABC0000}"/>
    <cellStyle name="Comma 2 6 2 7 3" xfId="51285" xr:uid="{00000000-0005-0000-0000-0000CBBC0000}"/>
    <cellStyle name="Comma 2 6 2 8" xfId="51286" xr:uid="{00000000-0005-0000-0000-0000CCBC0000}"/>
    <cellStyle name="Comma 2 6 2 9" xfId="51287" xr:uid="{00000000-0005-0000-0000-0000CDBC0000}"/>
    <cellStyle name="Comma 2 6 3" xfId="51288" xr:uid="{00000000-0005-0000-0000-0000CEBC0000}"/>
    <cellStyle name="Comma 2 6 3 2" xfId="51289" xr:uid="{00000000-0005-0000-0000-0000CFBC0000}"/>
    <cellStyle name="Comma 2 6 3 2 2" xfId="51290" xr:uid="{00000000-0005-0000-0000-0000D0BC0000}"/>
    <cellStyle name="Comma 2 6 3 2 2 2" xfId="51291" xr:uid="{00000000-0005-0000-0000-0000D1BC0000}"/>
    <cellStyle name="Comma 2 6 3 2 2 3" xfId="51292" xr:uid="{00000000-0005-0000-0000-0000D2BC0000}"/>
    <cellStyle name="Comma 2 6 3 2 3" xfId="51293" xr:uid="{00000000-0005-0000-0000-0000D3BC0000}"/>
    <cellStyle name="Comma 2 6 3 2 4" xfId="51294" xr:uid="{00000000-0005-0000-0000-0000D4BC0000}"/>
    <cellStyle name="Comma 2 6 3 3" xfId="51295" xr:uid="{00000000-0005-0000-0000-0000D5BC0000}"/>
    <cellStyle name="Comma 2 6 3 3 2" xfId="51296" xr:uid="{00000000-0005-0000-0000-0000D6BC0000}"/>
    <cellStyle name="Comma 2 6 3 3 3" xfId="51297" xr:uid="{00000000-0005-0000-0000-0000D7BC0000}"/>
    <cellStyle name="Comma 2 6 3 4" xfId="51298" xr:uid="{00000000-0005-0000-0000-0000D8BC0000}"/>
    <cellStyle name="Comma 2 6 3 5" xfId="51299" xr:uid="{00000000-0005-0000-0000-0000D9BC0000}"/>
    <cellStyle name="Comma 2 6 4" xfId="51300" xr:uid="{00000000-0005-0000-0000-0000DABC0000}"/>
    <cellStyle name="Comma 2 6 4 2" xfId="51301" xr:uid="{00000000-0005-0000-0000-0000DBBC0000}"/>
    <cellStyle name="Comma 2 6 4 2 2" xfId="51302" xr:uid="{00000000-0005-0000-0000-0000DCBC0000}"/>
    <cellStyle name="Comma 2 6 4 2 2 2" xfId="51303" xr:uid="{00000000-0005-0000-0000-0000DDBC0000}"/>
    <cellStyle name="Comma 2 6 4 2 2 3" xfId="51304" xr:uid="{00000000-0005-0000-0000-0000DEBC0000}"/>
    <cellStyle name="Comma 2 6 4 2 3" xfId="51305" xr:uid="{00000000-0005-0000-0000-0000DFBC0000}"/>
    <cellStyle name="Comma 2 6 4 2 4" xfId="51306" xr:uid="{00000000-0005-0000-0000-0000E0BC0000}"/>
    <cellStyle name="Comma 2 6 4 3" xfId="51307" xr:uid="{00000000-0005-0000-0000-0000E1BC0000}"/>
    <cellStyle name="Comma 2 6 4 3 2" xfId="51308" xr:uid="{00000000-0005-0000-0000-0000E2BC0000}"/>
    <cellStyle name="Comma 2 6 4 3 3" xfId="51309" xr:uid="{00000000-0005-0000-0000-0000E3BC0000}"/>
    <cellStyle name="Comma 2 6 4 4" xfId="51310" xr:uid="{00000000-0005-0000-0000-0000E4BC0000}"/>
    <cellStyle name="Comma 2 6 4 5" xfId="51311" xr:uid="{00000000-0005-0000-0000-0000E5BC0000}"/>
    <cellStyle name="Comma 2 6 5" xfId="51312" xr:uid="{00000000-0005-0000-0000-0000E6BC0000}"/>
    <cellStyle name="Comma 2 6 5 2" xfId="51313" xr:uid="{00000000-0005-0000-0000-0000E7BC0000}"/>
    <cellStyle name="Comma 2 6 5 2 2" xfId="51314" xr:uid="{00000000-0005-0000-0000-0000E8BC0000}"/>
    <cellStyle name="Comma 2 6 5 2 2 2" xfId="51315" xr:uid="{00000000-0005-0000-0000-0000E9BC0000}"/>
    <cellStyle name="Comma 2 6 5 2 2 3" xfId="51316" xr:uid="{00000000-0005-0000-0000-0000EABC0000}"/>
    <cellStyle name="Comma 2 6 5 2 3" xfId="51317" xr:uid="{00000000-0005-0000-0000-0000EBBC0000}"/>
    <cellStyle name="Comma 2 6 5 2 4" xfId="51318" xr:uid="{00000000-0005-0000-0000-0000ECBC0000}"/>
    <cellStyle name="Comma 2 6 5 3" xfId="51319" xr:uid="{00000000-0005-0000-0000-0000EDBC0000}"/>
    <cellStyle name="Comma 2 6 5 3 2" xfId="51320" xr:uid="{00000000-0005-0000-0000-0000EEBC0000}"/>
    <cellStyle name="Comma 2 6 5 3 3" xfId="51321" xr:uid="{00000000-0005-0000-0000-0000EFBC0000}"/>
    <cellStyle name="Comma 2 6 5 4" xfId="51322" xr:uid="{00000000-0005-0000-0000-0000F0BC0000}"/>
    <cellStyle name="Comma 2 6 5 5" xfId="51323" xr:uid="{00000000-0005-0000-0000-0000F1BC0000}"/>
    <cellStyle name="Comma 2 6 6" xfId="51324" xr:uid="{00000000-0005-0000-0000-0000F2BC0000}"/>
    <cellStyle name="Comma 2 6 6 2" xfId="51325" xr:uid="{00000000-0005-0000-0000-0000F3BC0000}"/>
    <cellStyle name="Comma 2 6 6 2 2" xfId="51326" xr:uid="{00000000-0005-0000-0000-0000F4BC0000}"/>
    <cellStyle name="Comma 2 6 6 2 2 2" xfId="51327" xr:uid="{00000000-0005-0000-0000-0000F5BC0000}"/>
    <cellStyle name="Comma 2 6 6 2 2 3" xfId="51328" xr:uid="{00000000-0005-0000-0000-0000F6BC0000}"/>
    <cellStyle name="Comma 2 6 6 2 3" xfId="51329" xr:uid="{00000000-0005-0000-0000-0000F7BC0000}"/>
    <cellStyle name="Comma 2 6 6 2 4" xfId="51330" xr:uid="{00000000-0005-0000-0000-0000F8BC0000}"/>
    <cellStyle name="Comma 2 6 6 3" xfId="51331" xr:uid="{00000000-0005-0000-0000-0000F9BC0000}"/>
    <cellStyle name="Comma 2 6 6 3 2" xfId="51332" xr:uid="{00000000-0005-0000-0000-0000FABC0000}"/>
    <cellStyle name="Comma 2 6 6 3 3" xfId="51333" xr:uid="{00000000-0005-0000-0000-0000FBBC0000}"/>
    <cellStyle name="Comma 2 6 6 4" xfId="51334" xr:uid="{00000000-0005-0000-0000-0000FCBC0000}"/>
    <cellStyle name="Comma 2 6 6 5" xfId="51335" xr:uid="{00000000-0005-0000-0000-0000FDBC0000}"/>
    <cellStyle name="Comma 2 6 7" xfId="51336" xr:uid="{00000000-0005-0000-0000-0000FEBC0000}"/>
    <cellStyle name="Comma 2 6 8" xfId="51337" xr:uid="{00000000-0005-0000-0000-0000FFBC0000}"/>
    <cellStyle name="Comma 2 6 8 2" xfId="51338" xr:uid="{00000000-0005-0000-0000-000000BD0000}"/>
    <cellStyle name="Comma 2 6 8 2 2" xfId="51339" xr:uid="{00000000-0005-0000-0000-000001BD0000}"/>
    <cellStyle name="Comma 2 6 8 2 3" xfId="51340" xr:uid="{00000000-0005-0000-0000-000002BD0000}"/>
    <cellStyle name="Comma 2 6 8 3" xfId="51341" xr:uid="{00000000-0005-0000-0000-000003BD0000}"/>
    <cellStyle name="Comma 2 6 8 4" xfId="51342" xr:uid="{00000000-0005-0000-0000-000004BD0000}"/>
    <cellStyle name="Comma 2 6 9" xfId="51343" xr:uid="{00000000-0005-0000-0000-000005BD0000}"/>
    <cellStyle name="Comma 2 6 9 2" xfId="51344" xr:uid="{00000000-0005-0000-0000-000006BD0000}"/>
    <cellStyle name="Comma 2 6 9 3" xfId="51345" xr:uid="{00000000-0005-0000-0000-000007BD0000}"/>
    <cellStyle name="Comma 2 7" xfId="51346" xr:uid="{00000000-0005-0000-0000-000008BD0000}"/>
    <cellStyle name="Comma 2 7 10" xfId="51347" xr:uid="{00000000-0005-0000-0000-000009BD0000}"/>
    <cellStyle name="Comma 2 7 11" xfId="51348" xr:uid="{00000000-0005-0000-0000-00000ABD0000}"/>
    <cellStyle name="Comma 2 7 2" xfId="51349" xr:uid="{00000000-0005-0000-0000-00000BBD0000}"/>
    <cellStyle name="Comma 2 7 2 2" xfId="51350" xr:uid="{00000000-0005-0000-0000-00000CBD0000}"/>
    <cellStyle name="Comma 2 7 2 2 2" xfId="51351" xr:uid="{00000000-0005-0000-0000-00000DBD0000}"/>
    <cellStyle name="Comma 2 7 2 2 2 2" xfId="51352" xr:uid="{00000000-0005-0000-0000-00000EBD0000}"/>
    <cellStyle name="Comma 2 7 2 2 2 2 2" xfId="51353" xr:uid="{00000000-0005-0000-0000-00000FBD0000}"/>
    <cellStyle name="Comma 2 7 2 2 2 2 3" xfId="51354" xr:uid="{00000000-0005-0000-0000-000010BD0000}"/>
    <cellStyle name="Comma 2 7 2 2 2 3" xfId="51355" xr:uid="{00000000-0005-0000-0000-000011BD0000}"/>
    <cellStyle name="Comma 2 7 2 2 2 4" xfId="51356" xr:uid="{00000000-0005-0000-0000-000012BD0000}"/>
    <cellStyle name="Comma 2 7 2 2 3" xfId="51357" xr:uid="{00000000-0005-0000-0000-000013BD0000}"/>
    <cellStyle name="Comma 2 7 2 2 3 2" xfId="51358" xr:uid="{00000000-0005-0000-0000-000014BD0000}"/>
    <cellStyle name="Comma 2 7 2 2 3 3" xfId="51359" xr:uid="{00000000-0005-0000-0000-000015BD0000}"/>
    <cellStyle name="Comma 2 7 2 2 4" xfId="51360" xr:uid="{00000000-0005-0000-0000-000016BD0000}"/>
    <cellStyle name="Comma 2 7 2 2 5" xfId="51361" xr:uid="{00000000-0005-0000-0000-000017BD0000}"/>
    <cellStyle name="Comma 2 7 2 3" xfId="51362" xr:uid="{00000000-0005-0000-0000-000018BD0000}"/>
    <cellStyle name="Comma 2 7 2 3 2" xfId="51363" xr:uid="{00000000-0005-0000-0000-000019BD0000}"/>
    <cellStyle name="Comma 2 7 2 3 2 2" xfId="51364" xr:uid="{00000000-0005-0000-0000-00001ABD0000}"/>
    <cellStyle name="Comma 2 7 2 3 2 2 2" xfId="51365" xr:uid="{00000000-0005-0000-0000-00001BBD0000}"/>
    <cellStyle name="Comma 2 7 2 3 2 2 3" xfId="51366" xr:uid="{00000000-0005-0000-0000-00001CBD0000}"/>
    <cellStyle name="Comma 2 7 2 3 2 3" xfId="51367" xr:uid="{00000000-0005-0000-0000-00001DBD0000}"/>
    <cellStyle name="Comma 2 7 2 3 2 4" xfId="51368" xr:uid="{00000000-0005-0000-0000-00001EBD0000}"/>
    <cellStyle name="Comma 2 7 2 3 3" xfId="51369" xr:uid="{00000000-0005-0000-0000-00001FBD0000}"/>
    <cellStyle name="Comma 2 7 2 3 3 2" xfId="51370" xr:uid="{00000000-0005-0000-0000-000020BD0000}"/>
    <cellStyle name="Comma 2 7 2 3 3 3" xfId="51371" xr:uid="{00000000-0005-0000-0000-000021BD0000}"/>
    <cellStyle name="Comma 2 7 2 3 4" xfId="51372" xr:uid="{00000000-0005-0000-0000-000022BD0000}"/>
    <cellStyle name="Comma 2 7 2 3 5" xfId="51373" xr:uid="{00000000-0005-0000-0000-000023BD0000}"/>
    <cellStyle name="Comma 2 7 2 4" xfId="51374" xr:uid="{00000000-0005-0000-0000-000024BD0000}"/>
    <cellStyle name="Comma 2 7 2 4 2" xfId="51375" xr:uid="{00000000-0005-0000-0000-000025BD0000}"/>
    <cellStyle name="Comma 2 7 2 4 2 2" xfId="51376" xr:uid="{00000000-0005-0000-0000-000026BD0000}"/>
    <cellStyle name="Comma 2 7 2 4 2 2 2" xfId="51377" xr:uid="{00000000-0005-0000-0000-000027BD0000}"/>
    <cellStyle name="Comma 2 7 2 4 2 2 3" xfId="51378" xr:uid="{00000000-0005-0000-0000-000028BD0000}"/>
    <cellStyle name="Comma 2 7 2 4 2 3" xfId="51379" xr:uid="{00000000-0005-0000-0000-000029BD0000}"/>
    <cellStyle name="Comma 2 7 2 4 2 4" xfId="51380" xr:uid="{00000000-0005-0000-0000-00002ABD0000}"/>
    <cellStyle name="Comma 2 7 2 4 3" xfId="51381" xr:uid="{00000000-0005-0000-0000-00002BBD0000}"/>
    <cellStyle name="Comma 2 7 2 4 3 2" xfId="51382" xr:uid="{00000000-0005-0000-0000-00002CBD0000}"/>
    <cellStyle name="Comma 2 7 2 4 3 3" xfId="51383" xr:uid="{00000000-0005-0000-0000-00002DBD0000}"/>
    <cellStyle name="Comma 2 7 2 4 4" xfId="51384" xr:uid="{00000000-0005-0000-0000-00002EBD0000}"/>
    <cellStyle name="Comma 2 7 2 4 5" xfId="51385" xr:uid="{00000000-0005-0000-0000-00002FBD0000}"/>
    <cellStyle name="Comma 2 7 2 5" xfId="51386" xr:uid="{00000000-0005-0000-0000-000030BD0000}"/>
    <cellStyle name="Comma 2 7 2 5 2" xfId="51387" xr:uid="{00000000-0005-0000-0000-000031BD0000}"/>
    <cellStyle name="Comma 2 7 2 5 2 2" xfId="51388" xr:uid="{00000000-0005-0000-0000-000032BD0000}"/>
    <cellStyle name="Comma 2 7 2 5 2 2 2" xfId="51389" xr:uid="{00000000-0005-0000-0000-000033BD0000}"/>
    <cellStyle name="Comma 2 7 2 5 2 2 3" xfId="51390" xr:uid="{00000000-0005-0000-0000-000034BD0000}"/>
    <cellStyle name="Comma 2 7 2 5 2 3" xfId="51391" xr:uid="{00000000-0005-0000-0000-000035BD0000}"/>
    <cellStyle name="Comma 2 7 2 5 2 4" xfId="51392" xr:uid="{00000000-0005-0000-0000-000036BD0000}"/>
    <cellStyle name="Comma 2 7 2 5 3" xfId="51393" xr:uid="{00000000-0005-0000-0000-000037BD0000}"/>
    <cellStyle name="Comma 2 7 2 5 3 2" xfId="51394" xr:uid="{00000000-0005-0000-0000-000038BD0000}"/>
    <cellStyle name="Comma 2 7 2 5 3 3" xfId="51395" xr:uid="{00000000-0005-0000-0000-000039BD0000}"/>
    <cellStyle name="Comma 2 7 2 5 4" xfId="51396" xr:uid="{00000000-0005-0000-0000-00003ABD0000}"/>
    <cellStyle name="Comma 2 7 2 5 5" xfId="51397" xr:uid="{00000000-0005-0000-0000-00003BBD0000}"/>
    <cellStyle name="Comma 2 7 2 6" xfId="51398" xr:uid="{00000000-0005-0000-0000-00003CBD0000}"/>
    <cellStyle name="Comma 2 7 2 6 2" xfId="51399" xr:uid="{00000000-0005-0000-0000-00003DBD0000}"/>
    <cellStyle name="Comma 2 7 2 6 2 2" xfId="51400" xr:uid="{00000000-0005-0000-0000-00003EBD0000}"/>
    <cellStyle name="Comma 2 7 2 6 2 3" xfId="51401" xr:uid="{00000000-0005-0000-0000-00003FBD0000}"/>
    <cellStyle name="Comma 2 7 2 6 3" xfId="51402" xr:uid="{00000000-0005-0000-0000-000040BD0000}"/>
    <cellStyle name="Comma 2 7 2 6 4" xfId="51403" xr:uid="{00000000-0005-0000-0000-000041BD0000}"/>
    <cellStyle name="Comma 2 7 2 7" xfId="51404" xr:uid="{00000000-0005-0000-0000-000042BD0000}"/>
    <cellStyle name="Comma 2 7 2 7 2" xfId="51405" xr:uid="{00000000-0005-0000-0000-000043BD0000}"/>
    <cellStyle name="Comma 2 7 2 7 3" xfId="51406" xr:uid="{00000000-0005-0000-0000-000044BD0000}"/>
    <cellStyle name="Comma 2 7 2 8" xfId="51407" xr:uid="{00000000-0005-0000-0000-000045BD0000}"/>
    <cellStyle name="Comma 2 7 2 9" xfId="51408" xr:uid="{00000000-0005-0000-0000-000046BD0000}"/>
    <cellStyle name="Comma 2 7 3" xfId="51409" xr:uid="{00000000-0005-0000-0000-000047BD0000}"/>
    <cellStyle name="Comma 2 7 3 2" xfId="51410" xr:uid="{00000000-0005-0000-0000-000048BD0000}"/>
    <cellStyle name="Comma 2 7 3 2 2" xfId="51411" xr:uid="{00000000-0005-0000-0000-000049BD0000}"/>
    <cellStyle name="Comma 2 7 3 2 2 2" xfId="51412" xr:uid="{00000000-0005-0000-0000-00004ABD0000}"/>
    <cellStyle name="Comma 2 7 3 2 2 3" xfId="51413" xr:uid="{00000000-0005-0000-0000-00004BBD0000}"/>
    <cellStyle name="Comma 2 7 3 2 3" xfId="51414" xr:uid="{00000000-0005-0000-0000-00004CBD0000}"/>
    <cellStyle name="Comma 2 7 3 2 4" xfId="51415" xr:uid="{00000000-0005-0000-0000-00004DBD0000}"/>
    <cellStyle name="Comma 2 7 3 3" xfId="51416" xr:uid="{00000000-0005-0000-0000-00004EBD0000}"/>
    <cellStyle name="Comma 2 7 3 3 2" xfId="51417" xr:uid="{00000000-0005-0000-0000-00004FBD0000}"/>
    <cellStyle name="Comma 2 7 3 3 3" xfId="51418" xr:uid="{00000000-0005-0000-0000-000050BD0000}"/>
    <cellStyle name="Comma 2 7 3 4" xfId="51419" xr:uid="{00000000-0005-0000-0000-000051BD0000}"/>
    <cellStyle name="Comma 2 7 3 5" xfId="51420" xr:uid="{00000000-0005-0000-0000-000052BD0000}"/>
    <cellStyle name="Comma 2 7 4" xfId="51421" xr:uid="{00000000-0005-0000-0000-000053BD0000}"/>
    <cellStyle name="Comma 2 7 4 2" xfId="51422" xr:uid="{00000000-0005-0000-0000-000054BD0000}"/>
    <cellStyle name="Comma 2 7 4 2 2" xfId="51423" xr:uid="{00000000-0005-0000-0000-000055BD0000}"/>
    <cellStyle name="Comma 2 7 4 2 2 2" xfId="51424" xr:uid="{00000000-0005-0000-0000-000056BD0000}"/>
    <cellStyle name="Comma 2 7 4 2 2 3" xfId="51425" xr:uid="{00000000-0005-0000-0000-000057BD0000}"/>
    <cellStyle name="Comma 2 7 4 2 3" xfId="51426" xr:uid="{00000000-0005-0000-0000-000058BD0000}"/>
    <cellStyle name="Comma 2 7 4 2 4" xfId="51427" xr:uid="{00000000-0005-0000-0000-000059BD0000}"/>
    <cellStyle name="Comma 2 7 4 3" xfId="51428" xr:uid="{00000000-0005-0000-0000-00005ABD0000}"/>
    <cellStyle name="Comma 2 7 4 3 2" xfId="51429" xr:uid="{00000000-0005-0000-0000-00005BBD0000}"/>
    <cellStyle name="Comma 2 7 4 3 3" xfId="51430" xr:uid="{00000000-0005-0000-0000-00005CBD0000}"/>
    <cellStyle name="Comma 2 7 4 4" xfId="51431" xr:uid="{00000000-0005-0000-0000-00005DBD0000}"/>
    <cellStyle name="Comma 2 7 4 5" xfId="51432" xr:uid="{00000000-0005-0000-0000-00005EBD0000}"/>
    <cellStyle name="Comma 2 7 5" xfId="51433" xr:uid="{00000000-0005-0000-0000-00005FBD0000}"/>
    <cellStyle name="Comma 2 7 5 2" xfId="51434" xr:uid="{00000000-0005-0000-0000-000060BD0000}"/>
    <cellStyle name="Comma 2 7 5 2 2" xfId="51435" xr:uid="{00000000-0005-0000-0000-000061BD0000}"/>
    <cellStyle name="Comma 2 7 5 2 2 2" xfId="51436" xr:uid="{00000000-0005-0000-0000-000062BD0000}"/>
    <cellStyle name="Comma 2 7 5 2 2 3" xfId="51437" xr:uid="{00000000-0005-0000-0000-000063BD0000}"/>
    <cellStyle name="Comma 2 7 5 2 3" xfId="51438" xr:uid="{00000000-0005-0000-0000-000064BD0000}"/>
    <cellStyle name="Comma 2 7 5 2 4" xfId="51439" xr:uid="{00000000-0005-0000-0000-000065BD0000}"/>
    <cellStyle name="Comma 2 7 5 3" xfId="51440" xr:uid="{00000000-0005-0000-0000-000066BD0000}"/>
    <cellStyle name="Comma 2 7 5 3 2" xfId="51441" xr:uid="{00000000-0005-0000-0000-000067BD0000}"/>
    <cellStyle name="Comma 2 7 5 3 3" xfId="51442" xr:uid="{00000000-0005-0000-0000-000068BD0000}"/>
    <cellStyle name="Comma 2 7 5 4" xfId="51443" xr:uid="{00000000-0005-0000-0000-000069BD0000}"/>
    <cellStyle name="Comma 2 7 5 5" xfId="51444" xr:uid="{00000000-0005-0000-0000-00006ABD0000}"/>
    <cellStyle name="Comma 2 7 6" xfId="51445" xr:uid="{00000000-0005-0000-0000-00006BBD0000}"/>
    <cellStyle name="Comma 2 7 6 2" xfId="51446" xr:uid="{00000000-0005-0000-0000-00006CBD0000}"/>
    <cellStyle name="Comma 2 7 6 2 2" xfId="51447" xr:uid="{00000000-0005-0000-0000-00006DBD0000}"/>
    <cellStyle name="Comma 2 7 6 2 2 2" xfId="51448" xr:uid="{00000000-0005-0000-0000-00006EBD0000}"/>
    <cellStyle name="Comma 2 7 6 2 2 3" xfId="51449" xr:uid="{00000000-0005-0000-0000-00006FBD0000}"/>
    <cellStyle name="Comma 2 7 6 2 3" xfId="51450" xr:uid="{00000000-0005-0000-0000-000070BD0000}"/>
    <cellStyle name="Comma 2 7 6 2 4" xfId="51451" xr:uid="{00000000-0005-0000-0000-000071BD0000}"/>
    <cellStyle name="Comma 2 7 6 3" xfId="51452" xr:uid="{00000000-0005-0000-0000-000072BD0000}"/>
    <cellStyle name="Comma 2 7 6 3 2" xfId="51453" xr:uid="{00000000-0005-0000-0000-000073BD0000}"/>
    <cellStyle name="Comma 2 7 6 3 3" xfId="51454" xr:uid="{00000000-0005-0000-0000-000074BD0000}"/>
    <cellStyle name="Comma 2 7 6 4" xfId="51455" xr:uid="{00000000-0005-0000-0000-000075BD0000}"/>
    <cellStyle name="Comma 2 7 6 5" xfId="51456" xr:uid="{00000000-0005-0000-0000-000076BD0000}"/>
    <cellStyle name="Comma 2 7 7" xfId="51457" xr:uid="{00000000-0005-0000-0000-000077BD0000}"/>
    <cellStyle name="Comma 2 7 8" xfId="51458" xr:uid="{00000000-0005-0000-0000-000078BD0000}"/>
    <cellStyle name="Comma 2 7 8 2" xfId="51459" xr:uid="{00000000-0005-0000-0000-000079BD0000}"/>
    <cellStyle name="Comma 2 7 8 2 2" xfId="51460" xr:uid="{00000000-0005-0000-0000-00007ABD0000}"/>
    <cellStyle name="Comma 2 7 8 2 3" xfId="51461" xr:uid="{00000000-0005-0000-0000-00007BBD0000}"/>
    <cellStyle name="Comma 2 7 8 3" xfId="51462" xr:uid="{00000000-0005-0000-0000-00007CBD0000}"/>
    <cellStyle name="Comma 2 7 8 4" xfId="51463" xr:uid="{00000000-0005-0000-0000-00007DBD0000}"/>
    <cellStyle name="Comma 2 7 9" xfId="51464" xr:uid="{00000000-0005-0000-0000-00007EBD0000}"/>
    <cellStyle name="Comma 2 7 9 2" xfId="51465" xr:uid="{00000000-0005-0000-0000-00007FBD0000}"/>
    <cellStyle name="Comma 2 7 9 3" xfId="51466" xr:uid="{00000000-0005-0000-0000-000080BD0000}"/>
    <cellStyle name="Comma 2 8" xfId="51467" xr:uid="{00000000-0005-0000-0000-000081BD0000}"/>
    <cellStyle name="Comma 2 9" xfId="51468" xr:uid="{00000000-0005-0000-0000-000082BD0000}"/>
    <cellStyle name="Comma 2*" xfId="51469" xr:uid="{00000000-0005-0000-0000-000083BD0000}"/>
    <cellStyle name="Comma 2__50_50" xfId="51470" xr:uid="{00000000-0005-0000-0000-000084BD0000}"/>
    <cellStyle name="Comma 20" xfId="1420" xr:uid="{00000000-0005-0000-0000-000085BD0000}"/>
    <cellStyle name="Comma 20 2" xfId="1421" xr:uid="{00000000-0005-0000-0000-000086BD0000}"/>
    <cellStyle name="Comma 21" xfId="1422" xr:uid="{00000000-0005-0000-0000-000087BD0000}"/>
    <cellStyle name="Comma 21 2" xfId="1423" xr:uid="{00000000-0005-0000-0000-000088BD0000}"/>
    <cellStyle name="Comma 21 3" xfId="51471" xr:uid="{00000000-0005-0000-0000-000089BD0000}"/>
    <cellStyle name="Comma 22" xfId="1424" xr:uid="{00000000-0005-0000-0000-00008ABD0000}"/>
    <cellStyle name="Comma 22 2" xfId="1425" xr:uid="{00000000-0005-0000-0000-00008BBD0000}"/>
    <cellStyle name="Comma 22 2 2" xfId="51472" xr:uid="{00000000-0005-0000-0000-00008CBD0000}"/>
    <cellStyle name="Comma 22 2 2 2" xfId="51473" xr:uid="{00000000-0005-0000-0000-00008DBD0000}"/>
    <cellStyle name="Comma 22 2 2 3" xfId="51474" xr:uid="{00000000-0005-0000-0000-00008EBD0000}"/>
    <cellStyle name="Comma 22 2 3" xfId="51475" xr:uid="{00000000-0005-0000-0000-00008FBD0000}"/>
    <cellStyle name="Comma 22 2 4" xfId="51476" xr:uid="{00000000-0005-0000-0000-000090BD0000}"/>
    <cellStyle name="Comma 22 3" xfId="51477" xr:uid="{00000000-0005-0000-0000-000091BD0000}"/>
    <cellStyle name="Comma 22 3 2" xfId="51478" xr:uid="{00000000-0005-0000-0000-000092BD0000}"/>
    <cellStyle name="Comma 22 3 3" xfId="51479" xr:uid="{00000000-0005-0000-0000-000093BD0000}"/>
    <cellStyle name="Comma 22 4" xfId="51480" xr:uid="{00000000-0005-0000-0000-000094BD0000}"/>
    <cellStyle name="Comma 22 5" xfId="51481" xr:uid="{00000000-0005-0000-0000-000095BD0000}"/>
    <cellStyle name="Comma 23" xfId="1426" xr:uid="{00000000-0005-0000-0000-000096BD0000}"/>
    <cellStyle name="Comma 23 2" xfId="1427" xr:uid="{00000000-0005-0000-0000-000097BD0000}"/>
    <cellStyle name="Comma 23 2 2" xfId="51482" xr:uid="{00000000-0005-0000-0000-000098BD0000}"/>
    <cellStyle name="Comma 23 2 2 2" xfId="51483" xr:uid="{00000000-0005-0000-0000-000099BD0000}"/>
    <cellStyle name="Comma 23 2 2 3" xfId="51484" xr:uid="{00000000-0005-0000-0000-00009ABD0000}"/>
    <cellStyle name="Comma 23 2 3" xfId="51485" xr:uid="{00000000-0005-0000-0000-00009BBD0000}"/>
    <cellStyle name="Comma 23 2 4" xfId="51486" xr:uid="{00000000-0005-0000-0000-00009CBD0000}"/>
    <cellStyle name="Comma 23 3" xfId="51487" xr:uid="{00000000-0005-0000-0000-00009DBD0000}"/>
    <cellStyle name="Comma 23 3 2" xfId="51488" xr:uid="{00000000-0005-0000-0000-00009EBD0000}"/>
    <cellStyle name="Comma 23 3 3" xfId="51489" xr:uid="{00000000-0005-0000-0000-00009FBD0000}"/>
    <cellStyle name="Comma 23 4" xfId="51490" xr:uid="{00000000-0005-0000-0000-0000A0BD0000}"/>
    <cellStyle name="Comma 23 5" xfId="51491" xr:uid="{00000000-0005-0000-0000-0000A1BD0000}"/>
    <cellStyle name="Comma 24" xfId="1428" xr:uid="{00000000-0005-0000-0000-0000A2BD0000}"/>
    <cellStyle name="Comma 24 2" xfId="1429" xr:uid="{00000000-0005-0000-0000-0000A3BD0000}"/>
    <cellStyle name="Comma 24 2 2" xfId="51492" xr:uid="{00000000-0005-0000-0000-0000A4BD0000}"/>
    <cellStyle name="Comma 24 2 2 2" xfId="51493" xr:uid="{00000000-0005-0000-0000-0000A5BD0000}"/>
    <cellStyle name="Comma 24 2 2 3" xfId="51494" xr:uid="{00000000-0005-0000-0000-0000A6BD0000}"/>
    <cellStyle name="Comma 24 2 3" xfId="51495" xr:uid="{00000000-0005-0000-0000-0000A7BD0000}"/>
    <cellStyle name="Comma 24 2 4" xfId="51496" xr:uid="{00000000-0005-0000-0000-0000A8BD0000}"/>
    <cellStyle name="Comma 24 3" xfId="51497" xr:uid="{00000000-0005-0000-0000-0000A9BD0000}"/>
    <cellStyle name="Comma 24 3 2" xfId="51498" xr:uid="{00000000-0005-0000-0000-0000AABD0000}"/>
    <cellStyle name="Comma 24 3 3" xfId="51499" xr:uid="{00000000-0005-0000-0000-0000ABBD0000}"/>
    <cellStyle name="Comma 24 4" xfId="51500" xr:uid="{00000000-0005-0000-0000-0000ACBD0000}"/>
    <cellStyle name="Comma 24 5" xfId="51501" xr:uid="{00000000-0005-0000-0000-0000ADBD0000}"/>
    <cellStyle name="Comma 25" xfId="1430" xr:uid="{00000000-0005-0000-0000-0000AEBD0000}"/>
    <cellStyle name="Comma 25 2" xfId="1431" xr:uid="{00000000-0005-0000-0000-0000AFBD0000}"/>
    <cellStyle name="Comma 25 2 2" xfId="51502" xr:uid="{00000000-0005-0000-0000-0000B0BD0000}"/>
    <cellStyle name="Comma 25 2 2 2" xfId="51503" xr:uid="{00000000-0005-0000-0000-0000B1BD0000}"/>
    <cellStyle name="Comma 25 2 2 3" xfId="51504" xr:uid="{00000000-0005-0000-0000-0000B2BD0000}"/>
    <cellStyle name="Comma 25 2 3" xfId="51505" xr:uid="{00000000-0005-0000-0000-0000B3BD0000}"/>
    <cellStyle name="Comma 25 2 4" xfId="51506" xr:uid="{00000000-0005-0000-0000-0000B4BD0000}"/>
    <cellStyle name="Comma 25 3" xfId="51507" xr:uid="{00000000-0005-0000-0000-0000B5BD0000}"/>
    <cellStyle name="Comma 25 3 2" xfId="51508" xr:uid="{00000000-0005-0000-0000-0000B6BD0000}"/>
    <cellStyle name="Comma 25 3 3" xfId="51509" xr:uid="{00000000-0005-0000-0000-0000B7BD0000}"/>
    <cellStyle name="Comma 25 4" xfId="51510" xr:uid="{00000000-0005-0000-0000-0000B8BD0000}"/>
    <cellStyle name="Comma 25 5" xfId="51511" xr:uid="{00000000-0005-0000-0000-0000B9BD0000}"/>
    <cellStyle name="Comma 26" xfId="1432" xr:uid="{00000000-0005-0000-0000-0000BABD0000}"/>
    <cellStyle name="Comma 26 2" xfId="1433" xr:uid="{00000000-0005-0000-0000-0000BBBD0000}"/>
    <cellStyle name="Comma 26 2 2" xfId="51512" xr:uid="{00000000-0005-0000-0000-0000BCBD0000}"/>
    <cellStyle name="Comma 26 2 3" xfId="51513" xr:uid="{00000000-0005-0000-0000-0000BDBD0000}"/>
    <cellStyle name="Comma 26 3" xfId="51514" xr:uid="{00000000-0005-0000-0000-0000BEBD0000}"/>
    <cellStyle name="Comma 26 4" xfId="51515" xr:uid="{00000000-0005-0000-0000-0000BFBD0000}"/>
    <cellStyle name="Comma 27" xfId="1434" xr:uid="{00000000-0005-0000-0000-0000C0BD0000}"/>
    <cellStyle name="Comma 27 2" xfId="1435" xr:uid="{00000000-0005-0000-0000-0000C1BD0000}"/>
    <cellStyle name="Comma 27 2 2" xfId="51516" xr:uid="{00000000-0005-0000-0000-0000C2BD0000}"/>
    <cellStyle name="Comma 27 2 3" xfId="51517" xr:uid="{00000000-0005-0000-0000-0000C3BD0000}"/>
    <cellStyle name="Comma 27 3" xfId="1436" xr:uid="{00000000-0005-0000-0000-0000C4BD0000}"/>
    <cellStyle name="Comma 27 3 2" xfId="51518" xr:uid="{00000000-0005-0000-0000-0000C5BD0000}"/>
    <cellStyle name="Comma 27 3 3" xfId="51519" xr:uid="{00000000-0005-0000-0000-0000C6BD0000}"/>
    <cellStyle name="Comma 27 4" xfId="51520" xr:uid="{00000000-0005-0000-0000-0000C7BD0000}"/>
    <cellStyle name="Comma 27 5" xfId="51521" xr:uid="{00000000-0005-0000-0000-0000C8BD0000}"/>
    <cellStyle name="Comma 28" xfId="1437" xr:uid="{00000000-0005-0000-0000-0000C9BD0000}"/>
    <cellStyle name="Comma 29" xfId="1438" xr:uid="{00000000-0005-0000-0000-0000CABD0000}"/>
    <cellStyle name="Comma 29 2" xfId="1439" xr:uid="{00000000-0005-0000-0000-0000CBBD0000}"/>
    <cellStyle name="Comma 3" xfId="1440" xr:uid="{00000000-0005-0000-0000-0000CCBD0000}"/>
    <cellStyle name="Comma 3 10" xfId="51522" xr:uid="{00000000-0005-0000-0000-0000CDBD0000}"/>
    <cellStyle name="Comma 3 11" xfId="51523" xr:uid="{00000000-0005-0000-0000-0000CEBD0000}"/>
    <cellStyle name="Comma 3 12" xfId="51524" xr:uid="{00000000-0005-0000-0000-0000CFBD0000}"/>
    <cellStyle name="Comma 3 2" xfId="1441" xr:uid="{00000000-0005-0000-0000-0000D0BD0000}"/>
    <cellStyle name="Comma 3 2 2" xfId="1442" xr:uid="{00000000-0005-0000-0000-0000D1BD0000}"/>
    <cellStyle name="Comma 3 2 2 2" xfId="51525" xr:uid="{00000000-0005-0000-0000-0000D2BD0000}"/>
    <cellStyle name="Comma 3 2 2 2 2" xfId="51526" xr:uid="{00000000-0005-0000-0000-0000D3BD0000}"/>
    <cellStyle name="Comma 3 2 2 2 2 2" xfId="51527" xr:uid="{00000000-0005-0000-0000-0000D4BD0000}"/>
    <cellStyle name="Comma 3 2 2 2 2 2 2" xfId="51528" xr:uid="{00000000-0005-0000-0000-0000D5BD0000}"/>
    <cellStyle name="Comma 3 2 2 2 2 2 3" xfId="51529" xr:uid="{00000000-0005-0000-0000-0000D6BD0000}"/>
    <cellStyle name="Comma 3 2 2 2 2 3" xfId="51530" xr:uid="{00000000-0005-0000-0000-0000D7BD0000}"/>
    <cellStyle name="Comma 3 2 2 2 2 4" xfId="51531" xr:uid="{00000000-0005-0000-0000-0000D8BD0000}"/>
    <cellStyle name="Comma 3 2 2 2 3" xfId="51532" xr:uid="{00000000-0005-0000-0000-0000D9BD0000}"/>
    <cellStyle name="Comma 3 2 2 2 3 2" xfId="51533" xr:uid="{00000000-0005-0000-0000-0000DABD0000}"/>
    <cellStyle name="Comma 3 2 2 2 3 3" xfId="51534" xr:uid="{00000000-0005-0000-0000-0000DBBD0000}"/>
    <cellStyle name="Comma 3 2 2 2 4" xfId="51535" xr:uid="{00000000-0005-0000-0000-0000DCBD0000}"/>
    <cellStyle name="Comma 3 2 2 2 5" xfId="51536" xr:uid="{00000000-0005-0000-0000-0000DDBD0000}"/>
    <cellStyle name="Comma 3 2 2 3" xfId="51537" xr:uid="{00000000-0005-0000-0000-0000DEBD0000}"/>
    <cellStyle name="Comma 3 2 2 3 2" xfId="51538" xr:uid="{00000000-0005-0000-0000-0000DFBD0000}"/>
    <cellStyle name="Comma 3 2 2 3 2 2" xfId="51539" xr:uid="{00000000-0005-0000-0000-0000E0BD0000}"/>
    <cellStyle name="Comma 3 2 2 3 2 2 2" xfId="51540" xr:uid="{00000000-0005-0000-0000-0000E1BD0000}"/>
    <cellStyle name="Comma 3 2 2 3 2 2 3" xfId="51541" xr:uid="{00000000-0005-0000-0000-0000E2BD0000}"/>
    <cellStyle name="Comma 3 2 2 3 2 3" xfId="51542" xr:uid="{00000000-0005-0000-0000-0000E3BD0000}"/>
    <cellStyle name="Comma 3 2 2 3 2 4" xfId="51543" xr:uid="{00000000-0005-0000-0000-0000E4BD0000}"/>
    <cellStyle name="Comma 3 2 2 3 3" xfId="51544" xr:uid="{00000000-0005-0000-0000-0000E5BD0000}"/>
    <cellStyle name="Comma 3 2 2 3 3 2" xfId="51545" xr:uid="{00000000-0005-0000-0000-0000E6BD0000}"/>
    <cellStyle name="Comma 3 2 2 3 3 3" xfId="51546" xr:uid="{00000000-0005-0000-0000-0000E7BD0000}"/>
    <cellStyle name="Comma 3 2 2 3 4" xfId="51547" xr:uid="{00000000-0005-0000-0000-0000E8BD0000}"/>
    <cellStyle name="Comma 3 2 2 3 5" xfId="51548" xr:uid="{00000000-0005-0000-0000-0000E9BD0000}"/>
    <cellStyle name="Comma 3 2 2 4" xfId="51549" xr:uid="{00000000-0005-0000-0000-0000EABD0000}"/>
    <cellStyle name="Comma 3 2 2 4 2" xfId="51550" xr:uid="{00000000-0005-0000-0000-0000EBBD0000}"/>
    <cellStyle name="Comma 3 2 2 4 2 2" xfId="51551" xr:uid="{00000000-0005-0000-0000-0000ECBD0000}"/>
    <cellStyle name="Comma 3 2 2 4 2 2 2" xfId="51552" xr:uid="{00000000-0005-0000-0000-0000EDBD0000}"/>
    <cellStyle name="Comma 3 2 2 4 2 2 3" xfId="51553" xr:uid="{00000000-0005-0000-0000-0000EEBD0000}"/>
    <cellStyle name="Comma 3 2 2 4 2 3" xfId="51554" xr:uid="{00000000-0005-0000-0000-0000EFBD0000}"/>
    <cellStyle name="Comma 3 2 2 4 2 4" xfId="51555" xr:uid="{00000000-0005-0000-0000-0000F0BD0000}"/>
    <cellStyle name="Comma 3 2 2 4 3" xfId="51556" xr:uid="{00000000-0005-0000-0000-0000F1BD0000}"/>
    <cellStyle name="Comma 3 2 2 4 3 2" xfId="51557" xr:uid="{00000000-0005-0000-0000-0000F2BD0000}"/>
    <cellStyle name="Comma 3 2 2 4 3 3" xfId="51558" xr:uid="{00000000-0005-0000-0000-0000F3BD0000}"/>
    <cellStyle name="Comma 3 2 2 4 4" xfId="51559" xr:uid="{00000000-0005-0000-0000-0000F4BD0000}"/>
    <cellStyle name="Comma 3 2 2 4 5" xfId="51560" xr:uid="{00000000-0005-0000-0000-0000F5BD0000}"/>
    <cellStyle name="Comma 3 2 2 5" xfId="51561" xr:uid="{00000000-0005-0000-0000-0000F6BD0000}"/>
    <cellStyle name="Comma 3 2 2 5 2" xfId="51562" xr:uid="{00000000-0005-0000-0000-0000F7BD0000}"/>
    <cellStyle name="Comma 3 2 2 5 2 2" xfId="51563" xr:uid="{00000000-0005-0000-0000-0000F8BD0000}"/>
    <cellStyle name="Comma 3 2 2 5 2 2 2" xfId="51564" xr:uid="{00000000-0005-0000-0000-0000F9BD0000}"/>
    <cellStyle name="Comma 3 2 2 5 2 2 3" xfId="51565" xr:uid="{00000000-0005-0000-0000-0000FABD0000}"/>
    <cellStyle name="Comma 3 2 2 5 2 3" xfId="51566" xr:uid="{00000000-0005-0000-0000-0000FBBD0000}"/>
    <cellStyle name="Comma 3 2 2 5 2 4" xfId="51567" xr:uid="{00000000-0005-0000-0000-0000FCBD0000}"/>
    <cellStyle name="Comma 3 2 2 5 3" xfId="51568" xr:uid="{00000000-0005-0000-0000-0000FDBD0000}"/>
    <cellStyle name="Comma 3 2 2 5 3 2" xfId="51569" xr:uid="{00000000-0005-0000-0000-0000FEBD0000}"/>
    <cellStyle name="Comma 3 2 2 5 3 3" xfId="51570" xr:uid="{00000000-0005-0000-0000-0000FFBD0000}"/>
    <cellStyle name="Comma 3 2 2 5 4" xfId="51571" xr:uid="{00000000-0005-0000-0000-000000BE0000}"/>
    <cellStyle name="Comma 3 2 2 5 5" xfId="51572" xr:uid="{00000000-0005-0000-0000-000001BE0000}"/>
    <cellStyle name="Comma 3 2 2 6" xfId="51573" xr:uid="{00000000-0005-0000-0000-000002BE0000}"/>
    <cellStyle name="Comma 3 2 2 6 2" xfId="51574" xr:uid="{00000000-0005-0000-0000-000003BE0000}"/>
    <cellStyle name="Comma 3 2 2 6 2 2" xfId="51575" xr:uid="{00000000-0005-0000-0000-000004BE0000}"/>
    <cellStyle name="Comma 3 2 2 6 2 3" xfId="51576" xr:uid="{00000000-0005-0000-0000-000005BE0000}"/>
    <cellStyle name="Comma 3 2 2 6 3" xfId="51577" xr:uid="{00000000-0005-0000-0000-000006BE0000}"/>
    <cellStyle name="Comma 3 2 2 6 4" xfId="51578" xr:uid="{00000000-0005-0000-0000-000007BE0000}"/>
    <cellStyle name="Comma 3 2 2 7" xfId="51579" xr:uid="{00000000-0005-0000-0000-000008BE0000}"/>
    <cellStyle name="Comma 3 2 2 7 2" xfId="51580" xr:uid="{00000000-0005-0000-0000-000009BE0000}"/>
    <cellStyle name="Comma 3 2 2 7 3" xfId="51581" xr:uid="{00000000-0005-0000-0000-00000ABE0000}"/>
    <cellStyle name="Comma 3 2 2 8" xfId="51582" xr:uid="{00000000-0005-0000-0000-00000BBE0000}"/>
    <cellStyle name="Comma 3 2 2 9" xfId="51583" xr:uid="{00000000-0005-0000-0000-00000CBE0000}"/>
    <cellStyle name="Comma 3 2 3" xfId="1443" xr:uid="{00000000-0005-0000-0000-00000DBE0000}"/>
    <cellStyle name="Comma 3 2 3 2" xfId="51584" xr:uid="{00000000-0005-0000-0000-00000EBE0000}"/>
    <cellStyle name="Comma 3 2 3 2 2" xfId="51585" xr:uid="{00000000-0005-0000-0000-00000FBE0000}"/>
    <cellStyle name="Comma 3 2 3 2 2 2" xfId="51586" xr:uid="{00000000-0005-0000-0000-000010BE0000}"/>
    <cellStyle name="Comma 3 2 3 2 2 2 2" xfId="51587" xr:uid="{00000000-0005-0000-0000-000011BE0000}"/>
    <cellStyle name="Comma 3 2 3 2 2 2 3" xfId="51588" xr:uid="{00000000-0005-0000-0000-000012BE0000}"/>
    <cellStyle name="Comma 3 2 3 2 2 3" xfId="51589" xr:uid="{00000000-0005-0000-0000-000013BE0000}"/>
    <cellStyle name="Comma 3 2 3 2 2 4" xfId="51590" xr:uid="{00000000-0005-0000-0000-000014BE0000}"/>
    <cellStyle name="Comma 3 2 3 2 3" xfId="51591" xr:uid="{00000000-0005-0000-0000-000015BE0000}"/>
    <cellStyle name="Comma 3 2 3 2 3 2" xfId="51592" xr:uid="{00000000-0005-0000-0000-000016BE0000}"/>
    <cellStyle name="Comma 3 2 3 2 3 3" xfId="51593" xr:uid="{00000000-0005-0000-0000-000017BE0000}"/>
    <cellStyle name="Comma 3 2 3 2 4" xfId="51594" xr:uid="{00000000-0005-0000-0000-000018BE0000}"/>
    <cellStyle name="Comma 3 2 3 2 5" xfId="51595" xr:uid="{00000000-0005-0000-0000-000019BE0000}"/>
    <cellStyle name="Comma 3 2 3 3" xfId="51596" xr:uid="{00000000-0005-0000-0000-00001ABE0000}"/>
    <cellStyle name="Comma 3 2 3 3 2" xfId="51597" xr:uid="{00000000-0005-0000-0000-00001BBE0000}"/>
    <cellStyle name="Comma 3 2 3 3 2 2" xfId="51598" xr:uid="{00000000-0005-0000-0000-00001CBE0000}"/>
    <cellStyle name="Comma 3 2 3 3 2 2 2" xfId="51599" xr:uid="{00000000-0005-0000-0000-00001DBE0000}"/>
    <cellStyle name="Comma 3 2 3 3 2 2 3" xfId="51600" xr:uid="{00000000-0005-0000-0000-00001EBE0000}"/>
    <cellStyle name="Comma 3 2 3 3 2 3" xfId="51601" xr:uid="{00000000-0005-0000-0000-00001FBE0000}"/>
    <cellStyle name="Comma 3 2 3 3 2 4" xfId="51602" xr:uid="{00000000-0005-0000-0000-000020BE0000}"/>
    <cellStyle name="Comma 3 2 3 3 3" xfId="51603" xr:uid="{00000000-0005-0000-0000-000021BE0000}"/>
    <cellStyle name="Comma 3 2 3 3 3 2" xfId="51604" xr:uid="{00000000-0005-0000-0000-000022BE0000}"/>
    <cellStyle name="Comma 3 2 3 3 3 3" xfId="51605" xr:uid="{00000000-0005-0000-0000-000023BE0000}"/>
    <cellStyle name="Comma 3 2 3 3 4" xfId="51606" xr:uid="{00000000-0005-0000-0000-000024BE0000}"/>
    <cellStyle name="Comma 3 2 3 3 5" xfId="51607" xr:uid="{00000000-0005-0000-0000-000025BE0000}"/>
    <cellStyle name="Comma 3 2 3 4" xfId="51608" xr:uid="{00000000-0005-0000-0000-000026BE0000}"/>
    <cellStyle name="Comma 3 2 3 4 2" xfId="51609" xr:uid="{00000000-0005-0000-0000-000027BE0000}"/>
    <cellStyle name="Comma 3 2 3 4 2 2" xfId="51610" xr:uid="{00000000-0005-0000-0000-000028BE0000}"/>
    <cellStyle name="Comma 3 2 3 4 2 2 2" xfId="51611" xr:uid="{00000000-0005-0000-0000-000029BE0000}"/>
    <cellStyle name="Comma 3 2 3 4 2 2 3" xfId="51612" xr:uid="{00000000-0005-0000-0000-00002ABE0000}"/>
    <cellStyle name="Comma 3 2 3 4 2 3" xfId="51613" xr:uid="{00000000-0005-0000-0000-00002BBE0000}"/>
    <cellStyle name="Comma 3 2 3 4 2 4" xfId="51614" xr:uid="{00000000-0005-0000-0000-00002CBE0000}"/>
    <cellStyle name="Comma 3 2 3 4 3" xfId="51615" xr:uid="{00000000-0005-0000-0000-00002DBE0000}"/>
    <cellStyle name="Comma 3 2 3 4 3 2" xfId="51616" xr:uid="{00000000-0005-0000-0000-00002EBE0000}"/>
    <cellStyle name="Comma 3 2 3 4 3 3" xfId="51617" xr:uid="{00000000-0005-0000-0000-00002FBE0000}"/>
    <cellStyle name="Comma 3 2 3 4 4" xfId="51618" xr:uid="{00000000-0005-0000-0000-000030BE0000}"/>
    <cellStyle name="Comma 3 2 3 4 5" xfId="51619" xr:uid="{00000000-0005-0000-0000-000031BE0000}"/>
    <cellStyle name="Comma 3 2 3 5" xfId="51620" xr:uid="{00000000-0005-0000-0000-000032BE0000}"/>
    <cellStyle name="Comma 3 2 3 5 2" xfId="51621" xr:uid="{00000000-0005-0000-0000-000033BE0000}"/>
    <cellStyle name="Comma 3 2 3 5 2 2" xfId="51622" xr:uid="{00000000-0005-0000-0000-000034BE0000}"/>
    <cellStyle name="Comma 3 2 3 5 2 2 2" xfId="51623" xr:uid="{00000000-0005-0000-0000-000035BE0000}"/>
    <cellStyle name="Comma 3 2 3 5 2 2 3" xfId="51624" xr:uid="{00000000-0005-0000-0000-000036BE0000}"/>
    <cellStyle name="Comma 3 2 3 5 2 3" xfId="51625" xr:uid="{00000000-0005-0000-0000-000037BE0000}"/>
    <cellStyle name="Comma 3 2 3 5 2 4" xfId="51626" xr:uid="{00000000-0005-0000-0000-000038BE0000}"/>
    <cellStyle name="Comma 3 2 3 5 3" xfId="51627" xr:uid="{00000000-0005-0000-0000-000039BE0000}"/>
    <cellStyle name="Comma 3 2 3 5 3 2" xfId="51628" xr:uid="{00000000-0005-0000-0000-00003ABE0000}"/>
    <cellStyle name="Comma 3 2 3 5 3 3" xfId="51629" xr:uid="{00000000-0005-0000-0000-00003BBE0000}"/>
    <cellStyle name="Comma 3 2 3 5 4" xfId="51630" xr:uid="{00000000-0005-0000-0000-00003CBE0000}"/>
    <cellStyle name="Comma 3 2 3 5 5" xfId="51631" xr:uid="{00000000-0005-0000-0000-00003DBE0000}"/>
    <cellStyle name="Comma 3 2 3 6" xfId="51632" xr:uid="{00000000-0005-0000-0000-00003EBE0000}"/>
    <cellStyle name="Comma 3 2 3 6 2" xfId="51633" xr:uid="{00000000-0005-0000-0000-00003FBE0000}"/>
    <cellStyle name="Comma 3 2 3 6 2 2" xfId="51634" xr:uid="{00000000-0005-0000-0000-000040BE0000}"/>
    <cellStyle name="Comma 3 2 3 6 2 3" xfId="51635" xr:uid="{00000000-0005-0000-0000-000041BE0000}"/>
    <cellStyle name="Comma 3 2 3 6 3" xfId="51636" xr:uid="{00000000-0005-0000-0000-000042BE0000}"/>
    <cellStyle name="Comma 3 2 3 6 4" xfId="51637" xr:uid="{00000000-0005-0000-0000-000043BE0000}"/>
    <cellStyle name="Comma 3 2 3 7" xfId="51638" xr:uid="{00000000-0005-0000-0000-000044BE0000}"/>
    <cellStyle name="Comma 3 2 3 7 2" xfId="51639" xr:uid="{00000000-0005-0000-0000-000045BE0000}"/>
    <cellStyle name="Comma 3 2 3 7 3" xfId="51640" xr:uid="{00000000-0005-0000-0000-000046BE0000}"/>
    <cellStyle name="Comma 3 2 3 8" xfId="51641" xr:uid="{00000000-0005-0000-0000-000047BE0000}"/>
    <cellStyle name="Comma 3 2 3 9" xfId="51642" xr:uid="{00000000-0005-0000-0000-000048BE0000}"/>
    <cellStyle name="Comma 3 2 4" xfId="51643" xr:uid="{00000000-0005-0000-0000-000049BE0000}"/>
    <cellStyle name="Comma 3 2 4 2" xfId="51644" xr:uid="{00000000-0005-0000-0000-00004ABE0000}"/>
    <cellStyle name="Comma 3 2 4 2 2" xfId="51645" xr:uid="{00000000-0005-0000-0000-00004BBE0000}"/>
    <cellStyle name="Comma 3 2 4 2 3" xfId="51646" xr:uid="{00000000-0005-0000-0000-00004CBE0000}"/>
    <cellStyle name="Comma 3 2 4 3" xfId="51647" xr:uid="{00000000-0005-0000-0000-00004DBE0000}"/>
    <cellStyle name="Comma 3 2 4 4" xfId="51648" xr:uid="{00000000-0005-0000-0000-00004EBE0000}"/>
    <cellStyle name="Comma 3 2 4 5" xfId="51649" xr:uid="{00000000-0005-0000-0000-00004FBE0000}"/>
    <cellStyle name="Comma 3 2 4 6" xfId="51650" xr:uid="{00000000-0005-0000-0000-000050BE0000}"/>
    <cellStyle name="Comma 3 2 5" xfId="51651" xr:uid="{00000000-0005-0000-0000-000051BE0000}"/>
    <cellStyle name="Comma 3 2 6" xfId="51652" xr:uid="{00000000-0005-0000-0000-000052BE0000}"/>
    <cellStyle name="Comma 3 2 7" xfId="51653" xr:uid="{00000000-0005-0000-0000-000053BE0000}"/>
    <cellStyle name="Comma 3 2 8" xfId="51654" xr:uid="{00000000-0005-0000-0000-000054BE0000}"/>
    <cellStyle name="Comma 3 2_3) LTD 2014 FPL Exp Mid Yr" xfId="51655" xr:uid="{00000000-0005-0000-0000-000055BE0000}"/>
    <cellStyle name="Comma 3 3" xfId="1444" xr:uid="{00000000-0005-0000-0000-000056BE0000}"/>
    <cellStyle name="Comma 3 3 10" xfId="51656" xr:uid="{00000000-0005-0000-0000-000057BE0000}"/>
    <cellStyle name="Comma 3 3 10 2" xfId="51657" xr:uid="{00000000-0005-0000-0000-000058BE0000}"/>
    <cellStyle name="Comma 3 3 10 3" xfId="51658" xr:uid="{00000000-0005-0000-0000-000059BE0000}"/>
    <cellStyle name="Comma 3 3 11" xfId="51659" xr:uid="{00000000-0005-0000-0000-00005ABE0000}"/>
    <cellStyle name="Comma 3 3 12" xfId="51660" xr:uid="{00000000-0005-0000-0000-00005BBE0000}"/>
    <cellStyle name="Comma 3 3 2" xfId="1445" xr:uid="{00000000-0005-0000-0000-00005CBE0000}"/>
    <cellStyle name="Comma 3 3 2 2" xfId="51661" xr:uid="{00000000-0005-0000-0000-00005DBE0000}"/>
    <cellStyle name="Comma 3 3 2 2 2" xfId="51662" xr:uid="{00000000-0005-0000-0000-00005EBE0000}"/>
    <cellStyle name="Comma 3 3 2 2 2 2" xfId="51663" xr:uid="{00000000-0005-0000-0000-00005FBE0000}"/>
    <cellStyle name="Comma 3 3 2 2 2 2 2" xfId="51664" xr:uid="{00000000-0005-0000-0000-000060BE0000}"/>
    <cellStyle name="Comma 3 3 2 2 2 2 3" xfId="51665" xr:uid="{00000000-0005-0000-0000-000061BE0000}"/>
    <cellStyle name="Comma 3 3 2 2 2 3" xfId="51666" xr:uid="{00000000-0005-0000-0000-000062BE0000}"/>
    <cellStyle name="Comma 3 3 2 2 2 4" xfId="51667" xr:uid="{00000000-0005-0000-0000-000063BE0000}"/>
    <cellStyle name="Comma 3 3 2 2 3" xfId="51668" xr:uid="{00000000-0005-0000-0000-000064BE0000}"/>
    <cellStyle name="Comma 3 3 2 2 3 2" xfId="51669" xr:uid="{00000000-0005-0000-0000-000065BE0000}"/>
    <cellStyle name="Comma 3 3 2 2 3 3" xfId="51670" xr:uid="{00000000-0005-0000-0000-000066BE0000}"/>
    <cellStyle name="Comma 3 3 2 2 4" xfId="51671" xr:uid="{00000000-0005-0000-0000-000067BE0000}"/>
    <cellStyle name="Comma 3 3 2 2 5" xfId="51672" xr:uid="{00000000-0005-0000-0000-000068BE0000}"/>
    <cellStyle name="Comma 3 3 2 3" xfId="51673" xr:uid="{00000000-0005-0000-0000-000069BE0000}"/>
    <cellStyle name="Comma 3 3 2 3 2" xfId="51674" xr:uid="{00000000-0005-0000-0000-00006ABE0000}"/>
    <cellStyle name="Comma 3 3 2 3 2 2" xfId="51675" xr:uid="{00000000-0005-0000-0000-00006BBE0000}"/>
    <cellStyle name="Comma 3 3 2 3 2 2 2" xfId="51676" xr:uid="{00000000-0005-0000-0000-00006CBE0000}"/>
    <cellStyle name="Comma 3 3 2 3 2 2 3" xfId="51677" xr:uid="{00000000-0005-0000-0000-00006DBE0000}"/>
    <cellStyle name="Comma 3 3 2 3 2 3" xfId="51678" xr:uid="{00000000-0005-0000-0000-00006EBE0000}"/>
    <cellStyle name="Comma 3 3 2 3 2 4" xfId="51679" xr:uid="{00000000-0005-0000-0000-00006FBE0000}"/>
    <cellStyle name="Comma 3 3 2 3 3" xfId="51680" xr:uid="{00000000-0005-0000-0000-000070BE0000}"/>
    <cellStyle name="Comma 3 3 2 3 3 2" xfId="51681" xr:uid="{00000000-0005-0000-0000-000071BE0000}"/>
    <cellStyle name="Comma 3 3 2 3 3 3" xfId="51682" xr:uid="{00000000-0005-0000-0000-000072BE0000}"/>
    <cellStyle name="Comma 3 3 2 3 4" xfId="51683" xr:uid="{00000000-0005-0000-0000-000073BE0000}"/>
    <cellStyle name="Comma 3 3 2 3 5" xfId="51684" xr:uid="{00000000-0005-0000-0000-000074BE0000}"/>
    <cellStyle name="Comma 3 3 2 4" xfId="51685" xr:uid="{00000000-0005-0000-0000-000075BE0000}"/>
    <cellStyle name="Comma 3 3 2 4 2" xfId="51686" xr:uid="{00000000-0005-0000-0000-000076BE0000}"/>
    <cellStyle name="Comma 3 3 2 4 2 2" xfId="51687" xr:uid="{00000000-0005-0000-0000-000077BE0000}"/>
    <cellStyle name="Comma 3 3 2 4 2 2 2" xfId="51688" xr:uid="{00000000-0005-0000-0000-000078BE0000}"/>
    <cellStyle name="Comma 3 3 2 4 2 2 3" xfId="51689" xr:uid="{00000000-0005-0000-0000-000079BE0000}"/>
    <cellStyle name="Comma 3 3 2 4 2 3" xfId="51690" xr:uid="{00000000-0005-0000-0000-00007ABE0000}"/>
    <cellStyle name="Comma 3 3 2 4 2 4" xfId="51691" xr:uid="{00000000-0005-0000-0000-00007BBE0000}"/>
    <cellStyle name="Comma 3 3 2 4 3" xfId="51692" xr:uid="{00000000-0005-0000-0000-00007CBE0000}"/>
    <cellStyle name="Comma 3 3 2 4 3 2" xfId="51693" xr:uid="{00000000-0005-0000-0000-00007DBE0000}"/>
    <cellStyle name="Comma 3 3 2 4 3 3" xfId="51694" xr:uid="{00000000-0005-0000-0000-00007EBE0000}"/>
    <cellStyle name="Comma 3 3 2 4 4" xfId="51695" xr:uid="{00000000-0005-0000-0000-00007FBE0000}"/>
    <cellStyle name="Comma 3 3 2 4 5" xfId="51696" xr:uid="{00000000-0005-0000-0000-000080BE0000}"/>
    <cellStyle name="Comma 3 3 2 5" xfId="51697" xr:uid="{00000000-0005-0000-0000-000081BE0000}"/>
    <cellStyle name="Comma 3 3 2 5 2" xfId="51698" xr:uid="{00000000-0005-0000-0000-000082BE0000}"/>
    <cellStyle name="Comma 3 3 2 5 2 2" xfId="51699" xr:uid="{00000000-0005-0000-0000-000083BE0000}"/>
    <cellStyle name="Comma 3 3 2 5 2 2 2" xfId="51700" xr:uid="{00000000-0005-0000-0000-000084BE0000}"/>
    <cellStyle name="Comma 3 3 2 5 2 2 3" xfId="51701" xr:uid="{00000000-0005-0000-0000-000085BE0000}"/>
    <cellStyle name="Comma 3 3 2 5 2 3" xfId="51702" xr:uid="{00000000-0005-0000-0000-000086BE0000}"/>
    <cellStyle name="Comma 3 3 2 5 2 4" xfId="51703" xr:uid="{00000000-0005-0000-0000-000087BE0000}"/>
    <cellStyle name="Comma 3 3 2 5 3" xfId="51704" xr:uid="{00000000-0005-0000-0000-000088BE0000}"/>
    <cellStyle name="Comma 3 3 2 5 3 2" xfId="51705" xr:uid="{00000000-0005-0000-0000-000089BE0000}"/>
    <cellStyle name="Comma 3 3 2 5 3 3" xfId="51706" xr:uid="{00000000-0005-0000-0000-00008ABE0000}"/>
    <cellStyle name="Comma 3 3 2 5 4" xfId="51707" xr:uid="{00000000-0005-0000-0000-00008BBE0000}"/>
    <cellStyle name="Comma 3 3 2 5 5" xfId="51708" xr:uid="{00000000-0005-0000-0000-00008CBE0000}"/>
    <cellStyle name="Comma 3 3 2 6" xfId="51709" xr:uid="{00000000-0005-0000-0000-00008DBE0000}"/>
    <cellStyle name="Comma 3 3 2 6 2" xfId="51710" xr:uid="{00000000-0005-0000-0000-00008EBE0000}"/>
    <cellStyle name="Comma 3 3 2 6 2 2" xfId="51711" xr:uid="{00000000-0005-0000-0000-00008FBE0000}"/>
    <cellStyle name="Comma 3 3 2 6 2 3" xfId="51712" xr:uid="{00000000-0005-0000-0000-000090BE0000}"/>
    <cellStyle name="Comma 3 3 2 6 3" xfId="51713" xr:uid="{00000000-0005-0000-0000-000091BE0000}"/>
    <cellStyle name="Comma 3 3 2 6 4" xfId="51714" xr:uid="{00000000-0005-0000-0000-000092BE0000}"/>
    <cellStyle name="Comma 3 3 2 7" xfId="51715" xr:uid="{00000000-0005-0000-0000-000093BE0000}"/>
    <cellStyle name="Comma 3 3 2 7 2" xfId="51716" xr:uid="{00000000-0005-0000-0000-000094BE0000}"/>
    <cellStyle name="Comma 3 3 2 7 3" xfId="51717" xr:uid="{00000000-0005-0000-0000-000095BE0000}"/>
    <cellStyle name="Comma 3 3 2 8" xfId="51718" xr:uid="{00000000-0005-0000-0000-000096BE0000}"/>
    <cellStyle name="Comma 3 3 2 9" xfId="51719" xr:uid="{00000000-0005-0000-0000-000097BE0000}"/>
    <cellStyle name="Comma 3 3 3" xfId="51720" xr:uid="{00000000-0005-0000-0000-000098BE0000}"/>
    <cellStyle name="Comma 3 3 3 2" xfId="51721" xr:uid="{00000000-0005-0000-0000-000099BE0000}"/>
    <cellStyle name="Comma 3 3 3 2 2" xfId="51722" xr:uid="{00000000-0005-0000-0000-00009ABE0000}"/>
    <cellStyle name="Comma 3 3 3 2 2 2" xfId="51723" xr:uid="{00000000-0005-0000-0000-00009BBE0000}"/>
    <cellStyle name="Comma 3 3 3 2 2 3" xfId="51724" xr:uid="{00000000-0005-0000-0000-00009CBE0000}"/>
    <cellStyle name="Comma 3 3 3 2 3" xfId="51725" xr:uid="{00000000-0005-0000-0000-00009DBE0000}"/>
    <cellStyle name="Comma 3 3 3 2 4" xfId="51726" xr:uid="{00000000-0005-0000-0000-00009EBE0000}"/>
    <cellStyle name="Comma 3 3 3 3" xfId="51727" xr:uid="{00000000-0005-0000-0000-00009FBE0000}"/>
    <cellStyle name="Comma 3 3 3 3 2" xfId="51728" xr:uid="{00000000-0005-0000-0000-0000A0BE0000}"/>
    <cellStyle name="Comma 3 3 3 3 3" xfId="51729" xr:uid="{00000000-0005-0000-0000-0000A1BE0000}"/>
    <cellStyle name="Comma 3 3 3 4" xfId="51730" xr:uid="{00000000-0005-0000-0000-0000A2BE0000}"/>
    <cellStyle name="Comma 3 3 3 5" xfId="51731" xr:uid="{00000000-0005-0000-0000-0000A3BE0000}"/>
    <cellStyle name="Comma 3 3 4" xfId="51732" xr:uid="{00000000-0005-0000-0000-0000A4BE0000}"/>
    <cellStyle name="Comma 3 3 4 2" xfId="51733" xr:uid="{00000000-0005-0000-0000-0000A5BE0000}"/>
    <cellStyle name="Comma 3 3 4 2 2" xfId="51734" xr:uid="{00000000-0005-0000-0000-0000A6BE0000}"/>
    <cellStyle name="Comma 3 3 4 2 2 2" xfId="51735" xr:uid="{00000000-0005-0000-0000-0000A7BE0000}"/>
    <cellStyle name="Comma 3 3 4 2 2 3" xfId="51736" xr:uid="{00000000-0005-0000-0000-0000A8BE0000}"/>
    <cellStyle name="Comma 3 3 4 2 3" xfId="51737" xr:uid="{00000000-0005-0000-0000-0000A9BE0000}"/>
    <cellStyle name="Comma 3 3 4 2 4" xfId="51738" xr:uid="{00000000-0005-0000-0000-0000AABE0000}"/>
    <cellStyle name="Comma 3 3 4 3" xfId="51739" xr:uid="{00000000-0005-0000-0000-0000ABBE0000}"/>
    <cellStyle name="Comma 3 3 4 3 2" xfId="51740" xr:uid="{00000000-0005-0000-0000-0000ACBE0000}"/>
    <cellStyle name="Comma 3 3 4 3 3" xfId="51741" xr:uid="{00000000-0005-0000-0000-0000ADBE0000}"/>
    <cellStyle name="Comma 3 3 4 4" xfId="51742" xr:uid="{00000000-0005-0000-0000-0000AEBE0000}"/>
    <cellStyle name="Comma 3 3 4 5" xfId="51743" xr:uid="{00000000-0005-0000-0000-0000AFBE0000}"/>
    <cellStyle name="Comma 3 3 5" xfId="51744" xr:uid="{00000000-0005-0000-0000-0000B0BE0000}"/>
    <cellStyle name="Comma 3 3 5 2" xfId="51745" xr:uid="{00000000-0005-0000-0000-0000B1BE0000}"/>
    <cellStyle name="Comma 3 3 5 2 2" xfId="51746" xr:uid="{00000000-0005-0000-0000-0000B2BE0000}"/>
    <cellStyle name="Comma 3 3 5 2 2 2" xfId="51747" xr:uid="{00000000-0005-0000-0000-0000B3BE0000}"/>
    <cellStyle name="Comma 3 3 5 2 2 3" xfId="51748" xr:uid="{00000000-0005-0000-0000-0000B4BE0000}"/>
    <cellStyle name="Comma 3 3 5 2 3" xfId="51749" xr:uid="{00000000-0005-0000-0000-0000B5BE0000}"/>
    <cellStyle name="Comma 3 3 5 2 4" xfId="51750" xr:uid="{00000000-0005-0000-0000-0000B6BE0000}"/>
    <cellStyle name="Comma 3 3 5 3" xfId="51751" xr:uid="{00000000-0005-0000-0000-0000B7BE0000}"/>
    <cellStyle name="Comma 3 3 5 3 2" xfId="51752" xr:uid="{00000000-0005-0000-0000-0000B8BE0000}"/>
    <cellStyle name="Comma 3 3 5 3 3" xfId="51753" xr:uid="{00000000-0005-0000-0000-0000B9BE0000}"/>
    <cellStyle name="Comma 3 3 5 4" xfId="51754" xr:uid="{00000000-0005-0000-0000-0000BABE0000}"/>
    <cellStyle name="Comma 3 3 5 5" xfId="51755" xr:uid="{00000000-0005-0000-0000-0000BBBE0000}"/>
    <cellStyle name="Comma 3 3 6" xfId="51756" xr:uid="{00000000-0005-0000-0000-0000BCBE0000}"/>
    <cellStyle name="Comma 3 3 6 2" xfId="51757" xr:uid="{00000000-0005-0000-0000-0000BDBE0000}"/>
    <cellStyle name="Comma 3 3 6 2 2" xfId="51758" xr:uid="{00000000-0005-0000-0000-0000BEBE0000}"/>
    <cellStyle name="Comma 3 3 6 2 2 2" xfId="51759" xr:uid="{00000000-0005-0000-0000-0000BFBE0000}"/>
    <cellStyle name="Comma 3 3 6 2 2 3" xfId="51760" xr:uid="{00000000-0005-0000-0000-0000C0BE0000}"/>
    <cellStyle name="Comma 3 3 6 2 3" xfId="51761" xr:uid="{00000000-0005-0000-0000-0000C1BE0000}"/>
    <cellStyle name="Comma 3 3 6 2 4" xfId="51762" xr:uid="{00000000-0005-0000-0000-0000C2BE0000}"/>
    <cellStyle name="Comma 3 3 6 3" xfId="51763" xr:uid="{00000000-0005-0000-0000-0000C3BE0000}"/>
    <cellStyle name="Comma 3 3 6 3 2" xfId="51764" xr:uid="{00000000-0005-0000-0000-0000C4BE0000}"/>
    <cellStyle name="Comma 3 3 6 3 3" xfId="51765" xr:uid="{00000000-0005-0000-0000-0000C5BE0000}"/>
    <cellStyle name="Comma 3 3 6 4" xfId="51766" xr:uid="{00000000-0005-0000-0000-0000C6BE0000}"/>
    <cellStyle name="Comma 3 3 6 5" xfId="51767" xr:uid="{00000000-0005-0000-0000-0000C7BE0000}"/>
    <cellStyle name="Comma 3 3 7" xfId="51768" xr:uid="{00000000-0005-0000-0000-0000C8BE0000}"/>
    <cellStyle name="Comma 3 3 7 2" xfId="51769" xr:uid="{00000000-0005-0000-0000-0000C9BE0000}"/>
    <cellStyle name="Comma 3 3 7 2 2" xfId="51770" xr:uid="{00000000-0005-0000-0000-0000CABE0000}"/>
    <cellStyle name="Comma 3 3 7 2 2 2" xfId="51771" xr:uid="{00000000-0005-0000-0000-0000CBBE0000}"/>
    <cellStyle name="Comma 3 3 7 2 2 3" xfId="51772" xr:uid="{00000000-0005-0000-0000-0000CCBE0000}"/>
    <cellStyle name="Comma 3 3 7 2 3" xfId="51773" xr:uid="{00000000-0005-0000-0000-0000CDBE0000}"/>
    <cellStyle name="Comma 3 3 7 2 4" xfId="51774" xr:uid="{00000000-0005-0000-0000-0000CEBE0000}"/>
    <cellStyle name="Comma 3 3 7 3" xfId="51775" xr:uid="{00000000-0005-0000-0000-0000CFBE0000}"/>
    <cellStyle name="Comma 3 3 7 3 2" xfId="51776" xr:uid="{00000000-0005-0000-0000-0000D0BE0000}"/>
    <cellStyle name="Comma 3 3 7 3 3" xfId="51777" xr:uid="{00000000-0005-0000-0000-0000D1BE0000}"/>
    <cellStyle name="Comma 3 3 7 4" xfId="51778" xr:uid="{00000000-0005-0000-0000-0000D2BE0000}"/>
    <cellStyle name="Comma 3 3 7 5" xfId="51779" xr:uid="{00000000-0005-0000-0000-0000D3BE0000}"/>
    <cellStyle name="Comma 3 3 8" xfId="51780" xr:uid="{00000000-0005-0000-0000-0000D4BE0000}"/>
    <cellStyle name="Comma 3 3 8 2" xfId="51781" xr:uid="{00000000-0005-0000-0000-0000D5BE0000}"/>
    <cellStyle name="Comma 3 3 8 2 2" xfId="51782" xr:uid="{00000000-0005-0000-0000-0000D6BE0000}"/>
    <cellStyle name="Comma 3 3 8 2 2 2" xfId="51783" xr:uid="{00000000-0005-0000-0000-0000D7BE0000}"/>
    <cellStyle name="Comma 3 3 8 2 2 3" xfId="51784" xr:uid="{00000000-0005-0000-0000-0000D8BE0000}"/>
    <cellStyle name="Comma 3 3 8 2 3" xfId="51785" xr:uid="{00000000-0005-0000-0000-0000D9BE0000}"/>
    <cellStyle name="Comma 3 3 8 2 4" xfId="51786" xr:uid="{00000000-0005-0000-0000-0000DABE0000}"/>
    <cellStyle name="Comma 3 3 8 3" xfId="51787" xr:uid="{00000000-0005-0000-0000-0000DBBE0000}"/>
    <cellStyle name="Comma 3 3 8 3 2" xfId="51788" xr:uid="{00000000-0005-0000-0000-0000DCBE0000}"/>
    <cellStyle name="Comma 3 3 8 3 3" xfId="51789" xr:uid="{00000000-0005-0000-0000-0000DDBE0000}"/>
    <cellStyle name="Comma 3 3 8 4" xfId="51790" xr:uid="{00000000-0005-0000-0000-0000DEBE0000}"/>
    <cellStyle name="Comma 3 3 8 5" xfId="51791" xr:uid="{00000000-0005-0000-0000-0000DFBE0000}"/>
    <cellStyle name="Comma 3 3 9" xfId="51792" xr:uid="{00000000-0005-0000-0000-0000E0BE0000}"/>
    <cellStyle name="Comma 3 3 9 2" xfId="51793" xr:uid="{00000000-0005-0000-0000-0000E1BE0000}"/>
    <cellStyle name="Comma 3 3 9 2 2" xfId="51794" xr:uid="{00000000-0005-0000-0000-0000E2BE0000}"/>
    <cellStyle name="Comma 3 3 9 2 3" xfId="51795" xr:uid="{00000000-0005-0000-0000-0000E3BE0000}"/>
    <cellStyle name="Comma 3 3 9 3" xfId="51796" xr:uid="{00000000-0005-0000-0000-0000E4BE0000}"/>
    <cellStyle name="Comma 3 3 9 4" xfId="51797" xr:uid="{00000000-0005-0000-0000-0000E5BE0000}"/>
    <cellStyle name="Comma 3 4" xfId="1446" xr:uid="{00000000-0005-0000-0000-0000E6BE0000}"/>
    <cellStyle name="Comma 3 4 2" xfId="51798" xr:uid="{00000000-0005-0000-0000-0000E7BE0000}"/>
    <cellStyle name="Comma 3 4 2 2" xfId="51799" xr:uid="{00000000-0005-0000-0000-0000E8BE0000}"/>
    <cellStyle name="Comma 3 4 2 2 2" xfId="51800" xr:uid="{00000000-0005-0000-0000-0000E9BE0000}"/>
    <cellStyle name="Comma 3 4 2 2 2 2" xfId="51801" xr:uid="{00000000-0005-0000-0000-0000EABE0000}"/>
    <cellStyle name="Comma 3 4 2 2 2 3" xfId="51802" xr:uid="{00000000-0005-0000-0000-0000EBBE0000}"/>
    <cellStyle name="Comma 3 4 2 2 3" xfId="51803" xr:uid="{00000000-0005-0000-0000-0000ECBE0000}"/>
    <cellStyle name="Comma 3 4 2 2 4" xfId="51804" xr:uid="{00000000-0005-0000-0000-0000EDBE0000}"/>
    <cellStyle name="Comma 3 4 2 3" xfId="51805" xr:uid="{00000000-0005-0000-0000-0000EEBE0000}"/>
    <cellStyle name="Comma 3 4 2 3 2" xfId="51806" xr:uid="{00000000-0005-0000-0000-0000EFBE0000}"/>
    <cellStyle name="Comma 3 4 2 3 3" xfId="51807" xr:uid="{00000000-0005-0000-0000-0000F0BE0000}"/>
    <cellStyle name="Comma 3 4 2 4" xfId="51808" xr:uid="{00000000-0005-0000-0000-0000F1BE0000}"/>
    <cellStyle name="Comma 3 4 2 5" xfId="51809" xr:uid="{00000000-0005-0000-0000-0000F2BE0000}"/>
    <cellStyle name="Comma 3 4 3" xfId="51810" xr:uid="{00000000-0005-0000-0000-0000F3BE0000}"/>
    <cellStyle name="Comma 3 4 3 2" xfId="51811" xr:uid="{00000000-0005-0000-0000-0000F4BE0000}"/>
    <cellStyle name="Comma 3 4 3 2 2" xfId="51812" xr:uid="{00000000-0005-0000-0000-0000F5BE0000}"/>
    <cellStyle name="Comma 3 4 3 2 2 2" xfId="51813" xr:uid="{00000000-0005-0000-0000-0000F6BE0000}"/>
    <cellStyle name="Comma 3 4 3 2 2 3" xfId="51814" xr:uid="{00000000-0005-0000-0000-0000F7BE0000}"/>
    <cellStyle name="Comma 3 4 3 2 3" xfId="51815" xr:uid="{00000000-0005-0000-0000-0000F8BE0000}"/>
    <cellStyle name="Comma 3 4 3 2 4" xfId="51816" xr:uid="{00000000-0005-0000-0000-0000F9BE0000}"/>
    <cellStyle name="Comma 3 4 3 3" xfId="51817" xr:uid="{00000000-0005-0000-0000-0000FABE0000}"/>
    <cellStyle name="Comma 3 4 3 3 2" xfId="51818" xr:uid="{00000000-0005-0000-0000-0000FBBE0000}"/>
    <cellStyle name="Comma 3 4 3 3 3" xfId="51819" xr:uid="{00000000-0005-0000-0000-0000FCBE0000}"/>
    <cellStyle name="Comma 3 4 3 4" xfId="51820" xr:uid="{00000000-0005-0000-0000-0000FDBE0000}"/>
    <cellStyle name="Comma 3 4 3 5" xfId="51821" xr:uid="{00000000-0005-0000-0000-0000FEBE0000}"/>
    <cellStyle name="Comma 3 4 4" xfId="51822" xr:uid="{00000000-0005-0000-0000-0000FFBE0000}"/>
    <cellStyle name="Comma 3 4 4 2" xfId="51823" xr:uid="{00000000-0005-0000-0000-000000BF0000}"/>
    <cellStyle name="Comma 3 4 4 3" xfId="51824" xr:uid="{00000000-0005-0000-0000-000001BF0000}"/>
    <cellStyle name="Comma 3 4 5" xfId="51825" xr:uid="{00000000-0005-0000-0000-000002BF0000}"/>
    <cellStyle name="Comma 3 4 6" xfId="51826" xr:uid="{00000000-0005-0000-0000-000003BF0000}"/>
    <cellStyle name="Comma 3 4 7" xfId="51827" xr:uid="{00000000-0005-0000-0000-000004BF0000}"/>
    <cellStyle name="Comma 3 4 8" xfId="51828" xr:uid="{00000000-0005-0000-0000-000005BF0000}"/>
    <cellStyle name="Comma 3 5" xfId="1447" xr:uid="{00000000-0005-0000-0000-000006BF0000}"/>
    <cellStyle name="Comma 3 5 2" xfId="51829" xr:uid="{00000000-0005-0000-0000-000007BF0000}"/>
    <cellStyle name="Comma 3 5 2 2" xfId="51830" xr:uid="{00000000-0005-0000-0000-000008BF0000}"/>
    <cellStyle name="Comma 3 5 2 3" xfId="51831" xr:uid="{00000000-0005-0000-0000-000009BF0000}"/>
    <cellStyle name="Comma 3 5 3" xfId="51832" xr:uid="{00000000-0005-0000-0000-00000ABF0000}"/>
    <cellStyle name="Comma 3 5 4" xfId="51833" xr:uid="{00000000-0005-0000-0000-00000BBF0000}"/>
    <cellStyle name="Comma 3 5 5" xfId="51834" xr:uid="{00000000-0005-0000-0000-00000CBF0000}"/>
    <cellStyle name="Comma 3 5 6" xfId="51835" xr:uid="{00000000-0005-0000-0000-00000DBF0000}"/>
    <cellStyle name="Comma 3 6" xfId="1448" xr:uid="{00000000-0005-0000-0000-00000EBF0000}"/>
    <cellStyle name="Comma 3 6 2" xfId="51836" xr:uid="{00000000-0005-0000-0000-00000FBF0000}"/>
    <cellStyle name="Comma 3 6 2 2" xfId="51837" xr:uid="{00000000-0005-0000-0000-000010BF0000}"/>
    <cellStyle name="Comma 3 6 2 3" xfId="51838" xr:uid="{00000000-0005-0000-0000-000011BF0000}"/>
    <cellStyle name="Comma 3 6 3" xfId="51839" xr:uid="{00000000-0005-0000-0000-000012BF0000}"/>
    <cellStyle name="Comma 3 6 4" xfId="51840" xr:uid="{00000000-0005-0000-0000-000013BF0000}"/>
    <cellStyle name="Comma 3 6 5" xfId="51841" xr:uid="{00000000-0005-0000-0000-000014BF0000}"/>
    <cellStyle name="Comma 3 6 6" xfId="51842" xr:uid="{00000000-0005-0000-0000-000015BF0000}"/>
    <cellStyle name="Comma 3 7" xfId="51843" xr:uid="{00000000-0005-0000-0000-000016BF0000}"/>
    <cellStyle name="Comma 3 7 2" xfId="51844" xr:uid="{00000000-0005-0000-0000-000017BF0000}"/>
    <cellStyle name="Comma 3 7 2 2" xfId="51845" xr:uid="{00000000-0005-0000-0000-000018BF0000}"/>
    <cellStyle name="Comma 3 7 2 3" xfId="51846" xr:uid="{00000000-0005-0000-0000-000019BF0000}"/>
    <cellStyle name="Comma 3 7 3" xfId="51847" xr:uid="{00000000-0005-0000-0000-00001ABF0000}"/>
    <cellStyle name="Comma 3 7 4" xfId="51848" xr:uid="{00000000-0005-0000-0000-00001BBF0000}"/>
    <cellStyle name="Comma 3 7 5" xfId="51849" xr:uid="{00000000-0005-0000-0000-00001CBF0000}"/>
    <cellStyle name="Comma 3 7 6" xfId="51850" xr:uid="{00000000-0005-0000-0000-00001DBF0000}"/>
    <cellStyle name="Comma 3 8" xfId="51851" xr:uid="{00000000-0005-0000-0000-00001EBF0000}"/>
    <cellStyle name="Comma 3 8 2" xfId="51852" xr:uid="{00000000-0005-0000-0000-00001FBF0000}"/>
    <cellStyle name="Comma 3 8 2 2" xfId="51853" xr:uid="{00000000-0005-0000-0000-000020BF0000}"/>
    <cellStyle name="Comma 3 8 2 3" xfId="51854" xr:uid="{00000000-0005-0000-0000-000021BF0000}"/>
    <cellStyle name="Comma 3 8 3" xfId="51855" xr:uid="{00000000-0005-0000-0000-000022BF0000}"/>
    <cellStyle name="Comma 3 8 4" xfId="51856" xr:uid="{00000000-0005-0000-0000-000023BF0000}"/>
    <cellStyle name="Comma 3 8 5" xfId="51857" xr:uid="{00000000-0005-0000-0000-000024BF0000}"/>
    <cellStyle name="Comma 3 8 6" xfId="51858" xr:uid="{00000000-0005-0000-0000-000025BF0000}"/>
    <cellStyle name="Comma 3 9" xfId="51859" xr:uid="{00000000-0005-0000-0000-000026BF0000}"/>
    <cellStyle name="Comma 3*" xfId="51860" xr:uid="{00000000-0005-0000-0000-000027BF0000}"/>
    <cellStyle name="Comma 3__50_50" xfId="51861" xr:uid="{00000000-0005-0000-0000-000028BF0000}"/>
    <cellStyle name="Comma 30" xfId="1449" xr:uid="{00000000-0005-0000-0000-000029BF0000}"/>
    <cellStyle name="Comma 30 2" xfId="1450" xr:uid="{00000000-0005-0000-0000-00002ABF0000}"/>
    <cellStyle name="Comma 31" xfId="1451" xr:uid="{00000000-0005-0000-0000-00002BBF0000}"/>
    <cellStyle name="Comma 31 2" xfId="1452" xr:uid="{00000000-0005-0000-0000-00002CBF0000}"/>
    <cellStyle name="Comma 32" xfId="1453" xr:uid="{00000000-0005-0000-0000-00002DBF0000}"/>
    <cellStyle name="Comma 33" xfId="1454" xr:uid="{00000000-0005-0000-0000-00002EBF0000}"/>
    <cellStyle name="Comma 34" xfId="1455" xr:uid="{00000000-0005-0000-0000-00002FBF0000}"/>
    <cellStyle name="Comma 34 2" xfId="1456" xr:uid="{00000000-0005-0000-0000-000030BF0000}"/>
    <cellStyle name="Comma 35" xfId="1457" xr:uid="{00000000-0005-0000-0000-000031BF0000}"/>
    <cellStyle name="Comma 35 2" xfId="1458" xr:uid="{00000000-0005-0000-0000-000032BF0000}"/>
    <cellStyle name="Comma 36" xfId="1459" xr:uid="{00000000-0005-0000-0000-000033BF0000}"/>
    <cellStyle name="Comma 37" xfId="1460" xr:uid="{00000000-0005-0000-0000-000034BF0000}"/>
    <cellStyle name="Comma 38" xfId="1461" xr:uid="{00000000-0005-0000-0000-000035BF0000}"/>
    <cellStyle name="Comma 38 2" xfId="1462" xr:uid="{00000000-0005-0000-0000-000036BF0000}"/>
    <cellStyle name="Comma 39" xfId="1463" xr:uid="{00000000-0005-0000-0000-000037BF0000}"/>
    <cellStyle name="Comma 39 2" xfId="1464" xr:uid="{00000000-0005-0000-0000-000038BF0000}"/>
    <cellStyle name="Comma 4" xfId="1465" xr:uid="{00000000-0005-0000-0000-000039BF0000}"/>
    <cellStyle name="Comma 4 10" xfId="51862" xr:uid="{00000000-0005-0000-0000-00003ABF0000}"/>
    <cellStyle name="Comma 4 10 2" xfId="51863" xr:uid="{00000000-0005-0000-0000-00003BBF0000}"/>
    <cellStyle name="Comma 4 10 3" xfId="51864" xr:uid="{00000000-0005-0000-0000-00003CBF0000}"/>
    <cellStyle name="Comma 4 11" xfId="51865" xr:uid="{00000000-0005-0000-0000-00003DBF0000}"/>
    <cellStyle name="Comma 4 11 2" xfId="51866" xr:uid="{00000000-0005-0000-0000-00003EBF0000}"/>
    <cellStyle name="Comma 4 12" xfId="51867" xr:uid="{00000000-0005-0000-0000-00003FBF0000}"/>
    <cellStyle name="Comma 4 13" xfId="51868" xr:uid="{00000000-0005-0000-0000-000040BF0000}"/>
    <cellStyle name="Comma 4 2" xfId="1466" xr:uid="{00000000-0005-0000-0000-000041BF0000}"/>
    <cellStyle name="Comma 4 2 2" xfId="1467" xr:uid="{00000000-0005-0000-0000-000042BF0000}"/>
    <cellStyle name="Comma 4 2 2 2" xfId="51869" xr:uid="{00000000-0005-0000-0000-000043BF0000}"/>
    <cellStyle name="Comma 4 2 2 2 2" xfId="51870" xr:uid="{00000000-0005-0000-0000-000044BF0000}"/>
    <cellStyle name="Comma 4 2 2 2 2 2" xfId="51871" xr:uid="{00000000-0005-0000-0000-000045BF0000}"/>
    <cellStyle name="Comma 4 2 2 2 2 2 2" xfId="51872" xr:uid="{00000000-0005-0000-0000-000046BF0000}"/>
    <cellStyle name="Comma 4 2 2 2 2 2 3" xfId="51873" xr:uid="{00000000-0005-0000-0000-000047BF0000}"/>
    <cellStyle name="Comma 4 2 2 2 2 3" xfId="51874" xr:uid="{00000000-0005-0000-0000-000048BF0000}"/>
    <cellStyle name="Comma 4 2 2 2 2 4" xfId="51875" xr:uid="{00000000-0005-0000-0000-000049BF0000}"/>
    <cellStyle name="Comma 4 2 2 2 3" xfId="51876" xr:uid="{00000000-0005-0000-0000-00004ABF0000}"/>
    <cellStyle name="Comma 4 2 2 2 3 2" xfId="51877" xr:uid="{00000000-0005-0000-0000-00004BBF0000}"/>
    <cellStyle name="Comma 4 2 2 2 3 3" xfId="51878" xr:uid="{00000000-0005-0000-0000-00004CBF0000}"/>
    <cellStyle name="Comma 4 2 2 2 4" xfId="51879" xr:uid="{00000000-0005-0000-0000-00004DBF0000}"/>
    <cellStyle name="Comma 4 2 2 2 5" xfId="51880" xr:uid="{00000000-0005-0000-0000-00004EBF0000}"/>
    <cellStyle name="Comma 4 2 2 3" xfId="51881" xr:uid="{00000000-0005-0000-0000-00004FBF0000}"/>
    <cellStyle name="Comma 4 2 2 3 2" xfId="51882" xr:uid="{00000000-0005-0000-0000-000050BF0000}"/>
    <cellStyle name="Comma 4 2 2 3 2 2" xfId="51883" xr:uid="{00000000-0005-0000-0000-000051BF0000}"/>
    <cellStyle name="Comma 4 2 2 3 2 2 2" xfId="51884" xr:uid="{00000000-0005-0000-0000-000052BF0000}"/>
    <cellStyle name="Comma 4 2 2 3 2 2 3" xfId="51885" xr:uid="{00000000-0005-0000-0000-000053BF0000}"/>
    <cellStyle name="Comma 4 2 2 3 2 3" xfId="51886" xr:uid="{00000000-0005-0000-0000-000054BF0000}"/>
    <cellStyle name="Comma 4 2 2 3 2 4" xfId="51887" xr:uid="{00000000-0005-0000-0000-000055BF0000}"/>
    <cellStyle name="Comma 4 2 2 3 3" xfId="51888" xr:uid="{00000000-0005-0000-0000-000056BF0000}"/>
    <cellStyle name="Comma 4 2 2 3 3 2" xfId="51889" xr:uid="{00000000-0005-0000-0000-000057BF0000}"/>
    <cellStyle name="Comma 4 2 2 3 3 3" xfId="51890" xr:uid="{00000000-0005-0000-0000-000058BF0000}"/>
    <cellStyle name="Comma 4 2 2 3 4" xfId="51891" xr:uid="{00000000-0005-0000-0000-000059BF0000}"/>
    <cellStyle name="Comma 4 2 2 3 5" xfId="51892" xr:uid="{00000000-0005-0000-0000-00005ABF0000}"/>
    <cellStyle name="Comma 4 2 2 4" xfId="51893" xr:uid="{00000000-0005-0000-0000-00005BBF0000}"/>
    <cellStyle name="Comma 4 2 2 4 2" xfId="51894" xr:uid="{00000000-0005-0000-0000-00005CBF0000}"/>
    <cellStyle name="Comma 4 2 2 4 2 2" xfId="51895" xr:uid="{00000000-0005-0000-0000-00005DBF0000}"/>
    <cellStyle name="Comma 4 2 2 4 2 2 2" xfId="51896" xr:uid="{00000000-0005-0000-0000-00005EBF0000}"/>
    <cellStyle name="Comma 4 2 2 4 2 2 3" xfId="51897" xr:uid="{00000000-0005-0000-0000-00005FBF0000}"/>
    <cellStyle name="Comma 4 2 2 4 2 3" xfId="51898" xr:uid="{00000000-0005-0000-0000-000060BF0000}"/>
    <cellStyle name="Comma 4 2 2 4 2 4" xfId="51899" xr:uid="{00000000-0005-0000-0000-000061BF0000}"/>
    <cellStyle name="Comma 4 2 2 4 3" xfId="51900" xr:uid="{00000000-0005-0000-0000-000062BF0000}"/>
    <cellStyle name="Comma 4 2 2 4 3 2" xfId="51901" xr:uid="{00000000-0005-0000-0000-000063BF0000}"/>
    <cellStyle name="Comma 4 2 2 4 3 3" xfId="51902" xr:uid="{00000000-0005-0000-0000-000064BF0000}"/>
    <cellStyle name="Comma 4 2 2 4 4" xfId="51903" xr:uid="{00000000-0005-0000-0000-000065BF0000}"/>
    <cellStyle name="Comma 4 2 2 4 5" xfId="51904" xr:uid="{00000000-0005-0000-0000-000066BF0000}"/>
    <cellStyle name="Comma 4 2 2 5" xfId="51905" xr:uid="{00000000-0005-0000-0000-000067BF0000}"/>
    <cellStyle name="Comma 4 2 2 5 2" xfId="51906" xr:uid="{00000000-0005-0000-0000-000068BF0000}"/>
    <cellStyle name="Comma 4 2 2 5 2 2" xfId="51907" xr:uid="{00000000-0005-0000-0000-000069BF0000}"/>
    <cellStyle name="Comma 4 2 2 5 2 2 2" xfId="51908" xr:uid="{00000000-0005-0000-0000-00006ABF0000}"/>
    <cellStyle name="Comma 4 2 2 5 2 2 3" xfId="51909" xr:uid="{00000000-0005-0000-0000-00006BBF0000}"/>
    <cellStyle name="Comma 4 2 2 5 2 3" xfId="51910" xr:uid="{00000000-0005-0000-0000-00006CBF0000}"/>
    <cellStyle name="Comma 4 2 2 5 2 4" xfId="51911" xr:uid="{00000000-0005-0000-0000-00006DBF0000}"/>
    <cellStyle name="Comma 4 2 2 5 3" xfId="51912" xr:uid="{00000000-0005-0000-0000-00006EBF0000}"/>
    <cellStyle name="Comma 4 2 2 5 3 2" xfId="51913" xr:uid="{00000000-0005-0000-0000-00006FBF0000}"/>
    <cellStyle name="Comma 4 2 2 5 3 3" xfId="51914" xr:uid="{00000000-0005-0000-0000-000070BF0000}"/>
    <cellStyle name="Comma 4 2 2 5 4" xfId="51915" xr:uid="{00000000-0005-0000-0000-000071BF0000}"/>
    <cellStyle name="Comma 4 2 2 5 5" xfId="51916" xr:uid="{00000000-0005-0000-0000-000072BF0000}"/>
    <cellStyle name="Comma 4 2 2 6" xfId="51917" xr:uid="{00000000-0005-0000-0000-000073BF0000}"/>
    <cellStyle name="Comma 4 2 2 6 2" xfId="51918" xr:uid="{00000000-0005-0000-0000-000074BF0000}"/>
    <cellStyle name="Comma 4 2 2 6 2 2" xfId="51919" xr:uid="{00000000-0005-0000-0000-000075BF0000}"/>
    <cellStyle name="Comma 4 2 2 6 2 3" xfId="51920" xr:uid="{00000000-0005-0000-0000-000076BF0000}"/>
    <cellStyle name="Comma 4 2 2 6 3" xfId="51921" xr:uid="{00000000-0005-0000-0000-000077BF0000}"/>
    <cellStyle name="Comma 4 2 2 6 4" xfId="51922" xr:uid="{00000000-0005-0000-0000-000078BF0000}"/>
    <cellStyle name="Comma 4 2 2 7" xfId="51923" xr:uid="{00000000-0005-0000-0000-000079BF0000}"/>
    <cellStyle name="Comma 4 2 2 7 2" xfId="51924" xr:uid="{00000000-0005-0000-0000-00007ABF0000}"/>
    <cellStyle name="Comma 4 2 2 7 3" xfId="51925" xr:uid="{00000000-0005-0000-0000-00007BBF0000}"/>
    <cellStyle name="Comma 4 2 2 8" xfId="51926" xr:uid="{00000000-0005-0000-0000-00007CBF0000}"/>
    <cellStyle name="Comma 4 2 2 9" xfId="51927" xr:uid="{00000000-0005-0000-0000-00007DBF0000}"/>
    <cellStyle name="Comma 4 2 3" xfId="51928" xr:uid="{00000000-0005-0000-0000-00007EBF0000}"/>
    <cellStyle name="Comma 4 2 3 2" xfId="51929" xr:uid="{00000000-0005-0000-0000-00007FBF0000}"/>
    <cellStyle name="Comma 4 2 3 2 2" xfId="51930" xr:uid="{00000000-0005-0000-0000-000080BF0000}"/>
    <cellStyle name="Comma 4 2 3 2 2 2" xfId="51931" xr:uid="{00000000-0005-0000-0000-000081BF0000}"/>
    <cellStyle name="Comma 4 2 3 2 2 2 2" xfId="51932" xr:uid="{00000000-0005-0000-0000-000082BF0000}"/>
    <cellStyle name="Comma 4 2 3 2 2 2 3" xfId="51933" xr:uid="{00000000-0005-0000-0000-000083BF0000}"/>
    <cellStyle name="Comma 4 2 3 2 2 3" xfId="51934" xr:uid="{00000000-0005-0000-0000-000084BF0000}"/>
    <cellStyle name="Comma 4 2 3 2 2 4" xfId="51935" xr:uid="{00000000-0005-0000-0000-000085BF0000}"/>
    <cellStyle name="Comma 4 2 3 2 3" xfId="51936" xr:uid="{00000000-0005-0000-0000-000086BF0000}"/>
    <cellStyle name="Comma 4 2 3 2 3 2" xfId="51937" xr:uid="{00000000-0005-0000-0000-000087BF0000}"/>
    <cellStyle name="Comma 4 2 3 2 3 3" xfId="51938" xr:uid="{00000000-0005-0000-0000-000088BF0000}"/>
    <cellStyle name="Comma 4 2 3 2 4" xfId="51939" xr:uid="{00000000-0005-0000-0000-000089BF0000}"/>
    <cellStyle name="Comma 4 2 3 2 5" xfId="51940" xr:uid="{00000000-0005-0000-0000-00008ABF0000}"/>
    <cellStyle name="Comma 4 2 3 3" xfId="51941" xr:uid="{00000000-0005-0000-0000-00008BBF0000}"/>
    <cellStyle name="Comma 4 2 3 3 2" xfId="51942" xr:uid="{00000000-0005-0000-0000-00008CBF0000}"/>
    <cellStyle name="Comma 4 2 3 3 2 2" xfId="51943" xr:uid="{00000000-0005-0000-0000-00008DBF0000}"/>
    <cellStyle name="Comma 4 2 3 3 2 2 2" xfId="51944" xr:uid="{00000000-0005-0000-0000-00008EBF0000}"/>
    <cellStyle name="Comma 4 2 3 3 2 2 3" xfId="51945" xr:uid="{00000000-0005-0000-0000-00008FBF0000}"/>
    <cellStyle name="Comma 4 2 3 3 2 3" xfId="51946" xr:uid="{00000000-0005-0000-0000-000090BF0000}"/>
    <cellStyle name="Comma 4 2 3 3 2 4" xfId="51947" xr:uid="{00000000-0005-0000-0000-000091BF0000}"/>
    <cellStyle name="Comma 4 2 3 3 3" xfId="51948" xr:uid="{00000000-0005-0000-0000-000092BF0000}"/>
    <cellStyle name="Comma 4 2 3 3 3 2" xfId="51949" xr:uid="{00000000-0005-0000-0000-000093BF0000}"/>
    <cellStyle name="Comma 4 2 3 3 3 3" xfId="51950" xr:uid="{00000000-0005-0000-0000-000094BF0000}"/>
    <cellStyle name="Comma 4 2 3 3 4" xfId="51951" xr:uid="{00000000-0005-0000-0000-000095BF0000}"/>
    <cellStyle name="Comma 4 2 3 3 5" xfId="51952" xr:uid="{00000000-0005-0000-0000-000096BF0000}"/>
    <cellStyle name="Comma 4 2 3 4" xfId="51953" xr:uid="{00000000-0005-0000-0000-000097BF0000}"/>
    <cellStyle name="Comma 4 2 3 4 2" xfId="51954" xr:uid="{00000000-0005-0000-0000-000098BF0000}"/>
    <cellStyle name="Comma 4 2 3 4 2 2" xfId="51955" xr:uid="{00000000-0005-0000-0000-000099BF0000}"/>
    <cellStyle name="Comma 4 2 3 4 2 2 2" xfId="51956" xr:uid="{00000000-0005-0000-0000-00009ABF0000}"/>
    <cellStyle name="Comma 4 2 3 4 2 2 3" xfId="51957" xr:uid="{00000000-0005-0000-0000-00009BBF0000}"/>
    <cellStyle name="Comma 4 2 3 4 2 3" xfId="51958" xr:uid="{00000000-0005-0000-0000-00009CBF0000}"/>
    <cellStyle name="Comma 4 2 3 4 2 4" xfId="51959" xr:uid="{00000000-0005-0000-0000-00009DBF0000}"/>
    <cellStyle name="Comma 4 2 3 4 3" xfId="51960" xr:uid="{00000000-0005-0000-0000-00009EBF0000}"/>
    <cellStyle name="Comma 4 2 3 4 3 2" xfId="51961" xr:uid="{00000000-0005-0000-0000-00009FBF0000}"/>
    <cellStyle name="Comma 4 2 3 4 3 3" xfId="51962" xr:uid="{00000000-0005-0000-0000-0000A0BF0000}"/>
    <cellStyle name="Comma 4 2 3 4 4" xfId="51963" xr:uid="{00000000-0005-0000-0000-0000A1BF0000}"/>
    <cellStyle name="Comma 4 2 3 4 5" xfId="51964" xr:uid="{00000000-0005-0000-0000-0000A2BF0000}"/>
    <cellStyle name="Comma 4 2 3 5" xfId="51965" xr:uid="{00000000-0005-0000-0000-0000A3BF0000}"/>
    <cellStyle name="Comma 4 2 3 5 2" xfId="51966" xr:uid="{00000000-0005-0000-0000-0000A4BF0000}"/>
    <cellStyle name="Comma 4 2 3 5 2 2" xfId="51967" xr:uid="{00000000-0005-0000-0000-0000A5BF0000}"/>
    <cellStyle name="Comma 4 2 3 5 2 2 2" xfId="51968" xr:uid="{00000000-0005-0000-0000-0000A6BF0000}"/>
    <cellStyle name="Comma 4 2 3 5 2 2 3" xfId="51969" xr:uid="{00000000-0005-0000-0000-0000A7BF0000}"/>
    <cellStyle name="Comma 4 2 3 5 2 3" xfId="51970" xr:uid="{00000000-0005-0000-0000-0000A8BF0000}"/>
    <cellStyle name="Comma 4 2 3 5 2 4" xfId="51971" xr:uid="{00000000-0005-0000-0000-0000A9BF0000}"/>
    <cellStyle name="Comma 4 2 3 5 3" xfId="51972" xr:uid="{00000000-0005-0000-0000-0000AABF0000}"/>
    <cellStyle name="Comma 4 2 3 5 3 2" xfId="51973" xr:uid="{00000000-0005-0000-0000-0000ABBF0000}"/>
    <cellStyle name="Comma 4 2 3 5 3 3" xfId="51974" xr:uid="{00000000-0005-0000-0000-0000ACBF0000}"/>
    <cellStyle name="Comma 4 2 3 5 4" xfId="51975" xr:uid="{00000000-0005-0000-0000-0000ADBF0000}"/>
    <cellStyle name="Comma 4 2 3 5 5" xfId="51976" xr:uid="{00000000-0005-0000-0000-0000AEBF0000}"/>
    <cellStyle name="Comma 4 2 3 6" xfId="51977" xr:uid="{00000000-0005-0000-0000-0000AFBF0000}"/>
    <cellStyle name="Comma 4 2 3 6 2" xfId="51978" xr:uid="{00000000-0005-0000-0000-0000B0BF0000}"/>
    <cellStyle name="Comma 4 2 3 6 2 2" xfId="51979" xr:uid="{00000000-0005-0000-0000-0000B1BF0000}"/>
    <cellStyle name="Comma 4 2 3 6 2 3" xfId="51980" xr:uid="{00000000-0005-0000-0000-0000B2BF0000}"/>
    <cellStyle name="Comma 4 2 3 6 3" xfId="51981" xr:uid="{00000000-0005-0000-0000-0000B3BF0000}"/>
    <cellStyle name="Comma 4 2 3 6 4" xfId="51982" xr:uid="{00000000-0005-0000-0000-0000B4BF0000}"/>
    <cellStyle name="Comma 4 2 3 7" xfId="51983" xr:uid="{00000000-0005-0000-0000-0000B5BF0000}"/>
    <cellStyle name="Comma 4 2 3 7 2" xfId="51984" xr:uid="{00000000-0005-0000-0000-0000B6BF0000}"/>
    <cellStyle name="Comma 4 2 3 7 3" xfId="51985" xr:uid="{00000000-0005-0000-0000-0000B7BF0000}"/>
    <cellStyle name="Comma 4 2 3 8" xfId="51986" xr:uid="{00000000-0005-0000-0000-0000B8BF0000}"/>
    <cellStyle name="Comma 4 2 3 9" xfId="51987" xr:uid="{00000000-0005-0000-0000-0000B9BF0000}"/>
    <cellStyle name="Comma 4 2 4" xfId="51988" xr:uid="{00000000-0005-0000-0000-0000BABF0000}"/>
    <cellStyle name="Comma 4 2 4 2" xfId="51989" xr:uid="{00000000-0005-0000-0000-0000BBBF0000}"/>
    <cellStyle name="Comma 4 2 4 3" xfId="51990" xr:uid="{00000000-0005-0000-0000-0000BCBF0000}"/>
    <cellStyle name="Comma 4 2 5" xfId="51991" xr:uid="{00000000-0005-0000-0000-0000BDBF0000}"/>
    <cellStyle name="Comma 4 2 6" xfId="51992" xr:uid="{00000000-0005-0000-0000-0000BEBF0000}"/>
    <cellStyle name="Comma 4 2 7" xfId="51993" xr:uid="{00000000-0005-0000-0000-0000BFBF0000}"/>
    <cellStyle name="Comma 4 2 8" xfId="51994" xr:uid="{00000000-0005-0000-0000-0000C0BF0000}"/>
    <cellStyle name="Comma 4 3" xfId="1468" xr:uid="{00000000-0005-0000-0000-0000C1BF0000}"/>
    <cellStyle name="Comma 4 3 10" xfId="51995" xr:uid="{00000000-0005-0000-0000-0000C2BF0000}"/>
    <cellStyle name="Comma 4 3 2" xfId="51996" xr:uid="{00000000-0005-0000-0000-0000C3BF0000}"/>
    <cellStyle name="Comma 4 3 2 2" xfId="51997" xr:uid="{00000000-0005-0000-0000-0000C4BF0000}"/>
    <cellStyle name="Comma 4 3 2 2 2" xfId="51998" xr:uid="{00000000-0005-0000-0000-0000C5BF0000}"/>
    <cellStyle name="Comma 4 3 2 2 2 2" xfId="51999" xr:uid="{00000000-0005-0000-0000-0000C6BF0000}"/>
    <cellStyle name="Comma 4 3 2 2 2 2 2" xfId="52000" xr:uid="{00000000-0005-0000-0000-0000C7BF0000}"/>
    <cellStyle name="Comma 4 3 2 2 2 2 3" xfId="52001" xr:uid="{00000000-0005-0000-0000-0000C8BF0000}"/>
    <cellStyle name="Comma 4 3 2 2 2 3" xfId="52002" xr:uid="{00000000-0005-0000-0000-0000C9BF0000}"/>
    <cellStyle name="Comma 4 3 2 2 2 4" xfId="52003" xr:uid="{00000000-0005-0000-0000-0000CABF0000}"/>
    <cellStyle name="Comma 4 3 2 2 3" xfId="52004" xr:uid="{00000000-0005-0000-0000-0000CBBF0000}"/>
    <cellStyle name="Comma 4 3 2 2 3 2" xfId="52005" xr:uid="{00000000-0005-0000-0000-0000CCBF0000}"/>
    <cellStyle name="Comma 4 3 2 2 3 3" xfId="52006" xr:uid="{00000000-0005-0000-0000-0000CDBF0000}"/>
    <cellStyle name="Comma 4 3 2 2 4" xfId="52007" xr:uid="{00000000-0005-0000-0000-0000CEBF0000}"/>
    <cellStyle name="Comma 4 3 2 2 5" xfId="52008" xr:uid="{00000000-0005-0000-0000-0000CFBF0000}"/>
    <cellStyle name="Comma 4 3 2 3" xfId="52009" xr:uid="{00000000-0005-0000-0000-0000D0BF0000}"/>
    <cellStyle name="Comma 4 3 2 3 2" xfId="52010" xr:uid="{00000000-0005-0000-0000-0000D1BF0000}"/>
    <cellStyle name="Comma 4 3 2 3 2 2" xfId="52011" xr:uid="{00000000-0005-0000-0000-0000D2BF0000}"/>
    <cellStyle name="Comma 4 3 2 3 2 2 2" xfId="52012" xr:uid="{00000000-0005-0000-0000-0000D3BF0000}"/>
    <cellStyle name="Comma 4 3 2 3 2 2 3" xfId="52013" xr:uid="{00000000-0005-0000-0000-0000D4BF0000}"/>
    <cellStyle name="Comma 4 3 2 3 2 3" xfId="52014" xr:uid="{00000000-0005-0000-0000-0000D5BF0000}"/>
    <cellStyle name="Comma 4 3 2 3 2 4" xfId="52015" xr:uid="{00000000-0005-0000-0000-0000D6BF0000}"/>
    <cellStyle name="Comma 4 3 2 3 3" xfId="52016" xr:uid="{00000000-0005-0000-0000-0000D7BF0000}"/>
    <cellStyle name="Comma 4 3 2 3 3 2" xfId="52017" xr:uid="{00000000-0005-0000-0000-0000D8BF0000}"/>
    <cellStyle name="Comma 4 3 2 3 3 3" xfId="52018" xr:uid="{00000000-0005-0000-0000-0000D9BF0000}"/>
    <cellStyle name="Comma 4 3 2 3 4" xfId="52019" xr:uid="{00000000-0005-0000-0000-0000DABF0000}"/>
    <cellStyle name="Comma 4 3 2 3 5" xfId="52020" xr:uid="{00000000-0005-0000-0000-0000DBBF0000}"/>
    <cellStyle name="Comma 4 3 2 4" xfId="52021" xr:uid="{00000000-0005-0000-0000-0000DCBF0000}"/>
    <cellStyle name="Comma 4 3 2 4 2" xfId="52022" xr:uid="{00000000-0005-0000-0000-0000DDBF0000}"/>
    <cellStyle name="Comma 4 3 2 4 2 2" xfId="52023" xr:uid="{00000000-0005-0000-0000-0000DEBF0000}"/>
    <cellStyle name="Comma 4 3 2 4 2 2 2" xfId="52024" xr:uid="{00000000-0005-0000-0000-0000DFBF0000}"/>
    <cellStyle name="Comma 4 3 2 4 2 2 3" xfId="52025" xr:uid="{00000000-0005-0000-0000-0000E0BF0000}"/>
    <cellStyle name="Comma 4 3 2 4 2 3" xfId="52026" xr:uid="{00000000-0005-0000-0000-0000E1BF0000}"/>
    <cellStyle name="Comma 4 3 2 4 2 4" xfId="52027" xr:uid="{00000000-0005-0000-0000-0000E2BF0000}"/>
    <cellStyle name="Comma 4 3 2 4 3" xfId="52028" xr:uid="{00000000-0005-0000-0000-0000E3BF0000}"/>
    <cellStyle name="Comma 4 3 2 4 3 2" xfId="52029" xr:uid="{00000000-0005-0000-0000-0000E4BF0000}"/>
    <cellStyle name="Comma 4 3 2 4 3 3" xfId="52030" xr:uid="{00000000-0005-0000-0000-0000E5BF0000}"/>
    <cellStyle name="Comma 4 3 2 4 4" xfId="52031" xr:uid="{00000000-0005-0000-0000-0000E6BF0000}"/>
    <cellStyle name="Comma 4 3 2 4 5" xfId="52032" xr:uid="{00000000-0005-0000-0000-0000E7BF0000}"/>
    <cellStyle name="Comma 4 3 2 5" xfId="52033" xr:uid="{00000000-0005-0000-0000-0000E8BF0000}"/>
    <cellStyle name="Comma 4 3 2 5 2" xfId="52034" xr:uid="{00000000-0005-0000-0000-0000E9BF0000}"/>
    <cellStyle name="Comma 4 3 2 5 2 2" xfId="52035" xr:uid="{00000000-0005-0000-0000-0000EABF0000}"/>
    <cellStyle name="Comma 4 3 2 5 2 2 2" xfId="52036" xr:uid="{00000000-0005-0000-0000-0000EBBF0000}"/>
    <cellStyle name="Comma 4 3 2 5 2 2 3" xfId="52037" xr:uid="{00000000-0005-0000-0000-0000ECBF0000}"/>
    <cellStyle name="Comma 4 3 2 5 2 3" xfId="52038" xr:uid="{00000000-0005-0000-0000-0000EDBF0000}"/>
    <cellStyle name="Comma 4 3 2 5 2 4" xfId="52039" xr:uid="{00000000-0005-0000-0000-0000EEBF0000}"/>
    <cellStyle name="Comma 4 3 2 5 3" xfId="52040" xr:uid="{00000000-0005-0000-0000-0000EFBF0000}"/>
    <cellStyle name="Comma 4 3 2 5 3 2" xfId="52041" xr:uid="{00000000-0005-0000-0000-0000F0BF0000}"/>
    <cellStyle name="Comma 4 3 2 5 3 3" xfId="52042" xr:uid="{00000000-0005-0000-0000-0000F1BF0000}"/>
    <cellStyle name="Comma 4 3 2 5 4" xfId="52043" xr:uid="{00000000-0005-0000-0000-0000F2BF0000}"/>
    <cellStyle name="Comma 4 3 2 5 5" xfId="52044" xr:uid="{00000000-0005-0000-0000-0000F3BF0000}"/>
    <cellStyle name="Comma 4 3 2 6" xfId="52045" xr:uid="{00000000-0005-0000-0000-0000F4BF0000}"/>
    <cellStyle name="Comma 4 3 2 6 2" xfId="52046" xr:uid="{00000000-0005-0000-0000-0000F5BF0000}"/>
    <cellStyle name="Comma 4 3 2 6 2 2" xfId="52047" xr:uid="{00000000-0005-0000-0000-0000F6BF0000}"/>
    <cellStyle name="Comma 4 3 2 6 2 3" xfId="52048" xr:uid="{00000000-0005-0000-0000-0000F7BF0000}"/>
    <cellStyle name="Comma 4 3 2 6 3" xfId="52049" xr:uid="{00000000-0005-0000-0000-0000F8BF0000}"/>
    <cellStyle name="Comma 4 3 2 6 4" xfId="52050" xr:uid="{00000000-0005-0000-0000-0000F9BF0000}"/>
    <cellStyle name="Comma 4 3 2 7" xfId="52051" xr:uid="{00000000-0005-0000-0000-0000FABF0000}"/>
    <cellStyle name="Comma 4 3 2 7 2" xfId="52052" xr:uid="{00000000-0005-0000-0000-0000FBBF0000}"/>
    <cellStyle name="Comma 4 3 2 7 3" xfId="52053" xr:uid="{00000000-0005-0000-0000-0000FCBF0000}"/>
    <cellStyle name="Comma 4 3 2 8" xfId="52054" xr:uid="{00000000-0005-0000-0000-0000FDBF0000}"/>
    <cellStyle name="Comma 4 3 2 9" xfId="52055" xr:uid="{00000000-0005-0000-0000-0000FEBF0000}"/>
    <cellStyle name="Comma 4 3 3" xfId="52056" xr:uid="{00000000-0005-0000-0000-0000FFBF0000}"/>
    <cellStyle name="Comma 4 3 3 2" xfId="52057" xr:uid="{00000000-0005-0000-0000-000000C00000}"/>
    <cellStyle name="Comma 4 3 3 2 2" xfId="52058" xr:uid="{00000000-0005-0000-0000-000001C00000}"/>
    <cellStyle name="Comma 4 3 3 2 2 2" xfId="52059" xr:uid="{00000000-0005-0000-0000-000002C00000}"/>
    <cellStyle name="Comma 4 3 3 2 2 3" xfId="52060" xr:uid="{00000000-0005-0000-0000-000003C00000}"/>
    <cellStyle name="Comma 4 3 3 2 3" xfId="52061" xr:uid="{00000000-0005-0000-0000-000004C00000}"/>
    <cellStyle name="Comma 4 3 3 2 4" xfId="52062" xr:uid="{00000000-0005-0000-0000-000005C00000}"/>
    <cellStyle name="Comma 4 3 3 3" xfId="52063" xr:uid="{00000000-0005-0000-0000-000006C00000}"/>
    <cellStyle name="Comma 4 3 3 3 2" xfId="52064" xr:uid="{00000000-0005-0000-0000-000007C00000}"/>
    <cellStyle name="Comma 4 3 3 3 3" xfId="52065" xr:uid="{00000000-0005-0000-0000-000008C00000}"/>
    <cellStyle name="Comma 4 3 3 4" xfId="52066" xr:uid="{00000000-0005-0000-0000-000009C00000}"/>
    <cellStyle name="Comma 4 3 3 5" xfId="52067" xr:uid="{00000000-0005-0000-0000-00000AC00000}"/>
    <cellStyle name="Comma 4 3 4" xfId="52068" xr:uid="{00000000-0005-0000-0000-00000BC00000}"/>
    <cellStyle name="Comma 4 3 4 2" xfId="52069" xr:uid="{00000000-0005-0000-0000-00000CC00000}"/>
    <cellStyle name="Comma 4 3 4 2 2" xfId="52070" xr:uid="{00000000-0005-0000-0000-00000DC00000}"/>
    <cellStyle name="Comma 4 3 4 2 2 2" xfId="52071" xr:uid="{00000000-0005-0000-0000-00000EC00000}"/>
    <cellStyle name="Comma 4 3 4 2 2 3" xfId="52072" xr:uid="{00000000-0005-0000-0000-00000FC00000}"/>
    <cellStyle name="Comma 4 3 4 2 3" xfId="52073" xr:uid="{00000000-0005-0000-0000-000010C00000}"/>
    <cellStyle name="Comma 4 3 4 2 4" xfId="52074" xr:uid="{00000000-0005-0000-0000-000011C00000}"/>
    <cellStyle name="Comma 4 3 4 3" xfId="52075" xr:uid="{00000000-0005-0000-0000-000012C00000}"/>
    <cellStyle name="Comma 4 3 4 3 2" xfId="52076" xr:uid="{00000000-0005-0000-0000-000013C00000}"/>
    <cellStyle name="Comma 4 3 4 3 3" xfId="52077" xr:uid="{00000000-0005-0000-0000-000014C00000}"/>
    <cellStyle name="Comma 4 3 4 4" xfId="52078" xr:uid="{00000000-0005-0000-0000-000015C00000}"/>
    <cellStyle name="Comma 4 3 4 5" xfId="52079" xr:uid="{00000000-0005-0000-0000-000016C00000}"/>
    <cellStyle name="Comma 4 3 5" xfId="52080" xr:uid="{00000000-0005-0000-0000-000017C00000}"/>
    <cellStyle name="Comma 4 3 5 2" xfId="52081" xr:uid="{00000000-0005-0000-0000-000018C00000}"/>
    <cellStyle name="Comma 4 3 5 2 2" xfId="52082" xr:uid="{00000000-0005-0000-0000-000019C00000}"/>
    <cellStyle name="Comma 4 3 5 2 2 2" xfId="52083" xr:uid="{00000000-0005-0000-0000-00001AC00000}"/>
    <cellStyle name="Comma 4 3 5 2 2 3" xfId="52084" xr:uid="{00000000-0005-0000-0000-00001BC00000}"/>
    <cellStyle name="Comma 4 3 5 2 3" xfId="52085" xr:uid="{00000000-0005-0000-0000-00001CC00000}"/>
    <cellStyle name="Comma 4 3 5 2 4" xfId="52086" xr:uid="{00000000-0005-0000-0000-00001DC00000}"/>
    <cellStyle name="Comma 4 3 5 3" xfId="52087" xr:uid="{00000000-0005-0000-0000-00001EC00000}"/>
    <cellStyle name="Comma 4 3 5 3 2" xfId="52088" xr:uid="{00000000-0005-0000-0000-00001FC00000}"/>
    <cellStyle name="Comma 4 3 5 3 3" xfId="52089" xr:uid="{00000000-0005-0000-0000-000020C00000}"/>
    <cellStyle name="Comma 4 3 5 4" xfId="52090" xr:uid="{00000000-0005-0000-0000-000021C00000}"/>
    <cellStyle name="Comma 4 3 5 5" xfId="52091" xr:uid="{00000000-0005-0000-0000-000022C00000}"/>
    <cellStyle name="Comma 4 3 6" xfId="52092" xr:uid="{00000000-0005-0000-0000-000023C00000}"/>
    <cellStyle name="Comma 4 3 6 2" xfId="52093" xr:uid="{00000000-0005-0000-0000-000024C00000}"/>
    <cellStyle name="Comma 4 3 6 2 2" xfId="52094" xr:uid="{00000000-0005-0000-0000-000025C00000}"/>
    <cellStyle name="Comma 4 3 6 2 2 2" xfId="52095" xr:uid="{00000000-0005-0000-0000-000026C00000}"/>
    <cellStyle name="Comma 4 3 6 2 2 3" xfId="52096" xr:uid="{00000000-0005-0000-0000-000027C00000}"/>
    <cellStyle name="Comma 4 3 6 2 3" xfId="52097" xr:uid="{00000000-0005-0000-0000-000028C00000}"/>
    <cellStyle name="Comma 4 3 6 2 4" xfId="52098" xr:uid="{00000000-0005-0000-0000-000029C00000}"/>
    <cellStyle name="Comma 4 3 6 3" xfId="52099" xr:uid="{00000000-0005-0000-0000-00002AC00000}"/>
    <cellStyle name="Comma 4 3 6 3 2" xfId="52100" xr:uid="{00000000-0005-0000-0000-00002BC00000}"/>
    <cellStyle name="Comma 4 3 6 3 3" xfId="52101" xr:uid="{00000000-0005-0000-0000-00002CC00000}"/>
    <cellStyle name="Comma 4 3 6 4" xfId="52102" xr:uid="{00000000-0005-0000-0000-00002DC00000}"/>
    <cellStyle name="Comma 4 3 6 5" xfId="52103" xr:uid="{00000000-0005-0000-0000-00002EC00000}"/>
    <cellStyle name="Comma 4 3 7" xfId="52104" xr:uid="{00000000-0005-0000-0000-00002FC00000}"/>
    <cellStyle name="Comma 4 3 7 2" xfId="52105" xr:uid="{00000000-0005-0000-0000-000030C00000}"/>
    <cellStyle name="Comma 4 3 7 2 2" xfId="52106" xr:uid="{00000000-0005-0000-0000-000031C00000}"/>
    <cellStyle name="Comma 4 3 7 2 3" xfId="52107" xr:uid="{00000000-0005-0000-0000-000032C00000}"/>
    <cellStyle name="Comma 4 3 7 3" xfId="52108" xr:uid="{00000000-0005-0000-0000-000033C00000}"/>
    <cellStyle name="Comma 4 3 7 4" xfId="52109" xr:uid="{00000000-0005-0000-0000-000034C00000}"/>
    <cellStyle name="Comma 4 3 8" xfId="52110" xr:uid="{00000000-0005-0000-0000-000035C00000}"/>
    <cellStyle name="Comma 4 3 8 2" xfId="52111" xr:uid="{00000000-0005-0000-0000-000036C00000}"/>
    <cellStyle name="Comma 4 3 8 3" xfId="52112" xr:uid="{00000000-0005-0000-0000-000037C00000}"/>
    <cellStyle name="Comma 4 3 9" xfId="52113" xr:uid="{00000000-0005-0000-0000-000038C00000}"/>
    <cellStyle name="Comma 4 4" xfId="1469" xr:uid="{00000000-0005-0000-0000-000039C00000}"/>
    <cellStyle name="Comma 4 4 2" xfId="52114" xr:uid="{00000000-0005-0000-0000-00003AC00000}"/>
    <cellStyle name="Comma 4 4 2 2" xfId="52115" xr:uid="{00000000-0005-0000-0000-00003BC00000}"/>
    <cellStyle name="Comma 4 4 2 3" xfId="52116" xr:uid="{00000000-0005-0000-0000-00003CC00000}"/>
    <cellStyle name="Comma 4 4 3" xfId="52117" xr:uid="{00000000-0005-0000-0000-00003DC00000}"/>
    <cellStyle name="Comma 4 4 4" xfId="52118" xr:uid="{00000000-0005-0000-0000-00003EC00000}"/>
    <cellStyle name="Comma 4 4 5" xfId="52119" xr:uid="{00000000-0005-0000-0000-00003FC00000}"/>
    <cellStyle name="Comma 4 4 6" xfId="52120" xr:uid="{00000000-0005-0000-0000-000040C00000}"/>
    <cellStyle name="Comma 4 5" xfId="1470" xr:uid="{00000000-0005-0000-0000-000041C00000}"/>
    <cellStyle name="Comma 4 5 2" xfId="52121" xr:uid="{00000000-0005-0000-0000-000042C00000}"/>
    <cellStyle name="Comma 4 5 2 2" xfId="52122" xr:uid="{00000000-0005-0000-0000-000043C00000}"/>
    <cellStyle name="Comma 4 5 2 3" xfId="52123" xr:uid="{00000000-0005-0000-0000-000044C00000}"/>
    <cellStyle name="Comma 4 5 3" xfId="52124" xr:uid="{00000000-0005-0000-0000-000045C00000}"/>
    <cellStyle name="Comma 4 5 4" xfId="52125" xr:uid="{00000000-0005-0000-0000-000046C00000}"/>
    <cellStyle name="Comma 4 5 5" xfId="52126" xr:uid="{00000000-0005-0000-0000-000047C00000}"/>
    <cellStyle name="Comma 4 5 6" xfId="52127" xr:uid="{00000000-0005-0000-0000-000048C00000}"/>
    <cellStyle name="Comma 4 6" xfId="52128" xr:uid="{00000000-0005-0000-0000-000049C00000}"/>
    <cellStyle name="Comma 4 6 2" xfId="52129" xr:uid="{00000000-0005-0000-0000-00004AC00000}"/>
    <cellStyle name="Comma 4 6 2 2" xfId="52130" xr:uid="{00000000-0005-0000-0000-00004BC00000}"/>
    <cellStyle name="Comma 4 6 2 3" xfId="52131" xr:uid="{00000000-0005-0000-0000-00004CC00000}"/>
    <cellStyle name="Comma 4 6 3" xfId="52132" xr:uid="{00000000-0005-0000-0000-00004DC00000}"/>
    <cellStyle name="Comma 4 6 4" xfId="52133" xr:uid="{00000000-0005-0000-0000-00004EC00000}"/>
    <cellStyle name="Comma 4 6 5" xfId="52134" xr:uid="{00000000-0005-0000-0000-00004FC00000}"/>
    <cellStyle name="Comma 4 6 6" xfId="52135" xr:uid="{00000000-0005-0000-0000-000050C00000}"/>
    <cellStyle name="Comma 4 7" xfId="52136" xr:uid="{00000000-0005-0000-0000-000051C00000}"/>
    <cellStyle name="Comma 4 7 2" xfId="52137" xr:uid="{00000000-0005-0000-0000-000052C00000}"/>
    <cellStyle name="Comma 4 7 2 2" xfId="52138" xr:uid="{00000000-0005-0000-0000-000053C00000}"/>
    <cellStyle name="Comma 4 7 2 3" xfId="52139" xr:uid="{00000000-0005-0000-0000-000054C00000}"/>
    <cellStyle name="Comma 4 7 3" xfId="52140" xr:uid="{00000000-0005-0000-0000-000055C00000}"/>
    <cellStyle name="Comma 4 7 4" xfId="52141" xr:uid="{00000000-0005-0000-0000-000056C00000}"/>
    <cellStyle name="Comma 4 7 5" xfId="52142" xr:uid="{00000000-0005-0000-0000-000057C00000}"/>
    <cellStyle name="Comma 4 7 6" xfId="52143" xr:uid="{00000000-0005-0000-0000-000058C00000}"/>
    <cellStyle name="Comma 4 8" xfId="52144" xr:uid="{00000000-0005-0000-0000-000059C00000}"/>
    <cellStyle name="Comma 4 8 2" xfId="52145" xr:uid="{00000000-0005-0000-0000-00005AC00000}"/>
    <cellStyle name="Comma 4 8 2 2" xfId="52146" xr:uid="{00000000-0005-0000-0000-00005BC00000}"/>
    <cellStyle name="Comma 4 8 2 3" xfId="52147" xr:uid="{00000000-0005-0000-0000-00005CC00000}"/>
    <cellStyle name="Comma 4 8 3" xfId="52148" xr:uid="{00000000-0005-0000-0000-00005DC00000}"/>
    <cellStyle name="Comma 4 8 4" xfId="52149" xr:uid="{00000000-0005-0000-0000-00005EC00000}"/>
    <cellStyle name="Comma 4 8 5" xfId="52150" xr:uid="{00000000-0005-0000-0000-00005FC00000}"/>
    <cellStyle name="Comma 4 8 6" xfId="52151" xr:uid="{00000000-0005-0000-0000-000060C00000}"/>
    <cellStyle name="Comma 4 9" xfId="52152" xr:uid="{00000000-0005-0000-0000-000061C00000}"/>
    <cellStyle name="Comma 40" xfId="1471" xr:uid="{00000000-0005-0000-0000-000062C00000}"/>
    <cellStyle name="Comma 40 2" xfId="1472" xr:uid="{00000000-0005-0000-0000-000063C00000}"/>
    <cellStyle name="Comma 41" xfId="1473" xr:uid="{00000000-0005-0000-0000-000064C00000}"/>
    <cellStyle name="Comma 41 2" xfId="1474" xr:uid="{00000000-0005-0000-0000-000065C00000}"/>
    <cellStyle name="Comma 42" xfId="1475" xr:uid="{00000000-0005-0000-0000-000066C00000}"/>
    <cellStyle name="Comma 42 2" xfId="1476" xr:uid="{00000000-0005-0000-0000-000067C00000}"/>
    <cellStyle name="Comma 43" xfId="1477" xr:uid="{00000000-0005-0000-0000-000068C00000}"/>
    <cellStyle name="Comma 43 2" xfId="1478" xr:uid="{00000000-0005-0000-0000-000069C00000}"/>
    <cellStyle name="Comma 44" xfId="1479" xr:uid="{00000000-0005-0000-0000-00006AC00000}"/>
    <cellStyle name="Comma 44 2" xfId="1480" xr:uid="{00000000-0005-0000-0000-00006BC00000}"/>
    <cellStyle name="Comma 45" xfId="1481" xr:uid="{00000000-0005-0000-0000-00006CC00000}"/>
    <cellStyle name="Comma 45 2" xfId="1482" xr:uid="{00000000-0005-0000-0000-00006DC00000}"/>
    <cellStyle name="Comma 46" xfId="1483" xr:uid="{00000000-0005-0000-0000-00006EC00000}"/>
    <cellStyle name="Comma 46 2" xfId="1484" xr:uid="{00000000-0005-0000-0000-00006FC00000}"/>
    <cellStyle name="Comma 47" xfId="1485" xr:uid="{00000000-0005-0000-0000-000070C00000}"/>
    <cellStyle name="Comma 47 2" xfId="1486" xr:uid="{00000000-0005-0000-0000-000071C00000}"/>
    <cellStyle name="Comma 48" xfId="1487" xr:uid="{00000000-0005-0000-0000-000072C00000}"/>
    <cellStyle name="Comma 48 2" xfId="1488" xr:uid="{00000000-0005-0000-0000-000073C00000}"/>
    <cellStyle name="Comma 49" xfId="1489" xr:uid="{00000000-0005-0000-0000-000074C00000}"/>
    <cellStyle name="Comma 49 2" xfId="1490" xr:uid="{00000000-0005-0000-0000-000075C00000}"/>
    <cellStyle name="Comma 5" xfId="1491" xr:uid="{00000000-0005-0000-0000-000076C00000}"/>
    <cellStyle name="Comma 5 2" xfId="1492" xr:uid="{00000000-0005-0000-0000-000077C00000}"/>
    <cellStyle name="Comma 5 2 10" xfId="52153" xr:uid="{00000000-0005-0000-0000-000078C00000}"/>
    <cellStyle name="Comma 5 2 10 2" xfId="52154" xr:uid="{00000000-0005-0000-0000-000079C00000}"/>
    <cellStyle name="Comma 5 2 10 3" xfId="52155" xr:uid="{00000000-0005-0000-0000-00007AC00000}"/>
    <cellStyle name="Comma 5 2 11" xfId="52156" xr:uid="{00000000-0005-0000-0000-00007BC00000}"/>
    <cellStyle name="Comma 5 2 12" xfId="52157" xr:uid="{00000000-0005-0000-0000-00007CC00000}"/>
    <cellStyle name="Comma 5 2 2" xfId="1493" xr:uid="{00000000-0005-0000-0000-00007DC00000}"/>
    <cellStyle name="Comma 5 2 2 2" xfId="52158" xr:uid="{00000000-0005-0000-0000-00007EC00000}"/>
    <cellStyle name="Comma 5 2 2 2 2" xfId="52159" xr:uid="{00000000-0005-0000-0000-00007FC00000}"/>
    <cellStyle name="Comma 5 2 2 2 2 2" xfId="52160" xr:uid="{00000000-0005-0000-0000-000080C00000}"/>
    <cellStyle name="Comma 5 2 2 2 2 2 2" xfId="52161" xr:uid="{00000000-0005-0000-0000-000081C00000}"/>
    <cellStyle name="Comma 5 2 2 2 2 2 3" xfId="52162" xr:uid="{00000000-0005-0000-0000-000082C00000}"/>
    <cellStyle name="Comma 5 2 2 2 2 3" xfId="52163" xr:uid="{00000000-0005-0000-0000-000083C00000}"/>
    <cellStyle name="Comma 5 2 2 2 2 4" xfId="52164" xr:uid="{00000000-0005-0000-0000-000084C00000}"/>
    <cellStyle name="Comma 5 2 2 2 3" xfId="52165" xr:uid="{00000000-0005-0000-0000-000085C00000}"/>
    <cellStyle name="Comma 5 2 2 2 3 2" xfId="52166" xr:uid="{00000000-0005-0000-0000-000086C00000}"/>
    <cellStyle name="Comma 5 2 2 2 3 3" xfId="52167" xr:uid="{00000000-0005-0000-0000-000087C00000}"/>
    <cellStyle name="Comma 5 2 2 2 4" xfId="52168" xr:uid="{00000000-0005-0000-0000-000088C00000}"/>
    <cellStyle name="Comma 5 2 2 2 5" xfId="52169" xr:uid="{00000000-0005-0000-0000-000089C00000}"/>
    <cellStyle name="Comma 5 2 2 3" xfId="52170" xr:uid="{00000000-0005-0000-0000-00008AC00000}"/>
    <cellStyle name="Comma 5 2 2 3 2" xfId="52171" xr:uid="{00000000-0005-0000-0000-00008BC00000}"/>
    <cellStyle name="Comma 5 2 2 3 2 2" xfId="52172" xr:uid="{00000000-0005-0000-0000-00008CC00000}"/>
    <cellStyle name="Comma 5 2 2 3 2 2 2" xfId="52173" xr:uid="{00000000-0005-0000-0000-00008DC00000}"/>
    <cellStyle name="Comma 5 2 2 3 2 2 3" xfId="52174" xr:uid="{00000000-0005-0000-0000-00008EC00000}"/>
    <cellStyle name="Comma 5 2 2 3 2 3" xfId="52175" xr:uid="{00000000-0005-0000-0000-00008FC00000}"/>
    <cellStyle name="Comma 5 2 2 3 2 4" xfId="52176" xr:uid="{00000000-0005-0000-0000-000090C00000}"/>
    <cellStyle name="Comma 5 2 2 3 3" xfId="52177" xr:uid="{00000000-0005-0000-0000-000091C00000}"/>
    <cellStyle name="Comma 5 2 2 3 3 2" xfId="52178" xr:uid="{00000000-0005-0000-0000-000092C00000}"/>
    <cellStyle name="Comma 5 2 2 3 3 3" xfId="52179" xr:uid="{00000000-0005-0000-0000-000093C00000}"/>
    <cellStyle name="Comma 5 2 2 3 4" xfId="52180" xr:uid="{00000000-0005-0000-0000-000094C00000}"/>
    <cellStyle name="Comma 5 2 2 3 5" xfId="52181" xr:uid="{00000000-0005-0000-0000-000095C00000}"/>
    <cellStyle name="Comma 5 2 2 4" xfId="52182" xr:uid="{00000000-0005-0000-0000-000096C00000}"/>
    <cellStyle name="Comma 5 2 2 4 2" xfId="52183" xr:uid="{00000000-0005-0000-0000-000097C00000}"/>
    <cellStyle name="Comma 5 2 2 4 2 2" xfId="52184" xr:uid="{00000000-0005-0000-0000-000098C00000}"/>
    <cellStyle name="Comma 5 2 2 4 2 2 2" xfId="52185" xr:uid="{00000000-0005-0000-0000-000099C00000}"/>
    <cellStyle name="Comma 5 2 2 4 2 2 3" xfId="52186" xr:uid="{00000000-0005-0000-0000-00009AC00000}"/>
    <cellStyle name="Comma 5 2 2 4 2 3" xfId="52187" xr:uid="{00000000-0005-0000-0000-00009BC00000}"/>
    <cellStyle name="Comma 5 2 2 4 2 4" xfId="52188" xr:uid="{00000000-0005-0000-0000-00009CC00000}"/>
    <cellStyle name="Comma 5 2 2 4 3" xfId="52189" xr:uid="{00000000-0005-0000-0000-00009DC00000}"/>
    <cellStyle name="Comma 5 2 2 4 3 2" xfId="52190" xr:uid="{00000000-0005-0000-0000-00009EC00000}"/>
    <cellStyle name="Comma 5 2 2 4 3 3" xfId="52191" xr:uid="{00000000-0005-0000-0000-00009FC00000}"/>
    <cellStyle name="Comma 5 2 2 4 4" xfId="52192" xr:uid="{00000000-0005-0000-0000-0000A0C00000}"/>
    <cellStyle name="Comma 5 2 2 4 5" xfId="52193" xr:uid="{00000000-0005-0000-0000-0000A1C00000}"/>
    <cellStyle name="Comma 5 2 2 5" xfId="52194" xr:uid="{00000000-0005-0000-0000-0000A2C00000}"/>
    <cellStyle name="Comma 5 2 2 5 2" xfId="52195" xr:uid="{00000000-0005-0000-0000-0000A3C00000}"/>
    <cellStyle name="Comma 5 2 2 5 2 2" xfId="52196" xr:uid="{00000000-0005-0000-0000-0000A4C00000}"/>
    <cellStyle name="Comma 5 2 2 5 2 2 2" xfId="52197" xr:uid="{00000000-0005-0000-0000-0000A5C00000}"/>
    <cellStyle name="Comma 5 2 2 5 2 2 3" xfId="52198" xr:uid="{00000000-0005-0000-0000-0000A6C00000}"/>
    <cellStyle name="Comma 5 2 2 5 2 3" xfId="52199" xr:uid="{00000000-0005-0000-0000-0000A7C00000}"/>
    <cellStyle name="Comma 5 2 2 5 2 4" xfId="52200" xr:uid="{00000000-0005-0000-0000-0000A8C00000}"/>
    <cellStyle name="Comma 5 2 2 5 3" xfId="52201" xr:uid="{00000000-0005-0000-0000-0000A9C00000}"/>
    <cellStyle name="Comma 5 2 2 5 3 2" xfId="52202" xr:uid="{00000000-0005-0000-0000-0000AAC00000}"/>
    <cellStyle name="Comma 5 2 2 5 3 3" xfId="52203" xr:uid="{00000000-0005-0000-0000-0000ABC00000}"/>
    <cellStyle name="Comma 5 2 2 5 4" xfId="52204" xr:uid="{00000000-0005-0000-0000-0000ACC00000}"/>
    <cellStyle name="Comma 5 2 2 5 5" xfId="52205" xr:uid="{00000000-0005-0000-0000-0000ADC00000}"/>
    <cellStyle name="Comma 5 2 2 6" xfId="52206" xr:uid="{00000000-0005-0000-0000-0000AEC00000}"/>
    <cellStyle name="Comma 5 2 2 6 2" xfId="52207" xr:uid="{00000000-0005-0000-0000-0000AFC00000}"/>
    <cellStyle name="Comma 5 2 2 6 2 2" xfId="52208" xr:uid="{00000000-0005-0000-0000-0000B0C00000}"/>
    <cellStyle name="Comma 5 2 2 6 2 3" xfId="52209" xr:uid="{00000000-0005-0000-0000-0000B1C00000}"/>
    <cellStyle name="Comma 5 2 2 6 3" xfId="52210" xr:uid="{00000000-0005-0000-0000-0000B2C00000}"/>
    <cellStyle name="Comma 5 2 2 6 4" xfId="52211" xr:uid="{00000000-0005-0000-0000-0000B3C00000}"/>
    <cellStyle name="Comma 5 2 2 7" xfId="52212" xr:uid="{00000000-0005-0000-0000-0000B4C00000}"/>
    <cellStyle name="Comma 5 2 2 7 2" xfId="52213" xr:uid="{00000000-0005-0000-0000-0000B5C00000}"/>
    <cellStyle name="Comma 5 2 2 7 3" xfId="52214" xr:uid="{00000000-0005-0000-0000-0000B6C00000}"/>
    <cellStyle name="Comma 5 2 2 8" xfId="52215" xr:uid="{00000000-0005-0000-0000-0000B7C00000}"/>
    <cellStyle name="Comma 5 2 2 9" xfId="52216" xr:uid="{00000000-0005-0000-0000-0000B8C00000}"/>
    <cellStyle name="Comma 5 2 3" xfId="52217" xr:uid="{00000000-0005-0000-0000-0000B9C00000}"/>
    <cellStyle name="Comma 5 2 3 2" xfId="52218" xr:uid="{00000000-0005-0000-0000-0000BAC00000}"/>
    <cellStyle name="Comma 5 2 3 2 2" xfId="52219" xr:uid="{00000000-0005-0000-0000-0000BBC00000}"/>
    <cellStyle name="Comma 5 2 3 2 2 2" xfId="52220" xr:uid="{00000000-0005-0000-0000-0000BCC00000}"/>
    <cellStyle name="Comma 5 2 3 2 2 3" xfId="52221" xr:uid="{00000000-0005-0000-0000-0000BDC00000}"/>
    <cellStyle name="Comma 5 2 3 2 3" xfId="52222" xr:uid="{00000000-0005-0000-0000-0000BEC00000}"/>
    <cellStyle name="Comma 5 2 3 2 4" xfId="52223" xr:uid="{00000000-0005-0000-0000-0000BFC00000}"/>
    <cellStyle name="Comma 5 2 3 3" xfId="52224" xr:uid="{00000000-0005-0000-0000-0000C0C00000}"/>
    <cellStyle name="Comma 5 2 3 3 2" xfId="52225" xr:uid="{00000000-0005-0000-0000-0000C1C00000}"/>
    <cellStyle name="Comma 5 2 3 3 3" xfId="52226" xr:uid="{00000000-0005-0000-0000-0000C2C00000}"/>
    <cellStyle name="Comma 5 2 3 4" xfId="52227" xr:uid="{00000000-0005-0000-0000-0000C3C00000}"/>
    <cellStyle name="Comma 5 2 3 5" xfId="52228" xr:uid="{00000000-0005-0000-0000-0000C4C00000}"/>
    <cellStyle name="Comma 5 2 4" xfId="52229" xr:uid="{00000000-0005-0000-0000-0000C5C00000}"/>
    <cellStyle name="Comma 5 2 4 2" xfId="52230" xr:uid="{00000000-0005-0000-0000-0000C6C00000}"/>
    <cellStyle name="Comma 5 2 4 2 2" xfId="52231" xr:uid="{00000000-0005-0000-0000-0000C7C00000}"/>
    <cellStyle name="Comma 5 2 4 2 2 2" xfId="52232" xr:uid="{00000000-0005-0000-0000-0000C8C00000}"/>
    <cellStyle name="Comma 5 2 4 2 2 3" xfId="52233" xr:uid="{00000000-0005-0000-0000-0000C9C00000}"/>
    <cellStyle name="Comma 5 2 4 2 3" xfId="52234" xr:uid="{00000000-0005-0000-0000-0000CAC00000}"/>
    <cellStyle name="Comma 5 2 4 2 4" xfId="52235" xr:uid="{00000000-0005-0000-0000-0000CBC00000}"/>
    <cellStyle name="Comma 5 2 4 3" xfId="52236" xr:uid="{00000000-0005-0000-0000-0000CCC00000}"/>
    <cellStyle name="Comma 5 2 4 3 2" xfId="52237" xr:uid="{00000000-0005-0000-0000-0000CDC00000}"/>
    <cellStyle name="Comma 5 2 4 3 3" xfId="52238" xr:uid="{00000000-0005-0000-0000-0000CEC00000}"/>
    <cellStyle name="Comma 5 2 4 4" xfId="52239" xr:uid="{00000000-0005-0000-0000-0000CFC00000}"/>
    <cellStyle name="Comma 5 2 4 5" xfId="52240" xr:uid="{00000000-0005-0000-0000-0000D0C00000}"/>
    <cellStyle name="Comma 5 2 5" xfId="52241" xr:uid="{00000000-0005-0000-0000-0000D1C00000}"/>
    <cellStyle name="Comma 5 2 5 2" xfId="52242" xr:uid="{00000000-0005-0000-0000-0000D2C00000}"/>
    <cellStyle name="Comma 5 2 5 2 2" xfId="52243" xr:uid="{00000000-0005-0000-0000-0000D3C00000}"/>
    <cellStyle name="Comma 5 2 5 2 2 2" xfId="52244" xr:uid="{00000000-0005-0000-0000-0000D4C00000}"/>
    <cellStyle name="Comma 5 2 5 2 2 3" xfId="52245" xr:uid="{00000000-0005-0000-0000-0000D5C00000}"/>
    <cellStyle name="Comma 5 2 5 2 3" xfId="52246" xr:uid="{00000000-0005-0000-0000-0000D6C00000}"/>
    <cellStyle name="Comma 5 2 5 2 4" xfId="52247" xr:uid="{00000000-0005-0000-0000-0000D7C00000}"/>
    <cellStyle name="Comma 5 2 5 3" xfId="52248" xr:uid="{00000000-0005-0000-0000-0000D8C00000}"/>
    <cellStyle name="Comma 5 2 5 3 2" xfId="52249" xr:uid="{00000000-0005-0000-0000-0000D9C00000}"/>
    <cellStyle name="Comma 5 2 5 3 3" xfId="52250" xr:uid="{00000000-0005-0000-0000-0000DAC00000}"/>
    <cellStyle name="Comma 5 2 5 4" xfId="52251" xr:uid="{00000000-0005-0000-0000-0000DBC00000}"/>
    <cellStyle name="Comma 5 2 5 5" xfId="52252" xr:uid="{00000000-0005-0000-0000-0000DCC00000}"/>
    <cellStyle name="Comma 5 2 6" xfId="52253" xr:uid="{00000000-0005-0000-0000-0000DDC00000}"/>
    <cellStyle name="Comma 5 2 6 2" xfId="52254" xr:uid="{00000000-0005-0000-0000-0000DEC00000}"/>
    <cellStyle name="Comma 5 2 6 2 2" xfId="52255" xr:uid="{00000000-0005-0000-0000-0000DFC00000}"/>
    <cellStyle name="Comma 5 2 6 2 2 2" xfId="52256" xr:uid="{00000000-0005-0000-0000-0000E0C00000}"/>
    <cellStyle name="Comma 5 2 6 2 2 3" xfId="52257" xr:uid="{00000000-0005-0000-0000-0000E1C00000}"/>
    <cellStyle name="Comma 5 2 6 2 3" xfId="52258" xr:uid="{00000000-0005-0000-0000-0000E2C00000}"/>
    <cellStyle name="Comma 5 2 6 2 4" xfId="52259" xr:uid="{00000000-0005-0000-0000-0000E3C00000}"/>
    <cellStyle name="Comma 5 2 6 3" xfId="52260" xr:uid="{00000000-0005-0000-0000-0000E4C00000}"/>
    <cellStyle name="Comma 5 2 6 3 2" xfId="52261" xr:uid="{00000000-0005-0000-0000-0000E5C00000}"/>
    <cellStyle name="Comma 5 2 6 3 3" xfId="52262" xr:uid="{00000000-0005-0000-0000-0000E6C00000}"/>
    <cellStyle name="Comma 5 2 6 4" xfId="52263" xr:uid="{00000000-0005-0000-0000-0000E7C00000}"/>
    <cellStyle name="Comma 5 2 6 5" xfId="52264" xr:uid="{00000000-0005-0000-0000-0000E8C00000}"/>
    <cellStyle name="Comma 5 2 7" xfId="52265" xr:uid="{00000000-0005-0000-0000-0000E9C00000}"/>
    <cellStyle name="Comma 5 2 7 2" xfId="52266" xr:uid="{00000000-0005-0000-0000-0000EAC00000}"/>
    <cellStyle name="Comma 5 2 7 2 2" xfId="52267" xr:uid="{00000000-0005-0000-0000-0000EBC00000}"/>
    <cellStyle name="Comma 5 2 7 2 2 2" xfId="52268" xr:uid="{00000000-0005-0000-0000-0000ECC00000}"/>
    <cellStyle name="Comma 5 2 7 2 2 3" xfId="52269" xr:uid="{00000000-0005-0000-0000-0000EDC00000}"/>
    <cellStyle name="Comma 5 2 7 2 3" xfId="52270" xr:uid="{00000000-0005-0000-0000-0000EEC00000}"/>
    <cellStyle name="Comma 5 2 7 2 4" xfId="52271" xr:uid="{00000000-0005-0000-0000-0000EFC00000}"/>
    <cellStyle name="Comma 5 2 7 3" xfId="52272" xr:uid="{00000000-0005-0000-0000-0000F0C00000}"/>
    <cellStyle name="Comma 5 2 7 3 2" xfId="52273" xr:uid="{00000000-0005-0000-0000-0000F1C00000}"/>
    <cellStyle name="Comma 5 2 7 3 3" xfId="52274" xr:uid="{00000000-0005-0000-0000-0000F2C00000}"/>
    <cellStyle name="Comma 5 2 7 4" xfId="52275" xr:uid="{00000000-0005-0000-0000-0000F3C00000}"/>
    <cellStyle name="Comma 5 2 7 5" xfId="52276" xr:uid="{00000000-0005-0000-0000-0000F4C00000}"/>
    <cellStyle name="Comma 5 2 8" xfId="52277" xr:uid="{00000000-0005-0000-0000-0000F5C00000}"/>
    <cellStyle name="Comma 5 2 8 2" xfId="52278" xr:uid="{00000000-0005-0000-0000-0000F6C00000}"/>
    <cellStyle name="Comma 5 2 8 2 2" xfId="52279" xr:uid="{00000000-0005-0000-0000-0000F7C00000}"/>
    <cellStyle name="Comma 5 2 8 2 2 2" xfId="52280" xr:uid="{00000000-0005-0000-0000-0000F8C00000}"/>
    <cellStyle name="Comma 5 2 8 2 2 3" xfId="52281" xr:uid="{00000000-0005-0000-0000-0000F9C00000}"/>
    <cellStyle name="Comma 5 2 8 2 3" xfId="52282" xr:uid="{00000000-0005-0000-0000-0000FAC00000}"/>
    <cellStyle name="Comma 5 2 8 2 4" xfId="52283" xr:uid="{00000000-0005-0000-0000-0000FBC00000}"/>
    <cellStyle name="Comma 5 2 8 3" xfId="52284" xr:uid="{00000000-0005-0000-0000-0000FCC00000}"/>
    <cellStyle name="Comma 5 2 8 3 2" xfId="52285" xr:uid="{00000000-0005-0000-0000-0000FDC00000}"/>
    <cellStyle name="Comma 5 2 8 3 3" xfId="52286" xr:uid="{00000000-0005-0000-0000-0000FEC00000}"/>
    <cellStyle name="Comma 5 2 8 4" xfId="52287" xr:uid="{00000000-0005-0000-0000-0000FFC00000}"/>
    <cellStyle name="Comma 5 2 8 5" xfId="52288" xr:uid="{00000000-0005-0000-0000-000000C10000}"/>
    <cellStyle name="Comma 5 2 9" xfId="52289" xr:uid="{00000000-0005-0000-0000-000001C10000}"/>
    <cellStyle name="Comma 5 2 9 2" xfId="52290" xr:uid="{00000000-0005-0000-0000-000002C10000}"/>
    <cellStyle name="Comma 5 2 9 2 2" xfId="52291" xr:uid="{00000000-0005-0000-0000-000003C10000}"/>
    <cellStyle name="Comma 5 2 9 2 3" xfId="52292" xr:uid="{00000000-0005-0000-0000-000004C10000}"/>
    <cellStyle name="Comma 5 2 9 3" xfId="52293" xr:uid="{00000000-0005-0000-0000-000005C10000}"/>
    <cellStyle name="Comma 5 2 9 4" xfId="52294" xr:uid="{00000000-0005-0000-0000-000006C10000}"/>
    <cellStyle name="Comma 5 3" xfId="1494" xr:uid="{00000000-0005-0000-0000-000007C10000}"/>
    <cellStyle name="Comma 5 3 10" xfId="52295" xr:uid="{00000000-0005-0000-0000-000008C10000}"/>
    <cellStyle name="Comma 5 3 10 2" xfId="52296" xr:uid="{00000000-0005-0000-0000-000009C10000}"/>
    <cellStyle name="Comma 5 3 10 3" xfId="52297" xr:uid="{00000000-0005-0000-0000-00000AC10000}"/>
    <cellStyle name="Comma 5 3 11" xfId="52298" xr:uid="{00000000-0005-0000-0000-00000BC10000}"/>
    <cellStyle name="Comma 5 3 12" xfId="52299" xr:uid="{00000000-0005-0000-0000-00000CC10000}"/>
    <cellStyle name="Comma 5 3 2" xfId="52300" xr:uid="{00000000-0005-0000-0000-00000DC10000}"/>
    <cellStyle name="Comma 5 3 2 2" xfId="52301" xr:uid="{00000000-0005-0000-0000-00000EC10000}"/>
    <cellStyle name="Comma 5 3 2 2 2" xfId="52302" xr:uid="{00000000-0005-0000-0000-00000FC10000}"/>
    <cellStyle name="Comma 5 3 2 2 2 2" xfId="52303" xr:uid="{00000000-0005-0000-0000-000010C10000}"/>
    <cellStyle name="Comma 5 3 2 2 2 2 2" xfId="52304" xr:uid="{00000000-0005-0000-0000-000011C10000}"/>
    <cellStyle name="Comma 5 3 2 2 2 2 3" xfId="52305" xr:uid="{00000000-0005-0000-0000-000012C10000}"/>
    <cellStyle name="Comma 5 3 2 2 2 3" xfId="52306" xr:uid="{00000000-0005-0000-0000-000013C10000}"/>
    <cellStyle name="Comma 5 3 2 2 2 4" xfId="52307" xr:uid="{00000000-0005-0000-0000-000014C10000}"/>
    <cellStyle name="Comma 5 3 2 2 3" xfId="52308" xr:uid="{00000000-0005-0000-0000-000015C10000}"/>
    <cellStyle name="Comma 5 3 2 2 3 2" xfId="52309" xr:uid="{00000000-0005-0000-0000-000016C10000}"/>
    <cellStyle name="Comma 5 3 2 2 3 3" xfId="52310" xr:uid="{00000000-0005-0000-0000-000017C10000}"/>
    <cellStyle name="Comma 5 3 2 2 4" xfId="52311" xr:uid="{00000000-0005-0000-0000-000018C10000}"/>
    <cellStyle name="Comma 5 3 2 2 5" xfId="52312" xr:uid="{00000000-0005-0000-0000-000019C10000}"/>
    <cellStyle name="Comma 5 3 2 3" xfId="52313" xr:uid="{00000000-0005-0000-0000-00001AC10000}"/>
    <cellStyle name="Comma 5 3 2 3 2" xfId="52314" xr:uid="{00000000-0005-0000-0000-00001BC10000}"/>
    <cellStyle name="Comma 5 3 2 3 2 2" xfId="52315" xr:uid="{00000000-0005-0000-0000-00001CC10000}"/>
    <cellStyle name="Comma 5 3 2 3 2 2 2" xfId="52316" xr:uid="{00000000-0005-0000-0000-00001DC10000}"/>
    <cellStyle name="Comma 5 3 2 3 2 2 3" xfId="52317" xr:uid="{00000000-0005-0000-0000-00001EC10000}"/>
    <cellStyle name="Comma 5 3 2 3 2 3" xfId="52318" xr:uid="{00000000-0005-0000-0000-00001FC10000}"/>
    <cellStyle name="Comma 5 3 2 3 2 4" xfId="52319" xr:uid="{00000000-0005-0000-0000-000020C10000}"/>
    <cellStyle name="Comma 5 3 2 3 3" xfId="52320" xr:uid="{00000000-0005-0000-0000-000021C10000}"/>
    <cellStyle name="Comma 5 3 2 3 3 2" xfId="52321" xr:uid="{00000000-0005-0000-0000-000022C10000}"/>
    <cellStyle name="Comma 5 3 2 3 3 3" xfId="52322" xr:uid="{00000000-0005-0000-0000-000023C10000}"/>
    <cellStyle name="Comma 5 3 2 3 4" xfId="52323" xr:uid="{00000000-0005-0000-0000-000024C10000}"/>
    <cellStyle name="Comma 5 3 2 3 5" xfId="52324" xr:uid="{00000000-0005-0000-0000-000025C10000}"/>
    <cellStyle name="Comma 5 3 2 4" xfId="52325" xr:uid="{00000000-0005-0000-0000-000026C10000}"/>
    <cellStyle name="Comma 5 3 2 4 2" xfId="52326" xr:uid="{00000000-0005-0000-0000-000027C10000}"/>
    <cellStyle name="Comma 5 3 2 4 2 2" xfId="52327" xr:uid="{00000000-0005-0000-0000-000028C10000}"/>
    <cellStyle name="Comma 5 3 2 4 2 2 2" xfId="52328" xr:uid="{00000000-0005-0000-0000-000029C10000}"/>
    <cellStyle name="Comma 5 3 2 4 2 2 3" xfId="52329" xr:uid="{00000000-0005-0000-0000-00002AC10000}"/>
    <cellStyle name="Comma 5 3 2 4 2 3" xfId="52330" xr:uid="{00000000-0005-0000-0000-00002BC10000}"/>
    <cellStyle name="Comma 5 3 2 4 2 4" xfId="52331" xr:uid="{00000000-0005-0000-0000-00002CC10000}"/>
    <cellStyle name="Comma 5 3 2 4 3" xfId="52332" xr:uid="{00000000-0005-0000-0000-00002DC10000}"/>
    <cellStyle name="Comma 5 3 2 4 3 2" xfId="52333" xr:uid="{00000000-0005-0000-0000-00002EC10000}"/>
    <cellStyle name="Comma 5 3 2 4 3 3" xfId="52334" xr:uid="{00000000-0005-0000-0000-00002FC10000}"/>
    <cellStyle name="Comma 5 3 2 4 4" xfId="52335" xr:uid="{00000000-0005-0000-0000-000030C10000}"/>
    <cellStyle name="Comma 5 3 2 4 5" xfId="52336" xr:uid="{00000000-0005-0000-0000-000031C10000}"/>
    <cellStyle name="Comma 5 3 2 5" xfId="52337" xr:uid="{00000000-0005-0000-0000-000032C10000}"/>
    <cellStyle name="Comma 5 3 2 5 2" xfId="52338" xr:uid="{00000000-0005-0000-0000-000033C10000}"/>
    <cellStyle name="Comma 5 3 2 5 2 2" xfId="52339" xr:uid="{00000000-0005-0000-0000-000034C10000}"/>
    <cellStyle name="Comma 5 3 2 5 2 2 2" xfId="52340" xr:uid="{00000000-0005-0000-0000-000035C10000}"/>
    <cellStyle name="Comma 5 3 2 5 2 2 3" xfId="52341" xr:uid="{00000000-0005-0000-0000-000036C10000}"/>
    <cellStyle name="Comma 5 3 2 5 2 3" xfId="52342" xr:uid="{00000000-0005-0000-0000-000037C10000}"/>
    <cellStyle name="Comma 5 3 2 5 2 4" xfId="52343" xr:uid="{00000000-0005-0000-0000-000038C10000}"/>
    <cellStyle name="Comma 5 3 2 5 3" xfId="52344" xr:uid="{00000000-0005-0000-0000-000039C10000}"/>
    <cellStyle name="Comma 5 3 2 5 3 2" xfId="52345" xr:uid="{00000000-0005-0000-0000-00003AC10000}"/>
    <cellStyle name="Comma 5 3 2 5 3 3" xfId="52346" xr:uid="{00000000-0005-0000-0000-00003BC10000}"/>
    <cellStyle name="Comma 5 3 2 5 4" xfId="52347" xr:uid="{00000000-0005-0000-0000-00003CC10000}"/>
    <cellStyle name="Comma 5 3 2 5 5" xfId="52348" xr:uid="{00000000-0005-0000-0000-00003DC10000}"/>
    <cellStyle name="Comma 5 3 2 6" xfId="52349" xr:uid="{00000000-0005-0000-0000-00003EC10000}"/>
    <cellStyle name="Comma 5 3 2 6 2" xfId="52350" xr:uid="{00000000-0005-0000-0000-00003FC10000}"/>
    <cellStyle name="Comma 5 3 2 6 2 2" xfId="52351" xr:uid="{00000000-0005-0000-0000-000040C10000}"/>
    <cellStyle name="Comma 5 3 2 6 2 3" xfId="52352" xr:uid="{00000000-0005-0000-0000-000041C10000}"/>
    <cellStyle name="Comma 5 3 2 6 3" xfId="52353" xr:uid="{00000000-0005-0000-0000-000042C10000}"/>
    <cellStyle name="Comma 5 3 2 6 4" xfId="52354" xr:uid="{00000000-0005-0000-0000-000043C10000}"/>
    <cellStyle name="Comma 5 3 2 7" xfId="52355" xr:uid="{00000000-0005-0000-0000-000044C10000}"/>
    <cellStyle name="Comma 5 3 2 7 2" xfId="52356" xr:uid="{00000000-0005-0000-0000-000045C10000}"/>
    <cellStyle name="Comma 5 3 2 7 3" xfId="52357" xr:uid="{00000000-0005-0000-0000-000046C10000}"/>
    <cellStyle name="Comma 5 3 2 8" xfId="52358" xr:uid="{00000000-0005-0000-0000-000047C10000}"/>
    <cellStyle name="Comma 5 3 2 9" xfId="52359" xr:uid="{00000000-0005-0000-0000-000048C10000}"/>
    <cellStyle name="Comma 5 3 3" xfId="52360" xr:uid="{00000000-0005-0000-0000-000049C10000}"/>
    <cellStyle name="Comma 5 3 3 2" xfId="52361" xr:uid="{00000000-0005-0000-0000-00004AC10000}"/>
    <cellStyle name="Comma 5 3 3 2 2" xfId="52362" xr:uid="{00000000-0005-0000-0000-00004BC10000}"/>
    <cellStyle name="Comma 5 3 3 2 2 2" xfId="52363" xr:uid="{00000000-0005-0000-0000-00004CC10000}"/>
    <cellStyle name="Comma 5 3 3 2 2 3" xfId="52364" xr:uid="{00000000-0005-0000-0000-00004DC10000}"/>
    <cellStyle name="Comma 5 3 3 2 3" xfId="52365" xr:uid="{00000000-0005-0000-0000-00004EC10000}"/>
    <cellStyle name="Comma 5 3 3 2 4" xfId="52366" xr:uid="{00000000-0005-0000-0000-00004FC10000}"/>
    <cellStyle name="Comma 5 3 3 3" xfId="52367" xr:uid="{00000000-0005-0000-0000-000050C10000}"/>
    <cellStyle name="Comma 5 3 3 3 2" xfId="52368" xr:uid="{00000000-0005-0000-0000-000051C10000}"/>
    <cellStyle name="Comma 5 3 3 3 3" xfId="52369" xr:uid="{00000000-0005-0000-0000-000052C10000}"/>
    <cellStyle name="Comma 5 3 3 4" xfId="52370" xr:uid="{00000000-0005-0000-0000-000053C10000}"/>
    <cellStyle name="Comma 5 3 3 5" xfId="52371" xr:uid="{00000000-0005-0000-0000-000054C10000}"/>
    <cellStyle name="Comma 5 3 4" xfId="52372" xr:uid="{00000000-0005-0000-0000-000055C10000}"/>
    <cellStyle name="Comma 5 3 4 2" xfId="52373" xr:uid="{00000000-0005-0000-0000-000056C10000}"/>
    <cellStyle name="Comma 5 3 4 2 2" xfId="52374" xr:uid="{00000000-0005-0000-0000-000057C10000}"/>
    <cellStyle name="Comma 5 3 4 2 2 2" xfId="52375" xr:uid="{00000000-0005-0000-0000-000058C10000}"/>
    <cellStyle name="Comma 5 3 4 2 2 3" xfId="52376" xr:uid="{00000000-0005-0000-0000-000059C10000}"/>
    <cellStyle name="Comma 5 3 4 2 3" xfId="52377" xr:uid="{00000000-0005-0000-0000-00005AC10000}"/>
    <cellStyle name="Comma 5 3 4 2 4" xfId="52378" xr:uid="{00000000-0005-0000-0000-00005BC10000}"/>
    <cellStyle name="Comma 5 3 4 3" xfId="52379" xr:uid="{00000000-0005-0000-0000-00005CC10000}"/>
    <cellStyle name="Comma 5 3 4 3 2" xfId="52380" xr:uid="{00000000-0005-0000-0000-00005DC10000}"/>
    <cellStyle name="Comma 5 3 4 3 3" xfId="52381" xr:uid="{00000000-0005-0000-0000-00005EC10000}"/>
    <cellStyle name="Comma 5 3 4 4" xfId="52382" xr:uid="{00000000-0005-0000-0000-00005FC10000}"/>
    <cellStyle name="Comma 5 3 4 5" xfId="52383" xr:uid="{00000000-0005-0000-0000-000060C10000}"/>
    <cellStyle name="Comma 5 3 5" xfId="52384" xr:uid="{00000000-0005-0000-0000-000061C10000}"/>
    <cellStyle name="Comma 5 3 5 2" xfId="52385" xr:uid="{00000000-0005-0000-0000-000062C10000}"/>
    <cellStyle name="Comma 5 3 5 2 2" xfId="52386" xr:uid="{00000000-0005-0000-0000-000063C10000}"/>
    <cellStyle name="Comma 5 3 5 2 2 2" xfId="52387" xr:uid="{00000000-0005-0000-0000-000064C10000}"/>
    <cellStyle name="Comma 5 3 5 2 2 3" xfId="52388" xr:uid="{00000000-0005-0000-0000-000065C10000}"/>
    <cellStyle name="Comma 5 3 5 2 3" xfId="52389" xr:uid="{00000000-0005-0000-0000-000066C10000}"/>
    <cellStyle name="Comma 5 3 5 2 4" xfId="52390" xr:uid="{00000000-0005-0000-0000-000067C10000}"/>
    <cellStyle name="Comma 5 3 5 3" xfId="52391" xr:uid="{00000000-0005-0000-0000-000068C10000}"/>
    <cellStyle name="Comma 5 3 5 3 2" xfId="52392" xr:uid="{00000000-0005-0000-0000-000069C10000}"/>
    <cellStyle name="Comma 5 3 5 3 3" xfId="52393" xr:uid="{00000000-0005-0000-0000-00006AC10000}"/>
    <cellStyle name="Comma 5 3 5 4" xfId="52394" xr:uid="{00000000-0005-0000-0000-00006BC10000}"/>
    <cellStyle name="Comma 5 3 5 5" xfId="52395" xr:uid="{00000000-0005-0000-0000-00006CC10000}"/>
    <cellStyle name="Comma 5 3 6" xfId="52396" xr:uid="{00000000-0005-0000-0000-00006DC10000}"/>
    <cellStyle name="Comma 5 3 6 2" xfId="52397" xr:uid="{00000000-0005-0000-0000-00006EC10000}"/>
    <cellStyle name="Comma 5 3 6 2 2" xfId="52398" xr:uid="{00000000-0005-0000-0000-00006FC10000}"/>
    <cellStyle name="Comma 5 3 6 2 2 2" xfId="52399" xr:uid="{00000000-0005-0000-0000-000070C10000}"/>
    <cellStyle name="Comma 5 3 6 2 2 3" xfId="52400" xr:uid="{00000000-0005-0000-0000-000071C10000}"/>
    <cellStyle name="Comma 5 3 6 2 3" xfId="52401" xr:uid="{00000000-0005-0000-0000-000072C10000}"/>
    <cellStyle name="Comma 5 3 6 2 4" xfId="52402" xr:uid="{00000000-0005-0000-0000-000073C10000}"/>
    <cellStyle name="Comma 5 3 6 3" xfId="52403" xr:uid="{00000000-0005-0000-0000-000074C10000}"/>
    <cellStyle name="Comma 5 3 6 3 2" xfId="52404" xr:uid="{00000000-0005-0000-0000-000075C10000}"/>
    <cellStyle name="Comma 5 3 6 3 3" xfId="52405" xr:uid="{00000000-0005-0000-0000-000076C10000}"/>
    <cellStyle name="Comma 5 3 6 4" xfId="52406" xr:uid="{00000000-0005-0000-0000-000077C10000}"/>
    <cellStyle name="Comma 5 3 6 5" xfId="52407" xr:uid="{00000000-0005-0000-0000-000078C10000}"/>
    <cellStyle name="Comma 5 3 7" xfId="52408" xr:uid="{00000000-0005-0000-0000-000079C10000}"/>
    <cellStyle name="Comma 5 3 7 2" xfId="52409" xr:uid="{00000000-0005-0000-0000-00007AC10000}"/>
    <cellStyle name="Comma 5 3 7 2 2" xfId="52410" xr:uid="{00000000-0005-0000-0000-00007BC10000}"/>
    <cellStyle name="Comma 5 3 7 2 2 2" xfId="52411" xr:uid="{00000000-0005-0000-0000-00007CC10000}"/>
    <cellStyle name="Comma 5 3 7 2 2 3" xfId="52412" xr:uid="{00000000-0005-0000-0000-00007DC10000}"/>
    <cellStyle name="Comma 5 3 7 2 3" xfId="52413" xr:uid="{00000000-0005-0000-0000-00007EC10000}"/>
    <cellStyle name="Comma 5 3 7 2 4" xfId="52414" xr:uid="{00000000-0005-0000-0000-00007FC10000}"/>
    <cellStyle name="Comma 5 3 7 3" xfId="52415" xr:uid="{00000000-0005-0000-0000-000080C10000}"/>
    <cellStyle name="Comma 5 3 7 3 2" xfId="52416" xr:uid="{00000000-0005-0000-0000-000081C10000}"/>
    <cellStyle name="Comma 5 3 7 3 3" xfId="52417" xr:uid="{00000000-0005-0000-0000-000082C10000}"/>
    <cellStyle name="Comma 5 3 7 4" xfId="52418" xr:uid="{00000000-0005-0000-0000-000083C10000}"/>
    <cellStyle name="Comma 5 3 7 5" xfId="52419" xr:uid="{00000000-0005-0000-0000-000084C10000}"/>
    <cellStyle name="Comma 5 3 8" xfId="52420" xr:uid="{00000000-0005-0000-0000-000085C10000}"/>
    <cellStyle name="Comma 5 3 8 2" xfId="52421" xr:uid="{00000000-0005-0000-0000-000086C10000}"/>
    <cellStyle name="Comma 5 3 8 2 2" xfId="52422" xr:uid="{00000000-0005-0000-0000-000087C10000}"/>
    <cellStyle name="Comma 5 3 8 2 2 2" xfId="52423" xr:uid="{00000000-0005-0000-0000-000088C10000}"/>
    <cellStyle name="Comma 5 3 8 2 2 3" xfId="52424" xr:uid="{00000000-0005-0000-0000-000089C10000}"/>
    <cellStyle name="Comma 5 3 8 2 3" xfId="52425" xr:uid="{00000000-0005-0000-0000-00008AC10000}"/>
    <cellStyle name="Comma 5 3 8 2 4" xfId="52426" xr:uid="{00000000-0005-0000-0000-00008BC10000}"/>
    <cellStyle name="Comma 5 3 8 3" xfId="52427" xr:uid="{00000000-0005-0000-0000-00008CC10000}"/>
    <cellStyle name="Comma 5 3 8 3 2" xfId="52428" xr:uid="{00000000-0005-0000-0000-00008DC10000}"/>
    <cellStyle name="Comma 5 3 8 3 3" xfId="52429" xr:uid="{00000000-0005-0000-0000-00008EC10000}"/>
    <cellStyle name="Comma 5 3 8 4" xfId="52430" xr:uid="{00000000-0005-0000-0000-00008FC10000}"/>
    <cellStyle name="Comma 5 3 8 5" xfId="52431" xr:uid="{00000000-0005-0000-0000-000090C10000}"/>
    <cellStyle name="Comma 5 3 9" xfId="52432" xr:uid="{00000000-0005-0000-0000-000091C10000}"/>
    <cellStyle name="Comma 5 3 9 2" xfId="52433" xr:uid="{00000000-0005-0000-0000-000092C10000}"/>
    <cellStyle name="Comma 5 3 9 2 2" xfId="52434" xr:uid="{00000000-0005-0000-0000-000093C10000}"/>
    <cellStyle name="Comma 5 3 9 2 3" xfId="52435" xr:uid="{00000000-0005-0000-0000-000094C10000}"/>
    <cellStyle name="Comma 5 3 9 3" xfId="52436" xr:uid="{00000000-0005-0000-0000-000095C10000}"/>
    <cellStyle name="Comma 5 3 9 4" xfId="52437" xr:uid="{00000000-0005-0000-0000-000096C10000}"/>
    <cellStyle name="Comma 5 4" xfId="1495" xr:uid="{00000000-0005-0000-0000-000097C10000}"/>
    <cellStyle name="Comma 5 4 2" xfId="52438" xr:uid="{00000000-0005-0000-0000-000098C10000}"/>
    <cellStyle name="Comma 5 4 2 2" xfId="52439" xr:uid="{00000000-0005-0000-0000-000099C10000}"/>
    <cellStyle name="Comma 5 4 2 2 2" xfId="52440" xr:uid="{00000000-0005-0000-0000-00009AC10000}"/>
    <cellStyle name="Comma 5 4 2 2 3" xfId="52441" xr:uid="{00000000-0005-0000-0000-00009BC10000}"/>
    <cellStyle name="Comma 5 4 2 3" xfId="52442" xr:uid="{00000000-0005-0000-0000-00009CC10000}"/>
    <cellStyle name="Comma 5 4 2 4" xfId="52443" xr:uid="{00000000-0005-0000-0000-00009DC10000}"/>
    <cellStyle name="Comma 5 4 3" xfId="52444" xr:uid="{00000000-0005-0000-0000-00009EC10000}"/>
    <cellStyle name="Comma 5 4 3 2" xfId="52445" xr:uid="{00000000-0005-0000-0000-00009FC10000}"/>
    <cellStyle name="Comma 5 4 3 3" xfId="52446" xr:uid="{00000000-0005-0000-0000-0000A0C10000}"/>
    <cellStyle name="Comma 5 4 4" xfId="52447" xr:uid="{00000000-0005-0000-0000-0000A1C10000}"/>
    <cellStyle name="Comma 5 4 5" xfId="52448" xr:uid="{00000000-0005-0000-0000-0000A2C10000}"/>
    <cellStyle name="Comma 5 5" xfId="52449" xr:uid="{00000000-0005-0000-0000-0000A3C10000}"/>
    <cellStyle name="Comma 5 5 2" xfId="52450" xr:uid="{00000000-0005-0000-0000-0000A4C10000}"/>
    <cellStyle name="Comma 5 5 2 2" xfId="52451" xr:uid="{00000000-0005-0000-0000-0000A5C10000}"/>
    <cellStyle name="Comma 5 5 2 2 2" xfId="52452" xr:uid="{00000000-0005-0000-0000-0000A6C10000}"/>
    <cellStyle name="Comma 5 5 2 2 3" xfId="52453" xr:uid="{00000000-0005-0000-0000-0000A7C10000}"/>
    <cellStyle name="Comma 5 5 2 3" xfId="52454" xr:uid="{00000000-0005-0000-0000-0000A8C10000}"/>
    <cellStyle name="Comma 5 5 2 4" xfId="52455" xr:uid="{00000000-0005-0000-0000-0000A9C10000}"/>
    <cellStyle name="Comma 5 5 3" xfId="52456" xr:uid="{00000000-0005-0000-0000-0000AAC10000}"/>
    <cellStyle name="Comma 5 5 3 2" xfId="52457" xr:uid="{00000000-0005-0000-0000-0000ABC10000}"/>
    <cellStyle name="Comma 5 5 3 3" xfId="52458" xr:uid="{00000000-0005-0000-0000-0000ACC10000}"/>
    <cellStyle name="Comma 5 5 4" xfId="52459" xr:uid="{00000000-0005-0000-0000-0000ADC10000}"/>
    <cellStyle name="Comma 5 5 5" xfId="52460" xr:uid="{00000000-0005-0000-0000-0000AEC10000}"/>
    <cellStyle name="Comma 5 6" xfId="52461" xr:uid="{00000000-0005-0000-0000-0000AFC10000}"/>
    <cellStyle name="Comma 5_3) LTD 2014 FPL Exp Mid Yr" xfId="52462" xr:uid="{00000000-0005-0000-0000-0000B0C10000}"/>
    <cellStyle name="Comma 50" xfId="1496" xr:uid="{00000000-0005-0000-0000-0000B1C10000}"/>
    <cellStyle name="Comma 50 2" xfId="1497" xr:uid="{00000000-0005-0000-0000-0000B2C10000}"/>
    <cellStyle name="Comma 51" xfId="1498" xr:uid="{00000000-0005-0000-0000-0000B3C10000}"/>
    <cellStyle name="Comma 51 2" xfId="1499" xr:uid="{00000000-0005-0000-0000-0000B4C10000}"/>
    <cellStyle name="Comma 52" xfId="1500" xr:uid="{00000000-0005-0000-0000-0000B5C10000}"/>
    <cellStyle name="Comma 52 2" xfId="1501" xr:uid="{00000000-0005-0000-0000-0000B6C10000}"/>
    <cellStyle name="Comma 53" xfId="1502" xr:uid="{00000000-0005-0000-0000-0000B7C10000}"/>
    <cellStyle name="Comma 53 2" xfId="1503" xr:uid="{00000000-0005-0000-0000-0000B8C10000}"/>
    <cellStyle name="Comma 54" xfId="1504" xr:uid="{00000000-0005-0000-0000-0000B9C10000}"/>
    <cellStyle name="Comma 54 2" xfId="1505" xr:uid="{00000000-0005-0000-0000-0000BAC10000}"/>
    <cellStyle name="Comma 55" xfId="1506" xr:uid="{00000000-0005-0000-0000-0000BBC10000}"/>
    <cellStyle name="Comma 55 2" xfId="1507" xr:uid="{00000000-0005-0000-0000-0000BCC10000}"/>
    <cellStyle name="Comma 56" xfId="1508" xr:uid="{00000000-0005-0000-0000-0000BDC10000}"/>
    <cellStyle name="Comma 56 2" xfId="1509" xr:uid="{00000000-0005-0000-0000-0000BEC10000}"/>
    <cellStyle name="Comma 57" xfId="1510" xr:uid="{00000000-0005-0000-0000-0000BFC10000}"/>
    <cellStyle name="Comma 57 2" xfId="1511" xr:uid="{00000000-0005-0000-0000-0000C0C10000}"/>
    <cellStyle name="Comma 58" xfId="1512" xr:uid="{00000000-0005-0000-0000-0000C1C10000}"/>
    <cellStyle name="Comma 58 2" xfId="1513" xr:uid="{00000000-0005-0000-0000-0000C2C10000}"/>
    <cellStyle name="Comma 59" xfId="1514" xr:uid="{00000000-0005-0000-0000-0000C3C10000}"/>
    <cellStyle name="Comma 59 2" xfId="1515" xr:uid="{00000000-0005-0000-0000-0000C4C10000}"/>
    <cellStyle name="Comma 6" xfId="1516" xr:uid="{00000000-0005-0000-0000-0000C5C10000}"/>
    <cellStyle name="Comma 6 2" xfId="1517" xr:uid="{00000000-0005-0000-0000-0000C6C10000}"/>
    <cellStyle name="Comma 6 2 2" xfId="52463" xr:uid="{00000000-0005-0000-0000-0000C7C10000}"/>
    <cellStyle name="Comma 6 2 2 10" xfId="52464" xr:uid="{00000000-0005-0000-0000-0000C8C10000}"/>
    <cellStyle name="Comma 6 2 2 2" xfId="52465" xr:uid="{00000000-0005-0000-0000-0000C9C10000}"/>
    <cellStyle name="Comma 6 2 2 2 2" xfId="52466" xr:uid="{00000000-0005-0000-0000-0000CAC10000}"/>
    <cellStyle name="Comma 6 2 2 2 2 2" xfId="52467" xr:uid="{00000000-0005-0000-0000-0000CBC10000}"/>
    <cellStyle name="Comma 6 2 2 2 2 2 2" xfId="52468" xr:uid="{00000000-0005-0000-0000-0000CCC10000}"/>
    <cellStyle name="Comma 6 2 2 2 2 2 3" xfId="52469" xr:uid="{00000000-0005-0000-0000-0000CDC10000}"/>
    <cellStyle name="Comma 6 2 2 2 2 3" xfId="52470" xr:uid="{00000000-0005-0000-0000-0000CEC10000}"/>
    <cellStyle name="Comma 6 2 2 2 2 4" xfId="52471" xr:uid="{00000000-0005-0000-0000-0000CFC10000}"/>
    <cellStyle name="Comma 6 2 2 2 3" xfId="52472" xr:uid="{00000000-0005-0000-0000-0000D0C10000}"/>
    <cellStyle name="Comma 6 2 2 2 3 2" xfId="52473" xr:uid="{00000000-0005-0000-0000-0000D1C10000}"/>
    <cellStyle name="Comma 6 2 2 2 3 3" xfId="52474" xr:uid="{00000000-0005-0000-0000-0000D2C10000}"/>
    <cellStyle name="Comma 6 2 2 2 4" xfId="52475" xr:uid="{00000000-0005-0000-0000-0000D3C10000}"/>
    <cellStyle name="Comma 6 2 2 2 5" xfId="52476" xr:uid="{00000000-0005-0000-0000-0000D4C10000}"/>
    <cellStyle name="Comma 6 2 2 3" xfId="52477" xr:uid="{00000000-0005-0000-0000-0000D5C10000}"/>
    <cellStyle name="Comma 6 2 2 3 2" xfId="52478" xr:uid="{00000000-0005-0000-0000-0000D6C10000}"/>
    <cellStyle name="Comma 6 2 2 3 2 2" xfId="52479" xr:uid="{00000000-0005-0000-0000-0000D7C10000}"/>
    <cellStyle name="Comma 6 2 2 3 2 2 2" xfId="52480" xr:uid="{00000000-0005-0000-0000-0000D8C10000}"/>
    <cellStyle name="Comma 6 2 2 3 2 2 3" xfId="52481" xr:uid="{00000000-0005-0000-0000-0000D9C10000}"/>
    <cellStyle name="Comma 6 2 2 3 2 3" xfId="52482" xr:uid="{00000000-0005-0000-0000-0000DAC10000}"/>
    <cellStyle name="Comma 6 2 2 3 2 4" xfId="52483" xr:uid="{00000000-0005-0000-0000-0000DBC10000}"/>
    <cellStyle name="Comma 6 2 2 3 3" xfId="52484" xr:uid="{00000000-0005-0000-0000-0000DCC10000}"/>
    <cellStyle name="Comma 6 2 2 3 3 2" xfId="52485" xr:uid="{00000000-0005-0000-0000-0000DDC10000}"/>
    <cellStyle name="Comma 6 2 2 3 3 3" xfId="52486" xr:uid="{00000000-0005-0000-0000-0000DEC10000}"/>
    <cellStyle name="Comma 6 2 2 3 4" xfId="52487" xr:uid="{00000000-0005-0000-0000-0000DFC10000}"/>
    <cellStyle name="Comma 6 2 2 3 5" xfId="52488" xr:uid="{00000000-0005-0000-0000-0000E0C10000}"/>
    <cellStyle name="Comma 6 2 2 4" xfId="52489" xr:uid="{00000000-0005-0000-0000-0000E1C10000}"/>
    <cellStyle name="Comma 6 2 2 4 2" xfId="52490" xr:uid="{00000000-0005-0000-0000-0000E2C10000}"/>
    <cellStyle name="Comma 6 2 2 4 2 2" xfId="52491" xr:uid="{00000000-0005-0000-0000-0000E3C10000}"/>
    <cellStyle name="Comma 6 2 2 4 2 2 2" xfId="52492" xr:uid="{00000000-0005-0000-0000-0000E4C10000}"/>
    <cellStyle name="Comma 6 2 2 4 2 2 3" xfId="52493" xr:uid="{00000000-0005-0000-0000-0000E5C10000}"/>
    <cellStyle name="Comma 6 2 2 4 2 3" xfId="52494" xr:uid="{00000000-0005-0000-0000-0000E6C10000}"/>
    <cellStyle name="Comma 6 2 2 4 2 4" xfId="52495" xr:uid="{00000000-0005-0000-0000-0000E7C10000}"/>
    <cellStyle name="Comma 6 2 2 4 3" xfId="52496" xr:uid="{00000000-0005-0000-0000-0000E8C10000}"/>
    <cellStyle name="Comma 6 2 2 4 3 2" xfId="52497" xr:uid="{00000000-0005-0000-0000-0000E9C10000}"/>
    <cellStyle name="Comma 6 2 2 4 3 3" xfId="52498" xr:uid="{00000000-0005-0000-0000-0000EAC10000}"/>
    <cellStyle name="Comma 6 2 2 4 4" xfId="52499" xr:uid="{00000000-0005-0000-0000-0000EBC10000}"/>
    <cellStyle name="Comma 6 2 2 4 5" xfId="52500" xr:uid="{00000000-0005-0000-0000-0000ECC10000}"/>
    <cellStyle name="Comma 6 2 2 5" xfId="52501" xr:uid="{00000000-0005-0000-0000-0000EDC10000}"/>
    <cellStyle name="Comma 6 2 2 5 2" xfId="52502" xr:uid="{00000000-0005-0000-0000-0000EEC10000}"/>
    <cellStyle name="Comma 6 2 2 5 2 2" xfId="52503" xr:uid="{00000000-0005-0000-0000-0000EFC10000}"/>
    <cellStyle name="Comma 6 2 2 5 2 2 2" xfId="52504" xr:uid="{00000000-0005-0000-0000-0000F0C10000}"/>
    <cellStyle name="Comma 6 2 2 5 2 2 3" xfId="52505" xr:uid="{00000000-0005-0000-0000-0000F1C10000}"/>
    <cellStyle name="Comma 6 2 2 5 2 3" xfId="52506" xr:uid="{00000000-0005-0000-0000-0000F2C10000}"/>
    <cellStyle name="Comma 6 2 2 5 2 4" xfId="52507" xr:uid="{00000000-0005-0000-0000-0000F3C10000}"/>
    <cellStyle name="Comma 6 2 2 5 3" xfId="52508" xr:uid="{00000000-0005-0000-0000-0000F4C10000}"/>
    <cellStyle name="Comma 6 2 2 5 3 2" xfId="52509" xr:uid="{00000000-0005-0000-0000-0000F5C10000}"/>
    <cellStyle name="Comma 6 2 2 5 3 3" xfId="52510" xr:uid="{00000000-0005-0000-0000-0000F6C10000}"/>
    <cellStyle name="Comma 6 2 2 5 4" xfId="52511" xr:uid="{00000000-0005-0000-0000-0000F7C10000}"/>
    <cellStyle name="Comma 6 2 2 5 5" xfId="52512" xr:uid="{00000000-0005-0000-0000-0000F8C10000}"/>
    <cellStyle name="Comma 6 2 2 6" xfId="52513" xr:uid="{00000000-0005-0000-0000-0000F9C10000}"/>
    <cellStyle name="Comma 6 2 2 6 2" xfId="52514" xr:uid="{00000000-0005-0000-0000-0000FAC10000}"/>
    <cellStyle name="Comma 6 2 2 6 2 2" xfId="52515" xr:uid="{00000000-0005-0000-0000-0000FBC10000}"/>
    <cellStyle name="Comma 6 2 2 6 2 2 2" xfId="52516" xr:uid="{00000000-0005-0000-0000-0000FCC10000}"/>
    <cellStyle name="Comma 6 2 2 6 2 2 3" xfId="52517" xr:uid="{00000000-0005-0000-0000-0000FDC10000}"/>
    <cellStyle name="Comma 6 2 2 6 2 3" xfId="52518" xr:uid="{00000000-0005-0000-0000-0000FEC10000}"/>
    <cellStyle name="Comma 6 2 2 6 2 4" xfId="52519" xr:uid="{00000000-0005-0000-0000-0000FFC10000}"/>
    <cellStyle name="Comma 6 2 2 6 3" xfId="52520" xr:uid="{00000000-0005-0000-0000-000000C20000}"/>
    <cellStyle name="Comma 6 2 2 6 3 2" xfId="52521" xr:uid="{00000000-0005-0000-0000-000001C20000}"/>
    <cellStyle name="Comma 6 2 2 6 3 3" xfId="52522" xr:uid="{00000000-0005-0000-0000-000002C20000}"/>
    <cellStyle name="Comma 6 2 2 6 4" xfId="52523" xr:uid="{00000000-0005-0000-0000-000003C20000}"/>
    <cellStyle name="Comma 6 2 2 6 5" xfId="52524" xr:uid="{00000000-0005-0000-0000-000004C20000}"/>
    <cellStyle name="Comma 6 2 2 7" xfId="52525" xr:uid="{00000000-0005-0000-0000-000005C20000}"/>
    <cellStyle name="Comma 6 2 2 7 2" xfId="52526" xr:uid="{00000000-0005-0000-0000-000006C20000}"/>
    <cellStyle name="Comma 6 2 2 7 2 2" xfId="52527" xr:uid="{00000000-0005-0000-0000-000007C20000}"/>
    <cellStyle name="Comma 6 2 2 7 2 2 2" xfId="52528" xr:uid="{00000000-0005-0000-0000-000008C20000}"/>
    <cellStyle name="Comma 6 2 2 7 2 2 3" xfId="52529" xr:uid="{00000000-0005-0000-0000-000009C20000}"/>
    <cellStyle name="Comma 6 2 2 7 2 3" xfId="52530" xr:uid="{00000000-0005-0000-0000-00000AC20000}"/>
    <cellStyle name="Comma 6 2 2 7 2 4" xfId="52531" xr:uid="{00000000-0005-0000-0000-00000BC20000}"/>
    <cellStyle name="Comma 6 2 2 7 3" xfId="52532" xr:uid="{00000000-0005-0000-0000-00000CC20000}"/>
    <cellStyle name="Comma 6 2 2 7 3 2" xfId="52533" xr:uid="{00000000-0005-0000-0000-00000DC20000}"/>
    <cellStyle name="Comma 6 2 2 7 3 3" xfId="52534" xr:uid="{00000000-0005-0000-0000-00000EC20000}"/>
    <cellStyle name="Comma 6 2 2 7 4" xfId="52535" xr:uid="{00000000-0005-0000-0000-00000FC20000}"/>
    <cellStyle name="Comma 6 2 2 7 5" xfId="52536" xr:uid="{00000000-0005-0000-0000-000010C20000}"/>
    <cellStyle name="Comma 6 2 2 8" xfId="52537" xr:uid="{00000000-0005-0000-0000-000011C20000}"/>
    <cellStyle name="Comma 6 2 2 8 2" xfId="52538" xr:uid="{00000000-0005-0000-0000-000012C20000}"/>
    <cellStyle name="Comma 6 2 2 8 2 2" xfId="52539" xr:uid="{00000000-0005-0000-0000-000013C20000}"/>
    <cellStyle name="Comma 6 2 2 8 2 3" xfId="52540" xr:uid="{00000000-0005-0000-0000-000014C20000}"/>
    <cellStyle name="Comma 6 2 2 8 3" xfId="52541" xr:uid="{00000000-0005-0000-0000-000015C20000}"/>
    <cellStyle name="Comma 6 2 2 8 4" xfId="52542" xr:uid="{00000000-0005-0000-0000-000016C20000}"/>
    <cellStyle name="Comma 6 2 2 9" xfId="52543" xr:uid="{00000000-0005-0000-0000-000017C20000}"/>
    <cellStyle name="Comma 6 2 2 9 2" xfId="52544" xr:uid="{00000000-0005-0000-0000-000018C20000}"/>
    <cellStyle name="Comma 6 2 2 9 3" xfId="52545" xr:uid="{00000000-0005-0000-0000-000019C20000}"/>
    <cellStyle name="Comma 6 2 3" xfId="52546" xr:uid="{00000000-0005-0000-0000-00001AC20000}"/>
    <cellStyle name="Comma 6 2 3 2" xfId="52547" xr:uid="{00000000-0005-0000-0000-00001BC20000}"/>
    <cellStyle name="Comma 6 2 3 2 2" xfId="52548" xr:uid="{00000000-0005-0000-0000-00001CC20000}"/>
    <cellStyle name="Comma 6 2 3 2 2 2" xfId="52549" xr:uid="{00000000-0005-0000-0000-00001DC20000}"/>
    <cellStyle name="Comma 6 2 3 2 2 3" xfId="52550" xr:uid="{00000000-0005-0000-0000-00001EC20000}"/>
    <cellStyle name="Comma 6 2 3 2 3" xfId="52551" xr:uid="{00000000-0005-0000-0000-00001FC20000}"/>
    <cellStyle name="Comma 6 2 3 2 4" xfId="52552" xr:uid="{00000000-0005-0000-0000-000020C20000}"/>
    <cellStyle name="Comma 6 2 3 3" xfId="52553" xr:uid="{00000000-0005-0000-0000-000021C20000}"/>
    <cellStyle name="Comma 6 2 3 3 2" xfId="52554" xr:uid="{00000000-0005-0000-0000-000022C20000}"/>
    <cellStyle name="Comma 6 2 3 3 3" xfId="52555" xr:uid="{00000000-0005-0000-0000-000023C20000}"/>
    <cellStyle name="Comma 6 2 3 4" xfId="52556" xr:uid="{00000000-0005-0000-0000-000024C20000}"/>
    <cellStyle name="Comma 6 2 3 5" xfId="52557" xr:uid="{00000000-0005-0000-0000-000025C20000}"/>
    <cellStyle name="Comma 6 2 4" xfId="52558" xr:uid="{00000000-0005-0000-0000-000026C20000}"/>
    <cellStyle name="Comma 6 2 4 2" xfId="52559" xr:uid="{00000000-0005-0000-0000-000027C20000}"/>
    <cellStyle name="Comma 6 2 4 2 2" xfId="52560" xr:uid="{00000000-0005-0000-0000-000028C20000}"/>
    <cellStyle name="Comma 6 2 4 2 2 2" xfId="52561" xr:uid="{00000000-0005-0000-0000-000029C20000}"/>
    <cellStyle name="Comma 6 2 4 2 2 3" xfId="52562" xr:uid="{00000000-0005-0000-0000-00002AC20000}"/>
    <cellStyle name="Comma 6 2 4 2 3" xfId="52563" xr:uid="{00000000-0005-0000-0000-00002BC20000}"/>
    <cellStyle name="Comma 6 2 4 2 4" xfId="52564" xr:uid="{00000000-0005-0000-0000-00002CC20000}"/>
    <cellStyle name="Comma 6 2 4 3" xfId="52565" xr:uid="{00000000-0005-0000-0000-00002DC20000}"/>
    <cellStyle name="Comma 6 2 4 3 2" xfId="52566" xr:uid="{00000000-0005-0000-0000-00002EC20000}"/>
    <cellStyle name="Comma 6 2 4 3 3" xfId="52567" xr:uid="{00000000-0005-0000-0000-00002FC20000}"/>
    <cellStyle name="Comma 6 2 4 4" xfId="52568" xr:uid="{00000000-0005-0000-0000-000030C20000}"/>
    <cellStyle name="Comma 6 2 4 5" xfId="52569" xr:uid="{00000000-0005-0000-0000-000031C20000}"/>
    <cellStyle name="Comma 6 2 5" xfId="52570" xr:uid="{00000000-0005-0000-0000-000032C20000}"/>
    <cellStyle name="Comma 6 2 5 2" xfId="52571" xr:uid="{00000000-0005-0000-0000-000033C20000}"/>
    <cellStyle name="Comma 6 2 5 2 2" xfId="52572" xr:uid="{00000000-0005-0000-0000-000034C20000}"/>
    <cellStyle name="Comma 6 2 5 2 2 2" xfId="52573" xr:uid="{00000000-0005-0000-0000-000035C20000}"/>
    <cellStyle name="Comma 6 2 5 2 2 3" xfId="52574" xr:uid="{00000000-0005-0000-0000-000036C20000}"/>
    <cellStyle name="Comma 6 2 5 2 3" xfId="52575" xr:uid="{00000000-0005-0000-0000-000037C20000}"/>
    <cellStyle name="Comma 6 2 5 2 4" xfId="52576" xr:uid="{00000000-0005-0000-0000-000038C20000}"/>
    <cellStyle name="Comma 6 2 5 3" xfId="52577" xr:uid="{00000000-0005-0000-0000-000039C20000}"/>
    <cellStyle name="Comma 6 2 5 3 2" xfId="52578" xr:uid="{00000000-0005-0000-0000-00003AC20000}"/>
    <cellStyle name="Comma 6 2 5 3 3" xfId="52579" xr:uid="{00000000-0005-0000-0000-00003BC20000}"/>
    <cellStyle name="Comma 6 2 5 4" xfId="52580" xr:uid="{00000000-0005-0000-0000-00003CC20000}"/>
    <cellStyle name="Comma 6 2 5 5" xfId="52581" xr:uid="{00000000-0005-0000-0000-00003DC20000}"/>
    <cellStyle name="Comma 6 2 6" xfId="52582" xr:uid="{00000000-0005-0000-0000-00003EC20000}"/>
    <cellStyle name="Comma 6 2 6 2" xfId="52583" xr:uid="{00000000-0005-0000-0000-00003FC20000}"/>
    <cellStyle name="Comma 6 2 6 2 2" xfId="52584" xr:uid="{00000000-0005-0000-0000-000040C20000}"/>
    <cellStyle name="Comma 6 2 6 2 2 2" xfId="52585" xr:uid="{00000000-0005-0000-0000-000041C20000}"/>
    <cellStyle name="Comma 6 2 6 2 2 3" xfId="52586" xr:uid="{00000000-0005-0000-0000-000042C20000}"/>
    <cellStyle name="Comma 6 2 6 2 3" xfId="52587" xr:uid="{00000000-0005-0000-0000-000043C20000}"/>
    <cellStyle name="Comma 6 2 6 2 4" xfId="52588" xr:uid="{00000000-0005-0000-0000-000044C20000}"/>
    <cellStyle name="Comma 6 2 6 3" xfId="52589" xr:uid="{00000000-0005-0000-0000-000045C20000}"/>
    <cellStyle name="Comma 6 2 6 3 2" xfId="52590" xr:uid="{00000000-0005-0000-0000-000046C20000}"/>
    <cellStyle name="Comma 6 2 6 3 3" xfId="52591" xr:uid="{00000000-0005-0000-0000-000047C20000}"/>
    <cellStyle name="Comma 6 2 6 4" xfId="52592" xr:uid="{00000000-0005-0000-0000-000048C20000}"/>
    <cellStyle name="Comma 6 2 6 5" xfId="52593" xr:uid="{00000000-0005-0000-0000-000049C20000}"/>
    <cellStyle name="Comma 6 2 7" xfId="52594" xr:uid="{00000000-0005-0000-0000-00004AC20000}"/>
    <cellStyle name="Comma 6 2 7 2" xfId="52595" xr:uid="{00000000-0005-0000-0000-00004BC20000}"/>
    <cellStyle name="Comma 6 2 7 2 2" xfId="52596" xr:uid="{00000000-0005-0000-0000-00004CC20000}"/>
    <cellStyle name="Comma 6 2 7 2 3" xfId="52597" xr:uid="{00000000-0005-0000-0000-00004DC20000}"/>
    <cellStyle name="Comma 6 2 7 3" xfId="52598" xr:uid="{00000000-0005-0000-0000-00004EC20000}"/>
    <cellStyle name="Comma 6 2 7 4" xfId="52599" xr:uid="{00000000-0005-0000-0000-00004FC20000}"/>
    <cellStyle name="Comma 6 2 8" xfId="52600" xr:uid="{00000000-0005-0000-0000-000050C20000}"/>
    <cellStyle name="Comma 6 2 8 2" xfId="52601" xr:uid="{00000000-0005-0000-0000-000051C20000}"/>
    <cellStyle name="Comma 6 2 8 3" xfId="52602" xr:uid="{00000000-0005-0000-0000-000052C20000}"/>
    <cellStyle name="Comma 6 2 9" xfId="52603" xr:uid="{00000000-0005-0000-0000-000053C20000}"/>
    <cellStyle name="Comma 6 3" xfId="52604" xr:uid="{00000000-0005-0000-0000-000054C20000}"/>
    <cellStyle name="Comma 6 3 10" xfId="52605" xr:uid="{00000000-0005-0000-0000-000055C20000}"/>
    <cellStyle name="Comma 6 3 2" xfId="52606" xr:uid="{00000000-0005-0000-0000-000056C20000}"/>
    <cellStyle name="Comma 6 3 2 2" xfId="52607" xr:uid="{00000000-0005-0000-0000-000057C20000}"/>
    <cellStyle name="Comma 6 3 2 2 2" xfId="52608" xr:uid="{00000000-0005-0000-0000-000058C20000}"/>
    <cellStyle name="Comma 6 3 2 2 2 2" xfId="52609" xr:uid="{00000000-0005-0000-0000-000059C20000}"/>
    <cellStyle name="Comma 6 3 2 2 2 2 2" xfId="52610" xr:uid="{00000000-0005-0000-0000-00005AC20000}"/>
    <cellStyle name="Comma 6 3 2 2 2 2 3" xfId="52611" xr:uid="{00000000-0005-0000-0000-00005BC20000}"/>
    <cellStyle name="Comma 6 3 2 2 2 3" xfId="52612" xr:uid="{00000000-0005-0000-0000-00005CC20000}"/>
    <cellStyle name="Comma 6 3 2 2 2 4" xfId="52613" xr:uid="{00000000-0005-0000-0000-00005DC20000}"/>
    <cellStyle name="Comma 6 3 2 2 3" xfId="52614" xr:uid="{00000000-0005-0000-0000-00005EC20000}"/>
    <cellStyle name="Comma 6 3 2 2 3 2" xfId="52615" xr:uid="{00000000-0005-0000-0000-00005FC20000}"/>
    <cellStyle name="Comma 6 3 2 2 3 3" xfId="52616" xr:uid="{00000000-0005-0000-0000-000060C20000}"/>
    <cellStyle name="Comma 6 3 2 2 4" xfId="52617" xr:uid="{00000000-0005-0000-0000-000061C20000}"/>
    <cellStyle name="Comma 6 3 2 2 5" xfId="52618" xr:uid="{00000000-0005-0000-0000-000062C20000}"/>
    <cellStyle name="Comma 6 3 2 3" xfId="52619" xr:uid="{00000000-0005-0000-0000-000063C20000}"/>
    <cellStyle name="Comma 6 3 2 3 2" xfId="52620" xr:uid="{00000000-0005-0000-0000-000064C20000}"/>
    <cellStyle name="Comma 6 3 2 3 2 2" xfId="52621" xr:uid="{00000000-0005-0000-0000-000065C20000}"/>
    <cellStyle name="Comma 6 3 2 3 2 2 2" xfId="52622" xr:uid="{00000000-0005-0000-0000-000066C20000}"/>
    <cellStyle name="Comma 6 3 2 3 2 2 3" xfId="52623" xr:uid="{00000000-0005-0000-0000-000067C20000}"/>
    <cellStyle name="Comma 6 3 2 3 2 3" xfId="52624" xr:uid="{00000000-0005-0000-0000-000068C20000}"/>
    <cellStyle name="Comma 6 3 2 3 2 4" xfId="52625" xr:uid="{00000000-0005-0000-0000-000069C20000}"/>
    <cellStyle name="Comma 6 3 2 3 3" xfId="52626" xr:uid="{00000000-0005-0000-0000-00006AC20000}"/>
    <cellStyle name="Comma 6 3 2 3 3 2" xfId="52627" xr:uid="{00000000-0005-0000-0000-00006BC20000}"/>
    <cellStyle name="Comma 6 3 2 3 3 3" xfId="52628" xr:uid="{00000000-0005-0000-0000-00006CC20000}"/>
    <cellStyle name="Comma 6 3 2 3 4" xfId="52629" xr:uid="{00000000-0005-0000-0000-00006DC20000}"/>
    <cellStyle name="Comma 6 3 2 3 5" xfId="52630" xr:uid="{00000000-0005-0000-0000-00006EC20000}"/>
    <cellStyle name="Comma 6 3 2 4" xfId="52631" xr:uid="{00000000-0005-0000-0000-00006FC20000}"/>
    <cellStyle name="Comma 6 3 2 4 2" xfId="52632" xr:uid="{00000000-0005-0000-0000-000070C20000}"/>
    <cellStyle name="Comma 6 3 2 4 2 2" xfId="52633" xr:uid="{00000000-0005-0000-0000-000071C20000}"/>
    <cellStyle name="Comma 6 3 2 4 2 2 2" xfId="52634" xr:uid="{00000000-0005-0000-0000-000072C20000}"/>
    <cellStyle name="Comma 6 3 2 4 2 2 3" xfId="52635" xr:uid="{00000000-0005-0000-0000-000073C20000}"/>
    <cellStyle name="Comma 6 3 2 4 2 3" xfId="52636" xr:uid="{00000000-0005-0000-0000-000074C20000}"/>
    <cellStyle name="Comma 6 3 2 4 2 4" xfId="52637" xr:uid="{00000000-0005-0000-0000-000075C20000}"/>
    <cellStyle name="Comma 6 3 2 4 3" xfId="52638" xr:uid="{00000000-0005-0000-0000-000076C20000}"/>
    <cellStyle name="Comma 6 3 2 4 3 2" xfId="52639" xr:uid="{00000000-0005-0000-0000-000077C20000}"/>
    <cellStyle name="Comma 6 3 2 4 3 3" xfId="52640" xr:uid="{00000000-0005-0000-0000-000078C20000}"/>
    <cellStyle name="Comma 6 3 2 4 4" xfId="52641" xr:uid="{00000000-0005-0000-0000-000079C20000}"/>
    <cellStyle name="Comma 6 3 2 4 5" xfId="52642" xr:uid="{00000000-0005-0000-0000-00007AC20000}"/>
    <cellStyle name="Comma 6 3 2 5" xfId="52643" xr:uid="{00000000-0005-0000-0000-00007BC20000}"/>
    <cellStyle name="Comma 6 3 2 5 2" xfId="52644" xr:uid="{00000000-0005-0000-0000-00007CC20000}"/>
    <cellStyle name="Comma 6 3 2 5 2 2" xfId="52645" xr:uid="{00000000-0005-0000-0000-00007DC20000}"/>
    <cellStyle name="Comma 6 3 2 5 2 2 2" xfId="52646" xr:uid="{00000000-0005-0000-0000-00007EC20000}"/>
    <cellStyle name="Comma 6 3 2 5 2 2 3" xfId="52647" xr:uid="{00000000-0005-0000-0000-00007FC20000}"/>
    <cellStyle name="Comma 6 3 2 5 2 3" xfId="52648" xr:uid="{00000000-0005-0000-0000-000080C20000}"/>
    <cellStyle name="Comma 6 3 2 5 2 4" xfId="52649" xr:uid="{00000000-0005-0000-0000-000081C20000}"/>
    <cellStyle name="Comma 6 3 2 5 3" xfId="52650" xr:uid="{00000000-0005-0000-0000-000082C20000}"/>
    <cellStyle name="Comma 6 3 2 5 3 2" xfId="52651" xr:uid="{00000000-0005-0000-0000-000083C20000}"/>
    <cellStyle name="Comma 6 3 2 5 3 3" xfId="52652" xr:uid="{00000000-0005-0000-0000-000084C20000}"/>
    <cellStyle name="Comma 6 3 2 5 4" xfId="52653" xr:uid="{00000000-0005-0000-0000-000085C20000}"/>
    <cellStyle name="Comma 6 3 2 5 5" xfId="52654" xr:uid="{00000000-0005-0000-0000-000086C20000}"/>
    <cellStyle name="Comma 6 3 2 6" xfId="52655" xr:uid="{00000000-0005-0000-0000-000087C20000}"/>
    <cellStyle name="Comma 6 3 2 6 2" xfId="52656" xr:uid="{00000000-0005-0000-0000-000088C20000}"/>
    <cellStyle name="Comma 6 3 2 6 2 2" xfId="52657" xr:uid="{00000000-0005-0000-0000-000089C20000}"/>
    <cellStyle name="Comma 6 3 2 6 2 3" xfId="52658" xr:uid="{00000000-0005-0000-0000-00008AC20000}"/>
    <cellStyle name="Comma 6 3 2 6 3" xfId="52659" xr:uid="{00000000-0005-0000-0000-00008BC20000}"/>
    <cellStyle name="Comma 6 3 2 6 4" xfId="52660" xr:uid="{00000000-0005-0000-0000-00008CC20000}"/>
    <cellStyle name="Comma 6 3 2 7" xfId="52661" xr:uid="{00000000-0005-0000-0000-00008DC20000}"/>
    <cellStyle name="Comma 6 3 2 7 2" xfId="52662" xr:uid="{00000000-0005-0000-0000-00008EC20000}"/>
    <cellStyle name="Comma 6 3 2 7 3" xfId="52663" xr:uid="{00000000-0005-0000-0000-00008FC20000}"/>
    <cellStyle name="Comma 6 3 2 8" xfId="52664" xr:uid="{00000000-0005-0000-0000-000090C20000}"/>
    <cellStyle name="Comma 6 3 2 9" xfId="52665" xr:uid="{00000000-0005-0000-0000-000091C20000}"/>
    <cellStyle name="Comma 6 3 3" xfId="52666" xr:uid="{00000000-0005-0000-0000-000092C20000}"/>
    <cellStyle name="Comma 6 3 3 2" xfId="52667" xr:uid="{00000000-0005-0000-0000-000093C20000}"/>
    <cellStyle name="Comma 6 3 3 2 2" xfId="52668" xr:uid="{00000000-0005-0000-0000-000094C20000}"/>
    <cellStyle name="Comma 6 3 3 2 2 2" xfId="52669" xr:uid="{00000000-0005-0000-0000-000095C20000}"/>
    <cellStyle name="Comma 6 3 3 2 2 3" xfId="52670" xr:uid="{00000000-0005-0000-0000-000096C20000}"/>
    <cellStyle name="Comma 6 3 3 2 3" xfId="52671" xr:uid="{00000000-0005-0000-0000-000097C20000}"/>
    <cellStyle name="Comma 6 3 3 2 4" xfId="52672" xr:uid="{00000000-0005-0000-0000-000098C20000}"/>
    <cellStyle name="Comma 6 3 3 3" xfId="52673" xr:uid="{00000000-0005-0000-0000-000099C20000}"/>
    <cellStyle name="Comma 6 3 3 3 2" xfId="52674" xr:uid="{00000000-0005-0000-0000-00009AC20000}"/>
    <cellStyle name="Comma 6 3 3 3 3" xfId="52675" xr:uid="{00000000-0005-0000-0000-00009BC20000}"/>
    <cellStyle name="Comma 6 3 3 4" xfId="52676" xr:uid="{00000000-0005-0000-0000-00009CC20000}"/>
    <cellStyle name="Comma 6 3 3 5" xfId="52677" xr:uid="{00000000-0005-0000-0000-00009DC20000}"/>
    <cellStyle name="Comma 6 3 4" xfId="52678" xr:uid="{00000000-0005-0000-0000-00009EC20000}"/>
    <cellStyle name="Comma 6 3 4 2" xfId="52679" xr:uid="{00000000-0005-0000-0000-00009FC20000}"/>
    <cellStyle name="Comma 6 3 4 2 2" xfId="52680" xr:uid="{00000000-0005-0000-0000-0000A0C20000}"/>
    <cellStyle name="Comma 6 3 4 2 2 2" xfId="52681" xr:uid="{00000000-0005-0000-0000-0000A1C20000}"/>
    <cellStyle name="Comma 6 3 4 2 2 3" xfId="52682" xr:uid="{00000000-0005-0000-0000-0000A2C20000}"/>
    <cellStyle name="Comma 6 3 4 2 3" xfId="52683" xr:uid="{00000000-0005-0000-0000-0000A3C20000}"/>
    <cellStyle name="Comma 6 3 4 2 4" xfId="52684" xr:uid="{00000000-0005-0000-0000-0000A4C20000}"/>
    <cellStyle name="Comma 6 3 4 3" xfId="52685" xr:uid="{00000000-0005-0000-0000-0000A5C20000}"/>
    <cellStyle name="Comma 6 3 4 3 2" xfId="52686" xr:uid="{00000000-0005-0000-0000-0000A6C20000}"/>
    <cellStyle name="Comma 6 3 4 3 3" xfId="52687" xr:uid="{00000000-0005-0000-0000-0000A7C20000}"/>
    <cellStyle name="Comma 6 3 4 4" xfId="52688" xr:uid="{00000000-0005-0000-0000-0000A8C20000}"/>
    <cellStyle name="Comma 6 3 4 5" xfId="52689" xr:uid="{00000000-0005-0000-0000-0000A9C20000}"/>
    <cellStyle name="Comma 6 3 5" xfId="52690" xr:uid="{00000000-0005-0000-0000-0000AAC20000}"/>
    <cellStyle name="Comma 6 3 5 2" xfId="52691" xr:uid="{00000000-0005-0000-0000-0000ABC20000}"/>
    <cellStyle name="Comma 6 3 5 2 2" xfId="52692" xr:uid="{00000000-0005-0000-0000-0000ACC20000}"/>
    <cellStyle name="Comma 6 3 5 2 2 2" xfId="52693" xr:uid="{00000000-0005-0000-0000-0000ADC20000}"/>
    <cellStyle name="Comma 6 3 5 2 2 3" xfId="52694" xr:uid="{00000000-0005-0000-0000-0000AEC20000}"/>
    <cellStyle name="Comma 6 3 5 2 3" xfId="52695" xr:uid="{00000000-0005-0000-0000-0000AFC20000}"/>
    <cellStyle name="Comma 6 3 5 2 4" xfId="52696" xr:uid="{00000000-0005-0000-0000-0000B0C20000}"/>
    <cellStyle name="Comma 6 3 5 3" xfId="52697" xr:uid="{00000000-0005-0000-0000-0000B1C20000}"/>
    <cellStyle name="Comma 6 3 5 3 2" xfId="52698" xr:uid="{00000000-0005-0000-0000-0000B2C20000}"/>
    <cellStyle name="Comma 6 3 5 3 3" xfId="52699" xr:uid="{00000000-0005-0000-0000-0000B3C20000}"/>
    <cellStyle name="Comma 6 3 5 4" xfId="52700" xr:uid="{00000000-0005-0000-0000-0000B4C20000}"/>
    <cellStyle name="Comma 6 3 5 5" xfId="52701" xr:uid="{00000000-0005-0000-0000-0000B5C20000}"/>
    <cellStyle name="Comma 6 3 6" xfId="52702" xr:uid="{00000000-0005-0000-0000-0000B6C20000}"/>
    <cellStyle name="Comma 6 3 6 2" xfId="52703" xr:uid="{00000000-0005-0000-0000-0000B7C20000}"/>
    <cellStyle name="Comma 6 3 6 2 2" xfId="52704" xr:uid="{00000000-0005-0000-0000-0000B8C20000}"/>
    <cellStyle name="Comma 6 3 6 2 2 2" xfId="52705" xr:uid="{00000000-0005-0000-0000-0000B9C20000}"/>
    <cellStyle name="Comma 6 3 6 2 2 3" xfId="52706" xr:uid="{00000000-0005-0000-0000-0000BAC20000}"/>
    <cellStyle name="Comma 6 3 6 2 3" xfId="52707" xr:uid="{00000000-0005-0000-0000-0000BBC20000}"/>
    <cellStyle name="Comma 6 3 6 2 4" xfId="52708" xr:uid="{00000000-0005-0000-0000-0000BCC20000}"/>
    <cellStyle name="Comma 6 3 6 3" xfId="52709" xr:uid="{00000000-0005-0000-0000-0000BDC20000}"/>
    <cellStyle name="Comma 6 3 6 3 2" xfId="52710" xr:uid="{00000000-0005-0000-0000-0000BEC20000}"/>
    <cellStyle name="Comma 6 3 6 3 3" xfId="52711" xr:uid="{00000000-0005-0000-0000-0000BFC20000}"/>
    <cellStyle name="Comma 6 3 6 4" xfId="52712" xr:uid="{00000000-0005-0000-0000-0000C0C20000}"/>
    <cellStyle name="Comma 6 3 6 5" xfId="52713" xr:uid="{00000000-0005-0000-0000-0000C1C20000}"/>
    <cellStyle name="Comma 6 3 7" xfId="52714" xr:uid="{00000000-0005-0000-0000-0000C2C20000}"/>
    <cellStyle name="Comma 6 3 7 2" xfId="52715" xr:uid="{00000000-0005-0000-0000-0000C3C20000}"/>
    <cellStyle name="Comma 6 3 7 2 2" xfId="52716" xr:uid="{00000000-0005-0000-0000-0000C4C20000}"/>
    <cellStyle name="Comma 6 3 7 2 3" xfId="52717" xr:uid="{00000000-0005-0000-0000-0000C5C20000}"/>
    <cellStyle name="Comma 6 3 7 3" xfId="52718" xr:uid="{00000000-0005-0000-0000-0000C6C20000}"/>
    <cellStyle name="Comma 6 3 7 4" xfId="52719" xr:uid="{00000000-0005-0000-0000-0000C7C20000}"/>
    <cellStyle name="Comma 6 3 8" xfId="52720" xr:uid="{00000000-0005-0000-0000-0000C8C20000}"/>
    <cellStyle name="Comma 6 3 8 2" xfId="52721" xr:uid="{00000000-0005-0000-0000-0000C9C20000}"/>
    <cellStyle name="Comma 6 3 8 3" xfId="52722" xr:uid="{00000000-0005-0000-0000-0000CAC20000}"/>
    <cellStyle name="Comma 6 3 9" xfId="52723" xr:uid="{00000000-0005-0000-0000-0000CBC20000}"/>
    <cellStyle name="Comma 6 4" xfId="52724" xr:uid="{00000000-0005-0000-0000-0000CCC20000}"/>
    <cellStyle name="Comma 6 4 2" xfId="52725" xr:uid="{00000000-0005-0000-0000-0000CDC20000}"/>
    <cellStyle name="Comma 6 4 2 2" xfId="52726" xr:uid="{00000000-0005-0000-0000-0000CEC20000}"/>
    <cellStyle name="Comma 6 4 2 2 2" xfId="52727" xr:uid="{00000000-0005-0000-0000-0000CFC20000}"/>
    <cellStyle name="Comma 6 4 2 2 3" xfId="52728" xr:uid="{00000000-0005-0000-0000-0000D0C20000}"/>
    <cellStyle name="Comma 6 4 2 3" xfId="52729" xr:uid="{00000000-0005-0000-0000-0000D1C20000}"/>
    <cellStyle name="Comma 6 4 2 4" xfId="52730" xr:uid="{00000000-0005-0000-0000-0000D2C20000}"/>
    <cellStyle name="Comma 6 4 3" xfId="52731" xr:uid="{00000000-0005-0000-0000-0000D3C20000}"/>
    <cellStyle name="Comma 6 4 3 2" xfId="52732" xr:uid="{00000000-0005-0000-0000-0000D4C20000}"/>
    <cellStyle name="Comma 6 4 3 3" xfId="52733" xr:uid="{00000000-0005-0000-0000-0000D5C20000}"/>
    <cellStyle name="Comma 6 4 4" xfId="52734" xr:uid="{00000000-0005-0000-0000-0000D6C20000}"/>
    <cellStyle name="Comma 6 4 5" xfId="52735" xr:uid="{00000000-0005-0000-0000-0000D7C20000}"/>
    <cellStyle name="Comma 6 5" xfId="52736" xr:uid="{00000000-0005-0000-0000-0000D8C20000}"/>
    <cellStyle name="Comma 6 5 2" xfId="52737" xr:uid="{00000000-0005-0000-0000-0000D9C20000}"/>
    <cellStyle name="Comma 6 5 2 2" xfId="52738" xr:uid="{00000000-0005-0000-0000-0000DAC20000}"/>
    <cellStyle name="Comma 6 5 2 2 2" xfId="52739" xr:uid="{00000000-0005-0000-0000-0000DBC20000}"/>
    <cellStyle name="Comma 6 5 2 2 3" xfId="52740" xr:uid="{00000000-0005-0000-0000-0000DCC20000}"/>
    <cellStyle name="Comma 6 5 2 3" xfId="52741" xr:uid="{00000000-0005-0000-0000-0000DDC20000}"/>
    <cellStyle name="Comma 6 5 2 4" xfId="52742" xr:uid="{00000000-0005-0000-0000-0000DEC20000}"/>
    <cellStyle name="Comma 6 5 3" xfId="52743" xr:uid="{00000000-0005-0000-0000-0000DFC20000}"/>
    <cellStyle name="Comma 6 5 3 2" xfId="52744" xr:uid="{00000000-0005-0000-0000-0000E0C20000}"/>
    <cellStyle name="Comma 6 5 3 3" xfId="52745" xr:uid="{00000000-0005-0000-0000-0000E1C20000}"/>
    <cellStyle name="Comma 6 5 4" xfId="52746" xr:uid="{00000000-0005-0000-0000-0000E2C20000}"/>
    <cellStyle name="Comma 6 5 5" xfId="52747" xr:uid="{00000000-0005-0000-0000-0000E3C20000}"/>
    <cellStyle name="Comma 6 6" xfId="52748" xr:uid="{00000000-0005-0000-0000-0000E4C20000}"/>
    <cellStyle name="Comma 60" xfId="1518" xr:uid="{00000000-0005-0000-0000-0000E5C20000}"/>
    <cellStyle name="Comma 60 2" xfId="1519" xr:uid="{00000000-0005-0000-0000-0000E6C20000}"/>
    <cellStyle name="Comma 61" xfId="1520" xr:uid="{00000000-0005-0000-0000-0000E7C20000}"/>
    <cellStyle name="Comma 61 2" xfId="1521" xr:uid="{00000000-0005-0000-0000-0000E8C20000}"/>
    <cellStyle name="Comma 62" xfId="1522" xr:uid="{00000000-0005-0000-0000-0000E9C20000}"/>
    <cellStyle name="Comma 62 2" xfId="1523" xr:uid="{00000000-0005-0000-0000-0000EAC20000}"/>
    <cellStyle name="Comma 63" xfId="1524" xr:uid="{00000000-0005-0000-0000-0000EBC20000}"/>
    <cellStyle name="Comma 63 2" xfId="1525" xr:uid="{00000000-0005-0000-0000-0000ECC20000}"/>
    <cellStyle name="Comma 64" xfId="1526" xr:uid="{00000000-0005-0000-0000-0000EDC20000}"/>
    <cellStyle name="Comma 64 2" xfId="1527" xr:uid="{00000000-0005-0000-0000-0000EEC20000}"/>
    <cellStyle name="Comma 65" xfId="1528" xr:uid="{00000000-0005-0000-0000-0000EFC20000}"/>
    <cellStyle name="Comma 65 2" xfId="1529" xr:uid="{00000000-0005-0000-0000-0000F0C20000}"/>
    <cellStyle name="Comma 66" xfId="1530" xr:uid="{00000000-0005-0000-0000-0000F1C20000}"/>
    <cellStyle name="Comma 66 2" xfId="1531" xr:uid="{00000000-0005-0000-0000-0000F2C20000}"/>
    <cellStyle name="Comma 67" xfId="1532" xr:uid="{00000000-0005-0000-0000-0000F3C20000}"/>
    <cellStyle name="Comma 67 2" xfId="1533" xr:uid="{00000000-0005-0000-0000-0000F4C20000}"/>
    <cellStyle name="Comma 68" xfId="1534" xr:uid="{00000000-0005-0000-0000-0000F5C20000}"/>
    <cellStyle name="Comma 68 2" xfId="1535" xr:uid="{00000000-0005-0000-0000-0000F6C20000}"/>
    <cellStyle name="Comma 69" xfId="1536" xr:uid="{00000000-0005-0000-0000-0000F7C20000}"/>
    <cellStyle name="Comma 69 2" xfId="1537" xr:uid="{00000000-0005-0000-0000-0000F8C20000}"/>
    <cellStyle name="Comma 7" xfId="1538" xr:uid="{00000000-0005-0000-0000-0000F9C20000}"/>
    <cellStyle name="Comma 7 2" xfId="1539" xr:uid="{00000000-0005-0000-0000-0000FAC20000}"/>
    <cellStyle name="Comma 7 2 10" xfId="52749" xr:uid="{00000000-0005-0000-0000-0000FBC20000}"/>
    <cellStyle name="Comma 7 2 2" xfId="52750" xr:uid="{00000000-0005-0000-0000-0000FCC20000}"/>
    <cellStyle name="Comma 7 2 2 2" xfId="52751" xr:uid="{00000000-0005-0000-0000-0000FDC20000}"/>
    <cellStyle name="Comma 7 2 2 2 2" xfId="52752" xr:uid="{00000000-0005-0000-0000-0000FEC20000}"/>
    <cellStyle name="Comma 7 2 2 2 2 2" xfId="52753" xr:uid="{00000000-0005-0000-0000-0000FFC20000}"/>
    <cellStyle name="Comma 7 2 2 2 2 2 2" xfId="52754" xr:uid="{00000000-0005-0000-0000-000000C30000}"/>
    <cellStyle name="Comma 7 2 2 2 2 2 3" xfId="52755" xr:uid="{00000000-0005-0000-0000-000001C30000}"/>
    <cellStyle name="Comma 7 2 2 2 2 3" xfId="52756" xr:uid="{00000000-0005-0000-0000-000002C30000}"/>
    <cellStyle name="Comma 7 2 2 2 2 4" xfId="52757" xr:uid="{00000000-0005-0000-0000-000003C30000}"/>
    <cellStyle name="Comma 7 2 2 2 3" xfId="52758" xr:uid="{00000000-0005-0000-0000-000004C30000}"/>
    <cellStyle name="Comma 7 2 2 2 3 2" xfId="52759" xr:uid="{00000000-0005-0000-0000-000005C30000}"/>
    <cellStyle name="Comma 7 2 2 2 3 3" xfId="52760" xr:uid="{00000000-0005-0000-0000-000006C30000}"/>
    <cellStyle name="Comma 7 2 2 2 4" xfId="52761" xr:uid="{00000000-0005-0000-0000-000007C30000}"/>
    <cellStyle name="Comma 7 2 2 2 5" xfId="52762" xr:uid="{00000000-0005-0000-0000-000008C30000}"/>
    <cellStyle name="Comma 7 2 2 3" xfId="52763" xr:uid="{00000000-0005-0000-0000-000009C30000}"/>
    <cellStyle name="Comma 7 2 2 3 2" xfId="52764" xr:uid="{00000000-0005-0000-0000-00000AC30000}"/>
    <cellStyle name="Comma 7 2 2 3 2 2" xfId="52765" xr:uid="{00000000-0005-0000-0000-00000BC30000}"/>
    <cellStyle name="Comma 7 2 2 3 2 2 2" xfId="52766" xr:uid="{00000000-0005-0000-0000-00000CC30000}"/>
    <cellStyle name="Comma 7 2 2 3 2 2 3" xfId="52767" xr:uid="{00000000-0005-0000-0000-00000DC30000}"/>
    <cellStyle name="Comma 7 2 2 3 2 3" xfId="52768" xr:uid="{00000000-0005-0000-0000-00000EC30000}"/>
    <cellStyle name="Comma 7 2 2 3 2 4" xfId="52769" xr:uid="{00000000-0005-0000-0000-00000FC30000}"/>
    <cellStyle name="Comma 7 2 2 3 3" xfId="52770" xr:uid="{00000000-0005-0000-0000-000010C30000}"/>
    <cellStyle name="Comma 7 2 2 3 3 2" xfId="52771" xr:uid="{00000000-0005-0000-0000-000011C30000}"/>
    <cellStyle name="Comma 7 2 2 3 3 3" xfId="52772" xr:uid="{00000000-0005-0000-0000-000012C30000}"/>
    <cellStyle name="Comma 7 2 2 3 4" xfId="52773" xr:uid="{00000000-0005-0000-0000-000013C30000}"/>
    <cellStyle name="Comma 7 2 2 3 5" xfId="52774" xr:uid="{00000000-0005-0000-0000-000014C30000}"/>
    <cellStyle name="Comma 7 2 2 4" xfId="52775" xr:uid="{00000000-0005-0000-0000-000015C30000}"/>
    <cellStyle name="Comma 7 2 2 4 2" xfId="52776" xr:uid="{00000000-0005-0000-0000-000016C30000}"/>
    <cellStyle name="Comma 7 2 2 4 2 2" xfId="52777" xr:uid="{00000000-0005-0000-0000-000017C30000}"/>
    <cellStyle name="Comma 7 2 2 4 2 2 2" xfId="52778" xr:uid="{00000000-0005-0000-0000-000018C30000}"/>
    <cellStyle name="Comma 7 2 2 4 2 2 3" xfId="52779" xr:uid="{00000000-0005-0000-0000-000019C30000}"/>
    <cellStyle name="Comma 7 2 2 4 2 3" xfId="52780" xr:uid="{00000000-0005-0000-0000-00001AC30000}"/>
    <cellStyle name="Comma 7 2 2 4 2 4" xfId="52781" xr:uid="{00000000-0005-0000-0000-00001BC30000}"/>
    <cellStyle name="Comma 7 2 2 4 3" xfId="52782" xr:uid="{00000000-0005-0000-0000-00001CC30000}"/>
    <cellStyle name="Comma 7 2 2 4 3 2" xfId="52783" xr:uid="{00000000-0005-0000-0000-00001DC30000}"/>
    <cellStyle name="Comma 7 2 2 4 3 3" xfId="52784" xr:uid="{00000000-0005-0000-0000-00001EC30000}"/>
    <cellStyle name="Comma 7 2 2 4 4" xfId="52785" xr:uid="{00000000-0005-0000-0000-00001FC30000}"/>
    <cellStyle name="Comma 7 2 2 4 5" xfId="52786" xr:uid="{00000000-0005-0000-0000-000020C30000}"/>
    <cellStyle name="Comma 7 2 2 5" xfId="52787" xr:uid="{00000000-0005-0000-0000-000021C30000}"/>
    <cellStyle name="Comma 7 2 2 5 2" xfId="52788" xr:uid="{00000000-0005-0000-0000-000022C30000}"/>
    <cellStyle name="Comma 7 2 2 5 2 2" xfId="52789" xr:uid="{00000000-0005-0000-0000-000023C30000}"/>
    <cellStyle name="Comma 7 2 2 5 2 2 2" xfId="52790" xr:uid="{00000000-0005-0000-0000-000024C30000}"/>
    <cellStyle name="Comma 7 2 2 5 2 2 3" xfId="52791" xr:uid="{00000000-0005-0000-0000-000025C30000}"/>
    <cellStyle name="Comma 7 2 2 5 2 3" xfId="52792" xr:uid="{00000000-0005-0000-0000-000026C30000}"/>
    <cellStyle name="Comma 7 2 2 5 2 4" xfId="52793" xr:uid="{00000000-0005-0000-0000-000027C30000}"/>
    <cellStyle name="Comma 7 2 2 5 3" xfId="52794" xr:uid="{00000000-0005-0000-0000-000028C30000}"/>
    <cellStyle name="Comma 7 2 2 5 3 2" xfId="52795" xr:uid="{00000000-0005-0000-0000-000029C30000}"/>
    <cellStyle name="Comma 7 2 2 5 3 3" xfId="52796" xr:uid="{00000000-0005-0000-0000-00002AC30000}"/>
    <cellStyle name="Comma 7 2 2 5 4" xfId="52797" xr:uid="{00000000-0005-0000-0000-00002BC30000}"/>
    <cellStyle name="Comma 7 2 2 5 5" xfId="52798" xr:uid="{00000000-0005-0000-0000-00002CC30000}"/>
    <cellStyle name="Comma 7 2 2 6" xfId="52799" xr:uid="{00000000-0005-0000-0000-00002DC30000}"/>
    <cellStyle name="Comma 7 2 2 6 2" xfId="52800" xr:uid="{00000000-0005-0000-0000-00002EC30000}"/>
    <cellStyle name="Comma 7 2 2 6 2 2" xfId="52801" xr:uid="{00000000-0005-0000-0000-00002FC30000}"/>
    <cellStyle name="Comma 7 2 2 6 2 3" xfId="52802" xr:uid="{00000000-0005-0000-0000-000030C30000}"/>
    <cellStyle name="Comma 7 2 2 6 3" xfId="52803" xr:uid="{00000000-0005-0000-0000-000031C30000}"/>
    <cellStyle name="Comma 7 2 2 6 4" xfId="52804" xr:uid="{00000000-0005-0000-0000-000032C30000}"/>
    <cellStyle name="Comma 7 2 2 7" xfId="52805" xr:uid="{00000000-0005-0000-0000-000033C30000}"/>
    <cellStyle name="Comma 7 2 2 7 2" xfId="52806" xr:uid="{00000000-0005-0000-0000-000034C30000}"/>
    <cellStyle name="Comma 7 2 2 7 3" xfId="52807" xr:uid="{00000000-0005-0000-0000-000035C30000}"/>
    <cellStyle name="Comma 7 2 2 8" xfId="52808" xr:uid="{00000000-0005-0000-0000-000036C30000}"/>
    <cellStyle name="Comma 7 2 2 9" xfId="52809" xr:uid="{00000000-0005-0000-0000-000037C30000}"/>
    <cellStyle name="Comma 7 2 3" xfId="52810" xr:uid="{00000000-0005-0000-0000-000038C30000}"/>
    <cellStyle name="Comma 7 2 3 2" xfId="52811" xr:uid="{00000000-0005-0000-0000-000039C30000}"/>
    <cellStyle name="Comma 7 2 3 2 2" xfId="52812" xr:uid="{00000000-0005-0000-0000-00003AC30000}"/>
    <cellStyle name="Comma 7 2 3 2 2 2" xfId="52813" xr:uid="{00000000-0005-0000-0000-00003BC30000}"/>
    <cellStyle name="Comma 7 2 3 2 2 3" xfId="52814" xr:uid="{00000000-0005-0000-0000-00003CC30000}"/>
    <cellStyle name="Comma 7 2 3 2 3" xfId="52815" xr:uid="{00000000-0005-0000-0000-00003DC30000}"/>
    <cellStyle name="Comma 7 2 3 2 4" xfId="52816" xr:uid="{00000000-0005-0000-0000-00003EC30000}"/>
    <cellStyle name="Comma 7 2 3 3" xfId="52817" xr:uid="{00000000-0005-0000-0000-00003FC30000}"/>
    <cellStyle name="Comma 7 2 3 3 2" xfId="52818" xr:uid="{00000000-0005-0000-0000-000040C30000}"/>
    <cellStyle name="Comma 7 2 3 3 3" xfId="52819" xr:uid="{00000000-0005-0000-0000-000041C30000}"/>
    <cellStyle name="Comma 7 2 3 4" xfId="52820" xr:uid="{00000000-0005-0000-0000-000042C30000}"/>
    <cellStyle name="Comma 7 2 3 5" xfId="52821" xr:uid="{00000000-0005-0000-0000-000043C30000}"/>
    <cellStyle name="Comma 7 2 4" xfId="52822" xr:uid="{00000000-0005-0000-0000-000044C30000}"/>
    <cellStyle name="Comma 7 2 4 2" xfId="52823" xr:uid="{00000000-0005-0000-0000-000045C30000}"/>
    <cellStyle name="Comma 7 2 4 2 2" xfId="52824" xr:uid="{00000000-0005-0000-0000-000046C30000}"/>
    <cellStyle name="Comma 7 2 4 2 2 2" xfId="52825" xr:uid="{00000000-0005-0000-0000-000047C30000}"/>
    <cellStyle name="Comma 7 2 4 2 2 3" xfId="52826" xr:uid="{00000000-0005-0000-0000-000048C30000}"/>
    <cellStyle name="Comma 7 2 4 2 3" xfId="52827" xr:uid="{00000000-0005-0000-0000-000049C30000}"/>
    <cellStyle name="Comma 7 2 4 2 4" xfId="52828" xr:uid="{00000000-0005-0000-0000-00004AC30000}"/>
    <cellStyle name="Comma 7 2 4 3" xfId="52829" xr:uid="{00000000-0005-0000-0000-00004BC30000}"/>
    <cellStyle name="Comma 7 2 4 3 2" xfId="52830" xr:uid="{00000000-0005-0000-0000-00004CC30000}"/>
    <cellStyle name="Comma 7 2 4 3 3" xfId="52831" xr:uid="{00000000-0005-0000-0000-00004DC30000}"/>
    <cellStyle name="Comma 7 2 4 4" xfId="52832" xr:uid="{00000000-0005-0000-0000-00004EC30000}"/>
    <cellStyle name="Comma 7 2 4 5" xfId="52833" xr:uid="{00000000-0005-0000-0000-00004FC30000}"/>
    <cellStyle name="Comma 7 2 5" xfId="52834" xr:uid="{00000000-0005-0000-0000-000050C30000}"/>
    <cellStyle name="Comma 7 2 5 2" xfId="52835" xr:uid="{00000000-0005-0000-0000-000051C30000}"/>
    <cellStyle name="Comma 7 2 5 2 2" xfId="52836" xr:uid="{00000000-0005-0000-0000-000052C30000}"/>
    <cellStyle name="Comma 7 2 5 2 2 2" xfId="52837" xr:uid="{00000000-0005-0000-0000-000053C30000}"/>
    <cellStyle name="Comma 7 2 5 2 2 3" xfId="52838" xr:uid="{00000000-0005-0000-0000-000054C30000}"/>
    <cellStyle name="Comma 7 2 5 2 3" xfId="52839" xr:uid="{00000000-0005-0000-0000-000055C30000}"/>
    <cellStyle name="Comma 7 2 5 2 4" xfId="52840" xr:uid="{00000000-0005-0000-0000-000056C30000}"/>
    <cellStyle name="Comma 7 2 5 3" xfId="52841" xr:uid="{00000000-0005-0000-0000-000057C30000}"/>
    <cellStyle name="Comma 7 2 5 3 2" xfId="52842" xr:uid="{00000000-0005-0000-0000-000058C30000}"/>
    <cellStyle name="Comma 7 2 5 3 3" xfId="52843" xr:uid="{00000000-0005-0000-0000-000059C30000}"/>
    <cellStyle name="Comma 7 2 5 4" xfId="52844" xr:uid="{00000000-0005-0000-0000-00005AC30000}"/>
    <cellStyle name="Comma 7 2 5 5" xfId="52845" xr:uid="{00000000-0005-0000-0000-00005BC30000}"/>
    <cellStyle name="Comma 7 2 6" xfId="52846" xr:uid="{00000000-0005-0000-0000-00005CC30000}"/>
    <cellStyle name="Comma 7 2 6 2" xfId="52847" xr:uid="{00000000-0005-0000-0000-00005DC30000}"/>
    <cellStyle name="Comma 7 2 6 2 2" xfId="52848" xr:uid="{00000000-0005-0000-0000-00005EC30000}"/>
    <cellStyle name="Comma 7 2 6 2 2 2" xfId="52849" xr:uid="{00000000-0005-0000-0000-00005FC30000}"/>
    <cellStyle name="Comma 7 2 6 2 2 3" xfId="52850" xr:uid="{00000000-0005-0000-0000-000060C30000}"/>
    <cellStyle name="Comma 7 2 6 2 3" xfId="52851" xr:uid="{00000000-0005-0000-0000-000061C30000}"/>
    <cellStyle name="Comma 7 2 6 2 4" xfId="52852" xr:uid="{00000000-0005-0000-0000-000062C30000}"/>
    <cellStyle name="Comma 7 2 6 3" xfId="52853" xr:uid="{00000000-0005-0000-0000-000063C30000}"/>
    <cellStyle name="Comma 7 2 6 3 2" xfId="52854" xr:uid="{00000000-0005-0000-0000-000064C30000}"/>
    <cellStyle name="Comma 7 2 6 3 3" xfId="52855" xr:uid="{00000000-0005-0000-0000-000065C30000}"/>
    <cellStyle name="Comma 7 2 6 4" xfId="52856" xr:uid="{00000000-0005-0000-0000-000066C30000}"/>
    <cellStyle name="Comma 7 2 6 5" xfId="52857" xr:uid="{00000000-0005-0000-0000-000067C30000}"/>
    <cellStyle name="Comma 7 2 7" xfId="52858" xr:uid="{00000000-0005-0000-0000-000068C30000}"/>
    <cellStyle name="Comma 7 2 7 2" xfId="52859" xr:uid="{00000000-0005-0000-0000-000069C30000}"/>
    <cellStyle name="Comma 7 2 7 2 2" xfId="52860" xr:uid="{00000000-0005-0000-0000-00006AC30000}"/>
    <cellStyle name="Comma 7 2 7 2 3" xfId="52861" xr:uid="{00000000-0005-0000-0000-00006BC30000}"/>
    <cellStyle name="Comma 7 2 7 3" xfId="52862" xr:uid="{00000000-0005-0000-0000-00006CC30000}"/>
    <cellStyle name="Comma 7 2 7 4" xfId="52863" xr:uid="{00000000-0005-0000-0000-00006DC30000}"/>
    <cellStyle name="Comma 7 2 8" xfId="52864" xr:uid="{00000000-0005-0000-0000-00006EC30000}"/>
    <cellStyle name="Comma 7 2 8 2" xfId="52865" xr:uid="{00000000-0005-0000-0000-00006FC30000}"/>
    <cellStyle name="Comma 7 2 8 3" xfId="52866" xr:uid="{00000000-0005-0000-0000-000070C30000}"/>
    <cellStyle name="Comma 7 2 9" xfId="52867" xr:uid="{00000000-0005-0000-0000-000071C30000}"/>
    <cellStyle name="Comma 7 3" xfId="52868" xr:uid="{00000000-0005-0000-0000-000072C30000}"/>
    <cellStyle name="Comma 7 3 10" xfId="52869" xr:uid="{00000000-0005-0000-0000-000073C30000}"/>
    <cellStyle name="Comma 7 3 2" xfId="52870" xr:uid="{00000000-0005-0000-0000-000074C30000}"/>
    <cellStyle name="Comma 7 3 2 2" xfId="52871" xr:uid="{00000000-0005-0000-0000-000075C30000}"/>
    <cellStyle name="Comma 7 3 2 2 2" xfId="52872" xr:uid="{00000000-0005-0000-0000-000076C30000}"/>
    <cellStyle name="Comma 7 3 2 2 2 2" xfId="52873" xr:uid="{00000000-0005-0000-0000-000077C30000}"/>
    <cellStyle name="Comma 7 3 2 2 2 2 2" xfId="52874" xr:uid="{00000000-0005-0000-0000-000078C30000}"/>
    <cellStyle name="Comma 7 3 2 2 2 2 3" xfId="52875" xr:uid="{00000000-0005-0000-0000-000079C30000}"/>
    <cellStyle name="Comma 7 3 2 2 2 3" xfId="52876" xr:uid="{00000000-0005-0000-0000-00007AC30000}"/>
    <cellStyle name="Comma 7 3 2 2 2 4" xfId="52877" xr:uid="{00000000-0005-0000-0000-00007BC30000}"/>
    <cellStyle name="Comma 7 3 2 2 3" xfId="52878" xr:uid="{00000000-0005-0000-0000-00007CC30000}"/>
    <cellStyle name="Comma 7 3 2 2 3 2" xfId="52879" xr:uid="{00000000-0005-0000-0000-00007DC30000}"/>
    <cellStyle name="Comma 7 3 2 2 3 3" xfId="52880" xr:uid="{00000000-0005-0000-0000-00007EC30000}"/>
    <cellStyle name="Comma 7 3 2 2 4" xfId="52881" xr:uid="{00000000-0005-0000-0000-00007FC30000}"/>
    <cellStyle name="Comma 7 3 2 2 5" xfId="52882" xr:uid="{00000000-0005-0000-0000-000080C30000}"/>
    <cellStyle name="Comma 7 3 2 3" xfId="52883" xr:uid="{00000000-0005-0000-0000-000081C30000}"/>
    <cellStyle name="Comma 7 3 2 3 2" xfId="52884" xr:uid="{00000000-0005-0000-0000-000082C30000}"/>
    <cellStyle name="Comma 7 3 2 3 2 2" xfId="52885" xr:uid="{00000000-0005-0000-0000-000083C30000}"/>
    <cellStyle name="Comma 7 3 2 3 2 2 2" xfId="52886" xr:uid="{00000000-0005-0000-0000-000084C30000}"/>
    <cellStyle name="Comma 7 3 2 3 2 2 3" xfId="52887" xr:uid="{00000000-0005-0000-0000-000085C30000}"/>
    <cellStyle name="Comma 7 3 2 3 2 3" xfId="52888" xr:uid="{00000000-0005-0000-0000-000086C30000}"/>
    <cellStyle name="Comma 7 3 2 3 2 4" xfId="52889" xr:uid="{00000000-0005-0000-0000-000087C30000}"/>
    <cellStyle name="Comma 7 3 2 3 3" xfId="52890" xr:uid="{00000000-0005-0000-0000-000088C30000}"/>
    <cellStyle name="Comma 7 3 2 3 3 2" xfId="52891" xr:uid="{00000000-0005-0000-0000-000089C30000}"/>
    <cellStyle name="Comma 7 3 2 3 3 3" xfId="52892" xr:uid="{00000000-0005-0000-0000-00008AC30000}"/>
    <cellStyle name="Comma 7 3 2 3 4" xfId="52893" xr:uid="{00000000-0005-0000-0000-00008BC30000}"/>
    <cellStyle name="Comma 7 3 2 3 5" xfId="52894" xr:uid="{00000000-0005-0000-0000-00008CC30000}"/>
    <cellStyle name="Comma 7 3 2 4" xfId="52895" xr:uid="{00000000-0005-0000-0000-00008DC30000}"/>
    <cellStyle name="Comma 7 3 2 4 2" xfId="52896" xr:uid="{00000000-0005-0000-0000-00008EC30000}"/>
    <cellStyle name="Comma 7 3 2 4 2 2" xfId="52897" xr:uid="{00000000-0005-0000-0000-00008FC30000}"/>
    <cellStyle name="Comma 7 3 2 4 2 2 2" xfId="52898" xr:uid="{00000000-0005-0000-0000-000090C30000}"/>
    <cellStyle name="Comma 7 3 2 4 2 2 3" xfId="52899" xr:uid="{00000000-0005-0000-0000-000091C30000}"/>
    <cellStyle name="Comma 7 3 2 4 2 3" xfId="52900" xr:uid="{00000000-0005-0000-0000-000092C30000}"/>
    <cellStyle name="Comma 7 3 2 4 2 4" xfId="52901" xr:uid="{00000000-0005-0000-0000-000093C30000}"/>
    <cellStyle name="Comma 7 3 2 4 3" xfId="52902" xr:uid="{00000000-0005-0000-0000-000094C30000}"/>
    <cellStyle name="Comma 7 3 2 4 3 2" xfId="52903" xr:uid="{00000000-0005-0000-0000-000095C30000}"/>
    <cellStyle name="Comma 7 3 2 4 3 3" xfId="52904" xr:uid="{00000000-0005-0000-0000-000096C30000}"/>
    <cellStyle name="Comma 7 3 2 4 4" xfId="52905" xr:uid="{00000000-0005-0000-0000-000097C30000}"/>
    <cellStyle name="Comma 7 3 2 4 5" xfId="52906" xr:uid="{00000000-0005-0000-0000-000098C30000}"/>
    <cellStyle name="Comma 7 3 2 5" xfId="52907" xr:uid="{00000000-0005-0000-0000-000099C30000}"/>
    <cellStyle name="Comma 7 3 2 5 2" xfId="52908" xr:uid="{00000000-0005-0000-0000-00009AC30000}"/>
    <cellStyle name="Comma 7 3 2 5 2 2" xfId="52909" xr:uid="{00000000-0005-0000-0000-00009BC30000}"/>
    <cellStyle name="Comma 7 3 2 5 2 2 2" xfId="52910" xr:uid="{00000000-0005-0000-0000-00009CC30000}"/>
    <cellStyle name="Comma 7 3 2 5 2 2 3" xfId="52911" xr:uid="{00000000-0005-0000-0000-00009DC30000}"/>
    <cellStyle name="Comma 7 3 2 5 2 3" xfId="52912" xr:uid="{00000000-0005-0000-0000-00009EC30000}"/>
    <cellStyle name="Comma 7 3 2 5 2 4" xfId="52913" xr:uid="{00000000-0005-0000-0000-00009FC30000}"/>
    <cellStyle name="Comma 7 3 2 5 3" xfId="52914" xr:uid="{00000000-0005-0000-0000-0000A0C30000}"/>
    <cellStyle name="Comma 7 3 2 5 3 2" xfId="52915" xr:uid="{00000000-0005-0000-0000-0000A1C30000}"/>
    <cellStyle name="Comma 7 3 2 5 3 3" xfId="52916" xr:uid="{00000000-0005-0000-0000-0000A2C30000}"/>
    <cellStyle name="Comma 7 3 2 5 4" xfId="52917" xr:uid="{00000000-0005-0000-0000-0000A3C30000}"/>
    <cellStyle name="Comma 7 3 2 5 5" xfId="52918" xr:uid="{00000000-0005-0000-0000-0000A4C30000}"/>
    <cellStyle name="Comma 7 3 2 6" xfId="52919" xr:uid="{00000000-0005-0000-0000-0000A5C30000}"/>
    <cellStyle name="Comma 7 3 2 6 2" xfId="52920" xr:uid="{00000000-0005-0000-0000-0000A6C30000}"/>
    <cellStyle name="Comma 7 3 2 6 2 2" xfId="52921" xr:uid="{00000000-0005-0000-0000-0000A7C30000}"/>
    <cellStyle name="Comma 7 3 2 6 2 3" xfId="52922" xr:uid="{00000000-0005-0000-0000-0000A8C30000}"/>
    <cellStyle name="Comma 7 3 2 6 3" xfId="52923" xr:uid="{00000000-0005-0000-0000-0000A9C30000}"/>
    <cellStyle name="Comma 7 3 2 6 4" xfId="52924" xr:uid="{00000000-0005-0000-0000-0000AAC30000}"/>
    <cellStyle name="Comma 7 3 2 7" xfId="52925" xr:uid="{00000000-0005-0000-0000-0000ABC30000}"/>
    <cellStyle name="Comma 7 3 2 7 2" xfId="52926" xr:uid="{00000000-0005-0000-0000-0000ACC30000}"/>
    <cellStyle name="Comma 7 3 2 7 3" xfId="52927" xr:uid="{00000000-0005-0000-0000-0000ADC30000}"/>
    <cellStyle name="Comma 7 3 2 8" xfId="52928" xr:uid="{00000000-0005-0000-0000-0000AEC30000}"/>
    <cellStyle name="Comma 7 3 2 9" xfId="52929" xr:uid="{00000000-0005-0000-0000-0000AFC30000}"/>
    <cellStyle name="Comma 7 3 3" xfId="52930" xr:uid="{00000000-0005-0000-0000-0000B0C30000}"/>
    <cellStyle name="Comma 7 3 3 2" xfId="52931" xr:uid="{00000000-0005-0000-0000-0000B1C30000}"/>
    <cellStyle name="Comma 7 3 3 2 2" xfId="52932" xr:uid="{00000000-0005-0000-0000-0000B2C30000}"/>
    <cellStyle name="Comma 7 3 3 2 2 2" xfId="52933" xr:uid="{00000000-0005-0000-0000-0000B3C30000}"/>
    <cellStyle name="Comma 7 3 3 2 2 3" xfId="52934" xr:uid="{00000000-0005-0000-0000-0000B4C30000}"/>
    <cellStyle name="Comma 7 3 3 2 3" xfId="52935" xr:uid="{00000000-0005-0000-0000-0000B5C30000}"/>
    <cellStyle name="Comma 7 3 3 2 4" xfId="52936" xr:uid="{00000000-0005-0000-0000-0000B6C30000}"/>
    <cellStyle name="Comma 7 3 3 3" xfId="52937" xr:uid="{00000000-0005-0000-0000-0000B7C30000}"/>
    <cellStyle name="Comma 7 3 3 3 2" xfId="52938" xr:uid="{00000000-0005-0000-0000-0000B8C30000}"/>
    <cellStyle name="Comma 7 3 3 3 3" xfId="52939" xr:uid="{00000000-0005-0000-0000-0000B9C30000}"/>
    <cellStyle name="Comma 7 3 3 4" xfId="52940" xr:uid="{00000000-0005-0000-0000-0000BAC30000}"/>
    <cellStyle name="Comma 7 3 3 5" xfId="52941" xr:uid="{00000000-0005-0000-0000-0000BBC30000}"/>
    <cellStyle name="Comma 7 3 4" xfId="52942" xr:uid="{00000000-0005-0000-0000-0000BCC30000}"/>
    <cellStyle name="Comma 7 3 4 2" xfId="52943" xr:uid="{00000000-0005-0000-0000-0000BDC30000}"/>
    <cellStyle name="Comma 7 3 4 2 2" xfId="52944" xr:uid="{00000000-0005-0000-0000-0000BEC30000}"/>
    <cellStyle name="Comma 7 3 4 2 2 2" xfId="52945" xr:uid="{00000000-0005-0000-0000-0000BFC30000}"/>
    <cellStyle name="Comma 7 3 4 2 2 3" xfId="52946" xr:uid="{00000000-0005-0000-0000-0000C0C30000}"/>
    <cellStyle name="Comma 7 3 4 2 3" xfId="52947" xr:uid="{00000000-0005-0000-0000-0000C1C30000}"/>
    <cellStyle name="Comma 7 3 4 2 4" xfId="52948" xr:uid="{00000000-0005-0000-0000-0000C2C30000}"/>
    <cellStyle name="Comma 7 3 4 3" xfId="52949" xr:uid="{00000000-0005-0000-0000-0000C3C30000}"/>
    <cellStyle name="Comma 7 3 4 3 2" xfId="52950" xr:uid="{00000000-0005-0000-0000-0000C4C30000}"/>
    <cellStyle name="Comma 7 3 4 3 3" xfId="52951" xr:uid="{00000000-0005-0000-0000-0000C5C30000}"/>
    <cellStyle name="Comma 7 3 4 4" xfId="52952" xr:uid="{00000000-0005-0000-0000-0000C6C30000}"/>
    <cellStyle name="Comma 7 3 4 5" xfId="52953" xr:uid="{00000000-0005-0000-0000-0000C7C30000}"/>
    <cellStyle name="Comma 7 3 5" xfId="52954" xr:uid="{00000000-0005-0000-0000-0000C8C30000}"/>
    <cellStyle name="Comma 7 3 5 2" xfId="52955" xr:uid="{00000000-0005-0000-0000-0000C9C30000}"/>
    <cellStyle name="Comma 7 3 5 2 2" xfId="52956" xr:uid="{00000000-0005-0000-0000-0000CAC30000}"/>
    <cellStyle name="Comma 7 3 5 2 2 2" xfId="52957" xr:uid="{00000000-0005-0000-0000-0000CBC30000}"/>
    <cellStyle name="Comma 7 3 5 2 2 3" xfId="52958" xr:uid="{00000000-0005-0000-0000-0000CCC30000}"/>
    <cellStyle name="Comma 7 3 5 2 3" xfId="52959" xr:uid="{00000000-0005-0000-0000-0000CDC30000}"/>
    <cellStyle name="Comma 7 3 5 2 4" xfId="52960" xr:uid="{00000000-0005-0000-0000-0000CEC30000}"/>
    <cellStyle name="Comma 7 3 5 3" xfId="52961" xr:uid="{00000000-0005-0000-0000-0000CFC30000}"/>
    <cellStyle name="Comma 7 3 5 3 2" xfId="52962" xr:uid="{00000000-0005-0000-0000-0000D0C30000}"/>
    <cellStyle name="Comma 7 3 5 3 3" xfId="52963" xr:uid="{00000000-0005-0000-0000-0000D1C30000}"/>
    <cellStyle name="Comma 7 3 5 4" xfId="52964" xr:uid="{00000000-0005-0000-0000-0000D2C30000}"/>
    <cellStyle name="Comma 7 3 5 5" xfId="52965" xr:uid="{00000000-0005-0000-0000-0000D3C30000}"/>
    <cellStyle name="Comma 7 3 6" xfId="52966" xr:uid="{00000000-0005-0000-0000-0000D4C30000}"/>
    <cellStyle name="Comma 7 3 6 2" xfId="52967" xr:uid="{00000000-0005-0000-0000-0000D5C30000}"/>
    <cellStyle name="Comma 7 3 6 2 2" xfId="52968" xr:uid="{00000000-0005-0000-0000-0000D6C30000}"/>
    <cellStyle name="Comma 7 3 6 2 2 2" xfId="52969" xr:uid="{00000000-0005-0000-0000-0000D7C30000}"/>
    <cellStyle name="Comma 7 3 6 2 2 3" xfId="52970" xr:uid="{00000000-0005-0000-0000-0000D8C30000}"/>
    <cellStyle name="Comma 7 3 6 2 3" xfId="52971" xr:uid="{00000000-0005-0000-0000-0000D9C30000}"/>
    <cellStyle name="Comma 7 3 6 2 4" xfId="52972" xr:uid="{00000000-0005-0000-0000-0000DAC30000}"/>
    <cellStyle name="Comma 7 3 6 3" xfId="52973" xr:uid="{00000000-0005-0000-0000-0000DBC30000}"/>
    <cellStyle name="Comma 7 3 6 3 2" xfId="52974" xr:uid="{00000000-0005-0000-0000-0000DCC30000}"/>
    <cellStyle name="Comma 7 3 6 3 3" xfId="52975" xr:uid="{00000000-0005-0000-0000-0000DDC30000}"/>
    <cellStyle name="Comma 7 3 6 4" xfId="52976" xr:uid="{00000000-0005-0000-0000-0000DEC30000}"/>
    <cellStyle name="Comma 7 3 6 5" xfId="52977" xr:uid="{00000000-0005-0000-0000-0000DFC30000}"/>
    <cellStyle name="Comma 7 3 7" xfId="52978" xr:uid="{00000000-0005-0000-0000-0000E0C30000}"/>
    <cellStyle name="Comma 7 3 7 2" xfId="52979" xr:uid="{00000000-0005-0000-0000-0000E1C30000}"/>
    <cellStyle name="Comma 7 3 7 2 2" xfId="52980" xr:uid="{00000000-0005-0000-0000-0000E2C30000}"/>
    <cellStyle name="Comma 7 3 7 2 3" xfId="52981" xr:uid="{00000000-0005-0000-0000-0000E3C30000}"/>
    <cellStyle name="Comma 7 3 7 3" xfId="52982" xr:uid="{00000000-0005-0000-0000-0000E4C30000}"/>
    <cellStyle name="Comma 7 3 7 4" xfId="52983" xr:uid="{00000000-0005-0000-0000-0000E5C30000}"/>
    <cellStyle name="Comma 7 3 8" xfId="52984" xr:uid="{00000000-0005-0000-0000-0000E6C30000}"/>
    <cellStyle name="Comma 7 3 8 2" xfId="52985" xr:uid="{00000000-0005-0000-0000-0000E7C30000}"/>
    <cellStyle name="Comma 7 3 8 3" xfId="52986" xr:uid="{00000000-0005-0000-0000-0000E8C30000}"/>
    <cellStyle name="Comma 7 3 9" xfId="52987" xr:uid="{00000000-0005-0000-0000-0000E9C30000}"/>
    <cellStyle name="Comma 7 4" xfId="52988" xr:uid="{00000000-0005-0000-0000-0000EAC30000}"/>
    <cellStyle name="Comma 7 5" xfId="52989" xr:uid="{00000000-0005-0000-0000-0000EBC30000}"/>
    <cellStyle name="Comma 7_401K Summary" xfId="52990" xr:uid="{00000000-0005-0000-0000-0000ECC30000}"/>
    <cellStyle name="Comma 70" xfId="1540" xr:uid="{00000000-0005-0000-0000-0000EDC30000}"/>
    <cellStyle name="Comma 70 2" xfId="1541" xr:uid="{00000000-0005-0000-0000-0000EEC30000}"/>
    <cellStyle name="Comma 71" xfId="1542" xr:uid="{00000000-0005-0000-0000-0000EFC30000}"/>
    <cellStyle name="Comma 71 2" xfId="1543" xr:uid="{00000000-0005-0000-0000-0000F0C30000}"/>
    <cellStyle name="Comma 72" xfId="1544" xr:uid="{00000000-0005-0000-0000-0000F1C30000}"/>
    <cellStyle name="Comma 72 2" xfId="1545" xr:uid="{00000000-0005-0000-0000-0000F2C30000}"/>
    <cellStyle name="Comma 73" xfId="1546" xr:uid="{00000000-0005-0000-0000-0000F3C30000}"/>
    <cellStyle name="Comma 73 2" xfId="1547" xr:uid="{00000000-0005-0000-0000-0000F4C30000}"/>
    <cellStyle name="Comma 74" xfId="1548" xr:uid="{00000000-0005-0000-0000-0000F5C30000}"/>
    <cellStyle name="Comma 74 2" xfId="1549" xr:uid="{00000000-0005-0000-0000-0000F6C30000}"/>
    <cellStyle name="Comma 75" xfId="1550" xr:uid="{00000000-0005-0000-0000-0000F7C30000}"/>
    <cellStyle name="Comma 75 2" xfId="1551" xr:uid="{00000000-0005-0000-0000-0000F8C30000}"/>
    <cellStyle name="Comma 76" xfId="1552" xr:uid="{00000000-0005-0000-0000-0000F9C30000}"/>
    <cellStyle name="Comma 76 2" xfId="1553" xr:uid="{00000000-0005-0000-0000-0000FAC30000}"/>
    <cellStyle name="Comma 77" xfId="1554" xr:uid="{00000000-0005-0000-0000-0000FBC30000}"/>
    <cellStyle name="Comma 77 2" xfId="1555" xr:uid="{00000000-0005-0000-0000-0000FCC30000}"/>
    <cellStyle name="Comma 78" xfId="1556" xr:uid="{00000000-0005-0000-0000-0000FDC30000}"/>
    <cellStyle name="Comma 78 2" xfId="1557" xr:uid="{00000000-0005-0000-0000-0000FEC30000}"/>
    <cellStyle name="Comma 79" xfId="1558" xr:uid="{00000000-0005-0000-0000-0000FFC30000}"/>
    <cellStyle name="Comma 79 2" xfId="1559" xr:uid="{00000000-0005-0000-0000-000000C40000}"/>
    <cellStyle name="Comma 8" xfId="1560" xr:uid="{00000000-0005-0000-0000-000001C40000}"/>
    <cellStyle name="Comma 8 2" xfId="1561" xr:uid="{00000000-0005-0000-0000-000002C40000}"/>
    <cellStyle name="Comma 8 2 2" xfId="52991" xr:uid="{00000000-0005-0000-0000-000003C40000}"/>
    <cellStyle name="Comma 8 2 2 2" xfId="52992" xr:uid="{00000000-0005-0000-0000-000004C40000}"/>
    <cellStyle name="Comma 8 2 2 2 2" xfId="52993" xr:uid="{00000000-0005-0000-0000-000005C40000}"/>
    <cellStyle name="Comma 8 2 2 2 2 2" xfId="52994" xr:uid="{00000000-0005-0000-0000-000006C40000}"/>
    <cellStyle name="Comma 8 2 2 2 2 2 2" xfId="52995" xr:uid="{00000000-0005-0000-0000-000007C40000}"/>
    <cellStyle name="Comma 8 2 2 2 2 2 3" xfId="52996" xr:uid="{00000000-0005-0000-0000-000008C40000}"/>
    <cellStyle name="Comma 8 2 2 2 2 2 3 2" xfId="52997" xr:uid="{00000000-0005-0000-0000-000009C40000}"/>
    <cellStyle name="Comma 8 2 3" xfId="52998" xr:uid="{00000000-0005-0000-0000-00000AC40000}"/>
    <cellStyle name="Comma 8 3" xfId="52999" xr:uid="{00000000-0005-0000-0000-00000BC40000}"/>
    <cellStyle name="Comma 8 3 2" xfId="53000" xr:uid="{00000000-0005-0000-0000-00000CC40000}"/>
    <cellStyle name="Comma 8 4" xfId="53001" xr:uid="{00000000-0005-0000-0000-00000DC40000}"/>
    <cellStyle name="Comma 8_401K Summary" xfId="53002" xr:uid="{00000000-0005-0000-0000-00000EC40000}"/>
    <cellStyle name="Comma 80" xfId="1562" xr:uid="{00000000-0005-0000-0000-00000FC40000}"/>
    <cellStyle name="Comma 80 2" xfId="1563" xr:uid="{00000000-0005-0000-0000-000010C40000}"/>
    <cellStyle name="Comma 81" xfId="1564" xr:uid="{00000000-0005-0000-0000-000011C40000}"/>
    <cellStyle name="Comma 81 2" xfId="1565" xr:uid="{00000000-0005-0000-0000-000012C40000}"/>
    <cellStyle name="Comma 82" xfId="1566" xr:uid="{00000000-0005-0000-0000-000013C40000}"/>
    <cellStyle name="Comma 82 2" xfId="1567" xr:uid="{00000000-0005-0000-0000-000014C40000}"/>
    <cellStyle name="Comma 83" xfId="1568" xr:uid="{00000000-0005-0000-0000-000015C40000}"/>
    <cellStyle name="Comma 83 2" xfId="1569" xr:uid="{00000000-0005-0000-0000-000016C40000}"/>
    <cellStyle name="Comma 84" xfId="1570" xr:uid="{00000000-0005-0000-0000-000017C40000}"/>
    <cellStyle name="Comma 85" xfId="1571" xr:uid="{00000000-0005-0000-0000-000018C40000}"/>
    <cellStyle name="Comma 86" xfId="1572" xr:uid="{00000000-0005-0000-0000-000019C40000}"/>
    <cellStyle name="Comma 87" xfId="4365" xr:uid="{00000000-0005-0000-0000-00001AC40000}"/>
    <cellStyle name="Comma 88" xfId="53003" xr:uid="{00000000-0005-0000-0000-00001BC40000}"/>
    <cellStyle name="Comma 89" xfId="53004" xr:uid="{00000000-0005-0000-0000-00001CC40000}"/>
    <cellStyle name="Comma 9" xfId="1573" xr:uid="{00000000-0005-0000-0000-00001DC40000}"/>
    <cellStyle name="Comma 9 2" xfId="1574" xr:uid="{00000000-0005-0000-0000-00001EC40000}"/>
    <cellStyle name="Comma 9 2 2" xfId="53005" xr:uid="{00000000-0005-0000-0000-00001FC40000}"/>
    <cellStyle name="Comma 9 2 2 2" xfId="53006" xr:uid="{00000000-0005-0000-0000-000020C40000}"/>
    <cellStyle name="Comma 9 2 2 2 2" xfId="53007" xr:uid="{00000000-0005-0000-0000-000021C40000}"/>
    <cellStyle name="Comma 9 2 2 2 2 2" xfId="53008" xr:uid="{00000000-0005-0000-0000-000022C40000}"/>
    <cellStyle name="Comma 9 2 2 2 2 3" xfId="53009" xr:uid="{00000000-0005-0000-0000-000023C40000}"/>
    <cellStyle name="Comma 9 2 2 2 2 3 2" xfId="53010" xr:uid="{00000000-0005-0000-0000-000024C40000}"/>
    <cellStyle name="Comma 9 3" xfId="53011" xr:uid="{00000000-0005-0000-0000-000025C40000}"/>
    <cellStyle name="Comma 9_401K Summary" xfId="53012" xr:uid="{00000000-0005-0000-0000-000026C40000}"/>
    <cellStyle name="Comma 90" xfId="53013" xr:uid="{00000000-0005-0000-0000-000027C40000}"/>
    <cellStyle name="Comma 91" xfId="53014" xr:uid="{00000000-0005-0000-0000-000028C40000}"/>
    <cellStyle name="Comma Cents" xfId="53015" xr:uid="{00000000-0005-0000-0000-000029C40000}"/>
    <cellStyle name="Comma Input" xfId="53016" xr:uid="{00000000-0005-0000-0000-00002AC40000}"/>
    <cellStyle name="comma zerodec" xfId="53017" xr:uid="{00000000-0005-0000-0000-00002BC40000}"/>
    <cellStyle name="Comma(%)" xfId="53018" xr:uid="{00000000-0005-0000-0000-00002CC40000}"/>
    <cellStyle name="Comma*" xfId="53019" xr:uid="{00000000-0005-0000-0000-00002DC40000}"/>
    <cellStyle name="comma, 0" xfId="53020" xr:uid="{00000000-0005-0000-0000-00002EC40000}"/>
    <cellStyle name="comma, 0 2" xfId="53021" xr:uid="{00000000-0005-0000-0000-00002FC40000}"/>
    <cellStyle name="Comma.00" xfId="53022" xr:uid="{00000000-0005-0000-0000-000030C40000}"/>
    <cellStyle name="Comma.00 2" xfId="53023" xr:uid="{00000000-0005-0000-0000-000031C40000}"/>
    <cellStyle name="comma[0]" xfId="53024" xr:uid="{00000000-0005-0000-0000-000032C40000}"/>
    <cellStyle name="comma[0] 2" xfId="53025" xr:uid="{00000000-0005-0000-0000-000033C40000}"/>
    <cellStyle name="Comma[1]" xfId="53026" xr:uid="{00000000-0005-0000-0000-000034C40000}"/>
    <cellStyle name="Comma[2]" xfId="53027" xr:uid="{00000000-0005-0000-0000-000035C40000}"/>
    <cellStyle name="Comma0" xfId="1575" xr:uid="{00000000-0005-0000-0000-000036C40000}"/>
    <cellStyle name="Comma0 - Style1" xfId="53028" xr:uid="{00000000-0005-0000-0000-000037C40000}"/>
    <cellStyle name="Comma0 - Style2" xfId="53029" xr:uid="{00000000-0005-0000-0000-000038C40000}"/>
    <cellStyle name="Comma0 - Style3" xfId="53030" xr:uid="{00000000-0005-0000-0000-000039C40000}"/>
    <cellStyle name="Comma0 - Style4" xfId="53031" xr:uid="{00000000-0005-0000-0000-00003AC40000}"/>
    <cellStyle name="Comma0 - Style5" xfId="53032" xr:uid="{00000000-0005-0000-0000-00003BC40000}"/>
    <cellStyle name="Comma0 10" xfId="1576" xr:uid="{00000000-0005-0000-0000-00003CC40000}"/>
    <cellStyle name="Comma0 10 2" xfId="1577" xr:uid="{00000000-0005-0000-0000-00003DC40000}"/>
    <cellStyle name="Comma0 11" xfId="1578" xr:uid="{00000000-0005-0000-0000-00003EC40000}"/>
    <cellStyle name="Comma0 11 2" xfId="1579" xr:uid="{00000000-0005-0000-0000-00003FC40000}"/>
    <cellStyle name="Comma0 12" xfId="1580" xr:uid="{00000000-0005-0000-0000-000040C40000}"/>
    <cellStyle name="Comma0 12 2" xfId="1581" xr:uid="{00000000-0005-0000-0000-000041C40000}"/>
    <cellStyle name="Comma0 13" xfId="1582" xr:uid="{00000000-0005-0000-0000-000042C40000}"/>
    <cellStyle name="Comma0 13 2" xfId="1583" xr:uid="{00000000-0005-0000-0000-000043C40000}"/>
    <cellStyle name="Comma0 14" xfId="1584" xr:uid="{00000000-0005-0000-0000-000044C40000}"/>
    <cellStyle name="Comma0 14 2" xfId="1585" xr:uid="{00000000-0005-0000-0000-000045C40000}"/>
    <cellStyle name="Comma0 15" xfId="1586" xr:uid="{00000000-0005-0000-0000-000046C40000}"/>
    <cellStyle name="Comma0 15 2" xfId="1587" xr:uid="{00000000-0005-0000-0000-000047C40000}"/>
    <cellStyle name="Comma0 16" xfId="1588" xr:uid="{00000000-0005-0000-0000-000048C40000}"/>
    <cellStyle name="Comma0 16 2" xfId="1589" xr:uid="{00000000-0005-0000-0000-000049C40000}"/>
    <cellStyle name="Comma0 17" xfId="1590" xr:uid="{00000000-0005-0000-0000-00004AC40000}"/>
    <cellStyle name="Comma0 17 2" xfId="1591" xr:uid="{00000000-0005-0000-0000-00004BC40000}"/>
    <cellStyle name="Comma0 18" xfId="1592" xr:uid="{00000000-0005-0000-0000-00004CC40000}"/>
    <cellStyle name="Comma0 18 2" xfId="1593" xr:uid="{00000000-0005-0000-0000-00004DC40000}"/>
    <cellStyle name="Comma0 19" xfId="1594" xr:uid="{00000000-0005-0000-0000-00004EC40000}"/>
    <cellStyle name="Comma0 19 2" xfId="1595" xr:uid="{00000000-0005-0000-0000-00004FC40000}"/>
    <cellStyle name="Comma0 2" xfId="1596" xr:uid="{00000000-0005-0000-0000-000050C40000}"/>
    <cellStyle name="Comma0 2 2" xfId="1597" xr:uid="{00000000-0005-0000-0000-000051C40000}"/>
    <cellStyle name="Comma0 2 2 2" xfId="1598" xr:uid="{00000000-0005-0000-0000-000052C40000}"/>
    <cellStyle name="Comma0 20" xfId="1599" xr:uid="{00000000-0005-0000-0000-000053C40000}"/>
    <cellStyle name="Comma0 20 2" xfId="1600" xr:uid="{00000000-0005-0000-0000-000054C40000}"/>
    <cellStyle name="Comma0 3" xfId="1601" xr:uid="{00000000-0005-0000-0000-000055C40000}"/>
    <cellStyle name="Comma0 3 2" xfId="1602" xr:uid="{00000000-0005-0000-0000-000056C40000}"/>
    <cellStyle name="Comma0 4" xfId="1603" xr:uid="{00000000-0005-0000-0000-000057C40000}"/>
    <cellStyle name="Comma0 4 2" xfId="1604" xr:uid="{00000000-0005-0000-0000-000058C40000}"/>
    <cellStyle name="Comma0 5" xfId="1605" xr:uid="{00000000-0005-0000-0000-000059C40000}"/>
    <cellStyle name="Comma0 5 2" xfId="1606" xr:uid="{00000000-0005-0000-0000-00005AC40000}"/>
    <cellStyle name="Comma0 6" xfId="1607" xr:uid="{00000000-0005-0000-0000-00005BC40000}"/>
    <cellStyle name="Comma0 6 2" xfId="1608" xr:uid="{00000000-0005-0000-0000-00005CC40000}"/>
    <cellStyle name="Comma0 7" xfId="1609" xr:uid="{00000000-0005-0000-0000-00005DC40000}"/>
    <cellStyle name="Comma0 7 2" xfId="1610" xr:uid="{00000000-0005-0000-0000-00005EC40000}"/>
    <cellStyle name="Comma0 8" xfId="1611" xr:uid="{00000000-0005-0000-0000-00005FC40000}"/>
    <cellStyle name="Comma0 8 2" xfId="1612" xr:uid="{00000000-0005-0000-0000-000060C40000}"/>
    <cellStyle name="Comma0 9" xfId="1613" xr:uid="{00000000-0005-0000-0000-000061C40000}"/>
    <cellStyle name="Comma0 9 2" xfId="1614" xr:uid="{00000000-0005-0000-0000-000062C40000}"/>
    <cellStyle name="Comma1 - Style1" xfId="53033" xr:uid="{00000000-0005-0000-0000-000063C40000}"/>
    <cellStyle name="CommaDU" xfId="53034" xr:uid="{00000000-0005-0000-0000-000064C40000}"/>
    <cellStyle name="Comma-Rounded" xfId="53035" xr:uid="{00000000-0005-0000-0000-000065C40000}"/>
    <cellStyle name="commas" xfId="53036" xr:uid="{00000000-0005-0000-0000-000066C40000}"/>
    <cellStyle name="CommaU" xfId="53037" xr:uid="{00000000-0005-0000-0000-000067C40000}"/>
    <cellStyle name="Comment" xfId="53038" xr:uid="{00000000-0005-0000-0000-000068C40000}"/>
    <cellStyle name="commma" xfId="53039" xr:uid="{00000000-0005-0000-0000-000069C40000}"/>
    <cellStyle name="Company" xfId="53040" xr:uid="{00000000-0005-0000-0000-00006AC40000}"/>
    <cellStyle name="Company Name" xfId="53041" xr:uid="{00000000-0005-0000-0000-00006BC40000}"/>
    <cellStyle name="Company_01 Horizon Wind Energy Analytics" xfId="53042" xr:uid="{00000000-0005-0000-0000-00006CC40000}"/>
    <cellStyle name="CompanyName" xfId="53043" xr:uid="{00000000-0005-0000-0000-00006DC40000}"/>
    <cellStyle name="CompanyName 2" xfId="53044" xr:uid="{00000000-0005-0000-0000-00006EC40000}"/>
    <cellStyle name="CompanyName_March_LTD_Premium" xfId="53045" xr:uid="{00000000-0005-0000-0000-00006FC40000}"/>
    <cellStyle name="CompanyTitle" xfId="53046" xr:uid="{00000000-0005-0000-0000-000070C40000}"/>
    <cellStyle name="Constant" xfId="53047" xr:uid="{00000000-0005-0000-0000-000071C40000}"/>
    <cellStyle name="Content - Name" xfId="53048" xr:uid="{00000000-0005-0000-0000-000072C40000}"/>
    <cellStyle name="ContentsHyperlink" xfId="53049" xr:uid="{00000000-0005-0000-0000-000073C40000}"/>
    <cellStyle name="Copied" xfId="53050" xr:uid="{00000000-0005-0000-0000-000074C40000}"/>
    <cellStyle name="COST1" xfId="53051" xr:uid="{00000000-0005-0000-0000-000075C40000}"/>
    <cellStyle name="Cover Date" xfId="53052" xr:uid="{00000000-0005-0000-0000-000076C40000}"/>
    <cellStyle name="Cover Subtitle" xfId="53053" xr:uid="{00000000-0005-0000-0000-000077C40000}"/>
    <cellStyle name="Cover Title" xfId="53054" xr:uid="{00000000-0005-0000-0000-000078C40000}"/>
    <cellStyle name="Coverage" xfId="53055" xr:uid="{00000000-0005-0000-0000-000079C40000}"/>
    <cellStyle name="CPM_Total" xfId="53056" xr:uid="{00000000-0005-0000-0000-00007AC40000}"/>
    <cellStyle name="cr" xfId="53057" xr:uid="{00000000-0005-0000-0000-00007BC40000}"/>
    <cellStyle name="cr 2" xfId="53058" xr:uid="{00000000-0005-0000-0000-00007CC40000}"/>
    <cellStyle name="cr 2 2" xfId="53059" xr:uid="{00000000-0005-0000-0000-00007DC40000}"/>
    <cellStyle name="cr 2 3" xfId="53060" xr:uid="{00000000-0005-0000-0000-00007EC40000}"/>
    <cellStyle name="cr 3" xfId="53061" xr:uid="{00000000-0005-0000-0000-00007FC40000}"/>
    <cellStyle name="CreamCell" xfId="1615" xr:uid="{00000000-0005-0000-0000-000080C40000}"/>
    <cellStyle name="CreamCell 10" xfId="53062" xr:uid="{00000000-0005-0000-0000-000081C40000}"/>
    <cellStyle name="CreamCell 10 2" xfId="53063" xr:uid="{00000000-0005-0000-0000-000082C40000}"/>
    <cellStyle name="CreamCell 10 2 2" xfId="53064" xr:uid="{00000000-0005-0000-0000-000083C40000}"/>
    <cellStyle name="CreamCell 10 3" xfId="53065" xr:uid="{00000000-0005-0000-0000-000084C40000}"/>
    <cellStyle name="CreamCell 11" xfId="53066" xr:uid="{00000000-0005-0000-0000-000085C40000}"/>
    <cellStyle name="CreamCell 12" xfId="53067" xr:uid="{00000000-0005-0000-0000-000086C40000}"/>
    <cellStyle name="CreamCell 2" xfId="1616" xr:uid="{00000000-0005-0000-0000-000087C40000}"/>
    <cellStyle name="CreamCell 2 2" xfId="1617" xr:uid="{00000000-0005-0000-0000-000088C40000}"/>
    <cellStyle name="CreamCell 2 2 2" xfId="53068" xr:uid="{00000000-0005-0000-0000-000089C40000}"/>
    <cellStyle name="CreamCell 2 2 2 2" xfId="53069" xr:uid="{00000000-0005-0000-0000-00008AC40000}"/>
    <cellStyle name="CreamCell 2 2 2 2 2" xfId="53070" xr:uid="{00000000-0005-0000-0000-00008BC40000}"/>
    <cellStyle name="CreamCell 2 2 2 3" xfId="53071" xr:uid="{00000000-0005-0000-0000-00008CC40000}"/>
    <cellStyle name="CreamCell 2 2 3" xfId="53072" xr:uid="{00000000-0005-0000-0000-00008DC40000}"/>
    <cellStyle name="CreamCell 2 2 3 2" xfId="53073" xr:uid="{00000000-0005-0000-0000-00008EC40000}"/>
    <cellStyle name="CreamCell 2 2 3 2 2" xfId="53074" xr:uid="{00000000-0005-0000-0000-00008FC40000}"/>
    <cellStyle name="CreamCell 2 2 3 3" xfId="53075" xr:uid="{00000000-0005-0000-0000-000090C40000}"/>
    <cellStyle name="CreamCell 2 2 4" xfId="53076" xr:uid="{00000000-0005-0000-0000-000091C40000}"/>
    <cellStyle name="CreamCell 2 2 4 2" xfId="53077" xr:uid="{00000000-0005-0000-0000-000092C40000}"/>
    <cellStyle name="CreamCell 2 2 5" xfId="53078" xr:uid="{00000000-0005-0000-0000-000093C40000}"/>
    <cellStyle name="CreamCell 2 2 5 2" xfId="53079" xr:uid="{00000000-0005-0000-0000-000094C40000}"/>
    <cellStyle name="CreamCell 2 2 6" xfId="53080" xr:uid="{00000000-0005-0000-0000-000095C40000}"/>
    <cellStyle name="CreamCell 2 3" xfId="1618" xr:uid="{00000000-0005-0000-0000-000096C40000}"/>
    <cellStyle name="CreamCell 2 3 2" xfId="53081" xr:uid="{00000000-0005-0000-0000-000097C40000}"/>
    <cellStyle name="CreamCell 2 3 2 2" xfId="53082" xr:uid="{00000000-0005-0000-0000-000098C40000}"/>
    <cellStyle name="CreamCell 2 3 2 2 2" xfId="53083" xr:uid="{00000000-0005-0000-0000-000099C40000}"/>
    <cellStyle name="CreamCell 2 3 2 3" xfId="53084" xr:uid="{00000000-0005-0000-0000-00009AC40000}"/>
    <cellStyle name="CreamCell 2 3 3" xfId="53085" xr:uid="{00000000-0005-0000-0000-00009BC40000}"/>
    <cellStyle name="CreamCell 2 3 3 2" xfId="53086" xr:uid="{00000000-0005-0000-0000-00009CC40000}"/>
    <cellStyle name="CreamCell 2 3 3 2 2" xfId="53087" xr:uid="{00000000-0005-0000-0000-00009DC40000}"/>
    <cellStyle name="CreamCell 2 3 3 3" xfId="53088" xr:uid="{00000000-0005-0000-0000-00009EC40000}"/>
    <cellStyle name="CreamCell 2 3 4" xfId="53089" xr:uid="{00000000-0005-0000-0000-00009FC40000}"/>
    <cellStyle name="CreamCell 2 3 4 2" xfId="53090" xr:uid="{00000000-0005-0000-0000-0000A0C40000}"/>
    <cellStyle name="CreamCell 2 3 5" xfId="53091" xr:uid="{00000000-0005-0000-0000-0000A1C40000}"/>
    <cellStyle name="CreamCell 2 3 5 2" xfId="53092" xr:uid="{00000000-0005-0000-0000-0000A2C40000}"/>
    <cellStyle name="CreamCell 2 3 6" xfId="53093" xr:uid="{00000000-0005-0000-0000-0000A3C40000}"/>
    <cellStyle name="CreamCell 2 4" xfId="53094" xr:uid="{00000000-0005-0000-0000-0000A4C40000}"/>
    <cellStyle name="CreamCell 2 4 2" xfId="53095" xr:uid="{00000000-0005-0000-0000-0000A5C40000}"/>
    <cellStyle name="CreamCell 2 4 2 2" xfId="53096" xr:uid="{00000000-0005-0000-0000-0000A6C40000}"/>
    <cellStyle name="CreamCell 2 4 2 2 2" xfId="53097" xr:uid="{00000000-0005-0000-0000-0000A7C40000}"/>
    <cellStyle name="CreamCell 2 4 2 3" xfId="53098" xr:uid="{00000000-0005-0000-0000-0000A8C40000}"/>
    <cellStyle name="CreamCell 2 4 3" xfId="53099" xr:uid="{00000000-0005-0000-0000-0000A9C40000}"/>
    <cellStyle name="CreamCell 2 4 3 2" xfId="53100" xr:uid="{00000000-0005-0000-0000-0000AAC40000}"/>
    <cellStyle name="CreamCell 2 4 3 2 2" xfId="53101" xr:uid="{00000000-0005-0000-0000-0000ABC40000}"/>
    <cellStyle name="CreamCell 2 4 3 3" xfId="53102" xr:uid="{00000000-0005-0000-0000-0000ACC40000}"/>
    <cellStyle name="CreamCell 2 4 4" xfId="53103" xr:uid="{00000000-0005-0000-0000-0000ADC40000}"/>
    <cellStyle name="CreamCell 2 4 4 2" xfId="53104" xr:uid="{00000000-0005-0000-0000-0000AEC40000}"/>
    <cellStyle name="CreamCell 2 4 5" xfId="53105" xr:uid="{00000000-0005-0000-0000-0000AFC40000}"/>
    <cellStyle name="CreamCell 2 4 5 2" xfId="53106" xr:uid="{00000000-0005-0000-0000-0000B0C40000}"/>
    <cellStyle name="CreamCell 2 4 6" xfId="53107" xr:uid="{00000000-0005-0000-0000-0000B1C40000}"/>
    <cellStyle name="CreamCell 2 5" xfId="53108" xr:uid="{00000000-0005-0000-0000-0000B2C40000}"/>
    <cellStyle name="CreamCell 2 5 2" xfId="53109" xr:uid="{00000000-0005-0000-0000-0000B3C40000}"/>
    <cellStyle name="CreamCell 2 5 2 2" xfId="53110" xr:uid="{00000000-0005-0000-0000-0000B4C40000}"/>
    <cellStyle name="CreamCell 2 5 3" xfId="53111" xr:uid="{00000000-0005-0000-0000-0000B5C40000}"/>
    <cellStyle name="CreamCell 2 6" xfId="53112" xr:uid="{00000000-0005-0000-0000-0000B6C40000}"/>
    <cellStyle name="CreamCell 2_Other Benefits Allocation %" xfId="53113" xr:uid="{00000000-0005-0000-0000-0000B7C40000}"/>
    <cellStyle name="CreamCell 3" xfId="1619" xr:uid="{00000000-0005-0000-0000-0000B8C40000}"/>
    <cellStyle name="CreamCell 3 2" xfId="53114" xr:uid="{00000000-0005-0000-0000-0000B9C40000}"/>
    <cellStyle name="CreamCell 3 2 2" xfId="53115" xr:uid="{00000000-0005-0000-0000-0000BAC40000}"/>
    <cellStyle name="CreamCell 3 2 2 2" xfId="53116" xr:uid="{00000000-0005-0000-0000-0000BBC40000}"/>
    <cellStyle name="CreamCell 3 2 2 2 2" xfId="53117" xr:uid="{00000000-0005-0000-0000-0000BCC40000}"/>
    <cellStyle name="CreamCell 3 2 2 3" xfId="53118" xr:uid="{00000000-0005-0000-0000-0000BDC40000}"/>
    <cellStyle name="CreamCell 3 2 3" xfId="53119" xr:uid="{00000000-0005-0000-0000-0000BEC40000}"/>
    <cellStyle name="CreamCell 3 2 3 2" xfId="53120" xr:uid="{00000000-0005-0000-0000-0000BFC40000}"/>
    <cellStyle name="CreamCell 3 2 3 2 2" xfId="53121" xr:uid="{00000000-0005-0000-0000-0000C0C40000}"/>
    <cellStyle name="CreamCell 3 2 3 3" xfId="53122" xr:uid="{00000000-0005-0000-0000-0000C1C40000}"/>
    <cellStyle name="CreamCell 3 2 4" xfId="53123" xr:uid="{00000000-0005-0000-0000-0000C2C40000}"/>
    <cellStyle name="CreamCell 3 2 4 2" xfId="53124" xr:uid="{00000000-0005-0000-0000-0000C3C40000}"/>
    <cellStyle name="CreamCell 3 2 5" xfId="53125" xr:uid="{00000000-0005-0000-0000-0000C4C40000}"/>
    <cellStyle name="CreamCell 3 2 5 2" xfId="53126" xr:uid="{00000000-0005-0000-0000-0000C5C40000}"/>
    <cellStyle name="CreamCell 3 2 6" xfId="53127" xr:uid="{00000000-0005-0000-0000-0000C6C40000}"/>
    <cellStyle name="CreamCell 3 3" xfId="53128" xr:uid="{00000000-0005-0000-0000-0000C7C40000}"/>
    <cellStyle name="CreamCell 3 3 2" xfId="53129" xr:uid="{00000000-0005-0000-0000-0000C8C40000}"/>
    <cellStyle name="CreamCell 3 3 2 2" xfId="53130" xr:uid="{00000000-0005-0000-0000-0000C9C40000}"/>
    <cellStyle name="CreamCell 3 3 2 2 2" xfId="53131" xr:uid="{00000000-0005-0000-0000-0000CAC40000}"/>
    <cellStyle name="CreamCell 3 3 2 3" xfId="53132" xr:uid="{00000000-0005-0000-0000-0000CBC40000}"/>
    <cellStyle name="CreamCell 3 3 3" xfId="53133" xr:uid="{00000000-0005-0000-0000-0000CCC40000}"/>
    <cellStyle name="CreamCell 3 3 3 2" xfId="53134" xr:uid="{00000000-0005-0000-0000-0000CDC40000}"/>
    <cellStyle name="CreamCell 3 3 3 2 2" xfId="53135" xr:uid="{00000000-0005-0000-0000-0000CEC40000}"/>
    <cellStyle name="CreamCell 3 3 3 3" xfId="53136" xr:uid="{00000000-0005-0000-0000-0000CFC40000}"/>
    <cellStyle name="CreamCell 3 3 4" xfId="53137" xr:uid="{00000000-0005-0000-0000-0000D0C40000}"/>
    <cellStyle name="CreamCell 3 3 4 2" xfId="53138" xr:uid="{00000000-0005-0000-0000-0000D1C40000}"/>
    <cellStyle name="CreamCell 3 3 5" xfId="53139" xr:uid="{00000000-0005-0000-0000-0000D2C40000}"/>
    <cellStyle name="CreamCell 3 3 5 2" xfId="53140" xr:uid="{00000000-0005-0000-0000-0000D3C40000}"/>
    <cellStyle name="CreamCell 3 3 6" xfId="53141" xr:uid="{00000000-0005-0000-0000-0000D4C40000}"/>
    <cellStyle name="CreamCell 3 4" xfId="53142" xr:uid="{00000000-0005-0000-0000-0000D5C40000}"/>
    <cellStyle name="CreamCell 3 4 2" xfId="53143" xr:uid="{00000000-0005-0000-0000-0000D6C40000}"/>
    <cellStyle name="CreamCell 3 4 2 2" xfId="53144" xr:uid="{00000000-0005-0000-0000-0000D7C40000}"/>
    <cellStyle name="CreamCell 3 4 3" xfId="53145" xr:uid="{00000000-0005-0000-0000-0000D8C40000}"/>
    <cellStyle name="CreamCell 3 5" xfId="53146" xr:uid="{00000000-0005-0000-0000-0000D9C40000}"/>
    <cellStyle name="CreamCell 3 5 2" xfId="53147" xr:uid="{00000000-0005-0000-0000-0000DAC40000}"/>
    <cellStyle name="CreamCell 3 5 2 2" xfId="53148" xr:uid="{00000000-0005-0000-0000-0000DBC40000}"/>
    <cellStyle name="CreamCell 3 5 3" xfId="53149" xr:uid="{00000000-0005-0000-0000-0000DCC40000}"/>
    <cellStyle name="CreamCell 3 6" xfId="53150" xr:uid="{00000000-0005-0000-0000-0000DDC40000}"/>
    <cellStyle name="CreamCell 3 6 2" xfId="53151" xr:uid="{00000000-0005-0000-0000-0000DEC40000}"/>
    <cellStyle name="CreamCell 3 7" xfId="53152" xr:uid="{00000000-0005-0000-0000-0000DFC40000}"/>
    <cellStyle name="CreamCell 3 7 2" xfId="53153" xr:uid="{00000000-0005-0000-0000-0000E0C40000}"/>
    <cellStyle name="CreamCell 3 8" xfId="53154" xr:uid="{00000000-0005-0000-0000-0000E1C40000}"/>
    <cellStyle name="CreamCell 3_Other Benefits Allocation %" xfId="53155" xr:uid="{00000000-0005-0000-0000-0000E2C40000}"/>
    <cellStyle name="CreamCell 4" xfId="1620" xr:uid="{00000000-0005-0000-0000-0000E3C40000}"/>
    <cellStyle name="CreamCell 4 2" xfId="53156" xr:uid="{00000000-0005-0000-0000-0000E4C40000}"/>
    <cellStyle name="CreamCell 4 2 2" xfId="53157" xr:uid="{00000000-0005-0000-0000-0000E5C40000}"/>
    <cellStyle name="CreamCell 4 3" xfId="53158" xr:uid="{00000000-0005-0000-0000-0000E6C40000}"/>
    <cellStyle name="CreamCell 5" xfId="53159" xr:uid="{00000000-0005-0000-0000-0000E7C40000}"/>
    <cellStyle name="CreamCell 5 2" xfId="53160" xr:uid="{00000000-0005-0000-0000-0000E8C40000}"/>
    <cellStyle name="CreamCell 5 2 2" xfId="53161" xr:uid="{00000000-0005-0000-0000-0000E9C40000}"/>
    <cellStyle name="CreamCell 5 3" xfId="53162" xr:uid="{00000000-0005-0000-0000-0000EAC40000}"/>
    <cellStyle name="CreamCell 6" xfId="53163" xr:uid="{00000000-0005-0000-0000-0000EBC40000}"/>
    <cellStyle name="CreamCell 6 2" xfId="53164" xr:uid="{00000000-0005-0000-0000-0000ECC40000}"/>
    <cellStyle name="CreamCell 6 2 2" xfId="53165" xr:uid="{00000000-0005-0000-0000-0000EDC40000}"/>
    <cellStyle name="CreamCell 6 3" xfId="53166" xr:uid="{00000000-0005-0000-0000-0000EEC40000}"/>
    <cellStyle name="CreamCell 7" xfId="53167" xr:uid="{00000000-0005-0000-0000-0000EFC40000}"/>
    <cellStyle name="CreamCell 7 2" xfId="53168" xr:uid="{00000000-0005-0000-0000-0000F0C40000}"/>
    <cellStyle name="CreamCell 7 2 2" xfId="53169" xr:uid="{00000000-0005-0000-0000-0000F1C40000}"/>
    <cellStyle name="CreamCell 7 3" xfId="53170" xr:uid="{00000000-0005-0000-0000-0000F2C40000}"/>
    <cellStyle name="CreamCell 8" xfId="53171" xr:uid="{00000000-0005-0000-0000-0000F3C40000}"/>
    <cellStyle name="CreamCell 8 2" xfId="53172" xr:uid="{00000000-0005-0000-0000-0000F4C40000}"/>
    <cellStyle name="CreamCell 8 2 2" xfId="53173" xr:uid="{00000000-0005-0000-0000-0000F5C40000}"/>
    <cellStyle name="CreamCell 8 3" xfId="53174" xr:uid="{00000000-0005-0000-0000-0000F6C40000}"/>
    <cellStyle name="CreamCell 9" xfId="53175" xr:uid="{00000000-0005-0000-0000-0000F7C40000}"/>
    <cellStyle name="CreamCell 9 2" xfId="53176" xr:uid="{00000000-0005-0000-0000-0000F8C40000}"/>
    <cellStyle name="CreamCell 9 2 2" xfId="53177" xr:uid="{00000000-0005-0000-0000-0000F9C40000}"/>
    <cellStyle name="CreamCell 9 3" xfId="53178" xr:uid="{00000000-0005-0000-0000-0000FAC40000}"/>
    <cellStyle name="CreamCell_401K Summary" xfId="53179" xr:uid="{00000000-0005-0000-0000-0000FBC40000}"/>
    <cellStyle name="cu" xfId="53180" xr:uid="{00000000-0005-0000-0000-0000FCC40000}"/>
    <cellStyle name="cu 2" xfId="53181" xr:uid="{00000000-0005-0000-0000-0000FDC40000}"/>
    <cellStyle name="cu 2 2" xfId="53182" xr:uid="{00000000-0005-0000-0000-0000FEC40000}"/>
    <cellStyle name="cu 2 2 2" xfId="53183" xr:uid="{00000000-0005-0000-0000-0000FFC40000}"/>
    <cellStyle name="cu 2 3" xfId="53184" xr:uid="{00000000-0005-0000-0000-000000C50000}"/>
    <cellStyle name="cu 3" xfId="53185" xr:uid="{00000000-0005-0000-0000-000001C50000}"/>
    <cellStyle name="cu 3 2" xfId="53186" xr:uid="{00000000-0005-0000-0000-000002C50000}"/>
    <cellStyle name="cu_401K Summary" xfId="53187" xr:uid="{00000000-0005-0000-0000-000003C50000}"/>
    <cellStyle name="Cur" xfId="53188" xr:uid="{00000000-0005-0000-0000-000004C50000}"/>
    <cellStyle name="Curr" xfId="53189" xr:uid="{00000000-0005-0000-0000-000005C50000}"/>
    <cellStyle name="Curr 2" xfId="53190" xr:uid="{00000000-0005-0000-0000-000006C50000}"/>
    <cellStyle name="Curr_Accounting" xfId="53191" xr:uid="{00000000-0005-0000-0000-000007C50000}"/>
    <cellStyle name="CurRatio" xfId="53192" xr:uid="{00000000-0005-0000-0000-000008C50000}"/>
    <cellStyle name="CurrDU" xfId="53193" xr:uid="{00000000-0005-0000-0000-000009C50000}"/>
    <cellStyle name="Curren - Style1" xfId="53194" xr:uid="{00000000-0005-0000-0000-00000AC50000}"/>
    <cellStyle name="Curren - Style3" xfId="53195" xr:uid="{00000000-0005-0000-0000-00000BC50000}"/>
    <cellStyle name="Curren - Style4" xfId="53196" xr:uid="{00000000-0005-0000-0000-00000CC50000}"/>
    <cellStyle name="Curren - Style5" xfId="53197" xr:uid="{00000000-0005-0000-0000-00000DC50000}"/>
    <cellStyle name="Curren - Style6" xfId="53198" xr:uid="{00000000-0005-0000-0000-00000EC50000}"/>
    <cellStyle name="Currency  " xfId="53199" xr:uid="{00000000-0005-0000-0000-00000FC50000}"/>
    <cellStyle name="Currency $" xfId="53200" xr:uid="{00000000-0005-0000-0000-000010C50000}"/>
    <cellStyle name="Currency $ 2" xfId="53201" xr:uid="{00000000-0005-0000-0000-000011C50000}"/>
    <cellStyle name="Currency ($)" xfId="53202" xr:uid="{00000000-0005-0000-0000-000012C50000}"/>
    <cellStyle name="Currency (£)" xfId="53203" xr:uid="{00000000-0005-0000-0000-000013C50000}"/>
    <cellStyle name="Currency (€)" xfId="53204" xr:uid="{00000000-0005-0000-0000-000014C50000}"/>
    <cellStyle name="Currency (3)" xfId="53205" xr:uid="{00000000-0005-0000-0000-000015C50000}"/>
    <cellStyle name="Currency [$0]" xfId="53206" xr:uid="{00000000-0005-0000-0000-000016C50000}"/>
    <cellStyle name="Currency [£0]" xfId="53207" xr:uid="{00000000-0005-0000-0000-000017C50000}"/>
    <cellStyle name="Currency [0.00]" xfId="53208" xr:uid="{00000000-0005-0000-0000-000018C50000}"/>
    <cellStyle name="Currency [0] 2" xfId="1621" xr:uid="{00000000-0005-0000-0000-000019C50000}"/>
    <cellStyle name="Currency [0] 2 2" xfId="1622" xr:uid="{00000000-0005-0000-0000-00001AC50000}"/>
    <cellStyle name="Currency [0] 2 3" xfId="1623" xr:uid="{00000000-0005-0000-0000-00001BC50000}"/>
    <cellStyle name="Currency [0] 3" xfId="1624" xr:uid="{00000000-0005-0000-0000-00001CC50000}"/>
    <cellStyle name="Currency [0] 3 2" xfId="1625" xr:uid="{00000000-0005-0000-0000-00001DC50000}"/>
    <cellStyle name="Currency [0] 4" xfId="1626" xr:uid="{00000000-0005-0000-0000-00001EC50000}"/>
    <cellStyle name="Currency [0]; --" xfId="53209" xr:uid="{00000000-0005-0000-0000-00001FC50000}"/>
    <cellStyle name="Currency [00]" xfId="53210" xr:uid="{00000000-0005-0000-0000-000020C50000}"/>
    <cellStyle name="Currency [1]" xfId="53211" xr:uid="{00000000-0005-0000-0000-000021C50000}"/>
    <cellStyle name="Currency [1] 2" xfId="53212" xr:uid="{00000000-0005-0000-0000-000022C50000}"/>
    <cellStyle name="Currency [1] 3" xfId="53213" xr:uid="{00000000-0005-0000-0000-000023C50000}"/>
    <cellStyle name="Currency [1] 4" xfId="53214" xr:uid="{00000000-0005-0000-0000-000024C50000}"/>
    <cellStyle name="Currency [1] 5" xfId="53215" xr:uid="{00000000-0005-0000-0000-000025C50000}"/>
    <cellStyle name="Currency [2]" xfId="1627" xr:uid="{00000000-0005-0000-0000-000026C50000}"/>
    <cellStyle name="Currency [2] 2" xfId="53216" xr:uid="{00000000-0005-0000-0000-000027C50000}"/>
    <cellStyle name="Currency [2] 3" xfId="53217" xr:uid="{00000000-0005-0000-0000-000028C50000}"/>
    <cellStyle name="Currency [2] 4" xfId="53218" xr:uid="{00000000-0005-0000-0000-000029C50000}"/>
    <cellStyle name="Currency [2] 5" xfId="53219" xr:uid="{00000000-0005-0000-0000-00002AC50000}"/>
    <cellStyle name="Currency [3]" xfId="1628" xr:uid="{00000000-0005-0000-0000-00002BC50000}"/>
    <cellStyle name="Currency [3] 2" xfId="1629" xr:uid="{00000000-0005-0000-0000-00002CC50000}"/>
    <cellStyle name="Currency [3]_Aug 2014 Variance" xfId="53220" xr:uid="{00000000-0005-0000-0000-00002DC50000}"/>
    <cellStyle name="Currency 0" xfId="53221" xr:uid="{00000000-0005-0000-0000-00002EC50000}"/>
    <cellStyle name="Currency 0 2" xfId="53222" xr:uid="{00000000-0005-0000-0000-00002FC50000}"/>
    <cellStyle name="Currency 10" xfId="53223" xr:uid="{00000000-0005-0000-0000-000030C50000}"/>
    <cellStyle name="Currency 10 2" xfId="53224" xr:uid="{00000000-0005-0000-0000-000031C50000}"/>
    <cellStyle name="Currency 10 2 2" xfId="53225" xr:uid="{00000000-0005-0000-0000-000032C50000}"/>
    <cellStyle name="Currency 10 2 2 2" xfId="53226" xr:uid="{00000000-0005-0000-0000-000033C50000}"/>
    <cellStyle name="Currency 10 2 3" xfId="53227" xr:uid="{00000000-0005-0000-0000-000034C50000}"/>
    <cellStyle name="Currency 10 3" xfId="53228" xr:uid="{00000000-0005-0000-0000-000035C50000}"/>
    <cellStyle name="Currency 11" xfId="1630" xr:uid="{00000000-0005-0000-0000-000036C50000}"/>
    <cellStyle name="Currency 11 10" xfId="53229" xr:uid="{00000000-0005-0000-0000-000037C50000}"/>
    <cellStyle name="Currency 11 10 2" xfId="53230" xr:uid="{00000000-0005-0000-0000-000038C50000}"/>
    <cellStyle name="Currency 11 11" xfId="53231" xr:uid="{00000000-0005-0000-0000-000039C50000}"/>
    <cellStyle name="Currency 11 11 2" xfId="53232" xr:uid="{00000000-0005-0000-0000-00003AC50000}"/>
    <cellStyle name="Currency 11 12" xfId="53233" xr:uid="{00000000-0005-0000-0000-00003BC50000}"/>
    <cellStyle name="Currency 11 2" xfId="1631" xr:uid="{00000000-0005-0000-0000-00003CC50000}"/>
    <cellStyle name="Currency 11 2 2" xfId="53234" xr:uid="{00000000-0005-0000-0000-00003DC50000}"/>
    <cellStyle name="Currency 11 2 2 2" xfId="53235" xr:uid="{00000000-0005-0000-0000-00003EC50000}"/>
    <cellStyle name="Currency 11 2 2 2 2" xfId="53236" xr:uid="{00000000-0005-0000-0000-00003FC50000}"/>
    <cellStyle name="Currency 11 2 2 2 2 2" xfId="53237" xr:uid="{00000000-0005-0000-0000-000040C50000}"/>
    <cellStyle name="Currency 11 2 2 2 2 2 2" xfId="53238" xr:uid="{00000000-0005-0000-0000-000041C50000}"/>
    <cellStyle name="Currency 11 2 2 2 2 3" xfId="53239" xr:uid="{00000000-0005-0000-0000-000042C50000}"/>
    <cellStyle name="Currency 11 2 2 2 3" xfId="53240" xr:uid="{00000000-0005-0000-0000-000043C50000}"/>
    <cellStyle name="Currency 11 2 2 2 3 2" xfId="53241" xr:uid="{00000000-0005-0000-0000-000044C50000}"/>
    <cellStyle name="Currency 11 2 2 2 3 2 2" xfId="53242" xr:uid="{00000000-0005-0000-0000-000045C50000}"/>
    <cellStyle name="Currency 11 2 2 2 3 3" xfId="53243" xr:uid="{00000000-0005-0000-0000-000046C50000}"/>
    <cellStyle name="Currency 11 2 2 2 4" xfId="53244" xr:uid="{00000000-0005-0000-0000-000047C50000}"/>
    <cellStyle name="Currency 11 2 2 2 4 2" xfId="53245" xr:uid="{00000000-0005-0000-0000-000048C50000}"/>
    <cellStyle name="Currency 11 2 2 2 5" xfId="53246" xr:uid="{00000000-0005-0000-0000-000049C50000}"/>
    <cellStyle name="Currency 11 2 2 2 5 2" xfId="53247" xr:uid="{00000000-0005-0000-0000-00004AC50000}"/>
    <cellStyle name="Currency 11 2 2 2 6" xfId="53248" xr:uid="{00000000-0005-0000-0000-00004BC50000}"/>
    <cellStyle name="Currency 11 2 2 3" xfId="53249" xr:uid="{00000000-0005-0000-0000-00004CC50000}"/>
    <cellStyle name="Currency 11 2 2 3 2" xfId="53250" xr:uid="{00000000-0005-0000-0000-00004DC50000}"/>
    <cellStyle name="Currency 11 2 2 3 2 2" xfId="53251" xr:uid="{00000000-0005-0000-0000-00004EC50000}"/>
    <cellStyle name="Currency 11 2 2 3 2 2 2" xfId="53252" xr:uid="{00000000-0005-0000-0000-00004FC50000}"/>
    <cellStyle name="Currency 11 2 2 3 2 3" xfId="53253" xr:uid="{00000000-0005-0000-0000-000050C50000}"/>
    <cellStyle name="Currency 11 2 2 3 3" xfId="53254" xr:uid="{00000000-0005-0000-0000-000051C50000}"/>
    <cellStyle name="Currency 11 2 2 3 3 2" xfId="53255" xr:uid="{00000000-0005-0000-0000-000052C50000}"/>
    <cellStyle name="Currency 11 2 2 3 3 2 2" xfId="53256" xr:uid="{00000000-0005-0000-0000-000053C50000}"/>
    <cellStyle name="Currency 11 2 2 3 3 3" xfId="53257" xr:uid="{00000000-0005-0000-0000-000054C50000}"/>
    <cellStyle name="Currency 11 2 2 3 4" xfId="53258" xr:uid="{00000000-0005-0000-0000-000055C50000}"/>
    <cellStyle name="Currency 11 2 2 3 4 2" xfId="53259" xr:uid="{00000000-0005-0000-0000-000056C50000}"/>
    <cellStyle name="Currency 11 2 2 3 5" xfId="53260" xr:uid="{00000000-0005-0000-0000-000057C50000}"/>
    <cellStyle name="Currency 11 2 2 3 5 2" xfId="53261" xr:uid="{00000000-0005-0000-0000-000058C50000}"/>
    <cellStyle name="Currency 11 2 2 3 6" xfId="53262" xr:uid="{00000000-0005-0000-0000-000059C50000}"/>
    <cellStyle name="Currency 11 2 2 4" xfId="53263" xr:uid="{00000000-0005-0000-0000-00005AC50000}"/>
    <cellStyle name="Currency 11 2 2 4 2" xfId="53264" xr:uid="{00000000-0005-0000-0000-00005BC50000}"/>
    <cellStyle name="Currency 11 2 2 4 2 2" xfId="53265" xr:uid="{00000000-0005-0000-0000-00005CC50000}"/>
    <cellStyle name="Currency 11 2 2 4 3" xfId="53266" xr:uid="{00000000-0005-0000-0000-00005DC50000}"/>
    <cellStyle name="Currency 11 2 2 5" xfId="53267" xr:uid="{00000000-0005-0000-0000-00005EC50000}"/>
    <cellStyle name="Currency 11 2 2 5 2" xfId="53268" xr:uid="{00000000-0005-0000-0000-00005FC50000}"/>
    <cellStyle name="Currency 11 2 2 5 2 2" xfId="53269" xr:uid="{00000000-0005-0000-0000-000060C50000}"/>
    <cellStyle name="Currency 11 2 2 5 3" xfId="53270" xr:uid="{00000000-0005-0000-0000-000061C50000}"/>
    <cellStyle name="Currency 11 2 2 6" xfId="53271" xr:uid="{00000000-0005-0000-0000-000062C50000}"/>
    <cellStyle name="Currency 11 2 2 6 2" xfId="53272" xr:uid="{00000000-0005-0000-0000-000063C50000}"/>
    <cellStyle name="Currency 11 2 2 7" xfId="53273" xr:uid="{00000000-0005-0000-0000-000064C50000}"/>
    <cellStyle name="Currency 11 2 2 7 2" xfId="53274" xr:uid="{00000000-0005-0000-0000-000065C50000}"/>
    <cellStyle name="Currency 11 2 2 8" xfId="53275" xr:uid="{00000000-0005-0000-0000-000066C50000}"/>
    <cellStyle name="Currency 11 2 3" xfId="53276" xr:uid="{00000000-0005-0000-0000-000067C50000}"/>
    <cellStyle name="Currency 11 2 3 2" xfId="53277" xr:uid="{00000000-0005-0000-0000-000068C50000}"/>
    <cellStyle name="Currency 11 2 3 2 2" xfId="53278" xr:uid="{00000000-0005-0000-0000-000069C50000}"/>
    <cellStyle name="Currency 11 2 3 2 2 2" xfId="53279" xr:uid="{00000000-0005-0000-0000-00006AC50000}"/>
    <cellStyle name="Currency 11 2 3 2 3" xfId="53280" xr:uid="{00000000-0005-0000-0000-00006BC50000}"/>
    <cellStyle name="Currency 11 2 3 3" xfId="53281" xr:uid="{00000000-0005-0000-0000-00006CC50000}"/>
    <cellStyle name="Currency 11 2 3 3 2" xfId="53282" xr:uid="{00000000-0005-0000-0000-00006DC50000}"/>
    <cellStyle name="Currency 11 2 3 3 2 2" xfId="53283" xr:uid="{00000000-0005-0000-0000-00006EC50000}"/>
    <cellStyle name="Currency 11 2 3 3 3" xfId="53284" xr:uid="{00000000-0005-0000-0000-00006FC50000}"/>
    <cellStyle name="Currency 11 2 3 4" xfId="53285" xr:uid="{00000000-0005-0000-0000-000070C50000}"/>
    <cellStyle name="Currency 11 2 3 4 2" xfId="53286" xr:uid="{00000000-0005-0000-0000-000071C50000}"/>
    <cellStyle name="Currency 11 2 3 5" xfId="53287" xr:uid="{00000000-0005-0000-0000-000072C50000}"/>
    <cellStyle name="Currency 11 2 3 5 2" xfId="53288" xr:uid="{00000000-0005-0000-0000-000073C50000}"/>
    <cellStyle name="Currency 11 2 3 6" xfId="53289" xr:uid="{00000000-0005-0000-0000-000074C50000}"/>
    <cellStyle name="Currency 11 2 4" xfId="53290" xr:uid="{00000000-0005-0000-0000-000075C50000}"/>
    <cellStyle name="Currency 11 2 4 2" xfId="53291" xr:uid="{00000000-0005-0000-0000-000076C50000}"/>
    <cellStyle name="Currency 11 2 4 2 2" xfId="53292" xr:uid="{00000000-0005-0000-0000-000077C50000}"/>
    <cellStyle name="Currency 11 2 4 2 2 2" xfId="53293" xr:uid="{00000000-0005-0000-0000-000078C50000}"/>
    <cellStyle name="Currency 11 2 4 2 3" xfId="53294" xr:uid="{00000000-0005-0000-0000-000079C50000}"/>
    <cellStyle name="Currency 11 2 4 3" xfId="53295" xr:uid="{00000000-0005-0000-0000-00007AC50000}"/>
    <cellStyle name="Currency 11 2 4 3 2" xfId="53296" xr:uid="{00000000-0005-0000-0000-00007BC50000}"/>
    <cellStyle name="Currency 11 2 4 3 2 2" xfId="53297" xr:uid="{00000000-0005-0000-0000-00007CC50000}"/>
    <cellStyle name="Currency 11 2 4 3 3" xfId="53298" xr:uid="{00000000-0005-0000-0000-00007DC50000}"/>
    <cellStyle name="Currency 11 2 4 4" xfId="53299" xr:uid="{00000000-0005-0000-0000-00007EC50000}"/>
    <cellStyle name="Currency 11 2 4 4 2" xfId="53300" xr:uid="{00000000-0005-0000-0000-00007FC50000}"/>
    <cellStyle name="Currency 11 2 4 5" xfId="53301" xr:uid="{00000000-0005-0000-0000-000080C50000}"/>
    <cellStyle name="Currency 11 2 4 5 2" xfId="53302" xr:uid="{00000000-0005-0000-0000-000081C50000}"/>
    <cellStyle name="Currency 11 2 4 6" xfId="53303" xr:uid="{00000000-0005-0000-0000-000082C50000}"/>
    <cellStyle name="Currency 11 2 5" xfId="53304" xr:uid="{00000000-0005-0000-0000-000083C50000}"/>
    <cellStyle name="Currency 11 2 5 2" xfId="53305" xr:uid="{00000000-0005-0000-0000-000084C50000}"/>
    <cellStyle name="Currency 11 2 5 2 2" xfId="53306" xr:uid="{00000000-0005-0000-0000-000085C50000}"/>
    <cellStyle name="Currency 11 2 5 3" xfId="53307" xr:uid="{00000000-0005-0000-0000-000086C50000}"/>
    <cellStyle name="Currency 11 2 6" xfId="53308" xr:uid="{00000000-0005-0000-0000-000087C50000}"/>
    <cellStyle name="Currency 11 2 6 2" xfId="53309" xr:uid="{00000000-0005-0000-0000-000088C50000}"/>
    <cellStyle name="Currency 11 2 6 2 2" xfId="53310" xr:uid="{00000000-0005-0000-0000-000089C50000}"/>
    <cellStyle name="Currency 11 2 6 3" xfId="53311" xr:uid="{00000000-0005-0000-0000-00008AC50000}"/>
    <cellStyle name="Currency 11 2 7" xfId="53312" xr:uid="{00000000-0005-0000-0000-00008BC50000}"/>
    <cellStyle name="Currency 11 2 7 2" xfId="53313" xr:uid="{00000000-0005-0000-0000-00008CC50000}"/>
    <cellStyle name="Currency 11 2 8" xfId="53314" xr:uid="{00000000-0005-0000-0000-00008DC50000}"/>
    <cellStyle name="Currency 11 2 8 2" xfId="53315" xr:uid="{00000000-0005-0000-0000-00008EC50000}"/>
    <cellStyle name="Currency 11 2 9" xfId="53316" xr:uid="{00000000-0005-0000-0000-00008FC50000}"/>
    <cellStyle name="Currency 11 3" xfId="53317" xr:uid="{00000000-0005-0000-0000-000090C50000}"/>
    <cellStyle name="Currency 11 3 2" xfId="53318" xr:uid="{00000000-0005-0000-0000-000091C50000}"/>
    <cellStyle name="Currency 11 3 2 2" xfId="53319" xr:uid="{00000000-0005-0000-0000-000092C50000}"/>
    <cellStyle name="Currency 11 3 2 2 2" xfId="53320" xr:uid="{00000000-0005-0000-0000-000093C50000}"/>
    <cellStyle name="Currency 11 3 2 2 2 2" xfId="53321" xr:uid="{00000000-0005-0000-0000-000094C50000}"/>
    <cellStyle name="Currency 11 3 2 2 3" xfId="53322" xr:uid="{00000000-0005-0000-0000-000095C50000}"/>
    <cellStyle name="Currency 11 3 2 3" xfId="53323" xr:uid="{00000000-0005-0000-0000-000096C50000}"/>
    <cellStyle name="Currency 11 3 2 3 2" xfId="53324" xr:uid="{00000000-0005-0000-0000-000097C50000}"/>
    <cellStyle name="Currency 11 3 2 3 2 2" xfId="53325" xr:uid="{00000000-0005-0000-0000-000098C50000}"/>
    <cellStyle name="Currency 11 3 2 3 3" xfId="53326" xr:uid="{00000000-0005-0000-0000-000099C50000}"/>
    <cellStyle name="Currency 11 3 2 4" xfId="53327" xr:uid="{00000000-0005-0000-0000-00009AC50000}"/>
    <cellStyle name="Currency 11 3 2 4 2" xfId="53328" xr:uid="{00000000-0005-0000-0000-00009BC50000}"/>
    <cellStyle name="Currency 11 3 2 5" xfId="53329" xr:uid="{00000000-0005-0000-0000-00009CC50000}"/>
    <cellStyle name="Currency 11 3 2 5 2" xfId="53330" xr:uid="{00000000-0005-0000-0000-00009DC50000}"/>
    <cellStyle name="Currency 11 3 2 6" xfId="53331" xr:uid="{00000000-0005-0000-0000-00009EC50000}"/>
    <cellStyle name="Currency 11 3 3" xfId="53332" xr:uid="{00000000-0005-0000-0000-00009FC50000}"/>
    <cellStyle name="Currency 11 3 3 2" xfId="53333" xr:uid="{00000000-0005-0000-0000-0000A0C50000}"/>
    <cellStyle name="Currency 11 3 3 2 2" xfId="53334" xr:uid="{00000000-0005-0000-0000-0000A1C50000}"/>
    <cellStyle name="Currency 11 3 3 2 2 2" xfId="53335" xr:uid="{00000000-0005-0000-0000-0000A2C50000}"/>
    <cellStyle name="Currency 11 3 3 2 3" xfId="53336" xr:uid="{00000000-0005-0000-0000-0000A3C50000}"/>
    <cellStyle name="Currency 11 3 3 3" xfId="53337" xr:uid="{00000000-0005-0000-0000-0000A4C50000}"/>
    <cellStyle name="Currency 11 3 3 3 2" xfId="53338" xr:uid="{00000000-0005-0000-0000-0000A5C50000}"/>
    <cellStyle name="Currency 11 3 3 3 2 2" xfId="53339" xr:uid="{00000000-0005-0000-0000-0000A6C50000}"/>
    <cellStyle name="Currency 11 3 3 3 3" xfId="53340" xr:uid="{00000000-0005-0000-0000-0000A7C50000}"/>
    <cellStyle name="Currency 11 3 3 4" xfId="53341" xr:uid="{00000000-0005-0000-0000-0000A8C50000}"/>
    <cellStyle name="Currency 11 3 3 4 2" xfId="53342" xr:uid="{00000000-0005-0000-0000-0000A9C50000}"/>
    <cellStyle name="Currency 11 3 3 5" xfId="53343" xr:uid="{00000000-0005-0000-0000-0000AAC50000}"/>
    <cellStyle name="Currency 11 3 3 5 2" xfId="53344" xr:uid="{00000000-0005-0000-0000-0000ABC50000}"/>
    <cellStyle name="Currency 11 3 3 6" xfId="53345" xr:uid="{00000000-0005-0000-0000-0000ACC50000}"/>
    <cellStyle name="Currency 11 3 4" xfId="53346" xr:uid="{00000000-0005-0000-0000-0000ADC50000}"/>
    <cellStyle name="Currency 11 3 4 2" xfId="53347" xr:uid="{00000000-0005-0000-0000-0000AEC50000}"/>
    <cellStyle name="Currency 11 3 4 2 2" xfId="53348" xr:uid="{00000000-0005-0000-0000-0000AFC50000}"/>
    <cellStyle name="Currency 11 3 4 3" xfId="53349" xr:uid="{00000000-0005-0000-0000-0000B0C50000}"/>
    <cellStyle name="Currency 11 3 5" xfId="53350" xr:uid="{00000000-0005-0000-0000-0000B1C50000}"/>
    <cellStyle name="Currency 11 3 5 2" xfId="53351" xr:uid="{00000000-0005-0000-0000-0000B2C50000}"/>
    <cellStyle name="Currency 11 3 5 2 2" xfId="53352" xr:uid="{00000000-0005-0000-0000-0000B3C50000}"/>
    <cellStyle name="Currency 11 3 5 3" xfId="53353" xr:uid="{00000000-0005-0000-0000-0000B4C50000}"/>
    <cellStyle name="Currency 11 3 6" xfId="53354" xr:uid="{00000000-0005-0000-0000-0000B5C50000}"/>
    <cellStyle name="Currency 11 3 6 2" xfId="53355" xr:uid="{00000000-0005-0000-0000-0000B6C50000}"/>
    <cellStyle name="Currency 11 3 7" xfId="53356" xr:uid="{00000000-0005-0000-0000-0000B7C50000}"/>
    <cellStyle name="Currency 11 3 7 2" xfId="53357" xr:uid="{00000000-0005-0000-0000-0000B8C50000}"/>
    <cellStyle name="Currency 11 3 8" xfId="53358" xr:uid="{00000000-0005-0000-0000-0000B9C50000}"/>
    <cellStyle name="Currency 11 4" xfId="53359" xr:uid="{00000000-0005-0000-0000-0000BAC50000}"/>
    <cellStyle name="Currency 11 4 2" xfId="53360" xr:uid="{00000000-0005-0000-0000-0000BBC50000}"/>
    <cellStyle name="Currency 11 4 2 2" xfId="53361" xr:uid="{00000000-0005-0000-0000-0000BCC50000}"/>
    <cellStyle name="Currency 11 4 2 2 2" xfId="53362" xr:uid="{00000000-0005-0000-0000-0000BDC50000}"/>
    <cellStyle name="Currency 11 4 2 2 2 2" xfId="53363" xr:uid="{00000000-0005-0000-0000-0000BEC50000}"/>
    <cellStyle name="Currency 11 4 2 2 3" xfId="53364" xr:uid="{00000000-0005-0000-0000-0000BFC50000}"/>
    <cellStyle name="Currency 11 4 2 3" xfId="53365" xr:uid="{00000000-0005-0000-0000-0000C0C50000}"/>
    <cellStyle name="Currency 11 4 2 3 2" xfId="53366" xr:uid="{00000000-0005-0000-0000-0000C1C50000}"/>
    <cellStyle name="Currency 11 4 2 3 2 2" xfId="53367" xr:uid="{00000000-0005-0000-0000-0000C2C50000}"/>
    <cellStyle name="Currency 11 4 2 3 3" xfId="53368" xr:uid="{00000000-0005-0000-0000-0000C3C50000}"/>
    <cellStyle name="Currency 11 4 2 4" xfId="53369" xr:uid="{00000000-0005-0000-0000-0000C4C50000}"/>
    <cellStyle name="Currency 11 4 2 4 2" xfId="53370" xr:uid="{00000000-0005-0000-0000-0000C5C50000}"/>
    <cellStyle name="Currency 11 4 2 5" xfId="53371" xr:uid="{00000000-0005-0000-0000-0000C6C50000}"/>
    <cellStyle name="Currency 11 4 2 5 2" xfId="53372" xr:uid="{00000000-0005-0000-0000-0000C7C50000}"/>
    <cellStyle name="Currency 11 4 2 6" xfId="53373" xr:uid="{00000000-0005-0000-0000-0000C8C50000}"/>
    <cellStyle name="Currency 11 4 3" xfId="53374" xr:uid="{00000000-0005-0000-0000-0000C9C50000}"/>
    <cellStyle name="Currency 11 4 3 2" xfId="53375" xr:uid="{00000000-0005-0000-0000-0000CAC50000}"/>
    <cellStyle name="Currency 11 4 3 2 2" xfId="53376" xr:uid="{00000000-0005-0000-0000-0000CBC50000}"/>
    <cellStyle name="Currency 11 4 3 2 2 2" xfId="53377" xr:uid="{00000000-0005-0000-0000-0000CCC50000}"/>
    <cellStyle name="Currency 11 4 3 2 3" xfId="53378" xr:uid="{00000000-0005-0000-0000-0000CDC50000}"/>
    <cellStyle name="Currency 11 4 3 3" xfId="53379" xr:uid="{00000000-0005-0000-0000-0000CEC50000}"/>
    <cellStyle name="Currency 11 4 3 3 2" xfId="53380" xr:uid="{00000000-0005-0000-0000-0000CFC50000}"/>
    <cellStyle name="Currency 11 4 3 3 2 2" xfId="53381" xr:uid="{00000000-0005-0000-0000-0000D0C50000}"/>
    <cellStyle name="Currency 11 4 3 3 3" xfId="53382" xr:uid="{00000000-0005-0000-0000-0000D1C50000}"/>
    <cellStyle name="Currency 11 4 3 4" xfId="53383" xr:uid="{00000000-0005-0000-0000-0000D2C50000}"/>
    <cellStyle name="Currency 11 4 3 4 2" xfId="53384" xr:uid="{00000000-0005-0000-0000-0000D3C50000}"/>
    <cellStyle name="Currency 11 4 3 5" xfId="53385" xr:uid="{00000000-0005-0000-0000-0000D4C50000}"/>
    <cellStyle name="Currency 11 4 3 5 2" xfId="53386" xr:uid="{00000000-0005-0000-0000-0000D5C50000}"/>
    <cellStyle name="Currency 11 4 3 6" xfId="53387" xr:uid="{00000000-0005-0000-0000-0000D6C50000}"/>
    <cellStyle name="Currency 11 4 4" xfId="53388" xr:uid="{00000000-0005-0000-0000-0000D7C50000}"/>
    <cellStyle name="Currency 11 4 4 2" xfId="53389" xr:uid="{00000000-0005-0000-0000-0000D8C50000}"/>
    <cellStyle name="Currency 11 4 4 2 2" xfId="53390" xr:uid="{00000000-0005-0000-0000-0000D9C50000}"/>
    <cellStyle name="Currency 11 4 4 3" xfId="53391" xr:uid="{00000000-0005-0000-0000-0000DAC50000}"/>
    <cellStyle name="Currency 11 4 5" xfId="53392" xr:uid="{00000000-0005-0000-0000-0000DBC50000}"/>
    <cellStyle name="Currency 11 4 5 2" xfId="53393" xr:uid="{00000000-0005-0000-0000-0000DCC50000}"/>
    <cellStyle name="Currency 11 4 5 2 2" xfId="53394" xr:uid="{00000000-0005-0000-0000-0000DDC50000}"/>
    <cellStyle name="Currency 11 4 5 3" xfId="53395" xr:uid="{00000000-0005-0000-0000-0000DEC50000}"/>
    <cellStyle name="Currency 11 4 6" xfId="53396" xr:uid="{00000000-0005-0000-0000-0000DFC50000}"/>
    <cellStyle name="Currency 11 4 6 2" xfId="53397" xr:uid="{00000000-0005-0000-0000-0000E0C50000}"/>
    <cellStyle name="Currency 11 4 7" xfId="53398" xr:uid="{00000000-0005-0000-0000-0000E1C50000}"/>
    <cellStyle name="Currency 11 4 7 2" xfId="53399" xr:uid="{00000000-0005-0000-0000-0000E2C50000}"/>
    <cellStyle name="Currency 11 4 8" xfId="53400" xr:uid="{00000000-0005-0000-0000-0000E3C50000}"/>
    <cellStyle name="Currency 11 5" xfId="53401" xr:uid="{00000000-0005-0000-0000-0000E4C50000}"/>
    <cellStyle name="Currency 11 5 2" xfId="53402" xr:uid="{00000000-0005-0000-0000-0000E5C50000}"/>
    <cellStyle name="Currency 11 5 2 2" xfId="53403" xr:uid="{00000000-0005-0000-0000-0000E6C50000}"/>
    <cellStyle name="Currency 11 5 2 2 2" xfId="53404" xr:uid="{00000000-0005-0000-0000-0000E7C50000}"/>
    <cellStyle name="Currency 11 5 2 2 2 2" xfId="53405" xr:uid="{00000000-0005-0000-0000-0000E8C50000}"/>
    <cellStyle name="Currency 11 5 2 2 3" xfId="53406" xr:uid="{00000000-0005-0000-0000-0000E9C50000}"/>
    <cellStyle name="Currency 11 5 2 3" xfId="53407" xr:uid="{00000000-0005-0000-0000-0000EAC50000}"/>
    <cellStyle name="Currency 11 5 2 3 2" xfId="53408" xr:uid="{00000000-0005-0000-0000-0000EBC50000}"/>
    <cellStyle name="Currency 11 5 2 3 2 2" xfId="53409" xr:uid="{00000000-0005-0000-0000-0000ECC50000}"/>
    <cellStyle name="Currency 11 5 2 3 3" xfId="53410" xr:uid="{00000000-0005-0000-0000-0000EDC50000}"/>
    <cellStyle name="Currency 11 5 2 4" xfId="53411" xr:uid="{00000000-0005-0000-0000-0000EEC50000}"/>
    <cellStyle name="Currency 11 5 2 4 2" xfId="53412" xr:uid="{00000000-0005-0000-0000-0000EFC50000}"/>
    <cellStyle name="Currency 11 5 2 5" xfId="53413" xr:uid="{00000000-0005-0000-0000-0000F0C50000}"/>
    <cellStyle name="Currency 11 5 2 5 2" xfId="53414" xr:uid="{00000000-0005-0000-0000-0000F1C50000}"/>
    <cellStyle name="Currency 11 5 2 6" xfId="53415" xr:uid="{00000000-0005-0000-0000-0000F2C50000}"/>
    <cellStyle name="Currency 11 5 3" xfId="53416" xr:uid="{00000000-0005-0000-0000-0000F3C50000}"/>
    <cellStyle name="Currency 11 5 3 2" xfId="53417" xr:uid="{00000000-0005-0000-0000-0000F4C50000}"/>
    <cellStyle name="Currency 11 5 3 2 2" xfId="53418" xr:uid="{00000000-0005-0000-0000-0000F5C50000}"/>
    <cellStyle name="Currency 11 5 3 2 2 2" xfId="53419" xr:uid="{00000000-0005-0000-0000-0000F6C50000}"/>
    <cellStyle name="Currency 11 5 3 2 3" xfId="53420" xr:uid="{00000000-0005-0000-0000-0000F7C50000}"/>
    <cellStyle name="Currency 11 5 3 3" xfId="53421" xr:uid="{00000000-0005-0000-0000-0000F8C50000}"/>
    <cellStyle name="Currency 11 5 3 3 2" xfId="53422" xr:uid="{00000000-0005-0000-0000-0000F9C50000}"/>
    <cellStyle name="Currency 11 5 3 3 2 2" xfId="53423" xr:uid="{00000000-0005-0000-0000-0000FAC50000}"/>
    <cellStyle name="Currency 11 5 3 3 3" xfId="53424" xr:uid="{00000000-0005-0000-0000-0000FBC50000}"/>
    <cellStyle name="Currency 11 5 3 4" xfId="53425" xr:uid="{00000000-0005-0000-0000-0000FCC50000}"/>
    <cellStyle name="Currency 11 5 3 4 2" xfId="53426" xr:uid="{00000000-0005-0000-0000-0000FDC50000}"/>
    <cellStyle name="Currency 11 5 3 5" xfId="53427" xr:uid="{00000000-0005-0000-0000-0000FEC50000}"/>
    <cellStyle name="Currency 11 5 3 5 2" xfId="53428" xr:uid="{00000000-0005-0000-0000-0000FFC50000}"/>
    <cellStyle name="Currency 11 5 3 6" xfId="53429" xr:uid="{00000000-0005-0000-0000-000000C60000}"/>
    <cellStyle name="Currency 11 5 4" xfId="53430" xr:uid="{00000000-0005-0000-0000-000001C60000}"/>
    <cellStyle name="Currency 11 5 4 2" xfId="53431" xr:uid="{00000000-0005-0000-0000-000002C60000}"/>
    <cellStyle name="Currency 11 5 4 2 2" xfId="53432" xr:uid="{00000000-0005-0000-0000-000003C60000}"/>
    <cellStyle name="Currency 11 5 4 3" xfId="53433" xr:uid="{00000000-0005-0000-0000-000004C60000}"/>
    <cellStyle name="Currency 11 5 5" xfId="53434" xr:uid="{00000000-0005-0000-0000-000005C60000}"/>
    <cellStyle name="Currency 11 5 5 2" xfId="53435" xr:uid="{00000000-0005-0000-0000-000006C60000}"/>
    <cellStyle name="Currency 11 5 5 2 2" xfId="53436" xr:uid="{00000000-0005-0000-0000-000007C60000}"/>
    <cellStyle name="Currency 11 5 5 3" xfId="53437" xr:uid="{00000000-0005-0000-0000-000008C60000}"/>
    <cellStyle name="Currency 11 5 6" xfId="53438" xr:uid="{00000000-0005-0000-0000-000009C60000}"/>
    <cellStyle name="Currency 11 5 6 2" xfId="53439" xr:uid="{00000000-0005-0000-0000-00000AC60000}"/>
    <cellStyle name="Currency 11 5 7" xfId="53440" xr:uid="{00000000-0005-0000-0000-00000BC60000}"/>
    <cellStyle name="Currency 11 5 7 2" xfId="53441" xr:uid="{00000000-0005-0000-0000-00000CC60000}"/>
    <cellStyle name="Currency 11 5 8" xfId="53442" xr:uid="{00000000-0005-0000-0000-00000DC60000}"/>
    <cellStyle name="Currency 11 6" xfId="53443" xr:uid="{00000000-0005-0000-0000-00000EC60000}"/>
    <cellStyle name="Currency 11 6 2" xfId="53444" xr:uid="{00000000-0005-0000-0000-00000FC60000}"/>
    <cellStyle name="Currency 11 6 2 2" xfId="53445" xr:uid="{00000000-0005-0000-0000-000010C60000}"/>
    <cellStyle name="Currency 11 6 2 2 2" xfId="53446" xr:uid="{00000000-0005-0000-0000-000011C60000}"/>
    <cellStyle name="Currency 11 6 2 3" xfId="53447" xr:uid="{00000000-0005-0000-0000-000012C60000}"/>
    <cellStyle name="Currency 11 6 3" xfId="53448" xr:uid="{00000000-0005-0000-0000-000013C60000}"/>
    <cellStyle name="Currency 11 6 3 2" xfId="53449" xr:uid="{00000000-0005-0000-0000-000014C60000}"/>
    <cellStyle name="Currency 11 6 3 2 2" xfId="53450" xr:uid="{00000000-0005-0000-0000-000015C60000}"/>
    <cellStyle name="Currency 11 6 3 3" xfId="53451" xr:uid="{00000000-0005-0000-0000-000016C60000}"/>
    <cellStyle name="Currency 11 6 4" xfId="53452" xr:uid="{00000000-0005-0000-0000-000017C60000}"/>
    <cellStyle name="Currency 11 6 4 2" xfId="53453" xr:uid="{00000000-0005-0000-0000-000018C60000}"/>
    <cellStyle name="Currency 11 6 5" xfId="53454" xr:uid="{00000000-0005-0000-0000-000019C60000}"/>
    <cellStyle name="Currency 11 6 5 2" xfId="53455" xr:uid="{00000000-0005-0000-0000-00001AC60000}"/>
    <cellStyle name="Currency 11 6 6" xfId="53456" xr:uid="{00000000-0005-0000-0000-00001BC60000}"/>
    <cellStyle name="Currency 11 7" xfId="53457" xr:uid="{00000000-0005-0000-0000-00001CC60000}"/>
    <cellStyle name="Currency 11 7 2" xfId="53458" xr:uid="{00000000-0005-0000-0000-00001DC60000}"/>
    <cellStyle name="Currency 11 7 2 2" xfId="53459" xr:uid="{00000000-0005-0000-0000-00001EC60000}"/>
    <cellStyle name="Currency 11 7 2 2 2" xfId="53460" xr:uid="{00000000-0005-0000-0000-00001FC60000}"/>
    <cellStyle name="Currency 11 7 2 3" xfId="53461" xr:uid="{00000000-0005-0000-0000-000020C60000}"/>
    <cellStyle name="Currency 11 7 3" xfId="53462" xr:uid="{00000000-0005-0000-0000-000021C60000}"/>
    <cellStyle name="Currency 11 7 3 2" xfId="53463" xr:uid="{00000000-0005-0000-0000-000022C60000}"/>
    <cellStyle name="Currency 11 7 3 2 2" xfId="53464" xr:uid="{00000000-0005-0000-0000-000023C60000}"/>
    <cellStyle name="Currency 11 7 3 3" xfId="53465" xr:uid="{00000000-0005-0000-0000-000024C60000}"/>
    <cellStyle name="Currency 11 7 4" xfId="53466" xr:uid="{00000000-0005-0000-0000-000025C60000}"/>
    <cellStyle name="Currency 11 7 4 2" xfId="53467" xr:uid="{00000000-0005-0000-0000-000026C60000}"/>
    <cellStyle name="Currency 11 7 5" xfId="53468" xr:uid="{00000000-0005-0000-0000-000027C60000}"/>
    <cellStyle name="Currency 11 7 5 2" xfId="53469" xr:uid="{00000000-0005-0000-0000-000028C60000}"/>
    <cellStyle name="Currency 11 7 6" xfId="53470" xr:uid="{00000000-0005-0000-0000-000029C60000}"/>
    <cellStyle name="Currency 11 8" xfId="53471" xr:uid="{00000000-0005-0000-0000-00002AC60000}"/>
    <cellStyle name="Currency 11 8 2" xfId="53472" xr:uid="{00000000-0005-0000-0000-00002BC60000}"/>
    <cellStyle name="Currency 11 8 2 2" xfId="53473" xr:uid="{00000000-0005-0000-0000-00002CC60000}"/>
    <cellStyle name="Currency 11 8 3" xfId="53474" xr:uid="{00000000-0005-0000-0000-00002DC60000}"/>
    <cellStyle name="Currency 11 9" xfId="53475" xr:uid="{00000000-0005-0000-0000-00002EC60000}"/>
    <cellStyle name="Currency 11 9 2" xfId="53476" xr:uid="{00000000-0005-0000-0000-00002FC60000}"/>
    <cellStyle name="Currency 11 9 2 2" xfId="53477" xr:uid="{00000000-0005-0000-0000-000030C60000}"/>
    <cellStyle name="Currency 11 9 3" xfId="53478" xr:uid="{00000000-0005-0000-0000-000031C60000}"/>
    <cellStyle name="Currency 12" xfId="53479" xr:uid="{00000000-0005-0000-0000-000032C60000}"/>
    <cellStyle name="Currency 13" xfId="53480" xr:uid="{00000000-0005-0000-0000-000033C60000}"/>
    <cellStyle name="Currency 13 2" xfId="53481" xr:uid="{00000000-0005-0000-0000-000034C60000}"/>
    <cellStyle name="Currency 14" xfId="53482" xr:uid="{00000000-0005-0000-0000-000035C60000}"/>
    <cellStyle name="Currency 15" xfId="53483" xr:uid="{00000000-0005-0000-0000-000036C60000}"/>
    <cellStyle name="Currency 16" xfId="53484" xr:uid="{00000000-0005-0000-0000-000037C60000}"/>
    <cellStyle name="Currency 17" xfId="53485" xr:uid="{00000000-0005-0000-0000-000038C60000}"/>
    <cellStyle name="Currency 18" xfId="53486" xr:uid="{00000000-0005-0000-0000-000039C60000}"/>
    <cellStyle name="Currency 18 2" xfId="53487" xr:uid="{00000000-0005-0000-0000-00003AC60000}"/>
    <cellStyle name="Currency 18 3" xfId="53488" xr:uid="{00000000-0005-0000-0000-00003BC60000}"/>
    <cellStyle name="Currency 19" xfId="53489" xr:uid="{00000000-0005-0000-0000-00003CC60000}"/>
    <cellStyle name="Currency 19 2" xfId="53490" xr:uid="{00000000-0005-0000-0000-00003DC60000}"/>
    <cellStyle name="Currency 19 3" xfId="53491" xr:uid="{00000000-0005-0000-0000-00003EC60000}"/>
    <cellStyle name="Currency 2" xfId="1632" xr:uid="{00000000-0005-0000-0000-00003FC60000}"/>
    <cellStyle name="Currency 2 10" xfId="53492" xr:uid="{00000000-0005-0000-0000-000040C60000}"/>
    <cellStyle name="Currency 2 11" xfId="53493" xr:uid="{00000000-0005-0000-0000-000041C60000}"/>
    <cellStyle name="Currency 2 12" xfId="53494" xr:uid="{00000000-0005-0000-0000-000042C60000}"/>
    <cellStyle name="Currency 2 13" xfId="53495" xr:uid="{00000000-0005-0000-0000-000043C60000}"/>
    <cellStyle name="Currency 2 14" xfId="53496" xr:uid="{00000000-0005-0000-0000-000044C60000}"/>
    <cellStyle name="Currency 2 15" xfId="53497" xr:uid="{00000000-0005-0000-0000-000045C60000}"/>
    <cellStyle name="Currency 2 15 2" xfId="53498" xr:uid="{00000000-0005-0000-0000-000046C60000}"/>
    <cellStyle name="Currency 2 15 2 2" xfId="53499" xr:uid="{00000000-0005-0000-0000-000047C60000}"/>
    <cellStyle name="Currency 2 15 2 3" xfId="53500" xr:uid="{00000000-0005-0000-0000-000048C60000}"/>
    <cellStyle name="Currency 2 15 3" xfId="53501" xr:uid="{00000000-0005-0000-0000-000049C60000}"/>
    <cellStyle name="Currency 2 15 4" xfId="53502" xr:uid="{00000000-0005-0000-0000-00004AC60000}"/>
    <cellStyle name="Currency 2 15 5" xfId="53503" xr:uid="{00000000-0005-0000-0000-00004BC60000}"/>
    <cellStyle name="Currency 2 15 6" xfId="53504" xr:uid="{00000000-0005-0000-0000-00004CC60000}"/>
    <cellStyle name="Currency 2 16" xfId="53505" xr:uid="{00000000-0005-0000-0000-00004DC60000}"/>
    <cellStyle name="Currency 2 2" xfId="1633" xr:uid="{00000000-0005-0000-0000-00004EC60000}"/>
    <cellStyle name="Currency 2 2 10" xfId="53506" xr:uid="{00000000-0005-0000-0000-00004FC60000}"/>
    <cellStyle name="Currency 2 2 2" xfId="1634" xr:uid="{00000000-0005-0000-0000-000050C60000}"/>
    <cellStyle name="Currency 2 2 2 10" xfId="53507" xr:uid="{00000000-0005-0000-0000-000051C60000}"/>
    <cellStyle name="Currency 2 2 2 10 2" xfId="53508" xr:uid="{00000000-0005-0000-0000-000052C60000}"/>
    <cellStyle name="Currency 2 2 2 10 3" xfId="53509" xr:uid="{00000000-0005-0000-0000-000053C60000}"/>
    <cellStyle name="Currency 2 2 2 11" xfId="53510" xr:uid="{00000000-0005-0000-0000-000054C60000}"/>
    <cellStyle name="Currency 2 2 2 12" xfId="53511" xr:uid="{00000000-0005-0000-0000-000055C60000}"/>
    <cellStyle name="Currency 2 2 2 13" xfId="53512" xr:uid="{00000000-0005-0000-0000-000056C60000}"/>
    <cellStyle name="Currency 2 2 2 2" xfId="1635" xr:uid="{00000000-0005-0000-0000-000057C60000}"/>
    <cellStyle name="Currency 2 2 2 2 2" xfId="53513" xr:uid="{00000000-0005-0000-0000-000058C60000}"/>
    <cellStyle name="Currency 2 2 2 2 2 2" xfId="53514" xr:uid="{00000000-0005-0000-0000-000059C60000}"/>
    <cellStyle name="Currency 2 2 2 2 2 2 2" xfId="53515" xr:uid="{00000000-0005-0000-0000-00005AC60000}"/>
    <cellStyle name="Currency 2 2 2 2 2 2 2 2" xfId="53516" xr:uid="{00000000-0005-0000-0000-00005BC60000}"/>
    <cellStyle name="Currency 2 2 2 2 2 2 2 3" xfId="53517" xr:uid="{00000000-0005-0000-0000-00005CC60000}"/>
    <cellStyle name="Currency 2 2 2 2 2 2 3" xfId="53518" xr:uid="{00000000-0005-0000-0000-00005DC60000}"/>
    <cellStyle name="Currency 2 2 2 2 2 2 4" xfId="53519" xr:uid="{00000000-0005-0000-0000-00005EC60000}"/>
    <cellStyle name="Currency 2 2 2 2 2 3" xfId="53520" xr:uid="{00000000-0005-0000-0000-00005FC60000}"/>
    <cellStyle name="Currency 2 2 2 2 2 3 2" xfId="53521" xr:uid="{00000000-0005-0000-0000-000060C60000}"/>
    <cellStyle name="Currency 2 2 2 2 2 3 3" xfId="53522" xr:uid="{00000000-0005-0000-0000-000061C60000}"/>
    <cellStyle name="Currency 2 2 2 2 2 4" xfId="53523" xr:uid="{00000000-0005-0000-0000-000062C60000}"/>
    <cellStyle name="Currency 2 2 2 2 2 5" xfId="53524" xr:uid="{00000000-0005-0000-0000-000063C60000}"/>
    <cellStyle name="Currency 2 2 2 2 3" xfId="53525" xr:uid="{00000000-0005-0000-0000-000064C60000}"/>
    <cellStyle name="Currency 2 2 2 2 3 2" xfId="53526" xr:uid="{00000000-0005-0000-0000-000065C60000}"/>
    <cellStyle name="Currency 2 2 2 2 3 2 2" xfId="53527" xr:uid="{00000000-0005-0000-0000-000066C60000}"/>
    <cellStyle name="Currency 2 2 2 2 3 2 2 2" xfId="53528" xr:uid="{00000000-0005-0000-0000-000067C60000}"/>
    <cellStyle name="Currency 2 2 2 2 3 2 2 3" xfId="53529" xr:uid="{00000000-0005-0000-0000-000068C60000}"/>
    <cellStyle name="Currency 2 2 2 2 3 2 3" xfId="53530" xr:uid="{00000000-0005-0000-0000-000069C60000}"/>
    <cellStyle name="Currency 2 2 2 2 3 2 4" xfId="53531" xr:uid="{00000000-0005-0000-0000-00006AC60000}"/>
    <cellStyle name="Currency 2 2 2 2 3 3" xfId="53532" xr:uid="{00000000-0005-0000-0000-00006BC60000}"/>
    <cellStyle name="Currency 2 2 2 2 3 3 2" xfId="53533" xr:uid="{00000000-0005-0000-0000-00006CC60000}"/>
    <cellStyle name="Currency 2 2 2 2 3 3 3" xfId="53534" xr:uid="{00000000-0005-0000-0000-00006DC60000}"/>
    <cellStyle name="Currency 2 2 2 2 3 4" xfId="53535" xr:uid="{00000000-0005-0000-0000-00006EC60000}"/>
    <cellStyle name="Currency 2 2 2 2 3 5" xfId="53536" xr:uid="{00000000-0005-0000-0000-00006FC60000}"/>
    <cellStyle name="Currency 2 2 2 2 4" xfId="53537" xr:uid="{00000000-0005-0000-0000-000070C60000}"/>
    <cellStyle name="Currency 2 2 2 2 4 2" xfId="53538" xr:uid="{00000000-0005-0000-0000-000071C60000}"/>
    <cellStyle name="Currency 2 2 2 2 4 2 2" xfId="53539" xr:uid="{00000000-0005-0000-0000-000072C60000}"/>
    <cellStyle name="Currency 2 2 2 2 4 2 2 2" xfId="53540" xr:uid="{00000000-0005-0000-0000-000073C60000}"/>
    <cellStyle name="Currency 2 2 2 2 4 2 2 3" xfId="53541" xr:uid="{00000000-0005-0000-0000-000074C60000}"/>
    <cellStyle name="Currency 2 2 2 2 4 2 3" xfId="53542" xr:uid="{00000000-0005-0000-0000-000075C60000}"/>
    <cellStyle name="Currency 2 2 2 2 4 2 4" xfId="53543" xr:uid="{00000000-0005-0000-0000-000076C60000}"/>
    <cellStyle name="Currency 2 2 2 2 4 3" xfId="53544" xr:uid="{00000000-0005-0000-0000-000077C60000}"/>
    <cellStyle name="Currency 2 2 2 2 4 3 2" xfId="53545" xr:uid="{00000000-0005-0000-0000-000078C60000}"/>
    <cellStyle name="Currency 2 2 2 2 4 3 3" xfId="53546" xr:uid="{00000000-0005-0000-0000-000079C60000}"/>
    <cellStyle name="Currency 2 2 2 2 4 4" xfId="53547" xr:uid="{00000000-0005-0000-0000-00007AC60000}"/>
    <cellStyle name="Currency 2 2 2 2 4 5" xfId="53548" xr:uid="{00000000-0005-0000-0000-00007BC60000}"/>
    <cellStyle name="Currency 2 2 2 2 5" xfId="53549" xr:uid="{00000000-0005-0000-0000-00007CC60000}"/>
    <cellStyle name="Currency 2 2 2 2 5 2" xfId="53550" xr:uid="{00000000-0005-0000-0000-00007DC60000}"/>
    <cellStyle name="Currency 2 2 2 2 5 2 2" xfId="53551" xr:uid="{00000000-0005-0000-0000-00007EC60000}"/>
    <cellStyle name="Currency 2 2 2 2 5 2 2 2" xfId="53552" xr:uid="{00000000-0005-0000-0000-00007FC60000}"/>
    <cellStyle name="Currency 2 2 2 2 5 2 2 3" xfId="53553" xr:uid="{00000000-0005-0000-0000-000080C60000}"/>
    <cellStyle name="Currency 2 2 2 2 5 2 3" xfId="53554" xr:uid="{00000000-0005-0000-0000-000081C60000}"/>
    <cellStyle name="Currency 2 2 2 2 5 2 4" xfId="53555" xr:uid="{00000000-0005-0000-0000-000082C60000}"/>
    <cellStyle name="Currency 2 2 2 2 5 3" xfId="53556" xr:uid="{00000000-0005-0000-0000-000083C60000}"/>
    <cellStyle name="Currency 2 2 2 2 5 3 2" xfId="53557" xr:uid="{00000000-0005-0000-0000-000084C60000}"/>
    <cellStyle name="Currency 2 2 2 2 5 3 3" xfId="53558" xr:uid="{00000000-0005-0000-0000-000085C60000}"/>
    <cellStyle name="Currency 2 2 2 2 5 4" xfId="53559" xr:uid="{00000000-0005-0000-0000-000086C60000}"/>
    <cellStyle name="Currency 2 2 2 2 5 5" xfId="53560" xr:uid="{00000000-0005-0000-0000-000087C60000}"/>
    <cellStyle name="Currency 2 2 2 2 6" xfId="53561" xr:uid="{00000000-0005-0000-0000-000088C60000}"/>
    <cellStyle name="Currency 2 2 2 2 6 2" xfId="53562" xr:uid="{00000000-0005-0000-0000-000089C60000}"/>
    <cellStyle name="Currency 2 2 2 2 6 2 2" xfId="53563" xr:uid="{00000000-0005-0000-0000-00008AC60000}"/>
    <cellStyle name="Currency 2 2 2 2 6 2 3" xfId="53564" xr:uid="{00000000-0005-0000-0000-00008BC60000}"/>
    <cellStyle name="Currency 2 2 2 2 6 3" xfId="53565" xr:uid="{00000000-0005-0000-0000-00008CC60000}"/>
    <cellStyle name="Currency 2 2 2 2 6 4" xfId="53566" xr:uid="{00000000-0005-0000-0000-00008DC60000}"/>
    <cellStyle name="Currency 2 2 2 2 7" xfId="53567" xr:uid="{00000000-0005-0000-0000-00008EC60000}"/>
    <cellStyle name="Currency 2 2 2 2 7 2" xfId="53568" xr:uid="{00000000-0005-0000-0000-00008FC60000}"/>
    <cellStyle name="Currency 2 2 2 2 7 3" xfId="53569" xr:uid="{00000000-0005-0000-0000-000090C60000}"/>
    <cellStyle name="Currency 2 2 2 2 8" xfId="53570" xr:uid="{00000000-0005-0000-0000-000091C60000}"/>
    <cellStyle name="Currency 2 2 2 2 9" xfId="53571" xr:uid="{00000000-0005-0000-0000-000092C60000}"/>
    <cellStyle name="Currency 2 2 2 3" xfId="53572" xr:uid="{00000000-0005-0000-0000-000093C60000}"/>
    <cellStyle name="Currency 2 2 2 3 2" xfId="53573" xr:uid="{00000000-0005-0000-0000-000094C60000}"/>
    <cellStyle name="Currency 2 2 2 3 2 2" xfId="53574" xr:uid="{00000000-0005-0000-0000-000095C60000}"/>
    <cellStyle name="Currency 2 2 2 3 2 2 2" xfId="53575" xr:uid="{00000000-0005-0000-0000-000096C60000}"/>
    <cellStyle name="Currency 2 2 2 3 2 2 3" xfId="53576" xr:uid="{00000000-0005-0000-0000-000097C60000}"/>
    <cellStyle name="Currency 2 2 2 3 2 3" xfId="53577" xr:uid="{00000000-0005-0000-0000-000098C60000}"/>
    <cellStyle name="Currency 2 2 2 3 2 4" xfId="53578" xr:uid="{00000000-0005-0000-0000-000099C60000}"/>
    <cellStyle name="Currency 2 2 2 3 3" xfId="53579" xr:uid="{00000000-0005-0000-0000-00009AC60000}"/>
    <cellStyle name="Currency 2 2 2 3 3 2" xfId="53580" xr:uid="{00000000-0005-0000-0000-00009BC60000}"/>
    <cellStyle name="Currency 2 2 2 3 3 3" xfId="53581" xr:uid="{00000000-0005-0000-0000-00009CC60000}"/>
    <cellStyle name="Currency 2 2 2 3 4" xfId="53582" xr:uid="{00000000-0005-0000-0000-00009DC60000}"/>
    <cellStyle name="Currency 2 2 2 3 5" xfId="53583" xr:uid="{00000000-0005-0000-0000-00009EC60000}"/>
    <cellStyle name="Currency 2 2 2 4" xfId="53584" xr:uid="{00000000-0005-0000-0000-00009FC60000}"/>
    <cellStyle name="Currency 2 2 2 4 2" xfId="53585" xr:uid="{00000000-0005-0000-0000-0000A0C60000}"/>
    <cellStyle name="Currency 2 2 2 4 2 2" xfId="53586" xr:uid="{00000000-0005-0000-0000-0000A1C60000}"/>
    <cellStyle name="Currency 2 2 2 4 2 2 2" xfId="53587" xr:uid="{00000000-0005-0000-0000-0000A2C60000}"/>
    <cellStyle name="Currency 2 2 2 4 2 2 3" xfId="53588" xr:uid="{00000000-0005-0000-0000-0000A3C60000}"/>
    <cellStyle name="Currency 2 2 2 4 2 3" xfId="53589" xr:uid="{00000000-0005-0000-0000-0000A4C60000}"/>
    <cellStyle name="Currency 2 2 2 4 2 4" xfId="53590" xr:uid="{00000000-0005-0000-0000-0000A5C60000}"/>
    <cellStyle name="Currency 2 2 2 4 3" xfId="53591" xr:uid="{00000000-0005-0000-0000-0000A6C60000}"/>
    <cellStyle name="Currency 2 2 2 4 3 2" xfId="53592" xr:uid="{00000000-0005-0000-0000-0000A7C60000}"/>
    <cellStyle name="Currency 2 2 2 4 3 3" xfId="53593" xr:uid="{00000000-0005-0000-0000-0000A8C60000}"/>
    <cellStyle name="Currency 2 2 2 4 4" xfId="53594" xr:uid="{00000000-0005-0000-0000-0000A9C60000}"/>
    <cellStyle name="Currency 2 2 2 4 5" xfId="53595" xr:uid="{00000000-0005-0000-0000-0000AAC60000}"/>
    <cellStyle name="Currency 2 2 2 5" xfId="53596" xr:uid="{00000000-0005-0000-0000-0000ABC60000}"/>
    <cellStyle name="Currency 2 2 2 5 2" xfId="53597" xr:uid="{00000000-0005-0000-0000-0000ACC60000}"/>
    <cellStyle name="Currency 2 2 2 5 2 2" xfId="53598" xr:uid="{00000000-0005-0000-0000-0000ADC60000}"/>
    <cellStyle name="Currency 2 2 2 5 2 2 2" xfId="53599" xr:uid="{00000000-0005-0000-0000-0000AEC60000}"/>
    <cellStyle name="Currency 2 2 2 5 2 2 3" xfId="53600" xr:uid="{00000000-0005-0000-0000-0000AFC60000}"/>
    <cellStyle name="Currency 2 2 2 5 2 3" xfId="53601" xr:uid="{00000000-0005-0000-0000-0000B0C60000}"/>
    <cellStyle name="Currency 2 2 2 5 2 4" xfId="53602" xr:uid="{00000000-0005-0000-0000-0000B1C60000}"/>
    <cellStyle name="Currency 2 2 2 5 3" xfId="53603" xr:uid="{00000000-0005-0000-0000-0000B2C60000}"/>
    <cellStyle name="Currency 2 2 2 5 3 2" xfId="53604" xr:uid="{00000000-0005-0000-0000-0000B3C60000}"/>
    <cellStyle name="Currency 2 2 2 5 3 3" xfId="53605" xr:uid="{00000000-0005-0000-0000-0000B4C60000}"/>
    <cellStyle name="Currency 2 2 2 5 4" xfId="53606" xr:uid="{00000000-0005-0000-0000-0000B5C60000}"/>
    <cellStyle name="Currency 2 2 2 5 5" xfId="53607" xr:uid="{00000000-0005-0000-0000-0000B6C60000}"/>
    <cellStyle name="Currency 2 2 2 6" xfId="53608" xr:uid="{00000000-0005-0000-0000-0000B7C60000}"/>
    <cellStyle name="Currency 2 2 2 6 2" xfId="53609" xr:uid="{00000000-0005-0000-0000-0000B8C60000}"/>
    <cellStyle name="Currency 2 2 2 6 2 2" xfId="53610" xr:uid="{00000000-0005-0000-0000-0000B9C60000}"/>
    <cellStyle name="Currency 2 2 2 6 2 2 2" xfId="53611" xr:uid="{00000000-0005-0000-0000-0000BAC60000}"/>
    <cellStyle name="Currency 2 2 2 6 2 2 3" xfId="53612" xr:uid="{00000000-0005-0000-0000-0000BBC60000}"/>
    <cellStyle name="Currency 2 2 2 6 2 3" xfId="53613" xr:uid="{00000000-0005-0000-0000-0000BCC60000}"/>
    <cellStyle name="Currency 2 2 2 6 2 4" xfId="53614" xr:uid="{00000000-0005-0000-0000-0000BDC60000}"/>
    <cellStyle name="Currency 2 2 2 6 3" xfId="53615" xr:uid="{00000000-0005-0000-0000-0000BEC60000}"/>
    <cellStyle name="Currency 2 2 2 6 3 2" xfId="53616" xr:uid="{00000000-0005-0000-0000-0000BFC60000}"/>
    <cellStyle name="Currency 2 2 2 6 3 3" xfId="53617" xr:uid="{00000000-0005-0000-0000-0000C0C60000}"/>
    <cellStyle name="Currency 2 2 2 6 4" xfId="53618" xr:uid="{00000000-0005-0000-0000-0000C1C60000}"/>
    <cellStyle name="Currency 2 2 2 6 5" xfId="53619" xr:uid="{00000000-0005-0000-0000-0000C2C60000}"/>
    <cellStyle name="Currency 2 2 2 7" xfId="53620" xr:uid="{00000000-0005-0000-0000-0000C3C60000}"/>
    <cellStyle name="Currency 2 2 2 7 2" xfId="53621" xr:uid="{00000000-0005-0000-0000-0000C4C60000}"/>
    <cellStyle name="Currency 2 2 2 7 2 2" xfId="53622" xr:uid="{00000000-0005-0000-0000-0000C5C60000}"/>
    <cellStyle name="Currency 2 2 2 7 2 2 2" xfId="53623" xr:uid="{00000000-0005-0000-0000-0000C6C60000}"/>
    <cellStyle name="Currency 2 2 2 7 2 2 3" xfId="53624" xr:uid="{00000000-0005-0000-0000-0000C7C60000}"/>
    <cellStyle name="Currency 2 2 2 7 2 3" xfId="53625" xr:uid="{00000000-0005-0000-0000-0000C8C60000}"/>
    <cellStyle name="Currency 2 2 2 7 2 4" xfId="53626" xr:uid="{00000000-0005-0000-0000-0000C9C60000}"/>
    <cellStyle name="Currency 2 2 2 7 3" xfId="53627" xr:uid="{00000000-0005-0000-0000-0000CAC60000}"/>
    <cellStyle name="Currency 2 2 2 7 3 2" xfId="53628" xr:uid="{00000000-0005-0000-0000-0000CBC60000}"/>
    <cellStyle name="Currency 2 2 2 7 3 3" xfId="53629" xr:uid="{00000000-0005-0000-0000-0000CCC60000}"/>
    <cellStyle name="Currency 2 2 2 7 4" xfId="53630" xr:uid="{00000000-0005-0000-0000-0000CDC60000}"/>
    <cellStyle name="Currency 2 2 2 7 5" xfId="53631" xr:uid="{00000000-0005-0000-0000-0000CEC60000}"/>
    <cellStyle name="Currency 2 2 2 8" xfId="53632" xr:uid="{00000000-0005-0000-0000-0000CFC60000}"/>
    <cellStyle name="Currency 2 2 2 8 2" xfId="53633" xr:uid="{00000000-0005-0000-0000-0000D0C60000}"/>
    <cellStyle name="Currency 2 2 2 8 2 2" xfId="53634" xr:uid="{00000000-0005-0000-0000-0000D1C60000}"/>
    <cellStyle name="Currency 2 2 2 8 2 2 2" xfId="53635" xr:uid="{00000000-0005-0000-0000-0000D2C60000}"/>
    <cellStyle name="Currency 2 2 2 8 2 2 3" xfId="53636" xr:uid="{00000000-0005-0000-0000-0000D3C60000}"/>
    <cellStyle name="Currency 2 2 2 8 2 3" xfId="53637" xr:uid="{00000000-0005-0000-0000-0000D4C60000}"/>
    <cellStyle name="Currency 2 2 2 8 2 4" xfId="53638" xr:uid="{00000000-0005-0000-0000-0000D5C60000}"/>
    <cellStyle name="Currency 2 2 2 8 3" xfId="53639" xr:uid="{00000000-0005-0000-0000-0000D6C60000}"/>
    <cellStyle name="Currency 2 2 2 8 3 2" xfId="53640" xr:uid="{00000000-0005-0000-0000-0000D7C60000}"/>
    <cellStyle name="Currency 2 2 2 8 3 3" xfId="53641" xr:uid="{00000000-0005-0000-0000-0000D8C60000}"/>
    <cellStyle name="Currency 2 2 2 8 4" xfId="53642" xr:uid="{00000000-0005-0000-0000-0000D9C60000}"/>
    <cellStyle name="Currency 2 2 2 8 5" xfId="53643" xr:uid="{00000000-0005-0000-0000-0000DAC60000}"/>
    <cellStyle name="Currency 2 2 2 9" xfId="53644" xr:uid="{00000000-0005-0000-0000-0000DBC60000}"/>
    <cellStyle name="Currency 2 2 2 9 2" xfId="53645" xr:uid="{00000000-0005-0000-0000-0000DCC60000}"/>
    <cellStyle name="Currency 2 2 2 9 2 2" xfId="53646" xr:uid="{00000000-0005-0000-0000-0000DDC60000}"/>
    <cellStyle name="Currency 2 2 2 9 2 3" xfId="53647" xr:uid="{00000000-0005-0000-0000-0000DEC60000}"/>
    <cellStyle name="Currency 2 2 2 9 3" xfId="53648" xr:uid="{00000000-0005-0000-0000-0000DFC60000}"/>
    <cellStyle name="Currency 2 2 2 9 4" xfId="53649" xr:uid="{00000000-0005-0000-0000-0000E0C60000}"/>
    <cellStyle name="Currency 2 2 3" xfId="1636" xr:uid="{00000000-0005-0000-0000-0000E1C60000}"/>
    <cellStyle name="Currency 2 2 3 10" xfId="53650" xr:uid="{00000000-0005-0000-0000-0000E2C60000}"/>
    <cellStyle name="Currency 2 2 3 10 2" xfId="53651" xr:uid="{00000000-0005-0000-0000-0000E3C60000}"/>
    <cellStyle name="Currency 2 2 3 10 3" xfId="53652" xr:uid="{00000000-0005-0000-0000-0000E4C60000}"/>
    <cellStyle name="Currency 2 2 3 11" xfId="53653" xr:uid="{00000000-0005-0000-0000-0000E5C60000}"/>
    <cellStyle name="Currency 2 2 3 12" xfId="53654" xr:uid="{00000000-0005-0000-0000-0000E6C60000}"/>
    <cellStyle name="Currency 2 2 3 2" xfId="53655" xr:uid="{00000000-0005-0000-0000-0000E7C60000}"/>
    <cellStyle name="Currency 2 2 3 2 2" xfId="53656" xr:uid="{00000000-0005-0000-0000-0000E8C60000}"/>
    <cellStyle name="Currency 2 2 3 2 2 2" xfId="53657" xr:uid="{00000000-0005-0000-0000-0000E9C60000}"/>
    <cellStyle name="Currency 2 2 3 2 2 2 2" xfId="53658" xr:uid="{00000000-0005-0000-0000-0000EAC60000}"/>
    <cellStyle name="Currency 2 2 3 2 2 2 2 2" xfId="53659" xr:uid="{00000000-0005-0000-0000-0000EBC60000}"/>
    <cellStyle name="Currency 2 2 3 2 2 2 2 3" xfId="53660" xr:uid="{00000000-0005-0000-0000-0000ECC60000}"/>
    <cellStyle name="Currency 2 2 3 2 2 2 3" xfId="53661" xr:uid="{00000000-0005-0000-0000-0000EDC60000}"/>
    <cellStyle name="Currency 2 2 3 2 2 2 4" xfId="53662" xr:uid="{00000000-0005-0000-0000-0000EEC60000}"/>
    <cellStyle name="Currency 2 2 3 2 2 3" xfId="53663" xr:uid="{00000000-0005-0000-0000-0000EFC60000}"/>
    <cellStyle name="Currency 2 2 3 2 2 3 2" xfId="53664" xr:uid="{00000000-0005-0000-0000-0000F0C60000}"/>
    <cellStyle name="Currency 2 2 3 2 2 3 3" xfId="53665" xr:uid="{00000000-0005-0000-0000-0000F1C60000}"/>
    <cellStyle name="Currency 2 2 3 2 2 4" xfId="53666" xr:uid="{00000000-0005-0000-0000-0000F2C60000}"/>
    <cellStyle name="Currency 2 2 3 2 2 5" xfId="53667" xr:uid="{00000000-0005-0000-0000-0000F3C60000}"/>
    <cellStyle name="Currency 2 2 3 2 3" xfId="53668" xr:uid="{00000000-0005-0000-0000-0000F4C60000}"/>
    <cellStyle name="Currency 2 2 3 2 3 2" xfId="53669" xr:uid="{00000000-0005-0000-0000-0000F5C60000}"/>
    <cellStyle name="Currency 2 2 3 2 3 2 2" xfId="53670" xr:uid="{00000000-0005-0000-0000-0000F6C60000}"/>
    <cellStyle name="Currency 2 2 3 2 3 2 2 2" xfId="53671" xr:uid="{00000000-0005-0000-0000-0000F7C60000}"/>
    <cellStyle name="Currency 2 2 3 2 3 2 2 3" xfId="53672" xr:uid="{00000000-0005-0000-0000-0000F8C60000}"/>
    <cellStyle name="Currency 2 2 3 2 3 2 3" xfId="53673" xr:uid="{00000000-0005-0000-0000-0000F9C60000}"/>
    <cellStyle name="Currency 2 2 3 2 3 2 4" xfId="53674" xr:uid="{00000000-0005-0000-0000-0000FAC60000}"/>
    <cellStyle name="Currency 2 2 3 2 3 3" xfId="53675" xr:uid="{00000000-0005-0000-0000-0000FBC60000}"/>
    <cellStyle name="Currency 2 2 3 2 3 3 2" xfId="53676" xr:uid="{00000000-0005-0000-0000-0000FCC60000}"/>
    <cellStyle name="Currency 2 2 3 2 3 3 3" xfId="53677" xr:uid="{00000000-0005-0000-0000-0000FDC60000}"/>
    <cellStyle name="Currency 2 2 3 2 3 4" xfId="53678" xr:uid="{00000000-0005-0000-0000-0000FEC60000}"/>
    <cellStyle name="Currency 2 2 3 2 3 5" xfId="53679" xr:uid="{00000000-0005-0000-0000-0000FFC60000}"/>
    <cellStyle name="Currency 2 2 3 2 4" xfId="53680" xr:uid="{00000000-0005-0000-0000-000000C70000}"/>
    <cellStyle name="Currency 2 2 3 2 4 2" xfId="53681" xr:uid="{00000000-0005-0000-0000-000001C70000}"/>
    <cellStyle name="Currency 2 2 3 2 4 2 2" xfId="53682" xr:uid="{00000000-0005-0000-0000-000002C70000}"/>
    <cellStyle name="Currency 2 2 3 2 4 2 2 2" xfId="53683" xr:uid="{00000000-0005-0000-0000-000003C70000}"/>
    <cellStyle name="Currency 2 2 3 2 4 2 2 3" xfId="53684" xr:uid="{00000000-0005-0000-0000-000004C70000}"/>
    <cellStyle name="Currency 2 2 3 2 4 2 3" xfId="53685" xr:uid="{00000000-0005-0000-0000-000005C70000}"/>
    <cellStyle name="Currency 2 2 3 2 4 2 4" xfId="53686" xr:uid="{00000000-0005-0000-0000-000006C70000}"/>
    <cellStyle name="Currency 2 2 3 2 4 3" xfId="53687" xr:uid="{00000000-0005-0000-0000-000007C70000}"/>
    <cellStyle name="Currency 2 2 3 2 4 3 2" xfId="53688" xr:uid="{00000000-0005-0000-0000-000008C70000}"/>
    <cellStyle name="Currency 2 2 3 2 4 3 3" xfId="53689" xr:uid="{00000000-0005-0000-0000-000009C70000}"/>
    <cellStyle name="Currency 2 2 3 2 4 4" xfId="53690" xr:uid="{00000000-0005-0000-0000-00000AC70000}"/>
    <cellStyle name="Currency 2 2 3 2 4 5" xfId="53691" xr:uid="{00000000-0005-0000-0000-00000BC70000}"/>
    <cellStyle name="Currency 2 2 3 2 5" xfId="53692" xr:uid="{00000000-0005-0000-0000-00000CC70000}"/>
    <cellStyle name="Currency 2 2 3 2 5 2" xfId="53693" xr:uid="{00000000-0005-0000-0000-00000DC70000}"/>
    <cellStyle name="Currency 2 2 3 2 5 2 2" xfId="53694" xr:uid="{00000000-0005-0000-0000-00000EC70000}"/>
    <cellStyle name="Currency 2 2 3 2 5 2 2 2" xfId="53695" xr:uid="{00000000-0005-0000-0000-00000FC70000}"/>
    <cellStyle name="Currency 2 2 3 2 5 2 2 3" xfId="53696" xr:uid="{00000000-0005-0000-0000-000010C70000}"/>
    <cellStyle name="Currency 2 2 3 2 5 2 3" xfId="53697" xr:uid="{00000000-0005-0000-0000-000011C70000}"/>
    <cellStyle name="Currency 2 2 3 2 5 2 4" xfId="53698" xr:uid="{00000000-0005-0000-0000-000012C70000}"/>
    <cellStyle name="Currency 2 2 3 2 5 3" xfId="53699" xr:uid="{00000000-0005-0000-0000-000013C70000}"/>
    <cellStyle name="Currency 2 2 3 2 5 3 2" xfId="53700" xr:uid="{00000000-0005-0000-0000-000014C70000}"/>
    <cellStyle name="Currency 2 2 3 2 5 3 3" xfId="53701" xr:uid="{00000000-0005-0000-0000-000015C70000}"/>
    <cellStyle name="Currency 2 2 3 2 5 4" xfId="53702" xr:uid="{00000000-0005-0000-0000-000016C70000}"/>
    <cellStyle name="Currency 2 2 3 2 5 5" xfId="53703" xr:uid="{00000000-0005-0000-0000-000017C70000}"/>
    <cellStyle name="Currency 2 2 3 2 6" xfId="53704" xr:uid="{00000000-0005-0000-0000-000018C70000}"/>
    <cellStyle name="Currency 2 2 3 2 6 2" xfId="53705" xr:uid="{00000000-0005-0000-0000-000019C70000}"/>
    <cellStyle name="Currency 2 2 3 2 6 2 2" xfId="53706" xr:uid="{00000000-0005-0000-0000-00001AC70000}"/>
    <cellStyle name="Currency 2 2 3 2 6 2 3" xfId="53707" xr:uid="{00000000-0005-0000-0000-00001BC70000}"/>
    <cellStyle name="Currency 2 2 3 2 6 3" xfId="53708" xr:uid="{00000000-0005-0000-0000-00001CC70000}"/>
    <cellStyle name="Currency 2 2 3 2 6 4" xfId="53709" xr:uid="{00000000-0005-0000-0000-00001DC70000}"/>
    <cellStyle name="Currency 2 2 3 2 7" xfId="53710" xr:uid="{00000000-0005-0000-0000-00001EC70000}"/>
    <cellStyle name="Currency 2 2 3 2 7 2" xfId="53711" xr:uid="{00000000-0005-0000-0000-00001FC70000}"/>
    <cellStyle name="Currency 2 2 3 2 7 3" xfId="53712" xr:uid="{00000000-0005-0000-0000-000020C70000}"/>
    <cellStyle name="Currency 2 2 3 2 8" xfId="53713" xr:uid="{00000000-0005-0000-0000-000021C70000}"/>
    <cellStyle name="Currency 2 2 3 2 9" xfId="53714" xr:uid="{00000000-0005-0000-0000-000022C70000}"/>
    <cellStyle name="Currency 2 2 3 3" xfId="53715" xr:uid="{00000000-0005-0000-0000-000023C70000}"/>
    <cellStyle name="Currency 2 2 3 3 2" xfId="53716" xr:uid="{00000000-0005-0000-0000-000024C70000}"/>
    <cellStyle name="Currency 2 2 3 3 2 2" xfId="53717" xr:uid="{00000000-0005-0000-0000-000025C70000}"/>
    <cellStyle name="Currency 2 2 3 3 2 2 2" xfId="53718" xr:uid="{00000000-0005-0000-0000-000026C70000}"/>
    <cellStyle name="Currency 2 2 3 3 2 2 3" xfId="53719" xr:uid="{00000000-0005-0000-0000-000027C70000}"/>
    <cellStyle name="Currency 2 2 3 3 2 3" xfId="53720" xr:uid="{00000000-0005-0000-0000-000028C70000}"/>
    <cellStyle name="Currency 2 2 3 3 2 4" xfId="53721" xr:uid="{00000000-0005-0000-0000-000029C70000}"/>
    <cellStyle name="Currency 2 2 3 3 3" xfId="53722" xr:uid="{00000000-0005-0000-0000-00002AC70000}"/>
    <cellStyle name="Currency 2 2 3 3 3 2" xfId="53723" xr:uid="{00000000-0005-0000-0000-00002BC70000}"/>
    <cellStyle name="Currency 2 2 3 3 3 3" xfId="53724" xr:uid="{00000000-0005-0000-0000-00002CC70000}"/>
    <cellStyle name="Currency 2 2 3 3 4" xfId="53725" xr:uid="{00000000-0005-0000-0000-00002DC70000}"/>
    <cellStyle name="Currency 2 2 3 3 5" xfId="53726" xr:uid="{00000000-0005-0000-0000-00002EC70000}"/>
    <cellStyle name="Currency 2 2 3 4" xfId="53727" xr:uid="{00000000-0005-0000-0000-00002FC70000}"/>
    <cellStyle name="Currency 2 2 3 4 2" xfId="53728" xr:uid="{00000000-0005-0000-0000-000030C70000}"/>
    <cellStyle name="Currency 2 2 3 4 2 2" xfId="53729" xr:uid="{00000000-0005-0000-0000-000031C70000}"/>
    <cellStyle name="Currency 2 2 3 4 2 2 2" xfId="53730" xr:uid="{00000000-0005-0000-0000-000032C70000}"/>
    <cellStyle name="Currency 2 2 3 4 2 2 3" xfId="53731" xr:uid="{00000000-0005-0000-0000-000033C70000}"/>
    <cellStyle name="Currency 2 2 3 4 2 3" xfId="53732" xr:uid="{00000000-0005-0000-0000-000034C70000}"/>
    <cellStyle name="Currency 2 2 3 4 2 4" xfId="53733" xr:uid="{00000000-0005-0000-0000-000035C70000}"/>
    <cellStyle name="Currency 2 2 3 4 3" xfId="53734" xr:uid="{00000000-0005-0000-0000-000036C70000}"/>
    <cellStyle name="Currency 2 2 3 4 3 2" xfId="53735" xr:uid="{00000000-0005-0000-0000-000037C70000}"/>
    <cellStyle name="Currency 2 2 3 4 3 3" xfId="53736" xr:uid="{00000000-0005-0000-0000-000038C70000}"/>
    <cellStyle name="Currency 2 2 3 4 4" xfId="53737" xr:uid="{00000000-0005-0000-0000-000039C70000}"/>
    <cellStyle name="Currency 2 2 3 4 5" xfId="53738" xr:uid="{00000000-0005-0000-0000-00003AC70000}"/>
    <cellStyle name="Currency 2 2 3 5" xfId="53739" xr:uid="{00000000-0005-0000-0000-00003BC70000}"/>
    <cellStyle name="Currency 2 2 3 5 2" xfId="53740" xr:uid="{00000000-0005-0000-0000-00003CC70000}"/>
    <cellStyle name="Currency 2 2 3 5 2 2" xfId="53741" xr:uid="{00000000-0005-0000-0000-00003DC70000}"/>
    <cellStyle name="Currency 2 2 3 5 2 2 2" xfId="53742" xr:uid="{00000000-0005-0000-0000-00003EC70000}"/>
    <cellStyle name="Currency 2 2 3 5 2 2 3" xfId="53743" xr:uid="{00000000-0005-0000-0000-00003FC70000}"/>
    <cellStyle name="Currency 2 2 3 5 2 3" xfId="53744" xr:uid="{00000000-0005-0000-0000-000040C70000}"/>
    <cellStyle name="Currency 2 2 3 5 2 4" xfId="53745" xr:uid="{00000000-0005-0000-0000-000041C70000}"/>
    <cellStyle name="Currency 2 2 3 5 3" xfId="53746" xr:uid="{00000000-0005-0000-0000-000042C70000}"/>
    <cellStyle name="Currency 2 2 3 5 3 2" xfId="53747" xr:uid="{00000000-0005-0000-0000-000043C70000}"/>
    <cellStyle name="Currency 2 2 3 5 3 3" xfId="53748" xr:uid="{00000000-0005-0000-0000-000044C70000}"/>
    <cellStyle name="Currency 2 2 3 5 4" xfId="53749" xr:uid="{00000000-0005-0000-0000-000045C70000}"/>
    <cellStyle name="Currency 2 2 3 5 5" xfId="53750" xr:uid="{00000000-0005-0000-0000-000046C70000}"/>
    <cellStyle name="Currency 2 2 3 6" xfId="53751" xr:uid="{00000000-0005-0000-0000-000047C70000}"/>
    <cellStyle name="Currency 2 2 3 6 2" xfId="53752" xr:uid="{00000000-0005-0000-0000-000048C70000}"/>
    <cellStyle name="Currency 2 2 3 6 2 2" xfId="53753" xr:uid="{00000000-0005-0000-0000-000049C70000}"/>
    <cellStyle name="Currency 2 2 3 6 2 2 2" xfId="53754" xr:uid="{00000000-0005-0000-0000-00004AC70000}"/>
    <cellStyle name="Currency 2 2 3 6 2 2 3" xfId="53755" xr:uid="{00000000-0005-0000-0000-00004BC70000}"/>
    <cellStyle name="Currency 2 2 3 6 2 3" xfId="53756" xr:uid="{00000000-0005-0000-0000-00004CC70000}"/>
    <cellStyle name="Currency 2 2 3 6 2 4" xfId="53757" xr:uid="{00000000-0005-0000-0000-00004DC70000}"/>
    <cellStyle name="Currency 2 2 3 6 3" xfId="53758" xr:uid="{00000000-0005-0000-0000-00004EC70000}"/>
    <cellStyle name="Currency 2 2 3 6 3 2" xfId="53759" xr:uid="{00000000-0005-0000-0000-00004FC70000}"/>
    <cellStyle name="Currency 2 2 3 6 3 3" xfId="53760" xr:uid="{00000000-0005-0000-0000-000050C70000}"/>
    <cellStyle name="Currency 2 2 3 6 4" xfId="53761" xr:uid="{00000000-0005-0000-0000-000051C70000}"/>
    <cellStyle name="Currency 2 2 3 6 5" xfId="53762" xr:uid="{00000000-0005-0000-0000-000052C70000}"/>
    <cellStyle name="Currency 2 2 3 7" xfId="53763" xr:uid="{00000000-0005-0000-0000-000053C70000}"/>
    <cellStyle name="Currency 2 2 3 7 2" xfId="53764" xr:uid="{00000000-0005-0000-0000-000054C70000}"/>
    <cellStyle name="Currency 2 2 3 7 2 2" xfId="53765" xr:uid="{00000000-0005-0000-0000-000055C70000}"/>
    <cellStyle name="Currency 2 2 3 7 2 2 2" xfId="53766" xr:uid="{00000000-0005-0000-0000-000056C70000}"/>
    <cellStyle name="Currency 2 2 3 7 2 2 3" xfId="53767" xr:uid="{00000000-0005-0000-0000-000057C70000}"/>
    <cellStyle name="Currency 2 2 3 7 2 3" xfId="53768" xr:uid="{00000000-0005-0000-0000-000058C70000}"/>
    <cellStyle name="Currency 2 2 3 7 2 4" xfId="53769" xr:uid="{00000000-0005-0000-0000-000059C70000}"/>
    <cellStyle name="Currency 2 2 3 7 3" xfId="53770" xr:uid="{00000000-0005-0000-0000-00005AC70000}"/>
    <cellStyle name="Currency 2 2 3 7 3 2" xfId="53771" xr:uid="{00000000-0005-0000-0000-00005BC70000}"/>
    <cellStyle name="Currency 2 2 3 7 3 3" xfId="53772" xr:uid="{00000000-0005-0000-0000-00005CC70000}"/>
    <cellStyle name="Currency 2 2 3 7 4" xfId="53773" xr:uid="{00000000-0005-0000-0000-00005DC70000}"/>
    <cellStyle name="Currency 2 2 3 7 5" xfId="53774" xr:uid="{00000000-0005-0000-0000-00005EC70000}"/>
    <cellStyle name="Currency 2 2 3 8" xfId="53775" xr:uid="{00000000-0005-0000-0000-00005FC70000}"/>
    <cellStyle name="Currency 2 2 3 8 2" xfId="53776" xr:uid="{00000000-0005-0000-0000-000060C70000}"/>
    <cellStyle name="Currency 2 2 3 8 2 2" xfId="53777" xr:uid="{00000000-0005-0000-0000-000061C70000}"/>
    <cellStyle name="Currency 2 2 3 8 2 2 2" xfId="53778" xr:uid="{00000000-0005-0000-0000-000062C70000}"/>
    <cellStyle name="Currency 2 2 3 8 2 2 3" xfId="53779" xr:uid="{00000000-0005-0000-0000-000063C70000}"/>
    <cellStyle name="Currency 2 2 3 8 2 3" xfId="53780" xr:uid="{00000000-0005-0000-0000-000064C70000}"/>
    <cellStyle name="Currency 2 2 3 8 2 4" xfId="53781" xr:uid="{00000000-0005-0000-0000-000065C70000}"/>
    <cellStyle name="Currency 2 2 3 8 3" xfId="53782" xr:uid="{00000000-0005-0000-0000-000066C70000}"/>
    <cellStyle name="Currency 2 2 3 8 3 2" xfId="53783" xr:uid="{00000000-0005-0000-0000-000067C70000}"/>
    <cellStyle name="Currency 2 2 3 8 3 3" xfId="53784" xr:uid="{00000000-0005-0000-0000-000068C70000}"/>
    <cellStyle name="Currency 2 2 3 8 4" xfId="53785" xr:uid="{00000000-0005-0000-0000-000069C70000}"/>
    <cellStyle name="Currency 2 2 3 8 5" xfId="53786" xr:uid="{00000000-0005-0000-0000-00006AC70000}"/>
    <cellStyle name="Currency 2 2 3 9" xfId="53787" xr:uid="{00000000-0005-0000-0000-00006BC70000}"/>
    <cellStyle name="Currency 2 2 3 9 2" xfId="53788" xr:uid="{00000000-0005-0000-0000-00006CC70000}"/>
    <cellStyle name="Currency 2 2 3 9 2 2" xfId="53789" xr:uid="{00000000-0005-0000-0000-00006DC70000}"/>
    <cellStyle name="Currency 2 2 3 9 2 3" xfId="53790" xr:uid="{00000000-0005-0000-0000-00006EC70000}"/>
    <cellStyle name="Currency 2 2 3 9 3" xfId="53791" xr:uid="{00000000-0005-0000-0000-00006FC70000}"/>
    <cellStyle name="Currency 2 2 3 9 4" xfId="53792" xr:uid="{00000000-0005-0000-0000-000070C70000}"/>
    <cellStyle name="Currency 2 2 4" xfId="53793" xr:uid="{00000000-0005-0000-0000-000071C70000}"/>
    <cellStyle name="Currency 2 2 4 2" xfId="53794" xr:uid="{00000000-0005-0000-0000-000072C70000}"/>
    <cellStyle name="Currency 2 2 4 2 2" xfId="53795" xr:uid="{00000000-0005-0000-0000-000073C70000}"/>
    <cellStyle name="Currency 2 2 4 2 2 2" xfId="53796" xr:uid="{00000000-0005-0000-0000-000074C70000}"/>
    <cellStyle name="Currency 2 2 4 2 2 2 2" xfId="53797" xr:uid="{00000000-0005-0000-0000-000075C70000}"/>
    <cellStyle name="Currency 2 2 4 2 2 2 3" xfId="53798" xr:uid="{00000000-0005-0000-0000-000076C70000}"/>
    <cellStyle name="Currency 2 2 4 2 2 3" xfId="53799" xr:uid="{00000000-0005-0000-0000-000077C70000}"/>
    <cellStyle name="Currency 2 2 4 2 2 4" xfId="53800" xr:uid="{00000000-0005-0000-0000-000078C70000}"/>
    <cellStyle name="Currency 2 2 4 2 3" xfId="53801" xr:uid="{00000000-0005-0000-0000-000079C70000}"/>
    <cellStyle name="Currency 2 2 4 2 3 2" xfId="53802" xr:uid="{00000000-0005-0000-0000-00007AC70000}"/>
    <cellStyle name="Currency 2 2 4 2 3 3" xfId="53803" xr:uid="{00000000-0005-0000-0000-00007BC70000}"/>
    <cellStyle name="Currency 2 2 4 2 4" xfId="53804" xr:uid="{00000000-0005-0000-0000-00007CC70000}"/>
    <cellStyle name="Currency 2 2 4 2 5" xfId="53805" xr:uid="{00000000-0005-0000-0000-00007DC70000}"/>
    <cellStyle name="Currency 2 2 4 3" xfId="53806" xr:uid="{00000000-0005-0000-0000-00007EC70000}"/>
    <cellStyle name="Currency 2 2 4 3 2" xfId="53807" xr:uid="{00000000-0005-0000-0000-00007FC70000}"/>
    <cellStyle name="Currency 2 2 4 3 2 2" xfId="53808" xr:uid="{00000000-0005-0000-0000-000080C70000}"/>
    <cellStyle name="Currency 2 2 4 3 2 3" xfId="53809" xr:uid="{00000000-0005-0000-0000-000081C70000}"/>
    <cellStyle name="Currency 2 2 4 3 3" xfId="53810" xr:uid="{00000000-0005-0000-0000-000082C70000}"/>
    <cellStyle name="Currency 2 2 4 3 4" xfId="53811" xr:uid="{00000000-0005-0000-0000-000083C70000}"/>
    <cellStyle name="Currency 2 2 4 4" xfId="53812" xr:uid="{00000000-0005-0000-0000-000084C70000}"/>
    <cellStyle name="Currency 2 2 4 4 2" xfId="53813" xr:uid="{00000000-0005-0000-0000-000085C70000}"/>
    <cellStyle name="Currency 2 2 4 4 3" xfId="53814" xr:uid="{00000000-0005-0000-0000-000086C70000}"/>
    <cellStyle name="Currency 2 2 4 5" xfId="53815" xr:uid="{00000000-0005-0000-0000-000087C70000}"/>
    <cellStyle name="Currency 2 2 4 6" xfId="53816" xr:uid="{00000000-0005-0000-0000-000088C70000}"/>
    <cellStyle name="Currency 2 2 5" xfId="53817" xr:uid="{00000000-0005-0000-0000-000089C70000}"/>
    <cellStyle name="Currency 2 2 5 2" xfId="53818" xr:uid="{00000000-0005-0000-0000-00008AC70000}"/>
    <cellStyle name="Currency 2 2 5 2 2" xfId="53819" xr:uid="{00000000-0005-0000-0000-00008BC70000}"/>
    <cellStyle name="Currency 2 2 5 2 2 2" xfId="53820" xr:uid="{00000000-0005-0000-0000-00008CC70000}"/>
    <cellStyle name="Currency 2 2 5 2 2 2 2" xfId="53821" xr:uid="{00000000-0005-0000-0000-00008DC70000}"/>
    <cellStyle name="Currency 2 2 5 2 2 2 3" xfId="53822" xr:uid="{00000000-0005-0000-0000-00008EC70000}"/>
    <cellStyle name="Currency 2 2 5 2 2 3" xfId="53823" xr:uid="{00000000-0005-0000-0000-00008FC70000}"/>
    <cellStyle name="Currency 2 2 5 2 2 4" xfId="53824" xr:uid="{00000000-0005-0000-0000-000090C70000}"/>
    <cellStyle name="Currency 2 2 5 2 3" xfId="53825" xr:uid="{00000000-0005-0000-0000-000091C70000}"/>
    <cellStyle name="Currency 2 2 5 2 3 2" xfId="53826" xr:uid="{00000000-0005-0000-0000-000092C70000}"/>
    <cellStyle name="Currency 2 2 5 2 3 3" xfId="53827" xr:uid="{00000000-0005-0000-0000-000093C70000}"/>
    <cellStyle name="Currency 2 2 5 2 4" xfId="53828" xr:uid="{00000000-0005-0000-0000-000094C70000}"/>
    <cellStyle name="Currency 2 2 5 2 5" xfId="53829" xr:uid="{00000000-0005-0000-0000-000095C70000}"/>
    <cellStyle name="Currency 2 2 5 3" xfId="53830" xr:uid="{00000000-0005-0000-0000-000096C70000}"/>
    <cellStyle name="Currency 2 2 5 3 2" xfId="53831" xr:uid="{00000000-0005-0000-0000-000097C70000}"/>
    <cellStyle name="Currency 2 2 5 3 2 2" xfId="53832" xr:uid="{00000000-0005-0000-0000-000098C70000}"/>
    <cellStyle name="Currency 2 2 5 3 2 3" xfId="53833" xr:uid="{00000000-0005-0000-0000-000099C70000}"/>
    <cellStyle name="Currency 2 2 5 3 3" xfId="53834" xr:uid="{00000000-0005-0000-0000-00009AC70000}"/>
    <cellStyle name="Currency 2 2 5 3 4" xfId="53835" xr:uid="{00000000-0005-0000-0000-00009BC70000}"/>
    <cellStyle name="Currency 2 2 5 4" xfId="53836" xr:uid="{00000000-0005-0000-0000-00009CC70000}"/>
    <cellStyle name="Currency 2 2 5 4 2" xfId="53837" xr:uid="{00000000-0005-0000-0000-00009DC70000}"/>
    <cellStyle name="Currency 2 2 5 4 3" xfId="53838" xr:uid="{00000000-0005-0000-0000-00009EC70000}"/>
    <cellStyle name="Currency 2 2 5 5" xfId="53839" xr:uid="{00000000-0005-0000-0000-00009FC70000}"/>
    <cellStyle name="Currency 2 2 5 6" xfId="53840" xr:uid="{00000000-0005-0000-0000-0000A0C70000}"/>
    <cellStyle name="Currency 2 2 6" xfId="53841" xr:uid="{00000000-0005-0000-0000-0000A1C70000}"/>
    <cellStyle name="Currency 2 2 7" xfId="53842" xr:uid="{00000000-0005-0000-0000-0000A2C70000}"/>
    <cellStyle name="Currency 2 2 8" xfId="53843" xr:uid="{00000000-0005-0000-0000-0000A3C70000}"/>
    <cellStyle name="Currency 2 2 9" xfId="53844" xr:uid="{00000000-0005-0000-0000-0000A4C70000}"/>
    <cellStyle name="Currency 2 3" xfId="1637" xr:uid="{00000000-0005-0000-0000-0000A5C70000}"/>
    <cellStyle name="Currency 2 3 2" xfId="53845" xr:uid="{00000000-0005-0000-0000-0000A6C70000}"/>
    <cellStyle name="Currency 2 3 2 10" xfId="53846" xr:uid="{00000000-0005-0000-0000-0000A7C70000}"/>
    <cellStyle name="Currency 2 3 2 2" xfId="53847" xr:uid="{00000000-0005-0000-0000-0000A8C70000}"/>
    <cellStyle name="Currency 2 3 2 2 2" xfId="53848" xr:uid="{00000000-0005-0000-0000-0000A9C70000}"/>
    <cellStyle name="Currency 2 3 2 2 2 2" xfId="53849" xr:uid="{00000000-0005-0000-0000-0000AAC70000}"/>
    <cellStyle name="Currency 2 3 2 2 2 2 2" xfId="53850" xr:uid="{00000000-0005-0000-0000-0000ABC70000}"/>
    <cellStyle name="Currency 2 3 2 2 2 2 2 2" xfId="53851" xr:uid="{00000000-0005-0000-0000-0000ACC70000}"/>
    <cellStyle name="Currency 2 3 2 2 2 2 2 3" xfId="53852" xr:uid="{00000000-0005-0000-0000-0000ADC70000}"/>
    <cellStyle name="Currency 2 3 2 2 2 2 3" xfId="53853" xr:uid="{00000000-0005-0000-0000-0000AEC70000}"/>
    <cellStyle name="Currency 2 3 2 2 2 2 4" xfId="53854" xr:uid="{00000000-0005-0000-0000-0000AFC70000}"/>
    <cellStyle name="Currency 2 3 2 2 2 3" xfId="53855" xr:uid="{00000000-0005-0000-0000-0000B0C70000}"/>
    <cellStyle name="Currency 2 3 2 2 2 3 2" xfId="53856" xr:uid="{00000000-0005-0000-0000-0000B1C70000}"/>
    <cellStyle name="Currency 2 3 2 2 2 3 3" xfId="53857" xr:uid="{00000000-0005-0000-0000-0000B2C70000}"/>
    <cellStyle name="Currency 2 3 2 2 2 4" xfId="53858" xr:uid="{00000000-0005-0000-0000-0000B3C70000}"/>
    <cellStyle name="Currency 2 3 2 2 2 5" xfId="53859" xr:uid="{00000000-0005-0000-0000-0000B4C70000}"/>
    <cellStyle name="Currency 2 3 2 2 3" xfId="53860" xr:uid="{00000000-0005-0000-0000-0000B5C70000}"/>
    <cellStyle name="Currency 2 3 2 2 3 2" xfId="53861" xr:uid="{00000000-0005-0000-0000-0000B6C70000}"/>
    <cellStyle name="Currency 2 3 2 2 3 2 2" xfId="53862" xr:uid="{00000000-0005-0000-0000-0000B7C70000}"/>
    <cellStyle name="Currency 2 3 2 2 3 2 2 2" xfId="53863" xr:uid="{00000000-0005-0000-0000-0000B8C70000}"/>
    <cellStyle name="Currency 2 3 2 2 3 2 2 3" xfId="53864" xr:uid="{00000000-0005-0000-0000-0000B9C70000}"/>
    <cellStyle name="Currency 2 3 2 2 3 2 3" xfId="53865" xr:uid="{00000000-0005-0000-0000-0000BAC70000}"/>
    <cellStyle name="Currency 2 3 2 2 3 2 4" xfId="53866" xr:uid="{00000000-0005-0000-0000-0000BBC70000}"/>
    <cellStyle name="Currency 2 3 2 2 3 3" xfId="53867" xr:uid="{00000000-0005-0000-0000-0000BCC70000}"/>
    <cellStyle name="Currency 2 3 2 2 3 3 2" xfId="53868" xr:uid="{00000000-0005-0000-0000-0000BDC70000}"/>
    <cellStyle name="Currency 2 3 2 2 3 3 3" xfId="53869" xr:uid="{00000000-0005-0000-0000-0000BEC70000}"/>
    <cellStyle name="Currency 2 3 2 2 3 4" xfId="53870" xr:uid="{00000000-0005-0000-0000-0000BFC70000}"/>
    <cellStyle name="Currency 2 3 2 2 3 5" xfId="53871" xr:uid="{00000000-0005-0000-0000-0000C0C70000}"/>
    <cellStyle name="Currency 2 3 2 2 4" xfId="53872" xr:uid="{00000000-0005-0000-0000-0000C1C70000}"/>
    <cellStyle name="Currency 2 3 2 2 4 2" xfId="53873" xr:uid="{00000000-0005-0000-0000-0000C2C70000}"/>
    <cellStyle name="Currency 2 3 2 2 4 2 2" xfId="53874" xr:uid="{00000000-0005-0000-0000-0000C3C70000}"/>
    <cellStyle name="Currency 2 3 2 2 4 2 2 2" xfId="53875" xr:uid="{00000000-0005-0000-0000-0000C4C70000}"/>
    <cellStyle name="Currency 2 3 2 2 4 2 2 3" xfId="53876" xr:uid="{00000000-0005-0000-0000-0000C5C70000}"/>
    <cellStyle name="Currency 2 3 2 2 4 2 3" xfId="53877" xr:uid="{00000000-0005-0000-0000-0000C6C70000}"/>
    <cellStyle name="Currency 2 3 2 2 4 2 4" xfId="53878" xr:uid="{00000000-0005-0000-0000-0000C7C70000}"/>
    <cellStyle name="Currency 2 3 2 2 4 3" xfId="53879" xr:uid="{00000000-0005-0000-0000-0000C8C70000}"/>
    <cellStyle name="Currency 2 3 2 2 4 3 2" xfId="53880" xr:uid="{00000000-0005-0000-0000-0000C9C70000}"/>
    <cellStyle name="Currency 2 3 2 2 4 3 3" xfId="53881" xr:uid="{00000000-0005-0000-0000-0000CAC70000}"/>
    <cellStyle name="Currency 2 3 2 2 4 4" xfId="53882" xr:uid="{00000000-0005-0000-0000-0000CBC70000}"/>
    <cellStyle name="Currency 2 3 2 2 4 5" xfId="53883" xr:uid="{00000000-0005-0000-0000-0000CCC70000}"/>
    <cellStyle name="Currency 2 3 2 2 5" xfId="53884" xr:uid="{00000000-0005-0000-0000-0000CDC70000}"/>
    <cellStyle name="Currency 2 3 2 2 5 2" xfId="53885" xr:uid="{00000000-0005-0000-0000-0000CEC70000}"/>
    <cellStyle name="Currency 2 3 2 2 5 2 2" xfId="53886" xr:uid="{00000000-0005-0000-0000-0000CFC70000}"/>
    <cellStyle name="Currency 2 3 2 2 5 2 2 2" xfId="53887" xr:uid="{00000000-0005-0000-0000-0000D0C70000}"/>
    <cellStyle name="Currency 2 3 2 2 5 2 2 3" xfId="53888" xr:uid="{00000000-0005-0000-0000-0000D1C70000}"/>
    <cellStyle name="Currency 2 3 2 2 5 2 3" xfId="53889" xr:uid="{00000000-0005-0000-0000-0000D2C70000}"/>
    <cellStyle name="Currency 2 3 2 2 5 2 4" xfId="53890" xr:uid="{00000000-0005-0000-0000-0000D3C70000}"/>
    <cellStyle name="Currency 2 3 2 2 5 3" xfId="53891" xr:uid="{00000000-0005-0000-0000-0000D4C70000}"/>
    <cellStyle name="Currency 2 3 2 2 5 3 2" xfId="53892" xr:uid="{00000000-0005-0000-0000-0000D5C70000}"/>
    <cellStyle name="Currency 2 3 2 2 5 3 3" xfId="53893" xr:uid="{00000000-0005-0000-0000-0000D6C70000}"/>
    <cellStyle name="Currency 2 3 2 2 5 4" xfId="53894" xr:uid="{00000000-0005-0000-0000-0000D7C70000}"/>
    <cellStyle name="Currency 2 3 2 2 5 5" xfId="53895" xr:uid="{00000000-0005-0000-0000-0000D8C70000}"/>
    <cellStyle name="Currency 2 3 2 2 6" xfId="53896" xr:uid="{00000000-0005-0000-0000-0000D9C70000}"/>
    <cellStyle name="Currency 2 3 2 2 6 2" xfId="53897" xr:uid="{00000000-0005-0000-0000-0000DAC70000}"/>
    <cellStyle name="Currency 2 3 2 2 6 2 2" xfId="53898" xr:uid="{00000000-0005-0000-0000-0000DBC70000}"/>
    <cellStyle name="Currency 2 3 2 2 6 2 3" xfId="53899" xr:uid="{00000000-0005-0000-0000-0000DCC70000}"/>
    <cellStyle name="Currency 2 3 2 2 6 3" xfId="53900" xr:uid="{00000000-0005-0000-0000-0000DDC70000}"/>
    <cellStyle name="Currency 2 3 2 2 6 4" xfId="53901" xr:uid="{00000000-0005-0000-0000-0000DEC70000}"/>
    <cellStyle name="Currency 2 3 2 2 7" xfId="53902" xr:uid="{00000000-0005-0000-0000-0000DFC70000}"/>
    <cellStyle name="Currency 2 3 2 2 7 2" xfId="53903" xr:uid="{00000000-0005-0000-0000-0000E0C70000}"/>
    <cellStyle name="Currency 2 3 2 2 7 3" xfId="53904" xr:uid="{00000000-0005-0000-0000-0000E1C70000}"/>
    <cellStyle name="Currency 2 3 2 2 8" xfId="53905" xr:uid="{00000000-0005-0000-0000-0000E2C70000}"/>
    <cellStyle name="Currency 2 3 2 2 9" xfId="53906" xr:uid="{00000000-0005-0000-0000-0000E3C70000}"/>
    <cellStyle name="Currency 2 3 2 3" xfId="53907" xr:uid="{00000000-0005-0000-0000-0000E4C70000}"/>
    <cellStyle name="Currency 2 3 2 3 2" xfId="53908" xr:uid="{00000000-0005-0000-0000-0000E5C70000}"/>
    <cellStyle name="Currency 2 3 2 3 2 2" xfId="53909" xr:uid="{00000000-0005-0000-0000-0000E6C70000}"/>
    <cellStyle name="Currency 2 3 2 3 2 2 2" xfId="53910" xr:uid="{00000000-0005-0000-0000-0000E7C70000}"/>
    <cellStyle name="Currency 2 3 2 3 2 2 3" xfId="53911" xr:uid="{00000000-0005-0000-0000-0000E8C70000}"/>
    <cellStyle name="Currency 2 3 2 3 2 3" xfId="53912" xr:uid="{00000000-0005-0000-0000-0000E9C70000}"/>
    <cellStyle name="Currency 2 3 2 3 2 4" xfId="53913" xr:uid="{00000000-0005-0000-0000-0000EAC70000}"/>
    <cellStyle name="Currency 2 3 2 3 3" xfId="53914" xr:uid="{00000000-0005-0000-0000-0000EBC70000}"/>
    <cellStyle name="Currency 2 3 2 3 3 2" xfId="53915" xr:uid="{00000000-0005-0000-0000-0000ECC70000}"/>
    <cellStyle name="Currency 2 3 2 3 3 3" xfId="53916" xr:uid="{00000000-0005-0000-0000-0000EDC70000}"/>
    <cellStyle name="Currency 2 3 2 3 4" xfId="53917" xr:uid="{00000000-0005-0000-0000-0000EEC70000}"/>
    <cellStyle name="Currency 2 3 2 3 5" xfId="53918" xr:uid="{00000000-0005-0000-0000-0000EFC70000}"/>
    <cellStyle name="Currency 2 3 2 4" xfId="53919" xr:uid="{00000000-0005-0000-0000-0000F0C70000}"/>
    <cellStyle name="Currency 2 3 2 4 2" xfId="53920" xr:uid="{00000000-0005-0000-0000-0000F1C70000}"/>
    <cellStyle name="Currency 2 3 2 4 2 2" xfId="53921" xr:uid="{00000000-0005-0000-0000-0000F2C70000}"/>
    <cellStyle name="Currency 2 3 2 4 2 2 2" xfId="53922" xr:uid="{00000000-0005-0000-0000-0000F3C70000}"/>
    <cellStyle name="Currency 2 3 2 4 2 2 3" xfId="53923" xr:uid="{00000000-0005-0000-0000-0000F4C70000}"/>
    <cellStyle name="Currency 2 3 2 4 2 3" xfId="53924" xr:uid="{00000000-0005-0000-0000-0000F5C70000}"/>
    <cellStyle name="Currency 2 3 2 4 2 4" xfId="53925" xr:uid="{00000000-0005-0000-0000-0000F6C70000}"/>
    <cellStyle name="Currency 2 3 2 4 3" xfId="53926" xr:uid="{00000000-0005-0000-0000-0000F7C70000}"/>
    <cellStyle name="Currency 2 3 2 4 3 2" xfId="53927" xr:uid="{00000000-0005-0000-0000-0000F8C70000}"/>
    <cellStyle name="Currency 2 3 2 4 3 3" xfId="53928" xr:uid="{00000000-0005-0000-0000-0000F9C70000}"/>
    <cellStyle name="Currency 2 3 2 4 4" xfId="53929" xr:uid="{00000000-0005-0000-0000-0000FAC70000}"/>
    <cellStyle name="Currency 2 3 2 4 5" xfId="53930" xr:uid="{00000000-0005-0000-0000-0000FBC70000}"/>
    <cellStyle name="Currency 2 3 2 5" xfId="53931" xr:uid="{00000000-0005-0000-0000-0000FCC70000}"/>
    <cellStyle name="Currency 2 3 2 5 2" xfId="53932" xr:uid="{00000000-0005-0000-0000-0000FDC70000}"/>
    <cellStyle name="Currency 2 3 2 5 2 2" xfId="53933" xr:uid="{00000000-0005-0000-0000-0000FEC70000}"/>
    <cellStyle name="Currency 2 3 2 5 2 2 2" xfId="53934" xr:uid="{00000000-0005-0000-0000-0000FFC70000}"/>
    <cellStyle name="Currency 2 3 2 5 2 2 3" xfId="53935" xr:uid="{00000000-0005-0000-0000-000000C80000}"/>
    <cellStyle name="Currency 2 3 2 5 2 3" xfId="53936" xr:uid="{00000000-0005-0000-0000-000001C80000}"/>
    <cellStyle name="Currency 2 3 2 5 2 4" xfId="53937" xr:uid="{00000000-0005-0000-0000-000002C80000}"/>
    <cellStyle name="Currency 2 3 2 5 3" xfId="53938" xr:uid="{00000000-0005-0000-0000-000003C80000}"/>
    <cellStyle name="Currency 2 3 2 5 3 2" xfId="53939" xr:uid="{00000000-0005-0000-0000-000004C80000}"/>
    <cellStyle name="Currency 2 3 2 5 3 3" xfId="53940" xr:uid="{00000000-0005-0000-0000-000005C80000}"/>
    <cellStyle name="Currency 2 3 2 5 4" xfId="53941" xr:uid="{00000000-0005-0000-0000-000006C80000}"/>
    <cellStyle name="Currency 2 3 2 5 5" xfId="53942" xr:uid="{00000000-0005-0000-0000-000007C80000}"/>
    <cellStyle name="Currency 2 3 2 6" xfId="53943" xr:uid="{00000000-0005-0000-0000-000008C80000}"/>
    <cellStyle name="Currency 2 3 2 6 2" xfId="53944" xr:uid="{00000000-0005-0000-0000-000009C80000}"/>
    <cellStyle name="Currency 2 3 2 6 2 2" xfId="53945" xr:uid="{00000000-0005-0000-0000-00000AC80000}"/>
    <cellStyle name="Currency 2 3 2 6 2 2 2" xfId="53946" xr:uid="{00000000-0005-0000-0000-00000BC80000}"/>
    <cellStyle name="Currency 2 3 2 6 2 2 3" xfId="53947" xr:uid="{00000000-0005-0000-0000-00000CC80000}"/>
    <cellStyle name="Currency 2 3 2 6 2 3" xfId="53948" xr:uid="{00000000-0005-0000-0000-00000DC80000}"/>
    <cellStyle name="Currency 2 3 2 6 2 4" xfId="53949" xr:uid="{00000000-0005-0000-0000-00000EC80000}"/>
    <cellStyle name="Currency 2 3 2 6 3" xfId="53950" xr:uid="{00000000-0005-0000-0000-00000FC80000}"/>
    <cellStyle name="Currency 2 3 2 6 3 2" xfId="53951" xr:uid="{00000000-0005-0000-0000-000010C80000}"/>
    <cellStyle name="Currency 2 3 2 6 3 3" xfId="53952" xr:uid="{00000000-0005-0000-0000-000011C80000}"/>
    <cellStyle name="Currency 2 3 2 6 4" xfId="53953" xr:uid="{00000000-0005-0000-0000-000012C80000}"/>
    <cellStyle name="Currency 2 3 2 6 5" xfId="53954" xr:uid="{00000000-0005-0000-0000-000013C80000}"/>
    <cellStyle name="Currency 2 3 2 7" xfId="53955" xr:uid="{00000000-0005-0000-0000-000014C80000}"/>
    <cellStyle name="Currency 2 3 2 7 2" xfId="53956" xr:uid="{00000000-0005-0000-0000-000015C80000}"/>
    <cellStyle name="Currency 2 3 2 7 2 2" xfId="53957" xr:uid="{00000000-0005-0000-0000-000016C80000}"/>
    <cellStyle name="Currency 2 3 2 7 2 3" xfId="53958" xr:uid="{00000000-0005-0000-0000-000017C80000}"/>
    <cellStyle name="Currency 2 3 2 7 3" xfId="53959" xr:uid="{00000000-0005-0000-0000-000018C80000}"/>
    <cellStyle name="Currency 2 3 2 7 4" xfId="53960" xr:uid="{00000000-0005-0000-0000-000019C80000}"/>
    <cellStyle name="Currency 2 3 2 8" xfId="53961" xr:uid="{00000000-0005-0000-0000-00001AC80000}"/>
    <cellStyle name="Currency 2 3 2 8 2" xfId="53962" xr:uid="{00000000-0005-0000-0000-00001BC80000}"/>
    <cellStyle name="Currency 2 3 2 8 3" xfId="53963" xr:uid="{00000000-0005-0000-0000-00001CC80000}"/>
    <cellStyle name="Currency 2 3 2 9" xfId="53964" xr:uid="{00000000-0005-0000-0000-00001DC80000}"/>
    <cellStyle name="Currency 2 3 3" xfId="53965" xr:uid="{00000000-0005-0000-0000-00001EC80000}"/>
    <cellStyle name="Currency 2 3 3 10" xfId="53966" xr:uid="{00000000-0005-0000-0000-00001FC80000}"/>
    <cellStyle name="Currency 2 3 3 2" xfId="53967" xr:uid="{00000000-0005-0000-0000-000020C80000}"/>
    <cellStyle name="Currency 2 3 3 2 2" xfId="53968" xr:uid="{00000000-0005-0000-0000-000021C80000}"/>
    <cellStyle name="Currency 2 3 3 2 2 2" xfId="53969" xr:uid="{00000000-0005-0000-0000-000022C80000}"/>
    <cellStyle name="Currency 2 3 3 2 2 2 2" xfId="53970" xr:uid="{00000000-0005-0000-0000-000023C80000}"/>
    <cellStyle name="Currency 2 3 3 2 2 2 2 2" xfId="53971" xr:uid="{00000000-0005-0000-0000-000024C80000}"/>
    <cellStyle name="Currency 2 3 3 2 2 2 2 3" xfId="53972" xr:uid="{00000000-0005-0000-0000-000025C80000}"/>
    <cellStyle name="Currency 2 3 3 2 2 2 3" xfId="53973" xr:uid="{00000000-0005-0000-0000-000026C80000}"/>
    <cellStyle name="Currency 2 3 3 2 2 2 4" xfId="53974" xr:uid="{00000000-0005-0000-0000-000027C80000}"/>
    <cellStyle name="Currency 2 3 3 2 2 3" xfId="53975" xr:uid="{00000000-0005-0000-0000-000028C80000}"/>
    <cellStyle name="Currency 2 3 3 2 2 3 2" xfId="53976" xr:uid="{00000000-0005-0000-0000-000029C80000}"/>
    <cellStyle name="Currency 2 3 3 2 2 3 3" xfId="53977" xr:uid="{00000000-0005-0000-0000-00002AC80000}"/>
    <cellStyle name="Currency 2 3 3 2 2 4" xfId="53978" xr:uid="{00000000-0005-0000-0000-00002BC80000}"/>
    <cellStyle name="Currency 2 3 3 2 2 5" xfId="53979" xr:uid="{00000000-0005-0000-0000-00002CC80000}"/>
    <cellStyle name="Currency 2 3 3 2 3" xfId="53980" xr:uid="{00000000-0005-0000-0000-00002DC80000}"/>
    <cellStyle name="Currency 2 3 3 2 3 2" xfId="53981" xr:uid="{00000000-0005-0000-0000-00002EC80000}"/>
    <cellStyle name="Currency 2 3 3 2 3 2 2" xfId="53982" xr:uid="{00000000-0005-0000-0000-00002FC80000}"/>
    <cellStyle name="Currency 2 3 3 2 3 2 2 2" xfId="53983" xr:uid="{00000000-0005-0000-0000-000030C80000}"/>
    <cellStyle name="Currency 2 3 3 2 3 2 2 3" xfId="53984" xr:uid="{00000000-0005-0000-0000-000031C80000}"/>
    <cellStyle name="Currency 2 3 3 2 3 2 3" xfId="53985" xr:uid="{00000000-0005-0000-0000-000032C80000}"/>
    <cellStyle name="Currency 2 3 3 2 3 2 4" xfId="53986" xr:uid="{00000000-0005-0000-0000-000033C80000}"/>
    <cellStyle name="Currency 2 3 3 2 3 3" xfId="53987" xr:uid="{00000000-0005-0000-0000-000034C80000}"/>
    <cellStyle name="Currency 2 3 3 2 3 3 2" xfId="53988" xr:uid="{00000000-0005-0000-0000-000035C80000}"/>
    <cellStyle name="Currency 2 3 3 2 3 3 3" xfId="53989" xr:uid="{00000000-0005-0000-0000-000036C80000}"/>
    <cellStyle name="Currency 2 3 3 2 3 4" xfId="53990" xr:uid="{00000000-0005-0000-0000-000037C80000}"/>
    <cellStyle name="Currency 2 3 3 2 3 5" xfId="53991" xr:uid="{00000000-0005-0000-0000-000038C80000}"/>
    <cellStyle name="Currency 2 3 3 2 4" xfId="53992" xr:uid="{00000000-0005-0000-0000-000039C80000}"/>
    <cellStyle name="Currency 2 3 3 2 4 2" xfId="53993" xr:uid="{00000000-0005-0000-0000-00003AC80000}"/>
    <cellStyle name="Currency 2 3 3 2 4 2 2" xfId="53994" xr:uid="{00000000-0005-0000-0000-00003BC80000}"/>
    <cellStyle name="Currency 2 3 3 2 4 2 2 2" xfId="53995" xr:uid="{00000000-0005-0000-0000-00003CC80000}"/>
    <cellStyle name="Currency 2 3 3 2 4 2 2 3" xfId="53996" xr:uid="{00000000-0005-0000-0000-00003DC80000}"/>
    <cellStyle name="Currency 2 3 3 2 4 2 3" xfId="53997" xr:uid="{00000000-0005-0000-0000-00003EC80000}"/>
    <cellStyle name="Currency 2 3 3 2 4 2 4" xfId="53998" xr:uid="{00000000-0005-0000-0000-00003FC80000}"/>
    <cellStyle name="Currency 2 3 3 2 4 3" xfId="53999" xr:uid="{00000000-0005-0000-0000-000040C80000}"/>
    <cellStyle name="Currency 2 3 3 2 4 3 2" xfId="54000" xr:uid="{00000000-0005-0000-0000-000041C80000}"/>
    <cellStyle name="Currency 2 3 3 2 4 3 3" xfId="54001" xr:uid="{00000000-0005-0000-0000-000042C80000}"/>
    <cellStyle name="Currency 2 3 3 2 4 4" xfId="54002" xr:uid="{00000000-0005-0000-0000-000043C80000}"/>
    <cellStyle name="Currency 2 3 3 2 4 5" xfId="54003" xr:uid="{00000000-0005-0000-0000-000044C80000}"/>
    <cellStyle name="Currency 2 3 3 2 5" xfId="54004" xr:uid="{00000000-0005-0000-0000-000045C80000}"/>
    <cellStyle name="Currency 2 3 3 2 5 2" xfId="54005" xr:uid="{00000000-0005-0000-0000-000046C80000}"/>
    <cellStyle name="Currency 2 3 3 2 5 2 2" xfId="54006" xr:uid="{00000000-0005-0000-0000-000047C80000}"/>
    <cellStyle name="Currency 2 3 3 2 5 2 2 2" xfId="54007" xr:uid="{00000000-0005-0000-0000-000048C80000}"/>
    <cellStyle name="Currency 2 3 3 2 5 2 2 3" xfId="54008" xr:uid="{00000000-0005-0000-0000-000049C80000}"/>
    <cellStyle name="Currency 2 3 3 2 5 2 3" xfId="54009" xr:uid="{00000000-0005-0000-0000-00004AC80000}"/>
    <cellStyle name="Currency 2 3 3 2 5 2 4" xfId="54010" xr:uid="{00000000-0005-0000-0000-00004BC80000}"/>
    <cellStyle name="Currency 2 3 3 2 5 3" xfId="54011" xr:uid="{00000000-0005-0000-0000-00004CC80000}"/>
    <cellStyle name="Currency 2 3 3 2 5 3 2" xfId="54012" xr:uid="{00000000-0005-0000-0000-00004DC80000}"/>
    <cellStyle name="Currency 2 3 3 2 5 3 3" xfId="54013" xr:uid="{00000000-0005-0000-0000-00004EC80000}"/>
    <cellStyle name="Currency 2 3 3 2 5 4" xfId="54014" xr:uid="{00000000-0005-0000-0000-00004FC80000}"/>
    <cellStyle name="Currency 2 3 3 2 5 5" xfId="54015" xr:uid="{00000000-0005-0000-0000-000050C80000}"/>
    <cellStyle name="Currency 2 3 3 2 6" xfId="54016" xr:uid="{00000000-0005-0000-0000-000051C80000}"/>
    <cellStyle name="Currency 2 3 3 2 6 2" xfId="54017" xr:uid="{00000000-0005-0000-0000-000052C80000}"/>
    <cellStyle name="Currency 2 3 3 2 6 2 2" xfId="54018" xr:uid="{00000000-0005-0000-0000-000053C80000}"/>
    <cellStyle name="Currency 2 3 3 2 6 2 3" xfId="54019" xr:uid="{00000000-0005-0000-0000-000054C80000}"/>
    <cellStyle name="Currency 2 3 3 2 6 3" xfId="54020" xr:uid="{00000000-0005-0000-0000-000055C80000}"/>
    <cellStyle name="Currency 2 3 3 2 6 4" xfId="54021" xr:uid="{00000000-0005-0000-0000-000056C80000}"/>
    <cellStyle name="Currency 2 3 3 2 7" xfId="54022" xr:uid="{00000000-0005-0000-0000-000057C80000}"/>
    <cellStyle name="Currency 2 3 3 2 7 2" xfId="54023" xr:uid="{00000000-0005-0000-0000-000058C80000}"/>
    <cellStyle name="Currency 2 3 3 2 7 3" xfId="54024" xr:uid="{00000000-0005-0000-0000-000059C80000}"/>
    <cellStyle name="Currency 2 3 3 2 8" xfId="54025" xr:uid="{00000000-0005-0000-0000-00005AC80000}"/>
    <cellStyle name="Currency 2 3 3 2 9" xfId="54026" xr:uid="{00000000-0005-0000-0000-00005BC80000}"/>
    <cellStyle name="Currency 2 3 3 3" xfId="54027" xr:uid="{00000000-0005-0000-0000-00005CC80000}"/>
    <cellStyle name="Currency 2 3 3 3 2" xfId="54028" xr:uid="{00000000-0005-0000-0000-00005DC80000}"/>
    <cellStyle name="Currency 2 3 3 3 2 2" xfId="54029" xr:uid="{00000000-0005-0000-0000-00005EC80000}"/>
    <cellStyle name="Currency 2 3 3 3 2 2 2" xfId="54030" xr:uid="{00000000-0005-0000-0000-00005FC80000}"/>
    <cellStyle name="Currency 2 3 3 3 2 2 3" xfId="54031" xr:uid="{00000000-0005-0000-0000-000060C80000}"/>
    <cellStyle name="Currency 2 3 3 3 2 3" xfId="54032" xr:uid="{00000000-0005-0000-0000-000061C80000}"/>
    <cellStyle name="Currency 2 3 3 3 2 4" xfId="54033" xr:uid="{00000000-0005-0000-0000-000062C80000}"/>
    <cellStyle name="Currency 2 3 3 3 3" xfId="54034" xr:uid="{00000000-0005-0000-0000-000063C80000}"/>
    <cellStyle name="Currency 2 3 3 3 3 2" xfId="54035" xr:uid="{00000000-0005-0000-0000-000064C80000}"/>
    <cellStyle name="Currency 2 3 3 3 3 3" xfId="54036" xr:uid="{00000000-0005-0000-0000-000065C80000}"/>
    <cellStyle name="Currency 2 3 3 3 4" xfId="54037" xr:uid="{00000000-0005-0000-0000-000066C80000}"/>
    <cellStyle name="Currency 2 3 3 3 5" xfId="54038" xr:uid="{00000000-0005-0000-0000-000067C80000}"/>
    <cellStyle name="Currency 2 3 3 4" xfId="54039" xr:uid="{00000000-0005-0000-0000-000068C80000}"/>
    <cellStyle name="Currency 2 3 3 4 2" xfId="54040" xr:uid="{00000000-0005-0000-0000-000069C80000}"/>
    <cellStyle name="Currency 2 3 3 4 2 2" xfId="54041" xr:uid="{00000000-0005-0000-0000-00006AC80000}"/>
    <cellStyle name="Currency 2 3 3 4 2 2 2" xfId="54042" xr:uid="{00000000-0005-0000-0000-00006BC80000}"/>
    <cellStyle name="Currency 2 3 3 4 2 2 3" xfId="54043" xr:uid="{00000000-0005-0000-0000-00006CC80000}"/>
    <cellStyle name="Currency 2 3 3 4 2 3" xfId="54044" xr:uid="{00000000-0005-0000-0000-00006DC80000}"/>
    <cellStyle name="Currency 2 3 3 4 2 4" xfId="54045" xr:uid="{00000000-0005-0000-0000-00006EC80000}"/>
    <cellStyle name="Currency 2 3 3 4 3" xfId="54046" xr:uid="{00000000-0005-0000-0000-00006FC80000}"/>
    <cellStyle name="Currency 2 3 3 4 3 2" xfId="54047" xr:uid="{00000000-0005-0000-0000-000070C80000}"/>
    <cellStyle name="Currency 2 3 3 4 3 3" xfId="54048" xr:uid="{00000000-0005-0000-0000-000071C80000}"/>
    <cellStyle name="Currency 2 3 3 4 4" xfId="54049" xr:uid="{00000000-0005-0000-0000-000072C80000}"/>
    <cellStyle name="Currency 2 3 3 4 5" xfId="54050" xr:uid="{00000000-0005-0000-0000-000073C80000}"/>
    <cellStyle name="Currency 2 3 3 5" xfId="54051" xr:uid="{00000000-0005-0000-0000-000074C80000}"/>
    <cellStyle name="Currency 2 3 3 5 2" xfId="54052" xr:uid="{00000000-0005-0000-0000-000075C80000}"/>
    <cellStyle name="Currency 2 3 3 5 2 2" xfId="54053" xr:uid="{00000000-0005-0000-0000-000076C80000}"/>
    <cellStyle name="Currency 2 3 3 5 2 2 2" xfId="54054" xr:uid="{00000000-0005-0000-0000-000077C80000}"/>
    <cellStyle name="Currency 2 3 3 5 2 2 3" xfId="54055" xr:uid="{00000000-0005-0000-0000-000078C80000}"/>
    <cellStyle name="Currency 2 3 3 5 2 3" xfId="54056" xr:uid="{00000000-0005-0000-0000-000079C80000}"/>
    <cellStyle name="Currency 2 3 3 5 2 4" xfId="54057" xr:uid="{00000000-0005-0000-0000-00007AC80000}"/>
    <cellStyle name="Currency 2 3 3 5 3" xfId="54058" xr:uid="{00000000-0005-0000-0000-00007BC80000}"/>
    <cellStyle name="Currency 2 3 3 5 3 2" xfId="54059" xr:uid="{00000000-0005-0000-0000-00007CC80000}"/>
    <cellStyle name="Currency 2 3 3 5 3 3" xfId="54060" xr:uid="{00000000-0005-0000-0000-00007DC80000}"/>
    <cellStyle name="Currency 2 3 3 5 4" xfId="54061" xr:uid="{00000000-0005-0000-0000-00007EC80000}"/>
    <cellStyle name="Currency 2 3 3 5 5" xfId="54062" xr:uid="{00000000-0005-0000-0000-00007FC80000}"/>
    <cellStyle name="Currency 2 3 3 6" xfId="54063" xr:uid="{00000000-0005-0000-0000-000080C80000}"/>
    <cellStyle name="Currency 2 3 3 6 2" xfId="54064" xr:uid="{00000000-0005-0000-0000-000081C80000}"/>
    <cellStyle name="Currency 2 3 3 6 2 2" xfId="54065" xr:uid="{00000000-0005-0000-0000-000082C80000}"/>
    <cellStyle name="Currency 2 3 3 6 2 2 2" xfId="54066" xr:uid="{00000000-0005-0000-0000-000083C80000}"/>
    <cellStyle name="Currency 2 3 3 6 2 2 3" xfId="54067" xr:uid="{00000000-0005-0000-0000-000084C80000}"/>
    <cellStyle name="Currency 2 3 3 6 2 3" xfId="54068" xr:uid="{00000000-0005-0000-0000-000085C80000}"/>
    <cellStyle name="Currency 2 3 3 6 2 4" xfId="54069" xr:uid="{00000000-0005-0000-0000-000086C80000}"/>
    <cellStyle name="Currency 2 3 3 6 3" xfId="54070" xr:uid="{00000000-0005-0000-0000-000087C80000}"/>
    <cellStyle name="Currency 2 3 3 6 3 2" xfId="54071" xr:uid="{00000000-0005-0000-0000-000088C80000}"/>
    <cellStyle name="Currency 2 3 3 6 3 3" xfId="54072" xr:uid="{00000000-0005-0000-0000-000089C80000}"/>
    <cellStyle name="Currency 2 3 3 6 4" xfId="54073" xr:uid="{00000000-0005-0000-0000-00008AC80000}"/>
    <cellStyle name="Currency 2 3 3 6 5" xfId="54074" xr:uid="{00000000-0005-0000-0000-00008BC80000}"/>
    <cellStyle name="Currency 2 3 3 7" xfId="54075" xr:uid="{00000000-0005-0000-0000-00008CC80000}"/>
    <cellStyle name="Currency 2 3 3 7 2" xfId="54076" xr:uid="{00000000-0005-0000-0000-00008DC80000}"/>
    <cellStyle name="Currency 2 3 3 7 2 2" xfId="54077" xr:uid="{00000000-0005-0000-0000-00008EC80000}"/>
    <cellStyle name="Currency 2 3 3 7 2 3" xfId="54078" xr:uid="{00000000-0005-0000-0000-00008FC80000}"/>
    <cellStyle name="Currency 2 3 3 7 3" xfId="54079" xr:uid="{00000000-0005-0000-0000-000090C80000}"/>
    <cellStyle name="Currency 2 3 3 7 4" xfId="54080" xr:uid="{00000000-0005-0000-0000-000091C80000}"/>
    <cellStyle name="Currency 2 3 3 8" xfId="54081" xr:uid="{00000000-0005-0000-0000-000092C80000}"/>
    <cellStyle name="Currency 2 3 3 8 2" xfId="54082" xr:uid="{00000000-0005-0000-0000-000093C80000}"/>
    <cellStyle name="Currency 2 3 3 8 3" xfId="54083" xr:uid="{00000000-0005-0000-0000-000094C80000}"/>
    <cellStyle name="Currency 2 3 3 9" xfId="54084" xr:uid="{00000000-0005-0000-0000-000095C80000}"/>
    <cellStyle name="Currency 2 3 4" xfId="54085" xr:uid="{00000000-0005-0000-0000-000096C80000}"/>
    <cellStyle name="Currency 2 4" xfId="1638" xr:uid="{00000000-0005-0000-0000-000097C80000}"/>
    <cellStyle name="Currency 2 4 2" xfId="54086" xr:uid="{00000000-0005-0000-0000-000098C80000}"/>
    <cellStyle name="Currency 2 4 2 10" xfId="54087" xr:uid="{00000000-0005-0000-0000-000099C80000}"/>
    <cellStyle name="Currency 2 4 2 2" xfId="54088" xr:uid="{00000000-0005-0000-0000-00009AC80000}"/>
    <cellStyle name="Currency 2 4 2 2 2" xfId="54089" xr:uid="{00000000-0005-0000-0000-00009BC80000}"/>
    <cellStyle name="Currency 2 4 2 2 2 2" xfId="54090" xr:uid="{00000000-0005-0000-0000-00009CC80000}"/>
    <cellStyle name="Currency 2 4 2 2 2 2 2" xfId="54091" xr:uid="{00000000-0005-0000-0000-00009DC80000}"/>
    <cellStyle name="Currency 2 4 2 2 2 2 2 2" xfId="54092" xr:uid="{00000000-0005-0000-0000-00009EC80000}"/>
    <cellStyle name="Currency 2 4 2 2 2 2 2 3" xfId="54093" xr:uid="{00000000-0005-0000-0000-00009FC80000}"/>
    <cellStyle name="Currency 2 4 2 2 2 2 3" xfId="54094" xr:uid="{00000000-0005-0000-0000-0000A0C80000}"/>
    <cellStyle name="Currency 2 4 2 2 2 2 4" xfId="54095" xr:uid="{00000000-0005-0000-0000-0000A1C80000}"/>
    <cellStyle name="Currency 2 4 2 2 2 3" xfId="54096" xr:uid="{00000000-0005-0000-0000-0000A2C80000}"/>
    <cellStyle name="Currency 2 4 2 2 2 3 2" xfId="54097" xr:uid="{00000000-0005-0000-0000-0000A3C80000}"/>
    <cellStyle name="Currency 2 4 2 2 2 3 3" xfId="54098" xr:uid="{00000000-0005-0000-0000-0000A4C80000}"/>
    <cellStyle name="Currency 2 4 2 2 2 4" xfId="54099" xr:uid="{00000000-0005-0000-0000-0000A5C80000}"/>
    <cellStyle name="Currency 2 4 2 2 2 5" xfId="54100" xr:uid="{00000000-0005-0000-0000-0000A6C80000}"/>
    <cellStyle name="Currency 2 4 2 2 3" xfId="54101" xr:uid="{00000000-0005-0000-0000-0000A7C80000}"/>
    <cellStyle name="Currency 2 4 2 2 3 2" xfId="54102" xr:uid="{00000000-0005-0000-0000-0000A8C80000}"/>
    <cellStyle name="Currency 2 4 2 2 3 2 2" xfId="54103" xr:uid="{00000000-0005-0000-0000-0000A9C80000}"/>
    <cellStyle name="Currency 2 4 2 2 3 2 2 2" xfId="54104" xr:uid="{00000000-0005-0000-0000-0000AAC80000}"/>
    <cellStyle name="Currency 2 4 2 2 3 2 2 3" xfId="54105" xr:uid="{00000000-0005-0000-0000-0000ABC80000}"/>
    <cellStyle name="Currency 2 4 2 2 3 2 3" xfId="54106" xr:uid="{00000000-0005-0000-0000-0000ACC80000}"/>
    <cellStyle name="Currency 2 4 2 2 3 2 4" xfId="54107" xr:uid="{00000000-0005-0000-0000-0000ADC80000}"/>
    <cellStyle name="Currency 2 4 2 2 3 3" xfId="54108" xr:uid="{00000000-0005-0000-0000-0000AEC80000}"/>
    <cellStyle name="Currency 2 4 2 2 3 3 2" xfId="54109" xr:uid="{00000000-0005-0000-0000-0000AFC80000}"/>
    <cellStyle name="Currency 2 4 2 2 3 3 3" xfId="54110" xr:uid="{00000000-0005-0000-0000-0000B0C80000}"/>
    <cellStyle name="Currency 2 4 2 2 3 4" xfId="54111" xr:uid="{00000000-0005-0000-0000-0000B1C80000}"/>
    <cellStyle name="Currency 2 4 2 2 3 5" xfId="54112" xr:uid="{00000000-0005-0000-0000-0000B2C80000}"/>
    <cellStyle name="Currency 2 4 2 2 4" xfId="54113" xr:uid="{00000000-0005-0000-0000-0000B3C80000}"/>
    <cellStyle name="Currency 2 4 2 2 4 2" xfId="54114" xr:uid="{00000000-0005-0000-0000-0000B4C80000}"/>
    <cellStyle name="Currency 2 4 2 2 4 2 2" xfId="54115" xr:uid="{00000000-0005-0000-0000-0000B5C80000}"/>
    <cellStyle name="Currency 2 4 2 2 4 2 2 2" xfId="54116" xr:uid="{00000000-0005-0000-0000-0000B6C80000}"/>
    <cellStyle name="Currency 2 4 2 2 4 2 2 3" xfId="54117" xr:uid="{00000000-0005-0000-0000-0000B7C80000}"/>
    <cellStyle name="Currency 2 4 2 2 4 2 3" xfId="54118" xr:uid="{00000000-0005-0000-0000-0000B8C80000}"/>
    <cellStyle name="Currency 2 4 2 2 4 2 4" xfId="54119" xr:uid="{00000000-0005-0000-0000-0000B9C80000}"/>
    <cellStyle name="Currency 2 4 2 2 4 3" xfId="54120" xr:uid="{00000000-0005-0000-0000-0000BAC80000}"/>
    <cellStyle name="Currency 2 4 2 2 4 3 2" xfId="54121" xr:uid="{00000000-0005-0000-0000-0000BBC80000}"/>
    <cellStyle name="Currency 2 4 2 2 4 3 3" xfId="54122" xr:uid="{00000000-0005-0000-0000-0000BCC80000}"/>
    <cellStyle name="Currency 2 4 2 2 4 4" xfId="54123" xr:uid="{00000000-0005-0000-0000-0000BDC80000}"/>
    <cellStyle name="Currency 2 4 2 2 4 5" xfId="54124" xr:uid="{00000000-0005-0000-0000-0000BEC80000}"/>
    <cellStyle name="Currency 2 4 2 2 5" xfId="54125" xr:uid="{00000000-0005-0000-0000-0000BFC80000}"/>
    <cellStyle name="Currency 2 4 2 2 5 2" xfId="54126" xr:uid="{00000000-0005-0000-0000-0000C0C80000}"/>
    <cellStyle name="Currency 2 4 2 2 5 2 2" xfId="54127" xr:uid="{00000000-0005-0000-0000-0000C1C80000}"/>
    <cellStyle name="Currency 2 4 2 2 5 2 2 2" xfId="54128" xr:uid="{00000000-0005-0000-0000-0000C2C80000}"/>
    <cellStyle name="Currency 2 4 2 2 5 2 2 3" xfId="54129" xr:uid="{00000000-0005-0000-0000-0000C3C80000}"/>
    <cellStyle name="Currency 2 4 2 2 5 2 3" xfId="54130" xr:uid="{00000000-0005-0000-0000-0000C4C80000}"/>
    <cellStyle name="Currency 2 4 2 2 5 2 4" xfId="54131" xr:uid="{00000000-0005-0000-0000-0000C5C80000}"/>
    <cellStyle name="Currency 2 4 2 2 5 3" xfId="54132" xr:uid="{00000000-0005-0000-0000-0000C6C80000}"/>
    <cellStyle name="Currency 2 4 2 2 5 3 2" xfId="54133" xr:uid="{00000000-0005-0000-0000-0000C7C80000}"/>
    <cellStyle name="Currency 2 4 2 2 5 3 3" xfId="54134" xr:uid="{00000000-0005-0000-0000-0000C8C80000}"/>
    <cellStyle name="Currency 2 4 2 2 5 4" xfId="54135" xr:uid="{00000000-0005-0000-0000-0000C9C80000}"/>
    <cellStyle name="Currency 2 4 2 2 5 5" xfId="54136" xr:uid="{00000000-0005-0000-0000-0000CAC80000}"/>
    <cellStyle name="Currency 2 4 2 2 6" xfId="54137" xr:uid="{00000000-0005-0000-0000-0000CBC80000}"/>
    <cellStyle name="Currency 2 4 2 2 6 2" xfId="54138" xr:uid="{00000000-0005-0000-0000-0000CCC80000}"/>
    <cellStyle name="Currency 2 4 2 2 6 2 2" xfId="54139" xr:uid="{00000000-0005-0000-0000-0000CDC80000}"/>
    <cellStyle name="Currency 2 4 2 2 6 2 3" xfId="54140" xr:uid="{00000000-0005-0000-0000-0000CEC80000}"/>
    <cellStyle name="Currency 2 4 2 2 6 3" xfId="54141" xr:uid="{00000000-0005-0000-0000-0000CFC80000}"/>
    <cellStyle name="Currency 2 4 2 2 6 4" xfId="54142" xr:uid="{00000000-0005-0000-0000-0000D0C80000}"/>
    <cellStyle name="Currency 2 4 2 2 7" xfId="54143" xr:uid="{00000000-0005-0000-0000-0000D1C80000}"/>
    <cellStyle name="Currency 2 4 2 2 7 2" xfId="54144" xr:uid="{00000000-0005-0000-0000-0000D2C80000}"/>
    <cellStyle name="Currency 2 4 2 2 7 3" xfId="54145" xr:uid="{00000000-0005-0000-0000-0000D3C80000}"/>
    <cellStyle name="Currency 2 4 2 2 8" xfId="54146" xr:uid="{00000000-0005-0000-0000-0000D4C80000}"/>
    <cellStyle name="Currency 2 4 2 2 9" xfId="54147" xr:uid="{00000000-0005-0000-0000-0000D5C80000}"/>
    <cellStyle name="Currency 2 4 2 3" xfId="54148" xr:uid="{00000000-0005-0000-0000-0000D6C80000}"/>
    <cellStyle name="Currency 2 4 2 3 2" xfId="54149" xr:uid="{00000000-0005-0000-0000-0000D7C80000}"/>
    <cellStyle name="Currency 2 4 2 3 2 2" xfId="54150" xr:uid="{00000000-0005-0000-0000-0000D8C80000}"/>
    <cellStyle name="Currency 2 4 2 3 2 2 2" xfId="54151" xr:uid="{00000000-0005-0000-0000-0000D9C80000}"/>
    <cellStyle name="Currency 2 4 2 3 2 2 3" xfId="54152" xr:uid="{00000000-0005-0000-0000-0000DAC80000}"/>
    <cellStyle name="Currency 2 4 2 3 2 3" xfId="54153" xr:uid="{00000000-0005-0000-0000-0000DBC80000}"/>
    <cellStyle name="Currency 2 4 2 3 2 4" xfId="54154" xr:uid="{00000000-0005-0000-0000-0000DCC80000}"/>
    <cellStyle name="Currency 2 4 2 3 3" xfId="54155" xr:uid="{00000000-0005-0000-0000-0000DDC80000}"/>
    <cellStyle name="Currency 2 4 2 3 3 2" xfId="54156" xr:uid="{00000000-0005-0000-0000-0000DEC80000}"/>
    <cellStyle name="Currency 2 4 2 3 3 3" xfId="54157" xr:uid="{00000000-0005-0000-0000-0000DFC80000}"/>
    <cellStyle name="Currency 2 4 2 3 4" xfId="54158" xr:uid="{00000000-0005-0000-0000-0000E0C80000}"/>
    <cellStyle name="Currency 2 4 2 3 5" xfId="54159" xr:uid="{00000000-0005-0000-0000-0000E1C80000}"/>
    <cellStyle name="Currency 2 4 2 4" xfId="54160" xr:uid="{00000000-0005-0000-0000-0000E2C80000}"/>
    <cellStyle name="Currency 2 4 2 4 2" xfId="54161" xr:uid="{00000000-0005-0000-0000-0000E3C80000}"/>
    <cellStyle name="Currency 2 4 2 4 2 2" xfId="54162" xr:uid="{00000000-0005-0000-0000-0000E4C80000}"/>
    <cellStyle name="Currency 2 4 2 4 2 2 2" xfId="54163" xr:uid="{00000000-0005-0000-0000-0000E5C80000}"/>
    <cellStyle name="Currency 2 4 2 4 2 2 3" xfId="54164" xr:uid="{00000000-0005-0000-0000-0000E6C80000}"/>
    <cellStyle name="Currency 2 4 2 4 2 3" xfId="54165" xr:uid="{00000000-0005-0000-0000-0000E7C80000}"/>
    <cellStyle name="Currency 2 4 2 4 2 4" xfId="54166" xr:uid="{00000000-0005-0000-0000-0000E8C80000}"/>
    <cellStyle name="Currency 2 4 2 4 3" xfId="54167" xr:uid="{00000000-0005-0000-0000-0000E9C80000}"/>
    <cellStyle name="Currency 2 4 2 4 3 2" xfId="54168" xr:uid="{00000000-0005-0000-0000-0000EAC80000}"/>
    <cellStyle name="Currency 2 4 2 4 3 3" xfId="54169" xr:uid="{00000000-0005-0000-0000-0000EBC80000}"/>
    <cellStyle name="Currency 2 4 2 4 4" xfId="54170" xr:uid="{00000000-0005-0000-0000-0000ECC80000}"/>
    <cellStyle name="Currency 2 4 2 4 5" xfId="54171" xr:uid="{00000000-0005-0000-0000-0000EDC80000}"/>
    <cellStyle name="Currency 2 4 2 5" xfId="54172" xr:uid="{00000000-0005-0000-0000-0000EEC80000}"/>
    <cellStyle name="Currency 2 4 2 5 2" xfId="54173" xr:uid="{00000000-0005-0000-0000-0000EFC80000}"/>
    <cellStyle name="Currency 2 4 2 5 2 2" xfId="54174" xr:uid="{00000000-0005-0000-0000-0000F0C80000}"/>
    <cellStyle name="Currency 2 4 2 5 2 2 2" xfId="54175" xr:uid="{00000000-0005-0000-0000-0000F1C80000}"/>
    <cellStyle name="Currency 2 4 2 5 2 2 3" xfId="54176" xr:uid="{00000000-0005-0000-0000-0000F2C80000}"/>
    <cellStyle name="Currency 2 4 2 5 2 3" xfId="54177" xr:uid="{00000000-0005-0000-0000-0000F3C80000}"/>
    <cellStyle name="Currency 2 4 2 5 2 4" xfId="54178" xr:uid="{00000000-0005-0000-0000-0000F4C80000}"/>
    <cellStyle name="Currency 2 4 2 5 3" xfId="54179" xr:uid="{00000000-0005-0000-0000-0000F5C80000}"/>
    <cellStyle name="Currency 2 4 2 5 3 2" xfId="54180" xr:uid="{00000000-0005-0000-0000-0000F6C80000}"/>
    <cellStyle name="Currency 2 4 2 5 3 3" xfId="54181" xr:uid="{00000000-0005-0000-0000-0000F7C80000}"/>
    <cellStyle name="Currency 2 4 2 5 4" xfId="54182" xr:uid="{00000000-0005-0000-0000-0000F8C80000}"/>
    <cellStyle name="Currency 2 4 2 5 5" xfId="54183" xr:uid="{00000000-0005-0000-0000-0000F9C80000}"/>
    <cellStyle name="Currency 2 4 2 6" xfId="54184" xr:uid="{00000000-0005-0000-0000-0000FAC80000}"/>
    <cellStyle name="Currency 2 4 2 6 2" xfId="54185" xr:uid="{00000000-0005-0000-0000-0000FBC80000}"/>
    <cellStyle name="Currency 2 4 2 6 2 2" xfId="54186" xr:uid="{00000000-0005-0000-0000-0000FCC80000}"/>
    <cellStyle name="Currency 2 4 2 6 2 2 2" xfId="54187" xr:uid="{00000000-0005-0000-0000-0000FDC80000}"/>
    <cellStyle name="Currency 2 4 2 6 2 2 3" xfId="54188" xr:uid="{00000000-0005-0000-0000-0000FEC80000}"/>
    <cellStyle name="Currency 2 4 2 6 2 3" xfId="54189" xr:uid="{00000000-0005-0000-0000-0000FFC80000}"/>
    <cellStyle name="Currency 2 4 2 6 2 4" xfId="54190" xr:uid="{00000000-0005-0000-0000-000000C90000}"/>
    <cellStyle name="Currency 2 4 2 6 3" xfId="54191" xr:uid="{00000000-0005-0000-0000-000001C90000}"/>
    <cellStyle name="Currency 2 4 2 6 3 2" xfId="54192" xr:uid="{00000000-0005-0000-0000-000002C90000}"/>
    <cellStyle name="Currency 2 4 2 6 3 3" xfId="54193" xr:uid="{00000000-0005-0000-0000-000003C90000}"/>
    <cellStyle name="Currency 2 4 2 6 4" xfId="54194" xr:uid="{00000000-0005-0000-0000-000004C90000}"/>
    <cellStyle name="Currency 2 4 2 6 5" xfId="54195" xr:uid="{00000000-0005-0000-0000-000005C90000}"/>
    <cellStyle name="Currency 2 4 2 7" xfId="54196" xr:uid="{00000000-0005-0000-0000-000006C90000}"/>
    <cellStyle name="Currency 2 4 2 7 2" xfId="54197" xr:uid="{00000000-0005-0000-0000-000007C90000}"/>
    <cellStyle name="Currency 2 4 2 7 2 2" xfId="54198" xr:uid="{00000000-0005-0000-0000-000008C90000}"/>
    <cellStyle name="Currency 2 4 2 7 2 3" xfId="54199" xr:uid="{00000000-0005-0000-0000-000009C90000}"/>
    <cellStyle name="Currency 2 4 2 7 3" xfId="54200" xr:uid="{00000000-0005-0000-0000-00000AC90000}"/>
    <cellStyle name="Currency 2 4 2 7 4" xfId="54201" xr:uid="{00000000-0005-0000-0000-00000BC90000}"/>
    <cellStyle name="Currency 2 4 2 8" xfId="54202" xr:uid="{00000000-0005-0000-0000-00000CC90000}"/>
    <cellStyle name="Currency 2 4 2 8 2" xfId="54203" xr:uid="{00000000-0005-0000-0000-00000DC90000}"/>
    <cellStyle name="Currency 2 4 2 8 3" xfId="54204" xr:uid="{00000000-0005-0000-0000-00000EC90000}"/>
    <cellStyle name="Currency 2 4 2 9" xfId="54205" xr:uid="{00000000-0005-0000-0000-00000FC90000}"/>
    <cellStyle name="Currency 2 4 3" xfId="54206" xr:uid="{00000000-0005-0000-0000-000010C90000}"/>
    <cellStyle name="Currency 2 4 3 10" xfId="54207" xr:uid="{00000000-0005-0000-0000-000011C90000}"/>
    <cellStyle name="Currency 2 4 3 2" xfId="54208" xr:uid="{00000000-0005-0000-0000-000012C90000}"/>
    <cellStyle name="Currency 2 4 3 2 2" xfId="54209" xr:uid="{00000000-0005-0000-0000-000013C90000}"/>
    <cellStyle name="Currency 2 4 3 2 2 2" xfId="54210" xr:uid="{00000000-0005-0000-0000-000014C90000}"/>
    <cellStyle name="Currency 2 4 3 2 2 2 2" xfId="54211" xr:uid="{00000000-0005-0000-0000-000015C90000}"/>
    <cellStyle name="Currency 2 4 3 2 2 2 2 2" xfId="54212" xr:uid="{00000000-0005-0000-0000-000016C90000}"/>
    <cellStyle name="Currency 2 4 3 2 2 2 2 3" xfId="54213" xr:uid="{00000000-0005-0000-0000-000017C90000}"/>
    <cellStyle name="Currency 2 4 3 2 2 2 3" xfId="54214" xr:uid="{00000000-0005-0000-0000-000018C90000}"/>
    <cellStyle name="Currency 2 4 3 2 2 2 4" xfId="54215" xr:uid="{00000000-0005-0000-0000-000019C90000}"/>
    <cellStyle name="Currency 2 4 3 2 2 3" xfId="54216" xr:uid="{00000000-0005-0000-0000-00001AC90000}"/>
    <cellStyle name="Currency 2 4 3 2 2 3 2" xfId="54217" xr:uid="{00000000-0005-0000-0000-00001BC90000}"/>
    <cellStyle name="Currency 2 4 3 2 2 3 3" xfId="54218" xr:uid="{00000000-0005-0000-0000-00001CC90000}"/>
    <cellStyle name="Currency 2 4 3 2 2 4" xfId="54219" xr:uid="{00000000-0005-0000-0000-00001DC90000}"/>
    <cellStyle name="Currency 2 4 3 2 2 5" xfId="54220" xr:uid="{00000000-0005-0000-0000-00001EC90000}"/>
    <cellStyle name="Currency 2 4 3 2 3" xfId="54221" xr:uid="{00000000-0005-0000-0000-00001FC90000}"/>
    <cellStyle name="Currency 2 4 3 2 3 2" xfId="54222" xr:uid="{00000000-0005-0000-0000-000020C90000}"/>
    <cellStyle name="Currency 2 4 3 2 3 2 2" xfId="54223" xr:uid="{00000000-0005-0000-0000-000021C90000}"/>
    <cellStyle name="Currency 2 4 3 2 3 2 2 2" xfId="54224" xr:uid="{00000000-0005-0000-0000-000022C90000}"/>
    <cellStyle name="Currency 2 4 3 2 3 2 2 3" xfId="54225" xr:uid="{00000000-0005-0000-0000-000023C90000}"/>
    <cellStyle name="Currency 2 4 3 2 3 2 3" xfId="54226" xr:uid="{00000000-0005-0000-0000-000024C90000}"/>
    <cellStyle name="Currency 2 4 3 2 3 2 4" xfId="54227" xr:uid="{00000000-0005-0000-0000-000025C90000}"/>
    <cellStyle name="Currency 2 4 3 2 3 3" xfId="54228" xr:uid="{00000000-0005-0000-0000-000026C90000}"/>
    <cellStyle name="Currency 2 4 3 2 3 3 2" xfId="54229" xr:uid="{00000000-0005-0000-0000-000027C90000}"/>
    <cellStyle name="Currency 2 4 3 2 3 3 3" xfId="54230" xr:uid="{00000000-0005-0000-0000-000028C90000}"/>
    <cellStyle name="Currency 2 4 3 2 3 4" xfId="54231" xr:uid="{00000000-0005-0000-0000-000029C90000}"/>
    <cellStyle name="Currency 2 4 3 2 3 5" xfId="54232" xr:uid="{00000000-0005-0000-0000-00002AC90000}"/>
    <cellStyle name="Currency 2 4 3 2 4" xfId="54233" xr:uid="{00000000-0005-0000-0000-00002BC90000}"/>
    <cellStyle name="Currency 2 4 3 2 4 2" xfId="54234" xr:uid="{00000000-0005-0000-0000-00002CC90000}"/>
    <cellStyle name="Currency 2 4 3 2 4 2 2" xfId="54235" xr:uid="{00000000-0005-0000-0000-00002DC90000}"/>
    <cellStyle name="Currency 2 4 3 2 4 2 2 2" xfId="54236" xr:uid="{00000000-0005-0000-0000-00002EC90000}"/>
    <cellStyle name="Currency 2 4 3 2 4 2 2 3" xfId="54237" xr:uid="{00000000-0005-0000-0000-00002FC90000}"/>
    <cellStyle name="Currency 2 4 3 2 4 2 3" xfId="54238" xr:uid="{00000000-0005-0000-0000-000030C90000}"/>
    <cellStyle name="Currency 2 4 3 2 4 2 4" xfId="54239" xr:uid="{00000000-0005-0000-0000-000031C90000}"/>
    <cellStyle name="Currency 2 4 3 2 4 3" xfId="54240" xr:uid="{00000000-0005-0000-0000-000032C90000}"/>
    <cellStyle name="Currency 2 4 3 2 4 3 2" xfId="54241" xr:uid="{00000000-0005-0000-0000-000033C90000}"/>
    <cellStyle name="Currency 2 4 3 2 4 3 3" xfId="54242" xr:uid="{00000000-0005-0000-0000-000034C90000}"/>
    <cellStyle name="Currency 2 4 3 2 4 4" xfId="54243" xr:uid="{00000000-0005-0000-0000-000035C90000}"/>
    <cellStyle name="Currency 2 4 3 2 4 5" xfId="54244" xr:uid="{00000000-0005-0000-0000-000036C90000}"/>
    <cellStyle name="Currency 2 4 3 2 5" xfId="54245" xr:uid="{00000000-0005-0000-0000-000037C90000}"/>
    <cellStyle name="Currency 2 4 3 2 5 2" xfId="54246" xr:uid="{00000000-0005-0000-0000-000038C90000}"/>
    <cellStyle name="Currency 2 4 3 2 5 2 2" xfId="54247" xr:uid="{00000000-0005-0000-0000-000039C90000}"/>
    <cellStyle name="Currency 2 4 3 2 5 2 2 2" xfId="54248" xr:uid="{00000000-0005-0000-0000-00003AC90000}"/>
    <cellStyle name="Currency 2 4 3 2 5 2 2 3" xfId="54249" xr:uid="{00000000-0005-0000-0000-00003BC90000}"/>
    <cellStyle name="Currency 2 4 3 2 5 2 3" xfId="54250" xr:uid="{00000000-0005-0000-0000-00003CC90000}"/>
    <cellStyle name="Currency 2 4 3 2 5 2 4" xfId="54251" xr:uid="{00000000-0005-0000-0000-00003DC90000}"/>
    <cellStyle name="Currency 2 4 3 2 5 3" xfId="54252" xr:uid="{00000000-0005-0000-0000-00003EC90000}"/>
    <cellStyle name="Currency 2 4 3 2 5 3 2" xfId="54253" xr:uid="{00000000-0005-0000-0000-00003FC90000}"/>
    <cellStyle name="Currency 2 4 3 2 5 3 3" xfId="54254" xr:uid="{00000000-0005-0000-0000-000040C90000}"/>
    <cellStyle name="Currency 2 4 3 2 5 4" xfId="54255" xr:uid="{00000000-0005-0000-0000-000041C90000}"/>
    <cellStyle name="Currency 2 4 3 2 5 5" xfId="54256" xr:uid="{00000000-0005-0000-0000-000042C90000}"/>
    <cellStyle name="Currency 2 4 3 2 6" xfId="54257" xr:uid="{00000000-0005-0000-0000-000043C90000}"/>
    <cellStyle name="Currency 2 4 3 2 6 2" xfId="54258" xr:uid="{00000000-0005-0000-0000-000044C90000}"/>
    <cellStyle name="Currency 2 4 3 2 6 2 2" xfId="54259" xr:uid="{00000000-0005-0000-0000-000045C90000}"/>
    <cellStyle name="Currency 2 4 3 2 6 2 3" xfId="54260" xr:uid="{00000000-0005-0000-0000-000046C90000}"/>
    <cellStyle name="Currency 2 4 3 2 6 3" xfId="54261" xr:uid="{00000000-0005-0000-0000-000047C90000}"/>
    <cellStyle name="Currency 2 4 3 2 6 4" xfId="54262" xr:uid="{00000000-0005-0000-0000-000048C90000}"/>
    <cellStyle name="Currency 2 4 3 2 7" xfId="54263" xr:uid="{00000000-0005-0000-0000-000049C90000}"/>
    <cellStyle name="Currency 2 4 3 2 7 2" xfId="54264" xr:uid="{00000000-0005-0000-0000-00004AC90000}"/>
    <cellStyle name="Currency 2 4 3 2 7 3" xfId="54265" xr:uid="{00000000-0005-0000-0000-00004BC90000}"/>
    <cellStyle name="Currency 2 4 3 2 8" xfId="54266" xr:uid="{00000000-0005-0000-0000-00004CC90000}"/>
    <cellStyle name="Currency 2 4 3 2 9" xfId="54267" xr:uid="{00000000-0005-0000-0000-00004DC90000}"/>
    <cellStyle name="Currency 2 4 3 3" xfId="54268" xr:uid="{00000000-0005-0000-0000-00004EC90000}"/>
    <cellStyle name="Currency 2 4 3 3 2" xfId="54269" xr:uid="{00000000-0005-0000-0000-00004FC90000}"/>
    <cellStyle name="Currency 2 4 3 3 2 2" xfId="54270" xr:uid="{00000000-0005-0000-0000-000050C90000}"/>
    <cellStyle name="Currency 2 4 3 3 2 2 2" xfId="54271" xr:uid="{00000000-0005-0000-0000-000051C90000}"/>
    <cellStyle name="Currency 2 4 3 3 2 2 3" xfId="54272" xr:uid="{00000000-0005-0000-0000-000052C90000}"/>
    <cellStyle name="Currency 2 4 3 3 2 3" xfId="54273" xr:uid="{00000000-0005-0000-0000-000053C90000}"/>
    <cellStyle name="Currency 2 4 3 3 2 4" xfId="54274" xr:uid="{00000000-0005-0000-0000-000054C90000}"/>
    <cellStyle name="Currency 2 4 3 3 3" xfId="54275" xr:uid="{00000000-0005-0000-0000-000055C90000}"/>
    <cellStyle name="Currency 2 4 3 3 3 2" xfId="54276" xr:uid="{00000000-0005-0000-0000-000056C90000}"/>
    <cellStyle name="Currency 2 4 3 3 3 3" xfId="54277" xr:uid="{00000000-0005-0000-0000-000057C90000}"/>
    <cellStyle name="Currency 2 4 3 3 4" xfId="54278" xr:uid="{00000000-0005-0000-0000-000058C90000}"/>
    <cellStyle name="Currency 2 4 3 3 5" xfId="54279" xr:uid="{00000000-0005-0000-0000-000059C90000}"/>
    <cellStyle name="Currency 2 4 3 4" xfId="54280" xr:uid="{00000000-0005-0000-0000-00005AC90000}"/>
    <cellStyle name="Currency 2 4 3 4 2" xfId="54281" xr:uid="{00000000-0005-0000-0000-00005BC90000}"/>
    <cellStyle name="Currency 2 4 3 4 2 2" xfId="54282" xr:uid="{00000000-0005-0000-0000-00005CC90000}"/>
    <cellStyle name="Currency 2 4 3 4 2 2 2" xfId="54283" xr:uid="{00000000-0005-0000-0000-00005DC90000}"/>
    <cellStyle name="Currency 2 4 3 4 2 2 3" xfId="54284" xr:uid="{00000000-0005-0000-0000-00005EC90000}"/>
    <cellStyle name="Currency 2 4 3 4 2 3" xfId="54285" xr:uid="{00000000-0005-0000-0000-00005FC90000}"/>
    <cellStyle name="Currency 2 4 3 4 2 4" xfId="54286" xr:uid="{00000000-0005-0000-0000-000060C90000}"/>
    <cellStyle name="Currency 2 4 3 4 3" xfId="54287" xr:uid="{00000000-0005-0000-0000-000061C90000}"/>
    <cellStyle name="Currency 2 4 3 4 3 2" xfId="54288" xr:uid="{00000000-0005-0000-0000-000062C90000}"/>
    <cellStyle name="Currency 2 4 3 4 3 3" xfId="54289" xr:uid="{00000000-0005-0000-0000-000063C90000}"/>
    <cellStyle name="Currency 2 4 3 4 4" xfId="54290" xr:uid="{00000000-0005-0000-0000-000064C90000}"/>
    <cellStyle name="Currency 2 4 3 4 5" xfId="54291" xr:uid="{00000000-0005-0000-0000-000065C90000}"/>
    <cellStyle name="Currency 2 4 3 5" xfId="54292" xr:uid="{00000000-0005-0000-0000-000066C90000}"/>
    <cellStyle name="Currency 2 4 3 5 2" xfId="54293" xr:uid="{00000000-0005-0000-0000-000067C90000}"/>
    <cellStyle name="Currency 2 4 3 5 2 2" xfId="54294" xr:uid="{00000000-0005-0000-0000-000068C90000}"/>
    <cellStyle name="Currency 2 4 3 5 2 2 2" xfId="54295" xr:uid="{00000000-0005-0000-0000-000069C90000}"/>
    <cellStyle name="Currency 2 4 3 5 2 2 3" xfId="54296" xr:uid="{00000000-0005-0000-0000-00006AC90000}"/>
    <cellStyle name="Currency 2 4 3 5 2 3" xfId="54297" xr:uid="{00000000-0005-0000-0000-00006BC90000}"/>
    <cellStyle name="Currency 2 4 3 5 2 4" xfId="54298" xr:uid="{00000000-0005-0000-0000-00006CC90000}"/>
    <cellStyle name="Currency 2 4 3 5 3" xfId="54299" xr:uid="{00000000-0005-0000-0000-00006DC90000}"/>
    <cellStyle name="Currency 2 4 3 5 3 2" xfId="54300" xr:uid="{00000000-0005-0000-0000-00006EC90000}"/>
    <cellStyle name="Currency 2 4 3 5 3 3" xfId="54301" xr:uid="{00000000-0005-0000-0000-00006FC90000}"/>
    <cellStyle name="Currency 2 4 3 5 4" xfId="54302" xr:uid="{00000000-0005-0000-0000-000070C90000}"/>
    <cellStyle name="Currency 2 4 3 5 5" xfId="54303" xr:uid="{00000000-0005-0000-0000-000071C90000}"/>
    <cellStyle name="Currency 2 4 3 6" xfId="54304" xr:uid="{00000000-0005-0000-0000-000072C90000}"/>
    <cellStyle name="Currency 2 4 3 6 2" xfId="54305" xr:uid="{00000000-0005-0000-0000-000073C90000}"/>
    <cellStyle name="Currency 2 4 3 6 2 2" xfId="54306" xr:uid="{00000000-0005-0000-0000-000074C90000}"/>
    <cellStyle name="Currency 2 4 3 6 2 2 2" xfId="54307" xr:uid="{00000000-0005-0000-0000-000075C90000}"/>
    <cellStyle name="Currency 2 4 3 6 2 2 3" xfId="54308" xr:uid="{00000000-0005-0000-0000-000076C90000}"/>
    <cellStyle name="Currency 2 4 3 6 2 3" xfId="54309" xr:uid="{00000000-0005-0000-0000-000077C90000}"/>
    <cellStyle name="Currency 2 4 3 6 2 4" xfId="54310" xr:uid="{00000000-0005-0000-0000-000078C90000}"/>
    <cellStyle name="Currency 2 4 3 6 3" xfId="54311" xr:uid="{00000000-0005-0000-0000-000079C90000}"/>
    <cellStyle name="Currency 2 4 3 6 3 2" xfId="54312" xr:uid="{00000000-0005-0000-0000-00007AC90000}"/>
    <cellStyle name="Currency 2 4 3 6 3 3" xfId="54313" xr:uid="{00000000-0005-0000-0000-00007BC90000}"/>
    <cellStyle name="Currency 2 4 3 6 4" xfId="54314" xr:uid="{00000000-0005-0000-0000-00007CC90000}"/>
    <cellStyle name="Currency 2 4 3 6 5" xfId="54315" xr:uid="{00000000-0005-0000-0000-00007DC90000}"/>
    <cellStyle name="Currency 2 4 3 7" xfId="54316" xr:uid="{00000000-0005-0000-0000-00007EC90000}"/>
    <cellStyle name="Currency 2 4 3 7 2" xfId="54317" xr:uid="{00000000-0005-0000-0000-00007FC90000}"/>
    <cellStyle name="Currency 2 4 3 7 2 2" xfId="54318" xr:uid="{00000000-0005-0000-0000-000080C90000}"/>
    <cellStyle name="Currency 2 4 3 7 2 3" xfId="54319" xr:uid="{00000000-0005-0000-0000-000081C90000}"/>
    <cellStyle name="Currency 2 4 3 7 3" xfId="54320" xr:uid="{00000000-0005-0000-0000-000082C90000}"/>
    <cellStyle name="Currency 2 4 3 7 4" xfId="54321" xr:uid="{00000000-0005-0000-0000-000083C90000}"/>
    <cellStyle name="Currency 2 4 3 8" xfId="54322" xr:uid="{00000000-0005-0000-0000-000084C90000}"/>
    <cellStyle name="Currency 2 4 3 8 2" xfId="54323" xr:uid="{00000000-0005-0000-0000-000085C90000}"/>
    <cellStyle name="Currency 2 4 3 8 3" xfId="54324" xr:uid="{00000000-0005-0000-0000-000086C90000}"/>
    <cellStyle name="Currency 2 4 3 9" xfId="54325" xr:uid="{00000000-0005-0000-0000-000087C90000}"/>
    <cellStyle name="Currency 2 5" xfId="1639" xr:uid="{00000000-0005-0000-0000-000088C90000}"/>
    <cellStyle name="Currency 2 5 2" xfId="54326" xr:uid="{00000000-0005-0000-0000-000089C90000}"/>
    <cellStyle name="Currency 2 5 2 10" xfId="54327" xr:uid="{00000000-0005-0000-0000-00008AC90000}"/>
    <cellStyle name="Currency 2 5 2 2" xfId="54328" xr:uid="{00000000-0005-0000-0000-00008BC90000}"/>
    <cellStyle name="Currency 2 5 2 2 2" xfId="54329" xr:uid="{00000000-0005-0000-0000-00008CC90000}"/>
    <cellStyle name="Currency 2 5 2 2 2 2" xfId="54330" xr:uid="{00000000-0005-0000-0000-00008DC90000}"/>
    <cellStyle name="Currency 2 5 2 2 2 2 2" xfId="54331" xr:uid="{00000000-0005-0000-0000-00008EC90000}"/>
    <cellStyle name="Currency 2 5 2 2 2 2 2 2" xfId="54332" xr:uid="{00000000-0005-0000-0000-00008FC90000}"/>
    <cellStyle name="Currency 2 5 2 2 2 2 2 3" xfId="54333" xr:uid="{00000000-0005-0000-0000-000090C90000}"/>
    <cellStyle name="Currency 2 5 2 2 2 2 3" xfId="54334" xr:uid="{00000000-0005-0000-0000-000091C90000}"/>
    <cellStyle name="Currency 2 5 2 2 2 2 4" xfId="54335" xr:uid="{00000000-0005-0000-0000-000092C90000}"/>
    <cellStyle name="Currency 2 5 2 2 2 3" xfId="54336" xr:uid="{00000000-0005-0000-0000-000093C90000}"/>
    <cellStyle name="Currency 2 5 2 2 2 3 2" xfId="54337" xr:uid="{00000000-0005-0000-0000-000094C90000}"/>
    <cellStyle name="Currency 2 5 2 2 2 3 3" xfId="54338" xr:uid="{00000000-0005-0000-0000-000095C90000}"/>
    <cellStyle name="Currency 2 5 2 2 2 4" xfId="54339" xr:uid="{00000000-0005-0000-0000-000096C90000}"/>
    <cellStyle name="Currency 2 5 2 2 2 5" xfId="54340" xr:uid="{00000000-0005-0000-0000-000097C90000}"/>
    <cellStyle name="Currency 2 5 2 2 3" xfId="54341" xr:uid="{00000000-0005-0000-0000-000098C90000}"/>
    <cellStyle name="Currency 2 5 2 2 3 2" xfId="54342" xr:uid="{00000000-0005-0000-0000-000099C90000}"/>
    <cellStyle name="Currency 2 5 2 2 3 2 2" xfId="54343" xr:uid="{00000000-0005-0000-0000-00009AC90000}"/>
    <cellStyle name="Currency 2 5 2 2 3 2 2 2" xfId="54344" xr:uid="{00000000-0005-0000-0000-00009BC90000}"/>
    <cellStyle name="Currency 2 5 2 2 3 2 2 3" xfId="54345" xr:uid="{00000000-0005-0000-0000-00009CC90000}"/>
    <cellStyle name="Currency 2 5 2 2 3 2 3" xfId="54346" xr:uid="{00000000-0005-0000-0000-00009DC90000}"/>
    <cellStyle name="Currency 2 5 2 2 3 2 4" xfId="54347" xr:uid="{00000000-0005-0000-0000-00009EC90000}"/>
    <cellStyle name="Currency 2 5 2 2 3 3" xfId="54348" xr:uid="{00000000-0005-0000-0000-00009FC90000}"/>
    <cellStyle name="Currency 2 5 2 2 3 3 2" xfId="54349" xr:uid="{00000000-0005-0000-0000-0000A0C90000}"/>
    <cellStyle name="Currency 2 5 2 2 3 3 3" xfId="54350" xr:uid="{00000000-0005-0000-0000-0000A1C90000}"/>
    <cellStyle name="Currency 2 5 2 2 3 4" xfId="54351" xr:uid="{00000000-0005-0000-0000-0000A2C90000}"/>
    <cellStyle name="Currency 2 5 2 2 3 5" xfId="54352" xr:uid="{00000000-0005-0000-0000-0000A3C90000}"/>
    <cellStyle name="Currency 2 5 2 2 4" xfId="54353" xr:uid="{00000000-0005-0000-0000-0000A4C90000}"/>
    <cellStyle name="Currency 2 5 2 2 4 2" xfId="54354" xr:uid="{00000000-0005-0000-0000-0000A5C90000}"/>
    <cellStyle name="Currency 2 5 2 2 4 2 2" xfId="54355" xr:uid="{00000000-0005-0000-0000-0000A6C90000}"/>
    <cellStyle name="Currency 2 5 2 2 4 2 2 2" xfId="54356" xr:uid="{00000000-0005-0000-0000-0000A7C90000}"/>
    <cellStyle name="Currency 2 5 2 2 4 2 2 3" xfId="54357" xr:uid="{00000000-0005-0000-0000-0000A8C90000}"/>
    <cellStyle name="Currency 2 5 2 2 4 2 3" xfId="54358" xr:uid="{00000000-0005-0000-0000-0000A9C90000}"/>
    <cellStyle name="Currency 2 5 2 2 4 2 4" xfId="54359" xr:uid="{00000000-0005-0000-0000-0000AAC90000}"/>
    <cellStyle name="Currency 2 5 2 2 4 3" xfId="54360" xr:uid="{00000000-0005-0000-0000-0000ABC90000}"/>
    <cellStyle name="Currency 2 5 2 2 4 3 2" xfId="54361" xr:uid="{00000000-0005-0000-0000-0000ACC90000}"/>
    <cellStyle name="Currency 2 5 2 2 4 3 3" xfId="54362" xr:uid="{00000000-0005-0000-0000-0000ADC90000}"/>
    <cellStyle name="Currency 2 5 2 2 4 4" xfId="54363" xr:uid="{00000000-0005-0000-0000-0000AEC90000}"/>
    <cellStyle name="Currency 2 5 2 2 4 5" xfId="54364" xr:uid="{00000000-0005-0000-0000-0000AFC90000}"/>
    <cellStyle name="Currency 2 5 2 2 5" xfId="54365" xr:uid="{00000000-0005-0000-0000-0000B0C90000}"/>
    <cellStyle name="Currency 2 5 2 2 5 2" xfId="54366" xr:uid="{00000000-0005-0000-0000-0000B1C90000}"/>
    <cellStyle name="Currency 2 5 2 2 5 2 2" xfId="54367" xr:uid="{00000000-0005-0000-0000-0000B2C90000}"/>
    <cellStyle name="Currency 2 5 2 2 5 2 2 2" xfId="54368" xr:uid="{00000000-0005-0000-0000-0000B3C90000}"/>
    <cellStyle name="Currency 2 5 2 2 5 2 2 3" xfId="54369" xr:uid="{00000000-0005-0000-0000-0000B4C90000}"/>
    <cellStyle name="Currency 2 5 2 2 5 2 3" xfId="54370" xr:uid="{00000000-0005-0000-0000-0000B5C90000}"/>
    <cellStyle name="Currency 2 5 2 2 5 2 4" xfId="54371" xr:uid="{00000000-0005-0000-0000-0000B6C90000}"/>
    <cellStyle name="Currency 2 5 2 2 5 3" xfId="54372" xr:uid="{00000000-0005-0000-0000-0000B7C90000}"/>
    <cellStyle name="Currency 2 5 2 2 5 3 2" xfId="54373" xr:uid="{00000000-0005-0000-0000-0000B8C90000}"/>
    <cellStyle name="Currency 2 5 2 2 5 3 3" xfId="54374" xr:uid="{00000000-0005-0000-0000-0000B9C90000}"/>
    <cellStyle name="Currency 2 5 2 2 5 4" xfId="54375" xr:uid="{00000000-0005-0000-0000-0000BAC90000}"/>
    <cellStyle name="Currency 2 5 2 2 5 5" xfId="54376" xr:uid="{00000000-0005-0000-0000-0000BBC90000}"/>
    <cellStyle name="Currency 2 5 2 2 6" xfId="54377" xr:uid="{00000000-0005-0000-0000-0000BCC90000}"/>
    <cellStyle name="Currency 2 5 2 2 6 2" xfId="54378" xr:uid="{00000000-0005-0000-0000-0000BDC90000}"/>
    <cellStyle name="Currency 2 5 2 2 6 2 2" xfId="54379" xr:uid="{00000000-0005-0000-0000-0000BEC90000}"/>
    <cellStyle name="Currency 2 5 2 2 6 2 3" xfId="54380" xr:uid="{00000000-0005-0000-0000-0000BFC90000}"/>
    <cellStyle name="Currency 2 5 2 2 6 3" xfId="54381" xr:uid="{00000000-0005-0000-0000-0000C0C90000}"/>
    <cellStyle name="Currency 2 5 2 2 6 4" xfId="54382" xr:uid="{00000000-0005-0000-0000-0000C1C90000}"/>
    <cellStyle name="Currency 2 5 2 2 7" xfId="54383" xr:uid="{00000000-0005-0000-0000-0000C2C90000}"/>
    <cellStyle name="Currency 2 5 2 2 7 2" xfId="54384" xr:uid="{00000000-0005-0000-0000-0000C3C90000}"/>
    <cellStyle name="Currency 2 5 2 2 7 3" xfId="54385" xr:uid="{00000000-0005-0000-0000-0000C4C90000}"/>
    <cellStyle name="Currency 2 5 2 2 8" xfId="54386" xr:uid="{00000000-0005-0000-0000-0000C5C90000}"/>
    <cellStyle name="Currency 2 5 2 2 9" xfId="54387" xr:uid="{00000000-0005-0000-0000-0000C6C90000}"/>
    <cellStyle name="Currency 2 5 2 3" xfId="54388" xr:uid="{00000000-0005-0000-0000-0000C7C90000}"/>
    <cellStyle name="Currency 2 5 2 3 2" xfId="54389" xr:uid="{00000000-0005-0000-0000-0000C8C90000}"/>
    <cellStyle name="Currency 2 5 2 3 2 2" xfId="54390" xr:uid="{00000000-0005-0000-0000-0000C9C90000}"/>
    <cellStyle name="Currency 2 5 2 3 2 2 2" xfId="54391" xr:uid="{00000000-0005-0000-0000-0000CAC90000}"/>
    <cellStyle name="Currency 2 5 2 3 2 2 3" xfId="54392" xr:uid="{00000000-0005-0000-0000-0000CBC90000}"/>
    <cellStyle name="Currency 2 5 2 3 2 3" xfId="54393" xr:uid="{00000000-0005-0000-0000-0000CCC90000}"/>
    <cellStyle name="Currency 2 5 2 3 2 4" xfId="54394" xr:uid="{00000000-0005-0000-0000-0000CDC90000}"/>
    <cellStyle name="Currency 2 5 2 3 3" xfId="54395" xr:uid="{00000000-0005-0000-0000-0000CEC90000}"/>
    <cellStyle name="Currency 2 5 2 3 3 2" xfId="54396" xr:uid="{00000000-0005-0000-0000-0000CFC90000}"/>
    <cellStyle name="Currency 2 5 2 3 3 3" xfId="54397" xr:uid="{00000000-0005-0000-0000-0000D0C90000}"/>
    <cellStyle name="Currency 2 5 2 3 4" xfId="54398" xr:uid="{00000000-0005-0000-0000-0000D1C90000}"/>
    <cellStyle name="Currency 2 5 2 3 5" xfId="54399" xr:uid="{00000000-0005-0000-0000-0000D2C90000}"/>
    <cellStyle name="Currency 2 5 2 4" xfId="54400" xr:uid="{00000000-0005-0000-0000-0000D3C90000}"/>
    <cellStyle name="Currency 2 5 2 4 2" xfId="54401" xr:uid="{00000000-0005-0000-0000-0000D4C90000}"/>
    <cellStyle name="Currency 2 5 2 4 2 2" xfId="54402" xr:uid="{00000000-0005-0000-0000-0000D5C90000}"/>
    <cellStyle name="Currency 2 5 2 4 2 2 2" xfId="54403" xr:uid="{00000000-0005-0000-0000-0000D6C90000}"/>
    <cellStyle name="Currency 2 5 2 4 2 2 3" xfId="54404" xr:uid="{00000000-0005-0000-0000-0000D7C90000}"/>
    <cellStyle name="Currency 2 5 2 4 2 3" xfId="54405" xr:uid="{00000000-0005-0000-0000-0000D8C90000}"/>
    <cellStyle name="Currency 2 5 2 4 2 4" xfId="54406" xr:uid="{00000000-0005-0000-0000-0000D9C90000}"/>
    <cellStyle name="Currency 2 5 2 4 3" xfId="54407" xr:uid="{00000000-0005-0000-0000-0000DAC90000}"/>
    <cellStyle name="Currency 2 5 2 4 3 2" xfId="54408" xr:uid="{00000000-0005-0000-0000-0000DBC90000}"/>
    <cellStyle name="Currency 2 5 2 4 3 3" xfId="54409" xr:uid="{00000000-0005-0000-0000-0000DCC90000}"/>
    <cellStyle name="Currency 2 5 2 4 4" xfId="54410" xr:uid="{00000000-0005-0000-0000-0000DDC90000}"/>
    <cellStyle name="Currency 2 5 2 4 5" xfId="54411" xr:uid="{00000000-0005-0000-0000-0000DEC90000}"/>
    <cellStyle name="Currency 2 5 2 5" xfId="54412" xr:uid="{00000000-0005-0000-0000-0000DFC90000}"/>
    <cellStyle name="Currency 2 5 2 5 2" xfId="54413" xr:uid="{00000000-0005-0000-0000-0000E0C90000}"/>
    <cellStyle name="Currency 2 5 2 5 2 2" xfId="54414" xr:uid="{00000000-0005-0000-0000-0000E1C90000}"/>
    <cellStyle name="Currency 2 5 2 5 2 2 2" xfId="54415" xr:uid="{00000000-0005-0000-0000-0000E2C90000}"/>
    <cellStyle name="Currency 2 5 2 5 2 2 3" xfId="54416" xr:uid="{00000000-0005-0000-0000-0000E3C90000}"/>
    <cellStyle name="Currency 2 5 2 5 2 3" xfId="54417" xr:uid="{00000000-0005-0000-0000-0000E4C90000}"/>
    <cellStyle name="Currency 2 5 2 5 2 4" xfId="54418" xr:uid="{00000000-0005-0000-0000-0000E5C90000}"/>
    <cellStyle name="Currency 2 5 2 5 3" xfId="54419" xr:uid="{00000000-0005-0000-0000-0000E6C90000}"/>
    <cellStyle name="Currency 2 5 2 5 3 2" xfId="54420" xr:uid="{00000000-0005-0000-0000-0000E7C90000}"/>
    <cellStyle name="Currency 2 5 2 5 3 3" xfId="54421" xr:uid="{00000000-0005-0000-0000-0000E8C90000}"/>
    <cellStyle name="Currency 2 5 2 5 4" xfId="54422" xr:uid="{00000000-0005-0000-0000-0000E9C90000}"/>
    <cellStyle name="Currency 2 5 2 5 5" xfId="54423" xr:uid="{00000000-0005-0000-0000-0000EAC90000}"/>
    <cellStyle name="Currency 2 5 2 6" xfId="54424" xr:uid="{00000000-0005-0000-0000-0000EBC90000}"/>
    <cellStyle name="Currency 2 5 2 6 2" xfId="54425" xr:uid="{00000000-0005-0000-0000-0000ECC90000}"/>
    <cellStyle name="Currency 2 5 2 6 2 2" xfId="54426" xr:uid="{00000000-0005-0000-0000-0000EDC90000}"/>
    <cellStyle name="Currency 2 5 2 6 2 2 2" xfId="54427" xr:uid="{00000000-0005-0000-0000-0000EEC90000}"/>
    <cellStyle name="Currency 2 5 2 6 2 2 3" xfId="54428" xr:uid="{00000000-0005-0000-0000-0000EFC90000}"/>
    <cellStyle name="Currency 2 5 2 6 2 3" xfId="54429" xr:uid="{00000000-0005-0000-0000-0000F0C90000}"/>
    <cellStyle name="Currency 2 5 2 6 2 4" xfId="54430" xr:uid="{00000000-0005-0000-0000-0000F1C90000}"/>
    <cellStyle name="Currency 2 5 2 6 3" xfId="54431" xr:uid="{00000000-0005-0000-0000-0000F2C90000}"/>
    <cellStyle name="Currency 2 5 2 6 3 2" xfId="54432" xr:uid="{00000000-0005-0000-0000-0000F3C90000}"/>
    <cellStyle name="Currency 2 5 2 6 3 3" xfId="54433" xr:uid="{00000000-0005-0000-0000-0000F4C90000}"/>
    <cellStyle name="Currency 2 5 2 6 4" xfId="54434" xr:uid="{00000000-0005-0000-0000-0000F5C90000}"/>
    <cellStyle name="Currency 2 5 2 6 5" xfId="54435" xr:uid="{00000000-0005-0000-0000-0000F6C90000}"/>
    <cellStyle name="Currency 2 5 2 7" xfId="54436" xr:uid="{00000000-0005-0000-0000-0000F7C90000}"/>
    <cellStyle name="Currency 2 5 2 7 2" xfId="54437" xr:uid="{00000000-0005-0000-0000-0000F8C90000}"/>
    <cellStyle name="Currency 2 5 2 7 2 2" xfId="54438" xr:uid="{00000000-0005-0000-0000-0000F9C90000}"/>
    <cellStyle name="Currency 2 5 2 7 2 3" xfId="54439" xr:uid="{00000000-0005-0000-0000-0000FAC90000}"/>
    <cellStyle name="Currency 2 5 2 7 3" xfId="54440" xr:uid="{00000000-0005-0000-0000-0000FBC90000}"/>
    <cellStyle name="Currency 2 5 2 7 4" xfId="54441" xr:uid="{00000000-0005-0000-0000-0000FCC90000}"/>
    <cellStyle name="Currency 2 5 2 8" xfId="54442" xr:uid="{00000000-0005-0000-0000-0000FDC90000}"/>
    <cellStyle name="Currency 2 5 2 8 2" xfId="54443" xr:uid="{00000000-0005-0000-0000-0000FEC90000}"/>
    <cellStyle name="Currency 2 5 2 8 3" xfId="54444" xr:uid="{00000000-0005-0000-0000-0000FFC90000}"/>
    <cellStyle name="Currency 2 5 2 9" xfId="54445" xr:uid="{00000000-0005-0000-0000-000000CA0000}"/>
    <cellStyle name="Currency 2 5 3" xfId="54446" xr:uid="{00000000-0005-0000-0000-000001CA0000}"/>
    <cellStyle name="Currency 2 5 3 10" xfId="54447" xr:uid="{00000000-0005-0000-0000-000002CA0000}"/>
    <cellStyle name="Currency 2 5 3 2" xfId="54448" xr:uid="{00000000-0005-0000-0000-000003CA0000}"/>
    <cellStyle name="Currency 2 5 3 2 2" xfId="54449" xr:uid="{00000000-0005-0000-0000-000004CA0000}"/>
    <cellStyle name="Currency 2 5 3 2 2 2" xfId="54450" xr:uid="{00000000-0005-0000-0000-000005CA0000}"/>
    <cellStyle name="Currency 2 5 3 2 2 2 2" xfId="54451" xr:uid="{00000000-0005-0000-0000-000006CA0000}"/>
    <cellStyle name="Currency 2 5 3 2 2 2 2 2" xfId="54452" xr:uid="{00000000-0005-0000-0000-000007CA0000}"/>
    <cellStyle name="Currency 2 5 3 2 2 2 2 3" xfId="54453" xr:uid="{00000000-0005-0000-0000-000008CA0000}"/>
    <cellStyle name="Currency 2 5 3 2 2 2 3" xfId="54454" xr:uid="{00000000-0005-0000-0000-000009CA0000}"/>
    <cellStyle name="Currency 2 5 3 2 2 2 4" xfId="54455" xr:uid="{00000000-0005-0000-0000-00000ACA0000}"/>
    <cellStyle name="Currency 2 5 3 2 2 3" xfId="54456" xr:uid="{00000000-0005-0000-0000-00000BCA0000}"/>
    <cellStyle name="Currency 2 5 3 2 2 3 2" xfId="54457" xr:uid="{00000000-0005-0000-0000-00000CCA0000}"/>
    <cellStyle name="Currency 2 5 3 2 2 3 3" xfId="54458" xr:uid="{00000000-0005-0000-0000-00000DCA0000}"/>
    <cellStyle name="Currency 2 5 3 2 2 4" xfId="54459" xr:uid="{00000000-0005-0000-0000-00000ECA0000}"/>
    <cellStyle name="Currency 2 5 3 2 2 5" xfId="54460" xr:uid="{00000000-0005-0000-0000-00000FCA0000}"/>
    <cellStyle name="Currency 2 5 3 2 3" xfId="54461" xr:uid="{00000000-0005-0000-0000-000010CA0000}"/>
    <cellStyle name="Currency 2 5 3 2 3 2" xfId="54462" xr:uid="{00000000-0005-0000-0000-000011CA0000}"/>
    <cellStyle name="Currency 2 5 3 2 3 2 2" xfId="54463" xr:uid="{00000000-0005-0000-0000-000012CA0000}"/>
    <cellStyle name="Currency 2 5 3 2 3 2 2 2" xfId="54464" xr:uid="{00000000-0005-0000-0000-000013CA0000}"/>
    <cellStyle name="Currency 2 5 3 2 3 2 2 3" xfId="54465" xr:uid="{00000000-0005-0000-0000-000014CA0000}"/>
    <cellStyle name="Currency 2 5 3 2 3 2 3" xfId="54466" xr:uid="{00000000-0005-0000-0000-000015CA0000}"/>
    <cellStyle name="Currency 2 5 3 2 3 2 4" xfId="54467" xr:uid="{00000000-0005-0000-0000-000016CA0000}"/>
    <cellStyle name="Currency 2 5 3 2 3 3" xfId="54468" xr:uid="{00000000-0005-0000-0000-000017CA0000}"/>
    <cellStyle name="Currency 2 5 3 2 3 3 2" xfId="54469" xr:uid="{00000000-0005-0000-0000-000018CA0000}"/>
    <cellStyle name="Currency 2 5 3 2 3 3 3" xfId="54470" xr:uid="{00000000-0005-0000-0000-000019CA0000}"/>
    <cellStyle name="Currency 2 5 3 2 3 4" xfId="54471" xr:uid="{00000000-0005-0000-0000-00001ACA0000}"/>
    <cellStyle name="Currency 2 5 3 2 3 5" xfId="54472" xr:uid="{00000000-0005-0000-0000-00001BCA0000}"/>
    <cellStyle name="Currency 2 5 3 2 4" xfId="54473" xr:uid="{00000000-0005-0000-0000-00001CCA0000}"/>
    <cellStyle name="Currency 2 5 3 2 4 2" xfId="54474" xr:uid="{00000000-0005-0000-0000-00001DCA0000}"/>
    <cellStyle name="Currency 2 5 3 2 4 2 2" xfId="54475" xr:uid="{00000000-0005-0000-0000-00001ECA0000}"/>
    <cellStyle name="Currency 2 5 3 2 4 2 2 2" xfId="54476" xr:uid="{00000000-0005-0000-0000-00001FCA0000}"/>
    <cellStyle name="Currency 2 5 3 2 4 2 2 3" xfId="54477" xr:uid="{00000000-0005-0000-0000-000020CA0000}"/>
    <cellStyle name="Currency 2 5 3 2 4 2 3" xfId="54478" xr:uid="{00000000-0005-0000-0000-000021CA0000}"/>
    <cellStyle name="Currency 2 5 3 2 4 2 4" xfId="54479" xr:uid="{00000000-0005-0000-0000-000022CA0000}"/>
    <cellStyle name="Currency 2 5 3 2 4 3" xfId="54480" xr:uid="{00000000-0005-0000-0000-000023CA0000}"/>
    <cellStyle name="Currency 2 5 3 2 4 3 2" xfId="54481" xr:uid="{00000000-0005-0000-0000-000024CA0000}"/>
    <cellStyle name="Currency 2 5 3 2 4 3 3" xfId="54482" xr:uid="{00000000-0005-0000-0000-000025CA0000}"/>
    <cellStyle name="Currency 2 5 3 2 4 4" xfId="54483" xr:uid="{00000000-0005-0000-0000-000026CA0000}"/>
    <cellStyle name="Currency 2 5 3 2 4 5" xfId="54484" xr:uid="{00000000-0005-0000-0000-000027CA0000}"/>
    <cellStyle name="Currency 2 5 3 2 5" xfId="54485" xr:uid="{00000000-0005-0000-0000-000028CA0000}"/>
    <cellStyle name="Currency 2 5 3 2 5 2" xfId="54486" xr:uid="{00000000-0005-0000-0000-000029CA0000}"/>
    <cellStyle name="Currency 2 5 3 2 5 2 2" xfId="54487" xr:uid="{00000000-0005-0000-0000-00002ACA0000}"/>
    <cellStyle name="Currency 2 5 3 2 5 2 2 2" xfId="54488" xr:uid="{00000000-0005-0000-0000-00002BCA0000}"/>
    <cellStyle name="Currency 2 5 3 2 5 2 2 3" xfId="54489" xr:uid="{00000000-0005-0000-0000-00002CCA0000}"/>
    <cellStyle name="Currency 2 5 3 2 5 2 3" xfId="54490" xr:uid="{00000000-0005-0000-0000-00002DCA0000}"/>
    <cellStyle name="Currency 2 5 3 2 5 2 4" xfId="54491" xr:uid="{00000000-0005-0000-0000-00002ECA0000}"/>
    <cellStyle name="Currency 2 5 3 2 5 3" xfId="54492" xr:uid="{00000000-0005-0000-0000-00002FCA0000}"/>
    <cellStyle name="Currency 2 5 3 2 5 3 2" xfId="54493" xr:uid="{00000000-0005-0000-0000-000030CA0000}"/>
    <cellStyle name="Currency 2 5 3 2 5 3 3" xfId="54494" xr:uid="{00000000-0005-0000-0000-000031CA0000}"/>
    <cellStyle name="Currency 2 5 3 2 5 4" xfId="54495" xr:uid="{00000000-0005-0000-0000-000032CA0000}"/>
    <cellStyle name="Currency 2 5 3 2 5 5" xfId="54496" xr:uid="{00000000-0005-0000-0000-000033CA0000}"/>
    <cellStyle name="Currency 2 5 3 2 6" xfId="54497" xr:uid="{00000000-0005-0000-0000-000034CA0000}"/>
    <cellStyle name="Currency 2 5 3 2 6 2" xfId="54498" xr:uid="{00000000-0005-0000-0000-000035CA0000}"/>
    <cellStyle name="Currency 2 5 3 2 6 2 2" xfId="54499" xr:uid="{00000000-0005-0000-0000-000036CA0000}"/>
    <cellStyle name="Currency 2 5 3 2 6 2 3" xfId="54500" xr:uid="{00000000-0005-0000-0000-000037CA0000}"/>
    <cellStyle name="Currency 2 5 3 2 6 3" xfId="54501" xr:uid="{00000000-0005-0000-0000-000038CA0000}"/>
    <cellStyle name="Currency 2 5 3 2 6 4" xfId="54502" xr:uid="{00000000-0005-0000-0000-000039CA0000}"/>
    <cellStyle name="Currency 2 5 3 2 7" xfId="54503" xr:uid="{00000000-0005-0000-0000-00003ACA0000}"/>
    <cellStyle name="Currency 2 5 3 2 7 2" xfId="54504" xr:uid="{00000000-0005-0000-0000-00003BCA0000}"/>
    <cellStyle name="Currency 2 5 3 2 7 3" xfId="54505" xr:uid="{00000000-0005-0000-0000-00003CCA0000}"/>
    <cellStyle name="Currency 2 5 3 2 8" xfId="54506" xr:uid="{00000000-0005-0000-0000-00003DCA0000}"/>
    <cellStyle name="Currency 2 5 3 2 9" xfId="54507" xr:uid="{00000000-0005-0000-0000-00003ECA0000}"/>
    <cellStyle name="Currency 2 5 3 3" xfId="54508" xr:uid="{00000000-0005-0000-0000-00003FCA0000}"/>
    <cellStyle name="Currency 2 5 3 3 2" xfId="54509" xr:uid="{00000000-0005-0000-0000-000040CA0000}"/>
    <cellStyle name="Currency 2 5 3 3 2 2" xfId="54510" xr:uid="{00000000-0005-0000-0000-000041CA0000}"/>
    <cellStyle name="Currency 2 5 3 3 2 2 2" xfId="54511" xr:uid="{00000000-0005-0000-0000-000042CA0000}"/>
    <cellStyle name="Currency 2 5 3 3 2 2 3" xfId="54512" xr:uid="{00000000-0005-0000-0000-000043CA0000}"/>
    <cellStyle name="Currency 2 5 3 3 2 3" xfId="54513" xr:uid="{00000000-0005-0000-0000-000044CA0000}"/>
    <cellStyle name="Currency 2 5 3 3 2 4" xfId="54514" xr:uid="{00000000-0005-0000-0000-000045CA0000}"/>
    <cellStyle name="Currency 2 5 3 3 3" xfId="54515" xr:uid="{00000000-0005-0000-0000-000046CA0000}"/>
    <cellStyle name="Currency 2 5 3 3 3 2" xfId="54516" xr:uid="{00000000-0005-0000-0000-000047CA0000}"/>
    <cellStyle name="Currency 2 5 3 3 3 3" xfId="54517" xr:uid="{00000000-0005-0000-0000-000048CA0000}"/>
    <cellStyle name="Currency 2 5 3 3 4" xfId="54518" xr:uid="{00000000-0005-0000-0000-000049CA0000}"/>
    <cellStyle name="Currency 2 5 3 3 5" xfId="54519" xr:uid="{00000000-0005-0000-0000-00004ACA0000}"/>
    <cellStyle name="Currency 2 5 3 4" xfId="54520" xr:uid="{00000000-0005-0000-0000-00004BCA0000}"/>
    <cellStyle name="Currency 2 5 3 4 2" xfId="54521" xr:uid="{00000000-0005-0000-0000-00004CCA0000}"/>
    <cellStyle name="Currency 2 5 3 4 2 2" xfId="54522" xr:uid="{00000000-0005-0000-0000-00004DCA0000}"/>
    <cellStyle name="Currency 2 5 3 4 2 2 2" xfId="54523" xr:uid="{00000000-0005-0000-0000-00004ECA0000}"/>
    <cellStyle name="Currency 2 5 3 4 2 2 3" xfId="54524" xr:uid="{00000000-0005-0000-0000-00004FCA0000}"/>
    <cellStyle name="Currency 2 5 3 4 2 3" xfId="54525" xr:uid="{00000000-0005-0000-0000-000050CA0000}"/>
    <cellStyle name="Currency 2 5 3 4 2 4" xfId="54526" xr:uid="{00000000-0005-0000-0000-000051CA0000}"/>
    <cellStyle name="Currency 2 5 3 4 3" xfId="54527" xr:uid="{00000000-0005-0000-0000-000052CA0000}"/>
    <cellStyle name="Currency 2 5 3 4 3 2" xfId="54528" xr:uid="{00000000-0005-0000-0000-000053CA0000}"/>
    <cellStyle name="Currency 2 5 3 4 3 3" xfId="54529" xr:uid="{00000000-0005-0000-0000-000054CA0000}"/>
    <cellStyle name="Currency 2 5 3 4 4" xfId="54530" xr:uid="{00000000-0005-0000-0000-000055CA0000}"/>
    <cellStyle name="Currency 2 5 3 4 5" xfId="54531" xr:uid="{00000000-0005-0000-0000-000056CA0000}"/>
    <cellStyle name="Currency 2 5 3 5" xfId="54532" xr:uid="{00000000-0005-0000-0000-000057CA0000}"/>
    <cellStyle name="Currency 2 5 3 5 2" xfId="54533" xr:uid="{00000000-0005-0000-0000-000058CA0000}"/>
    <cellStyle name="Currency 2 5 3 5 2 2" xfId="54534" xr:uid="{00000000-0005-0000-0000-000059CA0000}"/>
    <cellStyle name="Currency 2 5 3 5 2 2 2" xfId="54535" xr:uid="{00000000-0005-0000-0000-00005ACA0000}"/>
    <cellStyle name="Currency 2 5 3 5 2 2 3" xfId="54536" xr:uid="{00000000-0005-0000-0000-00005BCA0000}"/>
    <cellStyle name="Currency 2 5 3 5 2 3" xfId="54537" xr:uid="{00000000-0005-0000-0000-00005CCA0000}"/>
    <cellStyle name="Currency 2 5 3 5 2 4" xfId="54538" xr:uid="{00000000-0005-0000-0000-00005DCA0000}"/>
    <cellStyle name="Currency 2 5 3 5 3" xfId="54539" xr:uid="{00000000-0005-0000-0000-00005ECA0000}"/>
    <cellStyle name="Currency 2 5 3 5 3 2" xfId="54540" xr:uid="{00000000-0005-0000-0000-00005FCA0000}"/>
    <cellStyle name="Currency 2 5 3 5 3 3" xfId="54541" xr:uid="{00000000-0005-0000-0000-000060CA0000}"/>
    <cellStyle name="Currency 2 5 3 5 4" xfId="54542" xr:uid="{00000000-0005-0000-0000-000061CA0000}"/>
    <cellStyle name="Currency 2 5 3 5 5" xfId="54543" xr:uid="{00000000-0005-0000-0000-000062CA0000}"/>
    <cellStyle name="Currency 2 5 3 6" xfId="54544" xr:uid="{00000000-0005-0000-0000-000063CA0000}"/>
    <cellStyle name="Currency 2 5 3 6 2" xfId="54545" xr:uid="{00000000-0005-0000-0000-000064CA0000}"/>
    <cellStyle name="Currency 2 5 3 6 2 2" xfId="54546" xr:uid="{00000000-0005-0000-0000-000065CA0000}"/>
    <cellStyle name="Currency 2 5 3 6 2 2 2" xfId="54547" xr:uid="{00000000-0005-0000-0000-000066CA0000}"/>
    <cellStyle name="Currency 2 5 3 6 2 2 3" xfId="54548" xr:uid="{00000000-0005-0000-0000-000067CA0000}"/>
    <cellStyle name="Currency 2 5 3 6 2 3" xfId="54549" xr:uid="{00000000-0005-0000-0000-000068CA0000}"/>
    <cellStyle name="Currency 2 5 3 6 2 4" xfId="54550" xr:uid="{00000000-0005-0000-0000-000069CA0000}"/>
    <cellStyle name="Currency 2 5 3 6 3" xfId="54551" xr:uid="{00000000-0005-0000-0000-00006ACA0000}"/>
    <cellStyle name="Currency 2 5 3 6 3 2" xfId="54552" xr:uid="{00000000-0005-0000-0000-00006BCA0000}"/>
    <cellStyle name="Currency 2 5 3 6 3 3" xfId="54553" xr:uid="{00000000-0005-0000-0000-00006CCA0000}"/>
    <cellStyle name="Currency 2 5 3 6 4" xfId="54554" xr:uid="{00000000-0005-0000-0000-00006DCA0000}"/>
    <cellStyle name="Currency 2 5 3 6 5" xfId="54555" xr:uid="{00000000-0005-0000-0000-00006ECA0000}"/>
    <cellStyle name="Currency 2 5 3 7" xfId="54556" xr:uid="{00000000-0005-0000-0000-00006FCA0000}"/>
    <cellStyle name="Currency 2 5 3 7 2" xfId="54557" xr:uid="{00000000-0005-0000-0000-000070CA0000}"/>
    <cellStyle name="Currency 2 5 3 7 2 2" xfId="54558" xr:uid="{00000000-0005-0000-0000-000071CA0000}"/>
    <cellStyle name="Currency 2 5 3 7 2 3" xfId="54559" xr:uid="{00000000-0005-0000-0000-000072CA0000}"/>
    <cellStyle name="Currency 2 5 3 7 3" xfId="54560" xr:uid="{00000000-0005-0000-0000-000073CA0000}"/>
    <cellStyle name="Currency 2 5 3 7 4" xfId="54561" xr:uid="{00000000-0005-0000-0000-000074CA0000}"/>
    <cellStyle name="Currency 2 5 3 8" xfId="54562" xr:uid="{00000000-0005-0000-0000-000075CA0000}"/>
    <cellStyle name="Currency 2 5 3 8 2" xfId="54563" xr:uid="{00000000-0005-0000-0000-000076CA0000}"/>
    <cellStyle name="Currency 2 5 3 8 3" xfId="54564" xr:uid="{00000000-0005-0000-0000-000077CA0000}"/>
    <cellStyle name="Currency 2 5 3 9" xfId="54565" xr:uid="{00000000-0005-0000-0000-000078CA0000}"/>
    <cellStyle name="Currency 2 6" xfId="54566" xr:uid="{00000000-0005-0000-0000-000079CA0000}"/>
    <cellStyle name="Currency 2 6 10" xfId="54567" xr:uid="{00000000-0005-0000-0000-00007ACA0000}"/>
    <cellStyle name="Currency 2 6 2" xfId="54568" xr:uid="{00000000-0005-0000-0000-00007BCA0000}"/>
    <cellStyle name="Currency 2 6 2 2" xfId="54569" xr:uid="{00000000-0005-0000-0000-00007CCA0000}"/>
    <cellStyle name="Currency 2 6 2 2 2" xfId="54570" xr:uid="{00000000-0005-0000-0000-00007DCA0000}"/>
    <cellStyle name="Currency 2 6 2 2 2 2" xfId="54571" xr:uid="{00000000-0005-0000-0000-00007ECA0000}"/>
    <cellStyle name="Currency 2 6 2 2 2 2 2" xfId="54572" xr:uid="{00000000-0005-0000-0000-00007FCA0000}"/>
    <cellStyle name="Currency 2 6 2 2 2 2 3" xfId="54573" xr:uid="{00000000-0005-0000-0000-000080CA0000}"/>
    <cellStyle name="Currency 2 6 2 2 2 3" xfId="54574" xr:uid="{00000000-0005-0000-0000-000081CA0000}"/>
    <cellStyle name="Currency 2 6 2 2 2 4" xfId="54575" xr:uid="{00000000-0005-0000-0000-000082CA0000}"/>
    <cellStyle name="Currency 2 6 2 2 3" xfId="54576" xr:uid="{00000000-0005-0000-0000-000083CA0000}"/>
    <cellStyle name="Currency 2 6 2 2 3 2" xfId="54577" xr:uid="{00000000-0005-0000-0000-000084CA0000}"/>
    <cellStyle name="Currency 2 6 2 2 3 3" xfId="54578" xr:uid="{00000000-0005-0000-0000-000085CA0000}"/>
    <cellStyle name="Currency 2 6 2 2 4" xfId="54579" xr:uid="{00000000-0005-0000-0000-000086CA0000}"/>
    <cellStyle name="Currency 2 6 2 2 5" xfId="54580" xr:uid="{00000000-0005-0000-0000-000087CA0000}"/>
    <cellStyle name="Currency 2 6 2 3" xfId="54581" xr:uid="{00000000-0005-0000-0000-000088CA0000}"/>
    <cellStyle name="Currency 2 6 2 3 2" xfId="54582" xr:uid="{00000000-0005-0000-0000-000089CA0000}"/>
    <cellStyle name="Currency 2 6 2 3 2 2" xfId="54583" xr:uid="{00000000-0005-0000-0000-00008ACA0000}"/>
    <cellStyle name="Currency 2 6 2 3 2 2 2" xfId="54584" xr:uid="{00000000-0005-0000-0000-00008BCA0000}"/>
    <cellStyle name="Currency 2 6 2 3 2 2 3" xfId="54585" xr:uid="{00000000-0005-0000-0000-00008CCA0000}"/>
    <cellStyle name="Currency 2 6 2 3 2 3" xfId="54586" xr:uid="{00000000-0005-0000-0000-00008DCA0000}"/>
    <cellStyle name="Currency 2 6 2 3 2 4" xfId="54587" xr:uid="{00000000-0005-0000-0000-00008ECA0000}"/>
    <cellStyle name="Currency 2 6 2 3 3" xfId="54588" xr:uid="{00000000-0005-0000-0000-00008FCA0000}"/>
    <cellStyle name="Currency 2 6 2 3 3 2" xfId="54589" xr:uid="{00000000-0005-0000-0000-000090CA0000}"/>
    <cellStyle name="Currency 2 6 2 3 3 3" xfId="54590" xr:uid="{00000000-0005-0000-0000-000091CA0000}"/>
    <cellStyle name="Currency 2 6 2 3 4" xfId="54591" xr:uid="{00000000-0005-0000-0000-000092CA0000}"/>
    <cellStyle name="Currency 2 6 2 3 5" xfId="54592" xr:uid="{00000000-0005-0000-0000-000093CA0000}"/>
    <cellStyle name="Currency 2 6 2 4" xfId="54593" xr:uid="{00000000-0005-0000-0000-000094CA0000}"/>
    <cellStyle name="Currency 2 6 2 4 2" xfId="54594" xr:uid="{00000000-0005-0000-0000-000095CA0000}"/>
    <cellStyle name="Currency 2 6 2 4 2 2" xfId="54595" xr:uid="{00000000-0005-0000-0000-000096CA0000}"/>
    <cellStyle name="Currency 2 6 2 4 2 2 2" xfId="54596" xr:uid="{00000000-0005-0000-0000-000097CA0000}"/>
    <cellStyle name="Currency 2 6 2 4 2 2 3" xfId="54597" xr:uid="{00000000-0005-0000-0000-000098CA0000}"/>
    <cellStyle name="Currency 2 6 2 4 2 3" xfId="54598" xr:uid="{00000000-0005-0000-0000-000099CA0000}"/>
    <cellStyle name="Currency 2 6 2 4 2 4" xfId="54599" xr:uid="{00000000-0005-0000-0000-00009ACA0000}"/>
    <cellStyle name="Currency 2 6 2 4 3" xfId="54600" xr:uid="{00000000-0005-0000-0000-00009BCA0000}"/>
    <cellStyle name="Currency 2 6 2 4 3 2" xfId="54601" xr:uid="{00000000-0005-0000-0000-00009CCA0000}"/>
    <cellStyle name="Currency 2 6 2 4 3 3" xfId="54602" xr:uid="{00000000-0005-0000-0000-00009DCA0000}"/>
    <cellStyle name="Currency 2 6 2 4 4" xfId="54603" xr:uid="{00000000-0005-0000-0000-00009ECA0000}"/>
    <cellStyle name="Currency 2 6 2 4 5" xfId="54604" xr:uid="{00000000-0005-0000-0000-00009FCA0000}"/>
    <cellStyle name="Currency 2 6 2 5" xfId="54605" xr:uid="{00000000-0005-0000-0000-0000A0CA0000}"/>
    <cellStyle name="Currency 2 6 2 5 2" xfId="54606" xr:uid="{00000000-0005-0000-0000-0000A1CA0000}"/>
    <cellStyle name="Currency 2 6 2 5 2 2" xfId="54607" xr:uid="{00000000-0005-0000-0000-0000A2CA0000}"/>
    <cellStyle name="Currency 2 6 2 5 2 2 2" xfId="54608" xr:uid="{00000000-0005-0000-0000-0000A3CA0000}"/>
    <cellStyle name="Currency 2 6 2 5 2 2 3" xfId="54609" xr:uid="{00000000-0005-0000-0000-0000A4CA0000}"/>
    <cellStyle name="Currency 2 6 2 5 2 3" xfId="54610" xr:uid="{00000000-0005-0000-0000-0000A5CA0000}"/>
    <cellStyle name="Currency 2 6 2 5 2 4" xfId="54611" xr:uid="{00000000-0005-0000-0000-0000A6CA0000}"/>
    <cellStyle name="Currency 2 6 2 5 3" xfId="54612" xr:uid="{00000000-0005-0000-0000-0000A7CA0000}"/>
    <cellStyle name="Currency 2 6 2 5 3 2" xfId="54613" xr:uid="{00000000-0005-0000-0000-0000A8CA0000}"/>
    <cellStyle name="Currency 2 6 2 5 3 3" xfId="54614" xr:uid="{00000000-0005-0000-0000-0000A9CA0000}"/>
    <cellStyle name="Currency 2 6 2 5 4" xfId="54615" xr:uid="{00000000-0005-0000-0000-0000AACA0000}"/>
    <cellStyle name="Currency 2 6 2 5 5" xfId="54616" xr:uid="{00000000-0005-0000-0000-0000ABCA0000}"/>
    <cellStyle name="Currency 2 6 2 6" xfId="54617" xr:uid="{00000000-0005-0000-0000-0000ACCA0000}"/>
    <cellStyle name="Currency 2 6 2 6 2" xfId="54618" xr:uid="{00000000-0005-0000-0000-0000ADCA0000}"/>
    <cellStyle name="Currency 2 6 2 6 2 2" xfId="54619" xr:uid="{00000000-0005-0000-0000-0000AECA0000}"/>
    <cellStyle name="Currency 2 6 2 6 2 3" xfId="54620" xr:uid="{00000000-0005-0000-0000-0000AFCA0000}"/>
    <cellStyle name="Currency 2 6 2 6 3" xfId="54621" xr:uid="{00000000-0005-0000-0000-0000B0CA0000}"/>
    <cellStyle name="Currency 2 6 2 6 4" xfId="54622" xr:uid="{00000000-0005-0000-0000-0000B1CA0000}"/>
    <cellStyle name="Currency 2 6 2 7" xfId="54623" xr:uid="{00000000-0005-0000-0000-0000B2CA0000}"/>
    <cellStyle name="Currency 2 6 2 7 2" xfId="54624" xr:uid="{00000000-0005-0000-0000-0000B3CA0000}"/>
    <cellStyle name="Currency 2 6 2 7 3" xfId="54625" xr:uid="{00000000-0005-0000-0000-0000B4CA0000}"/>
    <cellStyle name="Currency 2 6 2 8" xfId="54626" xr:uid="{00000000-0005-0000-0000-0000B5CA0000}"/>
    <cellStyle name="Currency 2 6 2 9" xfId="54627" xr:uid="{00000000-0005-0000-0000-0000B6CA0000}"/>
    <cellStyle name="Currency 2 6 3" xfId="54628" xr:uid="{00000000-0005-0000-0000-0000B7CA0000}"/>
    <cellStyle name="Currency 2 6 3 2" xfId="54629" xr:uid="{00000000-0005-0000-0000-0000B8CA0000}"/>
    <cellStyle name="Currency 2 6 3 2 2" xfId="54630" xr:uid="{00000000-0005-0000-0000-0000B9CA0000}"/>
    <cellStyle name="Currency 2 6 3 2 2 2" xfId="54631" xr:uid="{00000000-0005-0000-0000-0000BACA0000}"/>
    <cellStyle name="Currency 2 6 3 2 2 3" xfId="54632" xr:uid="{00000000-0005-0000-0000-0000BBCA0000}"/>
    <cellStyle name="Currency 2 6 3 2 3" xfId="54633" xr:uid="{00000000-0005-0000-0000-0000BCCA0000}"/>
    <cellStyle name="Currency 2 6 3 2 4" xfId="54634" xr:uid="{00000000-0005-0000-0000-0000BDCA0000}"/>
    <cellStyle name="Currency 2 6 3 3" xfId="54635" xr:uid="{00000000-0005-0000-0000-0000BECA0000}"/>
    <cellStyle name="Currency 2 6 3 3 2" xfId="54636" xr:uid="{00000000-0005-0000-0000-0000BFCA0000}"/>
    <cellStyle name="Currency 2 6 3 3 3" xfId="54637" xr:uid="{00000000-0005-0000-0000-0000C0CA0000}"/>
    <cellStyle name="Currency 2 6 3 4" xfId="54638" xr:uid="{00000000-0005-0000-0000-0000C1CA0000}"/>
    <cellStyle name="Currency 2 6 3 5" xfId="54639" xr:uid="{00000000-0005-0000-0000-0000C2CA0000}"/>
    <cellStyle name="Currency 2 6 4" xfId="54640" xr:uid="{00000000-0005-0000-0000-0000C3CA0000}"/>
    <cellStyle name="Currency 2 6 4 2" xfId="54641" xr:uid="{00000000-0005-0000-0000-0000C4CA0000}"/>
    <cellStyle name="Currency 2 6 4 2 2" xfId="54642" xr:uid="{00000000-0005-0000-0000-0000C5CA0000}"/>
    <cellStyle name="Currency 2 6 4 2 2 2" xfId="54643" xr:uid="{00000000-0005-0000-0000-0000C6CA0000}"/>
    <cellStyle name="Currency 2 6 4 2 2 3" xfId="54644" xr:uid="{00000000-0005-0000-0000-0000C7CA0000}"/>
    <cellStyle name="Currency 2 6 4 2 3" xfId="54645" xr:uid="{00000000-0005-0000-0000-0000C8CA0000}"/>
    <cellStyle name="Currency 2 6 4 2 4" xfId="54646" xr:uid="{00000000-0005-0000-0000-0000C9CA0000}"/>
    <cellStyle name="Currency 2 6 4 3" xfId="54647" xr:uid="{00000000-0005-0000-0000-0000CACA0000}"/>
    <cellStyle name="Currency 2 6 4 3 2" xfId="54648" xr:uid="{00000000-0005-0000-0000-0000CBCA0000}"/>
    <cellStyle name="Currency 2 6 4 3 3" xfId="54649" xr:uid="{00000000-0005-0000-0000-0000CCCA0000}"/>
    <cellStyle name="Currency 2 6 4 4" xfId="54650" xr:uid="{00000000-0005-0000-0000-0000CDCA0000}"/>
    <cellStyle name="Currency 2 6 4 5" xfId="54651" xr:uid="{00000000-0005-0000-0000-0000CECA0000}"/>
    <cellStyle name="Currency 2 6 5" xfId="54652" xr:uid="{00000000-0005-0000-0000-0000CFCA0000}"/>
    <cellStyle name="Currency 2 6 5 2" xfId="54653" xr:uid="{00000000-0005-0000-0000-0000D0CA0000}"/>
    <cellStyle name="Currency 2 6 5 2 2" xfId="54654" xr:uid="{00000000-0005-0000-0000-0000D1CA0000}"/>
    <cellStyle name="Currency 2 6 5 2 2 2" xfId="54655" xr:uid="{00000000-0005-0000-0000-0000D2CA0000}"/>
    <cellStyle name="Currency 2 6 5 2 2 3" xfId="54656" xr:uid="{00000000-0005-0000-0000-0000D3CA0000}"/>
    <cellStyle name="Currency 2 6 5 2 3" xfId="54657" xr:uid="{00000000-0005-0000-0000-0000D4CA0000}"/>
    <cellStyle name="Currency 2 6 5 2 4" xfId="54658" xr:uid="{00000000-0005-0000-0000-0000D5CA0000}"/>
    <cellStyle name="Currency 2 6 5 3" xfId="54659" xr:uid="{00000000-0005-0000-0000-0000D6CA0000}"/>
    <cellStyle name="Currency 2 6 5 3 2" xfId="54660" xr:uid="{00000000-0005-0000-0000-0000D7CA0000}"/>
    <cellStyle name="Currency 2 6 5 3 3" xfId="54661" xr:uid="{00000000-0005-0000-0000-0000D8CA0000}"/>
    <cellStyle name="Currency 2 6 5 4" xfId="54662" xr:uid="{00000000-0005-0000-0000-0000D9CA0000}"/>
    <cellStyle name="Currency 2 6 5 5" xfId="54663" xr:uid="{00000000-0005-0000-0000-0000DACA0000}"/>
    <cellStyle name="Currency 2 6 6" xfId="54664" xr:uid="{00000000-0005-0000-0000-0000DBCA0000}"/>
    <cellStyle name="Currency 2 6 6 2" xfId="54665" xr:uid="{00000000-0005-0000-0000-0000DCCA0000}"/>
    <cellStyle name="Currency 2 6 6 2 2" xfId="54666" xr:uid="{00000000-0005-0000-0000-0000DDCA0000}"/>
    <cellStyle name="Currency 2 6 6 2 2 2" xfId="54667" xr:uid="{00000000-0005-0000-0000-0000DECA0000}"/>
    <cellStyle name="Currency 2 6 6 2 2 3" xfId="54668" xr:uid="{00000000-0005-0000-0000-0000DFCA0000}"/>
    <cellStyle name="Currency 2 6 6 2 3" xfId="54669" xr:uid="{00000000-0005-0000-0000-0000E0CA0000}"/>
    <cellStyle name="Currency 2 6 6 2 4" xfId="54670" xr:uid="{00000000-0005-0000-0000-0000E1CA0000}"/>
    <cellStyle name="Currency 2 6 6 3" xfId="54671" xr:uid="{00000000-0005-0000-0000-0000E2CA0000}"/>
    <cellStyle name="Currency 2 6 6 3 2" xfId="54672" xr:uid="{00000000-0005-0000-0000-0000E3CA0000}"/>
    <cellStyle name="Currency 2 6 6 3 3" xfId="54673" xr:uid="{00000000-0005-0000-0000-0000E4CA0000}"/>
    <cellStyle name="Currency 2 6 6 4" xfId="54674" xr:uid="{00000000-0005-0000-0000-0000E5CA0000}"/>
    <cellStyle name="Currency 2 6 6 5" xfId="54675" xr:uid="{00000000-0005-0000-0000-0000E6CA0000}"/>
    <cellStyle name="Currency 2 6 7" xfId="54676" xr:uid="{00000000-0005-0000-0000-0000E7CA0000}"/>
    <cellStyle name="Currency 2 6 7 2" xfId="54677" xr:uid="{00000000-0005-0000-0000-0000E8CA0000}"/>
    <cellStyle name="Currency 2 6 7 2 2" xfId="54678" xr:uid="{00000000-0005-0000-0000-0000E9CA0000}"/>
    <cellStyle name="Currency 2 6 7 2 3" xfId="54679" xr:uid="{00000000-0005-0000-0000-0000EACA0000}"/>
    <cellStyle name="Currency 2 6 7 3" xfId="54680" xr:uid="{00000000-0005-0000-0000-0000EBCA0000}"/>
    <cellStyle name="Currency 2 6 7 4" xfId="54681" xr:uid="{00000000-0005-0000-0000-0000ECCA0000}"/>
    <cellStyle name="Currency 2 6 8" xfId="54682" xr:uid="{00000000-0005-0000-0000-0000EDCA0000}"/>
    <cellStyle name="Currency 2 6 8 2" xfId="54683" xr:uid="{00000000-0005-0000-0000-0000EECA0000}"/>
    <cellStyle name="Currency 2 6 8 3" xfId="54684" xr:uid="{00000000-0005-0000-0000-0000EFCA0000}"/>
    <cellStyle name="Currency 2 6 9" xfId="54685" xr:uid="{00000000-0005-0000-0000-0000F0CA0000}"/>
    <cellStyle name="Currency 2 7" xfId="54686" xr:uid="{00000000-0005-0000-0000-0000F1CA0000}"/>
    <cellStyle name="Currency 2 7 10" xfId="54687" xr:uid="{00000000-0005-0000-0000-0000F2CA0000}"/>
    <cellStyle name="Currency 2 7 2" xfId="54688" xr:uid="{00000000-0005-0000-0000-0000F3CA0000}"/>
    <cellStyle name="Currency 2 7 2 2" xfId="54689" xr:uid="{00000000-0005-0000-0000-0000F4CA0000}"/>
    <cellStyle name="Currency 2 7 2 2 2" xfId="54690" xr:uid="{00000000-0005-0000-0000-0000F5CA0000}"/>
    <cellStyle name="Currency 2 7 2 2 2 2" xfId="54691" xr:uid="{00000000-0005-0000-0000-0000F6CA0000}"/>
    <cellStyle name="Currency 2 7 2 2 2 2 2" xfId="54692" xr:uid="{00000000-0005-0000-0000-0000F7CA0000}"/>
    <cellStyle name="Currency 2 7 2 2 2 2 3" xfId="54693" xr:uid="{00000000-0005-0000-0000-0000F8CA0000}"/>
    <cellStyle name="Currency 2 7 2 2 2 3" xfId="54694" xr:uid="{00000000-0005-0000-0000-0000F9CA0000}"/>
    <cellStyle name="Currency 2 7 2 2 2 4" xfId="54695" xr:uid="{00000000-0005-0000-0000-0000FACA0000}"/>
    <cellStyle name="Currency 2 7 2 2 3" xfId="54696" xr:uid="{00000000-0005-0000-0000-0000FBCA0000}"/>
    <cellStyle name="Currency 2 7 2 2 3 2" xfId="54697" xr:uid="{00000000-0005-0000-0000-0000FCCA0000}"/>
    <cellStyle name="Currency 2 7 2 2 3 3" xfId="54698" xr:uid="{00000000-0005-0000-0000-0000FDCA0000}"/>
    <cellStyle name="Currency 2 7 2 2 4" xfId="54699" xr:uid="{00000000-0005-0000-0000-0000FECA0000}"/>
    <cellStyle name="Currency 2 7 2 2 5" xfId="54700" xr:uid="{00000000-0005-0000-0000-0000FFCA0000}"/>
    <cellStyle name="Currency 2 7 2 3" xfId="54701" xr:uid="{00000000-0005-0000-0000-000000CB0000}"/>
    <cellStyle name="Currency 2 7 2 3 2" xfId="54702" xr:uid="{00000000-0005-0000-0000-000001CB0000}"/>
    <cellStyle name="Currency 2 7 2 3 2 2" xfId="54703" xr:uid="{00000000-0005-0000-0000-000002CB0000}"/>
    <cellStyle name="Currency 2 7 2 3 2 2 2" xfId="54704" xr:uid="{00000000-0005-0000-0000-000003CB0000}"/>
    <cellStyle name="Currency 2 7 2 3 2 2 3" xfId="54705" xr:uid="{00000000-0005-0000-0000-000004CB0000}"/>
    <cellStyle name="Currency 2 7 2 3 2 3" xfId="54706" xr:uid="{00000000-0005-0000-0000-000005CB0000}"/>
    <cellStyle name="Currency 2 7 2 3 2 4" xfId="54707" xr:uid="{00000000-0005-0000-0000-000006CB0000}"/>
    <cellStyle name="Currency 2 7 2 3 3" xfId="54708" xr:uid="{00000000-0005-0000-0000-000007CB0000}"/>
    <cellStyle name="Currency 2 7 2 3 3 2" xfId="54709" xr:uid="{00000000-0005-0000-0000-000008CB0000}"/>
    <cellStyle name="Currency 2 7 2 3 3 3" xfId="54710" xr:uid="{00000000-0005-0000-0000-000009CB0000}"/>
    <cellStyle name="Currency 2 7 2 3 4" xfId="54711" xr:uid="{00000000-0005-0000-0000-00000ACB0000}"/>
    <cellStyle name="Currency 2 7 2 3 5" xfId="54712" xr:uid="{00000000-0005-0000-0000-00000BCB0000}"/>
    <cellStyle name="Currency 2 7 2 4" xfId="54713" xr:uid="{00000000-0005-0000-0000-00000CCB0000}"/>
    <cellStyle name="Currency 2 7 2 4 2" xfId="54714" xr:uid="{00000000-0005-0000-0000-00000DCB0000}"/>
    <cellStyle name="Currency 2 7 2 4 2 2" xfId="54715" xr:uid="{00000000-0005-0000-0000-00000ECB0000}"/>
    <cellStyle name="Currency 2 7 2 4 2 2 2" xfId="54716" xr:uid="{00000000-0005-0000-0000-00000FCB0000}"/>
    <cellStyle name="Currency 2 7 2 4 2 2 3" xfId="54717" xr:uid="{00000000-0005-0000-0000-000010CB0000}"/>
    <cellStyle name="Currency 2 7 2 4 2 3" xfId="54718" xr:uid="{00000000-0005-0000-0000-000011CB0000}"/>
    <cellStyle name="Currency 2 7 2 4 2 4" xfId="54719" xr:uid="{00000000-0005-0000-0000-000012CB0000}"/>
    <cellStyle name="Currency 2 7 2 4 3" xfId="54720" xr:uid="{00000000-0005-0000-0000-000013CB0000}"/>
    <cellStyle name="Currency 2 7 2 4 3 2" xfId="54721" xr:uid="{00000000-0005-0000-0000-000014CB0000}"/>
    <cellStyle name="Currency 2 7 2 4 3 3" xfId="54722" xr:uid="{00000000-0005-0000-0000-000015CB0000}"/>
    <cellStyle name="Currency 2 7 2 4 4" xfId="54723" xr:uid="{00000000-0005-0000-0000-000016CB0000}"/>
    <cellStyle name="Currency 2 7 2 4 5" xfId="54724" xr:uid="{00000000-0005-0000-0000-000017CB0000}"/>
    <cellStyle name="Currency 2 7 2 5" xfId="54725" xr:uid="{00000000-0005-0000-0000-000018CB0000}"/>
    <cellStyle name="Currency 2 7 2 5 2" xfId="54726" xr:uid="{00000000-0005-0000-0000-000019CB0000}"/>
    <cellStyle name="Currency 2 7 2 5 2 2" xfId="54727" xr:uid="{00000000-0005-0000-0000-00001ACB0000}"/>
    <cellStyle name="Currency 2 7 2 5 2 2 2" xfId="54728" xr:uid="{00000000-0005-0000-0000-00001BCB0000}"/>
    <cellStyle name="Currency 2 7 2 5 2 2 3" xfId="54729" xr:uid="{00000000-0005-0000-0000-00001CCB0000}"/>
    <cellStyle name="Currency 2 7 2 5 2 3" xfId="54730" xr:uid="{00000000-0005-0000-0000-00001DCB0000}"/>
    <cellStyle name="Currency 2 7 2 5 2 4" xfId="54731" xr:uid="{00000000-0005-0000-0000-00001ECB0000}"/>
    <cellStyle name="Currency 2 7 2 5 3" xfId="54732" xr:uid="{00000000-0005-0000-0000-00001FCB0000}"/>
    <cellStyle name="Currency 2 7 2 5 3 2" xfId="54733" xr:uid="{00000000-0005-0000-0000-000020CB0000}"/>
    <cellStyle name="Currency 2 7 2 5 3 3" xfId="54734" xr:uid="{00000000-0005-0000-0000-000021CB0000}"/>
    <cellStyle name="Currency 2 7 2 5 4" xfId="54735" xr:uid="{00000000-0005-0000-0000-000022CB0000}"/>
    <cellStyle name="Currency 2 7 2 5 5" xfId="54736" xr:uid="{00000000-0005-0000-0000-000023CB0000}"/>
    <cellStyle name="Currency 2 7 2 6" xfId="54737" xr:uid="{00000000-0005-0000-0000-000024CB0000}"/>
    <cellStyle name="Currency 2 7 2 6 2" xfId="54738" xr:uid="{00000000-0005-0000-0000-000025CB0000}"/>
    <cellStyle name="Currency 2 7 2 6 2 2" xfId="54739" xr:uid="{00000000-0005-0000-0000-000026CB0000}"/>
    <cellStyle name="Currency 2 7 2 6 2 3" xfId="54740" xr:uid="{00000000-0005-0000-0000-000027CB0000}"/>
    <cellStyle name="Currency 2 7 2 6 3" xfId="54741" xr:uid="{00000000-0005-0000-0000-000028CB0000}"/>
    <cellStyle name="Currency 2 7 2 6 4" xfId="54742" xr:uid="{00000000-0005-0000-0000-000029CB0000}"/>
    <cellStyle name="Currency 2 7 2 7" xfId="54743" xr:uid="{00000000-0005-0000-0000-00002ACB0000}"/>
    <cellStyle name="Currency 2 7 2 7 2" xfId="54744" xr:uid="{00000000-0005-0000-0000-00002BCB0000}"/>
    <cellStyle name="Currency 2 7 2 7 3" xfId="54745" xr:uid="{00000000-0005-0000-0000-00002CCB0000}"/>
    <cellStyle name="Currency 2 7 2 8" xfId="54746" xr:uid="{00000000-0005-0000-0000-00002DCB0000}"/>
    <cellStyle name="Currency 2 7 2 9" xfId="54747" xr:uid="{00000000-0005-0000-0000-00002ECB0000}"/>
    <cellStyle name="Currency 2 7 3" xfId="54748" xr:uid="{00000000-0005-0000-0000-00002FCB0000}"/>
    <cellStyle name="Currency 2 7 3 2" xfId="54749" xr:uid="{00000000-0005-0000-0000-000030CB0000}"/>
    <cellStyle name="Currency 2 7 3 2 2" xfId="54750" xr:uid="{00000000-0005-0000-0000-000031CB0000}"/>
    <cellStyle name="Currency 2 7 3 2 2 2" xfId="54751" xr:uid="{00000000-0005-0000-0000-000032CB0000}"/>
    <cellStyle name="Currency 2 7 3 2 2 3" xfId="54752" xr:uid="{00000000-0005-0000-0000-000033CB0000}"/>
    <cellStyle name="Currency 2 7 3 2 3" xfId="54753" xr:uid="{00000000-0005-0000-0000-000034CB0000}"/>
    <cellStyle name="Currency 2 7 3 2 4" xfId="54754" xr:uid="{00000000-0005-0000-0000-000035CB0000}"/>
    <cellStyle name="Currency 2 7 3 3" xfId="54755" xr:uid="{00000000-0005-0000-0000-000036CB0000}"/>
    <cellStyle name="Currency 2 7 3 3 2" xfId="54756" xr:uid="{00000000-0005-0000-0000-000037CB0000}"/>
    <cellStyle name="Currency 2 7 3 3 3" xfId="54757" xr:uid="{00000000-0005-0000-0000-000038CB0000}"/>
    <cellStyle name="Currency 2 7 3 4" xfId="54758" xr:uid="{00000000-0005-0000-0000-000039CB0000}"/>
    <cellStyle name="Currency 2 7 3 5" xfId="54759" xr:uid="{00000000-0005-0000-0000-00003ACB0000}"/>
    <cellStyle name="Currency 2 7 4" xfId="54760" xr:uid="{00000000-0005-0000-0000-00003BCB0000}"/>
    <cellStyle name="Currency 2 7 4 2" xfId="54761" xr:uid="{00000000-0005-0000-0000-00003CCB0000}"/>
    <cellStyle name="Currency 2 7 4 2 2" xfId="54762" xr:uid="{00000000-0005-0000-0000-00003DCB0000}"/>
    <cellStyle name="Currency 2 7 4 2 2 2" xfId="54763" xr:uid="{00000000-0005-0000-0000-00003ECB0000}"/>
    <cellStyle name="Currency 2 7 4 2 2 3" xfId="54764" xr:uid="{00000000-0005-0000-0000-00003FCB0000}"/>
    <cellStyle name="Currency 2 7 4 2 3" xfId="54765" xr:uid="{00000000-0005-0000-0000-000040CB0000}"/>
    <cellStyle name="Currency 2 7 4 2 4" xfId="54766" xr:uid="{00000000-0005-0000-0000-000041CB0000}"/>
    <cellStyle name="Currency 2 7 4 3" xfId="54767" xr:uid="{00000000-0005-0000-0000-000042CB0000}"/>
    <cellStyle name="Currency 2 7 4 3 2" xfId="54768" xr:uid="{00000000-0005-0000-0000-000043CB0000}"/>
    <cellStyle name="Currency 2 7 4 3 3" xfId="54769" xr:uid="{00000000-0005-0000-0000-000044CB0000}"/>
    <cellStyle name="Currency 2 7 4 4" xfId="54770" xr:uid="{00000000-0005-0000-0000-000045CB0000}"/>
    <cellStyle name="Currency 2 7 4 5" xfId="54771" xr:uid="{00000000-0005-0000-0000-000046CB0000}"/>
    <cellStyle name="Currency 2 7 5" xfId="54772" xr:uid="{00000000-0005-0000-0000-000047CB0000}"/>
    <cellStyle name="Currency 2 7 5 2" xfId="54773" xr:uid="{00000000-0005-0000-0000-000048CB0000}"/>
    <cellStyle name="Currency 2 7 5 2 2" xfId="54774" xr:uid="{00000000-0005-0000-0000-000049CB0000}"/>
    <cellStyle name="Currency 2 7 5 2 2 2" xfId="54775" xr:uid="{00000000-0005-0000-0000-00004ACB0000}"/>
    <cellStyle name="Currency 2 7 5 2 2 3" xfId="54776" xr:uid="{00000000-0005-0000-0000-00004BCB0000}"/>
    <cellStyle name="Currency 2 7 5 2 3" xfId="54777" xr:uid="{00000000-0005-0000-0000-00004CCB0000}"/>
    <cellStyle name="Currency 2 7 5 2 4" xfId="54778" xr:uid="{00000000-0005-0000-0000-00004DCB0000}"/>
    <cellStyle name="Currency 2 7 5 3" xfId="54779" xr:uid="{00000000-0005-0000-0000-00004ECB0000}"/>
    <cellStyle name="Currency 2 7 5 3 2" xfId="54780" xr:uid="{00000000-0005-0000-0000-00004FCB0000}"/>
    <cellStyle name="Currency 2 7 5 3 3" xfId="54781" xr:uid="{00000000-0005-0000-0000-000050CB0000}"/>
    <cellStyle name="Currency 2 7 5 4" xfId="54782" xr:uid="{00000000-0005-0000-0000-000051CB0000}"/>
    <cellStyle name="Currency 2 7 5 5" xfId="54783" xr:uid="{00000000-0005-0000-0000-000052CB0000}"/>
    <cellStyle name="Currency 2 7 6" xfId="54784" xr:uid="{00000000-0005-0000-0000-000053CB0000}"/>
    <cellStyle name="Currency 2 7 6 2" xfId="54785" xr:uid="{00000000-0005-0000-0000-000054CB0000}"/>
    <cellStyle name="Currency 2 7 6 2 2" xfId="54786" xr:uid="{00000000-0005-0000-0000-000055CB0000}"/>
    <cellStyle name="Currency 2 7 6 2 2 2" xfId="54787" xr:uid="{00000000-0005-0000-0000-000056CB0000}"/>
    <cellStyle name="Currency 2 7 6 2 2 3" xfId="54788" xr:uid="{00000000-0005-0000-0000-000057CB0000}"/>
    <cellStyle name="Currency 2 7 6 2 3" xfId="54789" xr:uid="{00000000-0005-0000-0000-000058CB0000}"/>
    <cellStyle name="Currency 2 7 6 2 4" xfId="54790" xr:uid="{00000000-0005-0000-0000-000059CB0000}"/>
    <cellStyle name="Currency 2 7 6 3" xfId="54791" xr:uid="{00000000-0005-0000-0000-00005ACB0000}"/>
    <cellStyle name="Currency 2 7 6 3 2" xfId="54792" xr:uid="{00000000-0005-0000-0000-00005BCB0000}"/>
    <cellStyle name="Currency 2 7 6 3 3" xfId="54793" xr:uid="{00000000-0005-0000-0000-00005CCB0000}"/>
    <cellStyle name="Currency 2 7 6 4" xfId="54794" xr:uid="{00000000-0005-0000-0000-00005DCB0000}"/>
    <cellStyle name="Currency 2 7 6 5" xfId="54795" xr:uid="{00000000-0005-0000-0000-00005ECB0000}"/>
    <cellStyle name="Currency 2 7 7" xfId="54796" xr:uid="{00000000-0005-0000-0000-00005FCB0000}"/>
    <cellStyle name="Currency 2 7 7 2" xfId="54797" xr:uid="{00000000-0005-0000-0000-000060CB0000}"/>
    <cellStyle name="Currency 2 7 7 2 2" xfId="54798" xr:uid="{00000000-0005-0000-0000-000061CB0000}"/>
    <cellStyle name="Currency 2 7 7 2 3" xfId="54799" xr:uid="{00000000-0005-0000-0000-000062CB0000}"/>
    <cellStyle name="Currency 2 7 7 3" xfId="54800" xr:uid="{00000000-0005-0000-0000-000063CB0000}"/>
    <cellStyle name="Currency 2 7 7 4" xfId="54801" xr:uid="{00000000-0005-0000-0000-000064CB0000}"/>
    <cellStyle name="Currency 2 7 8" xfId="54802" xr:uid="{00000000-0005-0000-0000-000065CB0000}"/>
    <cellStyle name="Currency 2 7 8 2" xfId="54803" xr:uid="{00000000-0005-0000-0000-000066CB0000}"/>
    <cellStyle name="Currency 2 7 8 3" xfId="54804" xr:uid="{00000000-0005-0000-0000-000067CB0000}"/>
    <cellStyle name="Currency 2 7 9" xfId="54805" xr:uid="{00000000-0005-0000-0000-000068CB0000}"/>
    <cellStyle name="Currency 2 8" xfId="54806" xr:uid="{00000000-0005-0000-0000-000069CB0000}"/>
    <cellStyle name="Currency 2 9" xfId="54807" xr:uid="{00000000-0005-0000-0000-00006ACB0000}"/>
    <cellStyle name="Currency 2*" xfId="54808" xr:uid="{00000000-0005-0000-0000-00006BCB0000}"/>
    <cellStyle name="Currency 2__50_50" xfId="54809" xr:uid="{00000000-0005-0000-0000-00006CCB0000}"/>
    <cellStyle name="Currency 20" xfId="54810" xr:uid="{00000000-0005-0000-0000-00006DCB0000}"/>
    <cellStyle name="Currency 20 2" xfId="54811" xr:uid="{00000000-0005-0000-0000-00006ECB0000}"/>
    <cellStyle name="Currency 20 3" xfId="54812" xr:uid="{00000000-0005-0000-0000-00006FCB0000}"/>
    <cellStyle name="Currency 21" xfId="54813" xr:uid="{00000000-0005-0000-0000-000070CB0000}"/>
    <cellStyle name="Currency 21 2" xfId="54814" xr:uid="{00000000-0005-0000-0000-000071CB0000}"/>
    <cellStyle name="Currency 21 3" xfId="54815" xr:uid="{00000000-0005-0000-0000-000072CB0000}"/>
    <cellStyle name="Currency 22" xfId="54816" xr:uid="{00000000-0005-0000-0000-000073CB0000}"/>
    <cellStyle name="Currency 22 2" xfId="54817" xr:uid="{00000000-0005-0000-0000-000074CB0000}"/>
    <cellStyle name="Currency 22 3" xfId="54818" xr:uid="{00000000-0005-0000-0000-000075CB0000}"/>
    <cellStyle name="Currency 23" xfId="54819" xr:uid="{00000000-0005-0000-0000-000076CB0000}"/>
    <cellStyle name="Currency 24" xfId="54820" xr:uid="{00000000-0005-0000-0000-000077CB0000}"/>
    <cellStyle name="Currency 24 2" xfId="54821" xr:uid="{00000000-0005-0000-0000-000078CB0000}"/>
    <cellStyle name="Currency 24 3" xfId="54822" xr:uid="{00000000-0005-0000-0000-000079CB0000}"/>
    <cellStyle name="Currency 25" xfId="54823" xr:uid="{00000000-0005-0000-0000-00007ACB0000}"/>
    <cellStyle name="Currency 26" xfId="54824" xr:uid="{00000000-0005-0000-0000-00007BCB0000}"/>
    <cellStyle name="Currency 27" xfId="54825" xr:uid="{00000000-0005-0000-0000-00007CCB0000}"/>
    <cellStyle name="Currency 28" xfId="54826" xr:uid="{00000000-0005-0000-0000-00007DCB0000}"/>
    <cellStyle name="Currency 29" xfId="54827" xr:uid="{00000000-0005-0000-0000-00007ECB0000}"/>
    <cellStyle name="Currency 3" xfId="1640" xr:uid="{00000000-0005-0000-0000-00007FCB0000}"/>
    <cellStyle name="Currency 3 2" xfId="1641" xr:uid="{00000000-0005-0000-0000-000080CB0000}"/>
    <cellStyle name="Currency 3 2 2" xfId="54828" xr:uid="{00000000-0005-0000-0000-000081CB0000}"/>
    <cellStyle name="Currency 3 2 2 2" xfId="54829" xr:uid="{00000000-0005-0000-0000-000082CB0000}"/>
    <cellStyle name="Currency 3 2 2 2 2" xfId="54830" xr:uid="{00000000-0005-0000-0000-000083CB0000}"/>
    <cellStyle name="Currency 3 2 2 2 2 2" xfId="54831" xr:uid="{00000000-0005-0000-0000-000084CB0000}"/>
    <cellStyle name="Currency 3 2 2 2 2 2 2" xfId="54832" xr:uid="{00000000-0005-0000-0000-000085CB0000}"/>
    <cellStyle name="Currency 3 2 2 2 2 2 3" xfId="54833" xr:uid="{00000000-0005-0000-0000-000086CB0000}"/>
    <cellStyle name="Currency 3 2 2 2 2 3" xfId="54834" xr:uid="{00000000-0005-0000-0000-000087CB0000}"/>
    <cellStyle name="Currency 3 2 2 2 2 4" xfId="54835" xr:uid="{00000000-0005-0000-0000-000088CB0000}"/>
    <cellStyle name="Currency 3 2 2 2 3" xfId="54836" xr:uid="{00000000-0005-0000-0000-000089CB0000}"/>
    <cellStyle name="Currency 3 2 2 2 3 2" xfId="54837" xr:uid="{00000000-0005-0000-0000-00008ACB0000}"/>
    <cellStyle name="Currency 3 2 2 2 3 3" xfId="54838" xr:uid="{00000000-0005-0000-0000-00008BCB0000}"/>
    <cellStyle name="Currency 3 2 2 2 4" xfId="54839" xr:uid="{00000000-0005-0000-0000-00008CCB0000}"/>
    <cellStyle name="Currency 3 2 2 2 5" xfId="54840" xr:uid="{00000000-0005-0000-0000-00008DCB0000}"/>
    <cellStyle name="Currency 3 2 2 3" xfId="54841" xr:uid="{00000000-0005-0000-0000-00008ECB0000}"/>
    <cellStyle name="Currency 3 2 2 3 2" xfId="54842" xr:uid="{00000000-0005-0000-0000-00008FCB0000}"/>
    <cellStyle name="Currency 3 2 2 3 2 2" xfId="54843" xr:uid="{00000000-0005-0000-0000-000090CB0000}"/>
    <cellStyle name="Currency 3 2 2 3 2 3" xfId="54844" xr:uid="{00000000-0005-0000-0000-000091CB0000}"/>
    <cellStyle name="Currency 3 2 2 3 3" xfId="54845" xr:uid="{00000000-0005-0000-0000-000092CB0000}"/>
    <cellStyle name="Currency 3 2 2 3 4" xfId="54846" xr:uid="{00000000-0005-0000-0000-000093CB0000}"/>
    <cellStyle name="Currency 3 2 2 4" xfId="54847" xr:uid="{00000000-0005-0000-0000-000094CB0000}"/>
    <cellStyle name="Currency 3 2 2 4 2" xfId="54848" xr:uid="{00000000-0005-0000-0000-000095CB0000}"/>
    <cellStyle name="Currency 3 2 2 4 3" xfId="54849" xr:uid="{00000000-0005-0000-0000-000096CB0000}"/>
    <cellStyle name="Currency 3 2 2 5" xfId="54850" xr:uid="{00000000-0005-0000-0000-000097CB0000}"/>
    <cellStyle name="Currency 3 2 2 6" xfId="54851" xr:uid="{00000000-0005-0000-0000-000098CB0000}"/>
    <cellStyle name="Currency 3 2 3" xfId="54852" xr:uid="{00000000-0005-0000-0000-000099CB0000}"/>
    <cellStyle name="Currency 3 2 4" xfId="54853" xr:uid="{00000000-0005-0000-0000-00009ACB0000}"/>
    <cellStyle name="Currency 3 3" xfId="54854" xr:uid="{00000000-0005-0000-0000-00009BCB0000}"/>
    <cellStyle name="Currency 3 3 2" xfId="54855" xr:uid="{00000000-0005-0000-0000-00009CCB0000}"/>
    <cellStyle name="Currency 3 3 2 2" xfId="54856" xr:uid="{00000000-0005-0000-0000-00009DCB0000}"/>
    <cellStyle name="Currency 3 3 2 2 2" xfId="54857" xr:uid="{00000000-0005-0000-0000-00009ECB0000}"/>
    <cellStyle name="Currency 3 3 2 2 3" xfId="54858" xr:uid="{00000000-0005-0000-0000-00009FCB0000}"/>
    <cellStyle name="Currency 3 3 2 3" xfId="54859" xr:uid="{00000000-0005-0000-0000-0000A0CB0000}"/>
    <cellStyle name="Currency 3 3 2 4" xfId="54860" xr:uid="{00000000-0005-0000-0000-0000A1CB0000}"/>
    <cellStyle name="Currency 3 3 3" xfId="54861" xr:uid="{00000000-0005-0000-0000-0000A2CB0000}"/>
    <cellStyle name="Currency 3 3 3 2" xfId="54862" xr:uid="{00000000-0005-0000-0000-0000A3CB0000}"/>
    <cellStyle name="Currency 3 3 3 3" xfId="54863" xr:uid="{00000000-0005-0000-0000-0000A4CB0000}"/>
    <cellStyle name="Currency 3 3 4" xfId="54864" xr:uid="{00000000-0005-0000-0000-0000A5CB0000}"/>
    <cellStyle name="Currency 3 3 5" xfId="54865" xr:uid="{00000000-0005-0000-0000-0000A6CB0000}"/>
    <cellStyle name="Currency 3 4" xfId="54866" xr:uid="{00000000-0005-0000-0000-0000A7CB0000}"/>
    <cellStyle name="Currency 3 4 2" xfId="54867" xr:uid="{00000000-0005-0000-0000-0000A8CB0000}"/>
    <cellStyle name="Currency 3 4 2 2" xfId="54868" xr:uid="{00000000-0005-0000-0000-0000A9CB0000}"/>
    <cellStyle name="Currency 3 4 2 2 2" xfId="54869" xr:uid="{00000000-0005-0000-0000-0000AACB0000}"/>
    <cellStyle name="Currency 3 4 2 2 3" xfId="54870" xr:uid="{00000000-0005-0000-0000-0000ABCB0000}"/>
    <cellStyle name="Currency 3 4 2 3" xfId="54871" xr:uid="{00000000-0005-0000-0000-0000ACCB0000}"/>
    <cellStyle name="Currency 3 4 2 4" xfId="54872" xr:uid="{00000000-0005-0000-0000-0000ADCB0000}"/>
    <cellStyle name="Currency 3 4 3" xfId="54873" xr:uid="{00000000-0005-0000-0000-0000AECB0000}"/>
    <cellStyle name="Currency 3 4 3 2" xfId="54874" xr:uid="{00000000-0005-0000-0000-0000AFCB0000}"/>
    <cellStyle name="Currency 3 4 3 3" xfId="54875" xr:uid="{00000000-0005-0000-0000-0000B0CB0000}"/>
    <cellStyle name="Currency 3 4 4" xfId="54876" xr:uid="{00000000-0005-0000-0000-0000B1CB0000}"/>
    <cellStyle name="Currency 3 4 5" xfId="54877" xr:uid="{00000000-0005-0000-0000-0000B2CB0000}"/>
    <cellStyle name="Currency 3*" xfId="54878" xr:uid="{00000000-0005-0000-0000-0000B3CB0000}"/>
    <cellStyle name="Currency 3_401K Summary" xfId="54879" xr:uid="{00000000-0005-0000-0000-0000B4CB0000}"/>
    <cellStyle name="Currency 30" xfId="1642" xr:uid="{00000000-0005-0000-0000-0000B5CB0000}"/>
    <cellStyle name="Currency 30 2" xfId="1643" xr:uid="{00000000-0005-0000-0000-0000B6CB0000}"/>
    <cellStyle name="Currency 31" xfId="1644" xr:uid="{00000000-0005-0000-0000-0000B7CB0000}"/>
    <cellStyle name="Currency 31 2" xfId="1645" xr:uid="{00000000-0005-0000-0000-0000B8CB0000}"/>
    <cellStyle name="Currency 32" xfId="1646" xr:uid="{00000000-0005-0000-0000-0000B9CB0000}"/>
    <cellStyle name="Currency 32 2" xfId="1647" xr:uid="{00000000-0005-0000-0000-0000BACB0000}"/>
    <cellStyle name="Currency 33" xfId="1648" xr:uid="{00000000-0005-0000-0000-0000BBCB0000}"/>
    <cellStyle name="Currency 33 2" xfId="1649" xr:uid="{00000000-0005-0000-0000-0000BCCB0000}"/>
    <cellStyle name="Currency 34" xfId="1650" xr:uid="{00000000-0005-0000-0000-0000BDCB0000}"/>
    <cellStyle name="Currency 34 2" xfId="1651" xr:uid="{00000000-0005-0000-0000-0000BECB0000}"/>
    <cellStyle name="Currency 35" xfId="1652" xr:uid="{00000000-0005-0000-0000-0000BFCB0000}"/>
    <cellStyle name="Currency 35 2" xfId="1653" xr:uid="{00000000-0005-0000-0000-0000C0CB0000}"/>
    <cellStyle name="Currency 36" xfId="1654" xr:uid="{00000000-0005-0000-0000-0000C1CB0000}"/>
    <cellStyle name="Currency 36 2" xfId="1655" xr:uid="{00000000-0005-0000-0000-0000C2CB0000}"/>
    <cellStyle name="Currency 37" xfId="1656" xr:uid="{00000000-0005-0000-0000-0000C3CB0000}"/>
    <cellStyle name="Currency 37 2" xfId="1657" xr:uid="{00000000-0005-0000-0000-0000C4CB0000}"/>
    <cellStyle name="Currency 38" xfId="1658" xr:uid="{00000000-0005-0000-0000-0000C5CB0000}"/>
    <cellStyle name="Currency 38 2" xfId="1659" xr:uid="{00000000-0005-0000-0000-0000C6CB0000}"/>
    <cellStyle name="Currency 39" xfId="1660" xr:uid="{00000000-0005-0000-0000-0000C7CB0000}"/>
    <cellStyle name="Currency 39 2" xfId="1661" xr:uid="{00000000-0005-0000-0000-0000C8CB0000}"/>
    <cellStyle name="Currency 4" xfId="1662" xr:uid="{00000000-0005-0000-0000-0000C9CB0000}"/>
    <cellStyle name="Currency 4 2" xfId="54880" xr:uid="{00000000-0005-0000-0000-0000CACB0000}"/>
    <cellStyle name="Currency 4 2 2" xfId="54881" xr:uid="{00000000-0005-0000-0000-0000CBCB0000}"/>
    <cellStyle name="Currency 4 2 2 2" xfId="54882" xr:uid="{00000000-0005-0000-0000-0000CCCB0000}"/>
    <cellStyle name="Currency 4 2 2 2 2" xfId="54883" xr:uid="{00000000-0005-0000-0000-0000CDCB0000}"/>
    <cellStyle name="Currency 4 2 2 2 2 2" xfId="54884" xr:uid="{00000000-0005-0000-0000-0000CECB0000}"/>
    <cellStyle name="Currency 4 2 2 2 2 3" xfId="54885" xr:uid="{00000000-0005-0000-0000-0000CFCB0000}"/>
    <cellStyle name="Currency 4 2 2 2 3" xfId="54886" xr:uid="{00000000-0005-0000-0000-0000D0CB0000}"/>
    <cellStyle name="Currency 4 2 2 2 4" xfId="54887" xr:uid="{00000000-0005-0000-0000-0000D1CB0000}"/>
    <cellStyle name="Currency 4 2 2 3" xfId="54888" xr:uid="{00000000-0005-0000-0000-0000D2CB0000}"/>
    <cellStyle name="Currency 4 2 2 3 2" xfId="54889" xr:uid="{00000000-0005-0000-0000-0000D3CB0000}"/>
    <cellStyle name="Currency 4 2 2 3 3" xfId="54890" xr:uid="{00000000-0005-0000-0000-0000D4CB0000}"/>
    <cellStyle name="Currency 4 2 2 4" xfId="54891" xr:uid="{00000000-0005-0000-0000-0000D5CB0000}"/>
    <cellStyle name="Currency 4 2 2 5" xfId="54892" xr:uid="{00000000-0005-0000-0000-0000D6CB0000}"/>
    <cellStyle name="Currency 4 2 3" xfId="54893" xr:uid="{00000000-0005-0000-0000-0000D7CB0000}"/>
    <cellStyle name="Currency 4 2 3 2" xfId="54894" xr:uid="{00000000-0005-0000-0000-0000D8CB0000}"/>
    <cellStyle name="Currency 4 2 3 2 2" xfId="54895" xr:uid="{00000000-0005-0000-0000-0000D9CB0000}"/>
    <cellStyle name="Currency 4 2 3 2 3" xfId="54896" xr:uid="{00000000-0005-0000-0000-0000DACB0000}"/>
    <cellStyle name="Currency 4 2 3 3" xfId="54897" xr:uid="{00000000-0005-0000-0000-0000DBCB0000}"/>
    <cellStyle name="Currency 4 2 3 4" xfId="54898" xr:uid="{00000000-0005-0000-0000-0000DCCB0000}"/>
    <cellStyle name="Currency 4 2 4" xfId="54899" xr:uid="{00000000-0005-0000-0000-0000DDCB0000}"/>
    <cellStyle name="Currency 4 2 4 2" xfId="54900" xr:uid="{00000000-0005-0000-0000-0000DECB0000}"/>
    <cellStyle name="Currency 4 2 4 3" xfId="54901" xr:uid="{00000000-0005-0000-0000-0000DFCB0000}"/>
    <cellStyle name="Currency 4 2 5" xfId="54902" xr:uid="{00000000-0005-0000-0000-0000E0CB0000}"/>
    <cellStyle name="Currency 4 2 6" xfId="54903" xr:uid="{00000000-0005-0000-0000-0000E1CB0000}"/>
    <cellStyle name="Currency 4 3" xfId="54904" xr:uid="{00000000-0005-0000-0000-0000E2CB0000}"/>
    <cellStyle name="Currency 4 4" xfId="54905" xr:uid="{00000000-0005-0000-0000-0000E3CB0000}"/>
    <cellStyle name="Currency 4 5" xfId="54906" xr:uid="{00000000-0005-0000-0000-0000E4CB0000}"/>
    <cellStyle name="Currency 4 5 2" xfId="54907" xr:uid="{00000000-0005-0000-0000-0000E5CB0000}"/>
    <cellStyle name="Currency 4 5 2 2" xfId="54908" xr:uid="{00000000-0005-0000-0000-0000E6CB0000}"/>
    <cellStyle name="Currency 4 5 2 3" xfId="54909" xr:uid="{00000000-0005-0000-0000-0000E7CB0000}"/>
    <cellStyle name="Currency 4 5 3" xfId="54910" xr:uid="{00000000-0005-0000-0000-0000E8CB0000}"/>
    <cellStyle name="Currency 4 5 4" xfId="54911" xr:uid="{00000000-0005-0000-0000-0000E9CB0000}"/>
    <cellStyle name="Currency 4 6" xfId="54912" xr:uid="{00000000-0005-0000-0000-0000EACB0000}"/>
    <cellStyle name="Currency 4 6 2" xfId="54913" xr:uid="{00000000-0005-0000-0000-0000EBCB0000}"/>
    <cellStyle name="Currency 4 6 3" xfId="54914" xr:uid="{00000000-0005-0000-0000-0000ECCB0000}"/>
    <cellStyle name="Currency 4 7" xfId="54915" xr:uid="{00000000-0005-0000-0000-0000EDCB0000}"/>
    <cellStyle name="Currency 4_401K Summary" xfId="54916" xr:uid="{00000000-0005-0000-0000-0000EECB0000}"/>
    <cellStyle name="Currency 40" xfId="1663" xr:uid="{00000000-0005-0000-0000-0000EFCB0000}"/>
    <cellStyle name="Currency 40 2" xfId="1664" xr:uid="{00000000-0005-0000-0000-0000F0CB0000}"/>
    <cellStyle name="Currency 41" xfId="1665" xr:uid="{00000000-0005-0000-0000-0000F1CB0000}"/>
    <cellStyle name="Currency 41 2" xfId="1666" xr:uid="{00000000-0005-0000-0000-0000F2CB0000}"/>
    <cellStyle name="Currency 42" xfId="1667" xr:uid="{00000000-0005-0000-0000-0000F3CB0000}"/>
    <cellStyle name="Currency 42 2" xfId="1668" xr:uid="{00000000-0005-0000-0000-0000F4CB0000}"/>
    <cellStyle name="Currency 43" xfId="1669" xr:uid="{00000000-0005-0000-0000-0000F5CB0000}"/>
    <cellStyle name="Currency 43 2" xfId="1670" xr:uid="{00000000-0005-0000-0000-0000F6CB0000}"/>
    <cellStyle name="Currency 44" xfId="1671" xr:uid="{00000000-0005-0000-0000-0000F7CB0000}"/>
    <cellStyle name="Currency 44 2" xfId="1672" xr:uid="{00000000-0005-0000-0000-0000F8CB0000}"/>
    <cellStyle name="Currency 45" xfId="1673" xr:uid="{00000000-0005-0000-0000-0000F9CB0000}"/>
    <cellStyle name="Currency 45 2" xfId="1674" xr:uid="{00000000-0005-0000-0000-0000FACB0000}"/>
    <cellStyle name="Currency 46" xfId="1675" xr:uid="{00000000-0005-0000-0000-0000FBCB0000}"/>
    <cellStyle name="Currency 46 2" xfId="1676" xr:uid="{00000000-0005-0000-0000-0000FCCB0000}"/>
    <cellStyle name="Currency 47" xfId="1677" xr:uid="{00000000-0005-0000-0000-0000FDCB0000}"/>
    <cellStyle name="Currency 47 2" xfId="1678" xr:uid="{00000000-0005-0000-0000-0000FECB0000}"/>
    <cellStyle name="Currency 48" xfId="1679" xr:uid="{00000000-0005-0000-0000-0000FFCB0000}"/>
    <cellStyle name="Currency 48 2" xfId="1680" xr:uid="{00000000-0005-0000-0000-000000CC0000}"/>
    <cellStyle name="Currency 49" xfId="1681" xr:uid="{00000000-0005-0000-0000-000001CC0000}"/>
    <cellStyle name="Currency 49 2" xfId="1682" xr:uid="{00000000-0005-0000-0000-000002CC0000}"/>
    <cellStyle name="Currency 5" xfId="1683" xr:uid="{00000000-0005-0000-0000-000003CC0000}"/>
    <cellStyle name="Currency 5 2" xfId="54917" xr:uid="{00000000-0005-0000-0000-000004CC0000}"/>
    <cellStyle name="Currency 5 2 2" xfId="54918" xr:uid="{00000000-0005-0000-0000-000005CC0000}"/>
    <cellStyle name="Currency 5 2 2 2" xfId="54919" xr:uid="{00000000-0005-0000-0000-000006CC0000}"/>
    <cellStyle name="Currency 5 2 2 2 2" xfId="54920" xr:uid="{00000000-0005-0000-0000-000007CC0000}"/>
    <cellStyle name="Currency 5 2 2 2 2 2" xfId="54921" xr:uid="{00000000-0005-0000-0000-000008CC0000}"/>
    <cellStyle name="Currency 5 2 2 2 2 3" xfId="54922" xr:uid="{00000000-0005-0000-0000-000009CC0000}"/>
    <cellStyle name="Currency 5 2 2 2 3" xfId="54923" xr:uid="{00000000-0005-0000-0000-00000ACC0000}"/>
    <cellStyle name="Currency 5 2 2 2 4" xfId="54924" xr:uid="{00000000-0005-0000-0000-00000BCC0000}"/>
    <cellStyle name="Currency 5 2 2 3" xfId="54925" xr:uid="{00000000-0005-0000-0000-00000CCC0000}"/>
    <cellStyle name="Currency 5 2 2 3 2" xfId="54926" xr:uid="{00000000-0005-0000-0000-00000DCC0000}"/>
    <cellStyle name="Currency 5 2 2 3 3" xfId="54927" xr:uid="{00000000-0005-0000-0000-00000ECC0000}"/>
    <cellStyle name="Currency 5 2 2 4" xfId="54928" xr:uid="{00000000-0005-0000-0000-00000FCC0000}"/>
    <cellStyle name="Currency 5 2 2 5" xfId="54929" xr:uid="{00000000-0005-0000-0000-000010CC0000}"/>
    <cellStyle name="Currency 5 2 3" xfId="54930" xr:uid="{00000000-0005-0000-0000-000011CC0000}"/>
    <cellStyle name="Currency 5 2 3 2" xfId="54931" xr:uid="{00000000-0005-0000-0000-000012CC0000}"/>
    <cellStyle name="Currency 5 2 3 2 2" xfId="54932" xr:uid="{00000000-0005-0000-0000-000013CC0000}"/>
    <cellStyle name="Currency 5 2 3 2 3" xfId="54933" xr:uid="{00000000-0005-0000-0000-000014CC0000}"/>
    <cellStyle name="Currency 5 2 3 3" xfId="54934" xr:uid="{00000000-0005-0000-0000-000015CC0000}"/>
    <cellStyle name="Currency 5 2 3 4" xfId="54935" xr:uid="{00000000-0005-0000-0000-000016CC0000}"/>
    <cellStyle name="Currency 5 2 4" xfId="54936" xr:uid="{00000000-0005-0000-0000-000017CC0000}"/>
    <cellStyle name="Currency 5 2 4 2" xfId="54937" xr:uid="{00000000-0005-0000-0000-000018CC0000}"/>
    <cellStyle name="Currency 5 2 4 3" xfId="54938" xr:uid="{00000000-0005-0000-0000-000019CC0000}"/>
    <cellStyle name="Currency 5 2 5" xfId="54939" xr:uid="{00000000-0005-0000-0000-00001ACC0000}"/>
    <cellStyle name="Currency 5 2 6" xfId="54940" xr:uid="{00000000-0005-0000-0000-00001BCC0000}"/>
    <cellStyle name="Currency 5 3" xfId="54941" xr:uid="{00000000-0005-0000-0000-00001CCC0000}"/>
    <cellStyle name="Currency 5 4" xfId="54942" xr:uid="{00000000-0005-0000-0000-00001DCC0000}"/>
    <cellStyle name="Currency 5 4 2" xfId="54943" xr:uid="{00000000-0005-0000-0000-00001ECC0000}"/>
    <cellStyle name="Currency 5 4 2 2" xfId="54944" xr:uid="{00000000-0005-0000-0000-00001FCC0000}"/>
    <cellStyle name="Currency 5 4 2 3" xfId="54945" xr:uid="{00000000-0005-0000-0000-000020CC0000}"/>
    <cellStyle name="Currency 5 4 3" xfId="54946" xr:uid="{00000000-0005-0000-0000-000021CC0000}"/>
    <cellStyle name="Currency 5 4 4" xfId="54947" xr:uid="{00000000-0005-0000-0000-000022CC0000}"/>
    <cellStyle name="Currency 5 5" xfId="54948" xr:uid="{00000000-0005-0000-0000-000023CC0000}"/>
    <cellStyle name="Currency 5 5 2" xfId="54949" xr:uid="{00000000-0005-0000-0000-000024CC0000}"/>
    <cellStyle name="Currency 5 5 3" xfId="54950" xr:uid="{00000000-0005-0000-0000-000025CC0000}"/>
    <cellStyle name="Currency 5 6" xfId="54951" xr:uid="{00000000-0005-0000-0000-000026CC0000}"/>
    <cellStyle name="Currency 5_401K Summary" xfId="54952" xr:uid="{00000000-0005-0000-0000-000027CC0000}"/>
    <cellStyle name="Currency 50" xfId="1684" xr:uid="{00000000-0005-0000-0000-000028CC0000}"/>
    <cellStyle name="Currency 50 2" xfId="1685" xr:uid="{00000000-0005-0000-0000-000029CC0000}"/>
    <cellStyle name="Currency 51" xfId="1686" xr:uid="{00000000-0005-0000-0000-00002ACC0000}"/>
    <cellStyle name="Currency 51 2" xfId="1687" xr:uid="{00000000-0005-0000-0000-00002BCC0000}"/>
    <cellStyle name="Currency 52" xfId="1688" xr:uid="{00000000-0005-0000-0000-00002CCC0000}"/>
    <cellStyle name="Currency 52 2" xfId="1689" xr:uid="{00000000-0005-0000-0000-00002DCC0000}"/>
    <cellStyle name="Currency 53" xfId="1690" xr:uid="{00000000-0005-0000-0000-00002ECC0000}"/>
    <cellStyle name="Currency 53 2" xfId="1691" xr:uid="{00000000-0005-0000-0000-00002FCC0000}"/>
    <cellStyle name="Currency 54" xfId="1692" xr:uid="{00000000-0005-0000-0000-000030CC0000}"/>
    <cellStyle name="Currency 54 2" xfId="1693" xr:uid="{00000000-0005-0000-0000-000031CC0000}"/>
    <cellStyle name="Currency 55" xfId="1694" xr:uid="{00000000-0005-0000-0000-000032CC0000}"/>
    <cellStyle name="Currency 55 2" xfId="1695" xr:uid="{00000000-0005-0000-0000-000033CC0000}"/>
    <cellStyle name="Currency 56" xfId="1696" xr:uid="{00000000-0005-0000-0000-000034CC0000}"/>
    <cellStyle name="Currency 56 2" xfId="1697" xr:uid="{00000000-0005-0000-0000-000035CC0000}"/>
    <cellStyle name="Currency 57" xfId="1698" xr:uid="{00000000-0005-0000-0000-000036CC0000}"/>
    <cellStyle name="Currency 57 2" xfId="1699" xr:uid="{00000000-0005-0000-0000-000037CC0000}"/>
    <cellStyle name="Currency 58" xfId="1700" xr:uid="{00000000-0005-0000-0000-000038CC0000}"/>
    <cellStyle name="Currency 58 2" xfId="1701" xr:uid="{00000000-0005-0000-0000-000039CC0000}"/>
    <cellStyle name="Currency 59" xfId="1702" xr:uid="{00000000-0005-0000-0000-00003ACC0000}"/>
    <cellStyle name="Currency 59 2" xfId="1703" xr:uid="{00000000-0005-0000-0000-00003BCC0000}"/>
    <cellStyle name="Currency 6" xfId="4367" xr:uid="{00000000-0005-0000-0000-00003CCC0000}"/>
    <cellStyle name="Currency 6 2" xfId="54953" xr:uid="{00000000-0005-0000-0000-00003DCC0000}"/>
    <cellStyle name="Currency 6 2 2" xfId="54954" xr:uid="{00000000-0005-0000-0000-00003ECC0000}"/>
    <cellStyle name="Currency 6 2 2 2" xfId="54955" xr:uid="{00000000-0005-0000-0000-00003FCC0000}"/>
    <cellStyle name="Currency 6 2 2 3" xfId="54956" xr:uid="{00000000-0005-0000-0000-000040CC0000}"/>
    <cellStyle name="Currency 6 2 3" xfId="54957" xr:uid="{00000000-0005-0000-0000-000041CC0000}"/>
    <cellStyle name="Currency 6 2 4" xfId="54958" xr:uid="{00000000-0005-0000-0000-000042CC0000}"/>
    <cellStyle name="Currency 6 3" xfId="54959" xr:uid="{00000000-0005-0000-0000-000043CC0000}"/>
    <cellStyle name="Currency 6 3 2" xfId="54960" xr:uid="{00000000-0005-0000-0000-000044CC0000}"/>
    <cellStyle name="Currency 6 3 3" xfId="54961" xr:uid="{00000000-0005-0000-0000-000045CC0000}"/>
    <cellStyle name="Currency 6 4" xfId="54962" xr:uid="{00000000-0005-0000-0000-000046CC0000}"/>
    <cellStyle name="Currency 6 5" xfId="54963" xr:uid="{00000000-0005-0000-0000-000047CC0000}"/>
    <cellStyle name="Currency 6_401K Summary" xfId="54964" xr:uid="{00000000-0005-0000-0000-000048CC0000}"/>
    <cellStyle name="Currency 60" xfId="1704" xr:uid="{00000000-0005-0000-0000-000049CC0000}"/>
    <cellStyle name="Currency 60 2" xfId="1705" xr:uid="{00000000-0005-0000-0000-00004ACC0000}"/>
    <cellStyle name="Currency 61" xfId="1706" xr:uid="{00000000-0005-0000-0000-00004BCC0000}"/>
    <cellStyle name="Currency 61 2" xfId="1707" xr:uid="{00000000-0005-0000-0000-00004CCC0000}"/>
    <cellStyle name="Currency 62" xfId="1708" xr:uid="{00000000-0005-0000-0000-00004DCC0000}"/>
    <cellStyle name="Currency 62 2" xfId="1709" xr:uid="{00000000-0005-0000-0000-00004ECC0000}"/>
    <cellStyle name="Currency 63" xfId="1710" xr:uid="{00000000-0005-0000-0000-00004FCC0000}"/>
    <cellStyle name="Currency 63 2" xfId="1711" xr:uid="{00000000-0005-0000-0000-000050CC0000}"/>
    <cellStyle name="Currency 64" xfId="1712" xr:uid="{00000000-0005-0000-0000-000051CC0000}"/>
    <cellStyle name="Currency 64 2" xfId="1713" xr:uid="{00000000-0005-0000-0000-000052CC0000}"/>
    <cellStyle name="Currency 65" xfId="1714" xr:uid="{00000000-0005-0000-0000-000053CC0000}"/>
    <cellStyle name="Currency 65 2" xfId="1715" xr:uid="{00000000-0005-0000-0000-000054CC0000}"/>
    <cellStyle name="Currency 66" xfId="1716" xr:uid="{00000000-0005-0000-0000-000055CC0000}"/>
    <cellStyle name="Currency 66 2" xfId="1717" xr:uid="{00000000-0005-0000-0000-000056CC0000}"/>
    <cellStyle name="Currency 67" xfId="1718" xr:uid="{00000000-0005-0000-0000-000057CC0000}"/>
    <cellStyle name="Currency 67 2" xfId="1719" xr:uid="{00000000-0005-0000-0000-000058CC0000}"/>
    <cellStyle name="Currency 68" xfId="1720" xr:uid="{00000000-0005-0000-0000-000059CC0000}"/>
    <cellStyle name="Currency 68 2" xfId="1721" xr:uid="{00000000-0005-0000-0000-00005ACC0000}"/>
    <cellStyle name="Currency 69" xfId="1722" xr:uid="{00000000-0005-0000-0000-00005BCC0000}"/>
    <cellStyle name="Currency 69 2" xfId="1723" xr:uid="{00000000-0005-0000-0000-00005CCC0000}"/>
    <cellStyle name="Currency 7" xfId="54965" xr:uid="{00000000-0005-0000-0000-00005DCC0000}"/>
    <cellStyle name="Currency 7 2" xfId="54966" xr:uid="{00000000-0005-0000-0000-00005ECC0000}"/>
    <cellStyle name="Currency 7 2 2" xfId="54967" xr:uid="{00000000-0005-0000-0000-00005FCC0000}"/>
    <cellStyle name="Currency 7 2 2 2" xfId="54968" xr:uid="{00000000-0005-0000-0000-000060CC0000}"/>
    <cellStyle name="Currency 7 2 2 3" xfId="54969" xr:uid="{00000000-0005-0000-0000-000061CC0000}"/>
    <cellStyle name="Currency 7 2 3" xfId="54970" xr:uid="{00000000-0005-0000-0000-000062CC0000}"/>
    <cellStyle name="Currency 7 2 4" xfId="54971" xr:uid="{00000000-0005-0000-0000-000063CC0000}"/>
    <cellStyle name="Currency 7 3" xfId="54972" xr:uid="{00000000-0005-0000-0000-000064CC0000}"/>
    <cellStyle name="Currency 7 3 2" xfId="54973" xr:uid="{00000000-0005-0000-0000-000065CC0000}"/>
    <cellStyle name="Currency 7 3 3" xfId="54974" xr:uid="{00000000-0005-0000-0000-000066CC0000}"/>
    <cellStyle name="Currency 7 4" xfId="54975" xr:uid="{00000000-0005-0000-0000-000067CC0000}"/>
    <cellStyle name="Currency 7 5" xfId="54976" xr:uid="{00000000-0005-0000-0000-000068CC0000}"/>
    <cellStyle name="Currency 7_401K Summary" xfId="54977" xr:uid="{00000000-0005-0000-0000-000069CC0000}"/>
    <cellStyle name="Currency 70" xfId="1724" xr:uid="{00000000-0005-0000-0000-00006ACC0000}"/>
    <cellStyle name="Currency 70 2" xfId="1725" xr:uid="{00000000-0005-0000-0000-00006BCC0000}"/>
    <cellStyle name="Currency 71" xfId="1726" xr:uid="{00000000-0005-0000-0000-00006CCC0000}"/>
    <cellStyle name="Currency 71 2" xfId="1727" xr:uid="{00000000-0005-0000-0000-00006DCC0000}"/>
    <cellStyle name="Currency 72" xfId="1728" xr:uid="{00000000-0005-0000-0000-00006ECC0000}"/>
    <cellStyle name="Currency 72 2" xfId="1729" xr:uid="{00000000-0005-0000-0000-00006FCC0000}"/>
    <cellStyle name="Currency 73" xfId="1730" xr:uid="{00000000-0005-0000-0000-000070CC0000}"/>
    <cellStyle name="Currency 73 2" xfId="1731" xr:uid="{00000000-0005-0000-0000-000071CC0000}"/>
    <cellStyle name="Currency 74" xfId="1732" xr:uid="{00000000-0005-0000-0000-000072CC0000}"/>
    <cellStyle name="Currency 74 2" xfId="1733" xr:uid="{00000000-0005-0000-0000-000073CC0000}"/>
    <cellStyle name="Currency 75" xfId="1734" xr:uid="{00000000-0005-0000-0000-000074CC0000}"/>
    <cellStyle name="Currency 75 2" xfId="1735" xr:uid="{00000000-0005-0000-0000-000075CC0000}"/>
    <cellStyle name="Currency 8" xfId="54978" xr:uid="{00000000-0005-0000-0000-000076CC0000}"/>
    <cellStyle name="Currency 8 2" xfId="54979" xr:uid="{00000000-0005-0000-0000-000077CC0000}"/>
    <cellStyle name="Currency 8 2 2" xfId="54980" xr:uid="{00000000-0005-0000-0000-000078CC0000}"/>
    <cellStyle name="Currency 8 2 2 2" xfId="54981" xr:uid="{00000000-0005-0000-0000-000079CC0000}"/>
    <cellStyle name="Currency 8 2 2 3" xfId="54982" xr:uid="{00000000-0005-0000-0000-00007ACC0000}"/>
    <cellStyle name="Currency 8 2 3" xfId="54983" xr:uid="{00000000-0005-0000-0000-00007BCC0000}"/>
    <cellStyle name="Currency 8 2 4" xfId="54984" xr:uid="{00000000-0005-0000-0000-00007CCC0000}"/>
    <cellStyle name="Currency 8 3" xfId="54985" xr:uid="{00000000-0005-0000-0000-00007DCC0000}"/>
    <cellStyle name="Currency 8 3 2" xfId="54986" xr:uid="{00000000-0005-0000-0000-00007ECC0000}"/>
    <cellStyle name="Currency 8 3 3" xfId="54987" xr:uid="{00000000-0005-0000-0000-00007FCC0000}"/>
    <cellStyle name="Currency 8 4" xfId="54988" xr:uid="{00000000-0005-0000-0000-000080CC0000}"/>
    <cellStyle name="Currency 8 5" xfId="54989" xr:uid="{00000000-0005-0000-0000-000081CC0000}"/>
    <cellStyle name="Currency 9" xfId="54990" xr:uid="{00000000-0005-0000-0000-000082CC0000}"/>
    <cellStyle name="Currency 9 2" xfId="54991" xr:uid="{00000000-0005-0000-0000-000083CC0000}"/>
    <cellStyle name="Currency 9 2 2" xfId="54992" xr:uid="{00000000-0005-0000-0000-000084CC0000}"/>
    <cellStyle name="Currency 9 2 3" xfId="54993" xr:uid="{00000000-0005-0000-0000-000085CC0000}"/>
    <cellStyle name="Currency 9 3" xfId="54994" xr:uid="{00000000-0005-0000-0000-000086CC0000}"/>
    <cellStyle name="Currency 9 4" xfId="54995" xr:uid="{00000000-0005-0000-0000-000087CC0000}"/>
    <cellStyle name="Currency Input" xfId="54996" xr:uid="{00000000-0005-0000-0000-000088CC0000}"/>
    <cellStyle name="Currency Per Share" xfId="54997" xr:uid="{00000000-0005-0000-0000-000089CC0000}"/>
    <cellStyle name="Currency$" xfId="54998" xr:uid="{00000000-0005-0000-0000-00008ACC0000}"/>
    <cellStyle name="Currency(1)" xfId="54999" xr:uid="{00000000-0005-0000-0000-00008BCC0000}"/>
    <cellStyle name="Currency*" xfId="55000" xr:uid="{00000000-0005-0000-0000-00008CCC0000}"/>
    <cellStyle name="Currency.00" xfId="55001" xr:uid="{00000000-0005-0000-0000-00008DCC0000}"/>
    <cellStyle name="Currency.oo" xfId="55002" xr:uid="{00000000-0005-0000-0000-00008ECC0000}"/>
    <cellStyle name="Currency[1]" xfId="55003" xr:uid="{00000000-0005-0000-0000-00008FCC0000}"/>
    <cellStyle name="Currency[2]" xfId="55004" xr:uid="{00000000-0005-0000-0000-000090CC0000}"/>
    <cellStyle name="Currency0" xfId="1736" xr:uid="{00000000-0005-0000-0000-000091CC0000}"/>
    <cellStyle name="Currency0 10" xfId="1737" xr:uid="{00000000-0005-0000-0000-000092CC0000}"/>
    <cellStyle name="Currency0 10 2" xfId="1738" xr:uid="{00000000-0005-0000-0000-000093CC0000}"/>
    <cellStyle name="Currency0 11" xfId="1739" xr:uid="{00000000-0005-0000-0000-000094CC0000}"/>
    <cellStyle name="Currency0 11 2" xfId="1740" xr:uid="{00000000-0005-0000-0000-000095CC0000}"/>
    <cellStyle name="Currency0 12" xfId="1741" xr:uid="{00000000-0005-0000-0000-000096CC0000}"/>
    <cellStyle name="Currency0 12 2" xfId="1742" xr:uid="{00000000-0005-0000-0000-000097CC0000}"/>
    <cellStyle name="Currency0 13" xfId="1743" xr:uid="{00000000-0005-0000-0000-000098CC0000}"/>
    <cellStyle name="Currency0 13 2" xfId="1744" xr:uid="{00000000-0005-0000-0000-000099CC0000}"/>
    <cellStyle name="Currency0 14" xfId="1745" xr:uid="{00000000-0005-0000-0000-00009ACC0000}"/>
    <cellStyle name="Currency0 14 2" xfId="1746" xr:uid="{00000000-0005-0000-0000-00009BCC0000}"/>
    <cellStyle name="Currency0 15" xfId="1747" xr:uid="{00000000-0005-0000-0000-00009CCC0000}"/>
    <cellStyle name="Currency0 15 2" xfId="1748" xr:uid="{00000000-0005-0000-0000-00009DCC0000}"/>
    <cellStyle name="Currency0 16" xfId="1749" xr:uid="{00000000-0005-0000-0000-00009ECC0000}"/>
    <cellStyle name="Currency0 16 2" xfId="1750" xr:uid="{00000000-0005-0000-0000-00009FCC0000}"/>
    <cellStyle name="Currency0 17" xfId="1751" xr:uid="{00000000-0005-0000-0000-0000A0CC0000}"/>
    <cellStyle name="Currency0 17 2" xfId="1752" xr:uid="{00000000-0005-0000-0000-0000A1CC0000}"/>
    <cellStyle name="Currency0 18" xfId="1753" xr:uid="{00000000-0005-0000-0000-0000A2CC0000}"/>
    <cellStyle name="Currency0 18 2" xfId="1754" xr:uid="{00000000-0005-0000-0000-0000A3CC0000}"/>
    <cellStyle name="Currency0 19" xfId="1755" xr:uid="{00000000-0005-0000-0000-0000A4CC0000}"/>
    <cellStyle name="Currency0 19 2" xfId="1756" xr:uid="{00000000-0005-0000-0000-0000A5CC0000}"/>
    <cellStyle name="Currency0 2" xfId="1757" xr:uid="{00000000-0005-0000-0000-0000A6CC0000}"/>
    <cellStyle name="Currency0 2 2" xfId="1758" xr:uid="{00000000-0005-0000-0000-0000A7CC0000}"/>
    <cellStyle name="Currency0 2 2 2" xfId="1759" xr:uid="{00000000-0005-0000-0000-0000A8CC0000}"/>
    <cellStyle name="Currency0 20" xfId="1760" xr:uid="{00000000-0005-0000-0000-0000A9CC0000}"/>
    <cellStyle name="Currency0 20 2" xfId="1761" xr:uid="{00000000-0005-0000-0000-0000AACC0000}"/>
    <cellStyle name="Currency0 3" xfId="1762" xr:uid="{00000000-0005-0000-0000-0000ABCC0000}"/>
    <cellStyle name="Currency0 3 2" xfId="1763" xr:uid="{00000000-0005-0000-0000-0000ACCC0000}"/>
    <cellStyle name="Currency0 4" xfId="1764" xr:uid="{00000000-0005-0000-0000-0000ADCC0000}"/>
    <cellStyle name="Currency0 4 2" xfId="1765" xr:uid="{00000000-0005-0000-0000-0000AECC0000}"/>
    <cellStyle name="Currency0 5" xfId="1766" xr:uid="{00000000-0005-0000-0000-0000AFCC0000}"/>
    <cellStyle name="Currency0 5 2" xfId="1767" xr:uid="{00000000-0005-0000-0000-0000B0CC0000}"/>
    <cellStyle name="Currency0 6" xfId="1768" xr:uid="{00000000-0005-0000-0000-0000B1CC0000}"/>
    <cellStyle name="Currency0 6 2" xfId="1769" xr:uid="{00000000-0005-0000-0000-0000B2CC0000}"/>
    <cellStyle name="Currency0 7" xfId="1770" xr:uid="{00000000-0005-0000-0000-0000B3CC0000}"/>
    <cellStyle name="Currency0 7 2" xfId="1771" xr:uid="{00000000-0005-0000-0000-0000B4CC0000}"/>
    <cellStyle name="Currency0 8" xfId="1772" xr:uid="{00000000-0005-0000-0000-0000B5CC0000}"/>
    <cellStyle name="Currency0 8 2" xfId="1773" xr:uid="{00000000-0005-0000-0000-0000B6CC0000}"/>
    <cellStyle name="Currency0 9" xfId="1774" xr:uid="{00000000-0005-0000-0000-0000B7CC0000}"/>
    <cellStyle name="Currency0 9 2" xfId="1775" xr:uid="{00000000-0005-0000-0000-0000B8CC0000}"/>
    <cellStyle name="Currency1" xfId="55005" xr:uid="{00000000-0005-0000-0000-0000B9CC0000}"/>
    <cellStyle name="Currency2" xfId="55006" xr:uid="{00000000-0005-0000-0000-0000BACC0000}"/>
    <cellStyle name="Currency2 2" xfId="55007" xr:uid="{00000000-0005-0000-0000-0000BBCC0000}"/>
    <cellStyle name="Currency2_March_LTD_Premium" xfId="55008" xr:uid="{00000000-0005-0000-0000-0000BCCC0000}"/>
    <cellStyle name="Currency-Rounded" xfId="55009" xr:uid="{00000000-0005-0000-0000-0000BDCC0000}"/>
    <cellStyle name="Currencyunder" xfId="55010" xr:uid="{00000000-0005-0000-0000-0000BECC0000}"/>
    <cellStyle name="Currsmall" xfId="55011" xr:uid="{00000000-0005-0000-0000-0000BFCC0000}"/>
    <cellStyle name="CurrU" xfId="55012" xr:uid="{00000000-0005-0000-0000-0000C0CC0000}"/>
    <cellStyle name="Custom" xfId="55013" xr:uid="{00000000-0005-0000-0000-0000C1CC0000}"/>
    <cellStyle name="Custom 2" xfId="55014" xr:uid="{00000000-0005-0000-0000-0000C2CC0000}"/>
    <cellStyle name="cv0" xfId="55015" xr:uid="{00000000-0005-0000-0000-0000C3CC0000}"/>
    <cellStyle name="D" xfId="55016" xr:uid="{00000000-0005-0000-0000-0000C4CC0000}"/>
    <cellStyle name="D 2" xfId="55017" xr:uid="{00000000-0005-0000-0000-0000C5CC0000}"/>
    <cellStyle name="d_NEW - Pop Quarterly LBOv70" xfId="55018" xr:uid="{00000000-0005-0000-0000-0000C6CC0000}"/>
    <cellStyle name="d_RACH LBO Model 04.14.04 - stub" xfId="55019" xr:uid="{00000000-0005-0000-0000-0000C7CC0000}"/>
    <cellStyle name="d_yield" xfId="55020" xr:uid="{00000000-0005-0000-0000-0000C8CC0000}"/>
    <cellStyle name="d_yield 2" xfId="55021" xr:uid="{00000000-0005-0000-0000-0000C9CC0000}"/>
    <cellStyle name="d_yield_CompSheet" xfId="55022" xr:uid="{00000000-0005-0000-0000-0000CACC0000}"/>
    <cellStyle name="d_yield_CompSheet_LANCE_Model_v0.6.DCF.MASTER.Name" xfId="55023" xr:uid="{00000000-0005-0000-0000-0000CBCC0000}"/>
    <cellStyle name="d_yield_Proj10_WACC-CableCar_LANCE_Model_v0.6.DCF.MASTER.Name" xfId="55024" xr:uid="{00000000-0005-0000-0000-0000CCCC0000}"/>
    <cellStyle name="Dash" xfId="55025" xr:uid="{00000000-0005-0000-0000-0000CDCC0000}"/>
    <cellStyle name="Data" xfId="55026" xr:uid="{00000000-0005-0000-0000-0000CECC0000}"/>
    <cellStyle name="Data 2" xfId="55027" xr:uid="{00000000-0005-0000-0000-0000CFCC0000}"/>
    <cellStyle name="Data 3" xfId="55028" xr:uid="{00000000-0005-0000-0000-0000D0CC0000}"/>
    <cellStyle name="Data Comma" xfId="55029" xr:uid="{00000000-0005-0000-0000-0000D1CC0000}"/>
    <cellStyle name="Data Dollar" xfId="55030" xr:uid="{00000000-0005-0000-0000-0000D2CC0000}"/>
    <cellStyle name="Data Entry" xfId="55031" xr:uid="{00000000-0005-0000-0000-0000D3CC0000}"/>
    <cellStyle name="Data Link" xfId="55032" xr:uid="{00000000-0005-0000-0000-0000D4CC0000}"/>
    <cellStyle name="Data_Pro Forma - Liberty - rev 08.13.08" xfId="55033" xr:uid="{00000000-0005-0000-0000-0000D5CC0000}"/>
    <cellStyle name="Date" xfId="1776" xr:uid="{00000000-0005-0000-0000-0000D6CC0000}"/>
    <cellStyle name="Date - Style3" xfId="55034" xr:uid="{00000000-0005-0000-0000-0000D7CC0000}"/>
    <cellStyle name="Date - Style4" xfId="55035" xr:uid="{00000000-0005-0000-0000-0000D8CC0000}"/>
    <cellStyle name="Date [dmy]" xfId="55036" xr:uid="{00000000-0005-0000-0000-0000D9CC0000}"/>
    <cellStyle name="Date [D-M-Y]" xfId="55037" xr:uid="{00000000-0005-0000-0000-0000DACC0000}"/>
    <cellStyle name="Date [M/D/Y]" xfId="55038" xr:uid="{00000000-0005-0000-0000-0000DBCC0000}"/>
    <cellStyle name="Date [M/Y]" xfId="55039" xr:uid="{00000000-0005-0000-0000-0000DCCC0000}"/>
    <cellStyle name="Date [mm-d-yyyy]" xfId="55040" xr:uid="{00000000-0005-0000-0000-0000DDCC0000}"/>
    <cellStyle name="Date [mmm-d-yyyy]" xfId="55041" xr:uid="{00000000-0005-0000-0000-0000DECC0000}"/>
    <cellStyle name="Date [MMM-YY]" xfId="55042" xr:uid="{00000000-0005-0000-0000-0000DFCC0000}"/>
    <cellStyle name="Date [mmm-yyyy]" xfId="55043" xr:uid="{00000000-0005-0000-0000-0000E0CC0000}"/>
    <cellStyle name="Date [mmm-yyyy] 2" xfId="55044" xr:uid="{00000000-0005-0000-0000-0000E1CC0000}"/>
    <cellStyle name="Date [mmm-yyyy] 3" xfId="55045" xr:uid="{00000000-0005-0000-0000-0000E2CC0000}"/>
    <cellStyle name="Date [my]" xfId="55046" xr:uid="{00000000-0005-0000-0000-0000E3CC0000}"/>
    <cellStyle name="Date [y]" xfId="55047" xr:uid="{00000000-0005-0000-0000-0000E4CC0000}"/>
    <cellStyle name="Date [y] 2" xfId="55048" xr:uid="{00000000-0005-0000-0000-0000E5CC0000}"/>
    <cellStyle name="Date 10" xfId="1777" xr:uid="{00000000-0005-0000-0000-0000E6CC0000}"/>
    <cellStyle name="Date 10 2" xfId="1778" xr:uid="{00000000-0005-0000-0000-0000E7CC0000}"/>
    <cellStyle name="Date 11" xfId="1779" xr:uid="{00000000-0005-0000-0000-0000E8CC0000}"/>
    <cellStyle name="Date 11 2" xfId="1780" xr:uid="{00000000-0005-0000-0000-0000E9CC0000}"/>
    <cellStyle name="Date 12" xfId="1781" xr:uid="{00000000-0005-0000-0000-0000EACC0000}"/>
    <cellStyle name="Date 12 2" xfId="1782" xr:uid="{00000000-0005-0000-0000-0000EBCC0000}"/>
    <cellStyle name="Date 13" xfId="1783" xr:uid="{00000000-0005-0000-0000-0000ECCC0000}"/>
    <cellStyle name="Date 13 2" xfId="1784" xr:uid="{00000000-0005-0000-0000-0000EDCC0000}"/>
    <cellStyle name="Date 14" xfId="1785" xr:uid="{00000000-0005-0000-0000-0000EECC0000}"/>
    <cellStyle name="Date 14 2" xfId="1786" xr:uid="{00000000-0005-0000-0000-0000EFCC0000}"/>
    <cellStyle name="Date 15" xfId="1787" xr:uid="{00000000-0005-0000-0000-0000F0CC0000}"/>
    <cellStyle name="Date 15 2" xfId="1788" xr:uid="{00000000-0005-0000-0000-0000F1CC0000}"/>
    <cellStyle name="Date 16" xfId="1789" xr:uid="{00000000-0005-0000-0000-0000F2CC0000}"/>
    <cellStyle name="Date 16 2" xfId="1790" xr:uid="{00000000-0005-0000-0000-0000F3CC0000}"/>
    <cellStyle name="Date 17" xfId="1791" xr:uid="{00000000-0005-0000-0000-0000F4CC0000}"/>
    <cellStyle name="Date 17 2" xfId="1792" xr:uid="{00000000-0005-0000-0000-0000F5CC0000}"/>
    <cellStyle name="Date 18" xfId="1793" xr:uid="{00000000-0005-0000-0000-0000F6CC0000}"/>
    <cellStyle name="Date 18 2" xfId="1794" xr:uid="{00000000-0005-0000-0000-0000F7CC0000}"/>
    <cellStyle name="Date 19" xfId="1795" xr:uid="{00000000-0005-0000-0000-0000F8CC0000}"/>
    <cellStyle name="Date 19 2" xfId="1796" xr:uid="{00000000-0005-0000-0000-0000F9CC0000}"/>
    <cellStyle name="Date 2" xfId="1797" xr:uid="{00000000-0005-0000-0000-0000FACC0000}"/>
    <cellStyle name="Date 2 2" xfId="1798" xr:uid="{00000000-0005-0000-0000-0000FBCC0000}"/>
    <cellStyle name="Date 2 2 2" xfId="1799" xr:uid="{00000000-0005-0000-0000-0000FCCC0000}"/>
    <cellStyle name="Date 2 3" xfId="1800" xr:uid="{00000000-0005-0000-0000-0000FDCC0000}"/>
    <cellStyle name="Date 2_Copy of NRI Daily Sales 09 13 10 (2)" xfId="1801" xr:uid="{00000000-0005-0000-0000-0000FECC0000}"/>
    <cellStyle name="Date 20" xfId="1802" xr:uid="{00000000-0005-0000-0000-0000FFCC0000}"/>
    <cellStyle name="Date 20 2" xfId="1803" xr:uid="{00000000-0005-0000-0000-000000CD0000}"/>
    <cellStyle name="Date 21" xfId="1804" xr:uid="{00000000-0005-0000-0000-000001CD0000}"/>
    <cellStyle name="Date 21 2" xfId="1805" xr:uid="{00000000-0005-0000-0000-000002CD0000}"/>
    <cellStyle name="Date 22" xfId="1806" xr:uid="{00000000-0005-0000-0000-000003CD0000}"/>
    <cellStyle name="Date 22 2" xfId="1807" xr:uid="{00000000-0005-0000-0000-000004CD0000}"/>
    <cellStyle name="Date 23" xfId="1808" xr:uid="{00000000-0005-0000-0000-000005CD0000}"/>
    <cellStyle name="Date 23 2" xfId="1809" xr:uid="{00000000-0005-0000-0000-000006CD0000}"/>
    <cellStyle name="Date 24" xfId="1810" xr:uid="{00000000-0005-0000-0000-000007CD0000}"/>
    <cellStyle name="Date 24 2" xfId="1811" xr:uid="{00000000-0005-0000-0000-000008CD0000}"/>
    <cellStyle name="Date 25" xfId="1812" xr:uid="{00000000-0005-0000-0000-000009CD0000}"/>
    <cellStyle name="Date 25 2" xfId="1813" xr:uid="{00000000-0005-0000-0000-00000ACD0000}"/>
    <cellStyle name="Date 26" xfId="1814" xr:uid="{00000000-0005-0000-0000-00000BCD0000}"/>
    <cellStyle name="Date 26 2" xfId="1815" xr:uid="{00000000-0005-0000-0000-00000CCD0000}"/>
    <cellStyle name="Date 27" xfId="1816" xr:uid="{00000000-0005-0000-0000-00000DCD0000}"/>
    <cellStyle name="Date 27 2" xfId="1817" xr:uid="{00000000-0005-0000-0000-00000ECD0000}"/>
    <cellStyle name="Date 28" xfId="1818" xr:uid="{00000000-0005-0000-0000-00000FCD0000}"/>
    <cellStyle name="Date 28 2" xfId="1819" xr:uid="{00000000-0005-0000-0000-000010CD0000}"/>
    <cellStyle name="Date 29" xfId="1820" xr:uid="{00000000-0005-0000-0000-000011CD0000}"/>
    <cellStyle name="Date 29 2" xfId="1821" xr:uid="{00000000-0005-0000-0000-000012CD0000}"/>
    <cellStyle name="Date 3" xfId="1822" xr:uid="{00000000-0005-0000-0000-000013CD0000}"/>
    <cellStyle name="Date 3 2" xfId="1823" xr:uid="{00000000-0005-0000-0000-000014CD0000}"/>
    <cellStyle name="Date 3 2 2" xfId="1824" xr:uid="{00000000-0005-0000-0000-000015CD0000}"/>
    <cellStyle name="Date 3 3" xfId="1825" xr:uid="{00000000-0005-0000-0000-000016CD0000}"/>
    <cellStyle name="Date 3_Copy of NRI Daily Sales 09 13 10 (2)" xfId="1826" xr:uid="{00000000-0005-0000-0000-000017CD0000}"/>
    <cellStyle name="Date 30" xfId="1827" xr:uid="{00000000-0005-0000-0000-000018CD0000}"/>
    <cellStyle name="Date 30 2" xfId="1828" xr:uid="{00000000-0005-0000-0000-000019CD0000}"/>
    <cellStyle name="Date 31" xfId="1829" xr:uid="{00000000-0005-0000-0000-00001ACD0000}"/>
    <cellStyle name="Date 31 2" xfId="1830" xr:uid="{00000000-0005-0000-0000-00001BCD0000}"/>
    <cellStyle name="Date 32" xfId="1831" xr:uid="{00000000-0005-0000-0000-00001CCD0000}"/>
    <cellStyle name="Date 32 2" xfId="1832" xr:uid="{00000000-0005-0000-0000-00001DCD0000}"/>
    <cellStyle name="Date 33" xfId="1833" xr:uid="{00000000-0005-0000-0000-00001ECD0000}"/>
    <cellStyle name="Date 33 2" xfId="1834" xr:uid="{00000000-0005-0000-0000-00001FCD0000}"/>
    <cellStyle name="Date 34" xfId="1835" xr:uid="{00000000-0005-0000-0000-000020CD0000}"/>
    <cellStyle name="Date 34 2" xfId="1836" xr:uid="{00000000-0005-0000-0000-000021CD0000}"/>
    <cellStyle name="Date 35" xfId="1837" xr:uid="{00000000-0005-0000-0000-000022CD0000}"/>
    <cellStyle name="Date 35 2" xfId="1838" xr:uid="{00000000-0005-0000-0000-000023CD0000}"/>
    <cellStyle name="Date 36" xfId="1839" xr:uid="{00000000-0005-0000-0000-000024CD0000}"/>
    <cellStyle name="Date 36 2" xfId="1840" xr:uid="{00000000-0005-0000-0000-000025CD0000}"/>
    <cellStyle name="Date 37" xfId="1841" xr:uid="{00000000-0005-0000-0000-000026CD0000}"/>
    <cellStyle name="Date 37 2" xfId="1842" xr:uid="{00000000-0005-0000-0000-000027CD0000}"/>
    <cellStyle name="Date 4" xfId="1843" xr:uid="{00000000-0005-0000-0000-000028CD0000}"/>
    <cellStyle name="Date 4 2" xfId="1844" xr:uid="{00000000-0005-0000-0000-000029CD0000}"/>
    <cellStyle name="Date 4 2 2" xfId="1845" xr:uid="{00000000-0005-0000-0000-00002ACD0000}"/>
    <cellStyle name="Date 4 3" xfId="1846" xr:uid="{00000000-0005-0000-0000-00002BCD0000}"/>
    <cellStyle name="Date 4_Copy of NRI Daily Sales 09 13 10 (2)" xfId="1847" xr:uid="{00000000-0005-0000-0000-00002CCD0000}"/>
    <cellStyle name="Date 5" xfId="1848" xr:uid="{00000000-0005-0000-0000-00002DCD0000}"/>
    <cellStyle name="Date 5 2" xfId="1849" xr:uid="{00000000-0005-0000-0000-00002ECD0000}"/>
    <cellStyle name="Date 5 2 2" xfId="1850" xr:uid="{00000000-0005-0000-0000-00002FCD0000}"/>
    <cellStyle name="Date 5 3" xfId="1851" xr:uid="{00000000-0005-0000-0000-000030CD0000}"/>
    <cellStyle name="Date 5_Copy of NRI Daily Sales 09 13 10 (2)" xfId="1852" xr:uid="{00000000-0005-0000-0000-000031CD0000}"/>
    <cellStyle name="Date 6" xfId="1853" xr:uid="{00000000-0005-0000-0000-000032CD0000}"/>
    <cellStyle name="Date 6 2" xfId="1854" xr:uid="{00000000-0005-0000-0000-000033CD0000}"/>
    <cellStyle name="Date 6 2 2" xfId="1855" xr:uid="{00000000-0005-0000-0000-000034CD0000}"/>
    <cellStyle name="Date 6 3" xfId="1856" xr:uid="{00000000-0005-0000-0000-000035CD0000}"/>
    <cellStyle name="Date 6_Copy of NRI Daily Sales 09 13 10 (2)" xfId="1857" xr:uid="{00000000-0005-0000-0000-000036CD0000}"/>
    <cellStyle name="Date 7" xfId="1858" xr:uid="{00000000-0005-0000-0000-000037CD0000}"/>
    <cellStyle name="Date 7 2" xfId="1859" xr:uid="{00000000-0005-0000-0000-000038CD0000}"/>
    <cellStyle name="Date 7 2 2" xfId="1860" xr:uid="{00000000-0005-0000-0000-000039CD0000}"/>
    <cellStyle name="Date 7 3" xfId="1861" xr:uid="{00000000-0005-0000-0000-00003ACD0000}"/>
    <cellStyle name="Date 7_Copy of NRI Daily Sales 09 13 10 (2)" xfId="1862" xr:uid="{00000000-0005-0000-0000-00003BCD0000}"/>
    <cellStyle name="Date 8" xfId="1863" xr:uid="{00000000-0005-0000-0000-00003CCD0000}"/>
    <cellStyle name="Date 8 2" xfId="1864" xr:uid="{00000000-0005-0000-0000-00003DCD0000}"/>
    <cellStyle name="Date 8 2 2" xfId="1865" xr:uid="{00000000-0005-0000-0000-00003ECD0000}"/>
    <cellStyle name="Date 8 3" xfId="1866" xr:uid="{00000000-0005-0000-0000-00003FCD0000}"/>
    <cellStyle name="Date 8_Copy of NRI Daily Sales 09 13 10 (2)" xfId="1867" xr:uid="{00000000-0005-0000-0000-000040CD0000}"/>
    <cellStyle name="Date 9" xfId="1868" xr:uid="{00000000-0005-0000-0000-000041CD0000}"/>
    <cellStyle name="Date 9 2" xfId="1869" xr:uid="{00000000-0005-0000-0000-000042CD0000}"/>
    <cellStyle name="Date Aligned" xfId="55049" xr:uid="{00000000-0005-0000-0000-000043CD0000}"/>
    <cellStyle name="Date Aligned*" xfId="55050" xr:uid="{00000000-0005-0000-0000-000044CD0000}"/>
    <cellStyle name="Date Short" xfId="55051" xr:uid="{00000000-0005-0000-0000-000045CD0000}"/>
    <cellStyle name="Date_~5164998" xfId="55052" xr:uid="{00000000-0005-0000-0000-000046CD0000}"/>
    <cellStyle name="Date1" xfId="55053" xr:uid="{00000000-0005-0000-0000-000047CD0000}"/>
    <cellStyle name="Date2" xfId="55054" xr:uid="{00000000-0005-0000-0000-000048CD0000}"/>
    <cellStyle name="Dates" xfId="55055" xr:uid="{00000000-0005-0000-0000-000049CD0000}"/>
    <cellStyle name="DateYear" xfId="55056" xr:uid="{00000000-0005-0000-0000-00004ACD0000}"/>
    <cellStyle name="decimal" xfId="55057" xr:uid="{00000000-0005-0000-0000-00004BCD0000}"/>
    <cellStyle name="DELTA" xfId="55058" xr:uid="{00000000-0005-0000-0000-00004CCD0000}"/>
    <cellStyle name="DetailIndented" xfId="1870" xr:uid="{00000000-0005-0000-0000-00004DCD0000}"/>
    <cellStyle name="DetailIndented 2" xfId="1871" xr:uid="{00000000-0005-0000-0000-00004ECD0000}"/>
    <cellStyle name="DetailIndented 3" xfId="55059" xr:uid="{00000000-0005-0000-0000-00004FCD0000}"/>
    <cellStyle name="DetailIndented 4" xfId="55060" xr:uid="{00000000-0005-0000-0000-000050CD0000}"/>
    <cellStyle name="DetailIndented 5" xfId="55061" xr:uid="{00000000-0005-0000-0000-000051CD0000}"/>
    <cellStyle name="DetailTotalNumber" xfId="1872" xr:uid="{00000000-0005-0000-0000-000052CD0000}"/>
    <cellStyle name="DetailTotalNumber 2" xfId="1873" xr:uid="{00000000-0005-0000-0000-000053CD0000}"/>
    <cellStyle name="DetailTotalNumber 3" xfId="55062" xr:uid="{00000000-0005-0000-0000-000054CD0000}"/>
    <cellStyle name="DetailTotalNumber 4" xfId="55063" xr:uid="{00000000-0005-0000-0000-000055CD0000}"/>
    <cellStyle name="DetailTotalNumber 5" xfId="55064" xr:uid="{00000000-0005-0000-0000-000056CD0000}"/>
    <cellStyle name="DetailTotalNumber 6" xfId="55065" xr:uid="{00000000-0005-0000-0000-000057CD0000}"/>
    <cellStyle name="DetailTotalRate" xfId="1874" xr:uid="{00000000-0005-0000-0000-000058CD0000}"/>
    <cellStyle name="DetailTotalRate 2" xfId="55066" xr:uid="{00000000-0005-0000-0000-000059CD0000}"/>
    <cellStyle name="Dezimal [0]_Compiling Utility Macros" xfId="55067" xr:uid="{00000000-0005-0000-0000-00005ACD0000}"/>
    <cellStyle name="Dezimal_Compiling Utility Macros" xfId="55068" xr:uid="{00000000-0005-0000-0000-00005BCD0000}"/>
    <cellStyle name="Dialog Result" xfId="55069" xr:uid="{00000000-0005-0000-0000-00005CCD0000}"/>
    <cellStyle name="Dialog Result 2" xfId="55070" xr:uid="{00000000-0005-0000-0000-00005DCD0000}"/>
    <cellStyle name="Dialog Result 3" xfId="55071" xr:uid="{00000000-0005-0000-0000-00005ECD0000}"/>
    <cellStyle name="dohm" xfId="55072" xr:uid="{00000000-0005-0000-0000-00005FCD0000}"/>
    <cellStyle name="dohm1" xfId="55073" xr:uid="{00000000-0005-0000-0000-000060CD0000}"/>
    <cellStyle name="dohm2" xfId="55074" xr:uid="{00000000-0005-0000-0000-000061CD0000}"/>
    <cellStyle name="dollar" xfId="55075" xr:uid="{00000000-0005-0000-0000-000062CD0000}"/>
    <cellStyle name="Dollar1" xfId="55076" xr:uid="{00000000-0005-0000-0000-000063CD0000}"/>
    <cellStyle name="Dollar1Blue" xfId="55077" xr:uid="{00000000-0005-0000-0000-000064CD0000}"/>
    <cellStyle name="Dollar2" xfId="55078" xr:uid="{00000000-0005-0000-0000-000065CD0000}"/>
    <cellStyle name="Dollar3" xfId="55079" xr:uid="{00000000-0005-0000-0000-000066CD0000}"/>
    <cellStyle name="dollarb" xfId="55080" xr:uid="{00000000-0005-0000-0000-000067CD0000}"/>
    <cellStyle name="dollarl" xfId="55081" xr:uid="{00000000-0005-0000-0000-000068CD0000}"/>
    <cellStyle name="Dollars" xfId="55082" xr:uid="{00000000-0005-0000-0000-000069CD0000}"/>
    <cellStyle name="Dollars 2" xfId="55083" xr:uid="{00000000-0005-0000-0000-00006ACD0000}"/>
    <cellStyle name="Dollars 3" xfId="55084" xr:uid="{00000000-0005-0000-0000-00006BCD0000}"/>
    <cellStyle name="Dollars 4" xfId="55085" xr:uid="{00000000-0005-0000-0000-00006CCD0000}"/>
    <cellStyle name="Dollars 5" xfId="55086" xr:uid="{00000000-0005-0000-0000-00006DCD0000}"/>
    <cellStyle name="DollarWhole" xfId="55087" xr:uid="{00000000-0005-0000-0000-00006ECD0000}"/>
    <cellStyle name="Dotted Line" xfId="55088" xr:uid="{00000000-0005-0000-0000-00006FCD0000}"/>
    <cellStyle name="Double" xfId="55089" xr:uid="{00000000-0005-0000-0000-000070CD0000}"/>
    <cellStyle name="Double Accounting" xfId="55090" xr:uid="{00000000-0005-0000-0000-000071CD0000}"/>
    <cellStyle name="Driver" xfId="55091" xr:uid="{00000000-0005-0000-0000-000072CD0000}"/>
    <cellStyle name="Emphasis 1" xfId="1875" xr:uid="{00000000-0005-0000-0000-000073CD0000}"/>
    <cellStyle name="Emphasis 1 2" xfId="1876" xr:uid="{00000000-0005-0000-0000-000074CD0000}"/>
    <cellStyle name="Emphasis 2" xfId="1877" xr:uid="{00000000-0005-0000-0000-000075CD0000}"/>
    <cellStyle name="Emphasis 2 2" xfId="1878" xr:uid="{00000000-0005-0000-0000-000076CD0000}"/>
    <cellStyle name="Emphasis 3" xfId="1879" xr:uid="{00000000-0005-0000-0000-000077CD0000}"/>
    <cellStyle name="Enter Currency (0)" xfId="55092" xr:uid="{00000000-0005-0000-0000-000078CD0000}"/>
    <cellStyle name="Enter Currency (2)" xfId="55093" xr:uid="{00000000-0005-0000-0000-000079CD0000}"/>
    <cellStyle name="Enter Units (0)" xfId="55094" xr:uid="{00000000-0005-0000-0000-00007ACD0000}"/>
    <cellStyle name="Enter Units (1)" xfId="55095" xr:uid="{00000000-0005-0000-0000-00007BCD0000}"/>
    <cellStyle name="Enter Units (2)" xfId="55096" xr:uid="{00000000-0005-0000-0000-00007CCD0000}"/>
    <cellStyle name="Entered" xfId="55097" xr:uid="{00000000-0005-0000-0000-00007DCD0000}"/>
    <cellStyle name="EPS_Inputs" xfId="55098" xr:uid="{00000000-0005-0000-0000-00007ECD0000}"/>
    <cellStyle name="Eric1" xfId="55099" xr:uid="{00000000-0005-0000-0000-00007FCD0000}"/>
    <cellStyle name="Eric2" xfId="55100" xr:uid="{00000000-0005-0000-0000-000080CD0000}"/>
    <cellStyle name="Eric3" xfId="55101" xr:uid="{00000000-0005-0000-0000-000081CD0000}"/>
    <cellStyle name="Error_Check" xfId="55102" xr:uid="{00000000-0005-0000-0000-000082CD0000}"/>
    <cellStyle name="ErrorMessage" xfId="55103" xr:uid="{00000000-0005-0000-0000-000083CD0000}"/>
    <cellStyle name="Escalation" xfId="1880" xr:uid="{00000000-0005-0000-0000-000084CD0000}"/>
    <cellStyle name="Escalation 2" xfId="1881" xr:uid="{00000000-0005-0000-0000-000085CD0000}"/>
    <cellStyle name="Euro" xfId="55104" xr:uid="{00000000-0005-0000-0000-000086CD0000}"/>
    <cellStyle name="Euro 2" xfId="55105" xr:uid="{00000000-0005-0000-0000-000087CD0000}"/>
    <cellStyle name="Euro 2 2" xfId="55106" xr:uid="{00000000-0005-0000-0000-000088CD0000}"/>
    <cellStyle name="Euro 2 3" xfId="55107" xr:uid="{00000000-0005-0000-0000-000089CD0000}"/>
    <cellStyle name="Euro 3" xfId="55108" xr:uid="{00000000-0005-0000-0000-00008ACD0000}"/>
    <cellStyle name="Euro 4" xfId="55109" xr:uid="{00000000-0005-0000-0000-00008BCD0000}"/>
    <cellStyle name="Euro 4 2" xfId="55110" xr:uid="{00000000-0005-0000-0000-00008CCD0000}"/>
    <cellStyle name="Euro 4 3" xfId="55111" xr:uid="{00000000-0005-0000-0000-00008DCD0000}"/>
    <cellStyle name="Euro 5" xfId="55112" xr:uid="{00000000-0005-0000-0000-00008ECD0000}"/>
    <cellStyle name="Explanation" xfId="55113" xr:uid="{00000000-0005-0000-0000-00008FCD0000}"/>
    <cellStyle name="Explanatory Text 2" xfId="1882" xr:uid="{00000000-0005-0000-0000-000090CD0000}"/>
    <cellStyle name="Explanatory Text 3" xfId="1883" xr:uid="{00000000-0005-0000-0000-000091CD0000}"/>
    <cellStyle name="Explanatory Text 4" xfId="55114" xr:uid="{00000000-0005-0000-0000-000092CD0000}"/>
    <cellStyle name="Explanatory Text 5" xfId="55115" xr:uid="{00000000-0005-0000-0000-000093CD0000}"/>
    <cellStyle name="F2" xfId="1884" xr:uid="{00000000-0005-0000-0000-000094CD0000}"/>
    <cellStyle name="F3" xfId="1885" xr:uid="{00000000-0005-0000-0000-000095CD0000}"/>
    <cellStyle name="F4" xfId="1886" xr:uid="{00000000-0005-0000-0000-000096CD0000}"/>
    <cellStyle name="F5" xfId="1887" xr:uid="{00000000-0005-0000-0000-000097CD0000}"/>
    <cellStyle name="F6" xfId="1888" xr:uid="{00000000-0005-0000-0000-000098CD0000}"/>
    <cellStyle name="F7" xfId="1889" xr:uid="{00000000-0005-0000-0000-000099CD0000}"/>
    <cellStyle name="F8" xfId="1890" xr:uid="{00000000-0005-0000-0000-00009ACD0000}"/>
    <cellStyle name="First Column" xfId="55116" xr:uid="{00000000-0005-0000-0000-00009BCD0000}"/>
    <cellStyle name="Fixed" xfId="1891" xr:uid="{00000000-0005-0000-0000-00009CCD0000}"/>
    <cellStyle name="Fixed [0]" xfId="55117" xr:uid="{00000000-0005-0000-0000-00009DCD0000}"/>
    <cellStyle name="Fixed 10" xfId="1892" xr:uid="{00000000-0005-0000-0000-00009ECD0000}"/>
    <cellStyle name="Fixed 10 2" xfId="1893" xr:uid="{00000000-0005-0000-0000-00009FCD0000}"/>
    <cellStyle name="Fixed 11" xfId="1894" xr:uid="{00000000-0005-0000-0000-0000A0CD0000}"/>
    <cellStyle name="Fixed 11 2" xfId="1895" xr:uid="{00000000-0005-0000-0000-0000A1CD0000}"/>
    <cellStyle name="Fixed 12" xfId="1896" xr:uid="{00000000-0005-0000-0000-0000A2CD0000}"/>
    <cellStyle name="Fixed 12 2" xfId="1897" xr:uid="{00000000-0005-0000-0000-0000A3CD0000}"/>
    <cellStyle name="Fixed 13" xfId="1898" xr:uid="{00000000-0005-0000-0000-0000A4CD0000}"/>
    <cellStyle name="Fixed 13 2" xfId="1899" xr:uid="{00000000-0005-0000-0000-0000A5CD0000}"/>
    <cellStyle name="Fixed 14" xfId="1900" xr:uid="{00000000-0005-0000-0000-0000A6CD0000}"/>
    <cellStyle name="Fixed 14 2" xfId="1901" xr:uid="{00000000-0005-0000-0000-0000A7CD0000}"/>
    <cellStyle name="Fixed 15" xfId="1902" xr:uid="{00000000-0005-0000-0000-0000A8CD0000}"/>
    <cellStyle name="Fixed 15 2" xfId="1903" xr:uid="{00000000-0005-0000-0000-0000A9CD0000}"/>
    <cellStyle name="Fixed 16" xfId="1904" xr:uid="{00000000-0005-0000-0000-0000AACD0000}"/>
    <cellStyle name="Fixed 16 2" xfId="1905" xr:uid="{00000000-0005-0000-0000-0000ABCD0000}"/>
    <cellStyle name="Fixed 17" xfId="1906" xr:uid="{00000000-0005-0000-0000-0000ACCD0000}"/>
    <cellStyle name="Fixed 17 2" xfId="1907" xr:uid="{00000000-0005-0000-0000-0000ADCD0000}"/>
    <cellStyle name="Fixed 18" xfId="1908" xr:uid="{00000000-0005-0000-0000-0000AECD0000}"/>
    <cellStyle name="Fixed 18 2" xfId="1909" xr:uid="{00000000-0005-0000-0000-0000AFCD0000}"/>
    <cellStyle name="Fixed 19" xfId="1910" xr:uid="{00000000-0005-0000-0000-0000B0CD0000}"/>
    <cellStyle name="Fixed 19 2" xfId="1911" xr:uid="{00000000-0005-0000-0000-0000B1CD0000}"/>
    <cellStyle name="Fixed 2" xfId="1912" xr:uid="{00000000-0005-0000-0000-0000B2CD0000}"/>
    <cellStyle name="Fixed 2 2" xfId="1913" xr:uid="{00000000-0005-0000-0000-0000B3CD0000}"/>
    <cellStyle name="Fixed 2 2 2" xfId="1914" xr:uid="{00000000-0005-0000-0000-0000B4CD0000}"/>
    <cellStyle name="Fixed 2 3" xfId="1915" xr:uid="{00000000-0005-0000-0000-0000B5CD0000}"/>
    <cellStyle name="Fixed 2_Copy of NRI Daily Sales 09 13 10 (2)" xfId="1916" xr:uid="{00000000-0005-0000-0000-0000B6CD0000}"/>
    <cellStyle name="Fixed 20" xfId="1917" xr:uid="{00000000-0005-0000-0000-0000B7CD0000}"/>
    <cellStyle name="Fixed 20 2" xfId="1918" xr:uid="{00000000-0005-0000-0000-0000B8CD0000}"/>
    <cellStyle name="Fixed 21" xfId="1919" xr:uid="{00000000-0005-0000-0000-0000B9CD0000}"/>
    <cellStyle name="Fixed 21 2" xfId="1920" xr:uid="{00000000-0005-0000-0000-0000BACD0000}"/>
    <cellStyle name="Fixed 22" xfId="1921" xr:uid="{00000000-0005-0000-0000-0000BBCD0000}"/>
    <cellStyle name="Fixed 22 2" xfId="1922" xr:uid="{00000000-0005-0000-0000-0000BCCD0000}"/>
    <cellStyle name="Fixed 23" xfId="1923" xr:uid="{00000000-0005-0000-0000-0000BDCD0000}"/>
    <cellStyle name="Fixed 23 2" xfId="1924" xr:uid="{00000000-0005-0000-0000-0000BECD0000}"/>
    <cellStyle name="Fixed 24" xfId="1925" xr:uid="{00000000-0005-0000-0000-0000BFCD0000}"/>
    <cellStyle name="Fixed 24 2" xfId="1926" xr:uid="{00000000-0005-0000-0000-0000C0CD0000}"/>
    <cellStyle name="Fixed 25" xfId="1927" xr:uid="{00000000-0005-0000-0000-0000C1CD0000}"/>
    <cellStyle name="Fixed 25 2" xfId="1928" xr:uid="{00000000-0005-0000-0000-0000C2CD0000}"/>
    <cellStyle name="Fixed 26" xfId="1929" xr:uid="{00000000-0005-0000-0000-0000C3CD0000}"/>
    <cellStyle name="Fixed 26 2" xfId="1930" xr:uid="{00000000-0005-0000-0000-0000C4CD0000}"/>
    <cellStyle name="Fixed 27" xfId="1931" xr:uid="{00000000-0005-0000-0000-0000C5CD0000}"/>
    <cellStyle name="Fixed 27 2" xfId="1932" xr:uid="{00000000-0005-0000-0000-0000C6CD0000}"/>
    <cellStyle name="Fixed 28" xfId="1933" xr:uid="{00000000-0005-0000-0000-0000C7CD0000}"/>
    <cellStyle name="Fixed 28 2" xfId="1934" xr:uid="{00000000-0005-0000-0000-0000C8CD0000}"/>
    <cellStyle name="Fixed 29" xfId="1935" xr:uid="{00000000-0005-0000-0000-0000C9CD0000}"/>
    <cellStyle name="Fixed 29 2" xfId="1936" xr:uid="{00000000-0005-0000-0000-0000CACD0000}"/>
    <cellStyle name="Fixed 3" xfId="1937" xr:uid="{00000000-0005-0000-0000-0000CBCD0000}"/>
    <cellStyle name="Fixed 3 2" xfId="1938" xr:uid="{00000000-0005-0000-0000-0000CCCD0000}"/>
    <cellStyle name="Fixed 3 2 2" xfId="1939" xr:uid="{00000000-0005-0000-0000-0000CDCD0000}"/>
    <cellStyle name="Fixed 3 3" xfId="1940" xr:uid="{00000000-0005-0000-0000-0000CECD0000}"/>
    <cellStyle name="Fixed 3_Copy of NRI Daily Sales 09 13 10 (2)" xfId="1941" xr:uid="{00000000-0005-0000-0000-0000CFCD0000}"/>
    <cellStyle name="Fixed 30" xfId="1942" xr:uid="{00000000-0005-0000-0000-0000D0CD0000}"/>
    <cellStyle name="Fixed 30 2" xfId="1943" xr:uid="{00000000-0005-0000-0000-0000D1CD0000}"/>
    <cellStyle name="Fixed 31" xfId="1944" xr:uid="{00000000-0005-0000-0000-0000D2CD0000}"/>
    <cellStyle name="Fixed 31 2" xfId="1945" xr:uid="{00000000-0005-0000-0000-0000D3CD0000}"/>
    <cellStyle name="Fixed 32" xfId="1946" xr:uid="{00000000-0005-0000-0000-0000D4CD0000}"/>
    <cellStyle name="Fixed 32 2" xfId="1947" xr:uid="{00000000-0005-0000-0000-0000D5CD0000}"/>
    <cellStyle name="Fixed 33" xfId="1948" xr:uid="{00000000-0005-0000-0000-0000D6CD0000}"/>
    <cellStyle name="Fixed 33 2" xfId="1949" xr:uid="{00000000-0005-0000-0000-0000D7CD0000}"/>
    <cellStyle name="Fixed 34" xfId="1950" xr:uid="{00000000-0005-0000-0000-0000D8CD0000}"/>
    <cellStyle name="Fixed 34 2" xfId="1951" xr:uid="{00000000-0005-0000-0000-0000D9CD0000}"/>
    <cellStyle name="Fixed 35" xfId="1952" xr:uid="{00000000-0005-0000-0000-0000DACD0000}"/>
    <cellStyle name="Fixed 35 2" xfId="1953" xr:uid="{00000000-0005-0000-0000-0000DBCD0000}"/>
    <cellStyle name="Fixed 36" xfId="1954" xr:uid="{00000000-0005-0000-0000-0000DCCD0000}"/>
    <cellStyle name="Fixed 36 2" xfId="1955" xr:uid="{00000000-0005-0000-0000-0000DDCD0000}"/>
    <cellStyle name="Fixed 37" xfId="1956" xr:uid="{00000000-0005-0000-0000-0000DECD0000}"/>
    <cellStyle name="Fixed 37 2" xfId="1957" xr:uid="{00000000-0005-0000-0000-0000DFCD0000}"/>
    <cellStyle name="Fixed 4" xfId="1958" xr:uid="{00000000-0005-0000-0000-0000E0CD0000}"/>
    <cellStyle name="Fixed 4 2" xfId="1959" xr:uid="{00000000-0005-0000-0000-0000E1CD0000}"/>
    <cellStyle name="Fixed 4 2 2" xfId="1960" xr:uid="{00000000-0005-0000-0000-0000E2CD0000}"/>
    <cellStyle name="Fixed 4 3" xfId="1961" xr:uid="{00000000-0005-0000-0000-0000E3CD0000}"/>
    <cellStyle name="Fixed 4_Copy of NRI Daily Sales 09 13 10 (2)" xfId="1962" xr:uid="{00000000-0005-0000-0000-0000E4CD0000}"/>
    <cellStyle name="Fixed 5" xfId="1963" xr:uid="{00000000-0005-0000-0000-0000E5CD0000}"/>
    <cellStyle name="Fixed 5 2" xfId="1964" xr:uid="{00000000-0005-0000-0000-0000E6CD0000}"/>
    <cellStyle name="Fixed 5 2 2" xfId="1965" xr:uid="{00000000-0005-0000-0000-0000E7CD0000}"/>
    <cellStyle name="Fixed 5 3" xfId="1966" xr:uid="{00000000-0005-0000-0000-0000E8CD0000}"/>
    <cellStyle name="Fixed 5_Copy of NRI Daily Sales 09 13 10 (2)" xfId="1967" xr:uid="{00000000-0005-0000-0000-0000E9CD0000}"/>
    <cellStyle name="Fixed 6" xfId="1968" xr:uid="{00000000-0005-0000-0000-0000EACD0000}"/>
    <cellStyle name="Fixed 6 2" xfId="1969" xr:uid="{00000000-0005-0000-0000-0000EBCD0000}"/>
    <cellStyle name="Fixed 6 2 2" xfId="1970" xr:uid="{00000000-0005-0000-0000-0000ECCD0000}"/>
    <cellStyle name="Fixed 6 3" xfId="1971" xr:uid="{00000000-0005-0000-0000-0000EDCD0000}"/>
    <cellStyle name="Fixed 6_Copy of NRI Daily Sales 09 13 10 (2)" xfId="1972" xr:uid="{00000000-0005-0000-0000-0000EECD0000}"/>
    <cellStyle name="Fixed 7" xfId="1973" xr:uid="{00000000-0005-0000-0000-0000EFCD0000}"/>
    <cellStyle name="Fixed 7 2" xfId="1974" xr:uid="{00000000-0005-0000-0000-0000F0CD0000}"/>
    <cellStyle name="Fixed 7 2 2" xfId="1975" xr:uid="{00000000-0005-0000-0000-0000F1CD0000}"/>
    <cellStyle name="Fixed 7 3" xfId="1976" xr:uid="{00000000-0005-0000-0000-0000F2CD0000}"/>
    <cellStyle name="Fixed 7_Copy of NRI Daily Sales 09 13 10 (2)" xfId="1977" xr:uid="{00000000-0005-0000-0000-0000F3CD0000}"/>
    <cellStyle name="Fixed 8" xfId="1978" xr:uid="{00000000-0005-0000-0000-0000F4CD0000}"/>
    <cellStyle name="Fixed 8 2" xfId="1979" xr:uid="{00000000-0005-0000-0000-0000F5CD0000}"/>
    <cellStyle name="Fixed 8 2 2" xfId="1980" xr:uid="{00000000-0005-0000-0000-0000F6CD0000}"/>
    <cellStyle name="Fixed 8 3" xfId="1981" xr:uid="{00000000-0005-0000-0000-0000F7CD0000}"/>
    <cellStyle name="Fixed 8_Copy of NRI Daily Sales 09 13 10 (2)" xfId="1982" xr:uid="{00000000-0005-0000-0000-0000F8CD0000}"/>
    <cellStyle name="Fixed 9" xfId="1983" xr:uid="{00000000-0005-0000-0000-0000F9CD0000}"/>
    <cellStyle name="Fixed 9 2" xfId="1984" xr:uid="{00000000-0005-0000-0000-0000FACD0000}"/>
    <cellStyle name="Fixed_Copy of Ghost Pine 20100805_76.8 MW_BASE CASE (updated PF)kc4" xfId="55118" xr:uid="{00000000-0005-0000-0000-0000FBCD0000}"/>
    <cellStyle name="Fixed3 - Style3" xfId="55119" xr:uid="{00000000-0005-0000-0000-0000FCCD0000}"/>
    <cellStyle name="fo]_x000d__x000a_UserName=Murat Zelef_x000d__x000a_UserCompany=Bumerang_x000d__x000a__x000d__x000a_[File Paths]_x000d__x000a_WorkingDirectory=C:\EQUIS\DLWIN_x000d__x000a_DownLoader=C" xfId="55120" xr:uid="{00000000-0005-0000-0000-0000FDCD0000}"/>
    <cellStyle name="fo]_x000d__x000a_UserName=Murat Zelef_x000d__x000a_UserCompany=Bumerang_x000d__x000a__x000d__x000a_[File Paths]_x000d__x000a_WorkingDirectory=C:\EQUIS\DLWIN_x000d__x000a_DownLoader=C 10" xfId="55121" xr:uid="{00000000-0005-0000-0000-0000FECD0000}"/>
    <cellStyle name="fo]_x000d__x000a_UserName=Murat Zelef_x000d__x000a_UserCompany=Bumerang_x000d__x000a__x000d__x000a_[File Paths]_x000d__x000a_WorkingDirectory=C:\EQUIS\DLWIN_x000d__x000a_DownLoader=C 10 2" xfId="55122" xr:uid="{00000000-0005-0000-0000-0000FFCD0000}"/>
    <cellStyle name="fo]_x000d__x000a_UserName=Murat Zelef_x000d__x000a_UserCompany=Bumerang_x000d__x000a__x000d__x000a_[File Paths]_x000d__x000a_WorkingDirectory=C:\EQUIS\DLWIN_x000d__x000a_DownLoader=C 10 2 2" xfId="55123" xr:uid="{00000000-0005-0000-0000-000000CE0000}"/>
    <cellStyle name="fo]_x000d__x000a_UserName=Murat Zelef_x000d__x000a_UserCompany=Bumerang_x000d__x000a__x000d__x000a_[File Paths]_x000d__x000a_WorkingDirectory=C:\EQUIS\DLWIN_x000d__x000a_DownLoader=C 11" xfId="55124" xr:uid="{00000000-0005-0000-0000-000001CE0000}"/>
    <cellStyle name="fo]_x000d__x000a_UserName=Murat Zelef_x000d__x000a_UserCompany=Bumerang_x000d__x000a__x000d__x000a_[File Paths]_x000d__x000a_WorkingDirectory=C:\EQUIS\DLWIN_x000d__x000a_DownLoader=C 12" xfId="55125" xr:uid="{00000000-0005-0000-0000-000002CE0000}"/>
    <cellStyle name="fo]_x000d__x000a_UserName=Murat Zelef_x000d__x000a_UserCompany=Bumerang_x000d__x000a__x000d__x000a_[File Paths]_x000d__x000a_WorkingDirectory=C:\EQUIS\DLWIN_x000d__x000a_DownLoader=C 13" xfId="55126" xr:uid="{00000000-0005-0000-0000-000003CE0000}"/>
    <cellStyle name="fo]_x000d__x000a_UserName=Murat Zelef_x000d__x000a_UserCompany=Bumerang_x000d__x000a__x000d__x000a_[File Paths]_x000d__x000a_WorkingDirectory=C:\EQUIS\DLWIN_x000d__x000a_DownLoader=C 2" xfId="55127" xr:uid="{00000000-0005-0000-0000-000004CE0000}"/>
    <cellStyle name="fo]_x000d__x000a_UserName=Murat Zelef_x000d__x000a_UserCompany=Bumerang_x000d__x000a__x000d__x000a_[File Paths]_x000d__x000a_WorkingDirectory=C:\EQUIS\DLWIN_x000d__x000a_DownLoader=C 2 2" xfId="55128" xr:uid="{00000000-0005-0000-0000-000005CE0000}"/>
    <cellStyle name="fo]_x000d__x000a_UserName=Murat Zelef_x000d__x000a_UserCompany=Bumerang_x000d__x000a__x000d__x000a_[File Paths]_x000d__x000a_WorkingDirectory=C:\EQUIS\DLWIN_x000d__x000a_DownLoader=C 2 2 2" xfId="55129" xr:uid="{00000000-0005-0000-0000-000006CE0000}"/>
    <cellStyle name="fo]_x000d__x000a_UserName=Murat Zelef_x000d__x000a_UserCompany=Bumerang_x000d__x000a__x000d__x000a_[File Paths]_x000d__x000a_WorkingDirectory=C:\EQUIS\DLWIN_x000d__x000a_DownLoader=C 2 2 2 2" xfId="55130" xr:uid="{00000000-0005-0000-0000-000007CE0000}"/>
    <cellStyle name="fo]_x000d__x000a_UserName=Murat Zelef_x000d__x000a_UserCompany=Bumerang_x000d__x000a__x000d__x000a_[File Paths]_x000d__x000a_WorkingDirectory=C:\EQUIS\DLWIN_x000d__x000a_DownLoader=C 2 2 2 2 2" xfId="55131" xr:uid="{00000000-0005-0000-0000-000008CE0000}"/>
    <cellStyle name="fo]_x000d__x000a_UserName=Murat Zelef_x000d__x000a_UserCompany=Bumerang_x000d__x000a__x000d__x000a_[File Paths]_x000d__x000a_WorkingDirectory=C:\EQUIS\DLWIN_x000d__x000a_DownLoader=C 2 2 2 2 2 2" xfId="55132" xr:uid="{00000000-0005-0000-0000-000009CE0000}"/>
    <cellStyle name="fo]_x000d__x000a_UserName=Murat Zelef_x000d__x000a_UserCompany=Bumerang_x000d__x000a__x000d__x000a_[File Paths]_x000d__x000a_WorkingDirectory=C:\EQUIS\DLWIN_x000d__x000a_DownLoader=C 2 2 2 2 3" xfId="55133" xr:uid="{00000000-0005-0000-0000-00000ACE0000}"/>
    <cellStyle name="fo]_x000d__x000a_UserName=Murat Zelef_x000d__x000a_UserCompany=Bumerang_x000d__x000a__x000d__x000a_[File Paths]_x000d__x000a_WorkingDirectory=C:\EQUIS\DLWIN_x000d__x000a_DownLoader=C 2 2 2 3" xfId="55134" xr:uid="{00000000-0005-0000-0000-00000BCE0000}"/>
    <cellStyle name="fo]_x000d__x000a_UserName=Murat Zelef_x000d__x000a_UserCompany=Bumerang_x000d__x000a__x000d__x000a_[File Paths]_x000d__x000a_WorkingDirectory=C:\EQUIS\DLWIN_x000d__x000a_DownLoader=C 2 2 2 3 2" xfId="55135" xr:uid="{00000000-0005-0000-0000-00000CCE0000}"/>
    <cellStyle name="fo]_x000d__x000a_UserName=Murat Zelef_x000d__x000a_UserCompany=Bumerang_x000d__x000a__x000d__x000a_[File Paths]_x000d__x000a_WorkingDirectory=C:\EQUIS\DLWIN_x000d__x000a_DownLoader=C 2 2 2 3 2 2" xfId="55136" xr:uid="{00000000-0005-0000-0000-00000DCE0000}"/>
    <cellStyle name="fo]_x000d__x000a_UserName=Murat Zelef_x000d__x000a_UserCompany=Bumerang_x000d__x000a__x000d__x000a_[File Paths]_x000d__x000a_WorkingDirectory=C:\EQUIS\DLWIN_x000d__x000a_DownLoader=C 2 2 2 3 3" xfId="55137" xr:uid="{00000000-0005-0000-0000-00000ECE0000}"/>
    <cellStyle name="fo]_x000d__x000a_UserName=Murat Zelef_x000d__x000a_UserCompany=Bumerang_x000d__x000a__x000d__x000a_[File Paths]_x000d__x000a_WorkingDirectory=C:\EQUIS\DLWIN_x000d__x000a_DownLoader=C 2 2 2 4" xfId="55138" xr:uid="{00000000-0005-0000-0000-00000FCE0000}"/>
    <cellStyle name="fo]_x000d__x000a_UserName=Murat Zelef_x000d__x000a_UserCompany=Bumerang_x000d__x000a__x000d__x000a_[File Paths]_x000d__x000a_WorkingDirectory=C:\EQUIS\DLWIN_x000d__x000a_DownLoader=C 2 2 2 4 2" xfId="55139" xr:uid="{00000000-0005-0000-0000-000010CE0000}"/>
    <cellStyle name="fo]_x000d__x000a_UserName=Murat Zelef_x000d__x000a_UserCompany=Bumerang_x000d__x000a__x000d__x000a_[File Paths]_x000d__x000a_WorkingDirectory=C:\EQUIS\DLWIN_x000d__x000a_DownLoader=C 2 2 2 4 2 2" xfId="55140" xr:uid="{00000000-0005-0000-0000-000011CE0000}"/>
    <cellStyle name="fo]_x000d__x000a_UserName=Murat Zelef_x000d__x000a_UserCompany=Bumerang_x000d__x000a__x000d__x000a_[File Paths]_x000d__x000a_WorkingDirectory=C:\EQUIS\DLWIN_x000d__x000a_DownLoader=C 2 2 2 4 3" xfId="55141" xr:uid="{00000000-0005-0000-0000-000012CE0000}"/>
    <cellStyle name="fo]_x000d__x000a_UserName=Murat Zelef_x000d__x000a_UserCompany=Bumerang_x000d__x000a__x000d__x000a_[File Paths]_x000d__x000a_WorkingDirectory=C:\EQUIS\DLWIN_x000d__x000a_DownLoader=C 2 2 2 5" xfId="55142" xr:uid="{00000000-0005-0000-0000-000013CE0000}"/>
    <cellStyle name="fo]_x000d__x000a_UserName=Murat Zelef_x000d__x000a_UserCompany=Bumerang_x000d__x000a__x000d__x000a_[File Paths]_x000d__x000a_WorkingDirectory=C:\EQUIS\DLWIN_x000d__x000a_DownLoader=C 2 2 2 5 2" xfId="55143" xr:uid="{00000000-0005-0000-0000-000014CE0000}"/>
    <cellStyle name="fo]_x000d__x000a_UserName=Murat Zelef_x000d__x000a_UserCompany=Bumerang_x000d__x000a__x000d__x000a_[File Paths]_x000d__x000a_WorkingDirectory=C:\EQUIS\DLWIN_x000d__x000a_DownLoader=C 2 2 2 5 2 2" xfId="55144" xr:uid="{00000000-0005-0000-0000-000015CE0000}"/>
    <cellStyle name="fo]_x000d__x000a_UserName=Murat Zelef_x000d__x000a_UserCompany=Bumerang_x000d__x000a__x000d__x000a_[File Paths]_x000d__x000a_WorkingDirectory=C:\EQUIS\DLWIN_x000d__x000a_DownLoader=C 2 2 2 5 3" xfId="55145" xr:uid="{00000000-0005-0000-0000-000016CE0000}"/>
    <cellStyle name="fo]_x000d__x000a_UserName=Murat Zelef_x000d__x000a_UserCompany=Bumerang_x000d__x000a__x000d__x000a_[File Paths]_x000d__x000a_WorkingDirectory=C:\EQUIS\DLWIN_x000d__x000a_DownLoader=C 2 2 2 6" xfId="55146" xr:uid="{00000000-0005-0000-0000-000017CE0000}"/>
    <cellStyle name="fo]_x000d__x000a_UserName=Murat Zelef_x000d__x000a_UserCompany=Bumerang_x000d__x000a__x000d__x000a_[File Paths]_x000d__x000a_WorkingDirectory=C:\EQUIS\DLWIN_x000d__x000a_DownLoader=C 2 2 2 6 2" xfId="55147" xr:uid="{00000000-0005-0000-0000-000018CE0000}"/>
    <cellStyle name="fo]_x000d__x000a_UserName=Murat Zelef_x000d__x000a_UserCompany=Bumerang_x000d__x000a__x000d__x000a_[File Paths]_x000d__x000a_WorkingDirectory=C:\EQUIS\DLWIN_x000d__x000a_DownLoader=C 2 2 2 7" xfId="55148" xr:uid="{00000000-0005-0000-0000-000019CE0000}"/>
    <cellStyle name="fo]_x000d__x000a_UserName=Murat Zelef_x000d__x000a_UserCompany=Bumerang_x000d__x000a__x000d__x000a_[File Paths]_x000d__x000a_WorkingDirectory=C:\EQUIS\DLWIN_x000d__x000a_DownLoader=C 2 2 3" xfId="55149" xr:uid="{00000000-0005-0000-0000-00001ACE0000}"/>
    <cellStyle name="fo]_x000d__x000a_UserName=Murat Zelef_x000d__x000a_UserCompany=Bumerang_x000d__x000a__x000d__x000a_[File Paths]_x000d__x000a_WorkingDirectory=C:\EQUIS\DLWIN_x000d__x000a_DownLoader=C 2 2 3 2" xfId="55150" xr:uid="{00000000-0005-0000-0000-00001BCE0000}"/>
    <cellStyle name="fo]_x000d__x000a_UserName=Murat Zelef_x000d__x000a_UserCompany=Bumerang_x000d__x000a__x000d__x000a_[File Paths]_x000d__x000a_WorkingDirectory=C:\EQUIS\DLWIN_x000d__x000a_DownLoader=C 2 2 3 2 2" xfId="55151" xr:uid="{00000000-0005-0000-0000-00001CCE0000}"/>
    <cellStyle name="fo]_x000d__x000a_UserName=Murat Zelef_x000d__x000a_UserCompany=Bumerang_x000d__x000a__x000d__x000a_[File Paths]_x000d__x000a_WorkingDirectory=C:\EQUIS\DLWIN_x000d__x000a_DownLoader=C 2 2 3 3" xfId="55152" xr:uid="{00000000-0005-0000-0000-00001DCE0000}"/>
    <cellStyle name="fo]_x000d__x000a_UserName=Murat Zelef_x000d__x000a_UserCompany=Bumerang_x000d__x000a__x000d__x000a_[File Paths]_x000d__x000a_WorkingDirectory=C:\EQUIS\DLWIN_x000d__x000a_DownLoader=C 2 2 4" xfId="55153" xr:uid="{00000000-0005-0000-0000-00001ECE0000}"/>
    <cellStyle name="fo]_x000d__x000a_UserName=Murat Zelef_x000d__x000a_UserCompany=Bumerang_x000d__x000a__x000d__x000a_[File Paths]_x000d__x000a_WorkingDirectory=C:\EQUIS\DLWIN_x000d__x000a_DownLoader=C 2 2 4 2" xfId="55154" xr:uid="{00000000-0005-0000-0000-00001FCE0000}"/>
    <cellStyle name="fo]_x000d__x000a_UserName=Murat Zelef_x000d__x000a_UserCompany=Bumerang_x000d__x000a__x000d__x000a_[File Paths]_x000d__x000a_WorkingDirectory=C:\EQUIS\DLWIN_x000d__x000a_DownLoader=C 2 2 4 2 2" xfId="55155" xr:uid="{00000000-0005-0000-0000-000020CE0000}"/>
    <cellStyle name="fo]_x000d__x000a_UserName=Murat Zelef_x000d__x000a_UserCompany=Bumerang_x000d__x000a__x000d__x000a_[File Paths]_x000d__x000a_WorkingDirectory=C:\EQUIS\DLWIN_x000d__x000a_DownLoader=C 2 2 4 3" xfId="55156" xr:uid="{00000000-0005-0000-0000-000021CE0000}"/>
    <cellStyle name="fo]_x000d__x000a_UserName=Murat Zelef_x000d__x000a_UserCompany=Bumerang_x000d__x000a__x000d__x000a_[File Paths]_x000d__x000a_WorkingDirectory=C:\EQUIS\DLWIN_x000d__x000a_DownLoader=C 2 2 5" xfId="55157" xr:uid="{00000000-0005-0000-0000-000022CE0000}"/>
    <cellStyle name="fo]_x000d__x000a_UserName=Murat Zelef_x000d__x000a_UserCompany=Bumerang_x000d__x000a__x000d__x000a_[File Paths]_x000d__x000a_WorkingDirectory=C:\EQUIS\DLWIN_x000d__x000a_DownLoader=C 2 2 5 2" xfId="55158" xr:uid="{00000000-0005-0000-0000-000023CE0000}"/>
    <cellStyle name="fo]_x000d__x000a_UserName=Murat Zelef_x000d__x000a_UserCompany=Bumerang_x000d__x000a__x000d__x000a_[File Paths]_x000d__x000a_WorkingDirectory=C:\EQUIS\DLWIN_x000d__x000a_DownLoader=C 2 2 5 2 2" xfId="55159" xr:uid="{00000000-0005-0000-0000-000024CE0000}"/>
    <cellStyle name="fo]_x000d__x000a_UserName=Murat Zelef_x000d__x000a_UserCompany=Bumerang_x000d__x000a__x000d__x000a_[File Paths]_x000d__x000a_WorkingDirectory=C:\EQUIS\DLWIN_x000d__x000a_DownLoader=C 2 2 5 3" xfId="55160" xr:uid="{00000000-0005-0000-0000-000025CE0000}"/>
    <cellStyle name="fo]_x000d__x000a_UserName=Murat Zelef_x000d__x000a_UserCompany=Bumerang_x000d__x000a__x000d__x000a_[File Paths]_x000d__x000a_WorkingDirectory=C:\EQUIS\DLWIN_x000d__x000a_DownLoader=C 2 2 6" xfId="55161" xr:uid="{00000000-0005-0000-0000-000026CE0000}"/>
    <cellStyle name="fo]_x000d__x000a_UserName=Murat Zelef_x000d__x000a_UserCompany=Bumerang_x000d__x000a__x000d__x000a_[File Paths]_x000d__x000a_WorkingDirectory=C:\EQUIS\DLWIN_x000d__x000a_DownLoader=C 2 2 6 2" xfId="55162" xr:uid="{00000000-0005-0000-0000-000027CE0000}"/>
    <cellStyle name="fo]_x000d__x000a_UserName=Murat Zelef_x000d__x000a_UserCompany=Bumerang_x000d__x000a__x000d__x000a_[File Paths]_x000d__x000a_WorkingDirectory=C:\EQUIS\DLWIN_x000d__x000a_DownLoader=C 2 2 6 2 2" xfId="55163" xr:uid="{00000000-0005-0000-0000-000028CE0000}"/>
    <cellStyle name="fo]_x000d__x000a_UserName=Murat Zelef_x000d__x000a_UserCompany=Bumerang_x000d__x000a__x000d__x000a_[File Paths]_x000d__x000a_WorkingDirectory=C:\EQUIS\DLWIN_x000d__x000a_DownLoader=C 2 2 6 3" xfId="55164" xr:uid="{00000000-0005-0000-0000-000029CE0000}"/>
    <cellStyle name="fo]_x000d__x000a_UserName=Murat Zelef_x000d__x000a_UserCompany=Bumerang_x000d__x000a__x000d__x000a_[File Paths]_x000d__x000a_WorkingDirectory=C:\EQUIS\DLWIN_x000d__x000a_DownLoader=C 2 2 7" xfId="55165" xr:uid="{00000000-0005-0000-0000-00002ACE0000}"/>
    <cellStyle name="fo]_x000d__x000a_UserName=Murat Zelef_x000d__x000a_UserCompany=Bumerang_x000d__x000a__x000d__x000a_[File Paths]_x000d__x000a_WorkingDirectory=C:\EQUIS\DLWIN_x000d__x000a_DownLoader=C 2 2 7 2" xfId="55166" xr:uid="{00000000-0005-0000-0000-00002BCE0000}"/>
    <cellStyle name="fo]_x000d__x000a_UserName=Murat Zelef_x000d__x000a_UserCompany=Bumerang_x000d__x000a__x000d__x000a_[File Paths]_x000d__x000a_WorkingDirectory=C:\EQUIS\DLWIN_x000d__x000a_DownLoader=C 2 2 8" xfId="55167" xr:uid="{00000000-0005-0000-0000-00002CCE0000}"/>
    <cellStyle name="fo]_x000d__x000a_UserName=Murat Zelef_x000d__x000a_UserCompany=Bumerang_x000d__x000a__x000d__x000a_[File Paths]_x000d__x000a_WorkingDirectory=C:\EQUIS\DLWIN_x000d__x000a_DownLoader=C 2 3" xfId="55168" xr:uid="{00000000-0005-0000-0000-00002DCE0000}"/>
    <cellStyle name="fo]_x000d__x000a_UserName=Murat Zelef_x000d__x000a_UserCompany=Bumerang_x000d__x000a__x000d__x000a_[File Paths]_x000d__x000a_WorkingDirectory=C:\EQUIS\DLWIN_x000d__x000a_DownLoader=C 2 3 2" xfId="55169" xr:uid="{00000000-0005-0000-0000-00002ECE0000}"/>
    <cellStyle name="fo]_x000d__x000a_UserName=Murat Zelef_x000d__x000a_UserCompany=Bumerang_x000d__x000a__x000d__x000a_[File Paths]_x000d__x000a_WorkingDirectory=C:\EQUIS\DLWIN_x000d__x000a_DownLoader=C 2 3 2 2" xfId="55170" xr:uid="{00000000-0005-0000-0000-00002FCE0000}"/>
    <cellStyle name="fo]_x000d__x000a_UserName=Murat Zelef_x000d__x000a_UserCompany=Bumerang_x000d__x000a__x000d__x000a_[File Paths]_x000d__x000a_WorkingDirectory=C:\EQUIS\DLWIN_x000d__x000a_DownLoader=C 2 3 2 2 2" xfId="55171" xr:uid="{00000000-0005-0000-0000-000030CE0000}"/>
    <cellStyle name="fo]_x000d__x000a_UserName=Murat Zelef_x000d__x000a_UserCompany=Bumerang_x000d__x000a__x000d__x000a_[File Paths]_x000d__x000a_WorkingDirectory=C:\EQUIS\DLWIN_x000d__x000a_DownLoader=C 2 3 2 2 2 2" xfId="55172" xr:uid="{00000000-0005-0000-0000-000031CE0000}"/>
    <cellStyle name="fo]_x000d__x000a_UserName=Murat Zelef_x000d__x000a_UserCompany=Bumerang_x000d__x000a__x000d__x000a_[File Paths]_x000d__x000a_WorkingDirectory=C:\EQUIS\DLWIN_x000d__x000a_DownLoader=C 2 3 2 2 3" xfId="55173" xr:uid="{00000000-0005-0000-0000-000032CE0000}"/>
    <cellStyle name="fo]_x000d__x000a_UserName=Murat Zelef_x000d__x000a_UserCompany=Bumerang_x000d__x000a__x000d__x000a_[File Paths]_x000d__x000a_WorkingDirectory=C:\EQUIS\DLWIN_x000d__x000a_DownLoader=C 2 3 2 3" xfId="55174" xr:uid="{00000000-0005-0000-0000-000033CE0000}"/>
    <cellStyle name="fo]_x000d__x000a_UserName=Murat Zelef_x000d__x000a_UserCompany=Bumerang_x000d__x000a__x000d__x000a_[File Paths]_x000d__x000a_WorkingDirectory=C:\EQUIS\DLWIN_x000d__x000a_DownLoader=C 2 3 2 3 2" xfId="55175" xr:uid="{00000000-0005-0000-0000-000034CE0000}"/>
    <cellStyle name="fo]_x000d__x000a_UserName=Murat Zelef_x000d__x000a_UserCompany=Bumerang_x000d__x000a__x000d__x000a_[File Paths]_x000d__x000a_WorkingDirectory=C:\EQUIS\DLWIN_x000d__x000a_DownLoader=C 2 3 2 3 2 2" xfId="55176" xr:uid="{00000000-0005-0000-0000-000035CE0000}"/>
    <cellStyle name="fo]_x000d__x000a_UserName=Murat Zelef_x000d__x000a_UserCompany=Bumerang_x000d__x000a__x000d__x000a_[File Paths]_x000d__x000a_WorkingDirectory=C:\EQUIS\DLWIN_x000d__x000a_DownLoader=C 2 3 2 3 3" xfId="55177" xr:uid="{00000000-0005-0000-0000-000036CE0000}"/>
    <cellStyle name="fo]_x000d__x000a_UserName=Murat Zelef_x000d__x000a_UserCompany=Bumerang_x000d__x000a__x000d__x000a_[File Paths]_x000d__x000a_WorkingDirectory=C:\EQUIS\DLWIN_x000d__x000a_DownLoader=C 2 3 2 4" xfId="55178" xr:uid="{00000000-0005-0000-0000-000037CE0000}"/>
    <cellStyle name="fo]_x000d__x000a_UserName=Murat Zelef_x000d__x000a_UserCompany=Bumerang_x000d__x000a__x000d__x000a_[File Paths]_x000d__x000a_WorkingDirectory=C:\EQUIS\DLWIN_x000d__x000a_DownLoader=C 2 3 2 4 2" xfId="55179" xr:uid="{00000000-0005-0000-0000-000038CE0000}"/>
    <cellStyle name="fo]_x000d__x000a_UserName=Murat Zelef_x000d__x000a_UserCompany=Bumerang_x000d__x000a__x000d__x000a_[File Paths]_x000d__x000a_WorkingDirectory=C:\EQUIS\DLWIN_x000d__x000a_DownLoader=C 2 3 2 4 2 2" xfId="55180" xr:uid="{00000000-0005-0000-0000-000039CE0000}"/>
    <cellStyle name="fo]_x000d__x000a_UserName=Murat Zelef_x000d__x000a_UserCompany=Bumerang_x000d__x000a__x000d__x000a_[File Paths]_x000d__x000a_WorkingDirectory=C:\EQUIS\DLWIN_x000d__x000a_DownLoader=C 2 3 2 4 3" xfId="55181" xr:uid="{00000000-0005-0000-0000-00003ACE0000}"/>
    <cellStyle name="fo]_x000d__x000a_UserName=Murat Zelef_x000d__x000a_UserCompany=Bumerang_x000d__x000a__x000d__x000a_[File Paths]_x000d__x000a_WorkingDirectory=C:\EQUIS\DLWIN_x000d__x000a_DownLoader=C 2 3 2 5" xfId="55182" xr:uid="{00000000-0005-0000-0000-00003BCE0000}"/>
    <cellStyle name="fo]_x000d__x000a_UserName=Murat Zelef_x000d__x000a_UserCompany=Bumerang_x000d__x000a__x000d__x000a_[File Paths]_x000d__x000a_WorkingDirectory=C:\EQUIS\DLWIN_x000d__x000a_DownLoader=C 2 3 2 5 2" xfId="55183" xr:uid="{00000000-0005-0000-0000-00003CCE0000}"/>
    <cellStyle name="fo]_x000d__x000a_UserName=Murat Zelef_x000d__x000a_UserCompany=Bumerang_x000d__x000a__x000d__x000a_[File Paths]_x000d__x000a_WorkingDirectory=C:\EQUIS\DLWIN_x000d__x000a_DownLoader=C 2 3 2 5 2 2" xfId="55184" xr:uid="{00000000-0005-0000-0000-00003DCE0000}"/>
    <cellStyle name="fo]_x000d__x000a_UserName=Murat Zelef_x000d__x000a_UserCompany=Bumerang_x000d__x000a__x000d__x000a_[File Paths]_x000d__x000a_WorkingDirectory=C:\EQUIS\DLWIN_x000d__x000a_DownLoader=C 2 3 2 5 3" xfId="55185" xr:uid="{00000000-0005-0000-0000-00003ECE0000}"/>
    <cellStyle name="fo]_x000d__x000a_UserName=Murat Zelef_x000d__x000a_UserCompany=Bumerang_x000d__x000a__x000d__x000a_[File Paths]_x000d__x000a_WorkingDirectory=C:\EQUIS\DLWIN_x000d__x000a_DownLoader=C 2 3 2 6" xfId="55186" xr:uid="{00000000-0005-0000-0000-00003FCE0000}"/>
    <cellStyle name="fo]_x000d__x000a_UserName=Murat Zelef_x000d__x000a_UserCompany=Bumerang_x000d__x000a__x000d__x000a_[File Paths]_x000d__x000a_WorkingDirectory=C:\EQUIS\DLWIN_x000d__x000a_DownLoader=C 2 3 2 6 2" xfId="55187" xr:uid="{00000000-0005-0000-0000-000040CE0000}"/>
    <cellStyle name="fo]_x000d__x000a_UserName=Murat Zelef_x000d__x000a_UserCompany=Bumerang_x000d__x000a__x000d__x000a_[File Paths]_x000d__x000a_WorkingDirectory=C:\EQUIS\DLWIN_x000d__x000a_DownLoader=C 2 3 2 7" xfId="55188" xr:uid="{00000000-0005-0000-0000-000041CE0000}"/>
    <cellStyle name="fo]_x000d__x000a_UserName=Murat Zelef_x000d__x000a_UserCompany=Bumerang_x000d__x000a__x000d__x000a_[File Paths]_x000d__x000a_WorkingDirectory=C:\EQUIS\DLWIN_x000d__x000a_DownLoader=C 2 3 3" xfId="55189" xr:uid="{00000000-0005-0000-0000-000042CE0000}"/>
    <cellStyle name="fo]_x000d__x000a_UserName=Murat Zelef_x000d__x000a_UserCompany=Bumerang_x000d__x000a__x000d__x000a_[File Paths]_x000d__x000a_WorkingDirectory=C:\EQUIS\DLWIN_x000d__x000a_DownLoader=C 2 3 3 2" xfId="55190" xr:uid="{00000000-0005-0000-0000-000043CE0000}"/>
    <cellStyle name="fo]_x000d__x000a_UserName=Murat Zelef_x000d__x000a_UserCompany=Bumerang_x000d__x000a__x000d__x000a_[File Paths]_x000d__x000a_WorkingDirectory=C:\EQUIS\DLWIN_x000d__x000a_DownLoader=C 2 3 3 2 2" xfId="55191" xr:uid="{00000000-0005-0000-0000-000044CE0000}"/>
    <cellStyle name="fo]_x000d__x000a_UserName=Murat Zelef_x000d__x000a_UserCompany=Bumerang_x000d__x000a__x000d__x000a_[File Paths]_x000d__x000a_WorkingDirectory=C:\EQUIS\DLWIN_x000d__x000a_DownLoader=C 2 3 3 3" xfId="55192" xr:uid="{00000000-0005-0000-0000-000045CE0000}"/>
    <cellStyle name="fo]_x000d__x000a_UserName=Murat Zelef_x000d__x000a_UserCompany=Bumerang_x000d__x000a__x000d__x000a_[File Paths]_x000d__x000a_WorkingDirectory=C:\EQUIS\DLWIN_x000d__x000a_DownLoader=C 2 3 4" xfId="55193" xr:uid="{00000000-0005-0000-0000-000046CE0000}"/>
    <cellStyle name="fo]_x000d__x000a_UserName=Murat Zelef_x000d__x000a_UserCompany=Bumerang_x000d__x000a__x000d__x000a_[File Paths]_x000d__x000a_WorkingDirectory=C:\EQUIS\DLWIN_x000d__x000a_DownLoader=C 2 3 4 2" xfId="55194" xr:uid="{00000000-0005-0000-0000-000047CE0000}"/>
    <cellStyle name="fo]_x000d__x000a_UserName=Murat Zelef_x000d__x000a_UserCompany=Bumerang_x000d__x000a__x000d__x000a_[File Paths]_x000d__x000a_WorkingDirectory=C:\EQUIS\DLWIN_x000d__x000a_DownLoader=C 2 3 4 2 2" xfId="55195" xr:uid="{00000000-0005-0000-0000-000048CE0000}"/>
    <cellStyle name="fo]_x000d__x000a_UserName=Murat Zelef_x000d__x000a_UserCompany=Bumerang_x000d__x000a__x000d__x000a_[File Paths]_x000d__x000a_WorkingDirectory=C:\EQUIS\DLWIN_x000d__x000a_DownLoader=C 2 3 4 3" xfId="55196" xr:uid="{00000000-0005-0000-0000-000049CE0000}"/>
    <cellStyle name="fo]_x000d__x000a_UserName=Murat Zelef_x000d__x000a_UserCompany=Bumerang_x000d__x000a__x000d__x000a_[File Paths]_x000d__x000a_WorkingDirectory=C:\EQUIS\DLWIN_x000d__x000a_DownLoader=C 2 3 5" xfId="55197" xr:uid="{00000000-0005-0000-0000-00004ACE0000}"/>
    <cellStyle name="fo]_x000d__x000a_UserName=Murat Zelef_x000d__x000a_UserCompany=Bumerang_x000d__x000a__x000d__x000a_[File Paths]_x000d__x000a_WorkingDirectory=C:\EQUIS\DLWIN_x000d__x000a_DownLoader=C 2 3 5 2" xfId="55198" xr:uid="{00000000-0005-0000-0000-00004BCE0000}"/>
    <cellStyle name="fo]_x000d__x000a_UserName=Murat Zelef_x000d__x000a_UserCompany=Bumerang_x000d__x000a__x000d__x000a_[File Paths]_x000d__x000a_WorkingDirectory=C:\EQUIS\DLWIN_x000d__x000a_DownLoader=C 2 3 5 2 2" xfId="55199" xr:uid="{00000000-0005-0000-0000-00004CCE0000}"/>
    <cellStyle name="fo]_x000d__x000a_UserName=Murat Zelef_x000d__x000a_UserCompany=Bumerang_x000d__x000a__x000d__x000a_[File Paths]_x000d__x000a_WorkingDirectory=C:\EQUIS\DLWIN_x000d__x000a_DownLoader=C 2 3 5 3" xfId="55200" xr:uid="{00000000-0005-0000-0000-00004DCE0000}"/>
    <cellStyle name="fo]_x000d__x000a_UserName=Murat Zelef_x000d__x000a_UserCompany=Bumerang_x000d__x000a__x000d__x000a_[File Paths]_x000d__x000a_WorkingDirectory=C:\EQUIS\DLWIN_x000d__x000a_DownLoader=C 2 3 6" xfId="55201" xr:uid="{00000000-0005-0000-0000-00004ECE0000}"/>
    <cellStyle name="fo]_x000d__x000a_UserName=Murat Zelef_x000d__x000a_UserCompany=Bumerang_x000d__x000a__x000d__x000a_[File Paths]_x000d__x000a_WorkingDirectory=C:\EQUIS\DLWIN_x000d__x000a_DownLoader=C 2 3 6 2" xfId="55202" xr:uid="{00000000-0005-0000-0000-00004FCE0000}"/>
    <cellStyle name="fo]_x000d__x000a_UserName=Murat Zelef_x000d__x000a_UserCompany=Bumerang_x000d__x000a__x000d__x000a_[File Paths]_x000d__x000a_WorkingDirectory=C:\EQUIS\DLWIN_x000d__x000a_DownLoader=C 2 3 6 2 2" xfId="55203" xr:uid="{00000000-0005-0000-0000-000050CE0000}"/>
    <cellStyle name="fo]_x000d__x000a_UserName=Murat Zelef_x000d__x000a_UserCompany=Bumerang_x000d__x000a__x000d__x000a_[File Paths]_x000d__x000a_WorkingDirectory=C:\EQUIS\DLWIN_x000d__x000a_DownLoader=C 2 3 6 3" xfId="55204" xr:uid="{00000000-0005-0000-0000-000051CE0000}"/>
    <cellStyle name="fo]_x000d__x000a_UserName=Murat Zelef_x000d__x000a_UserCompany=Bumerang_x000d__x000a__x000d__x000a_[File Paths]_x000d__x000a_WorkingDirectory=C:\EQUIS\DLWIN_x000d__x000a_DownLoader=C 2 3 7" xfId="55205" xr:uid="{00000000-0005-0000-0000-000052CE0000}"/>
    <cellStyle name="fo]_x000d__x000a_UserName=Murat Zelef_x000d__x000a_UserCompany=Bumerang_x000d__x000a__x000d__x000a_[File Paths]_x000d__x000a_WorkingDirectory=C:\EQUIS\DLWIN_x000d__x000a_DownLoader=C 2 3 7 2" xfId="55206" xr:uid="{00000000-0005-0000-0000-000053CE0000}"/>
    <cellStyle name="fo]_x000d__x000a_UserName=Murat Zelef_x000d__x000a_UserCompany=Bumerang_x000d__x000a__x000d__x000a_[File Paths]_x000d__x000a_WorkingDirectory=C:\EQUIS\DLWIN_x000d__x000a_DownLoader=C 2 3 8" xfId="55207" xr:uid="{00000000-0005-0000-0000-000054CE0000}"/>
    <cellStyle name="fo]_x000d__x000a_UserName=Murat Zelef_x000d__x000a_UserCompany=Bumerang_x000d__x000a__x000d__x000a_[File Paths]_x000d__x000a_WorkingDirectory=C:\EQUIS\DLWIN_x000d__x000a_DownLoader=C 2 4" xfId="55208" xr:uid="{00000000-0005-0000-0000-000055CE0000}"/>
    <cellStyle name="fo]_x000d__x000a_UserName=Murat Zelef_x000d__x000a_UserCompany=Bumerang_x000d__x000a__x000d__x000a_[File Paths]_x000d__x000a_WorkingDirectory=C:\EQUIS\DLWIN_x000d__x000a_DownLoader=C 3" xfId="55209" xr:uid="{00000000-0005-0000-0000-000056CE0000}"/>
    <cellStyle name="fo]_x000d__x000a_UserName=Murat Zelef_x000d__x000a_UserCompany=Bumerang_x000d__x000a__x000d__x000a_[File Paths]_x000d__x000a_WorkingDirectory=C:\EQUIS\DLWIN_x000d__x000a_DownLoader=C 3 2" xfId="55210" xr:uid="{00000000-0005-0000-0000-000057CE0000}"/>
    <cellStyle name="fo]_x000d__x000a_UserName=Murat Zelef_x000d__x000a_UserCompany=Bumerang_x000d__x000a__x000d__x000a_[File Paths]_x000d__x000a_WorkingDirectory=C:\EQUIS\DLWIN_x000d__x000a_DownLoader=C 3 2 2" xfId="55211" xr:uid="{00000000-0005-0000-0000-000058CE0000}"/>
    <cellStyle name="fo]_x000d__x000a_UserName=Murat Zelef_x000d__x000a_UserCompany=Bumerang_x000d__x000a__x000d__x000a_[File Paths]_x000d__x000a_WorkingDirectory=C:\EQUIS\DLWIN_x000d__x000a_DownLoader=C 3 2 2 2" xfId="55212" xr:uid="{00000000-0005-0000-0000-000059CE0000}"/>
    <cellStyle name="fo]_x000d__x000a_UserName=Murat Zelef_x000d__x000a_UserCompany=Bumerang_x000d__x000a__x000d__x000a_[File Paths]_x000d__x000a_WorkingDirectory=C:\EQUIS\DLWIN_x000d__x000a_DownLoader=C 3 2 2 2 2" xfId="55213" xr:uid="{00000000-0005-0000-0000-00005ACE0000}"/>
    <cellStyle name="fo]_x000d__x000a_UserName=Murat Zelef_x000d__x000a_UserCompany=Bumerang_x000d__x000a__x000d__x000a_[File Paths]_x000d__x000a_WorkingDirectory=C:\EQUIS\DLWIN_x000d__x000a_DownLoader=C 3 2 2 2 2 2" xfId="55214" xr:uid="{00000000-0005-0000-0000-00005BCE0000}"/>
    <cellStyle name="fo]_x000d__x000a_UserName=Murat Zelef_x000d__x000a_UserCompany=Bumerang_x000d__x000a__x000d__x000a_[File Paths]_x000d__x000a_WorkingDirectory=C:\EQUIS\DLWIN_x000d__x000a_DownLoader=C 3 2 2 2 3" xfId="55215" xr:uid="{00000000-0005-0000-0000-00005CCE0000}"/>
    <cellStyle name="fo]_x000d__x000a_UserName=Murat Zelef_x000d__x000a_UserCompany=Bumerang_x000d__x000a__x000d__x000a_[File Paths]_x000d__x000a_WorkingDirectory=C:\EQUIS\DLWIN_x000d__x000a_DownLoader=C 3 2 2 3" xfId="55216" xr:uid="{00000000-0005-0000-0000-00005DCE0000}"/>
    <cellStyle name="fo]_x000d__x000a_UserName=Murat Zelef_x000d__x000a_UserCompany=Bumerang_x000d__x000a__x000d__x000a_[File Paths]_x000d__x000a_WorkingDirectory=C:\EQUIS\DLWIN_x000d__x000a_DownLoader=C 3 2 2 3 2" xfId="55217" xr:uid="{00000000-0005-0000-0000-00005ECE0000}"/>
    <cellStyle name="fo]_x000d__x000a_UserName=Murat Zelef_x000d__x000a_UserCompany=Bumerang_x000d__x000a__x000d__x000a_[File Paths]_x000d__x000a_WorkingDirectory=C:\EQUIS\DLWIN_x000d__x000a_DownLoader=C 3 2 2 3 2 2" xfId="55218" xr:uid="{00000000-0005-0000-0000-00005FCE0000}"/>
    <cellStyle name="fo]_x000d__x000a_UserName=Murat Zelef_x000d__x000a_UserCompany=Bumerang_x000d__x000a__x000d__x000a_[File Paths]_x000d__x000a_WorkingDirectory=C:\EQUIS\DLWIN_x000d__x000a_DownLoader=C 3 2 2 3 3" xfId="55219" xr:uid="{00000000-0005-0000-0000-000060CE0000}"/>
    <cellStyle name="fo]_x000d__x000a_UserName=Murat Zelef_x000d__x000a_UserCompany=Bumerang_x000d__x000a__x000d__x000a_[File Paths]_x000d__x000a_WorkingDirectory=C:\EQUIS\DLWIN_x000d__x000a_DownLoader=C 3 2 2 4" xfId="55220" xr:uid="{00000000-0005-0000-0000-000061CE0000}"/>
    <cellStyle name="fo]_x000d__x000a_UserName=Murat Zelef_x000d__x000a_UserCompany=Bumerang_x000d__x000a__x000d__x000a_[File Paths]_x000d__x000a_WorkingDirectory=C:\EQUIS\DLWIN_x000d__x000a_DownLoader=C 3 2 2 4 2" xfId="55221" xr:uid="{00000000-0005-0000-0000-000062CE0000}"/>
    <cellStyle name="fo]_x000d__x000a_UserName=Murat Zelef_x000d__x000a_UserCompany=Bumerang_x000d__x000a__x000d__x000a_[File Paths]_x000d__x000a_WorkingDirectory=C:\EQUIS\DLWIN_x000d__x000a_DownLoader=C 3 2 2 4 2 2" xfId="55222" xr:uid="{00000000-0005-0000-0000-000063CE0000}"/>
    <cellStyle name="fo]_x000d__x000a_UserName=Murat Zelef_x000d__x000a_UserCompany=Bumerang_x000d__x000a__x000d__x000a_[File Paths]_x000d__x000a_WorkingDirectory=C:\EQUIS\DLWIN_x000d__x000a_DownLoader=C 3 2 2 4 3" xfId="55223" xr:uid="{00000000-0005-0000-0000-000064CE0000}"/>
    <cellStyle name="fo]_x000d__x000a_UserName=Murat Zelef_x000d__x000a_UserCompany=Bumerang_x000d__x000a__x000d__x000a_[File Paths]_x000d__x000a_WorkingDirectory=C:\EQUIS\DLWIN_x000d__x000a_DownLoader=C 3 2 2 5" xfId="55224" xr:uid="{00000000-0005-0000-0000-000065CE0000}"/>
    <cellStyle name="fo]_x000d__x000a_UserName=Murat Zelef_x000d__x000a_UserCompany=Bumerang_x000d__x000a__x000d__x000a_[File Paths]_x000d__x000a_WorkingDirectory=C:\EQUIS\DLWIN_x000d__x000a_DownLoader=C 3 2 2 5 2" xfId="55225" xr:uid="{00000000-0005-0000-0000-000066CE0000}"/>
    <cellStyle name="fo]_x000d__x000a_UserName=Murat Zelef_x000d__x000a_UserCompany=Bumerang_x000d__x000a__x000d__x000a_[File Paths]_x000d__x000a_WorkingDirectory=C:\EQUIS\DLWIN_x000d__x000a_DownLoader=C 3 2 2 5 2 2" xfId="55226" xr:uid="{00000000-0005-0000-0000-000067CE0000}"/>
    <cellStyle name="fo]_x000d__x000a_UserName=Murat Zelef_x000d__x000a_UserCompany=Bumerang_x000d__x000a__x000d__x000a_[File Paths]_x000d__x000a_WorkingDirectory=C:\EQUIS\DLWIN_x000d__x000a_DownLoader=C 3 2 2 5 3" xfId="55227" xr:uid="{00000000-0005-0000-0000-000068CE0000}"/>
    <cellStyle name="fo]_x000d__x000a_UserName=Murat Zelef_x000d__x000a_UserCompany=Bumerang_x000d__x000a__x000d__x000a_[File Paths]_x000d__x000a_WorkingDirectory=C:\EQUIS\DLWIN_x000d__x000a_DownLoader=C 3 2 2 6" xfId="55228" xr:uid="{00000000-0005-0000-0000-000069CE0000}"/>
    <cellStyle name="fo]_x000d__x000a_UserName=Murat Zelef_x000d__x000a_UserCompany=Bumerang_x000d__x000a__x000d__x000a_[File Paths]_x000d__x000a_WorkingDirectory=C:\EQUIS\DLWIN_x000d__x000a_DownLoader=C 3 2 2 6 2" xfId="55229" xr:uid="{00000000-0005-0000-0000-00006ACE0000}"/>
    <cellStyle name="fo]_x000d__x000a_UserName=Murat Zelef_x000d__x000a_UserCompany=Bumerang_x000d__x000a__x000d__x000a_[File Paths]_x000d__x000a_WorkingDirectory=C:\EQUIS\DLWIN_x000d__x000a_DownLoader=C 3 2 2 7" xfId="55230" xr:uid="{00000000-0005-0000-0000-00006BCE0000}"/>
    <cellStyle name="fo]_x000d__x000a_UserName=Murat Zelef_x000d__x000a_UserCompany=Bumerang_x000d__x000a__x000d__x000a_[File Paths]_x000d__x000a_WorkingDirectory=C:\EQUIS\DLWIN_x000d__x000a_DownLoader=C 3 2 3" xfId="55231" xr:uid="{00000000-0005-0000-0000-00006CCE0000}"/>
    <cellStyle name="fo]_x000d__x000a_UserName=Murat Zelef_x000d__x000a_UserCompany=Bumerang_x000d__x000a__x000d__x000a_[File Paths]_x000d__x000a_WorkingDirectory=C:\EQUIS\DLWIN_x000d__x000a_DownLoader=C 3 2 3 2" xfId="55232" xr:uid="{00000000-0005-0000-0000-00006DCE0000}"/>
    <cellStyle name="fo]_x000d__x000a_UserName=Murat Zelef_x000d__x000a_UserCompany=Bumerang_x000d__x000a__x000d__x000a_[File Paths]_x000d__x000a_WorkingDirectory=C:\EQUIS\DLWIN_x000d__x000a_DownLoader=C 3 2 3 2 2" xfId="55233" xr:uid="{00000000-0005-0000-0000-00006ECE0000}"/>
    <cellStyle name="fo]_x000d__x000a_UserName=Murat Zelef_x000d__x000a_UserCompany=Bumerang_x000d__x000a__x000d__x000a_[File Paths]_x000d__x000a_WorkingDirectory=C:\EQUIS\DLWIN_x000d__x000a_DownLoader=C 3 2 3 3" xfId="55234" xr:uid="{00000000-0005-0000-0000-00006FCE0000}"/>
    <cellStyle name="fo]_x000d__x000a_UserName=Murat Zelef_x000d__x000a_UserCompany=Bumerang_x000d__x000a__x000d__x000a_[File Paths]_x000d__x000a_WorkingDirectory=C:\EQUIS\DLWIN_x000d__x000a_DownLoader=C 3 2 4" xfId="55235" xr:uid="{00000000-0005-0000-0000-000070CE0000}"/>
    <cellStyle name="fo]_x000d__x000a_UserName=Murat Zelef_x000d__x000a_UserCompany=Bumerang_x000d__x000a__x000d__x000a_[File Paths]_x000d__x000a_WorkingDirectory=C:\EQUIS\DLWIN_x000d__x000a_DownLoader=C 3 2 4 2" xfId="55236" xr:uid="{00000000-0005-0000-0000-000071CE0000}"/>
    <cellStyle name="fo]_x000d__x000a_UserName=Murat Zelef_x000d__x000a_UserCompany=Bumerang_x000d__x000a__x000d__x000a_[File Paths]_x000d__x000a_WorkingDirectory=C:\EQUIS\DLWIN_x000d__x000a_DownLoader=C 3 2 4 2 2" xfId="55237" xr:uid="{00000000-0005-0000-0000-000072CE0000}"/>
    <cellStyle name="fo]_x000d__x000a_UserName=Murat Zelef_x000d__x000a_UserCompany=Bumerang_x000d__x000a__x000d__x000a_[File Paths]_x000d__x000a_WorkingDirectory=C:\EQUIS\DLWIN_x000d__x000a_DownLoader=C 3 2 4 3" xfId="55238" xr:uid="{00000000-0005-0000-0000-000073CE0000}"/>
    <cellStyle name="fo]_x000d__x000a_UserName=Murat Zelef_x000d__x000a_UserCompany=Bumerang_x000d__x000a__x000d__x000a_[File Paths]_x000d__x000a_WorkingDirectory=C:\EQUIS\DLWIN_x000d__x000a_DownLoader=C 3 2 5" xfId="55239" xr:uid="{00000000-0005-0000-0000-000074CE0000}"/>
    <cellStyle name="fo]_x000d__x000a_UserName=Murat Zelef_x000d__x000a_UserCompany=Bumerang_x000d__x000a__x000d__x000a_[File Paths]_x000d__x000a_WorkingDirectory=C:\EQUIS\DLWIN_x000d__x000a_DownLoader=C 3 2 5 2" xfId="55240" xr:uid="{00000000-0005-0000-0000-000075CE0000}"/>
    <cellStyle name="fo]_x000d__x000a_UserName=Murat Zelef_x000d__x000a_UserCompany=Bumerang_x000d__x000a__x000d__x000a_[File Paths]_x000d__x000a_WorkingDirectory=C:\EQUIS\DLWIN_x000d__x000a_DownLoader=C 3 2 5 2 2" xfId="55241" xr:uid="{00000000-0005-0000-0000-000076CE0000}"/>
    <cellStyle name="fo]_x000d__x000a_UserName=Murat Zelef_x000d__x000a_UserCompany=Bumerang_x000d__x000a__x000d__x000a_[File Paths]_x000d__x000a_WorkingDirectory=C:\EQUIS\DLWIN_x000d__x000a_DownLoader=C 3 2 5 3" xfId="55242" xr:uid="{00000000-0005-0000-0000-000077CE0000}"/>
    <cellStyle name="fo]_x000d__x000a_UserName=Murat Zelef_x000d__x000a_UserCompany=Bumerang_x000d__x000a__x000d__x000a_[File Paths]_x000d__x000a_WorkingDirectory=C:\EQUIS\DLWIN_x000d__x000a_DownLoader=C 3 2 6" xfId="55243" xr:uid="{00000000-0005-0000-0000-000078CE0000}"/>
    <cellStyle name="fo]_x000d__x000a_UserName=Murat Zelef_x000d__x000a_UserCompany=Bumerang_x000d__x000a__x000d__x000a_[File Paths]_x000d__x000a_WorkingDirectory=C:\EQUIS\DLWIN_x000d__x000a_DownLoader=C 3 2 6 2" xfId="55244" xr:uid="{00000000-0005-0000-0000-000079CE0000}"/>
    <cellStyle name="fo]_x000d__x000a_UserName=Murat Zelef_x000d__x000a_UserCompany=Bumerang_x000d__x000a__x000d__x000a_[File Paths]_x000d__x000a_WorkingDirectory=C:\EQUIS\DLWIN_x000d__x000a_DownLoader=C 3 2 6 2 2" xfId="55245" xr:uid="{00000000-0005-0000-0000-00007ACE0000}"/>
    <cellStyle name="fo]_x000d__x000a_UserName=Murat Zelef_x000d__x000a_UserCompany=Bumerang_x000d__x000a__x000d__x000a_[File Paths]_x000d__x000a_WorkingDirectory=C:\EQUIS\DLWIN_x000d__x000a_DownLoader=C 3 2 6 3" xfId="55246" xr:uid="{00000000-0005-0000-0000-00007BCE0000}"/>
    <cellStyle name="fo]_x000d__x000a_UserName=Murat Zelef_x000d__x000a_UserCompany=Bumerang_x000d__x000a__x000d__x000a_[File Paths]_x000d__x000a_WorkingDirectory=C:\EQUIS\DLWIN_x000d__x000a_DownLoader=C 3 2 7" xfId="55247" xr:uid="{00000000-0005-0000-0000-00007CCE0000}"/>
    <cellStyle name="fo]_x000d__x000a_UserName=Murat Zelef_x000d__x000a_UserCompany=Bumerang_x000d__x000a__x000d__x000a_[File Paths]_x000d__x000a_WorkingDirectory=C:\EQUIS\DLWIN_x000d__x000a_DownLoader=C 3 2 7 2" xfId="55248" xr:uid="{00000000-0005-0000-0000-00007DCE0000}"/>
    <cellStyle name="fo]_x000d__x000a_UserName=Murat Zelef_x000d__x000a_UserCompany=Bumerang_x000d__x000a__x000d__x000a_[File Paths]_x000d__x000a_WorkingDirectory=C:\EQUIS\DLWIN_x000d__x000a_DownLoader=C 3 2 8" xfId="55249" xr:uid="{00000000-0005-0000-0000-00007ECE0000}"/>
    <cellStyle name="fo]_x000d__x000a_UserName=Murat Zelef_x000d__x000a_UserCompany=Bumerang_x000d__x000a__x000d__x000a_[File Paths]_x000d__x000a_WorkingDirectory=C:\EQUIS\DLWIN_x000d__x000a_DownLoader=C 3 3" xfId="55250" xr:uid="{00000000-0005-0000-0000-00007FCE0000}"/>
    <cellStyle name="fo]_x000d__x000a_UserName=Murat Zelef_x000d__x000a_UserCompany=Bumerang_x000d__x000a__x000d__x000a_[File Paths]_x000d__x000a_WorkingDirectory=C:\EQUIS\DLWIN_x000d__x000a_DownLoader=C 3 3 2" xfId="55251" xr:uid="{00000000-0005-0000-0000-000080CE0000}"/>
    <cellStyle name="fo]_x000d__x000a_UserName=Murat Zelef_x000d__x000a_UserCompany=Bumerang_x000d__x000a__x000d__x000a_[File Paths]_x000d__x000a_WorkingDirectory=C:\EQUIS\DLWIN_x000d__x000a_DownLoader=C 3 3 2 2" xfId="55252" xr:uid="{00000000-0005-0000-0000-000081CE0000}"/>
    <cellStyle name="fo]_x000d__x000a_UserName=Murat Zelef_x000d__x000a_UserCompany=Bumerang_x000d__x000a__x000d__x000a_[File Paths]_x000d__x000a_WorkingDirectory=C:\EQUIS\DLWIN_x000d__x000a_DownLoader=C 3 3 2 2 2" xfId="55253" xr:uid="{00000000-0005-0000-0000-000082CE0000}"/>
    <cellStyle name="fo]_x000d__x000a_UserName=Murat Zelef_x000d__x000a_UserCompany=Bumerang_x000d__x000a__x000d__x000a_[File Paths]_x000d__x000a_WorkingDirectory=C:\EQUIS\DLWIN_x000d__x000a_DownLoader=C 3 3 2 2 2 2" xfId="55254" xr:uid="{00000000-0005-0000-0000-000083CE0000}"/>
    <cellStyle name="fo]_x000d__x000a_UserName=Murat Zelef_x000d__x000a_UserCompany=Bumerang_x000d__x000a__x000d__x000a_[File Paths]_x000d__x000a_WorkingDirectory=C:\EQUIS\DLWIN_x000d__x000a_DownLoader=C 3 3 2 2 3" xfId="55255" xr:uid="{00000000-0005-0000-0000-000084CE0000}"/>
    <cellStyle name="fo]_x000d__x000a_UserName=Murat Zelef_x000d__x000a_UserCompany=Bumerang_x000d__x000a__x000d__x000a_[File Paths]_x000d__x000a_WorkingDirectory=C:\EQUIS\DLWIN_x000d__x000a_DownLoader=C 3 3 2 3" xfId="55256" xr:uid="{00000000-0005-0000-0000-000085CE0000}"/>
    <cellStyle name="fo]_x000d__x000a_UserName=Murat Zelef_x000d__x000a_UserCompany=Bumerang_x000d__x000a__x000d__x000a_[File Paths]_x000d__x000a_WorkingDirectory=C:\EQUIS\DLWIN_x000d__x000a_DownLoader=C 3 3 2 3 2" xfId="55257" xr:uid="{00000000-0005-0000-0000-000086CE0000}"/>
    <cellStyle name="fo]_x000d__x000a_UserName=Murat Zelef_x000d__x000a_UserCompany=Bumerang_x000d__x000a__x000d__x000a_[File Paths]_x000d__x000a_WorkingDirectory=C:\EQUIS\DLWIN_x000d__x000a_DownLoader=C 3 3 2 3 2 2" xfId="55258" xr:uid="{00000000-0005-0000-0000-000087CE0000}"/>
    <cellStyle name="fo]_x000d__x000a_UserName=Murat Zelef_x000d__x000a_UserCompany=Bumerang_x000d__x000a__x000d__x000a_[File Paths]_x000d__x000a_WorkingDirectory=C:\EQUIS\DLWIN_x000d__x000a_DownLoader=C 3 3 2 3 3" xfId="55259" xr:uid="{00000000-0005-0000-0000-000088CE0000}"/>
    <cellStyle name="fo]_x000d__x000a_UserName=Murat Zelef_x000d__x000a_UserCompany=Bumerang_x000d__x000a__x000d__x000a_[File Paths]_x000d__x000a_WorkingDirectory=C:\EQUIS\DLWIN_x000d__x000a_DownLoader=C 3 3 2 4" xfId="55260" xr:uid="{00000000-0005-0000-0000-000089CE0000}"/>
    <cellStyle name="fo]_x000d__x000a_UserName=Murat Zelef_x000d__x000a_UserCompany=Bumerang_x000d__x000a__x000d__x000a_[File Paths]_x000d__x000a_WorkingDirectory=C:\EQUIS\DLWIN_x000d__x000a_DownLoader=C 3 3 2 4 2" xfId="55261" xr:uid="{00000000-0005-0000-0000-00008ACE0000}"/>
    <cellStyle name="fo]_x000d__x000a_UserName=Murat Zelef_x000d__x000a_UserCompany=Bumerang_x000d__x000a__x000d__x000a_[File Paths]_x000d__x000a_WorkingDirectory=C:\EQUIS\DLWIN_x000d__x000a_DownLoader=C 3 3 2 4 2 2" xfId="55262" xr:uid="{00000000-0005-0000-0000-00008BCE0000}"/>
    <cellStyle name="fo]_x000d__x000a_UserName=Murat Zelef_x000d__x000a_UserCompany=Bumerang_x000d__x000a__x000d__x000a_[File Paths]_x000d__x000a_WorkingDirectory=C:\EQUIS\DLWIN_x000d__x000a_DownLoader=C 3 3 2 4 3" xfId="55263" xr:uid="{00000000-0005-0000-0000-00008CCE0000}"/>
    <cellStyle name="fo]_x000d__x000a_UserName=Murat Zelef_x000d__x000a_UserCompany=Bumerang_x000d__x000a__x000d__x000a_[File Paths]_x000d__x000a_WorkingDirectory=C:\EQUIS\DLWIN_x000d__x000a_DownLoader=C 3 3 2 5" xfId="55264" xr:uid="{00000000-0005-0000-0000-00008DCE0000}"/>
    <cellStyle name="fo]_x000d__x000a_UserName=Murat Zelef_x000d__x000a_UserCompany=Bumerang_x000d__x000a__x000d__x000a_[File Paths]_x000d__x000a_WorkingDirectory=C:\EQUIS\DLWIN_x000d__x000a_DownLoader=C 3 3 2 5 2" xfId="55265" xr:uid="{00000000-0005-0000-0000-00008ECE0000}"/>
    <cellStyle name="fo]_x000d__x000a_UserName=Murat Zelef_x000d__x000a_UserCompany=Bumerang_x000d__x000a__x000d__x000a_[File Paths]_x000d__x000a_WorkingDirectory=C:\EQUIS\DLWIN_x000d__x000a_DownLoader=C 3 3 2 5 2 2" xfId="55266" xr:uid="{00000000-0005-0000-0000-00008FCE0000}"/>
    <cellStyle name="fo]_x000d__x000a_UserName=Murat Zelef_x000d__x000a_UserCompany=Bumerang_x000d__x000a__x000d__x000a_[File Paths]_x000d__x000a_WorkingDirectory=C:\EQUIS\DLWIN_x000d__x000a_DownLoader=C 3 3 2 5 3" xfId="55267" xr:uid="{00000000-0005-0000-0000-000090CE0000}"/>
    <cellStyle name="fo]_x000d__x000a_UserName=Murat Zelef_x000d__x000a_UserCompany=Bumerang_x000d__x000a__x000d__x000a_[File Paths]_x000d__x000a_WorkingDirectory=C:\EQUIS\DLWIN_x000d__x000a_DownLoader=C 3 3 2 6" xfId="55268" xr:uid="{00000000-0005-0000-0000-000091CE0000}"/>
    <cellStyle name="fo]_x000d__x000a_UserName=Murat Zelef_x000d__x000a_UserCompany=Bumerang_x000d__x000a__x000d__x000a_[File Paths]_x000d__x000a_WorkingDirectory=C:\EQUIS\DLWIN_x000d__x000a_DownLoader=C 3 3 2 6 2" xfId="55269" xr:uid="{00000000-0005-0000-0000-000092CE0000}"/>
    <cellStyle name="fo]_x000d__x000a_UserName=Murat Zelef_x000d__x000a_UserCompany=Bumerang_x000d__x000a__x000d__x000a_[File Paths]_x000d__x000a_WorkingDirectory=C:\EQUIS\DLWIN_x000d__x000a_DownLoader=C 3 3 2 7" xfId="55270" xr:uid="{00000000-0005-0000-0000-000093CE0000}"/>
    <cellStyle name="fo]_x000d__x000a_UserName=Murat Zelef_x000d__x000a_UserCompany=Bumerang_x000d__x000a__x000d__x000a_[File Paths]_x000d__x000a_WorkingDirectory=C:\EQUIS\DLWIN_x000d__x000a_DownLoader=C 3 3 3" xfId="55271" xr:uid="{00000000-0005-0000-0000-000094CE0000}"/>
    <cellStyle name="fo]_x000d__x000a_UserName=Murat Zelef_x000d__x000a_UserCompany=Bumerang_x000d__x000a__x000d__x000a_[File Paths]_x000d__x000a_WorkingDirectory=C:\EQUIS\DLWIN_x000d__x000a_DownLoader=C 3 3 3 2" xfId="55272" xr:uid="{00000000-0005-0000-0000-000095CE0000}"/>
    <cellStyle name="fo]_x000d__x000a_UserName=Murat Zelef_x000d__x000a_UserCompany=Bumerang_x000d__x000a__x000d__x000a_[File Paths]_x000d__x000a_WorkingDirectory=C:\EQUIS\DLWIN_x000d__x000a_DownLoader=C 3 3 3 2 2" xfId="55273" xr:uid="{00000000-0005-0000-0000-000096CE0000}"/>
    <cellStyle name="fo]_x000d__x000a_UserName=Murat Zelef_x000d__x000a_UserCompany=Bumerang_x000d__x000a__x000d__x000a_[File Paths]_x000d__x000a_WorkingDirectory=C:\EQUIS\DLWIN_x000d__x000a_DownLoader=C 3 3 3 3" xfId="55274" xr:uid="{00000000-0005-0000-0000-000097CE0000}"/>
    <cellStyle name="fo]_x000d__x000a_UserName=Murat Zelef_x000d__x000a_UserCompany=Bumerang_x000d__x000a__x000d__x000a_[File Paths]_x000d__x000a_WorkingDirectory=C:\EQUIS\DLWIN_x000d__x000a_DownLoader=C 3 3 4" xfId="55275" xr:uid="{00000000-0005-0000-0000-000098CE0000}"/>
    <cellStyle name="fo]_x000d__x000a_UserName=Murat Zelef_x000d__x000a_UserCompany=Bumerang_x000d__x000a__x000d__x000a_[File Paths]_x000d__x000a_WorkingDirectory=C:\EQUIS\DLWIN_x000d__x000a_DownLoader=C 3 3 4 2" xfId="55276" xr:uid="{00000000-0005-0000-0000-000099CE0000}"/>
    <cellStyle name="fo]_x000d__x000a_UserName=Murat Zelef_x000d__x000a_UserCompany=Bumerang_x000d__x000a__x000d__x000a_[File Paths]_x000d__x000a_WorkingDirectory=C:\EQUIS\DLWIN_x000d__x000a_DownLoader=C 3 3 4 2 2" xfId="55277" xr:uid="{00000000-0005-0000-0000-00009ACE0000}"/>
    <cellStyle name="fo]_x000d__x000a_UserName=Murat Zelef_x000d__x000a_UserCompany=Bumerang_x000d__x000a__x000d__x000a_[File Paths]_x000d__x000a_WorkingDirectory=C:\EQUIS\DLWIN_x000d__x000a_DownLoader=C 3 3 4 3" xfId="55278" xr:uid="{00000000-0005-0000-0000-00009BCE0000}"/>
    <cellStyle name="fo]_x000d__x000a_UserName=Murat Zelef_x000d__x000a_UserCompany=Bumerang_x000d__x000a__x000d__x000a_[File Paths]_x000d__x000a_WorkingDirectory=C:\EQUIS\DLWIN_x000d__x000a_DownLoader=C 3 3 5" xfId="55279" xr:uid="{00000000-0005-0000-0000-00009CCE0000}"/>
    <cellStyle name="fo]_x000d__x000a_UserName=Murat Zelef_x000d__x000a_UserCompany=Bumerang_x000d__x000a__x000d__x000a_[File Paths]_x000d__x000a_WorkingDirectory=C:\EQUIS\DLWIN_x000d__x000a_DownLoader=C 3 3 5 2" xfId="55280" xr:uid="{00000000-0005-0000-0000-00009DCE0000}"/>
    <cellStyle name="fo]_x000d__x000a_UserName=Murat Zelef_x000d__x000a_UserCompany=Bumerang_x000d__x000a__x000d__x000a_[File Paths]_x000d__x000a_WorkingDirectory=C:\EQUIS\DLWIN_x000d__x000a_DownLoader=C 3 3 5 2 2" xfId="55281" xr:uid="{00000000-0005-0000-0000-00009ECE0000}"/>
    <cellStyle name="fo]_x000d__x000a_UserName=Murat Zelef_x000d__x000a_UserCompany=Bumerang_x000d__x000a__x000d__x000a_[File Paths]_x000d__x000a_WorkingDirectory=C:\EQUIS\DLWIN_x000d__x000a_DownLoader=C 3 3 5 3" xfId="55282" xr:uid="{00000000-0005-0000-0000-00009FCE0000}"/>
    <cellStyle name="fo]_x000d__x000a_UserName=Murat Zelef_x000d__x000a_UserCompany=Bumerang_x000d__x000a__x000d__x000a_[File Paths]_x000d__x000a_WorkingDirectory=C:\EQUIS\DLWIN_x000d__x000a_DownLoader=C 3 3 6" xfId="55283" xr:uid="{00000000-0005-0000-0000-0000A0CE0000}"/>
    <cellStyle name="fo]_x000d__x000a_UserName=Murat Zelef_x000d__x000a_UserCompany=Bumerang_x000d__x000a__x000d__x000a_[File Paths]_x000d__x000a_WorkingDirectory=C:\EQUIS\DLWIN_x000d__x000a_DownLoader=C 3 3 6 2" xfId="55284" xr:uid="{00000000-0005-0000-0000-0000A1CE0000}"/>
    <cellStyle name="fo]_x000d__x000a_UserName=Murat Zelef_x000d__x000a_UserCompany=Bumerang_x000d__x000a__x000d__x000a_[File Paths]_x000d__x000a_WorkingDirectory=C:\EQUIS\DLWIN_x000d__x000a_DownLoader=C 3 3 6 2 2" xfId="55285" xr:uid="{00000000-0005-0000-0000-0000A2CE0000}"/>
    <cellStyle name="fo]_x000d__x000a_UserName=Murat Zelef_x000d__x000a_UserCompany=Bumerang_x000d__x000a__x000d__x000a_[File Paths]_x000d__x000a_WorkingDirectory=C:\EQUIS\DLWIN_x000d__x000a_DownLoader=C 3 3 6 3" xfId="55286" xr:uid="{00000000-0005-0000-0000-0000A3CE0000}"/>
    <cellStyle name="fo]_x000d__x000a_UserName=Murat Zelef_x000d__x000a_UserCompany=Bumerang_x000d__x000a__x000d__x000a_[File Paths]_x000d__x000a_WorkingDirectory=C:\EQUIS\DLWIN_x000d__x000a_DownLoader=C 3 3 7" xfId="55287" xr:uid="{00000000-0005-0000-0000-0000A4CE0000}"/>
    <cellStyle name="fo]_x000d__x000a_UserName=Murat Zelef_x000d__x000a_UserCompany=Bumerang_x000d__x000a__x000d__x000a_[File Paths]_x000d__x000a_WorkingDirectory=C:\EQUIS\DLWIN_x000d__x000a_DownLoader=C 3 3 7 2" xfId="55288" xr:uid="{00000000-0005-0000-0000-0000A5CE0000}"/>
    <cellStyle name="fo]_x000d__x000a_UserName=Murat Zelef_x000d__x000a_UserCompany=Bumerang_x000d__x000a__x000d__x000a_[File Paths]_x000d__x000a_WorkingDirectory=C:\EQUIS\DLWIN_x000d__x000a_DownLoader=C 3 3 8" xfId="55289" xr:uid="{00000000-0005-0000-0000-0000A6CE0000}"/>
    <cellStyle name="fo]_x000d__x000a_UserName=Murat Zelef_x000d__x000a_UserCompany=Bumerang_x000d__x000a__x000d__x000a_[File Paths]_x000d__x000a_WorkingDirectory=C:\EQUIS\DLWIN_x000d__x000a_DownLoader=C 4" xfId="55290" xr:uid="{00000000-0005-0000-0000-0000A7CE0000}"/>
    <cellStyle name="fo]_x000d__x000a_UserName=Murat Zelef_x000d__x000a_UserCompany=Bumerang_x000d__x000a__x000d__x000a_[File Paths]_x000d__x000a_WorkingDirectory=C:\EQUIS\DLWIN_x000d__x000a_DownLoader=C 4 2" xfId="55291" xr:uid="{00000000-0005-0000-0000-0000A8CE0000}"/>
    <cellStyle name="fo]_x000d__x000a_UserName=Murat Zelef_x000d__x000a_UserCompany=Bumerang_x000d__x000a__x000d__x000a_[File Paths]_x000d__x000a_WorkingDirectory=C:\EQUIS\DLWIN_x000d__x000a_DownLoader=C 4 2 2" xfId="55292" xr:uid="{00000000-0005-0000-0000-0000A9CE0000}"/>
    <cellStyle name="fo]_x000d__x000a_UserName=Murat Zelef_x000d__x000a_UserCompany=Bumerang_x000d__x000a__x000d__x000a_[File Paths]_x000d__x000a_WorkingDirectory=C:\EQUIS\DLWIN_x000d__x000a_DownLoader=C 4 2 2 2" xfId="55293" xr:uid="{00000000-0005-0000-0000-0000AACE0000}"/>
    <cellStyle name="fo]_x000d__x000a_UserName=Murat Zelef_x000d__x000a_UserCompany=Bumerang_x000d__x000a__x000d__x000a_[File Paths]_x000d__x000a_WorkingDirectory=C:\EQUIS\DLWIN_x000d__x000a_DownLoader=C 4 2 2 2 2" xfId="55294" xr:uid="{00000000-0005-0000-0000-0000ABCE0000}"/>
    <cellStyle name="fo]_x000d__x000a_UserName=Murat Zelef_x000d__x000a_UserCompany=Bumerang_x000d__x000a__x000d__x000a_[File Paths]_x000d__x000a_WorkingDirectory=C:\EQUIS\DLWIN_x000d__x000a_DownLoader=C 4 2 2 2 2 2" xfId="55295" xr:uid="{00000000-0005-0000-0000-0000ACCE0000}"/>
    <cellStyle name="fo]_x000d__x000a_UserName=Murat Zelef_x000d__x000a_UserCompany=Bumerang_x000d__x000a__x000d__x000a_[File Paths]_x000d__x000a_WorkingDirectory=C:\EQUIS\DLWIN_x000d__x000a_DownLoader=C 4 2 2 2 3" xfId="55296" xr:uid="{00000000-0005-0000-0000-0000ADCE0000}"/>
    <cellStyle name="fo]_x000d__x000a_UserName=Murat Zelef_x000d__x000a_UserCompany=Bumerang_x000d__x000a__x000d__x000a_[File Paths]_x000d__x000a_WorkingDirectory=C:\EQUIS\DLWIN_x000d__x000a_DownLoader=C 4 2 2 3" xfId="55297" xr:uid="{00000000-0005-0000-0000-0000AECE0000}"/>
    <cellStyle name="fo]_x000d__x000a_UserName=Murat Zelef_x000d__x000a_UserCompany=Bumerang_x000d__x000a__x000d__x000a_[File Paths]_x000d__x000a_WorkingDirectory=C:\EQUIS\DLWIN_x000d__x000a_DownLoader=C 4 2 2 3 2" xfId="55298" xr:uid="{00000000-0005-0000-0000-0000AFCE0000}"/>
    <cellStyle name="fo]_x000d__x000a_UserName=Murat Zelef_x000d__x000a_UserCompany=Bumerang_x000d__x000a__x000d__x000a_[File Paths]_x000d__x000a_WorkingDirectory=C:\EQUIS\DLWIN_x000d__x000a_DownLoader=C 4 2 2 3 2 2" xfId="55299" xr:uid="{00000000-0005-0000-0000-0000B0CE0000}"/>
    <cellStyle name="fo]_x000d__x000a_UserName=Murat Zelef_x000d__x000a_UserCompany=Bumerang_x000d__x000a__x000d__x000a_[File Paths]_x000d__x000a_WorkingDirectory=C:\EQUIS\DLWIN_x000d__x000a_DownLoader=C 4 2 2 3 3" xfId="55300" xr:uid="{00000000-0005-0000-0000-0000B1CE0000}"/>
    <cellStyle name="fo]_x000d__x000a_UserName=Murat Zelef_x000d__x000a_UserCompany=Bumerang_x000d__x000a__x000d__x000a_[File Paths]_x000d__x000a_WorkingDirectory=C:\EQUIS\DLWIN_x000d__x000a_DownLoader=C 4 2 2 4" xfId="55301" xr:uid="{00000000-0005-0000-0000-0000B2CE0000}"/>
    <cellStyle name="fo]_x000d__x000a_UserName=Murat Zelef_x000d__x000a_UserCompany=Bumerang_x000d__x000a__x000d__x000a_[File Paths]_x000d__x000a_WorkingDirectory=C:\EQUIS\DLWIN_x000d__x000a_DownLoader=C 4 2 2 4 2" xfId="55302" xr:uid="{00000000-0005-0000-0000-0000B3CE0000}"/>
    <cellStyle name="fo]_x000d__x000a_UserName=Murat Zelef_x000d__x000a_UserCompany=Bumerang_x000d__x000a__x000d__x000a_[File Paths]_x000d__x000a_WorkingDirectory=C:\EQUIS\DLWIN_x000d__x000a_DownLoader=C 4 2 2 4 2 2" xfId="55303" xr:uid="{00000000-0005-0000-0000-0000B4CE0000}"/>
    <cellStyle name="fo]_x000d__x000a_UserName=Murat Zelef_x000d__x000a_UserCompany=Bumerang_x000d__x000a__x000d__x000a_[File Paths]_x000d__x000a_WorkingDirectory=C:\EQUIS\DLWIN_x000d__x000a_DownLoader=C 4 2 2 4 3" xfId="55304" xr:uid="{00000000-0005-0000-0000-0000B5CE0000}"/>
    <cellStyle name="fo]_x000d__x000a_UserName=Murat Zelef_x000d__x000a_UserCompany=Bumerang_x000d__x000a__x000d__x000a_[File Paths]_x000d__x000a_WorkingDirectory=C:\EQUIS\DLWIN_x000d__x000a_DownLoader=C 4 2 2 5" xfId="55305" xr:uid="{00000000-0005-0000-0000-0000B6CE0000}"/>
    <cellStyle name="fo]_x000d__x000a_UserName=Murat Zelef_x000d__x000a_UserCompany=Bumerang_x000d__x000a__x000d__x000a_[File Paths]_x000d__x000a_WorkingDirectory=C:\EQUIS\DLWIN_x000d__x000a_DownLoader=C 4 2 2 5 2" xfId="55306" xr:uid="{00000000-0005-0000-0000-0000B7CE0000}"/>
    <cellStyle name="fo]_x000d__x000a_UserName=Murat Zelef_x000d__x000a_UserCompany=Bumerang_x000d__x000a__x000d__x000a_[File Paths]_x000d__x000a_WorkingDirectory=C:\EQUIS\DLWIN_x000d__x000a_DownLoader=C 4 2 2 5 2 2" xfId="55307" xr:uid="{00000000-0005-0000-0000-0000B8CE0000}"/>
    <cellStyle name="fo]_x000d__x000a_UserName=Murat Zelef_x000d__x000a_UserCompany=Bumerang_x000d__x000a__x000d__x000a_[File Paths]_x000d__x000a_WorkingDirectory=C:\EQUIS\DLWIN_x000d__x000a_DownLoader=C 4 2 2 5 3" xfId="55308" xr:uid="{00000000-0005-0000-0000-0000B9CE0000}"/>
    <cellStyle name="fo]_x000d__x000a_UserName=Murat Zelef_x000d__x000a_UserCompany=Bumerang_x000d__x000a__x000d__x000a_[File Paths]_x000d__x000a_WorkingDirectory=C:\EQUIS\DLWIN_x000d__x000a_DownLoader=C 4 2 2 6" xfId="55309" xr:uid="{00000000-0005-0000-0000-0000BACE0000}"/>
    <cellStyle name="fo]_x000d__x000a_UserName=Murat Zelef_x000d__x000a_UserCompany=Bumerang_x000d__x000a__x000d__x000a_[File Paths]_x000d__x000a_WorkingDirectory=C:\EQUIS\DLWIN_x000d__x000a_DownLoader=C 4 2 2 6 2" xfId="55310" xr:uid="{00000000-0005-0000-0000-0000BBCE0000}"/>
    <cellStyle name="fo]_x000d__x000a_UserName=Murat Zelef_x000d__x000a_UserCompany=Bumerang_x000d__x000a__x000d__x000a_[File Paths]_x000d__x000a_WorkingDirectory=C:\EQUIS\DLWIN_x000d__x000a_DownLoader=C 4 2 2 7" xfId="55311" xr:uid="{00000000-0005-0000-0000-0000BCCE0000}"/>
    <cellStyle name="fo]_x000d__x000a_UserName=Murat Zelef_x000d__x000a_UserCompany=Bumerang_x000d__x000a__x000d__x000a_[File Paths]_x000d__x000a_WorkingDirectory=C:\EQUIS\DLWIN_x000d__x000a_DownLoader=C 4 2 3" xfId="55312" xr:uid="{00000000-0005-0000-0000-0000BDCE0000}"/>
    <cellStyle name="fo]_x000d__x000a_UserName=Murat Zelef_x000d__x000a_UserCompany=Bumerang_x000d__x000a__x000d__x000a_[File Paths]_x000d__x000a_WorkingDirectory=C:\EQUIS\DLWIN_x000d__x000a_DownLoader=C 4 2 3 2" xfId="55313" xr:uid="{00000000-0005-0000-0000-0000BECE0000}"/>
    <cellStyle name="fo]_x000d__x000a_UserName=Murat Zelef_x000d__x000a_UserCompany=Bumerang_x000d__x000a__x000d__x000a_[File Paths]_x000d__x000a_WorkingDirectory=C:\EQUIS\DLWIN_x000d__x000a_DownLoader=C 4 2 3 2 2" xfId="55314" xr:uid="{00000000-0005-0000-0000-0000BFCE0000}"/>
    <cellStyle name="fo]_x000d__x000a_UserName=Murat Zelef_x000d__x000a_UserCompany=Bumerang_x000d__x000a__x000d__x000a_[File Paths]_x000d__x000a_WorkingDirectory=C:\EQUIS\DLWIN_x000d__x000a_DownLoader=C 4 2 3 3" xfId="55315" xr:uid="{00000000-0005-0000-0000-0000C0CE0000}"/>
    <cellStyle name="fo]_x000d__x000a_UserName=Murat Zelef_x000d__x000a_UserCompany=Bumerang_x000d__x000a__x000d__x000a_[File Paths]_x000d__x000a_WorkingDirectory=C:\EQUIS\DLWIN_x000d__x000a_DownLoader=C 4 2 4" xfId="55316" xr:uid="{00000000-0005-0000-0000-0000C1CE0000}"/>
    <cellStyle name="fo]_x000d__x000a_UserName=Murat Zelef_x000d__x000a_UserCompany=Bumerang_x000d__x000a__x000d__x000a_[File Paths]_x000d__x000a_WorkingDirectory=C:\EQUIS\DLWIN_x000d__x000a_DownLoader=C 4 2 4 2" xfId="55317" xr:uid="{00000000-0005-0000-0000-0000C2CE0000}"/>
    <cellStyle name="fo]_x000d__x000a_UserName=Murat Zelef_x000d__x000a_UserCompany=Bumerang_x000d__x000a__x000d__x000a_[File Paths]_x000d__x000a_WorkingDirectory=C:\EQUIS\DLWIN_x000d__x000a_DownLoader=C 4 2 4 2 2" xfId="55318" xr:uid="{00000000-0005-0000-0000-0000C3CE0000}"/>
    <cellStyle name="fo]_x000d__x000a_UserName=Murat Zelef_x000d__x000a_UserCompany=Bumerang_x000d__x000a__x000d__x000a_[File Paths]_x000d__x000a_WorkingDirectory=C:\EQUIS\DLWIN_x000d__x000a_DownLoader=C 4 2 4 3" xfId="55319" xr:uid="{00000000-0005-0000-0000-0000C4CE0000}"/>
    <cellStyle name="fo]_x000d__x000a_UserName=Murat Zelef_x000d__x000a_UserCompany=Bumerang_x000d__x000a__x000d__x000a_[File Paths]_x000d__x000a_WorkingDirectory=C:\EQUIS\DLWIN_x000d__x000a_DownLoader=C 4 2 5" xfId="55320" xr:uid="{00000000-0005-0000-0000-0000C5CE0000}"/>
    <cellStyle name="fo]_x000d__x000a_UserName=Murat Zelef_x000d__x000a_UserCompany=Bumerang_x000d__x000a__x000d__x000a_[File Paths]_x000d__x000a_WorkingDirectory=C:\EQUIS\DLWIN_x000d__x000a_DownLoader=C 4 2 5 2" xfId="55321" xr:uid="{00000000-0005-0000-0000-0000C6CE0000}"/>
    <cellStyle name="fo]_x000d__x000a_UserName=Murat Zelef_x000d__x000a_UserCompany=Bumerang_x000d__x000a__x000d__x000a_[File Paths]_x000d__x000a_WorkingDirectory=C:\EQUIS\DLWIN_x000d__x000a_DownLoader=C 4 2 5 2 2" xfId="55322" xr:uid="{00000000-0005-0000-0000-0000C7CE0000}"/>
    <cellStyle name="fo]_x000d__x000a_UserName=Murat Zelef_x000d__x000a_UserCompany=Bumerang_x000d__x000a__x000d__x000a_[File Paths]_x000d__x000a_WorkingDirectory=C:\EQUIS\DLWIN_x000d__x000a_DownLoader=C 4 2 5 3" xfId="55323" xr:uid="{00000000-0005-0000-0000-0000C8CE0000}"/>
    <cellStyle name="fo]_x000d__x000a_UserName=Murat Zelef_x000d__x000a_UserCompany=Bumerang_x000d__x000a__x000d__x000a_[File Paths]_x000d__x000a_WorkingDirectory=C:\EQUIS\DLWIN_x000d__x000a_DownLoader=C 4 2 6" xfId="55324" xr:uid="{00000000-0005-0000-0000-0000C9CE0000}"/>
    <cellStyle name="fo]_x000d__x000a_UserName=Murat Zelef_x000d__x000a_UserCompany=Bumerang_x000d__x000a__x000d__x000a_[File Paths]_x000d__x000a_WorkingDirectory=C:\EQUIS\DLWIN_x000d__x000a_DownLoader=C 4 2 6 2" xfId="55325" xr:uid="{00000000-0005-0000-0000-0000CACE0000}"/>
    <cellStyle name="fo]_x000d__x000a_UserName=Murat Zelef_x000d__x000a_UserCompany=Bumerang_x000d__x000a__x000d__x000a_[File Paths]_x000d__x000a_WorkingDirectory=C:\EQUIS\DLWIN_x000d__x000a_DownLoader=C 4 2 6 2 2" xfId="55326" xr:uid="{00000000-0005-0000-0000-0000CBCE0000}"/>
    <cellStyle name="fo]_x000d__x000a_UserName=Murat Zelef_x000d__x000a_UserCompany=Bumerang_x000d__x000a__x000d__x000a_[File Paths]_x000d__x000a_WorkingDirectory=C:\EQUIS\DLWIN_x000d__x000a_DownLoader=C 4 2 6 3" xfId="55327" xr:uid="{00000000-0005-0000-0000-0000CCCE0000}"/>
    <cellStyle name="fo]_x000d__x000a_UserName=Murat Zelef_x000d__x000a_UserCompany=Bumerang_x000d__x000a__x000d__x000a_[File Paths]_x000d__x000a_WorkingDirectory=C:\EQUIS\DLWIN_x000d__x000a_DownLoader=C 4 2 7" xfId="55328" xr:uid="{00000000-0005-0000-0000-0000CDCE0000}"/>
    <cellStyle name="fo]_x000d__x000a_UserName=Murat Zelef_x000d__x000a_UserCompany=Bumerang_x000d__x000a__x000d__x000a_[File Paths]_x000d__x000a_WorkingDirectory=C:\EQUIS\DLWIN_x000d__x000a_DownLoader=C 4 2 7 2" xfId="55329" xr:uid="{00000000-0005-0000-0000-0000CECE0000}"/>
    <cellStyle name="fo]_x000d__x000a_UserName=Murat Zelef_x000d__x000a_UserCompany=Bumerang_x000d__x000a__x000d__x000a_[File Paths]_x000d__x000a_WorkingDirectory=C:\EQUIS\DLWIN_x000d__x000a_DownLoader=C 4 2 8" xfId="55330" xr:uid="{00000000-0005-0000-0000-0000CFCE0000}"/>
    <cellStyle name="fo]_x000d__x000a_UserName=Murat Zelef_x000d__x000a_UserCompany=Bumerang_x000d__x000a__x000d__x000a_[File Paths]_x000d__x000a_WorkingDirectory=C:\EQUIS\DLWIN_x000d__x000a_DownLoader=C 4 3" xfId="55331" xr:uid="{00000000-0005-0000-0000-0000D0CE0000}"/>
    <cellStyle name="fo]_x000d__x000a_UserName=Murat Zelef_x000d__x000a_UserCompany=Bumerang_x000d__x000a__x000d__x000a_[File Paths]_x000d__x000a_WorkingDirectory=C:\EQUIS\DLWIN_x000d__x000a_DownLoader=C 4 3 2" xfId="55332" xr:uid="{00000000-0005-0000-0000-0000D1CE0000}"/>
    <cellStyle name="fo]_x000d__x000a_UserName=Murat Zelef_x000d__x000a_UserCompany=Bumerang_x000d__x000a__x000d__x000a_[File Paths]_x000d__x000a_WorkingDirectory=C:\EQUIS\DLWIN_x000d__x000a_DownLoader=C 4 3 2 2" xfId="55333" xr:uid="{00000000-0005-0000-0000-0000D2CE0000}"/>
    <cellStyle name="fo]_x000d__x000a_UserName=Murat Zelef_x000d__x000a_UserCompany=Bumerang_x000d__x000a__x000d__x000a_[File Paths]_x000d__x000a_WorkingDirectory=C:\EQUIS\DLWIN_x000d__x000a_DownLoader=C 4 3 2 2 2" xfId="55334" xr:uid="{00000000-0005-0000-0000-0000D3CE0000}"/>
    <cellStyle name="fo]_x000d__x000a_UserName=Murat Zelef_x000d__x000a_UserCompany=Bumerang_x000d__x000a__x000d__x000a_[File Paths]_x000d__x000a_WorkingDirectory=C:\EQUIS\DLWIN_x000d__x000a_DownLoader=C 4 3 2 2 2 2" xfId="55335" xr:uid="{00000000-0005-0000-0000-0000D4CE0000}"/>
    <cellStyle name="fo]_x000d__x000a_UserName=Murat Zelef_x000d__x000a_UserCompany=Bumerang_x000d__x000a__x000d__x000a_[File Paths]_x000d__x000a_WorkingDirectory=C:\EQUIS\DLWIN_x000d__x000a_DownLoader=C 4 3 2 2 3" xfId="55336" xr:uid="{00000000-0005-0000-0000-0000D5CE0000}"/>
    <cellStyle name="fo]_x000d__x000a_UserName=Murat Zelef_x000d__x000a_UserCompany=Bumerang_x000d__x000a__x000d__x000a_[File Paths]_x000d__x000a_WorkingDirectory=C:\EQUIS\DLWIN_x000d__x000a_DownLoader=C 4 3 2 3" xfId="55337" xr:uid="{00000000-0005-0000-0000-0000D6CE0000}"/>
    <cellStyle name="fo]_x000d__x000a_UserName=Murat Zelef_x000d__x000a_UserCompany=Bumerang_x000d__x000a__x000d__x000a_[File Paths]_x000d__x000a_WorkingDirectory=C:\EQUIS\DLWIN_x000d__x000a_DownLoader=C 4 3 2 3 2" xfId="55338" xr:uid="{00000000-0005-0000-0000-0000D7CE0000}"/>
    <cellStyle name="fo]_x000d__x000a_UserName=Murat Zelef_x000d__x000a_UserCompany=Bumerang_x000d__x000a__x000d__x000a_[File Paths]_x000d__x000a_WorkingDirectory=C:\EQUIS\DLWIN_x000d__x000a_DownLoader=C 4 3 2 3 2 2" xfId="55339" xr:uid="{00000000-0005-0000-0000-0000D8CE0000}"/>
    <cellStyle name="fo]_x000d__x000a_UserName=Murat Zelef_x000d__x000a_UserCompany=Bumerang_x000d__x000a__x000d__x000a_[File Paths]_x000d__x000a_WorkingDirectory=C:\EQUIS\DLWIN_x000d__x000a_DownLoader=C 4 3 2 3 3" xfId="55340" xr:uid="{00000000-0005-0000-0000-0000D9CE0000}"/>
    <cellStyle name="fo]_x000d__x000a_UserName=Murat Zelef_x000d__x000a_UserCompany=Bumerang_x000d__x000a__x000d__x000a_[File Paths]_x000d__x000a_WorkingDirectory=C:\EQUIS\DLWIN_x000d__x000a_DownLoader=C 4 3 2 4" xfId="55341" xr:uid="{00000000-0005-0000-0000-0000DACE0000}"/>
    <cellStyle name="fo]_x000d__x000a_UserName=Murat Zelef_x000d__x000a_UserCompany=Bumerang_x000d__x000a__x000d__x000a_[File Paths]_x000d__x000a_WorkingDirectory=C:\EQUIS\DLWIN_x000d__x000a_DownLoader=C 4 3 2 4 2" xfId="55342" xr:uid="{00000000-0005-0000-0000-0000DBCE0000}"/>
    <cellStyle name="fo]_x000d__x000a_UserName=Murat Zelef_x000d__x000a_UserCompany=Bumerang_x000d__x000a__x000d__x000a_[File Paths]_x000d__x000a_WorkingDirectory=C:\EQUIS\DLWIN_x000d__x000a_DownLoader=C 4 3 2 4 2 2" xfId="55343" xr:uid="{00000000-0005-0000-0000-0000DCCE0000}"/>
    <cellStyle name="fo]_x000d__x000a_UserName=Murat Zelef_x000d__x000a_UserCompany=Bumerang_x000d__x000a__x000d__x000a_[File Paths]_x000d__x000a_WorkingDirectory=C:\EQUIS\DLWIN_x000d__x000a_DownLoader=C 4 3 2 4 3" xfId="55344" xr:uid="{00000000-0005-0000-0000-0000DDCE0000}"/>
    <cellStyle name="fo]_x000d__x000a_UserName=Murat Zelef_x000d__x000a_UserCompany=Bumerang_x000d__x000a__x000d__x000a_[File Paths]_x000d__x000a_WorkingDirectory=C:\EQUIS\DLWIN_x000d__x000a_DownLoader=C 4 3 2 5" xfId="55345" xr:uid="{00000000-0005-0000-0000-0000DECE0000}"/>
    <cellStyle name="fo]_x000d__x000a_UserName=Murat Zelef_x000d__x000a_UserCompany=Bumerang_x000d__x000a__x000d__x000a_[File Paths]_x000d__x000a_WorkingDirectory=C:\EQUIS\DLWIN_x000d__x000a_DownLoader=C 4 3 2 5 2" xfId="55346" xr:uid="{00000000-0005-0000-0000-0000DFCE0000}"/>
    <cellStyle name="fo]_x000d__x000a_UserName=Murat Zelef_x000d__x000a_UserCompany=Bumerang_x000d__x000a__x000d__x000a_[File Paths]_x000d__x000a_WorkingDirectory=C:\EQUIS\DLWIN_x000d__x000a_DownLoader=C 4 3 2 5 2 2" xfId="55347" xr:uid="{00000000-0005-0000-0000-0000E0CE0000}"/>
    <cellStyle name="fo]_x000d__x000a_UserName=Murat Zelef_x000d__x000a_UserCompany=Bumerang_x000d__x000a__x000d__x000a_[File Paths]_x000d__x000a_WorkingDirectory=C:\EQUIS\DLWIN_x000d__x000a_DownLoader=C 4 3 2 5 3" xfId="55348" xr:uid="{00000000-0005-0000-0000-0000E1CE0000}"/>
    <cellStyle name="fo]_x000d__x000a_UserName=Murat Zelef_x000d__x000a_UserCompany=Bumerang_x000d__x000a__x000d__x000a_[File Paths]_x000d__x000a_WorkingDirectory=C:\EQUIS\DLWIN_x000d__x000a_DownLoader=C 4 3 2 6" xfId="55349" xr:uid="{00000000-0005-0000-0000-0000E2CE0000}"/>
    <cellStyle name="fo]_x000d__x000a_UserName=Murat Zelef_x000d__x000a_UserCompany=Bumerang_x000d__x000a__x000d__x000a_[File Paths]_x000d__x000a_WorkingDirectory=C:\EQUIS\DLWIN_x000d__x000a_DownLoader=C 4 3 2 6 2" xfId="55350" xr:uid="{00000000-0005-0000-0000-0000E3CE0000}"/>
    <cellStyle name="fo]_x000d__x000a_UserName=Murat Zelef_x000d__x000a_UserCompany=Bumerang_x000d__x000a__x000d__x000a_[File Paths]_x000d__x000a_WorkingDirectory=C:\EQUIS\DLWIN_x000d__x000a_DownLoader=C 4 3 2 7" xfId="55351" xr:uid="{00000000-0005-0000-0000-0000E4CE0000}"/>
    <cellStyle name="fo]_x000d__x000a_UserName=Murat Zelef_x000d__x000a_UserCompany=Bumerang_x000d__x000a__x000d__x000a_[File Paths]_x000d__x000a_WorkingDirectory=C:\EQUIS\DLWIN_x000d__x000a_DownLoader=C 4 3 3" xfId="55352" xr:uid="{00000000-0005-0000-0000-0000E5CE0000}"/>
    <cellStyle name="fo]_x000d__x000a_UserName=Murat Zelef_x000d__x000a_UserCompany=Bumerang_x000d__x000a__x000d__x000a_[File Paths]_x000d__x000a_WorkingDirectory=C:\EQUIS\DLWIN_x000d__x000a_DownLoader=C 4 3 3 2" xfId="55353" xr:uid="{00000000-0005-0000-0000-0000E6CE0000}"/>
    <cellStyle name="fo]_x000d__x000a_UserName=Murat Zelef_x000d__x000a_UserCompany=Bumerang_x000d__x000a__x000d__x000a_[File Paths]_x000d__x000a_WorkingDirectory=C:\EQUIS\DLWIN_x000d__x000a_DownLoader=C 4 3 3 2 2" xfId="55354" xr:uid="{00000000-0005-0000-0000-0000E7CE0000}"/>
    <cellStyle name="fo]_x000d__x000a_UserName=Murat Zelef_x000d__x000a_UserCompany=Bumerang_x000d__x000a__x000d__x000a_[File Paths]_x000d__x000a_WorkingDirectory=C:\EQUIS\DLWIN_x000d__x000a_DownLoader=C 4 3 3 3" xfId="55355" xr:uid="{00000000-0005-0000-0000-0000E8CE0000}"/>
    <cellStyle name="fo]_x000d__x000a_UserName=Murat Zelef_x000d__x000a_UserCompany=Bumerang_x000d__x000a__x000d__x000a_[File Paths]_x000d__x000a_WorkingDirectory=C:\EQUIS\DLWIN_x000d__x000a_DownLoader=C 4 3 4" xfId="55356" xr:uid="{00000000-0005-0000-0000-0000E9CE0000}"/>
    <cellStyle name="fo]_x000d__x000a_UserName=Murat Zelef_x000d__x000a_UserCompany=Bumerang_x000d__x000a__x000d__x000a_[File Paths]_x000d__x000a_WorkingDirectory=C:\EQUIS\DLWIN_x000d__x000a_DownLoader=C 4 3 4 2" xfId="55357" xr:uid="{00000000-0005-0000-0000-0000EACE0000}"/>
    <cellStyle name="fo]_x000d__x000a_UserName=Murat Zelef_x000d__x000a_UserCompany=Bumerang_x000d__x000a__x000d__x000a_[File Paths]_x000d__x000a_WorkingDirectory=C:\EQUIS\DLWIN_x000d__x000a_DownLoader=C 4 3 4 2 2" xfId="55358" xr:uid="{00000000-0005-0000-0000-0000EBCE0000}"/>
    <cellStyle name="fo]_x000d__x000a_UserName=Murat Zelef_x000d__x000a_UserCompany=Bumerang_x000d__x000a__x000d__x000a_[File Paths]_x000d__x000a_WorkingDirectory=C:\EQUIS\DLWIN_x000d__x000a_DownLoader=C 4 3 4 3" xfId="55359" xr:uid="{00000000-0005-0000-0000-0000ECCE0000}"/>
    <cellStyle name="fo]_x000d__x000a_UserName=Murat Zelef_x000d__x000a_UserCompany=Bumerang_x000d__x000a__x000d__x000a_[File Paths]_x000d__x000a_WorkingDirectory=C:\EQUIS\DLWIN_x000d__x000a_DownLoader=C 4 3 5" xfId="55360" xr:uid="{00000000-0005-0000-0000-0000EDCE0000}"/>
    <cellStyle name="fo]_x000d__x000a_UserName=Murat Zelef_x000d__x000a_UserCompany=Bumerang_x000d__x000a__x000d__x000a_[File Paths]_x000d__x000a_WorkingDirectory=C:\EQUIS\DLWIN_x000d__x000a_DownLoader=C 4 3 5 2" xfId="55361" xr:uid="{00000000-0005-0000-0000-0000EECE0000}"/>
    <cellStyle name="fo]_x000d__x000a_UserName=Murat Zelef_x000d__x000a_UserCompany=Bumerang_x000d__x000a__x000d__x000a_[File Paths]_x000d__x000a_WorkingDirectory=C:\EQUIS\DLWIN_x000d__x000a_DownLoader=C 4 3 5 2 2" xfId="55362" xr:uid="{00000000-0005-0000-0000-0000EFCE0000}"/>
    <cellStyle name="fo]_x000d__x000a_UserName=Murat Zelef_x000d__x000a_UserCompany=Bumerang_x000d__x000a__x000d__x000a_[File Paths]_x000d__x000a_WorkingDirectory=C:\EQUIS\DLWIN_x000d__x000a_DownLoader=C 4 3 5 3" xfId="55363" xr:uid="{00000000-0005-0000-0000-0000F0CE0000}"/>
    <cellStyle name="fo]_x000d__x000a_UserName=Murat Zelef_x000d__x000a_UserCompany=Bumerang_x000d__x000a__x000d__x000a_[File Paths]_x000d__x000a_WorkingDirectory=C:\EQUIS\DLWIN_x000d__x000a_DownLoader=C 4 3 6" xfId="55364" xr:uid="{00000000-0005-0000-0000-0000F1CE0000}"/>
    <cellStyle name="fo]_x000d__x000a_UserName=Murat Zelef_x000d__x000a_UserCompany=Bumerang_x000d__x000a__x000d__x000a_[File Paths]_x000d__x000a_WorkingDirectory=C:\EQUIS\DLWIN_x000d__x000a_DownLoader=C 4 3 6 2" xfId="55365" xr:uid="{00000000-0005-0000-0000-0000F2CE0000}"/>
    <cellStyle name="fo]_x000d__x000a_UserName=Murat Zelef_x000d__x000a_UserCompany=Bumerang_x000d__x000a__x000d__x000a_[File Paths]_x000d__x000a_WorkingDirectory=C:\EQUIS\DLWIN_x000d__x000a_DownLoader=C 4 3 6 2 2" xfId="55366" xr:uid="{00000000-0005-0000-0000-0000F3CE0000}"/>
    <cellStyle name="fo]_x000d__x000a_UserName=Murat Zelef_x000d__x000a_UserCompany=Bumerang_x000d__x000a__x000d__x000a_[File Paths]_x000d__x000a_WorkingDirectory=C:\EQUIS\DLWIN_x000d__x000a_DownLoader=C 4 3 6 3" xfId="55367" xr:uid="{00000000-0005-0000-0000-0000F4CE0000}"/>
    <cellStyle name="fo]_x000d__x000a_UserName=Murat Zelef_x000d__x000a_UserCompany=Bumerang_x000d__x000a__x000d__x000a_[File Paths]_x000d__x000a_WorkingDirectory=C:\EQUIS\DLWIN_x000d__x000a_DownLoader=C 4 3 7" xfId="55368" xr:uid="{00000000-0005-0000-0000-0000F5CE0000}"/>
    <cellStyle name="fo]_x000d__x000a_UserName=Murat Zelef_x000d__x000a_UserCompany=Bumerang_x000d__x000a__x000d__x000a_[File Paths]_x000d__x000a_WorkingDirectory=C:\EQUIS\DLWIN_x000d__x000a_DownLoader=C 4 3 7 2" xfId="55369" xr:uid="{00000000-0005-0000-0000-0000F6CE0000}"/>
    <cellStyle name="fo]_x000d__x000a_UserName=Murat Zelef_x000d__x000a_UserCompany=Bumerang_x000d__x000a__x000d__x000a_[File Paths]_x000d__x000a_WorkingDirectory=C:\EQUIS\DLWIN_x000d__x000a_DownLoader=C 4 3 8" xfId="55370" xr:uid="{00000000-0005-0000-0000-0000F7CE0000}"/>
    <cellStyle name="fo]_x000d__x000a_UserName=Murat Zelef_x000d__x000a_UserCompany=Bumerang_x000d__x000a__x000d__x000a_[File Paths]_x000d__x000a_WorkingDirectory=C:\EQUIS\DLWIN_x000d__x000a_DownLoader=C 5" xfId="55371" xr:uid="{00000000-0005-0000-0000-0000F8CE0000}"/>
    <cellStyle name="fo]_x000d__x000a_UserName=Murat Zelef_x000d__x000a_UserCompany=Bumerang_x000d__x000a__x000d__x000a_[File Paths]_x000d__x000a_WorkingDirectory=C:\EQUIS\DLWIN_x000d__x000a_DownLoader=C 5 2" xfId="55372" xr:uid="{00000000-0005-0000-0000-0000F9CE0000}"/>
    <cellStyle name="fo]_x000d__x000a_UserName=Murat Zelef_x000d__x000a_UserCompany=Bumerang_x000d__x000a__x000d__x000a_[File Paths]_x000d__x000a_WorkingDirectory=C:\EQUIS\DLWIN_x000d__x000a_DownLoader=C 5 2 2" xfId="55373" xr:uid="{00000000-0005-0000-0000-0000FACE0000}"/>
    <cellStyle name="fo]_x000d__x000a_UserName=Murat Zelef_x000d__x000a_UserCompany=Bumerang_x000d__x000a__x000d__x000a_[File Paths]_x000d__x000a_WorkingDirectory=C:\EQUIS\DLWIN_x000d__x000a_DownLoader=C 5 2 2 2" xfId="55374" xr:uid="{00000000-0005-0000-0000-0000FBCE0000}"/>
    <cellStyle name="fo]_x000d__x000a_UserName=Murat Zelef_x000d__x000a_UserCompany=Bumerang_x000d__x000a__x000d__x000a_[File Paths]_x000d__x000a_WorkingDirectory=C:\EQUIS\DLWIN_x000d__x000a_DownLoader=C 5 2 2 2 2" xfId="55375" xr:uid="{00000000-0005-0000-0000-0000FCCE0000}"/>
    <cellStyle name="fo]_x000d__x000a_UserName=Murat Zelef_x000d__x000a_UserCompany=Bumerang_x000d__x000a__x000d__x000a_[File Paths]_x000d__x000a_WorkingDirectory=C:\EQUIS\DLWIN_x000d__x000a_DownLoader=C 5 2 2 3" xfId="55376" xr:uid="{00000000-0005-0000-0000-0000FDCE0000}"/>
    <cellStyle name="fo]_x000d__x000a_UserName=Murat Zelef_x000d__x000a_UserCompany=Bumerang_x000d__x000a__x000d__x000a_[File Paths]_x000d__x000a_WorkingDirectory=C:\EQUIS\DLWIN_x000d__x000a_DownLoader=C 5 2 3" xfId="55377" xr:uid="{00000000-0005-0000-0000-0000FECE0000}"/>
    <cellStyle name="fo]_x000d__x000a_UserName=Murat Zelef_x000d__x000a_UserCompany=Bumerang_x000d__x000a__x000d__x000a_[File Paths]_x000d__x000a_WorkingDirectory=C:\EQUIS\DLWIN_x000d__x000a_DownLoader=C 5 2 3 2" xfId="55378" xr:uid="{00000000-0005-0000-0000-0000FFCE0000}"/>
    <cellStyle name="fo]_x000d__x000a_UserName=Murat Zelef_x000d__x000a_UserCompany=Bumerang_x000d__x000a__x000d__x000a_[File Paths]_x000d__x000a_WorkingDirectory=C:\EQUIS\DLWIN_x000d__x000a_DownLoader=C 5 2 3 2 2" xfId="55379" xr:uid="{00000000-0005-0000-0000-000000CF0000}"/>
    <cellStyle name="fo]_x000d__x000a_UserName=Murat Zelef_x000d__x000a_UserCompany=Bumerang_x000d__x000a__x000d__x000a_[File Paths]_x000d__x000a_WorkingDirectory=C:\EQUIS\DLWIN_x000d__x000a_DownLoader=C 5 2 3 3" xfId="55380" xr:uid="{00000000-0005-0000-0000-000001CF0000}"/>
    <cellStyle name="fo]_x000d__x000a_UserName=Murat Zelef_x000d__x000a_UserCompany=Bumerang_x000d__x000a__x000d__x000a_[File Paths]_x000d__x000a_WorkingDirectory=C:\EQUIS\DLWIN_x000d__x000a_DownLoader=C 5 2 4" xfId="55381" xr:uid="{00000000-0005-0000-0000-000002CF0000}"/>
    <cellStyle name="fo]_x000d__x000a_UserName=Murat Zelef_x000d__x000a_UserCompany=Bumerang_x000d__x000a__x000d__x000a_[File Paths]_x000d__x000a_WorkingDirectory=C:\EQUIS\DLWIN_x000d__x000a_DownLoader=C 5 2 4 2" xfId="55382" xr:uid="{00000000-0005-0000-0000-000003CF0000}"/>
    <cellStyle name="fo]_x000d__x000a_UserName=Murat Zelef_x000d__x000a_UserCompany=Bumerang_x000d__x000a__x000d__x000a_[File Paths]_x000d__x000a_WorkingDirectory=C:\EQUIS\DLWIN_x000d__x000a_DownLoader=C 5 2 4 2 2" xfId="55383" xr:uid="{00000000-0005-0000-0000-000004CF0000}"/>
    <cellStyle name="fo]_x000d__x000a_UserName=Murat Zelef_x000d__x000a_UserCompany=Bumerang_x000d__x000a__x000d__x000a_[File Paths]_x000d__x000a_WorkingDirectory=C:\EQUIS\DLWIN_x000d__x000a_DownLoader=C 5 2 4 3" xfId="55384" xr:uid="{00000000-0005-0000-0000-000005CF0000}"/>
    <cellStyle name="fo]_x000d__x000a_UserName=Murat Zelef_x000d__x000a_UserCompany=Bumerang_x000d__x000a__x000d__x000a_[File Paths]_x000d__x000a_WorkingDirectory=C:\EQUIS\DLWIN_x000d__x000a_DownLoader=C 5 2 5" xfId="55385" xr:uid="{00000000-0005-0000-0000-000006CF0000}"/>
    <cellStyle name="fo]_x000d__x000a_UserName=Murat Zelef_x000d__x000a_UserCompany=Bumerang_x000d__x000a__x000d__x000a_[File Paths]_x000d__x000a_WorkingDirectory=C:\EQUIS\DLWIN_x000d__x000a_DownLoader=C 5 2 5 2" xfId="55386" xr:uid="{00000000-0005-0000-0000-000007CF0000}"/>
    <cellStyle name="fo]_x000d__x000a_UserName=Murat Zelef_x000d__x000a_UserCompany=Bumerang_x000d__x000a__x000d__x000a_[File Paths]_x000d__x000a_WorkingDirectory=C:\EQUIS\DLWIN_x000d__x000a_DownLoader=C 5 2 5 2 2" xfId="55387" xr:uid="{00000000-0005-0000-0000-000008CF0000}"/>
    <cellStyle name="fo]_x000d__x000a_UserName=Murat Zelef_x000d__x000a_UserCompany=Bumerang_x000d__x000a__x000d__x000a_[File Paths]_x000d__x000a_WorkingDirectory=C:\EQUIS\DLWIN_x000d__x000a_DownLoader=C 5 2 5 3" xfId="55388" xr:uid="{00000000-0005-0000-0000-000009CF0000}"/>
    <cellStyle name="fo]_x000d__x000a_UserName=Murat Zelef_x000d__x000a_UserCompany=Bumerang_x000d__x000a__x000d__x000a_[File Paths]_x000d__x000a_WorkingDirectory=C:\EQUIS\DLWIN_x000d__x000a_DownLoader=C 5 2 6" xfId="55389" xr:uid="{00000000-0005-0000-0000-00000ACF0000}"/>
    <cellStyle name="fo]_x000d__x000a_UserName=Murat Zelef_x000d__x000a_UserCompany=Bumerang_x000d__x000a__x000d__x000a_[File Paths]_x000d__x000a_WorkingDirectory=C:\EQUIS\DLWIN_x000d__x000a_DownLoader=C 5 2 6 2" xfId="55390" xr:uid="{00000000-0005-0000-0000-00000BCF0000}"/>
    <cellStyle name="fo]_x000d__x000a_UserName=Murat Zelef_x000d__x000a_UserCompany=Bumerang_x000d__x000a__x000d__x000a_[File Paths]_x000d__x000a_WorkingDirectory=C:\EQUIS\DLWIN_x000d__x000a_DownLoader=C 5 2 7" xfId="55391" xr:uid="{00000000-0005-0000-0000-00000CCF0000}"/>
    <cellStyle name="fo]_x000d__x000a_UserName=Murat Zelef_x000d__x000a_UserCompany=Bumerang_x000d__x000a__x000d__x000a_[File Paths]_x000d__x000a_WorkingDirectory=C:\EQUIS\DLWIN_x000d__x000a_DownLoader=C 5 3" xfId="55392" xr:uid="{00000000-0005-0000-0000-00000DCF0000}"/>
    <cellStyle name="fo]_x000d__x000a_UserName=Murat Zelef_x000d__x000a_UserCompany=Bumerang_x000d__x000a__x000d__x000a_[File Paths]_x000d__x000a_WorkingDirectory=C:\EQUIS\DLWIN_x000d__x000a_DownLoader=C 5 3 2" xfId="55393" xr:uid="{00000000-0005-0000-0000-00000ECF0000}"/>
    <cellStyle name="fo]_x000d__x000a_UserName=Murat Zelef_x000d__x000a_UserCompany=Bumerang_x000d__x000a__x000d__x000a_[File Paths]_x000d__x000a_WorkingDirectory=C:\EQUIS\DLWIN_x000d__x000a_DownLoader=C 5 3 2 2" xfId="55394" xr:uid="{00000000-0005-0000-0000-00000FCF0000}"/>
    <cellStyle name="fo]_x000d__x000a_UserName=Murat Zelef_x000d__x000a_UserCompany=Bumerang_x000d__x000a__x000d__x000a_[File Paths]_x000d__x000a_WorkingDirectory=C:\EQUIS\DLWIN_x000d__x000a_DownLoader=C 5 3 3" xfId="55395" xr:uid="{00000000-0005-0000-0000-000010CF0000}"/>
    <cellStyle name="fo]_x000d__x000a_UserName=Murat Zelef_x000d__x000a_UserCompany=Bumerang_x000d__x000a__x000d__x000a_[File Paths]_x000d__x000a_WorkingDirectory=C:\EQUIS\DLWIN_x000d__x000a_DownLoader=C 5 4" xfId="55396" xr:uid="{00000000-0005-0000-0000-000011CF0000}"/>
    <cellStyle name="fo]_x000d__x000a_UserName=Murat Zelef_x000d__x000a_UserCompany=Bumerang_x000d__x000a__x000d__x000a_[File Paths]_x000d__x000a_WorkingDirectory=C:\EQUIS\DLWIN_x000d__x000a_DownLoader=C 5 4 2" xfId="55397" xr:uid="{00000000-0005-0000-0000-000012CF0000}"/>
    <cellStyle name="fo]_x000d__x000a_UserName=Murat Zelef_x000d__x000a_UserCompany=Bumerang_x000d__x000a__x000d__x000a_[File Paths]_x000d__x000a_WorkingDirectory=C:\EQUIS\DLWIN_x000d__x000a_DownLoader=C 5 4 2 2" xfId="55398" xr:uid="{00000000-0005-0000-0000-000013CF0000}"/>
    <cellStyle name="fo]_x000d__x000a_UserName=Murat Zelef_x000d__x000a_UserCompany=Bumerang_x000d__x000a__x000d__x000a_[File Paths]_x000d__x000a_WorkingDirectory=C:\EQUIS\DLWIN_x000d__x000a_DownLoader=C 5 4 3" xfId="55399" xr:uid="{00000000-0005-0000-0000-000014CF0000}"/>
    <cellStyle name="fo]_x000d__x000a_UserName=Murat Zelef_x000d__x000a_UserCompany=Bumerang_x000d__x000a__x000d__x000a_[File Paths]_x000d__x000a_WorkingDirectory=C:\EQUIS\DLWIN_x000d__x000a_DownLoader=C 5 5" xfId="55400" xr:uid="{00000000-0005-0000-0000-000015CF0000}"/>
    <cellStyle name="fo]_x000d__x000a_UserName=Murat Zelef_x000d__x000a_UserCompany=Bumerang_x000d__x000a__x000d__x000a_[File Paths]_x000d__x000a_WorkingDirectory=C:\EQUIS\DLWIN_x000d__x000a_DownLoader=C 5 5 2" xfId="55401" xr:uid="{00000000-0005-0000-0000-000016CF0000}"/>
    <cellStyle name="fo]_x000d__x000a_UserName=Murat Zelef_x000d__x000a_UserCompany=Bumerang_x000d__x000a__x000d__x000a_[File Paths]_x000d__x000a_WorkingDirectory=C:\EQUIS\DLWIN_x000d__x000a_DownLoader=C 5 5 2 2" xfId="55402" xr:uid="{00000000-0005-0000-0000-000017CF0000}"/>
    <cellStyle name="fo]_x000d__x000a_UserName=Murat Zelef_x000d__x000a_UserCompany=Bumerang_x000d__x000a__x000d__x000a_[File Paths]_x000d__x000a_WorkingDirectory=C:\EQUIS\DLWIN_x000d__x000a_DownLoader=C 5 5 3" xfId="55403" xr:uid="{00000000-0005-0000-0000-000018CF0000}"/>
    <cellStyle name="fo]_x000d__x000a_UserName=Murat Zelef_x000d__x000a_UserCompany=Bumerang_x000d__x000a__x000d__x000a_[File Paths]_x000d__x000a_WorkingDirectory=C:\EQUIS\DLWIN_x000d__x000a_DownLoader=C 5 6" xfId="55404" xr:uid="{00000000-0005-0000-0000-000019CF0000}"/>
    <cellStyle name="fo]_x000d__x000a_UserName=Murat Zelef_x000d__x000a_UserCompany=Bumerang_x000d__x000a__x000d__x000a_[File Paths]_x000d__x000a_WorkingDirectory=C:\EQUIS\DLWIN_x000d__x000a_DownLoader=C 5 6 2" xfId="55405" xr:uid="{00000000-0005-0000-0000-00001ACF0000}"/>
    <cellStyle name="fo]_x000d__x000a_UserName=Murat Zelef_x000d__x000a_UserCompany=Bumerang_x000d__x000a__x000d__x000a_[File Paths]_x000d__x000a_WorkingDirectory=C:\EQUIS\DLWIN_x000d__x000a_DownLoader=C 5 6 2 2" xfId="55406" xr:uid="{00000000-0005-0000-0000-00001BCF0000}"/>
    <cellStyle name="fo]_x000d__x000a_UserName=Murat Zelef_x000d__x000a_UserCompany=Bumerang_x000d__x000a__x000d__x000a_[File Paths]_x000d__x000a_WorkingDirectory=C:\EQUIS\DLWIN_x000d__x000a_DownLoader=C 5 6 3" xfId="55407" xr:uid="{00000000-0005-0000-0000-00001CCF0000}"/>
    <cellStyle name="fo]_x000d__x000a_UserName=Murat Zelef_x000d__x000a_UserCompany=Bumerang_x000d__x000a__x000d__x000a_[File Paths]_x000d__x000a_WorkingDirectory=C:\EQUIS\DLWIN_x000d__x000a_DownLoader=C 5 7" xfId="55408" xr:uid="{00000000-0005-0000-0000-00001DCF0000}"/>
    <cellStyle name="fo]_x000d__x000a_UserName=Murat Zelef_x000d__x000a_UserCompany=Bumerang_x000d__x000a__x000d__x000a_[File Paths]_x000d__x000a_WorkingDirectory=C:\EQUIS\DLWIN_x000d__x000a_DownLoader=C 5 7 2" xfId="55409" xr:uid="{00000000-0005-0000-0000-00001ECF0000}"/>
    <cellStyle name="fo]_x000d__x000a_UserName=Murat Zelef_x000d__x000a_UserCompany=Bumerang_x000d__x000a__x000d__x000a_[File Paths]_x000d__x000a_WorkingDirectory=C:\EQUIS\DLWIN_x000d__x000a_DownLoader=C 5 8" xfId="55410" xr:uid="{00000000-0005-0000-0000-00001FCF0000}"/>
    <cellStyle name="fo]_x000d__x000a_UserName=Murat Zelef_x000d__x000a_UserCompany=Bumerang_x000d__x000a__x000d__x000a_[File Paths]_x000d__x000a_WorkingDirectory=C:\EQUIS\DLWIN_x000d__x000a_DownLoader=C 6" xfId="55411" xr:uid="{00000000-0005-0000-0000-000020CF0000}"/>
    <cellStyle name="fo]_x000d__x000a_UserName=Murat Zelef_x000d__x000a_UserCompany=Bumerang_x000d__x000a__x000d__x000a_[File Paths]_x000d__x000a_WorkingDirectory=C:\EQUIS\DLWIN_x000d__x000a_DownLoader=C 6 2" xfId="55412" xr:uid="{00000000-0005-0000-0000-000021CF0000}"/>
    <cellStyle name="fo]_x000d__x000a_UserName=Murat Zelef_x000d__x000a_UserCompany=Bumerang_x000d__x000a__x000d__x000a_[File Paths]_x000d__x000a_WorkingDirectory=C:\EQUIS\DLWIN_x000d__x000a_DownLoader=C 6 2 2" xfId="55413" xr:uid="{00000000-0005-0000-0000-000022CF0000}"/>
    <cellStyle name="fo]_x000d__x000a_UserName=Murat Zelef_x000d__x000a_UserCompany=Bumerang_x000d__x000a__x000d__x000a_[File Paths]_x000d__x000a_WorkingDirectory=C:\EQUIS\DLWIN_x000d__x000a_DownLoader=C 6 2 2 2" xfId="55414" xr:uid="{00000000-0005-0000-0000-000023CF0000}"/>
    <cellStyle name="fo]_x000d__x000a_UserName=Murat Zelef_x000d__x000a_UserCompany=Bumerang_x000d__x000a__x000d__x000a_[File Paths]_x000d__x000a_WorkingDirectory=C:\EQUIS\DLWIN_x000d__x000a_DownLoader=C 6 2 2 2 2" xfId="55415" xr:uid="{00000000-0005-0000-0000-000024CF0000}"/>
    <cellStyle name="fo]_x000d__x000a_UserName=Murat Zelef_x000d__x000a_UserCompany=Bumerang_x000d__x000a__x000d__x000a_[File Paths]_x000d__x000a_WorkingDirectory=C:\EQUIS\DLWIN_x000d__x000a_DownLoader=C 6 2 2 3" xfId="55416" xr:uid="{00000000-0005-0000-0000-000025CF0000}"/>
    <cellStyle name="fo]_x000d__x000a_UserName=Murat Zelef_x000d__x000a_UserCompany=Bumerang_x000d__x000a__x000d__x000a_[File Paths]_x000d__x000a_WorkingDirectory=C:\EQUIS\DLWIN_x000d__x000a_DownLoader=C 6 2 3" xfId="55417" xr:uid="{00000000-0005-0000-0000-000026CF0000}"/>
    <cellStyle name="fo]_x000d__x000a_UserName=Murat Zelef_x000d__x000a_UserCompany=Bumerang_x000d__x000a__x000d__x000a_[File Paths]_x000d__x000a_WorkingDirectory=C:\EQUIS\DLWIN_x000d__x000a_DownLoader=C 6 2 3 2" xfId="55418" xr:uid="{00000000-0005-0000-0000-000027CF0000}"/>
    <cellStyle name="fo]_x000d__x000a_UserName=Murat Zelef_x000d__x000a_UserCompany=Bumerang_x000d__x000a__x000d__x000a_[File Paths]_x000d__x000a_WorkingDirectory=C:\EQUIS\DLWIN_x000d__x000a_DownLoader=C 6 2 3 2 2" xfId="55419" xr:uid="{00000000-0005-0000-0000-000028CF0000}"/>
    <cellStyle name="fo]_x000d__x000a_UserName=Murat Zelef_x000d__x000a_UserCompany=Bumerang_x000d__x000a__x000d__x000a_[File Paths]_x000d__x000a_WorkingDirectory=C:\EQUIS\DLWIN_x000d__x000a_DownLoader=C 6 2 3 3" xfId="55420" xr:uid="{00000000-0005-0000-0000-000029CF0000}"/>
    <cellStyle name="fo]_x000d__x000a_UserName=Murat Zelef_x000d__x000a_UserCompany=Bumerang_x000d__x000a__x000d__x000a_[File Paths]_x000d__x000a_WorkingDirectory=C:\EQUIS\DLWIN_x000d__x000a_DownLoader=C 6 2 4" xfId="55421" xr:uid="{00000000-0005-0000-0000-00002ACF0000}"/>
    <cellStyle name="fo]_x000d__x000a_UserName=Murat Zelef_x000d__x000a_UserCompany=Bumerang_x000d__x000a__x000d__x000a_[File Paths]_x000d__x000a_WorkingDirectory=C:\EQUIS\DLWIN_x000d__x000a_DownLoader=C 6 2 4 2" xfId="55422" xr:uid="{00000000-0005-0000-0000-00002BCF0000}"/>
    <cellStyle name="fo]_x000d__x000a_UserName=Murat Zelef_x000d__x000a_UserCompany=Bumerang_x000d__x000a__x000d__x000a_[File Paths]_x000d__x000a_WorkingDirectory=C:\EQUIS\DLWIN_x000d__x000a_DownLoader=C 6 2 4 2 2" xfId="55423" xr:uid="{00000000-0005-0000-0000-00002CCF0000}"/>
    <cellStyle name="fo]_x000d__x000a_UserName=Murat Zelef_x000d__x000a_UserCompany=Bumerang_x000d__x000a__x000d__x000a_[File Paths]_x000d__x000a_WorkingDirectory=C:\EQUIS\DLWIN_x000d__x000a_DownLoader=C 6 2 4 3" xfId="55424" xr:uid="{00000000-0005-0000-0000-00002DCF0000}"/>
    <cellStyle name="fo]_x000d__x000a_UserName=Murat Zelef_x000d__x000a_UserCompany=Bumerang_x000d__x000a__x000d__x000a_[File Paths]_x000d__x000a_WorkingDirectory=C:\EQUIS\DLWIN_x000d__x000a_DownLoader=C 6 2 5" xfId="55425" xr:uid="{00000000-0005-0000-0000-00002ECF0000}"/>
    <cellStyle name="fo]_x000d__x000a_UserName=Murat Zelef_x000d__x000a_UserCompany=Bumerang_x000d__x000a__x000d__x000a_[File Paths]_x000d__x000a_WorkingDirectory=C:\EQUIS\DLWIN_x000d__x000a_DownLoader=C 6 2 5 2" xfId="55426" xr:uid="{00000000-0005-0000-0000-00002FCF0000}"/>
    <cellStyle name="fo]_x000d__x000a_UserName=Murat Zelef_x000d__x000a_UserCompany=Bumerang_x000d__x000a__x000d__x000a_[File Paths]_x000d__x000a_WorkingDirectory=C:\EQUIS\DLWIN_x000d__x000a_DownLoader=C 6 2 5 2 2" xfId="55427" xr:uid="{00000000-0005-0000-0000-000030CF0000}"/>
    <cellStyle name="fo]_x000d__x000a_UserName=Murat Zelef_x000d__x000a_UserCompany=Bumerang_x000d__x000a__x000d__x000a_[File Paths]_x000d__x000a_WorkingDirectory=C:\EQUIS\DLWIN_x000d__x000a_DownLoader=C 6 2 5 3" xfId="55428" xr:uid="{00000000-0005-0000-0000-000031CF0000}"/>
    <cellStyle name="fo]_x000d__x000a_UserName=Murat Zelef_x000d__x000a_UserCompany=Bumerang_x000d__x000a__x000d__x000a_[File Paths]_x000d__x000a_WorkingDirectory=C:\EQUIS\DLWIN_x000d__x000a_DownLoader=C 6 2 6" xfId="55429" xr:uid="{00000000-0005-0000-0000-000032CF0000}"/>
    <cellStyle name="fo]_x000d__x000a_UserName=Murat Zelef_x000d__x000a_UserCompany=Bumerang_x000d__x000a__x000d__x000a_[File Paths]_x000d__x000a_WorkingDirectory=C:\EQUIS\DLWIN_x000d__x000a_DownLoader=C 6 2 6 2" xfId="55430" xr:uid="{00000000-0005-0000-0000-000033CF0000}"/>
    <cellStyle name="fo]_x000d__x000a_UserName=Murat Zelef_x000d__x000a_UserCompany=Bumerang_x000d__x000a__x000d__x000a_[File Paths]_x000d__x000a_WorkingDirectory=C:\EQUIS\DLWIN_x000d__x000a_DownLoader=C 6 2 7" xfId="55431" xr:uid="{00000000-0005-0000-0000-000034CF0000}"/>
    <cellStyle name="fo]_x000d__x000a_UserName=Murat Zelef_x000d__x000a_UserCompany=Bumerang_x000d__x000a__x000d__x000a_[File Paths]_x000d__x000a_WorkingDirectory=C:\EQUIS\DLWIN_x000d__x000a_DownLoader=C 6 3" xfId="55432" xr:uid="{00000000-0005-0000-0000-000035CF0000}"/>
    <cellStyle name="fo]_x000d__x000a_UserName=Murat Zelef_x000d__x000a_UserCompany=Bumerang_x000d__x000a__x000d__x000a_[File Paths]_x000d__x000a_WorkingDirectory=C:\EQUIS\DLWIN_x000d__x000a_DownLoader=C 6 3 2" xfId="55433" xr:uid="{00000000-0005-0000-0000-000036CF0000}"/>
    <cellStyle name="fo]_x000d__x000a_UserName=Murat Zelef_x000d__x000a_UserCompany=Bumerang_x000d__x000a__x000d__x000a_[File Paths]_x000d__x000a_WorkingDirectory=C:\EQUIS\DLWIN_x000d__x000a_DownLoader=C 6 3 2 2" xfId="55434" xr:uid="{00000000-0005-0000-0000-000037CF0000}"/>
    <cellStyle name="fo]_x000d__x000a_UserName=Murat Zelef_x000d__x000a_UserCompany=Bumerang_x000d__x000a__x000d__x000a_[File Paths]_x000d__x000a_WorkingDirectory=C:\EQUIS\DLWIN_x000d__x000a_DownLoader=C 6 3 3" xfId="55435" xr:uid="{00000000-0005-0000-0000-000038CF0000}"/>
    <cellStyle name="fo]_x000d__x000a_UserName=Murat Zelef_x000d__x000a_UserCompany=Bumerang_x000d__x000a__x000d__x000a_[File Paths]_x000d__x000a_WorkingDirectory=C:\EQUIS\DLWIN_x000d__x000a_DownLoader=C 6 4" xfId="55436" xr:uid="{00000000-0005-0000-0000-000039CF0000}"/>
    <cellStyle name="fo]_x000d__x000a_UserName=Murat Zelef_x000d__x000a_UserCompany=Bumerang_x000d__x000a__x000d__x000a_[File Paths]_x000d__x000a_WorkingDirectory=C:\EQUIS\DLWIN_x000d__x000a_DownLoader=C 6 4 2" xfId="55437" xr:uid="{00000000-0005-0000-0000-00003ACF0000}"/>
    <cellStyle name="fo]_x000d__x000a_UserName=Murat Zelef_x000d__x000a_UserCompany=Bumerang_x000d__x000a__x000d__x000a_[File Paths]_x000d__x000a_WorkingDirectory=C:\EQUIS\DLWIN_x000d__x000a_DownLoader=C 6 4 2 2" xfId="55438" xr:uid="{00000000-0005-0000-0000-00003BCF0000}"/>
    <cellStyle name="fo]_x000d__x000a_UserName=Murat Zelef_x000d__x000a_UserCompany=Bumerang_x000d__x000a__x000d__x000a_[File Paths]_x000d__x000a_WorkingDirectory=C:\EQUIS\DLWIN_x000d__x000a_DownLoader=C 6 4 3" xfId="55439" xr:uid="{00000000-0005-0000-0000-00003CCF0000}"/>
    <cellStyle name="fo]_x000d__x000a_UserName=Murat Zelef_x000d__x000a_UserCompany=Bumerang_x000d__x000a__x000d__x000a_[File Paths]_x000d__x000a_WorkingDirectory=C:\EQUIS\DLWIN_x000d__x000a_DownLoader=C 6 5" xfId="55440" xr:uid="{00000000-0005-0000-0000-00003DCF0000}"/>
    <cellStyle name="fo]_x000d__x000a_UserName=Murat Zelef_x000d__x000a_UserCompany=Bumerang_x000d__x000a__x000d__x000a_[File Paths]_x000d__x000a_WorkingDirectory=C:\EQUIS\DLWIN_x000d__x000a_DownLoader=C 6 5 2" xfId="55441" xr:uid="{00000000-0005-0000-0000-00003ECF0000}"/>
    <cellStyle name="fo]_x000d__x000a_UserName=Murat Zelef_x000d__x000a_UserCompany=Bumerang_x000d__x000a__x000d__x000a_[File Paths]_x000d__x000a_WorkingDirectory=C:\EQUIS\DLWIN_x000d__x000a_DownLoader=C 6 5 2 2" xfId="55442" xr:uid="{00000000-0005-0000-0000-00003FCF0000}"/>
    <cellStyle name="fo]_x000d__x000a_UserName=Murat Zelef_x000d__x000a_UserCompany=Bumerang_x000d__x000a__x000d__x000a_[File Paths]_x000d__x000a_WorkingDirectory=C:\EQUIS\DLWIN_x000d__x000a_DownLoader=C 6 5 3" xfId="55443" xr:uid="{00000000-0005-0000-0000-000040CF0000}"/>
    <cellStyle name="fo]_x000d__x000a_UserName=Murat Zelef_x000d__x000a_UserCompany=Bumerang_x000d__x000a__x000d__x000a_[File Paths]_x000d__x000a_WorkingDirectory=C:\EQUIS\DLWIN_x000d__x000a_DownLoader=C 6 6" xfId="55444" xr:uid="{00000000-0005-0000-0000-000041CF0000}"/>
    <cellStyle name="fo]_x000d__x000a_UserName=Murat Zelef_x000d__x000a_UserCompany=Bumerang_x000d__x000a__x000d__x000a_[File Paths]_x000d__x000a_WorkingDirectory=C:\EQUIS\DLWIN_x000d__x000a_DownLoader=C 6 6 2" xfId="55445" xr:uid="{00000000-0005-0000-0000-000042CF0000}"/>
    <cellStyle name="fo]_x000d__x000a_UserName=Murat Zelef_x000d__x000a_UserCompany=Bumerang_x000d__x000a__x000d__x000a_[File Paths]_x000d__x000a_WorkingDirectory=C:\EQUIS\DLWIN_x000d__x000a_DownLoader=C 6 6 2 2" xfId="55446" xr:uid="{00000000-0005-0000-0000-000043CF0000}"/>
    <cellStyle name="fo]_x000d__x000a_UserName=Murat Zelef_x000d__x000a_UserCompany=Bumerang_x000d__x000a__x000d__x000a_[File Paths]_x000d__x000a_WorkingDirectory=C:\EQUIS\DLWIN_x000d__x000a_DownLoader=C 6 6 3" xfId="55447" xr:uid="{00000000-0005-0000-0000-000044CF0000}"/>
    <cellStyle name="fo]_x000d__x000a_UserName=Murat Zelef_x000d__x000a_UserCompany=Bumerang_x000d__x000a__x000d__x000a_[File Paths]_x000d__x000a_WorkingDirectory=C:\EQUIS\DLWIN_x000d__x000a_DownLoader=C 6 7" xfId="55448" xr:uid="{00000000-0005-0000-0000-000045CF0000}"/>
    <cellStyle name="fo]_x000d__x000a_UserName=Murat Zelef_x000d__x000a_UserCompany=Bumerang_x000d__x000a__x000d__x000a_[File Paths]_x000d__x000a_WorkingDirectory=C:\EQUIS\DLWIN_x000d__x000a_DownLoader=C 6 7 2" xfId="55449" xr:uid="{00000000-0005-0000-0000-000046CF0000}"/>
    <cellStyle name="fo]_x000d__x000a_UserName=Murat Zelef_x000d__x000a_UserCompany=Bumerang_x000d__x000a__x000d__x000a_[File Paths]_x000d__x000a_WorkingDirectory=C:\EQUIS\DLWIN_x000d__x000a_DownLoader=C 6 8" xfId="55450" xr:uid="{00000000-0005-0000-0000-000047CF0000}"/>
    <cellStyle name="fo]_x000d__x000a_UserName=Murat Zelef_x000d__x000a_UserCompany=Bumerang_x000d__x000a__x000d__x000a_[File Paths]_x000d__x000a_WorkingDirectory=C:\EQUIS\DLWIN_x000d__x000a_DownLoader=C 7" xfId="55451" xr:uid="{00000000-0005-0000-0000-000048CF0000}"/>
    <cellStyle name="fo]_x000d__x000a_UserName=Murat Zelef_x000d__x000a_UserCompany=Bumerang_x000d__x000a__x000d__x000a_[File Paths]_x000d__x000a_WorkingDirectory=C:\EQUIS\DLWIN_x000d__x000a_DownLoader=C 8" xfId="55452" xr:uid="{00000000-0005-0000-0000-000049CF0000}"/>
    <cellStyle name="fo]_x000d__x000a_UserName=Murat Zelef_x000d__x000a_UserCompany=Bumerang_x000d__x000a__x000d__x000a_[File Paths]_x000d__x000a_WorkingDirectory=C:\EQUIS\DLWIN_x000d__x000a_DownLoader=C 9" xfId="55453" xr:uid="{00000000-0005-0000-0000-00004ACF0000}"/>
    <cellStyle name="fo]_x000d__x000a_UserName=Murat Zelef_x000d__x000a_UserCompany=Bumerang_x000d__x000a__x000d__x000a_[File Paths]_x000d__x000a_WorkingDirectory=C:\EQUIS\DLWIN_x000d__x000a_DownLoader=C_Desert Sun Model - 12-14-2009 - Consolidated GS v5" xfId="55454" xr:uid="{00000000-0005-0000-0000-00004BCF0000}"/>
    <cellStyle name="Footnote" xfId="55455" xr:uid="{00000000-0005-0000-0000-00004CCF0000}"/>
    <cellStyle name="Footnotes" xfId="55456" xr:uid="{00000000-0005-0000-0000-00004DCF0000}"/>
    <cellStyle name="Francs 0" xfId="55457" xr:uid="{00000000-0005-0000-0000-00004ECF0000}"/>
    <cellStyle name="From other sheets" xfId="55458" xr:uid="{00000000-0005-0000-0000-00004FCF0000}"/>
    <cellStyle name="Full Date" xfId="55459" xr:uid="{00000000-0005-0000-0000-000050CF0000}"/>
    <cellStyle name="Gen. Number" xfId="55460" xr:uid="{00000000-0005-0000-0000-000051CF0000}"/>
    <cellStyle name="Gen. Percent" xfId="55461" xr:uid="{00000000-0005-0000-0000-000052CF0000}"/>
    <cellStyle name="Gen.Number" xfId="55462" xr:uid="{00000000-0005-0000-0000-000053CF0000}"/>
    <cellStyle name="general" xfId="55463" xr:uid="{00000000-0005-0000-0000-000054CF0000}"/>
    <cellStyle name="general 2" xfId="55464" xr:uid="{00000000-0005-0000-0000-000055CF0000}"/>
    <cellStyle name="general 3" xfId="55465" xr:uid="{00000000-0005-0000-0000-000056CF0000}"/>
    <cellStyle name="general 4" xfId="55466" xr:uid="{00000000-0005-0000-0000-000057CF0000}"/>
    <cellStyle name="general 5" xfId="55467" xr:uid="{00000000-0005-0000-0000-000058CF0000}"/>
    <cellStyle name="Good 2" xfId="1985" xr:uid="{00000000-0005-0000-0000-000059CF0000}"/>
    <cellStyle name="Good 2 2" xfId="55468" xr:uid="{00000000-0005-0000-0000-00005ACF0000}"/>
    <cellStyle name="Good 2 3" xfId="55469" xr:uid="{00000000-0005-0000-0000-00005BCF0000}"/>
    <cellStyle name="Good 2 4" xfId="55470" xr:uid="{00000000-0005-0000-0000-00005CCF0000}"/>
    <cellStyle name="Good 2_Performance Summary at 5 MW" xfId="55471" xr:uid="{00000000-0005-0000-0000-00005DCF0000}"/>
    <cellStyle name="Good 3" xfId="1986" xr:uid="{00000000-0005-0000-0000-00005ECF0000}"/>
    <cellStyle name="Good 4" xfId="1987" xr:uid="{00000000-0005-0000-0000-00005FCF0000}"/>
    <cellStyle name="Good 5" xfId="1988" xr:uid="{00000000-0005-0000-0000-000060CF0000}"/>
    <cellStyle name="Good 6" xfId="55472" xr:uid="{00000000-0005-0000-0000-000061CF0000}"/>
    <cellStyle name="GrandTotalNumber" xfId="1989" xr:uid="{00000000-0005-0000-0000-000062CF0000}"/>
    <cellStyle name="GrandTotalNumber 2" xfId="1990" xr:uid="{00000000-0005-0000-0000-000063CF0000}"/>
    <cellStyle name="GrandTotalNumber 2 2" xfId="1991" xr:uid="{00000000-0005-0000-0000-000064CF0000}"/>
    <cellStyle name="GrandTotalNumber 3" xfId="1992" xr:uid="{00000000-0005-0000-0000-000065CF0000}"/>
    <cellStyle name="GrandTotalRate" xfId="1993" xr:uid="{00000000-0005-0000-0000-000066CF0000}"/>
    <cellStyle name="GrandTotalRate 2" xfId="1994" xr:uid="{00000000-0005-0000-0000-000067CF0000}"/>
    <cellStyle name="Gray Border" xfId="55473" xr:uid="{00000000-0005-0000-0000-000068CF0000}"/>
    <cellStyle name="Green" xfId="55474" xr:uid="{00000000-0005-0000-0000-000069CF0000}"/>
    <cellStyle name="Grey" xfId="55475" xr:uid="{00000000-0005-0000-0000-00006ACF0000}"/>
    <cellStyle name="Grey 2" xfId="55476" xr:uid="{00000000-0005-0000-0000-00006BCF0000}"/>
    <cellStyle name="Grey 3" xfId="55477" xr:uid="{00000000-0005-0000-0000-00006CCF0000}"/>
    <cellStyle name="Group" xfId="55478" xr:uid="{00000000-0005-0000-0000-00006DCF0000}"/>
    <cellStyle name="Grouped Head" xfId="55479" xr:uid="{00000000-0005-0000-0000-00006ECF0000}"/>
    <cellStyle name="GrowthRate" xfId="55480" xr:uid="{00000000-0005-0000-0000-00006FCF0000}"/>
    <cellStyle name="hard no." xfId="55481" xr:uid="{00000000-0005-0000-0000-000070CF0000}"/>
    <cellStyle name="Hard Percent" xfId="55482" xr:uid="{00000000-0005-0000-0000-000071CF0000}"/>
    <cellStyle name="Header" xfId="1995" xr:uid="{00000000-0005-0000-0000-000072CF0000}"/>
    <cellStyle name="Header 2" xfId="55483" xr:uid="{00000000-0005-0000-0000-000073CF0000}"/>
    <cellStyle name="Header 3" xfId="55484" xr:uid="{00000000-0005-0000-0000-000074CF0000}"/>
    <cellStyle name="Header 4" xfId="55485" xr:uid="{00000000-0005-0000-0000-000075CF0000}"/>
    <cellStyle name="Header 5" xfId="55486" xr:uid="{00000000-0005-0000-0000-000076CF0000}"/>
    <cellStyle name="Header1" xfId="55487" xr:uid="{00000000-0005-0000-0000-000077CF0000}"/>
    <cellStyle name="Header2" xfId="55488" xr:uid="{00000000-0005-0000-0000-000078CF0000}"/>
    <cellStyle name="Header2 2" xfId="55489" xr:uid="{00000000-0005-0000-0000-000079CF0000}"/>
    <cellStyle name="Header2 2 2" xfId="55490" xr:uid="{00000000-0005-0000-0000-00007ACF0000}"/>
    <cellStyle name="Header2 2 2 2" xfId="55491" xr:uid="{00000000-0005-0000-0000-00007BCF0000}"/>
    <cellStyle name="Header2 2 2 3" xfId="55492" xr:uid="{00000000-0005-0000-0000-00007CCF0000}"/>
    <cellStyle name="Header2 2 3" xfId="55493" xr:uid="{00000000-0005-0000-0000-00007DCF0000}"/>
    <cellStyle name="Header2 2 3 2" xfId="55494" xr:uid="{00000000-0005-0000-0000-00007ECF0000}"/>
    <cellStyle name="Header2 2 4" xfId="55495" xr:uid="{00000000-0005-0000-0000-00007FCF0000}"/>
    <cellStyle name="heading" xfId="55496" xr:uid="{00000000-0005-0000-0000-000080CF0000}"/>
    <cellStyle name="Heading 1 10" xfId="1996" xr:uid="{00000000-0005-0000-0000-000081CF0000}"/>
    <cellStyle name="Heading 1 10 2" xfId="1997" xr:uid="{00000000-0005-0000-0000-000082CF0000}"/>
    <cellStyle name="Heading 1 11" xfId="1998" xr:uid="{00000000-0005-0000-0000-000083CF0000}"/>
    <cellStyle name="Heading 1 11 2" xfId="1999" xr:uid="{00000000-0005-0000-0000-000084CF0000}"/>
    <cellStyle name="Heading 1 12" xfId="2000" xr:uid="{00000000-0005-0000-0000-000085CF0000}"/>
    <cellStyle name="Heading 1 12 2" xfId="2001" xr:uid="{00000000-0005-0000-0000-000086CF0000}"/>
    <cellStyle name="Heading 1 13" xfId="2002" xr:uid="{00000000-0005-0000-0000-000087CF0000}"/>
    <cellStyle name="Heading 1 13 2" xfId="2003" xr:uid="{00000000-0005-0000-0000-000088CF0000}"/>
    <cellStyle name="Heading 1 14" xfId="2004" xr:uid="{00000000-0005-0000-0000-000089CF0000}"/>
    <cellStyle name="Heading 1 14 2" xfId="2005" xr:uid="{00000000-0005-0000-0000-00008ACF0000}"/>
    <cellStyle name="Heading 1 15" xfId="2006" xr:uid="{00000000-0005-0000-0000-00008BCF0000}"/>
    <cellStyle name="Heading 1 15 2" xfId="2007" xr:uid="{00000000-0005-0000-0000-00008CCF0000}"/>
    <cellStyle name="Heading 1 16" xfId="2008" xr:uid="{00000000-0005-0000-0000-00008DCF0000}"/>
    <cellStyle name="Heading 1 16 2" xfId="2009" xr:uid="{00000000-0005-0000-0000-00008ECF0000}"/>
    <cellStyle name="Heading 1 17" xfId="2010" xr:uid="{00000000-0005-0000-0000-00008FCF0000}"/>
    <cellStyle name="Heading 1 17 2" xfId="2011" xr:uid="{00000000-0005-0000-0000-000090CF0000}"/>
    <cellStyle name="Heading 1 18" xfId="2012" xr:uid="{00000000-0005-0000-0000-000091CF0000}"/>
    <cellStyle name="Heading 1 18 2" xfId="2013" xr:uid="{00000000-0005-0000-0000-000092CF0000}"/>
    <cellStyle name="Heading 1 19" xfId="2014" xr:uid="{00000000-0005-0000-0000-000093CF0000}"/>
    <cellStyle name="Heading 1 19 2" xfId="2015" xr:uid="{00000000-0005-0000-0000-000094CF0000}"/>
    <cellStyle name="Heading 1 2" xfId="2016" xr:uid="{00000000-0005-0000-0000-000095CF0000}"/>
    <cellStyle name="Heading 1 2 2" xfId="2017" xr:uid="{00000000-0005-0000-0000-000096CF0000}"/>
    <cellStyle name="Heading 1 2 2 2" xfId="2018" xr:uid="{00000000-0005-0000-0000-000097CF0000}"/>
    <cellStyle name="Heading 1 2_PetroQuest 0210" xfId="2019" xr:uid="{00000000-0005-0000-0000-000098CF0000}"/>
    <cellStyle name="Heading 1 20" xfId="2020" xr:uid="{00000000-0005-0000-0000-000099CF0000}"/>
    <cellStyle name="Heading 1 20 2" xfId="2021" xr:uid="{00000000-0005-0000-0000-00009ACF0000}"/>
    <cellStyle name="Heading 1 21" xfId="2022" xr:uid="{00000000-0005-0000-0000-00009BCF0000}"/>
    <cellStyle name="Heading 1 22" xfId="2023" xr:uid="{00000000-0005-0000-0000-00009CCF0000}"/>
    <cellStyle name="Heading 1 23" xfId="2024" xr:uid="{00000000-0005-0000-0000-00009DCF0000}"/>
    <cellStyle name="Heading 1 24" xfId="2025" xr:uid="{00000000-0005-0000-0000-00009ECF0000}"/>
    <cellStyle name="Heading 1 25" xfId="2026" xr:uid="{00000000-0005-0000-0000-00009FCF0000}"/>
    <cellStyle name="Heading 1 26" xfId="2027" xr:uid="{00000000-0005-0000-0000-0000A0CF0000}"/>
    <cellStyle name="Heading 1 27" xfId="2028" xr:uid="{00000000-0005-0000-0000-0000A1CF0000}"/>
    <cellStyle name="Heading 1 28" xfId="2029" xr:uid="{00000000-0005-0000-0000-0000A2CF0000}"/>
    <cellStyle name="Heading 1 29" xfId="2030" xr:uid="{00000000-0005-0000-0000-0000A3CF0000}"/>
    <cellStyle name="Heading 1 3" xfId="2031" xr:uid="{00000000-0005-0000-0000-0000A4CF0000}"/>
    <cellStyle name="Heading 1 3 2" xfId="2032" xr:uid="{00000000-0005-0000-0000-0000A5CF0000}"/>
    <cellStyle name="Heading 1 30" xfId="2033" xr:uid="{00000000-0005-0000-0000-0000A6CF0000}"/>
    <cellStyle name="Heading 1 31" xfId="2034" xr:uid="{00000000-0005-0000-0000-0000A7CF0000}"/>
    <cellStyle name="Heading 1 32" xfId="2035" xr:uid="{00000000-0005-0000-0000-0000A8CF0000}"/>
    <cellStyle name="Heading 1 33" xfId="2036" xr:uid="{00000000-0005-0000-0000-0000A9CF0000}"/>
    <cellStyle name="Heading 1 34" xfId="2037" xr:uid="{00000000-0005-0000-0000-0000AACF0000}"/>
    <cellStyle name="Heading 1 35" xfId="2038" xr:uid="{00000000-0005-0000-0000-0000ABCF0000}"/>
    <cellStyle name="Heading 1 36" xfId="2039" xr:uid="{00000000-0005-0000-0000-0000ACCF0000}"/>
    <cellStyle name="Heading 1 37" xfId="2040" xr:uid="{00000000-0005-0000-0000-0000ADCF0000}"/>
    <cellStyle name="Heading 1 38" xfId="2041" xr:uid="{00000000-0005-0000-0000-0000AECF0000}"/>
    <cellStyle name="Heading 1 39" xfId="2042" xr:uid="{00000000-0005-0000-0000-0000AFCF0000}"/>
    <cellStyle name="Heading 1 4" xfId="2043" xr:uid="{00000000-0005-0000-0000-0000B0CF0000}"/>
    <cellStyle name="Heading 1 4 2" xfId="2044" xr:uid="{00000000-0005-0000-0000-0000B1CF0000}"/>
    <cellStyle name="Heading 1 40" xfId="2045" xr:uid="{00000000-0005-0000-0000-0000B2CF0000}"/>
    <cellStyle name="Heading 1 41" xfId="2046" xr:uid="{00000000-0005-0000-0000-0000B3CF0000}"/>
    <cellStyle name="Heading 1 42" xfId="2047" xr:uid="{00000000-0005-0000-0000-0000B4CF0000}"/>
    <cellStyle name="Heading 1 43" xfId="2048" xr:uid="{00000000-0005-0000-0000-0000B5CF0000}"/>
    <cellStyle name="Heading 1 44" xfId="2049" xr:uid="{00000000-0005-0000-0000-0000B6CF0000}"/>
    <cellStyle name="Heading 1 45" xfId="2050" xr:uid="{00000000-0005-0000-0000-0000B7CF0000}"/>
    <cellStyle name="Heading 1 46" xfId="2051" xr:uid="{00000000-0005-0000-0000-0000B8CF0000}"/>
    <cellStyle name="Heading 1 47" xfId="2052" xr:uid="{00000000-0005-0000-0000-0000B9CF0000}"/>
    <cellStyle name="Heading 1 48" xfId="2053" xr:uid="{00000000-0005-0000-0000-0000BACF0000}"/>
    <cellStyle name="Heading 1 49" xfId="2054" xr:uid="{00000000-0005-0000-0000-0000BBCF0000}"/>
    <cellStyle name="Heading 1 5" xfId="2055" xr:uid="{00000000-0005-0000-0000-0000BCCF0000}"/>
    <cellStyle name="Heading 1 5 2" xfId="2056" xr:uid="{00000000-0005-0000-0000-0000BDCF0000}"/>
    <cellStyle name="Heading 1 50" xfId="2057" xr:uid="{00000000-0005-0000-0000-0000BECF0000}"/>
    <cellStyle name="Heading 1 51" xfId="2058" xr:uid="{00000000-0005-0000-0000-0000BFCF0000}"/>
    <cellStyle name="Heading 1 52" xfId="2059" xr:uid="{00000000-0005-0000-0000-0000C0CF0000}"/>
    <cellStyle name="Heading 1 53" xfId="2060" xr:uid="{00000000-0005-0000-0000-0000C1CF0000}"/>
    <cellStyle name="Heading 1 54" xfId="2061" xr:uid="{00000000-0005-0000-0000-0000C2CF0000}"/>
    <cellStyle name="Heading 1 55" xfId="2062" xr:uid="{00000000-0005-0000-0000-0000C3CF0000}"/>
    <cellStyle name="Heading 1 56" xfId="2063" xr:uid="{00000000-0005-0000-0000-0000C4CF0000}"/>
    <cellStyle name="Heading 1 57" xfId="2064" xr:uid="{00000000-0005-0000-0000-0000C5CF0000}"/>
    <cellStyle name="Heading 1 58" xfId="2065" xr:uid="{00000000-0005-0000-0000-0000C6CF0000}"/>
    <cellStyle name="Heading 1 59" xfId="2066" xr:uid="{00000000-0005-0000-0000-0000C7CF0000}"/>
    <cellStyle name="Heading 1 6" xfId="2067" xr:uid="{00000000-0005-0000-0000-0000C8CF0000}"/>
    <cellStyle name="Heading 1 6 2" xfId="2068" xr:uid="{00000000-0005-0000-0000-0000C9CF0000}"/>
    <cellStyle name="Heading 1 60" xfId="2069" xr:uid="{00000000-0005-0000-0000-0000CACF0000}"/>
    <cellStyle name="Heading 1 61" xfId="2070" xr:uid="{00000000-0005-0000-0000-0000CBCF0000}"/>
    <cellStyle name="Heading 1 62" xfId="2071" xr:uid="{00000000-0005-0000-0000-0000CCCF0000}"/>
    <cellStyle name="Heading 1 63" xfId="2072" xr:uid="{00000000-0005-0000-0000-0000CDCF0000}"/>
    <cellStyle name="Heading 1 64" xfId="2073" xr:uid="{00000000-0005-0000-0000-0000CECF0000}"/>
    <cellStyle name="Heading 1 65" xfId="2074" xr:uid="{00000000-0005-0000-0000-0000CFCF0000}"/>
    <cellStyle name="Heading 1 66" xfId="2075" xr:uid="{00000000-0005-0000-0000-0000D0CF0000}"/>
    <cellStyle name="Heading 1 67" xfId="2076" xr:uid="{00000000-0005-0000-0000-0000D1CF0000}"/>
    <cellStyle name="Heading 1 68" xfId="2077" xr:uid="{00000000-0005-0000-0000-0000D2CF0000}"/>
    <cellStyle name="Heading 1 69" xfId="2078" xr:uid="{00000000-0005-0000-0000-0000D3CF0000}"/>
    <cellStyle name="Heading 1 7" xfId="2079" xr:uid="{00000000-0005-0000-0000-0000D4CF0000}"/>
    <cellStyle name="Heading 1 7 2" xfId="2080" xr:uid="{00000000-0005-0000-0000-0000D5CF0000}"/>
    <cellStyle name="Heading 1 70" xfId="2081" xr:uid="{00000000-0005-0000-0000-0000D6CF0000}"/>
    <cellStyle name="Heading 1 71" xfId="2082" xr:uid="{00000000-0005-0000-0000-0000D7CF0000}"/>
    <cellStyle name="Heading 1 72" xfId="2083" xr:uid="{00000000-0005-0000-0000-0000D8CF0000}"/>
    <cellStyle name="Heading 1 73" xfId="2084" xr:uid="{00000000-0005-0000-0000-0000D9CF0000}"/>
    <cellStyle name="Heading 1 74" xfId="2085" xr:uid="{00000000-0005-0000-0000-0000DACF0000}"/>
    <cellStyle name="Heading 1 75" xfId="2086" xr:uid="{00000000-0005-0000-0000-0000DBCF0000}"/>
    <cellStyle name="Heading 1 76" xfId="2087" xr:uid="{00000000-0005-0000-0000-0000DCCF0000}"/>
    <cellStyle name="Heading 1 77" xfId="2088" xr:uid="{00000000-0005-0000-0000-0000DDCF0000}"/>
    <cellStyle name="Heading 1 78" xfId="2089" xr:uid="{00000000-0005-0000-0000-0000DECF0000}"/>
    <cellStyle name="Heading 1 79" xfId="2090" xr:uid="{00000000-0005-0000-0000-0000DFCF0000}"/>
    <cellStyle name="Heading 1 8" xfId="2091" xr:uid="{00000000-0005-0000-0000-0000E0CF0000}"/>
    <cellStyle name="Heading 1 8 2" xfId="2092" xr:uid="{00000000-0005-0000-0000-0000E1CF0000}"/>
    <cellStyle name="Heading 1 80" xfId="2093" xr:uid="{00000000-0005-0000-0000-0000E2CF0000}"/>
    <cellStyle name="Heading 1 81" xfId="2094" xr:uid="{00000000-0005-0000-0000-0000E3CF0000}"/>
    <cellStyle name="Heading 1 82" xfId="2095" xr:uid="{00000000-0005-0000-0000-0000E4CF0000}"/>
    <cellStyle name="Heading 1 83" xfId="2096" xr:uid="{00000000-0005-0000-0000-0000E5CF0000}"/>
    <cellStyle name="Heading 1 84" xfId="2097" xr:uid="{00000000-0005-0000-0000-0000E6CF0000}"/>
    <cellStyle name="Heading 1 85" xfId="2098" xr:uid="{00000000-0005-0000-0000-0000E7CF0000}"/>
    <cellStyle name="Heading 1 86" xfId="2099" xr:uid="{00000000-0005-0000-0000-0000E8CF0000}"/>
    <cellStyle name="Heading 1 87" xfId="2100" xr:uid="{00000000-0005-0000-0000-0000E9CF0000}"/>
    <cellStyle name="Heading 1 9" xfId="2101" xr:uid="{00000000-0005-0000-0000-0000EACF0000}"/>
    <cellStyle name="Heading 1 9 2" xfId="2102" xr:uid="{00000000-0005-0000-0000-0000EBCF0000}"/>
    <cellStyle name="heading 10" xfId="55497" xr:uid="{00000000-0005-0000-0000-0000ECCF0000}"/>
    <cellStyle name="Heading 2 10" xfId="2103" xr:uid="{00000000-0005-0000-0000-0000EDCF0000}"/>
    <cellStyle name="Heading 2 11" xfId="2104" xr:uid="{00000000-0005-0000-0000-0000EECF0000}"/>
    <cellStyle name="Heading 2 12" xfId="2105" xr:uid="{00000000-0005-0000-0000-0000EFCF0000}"/>
    <cellStyle name="Heading 2 13" xfId="2106" xr:uid="{00000000-0005-0000-0000-0000F0CF0000}"/>
    <cellStyle name="Heading 2 14" xfId="2107" xr:uid="{00000000-0005-0000-0000-0000F1CF0000}"/>
    <cellStyle name="Heading 2 15" xfId="2108" xr:uid="{00000000-0005-0000-0000-0000F2CF0000}"/>
    <cellStyle name="Heading 2 16" xfId="2109" xr:uid="{00000000-0005-0000-0000-0000F3CF0000}"/>
    <cellStyle name="Heading 2 17" xfId="2110" xr:uid="{00000000-0005-0000-0000-0000F4CF0000}"/>
    <cellStyle name="Heading 2 18" xfId="2111" xr:uid="{00000000-0005-0000-0000-0000F5CF0000}"/>
    <cellStyle name="Heading 2 19" xfId="2112" xr:uid="{00000000-0005-0000-0000-0000F6CF0000}"/>
    <cellStyle name="Heading 2 2" xfId="2113" xr:uid="{00000000-0005-0000-0000-0000F7CF0000}"/>
    <cellStyle name="Heading 2 2 2" xfId="2114" xr:uid="{00000000-0005-0000-0000-0000F8CF0000}"/>
    <cellStyle name="Heading 2 2_PetroQuest 0210" xfId="2115" xr:uid="{00000000-0005-0000-0000-0000F9CF0000}"/>
    <cellStyle name="Heading 2 20" xfId="2116" xr:uid="{00000000-0005-0000-0000-0000FACF0000}"/>
    <cellStyle name="Heading 2 21" xfId="2117" xr:uid="{00000000-0005-0000-0000-0000FBCF0000}"/>
    <cellStyle name="Heading 2 22" xfId="2118" xr:uid="{00000000-0005-0000-0000-0000FCCF0000}"/>
    <cellStyle name="Heading 2 23" xfId="2119" xr:uid="{00000000-0005-0000-0000-0000FDCF0000}"/>
    <cellStyle name="Heading 2 24" xfId="2120" xr:uid="{00000000-0005-0000-0000-0000FECF0000}"/>
    <cellStyle name="Heading 2 25" xfId="2121" xr:uid="{00000000-0005-0000-0000-0000FFCF0000}"/>
    <cellStyle name="Heading 2 26" xfId="2122" xr:uid="{00000000-0005-0000-0000-000000D00000}"/>
    <cellStyle name="Heading 2 27" xfId="2123" xr:uid="{00000000-0005-0000-0000-000001D00000}"/>
    <cellStyle name="Heading 2 28" xfId="2124" xr:uid="{00000000-0005-0000-0000-000002D00000}"/>
    <cellStyle name="Heading 2 29" xfId="2125" xr:uid="{00000000-0005-0000-0000-000003D00000}"/>
    <cellStyle name="Heading 2 3" xfId="2126" xr:uid="{00000000-0005-0000-0000-000004D00000}"/>
    <cellStyle name="Heading 2 30" xfId="2127" xr:uid="{00000000-0005-0000-0000-000005D00000}"/>
    <cellStyle name="Heading 2 31" xfId="2128" xr:uid="{00000000-0005-0000-0000-000006D00000}"/>
    <cellStyle name="Heading 2 32" xfId="2129" xr:uid="{00000000-0005-0000-0000-000007D00000}"/>
    <cellStyle name="Heading 2 33" xfId="2130" xr:uid="{00000000-0005-0000-0000-000008D00000}"/>
    <cellStyle name="Heading 2 34" xfId="2131" xr:uid="{00000000-0005-0000-0000-000009D00000}"/>
    <cellStyle name="Heading 2 35" xfId="2132" xr:uid="{00000000-0005-0000-0000-00000AD00000}"/>
    <cellStyle name="Heading 2 36" xfId="2133" xr:uid="{00000000-0005-0000-0000-00000BD00000}"/>
    <cellStyle name="Heading 2 37" xfId="2134" xr:uid="{00000000-0005-0000-0000-00000CD00000}"/>
    <cellStyle name="Heading 2 38" xfId="2135" xr:uid="{00000000-0005-0000-0000-00000DD00000}"/>
    <cellStyle name="Heading 2 39" xfId="2136" xr:uid="{00000000-0005-0000-0000-00000ED00000}"/>
    <cellStyle name="Heading 2 4" xfId="2137" xr:uid="{00000000-0005-0000-0000-00000FD00000}"/>
    <cellStyle name="Heading 2 40" xfId="2138" xr:uid="{00000000-0005-0000-0000-000010D00000}"/>
    <cellStyle name="Heading 2 41" xfId="2139" xr:uid="{00000000-0005-0000-0000-000011D00000}"/>
    <cellStyle name="Heading 2 42" xfId="2140" xr:uid="{00000000-0005-0000-0000-000012D00000}"/>
    <cellStyle name="Heading 2 43" xfId="2141" xr:uid="{00000000-0005-0000-0000-000013D00000}"/>
    <cellStyle name="Heading 2 44" xfId="2142" xr:uid="{00000000-0005-0000-0000-000014D00000}"/>
    <cellStyle name="Heading 2 45" xfId="2143" xr:uid="{00000000-0005-0000-0000-000015D00000}"/>
    <cellStyle name="Heading 2 46" xfId="2144" xr:uid="{00000000-0005-0000-0000-000016D00000}"/>
    <cellStyle name="Heading 2 47" xfId="2145" xr:uid="{00000000-0005-0000-0000-000017D00000}"/>
    <cellStyle name="Heading 2 48" xfId="2146" xr:uid="{00000000-0005-0000-0000-000018D00000}"/>
    <cellStyle name="Heading 2 49" xfId="2147" xr:uid="{00000000-0005-0000-0000-000019D00000}"/>
    <cellStyle name="Heading 2 5" xfId="2148" xr:uid="{00000000-0005-0000-0000-00001AD00000}"/>
    <cellStyle name="Heading 2 50" xfId="2149" xr:uid="{00000000-0005-0000-0000-00001BD00000}"/>
    <cellStyle name="Heading 2 51" xfId="2150" xr:uid="{00000000-0005-0000-0000-00001CD00000}"/>
    <cellStyle name="Heading 2 52" xfId="2151" xr:uid="{00000000-0005-0000-0000-00001DD00000}"/>
    <cellStyle name="Heading 2 53" xfId="2152" xr:uid="{00000000-0005-0000-0000-00001ED00000}"/>
    <cellStyle name="Heading 2 54" xfId="2153" xr:uid="{00000000-0005-0000-0000-00001FD00000}"/>
    <cellStyle name="Heading 2 55" xfId="2154" xr:uid="{00000000-0005-0000-0000-000020D00000}"/>
    <cellStyle name="Heading 2 56" xfId="2155" xr:uid="{00000000-0005-0000-0000-000021D00000}"/>
    <cellStyle name="Heading 2 57" xfId="2156" xr:uid="{00000000-0005-0000-0000-000022D00000}"/>
    <cellStyle name="Heading 2 58" xfId="2157" xr:uid="{00000000-0005-0000-0000-000023D00000}"/>
    <cellStyle name="Heading 2 59" xfId="2158" xr:uid="{00000000-0005-0000-0000-000024D00000}"/>
    <cellStyle name="Heading 2 6" xfId="2159" xr:uid="{00000000-0005-0000-0000-000025D00000}"/>
    <cellStyle name="Heading 2 60" xfId="2160" xr:uid="{00000000-0005-0000-0000-000026D00000}"/>
    <cellStyle name="Heading 2 61" xfId="2161" xr:uid="{00000000-0005-0000-0000-000027D00000}"/>
    <cellStyle name="Heading 2 62" xfId="2162" xr:uid="{00000000-0005-0000-0000-000028D00000}"/>
    <cellStyle name="Heading 2 63" xfId="2163" xr:uid="{00000000-0005-0000-0000-000029D00000}"/>
    <cellStyle name="Heading 2 64" xfId="2164" xr:uid="{00000000-0005-0000-0000-00002AD00000}"/>
    <cellStyle name="Heading 2 65" xfId="2165" xr:uid="{00000000-0005-0000-0000-00002BD00000}"/>
    <cellStyle name="Heading 2 66" xfId="2166" xr:uid="{00000000-0005-0000-0000-00002CD00000}"/>
    <cellStyle name="Heading 2 67" xfId="2167" xr:uid="{00000000-0005-0000-0000-00002DD00000}"/>
    <cellStyle name="Heading 2 68" xfId="2168" xr:uid="{00000000-0005-0000-0000-00002ED00000}"/>
    <cellStyle name="Heading 2 69" xfId="2169" xr:uid="{00000000-0005-0000-0000-00002FD00000}"/>
    <cellStyle name="Heading 2 7" xfId="2170" xr:uid="{00000000-0005-0000-0000-000030D00000}"/>
    <cellStyle name="Heading 2 70" xfId="2171" xr:uid="{00000000-0005-0000-0000-000031D00000}"/>
    <cellStyle name="Heading 2 71" xfId="2172" xr:uid="{00000000-0005-0000-0000-000032D00000}"/>
    <cellStyle name="Heading 2 72" xfId="2173" xr:uid="{00000000-0005-0000-0000-000033D00000}"/>
    <cellStyle name="Heading 2 73" xfId="2174" xr:uid="{00000000-0005-0000-0000-000034D00000}"/>
    <cellStyle name="Heading 2 74" xfId="2175" xr:uid="{00000000-0005-0000-0000-000035D00000}"/>
    <cellStyle name="Heading 2 75" xfId="2176" xr:uid="{00000000-0005-0000-0000-000036D00000}"/>
    <cellStyle name="Heading 2 76" xfId="2177" xr:uid="{00000000-0005-0000-0000-000037D00000}"/>
    <cellStyle name="Heading 2 77" xfId="2178" xr:uid="{00000000-0005-0000-0000-000038D00000}"/>
    <cellStyle name="Heading 2 78" xfId="2179" xr:uid="{00000000-0005-0000-0000-000039D00000}"/>
    <cellStyle name="Heading 2 79" xfId="2180" xr:uid="{00000000-0005-0000-0000-00003AD00000}"/>
    <cellStyle name="Heading 2 8" xfId="2181" xr:uid="{00000000-0005-0000-0000-00003BD00000}"/>
    <cellStyle name="Heading 2 80" xfId="2182" xr:uid="{00000000-0005-0000-0000-00003CD00000}"/>
    <cellStyle name="Heading 2 81" xfId="2183" xr:uid="{00000000-0005-0000-0000-00003DD00000}"/>
    <cellStyle name="Heading 2 82" xfId="2184" xr:uid="{00000000-0005-0000-0000-00003ED00000}"/>
    <cellStyle name="Heading 2 83" xfId="2185" xr:uid="{00000000-0005-0000-0000-00003FD00000}"/>
    <cellStyle name="Heading 2 84" xfId="2186" xr:uid="{00000000-0005-0000-0000-000040D00000}"/>
    <cellStyle name="Heading 2 85" xfId="2187" xr:uid="{00000000-0005-0000-0000-000041D00000}"/>
    <cellStyle name="Heading 2 86" xfId="2188" xr:uid="{00000000-0005-0000-0000-000042D00000}"/>
    <cellStyle name="Heading 2 87" xfId="2189" xr:uid="{00000000-0005-0000-0000-000043D00000}"/>
    <cellStyle name="Heading 2 9" xfId="2190" xr:uid="{00000000-0005-0000-0000-000044D00000}"/>
    <cellStyle name="Heading 3 2" xfId="2191" xr:uid="{00000000-0005-0000-0000-000045D00000}"/>
    <cellStyle name="Heading 3 3" xfId="2192" xr:uid="{00000000-0005-0000-0000-000046D00000}"/>
    <cellStyle name="Heading 3 4" xfId="2193" xr:uid="{00000000-0005-0000-0000-000047D00000}"/>
    <cellStyle name="Heading 3 5" xfId="2194" xr:uid="{00000000-0005-0000-0000-000048D00000}"/>
    <cellStyle name="Heading 4 2" xfId="2195" xr:uid="{00000000-0005-0000-0000-000049D00000}"/>
    <cellStyle name="Heading 4 3" xfId="2196" xr:uid="{00000000-0005-0000-0000-00004AD00000}"/>
    <cellStyle name="Heading 4 4" xfId="2197" xr:uid="{00000000-0005-0000-0000-00004BD00000}"/>
    <cellStyle name="Heading 4 5" xfId="2198" xr:uid="{00000000-0005-0000-0000-00004CD00000}"/>
    <cellStyle name="heading 5" xfId="55498" xr:uid="{00000000-0005-0000-0000-00004DD00000}"/>
    <cellStyle name="heading 6" xfId="55499" xr:uid="{00000000-0005-0000-0000-00004ED00000}"/>
    <cellStyle name="heading 7" xfId="55500" xr:uid="{00000000-0005-0000-0000-00004FD00000}"/>
    <cellStyle name="heading 8" xfId="55501" xr:uid="{00000000-0005-0000-0000-000050D00000}"/>
    <cellStyle name="heading 9" xfId="55502" xr:uid="{00000000-0005-0000-0000-000051D00000}"/>
    <cellStyle name="Heading Left" xfId="55503" xr:uid="{00000000-0005-0000-0000-000052D00000}"/>
    <cellStyle name="Heading Right" xfId="55504" xr:uid="{00000000-0005-0000-0000-000053D00000}"/>
    <cellStyle name="Heading1" xfId="2199" xr:uid="{00000000-0005-0000-0000-000054D00000}"/>
    <cellStyle name="Heading1 10" xfId="2200" xr:uid="{00000000-0005-0000-0000-000055D00000}"/>
    <cellStyle name="Heading1 10 2" xfId="2201" xr:uid="{00000000-0005-0000-0000-000056D00000}"/>
    <cellStyle name="Heading1 11" xfId="2202" xr:uid="{00000000-0005-0000-0000-000057D00000}"/>
    <cellStyle name="Heading1 11 2" xfId="2203" xr:uid="{00000000-0005-0000-0000-000058D00000}"/>
    <cellStyle name="Heading1 12" xfId="2204" xr:uid="{00000000-0005-0000-0000-000059D00000}"/>
    <cellStyle name="Heading1 12 2" xfId="2205" xr:uid="{00000000-0005-0000-0000-00005AD00000}"/>
    <cellStyle name="Heading1 13" xfId="2206" xr:uid="{00000000-0005-0000-0000-00005BD00000}"/>
    <cellStyle name="Heading1 13 2" xfId="2207" xr:uid="{00000000-0005-0000-0000-00005CD00000}"/>
    <cellStyle name="Heading1 14" xfId="2208" xr:uid="{00000000-0005-0000-0000-00005DD00000}"/>
    <cellStyle name="Heading1 14 2" xfId="2209" xr:uid="{00000000-0005-0000-0000-00005ED00000}"/>
    <cellStyle name="Heading1 15" xfId="2210" xr:uid="{00000000-0005-0000-0000-00005FD00000}"/>
    <cellStyle name="Heading1 15 2" xfId="2211" xr:uid="{00000000-0005-0000-0000-000060D00000}"/>
    <cellStyle name="Heading1 16" xfId="2212" xr:uid="{00000000-0005-0000-0000-000061D00000}"/>
    <cellStyle name="Heading1 16 2" xfId="2213" xr:uid="{00000000-0005-0000-0000-000062D00000}"/>
    <cellStyle name="Heading1 17" xfId="2214" xr:uid="{00000000-0005-0000-0000-000063D00000}"/>
    <cellStyle name="Heading1 17 2" xfId="2215" xr:uid="{00000000-0005-0000-0000-000064D00000}"/>
    <cellStyle name="Heading1 18" xfId="2216" xr:uid="{00000000-0005-0000-0000-000065D00000}"/>
    <cellStyle name="Heading1 18 2" xfId="2217" xr:uid="{00000000-0005-0000-0000-000066D00000}"/>
    <cellStyle name="Heading1 19" xfId="2218" xr:uid="{00000000-0005-0000-0000-000067D00000}"/>
    <cellStyle name="Heading1 19 2" xfId="2219" xr:uid="{00000000-0005-0000-0000-000068D00000}"/>
    <cellStyle name="Heading1 2" xfId="2220" xr:uid="{00000000-0005-0000-0000-000069D00000}"/>
    <cellStyle name="Heading1 2 2" xfId="2221" xr:uid="{00000000-0005-0000-0000-00006AD00000}"/>
    <cellStyle name="Heading1 2 2 2" xfId="2222" xr:uid="{00000000-0005-0000-0000-00006BD00000}"/>
    <cellStyle name="Heading1 2 3" xfId="2223" xr:uid="{00000000-0005-0000-0000-00006CD00000}"/>
    <cellStyle name="Heading1 2_Copy of NRI Daily Sales 09 13 10 (2)" xfId="2224" xr:uid="{00000000-0005-0000-0000-00006DD00000}"/>
    <cellStyle name="Heading1 20" xfId="2225" xr:uid="{00000000-0005-0000-0000-00006ED00000}"/>
    <cellStyle name="Heading1 20 2" xfId="2226" xr:uid="{00000000-0005-0000-0000-00006FD00000}"/>
    <cellStyle name="Heading1 21" xfId="2227" xr:uid="{00000000-0005-0000-0000-000070D00000}"/>
    <cellStyle name="Heading1 21 2" xfId="2228" xr:uid="{00000000-0005-0000-0000-000071D00000}"/>
    <cellStyle name="Heading1 22" xfId="2229" xr:uid="{00000000-0005-0000-0000-000072D00000}"/>
    <cellStyle name="Heading1 22 2" xfId="2230" xr:uid="{00000000-0005-0000-0000-000073D00000}"/>
    <cellStyle name="Heading1 23" xfId="2231" xr:uid="{00000000-0005-0000-0000-000074D00000}"/>
    <cellStyle name="Heading1 23 2" xfId="2232" xr:uid="{00000000-0005-0000-0000-000075D00000}"/>
    <cellStyle name="Heading1 24" xfId="2233" xr:uid="{00000000-0005-0000-0000-000076D00000}"/>
    <cellStyle name="Heading1 24 2" xfId="2234" xr:uid="{00000000-0005-0000-0000-000077D00000}"/>
    <cellStyle name="Heading1 25" xfId="2235" xr:uid="{00000000-0005-0000-0000-000078D00000}"/>
    <cellStyle name="Heading1 25 2" xfId="2236" xr:uid="{00000000-0005-0000-0000-000079D00000}"/>
    <cellStyle name="Heading1 26" xfId="2237" xr:uid="{00000000-0005-0000-0000-00007AD00000}"/>
    <cellStyle name="Heading1 26 2" xfId="2238" xr:uid="{00000000-0005-0000-0000-00007BD00000}"/>
    <cellStyle name="Heading1 27" xfId="2239" xr:uid="{00000000-0005-0000-0000-00007CD00000}"/>
    <cellStyle name="Heading1 27 2" xfId="2240" xr:uid="{00000000-0005-0000-0000-00007DD00000}"/>
    <cellStyle name="Heading1 28" xfId="2241" xr:uid="{00000000-0005-0000-0000-00007ED00000}"/>
    <cellStyle name="Heading1 28 2" xfId="2242" xr:uid="{00000000-0005-0000-0000-00007FD00000}"/>
    <cellStyle name="Heading1 29" xfId="2243" xr:uid="{00000000-0005-0000-0000-000080D00000}"/>
    <cellStyle name="Heading1 29 2" xfId="2244" xr:uid="{00000000-0005-0000-0000-000081D00000}"/>
    <cellStyle name="Heading1 3" xfId="2245" xr:uid="{00000000-0005-0000-0000-000082D00000}"/>
    <cellStyle name="Heading1 3 2" xfId="2246" xr:uid="{00000000-0005-0000-0000-000083D00000}"/>
    <cellStyle name="Heading1 3 2 2" xfId="2247" xr:uid="{00000000-0005-0000-0000-000084D00000}"/>
    <cellStyle name="Heading1 3 3" xfId="2248" xr:uid="{00000000-0005-0000-0000-000085D00000}"/>
    <cellStyle name="Heading1 3_Copy of NRI Daily Sales 09 13 10 (2)" xfId="2249" xr:uid="{00000000-0005-0000-0000-000086D00000}"/>
    <cellStyle name="Heading1 30" xfId="2250" xr:uid="{00000000-0005-0000-0000-000087D00000}"/>
    <cellStyle name="Heading1 30 2" xfId="2251" xr:uid="{00000000-0005-0000-0000-000088D00000}"/>
    <cellStyle name="Heading1 31" xfId="2252" xr:uid="{00000000-0005-0000-0000-000089D00000}"/>
    <cellStyle name="Heading1 31 2" xfId="2253" xr:uid="{00000000-0005-0000-0000-00008AD00000}"/>
    <cellStyle name="Heading1 32" xfId="2254" xr:uid="{00000000-0005-0000-0000-00008BD00000}"/>
    <cellStyle name="Heading1 32 2" xfId="2255" xr:uid="{00000000-0005-0000-0000-00008CD00000}"/>
    <cellStyle name="Heading1 33" xfId="2256" xr:uid="{00000000-0005-0000-0000-00008DD00000}"/>
    <cellStyle name="Heading1 33 2" xfId="2257" xr:uid="{00000000-0005-0000-0000-00008ED00000}"/>
    <cellStyle name="Heading1 34" xfId="2258" xr:uid="{00000000-0005-0000-0000-00008FD00000}"/>
    <cellStyle name="Heading1 34 2" xfId="2259" xr:uid="{00000000-0005-0000-0000-000090D00000}"/>
    <cellStyle name="Heading1 35" xfId="2260" xr:uid="{00000000-0005-0000-0000-000091D00000}"/>
    <cellStyle name="Heading1 35 2" xfId="2261" xr:uid="{00000000-0005-0000-0000-000092D00000}"/>
    <cellStyle name="Heading1 36" xfId="2262" xr:uid="{00000000-0005-0000-0000-000093D00000}"/>
    <cellStyle name="Heading1 36 2" xfId="2263" xr:uid="{00000000-0005-0000-0000-000094D00000}"/>
    <cellStyle name="Heading1 37" xfId="2264" xr:uid="{00000000-0005-0000-0000-000095D00000}"/>
    <cellStyle name="Heading1 37 2" xfId="2265" xr:uid="{00000000-0005-0000-0000-000096D00000}"/>
    <cellStyle name="Heading1 4" xfId="2266" xr:uid="{00000000-0005-0000-0000-000097D00000}"/>
    <cellStyle name="Heading1 4 2" xfId="2267" xr:uid="{00000000-0005-0000-0000-000098D00000}"/>
    <cellStyle name="Heading1 4 2 2" xfId="2268" xr:uid="{00000000-0005-0000-0000-000099D00000}"/>
    <cellStyle name="Heading1 4 3" xfId="2269" xr:uid="{00000000-0005-0000-0000-00009AD00000}"/>
    <cellStyle name="Heading1 4_Copy of NRI Daily Sales 09 13 10 (2)" xfId="2270" xr:uid="{00000000-0005-0000-0000-00009BD00000}"/>
    <cellStyle name="Heading1 5" xfId="2271" xr:uid="{00000000-0005-0000-0000-00009CD00000}"/>
    <cellStyle name="Heading1 5 2" xfId="2272" xr:uid="{00000000-0005-0000-0000-00009DD00000}"/>
    <cellStyle name="Heading1 5 2 2" xfId="2273" xr:uid="{00000000-0005-0000-0000-00009ED00000}"/>
    <cellStyle name="Heading1 5 3" xfId="2274" xr:uid="{00000000-0005-0000-0000-00009FD00000}"/>
    <cellStyle name="Heading1 5_Copy of NRI Daily Sales 09 13 10 (2)" xfId="2275" xr:uid="{00000000-0005-0000-0000-0000A0D00000}"/>
    <cellStyle name="Heading1 6" xfId="2276" xr:uid="{00000000-0005-0000-0000-0000A1D00000}"/>
    <cellStyle name="Heading1 6 2" xfId="2277" xr:uid="{00000000-0005-0000-0000-0000A2D00000}"/>
    <cellStyle name="Heading1 6 2 2" xfId="2278" xr:uid="{00000000-0005-0000-0000-0000A3D00000}"/>
    <cellStyle name="Heading1 6 3" xfId="2279" xr:uid="{00000000-0005-0000-0000-0000A4D00000}"/>
    <cellStyle name="Heading1 6_Copy of NRI Daily Sales 09 13 10 (2)" xfId="2280" xr:uid="{00000000-0005-0000-0000-0000A5D00000}"/>
    <cellStyle name="Heading1 7" xfId="2281" xr:uid="{00000000-0005-0000-0000-0000A6D00000}"/>
    <cellStyle name="Heading1 7 2" xfId="2282" xr:uid="{00000000-0005-0000-0000-0000A7D00000}"/>
    <cellStyle name="Heading1 7 2 2" xfId="2283" xr:uid="{00000000-0005-0000-0000-0000A8D00000}"/>
    <cellStyle name="Heading1 7 3" xfId="2284" xr:uid="{00000000-0005-0000-0000-0000A9D00000}"/>
    <cellStyle name="Heading1 7_Copy of NRI Daily Sales 09 13 10 (2)" xfId="2285" xr:uid="{00000000-0005-0000-0000-0000AAD00000}"/>
    <cellStyle name="Heading1 8" xfId="2286" xr:uid="{00000000-0005-0000-0000-0000ABD00000}"/>
    <cellStyle name="Heading1 8 2" xfId="2287" xr:uid="{00000000-0005-0000-0000-0000ACD00000}"/>
    <cellStyle name="Heading1 8 2 2" xfId="2288" xr:uid="{00000000-0005-0000-0000-0000ADD00000}"/>
    <cellStyle name="Heading1 8 3" xfId="2289" xr:uid="{00000000-0005-0000-0000-0000AED00000}"/>
    <cellStyle name="Heading1 8_Copy of NRI Daily Sales 09 13 10 (2)" xfId="2290" xr:uid="{00000000-0005-0000-0000-0000AFD00000}"/>
    <cellStyle name="Heading1 9" xfId="2291" xr:uid="{00000000-0005-0000-0000-0000B0D00000}"/>
    <cellStyle name="Heading1 9 2" xfId="2292" xr:uid="{00000000-0005-0000-0000-0000B1D00000}"/>
    <cellStyle name="Heading1_PetroQuest 0110" xfId="2293" xr:uid="{00000000-0005-0000-0000-0000B2D00000}"/>
    <cellStyle name="Heading2" xfId="2294" xr:uid="{00000000-0005-0000-0000-0000B3D00000}"/>
    <cellStyle name="Heading2 10" xfId="2295" xr:uid="{00000000-0005-0000-0000-0000B4D00000}"/>
    <cellStyle name="Heading2 10 2" xfId="2296" xr:uid="{00000000-0005-0000-0000-0000B5D00000}"/>
    <cellStyle name="Heading2 11" xfId="2297" xr:uid="{00000000-0005-0000-0000-0000B6D00000}"/>
    <cellStyle name="Heading2 11 2" xfId="2298" xr:uid="{00000000-0005-0000-0000-0000B7D00000}"/>
    <cellStyle name="Heading2 12" xfId="2299" xr:uid="{00000000-0005-0000-0000-0000B8D00000}"/>
    <cellStyle name="Heading2 12 2" xfId="2300" xr:uid="{00000000-0005-0000-0000-0000B9D00000}"/>
    <cellStyle name="Heading2 13" xfId="2301" xr:uid="{00000000-0005-0000-0000-0000BAD00000}"/>
    <cellStyle name="Heading2 13 2" xfId="2302" xr:uid="{00000000-0005-0000-0000-0000BBD00000}"/>
    <cellStyle name="Heading2 14" xfId="2303" xr:uid="{00000000-0005-0000-0000-0000BCD00000}"/>
    <cellStyle name="Heading2 14 2" xfId="2304" xr:uid="{00000000-0005-0000-0000-0000BDD00000}"/>
    <cellStyle name="Heading2 15" xfId="2305" xr:uid="{00000000-0005-0000-0000-0000BED00000}"/>
    <cellStyle name="Heading2 15 2" xfId="2306" xr:uid="{00000000-0005-0000-0000-0000BFD00000}"/>
    <cellStyle name="Heading2 16" xfId="2307" xr:uid="{00000000-0005-0000-0000-0000C0D00000}"/>
    <cellStyle name="Heading2 16 2" xfId="2308" xr:uid="{00000000-0005-0000-0000-0000C1D00000}"/>
    <cellStyle name="Heading2 17" xfId="2309" xr:uid="{00000000-0005-0000-0000-0000C2D00000}"/>
    <cellStyle name="Heading2 17 2" xfId="2310" xr:uid="{00000000-0005-0000-0000-0000C3D00000}"/>
    <cellStyle name="Heading2 18" xfId="2311" xr:uid="{00000000-0005-0000-0000-0000C4D00000}"/>
    <cellStyle name="Heading2 18 2" xfId="2312" xr:uid="{00000000-0005-0000-0000-0000C5D00000}"/>
    <cellStyle name="Heading2 19" xfId="2313" xr:uid="{00000000-0005-0000-0000-0000C6D00000}"/>
    <cellStyle name="Heading2 19 2" xfId="2314" xr:uid="{00000000-0005-0000-0000-0000C7D00000}"/>
    <cellStyle name="Heading2 2" xfId="2315" xr:uid="{00000000-0005-0000-0000-0000C8D00000}"/>
    <cellStyle name="Heading2 2 2" xfId="2316" xr:uid="{00000000-0005-0000-0000-0000C9D00000}"/>
    <cellStyle name="Heading2 2 2 2" xfId="2317" xr:uid="{00000000-0005-0000-0000-0000CAD00000}"/>
    <cellStyle name="Heading2 2 3" xfId="2318" xr:uid="{00000000-0005-0000-0000-0000CBD00000}"/>
    <cellStyle name="Heading2 2_Copy of NRI Daily Sales 09 13 10 (2)" xfId="2319" xr:uid="{00000000-0005-0000-0000-0000CCD00000}"/>
    <cellStyle name="Heading2 20" xfId="2320" xr:uid="{00000000-0005-0000-0000-0000CDD00000}"/>
    <cellStyle name="Heading2 20 2" xfId="2321" xr:uid="{00000000-0005-0000-0000-0000CED00000}"/>
    <cellStyle name="Heading2 21" xfId="2322" xr:uid="{00000000-0005-0000-0000-0000CFD00000}"/>
    <cellStyle name="Heading2 21 2" xfId="2323" xr:uid="{00000000-0005-0000-0000-0000D0D00000}"/>
    <cellStyle name="Heading2 22" xfId="2324" xr:uid="{00000000-0005-0000-0000-0000D1D00000}"/>
    <cellStyle name="Heading2 22 2" xfId="2325" xr:uid="{00000000-0005-0000-0000-0000D2D00000}"/>
    <cellStyle name="Heading2 23" xfId="2326" xr:uid="{00000000-0005-0000-0000-0000D3D00000}"/>
    <cellStyle name="Heading2 23 2" xfId="2327" xr:uid="{00000000-0005-0000-0000-0000D4D00000}"/>
    <cellStyle name="Heading2 24" xfId="2328" xr:uid="{00000000-0005-0000-0000-0000D5D00000}"/>
    <cellStyle name="Heading2 24 2" xfId="2329" xr:uid="{00000000-0005-0000-0000-0000D6D00000}"/>
    <cellStyle name="Heading2 25" xfId="2330" xr:uid="{00000000-0005-0000-0000-0000D7D00000}"/>
    <cellStyle name="Heading2 25 2" xfId="2331" xr:uid="{00000000-0005-0000-0000-0000D8D00000}"/>
    <cellStyle name="Heading2 26" xfId="2332" xr:uid="{00000000-0005-0000-0000-0000D9D00000}"/>
    <cellStyle name="Heading2 26 2" xfId="2333" xr:uid="{00000000-0005-0000-0000-0000DAD00000}"/>
    <cellStyle name="Heading2 27" xfId="2334" xr:uid="{00000000-0005-0000-0000-0000DBD00000}"/>
    <cellStyle name="Heading2 27 2" xfId="2335" xr:uid="{00000000-0005-0000-0000-0000DCD00000}"/>
    <cellStyle name="Heading2 28" xfId="2336" xr:uid="{00000000-0005-0000-0000-0000DDD00000}"/>
    <cellStyle name="Heading2 28 2" xfId="2337" xr:uid="{00000000-0005-0000-0000-0000DED00000}"/>
    <cellStyle name="Heading2 29" xfId="2338" xr:uid="{00000000-0005-0000-0000-0000DFD00000}"/>
    <cellStyle name="Heading2 29 2" xfId="2339" xr:uid="{00000000-0005-0000-0000-0000E0D00000}"/>
    <cellStyle name="Heading2 3" xfId="2340" xr:uid="{00000000-0005-0000-0000-0000E1D00000}"/>
    <cellStyle name="Heading2 3 2" xfId="2341" xr:uid="{00000000-0005-0000-0000-0000E2D00000}"/>
    <cellStyle name="Heading2 3 2 2" xfId="2342" xr:uid="{00000000-0005-0000-0000-0000E3D00000}"/>
    <cellStyle name="Heading2 3 3" xfId="2343" xr:uid="{00000000-0005-0000-0000-0000E4D00000}"/>
    <cellStyle name="Heading2 3_Copy of NRI Daily Sales 09 13 10 (2)" xfId="2344" xr:uid="{00000000-0005-0000-0000-0000E5D00000}"/>
    <cellStyle name="Heading2 30" xfId="2345" xr:uid="{00000000-0005-0000-0000-0000E6D00000}"/>
    <cellStyle name="Heading2 30 2" xfId="2346" xr:uid="{00000000-0005-0000-0000-0000E7D00000}"/>
    <cellStyle name="Heading2 31" xfId="2347" xr:uid="{00000000-0005-0000-0000-0000E8D00000}"/>
    <cellStyle name="Heading2 31 2" xfId="2348" xr:uid="{00000000-0005-0000-0000-0000E9D00000}"/>
    <cellStyle name="Heading2 32" xfId="2349" xr:uid="{00000000-0005-0000-0000-0000EAD00000}"/>
    <cellStyle name="Heading2 32 2" xfId="2350" xr:uid="{00000000-0005-0000-0000-0000EBD00000}"/>
    <cellStyle name="Heading2 33" xfId="2351" xr:uid="{00000000-0005-0000-0000-0000ECD00000}"/>
    <cellStyle name="Heading2 33 2" xfId="2352" xr:uid="{00000000-0005-0000-0000-0000EDD00000}"/>
    <cellStyle name="Heading2 34" xfId="2353" xr:uid="{00000000-0005-0000-0000-0000EED00000}"/>
    <cellStyle name="Heading2 34 2" xfId="2354" xr:uid="{00000000-0005-0000-0000-0000EFD00000}"/>
    <cellStyle name="Heading2 35" xfId="2355" xr:uid="{00000000-0005-0000-0000-0000F0D00000}"/>
    <cellStyle name="Heading2 35 2" xfId="2356" xr:uid="{00000000-0005-0000-0000-0000F1D00000}"/>
    <cellStyle name="Heading2 36" xfId="2357" xr:uid="{00000000-0005-0000-0000-0000F2D00000}"/>
    <cellStyle name="Heading2 36 2" xfId="2358" xr:uid="{00000000-0005-0000-0000-0000F3D00000}"/>
    <cellStyle name="Heading2 37" xfId="2359" xr:uid="{00000000-0005-0000-0000-0000F4D00000}"/>
    <cellStyle name="Heading2 37 2" xfId="2360" xr:uid="{00000000-0005-0000-0000-0000F5D00000}"/>
    <cellStyle name="Heading2 4" xfId="2361" xr:uid="{00000000-0005-0000-0000-0000F6D00000}"/>
    <cellStyle name="Heading2 4 2" xfId="2362" xr:uid="{00000000-0005-0000-0000-0000F7D00000}"/>
    <cellStyle name="Heading2 4 2 2" xfId="2363" xr:uid="{00000000-0005-0000-0000-0000F8D00000}"/>
    <cellStyle name="Heading2 4 3" xfId="2364" xr:uid="{00000000-0005-0000-0000-0000F9D00000}"/>
    <cellStyle name="Heading2 4_Copy of NRI Daily Sales 09 13 10 (2)" xfId="2365" xr:uid="{00000000-0005-0000-0000-0000FAD00000}"/>
    <cellStyle name="Heading2 5" xfId="2366" xr:uid="{00000000-0005-0000-0000-0000FBD00000}"/>
    <cellStyle name="Heading2 5 2" xfId="2367" xr:uid="{00000000-0005-0000-0000-0000FCD00000}"/>
    <cellStyle name="Heading2 5 2 2" xfId="2368" xr:uid="{00000000-0005-0000-0000-0000FDD00000}"/>
    <cellStyle name="Heading2 5 3" xfId="2369" xr:uid="{00000000-0005-0000-0000-0000FED00000}"/>
    <cellStyle name="Heading2 5_Copy of NRI Daily Sales 09 13 10 (2)" xfId="2370" xr:uid="{00000000-0005-0000-0000-0000FFD00000}"/>
    <cellStyle name="Heading2 6" xfId="2371" xr:uid="{00000000-0005-0000-0000-000000D10000}"/>
    <cellStyle name="Heading2 6 2" xfId="2372" xr:uid="{00000000-0005-0000-0000-000001D10000}"/>
    <cellStyle name="Heading2 6 2 2" xfId="2373" xr:uid="{00000000-0005-0000-0000-000002D10000}"/>
    <cellStyle name="Heading2 6 3" xfId="2374" xr:uid="{00000000-0005-0000-0000-000003D10000}"/>
    <cellStyle name="Heading2 6_Copy of NRI Daily Sales 09 13 10 (2)" xfId="2375" xr:uid="{00000000-0005-0000-0000-000004D10000}"/>
    <cellStyle name="Heading2 7" xfId="2376" xr:uid="{00000000-0005-0000-0000-000005D10000}"/>
    <cellStyle name="Heading2 7 2" xfId="2377" xr:uid="{00000000-0005-0000-0000-000006D10000}"/>
    <cellStyle name="Heading2 7 2 2" xfId="2378" xr:uid="{00000000-0005-0000-0000-000007D10000}"/>
    <cellStyle name="Heading2 7 3" xfId="2379" xr:uid="{00000000-0005-0000-0000-000008D10000}"/>
    <cellStyle name="Heading2 7_Copy of NRI Daily Sales 09 13 10 (2)" xfId="2380" xr:uid="{00000000-0005-0000-0000-000009D10000}"/>
    <cellStyle name="Heading2 8" xfId="2381" xr:uid="{00000000-0005-0000-0000-00000AD10000}"/>
    <cellStyle name="Heading2 8 2" xfId="2382" xr:uid="{00000000-0005-0000-0000-00000BD10000}"/>
    <cellStyle name="Heading2 8 2 2" xfId="2383" xr:uid="{00000000-0005-0000-0000-00000CD10000}"/>
    <cellStyle name="Heading2 8 3" xfId="2384" xr:uid="{00000000-0005-0000-0000-00000DD10000}"/>
    <cellStyle name="Heading2 8_Copy of NRI Daily Sales 09 13 10 (2)" xfId="2385" xr:uid="{00000000-0005-0000-0000-00000ED10000}"/>
    <cellStyle name="Heading2 9" xfId="2386" xr:uid="{00000000-0005-0000-0000-00000FD10000}"/>
    <cellStyle name="Heading2 9 2" xfId="2387" xr:uid="{00000000-0005-0000-0000-000010D10000}"/>
    <cellStyle name="Heading2_PetroQuest 0110" xfId="2388" xr:uid="{00000000-0005-0000-0000-000011D10000}"/>
    <cellStyle name="HEADINGS" xfId="55505" xr:uid="{00000000-0005-0000-0000-000012D10000}"/>
    <cellStyle name="HEADINGS 2" xfId="55506" xr:uid="{00000000-0005-0000-0000-000013D10000}"/>
    <cellStyle name="HEADINGS 3" xfId="55507" xr:uid="{00000000-0005-0000-0000-000014D10000}"/>
    <cellStyle name="HEADINGS 4" xfId="55508" xr:uid="{00000000-0005-0000-0000-000015D10000}"/>
    <cellStyle name="HEADINGS 5" xfId="55509" xr:uid="{00000000-0005-0000-0000-000016D10000}"/>
    <cellStyle name="HeadlineStyle" xfId="55510" xr:uid="{00000000-0005-0000-0000-000017D10000}"/>
    <cellStyle name="HeadlineStyleJustified" xfId="55511" xr:uid="{00000000-0005-0000-0000-000018D10000}"/>
    <cellStyle name="Hidden" xfId="2389" xr:uid="{00000000-0005-0000-0000-000019D10000}"/>
    <cellStyle name="Hidden 2" xfId="2390" xr:uid="{00000000-0005-0000-0000-00001AD10000}"/>
    <cellStyle name="HIGHLIGHT" xfId="55512" xr:uid="{00000000-0005-0000-0000-00001BD10000}"/>
    <cellStyle name="Hyperlink 2" xfId="2391" xr:uid="{00000000-0005-0000-0000-00001CD10000}"/>
    <cellStyle name="Hyperlink 2 2" xfId="2392" xr:uid="{00000000-0005-0000-0000-00001DD10000}"/>
    <cellStyle name="Hyperlink 2 2 2" xfId="2393" xr:uid="{00000000-0005-0000-0000-00001ED10000}"/>
    <cellStyle name="Hyperlink 2 3" xfId="2394" xr:uid="{00000000-0005-0000-0000-00001FD10000}"/>
    <cellStyle name="Hyperlink 2 3 2" xfId="2395" xr:uid="{00000000-0005-0000-0000-000020D10000}"/>
    <cellStyle name="Hyperlink 2 4" xfId="2396" xr:uid="{00000000-0005-0000-0000-000021D10000}"/>
    <cellStyle name="Hyperlink 2 5" xfId="2397" xr:uid="{00000000-0005-0000-0000-000022D10000}"/>
    <cellStyle name="Hyperlink 2_TQ 04" xfId="55513" xr:uid="{00000000-0005-0000-0000-000023D10000}"/>
    <cellStyle name="Hyperlink 3" xfId="2398" xr:uid="{00000000-0005-0000-0000-000024D10000}"/>
    <cellStyle name="Hyperlink 4" xfId="2399" xr:uid="{00000000-0005-0000-0000-000025D10000}"/>
    <cellStyle name="Hyperlink 4 2" xfId="2400" xr:uid="{00000000-0005-0000-0000-000026D10000}"/>
    <cellStyle name="Hyperlink 5" xfId="2401" xr:uid="{00000000-0005-0000-0000-000027D10000}"/>
    <cellStyle name="Hyperlink 5 2" xfId="2402" xr:uid="{00000000-0005-0000-0000-000028D10000}"/>
    <cellStyle name="Hyperlink 5_TQ 26" xfId="55514" xr:uid="{00000000-0005-0000-0000-000029D10000}"/>
    <cellStyle name="Hyperlink 6" xfId="2403" xr:uid="{00000000-0005-0000-0000-00002AD10000}"/>
    <cellStyle name="Hyperlink 7" xfId="2404" xr:uid="{00000000-0005-0000-0000-00002BD10000}"/>
    <cellStyle name="IncomeStatement" xfId="55515" xr:uid="{00000000-0005-0000-0000-00002CD10000}"/>
    <cellStyle name="Indented_Margin_Text" xfId="55516" xr:uid="{00000000-0005-0000-0000-00002DD10000}"/>
    <cellStyle name="Input % [1]" xfId="55517" xr:uid="{00000000-0005-0000-0000-00002ED10000}"/>
    <cellStyle name="Input % [2]" xfId="55518" xr:uid="{00000000-0005-0000-0000-00002FD10000}"/>
    <cellStyle name="Input [0]" xfId="55519" xr:uid="{00000000-0005-0000-0000-000030D10000}"/>
    <cellStyle name="Input [yellow]" xfId="55520" xr:uid="{00000000-0005-0000-0000-000031D10000}"/>
    <cellStyle name="Input [yellow] 2" xfId="55521" xr:uid="{00000000-0005-0000-0000-000032D10000}"/>
    <cellStyle name="Input [yellow] 2 2" xfId="55522" xr:uid="{00000000-0005-0000-0000-000033D10000}"/>
    <cellStyle name="Input [yellow] 2 2 2" xfId="55523" xr:uid="{00000000-0005-0000-0000-000034D10000}"/>
    <cellStyle name="Input [yellow] 2 2 3" xfId="55524" xr:uid="{00000000-0005-0000-0000-000035D10000}"/>
    <cellStyle name="Input [yellow] 2 3" xfId="55525" xr:uid="{00000000-0005-0000-0000-000036D10000}"/>
    <cellStyle name="Input [yellow] 2 3 2" xfId="55526" xr:uid="{00000000-0005-0000-0000-000037D10000}"/>
    <cellStyle name="Input [yellow] 2 4" xfId="55527" xr:uid="{00000000-0005-0000-0000-000038D10000}"/>
    <cellStyle name="Input [yellow] 3" xfId="55528" xr:uid="{00000000-0005-0000-0000-000039D10000}"/>
    <cellStyle name="Input [yellow] 3 2" xfId="55529" xr:uid="{00000000-0005-0000-0000-00003AD10000}"/>
    <cellStyle name="Input [yellow] 4" xfId="55530" xr:uid="{00000000-0005-0000-0000-00003BD10000}"/>
    <cellStyle name="Input 10" xfId="55531" xr:uid="{00000000-0005-0000-0000-00003CD10000}"/>
    <cellStyle name="Input 11" xfId="55532" xr:uid="{00000000-0005-0000-0000-00003DD10000}"/>
    <cellStyle name="Input 12" xfId="55533" xr:uid="{00000000-0005-0000-0000-00003ED10000}"/>
    <cellStyle name="Input 13" xfId="55534" xr:uid="{00000000-0005-0000-0000-00003FD10000}"/>
    <cellStyle name="Input 14" xfId="55535" xr:uid="{00000000-0005-0000-0000-000040D10000}"/>
    <cellStyle name="Input 15" xfId="55536" xr:uid="{00000000-0005-0000-0000-000041D10000}"/>
    <cellStyle name="Input 16" xfId="55537" xr:uid="{00000000-0005-0000-0000-000042D10000}"/>
    <cellStyle name="Input 17" xfId="55538" xr:uid="{00000000-0005-0000-0000-000043D10000}"/>
    <cellStyle name="Input 18" xfId="55539" xr:uid="{00000000-0005-0000-0000-000044D10000}"/>
    <cellStyle name="Input 19" xfId="55540" xr:uid="{00000000-0005-0000-0000-000045D10000}"/>
    <cellStyle name="Input 2" xfId="2405" xr:uid="{00000000-0005-0000-0000-000046D10000}"/>
    <cellStyle name="Input 2 2" xfId="2406" xr:uid="{00000000-0005-0000-0000-000047D10000}"/>
    <cellStyle name="Input 2 2 2" xfId="2407" xr:uid="{00000000-0005-0000-0000-000048D10000}"/>
    <cellStyle name="Input 2 3" xfId="55541" xr:uid="{00000000-0005-0000-0000-000049D10000}"/>
    <cellStyle name="Input 20" xfId="55542" xr:uid="{00000000-0005-0000-0000-00004AD10000}"/>
    <cellStyle name="Input 21" xfId="55543" xr:uid="{00000000-0005-0000-0000-00004BD10000}"/>
    <cellStyle name="Input 22" xfId="55544" xr:uid="{00000000-0005-0000-0000-00004CD10000}"/>
    <cellStyle name="Input 23" xfId="55545" xr:uid="{00000000-0005-0000-0000-00004DD10000}"/>
    <cellStyle name="Input 3" xfId="2408" xr:uid="{00000000-0005-0000-0000-00004ED10000}"/>
    <cellStyle name="Input 3 2" xfId="55546" xr:uid="{00000000-0005-0000-0000-00004FD10000}"/>
    <cellStyle name="Input 3 3" xfId="55547" xr:uid="{00000000-0005-0000-0000-000050D10000}"/>
    <cellStyle name="Input 4" xfId="2409" xr:uid="{00000000-0005-0000-0000-000051D10000}"/>
    <cellStyle name="Input 4 2" xfId="55548" xr:uid="{00000000-0005-0000-0000-000052D10000}"/>
    <cellStyle name="Input 4 3" xfId="55549" xr:uid="{00000000-0005-0000-0000-000053D10000}"/>
    <cellStyle name="Input 5" xfId="2410" xr:uid="{00000000-0005-0000-0000-000054D10000}"/>
    <cellStyle name="Input 5 2" xfId="55550" xr:uid="{00000000-0005-0000-0000-000055D10000}"/>
    <cellStyle name="Input 5 2 2" xfId="55551" xr:uid="{00000000-0005-0000-0000-000056D10000}"/>
    <cellStyle name="Input 5 3" xfId="55552" xr:uid="{00000000-0005-0000-0000-000057D10000}"/>
    <cellStyle name="Input 5 4" xfId="55553" xr:uid="{00000000-0005-0000-0000-000058D10000}"/>
    <cellStyle name="Input 6" xfId="2411" xr:uid="{00000000-0005-0000-0000-000059D10000}"/>
    <cellStyle name="Input 6 2" xfId="55554" xr:uid="{00000000-0005-0000-0000-00005AD10000}"/>
    <cellStyle name="Input 6 2 2" xfId="55555" xr:uid="{00000000-0005-0000-0000-00005BD10000}"/>
    <cellStyle name="Input 6 3" xfId="55556" xr:uid="{00000000-0005-0000-0000-00005CD10000}"/>
    <cellStyle name="Input 6 4" xfId="55557" xr:uid="{00000000-0005-0000-0000-00005DD10000}"/>
    <cellStyle name="Input 7" xfId="55558" xr:uid="{00000000-0005-0000-0000-00005ED10000}"/>
    <cellStyle name="Input 7 2" xfId="55559" xr:uid="{00000000-0005-0000-0000-00005FD10000}"/>
    <cellStyle name="Input 7 3" xfId="55560" xr:uid="{00000000-0005-0000-0000-000060D10000}"/>
    <cellStyle name="Input 8" xfId="55561" xr:uid="{00000000-0005-0000-0000-000061D10000}"/>
    <cellStyle name="Input 8 2" xfId="55562" xr:uid="{00000000-0005-0000-0000-000062D10000}"/>
    <cellStyle name="Input 8 3" xfId="55563" xr:uid="{00000000-0005-0000-0000-000063D10000}"/>
    <cellStyle name="Input 9" xfId="55564" xr:uid="{00000000-0005-0000-0000-000064D10000}"/>
    <cellStyle name="Input 9 2" xfId="55565" xr:uid="{00000000-0005-0000-0000-000065D10000}"/>
    <cellStyle name="Input 9 2 2" xfId="55566" xr:uid="{00000000-0005-0000-0000-000066D10000}"/>
    <cellStyle name="Input 9 3" xfId="55567" xr:uid="{00000000-0005-0000-0000-000067D10000}"/>
    <cellStyle name="Input 9 3 2" xfId="55568" xr:uid="{00000000-0005-0000-0000-000068D10000}"/>
    <cellStyle name="Input 9 4" xfId="55569" xr:uid="{00000000-0005-0000-0000-000069D10000}"/>
    <cellStyle name="Input 9 5" xfId="55570" xr:uid="{00000000-0005-0000-0000-00006AD10000}"/>
    <cellStyle name="Input no $ [0]" xfId="55571" xr:uid="{00000000-0005-0000-0000-00006BD10000}"/>
    <cellStyle name="input.title" xfId="55572" xr:uid="{00000000-0005-0000-0000-00006CD10000}"/>
    <cellStyle name="Input0" xfId="55573" xr:uid="{00000000-0005-0000-0000-00006DD10000}"/>
    <cellStyle name="InputCurrency" xfId="55574" xr:uid="{00000000-0005-0000-0000-00006ED10000}"/>
    <cellStyle name="InputCurrency2" xfId="55575" xr:uid="{00000000-0005-0000-0000-00006FD10000}"/>
    <cellStyle name="InputNormal" xfId="55576" xr:uid="{00000000-0005-0000-0000-000070D10000}"/>
    <cellStyle name="InputPercent1" xfId="55577" xr:uid="{00000000-0005-0000-0000-000071D10000}"/>
    <cellStyle name="INPUTS" xfId="55578" xr:uid="{00000000-0005-0000-0000-000072D10000}"/>
    <cellStyle name="Inputs2" xfId="55579" xr:uid="{00000000-0005-0000-0000-000073D10000}"/>
    <cellStyle name="Integer" xfId="55580" xr:uid="{00000000-0005-0000-0000-000074D10000}"/>
    <cellStyle name="Interstitial" xfId="55581" xr:uid="{00000000-0005-0000-0000-000075D10000}"/>
    <cellStyle name="Italics" xfId="2412" xr:uid="{00000000-0005-0000-0000-000076D10000}"/>
    <cellStyle name="Komma [0]_laroux" xfId="55582" xr:uid="{00000000-0005-0000-0000-000077D10000}"/>
    <cellStyle name="Komma_laroux" xfId="55583" xr:uid="{00000000-0005-0000-0000-000078D10000}"/>
    <cellStyle name="Lable8Left" xfId="55584" xr:uid="{00000000-0005-0000-0000-000079D10000}"/>
    <cellStyle name="Line" xfId="55585" xr:uid="{00000000-0005-0000-0000-00007AD10000}"/>
    <cellStyle name="Line 2" xfId="55586" xr:uid="{00000000-0005-0000-0000-00007BD10000}"/>
    <cellStyle name="Line 3" xfId="55587" xr:uid="{00000000-0005-0000-0000-00007CD10000}"/>
    <cellStyle name="Line 4" xfId="55588" xr:uid="{00000000-0005-0000-0000-00007DD10000}"/>
    <cellStyle name="Line_Capital Prov 1Q10" xfId="55589" xr:uid="{00000000-0005-0000-0000-00007ED10000}"/>
    <cellStyle name="Link Currency (0)" xfId="55590" xr:uid="{00000000-0005-0000-0000-00007FD10000}"/>
    <cellStyle name="Link Currency (2)" xfId="55591" xr:uid="{00000000-0005-0000-0000-000080D10000}"/>
    <cellStyle name="Link Units (0)" xfId="55592" xr:uid="{00000000-0005-0000-0000-000081D10000}"/>
    <cellStyle name="Link Units (1)" xfId="55593" xr:uid="{00000000-0005-0000-0000-000082D10000}"/>
    <cellStyle name="Link Units (2)" xfId="55594" xr:uid="{00000000-0005-0000-0000-000083D10000}"/>
    <cellStyle name="Linked Cell 2" xfId="2413" xr:uid="{00000000-0005-0000-0000-000084D10000}"/>
    <cellStyle name="Linked Cell 3" xfId="2414" xr:uid="{00000000-0005-0000-0000-000085D10000}"/>
    <cellStyle name="Linked Cell 4" xfId="2415" xr:uid="{00000000-0005-0000-0000-000086D10000}"/>
    <cellStyle name="Linked Cell 5" xfId="2416" xr:uid="{00000000-0005-0000-0000-000087D10000}"/>
    <cellStyle name="Lire 0" xfId="55595" xr:uid="{00000000-0005-0000-0000-000088D10000}"/>
    <cellStyle name="list" xfId="55596" xr:uid="{00000000-0005-0000-0000-000089D10000}"/>
    <cellStyle name="locked" xfId="55597" xr:uid="{00000000-0005-0000-0000-00008AD10000}"/>
    <cellStyle name="Long Date" xfId="55598" xr:uid="{00000000-0005-0000-0000-00008BD10000}"/>
    <cellStyle name="m/d/yy" xfId="2417" xr:uid="{00000000-0005-0000-0000-00008CD10000}"/>
    <cellStyle name="MainHead" xfId="55599" xr:uid="{00000000-0005-0000-0000-00008DD10000}"/>
    <cellStyle name="Margin_Data" xfId="55600" xr:uid="{00000000-0005-0000-0000-00008ED10000}"/>
    <cellStyle name="Margins" xfId="55601" xr:uid="{00000000-0005-0000-0000-00008FD10000}"/>
    <cellStyle name="mike" xfId="55602" xr:uid="{00000000-0005-0000-0000-000090D10000}"/>
    <cellStyle name="mike1" xfId="55603" xr:uid="{00000000-0005-0000-0000-000091D10000}"/>
    <cellStyle name="mike2" xfId="55604" xr:uid="{00000000-0005-0000-0000-000092D10000}"/>
    <cellStyle name="Millares [0]_2AV_M_M " xfId="55605" xr:uid="{00000000-0005-0000-0000-000093D10000}"/>
    <cellStyle name="Millares_2AV_M_M " xfId="55606" xr:uid="{00000000-0005-0000-0000-000094D10000}"/>
    <cellStyle name="Milliers [0]_ACES" xfId="55607" xr:uid="{00000000-0005-0000-0000-000095D10000}"/>
    <cellStyle name="Milliers_ACES" xfId="55608" xr:uid="{00000000-0005-0000-0000-000096D10000}"/>
    <cellStyle name="Millions" xfId="55609" xr:uid="{00000000-0005-0000-0000-000097D10000}"/>
    <cellStyle name="MLComma0" xfId="55610" xr:uid="{00000000-0005-0000-0000-000098D10000}"/>
    <cellStyle name="MLDollar0" xfId="55611" xr:uid="{00000000-0005-0000-0000-000099D10000}"/>
    <cellStyle name="MLDollar0 2" xfId="55612" xr:uid="{00000000-0005-0000-0000-00009AD10000}"/>
    <cellStyle name="MLMultiple0" xfId="55613" xr:uid="{00000000-0005-0000-0000-00009BD10000}"/>
    <cellStyle name="MLMultiple0 2" xfId="55614" xr:uid="{00000000-0005-0000-0000-00009CD10000}"/>
    <cellStyle name="MLMultiple0 2 2" xfId="55615" xr:uid="{00000000-0005-0000-0000-00009DD10000}"/>
    <cellStyle name="MLMultiple0 3" xfId="55616" xr:uid="{00000000-0005-0000-0000-00009ED10000}"/>
    <cellStyle name="MLMultiple0 4" xfId="55617" xr:uid="{00000000-0005-0000-0000-00009FD10000}"/>
    <cellStyle name="MLMultiple0 4 2" xfId="55618" xr:uid="{00000000-0005-0000-0000-0000A0D10000}"/>
    <cellStyle name="MLMultiple0 4 3" xfId="55619" xr:uid="{00000000-0005-0000-0000-0000A1D10000}"/>
    <cellStyle name="MLMultiple0 5" xfId="55620" xr:uid="{00000000-0005-0000-0000-0000A2D10000}"/>
    <cellStyle name="MLPercent0" xfId="55621" xr:uid="{00000000-0005-0000-0000-0000A3D10000}"/>
    <cellStyle name="MLPercent0 2" xfId="55622" xr:uid="{00000000-0005-0000-0000-0000A4D10000}"/>
    <cellStyle name="Moeda [0]_0701_Amortiz Difer SpotMarket - Urug" xfId="55623" xr:uid="{00000000-0005-0000-0000-0000A5D10000}"/>
    <cellStyle name="Moeda_0701_Amortiz Difer SpotMarket - Urug" xfId="55624" xr:uid="{00000000-0005-0000-0000-0000A6D10000}"/>
    <cellStyle name="Moneda [0]_2AV_M_M " xfId="55625" xr:uid="{00000000-0005-0000-0000-0000A7D10000}"/>
    <cellStyle name="Moneda_2AV_M_M " xfId="55626" xr:uid="{00000000-0005-0000-0000-0000A8D10000}"/>
    <cellStyle name="Monétaire [0]_ACES" xfId="55627" xr:uid="{00000000-0005-0000-0000-0000A9D10000}"/>
    <cellStyle name="Monétaire_ACES" xfId="55628" xr:uid="{00000000-0005-0000-0000-0000AAD10000}"/>
    <cellStyle name="Month" xfId="2418" xr:uid="{00000000-0005-0000-0000-0000ABD10000}"/>
    <cellStyle name="Month 2" xfId="2419" xr:uid="{00000000-0005-0000-0000-0000ACD10000}"/>
    <cellStyle name="Month 2 2" xfId="2420" xr:uid="{00000000-0005-0000-0000-0000ADD10000}"/>
    <cellStyle name="Month 2 3" xfId="55629" xr:uid="{00000000-0005-0000-0000-0000AED10000}"/>
    <cellStyle name="Month 2 4" xfId="55630" xr:uid="{00000000-0005-0000-0000-0000AFD10000}"/>
    <cellStyle name="Month 2 5" xfId="55631" xr:uid="{00000000-0005-0000-0000-0000B0D10000}"/>
    <cellStyle name="Month 3" xfId="2421" xr:uid="{00000000-0005-0000-0000-0000B1D10000}"/>
    <cellStyle name="Month 3 2" xfId="55632" xr:uid="{00000000-0005-0000-0000-0000B2D10000}"/>
    <cellStyle name="Month 3 3" xfId="55633" xr:uid="{00000000-0005-0000-0000-0000B3D10000}"/>
    <cellStyle name="Month 3 4" xfId="55634" xr:uid="{00000000-0005-0000-0000-0000B4D10000}"/>
    <cellStyle name="Month 3 5" xfId="55635" xr:uid="{00000000-0005-0000-0000-0000B5D10000}"/>
    <cellStyle name="Month 4" xfId="2422" xr:uid="{00000000-0005-0000-0000-0000B6D10000}"/>
    <cellStyle name="Month 5" xfId="55636" xr:uid="{00000000-0005-0000-0000-0000B7D10000}"/>
    <cellStyle name="Month Date" xfId="55637" xr:uid="{00000000-0005-0000-0000-0000B8D10000}"/>
    <cellStyle name="Month-long" xfId="2423" xr:uid="{00000000-0005-0000-0000-0000B9D10000}"/>
    <cellStyle name="Month-long 2" xfId="2424" xr:uid="{00000000-0005-0000-0000-0000BAD10000}"/>
    <cellStyle name="Month-long 2 2" xfId="55638" xr:uid="{00000000-0005-0000-0000-0000BBD10000}"/>
    <cellStyle name="Month-long 2 3" xfId="55639" xr:uid="{00000000-0005-0000-0000-0000BCD10000}"/>
    <cellStyle name="Month-long 2 4" xfId="55640" xr:uid="{00000000-0005-0000-0000-0000BDD10000}"/>
    <cellStyle name="Month-long 2 5" xfId="55641" xr:uid="{00000000-0005-0000-0000-0000BED10000}"/>
    <cellStyle name="Month-long 3" xfId="55642" xr:uid="{00000000-0005-0000-0000-0000BFD10000}"/>
    <cellStyle name="Month-long 3 2" xfId="55643" xr:uid="{00000000-0005-0000-0000-0000C0D10000}"/>
    <cellStyle name="Month-long 3 3" xfId="55644" xr:uid="{00000000-0005-0000-0000-0000C1D10000}"/>
    <cellStyle name="Month-long 3 4" xfId="55645" xr:uid="{00000000-0005-0000-0000-0000C2D10000}"/>
    <cellStyle name="Month-long 3 5" xfId="55646" xr:uid="{00000000-0005-0000-0000-0000C3D10000}"/>
    <cellStyle name="Month-short" xfId="2425" xr:uid="{00000000-0005-0000-0000-0000C4D10000}"/>
    <cellStyle name="Month-short 2" xfId="2426" xr:uid="{00000000-0005-0000-0000-0000C5D10000}"/>
    <cellStyle name="Mon-yr" xfId="2427" xr:uid="{00000000-0005-0000-0000-0000C6D10000}"/>
    <cellStyle name="MS_Hebrew" xfId="55647" xr:uid="{00000000-0005-0000-0000-0000C7D10000}"/>
    <cellStyle name="Multiple" xfId="55648" xr:uid="{00000000-0005-0000-0000-0000C8D10000}"/>
    <cellStyle name="Multiple [0]" xfId="55649" xr:uid="{00000000-0005-0000-0000-0000C9D10000}"/>
    <cellStyle name="Multiple [1]" xfId="55650" xr:uid="{00000000-0005-0000-0000-0000CAD10000}"/>
    <cellStyle name="Multiple [1] 2" xfId="55651" xr:uid="{00000000-0005-0000-0000-0000CBD10000}"/>
    <cellStyle name="Multiple [1] 3" xfId="55652" xr:uid="{00000000-0005-0000-0000-0000CCD10000}"/>
    <cellStyle name="Multiple [1] 4" xfId="55653" xr:uid="{00000000-0005-0000-0000-0000CDD10000}"/>
    <cellStyle name="Multiple [1] 5" xfId="55654" xr:uid="{00000000-0005-0000-0000-0000CED10000}"/>
    <cellStyle name="Multiple 2" xfId="55655" xr:uid="{00000000-0005-0000-0000-0000CFD10000}"/>
    <cellStyle name="Multiple 3" xfId="55656" xr:uid="{00000000-0005-0000-0000-0000D0D10000}"/>
    <cellStyle name="Multiple 4" xfId="55657" xr:uid="{00000000-0005-0000-0000-0000D1D10000}"/>
    <cellStyle name="Multiple 5" xfId="55658" xr:uid="{00000000-0005-0000-0000-0000D2D10000}"/>
    <cellStyle name="Multiple1" xfId="55659" xr:uid="{00000000-0005-0000-0000-0000D3D10000}"/>
    <cellStyle name="multiples" xfId="55660" xr:uid="{00000000-0005-0000-0000-0000D4D10000}"/>
    <cellStyle name="multiples 2" xfId="55661" xr:uid="{00000000-0005-0000-0000-0000D5D10000}"/>
    <cellStyle name="Multiple-Terminal" xfId="55662" xr:uid="{00000000-0005-0000-0000-0000D6D10000}"/>
    <cellStyle name="Multiple-Value" xfId="55663" xr:uid="{00000000-0005-0000-0000-0000D7D10000}"/>
    <cellStyle name="NA is zero" xfId="55664" xr:uid="{00000000-0005-0000-0000-0000D8D10000}"/>
    <cellStyle name="Names" xfId="55665" xr:uid="{00000000-0005-0000-0000-0000D9D10000}"/>
    <cellStyle name="Neutral 2" xfId="2428" xr:uid="{00000000-0005-0000-0000-0000DAD10000}"/>
    <cellStyle name="Neutral 3" xfId="2429" xr:uid="{00000000-0005-0000-0000-0000DBD10000}"/>
    <cellStyle name="Neutral 4" xfId="2430" xr:uid="{00000000-0005-0000-0000-0000DCD10000}"/>
    <cellStyle name="Neutral 5" xfId="2431" xr:uid="{00000000-0005-0000-0000-0000DDD10000}"/>
    <cellStyle name="no dec" xfId="55666" xr:uid="{00000000-0005-0000-0000-0000DED10000}"/>
    <cellStyle name="Nor" xfId="55667" xr:uid="{00000000-0005-0000-0000-0000DFD10000}"/>
    <cellStyle name="Normal" xfId="0" builtinId="0"/>
    <cellStyle name="Normal - Style1" xfId="2432" xr:uid="{00000000-0005-0000-0000-0000E1D10000}"/>
    <cellStyle name="Normal - Style1 2" xfId="55669" xr:uid="{00000000-0005-0000-0000-0000E2D10000}"/>
    <cellStyle name="Normal - Style1 2 2" xfId="55670" xr:uid="{00000000-0005-0000-0000-0000E3D10000}"/>
    <cellStyle name="Normal - Style1_FAS 106 subsidy 2010" xfId="55671" xr:uid="{00000000-0005-0000-0000-0000E4D10000}"/>
    <cellStyle name="Normal - Style2" xfId="55672" xr:uid="{00000000-0005-0000-0000-0000E5D10000}"/>
    <cellStyle name="Normal - Style3" xfId="55673" xr:uid="{00000000-0005-0000-0000-0000E6D10000}"/>
    <cellStyle name="Normal - Style5" xfId="55674" xr:uid="{00000000-0005-0000-0000-0000E7D10000}"/>
    <cellStyle name="Normal - Style6" xfId="55675" xr:uid="{00000000-0005-0000-0000-0000E8D10000}"/>
    <cellStyle name="Normal - Style7" xfId="55676" xr:uid="{00000000-0005-0000-0000-0000E9D10000}"/>
    <cellStyle name="Normal [0]" xfId="55677" xr:uid="{00000000-0005-0000-0000-0000EAD10000}"/>
    <cellStyle name="Normal [1]" xfId="55678" xr:uid="{00000000-0005-0000-0000-0000EBD10000}"/>
    <cellStyle name="Normal [2]" xfId="55679" xr:uid="{00000000-0005-0000-0000-0000ECD10000}"/>
    <cellStyle name="Normal [3]" xfId="55680" xr:uid="{00000000-0005-0000-0000-0000EDD10000}"/>
    <cellStyle name="Normal 10" xfId="2433" xr:uid="{00000000-0005-0000-0000-0000EED10000}"/>
    <cellStyle name="Normal 10 10" xfId="2434" xr:uid="{00000000-0005-0000-0000-0000EFD10000}"/>
    <cellStyle name="Normal 10 10 2" xfId="2435" xr:uid="{00000000-0005-0000-0000-0000F0D10000}"/>
    <cellStyle name="Normal 10 11" xfId="2436" xr:uid="{00000000-0005-0000-0000-0000F1D10000}"/>
    <cellStyle name="Normal 10 11 2" xfId="2437" xr:uid="{00000000-0005-0000-0000-0000F2D10000}"/>
    <cellStyle name="Normal 10 12" xfId="2438" xr:uid="{00000000-0005-0000-0000-0000F3D10000}"/>
    <cellStyle name="Normal 10 12 2" xfId="2439" xr:uid="{00000000-0005-0000-0000-0000F4D10000}"/>
    <cellStyle name="Normal 10 13" xfId="2440" xr:uid="{00000000-0005-0000-0000-0000F5D10000}"/>
    <cellStyle name="Normal 10 13 2" xfId="2441" xr:uid="{00000000-0005-0000-0000-0000F6D10000}"/>
    <cellStyle name="Normal 10 14" xfId="2442" xr:uid="{00000000-0005-0000-0000-0000F7D10000}"/>
    <cellStyle name="Normal 10 2" xfId="9" xr:uid="{00000000-0005-0000-0000-0000F8D10000}"/>
    <cellStyle name="Normal 10 2 2" xfId="2443" xr:uid="{00000000-0005-0000-0000-0000F9D10000}"/>
    <cellStyle name="Normal 10 2 2 2" xfId="55681" xr:uid="{00000000-0005-0000-0000-0000FAD10000}"/>
    <cellStyle name="Normal 10 2 2 3" xfId="55682" xr:uid="{00000000-0005-0000-0000-0000FBD10000}"/>
    <cellStyle name="Normal 10 2 2 3 2" xfId="55683" xr:uid="{00000000-0005-0000-0000-0000FCD10000}"/>
    <cellStyle name="Normal 10 3" xfId="2444" xr:uid="{00000000-0005-0000-0000-0000FDD10000}"/>
    <cellStyle name="Normal 10 3 2" xfId="2445" xr:uid="{00000000-0005-0000-0000-0000FED10000}"/>
    <cellStyle name="Normal 10 4" xfId="2446" xr:uid="{00000000-0005-0000-0000-0000FFD10000}"/>
    <cellStyle name="Normal 10 4 2" xfId="2447" xr:uid="{00000000-0005-0000-0000-000000D20000}"/>
    <cellStyle name="Normal 10 5" xfId="2448" xr:uid="{00000000-0005-0000-0000-000001D20000}"/>
    <cellStyle name="Normal 10 5 2" xfId="2449" xr:uid="{00000000-0005-0000-0000-000002D20000}"/>
    <cellStyle name="Normal 10 6" xfId="2450" xr:uid="{00000000-0005-0000-0000-000003D20000}"/>
    <cellStyle name="Normal 10 6 2" xfId="2451" xr:uid="{00000000-0005-0000-0000-000004D20000}"/>
    <cellStyle name="Normal 10 7" xfId="2452" xr:uid="{00000000-0005-0000-0000-000005D20000}"/>
    <cellStyle name="Normal 10 7 2" xfId="2453" xr:uid="{00000000-0005-0000-0000-000006D20000}"/>
    <cellStyle name="Normal 10 8" xfId="2454" xr:uid="{00000000-0005-0000-0000-000007D20000}"/>
    <cellStyle name="Normal 10 8 2" xfId="2455" xr:uid="{00000000-0005-0000-0000-000008D20000}"/>
    <cellStyle name="Normal 10 9" xfId="2456" xr:uid="{00000000-0005-0000-0000-000009D20000}"/>
    <cellStyle name="Normal 10 9 2" xfId="2457" xr:uid="{00000000-0005-0000-0000-00000AD20000}"/>
    <cellStyle name="Normal 10_Return to Provision" xfId="55684" xr:uid="{00000000-0005-0000-0000-00000BD20000}"/>
    <cellStyle name="Normal 100" xfId="2458" xr:uid="{00000000-0005-0000-0000-00000CD20000}"/>
    <cellStyle name="Normal 101" xfId="2459" xr:uid="{00000000-0005-0000-0000-00000DD20000}"/>
    <cellStyle name="Normal 102" xfId="2460" xr:uid="{00000000-0005-0000-0000-00000ED20000}"/>
    <cellStyle name="Normal 103" xfId="2461" xr:uid="{00000000-0005-0000-0000-00000FD20000}"/>
    <cellStyle name="Normal 104" xfId="2462" xr:uid="{00000000-0005-0000-0000-000010D20000}"/>
    <cellStyle name="Normal 105" xfId="2463" xr:uid="{00000000-0005-0000-0000-000011D20000}"/>
    <cellStyle name="Normal 106" xfId="2464" xr:uid="{00000000-0005-0000-0000-000012D20000}"/>
    <cellStyle name="Normal 107" xfId="2465" xr:uid="{00000000-0005-0000-0000-000013D20000}"/>
    <cellStyle name="Normal 107 2" xfId="55685" xr:uid="{00000000-0005-0000-0000-000014D20000}"/>
    <cellStyle name="Normal 108" xfId="2466" xr:uid="{00000000-0005-0000-0000-000015D20000}"/>
    <cellStyle name="Normal 109" xfId="2467" xr:uid="{00000000-0005-0000-0000-000016D20000}"/>
    <cellStyle name="Normal 11" xfId="2468" xr:uid="{00000000-0005-0000-0000-000017D20000}"/>
    <cellStyle name="Normal 11 2" xfId="2469" xr:uid="{00000000-0005-0000-0000-000018D20000}"/>
    <cellStyle name="Normal 11 2 2" xfId="55686" xr:uid="{00000000-0005-0000-0000-000019D20000}"/>
    <cellStyle name="Normal 11 2 2 2" xfId="55687" xr:uid="{00000000-0005-0000-0000-00001AD20000}"/>
    <cellStyle name="Normal 11 2 2 2 2" xfId="55688" xr:uid="{00000000-0005-0000-0000-00001BD20000}"/>
    <cellStyle name="Normal 11 2 2 2 2 2" xfId="55689" xr:uid="{00000000-0005-0000-0000-00001CD20000}"/>
    <cellStyle name="Normal 11 2 2 2 2 2 2" xfId="55690" xr:uid="{00000000-0005-0000-0000-00001DD20000}"/>
    <cellStyle name="Normal 11 2 2 2 2 2 3" xfId="55691" xr:uid="{00000000-0005-0000-0000-00001ED20000}"/>
    <cellStyle name="Normal 11 2 2 2 2 2 3 2" xfId="55692" xr:uid="{00000000-0005-0000-0000-00001FD20000}"/>
    <cellStyle name="Normal 11 3" xfId="2470" xr:uid="{00000000-0005-0000-0000-000020D20000}"/>
    <cellStyle name="Normal 11 3 2" xfId="55693" xr:uid="{00000000-0005-0000-0000-000021D20000}"/>
    <cellStyle name="Normal 11 3 2 2" xfId="55694" xr:uid="{00000000-0005-0000-0000-000022D20000}"/>
    <cellStyle name="Normal 11 3 3" xfId="55695" xr:uid="{00000000-0005-0000-0000-000023D20000}"/>
    <cellStyle name="Normal 11 4" xfId="55696" xr:uid="{00000000-0005-0000-0000-000024D20000}"/>
    <cellStyle name="Normal 11 4 2" xfId="55697" xr:uid="{00000000-0005-0000-0000-000025D20000}"/>
    <cellStyle name="Normal 11 5" xfId="55698" xr:uid="{00000000-0005-0000-0000-000026D20000}"/>
    <cellStyle name="Normal 11 6" xfId="55699" xr:uid="{00000000-0005-0000-0000-000027D20000}"/>
    <cellStyle name="Normal 11 7" xfId="55700" xr:uid="{00000000-0005-0000-0000-000028D20000}"/>
    <cellStyle name="Normal 110" xfId="4364" xr:uid="{00000000-0005-0000-0000-000029D20000}"/>
    <cellStyle name="Normal 111" xfId="63228" xr:uid="{550C05FB-838B-4DD4-93EF-270669FC2ABC}"/>
    <cellStyle name="Normal 12" xfId="2471" xr:uid="{00000000-0005-0000-0000-00002AD20000}"/>
    <cellStyle name="Normal 12 10" xfId="2472" xr:uid="{00000000-0005-0000-0000-00002BD20000}"/>
    <cellStyle name="Normal 12 10 2" xfId="2473" xr:uid="{00000000-0005-0000-0000-00002CD20000}"/>
    <cellStyle name="Normal 12 11" xfId="2474" xr:uid="{00000000-0005-0000-0000-00002DD20000}"/>
    <cellStyle name="Normal 12 11 2" xfId="2475" xr:uid="{00000000-0005-0000-0000-00002ED20000}"/>
    <cellStyle name="Normal 12 12" xfId="2476" xr:uid="{00000000-0005-0000-0000-00002FD20000}"/>
    <cellStyle name="Normal 12 12 2" xfId="2477" xr:uid="{00000000-0005-0000-0000-000030D20000}"/>
    <cellStyle name="Normal 12 13" xfId="2478" xr:uid="{00000000-0005-0000-0000-000031D20000}"/>
    <cellStyle name="Normal 12 13 2" xfId="2479" xr:uid="{00000000-0005-0000-0000-000032D20000}"/>
    <cellStyle name="Normal 12 14" xfId="2480" xr:uid="{00000000-0005-0000-0000-000033D20000}"/>
    <cellStyle name="Normal 12 14 2" xfId="2481" xr:uid="{00000000-0005-0000-0000-000034D20000}"/>
    <cellStyle name="Normal 12 15" xfId="2482" xr:uid="{00000000-0005-0000-0000-000035D20000}"/>
    <cellStyle name="Normal 12 16" xfId="2483" xr:uid="{00000000-0005-0000-0000-000036D20000}"/>
    <cellStyle name="Normal 12 2" xfId="2484" xr:uid="{00000000-0005-0000-0000-000037D20000}"/>
    <cellStyle name="Normal 12 2 2" xfId="2485" xr:uid="{00000000-0005-0000-0000-000038D20000}"/>
    <cellStyle name="Normal 12 3" xfId="2486" xr:uid="{00000000-0005-0000-0000-000039D20000}"/>
    <cellStyle name="Normal 12 3 2" xfId="2487" xr:uid="{00000000-0005-0000-0000-00003AD20000}"/>
    <cellStyle name="Normal 12 4" xfId="2488" xr:uid="{00000000-0005-0000-0000-00003BD20000}"/>
    <cellStyle name="Normal 12 4 2" xfId="2489" xr:uid="{00000000-0005-0000-0000-00003CD20000}"/>
    <cellStyle name="Normal 12 5" xfId="2490" xr:uid="{00000000-0005-0000-0000-00003DD20000}"/>
    <cellStyle name="Normal 12 5 2" xfId="2491" xr:uid="{00000000-0005-0000-0000-00003ED20000}"/>
    <cellStyle name="Normal 12 6" xfId="2492" xr:uid="{00000000-0005-0000-0000-00003FD20000}"/>
    <cellStyle name="Normal 12 6 2" xfId="2493" xr:uid="{00000000-0005-0000-0000-000040D20000}"/>
    <cellStyle name="Normal 12 7" xfId="2494" xr:uid="{00000000-0005-0000-0000-000041D20000}"/>
    <cellStyle name="Normal 12 7 2" xfId="2495" xr:uid="{00000000-0005-0000-0000-000042D20000}"/>
    <cellStyle name="Normal 12 8" xfId="2496" xr:uid="{00000000-0005-0000-0000-000043D20000}"/>
    <cellStyle name="Normal 12 8 2" xfId="2497" xr:uid="{00000000-0005-0000-0000-000044D20000}"/>
    <cellStyle name="Normal 12 9" xfId="2498" xr:uid="{00000000-0005-0000-0000-000045D20000}"/>
    <cellStyle name="Normal 12 9 2" xfId="2499" xr:uid="{00000000-0005-0000-0000-000046D20000}"/>
    <cellStyle name="Normal 12_Return to Provision" xfId="55701" xr:uid="{00000000-0005-0000-0000-000047D20000}"/>
    <cellStyle name="Normal 125" xfId="55702" xr:uid="{00000000-0005-0000-0000-000048D20000}"/>
    <cellStyle name="Normal 13" xfId="2500" xr:uid="{00000000-0005-0000-0000-000049D20000}"/>
    <cellStyle name="Normal 13 10" xfId="2501" xr:uid="{00000000-0005-0000-0000-00004AD20000}"/>
    <cellStyle name="Normal 13 10 2" xfId="2502" xr:uid="{00000000-0005-0000-0000-00004BD20000}"/>
    <cellStyle name="Normal 13 11" xfId="2503" xr:uid="{00000000-0005-0000-0000-00004CD20000}"/>
    <cellStyle name="Normal 13 11 2" xfId="2504" xr:uid="{00000000-0005-0000-0000-00004DD20000}"/>
    <cellStyle name="Normal 13 12" xfId="2505" xr:uid="{00000000-0005-0000-0000-00004ED20000}"/>
    <cellStyle name="Normal 13 12 2" xfId="2506" xr:uid="{00000000-0005-0000-0000-00004FD20000}"/>
    <cellStyle name="Normal 13 13" xfId="2507" xr:uid="{00000000-0005-0000-0000-000050D20000}"/>
    <cellStyle name="Normal 13 13 2" xfId="2508" xr:uid="{00000000-0005-0000-0000-000051D20000}"/>
    <cellStyle name="Normal 13 14" xfId="2509" xr:uid="{00000000-0005-0000-0000-000052D20000}"/>
    <cellStyle name="Normal 13 2" xfId="2510" xr:uid="{00000000-0005-0000-0000-000053D20000}"/>
    <cellStyle name="Normal 13 2 2" xfId="2511" xr:uid="{00000000-0005-0000-0000-000054D20000}"/>
    <cellStyle name="Normal 13 3" xfId="2512" xr:uid="{00000000-0005-0000-0000-000055D20000}"/>
    <cellStyle name="Normal 13 3 2" xfId="2513" xr:uid="{00000000-0005-0000-0000-000056D20000}"/>
    <cellStyle name="Normal 13 4" xfId="2514" xr:uid="{00000000-0005-0000-0000-000057D20000}"/>
    <cellStyle name="Normal 13 4 2" xfId="2515" xr:uid="{00000000-0005-0000-0000-000058D20000}"/>
    <cellStyle name="Normal 13 5" xfId="2516" xr:uid="{00000000-0005-0000-0000-000059D20000}"/>
    <cellStyle name="Normal 13 5 2" xfId="2517" xr:uid="{00000000-0005-0000-0000-00005AD20000}"/>
    <cellStyle name="Normal 13 6" xfId="2518" xr:uid="{00000000-0005-0000-0000-00005BD20000}"/>
    <cellStyle name="Normal 13 6 2" xfId="2519" xr:uid="{00000000-0005-0000-0000-00005CD20000}"/>
    <cellStyle name="Normal 13 7" xfId="2520" xr:uid="{00000000-0005-0000-0000-00005DD20000}"/>
    <cellStyle name="Normal 13 7 2" xfId="2521" xr:uid="{00000000-0005-0000-0000-00005ED20000}"/>
    <cellStyle name="Normal 13 8" xfId="2522" xr:uid="{00000000-0005-0000-0000-00005FD20000}"/>
    <cellStyle name="Normal 13 8 2" xfId="2523" xr:uid="{00000000-0005-0000-0000-000060D20000}"/>
    <cellStyle name="Normal 13 9" xfId="2524" xr:uid="{00000000-0005-0000-0000-000061D20000}"/>
    <cellStyle name="Normal 13 9 2" xfId="2525" xr:uid="{00000000-0005-0000-0000-000062D20000}"/>
    <cellStyle name="Normal 13_TQ 09 Reconciliation (Pension) - Final" xfId="55703" xr:uid="{00000000-0005-0000-0000-000063D20000}"/>
    <cellStyle name="Normal 133" xfId="55704" xr:uid="{00000000-0005-0000-0000-000064D20000}"/>
    <cellStyle name="Normal 14" xfId="2526" xr:uid="{00000000-0005-0000-0000-000065D20000}"/>
    <cellStyle name="Normal 14 2" xfId="2527" xr:uid="{00000000-0005-0000-0000-000066D20000}"/>
    <cellStyle name="Normal 14 3" xfId="55705" xr:uid="{00000000-0005-0000-0000-000067D20000}"/>
    <cellStyle name="Normal 14 3 3 2" xfId="55706" xr:uid="{00000000-0005-0000-0000-000068D20000}"/>
    <cellStyle name="Normal 14 4" xfId="55707" xr:uid="{00000000-0005-0000-0000-000069D20000}"/>
    <cellStyle name="Normal 14 4 4" xfId="55708" xr:uid="{00000000-0005-0000-0000-00006AD20000}"/>
    <cellStyle name="Normal 14 5" xfId="55709" xr:uid="{00000000-0005-0000-0000-00006BD20000}"/>
    <cellStyle name="Normal 14 6" xfId="55710" xr:uid="{00000000-0005-0000-0000-00006CD20000}"/>
    <cellStyle name="Normal 15" xfId="2528" xr:uid="{00000000-0005-0000-0000-00006DD20000}"/>
    <cellStyle name="Normal 15 2" xfId="2529" xr:uid="{00000000-0005-0000-0000-00006ED20000}"/>
    <cellStyle name="Normal 15 2 2" xfId="55711" xr:uid="{00000000-0005-0000-0000-00006FD20000}"/>
    <cellStyle name="Normal 15 3" xfId="55712" xr:uid="{00000000-0005-0000-0000-000070D20000}"/>
    <cellStyle name="Normal 15 4" xfId="55713" xr:uid="{00000000-0005-0000-0000-000071D20000}"/>
    <cellStyle name="Normal 16" xfId="2530" xr:uid="{00000000-0005-0000-0000-000072D20000}"/>
    <cellStyle name="Normal 16 10" xfId="2531" xr:uid="{00000000-0005-0000-0000-000073D20000}"/>
    <cellStyle name="Normal 16 10 2" xfId="2532" xr:uid="{00000000-0005-0000-0000-000074D20000}"/>
    <cellStyle name="Normal 16 11" xfId="2533" xr:uid="{00000000-0005-0000-0000-000075D20000}"/>
    <cellStyle name="Normal 16 11 2" xfId="2534" xr:uid="{00000000-0005-0000-0000-000076D20000}"/>
    <cellStyle name="Normal 16 12" xfId="2535" xr:uid="{00000000-0005-0000-0000-000077D20000}"/>
    <cellStyle name="Normal 16 12 2" xfId="2536" xr:uid="{00000000-0005-0000-0000-000078D20000}"/>
    <cellStyle name="Normal 16 13" xfId="2537" xr:uid="{00000000-0005-0000-0000-000079D20000}"/>
    <cellStyle name="Normal 16 13 2" xfId="2538" xr:uid="{00000000-0005-0000-0000-00007AD20000}"/>
    <cellStyle name="Normal 16 14" xfId="2539" xr:uid="{00000000-0005-0000-0000-00007BD20000}"/>
    <cellStyle name="Normal 16 14 2" xfId="2540" xr:uid="{00000000-0005-0000-0000-00007CD20000}"/>
    <cellStyle name="Normal 16 15" xfId="2541" xr:uid="{00000000-0005-0000-0000-00007DD20000}"/>
    <cellStyle name="Normal 16 2" xfId="2542" xr:uid="{00000000-0005-0000-0000-00007ED20000}"/>
    <cellStyle name="Normal 16 2 2" xfId="2543" xr:uid="{00000000-0005-0000-0000-00007FD20000}"/>
    <cellStyle name="Normal 16 2 2 2" xfId="55714" xr:uid="{00000000-0005-0000-0000-000080D20000}"/>
    <cellStyle name="Normal 16 2 2 2 2" xfId="55715" xr:uid="{00000000-0005-0000-0000-000081D20000}"/>
    <cellStyle name="Normal 16 2 2 3" xfId="55716" xr:uid="{00000000-0005-0000-0000-000082D20000}"/>
    <cellStyle name="Normal 16 2 2 3 2" xfId="55717" xr:uid="{00000000-0005-0000-0000-000083D20000}"/>
    <cellStyle name="Normal 16 2 3" xfId="55718" xr:uid="{00000000-0005-0000-0000-000084D20000}"/>
    <cellStyle name="Normal 16 2 3 2" xfId="55719" xr:uid="{00000000-0005-0000-0000-000085D20000}"/>
    <cellStyle name="Normal 16 2 4" xfId="55720" xr:uid="{00000000-0005-0000-0000-000086D20000}"/>
    <cellStyle name="Normal 16 2 4 2" xfId="55721" xr:uid="{00000000-0005-0000-0000-000087D20000}"/>
    <cellStyle name="Normal 16 3" xfId="2544" xr:uid="{00000000-0005-0000-0000-000088D20000}"/>
    <cellStyle name="Normal 16 3 2" xfId="2545" xr:uid="{00000000-0005-0000-0000-000089D20000}"/>
    <cellStyle name="Normal 16 3 2 2" xfId="55722" xr:uid="{00000000-0005-0000-0000-00008AD20000}"/>
    <cellStyle name="Normal 16 3 3" xfId="55723" xr:uid="{00000000-0005-0000-0000-00008BD20000}"/>
    <cellStyle name="Normal 16 4" xfId="2546" xr:uid="{00000000-0005-0000-0000-00008CD20000}"/>
    <cellStyle name="Normal 16 4 2" xfId="2547" xr:uid="{00000000-0005-0000-0000-00008DD20000}"/>
    <cellStyle name="Normal 16 5" xfId="2548" xr:uid="{00000000-0005-0000-0000-00008ED20000}"/>
    <cellStyle name="Normal 16 5 2" xfId="2549" xr:uid="{00000000-0005-0000-0000-00008FD20000}"/>
    <cellStyle name="Normal 16 6" xfId="2550" xr:uid="{00000000-0005-0000-0000-000090D20000}"/>
    <cellStyle name="Normal 16 6 2" xfId="2551" xr:uid="{00000000-0005-0000-0000-000091D20000}"/>
    <cellStyle name="Normal 16 7" xfId="2552" xr:uid="{00000000-0005-0000-0000-000092D20000}"/>
    <cellStyle name="Normal 16 7 2" xfId="2553" xr:uid="{00000000-0005-0000-0000-000093D20000}"/>
    <cellStyle name="Normal 16 8" xfId="2554" xr:uid="{00000000-0005-0000-0000-000094D20000}"/>
    <cellStyle name="Normal 16 8 2" xfId="2555" xr:uid="{00000000-0005-0000-0000-000095D20000}"/>
    <cellStyle name="Normal 16 9" xfId="2556" xr:uid="{00000000-0005-0000-0000-000096D20000}"/>
    <cellStyle name="Normal 16 9 2" xfId="2557" xr:uid="{00000000-0005-0000-0000-000097D20000}"/>
    <cellStyle name="Normal 17" xfId="2558" xr:uid="{00000000-0005-0000-0000-000098D20000}"/>
    <cellStyle name="Normal 17 2" xfId="2559" xr:uid="{00000000-0005-0000-0000-000099D20000}"/>
    <cellStyle name="Normal 17 2 2" xfId="55724" xr:uid="{00000000-0005-0000-0000-00009AD20000}"/>
    <cellStyle name="Normal 17 2 2 2" xfId="55725" xr:uid="{00000000-0005-0000-0000-00009BD20000}"/>
    <cellStyle name="Normal 17 2 3" xfId="55726" xr:uid="{00000000-0005-0000-0000-00009CD20000}"/>
    <cellStyle name="Normal 17 3" xfId="55727" xr:uid="{00000000-0005-0000-0000-00009DD20000}"/>
    <cellStyle name="Normal 17 3 2" xfId="55728" xr:uid="{00000000-0005-0000-0000-00009ED20000}"/>
    <cellStyle name="Normal 17 3 2 2" xfId="55729" xr:uid="{00000000-0005-0000-0000-00009FD20000}"/>
    <cellStyle name="Normal 17 3 3" xfId="55730" xr:uid="{00000000-0005-0000-0000-0000A0D20000}"/>
    <cellStyle name="Normal 17 3 3 2" xfId="55731" xr:uid="{00000000-0005-0000-0000-0000A1D20000}"/>
    <cellStyle name="Normal 17 3 4" xfId="55732" xr:uid="{00000000-0005-0000-0000-0000A2D20000}"/>
    <cellStyle name="Normal 17 3 4 2" xfId="55733" xr:uid="{00000000-0005-0000-0000-0000A3D20000}"/>
    <cellStyle name="Normal 17 3 5" xfId="55734" xr:uid="{00000000-0005-0000-0000-0000A4D20000}"/>
    <cellStyle name="Normal 17 3 5 2" xfId="55735" xr:uid="{00000000-0005-0000-0000-0000A5D20000}"/>
    <cellStyle name="Normal 17 3 5 2 2" xfId="55736" xr:uid="{00000000-0005-0000-0000-0000A6D20000}"/>
    <cellStyle name="Normal 17 3 5 3" xfId="55737" xr:uid="{00000000-0005-0000-0000-0000A7D20000}"/>
    <cellStyle name="Normal 17 3 6" xfId="55738" xr:uid="{00000000-0005-0000-0000-0000A8D20000}"/>
    <cellStyle name="Normal 17 4" xfId="55739" xr:uid="{00000000-0005-0000-0000-0000A9D20000}"/>
    <cellStyle name="Normal 17 4 2" xfId="55740" xr:uid="{00000000-0005-0000-0000-0000AAD20000}"/>
    <cellStyle name="Normal 17 5" xfId="55741" xr:uid="{00000000-0005-0000-0000-0000ABD20000}"/>
    <cellStyle name="Normal 17 6" xfId="55742" xr:uid="{00000000-0005-0000-0000-0000ACD20000}"/>
    <cellStyle name="Normal 17 7" xfId="55743" xr:uid="{00000000-0005-0000-0000-0000ADD20000}"/>
    <cellStyle name="Normal 18" xfId="2560" xr:uid="{00000000-0005-0000-0000-0000AED20000}"/>
    <cellStyle name="Normal 18 2" xfId="2561" xr:uid="{00000000-0005-0000-0000-0000AFD20000}"/>
    <cellStyle name="Normal 18 2 2" xfId="55744" xr:uid="{00000000-0005-0000-0000-0000B0D20000}"/>
    <cellStyle name="Normal 18 2 3" xfId="55745" xr:uid="{00000000-0005-0000-0000-0000B1D20000}"/>
    <cellStyle name="Normal 18 3" xfId="55746" xr:uid="{00000000-0005-0000-0000-0000B2D20000}"/>
    <cellStyle name="Normal 18 3 2" xfId="55747" xr:uid="{00000000-0005-0000-0000-0000B3D20000}"/>
    <cellStyle name="Normal 18 4" xfId="55748" xr:uid="{00000000-0005-0000-0000-0000B4D20000}"/>
    <cellStyle name="Normal 19" xfId="2562" xr:uid="{00000000-0005-0000-0000-0000B5D20000}"/>
    <cellStyle name="Normal 19 10" xfId="2563" xr:uid="{00000000-0005-0000-0000-0000B6D20000}"/>
    <cellStyle name="Normal 19 10 2" xfId="2564" xr:uid="{00000000-0005-0000-0000-0000B7D20000}"/>
    <cellStyle name="Normal 19 10 3" xfId="2565" xr:uid="{00000000-0005-0000-0000-0000B8D20000}"/>
    <cellStyle name="Normal 19 11" xfId="2566" xr:uid="{00000000-0005-0000-0000-0000B9D20000}"/>
    <cellStyle name="Normal 19 11 2" xfId="2567" xr:uid="{00000000-0005-0000-0000-0000BAD20000}"/>
    <cellStyle name="Normal 19 11 3" xfId="2568" xr:uid="{00000000-0005-0000-0000-0000BBD20000}"/>
    <cellStyle name="Normal 19 12" xfId="2569" xr:uid="{00000000-0005-0000-0000-0000BCD20000}"/>
    <cellStyle name="Normal 19 12 2" xfId="2570" xr:uid="{00000000-0005-0000-0000-0000BDD20000}"/>
    <cellStyle name="Normal 19 12 3" xfId="2571" xr:uid="{00000000-0005-0000-0000-0000BED20000}"/>
    <cellStyle name="Normal 19 13" xfId="2572" xr:uid="{00000000-0005-0000-0000-0000BFD20000}"/>
    <cellStyle name="Normal 19 13 2" xfId="2573" xr:uid="{00000000-0005-0000-0000-0000C0D20000}"/>
    <cellStyle name="Normal 19 13 3" xfId="2574" xr:uid="{00000000-0005-0000-0000-0000C1D20000}"/>
    <cellStyle name="Normal 19 14" xfId="2575" xr:uid="{00000000-0005-0000-0000-0000C2D20000}"/>
    <cellStyle name="Normal 19 2" xfId="2576" xr:uid="{00000000-0005-0000-0000-0000C3D20000}"/>
    <cellStyle name="Normal 19 2 2" xfId="2577" xr:uid="{00000000-0005-0000-0000-0000C4D20000}"/>
    <cellStyle name="Normal 19 2 2 2" xfId="55749" xr:uid="{00000000-0005-0000-0000-0000C5D20000}"/>
    <cellStyle name="Normal 19 2 2 2 2" xfId="55750" xr:uid="{00000000-0005-0000-0000-0000C6D20000}"/>
    <cellStyle name="Normal 19 2 2 3" xfId="55751" xr:uid="{00000000-0005-0000-0000-0000C7D20000}"/>
    <cellStyle name="Normal 19 2 3" xfId="2578" xr:uid="{00000000-0005-0000-0000-0000C8D20000}"/>
    <cellStyle name="Normal 19 2 3 2" xfId="55752" xr:uid="{00000000-0005-0000-0000-0000C9D20000}"/>
    <cellStyle name="Normal 19 2 4" xfId="55753" xr:uid="{00000000-0005-0000-0000-0000CAD20000}"/>
    <cellStyle name="Normal 19 2 5" xfId="55754" xr:uid="{00000000-0005-0000-0000-0000CBD20000}"/>
    <cellStyle name="Normal 19 3" xfId="2579" xr:uid="{00000000-0005-0000-0000-0000CCD20000}"/>
    <cellStyle name="Normal 19 3 2" xfId="2580" xr:uid="{00000000-0005-0000-0000-0000CDD20000}"/>
    <cellStyle name="Normal 19 3 3" xfId="2581" xr:uid="{00000000-0005-0000-0000-0000CED20000}"/>
    <cellStyle name="Normal 19 4" xfId="2582" xr:uid="{00000000-0005-0000-0000-0000CFD20000}"/>
    <cellStyle name="Normal 19 4 2" xfId="2583" xr:uid="{00000000-0005-0000-0000-0000D0D20000}"/>
    <cellStyle name="Normal 19 4 3" xfId="2584" xr:uid="{00000000-0005-0000-0000-0000D1D20000}"/>
    <cellStyle name="Normal 19 5" xfId="2585" xr:uid="{00000000-0005-0000-0000-0000D2D20000}"/>
    <cellStyle name="Normal 19 5 2" xfId="2586" xr:uid="{00000000-0005-0000-0000-0000D3D20000}"/>
    <cellStyle name="Normal 19 5 3" xfId="2587" xr:uid="{00000000-0005-0000-0000-0000D4D20000}"/>
    <cellStyle name="Normal 19 6" xfId="2588" xr:uid="{00000000-0005-0000-0000-0000D5D20000}"/>
    <cellStyle name="Normal 19 6 2" xfId="2589" xr:uid="{00000000-0005-0000-0000-0000D6D20000}"/>
    <cellStyle name="Normal 19 6 3" xfId="2590" xr:uid="{00000000-0005-0000-0000-0000D7D20000}"/>
    <cellStyle name="Normal 19 7" xfId="2591" xr:uid="{00000000-0005-0000-0000-0000D8D20000}"/>
    <cellStyle name="Normal 19 7 2" xfId="2592" xr:uid="{00000000-0005-0000-0000-0000D9D20000}"/>
    <cellStyle name="Normal 19 7 3" xfId="2593" xr:uid="{00000000-0005-0000-0000-0000DAD20000}"/>
    <cellStyle name="Normal 19 8" xfId="2594" xr:uid="{00000000-0005-0000-0000-0000DBD20000}"/>
    <cellStyle name="Normal 19 8 2" xfId="2595" xr:uid="{00000000-0005-0000-0000-0000DCD20000}"/>
    <cellStyle name="Normal 19 8 3" xfId="2596" xr:uid="{00000000-0005-0000-0000-0000DDD20000}"/>
    <cellStyle name="Normal 19 9" xfId="2597" xr:uid="{00000000-0005-0000-0000-0000DED20000}"/>
    <cellStyle name="Normal 19 9 2" xfId="2598" xr:uid="{00000000-0005-0000-0000-0000DFD20000}"/>
    <cellStyle name="Normal 19 9 3" xfId="2599" xr:uid="{00000000-0005-0000-0000-0000E0D20000}"/>
    <cellStyle name="Normal 19_TQ 09 Reconciliation (Pension) - Final" xfId="55755" xr:uid="{00000000-0005-0000-0000-0000E1D20000}"/>
    <cellStyle name="Normal 2" xfId="1" xr:uid="{00000000-0005-0000-0000-0000E2D20000}"/>
    <cellStyle name="Normal 2 10" xfId="2600" xr:uid="{00000000-0005-0000-0000-0000E3D20000}"/>
    <cellStyle name="Normal 2 10 2" xfId="2601" xr:uid="{00000000-0005-0000-0000-0000E4D20000}"/>
    <cellStyle name="Normal 2 10 3" xfId="2602" xr:uid="{00000000-0005-0000-0000-0000E5D20000}"/>
    <cellStyle name="Normal 2 11" xfId="2603" xr:uid="{00000000-0005-0000-0000-0000E6D20000}"/>
    <cellStyle name="Normal 2 11 2" xfId="2604" xr:uid="{00000000-0005-0000-0000-0000E7D20000}"/>
    <cellStyle name="Normal 2 11 3" xfId="2605" xr:uid="{00000000-0005-0000-0000-0000E8D20000}"/>
    <cellStyle name="Normal 2 12" xfId="2606" xr:uid="{00000000-0005-0000-0000-0000E9D20000}"/>
    <cellStyle name="Normal 2 12 2" xfId="2607" xr:uid="{00000000-0005-0000-0000-0000EAD20000}"/>
    <cellStyle name="Normal 2 12 3" xfId="2608" xr:uid="{00000000-0005-0000-0000-0000EBD20000}"/>
    <cellStyle name="Normal 2 12 4" xfId="5" xr:uid="{00000000-0005-0000-0000-0000ECD20000}"/>
    <cellStyle name="Normal 2 13" xfId="2609" xr:uid="{00000000-0005-0000-0000-0000EDD20000}"/>
    <cellStyle name="Normal 2 13 2" xfId="2610" xr:uid="{00000000-0005-0000-0000-0000EED20000}"/>
    <cellStyle name="Normal 2 13 3" xfId="2611" xr:uid="{00000000-0005-0000-0000-0000EFD20000}"/>
    <cellStyle name="Normal 2 14" xfId="2612" xr:uid="{00000000-0005-0000-0000-0000F0D20000}"/>
    <cellStyle name="Normal 2 14 2" xfId="2613" xr:uid="{00000000-0005-0000-0000-0000F1D20000}"/>
    <cellStyle name="Normal 2 14 3" xfId="2614" xr:uid="{00000000-0005-0000-0000-0000F2D20000}"/>
    <cellStyle name="Normal 2 15" xfId="2615" xr:uid="{00000000-0005-0000-0000-0000F3D20000}"/>
    <cellStyle name="Normal 2 16" xfId="2616" xr:uid="{00000000-0005-0000-0000-0000F4D20000}"/>
    <cellStyle name="Normal 2 16 2" xfId="55756" xr:uid="{00000000-0005-0000-0000-0000F5D20000}"/>
    <cellStyle name="Normal 2 17" xfId="2617" xr:uid="{00000000-0005-0000-0000-0000F6D20000}"/>
    <cellStyle name="Normal 2 17 2" xfId="55757" xr:uid="{00000000-0005-0000-0000-0000F7D20000}"/>
    <cellStyle name="Normal 2 17 2 2" xfId="55758" xr:uid="{00000000-0005-0000-0000-0000F8D20000}"/>
    <cellStyle name="Normal 2 17 2 2 2" xfId="55759" xr:uid="{00000000-0005-0000-0000-0000F9D20000}"/>
    <cellStyle name="Normal 2 17 2 3" xfId="55760" xr:uid="{00000000-0005-0000-0000-0000FAD20000}"/>
    <cellStyle name="Normal 2 17 2 4" xfId="55761" xr:uid="{00000000-0005-0000-0000-0000FBD20000}"/>
    <cellStyle name="Normal 2 17 2 5" xfId="55762" xr:uid="{00000000-0005-0000-0000-0000FCD20000}"/>
    <cellStyle name="Normal 2 17 2 6" xfId="55763" xr:uid="{00000000-0005-0000-0000-0000FDD20000}"/>
    <cellStyle name="Normal 2 17 3" xfId="55764" xr:uid="{00000000-0005-0000-0000-0000FED20000}"/>
    <cellStyle name="Normal 2 17 3 2" xfId="55765" xr:uid="{00000000-0005-0000-0000-0000FFD20000}"/>
    <cellStyle name="Normal 2 17 4" xfId="55766" xr:uid="{00000000-0005-0000-0000-000000D30000}"/>
    <cellStyle name="Normal 2 17 5" xfId="55767" xr:uid="{00000000-0005-0000-0000-000001D30000}"/>
    <cellStyle name="Normal 2 17 6" xfId="55768" xr:uid="{00000000-0005-0000-0000-000002D30000}"/>
    <cellStyle name="Normal 2 17 7" xfId="55769" xr:uid="{00000000-0005-0000-0000-000003D30000}"/>
    <cellStyle name="Normal 2 18" xfId="2618" xr:uid="{00000000-0005-0000-0000-000004D30000}"/>
    <cellStyle name="Normal 2 18 2" xfId="55770" xr:uid="{00000000-0005-0000-0000-000005D30000}"/>
    <cellStyle name="Normal 2 18 2 2" xfId="55771" xr:uid="{00000000-0005-0000-0000-000006D30000}"/>
    <cellStyle name="Normal 2 18 3" xfId="55772" xr:uid="{00000000-0005-0000-0000-000007D30000}"/>
    <cellStyle name="Normal 2 19" xfId="2619" xr:uid="{00000000-0005-0000-0000-000008D30000}"/>
    <cellStyle name="Normal 2 2" xfId="2620" xr:uid="{00000000-0005-0000-0000-000009D30000}"/>
    <cellStyle name="Normal 2 2 10" xfId="2621" xr:uid="{00000000-0005-0000-0000-00000AD30000}"/>
    <cellStyle name="Normal 2 2 11" xfId="2622" xr:uid="{00000000-0005-0000-0000-00000BD30000}"/>
    <cellStyle name="Normal 2 2 12" xfId="2623" xr:uid="{00000000-0005-0000-0000-00000CD30000}"/>
    <cellStyle name="Normal 2 2 13" xfId="2624" xr:uid="{00000000-0005-0000-0000-00000DD30000}"/>
    <cellStyle name="Normal 2 2 14" xfId="2625" xr:uid="{00000000-0005-0000-0000-00000ED30000}"/>
    <cellStyle name="Normal 2 2 15" xfId="2626" xr:uid="{00000000-0005-0000-0000-00000FD30000}"/>
    <cellStyle name="Normal 2 2 16" xfId="2627" xr:uid="{00000000-0005-0000-0000-000010D30000}"/>
    <cellStyle name="Normal 2 2 17" xfId="2628" xr:uid="{00000000-0005-0000-0000-000011D30000}"/>
    <cellStyle name="Normal 2 2 18" xfId="2629" xr:uid="{00000000-0005-0000-0000-000012D30000}"/>
    <cellStyle name="Normal 2 2 19" xfId="2630" xr:uid="{00000000-0005-0000-0000-000013D30000}"/>
    <cellStyle name="Normal 2 2 2" xfId="2631" xr:uid="{00000000-0005-0000-0000-000014D30000}"/>
    <cellStyle name="Normal 2 2 2 10" xfId="55773" xr:uid="{00000000-0005-0000-0000-000015D30000}"/>
    <cellStyle name="Normal 2 2 2 10 2" xfId="55774" xr:uid="{00000000-0005-0000-0000-000016D30000}"/>
    <cellStyle name="Normal 2 2 2 10 2 2" xfId="55775" xr:uid="{00000000-0005-0000-0000-000017D30000}"/>
    <cellStyle name="Normal 2 2 2 10 3" xfId="55776" xr:uid="{00000000-0005-0000-0000-000018D30000}"/>
    <cellStyle name="Normal 2 2 2 11" xfId="55777" xr:uid="{00000000-0005-0000-0000-000019D30000}"/>
    <cellStyle name="Normal 2 2 2 11 2" xfId="55778" xr:uid="{00000000-0005-0000-0000-00001AD30000}"/>
    <cellStyle name="Normal 2 2 2 11 2 2" xfId="55779" xr:uid="{00000000-0005-0000-0000-00001BD30000}"/>
    <cellStyle name="Normal 2 2 2 11 2 2 2" xfId="55780" xr:uid="{00000000-0005-0000-0000-00001CD30000}"/>
    <cellStyle name="Normal 2 2 2 11 2 2 2 2" xfId="55781" xr:uid="{00000000-0005-0000-0000-00001DD30000}"/>
    <cellStyle name="Normal 2 2 2 11 2 2 3" xfId="55782" xr:uid="{00000000-0005-0000-0000-00001ED30000}"/>
    <cellStyle name="Normal 2 2 2 11 2 3" xfId="55783" xr:uid="{00000000-0005-0000-0000-00001FD30000}"/>
    <cellStyle name="Normal 2 2 2 11 2 3 2" xfId="55784" xr:uid="{00000000-0005-0000-0000-000020D30000}"/>
    <cellStyle name="Normal 2 2 2 11 2 4" xfId="55785" xr:uid="{00000000-0005-0000-0000-000021D30000}"/>
    <cellStyle name="Normal 2 2 2 11 3" xfId="55786" xr:uid="{00000000-0005-0000-0000-000022D30000}"/>
    <cellStyle name="Normal 2 2 2 11 3 2" xfId="55787" xr:uid="{00000000-0005-0000-0000-000023D30000}"/>
    <cellStyle name="Normal 2 2 2 11 4" xfId="55788" xr:uid="{00000000-0005-0000-0000-000024D30000}"/>
    <cellStyle name="Normal 2 2 2 12" xfId="55789" xr:uid="{00000000-0005-0000-0000-000025D30000}"/>
    <cellStyle name="Normal 2 2 2 12 2" xfId="55790" xr:uid="{00000000-0005-0000-0000-000026D30000}"/>
    <cellStyle name="Normal 2 2 2 12 2 2" xfId="55791" xr:uid="{00000000-0005-0000-0000-000027D30000}"/>
    <cellStyle name="Normal 2 2 2 12 2 2 2" xfId="55792" xr:uid="{00000000-0005-0000-0000-000028D30000}"/>
    <cellStyle name="Normal 2 2 2 12 2 2 2 2" xfId="55793" xr:uid="{00000000-0005-0000-0000-000029D30000}"/>
    <cellStyle name="Normal 2 2 2 12 2 2 2 2 2" xfId="55794" xr:uid="{00000000-0005-0000-0000-00002AD30000}"/>
    <cellStyle name="Normal 2 2 2 12 2 2 2 3" xfId="55795" xr:uid="{00000000-0005-0000-0000-00002BD30000}"/>
    <cellStyle name="Normal 2 2 2 12 2 2 3" xfId="55796" xr:uid="{00000000-0005-0000-0000-00002CD30000}"/>
    <cellStyle name="Normal 2 2 2 12 2 2 3 2" xfId="55797" xr:uid="{00000000-0005-0000-0000-00002DD30000}"/>
    <cellStyle name="Normal 2 2 2 12 2 2 3 2 2" xfId="55798" xr:uid="{00000000-0005-0000-0000-00002ED30000}"/>
    <cellStyle name="Normal 2 2 2 12 2 2 3 3" xfId="55799" xr:uid="{00000000-0005-0000-0000-00002FD30000}"/>
    <cellStyle name="Normal 2 2 2 12 2 2 4" xfId="55800" xr:uid="{00000000-0005-0000-0000-000030D30000}"/>
    <cellStyle name="Normal 2 2 2 12 2 2 4 2" xfId="55801" xr:uid="{00000000-0005-0000-0000-000031D30000}"/>
    <cellStyle name="Normal 2 2 2 12 2 2 5" xfId="55802" xr:uid="{00000000-0005-0000-0000-000032D30000}"/>
    <cellStyle name="Normal 2 2 2 12 2 3" xfId="55803" xr:uid="{00000000-0005-0000-0000-000033D30000}"/>
    <cellStyle name="Normal 2 2 2 12 2 3 2" xfId="55804" xr:uid="{00000000-0005-0000-0000-000034D30000}"/>
    <cellStyle name="Normal 2 2 2 12 2 4" xfId="55805" xr:uid="{00000000-0005-0000-0000-000035D30000}"/>
    <cellStyle name="Normal 2 2 2 12 3" xfId="55806" xr:uid="{00000000-0005-0000-0000-000036D30000}"/>
    <cellStyle name="Normal 2 2 2 12 3 2" xfId="55807" xr:uid="{00000000-0005-0000-0000-000037D30000}"/>
    <cellStyle name="Normal 2 2 2 12 4" xfId="55808" xr:uid="{00000000-0005-0000-0000-000038D30000}"/>
    <cellStyle name="Normal 2 2 2 13" xfId="55809" xr:uid="{00000000-0005-0000-0000-000039D30000}"/>
    <cellStyle name="Normal 2 2 2 13 2" xfId="55810" xr:uid="{00000000-0005-0000-0000-00003AD30000}"/>
    <cellStyle name="Normal 2 2 2 13 2 2" xfId="55811" xr:uid="{00000000-0005-0000-0000-00003BD30000}"/>
    <cellStyle name="Normal 2 2 2 13 2 2 2" xfId="55812" xr:uid="{00000000-0005-0000-0000-00003CD30000}"/>
    <cellStyle name="Normal 2 2 2 13 2 3" xfId="55813" xr:uid="{00000000-0005-0000-0000-00003DD30000}"/>
    <cellStyle name="Normal 2 2 2 13 3" xfId="55814" xr:uid="{00000000-0005-0000-0000-00003ED30000}"/>
    <cellStyle name="Normal 2 2 2 13 3 2" xfId="55815" xr:uid="{00000000-0005-0000-0000-00003FD30000}"/>
    <cellStyle name="Normal 2 2 2 13 4" xfId="55816" xr:uid="{00000000-0005-0000-0000-000040D30000}"/>
    <cellStyle name="Normal 2 2 2 14" xfId="55817" xr:uid="{00000000-0005-0000-0000-000041D30000}"/>
    <cellStyle name="Normal 2 2 2 14 2" xfId="55818" xr:uid="{00000000-0005-0000-0000-000042D30000}"/>
    <cellStyle name="Normal 2 2 2 14 2 2" xfId="55819" xr:uid="{00000000-0005-0000-0000-000043D30000}"/>
    <cellStyle name="Normal 2 2 2 14 2 2 2" xfId="55820" xr:uid="{00000000-0005-0000-0000-000044D30000}"/>
    <cellStyle name="Normal 2 2 2 14 2 3" xfId="55821" xr:uid="{00000000-0005-0000-0000-000045D30000}"/>
    <cellStyle name="Normal 2 2 2 14 3" xfId="55822" xr:uid="{00000000-0005-0000-0000-000046D30000}"/>
    <cellStyle name="Normal 2 2 2 14 3 2" xfId="55823" xr:uid="{00000000-0005-0000-0000-000047D30000}"/>
    <cellStyle name="Normal 2 2 2 14 4" xfId="55824" xr:uid="{00000000-0005-0000-0000-000048D30000}"/>
    <cellStyle name="Normal 2 2 2 15" xfId="55825" xr:uid="{00000000-0005-0000-0000-000049D30000}"/>
    <cellStyle name="Normal 2 2 2 15 2" xfId="55826" xr:uid="{00000000-0005-0000-0000-00004AD30000}"/>
    <cellStyle name="Normal 2 2 2 15 2 2" xfId="55827" xr:uid="{00000000-0005-0000-0000-00004BD30000}"/>
    <cellStyle name="Normal 2 2 2 15 3" xfId="55828" xr:uid="{00000000-0005-0000-0000-00004CD30000}"/>
    <cellStyle name="Normal 2 2 2 16" xfId="55829" xr:uid="{00000000-0005-0000-0000-00004DD30000}"/>
    <cellStyle name="Normal 2 2 2 16 2" xfId="55830" xr:uid="{00000000-0005-0000-0000-00004ED30000}"/>
    <cellStyle name="Normal 2 2 2 16 2 2" xfId="55831" xr:uid="{00000000-0005-0000-0000-00004FD30000}"/>
    <cellStyle name="Normal 2 2 2 16 3" xfId="55832" xr:uid="{00000000-0005-0000-0000-000050D30000}"/>
    <cellStyle name="Normal 2 2 2 17" xfId="55833" xr:uid="{00000000-0005-0000-0000-000051D30000}"/>
    <cellStyle name="Normal 2 2 2 17 2" xfId="55834" xr:uid="{00000000-0005-0000-0000-000052D30000}"/>
    <cellStyle name="Normal 2 2 2 18" xfId="55835" xr:uid="{00000000-0005-0000-0000-000053D30000}"/>
    <cellStyle name="Normal 2 2 2 19" xfId="55836" xr:uid="{00000000-0005-0000-0000-000054D30000}"/>
    <cellStyle name="Normal 2 2 2 2" xfId="2632" xr:uid="{00000000-0005-0000-0000-000055D30000}"/>
    <cellStyle name="Normal 2 2 2 2 10" xfId="55837" xr:uid="{00000000-0005-0000-0000-000056D30000}"/>
    <cellStyle name="Normal 2 2 2 2 10 2" xfId="55838" xr:uid="{00000000-0005-0000-0000-000057D30000}"/>
    <cellStyle name="Normal 2 2 2 2 10 2 2" xfId="55839" xr:uid="{00000000-0005-0000-0000-000058D30000}"/>
    <cellStyle name="Normal 2 2 2 2 10 2 2 2" xfId="55840" xr:uid="{00000000-0005-0000-0000-000059D30000}"/>
    <cellStyle name="Normal 2 2 2 2 10 2 3" xfId="55841" xr:uid="{00000000-0005-0000-0000-00005AD30000}"/>
    <cellStyle name="Normal 2 2 2 2 10 3" xfId="55842" xr:uid="{00000000-0005-0000-0000-00005BD30000}"/>
    <cellStyle name="Normal 2 2 2 2 10 3 2" xfId="55843" xr:uid="{00000000-0005-0000-0000-00005CD30000}"/>
    <cellStyle name="Normal 2 2 2 2 10 4" xfId="55844" xr:uid="{00000000-0005-0000-0000-00005DD30000}"/>
    <cellStyle name="Normal 2 2 2 2 11" xfId="55845" xr:uid="{00000000-0005-0000-0000-00005ED30000}"/>
    <cellStyle name="Normal 2 2 2 2 11 2" xfId="55846" xr:uid="{00000000-0005-0000-0000-00005FD30000}"/>
    <cellStyle name="Normal 2 2 2 2 11 2 2" xfId="55847" xr:uid="{00000000-0005-0000-0000-000060D30000}"/>
    <cellStyle name="Normal 2 2 2 2 11 2 2 2" xfId="55848" xr:uid="{00000000-0005-0000-0000-000061D30000}"/>
    <cellStyle name="Normal 2 2 2 2 11 2 3" xfId="55849" xr:uid="{00000000-0005-0000-0000-000062D30000}"/>
    <cellStyle name="Normal 2 2 2 2 11 3" xfId="55850" xr:uid="{00000000-0005-0000-0000-000063D30000}"/>
    <cellStyle name="Normal 2 2 2 2 11 3 2" xfId="55851" xr:uid="{00000000-0005-0000-0000-000064D30000}"/>
    <cellStyle name="Normal 2 2 2 2 11 4" xfId="55852" xr:uid="{00000000-0005-0000-0000-000065D30000}"/>
    <cellStyle name="Normal 2 2 2 2 12" xfId="55853" xr:uid="{00000000-0005-0000-0000-000066D30000}"/>
    <cellStyle name="Normal 2 2 2 2 12 2" xfId="55854" xr:uid="{00000000-0005-0000-0000-000067D30000}"/>
    <cellStyle name="Normal 2 2 2 2 12 2 2" xfId="55855" xr:uid="{00000000-0005-0000-0000-000068D30000}"/>
    <cellStyle name="Normal 2 2 2 2 12 3" xfId="55856" xr:uid="{00000000-0005-0000-0000-000069D30000}"/>
    <cellStyle name="Normal 2 2 2 2 13" xfId="55857" xr:uid="{00000000-0005-0000-0000-00006AD30000}"/>
    <cellStyle name="Normal 2 2 2 2 13 2" xfId="55858" xr:uid="{00000000-0005-0000-0000-00006BD30000}"/>
    <cellStyle name="Normal 2 2 2 2 13 2 2" xfId="55859" xr:uid="{00000000-0005-0000-0000-00006CD30000}"/>
    <cellStyle name="Normal 2 2 2 2 13 2 2 2" xfId="55860" xr:uid="{00000000-0005-0000-0000-00006DD30000}"/>
    <cellStyle name="Normal 2 2 2 2 13 2 3" xfId="55861" xr:uid="{00000000-0005-0000-0000-00006ED30000}"/>
    <cellStyle name="Normal 2 2 2 2 13 3" xfId="55862" xr:uid="{00000000-0005-0000-0000-00006FD30000}"/>
    <cellStyle name="Normal 2 2 2 2 13 3 2" xfId="55863" xr:uid="{00000000-0005-0000-0000-000070D30000}"/>
    <cellStyle name="Normal 2 2 2 2 13 4" xfId="55864" xr:uid="{00000000-0005-0000-0000-000071D30000}"/>
    <cellStyle name="Normal 2 2 2 2 14" xfId="55865" xr:uid="{00000000-0005-0000-0000-000072D30000}"/>
    <cellStyle name="Normal 2 2 2 2 14 10" xfId="55866" xr:uid="{00000000-0005-0000-0000-000073D30000}"/>
    <cellStyle name="Normal 2 2 2 2 14 10 2" xfId="55867" xr:uid="{00000000-0005-0000-0000-000074D30000}"/>
    <cellStyle name="Normal 2 2 2 2 14 11" xfId="55868" xr:uid="{00000000-0005-0000-0000-000075D30000}"/>
    <cellStyle name="Normal 2 2 2 2 14 2" xfId="55869" xr:uid="{00000000-0005-0000-0000-000076D30000}"/>
    <cellStyle name="Normal 2 2 2 2 14 2 2" xfId="55870" xr:uid="{00000000-0005-0000-0000-000077D30000}"/>
    <cellStyle name="Normal 2 2 2 2 14 2 2 2" xfId="55871" xr:uid="{00000000-0005-0000-0000-000078D30000}"/>
    <cellStyle name="Normal 2 2 2 2 14 2 2 2 2" xfId="55872" xr:uid="{00000000-0005-0000-0000-000079D30000}"/>
    <cellStyle name="Normal 2 2 2 2 14 2 2 3" xfId="55873" xr:uid="{00000000-0005-0000-0000-00007AD30000}"/>
    <cellStyle name="Normal 2 2 2 2 14 2 2 3 2" xfId="55874" xr:uid="{00000000-0005-0000-0000-00007BD30000}"/>
    <cellStyle name="Normal 2 2 2 2 14 2 2 4" xfId="55875" xr:uid="{00000000-0005-0000-0000-00007CD30000}"/>
    <cellStyle name="Normal 2 2 2 2 14 2 2 4 2" xfId="55876" xr:uid="{00000000-0005-0000-0000-00007DD30000}"/>
    <cellStyle name="Normal 2 2 2 2 14 2 2 5" xfId="55877" xr:uid="{00000000-0005-0000-0000-00007ED30000}"/>
    <cellStyle name="Normal 2 2 2 2 14 2 2 5 2" xfId="55878" xr:uid="{00000000-0005-0000-0000-00007FD30000}"/>
    <cellStyle name="Normal 2 2 2 2 14 2 2 6" xfId="55879" xr:uid="{00000000-0005-0000-0000-000080D30000}"/>
    <cellStyle name="Normal 2 2 2 2 14 2 3" xfId="55880" xr:uid="{00000000-0005-0000-0000-000081D30000}"/>
    <cellStyle name="Normal 2 2 2 2 14 2 3 2" xfId="55881" xr:uid="{00000000-0005-0000-0000-000082D30000}"/>
    <cellStyle name="Normal 2 2 2 2 14 2 4" xfId="55882" xr:uid="{00000000-0005-0000-0000-000083D30000}"/>
    <cellStyle name="Normal 2 2 2 2 14 3" xfId="55883" xr:uid="{00000000-0005-0000-0000-000084D30000}"/>
    <cellStyle name="Normal 2 2 2 2 14 3 2" xfId="55884" xr:uid="{00000000-0005-0000-0000-000085D30000}"/>
    <cellStyle name="Normal 2 2 2 2 14 3 2 2" xfId="55885" xr:uid="{00000000-0005-0000-0000-000086D30000}"/>
    <cellStyle name="Normal 2 2 2 2 14 3 2 2 2" xfId="55886" xr:uid="{00000000-0005-0000-0000-000087D30000}"/>
    <cellStyle name="Normal 2 2 2 2 14 3 2 3" xfId="55887" xr:uid="{00000000-0005-0000-0000-000088D30000}"/>
    <cellStyle name="Normal 2 2 2 2 14 3 2 3 2" xfId="55888" xr:uid="{00000000-0005-0000-0000-000089D30000}"/>
    <cellStyle name="Normal 2 2 2 2 14 3 2 4" xfId="55889" xr:uid="{00000000-0005-0000-0000-00008AD30000}"/>
    <cellStyle name="Normal 2 2 2 2 14 3 2 4 2" xfId="55890" xr:uid="{00000000-0005-0000-0000-00008BD30000}"/>
    <cellStyle name="Normal 2 2 2 2 14 3 2 5" xfId="55891" xr:uid="{00000000-0005-0000-0000-00008CD30000}"/>
    <cellStyle name="Normal 2 2 2 2 14 3 3" xfId="55892" xr:uid="{00000000-0005-0000-0000-00008DD30000}"/>
    <cellStyle name="Normal 2 2 2 2 14 3 3 2" xfId="55893" xr:uid="{00000000-0005-0000-0000-00008ED30000}"/>
    <cellStyle name="Normal 2 2 2 2 14 3 4" xfId="55894" xr:uid="{00000000-0005-0000-0000-00008FD30000}"/>
    <cellStyle name="Normal 2 2 2 2 14 4" xfId="55895" xr:uid="{00000000-0005-0000-0000-000090D30000}"/>
    <cellStyle name="Normal 2 2 2 2 14 4 2" xfId="55896" xr:uid="{00000000-0005-0000-0000-000091D30000}"/>
    <cellStyle name="Normal 2 2 2 2 14 4 2 2" xfId="55897" xr:uid="{00000000-0005-0000-0000-000092D30000}"/>
    <cellStyle name="Normal 2 2 2 2 14 4 2 2 2" xfId="55898" xr:uid="{00000000-0005-0000-0000-000093D30000}"/>
    <cellStyle name="Normal 2 2 2 2 14 4 2 2 2 2" xfId="55899" xr:uid="{00000000-0005-0000-0000-000094D30000}"/>
    <cellStyle name="Normal 2 2 2 2 14 4 2 2 3" xfId="55900" xr:uid="{00000000-0005-0000-0000-000095D30000}"/>
    <cellStyle name="Normal 2 2 2 2 14 4 2 2 3 2" xfId="55901" xr:uid="{00000000-0005-0000-0000-000096D30000}"/>
    <cellStyle name="Normal 2 2 2 2 14 4 2 2 4" xfId="55902" xr:uid="{00000000-0005-0000-0000-000097D30000}"/>
    <cellStyle name="Normal 2 2 2 2 14 4 2 2 4 2" xfId="55903" xr:uid="{00000000-0005-0000-0000-000098D30000}"/>
    <cellStyle name="Normal 2 2 2 2 14 4 2 2 5" xfId="55904" xr:uid="{00000000-0005-0000-0000-000099D30000}"/>
    <cellStyle name="Normal 2 2 2 2 14 4 2 2 5 2" xfId="55905" xr:uid="{00000000-0005-0000-0000-00009AD30000}"/>
    <cellStyle name="Normal 2 2 2 2 14 4 2 2 6" xfId="55906" xr:uid="{00000000-0005-0000-0000-00009BD30000}"/>
    <cellStyle name="Normal 2 2 2 2 14 4 2 3" xfId="55907" xr:uid="{00000000-0005-0000-0000-00009CD30000}"/>
    <cellStyle name="Normal 2 2 2 2 14 4 2 3 2" xfId="55908" xr:uid="{00000000-0005-0000-0000-00009DD30000}"/>
    <cellStyle name="Normal 2 2 2 2 14 4 2 4" xfId="55909" xr:uid="{00000000-0005-0000-0000-00009ED30000}"/>
    <cellStyle name="Normal 2 2 2 2 14 4 3" xfId="55910" xr:uid="{00000000-0005-0000-0000-00009FD30000}"/>
    <cellStyle name="Normal 2 2 2 2 14 4 3 2" xfId="55911" xr:uid="{00000000-0005-0000-0000-0000A0D30000}"/>
    <cellStyle name="Normal 2 2 2 2 14 4 4" xfId="55912" xr:uid="{00000000-0005-0000-0000-0000A1D30000}"/>
    <cellStyle name="Normal 2 2 2 2 14 5" xfId="55913" xr:uid="{00000000-0005-0000-0000-0000A2D30000}"/>
    <cellStyle name="Normal 2 2 2 2 14 6" xfId="55914" xr:uid="{00000000-0005-0000-0000-0000A3D30000}"/>
    <cellStyle name="Normal 2 2 2 2 14 6 2" xfId="55915" xr:uid="{00000000-0005-0000-0000-0000A4D30000}"/>
    <cellStyle name="Normal 2 2 2 2 14 6 2 2" xfId="55916" xr:uid="{00000000-0005-0000-0000-0000A5D30000}"/>
    <cellStyle name="Normal 2 2 2 2 14 6 3" xfId="55917" xr:uid="{00000000-0005-0000-0000-0000A6D30000}"/>
    <cellStyle name="Normal 2 2 2 2 14 6 3 2" xfId="55918" xr:uid="{00000000-0005-0000-0000-0000A7D30000}"/>
    <cellStyle name="Normal 2 2 2 2 14 6 4" xfId="55919" xr:uid="{00000000-0005-0000-0000-0000A8D30000}"/>
    <cellStyle name="Normal 2 2 2 2 14 7" xfId="55920" xr:uid="{00000000-0005-0000-0000-0000A9D30000}"/>
    <cellStyle name="Normal 2 2 2 2 14 7 2" xfId="55921" xr:uid="{00000000-0005-0000-0000-0000AAD30000}"/>
    <cellStyle name="Normal 2 2 2 2 14 8" xfId="55922" xr:uid="{00000000-0005-0000-0000-0000ABD30000}"/>
    <cellStyle name="Normal 2 2 2 2 14 8 2" xfId="55923" xr:uid="{00000000-0005-0000-0000-0000ACD30000}"/>
    <cellStyle name="Normal 2 2 2 2 14 9" xfId="55924" xr:uid="{00000000-0005-0000-0000-0000ADD30000}"/>
    <cellStyle name="Normal 2 2 2 2 14 9 2" xfId="55925" xr:uid="{00000000-0005-0000-0000-0000AED30000}"/>
    <cellStyle name="Normal 2 2 2 2 15" xfId="55926" xr:uid="{00000000-0005-0000-0000-0000AFD30000}"/>
    <cellStyle name="Normal 2 2 2 2 15 2" xfId="55927" xr:uid="{00000000-0005-0000-0000-0000B0D30000}"/>
    <cellStyle name="Normal 2 2 2 2 15 2 2" xfId="55928" xr:uid="{00000000-0005-0000-0000-0000B1D30000}"/>
    <cellStyle name="Normal 2 2 2 2 15 2 2 2" xfId="55929" xr:uid="{00000000-0005-0000-0000-0000B2D30000}"/>
    <cellStyle name="Normal 2 2 2 2 15 2 3" xfId="55930" xr:uid="{00000000-0005-0000-0000-0000B3D30000}"/>
    <cellStyle name="Normal 2 2 2 2 15 3" xfId="55931" xr:uid="{00000000-0005-0000-0000-0000B4D30000}"/>
    <cellStyle name="Normal 2 2 2 2 15 3 2" xfId="55932" xr:uid="{00000000-0005-0000-0000-0000B5D30000}"/>
    <cellStyle name="Normal 2 2 2 2 15 4" xfId="55933" xr:uid="{00000000-0005-0000-0000-0000B6D30000}"/>
    <cellStyle name="Normal 2 2 2 2 16" xfId="55934" xr:uid="{00000000-0005-0000-0000-0000B7D30000}"/>
    <cellStyle name="Normal 2 2 2 2 16 2" xfId="55935" xr:uid="{00000000-0005-0000-0000-0000B8D30000}"/>
    <cellStyle name="Normal 2 2 2 2 16 2 2" xfId="55936" xr:uid="{00000000-0005-0000-0000-0000B9D30000}"/>
    <cellStyle name="Normal 2 2 2 2 16 3" xfId="55937" xr:uid="{00000000-0005-0000-0000-0000BAD30000}"/>
    <cellStyle name="Normal 2 2 2 2 17" xfId="55938" xr:uid="{00000000-0005-0000-0000-0000BBD30000}"/>
    <cellStyle name="Normal 2 2 2 2 17 2" xfId="55939" xr:uid="{00000000-0005-0000-0000-0000BCD30000}"/>
    <cellStyle name="Normal 2 2 2 2 17 2 2" xfId="55940" xr:uid="{00000000-0005-0000-0000-0000BDD30000}"/>
    <cellStyle name="Normal 2 2 2 2 17 3" xfId="55941" xr:uid="{00000000-0005-0000-0000-0000BED30000}"/>
    <cellStyle name="Normal 2 2 2 2 18" xfId="55942" xr:uid="{00000000-0005-0000-0000-0000BFD30000}"/>
    <cellStyle name="Normal 2 2 2 2 18 2" xfId="55943" xr:uid="{00000000-0005-0000-0000-0000C0D30000}"/>
    <cellStyle name="Normal 2 2 2 2 18 2 2" xfId="55944" xr:uid="{00000000-0005-0000-0000-0000C1D30000}"/>
    <cellStyle name="Normal 2 2 2 2 18 3" xfId="55945" xr:uid="{00000000-0005-0000-0000-0000C2D30000}"/>
    <cellStyle name="Normal 2 2 2 2 19" xfId="55946" xr:uid="{00000000-0005-0000-0000-0000C3D30000}"/>
    <cellStyle name="Normal 2 2 2 2 19 2" xfId="55947" xr:uid="{00000000-0005-0000-0000-0000C4D30000}"/>
    <cellStyle name="Normal 2 2 2 2 2" xfId="55948" xr:uid="{00000000-0005-0000-0000-0000C5D30000}"/>
    <cellStyle name="Normal 2 2 2 2 2 2" xfId="55949" xr:uid="{00000000-0005-0000-0000-0000C6D30000}"/>
    <cellStyle name="Normal 2 2 2 2 2 2 2" xfId="55950" xr:uid="{00000000-0005-0000-0000-0000C7D30000}"/>
    <cellStyle name="Normal 2 2 2 2 2 2 2 2" xfId="55951" xr:uid="{00000000-0005-0000-0000-0000C8D30000}"/>
    <cellStyle name="Normal 2 2 2 2 2 2 2 2 2" xfId="55952" xr:uid="{00000000-0005-0000-0000-0000C9D30000}"/>
    <cellStyle name="Normal 2 2 2 2 2 2 2 3" xfId="55953" xr:uid="{00000000-0005-0000-0000-0000CAD30000}"/>
    <cellStyle name="Normal 2 2 2 2 2 2 3" xfId="55954" xr:uid="{00000000-0005-0000-0000-0000CBD30000}"/>
    <cellStyle name="Normal 2 2 2 2 2 2 3 2" xfId="55955" xr:uid="{00000000-0005-0000-0000-0000CCD30000}"/>
    <cellStyle name="Normal 2 2 2 2 2 2 4" xfId="55956" xr:uid="{00000000-0005-0000-0000-0000CDD30000}"/>
    <cellStyle name="Normal 2 2 2 2 2 3" xfId="55957" xr:uid="{00000000-0005-0000-0000-0000CED30000}"/>
    <cellStyle name="Normal 2 2 2 2 2 3 2" xfId="55958" xr:uid="{00000000-0005-0000-0000-0000CFD30000}"/>
    <cellStyle name="Normal 2 2 2 2 2 4" xfId="55959" xr:uid="{00000000-0005-0000-0000-0000D0D30000}"/>
    <cellStyle name="Normal 2 2 2 2 20" xfId="55960" xr:uid="{00000000-0005-0000-0000-0000D1D30000}"/>
    <cellStyle name="Normal 2 2 2 2 3" xfId="55961" xr:uid="{00000000-0005-0000-0000-0000D2D30000}"/>
    <cellStyle name="Normal 2 2 2 2 3 2" xfId="55962" xr:uid="{00000000-0005-0000-0000-0000D3D30000}"/>
    <cellStyle name="Normal 2 2 2 2 3 2 2" xfId="55963" xr:uid="{00000000-0005-0000-0000-0000D4D30000}"/>
    <cellStyle name="Normal 2 2 2 2 3 3" xfId="55964" xr:uid="{00000000-0005-0000-0000-0000D5D30000}"/>
    <cellStyle name="Normal 2 2 2 2 4" xfId="55965" xr:uid="{00000000-0005-0000-0000-0000D6D30000}"/>
    <cellStyle name="Normal 2 2 2 2 4 2" xfId="55966" xr:uid="{00000000-0005-0000-0000-0000D7D30000}"/>
    <cellStyle name="Normal 2 2 2 2 4 2 2" xfId="55967" xr:uid="{00000000-0005-0000-0000-0000D8D30000}"/>
    <cellStyle name="Normal 2 2 2 2 4 3" xfId="55968" xr:uid="{00000000-0005-0000-0000-0000D9D30000}"/>
    <cellStyle name="Normal 2 2 2 2 5" xfId="55969" xr:uid="{00000000-0005-0000-0000-0000DAD30000}"/>
    <cellStyle name="Normal 2 2 2 2 5 2" xfId="55970" xr:uid="{00000000-0005-0000-0000-0000DBD30000}"/>
    <cellStyle name="Normal 2 2 2 2 5 2 2" xfId="55971" xr:uid="{00000000-0005-0000-0000-0000DCD30000}"/>
    <cellStyle name="Normal 2 2 2 2 5 3" xfId="55972" xr:uid="{00000000-0005-0000-0000-0000DDD30000}"/>
    <cellStyle name="Normal 2 2 2 2 6" xfId="55973" xr:uid="{00000000-0005-0000-0000-0000DED30000}"/>
    <cellStyle name="Normal 2 2 2 2 6 2" xfId="55974" xr:uid="{00000000-0005-0000-0000-0000DFD30000}"/>
    <cellStyle name="Normal 2 2 2 2 6 2 2" xfId="55975" xr:uid="{00000000-0005-0000-0000-0000E0D30000}"/>
    <cellStyle name="Normal 2 2 2 2 6 3" xfId="55976" xr:uid="{00000000-0005-0000-0000-0000E1D30000}"/>
    <cellStyle name="Normal 2 2 2 2 7" xfId="55977" xr:uid="{00000000-0005-0000-0000-0000E2D30000}"/>
    <cellStyle name="Normal 2 2 2 2 7 2" xfId="55978" xr:uid="{00000000-0005-0000-0000-0000E3D30000}"/>
    <cellStyle name="Normal 2 2 2 2 7 2 2" xfId="55979" xr:uid="{00000000-0005-0000-0000-0000E4D30000}"/>
    <cellStyle name="Normal 2 2 2 2 7 2 2 2" xfId="55980" xr:uid="{00000000-0005-0000-0000-0000E5D30000}"/>
    <cellStyle name="Normal 2 2 2 2 7 2 2 2 2" xfId="55981" xr:uid="{00000000-0005-0000-0000-0000E6D30000}"/>
    <cellStyle name="Normal 2 2 2 2 7 2 2 3" xfId="55982" xr:uid="{00000000-0005-0000-0000-0000E7D30000}"/>
    <cellStyle name="Normal 2 2 2 2 7 2 3" xfId="55983" xr:uid="{00000000-0005-0000-0000-0000E8D30000}"/>
    <cellStyle name="Normal 2 2 2 2 7 2 3 2" xfId="55984" xr:uid="{00000000-0005-0000-0000-0000E9D30000}"/>
    <cellStyle name="Normal 2 2 2 2 7 2 3 3" xfId="55985" xr:uid="{00000000-0005-0000-0000-0000EAD30000}"/>
    <cellStyle name="Normal 2 2 2 2 7 2 3 4" xfId="55986" xr:uid="{00000000-0005-0000-0000-0000EBD30000}"/>
    <cellStyle name="Normal 2 2 2 2 7 2 4" xfId="55987" xr:uid="{00000000-0005-0000-0000-0000ECD30000}"/>
    <cellStyle name="Normal 2 2 2 2 7 3" xfId="55988" xr:uid="{00000000-0005-0000-0000-0000EDD30000}"/>
    <cellStyle name="Normal 2 2 2 2 7 3 2" xfId="55989" xr:uid="{00000000-0005-0000-0000-0000EED30000}"/>
    <cellStyle name="Normal 2 2 2 2 7 3 2 2" xfId="55990" xr:uid="{00000000-0005-0000-0000-0000EFD30000}"/>
    <cellStyle name="Normal 2 2 2 2 7 3 2 2 2" xfId="55991" xr:uid="{00000000-0005-0000-0000-0000F0D30000}"/>
    <cellStyle name="Normal 2 2 2 2 7 3 2 3" xfId="55992" xr:uid="{00000000-0005-0000-0000-0000F1D30000}"/>
    <cellStyle name="Normal 2 2 2 2 7 3 3" xfId="55993" xr:uid="{00000000-0005-0000-0000-0000F2D30000}"/>
    <cellStyle name="Normal 2 2 2 2 7 3 3 2" xfId="55994" xr:uid="{00000000-0005-0000-0000-0000F3D30000}"/>
    <cellStyle name="Normal 2 2 2 2 7 3 4" xfId="55995" xr:uid="{00000000-0005-0000-0000-0000F4D30000}"/>
    <cellStyle name="Normal 2 2 2 2 7 4" xfId="55996" xr:uid="{00000000-0005-0000-0000-0000F5D30000}"/>
    <cellStyle name="Normal 2 2 2 2 7 4 2" xfId="55997" xr:uid="{00000000-0005-0000-0000-0000F6D30000}"/>
    <cellStyle name="Normal 2 2 2 2 7 4 2 2" xfId="55998" xr:uid="{00000000-0005-0000-0000-0000F7D30000}"/>
    <cellStyle name="Normal 2 2 2 2 7 4 2 2 2" xfId="55999" xr:uid="{00000000-0005-0000-0000-0000F8D30000}"/>
    <cellStyle name="Normal 2 2 2 2 7 4 2 3" xfId="56000" xr:uid="{00000000-0005-0000-0000-0000F9D30000}"/>
    <cellStyle name="Normal 2 2 2 2 7 4 3" xfId="56001" xr:uid="{00000000-0005-0000-0000-0000FAD30000}"/>
    <cellStyle name="Normal 2 2 2 2 7 4 3 2" xfId="56002" xr:uid="{00000000-0005-0000-0000-0000FBD30000}"/>
    <cellStyle name="Normal 2 2 2 2 7 4 3 2 2" xfId="56003" xr:uid="{00000000-0005-0000-0000-0000FCD30000}"/>
    <cellStyle name="Normal 2 2 2 2 7 4 3 3" xfId="56004" xr:uid="{00000000-0005-0000-0000-0000FDD30000}"/>
    <cellStyle name="Normal 2 2 2 2 7 4 4" xfId="56005" xr:uid="{00000000-0005-0000-0000-0000FED30000}"/>
    <cellStyle name="Normal 2 2 2 2 7 4 4 2" xfId="56006" xr:uid="{00000000-0005-0000-0000-0000FFD30000}"/>
    <cellStyle name="Normal 2 2 2 2 7 4 4 2 2" xfId="56007" xr:uid="{00000000-0005-0000-0000-000000D40000}"/>
    <cellStyle name="Normal 2 2 2 2 7 4 4 3" xfId="56008" xr:uid="{00000000-0005-0000-0000-000001D40000}"/>
    <cellStyle name="Normal 2 2 2 2 7 4 4 4" xfId="56009" xr:uid="{00000000-0005-0000-0000-000002D40000}"/>
    <cellStyle name="Normal 2 2 2 2 7 4 4 5" xfId="56010" xr:uid="{00000000-0005-0000-0000-000003D40000}"/>
    <cellStyle name="Normal 2 2 2 2 7 4 5" xfId="56011" xr:uid="{00000000-0005-0000-0000-000004D40000}"/>
    <cellStyle name="Normal 2 2 2 2 7 4 5 2" xfId="56012" xr:uid="{00000000-0005-0000-0000-000005D40000}"/>
    <cellStyle name="Normal 2 2 2 2 7 4 5 2 2" xfId="56013" xr:uid="{00000000-0005-0000-0000-000006D40000}"/>
    <cellStyle name="Normal 2 2 2 2 7 4 5 2 2 2" xfId="56014" xr:uid="{00000000-0005-0000-0000-000007D40000}"/>
    <cellStyle name="Normal 2 2 2 2 7 4 5 2 3" xfId="56015" xr:uid="{00000000-0005-0000-0000-000008D40000}"/>
    <cellStyle name="Normal 2 2 2 2 7 4 5 3" xfId="56016" xr:uid="{00000000-0005-0000-0000-000009D40000}"/>
    <cellStyle name="Normal 2 2 2 2 7 4 5 3 2" xfId="56017" xr:uid="{00000000-0005-0000-0000-00000AD40000}"/>
    <cellStyle name="Normal 2 2 2 2 7 4 5 4" xfId="56018" xr:uid="{00000000-0005-0000-0000-00000BD40000}"/>
    <cellStyle name="Normal 2 2 2 2 7 4 6" xfId="56019" xr:uid="{00000000-0005-0000-0000-00000CD40000}"/>
    <cellStyle name="Normal 2 2 2 2 7 4 6 2" xfId="56020" xr:uid="{00000000-0005-0000-0000-00000DD40000}"/>
    <cellStyle name="Normal 2 2 2 2 7 4 7" xfId="56021" xr:uid="{00000000-0005-0000-0000-00000ED40000}"/>
    <cellStyle name="Normal 2 2 2 2 7 5" xfId="56022" xr:uid="{00000000-0005-0000-0000-00000FD40000}"/>
    <cellStyle name="Normal 2 2 2 2 7 5 2" xfId="56023" xr:uid="{00000000-0005-0000-0000-000010D40000}"/>
    <cellStyle name="Normal 2 2 2 2 7 5 2 2" xfId="56024" xr:uid="{00000000-0005-0000-0000-000011D40000}"/>
    <cellStyle name="Normal 2 2 2 2 7 5 3" xfId="56025" xr:uid="{00000000-0005-0000-0000-000012D40000}"/>
    <cellStyle name="Normal 2 2 2 2 7 6" xfId="56026" xr:uid="{00000000-0005-0000-0000-000013D40000}"/>
    <cellStyle name="Normal 2 2 2 2 7 6 2" xfId="56027" xr:uid="{00000000-0005-0000-0000-000014D40000}"/>
    <cellStyle name="Normal 2 2 2 2 7 6 2 2" xfId="56028" xr:uid="{00000000-0005-0000-0000-000015D40000}"/>
    <cellStyle name="Normal 2 2 2 2 7 6 2 2 2" xfId="56029" xr:uid="{00000000-0005-0000-0000-000016D40000}"/>
    <cellStyle name="Normal 2 2 2 2 7 6 2 3" xfId="56030" xr:uid="{00000000-0005-0000-0000-000017D40000}"/>
    <cellStyle name="Normal 2 2 2 2 7 6 3" xfId="56031" xr:uid="{00000000-0005-0000-0000-000018D40000}"/>
    <cellStyle name="Normal 2 2 2 2 7 6 3 2" xfId="56032" xr:uid="{00000000-0005-0000-0000-000019D40000}"/>
    <cellStyle name="Normal 2 2 2 2 7 6 4" xfId="56033" xr:uid="{00000000-0005-0000-0000-00001AD40000}"/>
    <cellStyle name="Normal 2 2 2 2 7 7" xfId="56034" xr:uid="{00000000-0005-0000-0000-00001BD40000}"/>
    <cellStyle name="Normal 2 2 2 2 7 7 2" xfId="56035" xr:uid="{00000000-0005-0000-0000-00001CD40000}"/>
    <cellStyle name="Normal 2 2 2 2 7 7 2 2" xfId="56036" xr:uid="{00000000-0005-0000-0000-00001DD40000}"/>
    <cellStyle name="Normal 2 2 2 2 7 7 2 2 2" xfId="56037" xr:uid="{00000000-0005-0000-0000-00001ED40000}"/>
    <cellStyle name="Normal 2 2 2 2 7 7 2 3" xfId="56038" xr:uid="{00000000-0005-0000-0000-00001FD40000}"/>
    <cellStyle name="Normal 2 2 2 2 7 7 3" xfId="56039" xr:uid="{00000000-0005-0000-0000-000020D40000}"/>
    <cellStyle name="Normal 2 2 2 2 7 7 3 2" xfId="56040" xr:uid="{00000000-0005-0000-0000-000021D40000}"/>
    <cellStyle name="Normal 2 2 2 2 7 7 4" xfId="56041" xr:uid="{00000000-0005-0000-0000-000022D40000}"/>
    <cellStyle name="Normal 2 2 2 2 7 8" xfId="56042" xr:uid="{00000000-0005-0000-0000-000023D40000}"/>
    <cellStyle name="Normal 2 2 2 2 7 8 2" xfId="56043" xr:uid="{00000000-0005-0000-0000-000024D40000}"/>
    <cellStyle name="Normal 2 2 2 2 7 9" xfId="56044" xr:uid="{00000000-0005-0000-0000-000025D40000}"/>
    <cellStyle name="Normal 2 2 2 2 8" xfId="56045" xr:uid="{00000000-0005-0000-0000-000026D40000}"/>
    <cellStyle name="Normal 2 2 2 2 8 2" xfId="56046" xr:uid="{00000000-0005-0000-0000-000027D40000}"/>
    <cellStyle name="Normal 2 2 2 2 8 2 2" xfId="56047" xr:uid="{00000000-0005-0000-0000-000028D40000}"/>
    <cellStyle name="Normal 2 2 2 2 8 2 2 2" xfId="56048" xr:uid="{00000000-0005-0000-0000-000029D40000}"/>
    <cellStyle name="Normal 2 2 2 2 8 2 3" xfId="56049" xr:uid="{00000000-0005-0000-0000-00002AD40000}"/>
    <cellStyle name="Normal 2 2 2 2 8 3" xfId="56050" xr:uid="{00000000-0005-0000-0000-00002BD40000}"/>
    <cellStyle name="Normal 2 2 2 2 8 3 2" xfId="56051" xr:uid="{00000000-0005-0000-0000-00002CD40000}"/>
    <cellStyle name="Normal 2 2 2 2 8 3 2 2" xfId="56052" xr:uid="{00000000-0005-0000-0000-00002DD40000}"/>
    <cellStyle name="Normal 2 2 2 2 8 3 3" xfId="56053" xr:uid="{00000000-0005-0000-0000-00002ED40000}"/>
    <cellStyle name="Normal 2 2 2 2 8 4" xfId="56054" xr:uid="{00000000-0005-0000-0000-00002FD40000}"/>
    <cellStyle name="Normal 2 2 2 2 8 4 2" xfId="56055" xr:uid="{00000000-0005-0000-0000-000030D40000}"/>
    <cellStyle name="Normal 2 2 2 2 8 4 2 2" xfId="56056" xr:uid="{00000000-0005-0000-0000-000031D40000}"/>
    <cellStyle name="Normal 2 2 2 2 8 4 2 2 2" xfId="56057" xr:uid="{00000000-0005-0000-0000-000032D40000}"/>
    <cellStyle name="Normal 2 2 2 2 8 4 2 3" xfId="56058" xr:uid="{00000000-0005-0000-0000-000033D40000}"/>
    <cellStyle name="Normal 2 2 2 2 8 4 3" xfId="56059" xr:uid="{00000000-0005-0000-0000-000034D40000}"/>
    <cellStyle name="Normal 2 2 2 2 8 4 3 2" xfId="56060" xr:uid="{00000000-0005-0000-0000-000035D40000}"/>
    <cellStyle name="Normal 2 2 2 2 8 4 3 2 2" xfId="56061" xr:uid="{00000000-0005-0000-0000-000036D40000}"/>
    <cellStyle name="Normal 2 2 2 2 8 4 3 2 2 2" xfId="56062" xr:uid="{00000000-0005-0000-0000-000037D40000}"/>
    <cellStyle name="Normal 2 2 2 2 8 4 3 2 3" xfId="56063" xr:uid="{00000000-0005-0000-0000-000038D40000}"/>
    <cellStyle name="Normal 2 2 2 2 8 4 3 3" xfId="56064" xr:uid="{00000000-0005-0000-0000-000039D40000}"/>
    <cellStyle name="Normal 2 2 2 2 8 4 3 3 2" xfId="56065" xr:uid="{00000000-0005-0000-0000-00003AD40000}"/>
    <cellStyle name="Normal 2 2 2 2 8 4 3 4" xfId="56066" xr:uid="{00000000-0005-0000-0000-00003BD40000}"/>
    <cellStyle name="Normal 2 2 2 2 8 4 4" xfId="56067" xr:uid="{00000000-0005-0000-0000-00003CD40000}"/>
    <cellStyle name="Normal 2 2 2 2 8 4 4 2" xfId="56068" xr:uid="{00000000-0005-0000-0000-00003DD40000}"/>
    <cellStyle name="Normal 2 2 2 2 8 4 4 2 2" xfId="56069" xr:uid="{00000000-0005-0000-0000-00003ED40000}"/>
    <cellStyle name="Normal 2 2 2 2 8 4 4 2 2 2" xfId="56070" xr:uid="{00000000-0005-0000-0000-00003FD40000}"/>
    <cellStyle name="Normal 2 2 2 2 8 4 4 2 3" xfId="56071" xr:uid="{00000000-0005-0000-0000-000040D40000}"/>
    <cellStyle name="Normal 2 2 2 2 8 4 4 3" xfId="56072" xr:uid="{00000000-0005-0000-0000-000041D40000}"/>
    <cellStyle name="Normal 2 2 2 2 8 4 4 3 2" xfId="56073" xr:uid="{00000000-0005-0000-0000-000042D40000}"/>
    <cellStyle name="Normal 2 2 2 2 8 4 4 4" xfId="56074" xr:uid="{00000000-0005-0000-0000-000043D40000}"/>
    <cellStyle name="Normal 2 2 2 2 8 4 4 5" xfId="56075" xr:uid="{00000000-0005-0000-0000-000044D40000}"/>
    <cellStyle name="Normal 2 2 2 2 8 4 4 6" xfId="56076" xr:uid="{00000000-0005-0000-0000-000045D40000}"/>
    <cellStyle name="Normal 2 2 2 2 8 4 5" xfId="56077" xr:uid="{00000000-0005-0000-0000-000046D40000}"/>
    <cellStyle name="Normal 2 2 2 2 8 4 5 2" xfId="56078" xr:uid="{00000000-0005-0000-0000-000047D40000}"/>
    <cellStyle name="Normal 2 2 2 2 8 4 5 2 2" xfId="56079" xr:uid="{00000000-0005-0000-0000-000048D40000}"/>
    <cellStyle name="Normal 2 2 2 2 8 4 6" xfId="56080" xr:uid="{00000000-0005-0000-0000-000049D40000}"/>
    <cellStyle name="Normal 2 2 2 2 8 5" xfId="56081" xr:uid="{00000000-0005-0000-0000-00004AD40000}"/>
    <cellStyle name="Normal 2 2 2 2 8 5 2" xfId="56082" xr:uid="{00000000-0005-0000-0000-00004BD40000}"/>
    <cellStyle name="Normal 2 2 2 2 8 5 2 2" xfId="56083" xr:uid="{00000000-0005-0000-0000-00004CD40000}"/>
    <cellStyle name="Normal 2 2 2 2 8 5 3" xfId="56084" xr:uid="{00000000-0005-0000-0000-00004DD40000}"/>
    <cellStyle name="Normal 2 2 2 2 8 6" xfId="56085" xr:uid="{00000000-0005-0000-0000-00004ED40000}"/>
    <cellStyle name="Normal 2 2 2 2 8 6 2" xfId="56086" xr:uid="{00000000-0005-0000-0000-00004FD40000}"/>
    <cellStyle name="Normal 2 2 2 2 8 6 2 2" xfId="56087" xr:uid="{00000000-0005-0000-0000-000050D40000}"/>
    <cellStyle name="Normal 2 2 2 2 8 6 3" xfId="56088" xr:uid="{00000000-0005-0000-0000-000051D40000}"/>
    <cellStyle name="Normal 2 2 2 2 8 7" xfId="56089" xr:uid="{00000000-0005-0000-0000-000052D40000}"/>
    <cellStyle name="Normal 2 2 2 2 8 7 2" xfId="56090" xr:uid="{00000000-0005-0000-0000-000053D40000}"/>
    <cellStyle name="Normal 2 2 2 2 8 7 2 2" xfId="56091" xr:uid="{00000000-0005-0000-0000-000054D40000}"/>
    <cellStyle name="Normal 2 2 2 2 8 7 3" xfId="56092" xr:uid="{00000000-0005-0000-0000-000055D40000}"/>
    <cellStyle name="Normal 2 2 2 2 8 8" xfId="56093" xr:uid="{00000000-0005-0000-0000-000056D40000}"/>
    <cellStyle name="Normal 2 2 2 2 8 8 2" xfId="56094" xr:uid="{00000000-0005-0000-0000-000057D40000}"/>
    <cellStyle name="Normal 2 2 2 2 8 9" xfId="56095" xr:uid="{00000000-0005-0000-0000-000058D40000}"/>
    <cellStyle name="Normal 2 2 2 2 9" xfId="56096" xr:uid="{00000000-0005-0000-0000-000059D40000}"/>
    <cellStyle name="Normal 2 2 2 2 9 2" xfId="56097" xr:uid="{00000000-0005-0000-0000-00005AD40000}"/>
    <cellStyle name="Normal 2 2 2 2 9 2 2" xfId="56098" xr:uid="{00000000-0005-0000-0000-00005BD40000}"/>
    <cellStyle name="Normal 2 2 2 2 9 2 2 2" xfId="56099" xr:uid="{00000000-0005-0000-0000-00005CD40000}"/>
    <cellStyle name="Normal 2 2 2 2 9 2 3" xfId="56100" xr:uid="{00000000-0005-0000-0000-00005DD40000}"/>
    <cellStyle name="Normal 2 2 2 2 9 3" xfId="56101" xr:uid="{00000000-0005-0000-0000-00005ED40000}"/>
    <cellStyle name="Normal 2 2 2 2 9 3 2" xfId="56102" xr:uid="{00000000-0005-0000-0000-00005FD40000}"/>
    <cellStyle name="Normal 2 2 2 2 9 4" xfId="56103" xr:uid="{00000000-0005-0000-0000-000060D40000}"/>
    <cellStyle name="Normal 2 2 2 3" xfId="56104" xr:uid="{00000000-0005-0000-0000-000061D40000}"/>
    <cellStyle name="Normal 2 2 2 3 2" xfId="56105" xr:uid="{00000000-0005-0000-0000-000062D40000}"/>
    <cellStyle name="Normal 2 2 2 3 3" xfId="56106" xr:uid="{00000000-0005-0000-0000-000063D40000}"/>
    <cellStyle name="Normal 2 2 2 3 3 2" xfId="56107" xr:uid="{00000000-0005-0000-0000-000064D40000}"/>
    <cellStyle name="Normal 2 2 2 3 4" xfId="56108" xr:uid="{00000000-0005-0000-0000-000065D40000}"/>
    <cellStyle name="Normal 2 2 2 4" xfId="56109" xr:uid="{00000000-0005-0000-0000-000066D40000}"/>
    <cellStyle name="Normal 2 2 2 4 2" xfId="56110" xr:uid="{00000000-0005-0000-0000-000067D40000}"/>
    <cellStyle name="Normal 2 2 2 4 3" xfId="56111" xr:uid="{00000000-0005-0000-0000-000068D40000}"/>
    <cellStyle name="Normal 2 2 2 4 3 2" xfId="56112" xr:uid="{00000000-0005-0000-0000-000069D40000}"/>
    <cellStyle name="Normal 2 2 2 4 4" xfId="56113" xr:uid="{00000000-0005-0000-0000-00006AD40000}"/>
    <cellStyle name="Normal 2 2 2 5" xfId="56114" xr:uid="{00000000-0005-0000-0000-00006BD40000}"/>
    <cellStyle name="Normal 2 2 2 5 2" xfId="56115" xr:uid="{00000000-0005-0000-0000-00006CD40000}"/>
    <cellStyle name="Normal 2 2 2 5 3" xfId="56116" xr:uid="{00000000-0005-0000-0000-00006DD40000}"/>
    <cellStyle name="Normal 2 2 2 5 3 2" xfId="56117" xr:uid="{00000000-0005-0000-0000-00006ED40000}"/>
    <cellStyle name="Normal 2 2 2 5 4" xfId="56118" xr:uid="{00000000-0005-0000-0000-00006FD40000}"/>
    <cellStyle name="Normal 2 2 2 6" xfId="56119" xr:uid="{00000000-0005-0000-0000-000070D40000}"/>
    <cellStyle name="Normal 2 2 2 6 2" xfId="56120" xr:uid="{00000000-0005-0000-0000-000071D40000}"/>
    <cellStyle name="Normal 2 2 2 6 2 2" xfId="56121" xr:uid="{00000000-0005-0000-0000-000072D40000}"/>
    <cellStyle name="Normal 2 2 2 6 3" xfId="56122" xr:uid="{00000000-0005-0000-0000-000073D40000}"/>
    <cellStyle name="Normal 2 2 2 7" xfId="56123" xr:uid="{00000000-0005-0000-0000-000074D40000}"/>
    <cellStyle name="Normal 2 2 2 7 2" xfId="56124" xr:uid="{00000000-0005-0000-0000-000075D40000}"/>
    <cellStyle name="Normal 2 2 2 7 2 2" xfId="56125" xr:uid="{00000000-0005-0000-0000-000076D40000}"/>
    <cellStyle name="Normal 2 2 2 7 3" xfId="56126" xr:uid="{00000000-0005-0000-0000-000077D40000}"/>
    <cellStyle name="Normal 2 2 2 8" xfId="56127" xr:uid="{00000000-0005-0000-0000-000078D40000}"/>
    <cellStyle name="Normal 2 2 2 8 2" xfId="56128" xr:uid="{00000000-0005-0000-0000-000079D40000}"/>
    <cellStyle name="Normal 2 2 2 8 2 2" xfId="56129" xr:uid="{00000000-0005-0000-0000-00007AD40000}"/>
    <cellStyle name="Normal 2 2 2 8 2 2 2" xfId="56130" xr:uid="{00000000-0005-0000-0000-00007BD40000}"/>
    <cellStyle name="Normal 2 2 2 8 2 3" xfId="56131" xr:uid="{00000000-0005-0000-0000-00007CD40000}"/>
    <cellStyle name="Normal 2 2 2 8 3" xfId="56132" xr:uid="{00000000-0005-0000-0000-00007DD40000}"/>
    <cellStyle name="Normal 2 2 2 8 3 2" xfId="56133" xr:uid="{00000000-0005-0000-0000-00007ED40000}"/>
    <cellStyle name="Normal 2 2 2 8 3 2 2" xfId="56134" xr:uid="{00000000-0005-0000-0000-00007FD40000}"/>
    <cellStyle name="Normal 2 2 2 8 3 2 2 2" xfId="56135" xr:uid="{00000000-0005-0000-0000-000080D40000}"/>
    <cellStyle name="Normal 2 2 2 8 3 2 3" xfId="56136" xr:uid="{00000000-0005-0000-0000-000081D40000}"/>
    <cellStyle name="Normal 2 2 2 8 3 3" xfId="56137" xr:uid="{00000000-0005-0000-0000-000082D40000}"/>
    <cellStyle name="Normal 2 2 2 8 3 3 2" xfId="56138" xr:uid="{00000000-0005-0000-0000-000083D40000}"/>
    <cellStyle name="Normal 2 2 2 8 3 4" xfId="56139" xr:uid="{00000000-0005-0000-0000-000084D40000}"/>
    <cellStyle name="Normal 2 2 2 8 4" xfId="56140" xr:uid="{00000000-0005-0000-0000-000085D40000}"/>
    <cellStyle name="Normal 2 2 2 8 4 2" xfId="56141" xr:uid="{00000000-0005-0000-0000-000086D40000}"/>
    <cellStyle name="Normal 2 2 2 8 4 2 2" xfId="56142" xr:uid="{00000000-0005-0000-0000-000087D40000}"/>
    <cellStyle name="Normal 2 2 2 8 4 3" xfId="56143" xr:uid="{00000000-0005-0000-0000-000088D40000}"/>
    <cellStyle name="Normal 2 2 2 8 4 4" xfId="56144" xr:uid="{00000000-0005-0000-0000-000089D40000}"/>
    <cellStyle name="Normal 2 2 2 8 5" xfId="56145" xr:uid="{00000000-0005-0000-0000-00008AD40000}"/>
    <cellStyle name="Normal 2 2 2 8 5 2" xfId="56146" xr:uid="{00000000-0005-0000-0000-00008BD40000}"/>
    <cellStyle name="Normal 2 2 2 8 5 2 2" xfId="56147" xr:uid="{00000000-0005-0000-0000-00008CD40000}"/>
    <cellStyle name="Normal 2 2 2 8 5 3" xfId="56148" xr:uid="{00000000-0005-0000-0000-00008DD40000}"/>
    <cellStyle name="Normal 2 2 2 8 6" xfId="56149" xr:uid="{00000000-0005-0000-0000-00008ED40000}"/>
    <cellStyle name="Normal 2 2 2 8 6 2" xfId="56150" xr:uid="{00000000-0005-0000-0000-00008FD40000}"/>
    <cellStyle name="Normal 2 2 2 8 6 2 2" xfId="56151" xr:uid="{00000000-0005-0000-0000-000090D40000}"/>
    <cellStyle name="Normal 2 2 2 8 6 3" xfId="56152" xr:uid="{00000000-0005-0000-0000-000091D40000}"/>
    <cellStyle name="Normal 2 2 2 8 7" xfId="56153" xr:uid="{00000000-0005-0000-0000-000092D40000}"/>
    <cellStyle name="Normal 2 2 2 8 7 2" xfId="56154" xr:uid="{00000000-0005-0000-0000-000093D40000}"/>
    <cellStyle name="Normal 2 2 2 8 7 2 2" xfId="56155" xr:uid="{00000000-0005-0000-0000-000094D40000}"/>
    <cellStyle name="Normal 2 2 2 8 7 3" xfId="56156" xr:uid="{00000000-0005-0000-0000-000095D40000}"/>
    <cellStyle name="Normal 2 2 2 8 8" xfId="56157" xr:uid="{00000000-0005-0000-0000-000096D40000}"/>
    <cellStyle name="Normal 2 2 2 8 8 2" xfId="56158" xr:uid="{00000000-0005-0000-0000-000097D40000}"/>
    <cellStyle name="Normal 2 2 2 8 9" xfId="56159" xr:uid="{00000000-0005-0000-0000-000098D40000}"/>
    <cellStyle name="Normal 2 2 2 9" xfId="56160" xr:uid="{00000000-0005-0000-0000-000099D40000}"/>
    <cellStyle name="Normal 2 2 2 9 10" xfId="56161" xr:uid="{00000000-0005-0000-0000-00009AD40000}"/>
    <cellStyle name="Normal 2 2 2 9 10 2" xfId="56162" xr:uid="{00000000-0005-0000-0000-00009BD40000}"/>
    <cellStyle name="Normal 2 2 2 9 10 2 2" xfId="56163" xr:uid="{00000000-0005-0000-0000-00009CD40000}"/>
    <cellStyle name="Normal 2 2 2 9 10 3" xfId="56164" xr:uid="{00000000-0005-0000-0000-00009DD40000}"/>
    <cellStyle name="Normal 2 2 2 9 11" xfId="56165" xr:uid="{00000000-0005-0000-0000-00009ED40000}"/>
    <cellStyle name="Normal 2 2 2 9 11 2" xfId="56166" xr:uid="{00000000-0005-0000-0000-00009FD40000}"/>
    <cellStyle name="Normal 2 2 2 9 11 2 2" xfId="56167" xr:uid="{00000000-0005-0000-0000-0000A0D40000}"/>
    <cellStyle name="Normal 2 2 2 9 11 3" xfId="56168" xr:uid="{00000000-0005-0000-0000-0000A1D40000}"/>
    <cellStyle name="Normal 2 2 2 9 12" xfId="56169" xr:uid="{00000000-0005-0000-0000-0000A2D40000}"/>
    <cellStyle name="Normal 2 2 2 9 12 2" xfId="56170" xr:uid="{00000000-0005-0000-0000-0000A3D40000}"/>
    <cellStyle name="Normal 2 2 2 9 13" xfId="56171" xr:uid="{00000000-0005-0000-0000-0000A4D40000}"/>
    <cellStyle name="Normal 2 2 2 9 2" xfId="56172" xr:uid="{00000000-0005-0000-0000-0000A5D40000}"/>
    <cellStyle name="Normal 2 2 2 9 2 2" xfId="56173" xr:uid="{00000000-0005-0000-0000-0000A6D40000}"/>
    <cellStyle name="Normal 2 2 2 9 2 2 2" xfId="56174" xr:uid="{00000000-0005-0000-0000-0000A7D40000}"/>
    <cellStyle name="Normal 2 2 2 9 2 2 2 2" xfId="56175" xr:uid="{00000000-0005-0000-0000-0000A8D40000}"/>
    <cellStyle name="Normal 2 2 2 9 2 2 3" xfId="56176" xr:uid="{00000000-0005-0000-0000-0000A9D40000}"/>
    <cellStyle name="Normal 2 2 2 9 2 3" xfId="56177" xr:uid="{00000000-0005-0000-0000-0000AAD40000}"/>
    <cellStyle name="Normal 2 2 2 9 2 3 2" xfId="56178" xr:uid="{00000000-0005-0000-0000-0000ABD40000}"/>
    <cellStyle name="Normal 2 2 2 9 2 4" xfId="56179" xr:uid="{00000000-0005-0000-0000-0000ACD40000}"/>
    <cellStyle name="Normal 2 2 2 9 3" xfId="56180" xr:uid="{00000000-0005-0000-0000-0000ADD40000}"/>
    <cellStyle name="Normal 2 2 2 9 3 2" xfId="56181" xr:uid="{00000000-0005-0000-0000-0000AED40000}"/>
    <cellStyle name="Normal 2 2 2 9 3 2 2" xfId="56182" xr:uid="{00000000-0005-0000-0000-0000AFD40000}"/>
    <cellStyle name="Normal 2 2 2 9 3 2 2 2" xfId="56183" xr:uid="{00000000-0005-0000-0000-0000B0D40000}"/>
    <cellStyle name="Normal 2 2 2 9 3 2 3" xfId="56184" xr:uid="{00000000-0005-0000-0000-0000B1D40000}"/>
    <cellStyle name="Normal 2 2 2 9 3 3" xfId="56185" xr:uid="{00000000-0005-0000-0000-0000B2D40000}"/>
    <cellStyle name="Normal 2 2 2 9 3 3 2" xfId="56186" xr:uid="{00000000-0005-0000-0000-0000B3D40000}"/>
    <cellStyle name="Normal 2 2 2 9 3 3 2 2" xfId="56187" xr:uid="{00000000-0005-0000-0000-0000B4D40000}"/>
    <cellStyle name="Normal 2 2 2 9 3 3 2 2 2" xfId="56188" xr:uid="{00000000-0005-0000-0000-0000B5D40000}"/>
    <cellStyle name="Normal 2 2 2 9 3 3 2 3" xfId="56189" xr:uid="{00000000-0005-0000-0000-0000B6D40000}"/>
    <cellStyle name="Normal 2 2 2 9 3 3 3" xfId="56190" xr:uid="{00000000-0005-0000-0000-0000B7D40000}"/>
    <cellStyle name="Normal 2 2 2 9 3 3 3 2" xfId="56191" xr:uid="{00000000-0005-0000-0000-0000B8D40000}"/>
    <cellStyle name="Normal 2 2 2 9 3 3 4" xfId="56192" xr:uid="{00000000-0005-0000-0000-0000B9D40000}"/>
    <cellStyle name="Normal 2 2 2 9 3 4" xfId="56193" xr:uid="{00000000-0005-0000-0000-0000BAD40000}"/>
    <cellStyle name="Normal 2 2 2 9 3 4 2" xfId="56194" xr:uid="{00000000-0005-0000-0000-0000BBD40000}"/>
    <cellStyle name="Normal 2 2 2 9 3 4 2 2" xfId="56195" xr:uid="{00000000-0005-0000-0000-0000BCD40000}"/>
    <cellStyle name="Normal 2 2 2 9 3 4 2 2 2" xfId="56196" xr:uid="{00000000-0005-0000-0000-0000BDD40000}"/>
    <cellStyle name="Normal 2 2 2 9 3 4 2 3" xfId="56197" xr:uid="{00000000-0005-0000-0000-0000BED40000}"/>
    <cellStyle name="Normal 2 2 2 9 3 4 3" xfId="56198" xr:uid="{00000000-0005-0000-0000-0000BFD40000}"/>
    <cellStyle name="Normal 2 2 2 9 3 4 3 2" xfId="56199" xr:uid="{00000000-0005-0000-0000-0000C0D40000}"/>
    <cellStyle name="Normal 2 2 2 9 3 4 4" xfId="56200" xr:uid="{00000000-0005-0000-0000-0000C1D40000}"/>
    <cellStyle name="Normal 2 2 2 9 3 4 5" xfId="56201" xr:uid="{00000000-0005-0000-0000-0000C2D40000}"/>
    <cellStyle name="Normal 2 2 2 9 3 4 6" xfId="56202" xr:uid="{00000000-0005-0000-0000-0000C3D40000}"/>
    <cellStyle name="Normal 2 2 2 9 3 5" xfId="56203" xr:uid="{00000000-0005-0000-0000-0000C4D40000}"/>
    <cellStyle name="Normal 2 2 2 9 3 5 2" xfId="56204" xr:uid="{00000000-0005-0000-0000-0000C5D40000}"/>
    <cellStyle name="Normal 2 2 2 9 3 6" xfId="56205" xr:uid="{00000000-0005-0000-0000-0000C6D40000}"/>
    <cellStyle name="Normal 2 2 2 9 4" xfId="56206" xr:uid="{00000000-0005-0000-0000-0000C7D40000}"/>
    <cellStyle name="Normal 2 2 2 9 4 2" xfId="56207" xr:uid="{00000000-0005-0000-0000-0000C8D40000}"/>
    <cellStyle name="Normal 2 2 2 9 4 2 2" xfId="56208" xr:uid="{00000000-0005-0000-0000-0000C9D40000}"/>
    <cellStyle name="Normal 2 2 2 9 4 2 2 2" xfId="56209" xr:uid="{00000000-0005-0000-0000-0000CAD40000}"/>
    <cellStyle name="Normal 2 2 2 9 4 2 2 2 2" xfId="56210" xr:uid="{00000000-0005-0000-0000-0000CBD40000}"/>
    <cellStyle name="Normal 2 2 2 9 4 2 2 3" xfId="56211" xr:uid="{00000000-0005-0000-0000-0000CCD40000}"/>
    <cellStyle name="Normal 2 2 2 9 4 2 3" xfId="56212" xr:uid="{00000000-0005-0000-0000-0000CDD40000}"/>
    <cellStyle name="Normal 2 2 2 9 4 2 3 2" xfId="56213" xr:uid="{00000000-0005-0000-0000-0000CED40000}"/>
    <cellStyle name="Normal 2 2 2 9 4 2 3 2 2" xfId="56214" xr:uid="{00000000-0005-0000-0000-0000CFD40000}"/>
    <cellStyle name="Normal 2 2 2 9 4 2 3 2 2 2" xfId="56215" xr:uid="{00000000-0005-0000-0000-0000D0D40000}"/>
    <cellStyle name="Normal 2 2 2 9 4 2 3 2 3" xfId="56216" xr:uid="{00000000-0005-0000-0000-0000D1D40000}"/>
    <cellStyle name="Normal 2 2 2 9 4 2 3 3" xfId="56217" xr:uid="{00000000-0005-0000-0000-0000D2D40000}"/>
    <cellStyle name="Normal 2 2 2 9 4 2 3 3 2" xfId="56218" xr:uid="{00000000-0005-0000-0000-0000D3D40000}"/>
    <cellStyle name="Normal 2 2 2 9 4 2 3 4" xfId="56219" xr:uid="{00000000-0005-0000-0000-0000D4D40000}"/>
    <cellStyle name="Normal 2 2 2 9 4 2 4" xfId="56220" xr:uid="{00000000-0005-0000-0000-0000D5D40000}"/>
    <cellStyle name="Normal 2 2 2 9 4 2 4 2" xfId="56221" xr:uid="{00000000-0005-0000-0000-0000D6D40000}"/>
    <cellStyle name="Normal 2 2 2 9 4 2 5" xfId="56222" xr:uid="{00000000-0005-0000-0000-0000D7D40000}"/>
    <cellStyle name="Normal 2 2 2 9 4 3" xfId="56223" xr:uid="{00000000-0005-0000-0000-0000D8D40000}"/>
    <cellStyle name="Normal 2 2 2 9 4 3 2" xfId="56224" xr:uid="{00000000-0005-0000-0000-0000D9D40000}"/>
    <cellStyle name="Normal 2 2 2 9 4 3 2 2" xfId="56225" xr:uid="{00000000-0005-0000-0000-0000DAD40000}"/>
    <cellStyle name="Normal 2 2 2 9 4 3 3" xfId="56226" xr:uid="{00000000-0005-0000-0000-0000DBD40000}"/>
    <cellStyle name="Normal 2 2 2 9 4 4" xfId="56227" xr:uid="{00000000-0005-0000-0000-0000DCD40000}"/>
    <cellStyle name="Normal 2 2 2 9 4 4 2" xfId="56228" xr:uid="{00000000-0005-0000-0000-0000DDD40000}"/>
    <cellStyle name="Normal 2 2 2 9 4 4 2 2" xfId="56229" xr:uid="{00000000-0005-0000-0000-0000DED40000}"/>
    <cellStyle name="Normal 2 2 2 9 4 4 3" xfId="56230" xr:uid="{00000000-0005-0000-0000-0000DFD40000}"/>
    <cellStyle name="Normal 2 2 2 9 4 5" xfId="56231" xr:uid="{00000000-0005-0000-0000-0000E0D40000}"/>
    <cellStyle name="Normal 2 2 2 9 4 5 2" xfId="56232" xr:uid="{00000000-0005-0000-0000-0000E1D40000}"/>
    <cellStyle name="Normal 2 2 2 9 4 5 2 2" xfId="56233" xr:uid="{00000000-0005-0000-0000-0000E2D40000}"/>
    <cellStyle name="Normal 2 2 2 9 4 5 3" xfId="56234" xr:uid="{00000000-0005-0000-0000-0000E3D40000}"/>
    <cellStyle name="Normal 2 2 2 9 4 6" xfId="56235" xr:uid="{00000000-0005-0000-0000-0000E4D40000}"/>
    <cellStyle name="Normal 2 2 2 9 4 6 2" xfId="56236" xr:uid="{00000000-0005-0000-0000-0000E5D40000}"/>
    <cellStyle name="Normal 2 2 2 9 4 7" xfId="56237" xr:uid="{00000000-0005-0000-0000-0000E6D40000}"/>
    <cellStyle name="Normal 2 2 2 9 5" xfId="56238" xr:uid="{00000000-0005-0000-0000-0000E7D40000}"/>
    <cellStyle name="Normal 2 2 2 9 5 2" xfId="56239" xr:uid="{00000000-0005-0000-0000-0000E8D40000}"/>
    <cellStyle name="Normal 2 2 2 9 5 2 2" xfId="56240" xr:uid="{00000000-0005-0000-0000-0000E9D40000}"/>
    <cellStyle name="Normal 2 2 2 9 5 3" xfId="56241" xr:uid="{00000000-0005-0000-0000-0000EAD40000}"/>
    <cellStyle name="Normal 2 2 2 9 6" xfId="56242" xr:uid="{00000000-0005-0000-0000-0000EBD40000}"/>
    <cellStyle name="Normal 2 2 2 9 6 2" xfId="56243" xr:uid="{00000000-0005-0000-0000-0000ECD40000}"/>
    <cellStyle name="Normal 2 2 2 9 6 2 2" xfId="56244" xr:uid="{00000000-0005-0000-0000-0000EDD40000}"/>
    <cellStyle name="Normal 2 2 2 9 6 2 2 2" xfId="56245" xr:uid="{00000000-0005-0000-0000-0000EED40000}"/>
    <cellStyle name="Normal 2 2 2 9 6 2 3" xfId="56246" xr:uid="{00000000-0005-0000-0000-0000EFD40000}"/>
    <cellStyle name="Normal 2 2 2 9 6 3" xfId="56247" xr:uid="{00000000-0005-0000-0000-0000F0D40000}"/>
    <cellStyle name="Normal 2 2 2 9 6 3 2" xfId="56248" xr:uid="{00000000-0005-0000-0000-0000F1D40000}"/>
    <cellStyle name="Normal 2 2 2 9 6 4" xfId="56249" xr:uid="{00000000-0005-0000-0000-0000F2D40000}"/>
    <cellStyle name="Normal 2 2 2 9 7" xfId="56250" xr:uid="{00000000-0005-0000-0000-0000F3D40000}"/>
    <cellStyle name="Normal 2 2 2 9 7 2" xfId="56251" xr:uid="{00000000-0005-0000-0000-0000F4D40000}"/>
    <cellStyle name="Normal 2 2 2 9 7 2 2" xfId="56252" xr:uid="{00000000-0005-0000-0000-0000F5D40000}"/>
    <cellStyle name="Normal 2 2 2 9 7 2 2 2" xfId="56253" xr:uid="{00000000-0005-0000-0000-0000F6D40000}"/>
    <cellStyle name="Normal 2 2 2 9 7 2 2 2 2" xfId="56254" xr:uid="{00000000-0005-0000-0000-0000F7D40000}"/>
    <cellStyle name="Normal 2 2 2 9 7 2 2 3" xfId="56255" xr:uid="{00000000-0005-0000-0000-0000F8D40000}"/>
    <cellStyle name="Normal 2 2 2 9 7 2 3" xfId="56256" xr:uid="{00000000-0005-0000-0000-0000F9D40000}"/>
    <cellStyle name="Normal 2 2 2 9 7 2 3 2" xfId="56257" xr:uid="{00000000-0005-0000-0000-0000FAD40000}"/>
    <cellStyle name="Normal 2 2 2 9 7 2 4" xfId="56258" xr:uid="{00000000-0005-0000-0000-0000FBD40000}"/>
    <cellStyle name="Normal 2 2 2 9 7 3" xfId="56259" xr:uid="{00000000-0005-0000-0000-0000FCD40000}"/>
    <cellStyle name="Normal 2 2 2 9 7 3 2" xfId="56260" xr:uid="{00000000-0005-0000-0000-0000FDD40000}"/>
    <cellStyle name="Normal 2 2 2 9 7 4" xfId="56261" xr:uid="{00000000-0005-0000-0000-0000FED40000}"/>
    <cellStyle name="Normal 2 2 2 9 8" xfId="56262" xr:uid="{00000000-0005-0000-0000-0000FFD40000}"/>
    <cellStyle name="Normal 2 2 2 9 8 2" xfId="56263" xr:uid="{00000000-0005-0000-0000-000000D50000}"/>
    <cellStyle name="Normal 2 2 2 9 8 2 2" xfId="56264" xr:uid="{00000000-0005-0000-0000-000001D50000}"/>
    <cellStyle name="Normal 2 2 2 9 8 3" xfId="56265" xr:uid="{00000000-0005-0000-0000-000002D50000}"/>
    <cellStyle name="Normal 2 2 2 9 9" xfId="56266" xr:uid="{00000000-0005-0000-0000-000003D50000}"/>
    <cellStyle name="Normal 2 2 2 9 9 2" xfId="56267" xr:uid="{00000000-0005-0000-0000-000004D50000}"/>
    <cellStyle name="Normal 2 2 2 9 9 2 2" xfId="56268" xr:uid="{00000000-0005-0000-0000-000005D50000}"/>
    <cellStyle name="Normal 2 2 2 9 9 3" xfId="56269" xr:uid="{00000000-0005-0000-0000-000006D50000}"/>
    <cellStyle name="Normal 2 2 20" xfId="2633" xr:uid="{00000000-0005-0000-0000-000007D50000}"/>
    <cellStyle name="Normal 2 2 21" xfId="2634" xr:uid="{00000000-0005-0000-0000-000008D50000}"/>
    <cellStyle name="Normal 2 2 22" xfId="2635" xr:uid="{00000000-0005-0000-0000-000009D50000}"/>
    <cellStyle name="Normal 2 2 23" xfId="2636" xr:uid="{00000000-0005-0000-0000-00000AD50000}"/>
    <cellStyle name="Normal 2 2 24" xfId="2637" xr:uid="{00000000-0005-0000-0000-00000BD50000}"/>
    <cellStyle name="Normal 2 2 25" xfId="2638" xr:uid="{00000000-0005-0000-0000-00000CD50000}"/>
    <cellStyle name="Normal 2 2 3" xfId="2639" xr:uid="{00000000-0005-0000-0000-00000DD50000}"/>
    <cellStyle name="Normal 2 2 3 2" xfId="56270" xr:uid="{00000000-0005-0000-0000-00000ED50000}"/>
    <cellStyle name="Normal 2 2 3 2 2" xfId="56271" xr:uid="{00000000-0005-0000-0000-00000FD50000}"/>
    <cellStyle name="Normal 2 2 3 2 2 2" xfId="56272" xr:uid="{00000000-0005-0000-0000-000010D50000}"/>
    <cellStyle name="Normal 2 2 3 2 2 2 2" xfId="56273" xr:uid="{00000000-0005-0000-0000-000011D50000}"/>
    <cellStyle name="Normal 2 2 3 2 2 3" xfId="56274" xr:uid="{00000000-0005-0000-0000-000012D50000}"/>
    <cellStyle name="Normal 2 2 3 2 3" xfId="56275" xr:uid="{00000000-0005-0000-0000-000013D50000}"/>
    <cellStyle name="Normal 2 2 3 2 3 2" xfId="56276" xr:uid="{00000000-0005-0000-0000-000014D50000}"/>
    <cellStyle name="Normal 2 2 3 2 3 2 2" xfId="56277" xr:uid="{00000000-0005-0000-0000-000015D50000}"/>
    <cellStyle name="Normal 2 2 3 2 3 3" xfId="56278" xr:uid="{00000000-0005-0000-0000-000016D50000}"/>
    <cellStyle name="Normal 2 2 3 2 4" xfId="56279" xr:uid="{00000000-0005-0000-0000-000017D50000}"/>
    <cellStyle name="Normal 2 2 3 2 4 2" xfId="56280" xr:uid="{00000000-0005-0000-0000-000018D50000}"/>
    <cellStyle name="Normal 2 2 3 2 4 2 2" xfId="56281" xr:uid="{00000000-0005-0000-0000-000019D50000}"/>
    <cellStyle name="Normal 2 2 3 2 4 3" xfId="56282" xr:uid="{00000000-0005-0000-0000-00001AD50000}"/>
    <cellStyle name="Normal 2 2 3 2 5" xfId="56283" xr:uid="{00000000-0005-0000-0000-00001BD50000}"/>
    <cellStyle name="Normal 2 2 3 2 5 2" xfId="56284" xr:uid="{00000000-0005-0000-0000-00001CD50000}"/>
    <cellStyle name="Normal 2 2 3 2 5 2 2" xfId="56285" xr:uid="{00000000-0005-0000-0000-00001DD50000}"/>
    <cellStyle name="Normal 2 2 3 2 5 3" xfId="56286" xr:uid="{00000000-0005-0000-0000-00001ED50000}"/>
    <cellStyle name="Normal 2 2 3 2 6" xfId="56287" xr:uid="{00000000-0005-0000-0000-00001FD50000}"/>
    <cellStyle name="Normal 2 2 3 2 6 2" xfId="56288" xr:uid="{00000000-0005-0000-0000-000020D50000}"/>
    <cellStyle name="Normal 2 2 3 2 7" xfId="56289" xr:uid="{00000000-0005-0000-0000-000021D50000}"/>
    <cellStyle name="Normal 2 2 3 3" xfId="56290" xr:uid="{00000000-0005-0000-0000-000022D50000}"/>
    <cellStyle name="Normal 2 2 3 3 2" xfId="56291" xr:uid="{00000000-0005-0000-0000-000023D50000}"/>
    <cellStyle name="Normal 2 2 3 3 2 2" xfId="56292" xr:uid="{00000000-0005-0000-0000-000024D50000}"/>
    <cellStyle name="Normal 2 2 3 3 3" xfId="56293" xr:uid="{00000000-0005-0000-0000-000025D50000}"/>
    <cellStyle name="Normal 2 2 3 4" xfId="56294" xr:uid="{00000000-0005-0000-0000-000026D50000}"/>
    <cellStyle name="Normal 2 2 3 4 2" xfId="56295" xr:uid="{00000000-0005-0000-0000-000027D50000}"/>
    <cellStyle name="Normal 2 2 3 4 2 2" xfId="56296" xr:uid="{00000000-0005-0000-0000-000028D50000}"/>
    <cellStyle name="Normal 2 2 3 4 3" xfId="56297" xr:uid="{00000000-0005-0000-0000-000029D50000}"/>
    <cellStyle name="Normal 2 2 3 5" xfId="56298" xr:uid="{00000000-0005-0000-0000-00002AD50000}"/>
    <cellStyle name="Normal 2 2 3 5 2" xfId="56299" xr:uid="{00000000-0005-0000-0000-00002BD50000}"/>
    <cellStyle name="Normal 2 2 3 5 2 2" xfId="56300" xr:uid="{00000000-0005-0000-0000-00002CD50000}"/>
    <cellStyle name="Normal 2 2 3 5 3" xfId="56301" xr:uid="{00000000-0005-0000-0000-00002DD50000}"/>
    <cellStyle name="Normal 2 2 3 6" xfId="56302" xr:uid="{00000000-0005-0000-0000-00002ED50000}"/>
    <cellStyle name="Normal 2 2 3 6 2" xfId="56303" xr:uid="{00000000-0005-0000-0000-00002FD50000}"/>
    <cellStyle name="Normal 2 2 3 6 2 2" xfId="56304" xr:uid="{00000000-0005-0000-0000-000030D50000}"/>
    <cellStyle name="Normal 2 2 3 6 3" xfId="56305" xr:uid="{00000000-0005-0000-0000-000031D50000}"/>
    <cellStyle name="Normal 2 2 3 7" xfId="56306" xr:uid="{00000000-0005-0000-0000-000032D50000}"/>
    <cellStyle name="Normal 2 2 3 8" xfId="56307" xr:uid="{00000000-0005-0000-0000-000033D50000}"/>
    <cellStyle name="Normal 2 2 3 8 2" xfId="56308" xr:uid="{00000000-0005-0000-0000-000034D50000}"/>
    <cellStyle name="Normal 2 2 3 9" xfId="56309" xr:uid="{00000000-0005-0000-0000-000035D50000}"/>
    <cellStyle name="Normal 2 2 4" xfId="2640" xr:uid="{00000000-0005-0000-0000-000036D50000}"/>
    <cellStyle name="Normal 2 2 5" xfId="2641" xr:uid="{00000000-0005-0000-0000-000037D50000}"/>
    <cellStyle name="Normal 2 2 6" xfId="2642" xr:uid="{00000000-0005-0000-0000-000038D50000}"/>
    <cellStyle name="Normal 2 2 7" xfId="2643" xr:uid="{00000000-0005-0000-0000-000039D50000}"/>
    <cellStyle name="Normal 2 2 8" xfId="2644" xr:uid="{00000000-0005-0000-0000-00003AD50000}"/>
    <cellStyle name="Normal 2 2 9" xfId="2645" xr:uid="{00000000-0005-0000-0000-00003BD50000}"/>
    <cellStyle name="Normal 2 2_15 Yr Phone Poles" xfId="2646" xr:uid="{00000000-0005-0000-0000-00003CD50000}"/>
    <cellStyle name="Normal 2 20" xfId="2647" xr:uid="{00000000-0005-0000-0000-00003DD50000}"/>
    <cellStyle name="Normal 2 21" xfId="56310" xr:uid="{00000000-0005-0000-0000-00003ED50000}"/>
    <cellStyle name="Normal 2 3" xfId="2648" xr:uid="{00000000-0005-0000-0000-00003FD50000}"/>
    <cellStyle name="Normal 2 3 2" xfId="2649" xr:uid="{00000000-0005-0000-0000-000040D50000}"/>
    <cellStyle name="Normal 2 3 2 10" xfId="56311" xr:uid="{00000000-0005-0000-0000-000041D50000}"/>
    <cellStyle name="Normal 2 3 2 2" xfId="2650" xr:uid="{00000000-0005-0000-0000-000042D50000}"/>
    <cellStyle name="Normal 2 3 2 2 2" xfId="56312" xr:uid="{00000000-0005-0000-0000-000043D50000}"/>
    <cellStyle name="Normal 2 3 2 2 2 2" xfId="56313" xr:uid="{00000000-0005-0000-0000-000044D50000}"/>
    <cellStyle name="Normal 2 3 2 2 2 2 2" xfId="56314" xr:uid="{00000000-0005-0000-0000-000045D50000}"/>
    <cellStyle name="Normal 2 3 2 2 2 3" xfId="56315" xr:uid="{00000000-0005-0000-0000-000046D50000}"/>
    <cellStyle name="Normal 2 3 2 2 3" xfId="56316" xr:uid="{00000000-0005-0000-0000-000047D50000}"/>
    <cellStyle name="Normal 2 3 2 2 3 2" xfId="56317" xr:uid="{00000000-0005-0000-0000-000048D50000}"/>
    <cellStyle name="Normal 2 3 2 2 3 2 2" xfId="56318" xr:uid="{00000000-0005-0000-0000-000049D50000}"/>
    <cellStyle name="Normal 2 3 2 2 3 3" xfId="56319" xr:uid="{00000000-0005-0000-0000-00004AD50000}"/>
    <cellStyle name="Normal 2 3 2 2 4" xfId="56320" xr:uid="{00000000-0005-0000-0000-00004BD50000}"/>
    <cellStyle name="Normal 2 3 2 2 4 2" xfId="56321" xr:uid="{00000000-0005-0000-0000-00004CD50000}"/>
    <cellStyle name="Normal 2 3 2 2 4 2 2" xfId="56322" xr:uid="{00000000-0005-0000-0000-00004DD50000}"/>
    <cellStyle name="Normal 2 3 2 2 4 3" xfId="56323" xr:uid="{00000000-0005-0000-0000-00004ED50000}"/>
    <cellStyle name="Normal 2 3 2 2 5" xfId="56324" xr:uid="{00000000-0005-0000-0000-00004FD50000}"/>
    <cellStyle name="Normal 2 3 2 2 5 2" xfId="56325" xr:uid="{00000000-0005-0000-0000-000050D50000}"/>
    <cellStyle name="Normal 2 3 2 2 5 2 2" xfId="56326" xr:uid="{00000000-0005-0000-0000-000051D50000}"/>
    <cellStyle name="Normal 2 3 2 2 5 3" xfId="56327" xr:uid="{00000000-0005-0000-0000-000052D50000}"/>
    <cellStyle name="Normal 2 3 2 2 6" xfId="56328" xr:uid="{00000000-0005-0000-0000-000053D50000}"/>
    <cellStyle name="Normal 2 3 2 2 6 2" xfId="56329" xr:uid="{00000000-0005-0000-0000-000054D50000}"/>
    <cellStyle name="Normal 2 3 2 2 7" xfId="56330" xr:uid="{00000000-0005-0000-0000-000055D50000}"/>
    <cellStyle name="Normal 2 3 2 3" xfId="2651" xr:uid="{00000000-0005-0000-0000-000056D50000}"/>
    <cellStyle name="Normal 2 3 2 3 2" xfId="56331" xr:uid="{00000000-0005-0000-0000-000057D50000}"/>
    <cellStyle name="Normal 2 3 2 3 2 2" xfId="56332" xr:uid="{00000000-0005-0000-0000-000058D50000}"/>
    <cellStyle name="Normal 2 3 2 3 3" xfId="56333" xr:uid="{00000000-0005-0000-0000-000059D50000}"/>
    <cellStyle name="Normal 2 3 2 4" xfId="2652" xr:uid="{00000000-0005-0000-0000-00005AD50000}"/>
    <cellStyle name="Normal 2 3 2 4 2" xfId="56334" xr:uid="{00000000-0005-0000-0000-00005BD50000}"/>
    <cellStyle name="Normal 2 3 2 4 2 2" xfId="56335" xr:uid="{00000000-0005-0000-0000-00005CD50000}"/>
    <cellStyle name="Normal 2 3 2 4 3" xfId="56336" xr:uid="{00000000-0005-0000-0000-00005DD50000}"/>
    <cellStyle name="Normal 2 3 2 5" xfId="56337" xr:uid="{00000000-0005-0000-0000-00005ED50000}"/>
    <cellStyle name="Normal 2 3 2 5 2" xfId="56338" xr:uid="{00000000-0005-0000-0000-00005FD50000}"/>
    <cellStyle name="Normal 2 3 2 5 2 2" xfId="56339" xr:uid="{00000000-0005-0000-0000-000060D50000}"/>
    <cellStyle name="Normal 2 3 2 5 3" xfId="56340" xr:uid="{00000000-0005-0000-0000-000061D50000}"/>
    <cellStyle name="Normal 2 3 2 6" xfId="56341" xr:uid="{00000000-0005-0000-0000-000062D50000}"/>
    <cellStyle name="Normal 2 3 2 6 2" xfId="56342" xr:uid="{00000000-0005-0000-0000-000063D50000}"/>
    <cellStyle name="Normal 2 3 2 6 2 2" xfId="56343" xr:uid="{00000000-0005-0000-0000-000064D50000}"/>
    <cellStyle name="Normal 2 3 2 6 3" xfId="56344" xr:uid="{00000000-0005-0000-0000-000065D50000}"/>
    <cellStyle name="Normal 2 3 2 7" xfId="56345" xr:uid="{00000000-0005-0000-0000-000066D50000}"/>
    <cellStyle name="Normal 2 3 2 7 2" xfId="56346" xr:uid="{00000000-0005-0000-0000-000067D50000}"/>
    <cellStyle name="Normal 2 3 2 7 2 2" xfId="56347" xr:uid="{00000000-0005-0000-0000-000068D50000}"/>
    <cellStyle name="Normal 2 3 2 7 3" xfId="56348" xr:uid="{00000000-0005-0000-0000-000069D50000}"/>
    <cellStyle name="Normal 2 3 2 8" xfId="56349" xr:uid="{00000000-0005-0000-0000-00006AD50000}"/>
    <cellStyle name="Normal 2 3 2 8 2" xfId="56350" xr:uid="{00000000-0005-0000-0000-00006BD50000}"/>
    <cellStyle name="Normal 2 3 2 8 2 2" xfId="56351" xr:uid="{00000000-0005-0000-0000-00006CD50000}"/>
    <cellStyle name="Normal 2 3 2 8 3" xfId="56352" xr:uid="{00000000-0005-0000-0000-00006DD50000}"/>
    <cellStyle name="Normal 2 3 2 9" xfId="56353" xr:uid="{00000000-0005-0000-0000-00006ED50000}"/>
    <cellStyle name="Normal 2 3 2 9 2" xfId="56354" xr:uid="{00000000-0005-0000-0000-00006FD50000}"/>
    <cellStyle name="Normal 2 3 3" xfId="2653" xr:uid="{00000000-0005-0000-0000-000070D50000}"/>
    <cellStyle name="Normal 2 3 3 10" xfId="56355" xr:uid="{00000000-0005-0000-0000-000071D50000}"/>
    <cellStyle name="Normal 2 3 3 2" xfId="56356" xr:uid="{00000000-0005-0000-0000-000072D50000}"/>
    <cellStyle name="Normal 2 3 3 2 2" xfId="56357" xr:uid="{00000000-0005-0000-0000-000073D50000}"/>
    <cellStyle name="Normal 2 3 3 2 2 2" xfId="56358" xr:uid="{00000000-0005-0000-0000-000074D50000}"/>
    <cellStyle name="Normal 2 3 3 2 2 2 2" xfId="56359" xr:uid="{00000000-0005-0000-0000-000075D50000}"/>
    <cellStyle name="Normal 2 3 3 2 2 3" xfId="56360" xr:uid="{00000000-0005-0000-0000-000076D50000}"/>
    <cellStyle name="Normal 2 3 3 2 3" xfId="56361" xr:uid="{00000000-0005-0000-0000-000077D50000}"/>
    <cellStyle name="Normal 2 3 3 2 3 2" xfId="56362" xr:uid="{00000000-0005-0000-0000-000078D50000}"/>
    <cellStyle name="Normal 2 3 3 2 3 2 2" xfId="56363" xr:uid="{00000000-0005-0000-0000-000079D50000}"/>
    <cellStyle name="Normal 2 3 3 2 3 3" xfId="56364" xr:uid="{00000000-0005-0000-0000-00007AD50000}"/>
    <cellStyle name="Normal 2 3 3 2 4" xfId="56365" xr:uid="{00000000-0005-0000-0000-00007BD50000}"/>
    <cellStyle name="Normal 2 3 3 2 4 2" xfId="56366" xr:uid="{00000000-0005-0000-0000-00007CD50000}"/>
    <cellStyle name="Normal 2 3 3 2 4 2 2" xfId="56367" xr:uid="{00000000-0005-0000-0000-00007DD50000}"/>
    <cellStyle name="Normal 2 3 3 2 4 3" xfId="56368" xr:uid="{00000000-0005-0000-0000-00007ED50000}"/>
    <cellStyle name="Normal 2 3 3 2 5" xfId="56369" xr:uid="{00000000-0005-0000-0000-00007FD50000}"/>
    <cellStyle name="Normal 2 3 3 2 5 2" xfId="56370" xr:uid="{00000000-0005-0000-0000-000080D50000}"/>
    <cellStyle name="Normal 2 3 3 2 5 2 2" xfId="56371" xr:uid="{00000000-0005-0000-0000-000081D50000}"/>
    <cellStyle name="Normal 2 3 3 2 5 3" xfId="56372" xr:uid="{00000000-0005-0000-0000-000082D50000}"/>
    <cellStyle name="Normal 2 3 3 2 6" xfId="56373" xr:uid="{00000000-0005-0000-0000-000083D50000}"/>
    <cellStyle name="Normal 2 3 3 2 6 2" xfId="56374" xr:uid="{00000000-0005-0000-0000-000084D50000}"/>
    <cellStyle name="Normal 2 3 3 2 7" xfId="56375" xr:uid="{00000000-0005-0000-0000-000085D50000}"/>
    <cellStyle name="Normal 2 3 3 3" xfId="56376" xr:uid="{00000000-0005-0000-0000-000086D50000}"/>
    <cellStyle name="Normal 2 3 3 3 2" xfId="56377" xr:uid="{00000000-0005-0000-0000-000087D50000}"/>
    <cellStyle name="Normal 2 3 3 3 2 2" xfId="56378" xr:uid="{00000000-0005-0000-0000-000088D50000}"/>
    <cellStyle name="Normal 2 3 3 3 3" xfId="56379" xr:uid="{00000000-0005-0000-0000-000089D50000}"/>
    <cellStyle name="Normal 2 3 3 4" xfId="56380" xr:uid="{00000000-0005-0000-0000-00008AD50000}"/>
    <cellStyle name="Normal 2 3 3 4 2" xfId="56381" xr:uid="{00000000-0005-0000-0000-00008BD50000}"/>
    <cellStyle name="Normal 2 3 3 4 2 2" xfId="56382" xr:uid="{00000000-0005-0000-0000-00008CD50000}"/>
    <cellStyle name="Normal 2 3 3 4 3" xfId="56383" xr:uid="{00000000-0005-0000-0000-00008DD50000}"/>
    <cellStyle name="Normal 2 3 3 5" xfId="56384" xr:uid="{00000000-0005-0000-0000-00008ED50000}"/>
    <cellStyle name="Normal 2 3 3 5 2" xfId="56385" xr:uid="{00000000-0005-0000-0000-00008FD50000}"/>
    <cellStyle name="Normal 2 3 3 5 2 2" xfId="56386" xr:uid="{00000000-0005-0000-0000-000090D50000}"/>
    <cellStyle name="Normal 2 3 3 5 3" xfId="56387" xr:uid="{00000000-0005-0000-0000-000091D50000}"/>
    <cellStyle name="Normal 2 3 3 6" xfId="56388" xr:uid="{00000000-0005-0000-0000-000092D50000}"/>
    <cellStyle name="Normal 2 3 3 6 2" xfId="56389" xr:uid="{00000000-0005-0000-0000-000093D50000}"/>
    <cellStyle name="Normal 2 3 3 6 2 2" xfId="56390" xr:uid="{00000000-0005-0000-0000-000094D50000}"/>
    <cellStyle name="Normal 2 3 3 6 3" xfId="56391" xr:uid="{00000000-0005-0000-0000-000095D50000}"/>
    <cellStyle name="Normal 2 3 3 7" xfId="56392" xr:uid="{00000000-0005-0000-0000-000096D50000}"/>
    <cellStyle name="Normal 2 3 3 7 2" xfId="56393" xr:uid="{00000000-0005-0000-0000-000097D50000}"/>
    <cellStyle name="Normal 2 3 3 7 2 2" xfId="56394" xr:uid="{00000000-0005-0000-0000-000098D50000}"/>
    <cellStyle name="Normal 2 3 3 7 3" xfId="56395" xr:uid="{00000000-0005-0000-0000-000099D50000}"/>
    <cellStyle name="Normal 2 3 3 8" xfId="56396" xr:uid="{00000000-0005-0000-0000-00009AD50000}"/>
    <cellStyle name="Normal 2 3 3 8 2" xfId="56397" xr:uid="{00000000-0005-0000-0000-00009BD50000}"/>
    <cellStyle name="Normal 2 3 3 8 2 2" xfId="56398" xr:uid="{00000000-0005-0000-0000-00009CD50000}"/>
    <cellStyle name="Normal 2 3 3 8 3" xfId="56399" xr:uid="{00000000-0005-0000-0000-00009DD50000}"/>
    <cellStyle name="Normal 2 3 3 9" xfId="56400" xr:uid="{00000000-0005-0000-0000-00009ED50000}"/>
    <cellStyle name="Normal 2 3 3 9 2" xfId="56401" xr:uid="{00000000-0005-0000-0000-00009FD50000}"/>
    <cellStyle name="Normal 2 3 4" xfId="2654" xr:uid="{00000000-0005-0000-0000-0000A0D50000}"/>
    <cellStyle name="Normal 2 3 4 2" xfId="56402" xr:uid="{00000000-0005-0000-0000-0000A1D50000}"/>
    <cellStyle name="Normal 2 3 4 2 2" xfId="56403" xr:uid="{00000000-0005-0000-0000-0000A2D50000}"/>
    <cellStyle name="Normal 2 3 4 2 2 2" xfId="56404" xr:uid="{00000000-0005-0000-0000-0000A3D50000}"/>
    <cellStyle name="Normal 2 3 4 2 3" xfId="56405" xr:uid="{00000000-0005-0000-0000-0000A4D50000}"/>
    <cellStyle name="Normal 2 3 4 3" xfId="56406" xr:uid="{00000000-0005-0000-0000-0000A5D50000}"/>
    <cellStyle name="Normal 2 3 4 3 2" xfId="56407" xr:uid="{00000000-0005-0000-0000-0000A6D50000}"/>
    <cellStyle name="Normal 2 3 4 4" xfId="56408" xr:uid="{00000000-0005-0000-0000-0000A7D50000}"/>
    <cellStyle name="Normal 2 3 5" xfId="2655" xr:uid="{00000000-0005-0000-0000-0000A8D50000}"/>
    <cellStyle name="Normal 2 3 5 2" xfId="56409" xr:uid="{00000000-0005-0000-0000-0000A9D50000}"/>
    <cellStyle name="Normal 2 3 5 2 2" xfId="56410" xr:uid="{00000000-0005-0000-0000-0000AAD50000}"/>
    <cellStyle name="Normal 2 3 5 2 2 2" xfId="56411" xr:uid="{00000000-0005-0000-0000-0000ABD50000}"/>
    <cellStyle name="Normal 2 3 5 2 3" xfId="56412" xr:uid="{00000000-0005-0000-0000-0000ACD50000}"/>
    <cellStyle name="Normal 2 3 5 3" xfId="56413" xr:uid="{00000000-0005-0000-0000-0000ADD50000}"/>
    <cellStyle name="Normal 2 3 5 3 2" xfId="56414" xr:uid="{00000000-0005-0000-0000-0000AED50000}"/>
    <cellStyle name="Normal 2 3 5 4" xfId="56415" xr:uid="{00000000-0005-0000-0000-0000AFD50000}"/>
    <cellStyle name="Normal 2 3 6" xfId="2656" xr:uid="{00000000-0005-0000-0000-0000B0D50000}"/>
    <cellStyle name="Normal 2 3 6 2" xfId="56416" xr:uid="{00000000-0005-0000-0000-0000B1D50000}"/>
    <cellStyle name="Normal 2 3 6 2 2" xfId="56417" xr:uid="{00000000-0005-0000-0000-0000B2D50000}"/>
    <cellStyle name="Normal 2 3 6 3" xfId="56418" xr:uid="{00000000-0005-0000-0000-0000B3D50000}"/>
    <cellStyle name="Normal 2 3 7" xfId="56419" xr:uid="{00000000-0005-0000-0000-0000B4D50000}"/>
    <cellStyle name="Normal 2 3 7 2" xfId="56420" xr:uid="{00000000-0005-0000-0000-0000B5D50000}"/>
    <cellStyle name="Normal 2 3 7 2 2" xfId="56421" xr:uid="{00000000-0005-0000-0000-0000B6D50000}"/>
    <cellStyle name="Normal 2 3 7 3" xfId="56422" xr:uid="{00000000-0005-0000-0000-0000B7D50000}"/>
    <cellStyle name="Normal 2 3 8" xfId="56423" xr:uid="{00000000-0005-0000-0000-0000B8D50000}"/>
    <cellStyle name="Normal 2 3_2010 Return to Provision" xfId="56424" xr:uid="{00000000-0005-0000-0000-0000B9D50000}"/>
    <cellStyle name="Normal 2 4" xfId="2657" xr:uid="{00000000-0005-0000-0000-0000BAD50000}"/>
    <cellStyle name="Normal 2 4 2" xfId="2658" xr:uid="{00000000-0005-0000-0000-0000BBD50000}"/>
    <cellStyle name="Normal 2 4 2 2" xfId="56425" xr:uid="{00000000-0005-0000-0000-0000BCD50000}"/>
    <cellStyle name="Normal 2 4 2 2 2" xfId="56426" xr:uid="{00000000-0005-0000-0000-0000BDD50000}"/>
    <cellStyle name="Normal 2 4 2 2 2 2" xfId="56427" xr:uid="{00000000-0005-0000-0000-0000BED50000}"/>
    <cellStyle name="Normal 2 4 2 2 2 2 2" xfId="56428" xr:uid="{00000000-0005-0000-0000-0000BFD50000}"/>
    <cellStyle name="Normal 2 4 2 2 2 3" xfId="56429" xr:uid="{00000000-0005-0000-0000-0000C0D50000}"/>
    <cellStyle name="Normal 2 4 2 2 3" xfId="56430" xr:uid="{00000000-0005-0000-0000-0000C1D50000}"/>
    <cellStyle name="Normal 2 4 2 2 3 2" xfId="56431" xr:uid="{00000000-0005-0000-0000-0000C2D50000}"/>
    <cellStyle name="Normal 2 4 2 2 3 2 2" xfId="56432" xr:uid="{00000000-0005-0000-0000-0000C3D50000}"/>
    <cellStyle name="Normal 2 4 2 2 3 3" xfId="56433" xr:uid="{00000000-0005-0000-0000-0000C4D50000}"/>
    <cellStyle name="Normal 2 4 2 2 4" xfId="56434" xr:uid="{00000000-0005-0000-0000-0000C5D50000}"/>
    <cellStyle name="Normal 2 4 2 2 4 2" xfId="56435" xr:uid="{00000000-0005-0000-0000-0000C6D50000}"/>
    <cellStyle name="Normal 2 4 2 2 4 2 2" xfId="56436" xr:uid="{00000000-0005-0000-0000-0000C7D50000}"/>
    <cellStyle name="Normal 2 4 2 2 4 3" xfId="56437" xr:uid="{00000000-0005-0000-0000-0000C8D50000}"/>
    <cellStyle name="Normal 2 4 2 2 5" xfId="56438" xr:uid="{00000000-0005-0000-0000-0000C9D50000}"/>
    <cellStyle name="Normal 2 4 2 2 5 2" xfId="56439" xr:uid="{00000000-0005-0000-0000-0000CAD50000}"/>
    <cellStyle name="Normal 2 4 2 2 5 2 2" xfId="56440" xr:uid="{00000000-0005-0000-0000-0000CBD50000}"/>
    <cellStyle name="Normal 2 4 2 2 5 3" xfId="56441" xr:uid="{00000000-0005-0000-0000-0000CCD50000}"/>
    <cellStyle name="Normal 2 4 2 2 6" xfId="56442" xr:uid="{00000000-0005-0000-0000-0000CDD50000}"/>
    <cellStyle name="Normal 2 4 2 2 6 2" xfId="56443" xr:uid="{00000000-0005-0000-0000-0000CED50000}"/>
    <cellStyle name="Normal 2 4 2 2 7" xfId="56444" xr:uid="{00000000-0005-0000-0000-0000CFD50000}"/>
    <cellStyle name="Normal 2 4 2 3" xfId="56445" xr:uid="{00000000-0005-0000-0000-0000D0D50000}"/>
    <cellStyle name="Normal 2 4 2 3 2" xfId="56446" xr:uid="{00000000-0005-0000-0000-0000D1D50000}"/>
    <cellStyle name="Normal 2 4 2 3 2 2" xfId="56447" xr:uid="{00000000-0005-0000-0000-0000D2D50000}"/>
    <cellStyle name="Normal 2 4 2 3 3" xfId="56448" xr:uid="{00000000-0005-0000-0000-0000D3D50000}"/>
    <cellStyle name="Normal 2 4 2 4" xfId="56449" xr:uid="{00000000-0005-0000-0000-0000D4D50000}"/>
    <cellStyle name="Normal 2 4 2 4 2" xfId="56450" xr:uid="{00000000-0005-0000-0000-0000D5D50000}"/>
    <cellStyle name="Normal 2 4 2 4 2 2" xfId="56451" xr:uid="{00000000-0005-0000-0000-0000D6D50000}"/>
    <cellStyle name="Normal 2 4 2 4 3" xfId="56452" xr:uid="{00000000-0005-0000-0000-0000D7D50000}"/>
    <cellStyle name="Normal 2 4 2 5" xfId="56453" xr:uid="{00000000-0005-0000-0000-0000D8D50000}"/>
    <cellStyle name="Normal 2 4 2 5 2" xfId="56454" xr:uid="{00000000-0005-0000-0000-0000D9D50000}"/>
    <cellStyle name="Normal 2 4 2 5 2 2" xfId="56455" xr:uid="{00000000-0005-0000-0000-0000DAD50000}"/>
    <cellStyle name="Normal 2 4 2 5 3" xfId="56456" xr:uid="{00000000-0005-0000-0000-0000DBD50000}"/>
    <cellStyle name="Normal 2 4 2 6" xfId="56457" xr:uid="{00000000-0005-0000-0000-0000DCD50000}"/>
    <cellStyle name="Normal 2 4 2 6 2" xfId="56458" xr:uid="{00000000-0005-0000-0000-0000DDD50000}"/>
    <cellStyle name="Normal 2 4 2 6 2 2" xfId="56459" xr:uid="{00000000-0005-0000-0000-0000DED50000}"/>
    <cellStyle name="Normal 2 4 2 6 3" xfId="56460" xr:uid="{00000000-0005-0000-0000-0000DFD50000}"/>
    <cellStyle name="Normal 2 4 2 7" xfId="56461" xr:uid="{00000000-0005-0000-0000-0000E0D50000}"/>
    <cellStyle name="Normal 2 4 2 7 2" xfId="56462" xr:uid="{00000000-0005-0000-0000-0000E1D50000}"/>
    <cellStyle name="Normal 2 4 2 8" xfId="56463" xr:uid="{00000000-0005-0000-0000-0000E2D50000}"/>
    <cellStyle name="Normal 2 4 3" xfId="2659" xr:uid="{00000000-0005-0000-0000-0000E3D50000}"/>
    <cellStyle name="Normal 2 4 3 2" xfId="56464" xr:uid="{00000000-0005-0000-0000-0000E4D50000}"/>
    <cellStyle name="Normal 2 4 3 2 2" xfId="56465" xr:uid="{00000000-0005-0000-0000-0000E5D50000}"/>
    <cellStyle name="Normal 2 4 3 2 2 2" xfId="56466" xr:uid="{00000000-0005-0000-0000-0000E6D50000}"/>
    <cellStyle name="Normal 2 4 3 2 2 2 2" xfId="56467" xr:uid="{00000000-0005-0000-0000-0000E7D50000}"/>
    <cellStyle name="Normal 2 4 3 2 2 3" xfId="56468" xr:uid="{00000000-0005-0000-0000-0000E8D50000}"/>
    <cellStyle name="Normal 2 4 3 2 3" xfId="56469" xr:uid="{00000000-0005-0000-0000-0000E9D50000}"/>
    <cellStyle name="Normal 2 4 3 2 3 2" xfId="56470" xr:uid="{00000000-0005-0000-0000-0000EAD50000}"/>
    <cellStyle name="Normal 2 4 3 2 3 2 2" xfId="56471" xr:uid="{00000000-0005-0000-0000-0000EBD50000}"/>
    <cellStyle name="Normal 2 4 3 2 3 3" xfId="56472" xr:uid="{00000000-0005-0000-0000-0000ECD50000}"/>
    <cellStyle name="Normal 2 4 3 2 4" xfId="56473" xr:uid="{00000000-0005-0000-0000-0000EDD50000}"/>
    <cellStyle name="Normal 2 4 3 2 4 2" xfId="56474" xr:uid="{00000000-0005-0000-0000-0000EED50000}"/>
    <cellStyle name="Normal 2 4 3 2 4 2 2" xfId="56475" xr:uid="{00000000-0005-0000-0000-0000EFD50000}"/>
    <cellStyle name="Normal 2 4 3 2 4 3" xfId="56476" xr:uid="{00000000-0005-0000-0000-0000F0D50000}"/>
    <cellStyle name="Normal 2 4 3 2 5" xfId="56477" xr:uid="{00000000-0005-0000-0000-0000F1D50000}"/>
    <cellStyle name="Normal 2 4 3 2 5 2" xfId="56478" xr:uid="{00000000-0005-0000-0000-0000F2D50000}"/>
    <cellStyle name="Normal 2 4 3 2 5 2 2" xfId="56479" xr:uid="{00000000-0005-0000-0000-0000F3D50000}"/>
    <cellStyle name="Normal 2 4 3 2 5 3" xfId="56480" xr:uid="{00000000-0005-0000-0000-0000F4D50000}"/>
    <cellStyle name="Normal 2 4 3 2 6" xfId="56481" xr:uid="{00000000-0005-0000-0000-0000F5D50000}"/>
    <cellStyle name="Normal 2 4 3 2 6 2" xfId="56482" xr:uid="{00000000-0005-0000-0000-0000F6D50000}"/>
    <cellStyle name="Normal 2 4 3 2 7" xfId="56483" xr:uid="{00000000-0005-0000-0000-0000F7D50000}"/>
    <cellStyle name="Normal 2 4 3 3" xfId="56484" xr:uid="{00000000-0005-0000-0000-0000F8D50000}"/>
    <cellStyle name="Normal 2 4 3 3 2" xfId="56485" xr:uid="{00000000-0005-0000-0000-0000F9D50000}"/>
    <cellStyle name="Normal 2 4 3 3 2 2" xfId="56486" xr:uid="{00000000-0005-0000-0000-0000FAD50000}"/>
    <cellStyle name="Normal 2 4 3 3 3" xfId="56487" xr:uid="{00000000-0005-0000-0000-0000FBD50000}"/>
    <cellStyle name="Normal 2 4 3 4" xfId="56488" xr:uid="{00000000-0005-0000-0000-0000FCD50000}"/>
    <cellStyle name="Normal 2 4 3 4 2" xfId="56489" xr:uid="{00000000-0005-0000-0000-0000FDD50000}"/>
    <cellStyle name="Normal 2 4 3 4 2 2" xfId="56490" xr:uid="{00000000-0005-0000-0000-0000FED50000}"/>
    <cellStyle name="Normal 2 4 3 4 3" xfId="56491" xr:uid="{00000000-0005-0000-0000-0000FFD50000}"/>
    <cellStyle name="Normal 2 4 3 5" xfId="56492" xr:uid="{00000000-0005-0000-0000-000000D60000}"/>
    <cellStyle name="Normal 2 4 3 5 2" xfId="56493" xr:uid="{00000000-0005-0000-0000-000001D60000}"/>
    <cellStyle name="Normal 2 4 3 5 2 2" xfId="56494" xr:uid="{00000000-0005-0000-0000-000002D60000}"/>
    <cellStyle name="Normal 2 4 3 5 3" xfId="56495" xr:uid="{00000000-0005-0000-0000-000003D60000}"/>
    <cellStyle name="Normal 2 4 3 6" xfId="56496" xr:uid="{00000000-0005-0000-0000-000004D60000}"/>
    <cellStyle name="Normal 2 4 3 6 2" xfId="56497" xr:uid="{00000000-0005-0000-0000-000005D60000}"/>
    <cellStyle name="Normal 2 4 3 6 2 2" xfId="56498" xr:uid="{00000000-0005-0000-0000-000006D60000}"/>
    <cellStyle name="Normal 2 4 3 6 3" xfId="56499" xr:uid="{00000000-0005-0000-0000-000007D60000}"/>
    <cellStyle name="Normal 2 4 3 7" xfId="56500" xr:uid="{00000000-0005-0000-0000-000008D60000}"/>
    <cellStyle name="Normal 2 4 3 7 2" xfId="56501" xr:uid="{00000000-0005-0000-0000-000009D60000}"/>
    <cellStyle name="Normal 2 4 3 8" xfId="56502" xr:uid="{00000000-0005-0000-0000-00000AD60000}"/>
    <cellStyle name="Normal 2 5" xfId="2660" xr:uid="{00000000-0005-0000-0000-00000BD60000}"/>
    <cellStyle name="Normal 2 5 2" xfId="2661" xr:uid="{00000000-0005-0000-0000-00000CD60000}"/>
    <cellStyle name="Normal 2 5 2 2" xfId="2662" xr:uid="{00000000-0005-0000-0000-00000DD60000}"/>
    <cellStyle name="Normal 2 5 2 2 2" xfId="56503" xr:uid="{00000000-0005-0000-0000-00000ED60000}"/>
    <cellStyle name="Normal 2 5 2 2 2 2" xfId="56504" xr:uid="{00000000-0005-0000-0000-00000FD60000}"/>
    <cellStyle name="Normal 2 5 2 2 2 2 2" xfId="56505" xr:uid="{00000000-0005-0000-0000-000010D60000}"/>
    <cellStyle name="Normal 2 5 2 2 2 3" xfId="56506" xr:uid="{00000000-0005-0000-0000-000011D60000}"/>
    <cellStyle name="Normal 2 5 2 2 3" xfId="56507" xr:uid="{00000000-0005-0000-0000-000012D60000}"/>
    <cellStyle name="Normal 2 5 2 2 3 2" xfId="56508" xr:uid="{00000000-0005-0000-0000-000013D60000}"/>
    <cellStyle name="Normal 2 5 2 2 3 2 2" xfId="56509" xr:uid="{00000000-0005-0000-0000-000014D60000}"/>
    <cellStyle name="Normal 2 5 2 2 3 3" xfId="56510" xr:uid="{00000000-0005-0000-0000-000015D60000}"/>
    <cellStyle name="Normal 2 5 2 2 4" xfId="56511" xr:uid="{00000000-0005-0000-0000-000016D60000}"/>
    <cellStyle name="Normal 2 5 2 2 4 2" xfId="56512" xr:uid="{00000000-0005-0000-0000-000017D60000}"/>
    <cellStyle name="Normal 2 5 2 2 4 2 2" xfId="56513" xr:uid="{00000000-0005-0000-0000-000018D60000}"/>
    <cellStyle name="Normal 2 5 2 2 4 3" xfId="56514" xr:uid="{00000000-0005-0000-0000-000019D60000}"/>
    <cellStyle name="Normal 2 5 2 2 5" xfId="56515" xr:uid="{00000000-0005-0000-0000-00001AD60000}"/>
    <cellStyle name="Normal 2 5 2 2 5 2" xfId="56516" xr:uid="{00000000-0005-0000-0000-00001BD60000}"/>
    <cellStyle name="Normal 2 5 2 2 5 2 2" xfId="56517" xr:uid="{00000000-0005-0000-0000-00001CD60000}"/>
    <cellStyle name="Normal 2 5 2 2 5 3" xfId="56518" xr:uid="{00000000-0005-0000-0000-00001DD60000}"/>
    <cellStyle name="Normal 2 5 2 2 6" xfId="56519" xr:uid="{00000000-0005-0000-0000-00001ED60000}"/>
    <cellStyle name="Normal 2 5 2 2 6 2" xfId="56520" xr:uid="{00000000-0005-0000-0000-00001FD60000}"/>
    <cellStyle name="Normal 2 5 2 2 7" xfId="56521" xr:uid="{00000000-0005-0000-0000-000020D60000}"/>
    <cellStyle name="Normal 2 5 2 3" xfId="2663" xr:uid="{00000000-0005-0000-0000-000021D60000}"/>
    <cellStyle name="Normal 2 5 2 3 2" xfId="56522" xr:uid="{00000000-0005-0000-0000-000022D60000}"/>
    <cellStyle name="Normal 2 5 2 3 2 2" xfId="56523" xr:uid="{00000000-0005-0000-0000-000023D60000}"/>
    <cellStyle name="Normal 2 5 2 3 3" xfId="56524" xr:uid="{00000000-0005-0000-0000-000024D60000}"/>
    <cellStyle name="Normal 2 5 2 4" xfId="2664" xr:uid="{00000000-0005-0000-0000-000025D60000}"/>
    <cellStyle name="Normal 2 5 2 4 2" xfId="56525" xr:uid="{00000000-0005-0000-0000-000026D60000}"/>
    <cellStyle name="Normal 2 5 2 4 2 2" xfId="56526" xr:uid="{00000000-0005-0000-0000-000027D60000}"/>
    <cellStyle name="Normal 2 5 2 4 3" xfId="56527" xr:uid="{00000000-0005-0000-0000-000028D60000}"/>
    <cellStyle name="Normal 2 5 2 5" xfId="56528" xr:uid="{00000000-0005-0000-0000-000029D60000}"/>
    <cellStyle name="Normal 2 5 2 5 2" xfId="56529" xr:uid="{00000000-0005-0000-0000-00002AD60000}"/>
    <cellStyle name="Normal 2 5 2 5 2 2" xfId="56530" xr:uid="{00000000-0005-0000-0000-00002BD60000}"/>
    <cellStyle name="Normal 2 5 2 5 3" xfId="56531" xr:uid="{00000000-0005-0000-0000-00002CD60000}"/>
    <cellStyle name="Normal 2 5 2 6" xfId="56532" xr:uid="{00000000-0005-0000-0000-00002DD60000}"/>
    <cellStyle name="Normal 2 5 2 6 2" xfId="56533" xr:uid="{00000000-0005-0000-0000-00002ED60000}"/>
    <cellStyle name="Normal 2 5 2 6 2 2" xfId="56534" xr:uid="{00000000-0005-0000-0000-00002FD60000}"/>
    <cellStyle name="Normal 2 5 2 6 3" xfId="56535" xr:uid="{00000000-0005-0000-0000-000030D60000}"/>
    <cellStyle name="Normal 2 5 2 7" xfId="56536" xr:uid="{00000000-0005-0000-0000-000031D60000}"/>
    <cellStyle name="Normal 2 5 2 7 2" xfId="56537" xr:uid="{00000000-0005-0000-0000-000032D60000}"/>
    <cellStyle name="Normal 2 5 2 8" xfId="56538" xr:uid="{00000000-0005-0000-0000-000033D60000}"/>
    <cellStyle name="Normal 2 5 2_TQ 04" xfId="56539" xr:uid="{00000000-0005-0000-0000-000034D60000}"/>
    <cellStyle name="Normal 2 5 3" xfId="2665" xr:uid="{00000000-0005-0000-0000-000035D60000}"/>
    <cellStyle name="Normal 2 5 3 2" xfId="56540" xr:uid="{00000000-0005-0000-0000-000036D60000}"/>
    <cellStyle name="Normal 2 5 3 2 2" xfId="56541" xr:uid="{00000000-0005-0000-0000-000037D60000}"/>
    <cellStyle name="Normal 2 5 3 2 2 2" xfId="56542" xr:uid="{00000000-0005-0000-0000-000038D60000}"/>
    <cellStyle name="Normal 2 5 3 2 2 2 2" xfId="56543" xr:uid="{00000000-0005-0000-0000-000039D60000}"/>
    <cellStyle name="Normal 2 5 3 2 2 3" xfId="56544" xr:uid="{00000000-0005-0000-0000-00003AD60000}"/>
    <cellStyle name="Normal 2 5 3 2 3" xfId="56545" xr:uid="{00000000-0005-0000-0000-00003BD60000}"/>
    <cellStyle name="Normal 2 5 3 2 3 2" xfId="56546" xr:uid="{00000000-0005-0000-0000-00003CD60000}"/>
    <cellStyle name="Normal 2 5 3 2 3 2 2" xfId="56547" xr:uid="{00000000-0005-0000-0000-00003DD60000}"/>
    <cellStyle name="Normal 2 5 3 2 3 3" xfId="56548" xr:uid="{00000000-0005-0000-0000-00003ED60000}"/>
    <cellStyle name="Normal 2 5 3 2 4" xfId="56549" xr:uid="{00000000-0005-0000-0000-00003FD60000}"/>
    <cellStyle name="Normal 2 5 3 2 4 2" xfId="56550" xr:uid="{00000000-0005-0000-0000-000040D60000}"/>
    <cellStyle name="Normal 2 5 3 2 4 2 2" xfId="56551" xr:uid="{00000000-0005-0000-0000-000041D60000}"/>
    <cellStyle name="Normal 2 5 3 2 4 3" xfId="56552" xr:uid="{00000000-0005-0000-0000-000042D60000}"/>
    <cellStyle name="Normal 2 5 3 2 5" xfId="56553" xr:uid="{00000000-0005-0000-0000-000043D60000}"/>
    <cellStyle name="Normal 2 5 3 2 5 2" xfId="56554" xr:uid="{00000000-0005-0000-0000-000044D60000}"/>
    <cellStyle name="Normal 2 5 3 2 5 2 2" xfId="56555" xr:uid="{00000000-0005-0000-0000-000045D60000}"/>
    <cellStyle name="Normal 2 5 3 2 5 3" xfId="56556" xr:uid="{00000000-0005-0000-0000-000046D60000}"/>
    <cellStyle name="Normal 2 5 3 2 6" xfId="56557" xr:uid="{00000000-0005-0000-0000-000047D60000}"/>
    <cellStyle name="Normal 2 5 3 2 6 2" xfId="56558" xr:uid="{00000000-0005-0000-0000-000048D60000}"/>
    <cellStyle name="Normal 2 5 3 2 7" xfId="56559" xr:uid="{00000000-0005-0000-0000-000049D60000}"/>
    <cellStyle name="Normal 2 5 3 3" xfId="56560" xr:uid="{00000000-0005-0000-0000-00004AD60000}"/>
    <cellStyle name="Normal 2 5 3 3 2" xfId="56561" xr:uid="{00000000-0005-0000-0000-00004BD60000}"/>
    <cellStyle name="Normal 2 5 3 3 2 2" xfId="56562" xr:uid="{00000000-0005-0000-0000-00004CD60000}"/>
    <cellStyle name="Normal 2 5 3 3 3" xfId="56563" xr:uid="{00000000-0005-0000-0000-00004DD60000}"/>
    <cellStyle name="Normal 2 5 3 4" xfId="56564" xr:uid="{00000000-0005-0000-0000-00004ED60000}"/>
    <cellStyle name="Normal 2 5 3 4 2" xfId="56565" xr:uid="{00000000-0005-0000-0000-00004FD60000}"/>
    <cellStyle name="Normal 2 5 3 4 2 2" xfId="56566" xr:uid="{00000000-0005-0000-0000-000050D60000}"/>
    <cellStyle name="Normal 2 5 3 4 3" xfId="56567" xr:uid="{00000000-0005-0000-0000-000051D60000}"/>
    <cellStyle name="Normal 2 5 3 5" xfId="56568" xr:uid="{00000000-0005-0000-0000-000052D60000}"/>
    <cellStyle name="Normal 2 5 3 5 2" xfId="56569" xr:uid="{00000000-0005-0000-0000-000053D60000}"/>
    <cellStyle name="Normal 2 5 3 5 2 2" xfId="56570" xr:uid="{00000000-0005-0000-0000-000054D60000}"/>
    <cellStyle name="Normal 2 5 3 5 3" xfId="56571" xr:uid="{00000000-0005-0000-0000-000055D60000}"/>
    <cellStyle name="Normal 2 5 3 6" xfId="56572" xr:uid="{00000000-0005-0000-0000-000056D60000}"/>
    <cellStyle name="Normal 2 5 3 6 2" xfId="56573" xr:uid="{00000000-0005-0000-0000-000057D60000}"/>
    <cellStyle name="Normal 2 5 3 6 2 2" xfId="56574" xr:uid="{00000000-0005-0000-0000-000058D60000}"/>
    <cellStyle name="Normal 2 5 3 6 3" xfId="56575" xr:uid="{00000000-0005-0000-0000-000059D60000}"/>
    <cellStyle name="Normal 2 5 3 7" xfId="56576" xr:uid="{00000000-0005-0000-0000-00005AD60000}"/>
    <cellStyle name="Normal 2 5 3 7 2" xfId="56577" xr:uid="{00000000-0005-0000-0000-00005BD60000}"/>
    <cellStyle name="Normal 2 5 3 8" xfId="56578" xr:uid="{00000000-0005-0000-0000-00005CD60000}"/>
    <cellStyle name="Normal 2 5 4" xfId="2666" xr:uid="{00000000-0005-0000-0000-00005DD60000}"/>
    <cellStyle name="Normal 2 5_TQ 61 - FPL Partnerships" xfId="56579" xr:uid="{00000000-0005-0000-0000-00005ED60000}"/>
    <cellStyle name="Normal 2 6" xfId="2667" xr:uid="{00000000-0005-0000-0000-00005FD60000}"/>
    <cellStyle name="Normal 2 6 10" xfId="56580" xr:uid="{00000000-0005-0000-0000-000060D60000}"/>
    <cellStyle name="Normal 2 6 10 2" xfId="56581" xr:uid="{00000000-0005-0000-0000-000061D60000}"/>
    <cellStyle name="Normal 2 6 11" xfId="56582" xr:uid="{00000000-0005-0000-0000-000062D60000}"/>
    <cellStyle name="Normal 2 6 2" xfId="2668" xr:uid="{00000000-0005-0000-0000-000063D60000}"/>
    <cellStyle name="Normal 2 6 2 2" xfId="56583" xr:uid="{00000000-0005-0000-0000-000064D60000}"/>
    <cellStyle name="Normal 2 6 2 2 2" xfId="56584" xr:uid="{00000000-0005-0000-0000-000065D60000}"/>
    <cellStyle name="Normal 2 6 2 2 2 2" xfId="56585" xr:uid="{00000000-0005-0000-0000-000066D60000}"/>
    <cellStyle name="Normal 2 6 2 2 2 2 2" xfId="56586" xr:uid="{00000000-0005-0000-0000-000067D60000}"/>
    <cellStyle name="Normal 2 6 2 2 2 3" xfId="56587" xr:uid="{00000000-0005-0000-0000-000068D60000}"/>
    <cellStyle name="Normal 2 6 2 2 3" xfId="56588" xr:uid="{00000000-0005-0000-0000-000069D60000}"/>
    <cellStyle name="Normal 2 6 2 2 3 2" xfId="56589" xr:uid="{00000000-0005-0000-0000-00006AD60000}"/>
    <cellStyle name="Normal 2 6 2 2 3 2 2" xfId="56590" xr:uid="{00000000-0005-0000-0000-00006BD60000}"/>
    <cellStyle name="Normal 2 6 2 2 3 3" xfId="56591" xr:uid="{00000000-0005-0000-0000-00006CD60000}"/>
    <cellStyle name="Normal 2 6 2 2 4" xfId="56592" xr:uid="{00000000-0005-0000-0000-00006DD60000}"/>
    <cellStyle name="Normal 2 6 2 2 4 2" xfId="56593" xr:uid="{00000000-0005-0000-0000-00006ED60000}"/>
    <cellStyle name="Normal 2 6 2 2 4 2 2" xfId="56594" xr:uid="{00000000-0005-0000-0000-00006FD60000}"/>
    <cellStyle name="Normal 2 6 2 2 4 3" xfId="56595" xr:uid="{00000000-0005-0000-0000-000070D60000}"/>
    <cellStyle name="Normal 2 6 2 2 5" xfId="56596" xr:uid="{00000000-0005-0000-0000-000071D60000}"/>
    <cellStyle name="Normal 2 6 2 2 5 2" xfId="56597" xr:uid="{00000000-0005-0000-0000-000072D60000}"/>
    <cellStyle name="Normal 2 6 2 2 5 2 2" xfId="56598" xr:uid="{00000000-0005-0000-0000-000073D60000}"/>
    <cellStyle name="Normal 2 6 2 2 5 3" xfId="56599" xr:uid="{00000000-0005-0000-0000-000074D60000}"/>
    <cellStyle name="Normal 2 6 2 2 6" xfId="56600" xr:uid="{00000000-0005-0000-0000-000075D60000}"/>
    <cellStyle name="Normal 2 6 2 2 6 2" xfId="56601" xr:uid="{00000000-0005-0000-0000-000076D60000}"/>
    <cellStyle name="Normal 2 6 2 2 7" xfId="56602" xr:uid="{00000000-0005-0000-0000-000077D60000}"/>
    <cellStyle name="Normal 2 6 2 3" xfId="56603" xr:uid="{00000000-0005-0000-0000-000078D60000}"/>
    <cellStyle name="Normal 2 6 2 3 2" xfId="56604" xr:uid="{00000000-0005-0000-0000-000079D60000}"/>
    <cellStyle name="Normal 2 6 2 3 2 2" xfId="56605" xr:uid="{00000000-0005-0000-0000-00007AD60000}"/>
    <cellStyle name="Normal 2 6 2 3 3" xfId="56606" xr:uid="{00000000-0005-0000-0000-00007BD60000}"/>
    <cellStyle name="Normal 2 6 2 4" xfId="56607" xr:uid="{00000000-0005-0000-0000-00007CD60000}"/>
    <cellStyle name="Normal 2 6 2 4 2" xfId="56608" xr:uid="{00000000-0005-0000-0000-00007DD60000}"/>
    <cellStyle name="Normal 2 6 2 4 2 2" xfId="56609" xr:uid="{00000000-0005-0000-0000-00007ED60000}"/>
    <cellStyle name="Normal 2 6 2 4 3" xfId="56610" xr:uid="{00000000-0005-0000-0000-00007FD60000}"/>
    <cellStyle name="Normal 2 6 2 5" xfId="56611" xr:uid="{00000000-0005-0000-0000-000080D60000}"/>
    <cellStyle name="Normal 2 6 2 5 2" xfId="56612" xr:uid="{00000000-0005-0000-0000-000081D60000}"/>
    <cellStyle name="Normal 2 6 2 5 2 2" xfId="56613" xr:uid="{00000000-0005-0000-0000-000082D60000}"/>
    <cellStyle name="Normal 2 6 2 5 3" xfId="56614" xr:uid="{00000000-0005-0000-0000-000083D60000}"/>
    <cellStyle name="Normal 2 6 2 6" xfId="56615" xr:uid="{00000000-0005-0000-0000-000084D60000}"/>
    <cellStyle name="Normal 2 6 2 6 2" xfId="56616" xr:uid="{00000000-0005-0000-0000-000085D60000}"/>
    <cellStyle name="Normal 2 6 2 6 2 2" xfId="56617" xr:uid="{00000000-0005-0000-0000-000086D60000}"/>
    <cellStyle name="Normal 2 6 2 6 3" xfId="56618" xr:uid="{00000000-0005-0000-0000-000087D60000}"/>
    <cellStyle name="Normal 2 6 2 7" xfId="56619" xr:uid="{00000000-0005-0000-0000-000088D60000}"/>
    <cellStyle name="Normal 2 6 2 7 2" xfId="56620" xr:uid="{00000000-0005-0000-0000-000089D60000}"/>
    <cellStyle name="Normal 2 6 2 8" xfId="56621" xr:uid="{00000000-0005-0000-0000-00008AD60000}"/>
    <cellStyle name="Normal 2 6 3" xfId="2669" xr:uid="{00000000-0005-0000-0000-00008BD60000}"/>
    <cellStyle name="Normal 2 6 3 2" xfId="56622" xr:uid="{00000000-0005-0000-0000-00008CD60000}"/>
    <cellStyle name="Normal 2 6 3 2 2" xfId="56623" xr:uid="{00000000-0005-0000-0000-00008DD60000}"/>
    <cellStyle name="Normal 2 6 3 2 2 2" xfId="56624" xr:uid="{00000000-0005-0000-0000-00008ED60000}"/>
    <cellStyle name="Normal 2 6 3 2 2 2 2" xfId="56625" xr:uid="{00000000-0005-0000-0000-00008FD60000}"/>
    <cellStyle name="Normal 2 6 3 2 2 3" xfId="56626" xr:uid="{00000000-0005-0000-0000-000090D60000}"/>
    <cellStyle name="Normal 2 6 3 2 3" xfId="56627" xr:uid="{00000000-0005-0000-0000-000091D60000}"/>
    <cellStyle name="Normal 2 6 3 2 3 2" xfId="56628" xr:uid="{00000000-0005-0000-0000-000092D60000}"/>
    <cellStyle name="Normal 2 6 3 2 3 2 2" xfId="56629" xr:uid="{00000000-0005-0000-0000-000093D60000}"/>
    <cellStyle name="Normal 2 6 3 2 3 3" xfId="56630" xr:uid="{00000000-0005-0000-0000-000094D60000}"/>
    <cellStyle name="Normal 2 6 3 2 4" xfId="56631" xr:uid="{00000000-0005-0000-0000-000095D60000}"/>
    <cellStyle name="Normal 2 6 3 2 4 2" xfId="56632" xr:uid="{00000000-0005-0000-0000-000096D60000}"/>
    <cellStyle name="Normal 2 6 3 2 4 2 2" xfId="56633" xr:uid="{00000000-0005-0000-0000-000097D60000}"/>
    <cellStyle name="Normal 2 6 3 2 4 3" xfId="56634" xr:uid="{00000000-0005-0000-0000-000098D60000}"/>
    <cellStyle name="Normal 2 6 3 2 5" xfId="56635" xr:uid="{00000000-0005-0000-0000-000099D60000}"/>
    <cellStyle name="Normal 2 6 3 2 5 2" xfId="56636" xr:uid="{00000000-0005-0000-0000-00009AD60000}"/>
    <cellStyle name="Normal 2 6 3 2 5 2 2" xfId="56637" xr:uid="{00000000-0005-0000-0000-00009BD60000}"/>
    <cellStyle name="Normal 2 6 3 2 5 3" xfId="56638" xr:uid="{00000000-0005-0000-0000-00009CD60000}"/>
    <cellStyle name="Normal 2 6 3 2 6" xfId="56639" xr:uid="{00000000-0005-0000-0000-00009DD60000}"/>
    <cellStyle name="Normal 2 6 3 2 6 2" xfId="56640" xr:uid="{00000000-0005-0000-0000-00009ED60000}"/>
    <cellStyle name="Normal 2 6 3 2 7" xfId="56641" xr:uid="{00000000-0005-0000-0000-00009FD60000}"/>
    <cellStyle name="Normal 2 6 3 3" xfId="56642" xr:uid="{00000000-0005-0000-0000-0000A0D60000}"/>
    <cellStyle name="Normal 2 6 3 3 2" xfId="56643" xr:uid="{00000000-0005-0000-0000-0000A1D60000}"/>
    <cellStyle name="Normal 2 6 3 3 2 2" xfId="56644" xr:uid="{00000000-0005-0000-0000-0000A2D60000}"/>
    <cellStyle name="Normal 2 6 3 3 3" xfId="56645" xr:uid="{00000000-0005-0000-0000-0000A3D60000}"/>
    <cellStyle name="Normal 2 6 3 4" xfId="56646" xr:uid="{00000000-0005-0000-0000-0000A4D60000}"/>
    <cellStyle name="Normal 2 6 3 4 2" xfId="56647" xr:uid="{00000000-0005-0000-0000-0000A5D60000}"/>
    <cellStyle name="Normal 2 6 3 4 2 2" xfId="56648" xr:uid="{00000000-0005-0000-0000-0000A6D60000}"/>
    <cellStyle name="Normal 2 6 3 4 3" xfId="56649" xr:uid="{00000000-0005-0000-0000-0000A7D60000}"/>
    <cellStyle name="Normal 2 6 3 5" xfId="56650" xr:uid="{00000000-0005-0000-0000-0000A8D60000}"/>
    <cellStyle name="Normal 2 6 3 5 2" xfId="56651" xr:uid="{00000000-0005-0000-0000-0000A9D60000}"/>
    <cellStyle name="Normal 2 6 3 5 2 2" xfId="56652" xr:uid="{00000000-0005-0000-0000-0000AAD60000}"/>
    <cellStyle name="Normal 2 6 3 5 3" xfId="56653" xr:uid="{00000000-0005-0000-0000-0000ABD60000}"/>
    <cellStyle name="Normal 2 6 3 6" xfId="56654" xr:uid="{00000000-0005-0000-0000-0000ACD60000}"/>
    <cellStyle name="Normal 2 6 3 6 2" xfId="56655" xr:uid="{00000000-0005-0000-0000-0000ADD60000}"/>
    <cellStyle name="Normal 2 6 3 6 2 2" xfId="56656" xr:uid="{00000000-0005-0000-0000-0000AED60000}"/>
    <cellStyle name="Normal 2 6 3 6 3" xfId="56657" xr:uid="{00000000-0005-0000-0000-0000AFD60000}"/>
    <cellStyle name="Normal 2 6 3 7" xfId="56658" xr:uid="{00000000-0005-0000-0000-0000B0D60000}"/>
    <cellStyle name="Normal 2 6 3 7 2" xfId="56659" xr:uid="{00000000-0005-0000-0000-0000B1D60000}"/>
    <cellStyle name="Normal 2 6 3 8" xfId="56660" xr:uid="{00000000-0005-0000-0000-0000B2D60000}"/>
    <cellStyle name="Normal 2 6 4" xfId="56661" xr:uid="{00000000-0005-0000-0000-0000B3D60000}"/>
    <cellStyle name="Normal 2 6 4 2" xfId="56662" xr:uid="{00000000-0005-0000-0000-0000B4D60000}"/>
    <cellStyle name="Normal 2 6 4 2 2" xfId="56663" xr:uid="{00000000-0005-0000-0000-0000B5D60000}"/>
    <cellStyle name="Normal 2 6 4 2 2 2" xfId="56664" xr:uid="{00000000-0005-0000-0000-0000B6D60000}"/>
    <cellStyle name="Normal 2 6 4 2 3" xfId="56665" xr:uid="{00000000-0005-0000-0000-0000B7D60000}"/>
    <cellStyle name="Normal 2 6 4 3" xfId="56666" xr:uid="{00000000-0005-0000-0000-0000B8D60000}"/>
    <cellStyle name="Normal 2 6 4 3 2" xfId="56667" xr:uid="{00000000-0005-0000-0000-0000B9D60000}"/>
    <cellStyle name="Normal 2 6 4 3 2 2" xfId="56668" xr:uid="{00000000-0005-0000-0000-0000BAD60000}"/>
    <cellStyle name="Normal 2 6 4 3 3" xfId="56669" xr:uid="{00000000-0005-0000-0000-0000BBD60000}"/>
    <cellStyle name="Normal 2 6 4 4" xfId="56670" xr:uid="{00000000-0005-0000-0000-0000BCD60000}"/>
    <cellStyle name="Normal 2 6 4 4 2" xfId="56671" xr:uid="{00000000-0005-0000-0000-0000BDD60000}"/>
    <cellStyle name="Normal 2 6 4 4 2 2" xfId="56672" xr:uid="{00000000-0005-0000-0000-0000BED60000}"/>
    <cellStyle name="Normal 2 6 4 4 3" xfId="56673" xr:uid="{00000000-0005-0000-0000-0000BFD60000}"/>
    <cellStyle name="Normal 2 6 4 5" xfId="56674" xr:uid="{00000000-0005-0000-0000-0000C0D60000}"/>
    <cellStyle name="Normal 2 6 4 5 2" xfId="56675" xr:uid="{00000000-0005-0000-0000-0000C1D60000}"/>
    <cellStyle name="Normal 2 6 4 5 2 2" xfId="56676" xr:uid="{00000000-0005-0000-0000-0000C2D60000}"/>
    <cellStyle name="Normal 2 6 4 5 3" xfId="56677" xr:uid="{00000000-0005-0000-0000-0000C3D60000}"/>
    <cellStyle name="Normal 2 6 4 6" xfId="56678" xr:uid="{00000000-0005-0000-0000-0000C4D60000}"/>
    <cellStyle name="Normal 2 6 4 6 2" xfId="56679" xr:uid="{00000000-0005-0000-0000-0000C5D60000}"/>
    <cellStyle name="Normal 2 6 4 7" xfId="56680" xr:uid="{00000000-0005-0000-0000-0000C6D60000}"/>
    <cellStyle name="Normal 2 6 5" xfId="56681" xr:uid="{00000000-0005-0000-0000-0000C7D60000}"/>
    <cellStyle name="Normal 2 6 5 2" xfId="56682" xr:uid="{00000000-0005-0000-0000-0000C8D60000}"/>
    <cellStyle name="Normal 2 6 5 2 2" xfId="56683" xr:uid="{00000000-0005-0000-0000-0000C9D60000}"/>
    <cellStyle name="Normal 2 6 5 3" xfId="56684" xr:uid="{00000000-0005-0000-0000-0000CAD60000}"/>
    <cellStyle name="Normal 2 6 6" xfId="56685" xr:uid="{00000000-0005-0000-0000-0000CBD60000}"/>
    <cellStyle name="Normal 2 6 6 2" xfId="56686" xr:uid="{00000000-0005-0000-0000-0000CCD60000}"/>
    <cellStyle name="Normal 2 6 6 2 2" xfId="56687" xr:uid="{00000000-0005-0000-0000-0000CDD60000}"/>
    <cellStyle name="Normal 2 6 6 3" xfId="56688" xr:uid="{00000000-0005-0000-0000-0000CED60000}"/>
    <cellStyle name="Normal 2 6 7" xfId="56689" xr:uid="{00000000-0005-0000-0000-0000CFD60000}"/>
    <cellStyle name="Normal 2 6 7 2" xfId="56690" xr:uid="{00000000-0005-0000-0000-0000D0D60000}"/>
    <cellStyle name="Normal 2 6 7 2 2" xfId="56691" xr:uid="{00000000-0005-0000-0000-0000D1D60000}"/>
    <cellStyle name="Normal 2 6 7 3" xfId="56692" xr:uid="{00000000-0005-0000-0000-0000D2D60000}"/>
    <cellStyle name="Normal 2 6 8" xfId="56693" xr:uid="{00000000-0005-0000-0000-0000D3D60000}"/>
    <cellStyle name="Normal 2 6 8 2" xfId="56694" xr:uid="{00000000-0005-0000-0000-0000D4D60000}"/>
    <cellStyle name="Normal 2 6 8 2 2" xfId="56695" xr:uid="{00000000-0005-0000-0000-0000D5D60000}"/>
    <cellStyle name="Normal 2 6 8 3" xfId="56696" xr:uid="{00000000-0005-0000-0000-0000D6D60000}"/>
    <cellStyle name="Normal 2 6 9" xfId="56697" xr:uid="{00000000-0005-0000-0000-0000D7D60000}"/>
    <cellStyle name="Normal 2 7" xfId="2670" xr:uid="{00000000-0005-0000-0000-0000D8D60000}"/>
    <cellStyle name="Normal 2 7 2" xfId="2671" xr:uid="{00000000-0005-0000-0000-0000D9D60000}"/>
    <cellStyle name="Normal 2 7 2 2" xfId="56698" xr:uid="{00000000-0005-0000-0000-0000DAD60000}"/>
    <cellStyle name="Normal 2 7 2 2 2" xfId="56699" xr:uid="{00000000-0005-0000-0000-0000DBD60000}"/>
    <cellStyle name="Normal 2 7 2 2 2 2" xfId="56700" xr:uid="{00000000-0005-0000-0000-0000DCD60000}"/>
    <cellStyle name="Normal 2 7 2 2 3" xfId="56701" xr:uid="{00000000-0005-0000-0000-0000DDD60000}"/>
    <cellStyle name="Normal 2 7 2 3" xfId="56702" xr:uid="{00000000-0005-0000-0000-0000DED60000}"/>
    <cellStyle name="Normal 2 7 2 3 2" xfId="56703" xr:uid="{00000000-0005-0000-0000-0000DFD60000}"/>
    <cellStyle name="Normal 2 7 2 3 2 2" xfId="56704" xr:uid="{00000000-0005-0000-0000-0000E0D60000}"/>
    <cellStyle name="Normal 2 7 2 3 3" xfId="56705" xr:uid="{00000000-0005-0000-0000-0000E1D60000}"/>
    <cellStyle name="Normal 2 7 2 4" xfId="56706" xr:uid="{00000000-0005-0000-0000-0000E2D60000}"/>
    <cellStyle name="Normal 2 7 2 4 2" xfId="56707" xr:uid="{00000000-0005-0000-0000-0000E3D60000}"/>
    <cellStyle name="Normal 2 7 2 4 2 2" xfId="56708" xr:uid="{00000000-0005-0000-0000-0000E4D60000}"/>
    <cellStyle name="Normal 2 7 2 4 3" xfId="56709" xr:uid="{00000000-0005-0000-0000-0000E5D60000}"/>
    <cellStyle name="Normal 2 7 2 5" xfId="56710" xr:uid="{00000000-0005-0000-0000-0000E6D60000}"/>
    <cellStyle name="Normal 2 7 2 5 2" xfId="56711" xr:uid="{00000000-0005-0000-0000-0000E7D60000}"/>
    <cellStyle name="Normal 2 7 2 5 2 2" xfId="56712" xr:uid="{00000000-0005-0000-0000-0000E8D60000}"/>
    <cellStyle name="Normal 2 7 2 5 3" xfId="56713" xr:uid="{00000000-0005-0000-0000-0000E9D60000}"/>
    <cellStyle name="Normal 2 7 2 6" xfId="56714" xr:uid="{00000000-0005-0000-0000-0000EAD60000}"/>
    <cellStyle name="Normal 2 7 2 6 2" xfId="56715" xr:uid="{00000000-0005-0000-0000-0000EBD60000}"/>
    <cellStyle name="Normal 2 7 2 7" xfId="56716" xr:uid="{00000000-0005-0000-0000-0000ECD60000}"/>
    <cellStyle name="Normal 2 7 3" xfId="2672" xr:uid="{00000000-0005-0000-0000-0000EDD60000}"/>
    <cellStyle name="Normal 2 7 3 2" xfId="56717" xr:uid="{00000000-0005-0000-0000-0000EED60000}"/>
    <cellStyle name="Normal 2 7 3 2 2" xfId="56718" xr:uid="{00000000-0005-0000-0000-0000EFD60000}"/>
    <cellStyle name="Normal 2 7 3 3" xfId="56719" xr:uid="{00000000-0005-0000-0000-0000F0D60000}"/>
    <cellStyle name="Normal 2 7 4" xfId="56720" xr:uid="{00000000-0005-0000-0000-0000F1D60000}"/>
    <cellStyle name="Normal 2 7 4 2" xfId="56721" xr:uid="{00000000-0005-0000-0000-0000F2D60000}"/>
    <cellStyle name="Normal 2 7 4 2 2" xfId="56722" xr:uid="{00000000-0005-0000-0000-0000F3D60000}"/>
    <cellStyle name="Normal 2 7 4 3" xfId="56723" xr:uid="{00000000-0005-0000-0000-0000F4D60000}"/>
    <cellStyle name="Normal 2 7 5" xfId="56724" xr:uid="{00000000-0005-0000-0000-0000F5D60000}"/>
    <cellStyle name="Normal 2 7 5 2" xfId="56725" xr:uid="{00000000-0005-0000-0000-0000F6D60000}"/>
    <cellStyle name="Normal 2 7 5 2 2" xfId="56726" xr:uid="{00000000-0005-0000-0000-0000F7D60000}"/>
    <cellStyle name="Normal 2 7 5 3" xfId="56727" xr:uid="{00000000-0005-0000-0000-0000F8D60000}"/>
    <cellStyle name="Normal 2 7 6" xfId="56728" xr:uid="{00000000-0005-0000-0000-0000F9D60000}"/>
    <cellStyle name="Normal 2 7 6 2" xfId="56729" xr:uid="{00000000-0005-0000-0000-0000FAD60000}"/>
    <cellStyle name="Normal 2 7 6 2 2" xfId="56730" xr:uid="{00000000-0005-0000-0000-0000FBD60000}"/>
    <cellStyle name="Normal 2 7 6 3" xfId="56731" xr:uid="{00000000-0005-0000-0000-0000FCD60000}"/>
    <cellStyle name="Normal 2 7 7" xfId="56732" xr:uid="{00000000-0005-0000-0000-0000FDD60000}"/>
    <cellStyle name="Normal 2 7 8" xfId="56733" xr:uid="{00000000-0005-0000-0000-0000FED60000}"/>
    <cellStyle name="Normal 2 7 8 2" xfId="56734" xr:uid="{00000000-0005-0000-0000-0000FFD60000}"/>
    <cellStyle name="Normal 2 7 9" xfId="56735" xr:uid="{00000000-0005-0000-0000-000000D70000}"/>
    <cellStyle name="Normal 2 8" xfId="2673" xr:uid="{00000000-0005-0000-0000-000001D70000}"/>
    <cellStyle name="Normal 2 8 2" xfId="2674" xr:uid="{00000000-0005-0000-0000-000002D70000}"/>
    <cellStyle name="Normal 2 8 2 2" xfId="56736" xr:uid="{00000000-0005-0000-0000-000003D70000}"/>
    <cellStyle name="Normal 2 8 2 2 2" xfId="56737" xr:uid="{00000000-0005-0000-0000-000004D70000}"/>
    <cellStyle name="Normal 2 8 2 2 2 2" xfId="56738" xr:uid="{00000000-0005-0000-0000-000005D70000}"/>
    <cellStyle name="Normal 2 8 2 2 3" xfId="56739" xr:uid="{00000000-0005-0000-0000-000006D70000}"/>
    <cellStyle name="Normal 2 8 2 3" xfId="56740" xr:uid="{00000000-0005-0000-0000-000007D70000}"/>
    <cellStyle name="Normal 2 8 2 3 2" xfId="56741" xr:uid="{00000000-0005-0000-0000-000008D70000}"/>
    <cellStyle name="Normal 2 8 2 3 2 2" xfId="56742" xr:uid="{00000000-0005-0000-0000-000009D70000}"/>
    <cellStyle name="Normal 2 8 2 3 3" xfId="56743" xr:uid="{00000000-0005-0000-0000-00000AD70000}"/>
    <cellStyle name="Normal 2 8 2 4" xfId="56744" xr:uid="{00000000-0005-0000-0000-00000BD70000}"/>
    <cellStyle name="Normal 2 8 2 4 2" xfId="56745" xr:uid="{00000000-0005-0000-0000-00000CD70000}"/>
    <cellStyle name="Normal 2 8 2 4 2 2" xfId="56746" xr:uid="{00000000-0005-0000-0000-00000DD70000}"/>
    <cellStyle name="Normal 2 8 2 4 3" xfId="56747" xr:uid="{00000000-0005-0000-0000-00000ED70000}"/>
    <cellStyle name="Normal 2 8 2 5" xfId="56748" xr:uid="{00000000-0005-0000-0000-00000FD70000}"/>
    <cellStyle name="Normal 2 8 2 5 2" xfId="56749" xr:uid="{00000000-0005-0000-0000-000010D70000}"/>
    <cellStyle name="Normal 2 8 2 5 2 2" xfId="56750" xr:uid="{00000000-0005-0000-0000-000011D70000}"/>
    <cellStyle name="Normal 2 8 2 5 3" xfId="56751" xr:uid="{00000000-0005-0000-0000-000012D70000}"/>
    <cellStyle name="Normal 2 8 2 6" xfId="56752" xr:uid="{00000000-0005-0000-0000-000013D70000}"/>
    <cellStyle name="Normal 2 8 2 6 2" xfId="56753" xr:uid="{00000000-0005-0000-0000-000014D70000}"/>
    <cellStyle name="Normal 2 8 2 7" xfId="56754" xr:uid="{00000000-0005-0000-0000-000015D70000}"/>
    <cellStyle name="Normal 2 8 3" xfId="2675" xr:uid="{00000000-0005-0000-0000-000016D70000}"/>
    <cellStyle name="Normal 2 8 3 2" xfId="56755" xr:uid="{00000000-0005-0000-0000-000017D70000}"/>
    <cellStyle name="Normal 2 8 3 2 2" xfId="56756" xr:uid="{00000000-0005-0000-0000-000018D70000}"/>
    <cellStyle name="Normal 2 8 3 3" xfId="56757" xr:uid="{00000000-0005-0000-0000-000019D70000}"/>
    <cellStyle name="Normal 2 8 4" xfId="56758" xr:uid="{00000000-0005-0000-0000-00001AD70000}"/>
    <cellStyle name="Normal 2 8 4 2" xfId="56759" xr:uid="{00000000-0005-0000-0000-00001BD70000}"/>
    <cellStyle name="Normal 2 8 4 2 2" xfId="56760" xr:uid="{00000000-0005-0000-0000-00001CD70000}"/>
    <cellStyle name="Normal 2 8 4 3" xfId="56761" xr:uid="{00000000-0005-0000-0000-00001DD70000}"/>
    <cellStyle name="Normal 2 8 5" xfId="56762" xr:uid="{00000000-0005-0000-0000-00001ED70000}"/>
    <cellStyle name="Normal 2 8 5 2" xfId="56763" xr:uid="{00000000-0005-0000-0000-00001FD70000}"/>
    <cellStyle name="Normal 2 8 5 2 2" xfId="56764" xr:uid="{00000000-0005-0000-0000-000020D70000}"/>
    <cellStyle name="Normal 2 8 5 3" xfId="56765" xr:uid="{00000000-0005-0000-0000-000021D70000}"/>
    <cellStyle name="Normal 2 8 6" xfId="56766" xr:uid="{00000000-0005-0000-0000-000022D70000}"/>
    <cellStyle name="Normal 2 8 6 2" xfId="56767" xr:uid="{00000000-0005-0000-0000-000023D70000}"/>
    <cellStyle name="Normal 2 8 6 2 2" xfId="56768" xr:uid="{00000000-0005-0000-0000-000024D70000}"/>
    <cellStyle name="Normal 2 8 6 3" xfId="56769" xr:uid="{00000000-0005-0000-0000-000025D70000}"/>
    <cellStyle name="Normal 2 8 7" xfId="56770" xr:uid="{00000000-0005-0000-0000-000026D70000}"/>
    <cellStyle name="Normal 2 8 7 2" xfId="56771" xr:uid="{00000000-0005-0000-0000-000027D70000}"/>
    <cellStyle name="Normal 2 8 8" xfId="56772" xr:uid="{00000000-0005-0000-0000-000028D70000}"/>
    <cellStyle name="Normal 2 9" xfId="2676" xr:uid="{00000000-0005-0000-0000-000029D70000}"/>
    <cellStyle name="Normal 2 9 2" xfId="2677" xr:uid="{00000000-0005-0000-0000-00002AD70000}"/>
    <cellStyle name="Normal 2 9 3" xfId="2678" xr:uid="{00000000-0005-0000-0000-00002BD70000}"/>
    <cellStyle name="Normal 2_10TQ41 Repair Analysis" xfId="2679" xr:uid="{00000000-0005-0000-0000-00002CD70000}"/>
    <cellStyle name="Normal 20" xfId="2680" xr:uid="{00000000-0005-0000-0000-00002DD70000}"/>
    <cellStyle name="Normal 20 2" xfId="2681" xr:uid="{00000000-0005-0000-0000-00002ED70000}"/>
    <cellStyle name="Normal 20 3" xfId="56773" xr:uid="{00000000-0005-0000-0000-00002FD70000}"/>
    <cellStyle name="Normal 20 4" xfId="56774" xr:uid="{00000000-0005-0000-0000-000030D70000}"/>
    <cellStyle name="Normal 21" xfId="2682" xr:uid="{00000000-0005-0000-0000-000031D70000}"/>
    <cellStyle name="Normal 21 2" xfId="2683" xr:uid="{00000000-0005-0000-0000-000032D70000}"/>
    <cellStyle name="Normal 21 2 2" xfId="56775" xr:uid="{00000000-0005-0000-0000-000033D70000}"/>
    <cellStyle name="Normal 21 2 3" xfId="56776" xr:uid="{00000000-0005-0000-0000-000034D70000}"/>
    <cellStyle name="Normal 21 3" xfId="2684" xr:uid="{00000000-0005-0000-0000-000035D70000}"/>
    <cellStyle name="Normal 21 3 2" xfId="56777" xr:uid="{00000000-0005-0000-0000-000036D70000}"/>
    <cellStyle name="Normal 21 4" xfId="56778" xr:uid="{00000000-0005-0000-0000-000037D70000}"/>
    <cellStyle name="Normal 22" xfId="2685" xr:uid="{00000000-0005-0000-0000-000038D70000}"/>
    <cellStyle name="Normal 22 2" xfId="2686" xr:uid="{00000000-0005-0000-0000-000039D70000}"/>
    <cellStyle name="Normal 23" xfId="2687" xr:uid="{00000000-0005-0000-0000-00003AD70000}"/>
    <cellStyle name="Normal 23 2" xfId="2688" xr:uid="{00000000-0005-0000-0000-00003BD70000}"/>
    <cellStyle name="Normal 24" xfId="2689" xr:uid="{00000000-0005-0000-0000-00003CD70000}"/>
    <cellStyle name="Normal 24 2" xfId="2690" xr:uid="{00000000-0005-0000-0000-00003DD70000}"/>
    <cellStyle name="Normal 24 2 2" xfId="56779" xr:uid="{00000000-0005-0000-0000-00003ED70000}"/>
    <cellStyle name="Normal 24 3" xfId="56780" xr:uid="{00000000-0005-0000-0000-00003FD70000}"/>
    <cellStyle name="Normal 24 4" xfId="56781" xr:uid="{00000000-0005-0000-0000-000040D70000}"/>
    <cellStyle name="Normal 25" xfId="2691" xr:uid="{00000000-0005-0000-0000-000041D70000}"/>
    <cellStyle name="Normal 25 2" xfId="2692" xr:uid="{00000000-0005-0000-0000-000042D70000}"/>
    <cellStyle name="Normal 26" xfId="2693" xr:uid="{00000000-0005-0000-0000-000043D70000}"/>
    <cellStyle name="Normal 26 2" xfId="2694" xr:uid="{00000000-0005-0000-0000-000044D70000}"/>
    <cellStyle name="Normal 27" xfId="2695" xr:uid="{00000000-0005-0000-0000-000045D70000}"/>
    <cellStyle name="Normal 28" xfId="2696" xr:uid="{00000000-0005-0000-0000-000046D70000}"/>
    <cellStyle name="Normal 28 2" xfId="2697" xr:uid="{00000000-0005-0000-0000-000047D70000}"/>
    <cellStyle name="Normal 29" xfId="2698" xr:uid="{00000000-0005-0000-0000-000048D70000}"/>
    <cellStyle name="Normal 29 2" xfId="2699" xr:uid="{00000000-0005-0000-0000-000049D70000}"/>
    <cellStyle name="Normal 29 2 2" xfId="56782" xr:uid="{00000000-0005-0000-0000-00004AD70000}"/>
    <cellStyle name="Normal 29 3" xfId="56783" xr:uid="{00000000-0005-0000-0000-00004BD70000}"/>
    <cellStyle name="Normal 3" xfId="6" xr:uid="{00000000-0005-0000-0000-00004CD70000}"/>
    <cellStyle name="Normal 3 10" xfId="56784" xr:uid="{00000000-0005-0000-0000-00004DD70000}"/>
    <cellStyle name="Normal 3 10 2" xfId="56785" xr:uid="{00000000-0005-0000-0000-00004ED70000}"/>
    <cellStyle name="Normal 3 10 2 2" xfId="56786" xr:uid="{00000000-0005-0000-0000-00004FD70000}"/>
    <cellStyle name="Normal 3 10 3" xfId="56787" xr:uid="{00000000-0005-0000-0000-000050D70000}"/>
    <cellStyle name="Normal 3 10 3 2" xfId="56788" xr:uid="{00000000-0005-0000-0000-000051D70000}"/>
    <cellStyle name="Normal 3 10 4" xfId="56789" xr:uid="{00000000-0005-0000-0000-000052D70000}"/>
    <cellStyle name="Normal 3 11" xfId="56790" xr:uid="{00000000-0005-0000-0000-000053D70000}"/>
    <cellStyle name="Normal 3 12" xfId="56791" xr:uid="{00000000-0005-0000-0000-000054D70000}"/>
    <cellStyle name="Normal 3 13" xfId="56792" xr:uid="{00000000-0005-0000-0000-000055D70000}"/>
    <cellStyle name="Normal 3 14" xfId="63227" xr:uid="{BF23B657-7FEB-4B97-B52C-705A46B7538E}"/>
    <cellStyle name="Normal 3 2" xfId="2700" xr:uid="{00000000-0005-0000-0000-000056D70000}"/>
    <cellStyle name="Normal 3 2 10" xfId="56793" xr:uid="{00000000-0005-0000-0000-000057D70000}"/>
    <cellStyle name="Normal 3 2 11" xfId="56794" xr:uid="{00000000-0005-0000-0000-000058D70000}"/>
    <cellStyle name="Normal 3 2 12" xfId="56795" xr:uid="{00000000-0005-0000-0000-000059D70000}"/>
    <cellStyle name="Normal 3 2 13" xfId="56796" xr:uid="{00000000-0005-0000-0000-00005AD70000}"/>
    <cellStyle name="Normal 3 2 2" xfId="2701" xr:uid="{00000000-0005-0000-0000-00005BD70000}"/>
    <cellStyle name="Normal 3 2 2 2" xfId="2702" xr:uid="{00000000-0005-0000-0000-00005CD70000}"/>
    <cellStyle name="Normal 3 2 2 2 2" xfId="56797" xr:uid="{00000000-0005-0000-0000-00005DD70000}"/>
    <cellStyle name="Normal 3 2 2 2 2 2" xfId="56798" xr:uid="{00000000-0005-0000-0000-00005ED70000}"/>
    <cellStyle name="Normal 3 2 2 2 3" xfId="56799" xr:uid="{00000000-0005-0000-0000-00005FD70000}"/>
    <cellStyle name="Normal 3 2 2 3" xfId="56800" xr:uid="{00000000-0005-0000-0000-000060D70000}"/>
    <cellStyle name="Normal 3 2 2 3 2" xfId="56801" xr:uid="{00000000-0005-0000-0000-000061D70000}"/>
    <cellStyle name="Normal 3 2 2 3 2 2" xfId="56802" xr:uid="{00000000-0005-0000-0000-000062D70000}"/>
    <cellStyle name="Normal 3 2 2 3 3" xfId="56803" xr:uid="{00000000-0005-0000-0000-000063D70000}"/>
    <cellStyle name="Normal 3 2 2 4" xfId="56804" xr:uid="{00000000-0005-0000-0000-000064D70000}"/>
    <cellStyle name="Normal 3 2 2 4 2" xfId="56805" xr:uid="{00000000-0005-0000-0000-000065D70000}"/>
    <cellStyle name="Normal 3 2 2 4 2 2" xfId="56806" xr:uid="{00000000-0005-0000-0000-000066D70000}"/>
    <cellStyle name="Normal 3 2 2 4 3" xfId="56807" xr:uid="{00000000-0005-0000-0000-000067D70000}"/>
    <cellStyle name="Normal 3 2 2 5" xfId="56808" xr:uid="{00000000-0005-0000-0000-000068D70000}"/>
    <cellStyle name="Normal 3 2 2 5 2" xfId="56809" xr:uid="{00000000-0005-0000-0000-000069D70000}"/>
    <cellStyle name="Normal 3 2 2 5 2 2" xfId="56810" xr:uid="{00000000-0005-0000-0000-00006AD70000}"/>
    <cellStyle name="Normal 3 2 2 5 3" xfId="56811" xr:uid="{00000000-0005-0000-0000-00006BD70000}"/>
    <cellStyle name="Normal 3 2 2 6" xfId="56812" xr:uid="{00000000-0005-0000-0000-00006CD70000}"/>
    <cellStyle name="Normal 3 2 2 6 2" xfId="56813" xr:uid="{00000000-0005-0000-0000-00006DD70000}"/>
    <cellStyle name="Normal 3 2 2 7" xfId="56814" xr:uid="{00000000-0005-0000-0000-00006ED70000}"/>
    <cellStyle name="Normal 3 2 3" xfId="2703" xr:uid="{00000000-0005-0000-0000-00006FD70000}"/>
    <cellStyle name="Normal 3 2 3 2" xfId="2704" xr:uid="{00000000-0005-0000-0000-000070D70000}"/>
    <cellStyle name="Normal 3 2 3 2 2" xfId="56815" xr:uid="{00000000-0005-0000-0000-000071D70000}"/>
    <cellStyle name="Normal 3 2 3 3" xfId="56816" xr:uid="{00000000-0005-0000-0000-000072D70000}"/>
    <cellStyle name="Normal 3 2 4" xfId="2705" xr:uid="{00000000-0005-0000-0000-000073D70000}"/>
    <cellStyle name="Normal 3 2 4 2" xfId="2706" xr:uid="{00000000-0005-0000-0000-000074D70000}"/>
    <cellStyle name="Normal 3 2 4 2 2" xfId="56817" xr:uid="{00000000-0005-0000-0000-000075D70000}"/>
    <cellStyle name="Normal 3 2 4 3" xfId="2707" xr:uid="{00000000-0005-0000-0000-000076D70000}"/>
    <cellStyle name="Normal 3 2 5" xfId="2708" xr:uid="{00000000-0005-0000-0000-000077D70000}"/>
    <cellStyle name="Normal 3 2 5 2" xfId="2709" xr:uid="{00000000-0005-0000-0000-000078D70000}"/>
    <cellStyle name="Normal 3 2 5 2 2" xfId="56818" xr:uid="{00000000-0005-0000-0000-000079D70000}"/>
    <cellStyle name="Normal 3 2 5 3" xfId="56819" xr:uid="{00000000-0005-0000-0000-00007AD70000}"/>
    <cellStyle name="Normal 3 2 6" xfId="2710" xr:uid="{00000000-0005-0000-0000-00007BD70000}"/>
    <cellStyle name="Normal 3 2 6 2" xfId="56820" xr:uid="{00000000-0005-0000-0000-00007CD70000}"/>
    <cellStyle name="Normal 3 2 6 2 2" xfId="56821" xr:uid="{00000000-0005-0000-0000-00007DD70000}"/>
    <cellStyle name="Normal 3 2 6 3" xfId="56822" xr:uid="{00000000-0005-0000-0000-00007ED70000}"/>
    <cellStyle name="Normal 3 2 7" xfId="56823" xr:uid="{00000000-0005-0000-0000-00007FD70000}"/>
    <cellStyle name="Normal 3 2 7 2" xfId="56824" xr:uid="{00000000-0005-0000-0000-000080D70000}"/>
    <cellStyle name="Normal 3 2 7 2 2" xfId="56825" xr:uid="{00000000-0005-0000-0000-000081D70000}"/>
    <cellStyle name="Normal 3 2 7 3" xfId="56826" xr:uid="{00000000-0005-0000-0000-000082D70000}"/>
    <cellStyle name="Normal 3 2 8" xfId="56827" xr:uid="{00000000-0005-0000-0000-000083D70000}"/>
    <cellStyle name="Normal 3 2 8 2" xfId="56828" xr:uid="{00000000-0005-0000-0000-000084D70000}"/>
    <cellStyle name="Normal 3 2 8 2 2" xfId="56829" xr:uid="{00000000-0005-0000-0000-000085D70000}"/>
    <cellStyle name="Normal 3 2 8 3" xfId="56830" xr:uid="{00000000-0005-0000-0000-000086D70000}"/>
    <cellStyle name="Normal 3 2 9" xfId="56831" xr:uid="{00000000-0005-0000-0000-000087D70000}"/>
    <cellStyle name="Normal 3 2 9 2" xfId="56832" xr:uid="{00000000-0005-0000-0000-000088D70000}"/>
    <cellStyle name="Normal 3 2_2010 Return to Provision" xfId="56833" xr:uid="{00000000-0005-0000-0000-000089D70000}"/>
    <cellStyle name="Normal 3 3" xfId="2711" xr:uid="{00000000-0005-0000-0000-00008AD70000}"/>
    <cellStyle name="Normal 3 3 10" xfId="56834" xr:uid="{00000000-0005-0000-0000-00008BD70000}"/>
    <cellStyle name="Normal 3 3 11" xfId="56835" xr:uid="{00000000-0005-0000-0000-00008CD70000}"/>
    <cellStyle name="Normal 3 3 2" xfId="2712" xr:uid="{00000000-0005-0000-0000-00008DD70000}"/>
    <cellStyle name="Normal 3 3 2 2" xfId="2713" xr:uid="{00000000-0005-0000-0000-00008ED70000}"/>
    <cellStyle name="Normal 3 3 2 2 2" xfId="56836" xr:uid="{00000000-0005-0000-0000-00008FD70000}"/>
    <cellStyle name="Normal 3 3 2 2 2 2" xfId="56837" xr:uid="{00000000-0005-0000-0000-000090D70000}"/>
    <cellStyle name="Normal 3 3 2 2 3" xfId="56838" xr:uid="{00000000-0005-0000-0000-000091D70000}"/>
    <cellStyle name="Normal 3 3 2 3" xfId="56839" xr:uid="{00000000-0005-0000-0000-000092D70000}"/>
    <cellStyle name="Normal 3 3 2 3 2" xfId="56840" xr:uid="{00000000-0005-0000-0000-000093D70000}"/>
    <cellStyle name="Normal 3 3 2 3 2 2" xfId="56841" xr:uid="{00000000-0005-0000-0000-000094D70000}"/>
    <cellStyle name="Normal 3 3 2 3 3" xfId="56842" xr:uid="{00000000-0005-0000-0000-000095D70000}"/>
    <cellStyle name="Normal 3 3 2 4" xfId="56843" xr:uid="{00000000-0005-0000-0000-000096D70000}"/>
    <cellStyle name="Normal 3 3 2 4 2" xfId="56844" xr:uid="{00000000-0005-0000-0000-000097D70000}"/>
    <cellStyle name="Normal 3 3 2 4 2 2" xfId="56845" xr:uid="{00000000-0005-0000-0000-000098D70000}"/>
    <cellStyle name="Normal 3 3 2 4 3" xfId="56846" xr:uid="{00000000-0005-0000-0000-000099D70000}"/>
    <cellStyle name="Normal 3 3 2 5" xfId="56847" xr:uid="{00000000-0005-0000-0000-00009AD70000}"/>
    <cellStyle name="Normal 3 3 2 5 2" xfId="56848" xr:uid="{00000000-0005-0000-0000-00009BD70000}"/>
    <cellStyle name="Normal 3 3 2 5 2 2" xfId="56849" xr:uid="{00000000-0005-0000-0000-00009CD70000}"/>
    <cellStyle name="Normal 3 3 2 5 3" xfId="56850" xr:uid="{00000000-0005-0000-0000-00009DD70000}"/>
    <cellStyle name="Normal 3 3 2 6" xfId="56851" xr:uid="{00000000-0005-0000-0000-00009ED70000}"/>
    <cellStyle name="Normal 3 3 2 6 2" xfId="56852" xr:uid="{00000000-0005-0000-0000-00009FD70000}"/>
    <cellStyle name="Normal 3 3 2 7" xfId="56853" xr:uid="{00000000-0005-0000-0000-0000A0D70000}"/>
    <cellStyle name="Normal 3 3 3" xfId="2714" xr:uid="{00000000-0005-0000-0000-0000A1D70000}"/>
    <cellStyle name="Normal 3 3 3 2" xfId="2715" xr:uid="{00000000-0005-0000-0000-0000A2D70000}"/>
    <cellStyle name="Normal 3 3 3 2 2" xfId="56854" xr:uid="{00000000-0005-0000-0000-0000A3D70000}"/>
    <cellStyle name="Normal 3 3 3 3" xfId="56855" xr:uid="{00000000-0005-0000-0000-0000A4D70000}"/>
    <cellStyle name="Normal 3 3 4" xfId="2716" xr:uid="{00000000-0005-0000-0000-0000A5D70000}"/>
    <cellStyle name="Normal 3 3 4 2" xfId="56856" xr:uid="{00000000-0005-0000-0000-0000A6D70000}"/>
    <cellStyle name="Normal 3 3 4 2 2" xfId="56857" xr:uid="{00000000-0005-0000-0000-0000A7D70000}"/>
    <cellStyle name="Normal 3 3 4 3" xfId="56858" xr:uid="{00000000-0005-0000-0000-0000A8D70000}"/>
    <cellStyle name="Normal 3 3 5" xfId="2717" xr:uid="{00000000-0005-0000-0000-0000A9D70000}"/>
    <cellStyle name="Normal 3 3 5 2" xfId="56859" xr:uid="{00000000-0005-0000-0000-0000AAD70000}"/>
    <cellStyle name="Normal 3 3 5 2 2" xfId="56860" xr:uid="{00000000-0005-0000-0000-0000ABD70000}"/>
    <cellStyle name="Normal 3 3 5 3" xfId="56861" xr:uid="{00000000-0005-0000-0000-0000ACD70000}"/>
    <cellStyle name="Normal 3 3 6" xfId="2718" xr:uid="{00000000-0005-0000-0000-0000ADD70000}"/>
    <cellStyle name="Normal 3 3 6 2" xfId="56862" xr:uid="{00000000-0005-0000-0000-0000AED70000}"/>
    <cellStyle name="Normal 3 3 6 2 2" xfId="56863" xr:uid="{00000000-0005-0000-0000-0000AFD70000}"/>
    <cellStyle name="Normal 3 3 6 3" xfId="56864" xr:uid="{00000000-0005-0000-0000-0000B0D70000}"/>
    <cellStyle name="Normal 3 3 7" xfId="56865" xr:uid="{00000000-0005-0000-0000-0000B1D70000}"/>
    <cellStyle name="Normal 3 3 7 2" xfId="56866" xr:uid="{00000000-0005-0000-0000-0000B2D70000}"/>
    <cellStyle name="Normal 3 3 7 2 2" xfId="56867" xr:uid="{00000000-0005-0000-0000-0000B3D70000}"/>
    <cellStyle name="Normal 3 3 7 3" xfId="56868" xr:uid="{00000000-0005-0000-0000-0000B4D70000}"/>
    <cellStyle name="Normal 3 3 8" xfId="56869" xr:uid="{00000000-0005-0000-0000-0000B5D70000}"/>
    <cellStyle name="Normal 3 3 8 2" xfId="56870" xr:uid="{00000000-0005-0000-0000-0000B6D70000}"/>
    <cellStyle name="Normal 3 3 8 2 2" xfId="56871" xr:uid="{00000000-0005-0000-0000-0000B7D70000}"/>
    <cellStyle name="Normal 3 3 8 3" xfId="56872" xr:uid="{00000000-0005-0000-0000-0000B8D70000}"/>
    <cellStyle name="Normal 3 3 9" xfId="56873" xr:uid="{00000000-0005-0000-0000-0000B9D70000}"/>
    <cellStyle name="Normal 3 3 9 2" xfId="56874" xr:uid="{00000000-0005-0000-0000-0000BAD70000}"/>
    <cellStyle name="Normal 3 4" xfId="2719" xr:uid="{00000000-0005-0000-0000-0000BBD70000}"/>
    <cellStyle name="Normal 3 4 2" xfId="2720" xr:uid="{00000000-0005-0000-0000-0000BCD70000}"/>
    <cellStyle name="Normal 3 4 2 2" xfId="56875" xr:uid="{00000000-0005-0000-0000-0000BDD70000}"/>
    <cellStyle name="Normal 3 4 2 2 2" xfId="56876" xr:uid="{00000000-0005-0000-0000-0000BED70000}"/>
    <cellStyle name="Normal 3 4 2 3" xfId="56877" xr:uid="{00000000-0005-0000-0000-0000BFD70000}"/>
    <cellStyle name="Normal 3 4 3" xfId="56878" xr:uid="{00000000-0005-0000-0000-0000C0D70000}"/>
    <cellStyle name="Normal 3 4 3 2" xfId="56879" xr:uid="{00000000-0005-0000-0000-0000C1D70000}"/>
    <cellStyle name="Normal 3 4 4" xfId="56880" xr:uid="{00000000-0005-0000-0000-0000C2D70000}"/>
    <cellStyle name="Normal 3 4 5" xfId="56881" xr:uid="{00000000-0005-0000-0000-0000C3D70000}"/>
    <cellStyle name="Normal 3 5" xfId="2721" xr:uid="{00000000-0005-0000-0000-0000C4D70000}"/>
    <cellStyle name="Normal 3 5 2" xfId="56882" xr:uid="{00000000-0005-0000-0000-0000C5D70000}"/>
    <cellStyle name="Normal 3 5 2 2" xfId="56883" xr:uid="{00000000-0005-0000-0000-0000C6D70000}"/>
    <cellStyle name="Normal 3 5 2 2 2" xfId="56884" xr:uid="{00000000-0005-0000-0000-0000C7D70000}"/>
    <cellStyle name="Normal 3 5 2 3" xfId="56885" xr:uid="{00000000-0005-0000-0000-0000C8D70000}"/>
    <cellStyle name="Normal 3 5 3" xfId="56886" xr:uid="{00000000-0005-0000-0000-0000C9D70000}"/>
    <cellStyle name="Normal 3 5 3 2" xfId="56887" xr:uid="{00000000-0005-0000-0000-0000CAD70000}"/>
    <cellStyle name="Normal 3 5 4" xfId="56888" xr:uid="{00000000-0005-0000-0000-0000CBD70000}"/>
    <cellStyle name="Normal 3 5 5" xfId="56889" xr:uid="{00000000-0005-0000-0000-0000CCD70000}"/>
    <cellStyle name="Normal 3 6" xfId="2722" xr:uid="{00000000-0005-0000-0000-0000CDD70000}"/>
    <cellStyle name="Normal 3 6 2" xfId="56890" xr:uid="{00000000-0005-0000-0000-0000CED70000}"/>
    <cellStyle name="Normal 3 6 2 2" xfId="56891" xr:uid="{00000000-0005-0000-0000-0000CFD70000}"/>
    <cellStyle name="Normal 3 6 3" xfId="56892" xr:uid="{00000000-0005-0000-0000-0000D0D70000}"/>
    <cellStyle name="Normal 3 7" xfId="56893" xr:uid="{00000000-0005-0000-0000-0000D1D70000}"/>
    <cellStyle name="Normal 3 7 2" xfId="56894" xr:uid="{00000000-0005-0000-0000-0000D2D70000}"/>
    <cellStyle name="Normal 3 7 2 2" xfId="56895" xr:uid="{00000000-0005-0000-0000-0000D3D70000}"/>
    <cellStyle name="Normal 3 7 3" xfId="56896" xr:uid="{00000000-0005-0000-0000-0000D4D70000}"/>
    <cellStyle name="Normal 3 8" xfId="56897" xr:uid="{00000000-0005-0000-0000-0000D5D70000}"/>
    <cellStyle name="Normal 3 9" xfId="56898" xr:uid="{00000000-0005-0000-0000-0000D6D70000}"/>
    <cellStyle name="Normal 3 9 2" xfId="56899" xr:uid="{00000000-0005-0000-0000-0000D7D70000}"/>
    <cellStyle name="Normal 3 9 2 2" xfId="56900" xr:uid="{00000000-0005-0000-0000-0000D8D70000}"/>
    <cellStyle name="Normal 3 9 3" xfId="56901" xr:uid="{00000000-0005-0000-0000-0000D9D70000}"/>
    <cellStyle name="Normal 3 9 3 2" xfId="56902" xr:uid="{00000000-0005-0000-0000-0000DAD70000}"/>
    <cellStyle name="Normal 3 9 4" xfId="56903" xr:uid="{00000000-0005-0000-0000-0000DBD70000}"/>
    <cellStyle name="Normal 3 9 4 2" xfId="56904" xr:uid="{00000000-0005-0000-0000-0000DCD70000}"/>
    <cellStyle name="Normal 3 9 5" xfId="56905" xr:uid="{00000000-0005-0000-0000-0000DDD70000}"/>
    <cellStyle name="Normal 3_2010 Return to Provision" xfId="56906" xr:uid="{00000000-0005-0000-0000-0000DED70000}"/>
    <cellStyle name="Normal 30" xfId="2723" xr:uid="{00000000-0005-0000-0000-0000DFD70000}"/>
    <cellStyle name="Normal 30 2" xfId="2724" xr:uid="{00000000-0005-0000-0000-0000E0D70000}"/>
    <cellStyle name="Normal 30 2 2" xfId="56907" xr:uid="{00000000-0005-0000-0000-0000E1D70000}"/>
    <cellStyle name="Normal 30 3" xfId="56908" xr:uid="{00000000-0005-0000-0000-0000E2D70000}"/>
    <cellStyle name="Normal 31" xfId="2725" xr:uid="{00000000-0005-0000-0000-0000E3D70000}"/>
    <cellStyle name="Normal 31 2" xfId="2726" xr:uid="{00000000-0005-0000-0000-0000E4D70000}"/>
    <cellStyle name="Normal 31 2 2" xfId="56909" xr:uid="{00000000-0005-0000-0000-0000E5D70000}"/>
    <cellStyle name="Normal 31 3" xfId="56910" xr:uid="{00000000-0005-0000-0000-0000E6D70000}"/>
    <cellStyle name="Normal 31 4" xfId="56911" xr:uid="{00000000-0005-0000-0000-0000E7D70000}"/>
    <cellStyle name="Normal 32" xfId="2727" xr:uid="{00000000-0005-0000-0000-0000E8D70000}"/>
    <cellStyle name="Normal 32 2" xfId="2728" xr:uid="{00000000-0005-0000-0000-0000E9D70000}"/>
    <cellStyle name="Normal 32 2 2" xfId="56912" xr:uid="{00000000-0005-0000-0000-0000EAD70000}"/>
    <cellStyle name="Normal 32 3" xfId="56913" xr:uid="{00000000-0005-0000-0000-0000EBD70000}"/>
    <cellStyle name="Normal 33" xfId="2729" xr:uid="{00000000-0005-0000-0000-0000ECD70000}"/>
    <cellStyle name="Normal 33 2" xfId="2730" xr:uid="{00000000-0005-0000-0000-0000EDD70000}"/>
    <cellStyle name="Normal 33 2 2" xfId="56914" xr:uid="{00000000-0005-0000-0000-0000EED70000}"/>
    <cellStyle name="Normal 33 2 2 2" xfId="56915" xr:uid="{00000000-0005-0000-0000-0000EFD70000}"/>
    <cellStyle name="Normal 33 2 3" xfId="56916" xr:uid="{00000000-0005-0000-0000-0000F0D70000}"/>
    <cellStyle name="Normal 33 2 3 2" xfId="56917" xr:uid="{00000000-0005-0000-0000-0000F1D70000}"/>
    <cellStyle name="Normal 33 2 4" xfId="56918" xr:uid="{00000000-0005-0000-0000-0000F2D70000}"/>
    <cellStyle name="Normal 33 3" xfId="56919" xr:uid="{00000000-0005-0000-0000-0000F3D70000}"/>
    <cellStyle name="Normal 33 3 2" xfId="56920" xr:uid="{00000000-0005-0000-0000-0000F4D70000}"/>
    <cellStyle name="Normal 33 4" xfId="56921" xr:uid="{00000000-0005-0000-0000-0000F5D70000}"/>
    <cellStyle name="Normal 34" xfId="2731" xr:uid="{00000000-0005-0000-0000-0000F6D70000}"/>
    <cellStyle name="Normal 34 2" xfId="2732" xr:uid="{00000000-0005-0000-0000-0000F7D70000}"/>
    <cellStyle name="Normal 34 2 2" xfId="56922" xr:uid="{00000000-0005-0000-0000-0000F8D70000}"/>
    <cellStyle name="Normal 34 3" xfId="56923" xr:uid="{00000000-0005-0000-0000-0000F9D70000}"/>
    <cellStyle name="Normal 35" xfId="2733" xr:uid="{00000000-0005-0000-0000-0000FAD70000}"/>
    <cellStyle name="Normal 35 2" xfId="2734" xr:uid="{00000000-0005-0000-0000-0000FBD70000}"/>
    <cellStyle name="Normal 35 2 2" xfId="56924" xr:uid="{00000000-0005-0000-0000-0000FCD70000}"/>
    <cellStyle name="Normal 35 3" xfId="56925" xr:uid="{00000000-0005-0000-0000-0000FDD70000}"/>
    <cellStyle name="Normal 36" xfId="2735" xr:uid="{00000000-0005-0000-0000-0000FED70000}"/>
    <cellStyle name="Normal 36 2" xfId="2736" xr:uid="{00000000-0005-0000-0000-0000FFD70000}"/>
    <cellStyle name="Normal 36 2 2" xfId="56926" xr:uid="{00000000-0005-0000-0000-000000D80000}"/>
    <cellStyle name="Normal 36 2 2 2" xfId="56927" xr:uid="{00000000-0005-0000-0000-000001D80000}"/>
    <cellStyle name="Normal 36 2 3" xfId="56928" xr:uid="{00000000-0005-0000-0000-000002D80000}"/>
    <cellStyle name="Normal 36 2 3 2" xfId="56929" xr:uid="{00000000-0005-0000-0000-000003D80000}"/>
    <cellStyle name="Normal 36 2 4" xfId="56930" xr:uid="{00000000-0005-0000-0000-000004D80000}"/>
    <cellStyle name="Normal 36 3" xfId="56931" xr:uid="{00000000-0005-0000-0000-000005D80000}"/>
    <cellStyle name="Normal 36 3 2" xfId="56932" xr:uid="{00000000-0005-0000-0000-000006D80000}"/>
    <cellStyle name="Normal 36 4" xfId="56933" xr:uid="{00000000-0005-0000-0000-000007D80000}"/>
    <cellStyle name="Normal 37" xfId="2737" xr:uid="{00000000-0005-0000-0000-000008D80000}"/>
    <cellStyle name="Normal 37 2" xfId="2738" xr:uid="{00000000-0005-0000-0000-000009D80000}"/>
    <cellStyle name="Normal 37 2 2" xfId="56934" xr:uid="{00000000-0005-0000-0000-00000AD80000}"/>
    <cellStyle name="Normal 37 3" xfId="56935" xr:uid="{00000000-0005-0000-0000-00000BD80000}"/>
    <cellStyle name="Normal 37 3 2" xfId="56936" xr:uid="{00000000-0005-0000-0000-00000CD80000}"/>
    <cellStyle name="Normal 37 4" xfId="56937" xr:uid="{00000000-0005-0000-0000-00000DD80000}"/>
    <cellStyle name="Normal 37 4 2" xfId="56938" xr:uid="{00000000-0005-0000-0000-00000ED80000}"/>
    <cellStyle name="Normal 37 5" xfId="56939" xr:uid="{00000000-0005-0000-0000-00000FD80000}"/>
    <cellStyle name="Normal 38" xfId="2739" xr:uid="{00000000-0005-0000-0000-000010D80000}"/>
    <cellStyle name="Normal 38 2" xfId="2740" xr:uid="{00000000-0005-0000-0000-000011D80000}"/>
    <cellStyle name="Normal 38 2 2" xfId="56940" xr:uid="{00000000-0005-0000-0000-000012D80000}"/>
    <cellStyle name="Normal 38 3" xfId="56941" xr:uid="{00000000-0005-0000-0000-000013D80000}"/>
    <cellStyle name="Normal 38 3 2" xfId="56942" xr:uid="{00000000-0005-0000-0000-000014D80000}"/>
    <cellStyle name="Normal 38 4" xfId="56943" xr:uid="{00000000-0005-0000-0000-000015D80000}"/>
    <cellStyle name="Normal 39" xfId="2741" xr:uid="{00000000-0005-0000-0000-000016D80000}"/>
    <cellStyle name="Normal 39 2" xfId="2742" xr:uid="{00000000-0005-0000-0000-000017D80000}"/>
    <cellStyle name="Normal 39 2 2" xfId="56944" xr:uid="{00000000-0005-0000-0000-000018D80000}"/>
    <cellStyle name="Normal 39 3" xfId="56945" xr:uid="{00000000-0005-0000-0000-000019D80000}"/>
    <cellStyle name="Normal 39 3 2" xfId="56946" xr:uid="{00000000-0005-0000-0000-00001AD80000}"/>
    <cellStyle name="Normal 39 3 2 2" xfId="56947" xr:uid="{00000000-0005-0000-0000-00001BD80000}"/>
    <cellStyle name="Normal 39 3 3" xfId="56948" xr:uid="{00000000-0005-0000-0000-00001CD80000}"/>
    <cellStyle name="Normal 39 4" xfId="56949" xr:uid="{00000000-0005-0000-0000-00001DD80000}"/>
    <cellStyle name="Normal 4" xfId="2743" xr:uid="{00000000-0005-0000-0000-00001ED80000}"/>
    <cellStyle name="Normal 4 10" xfId="2744" xr:uid="{00000000-0005-0000-0000-00001FD80000}"/>
    <cellStyle name="Normal 4 10 2" xfId="2745" xr:uid="{00000000-0005-0000-0000-000020D80000}"/>
    <cellStyle name="Normal 4 10 2 2" xfId="56950" xr:uid="{00000000-0005-0000-0000-000021D80000}"/>
    <cellStyle name="Normal 4 10 3" xfId="56951" xr:uid="{00000000-0005-0000-0000-000022D80000}"/>
    <cellStyle name="Normal 4 11" xfId="2746" xr:uid="{00000000-0005-0000-0000-000023D80000}"/>
    <cellStyle name="Normal 4 11 2" xfId="2747" xr:uid="{00000000-0005-0000-0000-000024D80000}"/>
    <cellStyle name="Normal 4 12" xfId="2748" xr:uid="{00000000-0005-0000-0000-000025D80000}"/>
    <cellStyle name="Normal 4 12 2" xfId="2749" xr:uid="{00000000-0005-0000-0000-000026D80000}"/>
    <cellStyle name="Normal 4 13" xfId="2750" xr:uid="{00000000-0005-0000-0000-000027D80000}"/>
    <cellStyle name="Normal 4 13 2" xfId="2751" xr:uid="{00000000-0005-0000-0000-000028D80000}"/>
    <cellStyle name="Normal 4 14" xfId="2752" xr:uid="{00000000-0005-0000-0000-000029D80000}"/>
    <cellStyle name="Normal 4 15" xfId="63230" xr:uid="{91C8E4FE-F182-4981-A3AD-1DE0DEC42C6A}"/>
    <cellStyle name="Normal 4 2" xfId="2753" xr:uid="{00000000-0005-0000-0000-00002AD80000}"/>
    <cellStyle name="Normal 4 2 10" xfId="56952" xr:uid="{00000000-0005-0000-0000-00002BD80000}"/>
    <cellStyle name="Normal 4 2 11" xfId="56953" xr:uid="{00000000-0005-0000-0000-00002CD80000}"/>
    <cellStyle name="Normal 4 2 2" xfId="2754" xr:uid="{00000000-0005-0000-0000-00002DD80000}"/>
    <cellStyle name="Normal 4 2 2 2" xfId="56954" xr:uid="{00000000-0005-0000-0000-00002ED80000}"/>
    <cellStyle name="Normal 4 2 2 2 2" xfId="56955" xr:uid="{00000000-0005-0000-0000-00002FD80000}"/>
    <cellStyle name="Normal 4 2 2 2 2 2" xfId="56956" xr:uid="{00000000-0005-0000-0000-000030D80000}"/>
    <cellStyle name="Normal 4 2 2 2 3" xfId="56957" xr:uid="{00000000-0005-0000-0000-000031D80000}"/>
    <cellStyle name="Normal 4 2 2 3" xfId="56958" xr:uid="{00000000-0005-0000-0000-000032D80000}"/>
    <cellStyle name="Normal 4 2 2 3 2" xfId="56959" xr:uid="{00000000-0005-0000-0000-000033D80000}"/>
    <cellStyle name="Normal 4 2 2 3 2 2" xfId="56960" xr:uid="{00000000-0005-0000-0000-000034D80000}"/>
    <cellStyle name="Normal 4 2 2 3 3" xfId="56961" xr:uid="{00000000-0005-0000-0000-000035D80000}"/>
    <cellStyle name="Normal 4 2 2 4" xfId="56962" xr:uid="{00000000-0005-0000-0000-000036D80000}"/>
    <cellStyle name="Normal 4 2 2 4 2" xfId="56963" xr:uid="{00000000-0005-0000-0000-000037D80000}"/>
    <cellStyle name="Normal 4 2 2 4 2 2" xfId="56964" xr:uid="{00000000-0005-0000-0000-000038D80000}"/>
    <cellStyle name="Normal 4 2 2 4 3" xfId="56965" xr:uid="{00000000-0005-0000-0000-000039D80000}"/>
    <cellStyle name="Normal 4 2 2 5" xfId="56966" xr:uid="{00000000-0005-0000-0000-00003AD80000}"/>
    <cellStyle name="Normal 4 2 2 5 2" xfId="56967" xr:uid="{00000000-0005-0000-0000-00003BD80000}"/>
    <cellStyle name="Normal 4 2 2 5 2 2" xfId="56968" xr:uid="{00000000-0005-0000-0000-00003CD80000}"/>
    <cellStyle name="Normal 4 2 2 5 3" xfId="56969" xr:uid="{00000000-0005-0000-0000-00003DD80000}"/>
    <cellStyle name="Normal 4 2 2 6" xfId="56970" xr:uid="{00000000-0005-0000-0000-00003ED80000}"/>
    <cellStyle name="Normal 4 2 2 7" xfId="56971" xr:uid="{00000000-0005-0000-0000-00003FD80000}"/>
    <cellStyle name="Normal 4 2 2 7 2" xfId="56972" xr:uid="{00000000-0005-0000-0000-000040D80000}"/>
    <cellStyle name="Normal 4 2 2 8" xfId="56973" xr:uid="{00000000-0005-0000-0000-000041D80000}"/>
    <cellStyle name="Normal 4 2 3" xfId="2755" xr:uid="{00000000-0005-0000-0000-000042D80000}"/>
    <cellStyle name="Normal 4 2 3 2" xfId="2756" xr:uid="{00000000-0005-0000-0000-000043D80000}"/>
    <cellStyle name="Normal 4 2 3 2 2" xfId="56974" xr:uid="{00000000-0005-0000-0000-000044D80000}"/>
    <cellStyle name="Normal 4 2 3 2 2 2" xfId="56975" xr:uid="{00000000-0005-0000-0000-000045D80000}"/>
    <cellStyle name="Normal 4 2 3 2 3" xfId="56976" xr:uid="{00000000-0005-0000-0000-000046D80000}"/>
    <cellStyle name="Normal 4 2 3 3" xfId="56977" xr:uid="{00000000-0005-0000-0000-000047D80000}"/>
    <cellStyle name="Normal 4 2 3 3 2" xfId="56978" xr:uid="{00000000-0005-0000-0000-000048D80000}"/>
    <cellStyle name="Normal 4 2 3 3 2 2" xfId="56979" xr:uid="{00000000-0005-0000-0000-000049D80000}"/>
    <cellStyle name="Normal 4 2 3 3 3" xfId="56980" xr:uid="{00000000-0005-0000-0000-00004AD80000}"/>
    <cellStyle name="Normal 4 2 3 4" xfId="56981" xr:uid="{00000000-0005-0000-0000-00004BD80000}"/>
    <cellStyle name="Normal 4 2 3 4 2" xfId="56982" xr:uid="{00000000-0005-0000-0000-00004CD80000}"/>
    <cellStyle name="Normal 4 2 3 4 2 2" xfId="56983" xr:uid="{00000000-0005-0000-0000-00004DD80000}"/>
    <cellStyle name="Normal 4 2 3 4 3" xfId="56984" xr:uid="{00000000-0005-0000-0000-00004ED80000}"/>
    <cellStyle name="Normal 4 2 3 5" xfId="56985" xr:uid="{00000000-0005-0000-0000-00004FD80000}"/>
    <cellStyle name="Normal 4 2 3 5 2" xfId="56986" xr:uid="{00000000-0005-0000-0000-000050D80000}"/>
    <cellStyle name="Normal 4 2 3 5 2 2" xfId="56987" xr:uid="{00000000-0005-0000-0000-000051D80000}"/>
    <cellStyle name="Normal 4 2 3 5 3" xfId="56988" xr:uid="{00000000-0005-0000-0000-000052D80000}"/>
    <cellStyle name="Normal 4 2 3 6" xfId="56989" xr:uid="{00000000-0005-0000-0000-000053D80000}"/>
    <cellStyle name="Normal 4 2 3 6 2" xfId="56990" xr:uid="{00000000-0005-0000-0000-000054D80000}"/>
    <cellStyle name="Normal 4 2 3 7" xfId="56991" xr:uid="{00000000-0005-0000-0000-000055D80000}"/>
    <cellStyle name="Normal 4 2 4" xfId="2757" xr:uid="{00000000-0005-0000-0000-000056D80000}"/>
    <cellStyle name="Normal 4 2 5" xfId="2758" xr:uid="{00000000-0005-0000-0000-000057D80000}"/>
    <cellStyle name="Normal 4 2 5 2" xfId="56992" xr:uid="{00000000-0005-0000-0000-000058D80000}"/>
    <cellStyle name="Normal 4 2 5 2 2" xfId="56993" xr:uid="{00000000-0005-0000-0000-000059D80000}"/>
    <cellStyle name="Normal 4 2 5 3" xfId="56994" xr:uid="{00000000-0005-0000-0000-00005AD80000}"/>
    <cellStyle name="Normal 4 2 5 4" xfId="56995" xr:uid="{00000000-0005-0000-0000-00005BD80000}"/>
    <cellStyle name="Normal 4 2 5 5" xfId="56996" xr:uid="{00000000-0005-0000-0000-00005CD80000}"/>
    <cellStyle name="Normal 4 2 5 6" xfId="56997" xr:uid="{00000000-0005-0000-0000-00005DD80000}"/>
    <cellStyle name="Normal 4 2 6" xfId="56998" xr:uid="{00000000-0005-0000-0000-00005ED80000}"/>
    <cellStyle name="Normal 4 2 6 2" xfId="56999" xr:uid="{00000000-0005-0000-0000-00005FD80000}"/>
    <cellStyle name="Normal 4 2 7" xfId="57000" xr:uid="{00000000-0005-0000-0000-000060D80000}"/>
    <cellStyle name="Normal 4 2 7 2" xfId="57001" xr:uid="{00000000-0005-0000-0000-000061D80000}"/>
    <cellStyle name="Normal 4 2 8" xfId="57002" xr:uid="{00000000-0005-0000-0000-000062D80000}"/>
    <cellStyle name="Normal 4 2 9" xfId="57003" xr:uid="{00000000-0005-0000-0000-000063D80000}"/>
    <cellStyle name="Normal 4 2_2010 Return to Provision" xfId="57004" xr:uid="{00000000-0005-0000-0000-000064D80000}"/>
    <cellStyle name="Normal 4 3" xfId="2759" xr:uid="{00000000-0005-0000-0000-000065D80000}"/>
    <cellStyle name="Normal 4 3 10" xfId="57005" xr:uid="{00000000-0005-0000-0000-000066D80000}"/>
    <cellStyle name="Normal 4 3 2" xfId="2760" xr:uid="{00000000-0005-0000-0000-000067D80000}"/>
    <cellStyle name="Normal 4 3 2 2" xfId="57006" xr:uid="{00000000-0005-0000-0000-000068D80000}"/>
    <cellStyle name="Normal 4 3 2 2 2" xfId="57007" xr:uid="{00000000-0005-0000-0000-000069D80000}"/>
    <cellStyle name="Normal 4 3 2 2 2 2" xfId="57008" xr:uid="{00000000-0005-0000-0000-00006AD80000}"/>
    <cellStyle name="Normal 4 3 2 2 3" xfId="57009" xr:uid="{00000000-0005-0000-0000-00006BD80000}"/>
    <cellStyle name="Normal 4 3 2 3" xfId="57010" xr:uid="{00000000-0005-0000-0000-00006CD80000}"/>
    <cellStyle name="Normal 4 3 2 3 2" xfId="57011" xr:uid="{00000000-0005-0000-0000-00006DD80000}"/>
    <cellStyle name="Normal 4 3 2 3 2 2" xfId="57012" xr:uid="{00000000-0005-0000-0000-00006ED80000}"/>
    <cellStyle name="Normal 4 3 2 3 3" xfId="57013" xr:uid="{00000000-0005-0000-0000-00006FD80000}"/>
    <cellStyle name="Normal 4 3 2 4" xfId="57014" xr:uid="{00000000-0005-0000-0000-000070D80000}"/>
    <cellStyle name="Normal 4 3 2 4 2" xfId="57015" xr:uid="{00000000-0005-0000-0000-000071D80000}"/>
    <cellStyle name="Normal 4 3 2 4 2 2" xfId="57016" xr:uid="{00000000-0005-0000-0000-000072D80000}"/>
    <cellStyle name="Normal 4 3 2 4 3" xfId="57017" xr:uid="{00000000-0005-0000-0000-000073D80000}"/>
    <cellStyle name="Normal 4 3 2 5" xfId="57018" xr:uid="{00000000-0005-0000-0000-000074D80000}"/>
    <cellStyle name="Normal 4 3 2 5 2" xfId="57019" xr:uid="{00000000-0005-0000-0000-000075D80000}"/>
    <cellStyle name="Normal 4 3 2 5 2 2" xfId="57020" xr:uid="{00000000-0005-0000-0000-000076D80000}"/>
    <cellStyle name="Normal 4 3 2 5 3" xfId="57021" xr:uid="{00000000-0005-0000-0000-000077D80000}"/>
    <cellStyle name="Normal 4 3 2 6" xfId="57022" xr:uid="{00000000-0005-0000-0000-000078D80000}"/>
    <cellStyle name="Normal 4 3 2 6 2" xfId="57023" xr:uid="{00000000-0005-0000-0000-000079D80000}"/>
    <cellStyle name="Normal 4 3 2 7" xfId="57024" xr:uid="{00000000-0005-0000-0000-00007AD80000}"/>
    <cellStyle name="Normal 4 3 3" xfId="57025" xr:uid="{00000000-0005-0000-0000-00007BD80000}"/>
    <cellStyle name="Normal 4 3 3 2" xfId="57026" xr:uid="{00000000-0005-0000-0000-00007CD80000}"/>
    <cellStyle name="Normal 4 3 3 2 2" xfId="57027" xr:uid="{00000000-0005-0000-0000-00007DD80000}"/>
    <cellStyle name="Normal 4 3 3 3" xfId="57028" xr:uid="{00000000-0005-0000-0000-00007ED80000}"/>
    <cellStyle name="Normal 4 3 4" xfId="57029" xr:uid="{00000000-0005-0000-0000-00007FD80000}"/>
    <cellStyle name="Normal 4 3 4 2" xfId="57030" xr:uid="{00000000-0005-0000-0000-000080D80000}"/>
    <cellStyle name="Normal 4 3 4 2 2" xfId="57031" xr:uid="{00000000-0005-0000-0000-000081D80000}"/>
    <cellStyle name="Normal 4 3 4 3" xfId="57032" xr:uid="{00000000-0005-0000-0000-000082D80000}"/>
    <cellStyle name="Normal 4 3 5" xfId="57033" xr:uid="{00000000-0005-0000-0000-000083D80000}"/>
    <cellStyle name="Normal 4 3 5 2" xfId="57034" xr:uid="{00000000-0005-0000-0000-000084D80000}"/>
    <cellStyle name="Normal 4 3 5 2 2" xfId="57035" xr:uid="{00000000-0005-0000-0000-000085D80000}"/>
    <cellStyle name="Normal 4 3 5 3" xfId="57036" xr:uid="{00000000-0005-0000-0000-000086D80000}"/>
    <cellStyle name="Normal 4 3 6" xfId="57037" xr:uid="{00000000-0005-0000-0000-000087D80000}"/>
    <cellStyle name="Normal 4 3 6 2" xfId="57038" xr:uid="{00000000-0005-0000-0000-000088D80000}"/>
    <cellStyle name="Normal 4 3 6 2 2" xfId="57039" xr:uid="{00000000-0005-0000-0000-000089D80000}"/>
    <cellStyle name="Normal 4 3 6 3" xfId="57040" xr:uid="{00000000-0005-0000-0000-00008AD80000}"/>
    <cellStyle name="Normal 4 3 7" xfId="57041" xr:uid="{00000000-0005-0000-0000-00008BD80000}"/>
    <cellStyle name="Normal 4 3 8" xfId="57042" xr:uid="{00000000-0005-0000-0000-00008CD80000}"/>
    <cellStyle name="Normal 4 3 8 2" xfId="57043" xr:uid="{00000000-0005-0000-0000-00008DD80000}"/>
    <cellStyle name="Normal 4 3 9" xfId="57044" xr:uid="{00000000-0005-0000-0000-00008ED80000}"/>
    <cellStyle name="Normal 4 4" xfId="2761" xr:uid="{00000000-0005-0000-0000-00008FD80000}"/>
    <cellStyle name="Normal 4 4 2" xfId="2762" xr:uid="{00000000-0005-0000-0000-000090D80000}"/>
    <cellStyle name="Normal 4 4 2 2" xfId="57045" xr:uid="{00000000-0005-0000-0000-000091D80000}"/>
    <cellStyle name="Normal 4 4 3" xfId="57046" xr:uid="{00000000-0005-0000-0000-000092D80000}"/>
    <cellStyle name="Normal 4 4 3 2" xfId="57047" xr:uid="{00000000-0005-0000-0000-000093D80000}"/>
    <cellStyle name="Normal 4 4 4" xfId="57048" xr:uid="{00000000-0005-0000-0000-000094D80000}"/>
    <cellStyle name="Normal 4 4 5" xfId="57049" xr:uid="{00000000-0005-0000-0000-000095D80000}"/>
    <cellStyle name="Normal 4 4 6" xfId="57050" xr:uid="{00000000-0005-0000-0000-000096D80000}"/>
    <cellStyle name="Normal 4 4 7" xfId="57051" xr:uid="{00000000-0005-0000-0000-000097D80000}"/>
    <cellStyle name="Normal 4 5" xfId="2763" xr:uid="{00000000-0005-0000-0000-000098D80000}"/>
    <cellStyle name="Normal 4 5 2" xfId="2764" xr:uid="{00000000-0005-0000-0000-000099D80000}"/>
    <cellStyle name="Normal 4 5 2 2" xfId="57052" xr:uid="{00000000-0005-0000-0000-00009AD80000}"/>
    <cellStyle name="Normal 4 5 3" xfId="57053" xr:uid="{00000000-0005-0000-0000-00009BD80000}"/>
    <cellStyle name="Normal 4 5 4" xfId="57054" xr:uid="{00000000-0005-0000-0000-00009CD80000}"/>
    <cellStyle name="Normal 4 5 5" xfId="57055" xr:uid="{00000000-0005-0000-0000-00009DD80000}"/>
    <cellStyle name="Normal 4 5 6" xfId="57056" xr:uid="{00000000-0005-0000-0000-00009ED80000}"/>
    <cellStyle name="Normal 4 6" xfId="2765" xr:uid="{00000000-0005-0000-0000-00009FD80000}"/>
    <cellStyle name="Normal 4 6 2" xfId="2766" xr:uid="{00000000-0005-0000-0000-0000A0D80000}"/>
    <cellStyle name="Normal 4 6 2 2" xfId="57057" xr:uid="{00000000-0005-0000-0000-0000A1D80000}"/>
    <cellStyle name="Normal 4 6 3" xfId="57058" xr:uid="{00000000-0005-0000-0000-0000A2D80000}"/>
    <cellStyle name="Normal 4 6 4" xfId="57059" xr:uid="{00000000-0005-0000-0000-0000A3D80000}"/>
    <cellStyle name="Normal 4 6 5" xfId="57060" xr:uid="{00000000-0005-0000-0000-0000A4D80000}"/>
    <cellStyle name="Normal 4 6 6" xfId="57061" xr:uid="{00000000-0005-0000-0000-0000A5D80000}"/>
    <cellStyle name="Normal 4 7" xfId="2767" xr:uid="{00000000-0005-0000-0000-0000A6D80000}"/>
    <cellStyle name="Normal 4 7 2" xfId="2768" xr:uid="{00000000-0005-0000-0000-0000A7D80000}"/>
    <cellStyle name="Normal 4 7 2 2" xfId="57062" xr:uid="{00000000-0005-0000-0000-0000A8D80000}"/>
    <cellStyle name="Normal 4 7 3" xfId="57063" xr:uid="{00000000-0005-0000-0000-0000A9D80000}"/>
    <cellStyle name="Normal 4 7 4" xfId="57064" xr:uid="{00000000-0005-0000-0000-0000AAD80000}"/>
    <cellStyle name="Normal 4 7 5" xfId="57065" xr:uid="{00000000-0005-0000-0000-0000ABD80000}"/>
    <cellStyle name="Normal 4 7 6" xfId="57066" xr:uid="{00000000-0005-0000-0000-0000ACD80000}"/>
    <cellStyle name="Normal 4 8" xfId="2769" xr:uid="{00000000-0005-0000-0000-0000ADD80000}"/>
    <cellStyle name="Normal 4 8 2" xfId="2770" xr:uid="{00000000-0005-0000-0000-0000AED80000}"/>
    <cellStyle name="Normal 4 8 2 2" xfId="57067" xr:uid="{00000000-0005-0000-0000-0000AFD80000}"/>
    <cellStyle name="Normal 4 8 3" xfId="57068" xr:uid="{00000000-0005-0000-0000-0000B0D80000}"/>
    <cellStyle name="Normal 4 8 4" xfId="57069" xr:uid="{00000000-0005-0000-0000-0000B1D80000}"/>
    <cellStyle name="Normal 4 8 5" xfId="57070" xr:uid="{00000000-0005-0000-0000-0000B2D80000}"/>
    <cellStyle name="Normal 4 8 6" xfId="57071" xr:uid="{00000000-0005-0000-0000-0000B3D80000}"/>
    <cellStyle name="Normal 4 9" xfId="2771" xr:uid="{00000000-0005-0000-0000-0000B4D80000}"/>
    <cellStyle name="Normal 4 9 2" xfId="2772" xr:uid="{00000000-0005-0000-0000-0000B5D80000}"/>
    <cellStyle name="Normal 4 9 2 2" xfId="57072" xr:uid="{00000000-0005-0000-0000-0000B6D80000}"/>
    <cellStyle name="Normal 4 9 3" xfId="57073" xr:uid="{00000000-0005-0000-0000-0000B7D80000}"/>
    <cellStyle name="Normal 4_2008 FPL Group Tax Workpapers" xfId="57074" xr:uid="{00000000-0005-0000-0000-0000B8D80000}"/>
    <cellStyle name="Normal 40" xfId="2773" xr:uid="{00000000-0005-0000-0000-0000B9D80000}"/>
    <cellStyle name="Normal 40 2" xfId="2774" xr:uid="{00000000-0005-0000-0000-0000BAD80000}"/>
    <cellStyle name="Normal 41" xfId="2775" xr:uid="{00000000-0005-0000-0000-0000BBD80000}"/>
    <cellStyle name="Normal 41 2" xfId="2776" xr:uid="{00000000-0005-0000-0000-0000BCD80000}"/>
    <cellStyle name="Normal 42" xfId="2777" xr:uid="{00000000-0005-0000-0000-0000BDD80000}"/>
    <cellStyle name="Normal 42 2" xfId="2778" xr:uid="{00000000-0005-0000-0000-0000BED80000}"/>
    <cellStyle name="Normal 43" xfId="2779" xr:uid="{00000000-0005-0000-0000-0000BFD80000}"/>
    <cellStyle name="Normal 43 2" xfId="2780" xr:uid="{00000000-0005-0000-0000-0000C0D80000}"/>
    <cellStyle name="Normal 44" xfId="2781" xr:uid="{00000000-0005-0000-0000-0000C1D80000}"/>
    <cellStyle name="Normal 44 2" xfId="2782" xr:uid="{00000000-0005-0000-0000-0000C2D80000}"/>
    <cellStyle name="Normal 45" xfId="2783" xr:uid="{00000000-0005-0000-0000-0000C3D80000}"/>
    <cellStyle name="Normal 45 2" xfId="2784" xr:uid="{00000000-0005-0000-0000-0000C4D80000}"/>
    <cellStyle name="Normal 46" xfId="2785" xr:uid="{00000000-0005-0000-0000-0000C5D80000}"/>
    <cellStyle name="Normal 46 2" xfId="2786" xr:uid="{00000000-0005-0000-0000-0000C6D80000}"/>
    <cellStyle name="Normal 47" xfId="2787" xr:uid="{00000000-0005-0000-0000-0000C7D80000}"/>
    <cellStyle name="Normal 47 2" xfId="2788" xr:uid="{00000000-0005-0000-0000-0000C8D80000}"/>
    <cellStyle name="Normal 47 6" xfId="2789" xr:uid="{00000000-0005-0000-0000-0000C9D80000}"/>
    <cellStyle name="Normal 47 6 2" xfId="2790" xr:uid="{00000000-0005-0000-0000-0000CAD80000}"/>
    <cellStyle name="Normal 48" xfId="2791" xr:uid="{00000000-0005-0000-0000-0000CBD80000}"/>
    <cellStyle name="Normal 48 2" xfId="2792" xr:uid="{00000000-0005-0000-0000-0000CCD80000}"/>
    <cellStyle name="Normal 49" xfId="2793" xr:uid="{00000000-0005-0000-0000-0000CDD80000}"/>
    <cellStyle name="Normal 49 2" xfId="2794" xr:uid="{00000000-0005-0000-0000-0000CED80000}"/>
    <cellStyle name="Normal 5" xfId="2795" xr:uid="{00000000-0005-0000-0000-0000CFD80000}"/>
    <cellStyle name="Normal 5 10" xfId="2796" xr:uid="{00000000-0005-0000-0000-0000D0D80000}"/>
    <cellStyle name="Normal 5 10 2" xfId="2797" xr:uid="{00000000-0005-0000-0000-0000D1D80000}"/>
    <cellStyle name="Normal 5 10 2 2" xfId="57075" xr:uid="{00000000-0005-0000-0000-0000D2D80000}"/>
    <cellStyle name="Normal 5 10 2 2 2" xfId="57076" xr:uid="{00000000-0005-0000-0000-0000D3D80000}"/>
    <cellStyle name="Normal 5 10 2 3" xfId="57077" xr:uid="{00000000-0005-0000-0000-0000D4D80000}"/>
    <cellStyle name="Normal 5 10 3" xfId="57078" xr:uid="{00000000-0005-0000-0000-0000D5D80000}"/>
    <cellStyle name="Normal 5 10 3 2" xfId="57079" xr:uid="{00000000-0005-0000-0000-0000D6D80000}"/>
    <cellStyle name="Normal 5 10 4" xfId="57080" xr:uid="{00000000-0005-0000-0000-0000D7D80000}"/>
    <cellStyle name="Normal 5 11" xfId="2798" xr:uid="{00000000-0005-0000-0000-0000D8D80000}"/>
    <cellStyle name="Normal 5 11 2" xfId="2799" xr:uid="{00000000-0005-0000-0000-0000D9D80000}"/>
    <cellStyle name="Normal 5 11 2 2" xfId="57081" xr:uid="{00000000-0005-0000-0000-0000DAD80000}"/>
    <cellStyle name="Normal 5 11 2 2 2" xfId="57082" xr:uid="{00000000-0005-0000-0000-0000DBD80000}"/>
    <cellStyle name="Normal 5 11 2 3" xfId="57083" xr:uid="{00000000-0005-0000-0000-0000DCD80000}"/>
    <cellStyle name="Normal 5 11 3" xfId="57084" xr:uid="{00000000-0005-0000-0000-0000DDD80000}"/>
    <cellStyle name="Normal 5 11 3 2" xfId="57085" xr:uid="{00000000-0005-0000-0000-0000DED80000}"/>
    <cellStyle name="Normal 5 11 4" xfId="57086" xr:uid="{00000000-0005-0000-0000-0000DFD80000}"/>
    <cellStyle name="Normal 5 12" xfId="2800" xr:uid="{00000000-0005-0000-0000-0000E0D80000}"/>
    <cellStyle name="Normal 5 12 2" xfId="2801" xr:uid="{00000000-0005-0000-0000-0000E1D80000}"/>
    <cellStyle name="Normal 5 12 2 2" xfId="57087" xr:uid="{00000000-0005-0000-0000-0000E2D80000}"/>
    <cellStyle name="Normal 5 12 3" xfId="57088" xr:uid="{00000000-0005-0000-0000-0000E3D80000}"/>
    <cellStyle name="Normal 5 13" xfId="2802" xr:uid="{00000000-0005-0000-0000-0000E4D80000}"/>
    <cellStyle name="Normal 5 13 2" xfId="2803" xr:uid="{00000000-0005-0000-0000-0000E5D80000}"/>
    <cellStyle name="Normal 5 13 2 2" xfId="57089" xr:uid="{00000000-0005-0000-0000-0000E6D80000}"/>
    <cellStyle name="Normal 5 13 3" xfId="57090" xr:uid="{00000000-0005-0000-0000-0000E7D80000}"/>
    <cellStyle name="Normal 5 14" xfId="2804" xr:uid="{00000000-0005-0000-0000-0000E8D80000}"/>
    <cellStyle name="Normal 5 14 2" xfId="2805" xr:uid="{00000000-0005-0000-0000-0000E9D80000}"/>
    <cellStyle name="Normal 5 15" xfId="2806" xr:uid="{00000000-0005-0000-0000-0000EAD80000}"/>
    <cellStyle name="Normal 5 15 2" xfId="57091" xr:uid="{00000000-0005-0000-0000-0000EBD80000}"/>
    <cellStyle name="Normal 5 16" xfId="2807" xr:uid="{00000000-0005-0000-0000-0000ECD80000}"/>
    <cellStyle name="Normal 5 17" xfId="2808" xr:uid="{00000000-0005-0000-0000-0000EDD80000}"/>
    <cellStyle name="Normal 5 18" xfId="57092" xr:uid="{00000000-0005-0000-0000-0000EED80000}"/>
    <cellStyle name="Normal 5 2" xfId="2809" xr:uid="{00000000-0005-0000-0000-0000EFD80000}"/>
    <cellStyle name="Normal 5 2 10" xfId="57093" xr:uid="{00000000-0005-0000-0000-0000F0D80000}"/>
    <cellStyle name="Normal 5 2 10 2" xfId="57094" xr:uid="{00000000-0005-0000-0000-0000F1D80000}"/>
    <cellStyle name="Normal 5 2 11" xfId="57095" xr:uid="{00000000-0005-0000-0000-0000F2D80000}"/>
    <cellStyle name="Normal 5 2 11 2" xfId="57096" xr:uid="{00000000-0005-0000-0000-0000F3D80000}"/>
    <cellStyle name="Normal 5 2 12" xfId="57097" xr:uid="{00000000-0005-0000-0000-0000F4D80000}"/>
    <cellStyle name="Normal 5 2 13" xfId="57098" xr:uid="{00000000-0005-0000-0000-0000F5D80000}"/>
    <cellStyle name="Normal 5 2 14" xfId="57099" xr:uid="{00000000-0005-0000-0000-0000F6D80000}"/>
    <cellStyle name="Normal 5 2 2" xfId="2810" xr:uid="{00000000-0005-0000-0000-0000F7D80000}"/>
    <cellStyle name="Normal 5 2 2 10" xfId="57100" xr:uid="{00000000-0005-0000-0000-0000F8D80000}"/>
    <cellStyle name="Normal 5 2 2 2" xfId="57101" xr:uid="{00000000-0005-0000-0000-0000F9D80000}"/>
    <cellStyle name="Normal 5 2 2 2 2" xfId="57102" xr:uid="{00000000-0005-0000-0000-0000FAD80000}"/>
    <cellStyle name="Normal 5 2 2 2 2 2" xfId="57103" xr:uid="{00000000-0005-0000-0000-0000FBD80000}"/>
    <cellStyle name="Normal 5 2 2 2 2 2 2" xfId="57104" xr:uid="{00000000-0005-0000-0000-0000FCD80000}"/>
    <cellStyle name="Normal 5 2 2 2 2 2 2 2" xfId="57105" xr:uid="{00000000-0005-0000-0000-0000FDD80000}"/>
    <cellStyle name="Normal 5 2 2 2 2 2 3" xfId="57106" xr:uid="{00000000-0005-0000-0000-0000FED80000}"/>
    <cellStyle name="Normal 5 2 2 2 2 3" xfId="57107" xr:uid="{00000000-0005-0000-0000-0000FFD80000}"/>
    <cellStyle name="Normal 5 2 2 2 2 3 2" xfId="57108" xr:uid="{00000000-0005-0000-0000-000000D90000}"/>
    <cellStyle name="Normal 5 2 2 2 2 4" xfId="57109" xr:uid="{00000000-0005-0000-0000-000001D90000}"/>
    <cellStyle name="Normal 5 2 2 2 3" xfId="57110" xr:uid="{00000000-0005-0000-0000-000002D90000}"/>
    <cellStyle name="Normal 5 2 2 2 3 2" xfId="57111" xr:uid="{00000000-0005-0000-0000-000003D90000}"/>
    <cellStyle name="Normal 5 2 2 2 3 2 2" xfId="57112" xr:uid="{00000000-0005-0000-0000-000004D90000}"/>
    <cellStyle name="Normal 5 2 2 2 3 2 2 2" xfId="57113" xr:uid="{00000000-0005-0000-0000-000005D90000}"/>
    <cellStyle name="Normal 5 2 2 2 3 2 3" xfId="57114" xr:uid="{00000000-0005-0000-0000-000006D90000}"/>
    <cellStyle name="Normal 5 2 2 2 3 3" xfId="57115" xr:uid="{00000000-0005-0000-0000-000007D90000}"/>
    <cellStyle name="Normal 5 2 2 2 3 3 2" xfId="57116" xr:uid="{00000000-0005-0000-0000-000008D90000}"/>
    <cellStyle name="Normal 5 2 2 2 3 4" xfId="57117" xr:uid="{00000000-0005-0000-0000-000009D90000}"/>
    <cellStyle name="Normal 5 2 2 2 4" xfId="57118" xr:uid="{00000000-0005-0000-0000-00000AD90000}"/>
    <cellStyle name="Normal 5 2 2 2 4 2" xfId="57119" xr:uid="{00000000-0005-0000-0000-00000BD90000}"/>
    <cellStyle name="Normal 5 2 2 2 4 2 2" xfId="57120" xr:uid="{00000000-0005-0000-0000-00000CD90000}"/>
    <cellStyle name="Normal 5 2 2 2 4 2 2 2" xfId="57121" xr:uid="{00000000-0005-0000-0000-00000DD90000}"/>
    <cellStyle name="Normal 5 2 2 2 4 2 3" xfId="57122" xr:uid="{00000000-0005-0000-0000-00000ED90000}"/>
    <cellStyle name="Normal 5 2 2 2 4 3" xfId="57123" xr:uid="{00000000-0005-0000-0000-00000FD90000}"/>
    <cellStyle name="Normal 5 2 2 2 4 3 2" xfId="57124" xr:uid="{00000000-0005-0000-0000-000010D90000}"/>
    <cellStyle name="Normal 5 2 2 2 4 4" xfId="57125" xr:uid="{00000000-0005-0000-0000-000011D90000}"/>
    <cellStyle name="Normal 5 2 2 2 5" xfId="57126" xr:uid="{00000000-0005-0000-0000-000012D90000}"/>
    <cellStyle name="Normal 5 2 2 2 5 2" xfId="57127" xr:uid="{00000000-0005-0000-0000-000013D90000}"/>
    <cellStyle name="Normal 5 2 2 2 5 2 2" xfId="57128" xr:uid="{00000000-0005-0000-0000-000014D90000}"/>
    <cellStyle name="Normal 5 2 2 2 5 2 2 2" xfId="57129" xr:uid="{00000000-0005-0000-0000-000015D90000}"/>
    <cellStyle name="Normal 5 2 2 2 5 2 3" xfId="57130" xr:uid="{00000000-0005-0000-0000-000016D90000}"/>
    <cellStyle name="Normal 5 2 2 2 5 3" xfId="57131" xr:uid="{00000000-0005-0000-0000-000017D90000}"/>
    <cellStyle name="Normal 5 2 2 2 5 3 2" xfId="57132" xr:uid="{00000000-0005-0000-0000-000018D90000}"/>
    <cellStyle name="Normal 5 2 2 2 5 4" xfId="57133" xr:uid="{00000000-0005-0000-0000-000019D90000}"/>
    <cellStyle name="Normal 5 2 2 2 6" xfId="57134" xr:uid="{00000000-0005-0000-0000-00001AD90000}"/>
    <cellStyle name="Normal 5 2 2 2 6 2" xfId="57135" xr:uid="{00000000-0005-0000-0000-00001BD90000}"/>
    <cellStyle name="Normal 5 2 2 2 6 2 2" xfId="57136" xr:uid="{00000000-0005-0000-0000-00001CD90000}"/>
    <cellStyle name="Normal 5 2 2 2 6 3" xfId="57137" xr:uid="{00000000-0005-0000-0000-00001DD90000}"/>
    <cellStyle name="Normal 5 2 2 2 7" xfId="57138" xr:uid="{00000000-0005-0000-0000-00001ED90000}"/>
    <cellStyle name="Normal 5 2 2 2 7 2" xfId="57139" xr:uid="{00000000-0005-0000-0000-00001FD90000}"/>
    <cellStyle name="Normal 5 2 2 2 7 2 2" xfId="57140" xr:uid="{00000000-0005-0000-0000-000020D90000}"/>
    <cellStyle name="Normal 5 2 2 2 7 3" xfId="57141" xr:uid="{00000000-0005-0000-0000-000021D90000}"/>
    <cellStyle name="Normal 5 2 2 2 8" xfId="57142" xr:uid="{00000000-0005-0000-0000-000022D90000}"/>
    <cellStyle name="Normal 5 2 2 2 8 2" xfId="57143" xr:uid="{00000000-0005-0000-0000-000023D90000}"/>
    <cellStyle name="Normal 5 2 2 2 9" xfId="57144" xr:uid="{00000000-0005-0000-0000-000024D90000}"/>
    <cellStyle name="Normal 5 2 2 3" xfId="57145" xr:uid="{00000000-0005-0000-0000-000025D90000}"/>
    <cellStyle name="Normal 5 2 2 3 2" xfId="57146" xr:uid="{00000000-0005-0000-0000-000026D90000}"/>
    <cellStyle name="Normal 5 2 2 3 2 2" xfId="57147" xr:uid="{00000000-0005-0000-0000-000027D90000}"/>
    <cellStyle name="Normal 5 2 2 3 2 2 2" xfId="57148" xr:uid="{00000000-0005-0000-0000-000028D90000}"/>
    <cellStyle name="Normal 5 2 2 3 2 3" xfId="57149" xr:uid="{00000000-0005-0000-0000-000029D90000}"/>
    <cellStyle name="Normal 5 2 2 3 3" xfId="57150" xr:uid="{00000000-0005-0000-0000-00002AD90000}"/>
    <cellStyle name="Normal 5 2 2 3 3 2" xfId="57151" xr:uid="{00000000-0005-0000-0000-00002BD90000}"/>
    <cellStyle name="Normal 5 2 2 3 3 2 2" xfId="57152" xr:uid="{00000000-0005-0000-0000-00002CD90000}"/>
    <cellStyle name="Normal 5 2 2 3 3 3" xfId="57153" xr:uid="{00000000-0005-0000-0000-00002DD90000}"/>
    <cellStyle name="Normal 5 2 2 3 4" xfId="57154" xr:uid="{00000000-0005-0000-0000-00002ED90000}"/>
    <cellStyle name="Normal 5 2 2 3 4 2" xfId="57155" xr:uid="{00000000-0005-0000-0000-00002FD90000}"/>
    <cellStyle name="Normal 5 2 2 3 5" xfId="57156" xr:uid="{00000000-0005-0000-0000-000030D90000}"/>
    <cellStyle name="Normal 5 2 2 4" xfId="57157" xr:uid="{00000000-0005-0000-0000-000031D90000}"/>
    <cellStyle name="Normal 5 2 2 4 2" xfId="57158" xr:uid="{00000000-0005-0000-0000-000032D90000}"/>
    <cellStyle name="Normal 5 2 2 4 2 2" xfId="57159" xr:uid="{00000000-0005-0000-0000-000033D90000}"/>
    <cellStyle name="Normal 5 2 2 4 2 2 2" xfId="57160" xr:uid="{00000000-0005-0000-0000-000034D90000}"/>
    <cellStyle name="Normal 5 2 2 4 2 3" xfId="57161" xr:uid="{00000000-0005-0000-0000-000035D90000}"/>
    <cellStyle name="Normal 5 2 2 4 3" xfId="57162" xr:uid="{00000000-0005-0000-0000-000036D90000}"/>
    <cellStyle name="Normal 5 2 2 4 3 2" xfId="57163" xr:uid="{00000000-0005-0000-0000-000037D90000}"/>
    <cellStyle name="Normal 5 2 2 4 3 2 2" xfId="57164" xr:uid="{00000000-0005-0000-0000-000038D90000}"/>
    <cellStyle name="Normal 5 2 2 4 3 3" xfId="57165" xr:uid="{00000000-0005-0000-0000-000039D90000}"/>
    <cellStyle name="Normal 5 2 2 4 4" xfId="57166" xr:uid="{00000000-0005-0000-0000-00003AD90000}"/>
    <cellStyle name="Normal 5 2 2 4 4 2" xfId="57167" xr:uid="{00000000-0005-0000-0000-00003BD90000}"/>
    <cellStyle name="Normal 5 2 2 4 5" xfId="57168" xr:uid="{00000000-0005-0000-0000-00003CD90000}"/>
    <cellStyle name="Normal 5 2 2 5" xfId="57169" xr:uid="{00000000-0005-0000-0000-00003DD90000}"/>
    <cellStyle name="Normal 5 2 2 5 2" xfId="57170" xr:uid="{00000000-0005-0000-0000-00003ED90000}"/>
    <cellStyle name="Normal 5 2 2 5 2 2" xfId="57171" xr:uid="{00000000-0005-0000-0000-00003FD90000}"/>
    <cellStyle name="Normal 5 2 2 5 2 2 2" xfId="57172" xr:uid="{00000000-0005-0000-0000-000040D90000}"/>
    <cellStyle name="Normal 5 2 2 5 2 3" xfId="57173" xr:uid="{00000000-0005-0000-0000-000041D90000}"/>
    <cellStyle name="Normal 5 2 2 5 3" xfId="57174" xr:uid="{00000000-0005-0000-0000-000042D90000}"/>
    <cellStyle name="Normal 5 2 2 5 3 2" xfId="57175" xr:uid="{00000000-0005-0000-0000-000043D90000}"/>
    <cellStyle name="Normal 5 2 2 5 3 2 2" xfId="57176" xr:uid="{00000000-0005-0000-0000-000044D90000}"/>
    <cellStyle name="Normal 5 2 2 5 3 3" xfId="57177" xr:uid="{00000000-0005-0000-0000-000045D90000}"/>
    <cellStyle name="Normal 5 2 2 5 4" xfId="57178" xr:uid="{00000000-0005-0000-0000-000046D90000}"/>
    <cellStyle name="Normal 5 2 2 5 4 2" xfId="57179" xr:uid="{00000000-0005-0000-0000-000047D90000}"/>
    <cellStyle name="Normal 5 2 2 5 5" xfId="57180" xr:uid="{00000000-0005-0000-0000-000048D90000}"/>
    <cellStyle name="Normal 5 2 2 6" xfId="57181" xr:uid="{00000000-0005-0000-0000-000049D90000}"/>
    <cellStyle name="Normal 5 2 2 6 2" xfId="57182" xr:uid="{00000000-0005-0000-0000-00004AD90000}"/>
    <cellStyle name="Normal 5 2 2 6 2 2" xfId="57183" xr:uid="{00000000-0005-0000-0000-00004BD90000}"/>
    <cellStyle name="Normal 5 2 2 6 2 2 2" xfId="57184" xr:uid="{00000000-0005-0000-0000-00004CD90000}"/>
    <cellStyle name="Normal 5 2 2 6 2 3" xfId="57185" xr:uid="{00000000-0005-0000-0000-00004DD90000}"/>
    <cellStyle name="Normal 5 2 2 6 3" xfId="57186" xr:uid="{00000000-0005-0000-0000-00004ED90000}"/>
    <cellStyle name="Normal 5 2 2 6 3 2" xfId="57187" xr:uid="{00000000-0005-0000-0000-00004FD90000}"/>
    <cellStyle name="Normal 5 2 2 6 4" xfId="57188" xr:uid="{00000000-0005-0000-0000-000050D90000}"/>
    <cellStyle name="Normal 5 2 2 7" xfId="57189" xr:uid="{00000000-0005-0000-0000-000051D90000}"/>
    <cellStyle name="Normal 5 2 2 7 2" xfId="57190" xr:uid="{00000000-0005-0000-0000-000052D90000}"/>
    <cellStyle name="Normal 5 2 2 7 2 2" xfId="57191" xr:uid="{00000000-0005-0000-0000-000053D90000}"/>
    <cellStyle name="Normal 5 2 2 7 3" xfId="57192" xr:uid="{00000000-0005-0000-0000-000054D90000}"/>
    <cellStyle name="Normal 5 2 2 8" xfId="57193" xr:uid="{00000000-0005-0000-0000-000055D90000}"/>
    <cellStyle name="Normal 5 2 2 8 2" xfId="57194" xr:uid="{00000000-0005-0000-0000-000056D90000}"/>
    <cellStyle name="Normal 5 2 2 8 2 2" xfId="57195" xr:uid="{00000000-0005-0000-0000-000057D90000}"/>
    <cellStyle name="Normal 5 2 2 8 3" xfId="57196" xr:uid="{00000000-0005-0000-0000-000058D90000}"/>
    <cellStyle name="Normal 5 2 2 9" xfId="57197" xr:uid="{00000000-0005-0000-0000-000059D90000}"/>
    <cellStyle name="Normal 5 2 2 9 2" xfId="57198" xr:uid="{00000000-0005-0000-0000-00005AD90000}"/>
    <cellStyle name="Normal 5 2 3" xfId="57199" xr:uid="{00000000-0005-0000-0000-00005BD90000}"/>
    <cellStyle name="Normal 5 2 3 2" xfId="57200" xr:uid="{00000000-0005-0000-0000-00005CD90000}"/>
    <cellStyle name="Normal 5 2 3 2 2" xfId="57201" xr:uid="{00000000-0005-0000-0000-00005DD90000}"/>
    <cellStyle name="Normal 5 2 3 2 2 2" xfId="57202" xr:uid="{00000000-0005-0000-0000-00005ED90000}"/>
    <cellStyle name="Normal 5 2 3 2 2 2 2" xfId="57203" xr:uid="{00000000-0005-0000-0000-00005FD90000}"/>
    <cellStyle name="Normal 5 2 3 2 2 3" xfId="57204" xr:uid="{00000000-0005-0000-0000-000060D90000}"/>
    <cellStyle name="Normal 5 2 3 2 3" xfId="57205" xr:uid="{00000000-0005-0000-0000-000061D90000}"/>
    <cellStyle name="Normal 5 2 3 2 3 2" xfId="57206" xr:uid="{00000000-0005-0000-0000-000062D90000}"/>
    <cellStyle name="Normal 5 2 3 2 3 2 2" xfId="57207" xr:uid="{00000000-0005-0000-0000-000063D90000}"/>
    <cellStyle name="Normal 5 2 3 2 3 3" xfId="57208" xr:uid="{00000000-0005-0000-0000-000064D90000}"/>
    <cellStyle name="Normal 5 2 3 2 4" xfId="57209" xr:uid="{00000000-0005-0000-0000-000065D90000}"/>
    <cellStyle name="Normal 5 2 3 2 4 2" xfId="57210" xr:uid="{00000000-0005-0000-0000-000066D90000}"/>
    <cellStyle name="Normal 5 2 3 2 5" xfId="57211" xr:uid="{00000000-0005-0000-0000-000067D90000}"/>
    <cellStyle name="Normal 5 2 3 3" xfId="57212" xr:uid="{00000000-0005-0000-0000-000068D90000}"/>
    <cellStyle name="Normal 5 2 3 3 2" xfId="57213" xr:uid="{00000000-0005-0000-0000-000069D90000}"/>
    <cellStyle name="Normal 5 2 3 3 2 2" xfId="57214" xr:uid="{00000000-0005-0000-0000-00006AD90000}"/>
    <cellStyle name="Normal 5 2 3 3 2 2 2" xfId="57215" xr:uid="{00000000-0005-0000-0000-00006BD90000}"/>
    <cellStyle name="Normal 5 2 3 3 2 3" xfId="57216" xr:uid="{00000000-0005-0000-0000-00006CD90000}"/>
    <cellStyle name="Normal 5 2 3 3 3" xfId="57217" xr:uid="{00000000-0005-0000-0000-00006DD90000}"/>
    <cellStyle name="Normal 5 2 3 3 3 2" xfId="57218" xr:uid="{00000000-0005-0000-0000-00006ED90000}"/>
    <cellStyle name="Normal 5 2 3 3 3 2 2" xfId="57219" xr:uid="{00000000-0005-0000-0000-00006FD90000}"/>
    <cellStyle name="Normal 5 2 3 3 3 3" xfId="57220" xr:uid="{00000000-0005-0000-0000-000070D90000}"/>
    <cellStyle name="Normal 5 2 3 3 4" xfId="57221" xr:uid="{00000000-0005-0000-0000-000071D90000}"/>
    <cellStyle name="Normal 5 2 3 3 4 2" xfId="57222" xr:uid="{00000000-0005-0000-0000-000072D90000}"/>
    <cellStyle name="Normal 5 2 3 3 5" xfId="57223" xr:uid="{00000000-0005-0000-0000-000073D90000}"/>
    <cellStyle name="Normal 5 2 3 4" xfId="57224" xr:uid="{00000000-0005-0000-0000-000074D90000}"/>
    <cellStyle name="Normal 5 2 3 4 2" xfId="57225" xr:uid="{00000000-0005-0000-0000-000075D90000}"/>
    <cellStyle name="Normal 5 2 3 4 2 2" xfId="57226" xr:uid="{00000000-0005-0000-0000-000076D90000}"/>
    <cellStyle name="Normal 5 2 3 4 2 2 2" xfId="57227" xr:uid="{00000000-0005-0000-0000-000077D90000}"/>
    <cellStyle name="Normal 5 2 3 4 2 3" xfId="57228" xr:uid="{00000000-0005-0000-0000-000078D90000}"/>
    <cellStyle name="Normal 5 2 3 4 3" xfId="57229" xr:uid="{00000000-0005-0000-0000-000079D90000}"/>
    <cellStyle name="Normal 5 2 3 4 3 2" xfId="57230" xr:uid="{00000000-0005-0000-0000-00007AD90000}"/>
    <cellStyle name="Normal 5 2 3 4 3 2 2" xfId="57231" xr:uid="{00000000-0005-0000-0000-00007BD90000}"/>
    <cellStyle name="Normal 5 2 3 4 3 3" xfId="57232" xr:uid="{00000000-0005-0000-0000-00007CD90000}"/>
    <cellStyle name="Normal 5 2 3 4 4" xfId="57233" xr:uid="{00000000-0005-0000-0000-00007DD90000}"/>
    <cellStyle name="Normal 5 2 3 4 4 2" xfId="57234" xr:uid="{00000000-0005-0000-0000-00007ED90000}"/>
    <cellStyle name="Normal 5 2 3 4 5" xfId="57235" xr:uid="{00000000-0005-0000-0000-00007FD90000}"/>
    <cellStyle name="Normal 5 2 3 5" xfId="57236" xr:uid="{00000000-0005-0000-0000-000080D90000}"/>
    <cellStyle name="Normal 5 2 3 5 2" xfId="57237" xr:uid="{00000000-0005-0000-0000-000081D90000}"/>
    <cellStyle name="Normal 5 2 3 5 2 2" xfId="57238" xr:uid="{00000000-0005-0000-0000-000082D90000}"/>
    <cellStyle name="Normal 5 2 3 5 2 2 2" xfId="57239" xr:uid="{00000000-0005-0000-0000-000083D90000}"/>
    <cellStyle name="Normal 5 2 3 5 2 3" xfId="57240" xr:uid="{00000000-0005-0000-0000-000084D90000}"/>
    <cellStyle name="Normal 5 2 3 5 3" xfId="57241" xr:uid="{00000000-0005-0000-0000-000085D90000}"/>
    <cellStyle name="Normal 5 2 3 5 3 2" xfId="57242" xr:uid="{00000000-0005-0000-0000-000086D90000}"/>
    <cellStyle name="Normal 5 2 3 5 3 2 2" xfId="57243" xr:uid="{00000000-0005-0000-0000-000087D90000}"/>
    <cellStyle name="Normal 5 2 3 5 3 3" xfId="57244" xr:uid="{00000000-0005-0000-0000-000088D90000}"/>
    <cellStyle name="Normal 5 2 3 5 4" xfId="57245" xr:uid="{00000000-0005-0000-0000-000089D90000}"/>
    <cellStyle name="Normal 5 2 3 5 4 2" xfId="57246" xr:uid="{00000000-0005-0000-0000-00008AD90000}"/>
    <cellStyle name="Normal 5 2 3 5 5" xfId="57247" xr:uid="{00000000-0005-0000-0000-00008BD90000}"/>
    <cellStyle name="Normal 5 2 3 6" xfId="57248" xr:uid="{00000000-0005-0000-0000-00008CD90000}"/>
    <cellStyle name="Normal 5 2 3 6 2" xfId="57249" xr:uid="{00000000-0005-0000-0000-00008DD90000}"/>
    <cellStyle name="Normal 5 2 3 6 2 2" xfId="57250" xr:uid="{00000000-0005-0000-0000-00008ED90000}"/>
    <cellStyle name="Normal 5 2 3 6 3" xfId="57251" xr:uid="{00000000-0005-0000-0000-00008FD90000}"/>
    <cellStyle name="Normal 5 2 3 7" xfId="57252" xr:uid="{00000000-0005-0000-0000-000090D90000}"/>
    <cellStyle name="Normal 5 2 3 7 2" xfId="57253" xr:uid="{00000000-0005-0000-0000-000091D90000}"/>
    <cellStyle name="Normal 5 2 3 7 2 2" xfId="57254" xr:uid="{00000000-0005-0000-0000-000092D90000}"/>
    <cellStyle name="Normal 5 2 3 7 3" xfId="57255" xr:uid="{00000000-0005-0000-0000-000093D90000}"/>
    <cellStyle name="Normal 5 2 3 8" xfId="57256" xr:uid="{00000000-0005-0000-0000-000094D90000}"/>
    <cellStyle name="Normal 5 2 3 8 2" xfId="57257" xr:uid="{00000000-0005-0000-0000-000095D90000}"/>
    <cellStyle name="Normal 5 2 3 9" xfId="57258" xr:uid="{00000000-0005-0000-0000-000096D90000}"/>
    <cellStyle name="Normal 5 2 4" xfId="57259" xr:uid="{00000000-0005-0000-0000-000097D90000}"/>
    <cellStyle name="Normal 5 2 4 2" xfId="57260" xr:uid="{00000000-0005-0000-0000-000098D90000}"/>
    <cellStyle name="Normal 5 2 4 2 2" xfId="57261" xr:uid="{00000000-0005-0000-0000-000099D90000}"/>
    <cellStyle name="Normal 5 2 4 2 2 2" xfId="57262" xr:uid="{00000000-0005-0000-0000-00009AD90000}"/>
    <cellStyle name="Normal 5 2 4 2 3" xfId="57263" xr:uid="{00000000-0005-0000-0000-00009BD90000}"/>
    <cellStyle name="Normal 5 2 4 3" xfId="57264" xr:uid="{00000000-0005-0000-0000-00009CD90000}"/>
    <cellStyle name="Normal 5 2 4 3 2" xfId="57265" xr:uid="{00000000-0005-0000-0000-00009DD90000}"/>
    <cellStyle name="Normal 5 2 4 4" xfId="57266" xr:uid="{00000000-0005-0000-0000-00009ED90000}"/>
    <cellStyle name="Normal 5 2 5" xfId="57267" xr:uid="{00000000-0005-0000-0000-00009FD90000}"/>
    <cellStyle name="Normal 5 2 5 2" xfId="57268" xr:uid="{00000000-0005-0000-0000-0000A0D90000}"/>
    <cellStyle name="Normal 5 2 5 2 2" xfId="57269" xr:uid="{00000000-0005-0000-0000-0000A1D90000}"/>
    <cellStyle name="Normal 5 2 5 2 2 2" xfId="57270" xr:uid="{00000000-0005-0000-0000-0000A2D90000}"/>
    <cellStyle name="Normal 5 2 5 2 3" xfId="57271" xr:uid="{00000000-0005-0000-0000-0000A3D90000}"/>
    <cellStyle name="Normal 5 2 5 3" xfId="57272" xr:uid="{00000000-0005-0000-0000-0000A4D90000}"/>
    <cellStyle name="Normal 5 2 5 3 2" xfId="57273" xr:uid="{00000000-0005-0000-0000-0000A5D90000}"/>
    <cellStyle name="Normal 5 2 5 4" xfId="57274" xr:uid="{00000000-0005-0000-0000-0000A6D90000}"/>
    <cellStyle name="Normal 5 2 6" xfId="57275" xr:uid="{00000000-0005-0000-0000-0000A7D90000}"/>
    <cellStyle name="Normal 5 2 6 2" xfId="57276" xr:uid="{00000000-0005-0000-0000-0000A8D90000}"/>
    <cellStyle name="Normal 5 2 6 2 2" xfId="57277" xr:uid="{00000000-0005-0000-0000-0000A9D90000}"/>
    <cellStyle name="Normal 5 2 6 2 2 2" xfId="57278" xr:uid="{00000000-0005-0000-0000-0000AAD90000}"/>
    <cellStyle name="Normal 5 2 6 2 3" xfId="57279" xr:uid="{00000000-0005-0000-0000-0000ABD90000}"/>
    <cellStyle name="Normal 5 2 6 3" xfId="57280" xr:uid="{00000000-0005-0000-0000-0000ACD90000}"/>
    <cellStyle name="Normal 5 2 6 3 2" xfId="57281" xr:uid="{00000000-0005-0000-0000-0000ADD90000}"/>
    <cellStyle name="Normal 5 2 6 4" xfId="57282" xr:uid="{00000000-0005-0000-0000-0000AED90000}"/>
    <cellStyle name="Normal 5 2 7" xfId="57283" xr:uid="{00000000-0005-0000-0000-0000AFD90000}"/>
    <cellStyle name="Normal 5 2 7 2" xfId="57284" xr:uid="{00000000-0005-0000-0000-0000B0D90000}"/>
    <cellStyle name="Normal 5 2 7 2 2" xfId="57285" xr:uid="{00000000-0005-0000-0000-0000B1D90000}"/>
    <cellStyle name="Normal 5 2 7 2 2 2" xfId="57286" xr:uid="{00000000-0005-0000-0000-0000B2D90000}"/>
    <cellStyle name="Normal 5 2 7 2 3" xfId="57287" xr:uid="{00000000-0005-0000-0000-0000B3D90000}"/>
    <cellStyle name="Normal 5 2 7 3" xfId="57288" xr:uid="{00000000-0005-0000-0000-0000B4D90000}"/>
    <cellStyle name="Normal 5 2 7 3 2" xfId="57289" xr:uid="{00000000-0005-0000-0000-0000B5D90000}"/>
    <cellStyle name="Normal 5 2 7 4" xfId="57290" xr:uid="{00000000-0005-0000-0000-0000B6D90000}"/>
    <cellStyle name="Normal 5 2 8" xfId="57291" xr:uid="{00000000-0005-0000-0000-0000B7D90000}"/>
    <cellStyle name="Normal 5 2 8 2" xfId="57292" xr:uid="{00000000-0005-0000-0000-0000B8D90000}"/>
    <cellStyle name="Normal 5 2 8 2 2" xfId="57293" xr:uid="{00000000-0005-0000-0000-0000B9D90000}"/>
    <cellStyle name="Normal 5 2 8 3" xfId="57294" xr:uid="{00000000-0005-0000-0000-0000BAD90000}"/>
    <cellStyle name="Normal 5 2 9" xfId="57295" xr:uid="{00000000-0005-0000-0000-0000BBD90000}"/>
    <cellStyle name="Normal 5 2 9 2" xfId="57296" xr:uid="{00000000-0005-0000-0000-0000BCD90000}"/>
    <cellStyle name="Normal 5 2 9 2 2" xfId="57297" xr:uid="{00000000-0005-0000-0000-0000BDD90000}"/>
    <cellStyle name="Normal 5 2 9 3" xfId="57298" xr:uid="{00000000-0005-0000-0000-0000BED90000}"/>
    <cellStyle name="Normal 5 3" xfId="2811" xr:uid="{00000000-0005-0000-0000-0000BFD90000}"/>
    <cellStyle name="Normal 5 3 10" xfId="57299" xr:uid="{00000000-0005-0000-0000-0000C0D90000}"/>
    <cellStyle name="Normal 5 3 2" xfId="2812" xr:uid="{00000000-0005-0000-0000-0000C1D90000}"/>
    <cellStyle name="Normal 5 3 2 2" xfId="57300" xr:uid="{00000000-0005-0000-0000-0000C2D90000}"/>
    <cellStyle name="Normal 5 3 2 2 2" xfId="57301" xr:uid="{00000000-0005-0000-0000-0000C3D90000}"/>
    <cellStyle name="Normal 5 3 2 2 2 2" xfId="57302" xr:uid="{00000000-0005-0000-0000-0000C4D90000}"/>
    <cellStyle name="Normal 5 3 2 2 3" xfId="57303" xr:uid="{00000000-0005-0000-0000-0000C5D90000}"/>
    <cellStyle name="Normal 5 3 2 3" xfId="57304" xr:uid="{00000000-0005-0000-0000-0000C6D90000}"/>
    <cellStyle name="Normal 5 3 2 3 2" xfId="57305" xr:uid="{00000000-0005-0000-0000-0000C7D90000}"/>
    <cellStyle name="Normal 5 3 2 3 2 2" xfId="57306" xr:uid="{00000000-0005-0000-0000-0000C8D90000}"/>
    <cellStyle name="Normal 5 3 2 3 3" xfId="57307" xr:uid="{00000000-0005-0000-0000-0000C9D90000}"/>
    <cellStyle name="Normal 5 3 2 4" xfId="57308" xr:uid="{00000000-0005-0000-0000-0000CAD90000}"/>
    <cellStyle name="Normal 5 3 2 4 2" xfId="57309" xr:uid="{00000000-0005-0000-0000-0000CBD90000}"/>
    <cellStyle name="Normal 5 3 2 4 2 2" xfId="57310" xr:uid="{00000000-0005-0000-0000-0000CCD90000}"/>
    <cellStyle name="Normal 5 3 2 4 3" xfId="57311" xr:uid="{00000000-0005-0000-0000-0000CDD90000}"/>
    <cellStyle name="Normal 5 3 2 5" xfId="57312" xr:uid="{00000000-0005-0000-0000-0000CED90000}"/>
    <cellStyle name="Normal 5 3 2 5 2" xfId="57313" xr:uid="{00000000-0005-0000-0000-0000CFD90000}"/>
    <cellStyle name="Normal 5 3 2 5 2 2" xfId="57314" xr:uid="{00000000-0005-0000-0000-0000D0D90000}"/>
    <cellStyle name="Normal 5 3 2 5 3" xfId="57315" xr:uid="{00000000-0005-0000-0000-0000D1D90000}"/>
    <cellStyle name="Normal 5 3 2 6" xfId="57316" xr:uid="{00000000-0005-0000-0000-0000D2D90000}"/>
    <cellStyle name="Normal 5 3 2 6 2" xfId="57317" xr:uid="{00000000-0005-0000-0000-0000D3D90000}"/>
    <cellStyle name="Normal 5 3 2 6 2 2" xfId="57318" xr:uid="{00000000-0005-0000-0000-0000D4D90000}"/>
    <cellStyle name="Normal 5 3 2 6 3" xfId="57319" xr:uid="{00000000-0005-0000-0000-0000D5D90000}"/>
    <cellStyle name="Normal 5 3 2 7" xfId="57320" xr:uid="{00000000-0005-0000-0000-0000D6D90000}"/>
    <cellStyle name="Normal 5 3 2 7 2" xfId="57321" xr:uid="{00000000-0005-0000-0000-0000D7D90000}"/>
    <cellStyle name="Normal 5 3 2 7 2 2" xfId="57322" xr:uid="{00000000-0005-0000-0000-0000D8D90000}"/>
    <cellStyle name="Normal 5 3 2 7 3" xfId="57323" xr:uid="{00000000-0005-0000-0000-0000D9D90000}"/>
    <cellStyle name="Normal 5 3 2 8" xfId="57324" xr:uid="{00000000-0005-0000-0000-0000DAD90000}"/>
    <cellStyle name="Normal 5 3 2 8 2" xfId="57325" xr:uid="{00000000-0005-0000-0000-0000DBD90000}"/>
    <cellStyle name="Normal 5 3 2 9" xfId="57326" xr:uid="{00000000-0005-0000-0000-0000DCD90000}"/>
    <cellStyle name="Normal 5 3 3" xfId="57327" xr:uid="{00000000-0005-0000-0000-0000DDD90000}"/>
    <cellStyle name="Normal 5 3 3 2" xfId="57328" xr:uid="{00000000-0005-0000-0000-0000DED90000}"/>
    <cellStyle name="Normal 5 3 3 2 2" xfId="57329" xr:uid="{00000000-0005-0000-0000-0000DFD90000}"/>
    <cellStyle name="Normal 5 3 3 2 2 2" xfId="57330" xr:uid="{00000000-0005-0000-0000-0000E0D90000}"/>
    <cellStyle name="Normal 5 3 3 2 3" xfId="57331" xr:uid="{00000000-0005-0000-0000-0000E1D90000}"/>
    <cellStyle name="Normal 5 3 3 3" xfId="57332" xr:uid="{00000000-0005-0000-0000-0000E2D90000}"/>
    <cellStyle name="Normal 5 3 3 3 2" xfId="57333" xr:uid="{00000000-0005-0000-0000-0000E3D90000}"/>
    <cellStyle name="Normal 5 3 3 3 2 2" xfId="57334" xr:uid="{00000000-0005-0000-0000-0000E4D90000}"/>
    <cellStyle name="Normal 5 3 3 3 3" xfId="57335" xr:uid="{00000000-0005-0000-0000-0000E5D90000}"/>
    <cellStyle name="Normal 5 3 3 4" xfId="57336" xr:uid="{00000000-0005-0000-0000-0000E6D90000}"/>
    <cellStyle name="Normal 5 3 3 4 2" xfId="57337" xr:uid="{00000000-0005-0000-0000-0000E7D90000}"/>
    <cellStyle name="Normal 5 3 3 5" xfId="57338" xr:uid="{00000000-0005-0000-0000-0000E8D90000}"/>
    <cellStyle name="Normal 5 3 4" xfId="57339" xr:uid="{00000000-0005-0000-0000-0000E9D90000}"/>
    <cellStyle name="Normal 5 3 4 2" xfId="57340" xr:uid="{00000000-0005-0000-0000-0000EAD90000}"/>
    <cellStyle name="Normal 5 3 4 2 2" xfId="57341" xr:uid="{00000000-0005-0000-0000-0000EBD90000}"/>
    <cellStyle name="Normal 5 3 4 2 2 2" xfId="57342" xr:uid="{00000000-0005-0000-0000-0000ECD90000}"/>
    <cellStyle name="Normal 5 3 4 2 3" xfId="57343" xr:uid="{00000000-0005-0000-0000-0000EDD90000}"/>
    <cellStyle name="Normal 5 3 4 3" xfId="57344" xr:uid="{00000000-0005-0000-0000-0000EED90000}"/>
    <cellStyle name="Normal 5 3 4 3 2" xfId="57345" xr:uid="{00000000-0005-0000-0000-0000EFD90000}"/>
    <cellStyle name="Normal 5 3 4 3 2 2" xfId="57346" xr:uid="{00000000-0005-0000-0000-0000F0D90000}"/>
    <cellStyle name="Normal 5 3 4 3 3" xfId="57347" xr:uid="{00000000-0005-0000-0000-0000F1D90000}"/>
    <cellStyle name="Normal 5 3 4 4" xfId="57348" xr:uid="{00000000-0005-0000-0000-0000F2D90000}"/>
    <cellStyle name="Normal 5 3 4 4 2" xfId="57349" xr:uid="{00000000-0005-0000-0000-0000F3D90000}"/>
    <cellStyle name="Normal 5 3 4 5" xfId="57350" xr:uid="{00000000-0005-0000-0000-0000F4D90000}"/>
    <cellStyle name="Normal 5 3 5" xfId="57351" xr:uid="{00000000-0005-0000-0000-0000F5D90000}"/>
    <cellStyle name="Normal 5 3 5 2" xfId="57352" xr:uid="{00000000-0005-0000-0000-0000F6D90000}"/>
    <cellStyle name="Normal 5 3 5 2 2" xfId="57353" xr:uid="{00000000-0005-0000-0000-0000F7D90000}"/>
    <cellStyle name="Normal 5 3 5 2 2 2" xfId="57354" xr:uid="{00000000-0005-0000-0000-0000F8D90000}"/>
    <cellStyle name="Normal 5 3 5 2 3" xfId="57355" xr:uid="{00000000-0005-0000-0000-0000F9D90000}"/>
    <cellStyle name="Normal 5 3 5 3" xfId="57356" xr:uid="{00000000-0005-0000-0000-0000FAD90000}"/>
    <cellStyle name="Normal 5 3 5 3 2" xfId="57357" xr:uid="{00000000-0005-0000-0000-0000FBD90000}"/>
    <cellStyle name="Normal 5 3 5 3 2 2" xfId="57358" xr:uid="{00000000-0005-0000-0000-0000FCD90000}"/>
    <cellStyle name="Normal 5 3 5 3 3" xfId="57359" xr:uid="{00000000-0005-0000-0000-0000FDD90000}"/>
    <cellStyle name="Normal 5 3 5 4" xfId="57360" xr:uid="{00000000-0005-0000-0000-0000FED90000}"/>
    <cellStyle name="Normal 5 3 5 4 2" xfId="57361" xr:uid="{00000000-0005-0000-0000-0000FFD90000}"/>
    <cellStyle name="Normal 5 3 5 5" xfId="57362" xr:uid="{00000000-0005-0000-0000-000000DA0000}"/>
    <cellStyle name="Normal 5 3 6" xfId="57363" xr:uid="{00000000-0005-0000-0000-000001DA0000}"/>
    <cellStyle name="Normal 5 3 6 2" xfId="57364" xr:uid="{00000000-0005-0000-0000-000002DA0000}"/>
    <cellStyle name="Normal 5 3 6 2 2" xfId="57365" xr:uid="{00000000-0005-0000-0000-000003DA0000}"/>
    <cellStyle name="Normal 5 3 6 3" xfId="57366" xr:uid="{00000000-0005-0000-0000-000004DA0000}"/>
    <cellStyle name="Normal 5 3 7" xfId="57367" xr:uid="{00000000-0005-0000-0000-000005DA0000}"/>
    <cellStyle name="Normal 5 3 7 2" xfId="57368" xr:uid="{00000000-0005-0000-0000-000006DA0000}"/>
    <cellStyle name="Normal 5 3 7 2 2" xfId="57369" xr:uid="{00000000-0005-0000-0000-000007DA0000}"/>
    <cellStyle name="Normal 5 3 7 3" xfId="57370" xr:uid="{00000000-0005-0000-0000-000008DA0000}"/>
    <cellStyle name="Normal 5 3 8" xfId="57371" xr:uid="{00000000-0005-0000-0000-000009DA0000}"/>
    <cellStyle name="Normal 5 3 8 2" xfId="57372" xr:uid="{00000000-0005-0000-0000-00000ADA0000}"/>
    <cellStyle name="Normal 5 3 8 2 2" xfId="57373" xr:uid="{00000000-0005-0000-0000-00000BDA0000}"/>
    <cellStyle name="Normal 5 3 8 3" xfId="57374" xr:uid="{00000000-0005-0000-0000-00000CDA0000}"/>
    <cellStyle name="Normal 5 3 9" xfId="57375" xr:uid="{00000000-0005-0000-0000-00000DDA0000}"/>
    <cellStyle name="Normal 5 3 9 2" xfId="57376" xr:uid="{00000000-0005-0000-0000-00000EDA0000}"/>
    <cellStyle name="Normal 5 4" xfId="2813" xr:uid="{00000000-0005-0000-0000-00000FDA0000}"/>
    <cellStyle name="Normal 5 4 10" xfId="57377" xr:uid="{00000000-0005-0000-0000-000010DA0000}"/>
    <cellStyle name="Normal 5 4 11" xfId="57378" xr:uid="{00000000-0005-0000-0000-000011DA0000}"/>
    <cellStyle name="Normal 5 4 12" xfId="57379" xr:uid="{00000000-0005-0000-0000-000012DA0000}"/>
    <cellStyle name="Normal 5 4 2" xfId="2814" xr:uid="{00000000-0005-0000-0000-000013DA0000}"/>
    <cellStyle name="Normal 5 4 2 2" xfId="57380" xr:uid="{00000000-0005-0000-0000-000014DA0000}"/>
    <cellStyle name="Normal 5 4 2 2 2" xfId="57381" xr:uid="{00000000-0005-0000-0000-000015DA0000}"/>
    <cellStyle name="Normal 5 4 2 2 2 2" xfId="57382" xr:uid="{00000000-0005-0000-0000-000016DA0000}"/>
    <cellStyle name="Normal 5 4 2 2 3" xfId="57383" xr:uid="{00000000-0005-0000-0000-000017DA0000}"/>
    <cellStyle name="Normal 5 4 2 3" xfId="57384" xr:uid="{00000000-0005-0000-0000-000018DA0000}"/>
    <cellStyle name="Normal 5 4 2 3 2" xfId="57385" xr:uid="{00000000-0005-0000-0000-000019DA0000}"/>
    <cellStyle name="Normal 5 4 2 4" xfId="57386" xr:uid="{00000000-0005-0000-0000-00001ADA0000}"/>
    <cellStyle name="Normal 5 4 3" xfId="57387" xr:uid="{00000000-0005-0000-0000-00001BDA0000}"/>
    <cellStyle name="Normal 5 4 3 2" xfId="57388" xr:uid="{00000000-0005-0000-0000-00001CDA0000}"/>
    <cellStyle name="Normal 5 4 3 2 2" xfId="57389" xr:uid="{00000000-0005-0000-0000-00001DDA0000}"/>
    <cellStyle name="Normal 5 4 3 2 2 2" xfId="57390" xr:uid="{00000000-0005-0000-0000-00001EDA0000}"/>
    <cellStyle name="Normal 5 4 3 2 3" xfId="57391" xr:uid="{00000000-0005-0000-0000-00001FDA0000}"/>
    <cellStyle name="Normal 5 4 3 3" xfId="57392" xr:uid="{00000000-0005-0000-0000-000020DA0000}"/>
    <cellStyle name="Normal 5 4 3 3 2" xfId="57393" xr:uid="{00000000-0005-0000-0000-000021DA0000}"/>
    <cellStyle name="Normal 5 4 3 4" xfId="57394" xr:uid="{00000000-0005-0000-0000-000022DA0000}"/>
    <cellStyle name="Normal 5 4 4" xfId="57395" xr:uid="{00000000-0005-0000-0000-000023DA0000}"/>
    <cellStyle name="Normal 5 4 4 2" xfId="57396" xr:uid="{00000000-0005-0000-0000-000024DA0000}"/>
    <cellStyle name="Normal 5 4 4 2 2" xfId="57397" xr:uid="{00000000-0005-0000-0000-000025DA0000}"/>
    <cellStyle name="Normal 5 4 4 2 2 2" xfId="57398" xr:uid="{00000000-0005-0000-0000-000026DA0000}"/>
    <cellStyle name="Normal 5 4 4 2 3" xfId="57399" xr:uid="{00000000-0005-0000-0000-000027DA0000}"/>
    <cellStyle name="Normal 5 4 4 3" xfId="57400" xr:uid="{00000000-0005-0000-0000-000028DA0000}"/>
    <cellStyle name="Normal 5 4 4 3 2" xfId="57401" xr:uid="{00000000-0005-0000-0000-000029DA0000}"/>
    <cellStyle name="Normal 5 4 4 4" xfId="57402" xr:uid="{00000000-0005-0000-0000-00002ADA0000}"/>
    <cellStyle name="Normal 5 4 5" xfId="57403" xr:uid="{00000000-0005-0000-0000-00002BDA0000}"/>
    <cellStyle name="Normal 5 4 5 2" xfId="57404" xr:uid="{00000000-0005-0000-0000-00002CDA0000}"/>
    <cellStyle name="Normal 5 4 5 2 2" xfId="57405" xr:uid="{00000000-0005-0000-0000-00002DDA0000}"/>
    <cellStyle name="Normal 5 4 5 2 2 2" xfId="57406" xr:uid="{00000000-0005-0000-0000-00002EDA0000}"/>
    <cellStyle name="Normal 5 4 5 2 3" xfId="57407" xr:uid="{00000000-0005-0000-0000-00002FDA0000}"/>
    <cellStyle name="Normal 5 4 5 3" xfId="57408" xr:uid="{00000000-0005-0000-0000-000030DA0000}"/>
    <cellStyle name="Normal 5 4 5 3 2" xfId="57409" xr:uid="{00000000-0005-0000-0000-000031DA0000}"/>
    <cellStyle name="Normal 5 4 5 4" xfId="57410" xr:uid="{00000000-0005-0000-0000-000032DA0000}"/>
    <cellStyle name="Normal 5 4 6" xfId="57411" xr:uid="{00000000-0005-0000-0000-000033DA0000}"/>
    <cellStyle name="Normal 5 4 6 2" xfId="57412" xr:uid="{00000000-0005-0000-0000-000034DA0000}"/>
    <cellStyle name="Normal 5 4 6 2 2" xfId="57413" xr:uid="{00000000-0005-0000-0000-000035DA0000}"/>
    <cellStyle name="Normal 5 4 6 3" xfId="57414" xr:uid="{00000000-0005-0000-0000-000036DA0000}"/>
    <cellStyle name="Normal 5 4 7" xfId="57415" xr:uid="{00000000-0005-0000-0000-000037DA0000}"/>
    <cellStyle name="Normal 5 4 7 2" xfId="57416" xr:uid="{00000000-0005-0000-0000-000038DA0000}"/>
    <cellStyle name="Normal 5 4 7 2 2" xfId="57417" xr:uid="{00000000-0005-0000-0000-000039DA0000}"/>
    <cellStyle name="Normal 5 4 7 3" xfId="57418" xr:uid="{00000000-0005-0000-0000-00003ADA0000}"/>
    <cellStyle name="Normal 5 4 8" xfId="57419" xr:uid="{00000000-0005-0000-0000-00003BDA0000}"/>
    <cellStyle name="Normal 5 4 8 2" xfId="57420" xr:uid="{00000000-0005-0000-0000-00003CDA0000}"/>
    <cellStyle name="Normal 5 4 9" xfId="57421" xr:uid="{00000000-0005-0000-0000-00003DDA0000}"/>
    <cellStyle name="Normal 5 5" xfId="2815" xr:uid="{00000000-0005-0000-0000-00003EDA0000}"/>
    <cellStyle name="Normal 5 5 10" xfId="57422" xr:uid="{00000000-0005-0000-0000-00003FDA0000}"/>
    <cellStyle name="Normal 5 5 11" xfId="57423" xr:uid="{00000000-0005-0000-0000-000040DA0000}"/>
    <cellStyle name="Normal 5 5 12" xfId="57424" xr:uid="{00000000-0005-0000-0000-000041DA0000}"/>
    <cellStyle name="Normal 5 5 2" xfId="2816" xr:uid="{00000000-0005-0000-0000-000042DA0000}"/>
    <cellStyle name="Normal 5 5 2 2" xfId="57425" xr:uid="{00000000-0005-0000-0000-000043DA0000}"/>
    <cellStyle name="Normal 5 5 2 2 2" xfId="57426" xr:uid="{00000000-0005-0000-0000-000044DA0000}"/>
    <cellStyle name="Normal 5 5 2 2 2 2" xfId="57427" xr:uid="{00000000-0005-0000-0000-000045DA0000}"/>
    <cellStyle name="Normal 5 5 2 2 3" xfId="57428" xr:uid="{00000000-0005-0000-0000-000046DA0000}"/>
    <cellStyle name="Normal 5 5 2 3" xfId="57429" xr:uid="{00000000-0005-0000-0000-000047DA0000}"/>
    <cellStyle name="Normal 5 5 2 3 2" xfId="57430" xr:uid="{00000000-0005-0000-0000-000048DA0000}"/>
    <cellStyle name="Normal 5 5 2 4" xfId="57431" xr:uid="{00000000-0005-0000-0000-000049DA0000}"/>
    <cellStyle name="Normal 5 5 3" xfId="57432" xr:uid="{00000000-0005-0000-0000-00004ADA0000}"/>
    <cellStyle name="Normal 5 5 3 2" xfId="57433" xr:uid="{00000000-0005-0000-0000-00004BDA0000}"/>
    <cellStyle name="Normal 5 5 3 2 2" xfId="57434" xr:uid="{00000000-0005-0000-0000-00004CDA0000}"/>
    <cellStyle name="Normal 5 5 3 2 2 2" xfId="57435" xr:uid="{00000000-0005-0000-0000-00004DDA0000}"/>
    <cellStyle name="Normal 5 5 3 2 3" xfId="57436" xr:uid="{00000000-0005-0000-0000-00004EDA0000}"/>
    <cellStyle name="Normal 5 5 3 3" xfId="57437" xr:uid="{00000000-0005-0000-0000-00004FDA0000}"/>
    <cellStyle name="Normal 5 5 3 3 2" xfId="57438" xr:uid="{00000000-0005-0000-0000-000050DA0000}"/>
    <cellStyle name="Normal 5 5 3 4" xfId="57439" xr:uid="{00000000-0005-0000-0000-000051DA0000}"/>
    <cellStyle name="Normal 5 5 4" xfId="57440" xr:uid="{00000000-0005-0000-0000-000052DA0000}"/>
    <cellStyle name="Normal 5 5 4 2" xfId="57441" xr:uid="{00000000-0005-0000-0000-000053DA0000}"/>
    <cellStyle name="Normal 5 5 4 2 2" xfId="57442" xr:uid="{00000000-0005-0000-0000-000054DA0000}"/>
    <cellStyle name="Normal 5 5 4 2 2 2" xfId="57443" xr:uid="{00000000-0005-0000-0000-000055DA0000}"/>
    <cellStyle name="Normal 5 5 4 2 3" xfId="57444" xr:uid="{00000000-0005-0000-0000-000056DA0000}"/>
    <cellStyle name="Normal 5 5 4 3" xfId="57445" xr:uid="{00000000-0005-0000-0000-000057DA0000}"/>
    <cellStyle name="Normal 5 5 4 3 2" xfId="57446" xr:uid="{00000000-0005-0000-0000-000058DA0000}"/>
    <cellStyle name="Normal 5 5 4 4" xfId="57447" xr:uid="{00000000-0005-0000-0000-000059DA0000}"/>
    <cellStyle name="Normal 5 5 5" xfId="57448" xr:uid="{00000000-0005-0000-0000-00005ADA0000}"/>
    <cellStyle name="Normal 5 5 5 2" xfId="57449" xr:uid="{00000000-0005-0000-0000-00005BDA0000}"/>
    <cellStyle name="Normal 5 5 5 2 2" xfId="57450" xr:uid="{00000000-0005-0000-0000-00005CDA0000}"/>
    <cellStyle name="Normal 5 5 5 2 2 2" xfId="57451" xr:uid="{00000000-0005-0000-0000-00005DDA0000}"/>
    <cellStyle name="Normal 5 5 5 2 3" xfId="57452" xr:uid="{00000000-0005-0000-0000-00005EDA0000}"/>
    <cellStyle name="Normal 5 5 5 3" xfId="57453" xr:uid="{00000000-0005-0000-0000-00005FDA0000}"/>
    <cellStyle name="Normal 5 5 5 3 2" xfId="57454" xr:uid="{00000000-0005-0000-0000-000060DA0000}"/>
    <cellStyle name="Normal 5 5 5 4" xfId="57455" xr:uid="{00000000-0005-0000-0000-000061DA0000}"/>
    <cellStyle name="Normal 5 5 6" xfId="57456" xr:uid="{00000000-0005-0000-0000-000062DA0000}"/>
    <cellStyle name="Normal 5 5 6 2" xfId="57457" xr:uid="{00000000-0005-0000-0000-000063DA0000}"/>
    <cellStyle name="Normal 5 5 6 2 2" xfId="57458" xr:uid="{00000000-0005-0000-0000-000064DA0000}"/>
    <cellStyle name="Normal 5 5 6 3" xfId="57459" xr:uid="{00000000-0005-0000-0000-000065DA0000}"/>
    <cellStyle name="Normal 5 5 7" xfId="57460" xr:uid="{00000000-0005-0000-0000-000066DA0000}"/>
    <cellStyle name="Normal 5 5 7 2" xfId="57461" xr:uid="{00000000-0005-0000-0000-000067DA0000}"/>
    <cellStyle name="Normal 5 5 7 2 2" xfId="57462" xr:uid="{00000000-0005-0000-0000-000068DA0000}"/>
    <cellStyle name="Normal 5 5 7 3" xfId="57463" xr:uid="{00000000-0005-0000-0000-000069DA0000}"/>
    <cellStyle name="Normal 5 5 8" xfId="57464" xr:uid="{00000000-0005-0000-0000-00006ADA0000}"/>
    <cellStyle name="Normal 5 5 8 2" xfId="57465" xr:uid="{00000000-0005-0000-0000-00006BDA0000}"/>
    <cellStyle name="Normal 5 5 9" xfId="57466" xr:uid="{00000000-0005-0000-0000-00006CDA0000}"/>
    <cellStyle name="Normal 5 6" xfId="2817" xr:uid="{00000000-0005-0000-0000-00006DDA0000}"/>
    <cellStyle name="Normal 5 6 10" xfId="57467" xr:uid="{00000000-0005-0000-0000-00006EDA0000}"/>
    <cellStyle name="Normal 5 6 11" xfId="57468" xr:uid="{00000000-0005-0000-0000-00006FDA0000}"/>
    <cellStyle name="Normal 5 6 12" xfId="57469" xr:uid="{00000000-0005-0000-0000-000070DA0000}"/>
    <cellStyle name="Normal 5 6 2" xfId="2818" xr:uid="{00000000-0005-0000-0000-000071DA0000}"/>
    <cellStyle name="Normal 5 6 2 2" xfId="57470" xr:uid="{00000000-0005-0000-0000-000072DA0000}"/>
    <cellStyle name="Normal 5 6 2 2 2" xfId="57471" xr:uid="{00000000-0005-0000-0000-000073DA0000}"/>
    <cellStyle name="Normal 5 6 2 2 2 2" xfId="57472" xr:uid="{00000000-0005-0000-0000-000074DA0000}"/>
    <cellStyle name="Normal 5 6 2 2 3" xfId="57473" xr:uid="{00000000-0005-0000-0000-000075DA0000}"/>
    <cellStyle name="Normal 5 6 2 3" xfId="57474" xr:uid="{00000000-0005-0000-0000-000076DA0000}"/>
    <cellStyle name="Normal 5 6 2 3 2" xfId="57475" xr:uid="{00000000-0005-0000-0000-000077DA0000}"/>
    <cellStyle name="Normal 5 6 2 4" xfId="57476" xr:uid="{00000000-0005-0000-0000-000078DA0000}"/>
    <cellStyle name="Normal 5 6 3" xfId="57477" xr:uid="{00000000-0005-0000-0000-000079DA0000}"/>
    <cellStyle name="Normal 5 6 3 2" xfId="57478" xr:uid="{00000000-0005-0000-0000-00007ADA0000}"/>
    <cellStyle name="Normal 5 6 3 2 2" xfId="57479" xr:uid="{00000000-0005-0000-0000-00007BDA0000}"/>
    <cellStyle name="Normal 5 6 3 2 2 2" xfId="57480" xr:uid="{00000000-0005-0000-0000-00007CDA0000}"/>
    <cellStyle name="Normal 5 6 3 2 3" xfId="57481" xr:uid="{00000000-0005-0000-0000-00007DDA0000}"/>
    <cellStyle name="Normal 5 6 3 3" xfId="57482" xr:uid="{00000000-0005-0000-0000-00007EDA0000}"/>
    <cellStyle name="Normal 5 6 3 3 2" xfId="57483" xr:uid="{00000000-0005-0000-0000-00007FDA0000}"/>
    <cellStyle name="Normal 5 6 3 4" xfId="57484" xr:uid="{00000000-0005-0000-0000-000080DA0000}"/>
    <cellStyle name="Normal 5 6 4" xfId="57485" xr:uid="{00000000-0005-0000-0000-000081DA0000}"/>
    <cellStyle name="Normal 5 6 4 2" xfId="57486" xr:uid="{00000000-0005-0000-0000-000082DA0000}"/>
    <cellStyle name="Normal 5 6 4 2 2" xfId="57487" xr:uid="{00000000-0005-0000-0000-000083DA0000}"/>
    <cellStyle name="Normal 5 6 4 2 2 2" xfId="57488" xr:uid="{00000000-0005-0000-0000-000084DA0000}"/>
    <cellStyle name="Normal 5 6 4 2 3" xfId="57489" xr:uid="{00000000-0005-0000-0000-000085DA0000}"/>
    <cellStyle name="Normal 5 6 4 3" xfId="57490" xr:uid="{00000000-0005-0000-0000-000086DA0000}"/>
    <cellStyle name="Normal 5 6 4 3 2" xfId="57491" xr:uid="{00000000-0005-0000-0000-000087DA0000}"/>
    <cellStyle name="Normal 5 6 4 4" xfId="57492" xr:uid="{00000000-0005-0000-0000-000088DA0000}"/>
    <cellStyle name="Normal 5 6 5" xfId="57493" xr:uid="{00000000-0005-0000-0000-000089DA0000}"/>
    <cellStyle name="Normal 5 6 5 2" xfId="57494" xr:uid="{00000000-0005-0000-0000-00008ADA0000}"/>
    <cellStyle name="Normal 5 6 5 2 2" xfId="57495" xr:uid="{00000000-0005-0000-0000-00008BDA0000}"/>
    <cellStyle name="Normal 5 6 5 2 2 2" xfId="57496" xr:uid="{00000000-0005-0000-0000-00008CDA0000}"/>
    <cellStyle name="Normal 5 6 5 2 3" xfId="57497" xr:uid="{00000000-0005-0000-0000-00008DDA0000}"/>
    <cellStyle name="Normal 5 6 5 3" xfId="57498" xr:uid="{00000000-0005-0000-0000-00008EDA0000}"/>
    <cellStyle name="Normal 5 6 5 3 2" xfId="57499" xr:uid="{00000000-0005-0000-0000-00008FDA0000}"/>
    <cellStyle name="Normal 5 6 5 4" xfId="57500" xr:uid="{00000000-0005-0000-0000-000090DA0000}"/>
    <cellStyle name="Normal 5 6 6" xfId="57501" xr:uid="{00000000-0005-0000-0000-000091DA0000}"/>
    <cellStyle name="Normal 5 6 6 2" xfId="57502" xr:uid="{00000000-0005-0000-0000-000092DA0000}"/>
    <cellStyle name="Normal 5 6 6 2 2" xfId="57503" xr:uid="{00000000-0005-0000-0000-000093DA0000}"/>
    <cellStyle name="Normal 5 6 6 3" xfId="57504" xr:uid="{00000000-0005-0000-0000-000094DA0000}"/>
    <cellStyle name="Normal 5 6 7" xfId="57505" xr:uid="{00000000-0005-0000-0000-000095DA0000}"/>
    <cellStyle name="Normal 5 6 7 2" xfId="57506" xr:uid="{00000000-0005-0000-0000-000096DA0000}"/>
    <cellStyle name="Normal 5 6 7 2 2" xfId="57507" xr:uid="{00000000-0005-0000-0000-000097DA0000}"/>
    <cellStyle name="Normal 5 6 7 3" xfId="57508" xr:uid="{00000000-0005-0000-0000-000098DA0000}"/>
    <cellStyle name="Normal 5 6 8" xfId="57509" xr:uid="{00000000-0005-0000-0000-000099DA0000}"/>
    <cellStyle name="Normal 5 6 8 2" xfId="57510" xr:uid="{00000000-0005-0000-0000-00009ADA0000}"/>
    <cellStyle name="Normal 5 6 9" xfId="57511" xr:uid="{00000000-0005-0000-0000-00009BDA0000}"/>
    <cellStyle name="Normal 5 7" xfId="2819" xr:uid="{00000000-0005-0000-0000-00009CDA0000}"/>
    <cellStyle name="Normal 5 7 10" xfId="57512" xr:uid="{00000000-0005-0000-0000-00009DDA0000}"/>
    <cellStyle name="Normal 5 7 11" xfId="57513" xr:uid="{00000000-0005-0000-0000-00009EDA0000}"/>
    <cellStyle name="Normal 5 7 12" xfId="57514" xr:uid="{00000000-0005-0000-0000-00009FDA0000}"/>
    <cellStyle name="Normal 5 7 13" xfId="57515" xr:uid="{00000000-0005-0000-0000-0000A0DA0000}"/>
    <cellStyle name="Normal 5 7 2" xfId="2820" xr:uid="{00000000-0005-0000-0000-0000A1DA0000}"/>
    <cellStyle name="Normal 5 7 2 2" xfId="57516" xr:uid="{00000000-0005-0000-0000-0000A2DA0000}"/>
    <cellStyle name="Normal 5 7 2 2 2" xfId="57517" xr:uid="{00000000-0005-0000-0000-0000A3DA0000}"/>
    <cellStyle name="Normal 5 7 2 2 2 2" xfId="57518" xr:uid="{00000000-0005-0000-0000-0000A4DA0000}"/>
    <cellStyle name="Normal 5 7 2 2 2 2 2" xfId="57519" xr:uid="{00000000-0005-0000-0000-0000A5DA0000}"/>
    <cellStyle name="Normal 5 7 2 2 2 3" xfId="57520" xr:uid="{00000000-0005-0000-0000-0000A6DA0000}"/>
    <cellStyle name="Normal 5 7 2 2 3" xfId="57521" xr:uid="{00000000-0005-0000-0000-0000A7DA0000}"/>
    <cellStyle name="Normal 5 7 2 2 3 2" xfId="57522" xr:uid="{00000000-0005-0000-0000-0000A8DA0000}"/>
    <cellStyle name="Normal 5 7 2 2 4" xfId="57523" xr:uid="{00000000-0005-0000-0000-0000A9DA0000}"/>
    <cellStyle name="Normal 5 7 2 3" xfId="57524" xr:uid="{00000000-0005-0000-0000-0000AADA0000}"/>
    <cellStyle name="Normal 5 7 2 3 2" xfId="57525" xr:uid="{00000000-0005-0000-0000-0000ABDA0000}"/>
    <cellStyle name="Normal 5 7 2 3 2 2" xfId="57526" xr:uid="{00000000-0005-0000-0000-0000ACDA0000}"/>
    <cellStyle name="Normal 5 7 2 3 2 2 2" xfId="57527" xr:uid="{00000000-0005-0000-0000-0000ADDA0000}"/>
    <cellStyle name="Normal 5 7 2 3 2 3" xfId="57528" xr:uid="{00000000-0005-0000-0000-0000AEDA0000}"/>
    <cellStyle name="Normal 5 7 2 3 3" xfId="57529" xr:uid="{00000000-0005-0000-0000-0000AFDA0000}"/>
    <cellStyle name="Normal 5 7 2 3 3 2" xfId="57530" xr:uid="{00000000-0005-0000-0000-0000B0DA0000}"/>
    <cellStyle name="Normal 5 7 2 3 4" xfId="57531" xr:uid="{00000000-0005-0000-0000-0000B1DA0000}"/>
    <cellStyle name="Normal 5 7 2 4" xfId="57532" xr:uid="{00000000-0005-0000-0000-0000B2DA0000}"/>
    <cellStyle name="Normal 5 7 2 4 2" xfId="57533" xr:uid="{00000000-0005-0000-0000-0000B3DA0000}"/>
    <cellStyle name="Normal 5 7 2 4 2 2" xfId="57534" xr:uid="{00000000-0005-0000-0000-0000B4DA0000}"/>
    <cellStyle name="Normal 5 7 2 4 2 2 2" xfId="57535" xr:uid="{00000000-0005-0000-0000-0000B5DA0000}"/>
    <cellStyle name="Normal 5 7 2 4 2 3" xfId="57536" xr:uid="{00000000-0005-0000-0000-0000B6DA0000}"/>
    <cellStyle name="Normal 5 7 2 4 3" xfId="57537" xr:uid="{00000000-0005-0000-0000-0000B7DA0000}"/>
    <cellStyle name="Normal 5 7 2 4 3 2" xfId="57538" xr:uid="{00000000-0005-0000-0000-0000B8DA0000}"/>
    <cellStyle name="Normal 5 7 2 4 4" xfId="57539" xr:uid="{00000000-0005-0000-0000-0000B9DA0000}"/>
    <cellStyle name="Normal 5 7 2 5" xfId="57540" xr:uid="{00000000-0005-0000-0000-0000BADA0000}"/>
    <cellStyle name="Normal 5 7 2 5 2" xfId="57541" xr:uid="{00000000-0005-0000-0000-0000BBDA0000}"/>
    <cellStyle name="Normal 5 7 2 5 2 2" xfId="57542" xr:uid="{00000000-0005-0000-0000-0000BCDA0000}"/>
    <cellStyle name="Normal 5 7 2 5 2 2 2" xfId="57543" xr:uid="{00000000-0005-0000-0000-0000BDDA0000}"/>
    <cellStyle name="Normal 5 7 2 5 2 3" xfId="57544" xr:uid="{00000000-0005-0000-0000-0000BEDA0000}"/>
    <cellStyle name="Normal 5 7 2 5 3" xfId="57545" xr:uid="{00000000-0005-0000-0000-0000BFDA0000}"/>
    <cellStyle name="Normal 5 7 2 5 3 2" xfId="57546" xr:uid="{00000000-0005-0000-0000-0000C0DA0000}"/>
    <cellStyle name="Normal 5 7 2 5 4" xfId="57547" xr:uid="{00000000-0005-0000-0000-0000C1DA0000}"/>
    <cellStyle name="Normal 5 7 2 6" xfId="57548" xr:uid="{00000000-0005-0000-0000-0000C2DA0000}"/>
    <cellStyle name="Normal 5 7 2 6 2" xfId="57549" xr:uid="{00000000-0005-0000-0000-0000C3DA0000}"/>
    <cellStyle name="Normal 5 7 2 6 2 2" xfId="57550" xr:uid="{00000000-0005-0000-0000-0000C4DA0000}"/>
    <cellStyle name="Normal 5 7 2 6 3" xfId="57551" xr:uid="{00000000-0005-0000-0000-0000C5DA0000}"/>
    <cellStyle name="Normal 5 7 2 7" xfId="57552" xr:uid="{00000000-0005-0000-0000-0000C6DA0000}"/>
    <cellStyle name="Normal 5 7 2 7 2" xfId="57553" xr:uid="{00000000-0005-0000-0000-0000C7DA0000}"/>
    <cellStyle name="Normal 5 7 2 8" xfId="57554" xr:uid="{00000000-0005-0000-0000-0000C8DA0000}"/>
    <cellStyle name="Normal 5 7 3" xfId="57555" xr:uid="{00000000-0005-0000-0000-0000C9DA0000}"/>
    <cellStyle name="Normal 5 7 3 2" xfId="57556" xr:uid="{00000000-0005-0000-0000-0000CADA0000}"/>
    <cellStyle name="Normal 5 7 3 2 2" xfId="57557" xr:uid="{00000000-0005-0000-0000-0000CBDA0000}"/>
    <cellStyle name="Normal 5 7 3 2 2 2" xfId="57558" xr:uid="{00000000-0005-0000-0000-0000CCDA0000}"/>
    <cellStyle name="Normal 5 7 3 2 3" xfId="57559" xr:uid="{00000000-0005-0000-0000-0000CDDA0000}"/>
    <cellStyle name="Normal 5 7 3 3" xfId="57560" xr:uid="{00000000-0005-0000-0000-0000CEDA0000}"/>
    <cellStyle name="Normal 5 7 3 3 2" xfId="57561" xr:uid="{00000000-0005-0000-0000-0000CFDA0000}"/>
    <cellStyle name="Normal 5 7 3 4" xfId="57562" xr:uid="{00000000-0005-0000-0000-0000D0DA0000}"/>
    <cellStyle name="Normal 5 7 4" xfId="57563" xr:uid="{00000000-0005-0000-0000-0000D1DA0000}"/>
    <cellStyle name="Normal 5 7 4 2" xfId="57564" xr:uid="{00000000-0005-0000-0000-0000D2DA0000}"/>
    <cellStyle name="Normal 5 7 4 2 2" xfId="57565" xr:uid="{00000000-0005-0000-0000-0000D3DA0000}"/>
    <cellStyle name="Normal 5 7 4 2 2 2" xfId="57566" xr:uid="{00000000-0005-0000-0000-0000D4DA0000}"/>
    <cellStyle name="Normal 5 7 4 2 3" xfId="57567" xr:uid="{00000000-0005-0000-0000-0000D5DA0000}"/>
    <cellStyle name="Normal 5 7 4 3" xfId="57568" xr:uid="{00000000-0005-0000-0000-0000D6DA0000}"/>
    <cellStyle name="Normal 5 7 4 3 2" xfId="57569" xr:uid="{00000000-0005-0000-0000-0000D7DA0000}"/>
    <cellStyle name="Normal 5 7 4 4" xfId="57570" xr:uid="{00000000-0005-0000-0000-0000D8DA0000}"/>
    <cellStyle name="Normal 5 7 5" xfId="57571" xr:uid="{00000000-0005-0000-0000-0000D9DA0000}"/>
    <cellStyle name="Normal 5 7 5 2" xfId="57572" xr:uid="{00000000-0005-0000-0000-0000DADA0000}"/>
    <cellStyle name="Normal 5 7 5 2 2" xfId="57573" xr:uid="{00000000-0005-0000-0000-0000DBDA0000}"/>
    <cellStyle name="Normal 5 7 5 2 2 2" xfId="57574" xr:uid="{00000000-0005-0000-0000-0000DCDA0000}"/>
    <cellStyle name="Normal 5 7 5 2 3" xfId="57575" xr:uid="{00000000-0005-0000-0000-0000DDDA0000}"/>
    <cellStyle name="Normal 5 7 5 3" xfId="57576" xr:uid="{00000000-0005-0000-0000-0000DEDA0000}"/>
    <cellStyle name="Normal 5 7 5 3 2" xfId="57577" xr:uid="{00000000-0005-0000-0000-0000DFDA0000}"/>
    <cellStyle name="Normal 5 7 5 4" xfId="57578" xr:uid="{00000000-0005-0000-0000-0000E0DA0000}"/>
    <cellStyle name="Normal 5 7 6" xfId="57579" xr:uid="{00000000-0005-0000-0000-0000E1DA0000}"/>
    <cellStyle name="Normal 5 7 6 2" xfId="57580" xr:uid="{00000000-0005-0000-0000-0000E2DA0000}"/>
    <cellStyle name="Normal 5 7 6 2 2" xfId="57581" xr:uid="{00000000-0005-0000-0000-0000E3DA0000}"/>
    <cellStyle name="Normal 5 7 6 2 2 2" xfId="57582" xr:uid="{00000000-0005-0000-0000-0000E4DA0000}"/>
    <cellStyle name="Normal 5 7 6 2 3" xfId="57583" xr:uid="{00000000-0005-0000-0000-0000E5DA0000}"/>
    <cellStyle name="Normal 5 7 6 3" xfId="57584" xr:uid="{00000000-0005-0000-0000-0000E6DA0000}"/>
    <cellStyle name="Normal 5 7 6 3 2" xfId="57585" xr:uid="{00000000-0005-0000-0000-0000E7DA0000}"/>
    <cellStyle name="Normal 5 7 6 4" xfId="57586" xr:uid="{00000000-0005-0000-0000-0000E8DA0000}"/>
    <cellStyle name="Normal 5 7 7" xfId="57587" xr:uid="{00000000-0005-0000-0000-0000E9DA0000}"/>
    <cellStyle name="Normal 5 7 7 2" xfId="57588" xr:uid="{00000000-0005-0000-0000-0000EADA0000}"/>
    <cellStyle name="Normal 5 7 7 2 2" xfId="57589" xr:uid="{00000000-0005-0000-0000-0000EBDA0000}"/>
    <cellStyle name="Normal 5 7 7 3" xfId="57590" xr:uid="{00000000-0005-0000-0000-0000ECDA0000}"/>
    <cellStyle name="Normal 5 7 8" xfId="57591" xr:uid="{00000000-0005-0000-0000-0000EDDA0000}"/>
    <cellStyle name="Normal 5 7 8 2" xfId="57592" xr:uid="{00000000-0005-0000-0000-0000EEDA0000}"/>
    <cellStyle name="Normal 5 7 8 2 2" xfId="57593" xr:uid="{00000000-0005-0000-0000-0000EFDA0000}"/>
    <cellStyle name="Normal 5 7 8 3" xfId="57594" xr:uid="{00000000-0005-0000-0000-0000F0DA0000}"/>
    <cellStyle name="Normal 5 7 9" xfId="57595" xr:uid="{00000000-0005-0000-0000-0000F1DA0000}"/>
    <cellStyle name="Normal 5 7 9 2" xfId="57596" xr:uid="{00000000-0005-0000-0000-0000F2DA0000}"/>
    <cellStyle name="Normal 5 8" xfId="2821" xr:uid="{00000000-0005-0000-0000-0000F3DA0000}"/>
    <cellStyle name="Normal 5 8 2" xfId="2822" xr:uid="{00000000-0005-0000-0000-0000F4DA0000}"/>
    <cellStyle name="Normal 5 8 2 2" xfId="57597" xr:uid="{00000000-0005-0000-0000-0000F5DA0000}"/>
    <cellStyle name="Normal 5 8 2 2 2" xfId="57598" xr:uid="{00000000-0005-0000-0000-0000F6DA0000}"/>
    <cellStyle name="Normal 5 8 2 3" xfId="57599" xr:uid="{00000000-0005-0000-0000-0000F7DA0000}"/>
    <cellStyle name="Normal 5 8 3" xfId="57600" xr:uid="{00000000-0005-0000-0000-0000F8DA0000}"/>
    <cellStyle name="Normal 5 8 3 2" xfId="57601" xr:uid="{00000000-0005-0000-0000-0000F9DA0000}"/>
    <cellStyle name="Normal 5 8 3 2 2" xfId="57602" xr:uid="{00000000-0005-0000-0000-0000FADA0000}"/>
    <cellStyle name="Normal 5 8 3 3" xfId="57603" xr:uid="{00000000-0005-0000-0000-0000FBDA0000}"/>
    <cellStyle name="Normal 5 8 4" xfId="57604" xr:uid="{00000000-0005-0000-0000-0000FCDA0000}"/>
    <cellStyle name="Normal 5 8 4 2" xfId="57605" xr:uid="{00000000-0005-0000-0000-0000FDDA0000}"/>
    <cellStyle name="Normal 5 8 5" xfId="57606" xr:uid="{00000000-0005-0000-0000-0000FEDA0000}"/>
    <cellStyle name="Normal 5 8 6" xfId="57607" xr:uid="{00000000-0005-0000-0000-0000FFDA0000}"/>
    <cellStyle name="Normal 5 8 7" xfId="57608" xr:uid="{00000000-0005-0000-0000-000000DB0000}"/>
    <cellStyle name="Normal 5 8 8" xfId="57609" xr:uid="{00000000-0005-0000-0000-000001DB0000}"/>
    <cellStyle name="Normal 5 9" xfId="2823" xr:uid="{00000000-0005-0000-0000-000002DB0000}"/>
    <cellStyle name="Normal 5 9 2" xfId="2824" xr:uid="{00000000-0005-0000-0000-000003DB0000}"/>
    <cellStyle name="Normal 5 9 2 2" xfId="57610" xr:uid="{00000000-0005-0000-0000-000004DB0000}"/>
    <cellStyle name="Normal 5 9 2 2 2" xfId="57611" xr:uid="{00000000-0005-0000-0000-000005DB0000}"/>
    <cellStyle name="Normal 5 9 2 3" xfId="57612" xr:uid="{00000000-0005-0000-0000-000006DB0000}"/>
    <cellStyle name="Normal 5 9 3" xfId="57613" xr:uid="{00000000-0005-0000-0000-000007DB0000}"/>
    <cellStyle name="Normal 5 9 3 2" xfId="57614" xr:uid="{00000000-0005-0000-0000-000008DB0000}"/>
    <cellStyle name="Normal 5 9 4" xfId="57615" xr:uid="{00000000-0005-0000-0000-000009DB0000}"/>
    <cellStyle name="Normal 5_Desert Sun Model - 12-14-2009 - v9 DRAFT" xfId="57616" xr:uid="{00000000-0005-0000-0000-00000ADB0000}"/>
    <cellStyle name="Normal 50" xfId="2825" xr:uid="{00000000-0005-0000-0000-00000BDB0000}"/>
    <cellStyle name="Normal 50 2" xfId="2826" xr:uid="{00000000-0005-0000-0000-00000CDB0000}"/>
    <cellStyle name="Normal 51" xfId="2827" xr:uid="{00000000-0005-0000-0000-00000DDB0000}"/>
    <cellStyle name="Normal 51 2" xfId="2828" xr:uid="{00000000-0005-0000-0000-00000EDB0000}"/>
    <cellStyle name="Normal 52" xfId="2829" xr:uid="{00000000-0005-0000-0000-00000FDB0000}"/>
    <cellStyle name="Normal 52 2" xfId="2830" xr:uid="{00000000-0005-0000-0000-000010DB0000}"/>
    <cellStyle name="Normal 52 3" xfId="2831" xr:uid="{00000000-0005-0000-0000-000011DB0000}"/>
    <cellStyle name="Normal 53" xfId="2832" xr:uid="{00000000-0005-0000-0000-000012DB0000}"/>
    <cellStyle name="Normal 53 2" xfId="2833" xr:uid="{00000000-0005-0000-0000-000013DB0000}"/>
    <cellStyle name="Normal 53 3" xfId="2834" xr:uid="{00000000-0005-0000-0000-000014DB0000}"/>
    <cellStyle name="Normal 54" xfId="2835" xr:uid="{00000000-0005-0000-0000-000015DB0000}"/>
    <cellStyle name="Normal 54 2" xfId="2836" xr:uid="{00000000-0005-0000-0000-000016DB0000}"/>
    <cellStyle name="Normal 55" xfId="2837" xr:uid="{00000000-0005-0000-0000-000017DB0000}"/>
    <cellStyle name="Normal 55 2" xfId="2838" xr:uid="{00000000-0005-0000-0000-000018DB0000}"/>
    <cellStyle name="Normal 56" xfId="2839" xr:uid="{00000000-0005-0000-0000-000019DB0000}"/>
    <cellStyle name="Normal 56 2" xfId="2840" xr:uid="{00000000-0005-0000-0000-00001ADB0000}"/>
    <cellStyle name="Normal 57" xfId="2841" xr:uid="{00000000-0005-0000-0000-00001BDB0000}"/>
    <cellStyle name="Normal 57 2" xfId="2842" xr:uid="{00000000-0005-0000-0000-00001CDB0000}"/>
    <cellStyle name="Normal 58" xfId="2843" xr:uid="{00000000-0005-0000-0000-00001DDB0000}"/>
    <cellStyle name="Normal 58 2" xfId="2844" xr:uid="{00000000-0005-0000-0000-00001EDB0000}"/>
    <cellStyle name="Normal 59" xfId="2845" xr:uid="{00000000-0005-0000-0000-00001FDB0000}"/>
    <cellStyle name="Normal 59 2" xfId="2846" xr:uid="{00000000-0005-0000-0000-000020DB0000}"/>
    <cellStyle name="Normal 6" xfId="2847" xr:uid="{00000000-0005-0000-0000-000021DB0000}"/>
    <cellStyle name="Normal 6 10" xfId="2848" xr:uid="{00000000-0005-0000-0000-000022DB0000}"/>
    <cellStyle name="Normal 6 10 2" xfId="2849" xr:uid="{00000000-0005-0000-0000-000023DB0000}"/>
    <cellStyle name="Normal 6 11" xfId="2850" xr:uid="{00000000-0005-0000-0000-000024DB0000}"/>
    <cellStyle name="Normal 6 11 2" xfId="2851" xr:uid="{00000000-0005-0000-0000-000025DB0000}"/>
    <cellStyle name="Normal 6 12" xfId="2852" xr:uid="{00000000-0005-0000-0000-000026DB0000}"/>
    <cellStyle name="Normal 6 12 2" xfId="2853" xr:uid="{00000000-0005-0000-0000-000027DB0000}"/>
    <cellStyle name="Normal 6 13" xfId="2854" xr:uid="{00000000-0005-0000-0000-000028DB0000}"/>
    <cellStyle name="Normal 6 13 2" xfId="2855" xr:uid="{00000000-0005-0000-0000-000029DB0000}"/>
    <cellStyle name="Normal 6 14" xfId="2856" xr:uid="{00000000-0005-0000-0000-00002ADB0000}"/>
    <cellStyle name="Normal 6 15" xfId="2857" xr:uid="{00000000-0005-0000-0000-00002BDB0000}"/>
    <cellStyle name="Normal 6 2" xfId="2858" xr:uid="{00000000-0005-0000-0000-00002CDB0000}"/>
    <cellStyle name="Normal 6 2 2" xfId="2859" xr:uid="{00000000-0005-0000-0000-00002DDB0000}"/>
    <cellStyle name="Normal 6 2 2 2" xfId="57617" xr:uid="{00000000-0005-0000-0000-00002EDB0000}"/>
    <cellStyle name="Normal 6 2 2 2 2" xfId="57618" xr:uid="{00000000-0005-0000-0000-00002FDB0000}"/>
    <cellStyle name="Normal 6 2 2 2 2 2" xfId="57619" xr:uid="{00000000-0005-0000-0000-000030DB0000}"/>
    <cellStyle name="Normal 6 2 2 2 3" xfId="57620" xr:uid="{00000000-0005-0000-0000-000031DB0000}"/>
    <cellStyle name="Normal 6 2 2 3" xfId="57621" xr:uid="{00000000-0005-0000-0000-000032DB0000}"/>
    <cellStyle name="Normal 6 2 2 3 2" xfId="57622" xr:uid="{00000000-0005-0000-0000-000033DB0000}"/>
    <cellStyle name="Normal 6 2 2 3 2 2" xfId="57623" xr:uid="{00000000-0005-0000-0000-000034DB0000}"/>
    <cellStyle name="Normal 6 2 2 3 3" xfId="57624" xr:uid="{00000000-0005-0000-0000-000035DB0000}"/>
    <cellStyle name="Normal 6 2 2 4" xfId="57625" xr:uid="{00000000-0005-0000-0000-000036DB0000}"/>
    <cellStyle name="Normal 6 2 2 4 2" xfId="57626" xr:uid="{00000000-0005-0000-0000-000037DB0000}"/>
    <cellStyle name="Normal 6 2 2 4 2 2" xfId="57627" xr:uid="{00000000-0005-0000-0000-000038DB0000}"/>
    <cellStyle name="Normal 6 2 2 4 3" xfId="57628" xr:uid="{00000000-0005-0000-0000-000039DB0000}"/>
    <cellStyle name="Normal 6 2 2 5" xfId="57629" xr:uid="{00000000-0005-0000-0000-00003ADB0000}"/>
    <cellStyle name="Normal 6 2 2 5 2" xfId="57630" xr:uid="{00000000-0005-0000-0000-00003BDB0000}"/>
    <cellStyle name="Normal 6 2 2 5 2 2" xfId="57631" xr:uid="{00000000-0005-0000-0000-00003CDB0000}"/>
    <cellStyle name="Normal 6 2 2 5 3" xfId="57632" xr:uid="{00000000-0005-0000-0000-00003DDB0000}"/>
    <cellStyle name="Normal 6 2 2 5 3 2" xfId="57633" xr:uid="{00000000-0005-0000-0000-00003EDB0000}"/>
    <cellStyle name="Normal 6 2 2 5 3 3" xfId="57634" xr:uid="{00000000-0005-0000-0000-00003FDB0000}"/>
    <cellStyle name="Normal 6 2 2 6" xfId="57635" xr:uid="{00000000-0005-0000-0000-000040DB0000}"/>
    <cellStyle name="Normal 6 2 2 6 2" xfId="57636" xr:uid="{00000000-0005-0000-0000-000041DB0000}"/>
    <cellStyle name="Normal 6 2 2 6 2 2" xfId="57637" xr:uid="{00000000-0005-0000-0000-000042DB0000}"/>
    <cellStyle name="Normal 6 2 2 6 2 3" xfId="57638" xr:uid="{00000000-0005-0000-0000-000043DB0000}"/>
    <cellStyle name="Normal 6 2 2 6 3" xfId="57639" xr:uid="{00000000-0005-0000-0000-000044DB0000}"/>
    <cellStyle name="Normal 6 2 2 6 4" xfId="57640" xr:uid="{00000000-0005-0000-0000-000045DB0000}"/>
    <cellStyle name="Normal 6 2 2 7" xfId="57641" xr:uid="{00000000-0005-0000-0000-000046DB0000}"/>
    <cellStyle name="Normal 6 2 2 7 2" xfId="57642" xr:uid="{00000000-0005-0000-0000-000047DB0000}"/>
    <cellStyle name="Normal 6 2 2 7 3" xfId="57643" xr:uid="{00000000-0005-0000-0000-000048DB0000}"/>
    <cellStyle name="Normal 6 2 3" xfId="2860" xr:uid="{00000000-0005-0000-0000-000049DB0000}"/>
    <cellStyle name="Normal 6 2 3 2" xfId="57644" xr:uid="{00000000-0005-0000-0000-00004ADB0000}"/>
    <cellStyle name="Normal 6 2 3 2 2" xfId="57645" xr:uid="{00000000-0005-0000-0000-00004BDB0000}"/>
    <cellStyle name="Normal 6 2 3 2 2 2" xfId="57646" xr:uid="{00000000-0005-0000-0000-00004CDB0000}"/>
    <cellStyle name="Normal 6 2 3 2 2 3" xfId="57647" xr:uid="{00000000-0005-0000-0000-00004DDB0000}"/>
    <cellStyle name="Normal 6 2 3 2 3" xfId="57648" xr:uid="{00000000-0005-0000-0000-00004EDB0000}"/>
    <cellStyle name="Normal 6 2 3 2 4" xfId="57649" xr:uid="{00000000-0005-0000-0000-00004FDB0000}"/>
    <cellStyle name="Normal 6 2 3 3" xfId="57650" xr:uid="{00000000-0005-0000-0000-000050DB0000}"/>
    <cellStyle name="Normal 6 2 3 3 2" xfId="57651" xr:uid="{00000000-0005-0000-0000-000051DB0000}"/>
    <cellStyle name="Normal 6 2 3 3 3" xfId="57652" xr:uid="{00000000-0005-0000-0000-000052DB0000}"/>
    <cellStyle name="Normal 6 2 3 4" xfId="57653" xr:uid="{00000000-0005-0000-0000-000053DB0000}"/>
    <cellStyle name="Normal 6 2 3 5" xfId="57654" xr:uid="{00000000-0005-0000-0000-000054DB0000}"/>
    <cellStyle name="Normal 6 2 4" xfId="2861" xr:uid="{00000000-0005-0000-0000-000055DB0000}"/>
    <cellStyle name="Normal 6 2 4 2" xfId="57655" xr:uid="{00000000-0005-0000-0000-000056DB0000}"/>
    <cellStyle name="Normal 6 2 4 2 2" xfId="57656" xr:uid="{00000000-0005-0000-0000-000057DB0000}"/>
    <cellStyle name="Normal 6 2 4 2 2 2" xfId="57657" xr:uid="{00000000-0005-0000-0000-000058DB0000}"/>
    <cellStyle name="Normal 6 2 4 2 2 3" xfId="57658" xr:uid="{00000000-0005-0000-0000-000059DB0000}"/>
    <cellStyle name="Normal 6 2 4 2 3" xfId="57659" xr:uid="{00000000-0005-0000-0000-00005ADB0000}"/>
    <cellStyle name="Normal 6 2 4 2 4" xfId="57660" xr:uid="{00000000-0005-0000-0000-00005BDB0000}"/>
    <cellStyle name="Normal 6 2 4 3" xfId="57661" xr:uid="{00000000-0005-0000-0000-00005CDB0000}"/>
    <cellStyle name="Normal 6 2 4 3 2" xfId="57662" xr:uid="{00000000-0005-0000-0000-00005DDB0000}"/>
    <cellStyle name="Normal 6 2 4 3 3" xfId="57663" xr:uid="{00000000-0005-0000-0000-00005EDB0000}"/>
    <cellStyle name="Normal 6 2 4 4" xfId="57664" xr:uid="{00000000-0005-0000-0000-00005FDB0000}"/>
    <cellStyle name="Normal 6 2 4 5" xfId="57665" xr:uid="{00000000-0005-0000-0000-000060DB0000}"/>
    <cellStyle name="Normal 6 2 5" xfId="2862" xr:uid="{00000000-0005-0000-0000-000061DB0000}"/>
    <cellStyle name="Normal 6 2 5 2" xfId="57666" xr:uid="{00000000-0005-0000-0000-000062DB0000}"/>
    <cellStyle name="Normal 6 2 5 2 2" xfId="57667" xr:uid="{00000000-0005-0000-0000-000063DB0000}"/>
    <cellStyle name="Normal 6 2 5 2 2 2" xfId="57668" xr:uid="{00000000-0005-0000-0000-000064DB0000}"/>
    <cellStyle name="Normal 6 2 5 2 2 3" xfId="57669" xr:uid="{00000000-0005-0000-0000-000065DB0000}"/>
    <cellStyle name="Normal 6 2 5 2 3" xfId="57670" xr:uid="{00000000-0005-0000-0000-000066DB0000}"/>
    <cellStyle name="Normal 6 2 5 2 4" xfId="57671" xr:uid="{00000000-0005-0000-0000-000067DB0000}"/>
    <cellStyle name="Normal 6 2 5 3" xfId="57672" xr:uid="{00000000-0005-0000-0000-000068DB0000}"/>
    <cellStyle name="Normal 6 2 5 3 2" xfId="57673" xr:uid="{00000000-0005-0000-0000-000069DB0000}"/>
    <cellStyle name="Normal 6 2 5 3 3" xfId="57674" xr:uid="{00000000-0005-0000-0000-00006ADB0000}"/>
    <cellStyle name="Normal 6 2 5 4" xfId="57675" xr:uid="{00000000-0005-0000-0000-00006BDB0000}"/>
    <cellStyle name="Normal 6 2 5 5" xfId="57676" xr:uid="{00000000-0005-0000-0000-00006CDB0000}"/>
    <cellStyle name="Normal 6 2 6" xfId="57677" xr:uid="{00000000-0005-0000-0000-00006DDB0000}"/>
    <cellStyle name="Normal 6 2 6 2" xfId="57678" xr:uid="{00000000-0005-0000-0000-00006EDB0000}"/>
    <cellStyle name="Normal 6 2 6 2 2" xfId="57679" xr:uid="{00000000-0005-0000-0000-00006FDB0000}"/>
    <cellStyle name="Normal 6 2 6 2 2 2" xfId="57680" xr:uid="{00000000-0005-0000-0000-000070DB0000}"/>
    <cellStyle name="Normal 6 2 6 2 2 3" xfId="57681" xr:uid="{00000000-0005-0000-0000-000071DB0000}"/>
    <cellStyle name="Normal 6 2 6 2 3" xfId="57682" xr:uid="{00000000-0005-0000-0000-000072DB0000}"/>
    <cellStyle name="Normal 6 2 6 2 4" xfId="57683" xr:uid="{00000000-0005-0000-0000-000073DB0000}"/>
    <cellStyle name="Normal 6 2 6 3" xfId="57684" xr:uid="{00000000-0005-0000-0000-000074DB0000}"/>
    <cellStyle name="Normal 6 2 6 3 2" xfId="57685" xr:uid="{00000000-0005-0000-0000-000075DB0000}"/>
    <cellStyle name="Normal 6 2 6 3 3" xfId="57686" xr:uid="{00000000-0005-0000-0000-000076DB0000}"/>
    <cellStyle name="Normal 6 2 6 4" xfId="57687" xr:uid="{00000000-0005-0000-0000-000077DB0000}"/>
    <cellStyle name="Normal 6 2 6 5" xfId="57688" xr:uid="{00000000-0005-0000-0000-000078DB0000}"/>
    <cellStyle name="Normal 6 2 7" xfId="57689" xr:uid="{00000000-0005-0000-0000-000079DB0000}"/>
    <cellStyle name="Normal 6 2 7 2" xfId="57690" xr:uid="{00000000-0005-0000-0000-00007ADB0000}"/>
    <cellStyle name="Normal 6 2 7 2 2" xfId="57691" xr:uid="{00000000-0005-0000-0000-00007BDB0000}"/>
    <cellStyle name="Normal 6 2 7 2 3" xfId="57692" xr:uid="{00000000-0005-0000-0000-00007CDB0000}"/>
    <cellStyle name="Normal 6 2 7 3" xfId="57693" xr:uid="{00000000-0005-0000-0000-00007DDB0000}"/>
    <cellStyle name="Normal 6 2 7 4" xfId="57694" xr:uid="{00000000-0005-0000-0000-00007EDB0000}"/>
    <cellStyle name="Normal 6 2 8" xfId="57695" xr:uid="{00000000-0005-0000-0000-00007FDB0000}"/>
    <cellStyle name="Normal 6 2 8 2" xfId="57696" xr:uid="{00000000-0005-0000-0000-000080DB0000}"/>
    <cellStyle name="Normal 6 2 8 3" xfId="57697" xr:uid="{00000000-0005-0000-0000-000081DB0000}"/>
    <cellStyle name="Normal 6 3" xfId="2863" xr:uid="{00000000-0005-0000-0000-000082DB0000}"/>
    <cellStyle name="Normal 6 3 10" xfId="57698" xr:uid="{00000000-0005-0000-0000-000083DB0000}"/>
    <cellStyle name="Normal 6 3 2" xfId="2864" xr:uid="{00000000-0005-0000-0000-000084DB0000}"/>
    <cellStyle name="Normal 6 3 2 2" xfId="57699" xr:uid="{00000000-0005-0000-0000-000085DB0000}"/>
    <cellStyle name="Normal 6 3 2 2 2" xfId="57700" xr:uid="{00000000-0005-0000-0000-000086DB0000}"/>
    <cellStyle name="Normal 6 3 2 2 2 2" xfId="57701" xr:uid="{00000000-0005-0000-0000-000087DB0000}"/>
    <cellStyle name="Normal 6 3 2 2 2 2 2" xfId="57702" xr:uid="{00000000-0005-0000-0000-000088DB0000}"/>
    <cellStyle name="Normal 6 3 2 2 2 2 3" xfId="57703" xr:uid="{00000000-0005-0000-0000-000089DB0000}"/>
    <cellStyle name="Normal 6 3 2 2 2 3" xfId="57704" xr:uid="{00000000-0005-0000-0000-00008ADB0000}"/>
    <cellStyle name="Normal 6 3 2 2 2 4" xfId="57705" xr:uid="{00000000-0005-0000-0000-00008BDB0000}"/>
    <cellStyle name="Normal 6 3 2 2 3" xfId="57706" xr:uid="{00000000-0005-0000-0000-00008CDB0000}"/>
    <cellStyle name="Normal 6 3 2 2 3 2" xfId="57707" xr:uid="{00000000-0005-0000-0000-00008DDB0000}"/>
    <cellStyle name="Normal 6 3 2 2 3 3" xfId="57708" xr:uid="{00000000-0005-0000-0000-00008EDB0000}"/>
    <cellStyle name="Normal 6 3 2 2 4" xfId="57709" xr:uid="{00000000-0005-0000-0000-00008FDB0000}"/>
    <cellStyle name="Normal 6 3 2 2 5" xfId="57710" xr:uid="{00000000-0005-0000-0000-000090DB0000}"/>
    <cellStyle name="Normal 6 3 2 3" xfId="57711" xr:uid="{00000000-0005-0000-0000-000091DB0000}"/>
    <cellStyle name="Normal 6 3 2 3 2" xfId="57712" xr:uid="{00000000-0005-0000-0000-000092DB0000}"/>
    <cellStyle name="Normal 6 3 2 3 2 2" xfId="57713" xr:uid="{00000000-0005-0000-0000-000093DB0000}"/>
    <cellStyle name="Normal 6 3 2 3 2 2 2" xfId="57714" xr:uid="{00000000-0005-0000-0000-000094DB0000}"/>
    <cellStyle name="Normal 6 3 2 3 2 2 3" xfId="57715" xr:uid="{00000000-0005-0000-0000-000095DB0000}"/>
    <cellStyle name="Normal 6 3 2 3 2 3" xfId="57716" xr:uid="{00000000-0005-0000-0000-000096DB0000}"/>
    <cellStyle name="Normal 6 3 2 3 2 4" xfId="57717" xr:uid="{00000000-0005-0000-0000-000097DB0000}"/>
    <cellStyle name="Normal 6 3 2 3 3" xfId="57718" xr:uid="{00000000-0005-0000-0000-000098DB0000}"/>
    <cellStyle name="Normal 6 3 2 3 3 2" xfId="57719" xr:uid="{00000000-0005-0000-0000-000099DB0000}"/>
    <cellStyle name="Normal 6 3 2 3 3 3" xfId="57720" xr:uid="{00000000-0005-0000-0000-00009ADB0000}"/>
    <cellStyle name="Normal 6 3 2 3 4" xfId="57721" xr:uid="{00000000-0005-0000-0000-00009BDB0000}"/>
    <cellStyle name="Normal 6 3 2 3 5" xfId="57722" xr:uid="{00000000-0005-0000-0000-00009CDB0000}"/>
    <cellStyle name="Normal 6 3 2 4" xfId="57723" xr:uid="{00000000-0005-0000-0000-00009DDB0000}"/>
    <cellStyle name="Normal 6 3 2 4 2" xfId="57724" xr:uid="{00000000-0005-0000-0000-00009EDB0000}"/>
    <cellStyle name="Normal 6 3 2 4 2 2" xfId="57725" xr:uid="{00000000-0005-0000-0000-00009FDB0000}"/>
    <cellStyle name="Normal 6 3 2 4 2 2 2" xfId="57726" xr:uid="{00000000-0005-0000-0000-0000A0DB0000}"/>
    <cellStyle name="Normal 6 3 2 4 2 2 3" xfId="57727" xr:uid="{00000000-0005-0000-0000-0000A1DB0000}"/>
    <cellStyle name="Normal 6 3 2 4 2 3" xfId="57728" xr:uid="{00000000-0005-0000-0000-0000A2DB0000}"/>
    <cellStyle name="Normal 6 3 2 4 2 4" xfId="57729" xr:uid="{00000000-0005-0000-0000-0000A3DB0000}"/>
    <cellStyle name="Normal 6 3 2 4 3" xfId="57730" xr:uid="{00000000-0005-0000-0000-0000A4DB0000}"/>
    <cellStyle name="Normal 6 3 2 4 3 2" xfId="57731" xr:uid="{00000000-0005-0000-0000-0000A5DB0000}"/>
    <cellStyle name="Normal 6 3 2 4 3 3" xfId="57732" xr:uid="{00000000-0005-0000-0000-0000A6DB0000}"/>
    <cellStyle name="Normal 6 3 2 4 4" xfId="57733" xr:uid="{00000000-0005-0000-0000-0000A7DB0000}"/>
    <cellStyle name="Normal 6 3 2 4 5" xfId="57734" xr:uid="{00000000-0005-0000-0000-0000A8DB0000}"/>
    <cellStyle name="Normal 6 3 2 5" xfId="57735" xr:uid="{00000000-0005-0000-0000-0000A9DB0000}"/>
    <cellStyle name="Normal 6 3 2 5 2" xfId="57736" xr:uid="{00000000-0005-0000-0000-0000AADB0000}"/>
    <cellStyle name="Normal 6 3 2 5 2 2" xfId="57737" xr:uid="{00000000-0005-0000-0000-0000ABDB0000}"/>
    <cellStyle name="Normal 6 3 2 5 2 2 2" xfId="57738" xr:uid="{00000000-0005-0000-0000-0000ACDB0000}"/>
    <cellStyle name="Normal 6 3 2 5 2 2 3" xfId="57739" xr:uid="{00000000-0005-0000-0000-0000ADDB0000}"/>
    <cellStyle name="Normal 6 3 2 5 2 3" xfId="57740" xr:uid="{00000000-0005-0000-0000-0000AEDB0000}"/>
    <cellStyle name="Normal 6 3 2 5 2 4" xfId="57741" xr:uid="{00000000-0005-0000-0000-0000AFDB0000}"/>
    <cellStyle name="Normal 6 3 2 5 3" xfId="57742" xr:uid="{00000000-0005-0000-0000-0000B0DB0000}"/>
    <cellStyle name="Normal 6 3 2 5 3 2" xfId="57743" xr:uid="{00000000-0005-0000-0000-0000B1DB0000}"/>
    <cellStyle name="Normal 6 3 2 5 3 3" xfId="57744" xr:uid="{00000000-0005-0000-0000-0000B2DB0000}"/>
    <cellStyle name="Normal 6 3 2 5 4" xfId="57745" xr:uid="{00000000-0005-0000-0000-0000B3DB0000}"/>
    <cellStyle name="Normal 6 3 2 5 5" xfId="57746" xr:uid="{00000000-0005-0000-0000-0000B4DB0000}"/>
    <cellStyle name="Normal 6 3 2 6" xfId="57747" xr:uid="{00000000-0005-0000-0000-0000B5DB0000}"/>
    <cellStyle name="Normal 6 3 2 6 2" xfId="57748" xr:uid="{00000000-0005-0000-0000-0000B6DB0000}"/>
    <cellStyle name="Normal 6 3 2 6 2 2" xfId="57749" xr:uid="{00000000-0005-0000-0000-0000B7DB0000}"/>
    <cellStyle name="Normal 6 3 2 6 2 3" xfId="57750" xr:uid="{00000000-0005-0000-0000-0000B8DB0000}"/>
    <cellStyle name="Normal 6 3 2 6 3" xfId="57751" xr:uid="{00000000-0005-0000-0000-0000B9DB0000}"/>
    <cellStyle name="Normal 6 3 2 6 4" xfId="57752" xr:uid="{00000000-0005-0000-0000-0000BADB0000}"/>
    <cellStyle name="Normal 6 3 2 7" xfId="57753" xr:uid="{00000000-0005-0000-0000-0000BBDB0000}"/>
    <cellStyle name="Normal 6 3 2 7 2" xfId="57754" xr:uid="{00000000-0005-0000-0000-0000BCDB0000}"/>
    <cellStyle name="Normal 6 3 2 7 3" xfId="57755" xr:uid="{00000000-0005-0000-0000-0000BDDB0000}"/>
    <cellStyle name="Normal 6 3 2 8" xfId="57756" xr:uid="{00000000-0005-0000-0000-0000BEDB0000}"/>
    <cellStyle name="Normal 6 3 2 9" xfId="57757" xr:uid="{00000000-0005-0000-0000-0000BFDB0000}"/>
    <cellStyle name="Normal 6 3 3" xfId="57758" xr:uid="{00000000-0005-0000-0000-0000C0DB0000}"/>
    <cellStyle name="Normal 6 3 3 2" xfId="57759" xr:uid="{00000000-0005-0000-0000-0000C1DB0000}"/>
    <cellStyle name="Normal 6 3 3 2 2" xfId="57760" xr:uid="{00000000-0005-0000-0000-0000C2DB0000}"/>
    <cellStyle name="Normal 6 3 3 2 2 2" xfId="57761" xr:uid="{00000000-0005-0000-0000-0000C3DB0000}"/>
    <cellStyle name="Normal 6 3 3 2 2 3" xfId="57762" xr:uid="{00000000-0005-0000-0000-0000C4DB0000}"/>
    <cellStyle name="Normal 6 3 3 2 3" xfId="57763" xr:uid="{00000000-0005-0000-0000-0000C5DB0000}"/>
    <cellStyle name="Normal 6 3 3 2 4" xfId="57764" xr:uid="{00000000-0005-0000-0000-0000C6DB0000}"/>
    <cellStyle name="Normal 6 3 3 3" xfId="57765" xr:uid="{00000000-0005-0000-0000-0000C7DB0000}"/>
    <cellStyle name="Normal 6 3 3 3 2" xfId="57766" xr:uid="{00000000-0005-0000-0000-0000C8DB0000}"/>
    <cellStyle name="Normal 6 3 3 3 3" xfId="57767" xr:uid="{00000000-0005-0000-0000-0000C9DB0000}"/>
    <cellStyle name="Normal 6 3 3 4" xfId="57768" xr:uid="{00000000-0005-0000-0000-0000CADB0000}"/>
    <cellStyle name="Normal 6 3 3 5" xfId="57769" xr:uid="{00000000-0005-0000-0000-0000CBDB0000}"/>
    <cellStyle name="Normal 6 3 4" xfId="57770" xr:uid="{00000000-0005-0000-0000-0000CCDB0000}"/>
    <cellStyle name="Normal 6 3 4 2" xfId="57771" xr:uid="{00000000-0005-0000-0000-0000CDDB0000}"/>
    <cellStyle name="Normal 6 3 4 2 2" xfId="57772" xr:uid="{00000000-0005-0000-0000-0000CEDB0000}"/>
    <cellStyle name="Normal 6 3 4 2 2 2" xfId="57773" xr:uid="{00000000-0005-0000-0000-0000CFDB0000}"/>
    <cellStyle name="Normal 6 3 4 2 2 3" xfId="57774" xr:uid="{00000000-0005-0000-0000-0000D0DB0000}"/>
    <cellStyle name="Normal 6 3 4 2 3" xfId="57775" xr:uid="{00000000-0005-0000-0000-0000D1DB0000}"/>
    <cellStyle name="Normal 6 3 4 2 4" xfId="57776" xr:uid="{00000000-0005-0000-0000-0000D2DB0000}"/>
    <cellStyle name="Normal 6 3 4 3" xfId="57777" xr:uid="{00000000-0005-0000-0000-0000D3DB0000}"/>
    <cellStyle name="Normal 6 3 4 3 2" xfId="57778" xr:uid="{00000000-0005-0000-0000-0000D4DB0000}"/>
    <cellStyle name="Normal 6 3 4 3 3" xfId="57779" xr:uid="{00000000-0005-0000-0000-0000D5DB0000}"/>
    <cellStyle name="Normal 6 3 4 4" xfId="57780" xr:uid="{00000000-0005-0000-0000-0000D6DB0000}"/>
    <cellStyle name="Normal 6 3 4 5" xfId="57781" xr:uid="{00000000-0005-0000-0000-0000D7DB0000}"/>
    <cellStyle name="Normal 6 3 5" xfId="57782" xr:uid="{00000000-0005-0000-0000-0000D8DB0000}"/>
    <cellStyle name="Normal 6 3 5 2" xfId="57783" xr:uid="{00000000-0005-0000-0000-0000D9DB0000}"/>
    <cellStyle name="Normal 6 3 5 2 2" xfId="57784" xr:uid="{00000000-0005-0000-0000-0000DADB0000}"/>
    <cellStyle name="Normal 6 3 5 2 2 2" xfId="57785" xr:uid="{00000000-0005-0000-0000-0000DBDB0000}"/>
    <cellStyle name="Normal 6 3 5 2 2 3" xfId="57786" xr:uid="{00000000-0005-0000-0000-0000DCDB0000}"/>
    <cellStyle name="Normal 6 3 5 2 3" xfId="57787" xr:uid="{00000000-0005-0000-0000-0000DDDB0000}"/>
    <cellStyle name="Normal 6 3 5 2 4" xfId="57788" xr:uid="{00000000-0005-0000-0000-0000DEDB0000}"/>
    <cellStyle name="Normal 6 3 5 3" xfId="57789" xr:uid="{00000000-0005-0000-0000-0000DFDB0000}"/>
    <cellStyle name="Normal 6 3 5 3 2" xfId="57790" xr:uid="{00000000-0005-0000-0000-0000E0DB0000}"/>
    <cellStyle name="Normal 6 3 5 3 3" xfId="57791" xr:uid="{00000000-0005-0000-0000-0000E1DB0000}"/>
    <cellStyle name="Normal 6 3 5 4" xfId="57792" xr:uid="{00000000-0005-0000-0000-0000E2DB0000}"/>
    <cellStyle name="Normal 6 3 5 5" xfId="57793" xr:uid="{00000000-0005-0000-0000-0000E3DB0000}"/>
    <cellStyle name="Normal 6 3 6" xfId="57794" xr:uid="{00000000-0005-0000-0000-0000E4DB0000}"/>
    <cellStyle name="Normal 6 3 6 2" xfId="57795" xr:uid="{00000000-0005-0000-0000-0000E5DB0000}"/>
    <cellStyle name="Normal 6 3 6 2 2" xfId="57796" xr:uid="{00000000-0005-0000-0000-0000E6DB0000}"/>
    <cellStyle name="Normal 6 3 6 2 2 2" xfId="57797" xr:uid="{00000000-0005-0000-0000-0000E7DB0000}"/>
    <cellStyle name="Normal 6 3 6 2 2 3" xfId="57798" xr:uid="{00000000-0005-0000-0000-0000E8DB0000}"/>
    <cellStyle name="Normal 6 3 6 2 3" xfId="57799" xr:uid="{00000000-0005-0000-0000-0000E9DB0000}"/>
    <cellStyle name="Normal 6 3 6 2 4" xfId="57800" xr:uid="{00000000-0005-0000-0000-0000EADB0000}"/>
    <cellStyle name="Normal 6 3 6 3" xfId="57801" xr:uid="{00000000-0005-0000-0000-0000EBDB0000}"/>
    <cellStyle name="Normal 6 3 6 3 2" xfId="57802" xr:uid="{00000000-0005-0000-0000-0000ECDB0000}"/>
    <cellStyle name="Normal 6 3 6 3 3" xfId="57803" xr:uid="{00000000-0005-0000-0000-0000EDDB0000}"/>
    <cellStyle name="Normal 6 3 6 4" xfId="57804" xr:uid="{00000000-0005-0000-0000-0000EEDB0000}"/>
    <cellStyle name="Normal 6 3 6 5" xfId="57805" xr:uid="{00000000-0005-0000-0000-0000EFDB0000}"/>
    <cellStyle name="Normal 6 3 7" xfId="57806" xr:uid="{00000000-0005-0000-0000-0000F0DB0000}"/>
    <cellStyle name="Normal 6 3 7 2" xfId="57807" xr:uid="{00000000-0005-0000-0000-0000F1DB0000}"/>
    <cellStyle name="Normal 6 3 7 2 2" xfId="57808" xr:uid="{00000000-0005-0000-0000-0000F2DB0000}"/>
    <cellStyle name="Normal 6 3 7 2 3" xfId="57809" xr:uid="{00000000-0005-0000-0000-0000F3DB0000}"/>
    <cellStyle name="Normal 6 3 7 3" xfId="57810" xr:uid="{00000000-0005-0000-0000-0000F4DB0000}"/>
    <cellStyle name="Normal 6 3 7 4" xfId="57811" xr:uid="{00000000-0005-0000-0000-0000F5DB0000}"/>
    <cellStyle name="Normal 6 3 8" xfId="57812" xr:uid="{00000000-0005-0000-0000-0000F6DB0000}"/>
    <cellStyle name="Normal 6 3 8 2" xfId="57813" xr:uid="{00000000-0005-0000-0000-0000F7DB0000}"/>
    <cellStyle name="Normal 6 3 8 3" xfId="57814" xr:uid="{00000000-0005-0000-0000-0000F8DB0000}"/>
    <cellStyle name="Normal 6 3 9" xfId="57815" xr:uid="{00000000-0005-0000-0000-0000F9DB0000}"/>
    <cellStyle name="Normal 6 4" xfId="2865" xr:uid="{00000000-0005-0000-0000-0000FADB0000}"/>
    <cellStyle name="Normal 6 4 2" xfId="2866" xr:uid="{00000000-0005-0000-0000-0000FBDB0000}"/>
    <cellStyle name="Normal 6 4 3" xfId="57816" xr:uid="{00000000-0005-0000-0000-0000FCDB0000}"/>
    <cellStyle name="Normal 6 5" xfId="2867" xr:uid="{00000000-0005-0000-0000-0000FDDB0000}"/>
    <cellStyle name="Normal 6 5 2" xfId="2868" xr:uid="{00000000-0005-0000-0000-0000FEDB0000}"/>
    <cellStyle name="Normal 6 6" xfId="2869" xr:uid="{00000000-0005-0000-0000-0000FFDB0000}"/>
    <cellStyle name="Normal 6 6 2" xfId="2870" xr:uid="{00000000-0005-0000-0000-000000DC0000}"/>
    <cellStyle name="Normal 6 7" xfId="2871" xr:uid="{00000000-0005-0000-0000-000001DC0000}"/>
    <cellStyle name="Normal 6 7 2" xfId="2872" xr:uid="{00000000-0005-0000-0000-000002DC0000}"/>
    <cellStyle name="Normal 6 8" xfId="2873" xr:uid="{00000000-0005-0000-0000-000003DC0000}"/>
    <cellStyle name="Normal 6 8 2" xfId="2874" xr:uid="{00000000-0005-0000-0000-000004DC0000}"/>
    <cellStyle name="Normal 6 9" xfId="2875" xr:uid="{00000000-0005-0000-0000-000005DC0000}"/>
    <cellStyle name="Normal 6 9 2" xfId="2876" xr:uid="{00000000-0005-0000-0000-000006DC0000}"/>
    <cellStyle name="Normal 6_Return to Provision" xfId="57817" xr:uid="{00000000-0005-0000-0000-000007DC0000}"/>
    <cellStyle name="Normal 60" xfId="2877" xr:uid="{00000000-0005-0000-0000-000008DC0000}"/>
    <cellStyle name="Normal 60 2" xfId="2878" xr:uid="{00000000-0005-0000-0000-000009DC0000}"/>
    <cellStyle name="Normal 61" xfId="2879" xr:uid="{00000000-0005-0000-0000-00000ADC0000}"/>
    <cellStyle name="Normal 61 2" xfId="2880" xr:uid="{00000000-0005-0000-0000-00000BDC0000}"/>
    <cellStyle name="Normal 62" xfId="2881" xr:uid="{00000000-0005-0000-0000-00000CDC0000}"/>
    <cellStyle name="Normal 62 2" xfId="2882" xr:uid="{00000000-0005-0000-0000-00000DDC0000}"/>
    <cellStyle name="Normal 63" xfId="2883" xr:uid="{00000000-0005-0000-0000-00000EDC0000}"/>
    <cellStyle name="Normal 63 2" xfId="2884" xr:uid="{00000000-0005-0000-0000-00000FDC0000}"/>
    <cellStyle name="Normal 64" xfId="2885" xr:uid="{00000000-0005-0000-0000-000010DC0000}"/>
    <cellStyle name="Normal 64 2" xfId="2886" xr:uid="{00000000-0005-0000-0000-000011DC0000}"/>
    <cellStyle name="Normal 65" xfId="2887" xr:uid="{00000000-0005-0000-0000-000012DC0000}"/>
    <cellStyle name="Normal 65 2" xfId="2888" xr:uid="{00000000-0005-0000-0000-000013DC0000}"/>
    <cellStyle name="Normal 66" xfId="2889" xr:uid="{00000000-0005-0000-0000-000014DC0000}"/>
    <cellStyle name="Normal 66 2" xfId="2890" xr:uid="{00000000-0005-0000-0000-000015DC0000}"/>
    <cellStyle name="Normal 67" xfId="2891" xr:uid="{00000000-0005-0000-0000-000016DC0000}"/>
    <cellStyle name="Normal 67 2" xfId="2892" xr:uid="{00000000-0005-0000-0000-000017DC0000}"/>
    <cellStyle name="Normal 68" xfId="2893" xr:uid="{00000000-0005-0000-0000-000018DC0000}"/>
    <cellStyle name="Normal 68 2" xfId="2894" xr:uid="{00000000-0005-0000-0000-000019DC0000}"/>
    <cellStyle name="Normal 69" xfId="2895" xr:uid="{00000000-0005-0000-0000-00001ADC0000}"/>
    <cellStyle name="Normal 69 2" xfId="2896" xr:uid="{00000000-0005-0000-0000-00001BDC0000}"/>
    <cellStyle name="Normal 7" xfId="2897" xr:uid="{00000000-0005-0000-0000-00001CDC0000}"/>
    <cellStyle name="Normal 7 10" xfId="2898" xr:uid="{00000000-0005-0000-0000-00001DDC0000}"/>
    <cellStyle name="Normal 7 10 2" xfId="2899" xr:uid="{00000000-0005-0000-0000-00001EDC0000}"/>
    <cellStyle name="Normal 7 10 2 2" xfId="57818" xr:uid="{00000000-0005-0000-0000-00001FDC0000}"/>
    <cellStyle name="Normal 7 10 2 2 2" xfId="57819" xr:uid="{00000000-0005-0000-0000-000020DC0000}"/>
    <cellStyle name="Normal 7 10 2 2 2 2" xfId="57820" xr:uid="{00000000-0005-0000-0000-000021DC0000}"/>
    <cellStyle name="Normal 7 10 2 2 2 3" xfId="57821" xr:uid="{00000000-0005-0000-0000-000022DC0000}"/>
    <cellStyle name="Normal 7 10 2 3" xfId="57822" xr:uid="{00000000-0005-0000-0000-000023DC0000}"/>
    <cellStyle name="Normal 7 10 2 3 2" xfId="57823" xr:uid="{00000000-0005-0000-0000-000024DC0000}"/>
    <cellStyle name="Normal 7 10 2 3 3" xfId="57824" xr:uid="{00000000-0005-0000-0000-000025DC0000}"/>
    <cellStyle name="Normal 7 10 3" xfId="57825" xr:uid="{00000000-0005-0000-0000-000026DC0000}"/>
    <cellStyle name="Normal 7 10 3 2" xfId="57826" xr:uid="{00000000-0005-0000-0000-000027DC0000}"/>
    <cellStyle name="Normal 7 10 3 2 2" xfId="57827" xr:uid="{00000000-0005-0000-0000-000028DC0000}"/>
    <cellStyle name="Normal 7 10 3 2 3" xfId="57828" xr:uid="{00000000-0005-0000-0000-000029DC0000}"/>
    <cellStyle name="Normal 7 10 4" xfId="57829" xr:uid="{00000000-0005-0000-0000-00002ADC0000}"/>
    <cellStyle name="Normal 7 10 4 2" xfId="57830" xr:uid="{00000000-0005-0000-0000-00002BDC0000}"/>
    <cellStyle name="Normal 7 10 4 3" xfId="57831" xr:uid="{00000000-0005-0000-0000-00002CDC0000}"/>
    <cellStyle name="Normal 7 11" xfId="2900" xr:uid="{00000000-0005-0000-0000-00002DDC0000}"/>
    <cellStyle name="Normal 7 11 2" xfId="2901" xr:uid="{00000000-0005-0000-0000-00002EDC0000}"/>
    <cellStyle name="Normal 7 11 2 2" xfId="57832" xr:uid="{00000000-0005-0000-0000-00002FDC0000}"/>
    <cellStyle name="Normal 7 11 2 2 2" xfId="57833" xr:uid="{00000000-0005-0000-0000-000030DC0000}"/>
    <cellStyle name="Normal 7 11 2 2 2 2" xfId="57834" xr:uid="{00000000-0005-0000-0000-000031DC0000}"/>
    <cellStyle name="Normal 7 11 2 2 2 2 2" xfId="57835" xr:uid="{00000000-0005-0000-0000-000032DC0000}"/>
    <cellStyle name="Normal 7 11 2 2 2 2 2 2" xfId="57836" xr:uid="{00000000-0005-0000-0000-000033DC0000}"/>
    <cellStyle name="Normal 7 11 2 2 2 2 2 3" xfId="57837" xr:uid="{00000000-0005-0000-0000-000034DC0000}"/>
    <cellStyle name="Normal 7 11 2 2 2 2 3" xfId="57838" xr:uid="{00000000-0005-0000-0000-000035DC0000}"/>
    <cellStyle name="Normal 7 11 2 2 2 2 4" xfId="57839" xr:uid="{00000000-0005-0000-0000-000036DC0000}"/>
    <cellStyle name="Normal 7 11 2 2 2 3" xfId="57840" xr:uid="{00000000-0005-0000-0000-000037DC0000}"/>
    <cellStyle name="Normal 7 11 2 2 2 3 2" xfId="57841" xr:uid="{00000000-0005-0000-0000-000038DC0000}"/>
    <cellStyle name="Normal 7 11 2 2 2 3 2 2" xfId="57842" xr:uid="{00000000-0005-0000-0000-000039DC0000}"/>
    <cellStyle name="Normal 7 11 2 2 2 3 2 3" xfId="57843" xr:uid="{00000000-0005-0000-0000-00003ADC0000}"/>
    <cellStyle name="Normal 7 11 2 2 2 3 3" xfId="57844" xr:uid="{00000000-0005-0000-0000-00003BDC0000}"/>
    <cellStyle name="Normal 7 11 2 2 2 3 4" xfId="57845" xr:uid="{00000000-0005-0000-0000-00003CDC0000}"/>
    <cellStyle name="Normal 7 11 2 2 3" xfId="57846" xr:uid="{00000000-0005-0000-0000-00003DDC0000}"/>
    <cellStyle name="Normal 7 11 2 2 3 2" xfId="57847" xr:uid="{00000000-0005-0000-0000-00003EDC0000}"/>
    <cellStyle name="Normal 7 11 2 2 3 2 2" xfId="57848" xr:uid="{00000000-0005-0000-0000-00003FDC0000}"/>
    <cellStyle name="Normal 7 11 2 2 3 2 2 2" xfId="57849" xr:uid="{00000000-0005-0000-0000-000040DC0000}"/>
    <cellStyle name="Normal 7 11 2 2 3 2 2 3" xfId="57850" xr:uid="{00000000-0005-0000-0000-000041DC0000}"/>
    <cellStyle name="Normal 7 11 2 2 3 2 3" xfId="57851" xr:uid="{00000000-0005-0000-0000-000042DC0000}"/>
    <cellStyle name="Normal 7 11 2 2 3 2 4" xfId="57852" xr:uid="{00000000-0005-0000-0000-000043DC0000}"/>
    <cellStyle name="Normal 7 11 2 2 3 3" xfId="57853" xr:uid="{00000000-0005-0000-0000-000044DC0000}"/>
    <cellStyle name="Normal 7 11 2 2 3 3 2" xfId="57854" xr:uid="{00000000-0005-0000-0000-000045DC0000}"/>
    <cellStyle name="Normal 7 11 2 2 3 3 3" xfId="57855" xr:uid="{00000000-0005-0000-0000-000046DC0000}"/>
    <cellStyle name="Normal 7 11 2 2 3 4" xfId="57856" xr:uid="{00000000-0005-0000-0000-000047DC0000}"/>
    <cellStyle name="Normal 7 11 2 2 3 5" xfId="57857" xr:uid="{00000000-0005-0000-0000-000048DC0000}"/>
    <cellStyle name="Normal 7 11 2 2 4" xfId="57858" xr:uid="{00000000-0005-0000-0000-000049DC0000}"/>
    <cellStyle name="Normal 7 11 2 2 4 2" xfId="57859" xr:uid="{00000000-0005-0000-0000-00004ADC0000}"/>
    <cellStyle name="Normal 7 11 2 2 4 2 2" xfId="57860" xr:uid="{00000000-0005-0000-0000-00004BDC0000}"/>
    <cellStyle name="Normal 7 11 2 2 4 2 3" xfId="57861" xr:uid="{00000000-0005-0000-0000-00004CDC0000}"/>
    <cellStyle name="Normal 7 11 2 2 4 3" xfId="57862" xr:uid="{00000000-0005-0000-0000-00004DDC0000}"/>
    <cellStyle name="Normal 7 11 2 2 4 4" xfId="57863" xr:uid="{00000000-0005-0000-0000-00004EDC0000}"/>
    <cellStyle name="Normal 7 11 2 2 5" xfId="57864" xr:uid="{00000000-0005-0000-0000-00004FDC0000}"/>
    <cellStyle name="Normal 7 11 2 2 5 2" xfId="57865" xr:uid="{00000000-0005-0000-0000-000050DC0000}"/>
    <cellStyle name="Normal 7 11 2 2 5 3" xfId="57866" xr:uid="{00000000-0005-0000-0000-000051DC0000}"/>
    <cellStyle name="Normal 7 11 2 3" xfId="57867" xr:uid="{00000000-0005-0000-0000-000052DC0000}"/>
    <cellStyle name="Normal 7 11 2 3 2" xfId="57868" xr:uid="{00000000-0005-0000-0000-000053DC0000}"/>
    <cellStyle name="Normal 7 11 2 3 2 2" xfId="57869" xr:uid="{00000000-0005-0000-0000-000054DC0000}"/>
    <cellStyle name="Normal 7 11 2 3 2 3" xfId="57870" xr:uid="{00000000-0005-0000-0000-000055DC0000}"/>
    <cellStyle name="Normal 7 11 2 4" xfId="57871" xr:uid="{00000000-0005-0000-0000-000056DC0000}"/>
    <cellStyle name="Normal 7 11 2 4 2" xfId="57872" xr:uid="{00000000-0005-0000-0000-000057DC0000}"/>
    <cellStyle name="Normal 7 11 2 4 3" xfId="57873" xr:uid="{00000000-0005-0000-0000-000058DC0000}"/>
    <cellStyle name="Normal 7 11 3" xfId="57874" xr:uid="{00000000-0005-0000-0000-000059DC0000}"/>
    <cellStyle name="Normal 7 11 3 2" xfId="57875" xr:uid="{00000000-0005-0000-0000-00005ADC0000}"/>
    <cellStyle name="Normal 7 11 3 2 2" xfId="57876" xr:uid="{00000000-0005-0000-0000-00005BDC0000}"/>
    <cellStyle name="Normal 7 11 3 3" xfId="57877" xr:uid="{00000000-0005-0000-0000-00005CDC0000}"/>
    <cellStyle name="Normal 7 11 4" xfId="57878" xr:uid="{00000000-0005-0000-0000-00005DDC0000}"/>
    <cellStyle name="Normal 7 11 4 2" xfId="57879" xr:uid="{00000000-0005-0000-0000-00005EDC0000}"/>
    <cellStyle name="Normal 7 11 4 2 2" xfId="57880" xr:uid="{00000000-0005-0000-0000-00005FDC0000}"/>
    <cellStyle name="Normal 7 11 4 2 3" xfId="57881" xr:uid="{00000000-0005-0000-0000-000060DC0000}"/>
    <cellStyle name="Normal 7 11 4 3" xfId="57882" xr:uid="{00000000-0005-0000-0000-000061DC0000}"/>
    <cellStyle name="Normal 7 11 4 4" xfId="57883" xr:uid="{00000000-0005-0000-0000-000062DC0000}"/>
    <cellStyle name="Normal 7 11 5" xfId="57884" xr:uid="{00000000-0005-0000-0000-000063DC0000}"/>
    <cellStyle name="Normal 7 11 5 2" xfId="57885" xr:uid="{00000000-0005-0000-0000-000064DC0000}"/>
    <cellStyle name="Normal 7 11 5 3" xfId="57886" xr:uid="{00000000-0005-0000-0000-000065DC0000}"/>
    <cellStyle name="Normal 7 12" xfId="2902" xr:uid="{00000000-0005-0000-0000-000066DC0000}"/>
    <cellStyle name="Normal 7 12 2" xfId="2903" xr:uid="{00000000-0005-0000-0000-000067DC0000}"/>
    <cellStyle name="Normal 7 12 2 2" xfId="57887" xr:uid="{00000000-0005-0000-0000-000068DC0000}"/>
    <cellStyle name="Normal 7 12 2 2 2" xfId="57888" xr:uid="{00000000-0005-0000-0000-000069DC0000}"/>
    <cellStyle name="Normal 7 12 2 2 2 2" xfId="57889" xr:uid="{00000000-0005-0000-0000-00006ADC0000}"/>
    <cellStyle name="Normal 7 12 2 2 2 2 2" xfId="57890" xr:uid="{00000000-0005-0000-0000-00006BDC0000}"/>
    <cellStyle name="Normal 7 12 2 2 2 2 2 2" xfId="57891" xr:uid="{00000000-0005-0000-0000-00006CDC0000}"/>
    <cellStyle name="Normal 7 12 2 2 2 2 2 3" xfId="57892" xr:uid="{00000000-0005-0000-0000-00006DDC0000}"/>
    <cellStyle name="Normal 7 12 2 2 2 2 3" xfId="57893" xr:uid="{00000000-0005-0000-0000-00006EDC0000}"/>
    <cellStyle name="Normal 7 12 2 2 2 2 4" xfId="57894" xr:uid="{00000000-0005-0000-0000-00006FDC0000}"/>
    <cellStyle name="Normal 7 12 2 2 2 3" xfId="57895" xr:uid="{00000000-0005-0000-0000-000070DC0000}"/>
    <cellStyle name="Normal 7 12 2 2 2 3 2" xfId="57896" xr:uid="{00000000-0005-0000-0000-000071DC0000}"/>
    <cellStyle name="Normal 7 12 2 2 2 3 3" xfId="57897" xr:uid="{00000000-0005-0000-0000-000072DC0000}"/>
    <cellStyle name="Normal 7 12 2 2 2 4" xfId="57898" xr:uid="{00000000-0005-0000-0000-000073DC0000}"/>
    <cellStyle name="Normal 7 12 2 2 2 5" xfId="57899" xr:uid="{00000000-0005-0000-0000-000074DC0000}"/>
    <cellStyle name="Normal 7 12 2 2 3" xfId="57900" xr:uid="{00000000-0005-0000-0000-000075DC0000}"/>
    <cellStyle name="Normal 7 12 2 2 3 2" xfId="57901" xr:uid="{00000000-0005-0000-0000-000076DC0000}"/>
    <cellStyle name="Normal 7 12 2 2 3 2 2" xfId="57902" xr:uid="{00000000-0005-0000-0000-000077DC0000}"/>
    <cellStyle name="Normal 7 12 2 2 3 2 3" xfId="57903" xr:uid="{00000000-0005-0000-0000-000078DC0000}"/>
    <cellStyle name="Normal 7 12 2 2 3 3" xfId="57904" xr:uid="{00000000-0005-0000-0000-000079DC0000}"/>
    <cellStyle name="Normal 7 12 2 2 3 4" xfId="57905" xr:uid="{00000000-0005-0000-0000-00007ADC0000}"/>
    <cellStyle name="Normal 7 12 2 2 4" xfId="57906" xr:uid="{00000000-0005-0000-0000-00007BDC0000}"/>
    <cellStyle name="Normal 7 12 2 2 4 2" xfId="57907" xr:uid="{00000000-0005-0000-0000-00007CDC0000}"/>
    <cellStyle name="Normal 7 12 2 2 4 2 2" xfId="57908" xr:uid="{00000000-0005-0000-0000-00007DDC0000}"/>
    <cellStyle name="Normal 7 12 2 2 4 2 3" xfId="57909" xr:uid="{00000000-0005-0000-0000-00007EDC0000}"/>
    <cellStyle name="Normal 7 12 2 2 4 3" xfId="57910" xr:uid="{00000000-0005-0000-0000-00007FDC0000}"/>
    <cellStyle name="Normal 7 12 2 2 4 4" xfId="57911" xr:uid="{00000000-0005-0000-0000-000080DC0000}"/>
    <cellStyle name="Normal 7 12 2 2 5" xfId="57912" xr:uid="{00000000-0005-0000-0000-000081DC0000}"/>
    <cellStyle name="Normal 7 12 2 2 5 2" xfId="57913" xr:uid="{00000000-0005-0000-0000-000082DC0000}"/>
    <cellStyle name="Normal 7 12 2 2 5 3" xfId="57914" xr:uid="{00000000-0005-0000-0000-000083DC0000}"/>
    <cellStyle name="Normal 7 12 2 3" xfId="57915" xr:uid="{00000000-0005-0000-0000-000084DC0000}"/>
    <cellStyle name="Normal 7 12 2 3 2" xfId="57916" xr:uid="{00000000-0005-0000-0000-000085DC0000}"/>
    <cellStyle name="Normal 7 12 2 3 2 2" xfId="57917" xr:uid="{00000000-0005-0000-0000-000086DC0000}"/>
    <cellStyle name="Normal 7 12 2 3 2 3" xfId="57918" xr:uid="{00000000-0005-0000-0000-000087DC0000}"/>
    <cellStyle name="Normal 7 12 2 3 3" xfId="57919" xr:uid="{00000000-0005-0000-0000-000088DC0000}"/>
    <cellStyle name="Normal 7 12 2 3 4" xfId="57920" xr:uid="{00000000-0005-0000-0000-000089DC0000}"/>
    <cellStyle name="Normal 7 12 2 4" xfId="57921" xr:uid="{00000000-0005-0000-0000-00008ADC0000}"/>
    <cellStyle name="Normal 7 12 2 4 2" xfId="57922" xr:uid="{00000000-0005-0000-0000-00008BDC0000}"/>
    <cellStyle name="Normal 7 12 2 4 3" xfId="57923" xr:uid="{00000000-0005-0000-0000-00008CDC0000}"/>
    <cellStyle name="Normal 7 12 3" xfId="57924" xr:uid="{00000000-0005-0000-0000-00008DDC0000}"/>
    <cellStyle name="Normal 7 12 3 2" xfId="57925" xr:uid="{00000000-0005-0000-0000-00008EDC0000}"/>
    <cellStyle name="Normal 7 12 3 2 2" xfId="57926" xr:uid="{00000000-0005-0000-0000-00008FDC0000}"/>
    <cellStyle name="Normal 7 12 3 2 3" xfId="57927" xr:uid="{00000000-0005-0000-0000-000090DC0000}"/>
    <cellStyle name="Normal 7 12 4" xfId="57928" xr:uid="{00000000-0005-0000-0000-000091DC0000}"/>
    <cellStyle name="Normal 7 12 4 2" xfId="57929" xr:uid="{00000000-0005-0000-0000-000092DC0000}"/>
    <cellStyle name="Normal 7 12 4 3" xfId="57930" xr:uid="{00000000-0005-0000-0000-000093DC0000}"/>
    <cellStyle name="Normal 7 13" xfId="2904" xr:uid="{00000000-0005-0000-0000-000094DC0000}"/>
    <cellStyle name="Normal 7 13 2" xfId="2905" xr:uid="{00000000-0005-0000-0000-000095DC0000}"/>
    <cellStyle name="Normal 7 13 2 2" xfId="57931" xr:uid="{00000000-0005-0000-0000-000096DC0000}"/>
    <cellStyle name="Normal 7 13 2 2 2" xfId="57932" xr:uid="{00000000-0005-0000-0000-000097DC0000}"/>
    <cellStyle name="Normal 7 13 2 2 2 2" xfId="57933" xr:uid="{00000000-0005-0000-0000-000098DC0000}"/>
    <cellStyle name="Normal 7 13 2 2 2 3" xfId="57934" xr:uid="{00000000-0005-0000-0000-000099DC0000}"/>
    <cellStyle name="Normal 7 13 2 3" xfId="57935" xr:uid="{00000000-0005-0000-0000-00009ADC0000}"/>
    <cellStyle name="Normal 7 13 2 3 2" xfId="57936" xr:uid="{00000000-0005-0000-0000-00009BDC0000}"/>
    <cellStyle name="Normal 7 13 2 3 3" xfId="57937" xr:uid="{00000000-0005-0000-0000-00009CDC0000}"/>
    <cellStyle name="Normal 7 13 3" xfId="57938" xr:uid="{00000000-0005-0000-0000-00009DDC0000}"/>
    <cellStyle name="Normal 7 13 3 2" xfId="57939" xr:uid="{00000000-0005-0000-0000-00009EDC0000}"/>
    <cellStyle name="Normal 7 13 3 2 2" xfId="57940" xr:uid="{00000000-0005-0000-0000-00009FDC0000}"/>
    <cellStyle name="Normal 7 13 3 2 3" xfId="57941" xr:uid="{00000000-0005-0000-0000-0000A0DC0000}"/>
    <cellStyle name="Normal 7 13 4" xfId="57942" xr:uid="{00000000-0005-0000-0000-0000A1DC0000}"/>
    <cellStyle name="Normal 7 13 4 2" xfId="57943" xr:uid="{00000000-0005-0000-0000-0000A2DC0000}"/>
    <cellStyle name="Normal 7 13 4 3" xfId="57944" xr:uid="{00000000-0005-0000-0000-0000A3DC0000}"/>
    <cellStyle name="Normal 7 14" xfId="2906" xr:uid="{00000000-0005-0000-0000-0000A4DC0000}"/>
    <cellStyle name="Normal 7 14 2" xfId="57945" xr:uid="{00000000-0005-0000-0000-0000A5DC0000}"/>
    <cellStyle name="Normal 7 14 2 2" xfId="57946" xr:uid="{00000000-0005-0000-0000-0000A6DC0000}"/>
    <cellStyle name="Normal 7 14 2 2 2" xfId="57947" xr:uid="{00000000-0005-0000-0000-0000A7DC0000}"/>
    <cellStyle name="Normal 7 14 2 2 2 2" xfId="57948" xr:uid="{00000000-0005-0000-0000-0000A8DC0000}"/>
    <cellStyle name="Normal 7 14 2 2 2 3" xfId="57949" xr:uid="{00000000-0005-0000-0000-0000A9DC0000}"/>
    <cellStyle name="Normal 7 14 2 2 3" xfId="57950" xr:uid="{00000000-0005-0000-0000-0000AADC0000}"/>
    <cellStyle name="Normal 7 14 2 2 4" xfId="57951" xr:uid="{00000000-0005-0000-0000-0000ABDC0000}"/>
    <cellStyle name="Normal 7 14 2 3" xfId="57952" xr:uid="{00000000-0005-0000-0000-0000ACDC0000}"/>
    <cellStyle name="Normal 7 14 2 3 2" xfId="57953" xr:uid="{00000000-0005-0000-0000-0000ADDC0000}"/>
    <cellStyle name="Normal 7 14 2 3 3" xfId="57954" xr:uid="{00000000-0005-0000-0000-0000AEDC0000}"/>
    <cellStyle name="Normal 7 14 3" xfId="57955" xr:uid="{00000000-0005-0000-0000-0000AFDC0000}"/>
    <cellStyle name="Normal 7 14 3 2" xfId="57956" xr:uid="{00000000-0005-0000-0000-0000B0DC0000}"/>
    <cellStyle name="Normal 7 14 3 2 2" xfId="57957" xr:uid="{00000000-0005-0000-0000-0000B1DC0000}"/>
    <cellStyle name="Normal 7 14 3 2 2 2" xfId="57958" xr:uid="{00000000-0005-0000-0000-0000B2DC0000}"/>
    <cellStyle name="Normal 7 14 3 2 2 2 2" xfId="57959" xr:uid="{00000000-0005-0000-0000-0000B3DC0000}"/>
    <cellStyle name="Normal 7 14 3 2 2 2 3" xfId="57960" xr:uid="{00000000-0005-0000-0000-0000B4DC0000}"/>
    <cellStyle name="Normal 7 14 3 2 2 3" xfId="57961" xr:uid="{00000000-0005-0000-0000-0000B5DC0000}"/>
    <cellStyle name="Normal 7 14 3 2 2 4" xfId="57962" xr:uid="{00000000-0005-0000-0000-0000B6DC0000}"/>
    <cellStyle name="Normal 7 14 3 2 3" xfId="57963" xr:uid="{00000000-0005-0000-0000-0000B7DC0000}"/>
    <cellStyle name="Normal 7 14 3 2 3 2" xfId="57964" xr:uid="{00000000-0005-0000-0000-0000B8DC0000}"/>
    <cellStyle name="Normal 7 14 3 2 3 3" xfId="57965" xr:uid="{00000000-0005-0000-0000-0000B9DC0000}"/>
    <cellStyle name="Normal 7 14 3 2 4" xfId="57966" xr:uid="{00000000-0005-0000-0000-0000BADC0000}"/>
    <cellStyle name="Normal 7 14 3 2 5" xfId="57967" xr:uid="{00000000-0005-0000-0000-0000BBDC0000}"/>
    <cellStyle name="Normal 7 14 3 3" xfId="57968" xr:uid="{00000000-0005-0000-0000-0000BCDC0000}"/>
    <cellStyle name="Normal 7 14 3 3 2" xfId="57969" xr:uid="{00000000-0005-0000-0000-0000BDDC0000}"/>
    <cellStyle name="Normal 7 14 3 3 2 2" xfId="57970" xr:uid="{00000000-0005-0000-0000-0000BEDC0000}"/>
    <cellStyle name="Normal 7 14 3 3 2 3" xfId="57971" xr:uid="{00000000-0005-0000-0000-0000BFDC0000}"/>
    <cellStyle name="Normal 7 14 3 4" xfId="57972" xr:uid="{00000000-0005-0000-0000-0000C0DC0000}"/>
    <cellStyle name="Normal 7 14 3 4 2" xfId="57973" xr:uid="{00000000-0005-0000-0000-0000C1DC0000}"/>
    <cellStyle name="Normal 7 14 3 4 3" xfId="57974" xr:uid="{00000000-0005-0000-0000-0000C2DC0000}"/>
    <cellStyle name="Normal 7 14 3 5" xfId="57975" xr:uid="{00000000-0005-0000-0000-0000C3DC0000}"/>
    <cellStyle name="Normal 7 14 3 6" xfId="57976" xr:uid="{00000000-0005-0000-0000-0000C4DC0000}"/>
    <cellStyle name="Normal 7 14 4" xfId="57977" xr:uid="{00000000-0005-0000-0000-0000C5DC0000}"/>
    <cellStyle name="Normal 7 14 4 2" xfId="57978" xr:uid="{00000000-0005-0000-0000-0000C6DC0000}"/>
    <cellStyle name="Normal 7 14 4 2 2" xfId="57979" xr:uid="{00000000-0005-0000-0000-0000C7DC0000}"/>
    <cellStyle name="Normal 7 14 4 2 3" xfId="57980" xr:uid="{00000000-0005-0000-0000-0000C8DC0000}"/>
    <cellStyle name="Normal 7 14 5" xfId="57981" xr:uid="{00000000-0005-0000-0000-0000C9DC0000}"/>
    <cellStyle name="Normal 7 14 5 2" xfId="57982" xr:uid="{00000000-0005-0000-0000-0000CADC0000}"/>
    <cellStyle name="Normal 7 14 5 3" xfId="57983" xr:uid="{00000000-0005-0000-0000-0000CBDC0000}"/>
    <cellStyle name="Normal 7 15" xfId="2907" xr:uid="{00000000-0005-0000-0000-0000CCDC0000}"/>
    <cellStyle name="Normal 7 15 2" xfId="57984" xr:uid="{00000000-0005-0000-0000-0000CDDC0000}"/>
    <cellStyle name="Normal 7 15 2 2" xfId="57985" xr:uid="{00000000-0005-0000-0000-0000CEDC0000}"/>
    <cellStyle name="Normal 7 15 2 2 2" xfId="57986" xr:uid="{00000000-0005-0000-0000-0000CFDC0000}"/>
    <cellStyle name="Normal 7 15 2 2 2 2" xfId="57987" xr:uid="{00000000-0005-0000-0000-0000D0DC0000}"/>
    <cellStyle name="Normal 7 15 2 2 2 2 2" xfId="57988" xr:uid="{00000000-0005-0000-0000-0000D1DC0000}"/>
    <cellStyle name="Normal 7 15 2 2 2 2 2 2" xfId="57989" xr:uid="{00000000-0005-0000-0000-0000D2DC0000}"/>
    <cellStyle name="Normal 7 15 2 2 2 2 3" xfId="57990" xr:uid="{00000000-0005-0000-0000-0000D3DC0000}"/>
    <cellStyle name="Normal 7 15 2 2 2 3" xfId="57991" xr:uid="{00000000-0005-0000-0000-0000D4DC0000}"/>
    <cellStyle name="Normal 7 15 2 2 2 3 2" xfId="57992" xr:uid="{00000000-0005-0000-0000-0000D5DC0000}"/>
    <cellStyle name="Normal 7 15 2 2 2 4" xfId="57993" xr:uid="{00000000-0005-0000-0000-0000D6DC0000}"/>
    <cellStyle name="Normal 7 15 2 2 3" xfId="57994" xr:uid="{00000000-0005-0000-0000-0000D7DC0000}"/>
    <cellStyle name="Normal 7 15 2 2 3 2" xfId="57995" xr:uid="{00000000-0005-0000-0000-0000D8DC0000}"/>
    <cellStyle name="Normal 7 15 2 2 4" xfId="57996" xr:uid="{00000000-0005-0000-0000-0000D9DC0000}"/>
    <cellStyle name="Normal 7 15 2 3" xfId="57997" xr:uid="{00000000-0005-0000-0000-0000DADC0000}"/>
    <cellStyle name="Normal 7 15 2 3 2" xfId="57998" xr:uid="{00000000-0005-0000-0000-0000DBDC0000}"/>
    <cellStyle name="Normal 7 15 2 3 2 2" xfId="57999" xr:uid="{00000000-0005-0000-0000-0000DCDC0000}"/>
    <cellStyle name="Normal 7 15 2 3 2 3" xfId="58000" xr:uid="{00000000-0005-0000-0000-0000DDDC0000}"/>
    <cellStyle name="Normal 7 15 2 3 3" xfId="58001" xr:uid="{00000000-0005-0000-0000-0000DEDC0000}"/>
    <cellStyle name="Normal 7 15 2 3 4" xfId="58002" xr:uid="{00000000-0005-0000-0000-0000DFDC0000}"/>
    <cellStyle name="Normal 7 15 2 4" xfId="58003" xr:uid="{00000000-0005-0000-0000-0000E0DC0000}"/>
    <cellStyle name="Normal 7 15 2 4 2" xfId="58004" xr:uid="{00000000-0005-0000-0000-0000E1DC0000}"/>
    <cellStyle name="Normal 7 15 2 4 3" xfId="58005" xr:uid="{00000000-0005-0000-0000-0000E2DC0000}"/>
    <cellStyle name="Normal 7 15 2 5" xfId="58006" xr:uid="{00000000-0005-0000-0000-0000E3DC0000}"/>
    <cellStyle name="Normal 7 15 3" xfId="58007" xr:uid="{00000000-0005-0000-0000-0000E4DC0000}"/>
    <cellStyle name="Normal 7 15 3 2" xfId="58008" xr:uid="{00000000-0005-0000-0000-0000E5DC0000}"/>
    <cellStyle name="Normal 7 15 3 2 2" xfId="58009" xr:uid="{00000000-0005-0000-0000-0000E6DC0000}"/>
    <cellStyle name="Normal 7 15 3 2 3" xfId="58010" xr:uid="{00000000-0005-0000-0000-0000E7DC0000}"/>
    <cellStyle name="Normal 7 15 3 3" xfId="58011" xr:uid="{00000000-0005-0000-0000-0000E8DC0000}"/>
    <cellStyle name="Normal 7 15 3 4" xfId="58012" xr:uid="{00000000-0005-0000-0000-0000E9DC0000}"/>
    <cellStyle name="Normal 7 15 4" xfId="58013" xr:uid="{00000000-0005-0000-0000-0000EADC0000}"/>
    <cellStyle name="Normal 7 15 4 2" xfId="58014" xr:uid="{00000000-0005-0000-0000-0000EBDC0000}"/>
    <cellStyle name="Normal 7 15 4 3" xfId="58015" xr:uid="{00000000-0005-0000-0000-0000ECDC0000}"/>
    <cellStyle name="Normal 7 15 5" xfId="58016" xr:uid="{00000000-0005-0000-0000-0000EDDC0000}"/>
    <cellStyle name="Normal 7 15 5 2" xfId="58017" xr:uid="{00000000-0005-0000-0000-0000EEDC0000}"/>
    <cellStyle name="Normal 7 15 5 3" xfId="58018" xr:uid="{00000000-0005-0000-0000-0000EFDC0000}"/>
    <cellStyle name="Normal 7 15 6" xfId="58019" xr:uid="{00000000-0005-0000-0000-0000F0DC0000}"/>
    <cellStyle name="Normal 7 15 7" xfId="58020" xr:uid="{00000000-0005-0000-0000-0000F1DC0000}"/>
    <cellStyle name="Normal 7 15 8" xfId="58021" xr:uid="{00000000-0005-0000-0000-0000F2DC0000}"/>
    <cellStyle name="Normal 7 16" xfId="2908" xr:uid="{00000000-0005-0000-0000-0000F3DC0000}"/>
    <cellStyle name="Normal 7 16 2" xfId="58022" xr:uid="{00000000-0005-0000-0000-0000F4DC0000}"/>
    <cellStyle name="Normal 7 16 2 2" xfId="58023" xr:uid="{00000000-0005-0000-0000-0000F5DC0000}"/>
    <cellStyle name="Normal 7 16 2 2 2" xfId="58024" xr:uid="{00000000-0005-0000-0000-0000F6DC0000}"/>
    <cellStyle name="Normal 7 16 2 2 2 2" xfId="58025" xr:uid="{00000000-0005-0000-0000-0000F7DC0000}"/>
    <cellStyle name="Normal 7 16 2 2 2 3" xfId="58026" xr:uid="{00000000-0005-0000-0000-0000F8DC0000}"/>
    <cellStyle name="Normal 7 16 2 2 3" xfId="58027" xr:uid="{00000000-0005-0000-0000-0000F9DC0000}"/>
    <cellStyle name="Normal 7 16 2 2 4" xfId="58028" xr:uid="{00000000-0005-0000-0000-0000FADC0000}"/>
    <cellStyle name="Normal 7 16 2 3" xfId="58029" xr:uid="{00000000-0005-0000-0000-0000FBDC0000}"/>
    <cellStyle name="Normal 7 16 2 3 2" xfId="58030" xr:uid="{00000000-0005-0000-0000-0000FCDC0000}"/>
    <cellStyle name="Normal 7 16 2 3 3" xfId="58031" xr:uid="{00000000-0005-0000-0000-0000FDDC0000}"/>
    <cellStyle name="Normal 7 16 3" xfId="58032" xr:uid="{00000000-0005-0000-0000-0000FEDC0000}"/>
    <cellStyle name="Normal 7 16 3 2" xfId="58033" xr:uid="{00000000-0005-0000-0000-0000FFDC0000}"/>
    <cellStyle name="Normal 7 16 3 2 2" xfId="58034" xr:uid="{00000000-0005-0000-0000-000000DD0000}"/>
    <cellStyle name="Normal 7 16 3 2 3" xfId="58035" xr:uid="{00000000-0005-0000-0000-000001DD0000}"/>
    <cellStyle name="Normal 7 16 3 3" xfId="58036" xr:uid="{00000000-0005-0000-0000-000002DD0000}"/>
    <cellStyle name="Normal 7 16 3 4" xfId="58037" xr:uid="{00000000-0005-0000-0000-000003DD0000}"/>
    <cellStyle name="Normal 7 16 4" xfId="58038" xr:uid="{00000000-0005-0000-0000-000004DD0000}"/>
    <cellStyle name="Normal 7 16 4 2" xfId="58039" xr:uid="{00000000-0005-0000-0000-000005DD0000}"/>
    <cellStyle name="Normal 7 16 4 3" xfId="58040" xr:uid="{00000000-0005-0000-0000-000006DD0000}"/>
    <cellStyle name="Normal 7 17" xfId="2909" xr:uid="{00000000-0005-0000-0000-000007DD0000}"/>
    <cellStyle name="Normal 7 17 2" xfId="58041" xr:uid="{00000000-0005-0000-0000-000008DD0000}"/>
    <cellStyle name="Normal 7 17 2 2" xfId="58042" xr:uid="{00000000-0005-0000-0000-000009DD0000}"/>
    <cellStyle name="Normal 7 17 2 2 2" xfId="58043" xr:uid="{00000000-0005-0000-0000-00000ADD0000}"/>
    <cellStyle name="Normal 7 17 2 3" xfId="58044" xr:uid="{00000000-0005-0000-0000-00000BDD0000}"/>
    <cellStyle name="Normal 7 17 3" xfId="58045" xr:uid="{00000000-0005-0000-0000-00000CDD0000}"/>
    <cellStyle name="Normal 7 17 3 2" xfId="58046" xr:uid="{00000000-0005-0000-0000-00000DDD0000}"/>
    <cellStyle name="Normal 7 17 3 2 2" xfId="58047" xr:uid="{00000000-0005-0000-0000-00000EDD0000}"/>
    <cellStyle name="Normal 7 17 3 2 3" xfId="58048" xr:uid="{00000000-0005-0000-0000-00000FDD0000}"/>
    <cellStyle name="Normal 7 17 3 3" xfId="58049" xr:uid="{00000000-0005-0000-0000-000010DD0000}"/>
    <cellStyle name="Normal 7 17 3 4" xfId="58050" xr:uid="{00000000-0005-0000-0000-000011DD0000}"/>
    <cellStyle name="Normal 7 17 4" xfId="58051" xr:uid="{00000000-0005-0000-0000-000012DD0000}"/>
    <cellStyle name="Normal 7 17 4 2" xfId="58052" xr:uid="{00000000-0005-0000-0000-000013DD0000}"/>
    <cellStyle name="Normal 7 17 4 3" xfId="58053" xr:uid="{00000000-0005-0000-0000-000014DD0000}"/>
    <cellStyle name="Normal 7 18" xfId="58054" xr:uid="{00000000-0005-0000-0000-000015DD0000}"/>
    <cellStyle name="Normal 7 18 2" xfId="58055" xr:uid="{00000000-0005-0000-0000-000016DD0000}"/>
    <cellStyle name="Normal 7 18 2 2" xfId="58056" xr:uid="{00000000-0005-0000-0000-000017DD0000}"/>
    <cellStyle name="Normal 7 18 2 2 2" xfId="58057" xr:uid="{00000000-0005-0000-0000-000018DD0000}"/>
    <cellStyle name="Normal 7 18 2 2 3" xfId="58058" xr:uid="{00000000-0005-0000-0000-000019DD0000}"/>
    <cellStyle name="Normal 7 18 2 3" xfId="58059" xr:uid="{00000000-0005-0000-0000-00001ADD0000}"/>
    <cellStyle name="Normal 7 18 2 4" xfId="58060" xr:uid="{00000000-0005-0000-0000-00001BDD0000}"/>
    <cellStyle name="Normal 7 18 3" xfId="58061" xr:uid="{00000000-0005-0000-0000-00001CDD0000}"/>
    <cellStyle name="Normal 7 18 3 2" xfId="58062" xr:uid="{00000000-0005-0000-0000-00001DDD0000}"/>
    <cellStyle name="Normal 7 18 3 3" xfId="58063" xr:uid="{00000000-0005-0000-0000-00001EDD0000}"/>
    <cellStyle name="Normal 7 18 4" xfId="58064" xr:uid="{00000000-0005-0000-0000-00001FDD0000}"/>
    <cellStyle name="Normal 7 18 5" xfId="58065" xr:uid="{00000000-0005-0000-0000-000020DD0000}"/>
    <cellStyle name="Normal 7 19" xfId="58066" xr:uid="{00000000-0005-0000-0000-000021DD0000}"/>
    <cellStyle name="Normal 7 19 2" xfId="58067" xr:uid="{00000000-0005-0000-0000-000022DD0000}"/>
    <cellStyle name="Normal 7 19 2 2" xfId="58068" xr:uid="{00000000-0005-0000-0000-000023DD0000}"/>
    <cellStyle name="Normal 7 19 3" xfId="58069" xr:uid="{00000000-0005-0000-0000-000024DD0000}"/>
    <cellStyle name="Normal 7 2" xfId="2910" xr:uid="{00000000-0005-0000-0000-000025DD0000}"/>
    <cellStyle name="Normal 7 2 2" xfId="2911" xr:uid="{00000000-0005-0000-0000-000026DD0000}"/>
    <cellStyle name="Normal 7 2 2 10" xfId="58070" xr:uid="{00000000-0005-0000-0000-000027DD0000}"/>
    <cellStyle name="Normal 7 2 2 10 2" xfId="58071" xr:uid="{00000000-0005-0000-0000-000028DD0000}"/>
    <cellStyle name="Normal 7 2 2 10 2 2" xfId="58072" xr:uid="{00000000-0005-0000-0000-000029DD0000}"/>
    <cellStyle name="Normal 7 2 2 10 3" xfId="58073" xr:uid="{00000000-0005-0000-0000-00002ADD0000}"/>
    <cellStyle name="Normal 7 2 2 11" xfId="58074" xr:uid="{00000000-0005-0000-0000-00002BDD0000}"/>
    <cellStyle name="Normal 7 2 2 11 2" xfId="58075" xr:uid="{00000000-0005-0000-0000-00002CDD0000}"/>
    <cellStyle name="Normal 7 2 2 11 2 2" xfId="58076" xr:uid="{00000000-0005-0000-0000-00002DDD0000}"/>
    <cellStyle name="Normal 7 2 2 11 2 2 2" xfId="58077" xr:uid="{00000000-0005-0000-0000-00002EDD0000}"/>
    <cellStyle name="Normal 7 2 2 11 2 3" xfId="58078" xr:uid="{00000000-0005-0000-0000-00002FDD0000}"/>
    <cellStyle name="Normal 7 2 2 11 3" xfId="58079" xr:uid="{00000000-0005-0000-0000-000030DD0000}"/>
    <cellStyle name="Normal 7 2 2 11 3 2" xfId="58080" xr:uid="{00000000-0005-0000-0000-000031DD0000}"/>
    <cellStyle name="Normal 7 2 2 11 4" xfId="58081" xr:uid="{00000000-0005-0000-0000-000032DD0000}"/>
    <cellStyle name="Normal 7 2 2 12" xfId="58082" xr:uid="{00000000-0005-0000-0000-000033DD0000}"/>
    <cellStyle name="Normal 7 2 2 12 2" xfId="58083" xr:uid="{00000000-0005-0000-0000-000034DD0000}"/>
    <cellStyle name="Normal 7 2 2 12 2 2" xfId="58084" xr:uid="{00000000-0005-0000-0000-000035DD0000}"/>
    <cellStyle name="Normal 7 2 2 12 3" xfId="58085" xr:uid="{00000000-0005-0000-0000-000036DD0000}"/>
    <cellStyle name="Normal 7 2 2 13" xfId="58086" xr:uid="{00000000-0005-0000-0000-000037DD0000}"/>
    <cellStyle name="Normal 7 2 2 13 2" xfId="58087" xr:uid="{00000000-0005-0000-0000-000038DD0000}"/>
    <cellStyle name="Normal 7 2 2 13 2 2" xfId="58088" xr:uid="{00000000-0005-0000-0000-000039DD0000}"/>
    <cellStyle name="Normal 7 2 2 13 2 2 2" xfId="58089" xr:uid="{00000000-0005-0000-0000-00003ADD0000}"/>
    <cellStyle name="Normal 7 2 2 13 2 2 3" xfId="58090" xr:uid="{00000000-0005-0000-0000-00003BDD0000}"/>
    <cellStyle name="Normal 7 2 2 13 2 3" xfId="58091" xr:uid="{00000000-0005-0000-0000-00003CDD0000}"/>
    <cellStyle name="Normal 7 2 2 13 2 4" xfId="58092" xr:uid="{00000000-0005-0000-0000-00003DDD0000}"/>
    <cellStyle name="Normal 7 2 2 13 3" xfId="58093" xr:uid="{00000000-0005-0000-0000-00003EDD0000}"/>
    <cellStyle name="Normal 7 2 2 13 3 2" xfId="58094" xr:uid="{00000000-0005-0000-0000-00003FDD0000}"/>
    <cellStyle name="Normal 7 2 2 13 3 3" xfId="58095" xr:uid="{00000000-0005-0000-0000-000040DD0000}"/>
    <cellStyle name="Normal 7 2 2 13 4" xfId="58096" xr:uid="{00000000-0005-0000-0000-000041DD0000}"/>
    <cellStyle name="Normal 7 2 2 13 5" xfId="58097" xr:uid="{00000000-0005-0000-0000-000042DD0000}"/>
    <cellStyle name="Normal 7 2 2 14" xfId="58098" xr:uid="{00000000-0005-0000-0000-000043DD0000}"/>
    <cellStyle name="Normal 7 2 2 14 2" xfId="58099" xr:uid="{00000000-0005-0000-0000-000044DD0000}"/>
    <cellStyle name="Normal 7 2 2 14 2 2" xfId="58100" xr:uid="{00000000-0005-0000-0000-000045DD0000}"/>
    <cellStyle name="Normal 7 2 2 14 2 2 2" xfId="58101" xr:uid="{00000000-0005-0000-0000-000046DD0000}"/>
    <cellStyle name="Normal 7 2 2 14 2 2 2 2" xfId="58102" xr:uid="{00000000-0005-0000-0000-000047DD0000}"/>
    <cellStyle name="Normal 7 2 2 14 2 2 2 3" xfId="58103" xr:uid="{00000000-0005-0000-0000-000048DD0000}"/>
    <cellStyle name="Normal 7 2 2 14 2 2 3" xfId="58104" xr:uid="{00000000-0005-0000-0000-000049DD0000}"/>
    <cellStyle name="Normal 7 2 2 14 2 2 4" xfId="58105" xr:uid="{00000000-0005-0000-0000-00004ADD0000}"/>
    <cellStyle name="Normal 7 2 2 14 2 3" xfId="58106" xr:uid="{00000000-0005-0000-0000-00004BDD0000}"/>
    <cellStyle name="Normal 7 2 2 14 2 3 2" xfId="58107" xr:uid="{00000000-0005-0000-0000-00004CDD0000}"/>
    <cellStyle name="Normal 7 2 2 14 2 3 3" xfId="58108" xr:uid="{00000000-0005-0000-0000-00004DDD0000}"/>
    <cellStyle name="Normal 7 2 2 14 2 4" xfId="58109" xr:uid="{00000000-0005-0000-0000-00004EDD0000}"/>
    <cellStyle name="Normal 7 2 2 14 2 5" xfId="58110" xr:uid="{00000000-0005-0000-0000-00004FDD0000}"/>
    <cellStyle name="Normal 7 2 2 14 3" xfId="58111" xr:uid="{00000000-0005-0000-0000-000050DD0000}"/>
    <cellStyle name="Normal 7 2 2 14 3 2" xfId="58112" xr:uid="{00000000-0005-0000-0000-000051DD0000}"/>
    <cellStyle name="Normal 7 2 2 14 3 2 2" xfId="58113" xr:uid="{00000000-0005-0000-0000-000052DD0000}"/>
    <cellStyle name="Normal 7 2 2 14 3 2 3" xfId="58114" xr:uid="{00000000-0005-0000-0000-000053DD0000}"/>
    <cellStyle name="Normal 7 2 2 14 3 3" xfId="58115" xr:uid="{00000000-0005-0000-0000-000054DD0000}"/>
    <cellStyle name="Normal 7 2 2 14 3 4" xfId="58116" xr:uid="{00000000-0005-0000-0000-000055DD0000}"/>
    <cellStyle name="Normal 7 2 2 14 4" xfId="58117" xr:uid="{00000000-0005-0000-0000-000056DD0000}"/>
    <cellStyle name="Normal 7 2 2 14 4 2" xfId="58118" xr:uid="{00000000-0005-0000-0000-000057DD0000}"/>
    <cellStyle name="Normal 7 2 2 14 4 3" xfId="58119" xr:uid="{00000000-0005-0000-0000-000058DD0000}"/>
    <cellStyle name="Normal 7 2 2 14 5" xfId="58120" xr:uid="{00000000-0005-0000-0000-000059DD0000}"/>
    <cellStyle name="Normal 7 2 2 14 6" xfId="58121" xr:uid="{00000000-0005-0000-0000-00005ADD0000}"/>
    <cellStyle name="Normal 7 2 2 15" xfId="58122" xr:uid="{00000000-0005-0000-0000-00005BDD0000}"/>
    <cellStyle name="Normal 7 2 2 15 2" xfId="58123" xr:uid="{00000000-0005-0000-0000-00005CDD0000}"/>
    <cellStyle name="Normal 7 2 2 15 2 2" xfId="58124" xr:uid="{00000000-0005-0000-0000-00005DDD0000}"/>
    <cellStyle name="Normal 7 2 2 15 2 3" xfId="58125" xr:uid="{00000000-0005-0000-0000-00005EDD0000}"/>
    <cellStyle name="Normal 7 2 2 15 3" xfId="58126" xr:uid="{00000000-0005-0000-0000-00005FDD0000}"/>
    <cellStyle name="Normal 7 2 2 15 4" xfId="58127" xr:uid="{00000000-0005-0000-0000-000060DD0000}"/>
    <cellStyle name="Normal 7 2 2 16" xfId="58128" xr:uid="{00000000-0005-0000-0000-000061DD0000}"/>
    <cellStyle name="Normal 7 2 2 16 2" xfId="58129" xr:uid="{00000000-0005-0000-0000-000062DD0000}"/>
    <cellStyle name="Normal 7 2 2 16 3" xfId="58130" xr:uid="{00000000-0005-0000-0000-000063DD0000}"/>
    <cellStyle name="Normal 7 2 2 2" xfId="58131" xr:uid="{00000000-0005-0000-0000-000064DD0000}"/>
    <cellStyle name="Normal 7 2 2 2 2" xfId="58132" xr:uid="{00000000-0005-0000-0000-000065DD0000}"/>
    <cellStyle name="Normal 7 2 2 2 2 2" xfId="58133" xr:uid="{00000000-0005-0000-0000-000066DD0000}"/>
    <cellStyle name="Normal 7 2 2 2 2 2 2" xfId="58134" xr:uid="{00000000-0005-0000-0000-000067DD0000}"/>
    <cellStyle name="Normal 7 2 2 2 2 2 3" xfId="58135" xr:uid="{00000000-0005-0000-0000-000068DD0000}"/>
    <cellStyle name="Normal 7 2 2 2 3" xfId="58136" xr:uid="{00000000-0005-0000-0000-000069DD0000}"/>
    <cellStyle name="Normal 7 2 2 2 3 2" xfId="58137" xr:uid="{00000000-0005-0000-0000-00006ADD0000}"/>
    <cellStyle name="Normal 7 2 2 2 3 3" xfId="58138" xr:uid="{00000000-0005-0000-0000-00006BDD0000}"/>
    <cellStyle name="Normal 7 2 2 3" xfId="58139" xr:uid="{00000000-0005-0000-0000-00006CDD0000}"/>
    <cellStyle name="Normal 7 2 2 3 2" xfId="58140" xr:uid="{00000000-0005-0000-0000-00006DDD0000}"/>
    <cellStyle name="Normal 7 2 2 3 2 2" xfId="58141" xr:uid="{00000000-0005-0000-0000-00006EDD0000}"/>
    <cellStyle name="Normal 7 2 2 3 2 2 2" xfId="58142" xr:uid="{00000000-0005-0000-0000-00006FDD0000}"/>
    <cellStyle name="Normal 7 2 2 3 2 2 3" xfId="58143" xr:uid="{00000000-0005-0000-0000-000070DD0000}"/>
    <cellStyle name="Normal 7 2 2 3 3" xfId="58144" xr:uid="{00000000-0005-0000-0000-000071DD0000}"/>
    <cellStyle name="Normal 7 2 2 3 3 2" xfId="58145" xr:uid="{00000000-0005-0000-0000-000072DD0000}"/>
    <cellStyle name="Normal 7 2 2 3 3 3" xfId="58146" xr:uid="{00000000-0005-0000-0000-000073DD0000}"/>
    <cellStyle name="Normal 7 2 2 4" xfId="58147" xr:uid="{00000000-0005-0000-0000-000074DD0000}"/>
    <cellStyle name="Normal 7 2 2 4 2" xfId="58148" xr:uid="{00000000-0005-0000-0000-000075DD0000}"/>
    <cellStyle name="Normal 7 2 2 4 2 2" xfId="58149" xr:uid="{00000000-0005-0000-0000-000076DD0000}"/>
    <cellStyle name="Normal 7 2 2 4 2 2 2" xfId="58150" xr:uid="{00000000-0005-0000-0000-000077DD0000}"/>
    <cellStyle name="Normal 7 2 2 4 2 2 2 2" xfId="58151" xr:uid="{00000000-0005-0000-0000-000078DD0000}"/>
    <cellStyle name="Normal 7 2 2 4 2 2 2 3" xfId="58152" xr:uid="{00000000-0005-0000-0000-000079DD0000}"/>
    <cellStyle name="Normal 7 2 2 4 2 3" xfId="58153" xr:uid="{00000000-0005-0000-0000-00007ADD0000}"/>
    <cellStyle name="Normal 7 2 2 4 2 3 2" xfId="58154" xr:uid="{00000000-0005-0000-0000-00007BDD0000}"/>
    <cellStyle name="Normal 7 2 2 4 2 3 3" xfId="58155" xr:uid="{00000000-0005-0000-0000-00007CDD0000}"/>
    <cellStyle name="Normal 7 2 2 4 3" xfId="58156" xr:uid="{00000000-0005-0000-0000-00007DDD0000}"/>
    <cellStyle name="Normal 7 2 2 4 3 2" xfId="58157" xr:uid="{00000000-0005-0000-0000-00007EDD0000}"/>
    <cellStyle name="Normal 7 2 2 4 3 2 2" xfId="58158" xr:uid="{00000000-0005-0000-0000-00007FDD0000}"/>
    <cellStyle name="Normal 7 2 2 4 3 2 2 2" xfId="58159" xr:uid="{00000000-0005-0000-0000-000080DD0000}"/>
    <cellStyle name="Normal 7 2 2 4 3 2 2 2 2" xfId="58160" xr:uid="{00000000-0005-0000-0000-000081DD0000}"/>
    <cellStyle name="Normal 7 2 2 4 3 2 2 2 3" xfId="58161" xr:uid="{00000000-0005-0000-0000-000082DD0000}"/>
    <cellStyle name="Normal 7 2 2 4 3 2 2 3" xfId="58162" xr:uid="{00000000-0005-0000-0000-000083DD0000}"/>
    <cellStyle name="Normal 7 2 2 4 3 2 2 4" xfId="58163" xr:uid="{00000000-0005-0000-0000-000084DD0000}"/>
    <cellStyle name="Normal 7 2 2 4 3 2 3" xfId="58164" xr:uid="{00000000-0005-0000-0000-000085DD0000}"/>
    <cellStyle name="Normal 7 2 2 4 3 2 3 2" xfId="58165" xr:uid="{00000000-0005-0000-0000-000086DD0000}"/>
    <cellStyle name="Normal 7 2 2 4 3 2 3 3" xfId="58166" xr:uid="{00000000-0005-0000-0000-000087DD0000}"/>
    <cellStyle name="Normal 7 2 2 4 3 2 4" xfId="58167" xr:uid="{00000000-0005-0000-0000-000088DD0000}"/>
    <cellStyle name="Normal 7 2 2 4 3 2 5" xfId="58168" xr:uid="{00000000-0005-0000-0000-000089DD0000}"/>
    <cellStyle name="Normal 7 2 2 4 3 3" xfId="58169" xr:uid="{00000000-0005-0000-0000-00008ADD0000}"/>
    <cellStyle name="Normal 7 2 2 4 3 3 2" xfId="58170" xr:uid="{00000000-0005-0000-0000-00008BDD0000}"/>
    <cellStyle name="Normal 7 2 2 4 3 3 2 2" xfId="58171" xr:uid="{00000000-0005-0000-0000-00008CDD0000}"/>
    <cellStyle name="Normal 7 2 2 4 3 3 2 3" xfId="58172" xr:uid="{00000000-0005-0000-0000-00008DDD0000}"/>
    <cellStyle name="Normal 7 2 2 4 3 3 3" xfId="58173" xr:uid="{00000000-0005-0000-0000-00008EDD0000}"/>
    <cellStyle name="Normal 7 2 2 4 3 3 4" xfId="58174" xr:uid="{00000000-0005-0000-0000-00008FDD0000}"/>
    <cellStyle name="Normal 7 2 2 4 3 4" xfId="58175" xr:uid="{00000000-0005-0000-0000-000090DD0000}"/>
    <cellStyle name="Normal 7 2 2 4 3 4 2" xfId="58176" xr:uid="{00000000-0005-0000-0000-000091DD0000}"/>
    <cellStyle name="Normal 7 2 2 4 3 4 3" xfId="58177" xr:uid="{00000000-0005-0000-0000-000092DD0000}"/>
    <cellStyle name="Normal 7 2 2 4 4" xfId="58178" xr:uid="{00000000-0005-0000-0000-000093DD0000}"/>
    <cellStyle name="Normal 7 2 2 4 4 2" xfId="58179" xr:uid="{00000000-0005-0000-0000-000094DD0000}"/>
    <cellStyle name="Normal 7 2 2 4 4 2 2" xfId="58180" xr:uid="{00000000-0005-0000-0000-000095DD0000}"/>
    <cellStyle name="Normal 7 2 2 4 4 2 2 2" xfId="58181" xr:uid="{00000000-0005-0000-0000-000096DD0000}"/>
    <cellStyle name="Normal 7 2 2 4 4 2 2 2 2" xfId="58182" xr:uid="{00000000-0005-0000-0000-000097DD0000}"/>
    <cellStyle name="Normal 7 2 2 4 4 2 2 2 3" xfId="58183" xr:uid="{00000000-0005-0000-0000-000098DD0000}"/>
    <cellStyle name="Normal 7 2 2 4 4 2 2 3" xfId="58184" xr:uid="{00000000-0005-0000-0000-000099DD0000}"/>
    <cellStyle name="Normal 7 2 2 4 4 2 2 4" xfId="58185" xr:uid="{00000000-0005-0000-0000-00009ADD0000}"/>
    <cellStyle name="Normal 7 2 2 4 4 2 3" xfId="58186" xr:uid="{00000000-0005-0000-0000-00009BDD0000}"/>
    <cellStyle name="Normal 7 2 2 4 4 2 3 2" xfId="58187" xr:uid="{00000000-0005-0000-0000-00009CDD0000}"/>
    <cellStyle name="Normal 7 2 2 4 4 2 3 3" xfId="58188" xr:uid="{00000000-0005-0000-0000-00009DDD0000}"/>
    <cellStyle name="Normal 7 2 2 4 4 2 4" xfId="58189" xr:uid="{00000000-0005-0000-0000-00009EDD0000}"/>
    <cellStyle name="Normal 7 2 2 4 4 2 5" xfId="58190" xr:uid="{00000000-0005-0000-0000-00009FDD0000}"/>
    <cellStyle name="Normal 7 2 2 4 4 3" xfId="58191" xr:uid="{00000000-0005-0000-0000-0000A0DD0000}"/>
    <cellStyle name="Normal 7 2 2 4 4 3 2" xfId="58192" xr:uid="{00000000-0005-0000-0000-0000A1DD0000}"/>
    <cellStyle name="Normal 7 2 2 4 4 3 2 2" xfId="58193" xr:uid="{00000000-0005-0000-0000-0000A2DD0000}"/>
    <cellStyle name="Normal 7 2 2 4 4 3 2 3" xfId="58194" xr:uid="{00000000-0005-0000-0000-0000A3DD0000}"/>
    <cellStyle name="Normal 7 2 2 4 4 4" xfId="58195" xr:uid="{00000000-0005-0000-0000-0000A4DD0000}"/>
    <cellStyle name="Normal 7 2 2 4 4 4 2" xfId="58196" xr:uid="{00000000-0005-0000-0000-0000A5DD0000}"/>
    <cellStyle name="Normal 7 2 2 4 4 4 3" xfId="58197" xr:uid="{00000000-0005-0000-0000-0000A6DD0000}"/>
    <cellStyle name="Normal 7 2 2 4 4 5" xfId="58198" xr:uid="{00000000-0005-0000-0000-0000A7DD0000}"/>
    <cellStyle name="Normal 7 2 2 4 4 6" xfId="58199" xr:uid="{00000000-0005-0000-0000-0000A8DD0000}"/>
    <cellStyle name="Normal 7 2 2 4 5" xfId="58200" xr:uid="{00000000-0005-0000-0000-0000A9DD0000}"/>
    <cellStyle name="Normal 7 2 2 4 5 2" xfId="58201" xr:uid="{00000000-0005-0000-0000-0000AADD0000}"/>
    <cellStyle name="Normal 7 2 2 4 5 2 2" xfId="58202" xr:uid="{00000000-0005-0000-0000-0000ABDD0000}"/>
    <cellStyle name="Normal 7 2 2 4 5 2 3" xfId="58203" xr:uid="{00000000-0005-0000-0000-0000ACDD0000}"/>
    <cellStyle name="Normal 7 2 2 4 6" xfId="58204" xr:uid="{00000000-0005-0000-0000-0000ADDD0000}"/>
    <cellStyle name="Normal 7 2 2 4 6 2" xfId="58205" xr:uid="{00000000-0005-0000-0000-0000AEDD0000}"/>
    <cellStyle name="Normal 7 2 2 4 6 3" xfId="58206" xr:uid="{00000000-0005-0000-0000-0000AFDD0000}"/>
    <cellStyle name="Normal 7 2 2 5" xfId="58207" xr:uid="{00000000-0005-0000-0000-0000B0DD0000}"/>
    <cellStyle name="Normal 7 2 2 5 2" xfId="58208" xr:uid="{00000000-0005-0000-0000-0000B1DD0000}"/>
    <cellStyle name="Normal 7 2 2 5 2 2" xfId="58209" xr:uid="{00000000-0005-0000-0000-0000B2DD0000}"/>
    <cellStyle name="Normal 7 2 2 5 2 2 2" xfId="58210" xr:uid="{00000000-0005-0000-0000-0000B3DD0000}"/>
    <cellStyle name="Normal 7 2 2 5 2 2 3" xfId="58211" xr:uid="{00000000-0005-0000-0000-0000B4DD0000}"/>
    <cellStyle name="Normal 7 2 2 5 3" xfId="58212" xr:uid="{00000000-0005-0000-0000-0000B5DD0000}"/>
    <cellStyle name="Normal 7 2 2 5 3 2" xfId="58213" xr:uid="{00000000-0005-0000-0000-0000B6DD0000}"/>
    <cellStyle name="Normal 7 2 2 5 3 3" xfId="58214" xr:uid="{00000000-0005-0000-0000-0000B7DD0000}"/>
    <cellStyle name="Normal 7 2 2 6" xfId="58215" xr:uid="{00000000-0005-0000-0000-0000B8DD0000}"/>
    <cellStyle name="Normal 7 2 2 6 2" xfId="58216" xr:uid="{00000000-0005-0000-0000-0000B9DD0000}"/>
    <cellStyle name="Normal 7 2 2 6 2 2" xfId="58217" xr:uid="{00000000-0005-0000-0000-0000BADD0000}"/>
    <cellStyle name="Normal 7 2 2 6 2 2 2" xfId="58218" xr:uid="{00000000-0005-0000-0000-0000BBDD0000}"/>
    <cellStyle name="Normal 7 2 2 6 2 3" xfId="58219" xr:uid="{00000000-0005-0000-0000-0000BCDD0000}"/>
    <cellStyle name="Normal 7 2 2 6 3" xfId="58220" xr:uid="{00000000-0005-0000-0000-0000BDDD0000}"/>
    <cellStyle name="Normal 7 2 2 6 3 2" xfId="58221" xr:uid="{00000000-0005-0000-0000-0000BEDD0000}"/>
    <cellStyle name="Normal 7 2 2 6 3 2 2" xfId="58222" xr:uid="{00000000-0005-0000-0000-0000BFDD0000}"/>
    <cellStyle name="Normal 7 2 2 6 3 2 3" xfId="58223" xr:uid="{00000000-0005-0000-0000-0000C0DD0000}"/>
    <cellStyle name="Normal 7 2 2 6 3 3" xfId="58224" xr:uid="{00000000-0005-0000-0000-0000C1DD0000}"/>
    <cellStyle name="Normal 7 2 2 6 3 4" xfId="58225" xr:uid="{00000000-0005-0000-0000-0000C2DD0000}"/>
    <cellStyle name="Normal 7 2 2 6 4" xfId="58226" xr:uid="{00000000-0005-0000-0000-0000C3DD0000}"/>
    <cellStyle name="Normal 7 2 2 6 4 2" xfId="58227" xr:uid="{00000000-0005-0000-0000-0000C4DD0000}"/>
    <cellStyle name="Normal 7 2 2 6 4 3" xfId="58228" xr:uid="{00000000-0005-0000-0000-0000C5DD0000}"/>
    <cellStyle name="Normal 7 2 2 7" xfId="58229" xr:uid="{00000000-0005-0000-0000-0000C6DD0000}"/>
    <cellStyle name="Normal 7 2 2 7 2" xfId="58230" xr:uid="{00000000-0005-0000-0000-0000C7DD0000}"/>
    <cellStyle name="Normal 7 2 2 7 2 2" xfId="58231" xr:uid="{00000000-0005-0000-0000-0000C8DD0000}"/>
    <cellStyle name="Normal 7 2 2 7 2 2 2" xfId="58232" xr:uid="{00000000-0005-0000-0000-0000C9DD0000}"/>
    <cellStyle name="Normal 7 2 2 7 2 2 3" xfId="58233" xr:uid="{00000000-0005-0000-0000-0000CADD0000}"/>
    <cellStyle name="Normal 7 2 2 7 2 3" xfId="58234" xr:uid="{00000000-0005-0000-0000-0000CBDD0000}"/>
    <cellStyle name="Normal 7 2 2 7 2 4" xfId="58235" xr:uid="{00000000-0005-0000-0000-0000CCDD0000}"/>
    <cellStyle name="Normal 7 2 2 7 3" xfId="58236" xr:uid="{00000000-0005-0000-0000-0000CDDD0000}"/>
    <cellStyle name="Normal 7 2 2 7 3 2" xfId="58237" xr:uid="{00000000-0005-0000-0000-0000CEDD0000}"/>
    <cellStyle name="Normal 7 2 2 7 3 3" xfId="58238" xr:uid="{00000000-0005-0000-0000-0000CFDD0000}"/>
    <cellStyle name="Normal 7 2 2 7 4" xfId="58239" xr:uid="{00000000-0005-0000-0000-0000D0DD0000}"/>
    <cellStyle name="Normal 7 2 2 7 5" xfId="58240" xr:uid="{00000000-0005-0000-0000-0000D1DD0000}"/>
    <cellStyle name="Normal 7 2 2 8" xfId="58241" xr:uid="{00000000-0005-0000-0000-0000D2DD0000}"/>
    <cellStyle name="Normal 7 2 2 8 2" xfId="58242" xr:uid="{00000000-0005-0000-0000-0000D3DD0000}"/>
    <cellStyle name="Normal 7 2 2 8 2 2" xfId="58243" xr:uid="{00000000-0005-0000-0000-0000D4DD0000}"/>
    <cellStyle name="Normal 7 2 2 8 3" xfId="58244" xr:uid="{00000000-0005-0000-0000-0000D5DD0000}"/>
    <cellStyle name="Normal 7 2 2 9" xfId="58245" xr:uid="{00000000-0005-0000-0000-0000D6DD0000}"/>
    <cellStyle name="Normal 7 2 2 9 2" xfId="58246" xr:uid="{00000000-0005-0000-0000-0000D7DD0000}"/>
    <cellStyle name="Normal 7 2 2 9 2 2" xfId="58247" xr:uid="{00000000-0005-0000-0000-0000D8DD0000}"/>
    <cellStyle name="Normal 7 2 2 9 2 2 2" xfId="58248" xr:uid="{00000000-0005-0000-0000-0000D9DD0000}"/>
    <cellStyle name="Normal 7 2 2 9 2 2 3" xfId="58249" xr:uid="{00000000-0005-0000-0000-0000DADD0000}"/>
    <cellStyle name="Normal 7 2 2 9 2 3" xfId="58250" xr:uid="{00000000-0005-0000-0000-0000DBDD0000}"/>
    <cellStyle name="Normal 7 2 2 9 2 4" xfId="58251" xr:uid="{00000000-0005-0000-0000-0000DCDD0000}"/>
    <cellStyle name="Normal 7 2 2 9 3" xfId="58252" xr:uid="{00000000-0005-0000-0000-0000DDDD0000}"/>
    <cellStyle name="Normal 7 2 2 9 3 2" xfId="58253" xr:uid="{00000000-0005-0000-0000-0000DEDD0000}"/>
    <cellStyle name="Normal 7 2 2 9 3 3" xfId="58254" xr:uid="{00000000-0005-0000-0000-0000DFDD0000}"/>
    <cellStyle name="Normal 7 2 2 9 4" xfId="58255" xr:uid="{00000000-0005-0000-0000-0000E0DD0000}"/>
    <cellStyle name="Normal 7 2 2 9 5" xfId="58256" xr:uid="{00000000-0005-0000-0000-0000E1DD0000}"/>
    <cellStyle name="Normal 7 2 3" xfId="2912" xr:uid="{00000000-0005-0000-0000-0000E2DD0000}"/>
    <cellStyle name="Normal 7 2 3 2" xfId="58257" xr:uid="{00000000-0005-0000-0000-0000E3DD0000}"/>
    <cellStyle name="Normal 7 2 3 2 2" xfId="58258" xr:uid="{00000000-0005-0000-0000-0000E4DD0000}"/>
    <cellStyle name="Normal 7 2 3 2 3" xfId="58259" xr:uid="{00000000-0005-0000-0000-0000E5DD0000}"/>
    <cellStyle name="Normal 7 2 4" xfId="2913" xr:uid="{00000000-0005-0000-0000-0000E6DD0000}"/>
    <cellStyle name="Normal 7 2 4 2" xfId="58260" xr:uid="{00000000-0005-0000-0000-0000E7DD0000}"/>
    <cellStyle name="Normal 7 2 4 3" xfId="58261" xr:uid="{00000000-0005-0000-0000-0000E8DD0000}"/>
    <cellStyle name="Normal 7 2 5" xfId="2914" xr:uid="{00000000-0005-0000-0000-0000E9DD0000}"/>
    <cellStyle name="Normal 7 20" xfId="58262" xr:uid="{00000000-0005-0000-0000-0000EADD0000}"/>
    <cellStyle name="Normal 7 20 2" xfId="58263" xr:uid="{00000000-0005-0000-0000-0000EBDD0000}"/>
    <cellStyle name="Normal 7 20 2 2" xfId="58264" xr:uid="{00000000-0005-0000-0000-0000ECDD0000}"/>
    <cellStyle name="Normal 7 20 2 2 2" xfId="58265" xr:uid="{00000000-0005-0000-0000-0000EDDD0000}"/>
    <cellStyle name="Normal 7 20 2 2 3" xfId="58266" xr:uid="{00000000-0005-0000-0000-0000EEDD0000}"/>
    <cellStyle name="Normal 7 20 2 3" xfId="58267" xr:uid="{00000000-0005-0000-0000-0000EFDD0000}"/>
    <cellStyle name="Normal 7 20 2 4" xfId="58268" xr:uid="{00000000-0005-0000-0000-0000F0DD0000}"/>
    <cellStyle name="Normal 7 20 3" xfId="58269" xr:uid="{00000000-0005-0000-0000-0000F1DD0000}"/>
    <cellStyle name="Normal 7 20 3 2" xfId="58270" xr:uid="{00000000-0005-0000-0000-0000F2DD0000}"/>
    <cellStyle name="Normal 7 20 3 3" xfId="58271" xr:uid="{00000000-0005-0000-0000-0000F3DD0000}"/>
    <cellStyle name="Normal 7 20 4" xfId="58272" xr:uid="{00000000-0005-0000-0000-0000F4DD0000}"/>
    <cellStyle name="Normal 7 20 5" xfId="58273" xr:uid="{00000000-0005-0000-0000-0000F5DD0000}"/>
    <cellStyle name="Normal 7 21" xfId="58274" xr:uid="{00000000-0005-0000-0000-0000F6DD0000}"/>
    <cellStyle name="Normal 7 21 2" xfId="58275" xr:uid="{00000000-0005-0000-0000-0000F7DD0000}"/>
    <cellStyle name="Normal 7 21 2 2" xfId="58276" xr:uid="{00000000-0005-0000-0000-0000F8DD0000}"/>
    <cellStyle name="Normal 7 21 3" xfId="58277" xr:uid="{00000000-0005-0000-0000-0000F9DD0000}"/>
    <cellStyle name="Normal 7 22" xfId="58278" xr:uid="{00000000-0005-0000-0000-0000FADD0000}"/>
    <cellStyle name="Normal 7 22 2" xfId="58279" xr:uid="{00000000-0005-0000-0000-0000FBDD0000}"/>
    <cellStyle name="Normal 7 22 2 2" xfId="58280" xr:uid="{00000000-0005-0000-0000-0000FCDD0000}"/>
    <cellStyle name="Normal 7 22 2 3" xfId="58281" xr:uid="{00000000-0005-0000-0000-0000FDDD0000}"/>
    <cellStyle name="Normal 7 22 3" xfId="58282" xr:uid="{00000000-0005-0000-0000-0000FEDD0000}"/>
    <cellStyle name="Normal 7 22 4" xfId="58283" xr:uid="{00000000-0005-0000-0000-0000FFDD0000}"/>
    <cellStyle name="Normal 7 23" xfId="58284" xr:uid="{00000000-0005-0000-0000-000000DE0000}"/>
    <cellStyle name="Normal 7 24" xfId="58285" xr:uid="{00000000-0005-0000-0000-000001DE0000}"/>
    <cellStyle name="Normal 7 3" xfId="2915" xr:uid="{00000000-0005-0000-0000-000002DE0000}"/>
    <cellStyle name="Normal 7 3 2" xfId="2916" xr:uid="{00000000-0005-0000-0000-000003DE0000}"/>
    <cellStyle name="Normal 7 3 2 2" xfId="58286" xr:uid="{00000000-0005-0000-0000-000004DE0000}"/>
    <cellStyle name="Normal 7 3 2 2 2" xfId="58287" xr:uid="{00000000-0005-0000-0000-000005DE0000}"/>
    <cellStyle name="Normal 7 3 2 2 3" xfId="58288" xr:uid="{00000000-0005-0000-0000-000006DE0000}"/>
    <cellStyle name="Normal 7 3 3" xfId="58289" xr:uid="{00000000-0005-0000-0000-000007DE0000}"/>
    <cellStyle name="Normal 7 3 3 2" xfId="58290" xr:uid="{00000000-0005-0000-0000-000008DE0000}"/>
    <cellStyle name="Normal 7 3 3 3" xfId="58291" xr:uid="{00000000-0005-0000-0000-000009DE0000}"/>
    <cellStyle name="Normal 7 4" xfId="2917" xr:uid="{00000000-0005-0000-0000-00000ADE0000}"/>
    <cellStyle name="Normal 7 4 2" xfId="2918" xr:uid="{00000000-0005-0000-0000-00000BDE0000}"/>
    <cellStyle name="Normal 7 4 2 2" xfId="58292" xr:uid="{00000000-0005-0000-0000-00000CDE0000}"/>
    <cellStyle name="Normal 7 4 2 2 2" xfId="58293" xr:uid="{00000000-0005-0000-0000-00000DDE0000}"/>
    <cellStyle name="Normal 7 4 2 2 3" xfId="58294" xr:uid="{00000000-0005-0000-0000-00000EDE0000}"/>
    <cellStyle name="Normal 7 4 3" xfId="58295" xr:uid="{00000000-0005-0000-0000-00000FDE0000}"/>
    <cellStyle name="Normal 7 4 3 2" xfId="58296" xr:uid="{00000000-0005-0000-0000-000010DE0000}"/>
    <cellStyle name="Normal 7 4 3 3" xfId="58297" xr:uid="{00000000-0005-0000-0000-000011DE0000}"/>
    <cellStyle name="Normal 7 5" xfId="2919" xr:uid="{00000000-0005-0000-0000-000012DE0000}"/>
    <cellStyle name="Normal 7 5 2" xfId="2920" xr:uid="{00000000-0005-0000-0000-000013DE0000}"/>
    <cellStyle name="Normal 7 5 2 2" xfId="58298" xr:uid="{00000000-0005-0000-0000-000014DE0000}"/>
    <cellStyle name="Normal 7 5 2 2 2" xfId="58299" xr:uid="{00000000-0005-0000-0000-000015DE0000}"/>
    <cellStyle name="Normal 7 5 2 2 3" xfId="58300" xr:uid="{00000000-0005-0000-0000-000016DE0000}"/>
    <cellStyle name="Normal 7 5 3" xfId="58301" xr:uid="{00000000-0005-0000-0000-000017DE0000}"/>
    <cellStyle name="Normal 7 5 3 2" xfId="58302" xr:uid="{00000000-0005-0000-0000-000018DE0000}"/>
    <cellStyle name="Normal 7 5 3 3" xfId="58303" xr:uid="{00000000-0005-0000-0000-000019DE0000}"/>
    <cellStyle name="Normal 7 6" xfId="2921" xr:uid="{00000000-0005-0000-0000-00001ADE0000}"/>
    <cellStyle name="Normal 7 6 2" xfId="2922" xr:uid="{00000000-0005-0000-0000-00001BDE0000}"/>
    <cellStyle name="Normal 7 6 2 2" xfId="58304" xr:uid="{00000000-0005-0000-0000-00001CDE0000}"/>
    <cellStyle name="Normal 7 6 2 2 2" xfId="58305" xr:uid="{00000000-0005-0000-0000-00001DDE0000}"/>
    <cellStyle name="Normal 7 6 2 2 3" xfId="58306" xr:uid="{00000000-0005-0000-0000-00001EDE0000}"/>
    <cellStyle name="Normal 7 6 3" xfId="58307" xr:uid="{00000000-0005-0000-0000-00001FDE0000}"/>
    <cellStyle name="Normal 7 6 3 2" xfId="58308" xr:uid="{00000000-0005-0000-0000-000020DE0000}"/>
    <cellStyle name="Normal 7 6 3 3" xfId="58309" xr:uid="{00000000-0005-0000-0000-000021DE0000}"/>
    <cellStyle name="Normal 7 7" xfId="2923" xr:uid="{00000000-0005-0000-0000-000022DE0000}"/>
    <cellStyle name="Normal 7 7 2" xfId="2924" xr:uid="{00000000-0005-0000-0000-000023DE0000}"/>
    <cellStyle name="Normal 7 7 2 2" xfId="58310" xr:uid="{00000000-0005-0000-0000-000024DE0000}"/>
    <cellStyle name="Normal 7 7 2 2 2" xfId="58311" xr:uid="{00000000-0005-0000-0000-000025DE0000}"/>
    <cellStyle name="Normal 7 7 2 2 2 2" xfId="58312" xr:uid="{00000000-0005-0000-0000-000026DE0000}"/>
    <cellStyle name="Normal 7 7 2 2 2 2 2" xfId="58313" xr:uid="{00000000-0005-0000-0000-000027DE0000}"/>
    <cellStyle name="Normal 7 7 2 2 2 2 2 2" xfId="58314" xr:uid="{00000000-0005-0000-0000-000028DE0000}"/>
    <cellStyle name="Normal 7 7 2 2 2 2 2 3" xfId="58315" xr:uid="{00000000-0005-0000-0000-000029DE0000}"/>
    <cellStyle name="Normal 7 7 2 2 2 3" xfId="58316" xr:uid="{00000000-0005-0000-0000-00002ADE0000}"/>
    <cellStyle name="Normal 7 7 2 2 2 3 2" xfId="58317" xr:uid="{00000000-0005-0000-0000-00002BDE0000}"/>
    <cellStyle name="Normal 7 7 2 2 2 3 3" xfId="58318" xr:uid="{00000000-0005-0000-0000-00002CDE0000}"/>
    <cellStyle name="Normal 7 7 2 2 3" xfId="58319" xr:uid="{00000000-0005-0000-0000-00002DDE0000}"/>
    <cellStyle name="Normal 7 7 2 2 3 2" xfId="58320" xr:uid="{00000000-0005-0000-0000-00002EDE0000}"/>
    <cellStyle name="Normal 7 7 2 2 3 2 2" xfId="58321" xr:uid="{00000000-0005-0000-0000-00002FDE0000}"/>
    <cellStyle name="Normal 7 7 2 2 3 2 3" xfId="58322" xr:uid="{00000000-0005-0000-0000-000030DE0000}"/>
    <cellStyle name="Normal 7 7 2 2 4" xfId="58323" xr:uid="{00000000-0005-0000-0000-000031DE0000}"/>
    <cellStyle name="Normal 7 7 2 2 4 2" xfId="58324" xr:uid="{00000000-0005-0000-0000-000032DE0000}"/>
    <cellStyle name="Normal 7 7 2 2 4 3" xfId="58325" xr:uid="{00000000-0005-0000-0000-000033DE0000}"/>
    <cellStyle name="Normal 7 7 2 3" xfId="58326" xr:uid="{00000000-0005-0000-0000-000034DE0000}"/>
    <cellStyle name="Normal 7 7 2 3 2" xfId="58327" xr:uid="{00000000-0005-0000-0000-000035DE0000}"/>
    <cellStyle name="Normal 7 7 2 3 2 2" xfId="58328" xr:uid="{00000000-0005-0000-0000-000036DE0000}"/>
    <cellStyle name="Normal 7 7 2 3 2 2 2" xfId="58329" xr:uid="{00000000-0005-0000-0000-000037DE0000}"/>
    <cellStyle name="Normal 7 7 2 3 2 2 2 2" xfId="58330" xr:uid="{00000000-0005-0000-0000-000038DE0000}"/>
    <cellStyle name="Normal 7 7 2 3 2 2 2 3" xfId="58331" xr:uid="{00000000-0005-0000-0000-000039DE0000}"/>
    <cellStyle name="Normal 7 7 2 3 2 3" xfId="58332" xr:uid="{00000000-0005-0000-0000-00003ADE0000}"/>
    <cellStyle name="Normal 7 7 2 3 2 3 2" xfId="58333" xr:uid="{00000000-0005-0000-0000-00003BDE0000}"/>
    <cellStyle name="Normal 7 7 2 3 2 3 3" xfId="58334" xr:uid="{00000000-0005-0000-0000-00003CDE0000}"/>
    <cellStyle name="Normal 7 7 2 3 3" xfId="58335" xr:uid="{00000000-0005-0000-0000-00003DDE0000}"/>
    <cellStyle name="Normal 7 7 2 3 3 2" xfId="58336" xr:uid="{00000000-0005-0000-0000-00003EDE0000}"/>
    <cellStyle name="Normal 7 7 2 3 3 2 2" xfId="58337" xr:uid="{00000000-0005-0000-0000-00003FDE0000}"/>
    <cellStyle name="Normal 7 7 2 3 3 2 2 2" xfId="58338" xr:uid="{00000000-0005-0000-0000-000040DE0000}"/>
    <cellStyle name="Normal 7 7 2 3 3 2 2 3" xfId="58339" xr:uid="{00000000-0005-0000-0000-000041DE0000}"/>
    <cellStyle name="Normal 7 7 2 3 3 2 3" xfId="58340" xr:uid="{00000000-0005-0000-0000-000042DE0000}"/>
    <cellStyle name="Normal 7 7 2 3 3 2 4" xfId="58341" xr:uid="{00000000-0005-0000-0000-000043DE0000}"/>
    <cellStyle name="Normal 7 7 2 3 3 3" xfId="58342" xr:uid="{00000000-0005-0000-0000-000044DE0000}"/>
    <cellStyle name="Normal 7 7 2 3 3 3 2" xfId="58343" xr:uid="{00000000-0005-0000-0000-000045DE0000}"/>
    <cellStyle name="Normal 7 7 2 3 3 3 3" xfId="58344" xr:uid="{00000000-0005-0000-0000-000046DE0000}"/>
    <cellStyle name="Normal 7 7 2 3 4" xfId="58345" xr:uid="{00000000-0005-0000-0000-000047DE0000}"/>
    <cellStyle name="Normal 7 7 2 3 4 2" xfId="58346" xr:uid="{00000000-0005-0000-0000-000048DE0000}"/>
    <cellStyle name="Normal 7 7 2 3 4 2 2" xfId="58347" xr:uid="{00000000-0005-0000-0000-000049DE0000}"/>
    <cellStyle name="Normal 7 7 2 3 4 2 3" xfId="58348" xr:uid="{00000000-0005-0000-0000-00004ADE0000}"/>
    <cellStyle name="Normal 7 7 2 3 5" xfId="58349" xr:uid="{00000000-0005-0000-0000-00004BDE0000}"/>
    <cellStyle name="Normal 7 7 2 4" xfId="58350" xr:uid="{00000000-0005-0000-0000-00004CDE0000}"/>
    <cellStyle name="Normal 7 7 2 4 2" xfId="58351" xr:uid="{00000000-0005-0000-0000-00004DDE0000}"/>
    <cellStyle name="Normal 7 7 2 4 2 2" xfId="58352" xr:uid="{00000000-0005-0000-0000-00004EDE0000}"/>
    <cellStyle name="Normal 7 7 2 4 2 2 2" xfId="58353" xr:uid="{00000000-0005-0000-0000-00004FDE0000}"/>
    <cellStyle name="Normal 7 7 2 4 2 2 3" xfId="58354" xr:uid="{00000000-0005-0000-0000-000050DE0000}"/>
    <cellStyle name="Normal 7 7 2 4 3" xfId="58355" xr:uid="{00000000-0005-0000-0000-000051DE0000}"/>
    <cellStyle name="Normal 7 7 2 4 3 2" xfId="58356" xr:uid="{00000000-0005-0000-0000-000052DE0000}"/>
    <cellStyle name="Normal 7 7 2 4 3 3" xfId="58357" xr:uid="{00000000-0005-0000-0000-000053DE0000}"/>
    <cellStyle name="Normal 7 7 2 5" xfId="58358" xr:uid="{00000000-0005-0000-0000-000054DE0000}"/>
    <cellStyle name="Normal 7 7 2 5 2" xfId="58359" xr:uid="{00000000-0005-0000-0000-000055DE0000}"/>
    <cellStyle name="Normal 7 7 2 5 2 2" xfId="58360" xr:uid="{00000000-0005-0000-0000-000056DE0000}"/>
    <cellStyle name="Normal 7 7 2 5 2 2 2" xfId="58361" xr:uid="{00000000-0005-0000-0000-000057DE0000}"/>
    <cellStyle name="Normal 7 7 2 5 2 3" xfId="58362" xr:uid="{00000000-0005-0000-0000-000058DE0000}"/>
    <cellStyle name="Normal 7 7 2 5 3" xfId="58363" xr:uid="{00000000-0005-0000-0000-000059DE0000}"/>
    <cellStyle name="Normal 7 7 2 5 3 2" xfId="58364" xr:uid="{00000000-0005-0000-0000-00005ADE0000}"/>
    <cellStyle name="Normal 7 7 2 5 4" xfId="58365" xr:uid="{00000000-0005-0000-0000-00005BDE0000}"/>
    <cellStyle name="Normal 7 7 2 6" xfId="58366" xr:uid="{00000000-0005-0000-0000-00005CDE0000}"/>
    <cellStyle name="Normal 7 7 2 6 2" xfId="58367" xr:uid="{00000000-0005-0000-0000-00005DDE0000}"/>
    <cellStyle name="Normal 7 7 2 6 2 2" xfId="58368" xr:uid="{00000000-0005-0000-0000-00005EDE0000}"/>
    <cellStyle name="Normal 7 7 2 6 2 2 2" xfId="58369" xr:uid="{00000000-0005-0000-0000-00005FDE0000}"/>
    <cellStyle name="Normal 7 7 2 6 2 3" xfId="58370" xr:uid="{00000000-0005-0000-0000-000060DE0000}"/>
    <cellStyle name="Normal 7 7 2 6 3" xfId="58371" xr:uid="{00000000-0005-0000-0000-000061DE0000}"/>
    <cellStyle name="Normal 7 7 2 6 3 2" xfId="58372" xr:uid="{00000000-0005-0000-0000-000062DE0000}"/>
    <cellStyle name="Normal 7 7 2 6 4" xfId="58373" xr:uid="{00000000-0005-0000-0000-000063DE0000}"/>
    <cellStyle name="Normal 7 7 2 7" xfId="58374" xr:uid="{00000000-0005-0000-0000-000064DE0000}"/>
    <cellStyle name="Normal 7 7 2 7 2" xfId="58375" xr:uid="{00000000-0005-0000-0000-000065DE0000}"/>
    <cellStyle name="Normal 7 7 2 7 2 2" xfId="58376" xr:uid="{00000000-0005-0000-0000-000066DE0000}"/>
    <cellStyle name="Normal 7 7 2 7 2 3" xfId="58377" xr:uid="{00000000-0005-0000-0000-000067DE0000}"/>
    <cellStyle name="Normal 7 7 2 7 3" xfId="58378" xr:uid="{00000000-0005-0000-0000-000068DE0000}"/>
    <cellStyle name="Normal 7 7 2 7 4" xfId="58379" xr:uid="{00000000-0005-0000-0000-000069DE0000}"/>
    <cellStyle name="Normal 7 7 2 8" xfId="58380" xr:uid="{00000000-0005-0000-0000-00006ADE0000}"/>
    <cellStyle name="Normal 7 7 2 8 2" xfId="58381" xr:uid="{00000000-0005-0000-0000-00006BDE0000}"/>
    <cellStyle name="Normal 7 7 2 8 3" xfId="58382" xr:uid="{00000000-0005-0000-0000-00006CDE0000}"/>
    <cellStyle name="Normal 7 7 3" xfId="58383" xr:uid="{00000000-0005-0000-0000-00006DDE0000}"/>
    <cellStyle name="Normal 7 7 3 2" xfId="58384" xr:uid="{00000000-0005-0000-0000-00006EDE0000}"/>
    <cellStyle name="Normal 7 7 3 2 2" xfId="58385" xr:uid="{00000000-0005-0000-0000-00006FDE0000}"/>
    <cellStyle name="Normal 7 7 3 2 2 2" xfId="58386" xr:uid="{00000000-0005-0000-0000-000070DE0000}"/>
    <cellStyle name="Normal 7 7 3 2 2 2 2" xfId="58387" xr:uid="{00000000-0005-0000-0000-000071DE0000}"/>
    <cellStyle name="Normal 7 7 3 2 2 2 3" xfId="58388" xr:uid="{00000000-0005-0000-0000-000072DE0000}"/>
    <cellStyle name="Normal 7 7 3 2 3" xfId="58389" xr:uid="{00000000-0005-0000-0000-000073DE0000}"/>
    <cellStyle name="Normal 7 7 3 2 3 2" xfId="58390" xr:uid="{00000000-0005-0000-0000-000074DE0000}"/>
    <cellStyle name="Normal 7 7 3 2 3 3" xfId="58391" xr:uid="{00000000-0005-0000-0000-000075DE0000}"/>
    <cellStyle name="Normal 7 7 3 3" xfId="58392" xr:uid="{00000000-0005-0000-0000-000076DE0000}"/>
    <cellStyle name="Normal 7 7 3 3 2" xfId="58393" xr:uid="{00000000-0005-0000-0000-000077DE0000}"/>
    <cellStyle name="Normal 7 7 3 3 2 2" xfId="58394" xr:uid="{00000000-0005-0000-0000-000078DE0000}"/>
    <cellStyle name="Normal 7 7 3 3 2 3" xfId="58395" xr:uid="{00000000-0005-0000-0000-000079DE0000}"/>
    <cellStyle name="Normal 7 7 3 4" xfId="58396" xr:uid="{00000000-0005-0000-0000-00007ADE0000}"/>
    <cellStyle name="Normal 7 7 3 4 2" xfId="58397" xr:uid="{00000000-0005-0000-0000-00007BDE0000}"/>
    <cellStyle name="Normal 7 7 3 4 3" xfId="58398" xr:uid="{00000000-0005-0000-0000-00007CDE0000}"/>
    <cellStyle name="Normal 7 7 4" xfId="58399" xr:uid="{00000000-0005-0000-0000-00007DDE0000}"/>
    <cellStyle name="Normal 7 7 4 2" xfId="58400" xr:uid="{00000000-0005-0000-0000-00007EDE0000}"/>
    <cellStyle name="Normal 7 7 4 2 2" xfId="58401" xr:uid="{00000000-0005-0000-0000-00007FDE0000}"/>
    <cellStyle name="Normal 7 7 4 2 2 2" xfId="58402" xr:uid="{00000000-0005-0000-0000-000080DE0000}"/>
    <cellStyle name="Normal 7 7 4 2 2 3" xfId="58403" xr:uid="{00000000-0005-0000-0000-000081DE0000}"/>
    <cellStyle name="Normal 7 7 4 3" xfId="58404" xr:uid="{00000000-0005-0000-0000-000082DE0000}"/>
    <cellStyle name="Normal 7 7 4 3 2" xfId="58405" xr:uid="{00000000-0005-0000-0000-000083DE0000}"/>
    <cellStyle name="Normal 7 7 4 3 3" xfId="58406" xr:uid="{00000000-0005-0000-0000-000084DE0000}"/>
    <cellStyle name="Normal 7 7 4 4" xfId="58407" xr:uid="{00000000-0005-0000-0000-000085DE0000}"/>
    <cellStyle name="Normal 7 7 5" xfId="58408" xr:uid="{00000000-0005-0000-0000-000086DE0000}"/>
    <cellStyle name="Normal 7 7 5 2" xfId="58409" xr:uid="{00000000-0005-0000-0000-000087DE0000}"/>
    <cellStyle name="Normal 7 7 5 2 2" xfId="58410" xr:uid="{00000000-0005-0000-0000-000088DE0000}"/>
    <cellStyle name="Normal 7 7 5 2 2 2" xfId="58411" xr:uid="{00000000-0005-0000-0000-000089DE0000}"/>
    <cellStyle name="Normal 7 7 5 2 2 3" xfId="58412" xr:uid="{00000000-0005-0000-0000-00008ADE0000}"/>
    <cellStyle name="Normal 7 7 5 3" xfId="58413" xr:uid="{00000000-0005-0000-0000-00008BDE0000}"/>
    <cellStyle name="Normal 7 7 5 3 2" xfId="58414" xr:uid="{00000000-0005-0000-0000-00008CDE0000}"/>
    <cellStyle name="Normal 7 7 5 3 3" xfId="58415" xr:uid="{00000000-0005-0000-0000-00008DDE0000}"/>
    <cellStyle name="Normal 7 7 6" xfId="58416" xr:uid="{00000000-0005-0000-0000-00008EDE0000}"/>
    <cellStyle name="Normal 7 7 6 2" xfId="58417" xr:uid="{00000000-0005-0000-0000-00008FDE0000}"/>
    <cellStyle name="Normal 7 7 6 2 2" xfId="58418" xr:uid="{00000000-0005-0000-0000-000090DE0000}"/>
    <cellStyle name="Normal 7 7 6 2 2 2" xfId="58419" xr:uid="{00000000-0005-0000-0000-000091DE0000}"/>
    <cellStyle name="Normal 7 7 6 2 3" xfId="58420" xr:uid="{00000000-0005-0000-0000-000092DE0000}"/>
    <cellStyle name="Normal 7 7 6 3" xfId="58421" xr:uid="{00000000-0005-0000-0000-000093DE0000}"/>
    <cellStyle name="Normal 7 7 6 3 2" xfId="58422" xr:uid="{00000000-0005-0000-0000-000094DE0000}"/>
    <cellStyle name="Normal 7 7 6 4" xfId="58423" xr:uid="{00000000-0005-0000-0000-000095DE0000}"/>
    <cellStyle name="Normal 7 7 7" xfId="58424" xr:uid="{00000000-0005-0000-0000-000096DE0000}"/>
    <cellStyle name="Normal 7 7 7 2" xfId="58425" xr:uid="{00000000-0005-0000-0000-000097DE0000}"/>
    <cellStyle name="Normal 7 7 7 2 2" xfId="58426" xr:uid="{00000000-0005-0000-0000-000098DE0000}"/>
    <cellStyle name="Normal 7 7 7 2 2 2" xfId="58427" xr:uid="{00000000-0005-0000-0000-000099DE0000}"/>
    <cellStyle name="Normal 7 7 7 2 3" xfId="58428" xr:uid="{00000000-0005-0000-0000-00009ADE0000}"/>
    <cellStyle name="Normal 7 7 7 3" xfId="58429" xr:uid="{00000000-0005-0000-0000-00009BDE0000}"/>
    <cellStyle name="Normal 7 7 7 3 2" xfId="58430" xr:uid="{00000000-0005-0000-0000-00009CDE0000}"/>
    <cellStyle name="Normal 7 7 7 4" xfId="58431" xr:uid="{00000000-0005-0000-0000-00009DDE0000}"/>
    <cellStyle name="Normal 7 7 8" xfId="58432" xr:uid="{00000000-0005-0000-0000-00009EDE0000}"/>
    <cellStyle name="Normal 7 7 8 2" xfId="58433" xr:uid="{00000000-0005-0000-0000-00009FDE0000}"/>
    <cellStyle name="Normal 7 7 8 2 2" xfId="58434" xr:uid="{00000000-0005-0000-0000-0000A0DE0000}"/>
    <cellStyle name="Normal 7 7 8 2 3" xfId="58435" xr:uid="{00000000-0005-0000-0000-0000A1DE0000}"/>
    <cellStyle name="Normal 7 7 8 3" xfId="58436" xr:uid="{00000000-0005-0000-0000-0000A2DE0000}"/>
    <cellStyle name="Normal 7 7 8 4" xfId="58437" xr:uid="{00000000-0005-0000-0000-0000A3DE0000}"/>
    <cellStyle name="Normal 7 7 9" xfId="58438" xr:uid="{00000000-0005-0000-0000-0000A4DE0000}"/>
    <cellStyle name="Normal 7 7 9 2" xfId="58439" xr:uid="{00000000-0005-0000-0000-0000A5DE0000}"/>
    <cellStyle name="Normal 7 7 9 3" xfId="58440" xr:uid="{00000000-0005-0000-0000-0000A6DE0000}"/>
    <cellStyle name="Normal 7 8" xfId="2925" xr:uid="{00000000-0005-0000-0000-0000A7DE0000}"/>
    <cellStyle name="Normal 7 8 2" xfId="2926" xr:uid="{00000000-0005-0000-0000-0000A8DE0000}"/>
    <cellStyle name="Normal 7 8 2 2" xfId="58441" xr:uid="{00000000-0005-0000-0000-0000A9DE0000}"/>
    <cellStyle name="Normal 7 8 2 2 2" xfId="58442" xr:uid="{00000000-0005-0000-0000-0000AADE0000}"/>
    <cellStyle name="Normal 7 8 2 2 2 2" xfId="58443" xr:uid="{00000000-0005-0000-0000-0000ABDE0000}"/>
    <cellStyle name="Normal 7 8 2 2 2 3" xfId="58444" xr:uid="{00000000-0005-0000-0000-0000ACDE0000}"/>
    <cellStyle name="Normal 7 8 2 3" xfId="58445" xr:uid="{00000000-0005-0000-0000-0000ADDE0000}"/>
    <cellStyle name="Normal 7 8 2 3 2" xfId="58446" xr:uid="{00000000-0005-0000-0000-0000AEDE0000}"/>
    <cellStyle name="Normal 7 8 2 3 3" xfId="58447" xr:uid="{00000000-0005-0000-0000-0000AFDE0000}"/>
    <cellStyle name="Normal 7 8 3" xfId="58448" xr:uid="{00000000-0005-0000-0000-0000B0DE0000}"/>
    <cellStyle name="Normal 7 8 3 2" xfId="58449" xr:uid="{00000000-0005-0000-0000-0000B1DE0000}"/>
    <cellStyle name="Normal 7 8 3 2 2" xfId="58450" xr:uid="{00000000-0005-0000-0000-0000B2DE0000}"/>
    <cellStyle name="Normal 7 8 3 2 2 2" xfId="58451" xr:uid="{00000000-0005-0000-0000-0000B3DE0000}"/>
    <cellStyle name="Normal 7 8 3 2 2 3" xfId="58452" xr:uid="{00000000-0005-0000-0000-0000B4DE0000}"/>
    <cellStyle name="Normal 7 8 3 2 3" xfId="58453" xr:uid="{00000000-0005-0000-0000-0000B5DE0000}"/>
    <cellStyle name="Normal 7 8 3 2 4" xfId="58454" xr:uid="{00000000-0005-0000-0000-0000B6DE0000}"/>
    <cellStyle name="Normal 7 8 3 3" xfId="58455" xr:uid="{00000000-0005-0000-0000-0000B7DE0000}"/>
    <cellStyle name="Normal 7 8 3 3 2" xfId="58456" xr:uid="{00000000-0005-0000-0000-0000B8DE0000}"/>
    <cellStyle name="Normal 7 8 3 3 3" xfId="58457" xr:uid="{00000000-0005-0000-0000-0000B9DE0000}"/>
    <cellStyle name="Normal 7 8 4" xfId="58458" xr:uid="{00000000-0005-0000-0000-0000BADE0000}"/>
    <cellStyle name="Normal 7 8 4 2" xfId="58459" xr:uid="{00000000-0005-0000-0000-0000BBDE0000}"/>
    <cellStyle name="Normal 7 8 4 2 2" xfId="58460" xr:uid="{00000000-0005-0000-0000-0000BCDE0000}"/>
    <cellStyle name="Normal 7 8 4 2 3" xfId="58461" xr:uid="{00000000-0005-0000-0000-0000BDDE0000}"/>
    <cellStyle name="Normal 7 8 4 3" xfId="58462" xr:uid="{00000000-0005-0000-0000-0000BEDE0000}"/>
    <cellStyle name="Normal 7 8 4 4" xfId="58463" xr:uid="{00000000-0005-0000-0000-0000BFDE0000}"/>
    <cellStyle name="Normal 7 8 5" xfId="58464" xr:uid="{00000000-0005-0000-0000-0000C0DE0000}"/>
    <cellStyle name="Normal 7 8 5 2" xfId="58465" xr:uid="{00000000-0005-0000-0000-0000C1DE0000}"/>
    <cellStyle name="Normal 7 8 5 3" xfId="58466" xr:uid="{00000000-0005-0000-0000-0000C2DE0000}"/>
    <cellStyle name="Normal 7 9" xfId="2927" xr:uid="{00000000-0005-0000-0000-0000C3DE0000}"/>
    <cellStyle name="Normal 7 9 2" xfId="2928" xr:uid="{00000000-0005-0000-0000-0000C4DE0000}"/>
    <cellStyle name="Normal 7 9 2 2" xfId="58467" xr:uid="{00000000-0005-0000-0000-0000C5DE0000}"/>
    <cellStyle name="Normal 7 9 2 2 2" xfId="58468" xr:uid="{00000000-0005-0000-0000-0000C6DE0000}"/>
    <cellStyle name="Normal 7 9 2 2 3" xfId="58469" xr:uid="{00000000-0005-0000-0000-0000C7DE0000}"/>
    <cellStyle name="Normal 7 9 3" xfId="58470" xr:uid="{00000000-0005-0000-0000-0000C8DE0000}"/>
    <cellStyle name="Normal 7 9 3 2" xfId="58471" xr:uid="{00000000-0005-0000-0000-0000C9DE0000}"/>
    <cellStyle name="Normal 7 9 3 3" xfId="58472" xr:uid="{00000000-0005-0000-0000-0000CADE0000}"/>
    <cellStyle name="Normal 7_2010 Return to Provision" xfId="58473" xr:uid="{00000000-0005-0000-0000-0000CBDE0000}"/>
    <cellStyle name="Normal 70" xfId="2929" xr:uid="{00000000-0005-0000-0000-0000CCDE0000}"/>
    <cellStyle name="Normal 70 2" xfId="2930" xr:uid="{00000000-0005-0000-0000-0000CDDE0000}"/>
    <cellStyle name="Normal 71" xfId="2931" xr:uid="{00000000-0005-0000-0000-0000CEDE0000}"/>
    <cellStyle name="Normal 71 2" xfId="2932" xr:uid="{00000000-0005-0000-0000-0000CFDE0000}"/>
    <cellStyle name="Normal 72" xfId="2933" xr:uid="{00000000-0005-0000-0000-0000D0DE0000}"/>
    <cellStyle name="Normal 72 2" xfId="2934" xr:uid="{00000000-0005-0000-0000-0000D1DE0000}"/>
    <cellStyle name="Normal 73" xfId="2935" xr:uid="{00000000-0005-0000-0000-0000D2DE0000}"/>
    <cellStyle name="Normal 73 2" xfId="2936" xr:uid="{00000000-0005-0000-0000-0000D3DE0000}"/>
    <cellStyle name="Normal 74" xfId="2937" xr:uid="{00000000-0005-0000-0000-0000D4DE0000}"/>
    <cellStyle name="Normal 74 2" xfId="2938" xr:uid="{00000000-0005-0000-0000-0000D5DE0000}"/>
    <cellStyle name="Normal 75" xfId="2939" xr:uid="{00000000-0005-0000-0000-0000D6DE0000}"/>
    <cellStyle name="Normal 75 2" xfId="2940" xr:uid="{00000000-0005-0000-0000-0000D7DE0000}"/>
    <cellStyle name="Normal 76" xfId="2941" xr:uid="{00000000-0005-0000-0000-0000D8DE0000}"/>
    <cellStyle name="Normal 76 2" xfId="2942" xr:uid="{00000000-0005-0000-0000-0000D9DE0000}"/>
    <cellStyle name="Normal 77" xfId="2943" xr:uid="{00000000-0005-0000-0000-0000DADE0000}"/>
    <cellStyle name="Normal 77 2" xfId="2944" xr:uid="{00000000-0005-0000-0000-0000DBDE0000}"/>
    <cellStyle name="Normal 78" xfId="2945" xr:uid="{00000000-0005-0000-0000-0000DCDE0000}"/>
    <cellStyle name="Normal 78 2" xfId="2946" xr:uid="{00000000-0005-0000-0000-0000DDDE0000}"/>
    <cellStyle name="Normal 79" xfId="2947" xr:uid="{00000000-0005-0000-0000-0000DEDE0000}"/>
    <cellStyle name="Normal 79 2" xfId="2948" xr:uid="{00000000-0005-0000-0000-0000DFDE0000}"/>
    <cellStyle name="Normal 8" xfId="2949" xr:uid="{00000000-0005-0000-0000-0000E0DE0000}"/>
    <cellStyle name="Normal 8 10" xfId="2950" xr:uid="{00000000-0005-0000-0000-0000E1DE0000}"/>
    <cellStyle name="Normal 8 10 2" xfId="2951" xr:uid="{00000000-0005-0000-0000-0000E2DE0000}"/>
    <cellStyle name="Normal 8 10 2 2" xfId="58474" xr:uid="{00000000-0005-0000-0000-0000E3DE0000}"/>
    <cellStyle name="Normal 8 10 2 2 2" xfId="58475" xr:uid="{00000000-0005-0000-0000-0000E4DE0000}"/>
    <cellStyle name="Normal 8 10 2 2 2 2" xfId="58476" xr:uid="{00000000-0005-0000-0000-0000E5DE0000}"/>
    <cellStyle name="Normal 8 10 2 2 2 3" xfId="58477" xr:uid="{00000000-0005-0000-0000-0000E6DE0000}"/>
    <cellStyle name="Normal 8 10 2 3" xfId="58478" xr:uid="{00000000-0005-0000-0000-0000E7DE0000}"/>
    <cellStyle name="Normal 8 10 2 3 2" xfId="58479" xr:uid="{00000000-0005-0000-0000-0000E8DE0000}"/>
    <cellStyle name="Normal 8 10 2 3 3" xfId="58480" xr:uid="{00000000-0005-0000-0000-0000E9DE0000}"/>
    <cellStyle name="Normal 8 10 3" xfId="58481" xr:uid="{00000000-0005-0000-0000-0000EADE0000}"/>
    <cellStyle name="Normal 8 10 3 2" xfId="58482" xr:uid="{00000000-0005-0000-0000-0000EBDE0000}"/>
    <cellStyle name="Normal 8 10 3 2 2" xfId="58483" xr:uid="{00000000-0005-0000-0000-0000ECDE0000}"/>
    <cellStyle name="Normal 8 10 3 2 3" xfId="58484" xr:uid="{00000000-0005-0000-0000-0000EDDE0000}"/>
    <cellStyle name="Normal 8 10 4" xfId="58485" xr:uid="{00000000-0005-0000-0000-0000EEDE0000}"/>
    <cellStyle name="Normal 8 10 4 2" xfId="58486" xr:uid="{00000000-0005-0000-0000-0000EFDE0000}"/>
    <cellStyle name="Normal 8 10 4 3" xfId="58487" xr:uid="{00000000-0005-0000-0000-0000F0DE0000}"/>
    <cellStyle name="Normal 8 11" xfId="2952" xr:uid="{00000000-0005-0000-0000-0000F1DE0000}"/>
    <cellStyle name="Normal 8 11 2" xfId="2953" xr:uid="{00000000-0005-0000-0000-0000F2DE0000}"/>
    <cellStyle name="Normal 8 11 2 2" xfId="58488" xr:uid="{00000000-0005-0000-0000-0000F3DE0000}"/>
    <cellStyle name="Normal 8 11 2 2 2" xfId="58489" xr:uid="{00000000-0005-0000-0000-0000F4DE0000}"/>
    <cellStyle name="Normal 8 11 2 2 3" xfId="58490" xr:uid="{00000000-0005-0000-0000-0000F5DE0000}"/>
    <cellStyle name="Normal 8 11 3" xfId="58491" xr:uid="{00000000-0005-0000-0000-0000F6DE0000}"/>
    <cellStyle name="Normal 8 11 3 2" xfId="58492" xr:uid="{00000000-0005-0000-0000-0000F7DE0000}"/>
    <cellStyle name="Normal 8 11 3 3" xfId="58493" xr:uid="{00000000-0005-0000-0000-0000F8DE0000}"/>
    <cellStyle name="Normal 8 11 4" xfId="58494" xr:uid="{00000000-0005-0000-0000-0000F9DE0000}"/>
    <cellStyle name="Normal 8 12" xfId="2954" xr:uid="{00000000-0005-0000-0000-0000FADE0000}"/>
    <cellStyle name="Normal 8 12 2" xfId="2955" xr:uid="{00000000-0005-0000-0000-0000FBDE0000}"/>
    <cellStyle name="Normal 8 12 2 2" xfId="58495" xr:uid="{00000000-0005-0000-0000-0000FCDE0000}"/>
    <cellStyle name="Normal 8 12 2 2 2" xfId="58496" xr:uid="{00000000-0005-0000-0000-0000FDDE0000}"/>
    <cellStyle name="Normal 8 12 2 2 2 2" xfId="58497" xr:uid="{00000000-0005-0000-0000-0000FEDE0000}"/>
    <cellStyle name="Normal 8 12 2 2 2 3" xfId="58498" xr:uid="{00000000-0005-0000-0000-0000FFDE0000}"/>
    <cellStyle name="Normal 8 12 2 2 3" xfId="58499" xr:uid="{00000000-0005-0000-0000-000000DF0000}"/>
    <cellStyle name="Normal 8 12 2 2 4" xfId="58500" xr:uid="{00000000-0005-0000-0000-000001DF0000}"/>
    <cellStyle name="Normal 8 12 2 3" xfId="58501" xr:uid="{00000000-0005-0000-0000-000002DF0000}"/>
    <cellStyle name="Normal 8 12 2 3 2" xfId="58502" xr:uid="{00000000-0005-0000-0000-000003DF0000}"/>
    <cellStyle name="Normal 8 12 2 3 3" xfId="58503" xr:uid="{00000000-0005-0000-0000-000004DF0000}"/>
    <cellStyle name="Normal 8 12 2 4" xfId="58504" xr:uid="{00000000-0005-0000-0000-000005DF0000}"/>
    <cellStyle name="Normal 8 12 2 5" xfId="58505" xr:uid="{00000000-0005-0000-0000-000006DF0000}"/>
    <cellStyle name="Normal 8 12 3" xfId="58506" xr:uid="{00000000-0005-0000-0000-000007DF0000}"/>
    <cellStyle name="Normal 8 12 3 2" xfId="58507" xr:uid="{00000000-0005-0000-0000-000008DF0000}"/>
    <cellStyle name="Normal 8 12 3 2 2" xfId="58508" xr:uid="{00000000-0005-0000-0000-000009DF0000}"/>
    <cellStyle name="Normal 8 12 3 2 3" xfId="58509" xr:uid="{00000000-0005-0000-0000-00000ADF0000}"/>
    <cellStyle name="Normal 8 12 3 3" xfId="58510" xr:uid="{00000000-0005-0000-0000-00000BDF0000}"/>
    <cellStyle name="Normal 8 12 3 4" xfId="58511" xr:uid="{00000000-0005-0000-0000-00000CDF0000}"/>
    <cellStyle name="Normal 8 12 4" xfId="58512" xr:uid="{00000000-0005-0000-0000-00000DDF0000}"/>
    <cellStyle name="Normal 8 12 4 2" xfId="58513" xr:uid="{00000000-0005-0000-0000-00000EDF0000}"/>
    <cellStyle name="Normal 8 12 4 3" xfId="58514" xr:uid="{00000000-0005-0000-0000-00000FDF0000}"/>
    <cellStyle name="Normal 8 12 5" xfId="58515" xr:uid="{00000000-0005-0000-0000-000010DF0000}"/>
    <cellStyle name="Normal 8 12 5 2" xfId="58516" xr:uid="{00000000-0005-0000-0000-000011DF0000}"/>
    <cellStyle name="Normal 8 12 5 3" xfId="58517" xr:uid="{00000000-0005-0000-0000-000012DF0000}"/>
    <cellStyle name="Normal 8 12 6" xfId="58518" xr:uid="{00000000-0005-0000-0000-000013DF0000}"/>
    <cellStyle name="Normal 8 12 7" xfId="58519" xr:uid="{00000000-0005-0000-0000-000014DF0000}"/>
    <cellStyle name="Normal 8 12 8" xfId="58520" xr:uid="{00000000-0005-0000-0000-000015DF0000}"/>
    <cellStyle name="Normal 8 12 9" xfId="58521" xr:uid="{00000000-0005-0000-0000-000016DF0000}"/>
    <cellStyle name="Normal 8 13" xfId="2956" xr:uid="{00000000-0005-0000-0000-000017DF0000}"/>
    <cellStyle name="Normal 8 13 2" xfId="2957" xr:uid="{00000000-0005-0000-0000-000018DF0000}"/>
    <cellStyle name="Normal 8 13 2 2" xfId="58522" xr:uid="{00000000-0005-0000-0000-000019DF0000}"/>
    <cellStyle name="Normal 8 13 2 2 2" xfId="58523" xr:uid="{00000000-0005-0000-0000-00001ADF0000}"/>
    <cellStyle name="Normal 8 13 2 2 2 2" xfId="58524" xr:uid="{00000000-0005-0000-0000-00001BDF0000}"/>
    <cellStyle name="Normal 8 13 2 2 2 3" xfId="58525" xr:uid="{00000000-0005-0000-0000-00001CDF0000}"/>
    <cellStyle name="Normal 8 13 2 2 3" xfId="58526" xr:uid="{00000000-0005-0000-0000-00001DDF0000}"/>
    <cellStyle name="Normal 8 13 2 2 4" xfId="58527" xr:uid="{00000000-0005-0000-0000-00001EDF0000}"/>
    <cellStyle name="Normal 8 13 2 3" xfId="58528" xr:uid="{00000000-0005-0000-0000-00001FDF0000}"/>
    <cellStyle name="Normal 8 13 2 3 2" xfId="58529" xr:uid="{00000000-0005-0000-0000-000020DF0000}"/>
    <cellStyle name="Normal 8 13 2 3 3" xfId="58530" xr:uid="{00000000-0005-0000-0000-000021DF0000}"/>
    <cellStyle name="Normal 8 13 3" xfId="58531" xr:uid="{00000000-0005-0000-0000-000022DF0000}"/>
    <cellStyle name="Normal 8 13 3 2" xfId="58532" xr:uid="{00000000-0005-0000-0000-000023DF0000}"/>
    <cellStyle name="Normal 8 13 3 2 2" xfId="58533" xr:uid="{00000000-0005-0000-0000-000024DF0000}"/>
    <cellStyle name="Normal 8 13 3 2 3" xfId="58534" xr:uid="{00000000-0005-0000-0000-000025DF0000}"/>
    <cellStyle name="Normal 8 13 3 3" xfId="58535" xr:uid="{00000000-0005-0000-0000-000026DF0000}"/>
    <cellStyle name="Normal 8 13 3 4" xfId="58536" xr:uid="{00000000-0005-0000-0000-000027DF0000}"/>
    <cellStyle name="Normal 8 13 4" xfId="58537" xr:uid="{00000000-0005-0000-0000-000028DF0000}"/>
    <cellStyle name="Normal 8 13 4 2" xfId="58538" xr:uid="{00000000-0005-0000-0000-000029DF0000}"/>
    <cellStyle name="Normal 8 13 4 3" xfId="58539" xr:uid="{00000000-0005-0000-0000-00002ADF0000}"/>
    <cellStyle name="Normal 8 14" xfId="2958" xr:uid="{00000000-0005-0000-0000-00002BDF0000}"/>
    <cellStyle name="Normal 8 14 2" xfId="58540" xr:uid="{00000000-0005-0000-0000-00002CDF0000}"/>
    <cellStyle name="Normal 8 14 2 2" xfId="58541" xr:uid="{00000000-0005-0000-0000-00002DDF0000}"/>
    <cellStyle name="Normal 8 14 2 2 2" xfId="58542" xr:uid="{00000000-0005-0000-0000-00002EDF0000}"/>
    <cellStyle name="Normal 8 14 2 2 3" xfId="58543" xr:uid="{00000000-0005-0000-0000-00002FDF0000}"/>
    <cellStyle name="Normal 8 14 2 3" xfId="58544" xr:uid="{00000000-0005-0000-0000-000030DF0000}"/>
    <cellStyle name="Normal 8 14 2 4" xfId="58545" xr:uid="{00000000-0005-0000-0000-000031DF0000}"/>
    <cellStyle name="Normal 8 14 3" xfId="58546" xr:uid="{00000000-0005-0000-0000-000032DF0000}"/>
    <cellStyle name="Normal 8 14 3 2" xfId="58547" xr:uid="{00000000-0005-0000-0000-000033DF0000}"/>
    <cellStyle name="Normal 8 14 3 3" xfId="58548" xr:uid="{00000000-0005-0000-0000-000034DF0000}"/>
    <cellStyle name="Normal 8 15" xfId="2959" xr:uid="{00000000-0005-0000-0000-000035DF0000}"/>
    <cellStyle name="Normal 8 15 2" xfId="58549" xr:uid="{00000000-0005-0000-0000-000036DF0000}"/>
    <cellStyle name="Normal 8 15 2 2" xfId="58550" xr:uid="{00000000-0005-0000-0000-000037DF0000}"/>
    <cellStyle name="Normal 8 15 2 2 2" xfId="58551" xr:uid="{00000000-0005-0000-0000-000038DF0000}"/>
    <cellStyle name="Normal 8 15 2 2 3" xfId="58552" xr:uid="{00000000-0005-0000-0000-000039DF0000}"/>
    <cellStyle name="Normal 8 15 2 3" xfId="58553" xr:uid="{00000000-0005-0000-0000-00003ADF0000}"/>
    <cellStyle name="Normal 8 15 2 4" xfId="58554" xr:uid="{00000000-0005-0000-0000-00003BDF0000}"/>
    <cellStyle name="Normal 8 15 3" xfId="58555" xr:uid="{00000000-0005-0000-0000-00003CDF0000}"/>
    <cellStyle name="Normal 8 15 3 2" xfId="58556" xr:uid="{00000000-0005-0000-0000-00003DDF0000}"/>
    <cellStyle name="Normal 8 15 3 3" xfId="58557" xr:uid="{00000000-0005-0000-0000-00003EDF0000}"/>
    <cellStyle name="Normal 8 15 4" xfId="58558" xr:uid="{00000000-0005-0000-0000-00003FDF0000}"/>
    <cellStyle name="Normal 8 15 5" xfId="58559" xr:uid="{00000000-0005-0000-0000-000040DF0000}"/>
    <cellStyle name="Normal 8 16" xfId="58560" xr:uid="{00000000-0005-0000-0000-000041DF0000}"/>
    <cellStyle name="Normal 8 16 2" xfId="58561" xr:uid="{00000000-0005-0000-0000-000042DF0000}"/>
    <cellStyle name="Normal 8 16 2 2" xfId="58562" xr:uid="{00000000-0005-0000-0000-000043DF0000}"/>
    <cellStyle name="Normal 8 16 3" xfId="58563" xr:uid="{00000000-0005-0000-0000-000044DF0000}"/>
    <cellStyle name="Normal 8 17" xfId="58564" xr:uid="{00000000-0005-0000-0000-000045DF0000}"/>
    <cellStyle name="Normal 8 17 2" xfId="58565" xr:uid="{00000000-0005-0000-0000-000046DF0000}"/>
    <cellStyle name="Normal 8 17 2 2" xfId="58566" xr:uid="{00000000-0005-0000-0000-000047DF0000}"/>
    <cellStyle name="Normal 8 17 2 2 2" xfId="58567" xr:uid="{00000000-0005-0000-0000-000048DF0000}"/>
    <cellStyle name="Normal 8 17 2 2 3" xfId="58568" xr:uid="{00000000-0005-0000-0000-000049DF0000}"/>
    <cellStyle name="Normal 8 17 2 3" xfId="58569" xr:uid="{00000000-0005-0000-0000-00004ADF0000}"/>
    <cellStyle name="Normal 8 17 2 4" xfId="58570" xr:uid="{00000000-0005-0000-0000-00004BDF0000}"/>
    <cellStyle name="Normal 8 17 3" xfId="58571" xr:uid="{00000000-0005-0000-0000-00004CDF0000}"/>
    <cellStyle name="Normal 8 17 3 2" xfId="58572" xr:uid="{00000000-0005-0000-0000-00004DDF0000}"/>
    <cellStyle name="Normal 8 17 3 3" xfId="58573" xr:uid="{00000000-0005-0000-0000-00004EDF0000}"/>
    <cellStyle name="Normal 8 17 4" xfId="58574" xr:uid="{00000000-0005-0000-0000-00004FDF0000}"/>
    <cellStyle name="Normal 8 17 5" xfId="58575" xr:uid="{00000000-0005-0000-0000-000050DF0000}"/>
    <cellStyle name="Normal 8 18" xfId="58576" xr:uid="{00000000-0005-0000-0000-000051DF0000}"/>
    <cellStyle name="Normal 8 18 2" xfId="58577" xr:uid="{00000000-0005-0000-0000-000052DF0000}"/>
    <cellStyle name="Normal 8 18 2 2" xfId="58578" xr:uid="{00000000-0005-0000-0000-000053DF0000}"/>
    <cellStyle name="Normal 8 18 3" xfId="58579" xr:uid="{00000000-0005-0000-0000-000054DF0000}"/>
    <cellStyle name="Normal 8 19" xfId="58580" xr:uid="{00000000-0005-0000-0000-000055DF0000}"/>
    <cellStyle name="Normal 8 19 2" xfId="58581" xr:uid="{00000000-0005-0000-0000-000056DF0000}"/>
    <cellStyle name="Normal 8 19 2 2" xfId="58582" xr:uid="{00000000-0005-0000-0000-000057DF0000}"/>
    <cellStyle name="Normal 8 19 3" xfId="58583" xr:uid="{00000000-0005-0000-0000-000058DF0000}"/>
    <cellStyle name="Normal 8 2" xfId="2960" xr:uid="{00000000-0005-0000-0000-000059DF0000}"/>
    <cellStyle name="Normal 8 2 2" xfId="2961" xr:uid="{00000000-0005-0000-0000-00005ADF0000}"/>
    <cellStyle name="Normal 8 2 2 10" xfId="58584" xr:uid="{00000000-0005-0000-0000-00005BDF0000}"/>
    <cellStyle name="Normal 8 2 2 10 2" xfId="58585" xr:uid="{00000000-0005-0000-0000-00005CDF0000}"/>
    <cellStyle name="Normal 8 2 2 10 2 2" xfId="58586" xr:uid="{00000000-0005-0000-0000-00005DDF0000}"/>
    <cellStyle name="Normal 8 2 2 10 2 3" xfId="58587" xr:uid="{00000000-0005-0000-0000-00005EDF0000}"/>
    <cellStyle name="Normal 8 2 2 10 3" xfId="58588" xr:uid="{00000000-0005-0000-0000-00005FDF0000}"/>
    <cellStyle name="Normal 8 2 2 10 4" xfId="58589" xr:uid="{00000000-0005-0000-0000-000060DF0000}"/>
    <cellStyle name="Normal 8 2 2 11" xfId="58590" xr:uid="{00000000-0005-0000-0000-000061DF0000}"/>
    <cellStyle name="Normal 8 2 2 11 2" xfId="58591" xr:uid="{00000000-0005-0000-0000-000062DF0000}"/>
    <cellStyle name="Normal 8 2 2 11 3" xfId="58592" xr:uid="{00000000-0005-0000-0000-000063DF0000}"/>
    <cellStyle name="Normal 8 2 2 2" xfId="58593" xr:uid="{00000000-0005-0000-0000-000064DF0000}"/>
    <cellStyle name="Normal 8 2 2 2 2" xfId="58594" xr:uid="{00000000-0005-0000-0000-000065DF0000}"/>
    <cellStyle name="Normal 8 2 2 2 2 2" xfId="58595" xr:uid="{00000000-0005-0000-0000-000066DF0000}"/>
    <cellStyle name="Normal 8 2 2 2 2 2 2" xfId="58596" xr:uid="{00000000-0005-0000-0000-000067DF0000}"/>
    <cellStyle name="Normal 8 2 2 2 2 2 3" xfId="58597" xr:uid="{00000000-0005-0000-0000-000068DF0000}"/>
    <cellStyle name="Normal 8 2 2 2 3" xfId="58598" xr:uid="{00000000-0005-0000-0000-000069DF0000}"/>
    <cellStyle name="Normal 8 2 2 2 3 2" xfId="58599" xr:uid="{00000000-0005-0000-0000-00006ADF0000}"/>
    <cellStyle name="Normal 8 2 2 2 3 3" xfId="58600" xr:uid="{00000000-0005-0000-0000-00006BDF0000}"/>
    <cellStyle name="Normal 8 2 2 3" xfId="58601" xr:uid="{00000000-0005-0000-0000-00006CDF0000}"/>
    <cellStyle name="Normal 8 2 2 3 2" xfId="58602" xr:uid="{00000000-0005-0000-0000-00006DDF0000}"/>
    <cellStyle name="Normal 8 2 2 3 2 2" xfId="58603" xr:uid="{00000000-0005-0000-0000-00006EDF0000}"/>
    <cellStyle name="Normal 8 2 2 3 2 2 2" xfId="58604" xr:uid="{00000000-0005-0000-0000-00006FDF0000}"/>
    <cellStyle name="Normal 8 2 2 3 2 2 3" xfId="58605" xr:uid="{00000000-0005-0000-0000-000070DF0000}"/>
    <cellStyle name="Normal 8 2 2 3 3" xfId="58606" xr:uid="{00000000-0005-0000-0000-000071DF0000}"/>
    <cellStyle name="Normal 8 2 2 3 3 2" xfId="58607" xr:uid="{00000000-0005-0000-0000-000072DF0000}"/>
    <cellStyle name="Normal 8 2 2 3 3 3" xfId="58608" xr:uid="{00000000-0005-0000-0000-000073DF0000}"/>
    <cellStyle name="Normal 8 2 2 4" xfId="58609" xr:uid="{00000000-0005-0000-0000-000074DF0000}"/>
    <cellStyle name="Normal 8 2 2 4 2" xfId="58610" xr:uid="{00000000-0005-0000-0000-000075DF0000}"/>
    <cellStyle name="Normal 8 2 2 4 2 2" xfId="58611" xr:uid="{00000000-0005-0000-0000-000076DF0000}"/>
    <cellStyle name="Normal 8 2 2 4 2 2 2" xfId="58612" xr:uid="{00000000-0005-0000-0000-000077DF0000}"/>
    <cellStyle name="Normal 8 2 2 4 2 2 3" xfId="58613" xr:uid="{00000000-0005-0000-0000-000078DF0000}"/>
    <cellStyle name="Normal 8 2 2 4 3" xfId="58614" xr:uid="{00000000-0005-0000-0000-000079DF0000}"/>
    <cellStyle name="Normal 8 2 2 4 3 2" xfId="58615" xr:uid="{00000000-0005-0000-0000-00007ADF0000}"/>
    <cellStyle name="Normal 8 2 2 4 3 3" xfId="58616" xr:uid="{00000000-0005-0000-0000-00007BDF0000}"/>
    <cellStyle name="Normal 8 2 2 5" xfId="58617" xr:uid="{00000000-0005-0000-0000-00007CDF0000}"/>
    <cellStyle name="Normal 8 2 2 5 2" xfId="58618" xr:uid="{00000000-0005-0000-0000-00007DDF0000}"/>
    <cellStyle name="Normal 8 2 2 5 2 2" xfId="58619" xr:uid="{00000000-0005-0000-0000-00007EDF0000}"/>
    <cellStyle name="Normal 8 2 2 5 2 2 2" xfId="58620" xr:uid="{00000000-0005-0000-0000-00007FDF0000}"/>
    <cellStyle name="Normal 8 2 2 5 2 2 3" xfId="58621" xr:uid="{00000000-0005-0000-0000-000080DF0000}"/>
    <cellStyle name="Normal 8 2 2 5 3" xfId="58622" xr:uid="{00000000-0005-0000-0000-000081DF0000}"/>
    <cellStyle name="Normal 8 2 2 5 3 2" xfId="58623" xr:uid="{00000000-0005-0000-0000-000082DF0000}"/>
    <cellStyle name="Normal 8 2 2 5 3 3" xfId="58624" xr:uid="{00000000-0005-0000-0000-000083DF0000}"/>
    <cellStyle name="Normal 8 2 2 6" xfId="58625" xr:uid="{00000000-0005-0000-0000-000084DF0000}"/>
    <cellStyle name="Normal 8 2 2 6 2" xfId="58626" xr:uid="{00000000-0005-0000-0000-000085DF0000}"/>
    <cellStyle name="Normal 8 2 2 6 2 2" xfId="58627" xr:uid="{00000000-0005-0000-0000-000086DF0000}"/>
    <cellStyle name="Normal 8 2 2 6 3" xfId="58628" xr:uid="{00000000-0005-0000-0000-000087DF0000}"/>
    <cellStyle name="Normal 8 2 2 7" xfId="58629" xr:uid="{00000000-0005-0000-0000-000088DF0000}"/>
    <cellStyle name="Normal 8 2 2 7 2" xfId="58630" xr:uid="{00000000-0005-0000-0000-000089DF0000}"/>
    <cellStyle name="Normal 8 2 2 7 2 2" xfId="58631" xr:uid="{00000000-0005-0000-0000-00008ADF0000}"/>
    <cellStyle name="Normal 8 2 2 7 3" xfId="58632" xr:uid="{00000000-0005-0000-0000-00008BDF0000}"/>
    <cellStyle name="Normal 8 2 2 8" xfId="58633" xr:uid="{00000000-0005-0000-0000-00008CDF0000}"/>
    <cellStyle name="Normal 8 2 2 8 2" xfId="58634" xr:uid="{00000000-0005-0000-0000-00008DDF0000}"/>
    <cellStyle name="Normal 8 2 2 8 2 2" xfId="58635" xr:uid="{00000000-0005-0000-0000-00008EDF0000}"/>
    <cellStyle name="Normal 8 2 2 8 2 2 2" xfId="58636" xr:uid="{00000000-0005-0000-0000-00008FDF0000}"/>
    <cellStyle name="Normal 8 2 2 8 2 2 3" xfId="58637" xr:uid="{00000000-0005-0000-0000-000090DF0000}"/>
    <cellStyle name="Normal 8 2 2 8 2 3" xfId="58638" xr:uid="{00000000-0005-0000-0000-000091DF0000}"/>
    <cellStyle name="Normal 8 2 2 8 2 4" xfId="58639" xr:uid="{00000000-0005-0000-0000-000092DF0000}"/>
    <cellStyle name="Normal 8 2 2 8 3" xfId="58640" xr:uid="{00000000-0005-0000-0000-000093DF0000}"/>
    <cellStyle name="Normal 8 2 2 8 3 2" xfId="58641" xr:uid="{00000000-0005-0000-0000-000094DF0000}"/>
    <cellStyle name="Normal 8 2 2 8 3 3" xfId="58642" xr:uid="{00000000-0005-0000-0000-000095DF0000}"/>
    <cellStyle name="Normal 8 2 2 8 4" xfId="58643" xr:uid="{00000000-0005-0000-0000-000096DF0000}"/>
    <cellStyle name="Normal 8 2 2 8 5" xfId="58644" xr:uid="{00000000-0005-0000-0000-000097DF0000}"/>
    <cellStyle name="Normal 8 2 2 9" xfId="58645" xr:uid="{00000000-0005-0000-0000-000098DF0000}"/>
    <cellStyle name="Normal 8 2 2 9 2" xfId="58646" xr:uid="{00000000-0005-0000-0000-000099DF0000}"/>
    <cellStyle name="Normal 8 2 2 9 2 2" xfId="58647" xr:uid="{00000000-0005-0000-0000-00009ADF0000}"/>
    <cellStyle name="Normal 8 2 2 9 2 2 2" xfId="58648" xr:uid="{00000000-0005-0000-0000-00009BDF0000}"/>
    <cellStyle name="Normal 8 2 2 9 2 2 2 2" xfId="58649" xr:uid="{00000000-0005-0000-0000-00009CDF0000}"/>
    <cellStyle name="Normal 8 2 2 9 2 2 2 3" xfId="58650" xr:uid="{00000000-0005-0000-0000-00009DDF0000}"/>
    <cellStyle name="Normal 8 2 2 9 2 2 3" xfId="58651" xr:uid="{00000000-0005-0000-0000-00009EDF0000}"/>
    <cellStyle name="Normal 8 2 2 9 2 2 4" xfId="58652" xr:uid="{00000000-0005-0000-0000-00009FDF0000}"/>
    <cellStyle name="Normal 8 2 2 9 2 3" xfId="58653" xr:uid="{00000000-0005-0000-0000-0000A0DF0000}"/>
    <cellStyle name="Normal 8 2 2 9 2 3 2" xfId="58654" xr:uid="{00000000-0005-0000-0000-0000A1DF0000}"/>
    <cellStyle name="Normal 8 2 2 9 2 3 3" xfId="58655" xr:uid="{00000000-0005-0000-0000-0000A2DF0000}"/>
    <cellStyle name="Normal 8 2 2 9 2 4" xfId="58656" xr:uid="{00000000-0005-0000-0000-0000A3DF0000}"/>
    <cellStyle name="Normal 8 2 2 9 2 5" xfId="58657" xr:uid="{00000000-0005-0000-0000-0000A4DF0000}"/>
    <cellStyle name="Normal 8 2 2 9 3" xfId="58658" xr:uid="{00000000-0005-0000-0000-0000A5DF0000}"/>
    <cellStyle name="Normal 8 2 2 9 3 2" xfId="58659" xr:uid="{00000000-0005-0000-0000-0000A6DF0000}"/>
    <cellStyle name="Normal 8 2 2 9 3 2 2" xfId="58660" xr:uid="{00000000-0005-0000-0000-0000A7DF0000}"/>
    <cellStyle name="Normal 8 2 2 9 3 2 3" xfId="58661" xr:uid="{00000000-0005-0000-0000-0000A8DF0000}"/>
    <cellStyle name="Normal 8 2 2 9 3 3" xfId="58662" xr:uid="{00000000-0005-0000-0000-0000A9DF0000}"/>
    <cellStyle name="Normal 8 2 2 9 3 4" xfId="58663" xr:uid="{00000000-0005-0000-0000-0000AADF0000}"/>
    <cellStyle name="Normal 8 2 2 9 4" xfId="58664" xr:uid="{00000000-0005-0000-0000-0000ABDF0000}"/>
    <cellStyle name="Normal 8 2 2 9 4 2" xfId="58665" xr:uid="{00000000-0005-0000-0000-0000ACDF0000}"/>
    <cellStyle name="Normal 8 2 2 9 4 3" xfId="58666" xr:uid="{00000000-0005-0000-0000-0000ADDF0000}"/>
    <cellStyle name="Normal 8 2 2 9 5" xfId="58667" xr:uid="{00000000-0005-0000-0000-0000AEDF0000}"/>
    <cellStyle name="Normal 8 2 2 9 6" xfId="58668" xr:uid="{00000000-0005-0000-0000-0000AFDF0000}"/>
    <cellStyle name="Normal 8 2 3" xfId="2962" xr:uid="{00000000-0005-0000-0000-0000B0DF0000}"/>
    <cellStyle name="Normal 8 2 3 2" xfId="58669" xr:uid="{00000000-0005-0000-0000-0000B1DF0000}"/>
    <cellStyle name="Normal 8 2 3 2 2" xfId="58670" xr:uid="{00000000-0005-0000-0000-0000B2DF0000}"/>
    <cellStyle name="Normal 8 2 3 2 3" xfId="58671" xr:uid="{00000000-0005-0000-0000-0000B3DF0000}"/>
    <cellStyle name="Normal 8 2 4" xfId="2963" xr:uid="{00000000-0005-0000-0000-0000B4DF0000}"/>
    <cellStyle name="Normal 8 2 4 2" xfId="58672" xr:uid="{00000000-0005-0000-0000-0000B5DF0000}"/>
    <cellStyle name="Normal 8 2 4 3" xfId="58673" xr:uid="{00000000-0005-0000-0000-0000B6DF0000}"/>
    <cellStyle name="Normal 8 2 5" xfId="2964" xr:uid="{00000000-0005-0000-0000-0000B7DF0000}"/>
    <cellStyle name="Normal 8 20" xfId="58674" xr:uid="{00000000-0005-0000-0000-0000B8DF0000}"/>
    <cellStyle name="Normal 8 20 2" xfId="58675" xr:uid="{00000000-0005-0000-0000-0000B9DF0000}"/>
    <cellStyle name="Normal 8 20 2 2" xfId="58676" xr:uid="{00000000-0005-0000-0000-0000BADF0000}"/>
    <cellStyle name="Normal 8 20 2 3" xfId="58677" xr:uid="{00000000-0005-0000-0000-0000BBDF0000}"/>
    <cellStyle name="Normal 8 20 3" xfId="58678" xr:uid="{00000000-0005-0000-0000-0000BCDF0000}"/>
    <cellStyle name="Normal 8 20 4" xfId="58679" xr:uid="{00000000-0005-0000-0000-0000BDDF0000}"/>
    <cellStyle name="Normal 8 21" xfId="58680" xr:uid="{00000000-0005-0000-0000-0000BEDF0000}"/>
    <cellStyle name="Normal 8 22" xfId="58681" xr:uid="{00000000-0005-0000-0000-0000BFDF0000}"/>
    <cellStyle name="Normal 8 3" xfId="2965" xr:uid="{00000000-0005-0000-0000-0000C0DF0000}"/>
    <cellStyle name="Normal 8 3 2" xfId="2966" xr:uid="{00000000-0005-0000-0000-0000C1DF0000}"/>
    <cellStyle name="Normal 8 3 2 2" xfId="58682" xr:uid="{00000000-0005-0000-0000-0000C2DF0000}"/>
    <cellStyle name="Normal 8 3 2 2 2" xfId="58683" xr:uid="{00000000-0005-0000-0000-0000C3DF0000}"/>
    <cellStyle name="Normal 8 3 2 2 3" xfId="58684" xr:uid="{00000000-0005-0000-0000-0000C4DF0000}"/>
    <cellStyle name="Normal 8 3 3" xfId="58685" xr:uid="{00000000-0005-0000-0000-0000C5DF0000}"/>
    <cellStyle name="Normal 8 3 3 2" xfId="58686" xr:uid="{00000000-0005-0000-0000-0000C6DF0000}"/>
    <cellStyle name="Normal 8 3 3 3" xfId="58687" xr:uid="{00000000-0005-0000-0000-0000C7DF0000}"/>
    <cellStyle name="Normal 8 4" xfId="2967" xr:uid="{00000000-0005-0000-0000-0000C8DF0000}"/>
    <cellStyle name="Normal 8 4 2" xfId="2968" xr:uid="{00000000-0005-0000-0000-0000C9DF0000}"/>
    <cellStyle name="Normal 8 4 2 2" xfId="58688" xr:uid="{00000000-0005-0000-0000-0000CADF0000}"/>
    <cellStyle name="Normal 8 4 2 2 2" xfId="58689" xr:uid="{00000000-0005-0000-0000-0000CBDF0000}"/>
    <cellStyle name="Normal 8 4 2 2 3" xfId="58690" xr:uid="{00000000-0005-0000-0000-0000CCDF0000}"/>
    <cellStyle name="Normal 8 4 3" xfId="58691" xr:uid="{00000000-0005-0000-0000-0000CDDF0000}"/>
    <cellStyle name="Normal 8 4 3 2" xfId="58692" xr:uid="{00000000-0005-0000-0000-0000CEDF0000}"/>
    <cellStyle name="Normal 8 4 3 3" xfId="58693" xr:uid="{00000000-0005-0000-0000-0000CFDF0000}"/>
    <cellStyle name="Normal 8 5" xfId="2969" xr:uid="{00000000-0005-0000-0000-0000D0DF0000}"/>
    <cellStyle name="Normal 8 5 2" xfId="2970" xr:uid="{00000000-0005-0000-0000-0000D1DF0000}"/>
    <cellStyle name="Normal 8 5 2 2" xfId="58694" xr:uid="{00000000-0005-0000-0000-0000D2DF0000}"/>
    <cellStyle name="Normal 8 5 2 2 2" xfId="58695" xr:uid="{00000000-0005-0000-0000-0000D3DF0000}"/>
    <cellStyle name="Normal 8 5 2 2 2 2" xfId="58696" xr:uid="{00000000-0005-0000-0000-0000D4DF0000}"/>
    <cellStyle name="Normal 8 5 2 2 2 3" xfId="58697" xr:uid="{00000000-0005-0000-0000-0000D5DF0000}"/>
    <cellStyle name="Normal 8 5 2 3" xfId="58698" xr:uid="{00000000-0005-0000-0000-0000D6DF0000}"/>
    <cellStyle name="Normal 8 5 2 3 2" xfId="58699" xr:uid="{00000000-0005-0000-0000-0000D7DF0000}"/>
    <cellStyle name="Normal 8 5 2 3 3" xfId="58700" xr:uid="{00000000-0005-0000-0000-0000D8DF0000}"/>
    <cellStyle name="Normal 8 5 3" xfId="58701" xr:uid="{00000000-0005-0000-0000-0000D9DF0000}"/>
    <cellStyle name="Normal 8 5 3 2" xfId="58702" xr:uid="{00000000-0005-0000-0000-0000DADF0000}"/>
    <cellStyle name="Normal 8 5 3 2 2" xfId="58703" xr:uid="{00000000-0005-0000-0000-0000DBDF0000}"/>
    <cellStyle name="Normal 8 5 3 2 2 2" xfId="58704" xr:uid="{00000000-0005-0000-0000-0000DCDF0000}"/>
    <cellStyle name="Normal 8 5 3 2 2 3" xfId="58705" xr:uid="{00000000-0005-0000-0000-0000DDDF0000}"/>
    <cellStyle name="Normal 8 5 3 2 3" xfId="58706" xr:uid="{00000000-0005-0000-0000-0000DEDF0000}"/>
    <cellStyle name="Normal 8 5 3 2 4" xfId="58707" xr:uid="{00000000-0005-0000-0000-0000DFDF0000}"/>
    <cellStyle name="Normal 8 5 3 3" xfId="58708" xr:uid="{00000000-0005-0000-0000-0000E0DF0000}"/>
    <cellStyle name="Normal 8 5 3 3 2" xfId="58709" xr:uid="{00000000-0005-0000-0000-0000E1DF0000}"/>
    <cellStyle name="Normal 8 5 3 3 3" xfId="58710" xr:uid="{00000000-0005-0000-0000-0000E2DF0000}"/>
    <cellStyle name="Normal 8 5 4" xfId="58711" xr:uid="{00000000-0005-0000-0000-0000E3DF0000}"/>
    <cellStyle name="Normal 8 5 4 2" xfId="58712" xr:uid="{00000000-0005-0000-0000-0000E4DF0000}"/>
    <cellStyle name="Normal 8 5 4 2 2" xfId="58713" xr:uid="{00000000-0005-0000-0000-0000E5DF0000}"/>
    <cellStyle name="Normal 8 5 4 2 3" xfId="58714" xr:uid="{00000000-0005-0000-0000-0000E6DF0000}"/>
    <cellStyle name="Normal 8 5 4 3" xfId="58715" xr:uid="{00000000-0005-0000-0000-0000E7DF0000}"/>
    <cellStyle name="Normal 8 5 4 4" xfId="58716" xr:uid="{00000000-0005-0000-0000-0000E8DF0000}"/>
    <cellStyle name="Normal 8 5 5" xfId="58717" xr:uid="{00000000-0005-0000-0000-0000E9DF0000}"/>
    <cellStyle name="Normal 8 5 5 2" xfId="58718" xr:uid="{00000000-0005-0000-0000-0000EADF0000}"/>
    <cellStyle name="Normal 8 5 5 3" xfId="58719" xr:uid="{00000000-0005-0000-0000-0000EBDF0000}"/>
    <cellStyle name="Normal 8 6" xfId="2971" xr:uid="{00000000-0005-0000-0000-0000ECDF0000}"/>
    <cellStyle name="Normal 8 6 2" xfId="2972" xr:uid="{00000000-0005-0000-0000-0000EDDF0000}"/>
    <cellStyle name="Normal 8 6 2 2" xfId="58720" xr:uid="{00000000-0005-0000-0000-0000EEDF0000}"/>
    <cellStyle name="Normal 8 6 2 2 2" xfId="58721" xr:uid="{00000000-0005-0000-0000-0000EFDF0000}"/>
    <cellStyle name="Normal 8 6 2 2 3" xfId="58722" xr:uid="{00000000-0005-0000-0000-0000F0DF0000}"/>
    <cellStyle name="Normal 8 6 3" xfId="58723" xr:uid="{00000000-0005-0000-0000-0000F1DF0000}"/>
    <cellStyle name="Normal 8 6 3 2" xfId="58724" xr:uid="{00000000-0005-0000-0000-0000F2DF0000}"/>
    <cellStyle name="Normal 8 6 3 3" xfId="58725" xr:uid="{00000000-0005-0000-0000-0000F3DF0000}"/>
    <cellStyle name="Normal 8 7" xfId="2973" xr:uid="{00000000-0005-0000-0000-0000F4DF0000}"/>
    <cellStyle name="Normal 8 7 2" xfId="2974" xr:uid="{00000000-0005-0000-0000-0000F5DF0000}"/>
    <cellStyle name="Normal 8 7 2 2" xfId="58726" xr:uid="{00000000-0005-0000-0000-0000F6DF0000}"/>
    <cellStyle name="Normal 8 7 2 2 2" xfId="58727" xr:uid="{00000000-0005-0000-0000-0000F7DF0000}"/>
    <cellStyle name="Normal 8 7 2 2 2 2" xfId="58728" xr:uid="{00000000-0005-0000-0000-0000F8DF0000}"/>
    <cellStyle name="Normal 8 7 2 2 2 3" xfId="58729" xr:uid="{00000000-0005-0000-0000-0000F9DF0000}"/>
    <cellStyle name="Normal 8 7 2 3" xfId="58730" xr:uid="{00000000-0005-0000-0000-0000FADF0000}"/>
    <cellStyle name="Normal 8 7 2 3 2" xfId="58731" xr:uid="{00000000-0005-0000-0000-0000FBDF0000}"/>
    <cellStyle name="Normal 8 7 2 3 3" xfId="58732" xr:uid="{00000000-0005-0000-0000-0000FCDF0000}"/>
    <cellStyle name="Normal 8 7 3" xfId="58733" xr:uid="{00000000-0005-0000-0000-0000FDDF0000}"/>
    <cellStyle name="Normal 8 7 3 2" xfId="58734" xr:uid="{00000000-0005-0000-0000-0000FEDF0000}"/>
    <cellStyle name="Normal 8 7 3 2 2" xfId="58735" xr:uid="{00000000-0005-0000-0000-0000FFDF0000}"/>
    <cellStyle name="Normal 8 7 3 2 3" xfId="58736" xr:uid="{00000000-0005-0000-0000-000000E00000}"/>
    <cellStyle name="Normal 8 7 4" xfId="58737" xr:uid="{00000000-0005-0000-0000-000001E00000}"/>
    <cellStyle name="Normal 8 7 4 2" xfId="58738" xr:uid="{00000000-0005-0000-0000-000002E00000}"/>
    <cellStyle name="Normal 8 7 4 3" xfId="58739" xr:uid="{00000000-0005-0000-0000-000003E00000}"/>
    <cellStyle name="Normal 8 8" xfId="2975" xr:uid="{00000000-0005-0000-0000-000004E00000}"/>
    <cellStyle name="Normal 8 8 2" xfId="2976" xr:uid="{00000000-0005-0000-0000-000005E00000}"/>
    <cellStyle name="Normal 8 8 2 2" xfId="58740" xr:uid="{00000000-0005-0000-0000-000006E00000}"/>
    <cellStyle name="Normal 8 8 2 2 2" xfId="58741" xr:uid="{00000000-0005-0000-0000-000007E00000}"/>
    <cellStyle name="Normal 8 8 2 2 2 2" xfId="58742" xr:uid="{00000000-0005-0000-0000-000008E00000}"/>
    <cellStyle name="Normal 8 8 2 2 2 3" xfId="58743" xr:uid="{00000000-0005-0000-0000-000009E00000}"/>
    <cellStyle name="Normal 8 8 2 3" xfId="58744" xr:uid="{00000000-0005-0000-0000-00000AE00000}"/>
    <cellStyle name="Normal 8 8 2 3 2" xfId="58745" xr:uid="{00000000-0005-0000-0000-00000BE00000}"/>
    <cellStyle name="Normal 8 8 2 3 3" xfId="58746" xr:uid="{00000000-0005-0000-0000-00000CE00000}"/>
    <cellStyle name="Normal 8 8 3" xfId="58747" xr:uid="{00000000-0005-0000-0000-00000DE00000}"/>
    <cellStyle name="Normal 8 8 3 2" xfId="58748" xr:uid="{00000000-0005-0000-0000-00000EE00000}"/>
    <cellStyle name="Normal 8 8 3 2 2" xfId="58749" xr:uid="{00000000-0005-0000-0000-00000FE00000}"/>
    <cellStyle name="Normal 8 8 3 2 3" xfId="58750" xr:uid="{00000000-0005-0000-0000-000010E00000}"/>
    <cellStyle name="Normal 8 8 4" xfId="58751" xr:uid="{00000000-0005-0000-0000-000011E00000}"/>
    <cellStyle name="Normal 8 8 4 2" xfId="58752" xr:uid="{00000000-0005-0000-0000-000012E00000}"/>
    <cellStyle name="Normal 8 8 4 3" xfId="58753" xr:uid="{00000000-0005-0000-0000-000013E00000}"/>
    <cellStyle name="Normal 8 9" xfId="2977" xr:uid="{00000000-0005-0000-0000-000014E00000}"/>
    <cellStyle name="Normal 8 9 2" xfId="2978" xr:uid="{00000000-0005-0000-0000-000015E00000}"/>
    <cellStyle name="Normal 8 9 2 2" xfId="58754" xr:uid="{00000000-0005-0000-0000-000016E00000}"/>
    <cellStyle name="Normal 8 9 2 2 2" xfId="58755" xr:uid="{00000000-0005-0000-0000-000017E00000}"/>
    <cellStyle name="Normal 8 9 2 2 3" xfId="58756" xr:uid="{00000000-0005-0000-0000-000018E00000}"/>
    <cellStyle name="Normal 8 9 3" xfId="58757" xr:uid="{00000000-0005-0000-0000-000019E00000}"/>
    <cellStyle name="Normal 8 9 3 2" xfId="58758" xr:uid="{00000000-0005-0000-0000-00001AE00000}"/>
    <cellStyle name="Normal 8 9 3 3" xfId="58759" xr:uid="{00000000-0005-0000-0000-00001BE00000}"/>
    <cellStyle name="Normal 8_FPL Subs" xfId="58760" xr:uid="{00000000-0005-0000-0000-00001CE00000}"/>
    <cellStyle name="Normal 80" xfId="2979" xr:uid="{00000000-0005-0000-0000-00001DE00000}"/>
    <cellStyle name="Normal 80 2" xfId="2980" xr:uid="{00000000-0005-0000-0000-00001EE00000}"/>
    <cellStyle name="Normal 81" xfId="2981" xr:uid="{00000000-0005-0000-0000-00001FE00000}"/>
    <cellStyle name="Normal 81 2" xfId="2982" xr:uid="{00000000-0005-0000-0000-000020E00000}"/>
    <cellStyle name="Normal 82" xfId="2983" xr:uid="{00000000-0005-0000-0000-000021E00000}"/>
    <cellStyle name="Normal 82 2" xfId="2984" xr:uid="{00000000-0005-0000-0000-000022E00000}"/>
    <cellStyle name="Normal 83" xfId="2985" xr:uid="{00000000-0005-0000-0000-000023E00000}"/>
    <cellStyle name="Normal 83 2" xfId="2986" xr:uid="{00000000-0005-0000-0000-000024E00000}"/>
    <cellStyle name="Normal 84" xfId="2987" xr:uid="{00000000-0005-0000-0000-000025E00000}"/>
    <cellStyle name="Normal 84 2" xfId="2988" xr:uid="{00000000-0005-0000-0000-000026E00000}"/>
    <cellStyle name="Normal 85" xfId="2989" xr:uid="{00000000-0005-0000-0000-000027E00000}"/>
    <cellStyle name="Normal 85 2" xfId="2990" xr:uid="{00000000-0005-0000-0000-000028E00000}"/>
    <cellStyle name="Normal 86" xfId="2991" xr:uid="{00000000-0005-0000-0000-000029E00000}"/>
    <cellStyle name="Normal 86 2" xfId="2992" xr:uid="{00000000-0005-0000-0000-00002AE00000}"/>
    <cellStyle name="Normal 87" xfId="2993" xr:uid="{00000000-0005-0000-0000-00002BE00000}"/>
    <cellStyle name="Normal 87 2" xfId="2994" xr:uid="{00000000-0005-0000-0000-00002CE00000}"/>
    <cellStyle name="Normal 88" xfId="2995" xr:uid="{00000000-0005-0000-0000-00002DE00000}"/>
    <cellStyle name="Normal 88 2" xfId="2996" xr:uid="{00000000-0005-0000-0000-00002EE00000}"/>
    <cellStyle name="Normal 89" xfId="2997" xr:uid="{00000000-0005-0000-0000-00002FE00000}"/>
    <cellStyle name="Normal 89 2" xfId="2998" xr:uid="{00000000-0005-0000-0000-000030E00000}"/>
    <cellStyle name="Normal 9" xfId="2999" xr:uid="{00000000-0005-0000-0000-000031E00000}"/>
    <cellStyle name="Normal 9 10" xfId="3000" xr:uid="{00000000-0005-0000-0000-000032E00000}"/>
    <cellStyle name="Normal 9 10 2" xfId="3001" xr:uid="{00000000-0005-0000-0000-000033E00000}"/>
    <cellStyle name="Normal 9 11" xfId="3002" xr:uid="{00000000-0005-0000-0000-000034E00000}"/>
    <cellStyle name="Normal 9 11 2" xfId="3003" xr:uid="{00000000-0005-0000-0000-000035E00000}"/>
    <cellStyle name="Normal 9 12" xfId="3004" xr:uid="{00000000-0005-0000-0000-000036E00000}"/>
    <cellStyle name="Normal 9 12 2" xfId="3005" xr:uid="{00000000-0005-0000-0000-000037E00000}"/>
    <cellStyle name="Normal 9 13" xfId="3006" xr:uid="{00000000-0005-0000-0000-000038E00000}"/>
    <cellStyle name="Normal 9 13 2" xfId="3007" xr:uid="{00000000-0005-0000-0000-000039E00000}"/>
    <cellStyle name="Normal 9 14" xfId="3008" xr:uid="{00000000-0005-0000-0000-00003AE00000}"/>
    <cellStyle name="Normal 9 14 2" xfId="3009" xr:uid="{00000000-0005-0000-0000-00003BE00000}"/>
    <cellStyle name="Normal 9 14 3" xfId="3010" xr:uid="{00000000-0005-0000-0000-00003CE00000}"/>
    <cellStyle name="Normal 9 15" xfId="3011" xr:uid="{00000000-0005-0000-0000-00003DE00000}"/>
    <cellStyle name="Normal 9 16" xfId="3012" xr:uid="{00000000-0005-0000-0000-00003EE00000}"/>
    <cellStyle name="Normal 9 2" xfId="3013" xr:uid="{00000000-0005-0000-0000-00003FE00000}"/>
    <cellStyle name="Normal 9 2 2" xfId="3014" xr:uid="{00000000-0005-0000-0000-000040E00000}"/>
    <cellStyle name="Normal 9 2 2 2" xfId="58761" xr:uid="{00000000-0005-0000-0000-000041E00000}"/>
    <cellStyle name="Normal 9 2 2 3" xfId="58762" xr:uid="{00000000-0005-0000-0000-000042E00000}"/>
    <cellStyle name="Normal 9 2 3" xfId="58763" xr:uid="{00000000-0005-0000-0000-000043E00000}"/>
    <cellStyle name="Normal 9 2 4" xfId="58764" xr:uid="{00000000-0005-0000-0000-000044E00000}"/>
    <cellStyle name="Normal 9 3" xfId="3015" xr:uid="{00000000-0005-0000-0000-000045E00000}"/>
    <cellStyle name="Normal 9 3 2" xfId="3016" xr:uid="{00000000-0005-0000-0000-000046E00000}"/>
    <cellStyle name="Normal 9 3 2 2" xfId="58765" xr:uid="{00000000-0005-0000-0000-000047E00000}"/>
    <cellStyle name="Normal 9 3 3" xfId="58766" xr:uid="{00000000-0005-0000-0000-000048E00000}"/>
    <cellStyle name="Normal 9 4" xfId="3017" xr:uid="{00000000-0005-0000-0000-000049E00000}"/>
    <cellStyle name="Normal 9 4 2" xfId="3018" xr:uid="{00000000-0005-0000-0000-00004AE00000}"/>
    <cellStyle name="Normal 9 4 2 2" xfId="58767" xr:uid="{00000000-0005-0000-0000-00004BE00000}"/>
    <cellStyle name="Normal 9 4 3" xfId="58768" xr:uid="{00000000-0005-0000-0000-00004CE00000}"/>
    <cellStyle name="Normal 9 5" xfId="3019" xr:uid="{00000000-0005-0000-0000-00004DE00000}"/>
    <cellStyle name="Normal 9 5 2" xfId="3020" xr:uid="{00000000-0005-0000-0000-00004EE00000}"/>
    <cellStyle name="Normal 9 6" xfId="3021" xr:uid="{00000000-0005-0000-0000-00004FE00000}"/>
    <cellStyle name="Normal 9 6 2" xfId="3022" xr:uid="{00000000-0005-0000-0000-000050E00000}"/>
    <cellStyle name="Normal 9 7" xfId="3023" xr:uid="{00000000-0005-0000-0000-000051E00000}"/>
    <cellStyle name="Normal 9 7 2" xfId="3024" xr:uid="{00000000-0005-0000-0000-000052E00000}"/>
    <cellStyle name="Normal 9 8" xfId="3025" xr:uid="{00000000-0005-0000-0000-000053E00000}"/>
    <cellStyle name="Normal 9 8 2" xfId="3026" xr:uid="{00000000-0005-0000-0000-000054E00000}"/>
    <cellStyle name="Normal 9 9" xfId="3027" xr:uid="{00000000-0005-0000-0000-000055E00000}"/>
    <cellStyle name="Normal 9 9 2" xfId="3028" xr:uid="{00000000-0005-0000-0000-000056E00000}"/>
    <cellStyle name="Normal 9_Return to Provision" xfId="58769" xr:uid="{00000000-0005-0000-0000-000057E00000}"/>
    <cellStyle name="Normal 90" xfId="3029" xr:uid="{00000000-0005-0000-0000-000058E00000}"/>
    <cellStyle name="Normal 90 2" xfId="3030" xr:uid="{00000000-0005-0000-0000-000059E00000}"/>
    <cellStyle name="Normal 91" xfId="3031" xr:uid="{00000000-0005-0000-0000-00005AE00000}"/>
    <cellStyle name="Normal 91 2" xfId="3032" xr:uid="{00000000-0005-0000-0000-00005BE00000}"/>
    <cellStyle name="Normal 92" xfId="3033" xr:uid="{00000000-0005-0000-0000-00005CE00000}"/>
    <cellStyle name="Normal 92 2" xfId="3034" xr:uid="{00000000-0005-0000-0000-00005DE00000}"/>
    <cellStyle name="Normal 93" xfId="3035" xr:uid="{00000000-0005-0000-0000-00005EE00000}"/>
    <cellStyle name="Normal 93 2" xfId="3036" xr:uid="{00000000-0005-0000-0000-00005FE00000}"/>
    <cellStyle name="Normal 94" xfId="3037" xr:uid="{00000000-0005-0000-0000-000060E00000}"/>
    <cellStyle name="Normal 94 2" xfId="3038" xr:uid="{00000000-0005-0000-0000-000061E00000}"/>
    <cellStyle name="Normal 94 3" xfId="3039" xr:uid="{00000000-0005-0000-0000-000062E00000}"/>
    <cellStyle name="Normal 94 4" xfId="3040" xr:uid="{00000000-0005-0000-0000-000063E00000}"/>
    <cellStyle name="Normal 94_TQ 04" xfId="58770" xr:uid="{00000000-0005-0000-0000-000064E00000}"/>
    <cellStyle name="Normal 95" xfId="3041" xr:uid="{00000000-0005-0000-0000-000065E00000}"/>
    <cellStyle name="Normal 96" xfId="3042" xr:uid="{00000000-0005-0000-0000-000066E00000}"/>
    <cellStyle name="Normal 97" xfId="3043" xr:uid="{00000000-0005-0000-0000-000067E00000}"/>
    <cellStyle name="Normal 98" xfId="3044" xr:uid="{00000000-0005-0000-0000-000068E00000}"/>
    <cellStyle name="Normal 99" xfId="3045" xr:uid="{00000000-0005-0000-0000-000069E00000}"/>
    <cellStyle name="Normal Bold" xfId="58771" xr:uid="{00000000-0005-0000-0000-00006AE00000}"/>
    <cellStyle name="Normal Pct" xfId="58772" xr:uid="{00000000-0005-0000-0000-00006BE00000}"/>
    <cellStyle name="Normal0" xfId="58773" xr:uid="{00000000-0005-0000-0000-00006CE00000}"/>
    <cellStyle name="Normal1" xfId="58774" xr:uid="{00000000-0005-0000-0000-00006DE00000}"/>
    <cellStyle name="Normal2" xfId="58775" xr:uid="{00000000-0005-0000-0000-00006EE00000}"/>
    <cellStyle name="NormalCurrency" xfId="58776" xr:uid="{00000000-0005-0000-0000-00006FE00000}"/>
    <cellStyle name="NormalGB" xfId="58777" xr:uid="{00000000-0005-0000-0000-000070E00000}"/>
    <cellStyle name="NormalReverse" xfId="58778" xr:uid="{00000000-0005-0000-0000-000071E00000}"/>
    <cellStyle name="Norᣭal_us_broad_trade2" xfId="55668" xr:uid="{00000000-0005-0000-0000-000072E00000}"/>
    <cellStyle name="Note 10" xfId="3046" xr:uid="{00000000-0005-0000-0000-000073E00000}"/>
    <cellStyle name="Note 10 2" xfId="3047" xr:uid="{00000000-0005-0000-0000-000074E00000}"/>
    <cellStyle name="Note 11" xfId="3048" xr:uid="{00000000-0005-0000-0000-000075E00000}"/>
    <cellStyle name="Note 11 2" xfId="3049" xr:uid="{00000000-0005-0000-0000-000076E00000}"/>
    <cellStyle name="Note 12" xfId="3050" xr:uid="{00000000-0005-0000-0000-000077E00000}"/>
    <cellStyle name="Note 12 2" xfId="3051" xr:uid="{00000000-0005-0000-0000-000078E00000}"/>
    <cellStyle name="Note 13" xfId="3052" xr:uid="{00000000-0005-0000-0000-000079E00000}"/>
    <cellStyle name="Note 13 2" xfId="3053" xr:uid="{00000000-0005-0000-0000-00007AE00000}"/>
    <cellStyle name="Note 14" xfId="3054" xr:uid="{00000000-0005-0000-0000-00007BE00000}"/>
    <cellStyle name="Note 14 2" xfId="3055" xr:uid="{00000000-0005-0000-0000-00007CE00000}"/>
    <cellStyle name="Note 15" xfId="3056" xr:uid="{00000000-0005-0000-0000-00007DE00000}"/>
    <cellStyle name="Note 15 2" xfId="3057" xr:uid="{00000000-0005-0000-0000-00007EE00000}"/>
    <cellStyle name="Note 16" xfId="3058" xr:uid="{00000000-0005-0000-0000-00007FE00000}"/>
    <cellStyle name="Note 16 2" xfId="3059" xr:uid="{00000000-0005-0000-0000-000080E00000}"/>
    <cellStyle name="Note 17" xfId="3060" xr:uid="{00000000-0005-0000-0000-000081E00000}"/>
    <cellStyle name="Note 17 2" xfId="3061" xr:uid="{00000000-0005-0000-0000-000082E00000}"/>
    <cellStyle name="Note 18" xfId="3062" xr:uid="{00000000-0005-0000-0000-000083E00000}"/>
    <cellStyle name="Note 18 2" xfId="3063" xr:uid="{00000000-0005-0000-0000-000084E00000}"/>
    <cellStyle name="Note 19" xfId="3064" xr:uid="{00000000-0005-0000-0000-000085E00000}"/>
    <cellStyle name="Note 19 2" xfId="3065" xr:uid="{00000000-0005-0000-0000-000086E00000}"/>
    <cellStyle name="Note 2" xfId="3066" xr:uid="{00000000-0005-0000-0000-000087E00000}"/>
    <cellStyle name="Note 2 2" xfId="3067" xr:uid="{00000000-0005-0000-0000-000088E00000}"/>
    <cellStyle name="Note 2 2 2" xfId="3068" xr:uid="{00000000-0005-0000-0000-000089E00000}"/>
    <cellStyle name="Note 2 3" xfId="3069" xr:uid="{00000000-0005-0000-0000-00008AE00000}"/>
    <cellStyle name="Note 20" xfId="3070" xr:uid="{00000000-0005-0000-0000-00008BE00000}"/>
    <cellStyle name="Note 20 2" xfId="3071" xr:uid="{00000000-0005-0000-0000-00008CE00000}"/>
    <cellStyle name="Note 21" xfId="3072" xr:uid="{00000000-0005-0000-0000-00008DE00000}"/>
    <cellStyle name="Note 21 2" xfId="3073" xr:uid="{00000000-0005-0000-0000-00008EE00000}"/>
    <cellStyle name="Note 21 2 2" xfId="3074" xr:uid="{00000000-0005-0000-0000-00008FE00000}"/>
    <cellStyle name="Note 21 2 3" xfId="3075" xr:uid="{00000000-0005-0000-0000-000090E00000}"/>
    <cellStyle name="Note 21 2 4" xfId="3076" xr:uid="{00000000-0005-0000-0000-000091E00000}"/>
    <cellStyle name="Note 21 2 5" xfId="3077" xr:uid="{00000000-0005-0000-0000-000092E00000}"/>
    <cellStyle name="Note 21 3" xfId="3078" xr:uid="{00000000-0005-0000-0000-000093E00000}"/>
    <cellStyle name="Note 21 4" xfId="3079" xr:uid="{00000000-0005-0000-0000-000094E00000}"/>
    <cellStyle name="Note 21 5" xfId="3080" xr:uid="{00000000-0005-0000-0000-000095E00000}"/>
    <cellStyle name="Note 21 6" xfId="3081" xr:uid="{00000000-0005-0000-0000-000096E00000}"/>
    <cellStyle name="Note 22" xfId="3082" xr:uid="{00000000-0005-0000-0000-000097E00000}"/>
    <cellStyle name="Note 22 2" xfId="3083" xr:uid="{00000000-0005-0000-0000-000098E00000}"/>
    <cellStyle name="Note 22 2 2" xfId="3084" xr:uid="{00000000-0005-0000-0000-000099E00000}"/>
    <cellStyle name="Note 22 2 3" xfId="3085" xr:uid="{00000000-0005-0000-0000-00009AE00000}"/>
    <cellStyle name="Note 22 2 4" xfId="3086" xr:uid="{00000000-0005-0000-0000-00009BE00000}"/>
    <cellStyle name="Note 22 2 5" xfId="3087" xr:uid="{00000000-0005-0000-0000-00009CE00000}"/>
    <cellStyle name="Note 22 3" xfId="3088" xr:uid="{00000000-0005-0000-0000-00009DE00000}"/>
    <cellStyle name="Note 22 4" xfId="3089" xr:uid="{00000000-0005-0000-0000-00009EE00000}"/>
    <cellStyle name="Note 22 5" xfId="3090" xr:uid="{00000000-0005-0000-0000-00009FE00000}"/>
    <cellStyle name="Note 22 6" xfId="3091" xr:uid="{00000000-0005-0000-0000-0000A0E00000}"/>
    <cellStyle name="Note 23" xfId="3092" xr:uid="{00000000-0005-0000-0000-0000A1E00000}"/>
    <cellStyle name="Note 23 2" xfId="3093" xr:uid="{00000000-0005-0000-0000-0000A2E00000}"/>
    <cellStyle name="Note 23 2 2" xfId="3094" xr:uid="{00000000-0005-0000-0000-0000A3E00000}"/>
    <cellStyle name="Note 23 2 3" xfId="3095" xr:uid="{00000000-0005-0000-0000-0000A4E00000}"/>
    <cellStyle name="Note 23 2 4" xfId="3096" xr:uid="{00000000-0005-0000-0000-0000A5E00000}"/>
    <cellStyle name="Note 23 2 5" xfId="3097" xr:uid="{00000000-0005-0000-0000-0000A6E00000}"/>
    <cellStyle name="Note 23 3" xfId="3098" xr:uid="{00000000-0005-0000-0000-0000A7E00000}"/>
    <cellStyle name="Note 23 4" xfId="3099" xr:uid="{00000000-0005-0000-0000-0000A8E00000}"/>
    <cellStyle name="Note 23 5" xfId="3100" xr:uid="{00000000-0005-0000-0000-0000A9E00000}"/>
    <cellStyle name="Note 23 6" xfId="3101" xr:uid="{00000000-0005-0000-0000-0000AAE00000}"/>
    <cellStyle name="Note 24" xfId="3102" xr:uid="{00000000-0005-0000-0000-0000ABE00000}"/>
    <cellStyle name="Note 24 2" xfId="3103" xr:uid="{00000000-0005-0000-0000-0000ACE00000}"/>
    <cellStyle name="Note 24 2 2" xfId="3104" xr:uid="{00000000-0005-0000-0000-0000ADE00000}"/>
    <cellStyle name="Note 24 2 3" xfId="3105" xr:uid="{00000000-0005-0000-0000-0000AEE00000}"/>
    <cellStyle name="Note 24 2 4" xfId="3106" xr:uid="{00000000-0005-0000-0000-0000AFE00000}"/>
    <cellStyle name="Note 24 2 5" xfId="3107" xr:uid="{00000000-0005-0000-0000-0000B0E00000}"/>
    <cellStyle name="Note 24 3" xfId="3108" xr:uid="{00000000-0005-0000-0000-0000B1E00000}"/>
    <cellStyle name="Note 24 4" xfId="3109" xr:uid="{00000000-0005-0000-0000-0000B2E00000}"/>
    <cellStyle name="Note 24 5" xfId="3110" xr:uid="{00000000-0005-0000-0000-0000B3E00000}"/>
    <cellStyle name="Note 24 6" xfId="3111" xr:uid="{00000000-0005-0000-0000-0000B4E00000}"/>
    <cellStyle name="Note 25" xfId="3112" xr:uid="{00000000-0005-0000-0000-0000B5E00000}"/>
    <cellStyle name="Note 26" xfId="3113" xr:uid="{00000000-0005-0000-0000-0000B6E00000}"/>
    <cellStyle name="Note 27" xfId="3114" xr:uid="{00000000-0005-0000-0000-0000B7E00000}"/>
    <cellStyle name="Note 28" xfId="3115" xr:uid="{00000000-0005-0000-0000-0000B8E00000}"/>
    <cellStyle name="Note 29" xfId="3116" xr:uid="{00000000-0005-0000-0000-0000B9E00000}"/>
    <cellStyle name="Note 3" xfId="3117" xr:uid="{00000000-0005-0000-0000-0000BAE00000}"/>
    <cellStyle name="Note 3 2" xfId="3118" xr:uid="{00000000-0005-0000-0000-0000BBE00000}"/>
    <cellStyle name="Note 3 3" xfId="3119" xr:uid="{00000000-0005-0000-0000-0000BCE00000}"/>
    <cellStyle name="Note 30" xfId="3120" xr:uid="{00000000-0005-0000-0000-0000BDE00000}"/>
    <cellStyle name="Note 31" xfId="3121" xr:uid="{00000000-0005-0000-0000-0000BEE00000}"/>
    <cellStyle name="Note 32" xfId="3122" xr:uid="{00000000-0005-0000-0000-0000BFE00000}"/>
    <cellStyle name="Note 33" xfId="3123" xr:uid="{00000000-0005-0000-0000-0000C0E00000}"/>
    <cellStyle name="Note 34" xfId="3124" xr:uid="{00000000-0005-0000-0000-0000C1E00000}"/>
    <cellStyle name="Note 35" xfId="3125" xr:uid="{00000000-0005-0000-0000-0000C2E00000}"/>
    <cellStyle name="Note 36" xfId="3126" xr:uid="{00000000-0005-0000-0000-0000C3E00000}"/>
    <cellStyle name="Note 37" xfId="3127" xr:uid="{00000000-0005-0000-0000-0000C4E00000}"/>
    <cellStyle name="Note 38" xfId="3128" xr:uid="{00000000-0005-0000-0000-0000C5E00000}"/>
    <cellStyle name="Note 39" xfId="3129" xr:uid="{00000000-0005-0000-0000-0000C6E00000}"/>
    <cellStyle name="Note 4" xfId="3130" xr:uid="{00000000-0005-0000-0000-0000C7E00000}"/>
    <cellStyle name="Note 4 2" xfId="3131" xr:uid="{00000000-0005-0000-0000-0000C8E00000}"/>
    <cellStyle name="Note 40" xfId="3132" xr:uid="{00000000-0005-0000-0000-0000C9E00000}"/>
    <cellStyle name="Note 41" xfId="3133" xr:uid="{00000000-0005-0000-0000-0000CAE00000}"/>
    <cellStyle name="Note 42" xfId="3134" xr:uid="{00000000-0005-0000-0000-0000CBE00000}"/>
    <cellStyle name="Note 43" xfId="3135" xr:uid="{00000000-0005-0000-0000-0000CCE00000}"/>
    <cellStyle name="Note 44" xfId="3136" xr:uid="{00000000-0005-0000-0000-0000CDE00000}"/>
    <cellStyle name="Note 45" xfId="3137" xr:uid="{00000000-0005-0000-0000-0000CEE00000}"/>
    <cellStyle name="Note 46" xfId="3138" xr:uid="{00000000-0005-0000-0000-0000CFE00000}"/>
    <cellStyle name="Note 47" xfId="3139" xr:uid="{00000000-0005-0000-0000-0000D0E00000}"/>
    <cellStyle name="Note 48" xfId="3140" xr:uid="{00000000-0005-0000-0000-0000D1E00000}"/>
    <cellStyle name="Note 49" xfId="3141" xr:uid="{00000000-0005-0000-0000-0000D2E00000}"/>
    <cellStyle name="Note 5" xfId="3142" xr:uid="{00000000-0005-0000-0000-0000D3E00000}"/>
    <cellStyle name="Note 5 2" xfId="3143" xr:uid="{00000000-0005-0000-0000-0000D4E00000}"/>
    <cellStyle name="Note 5 2 2" xfId="58779" xr:uid="{00000000-0005-0000-0000-0000D5E00000}"/>
    <cellStyle name="Note 5 3" xfId="58780" xr:uid="{00000000-0005-0000-0000-0000D6E00000}"/>
    <cellStyle name="Note 50" xfId="3144" xr:uid="{00000000-0005-0000-0000-0000D7E00000}"/>
    <cellStyle name="Note 51" xfId="3145" xr:uid="{00000000-0005-0000-0000-0000D8E00000}"/>
    <cellStyle name="Note 52" xfId="3146" xr:uid="{00000000-0005-0000-0000-0000D9E00000}"/>
    <cellStyle name="Note 53" xfId="3147" xr:uid="{00000000-0005-0000-0000-0000DAE00000}"/>
    <cellStyle name="Note 6" xfId="3148" xr:uid="{00000000-0005-0000-0000-0000DBE00000}"/>
    <cellStyle name="Note 6 2" xfId="3149" xr:uid="{00000000-0005-0000-0000-0000DCE00000}"/>
    <cellStyle name="Note 7" xfId="3150" xr:uid="{00000000-0005-0000-0000-0000DDE00000}"/>
    <cellStyle name="Note 7 2" xfId="3151" xr:uid="{00000000-0005-0000-0000-0000DEE00000}"/>
    <cellStyle name="Note 7 2 2" xfId="58781" xr:uid="{00000000-0005-0000-0000-0000DFE00000}"/>
    <cellStyle name="Note 7 3" xfId="58782" xr:uid="{00000000-0005-0000-0000-0000E0E00000}"/>
    <cellStyle name="Note 7 3 2" xfId="58783" xr:uid="{00000000-0005-0000-0000-0000E1E00000}"/>
    <cellStyle name="Note 7 4" xfId="58784" xr:uid="{00000000-0005-0000-0000-0000E2E00000}"/>
    <cellStyle name="Note 8" xfId="3152" xr:uid="{00000000-0005-0000-0000-0000E3E00000}"/>
    <cellStyle name="Note 8 2" xfId="3153" xr:uid="{00000000-0005-0000-0000-0000E4E00000}"/>
    <cellStyle name="Note 8 3" xfId="58785" xr:uid="{00000000-0005-0000-0000-0000E5E00000}"/>
    <cellStyle name="Note 9" xfId="3154" xr:uid="{00000000-0005-0000-0000-0000E6E00000}"/>
    <cellStyle name="Note 9 2" xfId="3155" xr:uid="{00000000-0005-0000-0000-0000E7E00000}"/>
    <cellStyle name="NPPESalesPct" xfId="58786" xr:uid="{00000000-0005-0000-0000-0000E8E00000}"/>
    <cellStyle name="num" xfId="58787" xr:uid="{00000000-0005-0000-0000-0000E9E00000}"/>
    <cellStyle name="Number0DecimalStyle" xfId="3156" xr:uid="{00000000-0005-0000-0000-0000EAE00000}"/>
    <cellStyle name="Number0DecimalStyle 2" xfId="3157" xr:uid="{00000000-0005-0000-0000-0000EBE00000}"/>
    <cellStyle name="Number0DecimalStyle 3" xfId="3158" xr:uid="{00000000-0005-0000-0000-0000ECE00000}"/>
    <cellStyle name="Number10DecimalStyle" xfId="3159" xr:uid="{00000000-0005-0000-0000-0000EDE00000}"/>
    <cellStyle name="Number10DecimalStyle 2" xfId="3160" xr:uid="{00000000-0005-0000-0000-0000EEE00000}"/>
    <cellStyle name="Number10DecimalStyle 3" xfId="3161" xr:uid="{00000000-0005-0000-0000-0000EFE00000}"/>
    <cellStyle name="Number1DecimalStyle" xfId="3162" xr:uid="{00000000-0005-0000-0000-0000F0E00000}"/>
    <cellStyle name="Number1DecimalStyle 2" xfId="3163" xr:uid="{00000000-0005-0000-0000-0000F1E00000}"/>
    <cellStyle name="Number1DecimalStyle 3" xfId="3164" xr:uid="{00000000-0005-0000-0000-0000F2E00000}"/>
    <cellStyle name="Number2DecimalStyle" xfId="3165" xr:uid="{00000000-0005-0000-0000-0000F3E00000}"/>
    <cellStyle name="Number2DecimalStyle 2" xfId="3166" xr:uid="{00000000-0005-0000-0000-0000F4E00000}"/>
    <cellStyle name="Number2DecimalStyle 3" xfId="3167" xr:uid="{00000000-0005-0000-0000-0000F5E00000}"/>
    <cellStyle name="Number3DecimalStyle" xfId="3168" xr:uid="{00000000-0005-0000-0000-0000F6E00000}"/>
    <cellStyle name="Number3DecimalStyle 2" xfId="3169" xr:uid="{00000000-0005-0000-0000-0000F7E00000}"/>
    <cellStyle name="Number3DecimalStyle 3" xfId="3170" xr:uid="{00000000-0005-0000-0000-0000F8E00000}"/>
    <cellStyle name="Number4DecimalStyle" xfId="3171" xr:uid="{00000000-0005-0000-0000-0000F9E00000}"/>
    <cellStyle name="Number4DecimalStyle 2" xfId="3172" xr:uid="{00000000-0005-0000-0000-0000FAE00000}"/>
    <cellStyle name="Number4DecimalStyle 3" xfId="3173" xr:uid="{00000000-0005-0000-0000-0000FBE00000}"/>
    <cellStyle name="Number5DecimalStyle" xfId="3174" xr:uid="{00000000-0005-0000-0000-0000FCE00000}"/>
    <cellStyle name="Number5DecimalStyle 2" xfId="3175" xr:uid="{00000000-0005-0000-0000-0000FDE00000}"/>
    <cellStyle name="Number5DecimalStyle 3" xfId="3176" xr:uid="{00000000-0005-0000-0000-0000FEE00000}"/>
    <cellStyle name="Number6DecimalStyle" xfId="3177" xr:uid="{00000000-0005-0000-0000-0000FFE00000}"/>
    <cellStyle name="Number6DecimalStyle 2" xfId="3178" xr:uid="{00000000-0005-0000-0000-000000E10000}"/>
    <cellStyle name="Number6DecimalStyle 3" xfId="3179" xr:uid="{00000000-0005-0000-0000-000001E10000}"/>
    <cellStyle name="Number7DecimalStyle" xfId="3180" xr:uid="{00000000-0005-0000-0000-000002E10000}"/>
    <cellStyle name="Number7DecimalStyle 2" xfId="3181" xr:uid="{00000000-0005-0000-0000-000003E10000}"/>
    <cellStyle name="Number7DecimalStyle 3" xfId="3182" xr:uid="{00000000-0005-0000-0000-000004E10000}"/>
    <cellStyle name="Number8DecimalStyle" xfId="3183" xr:uid="{00000000-0005-0000-0000-000005E10000}"/>
    <cellStyle name="Number8DecimalStyle 2" xfId="3184" xr:uid="{00000000-0005-0000-0000-000006E10000}"/>
    <cellStyle name="Number8DecimalStyle 3" xfId="3185" xr:uid="{00000000-0005-0000-0000-000007E10000}"/>
    <cellStyle name="Number9DecimalStyle" xfId="3186" xr:uid="{00000000-0005-0000-0000-000008E10000}"/>
    <cellStyle name="Number9DecimalStyle 2" xfId="3187" xr:uid="{00000000-0005-0000-0000-000009E10000}"/>
    <cellStyle name="Number9DecimalStyle 3" xfId="3188" xr:uid="{00000000-0005-0000-0000-00000AE10000}"/>
    <cellStyle name="Numbers" xfId="58788" xr:uid="{00000000-0005-0000-0000-00000BE10000}"/>
    <cellStyle name="Numbers - Bold" xfId="58789" xr:uid="{00000000-0005-0000-0000-00000CE10000}"/>
    <cellStyle name="Numbers - Bold - Italic" xfId="58790" xr:uid="{00000000-0005-0000-0000-00000DE10000}"/>
    <cellStyle name="Numbers - Bold - Italic 2" xfId="58791" xr:uid="{00000000-0005-0000-0000-00000EE10000}"/>
    <cellStyle name="Numbers - Bold_1pager28" xfId="58792" xr:uid="{00000000-0005-0000-0000-00000FE10000}"/>
    <cellStyle name="Numbers - Large" xfId="58793" xr:uid="{00000000-0005-0000-0000-000010E10000}"/>
    <cellStyle name="Numbers_Aquilo_Aaron_20071116" xfId="58794" xr:uid="{00000000-0005-0000-0000-000011E10000}"/>
    <cellStyle name="NWI%S" xfId="58795" xr:uid="{00000000-0005-0000-0000-000012E10000}"/>
    <cellStyle name="Nᓯrmal_vstr_pro" xfId="58796" xr:uid="{00000000-0005-0000-0000-000013E10000}"/>
    <cellStyle name="oca" xfId="58797" xr:uid="{00000000-0005-0000-0000-000014E10000}"/>
    <cellStyle name="Œ…‹æØ‚è [0.00]_guyan" xfId="58798" xr:uid="{00000000-0005-0000-0000-000015E10000}"/>
    <cellStyle name="Œ…‹æØ‚è_guyan" xfId="58799" xr:uid="{00000000-0005-0000-0000-000016E10000}"/>
    <cellStyle name="onedec" xfId="58800" xr:uid="{00000000-0005-0000-0000-000017E10000}"/>
    <cellStyle name="Options_inputs" xfId="58801" xr:uid="{00000000-0005-0000-0000-000018E10000}"/>
    <cellStyle name="Outline" xfId="58802" xr:uid="{00000000-0005-0000-0000-000019E10000}"/>
    <cellStyle name="Outline 2" xfId="58803" xr:uid="{00000000-0005-0000-0000-00001AE10000}"/>
    <cellStyle name="Outlined" xfId="3189" xr:uid="{00000000-0005-0000-0000-00001BE10000}"/>
    <cellStyle name="Outlined 2" xfId="3190" xr:uid="{00000000-0005-0000-0000-00001CE10000}"/>
    <cellStyle name="Outlined 2 2" xfId="3191" xr:uid="{00000000-0005-0000-0000-00001DE10000}"/>
    <cellStyle name="Outlined 3" xfId="3192" xr:uid="{00000000-0005-0000-0000-00001EE10000}"/>
    <cellStyle name="Outlined 4" xfId="3193" xr:uid="{00000000-0005-0000-0000-00001FE10000}"/>
    <cellStyle name="Output 2" xfId="3194" xr:uid="{00000000-0005-0000-0000-000020E10000}"/>
    <cellStyle name="Output 2 2" xfId="3195" xr:uid="{00000000-0005-0000-0000-000021E10000}"/>
    <cellStyle name="Output 2 3" xfId="3196" xr:uid="{00000000-0005-0000-0000-000022E10000}"/>
    <cellStyle name="Output 2 4" xfId="3197" xr:uid="{00000000-0005-0000-0000-000023E10000}"/>
    <cellStyle name="Output 3" xfId="3198" xr:uid="{00000000-0005-0000-0000-000024E10000}"/>
    <cellStyle name="Output 3 2" xfId="58804" xr:uid="{00000000-0005-0000-0000-000025E10000}"/>
    <cellStyle name="Output 4" xfId="3199" xr:uid="{00000000-0005-0000-0000-000026E10000}"/>
    <cellStyle name="Output 4 2" xfId="58805" xr:uid="{00000000-0005-0000-0000-000027E10000}"/>
    <cellStyle name="Output 5" xfId="3200" xr:uid="{00000000-0005-0000-0000-000028E10000}"/>
    <cellStyle name="Output 5 2" xfId="58806" xr:uid="{00000000-0005-0000-0000-000029E10000}"/>
    <cellStyle name="Output Amounts" xfId="58807" xr:uid="{00000000-0005-0000-0000-00002AE10000}"/>
    <cellStyle name="Output Column Headings" xfId="58808" xr:uid="{00000000-0005-0000-0000-00002BE10000}"/>
    <cellStyle name="Output Line Items" xfId="58809" xr:uid="{00000000-0005-0000-0000-00002CE10000}"/>
    <cellStyle name="Output Report Heading" xfId="58810" xr:uid="{00000000-0005-0000-0000-00002DE10000}"/>
    <cellStyle name="Output Report Title" xfId="58811" xr:uid="{00000000-0005-0000-0000-00002EE10000}"/>
    <cellStyle name="Output1_Back" xfId="58812" xr:uid="{00000000-0005-0000-0000-00002FE10000}"/>
    <cellStyle name="p" xfId="58813" xr:uid="{00000000-0005-0000-0000-000030E10000}"/>
    <cellStyle name="p." xfId="58814" xr:uid="{00000000-0005-0000-0000-000031E10000}"/>
    <cellStyle name="p`1" xfId="58815" xr:uid="{00000000-0005-0000-0000-000032E10000}"/>
    <cellStyle name="p0" xfId="58816" xr:uid="{00000000-0005-0000-0000-000033E10000}"/>
    <cellStyle name="p1" xfId="58817" xr:uid="{00000000-0005-0000-0000-000034E10000}"/>
    <cellStyle name="p12" xfId="58818" xr:uid="{00000000-0005-0000-0000-000035E10000}"/>
    <cellStyle name="p2" xfId="58819" xr:uid="{00000000-0005-0000-0000-000036E10000}"/>
    <cellStyle name="p4" xfId="58820" xr:uid="{00000000-0005-0000-0000-000037E10000}"/>
    <cellStyle name="Page Heading" xfId="58821" xr:uid="{00000000-0005-0000-0000-000038E10000}"/>
    <cellStyle name="Page Heading Large" xfId="58822" xr:uid="{00000000-0005-0000-0000-000039E10000}"/>
    <cellStyle name="Page Heading Small" xfId="58823" xr:uid="{00000000-0005-0000-0000-00003AE10000}"/>
    <cellStyle name="Page Number" xfId="58824" xr:uid="{00000000-0005-0000-0000-00003BE10000}"/>
    <cellStyle name="Page Title" xfId="3201" xr:uid="{00000000-0005-0000-0000-00003CE10000}"/>
    <cellStyle name="PageSubTitle" xfId="58825" xr:uid="{00000000-0005-0000-0000-00003DE10000}"/>
    <cellStyle name="PageTitle" xfId="58826" xr:uid="{00000000-0005-0000-0000-00003EE10000}"/>
    <cellStyle name="pct2_yr-yr" xfId="58827" xr:uid="{00000000-0005-0000-0000-00003FE10000}"/>
    <cellStyle name="Percen - Style2" xfId="58828" xr:uid="{00000000-0005-0000-0000-000040E10000}"/>
    <cellStyle name="Percen - Style2 2" xfId="58829" xr:uid="{00000000-0005-0000-0000-000041E10000}"/>
    <cellStyle name="Percen - Style2 3" xfId="58830" xr:uid="{00000000-0005-0000-0000-000042E10000}"/>
    <cellStyle name="Percent" xfId="4363" builtinId="5"/>
    <cellStyle name="Percent (0)" xfId="58831" xr:uid="{00000000-0005-0000-0000-000044E10000}"/>
    <cellStyle name="Percent (0) 2" xfId="58832" xr:uid="{00000000-0005-0000-0000-000045E10000}"/>
    <cellStyle name="Percent (0) 2 2" xfId="58833" xr:uid="{00000000-0005-0000-0000-000046E10000}"/>
    <cellStyle name="Percent (0) 3" xfId="58834" xr:uid="{00000000-0005-0000-0000-000047E10000}"/>
    <cellStyle name="Percent (0) 4" xfId="58835" xr:uid="{00000000-0005-0000-0000-000048E10000}"/>
    <cellStyle name="Percent (0) 4 2" xfId="58836" xr:uid="{00000000-0005-0000-0000-000049E10000}"/>
    <cellStyle name="Percent (0) 4 3" xfId="58837" xr:uid="{00000000-0005-0000-0000-00004AE10000}"/>
    <cellStyle name="Percent (1)" xfId="58838" xr:uid="{00000000-0005-0000-0000-00004BE10000}"/>
    <cellStyle name="Percent [.00%]" xfId="58839" xr:uid="{00000000-0005-0000-0000-00004CE10000}"/>
    <cellStyle name="Percent [0]" xfId="3202" xr:uid="{00000000-0005-0000-0000-00004DE10000}"/>
    <cellStyle name="Percent [0] 2" xfId="3203" xr:uid="{00000000-0005-0000-0000-00004EE10000}"/>
    <cellStyle name="Percent [1]" xfId="3204" xr:uid="{00000000-0005-0000-0000-00004FE10000}"/>
    <cellStyle name="Percent [1] 2" xfId="3205" xr:uid="{00000000-0005-0000-0000-000050E10000}"/>
    <cellStyle name="Percent [2]" xfId="3206" xr:uid="{00000000-0005-0000-0000-000051E10000}"/>
    <cellStyle name="Percent [2] 2" xfId="3207" xr:uid="{00000000-0005-0000-0000-000052E10000}"/>
    <cellStyle name="Percent [2] 3" xfId="58840" xr:uid="{00000000-0005-0000-0000-000053E10000}"/>
    <cellStyle name="Percent 1" xfId="58841" xr:uid="{00000000-0005-0000-0000-000054E10000}"/>
    <cellStyle name="Percent 10" xfId="3208" xr:uid="{00000000-0005-0000-0000-000055E10000}"/>
    <cellStyle name="Percent 10 2" xfId="58842" xr:uid="{00000000-0005-0000-0000-000056E10000}"/>
    <cellStyle name="Percent 10 2 2" xfId="58843" xr:uid="{00000000-0005-0000-0000-000057E10000}"/>
    <cellStyle name="Percent 10 2 2 2" xfId="58844" xr:uid="{00000000-0005-0000-0000-000058E10000}"/>
    <cellStyle name="Percent 10 2 2 3" xfId="58845" xr:uid="{00000000-0005-0000-0000-000059E10000}"/>
    <cellStyle name="Percent 10 2 3" xfId="58846" xr:uid="{00000000-0005-0000-0000-00005AE10000}"/>
    <cellStyle name="Percent 10 2 4" xfId="58847" xr:uid="{00000000-0005-0000-0000-00005BE10000}"/>
    <cellStyle name="Percent 10 3" xfId="58848" xr:uid="{00000000-0005-0000-0000-00005CE10000}"/>
    <cellStyle name="Percent 10 3 2" xfId="58849" xr:uid="{00000000-0005-0000-0000-00005DE10000}"/>
    <cellStyle name="Percent 10 3 3" xfId="58850" xr:uid="{00000000-0005-0000-0000-00005EE10000}"/>
    <cellStyle name="Percent 10 4" xfId="58851" xr:uid="{00000000-0005-0000-0000-00005FE10000}"/>
    <cellStyle name="Percent 10 5" xfId="58852" xr:uid="{00000000-0005-0000-0000-000060E10000}"/>
    <cellStyle name="Percent 11" xfId="3209" xr:uid="{00000000-0005-0000-0000-000061E10000}"/>
    <cellStyle name="Percent 11 2" xfId="3210" xr:uid="{00000000-0005-0000-0000-000062E10000}"/>
    <cellStyle name="Percent 11 2 2" xfId="58853" xr:uid="{00000000-0005-0000-0000-000063E10000}"/>
    <cellStyle name="Percent 11 2 2 2" xfId="58854" xr:uid="{00000000-0005-0000-0000-000064E10000}"/>
    <cellStyle name="Percent 11 2 2 3" xfId="58855" xr:uid="{00000000-0005-0000-0000-000065E10000}"/>
    <cellStyle name="Percent 11 2 3" xfId="58856" xr:uid="{00000000-0005-0000-0000-000066E10000}"/>
    <cellStyle name="Percent 11 2 4" xfId="58857" xr:uid="{00000000-0005-0000-0000-000067E10000}"/>
    <cellStyle name="Percent 11 3" xfId="58858" xr:uid="{00000000-0005-0000-0000-000068E10000}"/>
    <cellStyle name="Percent 11 3 2" xfId="58859" xr:uid="{00000000-0005-0000-0000-000069E10000}"/>
    <cellStyle name="Percent 11 3 2 2" xfId="58860" xr:uid="{00000000-0005-0000-0000-00006AE10000}"/>
    <cellStyle name="Percent 11 3 2 3" xfId="58861" xr:uid="{00000000-0005-0000-0000-00006BE10000}"/>
    <cellStyle name="Percent 11 3 3" xfId="58862" xr:uid="{00000000-0005-0000-0000-00006CE10000}"/>
    <cellStyle name="Percent 11 3 4" xfId="58863" xr:uid="{00000000-0005-0000-0000-00006DE10000}"/>
    <cellStyle name="Percent 11 4" xfId="58864" xr:uid="{00000000-0005-0000-0000-00006EE10000}"/>
    <cellStyle name="Percent 11 4 2" xfId="58865" xr:uid="{00000000-0005-0000-0000-00006FE10000}"/>
    <cellStyle name="Percent 11 4 2 2" xfId="58866" xr:uid="{00000000-0005-0000-0000-000070E10000}"/>
    <cellStyle name="Percent 11 4 2 3" xfId="58867" xr:uid="{00000000-0005-0000-0000-000071E10000}"/>
    <cellStyle name="Percent 11 4 3" xfId="58868" xr:uid="{00000000-0005-0000-0000-000072E10000}"/>
    <cellStyle name="Percent 11 4 4" xfId="58869" xr:uid="{00000000-0005-0000-0000-000073E10000}"/>
    <cellStyle name="Percent 11 5" xfId="58870" xr:uid="{00000000-0005-0000-0000-000074E10000}"/>
    <cellStyle name="Percent 11 5 2" xfId="58871" xr:uid="{00000000-0005-0000-0000-000075E10000}"/>
    <cellStyle name="Percent 11 5 3" xfId="58872" xr:uid="{00000000-0005-0000-0000-000076E10000}"/>
    <cellStyle name="Percent 11 6" xfId="58873" xr:uid="{00000000-0005-0000-0000-000077E10000}"/>
    <cellStyle name="Percent 11 7" xfId="58874" xr:uid="{00000000-0005-0000-0000-000078E10000}"/>
    <cellStyle name="Percent 12" xfId="3211" xr:uid="{00000000-0005-0000-0000-000079E10000}"/>
    <cellStyle name="Percent 12 2" xfId="58875" xr:uid="{00000000-0005-0000-0000-00007AE10000}"/>
    <cellStyle name="Percent 12 2 2" xfId="58876" xr:uid="{00000000-0005-0000-0000-00007BE10000}"/>
    <cellStyle name="Percent 12 2 3" xfId="58877" xr:uid="{00000000-0005-0000-0000-00007CE10000}"/>
    <cellStyle name="Percent 12 3" xfId="58878" xr:uid="{00000000-0005-0000-0000-00007DE10000}"/>
    <cellStyle name="Percent 12 4" xfId="58879" xr:uid="{00000000-0005-0000-0000-00007EE10000}"/>
    <cellStyle name="Percent 13" xfId="3212" xr:uid="{00000000-0005-0000-0000-00007FE10000}"/>
    <cellStyle name="Percent 13 2" xfId="58880" xr:uid="{00000000-0005-0000-0000-000080E10000}"/>
    <cellStyle name="Percent 13 2 2" xfId="58881" xr:uid="{00000000-0005-0000-0000-000081E10000}"/>
    <cellStyle name="Percent 13 3" xfId="58882" xr:uid="{00000000-0005-0000-0000-000082E10000}"/>
    <cellStyle name="Percent 13 4" xfId="58883" xr:uid="{00000000-0005-0000-0000-000083E10000}"/>
    <cellStyle name="Percent 13 5" xfId="58884" xr:uid="{00000000-0005-0000-0000-000084E10000}"/>
    <cellStyle name="Percent 14" xfId="3213" xr:uid="{00000000-0005-0000-0000-000085E10000}"/>
    <cellStyle name="Percent 15" xfId="3214" xr:uid="{00000000-0005-0000-0000-000086E10000}"/>
    <cellStyle name="Percent 16" xfId="4366" xr:uid="{00000000-0005-0000-0000-000087E10000}"/>
    <cellStyle name="Percent 17" xfId="58885" xr:uid="{00000000-0005-0000-0000-000088E10000}"/>
    <cellStyle name="Percent 18" xfId="58886" xr:uid="{00000000-0005-0000-0000-000089E10000}"/>
    <cellStyle name="Percent 18 2" xfId="58887" xr:uid="{00000000-0005-0000-0000-00008AE10000}"/>
    <cellStyle name="Percent 19" xfId="58888" xr:uid="{00000000-0005-0000-0000-00008BE10000}"/>
    <cellStyle name="Percent 2" xfId="3" xr:uid="{00000000-0005-0000-0000-00008CE10000}"/>
    <cellStyle name="Percent 2 10" xfId="7" xr:uid="{00000000-0005-0000-0000-00008DE10000}"/>
    <cellStyle name="Percent 2 10 10" xfId="58889" xr:uid="{00000000-0005-0000-0000-00008EE10000}"/>
    <cellStyle name="Percent 2 10 2" xfId="58890" xr:uid="{00000000-0005-0000-0000-00008FE10000}"/>
    <cellStyle name="Percent 2 10 2 2" xfId="58891" xr:uid="{00000000-0005-0000-0000-000090E10000}"/>
    <cellStyle name="Percent 2 10 2 2 2" xfId="58892" xr:uid="{00000000-0005-0000-0000-000091E10000}"/>
    <cellStyle name="Percent 2 10 2 2 2 2" xfId="58893" xr:uid="{00000000-0005-0000-0000-000092E10000}"/>
    <cellStyle name="Percent 2 10 2 2 2 3" xfId="58894" xr:uid="{00000000-0005-0000-0000-000093E10000}"/>
    <cellStyle name="Percent 2 10 2 2 3" xfId="58895" xr:uid="{00000000-0005-0000-0000-000094E10000}"/>
    <cellStyle name="Percent 2 10 2 2 4" xfId="58896" xr:uid="{00000000-0005-0000-0000-000095E10000}"/>
    <cellStyle name="Percent 2 10 2 3" xfId="58897" xr:uid="{00000000-0005-0000-0000-000096E10000}"/>
    <cellStyle name="Percent 2 10 2 3 2" xfId="58898" xr:uid="{00000000-0005-0000-0000-000097E10000}"/>
    <cellStyle name="Percent 2 10 2 3 3" xfId="58899" xr:uid="{00000000-0005-0000-0000-000098E10000}"/>
    <cellStyle name="Percent 2 10 2 4" xfId="58900" xr:uid="{00000000-0005-0000-0000-000099E10000}"/>
    <cellStyle name="Percent 2 10 2 5" xfId="58901" xr:uid="{00000000-0005-0000-0000-00009AE10000}"/>
    <cellStyle name="Percent 2 10 3" xfId="58902" xr:uid="{00000000-0005-0000-0000-00009BE10000}"/>
    <cellStyle name="Percent 2 10 3 2" xfId="58903" xr:uid="{00000000-0005-0000-0000-00009CE10000}"/>
    <cellStyle name="Percent 2 10 3 2 2" xfId="58904" xr:uid="{00000000-0005-0000-0000-00009DE10000}"/>
    <cellStyle name="Percent 2 10 3 2 2 2" xfId="58905" xr:uid="{00000000-0005-0000-0000-00009EE10000}"/>
    <cellStyle name="Percent 2 10 3 2 2 3" xfId="58906" xr:uid="{00000000-0005-0000-0000-00009FE10000}"/>
    <cellStyle name="Percent 2 10 3 2 3" xfId="58907" xr:uid="{00000000-0005-0000-0000-0000A0E10000}"/>
    <cellStyle name="Percent 2 10 3 2 4" xfId="58908" xr:uid="{00000000-0005-0000-0000-0000A1E10000}"/>
    <cellStyle name="Percent 2 10 3 3" xfId="58909" xr:uid="{00000000-0005-0000-0000-0000A2E10000}"/>
    <cellStyle name="Percent 2 10 3 3 2" xfId="58910" xr:uid="{00000000-0005-0000-0000-0000A3E10000}"/>
    <cellStyle name="Percent 2 10 3 3 3" xfId="58911" xr:uid="{00000000-0005-0000-0000-0000A4E10000}"/>
    <cellStyle name="Percent 2 10 3 4" xfId="58912" xr:uid="{00000000-0005-0000-0000-0000A5E10000}"/>
    <cellStyle name="Percent 2 10 3 5" xfId="58913" xr:uid="{00000000-0005-0000-0000-0000A6E10000}"/>
    <cellStyle name="Percent 2 10 4" xfId="58914" xr:uid="{00000000-0005-0000-0000-0000A7E10000}"/>
    <cellStyle name="Percent 2 10 4 2" xfId="58915" xr:uid="{00000000-0005-0000-0000-0000A8E10000}"/>
    <cellStyle name="Percent 2 10 4 2 2" xfId="58916" xr:uid="{00000000-0005-0000-0000-0000A9E10000}"/>
    <cellStyle name="Percent 2 10 4 2 2 2" xfId="58917" xr:uid="{00000000-0005-0000-0000-0000AAE10000}"/>
    <cellStyle name="Percent 2 10 4 2 2 3" xfId="58918" xr:uid="{00000000-0005-0000-0000-0000ABE10000}"/>
    <cellStyle name="Percent 2 10 4 2 3" xfId="58919" xr:uid="{00000000-0005-0000-0000-0000ACE10000}"/>
    <cellStyle name="Percent 2 10 4 2 4" xfId="58920" xr:uid="{00000000-0005-0000-0000-0000ADE10000}"/>
    <cellStyle name="Percent 2 10 4 3" xfId="58921" xr:uid="{00000000-0005-0000-0000-0000AEE10000}"/>
    <cellStyle name="Percent 2 10 4 3 2" xfId="58922" xr:uid="{00000000-0005-0000-0000-0000AFE10000}"/>
    <cellStyle name="Percent 2 10 4 3 3" xfId="58923" xr:uid="{00000000-0005-0000-0000-0000B0E10000}"/>
    <cellStyle name="Percent 2 10 4 4" xfId="58924" xr:uid="{00000000-0005-0000-0000-0000B1E10000}"/>
    <cellStyle name="Percent 2 10 4 5" xfId="58925" xr:uid="{00000000-0005-0000-0000-0000B2E10000}"/>
    <cellStyle name="Percent 2 10 5" xfId="58926" xr:uid="{00000000-0005-0000-0000-0000B3E10000}"/>
    <cellStyle name="Percent 2 10 5 2" xfId="58927" xr:uid="{00000000-0005-0000-0000-0000B4E10000}"/>
    <cellStyle name="Percent 2 10 5 2 2" xfId="58928" xr:uid="{00000000-0005-0000-0000-0000B5E10000}"/>
    <cellStyle name="Percent 2 10 5 2 2 2" xfId="58929" xr:uid="{00000000-0005-0000-0000-0000B6E10000}"/>
    <cellStyle name="Percent 2 10 5 2 2 3" xfId="58930" xr:uid="{00000000-0005-0000-0000-0000B7E10000}"/>
    <cellStyle name="Percent 2 10 5 2 3" xfId="58931" xr:uid="{00000000-0005-0000-0000-0000B8E10000}"/>
    <cellStyle name="Percent 2 10 5 2 4" xfId="58932" xr:uid="{00000000-0005-0000-0000-0000B9E10000}"/>
    <cellStyle name="Percent 2 10 5 3" xfId="58933" xr:uid="{00000000-0005-0000-0000-0000BAE10000}"/>
    <cellStyle name="Percent 2 10 5 3 2" xfId="58934" xr:uid="{00000000-0005-0000-0000-0000BBE10000}"/>
    <cellStyle name="Percent 2 10 5 3 3" xfId="58935" xr:uid="{00000000-0005-0000-0000-0000BCE10000}"/>
    <cellStyle name="Percent 2 10 5 4" xfId="58936" xr:uid="{00000000-0005-0000-0000-0000BDE10000}"/>
    <cellStyle name="Percent 2 10 5 5" xfId="58937" xr:uid="{00000000-0005-0000-0000-0000BEE10000}"/>
    <cellStyle name="Percent 2 10 6" xfId="58938" xr:uid="{00000000-0005-0000-0000-0000BFE10000}"/>
    <cellStyle name="Percent 2 10 6 2" xfId="58939" xr:uid="{00000000-0005-0000-0000-0000C0E10000}"/>
    <cellStyle name="Percent 2 10 6 2 2" xfId="58940" xr:uid="{00000000-0005-0000-0000-0000C1E10000}"/>
    <cellStyle name="Percent 2 10 6 2 2 2" xfId="58941" xr:uid="{00000000-0005-0000-0000-0000C2E10000}"/>
    <cellStyle name="Percent 2 10 6 2 2 3" xfId="58942" xr:uid="{00000000-0005-0000-0000-0000C3E10000}"/>
    <cellStyle name="Percent 2 10 6 2 3" xfId="58943" xr:uid="{00000000-0005-0000-0000-0000C4E10000}"/>
    <cellStyle name="Percent 2 10 6 2 4" xfId="58944" xr:uid="{00000000-0005-0000-0000-0000C5E10000}"/>
    <cellStyle name="Percent 2 10 6 3" xfId="58945" xr:uid="{00000000-0005-0000-0000-0000C6E10000}"/>
    <cellStyle name="Percent 2 10 6 3 2" xfId="58946" xr:uid="{00000000-0005-0000-0000-0000C7E10000}"/>
    <cellStyle name="Percent 2 10 6 3 3" xfId="58947" xr:uid="{00000000-0005-0000-0000-0000C8E10000}"/>
    <cellStyle name="Percent 2 10 6 4" xfId="58948" xr:uid="{00000000-0005-0000-0000-0000C9E10000}"/>
    <cellStyle name="Percent 2 10 6 5" xfId="58949" xr:uid="{00000000-0005-0000-0000-0000CAE10000}"/>
    <cellStyle name="Percent 2 10 7" xfId="58950" xr:uid="{00000000-0005-0000-0000-0000CBE10000}"/>
    <cellStyle name="Percent 2 10 7 2" xfId="58951" xr:uid="{00000000-0005-0000-0000-0000CCE10000}"/>
    <cellStyle name="Percent 2 10 7 2 2" xfId="58952" xr:uid="{00000000-0005-0000-0000-0000CDE10000}"/>
    <cellStyle name="Percent 2 10 7 2 3" xfId="58953" xr:uid="{00000000-0005-0000-0000-0000CEE10000}"/>
    <cellStyle name="Percent 2 10 7 3" xfId="58954" xr:uid="{00000000-0005-0000-0000-0000CFE10000}"/>
    <cellStyle name="Percent 2 10 7 4" xfId="58955" xr:uid="{00000000-0005-0000-0000-0000D0E10000}"/>
    <cellStyle name="Percent 2 10 8" xfId="58956" xr:uid="{00000000-0005-0000-0000-0000D1E10000}"/>
    <cellStyle name="Percent 2 10 8 2" xfId="58957" xr:uid="{00000000-0005-0000-0000-0000D2E10000}"/>
    <cellStyle name="Percent 2 10 8 3" xfId="58958" xr:uid="{00000000-0005-0000-0000-0000D3E10000}"/>
    <cellStyle name="Percent 2 10 9" xfId="58959" xr:uid="{00000000-0005-0000-0000-0000D4E10000}"/>
    <cellStyle name="Percent 2 11" xfId="3215" xr:uid="{00000000-0005-0000-0000-0000D5E10000}"/>
    <cellStyle name="Percent 2 11 2" xfId="58960" xr:uid="{00000000-0005-0000-0000-0000D6E10000}"/>
    <cellStyle name="Percent 2 11 2 2" xfId="58961" xr:uid="{00000000-0005-0000-0000-0000D7E10000}"/>
    <cellStyle name="Percent 2 11 2 2 2" xfId="58962" xr:uid="{00000000-0005-0000-0000-0000D8E10000}"/>
    <cellStyle name="Percent 2 11 2 2 2 2" xfId="58963" xr:uid="{00000000-0005-0000-0000-0000D9E10000}"/>
    <cellStyle name="Percent 2 11 2 2 2 3" xfId="58964" xr:uid="{00000000-0005-0000-0000-0000DAE10000}"/>
    <cellStyle name="Percent 2 11 2 2 3" xfId="58965" xr:uid="{00000000-0005-0000-0000-0000DBE10000}"/>
    <cellStyle name="Percent 2 11 2 2 4" xfId="58966" xr:uid="{00000000-0005-0000-0000-0000DCE10000}"/>
    <cellStyle name="Percent 2 11 2 3" xfId="58967" xr:uid="{00000000-0005-0000-0000-0000DDE10000}"/>
    <cellStyle name="Percent 2 11 2 3 2" xfId="58968" xr:uid="{00000000-0005-0000-0000-0000DEE10000}"/>
    <cellStyle name="Percent 2 11 2 3 3" xfId="58969" xr:uid="{00000000-0005-0000-0000-0000DFE10000}"/>
    <cellStyle name="Percent 2 11 2 4" xfId="58970" xr:uid="{00000000-0005-0000-0000-0000E0E10000}"/>
    <cellStyle name="Percent 2 11 2 5" xfId="58971" xr:uid="{00000000-0005-0000-0000-0000E1E10000}"/>
    <cellStyle name="Percent 2 11 3" xfId="58972" xr:uid="{00000000-0005-0000-0000-0000E2E10000}"/>
    <cellStyle name="Percent 2 11 3 2" xfId="58973" xr:uid="{00000000-0005-0000-0000-0000E3E10000}"/>
    <cellStyle name="Percent 2 11 3 2 2" xfId="58974" xr:uid="{00000000-0005-0000-0000-0000E4E10000}"/>
    <cellStyle name="Percent 2 11 3 2 2 2" xfId="58975" xr:uid="{00000000-0005-0000-0000-0000E5E10000}"/>
    <cellStyle name="Percent 2 11 3 2 2 3" xfId="58976" xr:uid="{00000000-0005-0000-0000-0000E6E10000}"/>
    <cellStyle name="Percent 2 11 3 2 3" xfId="58977" xr:uid="{00000000-0005-0000-0000-0000E7E10000}"/>
    <cellStyle name="Percent 2 11 3 2 4" xfId="58978" xr:uid="{00000000-0005-0000-0000-0000E8E10000}"/>
    <cellStyle name="Percent 2 11 3 3" xfId="58979" xr:uid="{00000000-0005-0000-0000-0000E9E10000}"/>
    <cellStyle name="Percent 2 11 3 3 2" xfId="58980" xr:uid="{00000000-0005-0000-0000-0000EAE10000}"/>
    <cellStyle name="Percent 2 11 3 3 3" xfId="58981" xr:uid="{00000000-0005-0000-0000-0000EBE10000}"/>
    <cellStyle name="Percent 2 11 3 4" xfId="58982" xr:uid="{00000000-0005-0000-0000-0000ECE10000}"/>
    <cellStyle name="Percent 2 11 3 5" xfId="58983" xr:uid="{00000000-0005-0000-0000-0000EDE10000}"/>
    <cellStyle name="Percent 2 11 4" xfId="58984" xr:uid="{00000000-0005-0000-0000-0000EEE10000}"/>
    <cellStyle name="Percent 2 11 4 2" xfId="58985" xr:uid="{00000000-0005-0000-0000-0000EFE10000}"/>
    <cellStyle name="Percent 2 11 4 2 2" xfId="58986" xr:uid="{00000000-0005-0000-0000-0000F0E10000}"/>
    <cellStyle name="Percent 2 11 4 2 2 2" xfId="58987" xr:uid="{00000000-0005-0000-0000-0000F1E10000}"/>
    <cellStyle name="Percent 2 11 4 2 2 3" xfId="58988" xr:uid="{00000000-0005-0000-0000-0000F2E10000}"/>
    <cellStyle name="Percent 2 11 4 2 3" xfId="58989" xr:uid="{00000000-0005-0000-0000-0000F3E10000}"/>
    <cellStyle name="Percent 2 11 4 2 4" xfId="58990" xr:uid="{00000000-0005-0000-0000-0000F4E10000}"/>
    <cellStyle name="Percent 2 11 4 3" xfId="58991" xr:uid="{00000000-0005-0000-0000-0000F5E10000}"/>
    <cellStyle name="Percent 2 11 4 3 2" xfId="58992" xr:uid="{00000000-0005-0000-0000-0000F6E10000}"/>
    <cellStyle name="Percent 2 11 4 3 3" xfId="58993" xr:uid="{00000000-0005-0000-0000-0000F7E10000}"/>
    <cellStyle name="Percent 2 11 4 4" xfId="58994" xr:uid="{00000000-0005-0000-0000-0000F8E10000}"/>
    <cellStyle name="Percent 2 11 4 5" xfId="58995" xr:uid="{00000000-0005-0000-0000-0000F9E10000}"/>
    <cellStyle name="Percent 2 11 5" xfId="58996" xr:uid="{00000000-0005-0000-0000-0000FAE10000}"/>
    <cellStyle name="Percent 2 11 5 2" xfId="58997" xr:uid="{00000000-0005-0000-0000-0000FBE10000}"/>
    <cellStyle name="Percent 2 11 5 2 2" xfId="58998" xr:uid="{00000000-0005-0000-0000-0000FCE10000}"/>
    <cellStyle name="Percent 2 11 5 2 2 2" xfId="58999" xr:uid="{00000000-0005-0000-0000-0000FDE10000}"/>
    <cellStyle name="Percent 2 11 5 2 2 3" xfId="59000" xr:uid="{00000000-0005-0000-0000-0000FEE10000}"/>
    <cellStyle name="Percent 2 11 5 2 3" xfId="59001" xr:uid="{00000000-0005-0000-0000-0000FFE10000}"/>
    <cellStyle name="Percent 2 11 5 2 4" xfId="59002" xr:uid="{00000000-0005-0000-0000-000000E20000}"/>
    <cellStyle name="Percent 2 11 5 3" xfId="59003" xr:uid="{00000000-0005-0000-0000-000001E20000}"/>
    <cellStyle name="Percent 2 11 5 3 2" xfId="59004" xr:uid="{00000000-0005-0000-0000-000002E20000}"/>
    <cellStyle name="Percent 2 11 5 3 3" xfId="59005" xr:uid="{00000000-0005-0000-0000-000003E20000}"/>
    <cellStyle name="Percent 2 11 5 4" xfId="59006" xr:uid="{00000000-0005-0000-0000-000004E20000}"/>
    <cellStyle name="Percent 2 11 5 5" xfId="59007" xr:uid="{00000000-0005-0000-0000-000005E20000}"/>
    <cellStyle name="Percent 2 11 6" xfId="59008" xr:uid="{00000000-0005-0000-0000-000006E20000}"/>
    <cellStyle name="Percent 2 11 6 2" xfId="59009" xr:uid="{00000000-0005-0000-0000-000007E20000}"/>
    <cellStyle name="Percent 2 11 6 2 2" xfId="59010" xr:uid="{00000000-0005-0000-0000-000008E20000}"/>
    <cellStyle name="Percent 2 11 6 2 3" xfId="59011" xr:uid="{00000000-0005-0000-0000-000009E20000}"/>
    <cellStyle name="Percent 2 11 6 3" xfId="59012" xr:uid="{00000000-0005-0000-0000-00000AE20000}"/>
    <cellStyle name="Percent 2 11 6 4" xfId="59013" xr:uid="{00000000-0005-0000-0000-00000BE20000}"/>
    <cellStyle name="Percent 2 11 7" xfId="59014" xr:uid="{00000000-0005-0000-0000-00000CE20000}"/>
    <cellStyle name="Percent 2 11 7 2" xfId="59015" xr:uid="{00000000-0005-0000-0000-00000DE20000}"/>
    <cellStyle name="Percent 2 11 7 3" xfId="59016" xr:uid="{00000000-0005-0000-0000-00000EE20000}"/>
    <cellStyle name="Percent 2 11 8" xfId="59017" xr:uid="{00000000-0005-0000-0000-00000FE20000}"/>
    <cellStyle name="Percent 2 11 9" xfId="59018" xr:uid="{00000000-0005-0000-0000-000010E20000}"/>
    <cellStyle name="Percent 2 12" xfId="3216" xr:uid="{00000000-0005-0000-0000-000011E20000}"/>
    <cellStyle name="Percent 2 12 2" xfId="59019" xr:uid="{00000000-0005-0000-0000-000012E20000}"/>
    <cellStyle name="Percent 2 12 2 2" xfId="59020" xr:uid="{00000000-0005-0000-0000-000013E20000}"/>
    <cellStyle name="Percent 2 12 2 2 2" xfId="59021" xr:uid="{00000000-0005-0000-0000-000014E20000}"/>
    <cellStyle name="Percent 2 12 2 2 2 2" xfId="59022" xr:uid="{00000000-0005-0000-0000-000015E20000}"/>
    <cellStyle name="Percent 2 12 2 2 2 3" xfId="59023" xr:uid="{00000000-0005-0000-0000-000016E20000}"/>
    <cellStyle name="Percent 2 12 2 2 3" xfId="59024" xr:uid="{00000000-0005-0000-0000-000017E20000}"/>
    <cellStyle name="Percent 2 12 2 2 4" xfId="59025" xr:uid="{00000000-0005-0000-0000-000018E20000}"/>
    <cellStyle name="Percent 2 12 2 3" xfId="59026" xr:uid="{00000000-0005-0000-0000-000019E20000}"/>
    <cellStyle name="Percent 2 12 2 3 2" xfId="59027" xr:uid="{00000000-0005-0000-0000-00001AE20000}"/>
    <cellStyle name="Percent 2 12 2 3 3" xfId="59028" xr:uid="{00000000-0005-0000-0000-00001BE20000}"/>
    <cellStyle name="Percent 2 12 2 4" xfId="59029" xr:uid="{00000000-0005-0000-0000-00001CE20000}"/>
    <cellStyle name="Percent 2 12 2 5" xfId="59030" xr:uid="{00000000-0005-0000-0000-00001DE20000}"/>
    <cellStyle name="Percent 2 12 3" xfId="59031" xr:uid="{00000000-0005-0000-0000-00001EE20000}"/>
    <cellStyle name="Percent 2 12 3 2" xfId="59032" xr:uid="{00000000-0005-0000-0000-00001FE20000}"/>
    <cellStyle name="Percent 2 12 3 2 2" xfId="59033" xr:uid="{00000000-0005-0000-0000-000020E20000}"/>
    <cellStyle name="Percent 2 12 3 2 2 2" xfId="59034" xr:uid="{00000000-0005-0000-0000-000021E20000}"/>
    <cellStyle name="Percent 2 12 3 2 2 3" xfId="59035" xr:uid="{00000000-0005-0000-0000-000022E20000}"/>
    <cellStyle name="Percent 2 12 3 2 3" xfId="59036" xr:uid="{00000000-0005-0000-0000-000023E20000}"/>
    <cellStyle name="Percent 2 12 3 2 4" xfId="59037" xr:uid="{00000000-0005-0000-0000-000024E20000}"/>
    <cellStyle name="Percent 2 12 3 3" xfId="59038" xr:uid="{00000000-0005-0000-0000-000025E20000}"/>
    <cellStyle name="Percent 2 12 3 3 2" xfId="59039" xr:uid="{00000000-0005-0000-0000-000026E20000}"/>
    <cellStyle name="Percent 2 12 3 3 3" xfId="59040" xr:uid="{00000000-0005-0000-0000-000027E20000}"/>
    <cellStyle name="Percent 2 12 3 4" xfId="59041" xr:uid="{00000000-0005-0000-0000-000028E20000}"/>
    <cellStyle name="Percent 2 12 3 5" xfId="59042" xr:uid="{00000000-0005-0000-0000-000029E20000}"/>
    <cellStyle name="Percent 2 12 4" xfId="59043" xr:uid="{00000000-0005-0000-0000-00002AE20000}"/>
    <cellStyle name="Percent 2 12 4 2" xfId="59044" xr:uid="{00000000-0005-0000-0000-00002BE20000}"/>
    <cellStyle name="Percent 2 12 4 2 2" xfId="59045" xr:uid="{00000000-0005-0000-0000-00002CE20000}"/>
    <cellStyle name="Percent 2 12 4 2 2 2" xfId="59046" xr:uid="{00000000-0005-0000-0000-00002DE20000}"/>
    <cellStyle name="Percent 2 12 4 2 2 3" xfId="59047" xr:uid="{00000000-0005-0000-0000-00002EE20000}"/>
    <cellStyle name="Percent 2 12 4 2 3" xfId="59048" xr:uid="{00000000-0005-0000-0000-00002FE20000}"/>
    <cellStyle name="Percent 2 12 4 2 4" xfId="59049" xr:uid="{00000000-0005-0000-0000-000030E20000}"/>
    <cellStyle name="Percent 2 12 4 3" xfId="59050" xr:uid="{00000000-0005-0000-0000-000031E20000}"/>
    <cellStyle name="Percent 2 12 4 3 2" xfId="59051" xr:uid="{00000000-0005-0000-0000-000032E20000}"/>
    <cellStyle name="Percent 2 12 4 3 3" xfId="59052" xr:uid="{00000000-0005-0000-0000-000033E20000}"/>
    <cellStyle name="Percent 2 12 4 4" xfId="59053" xr:uid="{00000000-0005-0000-0000-000034E20000}"/>
    <cellStyle name="Percent 2 12 4 5" xfId="59054" xr:uid="{00000000-0005-0000-0000-000035E20000}"/>
    <cellStyle name="Percent 2 12 5" xfId="59055" xr:uid="{00000000-0005-0000-0000-000036E20000}"/>
    <cellStyle name="Percent 2 12 5 2" xfId="59056" xr:uid="{00000000-0005-0000-0000-000037E20000}"/>
    <cellStyle name="Percent 2 12 5 2 2" xfId="59057" xr:uid="{00000000-0005-0000-0000-000038E20000}"/>
    <cellStyle name="Percent 2 12 5 2 2 2" xfId="59058" xr:uid="{00000000-0005-0000-0000-000039E20000}"/>
    <cellStyle name="Percent 2 12 5 2 2 3" xfId="59059" xr:uid="{00000000-0005-0000-0000-00003AE20000}"/>
    <cellStyle name="Percent 2 12 5 2 3" xfId="59060" xr:uid="{00000000-0005-0000-0000-00003BE20000}"/>
    <cellStyle name="Percent 2 12 5 2 4" xfId="59061" xr:uid="{00000000-0005-0000-0000-00003CE20000}"/>
    <cellStyle name="Percent 2 12 5 3" xfId="59062" xr:uid="{00000000-0005-0000-0000-00003DE20000}"/>
    <cellStyle name="Percent 2 12 5 3 2" xfId="59063" xr:uid="{00000000-0005-0000-0000-00003EE20000}"/>
    <cellStyle name="Percent 2 12 5 3 3" xfId="59064" xr:uid="{00000000-0005-0000-0000-00003FE20000}"/>
    <cellStyle name="Percent 2 12 5 4" xfId="59065" xr:uid="{00000000-0005-0000-0000-000040E20000}"/>
    <cellStyle name="Percent 2 12 5 5" xfId="59066" xr:uid="{00000000-0005-0000-0000-000041E20000}"/>
    <cellStyle name="Percent 2 12 6" xfId="59067" xr:uid="{00000000-0005-0000-0000-000042E20000}"/>
    <cellStyle name="Percent 2 12 6 2" xfId="59068" xr:uid="{00000000-0005-0000-0000-000043E20000}"/>
    <cellStyle name="Percent 2 12 6 2 2" xfId="59069" xr:uid="{00000000-0005-0000-0000-000044E20000}"/>
    <cellStyle name="Percent 2 12 6 2 3" xfId="59070" xr:uid="{00000000-0005-0000-0000-000045E20000}"/>
    <cellStyle name="Percent 2 12 6 3" xfId="59071" xr:uid="{00000000-0005-0000-0000-000046E20000}"/>
    <cellStyle name="Percent 2 12 6 4" xfId="59072" xr:uid="{00000000-0005-0000-0000-000047E20000}"/>
    <cellStyle name="Percent 2 12 7" xfId="59073" xr:uid="{00000000-0005-0000-0000-000048E20000}"/>
    <cellStyle name="Percent 2 12 7 2" xfId="59074" xr:uid="{00000000-0005-0000-0000-000049E20000}"/>
    <cellStyle name="Percent 2 12 7 3" xfId="59075" xr:uid="{00000000-0005-0000-0000-00004AE20000}"/>
    <cellStyle name="Percent 2 12 8" xfId="59076" xr:uid="{00000000-0005-0000-0000-00004BE20000}"/>
    <cellStyle name="Percent 2 12 9" xfId="59077" xr:uid="{00000000-0005-0000-0000-00004CE20000}"/>
    <cellStyle name="Percent 2 13" xfId="3217" xr:uid="{00000000-0005-0000-0000-00004DE20000}"/>
    <cellStyle name="Percent 2 13 2" xfId="59078" xr:uid="{00000000-0005-0000-0000-00004EE20000}"/>
    <cellStyle name="Percent 2 13 2 2" xfId="59079" xr:uid="{00000000-0005-0000-0000-00004FE20000}"/>
    <cellStyle name="Percent 2 13 2 2 2" xfId="59080" xr:uid="{00000000-0005-0000-0000-000050E20000}"/>
    <cellStyle name="Percent 2 13 2 2 2 2" xfId="59081" xr:uid="{00000000-0005-0000-0000-000051E20000}"/>
    <cellStyle name="Percent 2 13 2 2 2 3" xfId="59082" xr:uid="{00000000-0005-0000-0000-000052E20000}"/>
    <cellStyle name="Percent 2 13 2 2 3" xfId="59083" xr:uid="{00000000-0005-0000-0000-000053E20000}"/>
    <cellStyle name="Percent 2 13 2 2 4" xfId="59084" xr:uid="{00000000-0005-0000-0000-000054E20000}"/>
    <cellStyle name="Percent 2 13 2 3" xfId="59085" xr:uid="{00000000-0005-0000-0000-000055E20000}"/>
    <cellStyle name="Percent 2 13 2 3 2" xfId="59086" xr:uid="{00000000-0005-0000-0000-000056E20000}"/>
    <cellStyle name="Percent 2 13 2 3 3" xfId="59087" xr:uid="{00000000-0005-0000-0000-000057E20000}"/>
    <cellStyle name="Percent 2 13 2 4" xfId="59088" xr:uid="{00000000-0005-0000-0000-000058E20000}"/>
    <cellStyle name="Percent 2 13 2 5" xfId="59089" xr:uid="{00000000-0005-0000-0000-000059E20000}"/>
    <cellStyle name="Percent 2 13 3" xfId="59090" xr:uid="{00000000-0005-0000-0000-00005AE20000}"/>
    <cellStyle name="Percent 2 13 3 2" xfId="59091" xr:uid="{00000000-0005-0000-0000-00005BE20000}"/>
    <cellStyle name="Percent 2 13 3 2 2" xfId="59092" xr:uid="{00000000-0005-0000-0000-00005CE20000}"/>
    <cellStyle name="Percent 2 13 3 2 2 2" xfId="59093" xr:uid="{00000000-0005-0000-0000-00005DE20000}"/>
    <cellStyle name="Percent 2 13 3 2 2 3" xfId="59094" xr:uid="{00000000-0005-0000-0000-00005EE20000}"/>
    <cellStyle name="Percent 2 13 3 2 3" xfId="59095" xr:uid="{00000000-0005-0000-0000-00005FE20000}"/>
    <cellStyle name="Percent 2 13 3 2 4" xfId="59096" xr:uid="{00000000-0005-0000-0000-000060E20000}"/>
    <cellStyle name="Percent 2 13 3 3" xfId="59097" xr:uid="{00000000-0005-0000-0000-000061E20000}"/>
    <cellStyle name="Percent 2 13 3 3 2" xfId="59098" xr:uid="{00000000-0005-0000-0000-000062E20000}"/>
    <cellStyle name="Percent 2 13 3 3 3" xfId="59099" xr:uid="{00000000-0005-0000-0000-000063E20000}"/>
    <cellStyle name="Percent 2 13 3 4" xfId="59100" xr:uid="{00000000-0005-0000-0000-000064E20000}"/>
    <cellStyle name="Percent 2 13 3 5" xfId="59101" xr:uid="{00000000-0005-0000-0000-000065E20000}"/>
    <cellStyle name="Percent 2 13 4" xfId="59102" xr:uid="{00000000-0005-0000-0000-000066E20000}"/>
    <cellStyle name="Percent 2 13 4 2" xfId="59103" xr:uid="{00000000-0005-0000-0000-000067E20000}"/>
    <cellStyle name="Percent 2 13 4 2 2" xfId="59104" xr:uid="{00000000-0005-0000-0000-000068E20000}"/>
    <cellStyle name="Percent 2 13 4 2 2 2" xfId="59105" xr:uid="{00000000-0005-0000-0000-000069E20000}"/>
    <cellStyle name="Percent 2 13 4 2 2 3" xfId="59106" xr:uid="{00000000-0005-0000-0000-00006AE20000}"/>
    <cellStyle name="Percent 2 13 4 2 3" xfId="59107" xr:uid="{00000000-0005-0000-0000-00006BE20000}"/>
    <cellStyle name="Percent 2 13 4 2 4" xfId="59108" xr:uid="{00000000-0005-0000-0000-00006CE20000}"/>
    <cellStyle name="Percent 2 13 4 3" xfId="59109" xr:uid="{00000000-0005-0000-0000-00006DE20000}"/>
    <cellStyle name="Percent 2 13 4 3 2" xfId="59110" xr:uid="{00000000-0005-0000-0000-00006EE20000}"/>
    <cellStyle name="Percent 2 13 4 3 3" xfId="59111" xr:uid="{00000000-0005-0000-0000-00006FE20000}"/>
    <cellStyle name="Percent 2 13 4 4" xfId="59112" xr:uid="{00000000-0005-0000-0000-000070E20000}"/>
    <cellStyle name="Percent 2 13 4 5" xfId="59113" xr:uid="{00000000-0005-0000-0000-000071E20000}"/>
    <cellStyle name="Percent 2 13 5" xfId="59114" xr:uid="{00000000-0005-0000-0000-000072E20000}"/>
    <cellStyle name="Percent 2 13 5 2" xfId="59115" xr:uid="{00000000-0005-0000-0000-000073E20000}"/>
    <cellStyle name="Percent 2 13 5 2 2" xfId="59116" xr:uid="{00000000-0005-0000-0000-000074E20000}"/>
    <cellStyle name="Percent 2 13 5 2 2 2" xfId="59117" xr:uid="{00000000-0005-0000-0000-000075E20000}"/>
    <cellStyle name="Percent 2 13 5 2 2 3" xfId="59118" xr:uid="{00000000-0005-0000-0000-000076E20000}"/>
    <cellStyle name="Percent 2 13 5 2 3" xfId="59119" xr:uid="{00000000-0005-0000-0000-000077E20000}"/>
    <cellStyle name="Percent 2 13 5 2 4" xfId="59120" xr:uid="{00000000-0005-0000-0000-000078E20000}"/>
    <cellStyle name="Percent 2 13 5 3" xfId="59121" xr:uid="{00000000-0005-0000-0000-000079E20000}"/>
    <cellStyle name="Percent 2 13 5 3 2" xfId="59122" xr:uid="{00000000-0005-0000-0000-00007AE20000}"/>
    <cellStyle name="Percent 2 13 5 3 3" xfId="59123" xr:uid="{00000000-0005-0000-0000-00007BE20000}"/>
    <cellStyle name="Percent 2 13 5 4" xfId="59124" xr:uid="{00000000-0005-0000-0000-00007CE20000}"/>
    <cellStyle name="Percent 2 13 5 5" xfId="59125" xr:uid="{00000000-0005-0000-0000-00007DE20000}"/>
    <cellStyle name="Percent 2 13 6" xfId="59126" xr:uid="{00000000-0005-0000-0000-00007EE20000}"/>
    <cellStyle name="Percent 2 13 6 2" xfId="59127" xr:uid="{00000000-0005-0000-0000-00007FE20000}"/>
    <cellStyle name="Percent 2 13 6 2 2" xfId="59128" xr:uid="{00000000-0005-0000-0000-000080E20000}"/>
    <cellStyle name="Percent 2 13 6 2 3" xfId="59129" xr:uid="{00000000-0005-0000-0000-000081E20000}"/>
    <cellStyle name="Percent 2 13 6 3" xfId="59130" xr:uid="{00000000-0005-0000-0000-000082E20000}"/>
    <cellStyle name="Percent 2 13 6 4" xfId="59131" xr:uid="{00000000-0005-0000-0000-000083E20000}"/>
    <cellStyle name="Percent 2 13 7" xfId="59132" xr:uid="{00000000-0005-0000-0000-000084E20000}"/>
    <cellStyle name="Percent 2 13 7 2" xfId="59133" xr:uid="{00000000-0005-0000-0000-000085E20000}"/>
    <cellStyle name="Percent 2 13 7 3" xfId="59134" xr:uid="{00000000-0005-0000-0000-000086E20000}"/>
    <cellStyle name="Percent 2 13 8" xfId="59135" xr:uid="{00000000-0005-0000-0000-000087E20000}"/>
    <cellStyle name="Percent 2 13 9" xfId="59136" xr:uid="{00000000-0005-0000-0000-000088E20000}"/>
    <cellStyle name="Percent 2 14" xfId="3218" xr:uid="{00000000-0005-0000-0000-000089E20000}"/>
    <cellStyle name="Percent 2 14 2" xfId="59137" xr:uid="{00000000-0005-0000-0000-00008AE20000}"/>
    <cellStyle name="Percent 2 14 2 2" xfId="59138" xr:uid="{00000000-0005-0000-0000-00008BE20000}"/>
    <cellStyle name="Percent 2 14 2 2 2" xfId="59139" xr:uid="{00000000-0005-0000-0000-00008CE20000}"/>
    <cellStyle name="Percent 2 14 2 2 2 2" xfId="59140" xr:uid="{00000000-0005-0000-0000-00008DE20000}"/>
    <cellStyle name="Percent 2 14 2 2 2 3" xfId="59141" xr:uid="{00000000-0005-0000-0000-00008EE20000}"/>
    <cellStyle name="Percent 2 14 2 2 3" xfId="59142" xr:uid="{00000000-0005-0000-0000-00008FE20000}"/>
    <cellStyle name="Percent 2 14 2 2 4" xfId="59143" xr:uid="{00000000-0005-0000-0000-000090E20000}"/>
    <cellStyle name="Percent 2 14 2 3" xfId="59144" xr:uid="{00000000-0005-0000-0000-000091E20000}"/>
    <cellStyle name="Percent 2 14 2 3 2" xfId="59145" xr:uid="{00000000-0005-0000-0000-000092E20000}"/>
    <cellStyle name="Percent 2 14 2 3 3" xfId="59146" xr:uid="{00000000-0005-0000-0000-000093E20000}"/>
    <cellStyle name="Percent 2 14 2 4" xfId="59147" xr:uid="{00000000-0005-0000-0000-000094E20000}"/>
    <cellStyle name="Percent 2 14 2 5" xfId="59148" xr:uid="{00000000-0005-0000-0000-000095E20000}"/>
    <cellStyle name="Percent 2 14 3" xfId="59149" xr:uid="{00000000-0005-0000-0000-000096E20000}"/>
    <cellStyle name="Percent 2 14 3 2" xfId="59150" xr:uid="{00000000-0005-0000-0000-000097E20000}"/>
    <cellStyle name="Percent 2 14 3 2 2" xfId="59151" xr:uid="{00000000-0005-0000-0000-000098E20000}"/>
    <cellStyle name="Percent 2 14 3 2 2 2" xfId="59152" xr:uid="{00000000-0005-0000-0000-000099E20000}"/>
    <cellStyle name="Percent 2 14 3 2 2 3" xfId="59153" xr:uid="{00000000-0005-0000-0000-00009AE20000}"/>
    <cellStyle name="Percent 2 14 3 2 3" xfId="59154" xr:uid="{00000000-0005-0000-0000-00009BE20000}"/>
    <cellStyle name="Percent 2 14 3 2 4" xfId="59155" xr:uid="{00000000-0005-0000-0000-00009CE20000}"/>
    <cellStyle name="Percent 2 14 3 3" xfId="59156" xr:uid="{00000000-0005-0000-0000-00009DE20000}"/>
    <cellStyle name="Percent 2 14 3 3 2" xfId="59157" xr:uid="{00000000-0005-0000-0000-00009EE20000}"/>
    <cellStyle name="Percent 2 14 3 3 3" xfId="59158" xr:uid="{00000000-0005-0000-0000-00009FE20000}"/>
    <cellStyle name="Percent 2 14 3 4" xfId="59159" xr:uid="{00000000-0005-0000-0000-0000A0E20000}"/>
    <cellStyle name="Percent 2 14 3 5" xfId="59160" xr:uid="{00000000-0005-0000-0000-0000A1E20000}"/>
    <cellStyle name="Percent 2 14 4" xfId="59161" xr:uid="{00000000-0005-0000-0000-0000A2E20000}"/>
    <cellStyle name="Percent 2 14 4 2" xfId="59162" xr:uid="{00000000-0005-0000-0000-0000A3E20000}"/>
    <cellStyle name="Percent 2 14 4 2 2" xfId="59163" xr:uid="{00000000-0005-0000-0000-0000A4E20000}"/>
    <cellStyle name="Percent 2 14 4 2 2 2" xfId="59164" xr:uid="{00000000-0005-0000-0000-0000A5E20000}"/>
    <cellStyle name="Percent 2 14 4 2 2 3" xfId="59165" xr:uid="{00000000-0005-0000-0000-0000A6E20000}"/>
    <cellStyle name="Percent 2 14 4 2 3" xfId="59166" xr:uid="{00000000-0005-0000-0000-0000A7E20000}"/>
    <cellStyle name="Percent 2 14 4 2 4" xfId="59167" xr:uid="{00000000-0005-0000-0000-0000A8E20000}"/>
    <cellStyle name="Percent 2 14 4 3" xfId="59168" xr:uid="{00000000-0005-0000-0000-0000A9E20000}"/>
    <cellStyle name="Percent 2 14 4 3 2" xfId="59169" xr:uid="{00000000-0005-0000-0000-0000AAE20000}"/>
    <cellStyle name="Percent 2 14 4 3 3" xfId="59170" xr:uid="{00000000-0005-0000-0000-0000ABE20000}"/>
    <cellStyle name="Percent 2 14 4 4" xfId="59171" xr:uid="{00000000-0005-0000-0000-0000ACE20000}"/>
    <cellStyle name="Percent 2 14 4 5" xfId="59172" xr:uid="{00000000-0005-0000-0000-0000ADE20000}"/>
    <cellStyle name="Percent 2 14 5" xfId="59173" xr:uid="{00000000-0005-0000-0000-0000AEE20000}"/>
    <cellStyle name="Percent 2 14 5 2" xfId="59174" xr:uid="{00000000-0005-0000-0000-0000AFE20000}"/>
    <cellStyle name="Percent 2 14 5 2 2" xfId="59175" xr:uid="{00000000-0005-0000-0000-0000B0E20000}"/>
    <cellStyle name="Percent 2 14 5 2 2 2" xfId="59176" xr:uid="{00000000-0005-0000-0000-0000B1E20000}"/>
    <cellStyle name="Percent 2 14 5 2 2 3" xfId="59177" xr:uid="{00000000-0005-0000-0000-0000B2E20000}"/>
    <cellStyle name="Percent 2 14 5 2 3" xfId="59178" xr:uid="{00000000-0005-0000-0000-0000B3E20000}"/>
    <cellStyle name="Percent 2 14 5 2 4" xfId="59179" xr:uid="{00000000-0005-0000-0000-0000B4E20000}"/>
    <cellStyle name="Percent 2 14 5 3" xfId="59180" xr:uid="{00000000-0005-0000-0000-0000B5E20000}"/>
    <cellStyle name="Percent 2 14 5 3 2" xfId="59181" xr:uid="{00000000-0005-0000-0000-0000B6E20000}"/>
    <cellStyle name="Percent 2 14 5 3 3" xfId="59182" xr:uid="{00000000-0005-0000-0000-0000B7E20000}"/>
    <cellStyle name="Percent 2 14 5 4" xfId="59183" xr:uid="{00000000-0005-0000-0000-0000B8E20000}"/>
    <cellStyle name="Percent 2 14 5 5" xfId="59184" xr:uid="{00000000-0005-0000-0000-0000B9E20000}"/>
    <cellStyle name="Percent 2 14 6" xfId="59185" xr:uid="{00000000-0005-0000-0000-0000BAE20000}"/>
    <cellStyle name="Percent 2 14 6 2" xfId="59186" xr:uid="{00000000-0005-0000-0000-0000BBE20000}"/>
    <cellStyle name="Percent 2 14 6 2 2" xfId="59187" xr:uid="{00000000-0005-0000-0000-0000BCE20000}"/>
    <cellStyle name="Percent 2 14 6 2 3" xfId="59188" xr:uid="{00000000-0005-0000-0000-0000BDE20000}"/>
    <cellStyle name="Percent 2 14 6 3" xfId="59189" xr:uid="{00000000-0005-0000-0000-0000BEE20000}"/>
    <cellStyle name="Percent 2 14 6 4" xfId="59190" xr:uid="{00000000-0005-0000-0000-0000BFE20000}"/>
    <cellStyle name="Percent 2 14 7" xfId="59191" xr:uid="{00000000-0005-0000-0000-0000C0E20000}"/>
    <cellStyle name="Percent 2 14 7 2" xfId="59192" xr:uid="{00000000-0005-0000-0000-0000C1E20000}"/>
    <cellStyle name="Percent 2 14 7 3" xfId="59193" xr:uid="{00000000-0005-0000-0000-0000C2E20000}"/>
    <cellStyle name="Percent 2 14 8" xfId="59194" xr:uid="{00000000-0005-0000-0000-0000C3E20000}"/>
    <cellStyle name="Percent 2 14 9" xfId="59195" xr:uid="{00000000-0005-0000-0000-0000C4E20000}"/>
    <cellStyle name="Percent 2 15" xfId="3219" xr:uid="{00000000-0005-0000-0000-0000C5E20000}"/>
    <cellStyle name="Percent 2 15 2" xfId="59196" xr:uid="{00000000-0005-0000-0000-0000C6E20000}"/>
    <cellStyle name="Percent 2 15 2 2" xfId="59197" xr:uid="{00000000-0005-0000-0000-0000C7E20000}"/>
    <cellStyle name="Percent 2 15 2 2 2" xfId="59198" xr:uid="{00000000-0005-0000-0000-0000C8E20000}"/>
    <cellStyle name="Percent 2 15 2 2 2 2" xfId="59199" xr:uid="{00000000-0005-0000-0000-0000C9E20000}"/>
    <cellStyle name="Percent 2 15 2 2 2 3" xfId="59200" xr:uid="{00000000-0005-0000-0000-0000CAE20000}"/>
    <cellStyle name="Percent 2 15 2 2 3" xfId="59201" xr:uid="{00000000-0005-0000-0000-0000CBE20000}"/>
    <cellStyle name="Percent 2 15 2 2 4" xfId="59202" xr:uid="{00000000-0005-0000-0000-0000CCE20000}"/>
    <cellStyle name="Percent 2 15 2 3" xfId="59203" xr:uid="{00000000-0005-0000-0000-0000CDE20000}"/>
    <cellStyle name="Percent 2 15 2 3 2" xfId="59204" xr:uid="{00000000-0005-0000-0000-0000CEE20000}"/>
    <cellStyle name="Percent 2 15 2 3 3" xfId="59205" xr:uid="{00000000-0005-0000-0000-0000CFE20000}"/>
    <cellStyle name="Percent 2 15 2 4" xfId="59206" xr:uid="{00000000-0005-0000-0000-0000D0E20000}"/>
    <cellStyle name="Percent 2 15 2 5" xfId="59207" xr:uid="{00000000-0005-0000-0000-0000D1E20000}"/>
    <cellStyle name="Percent 2 15 3" xfId="59208" xr:uid="{00000000-0005-0000-0000-0000D2E20000}"/>
    <cellStyle name="Percent 2 15 3 2" xfId="59209" xr:uid="{00000000-0005-0000-0000-0000D3E20000}"/>
    <cellStyle name="Percent 2 15 3 2 2" xfId="59210" xr:uid="{00000000-0005-0000-0000-0000D4E20000}"/>
    <cellStyle name="Percent 2 15 3 2 2 2" xfId="59211" xr:uid="{00000000-0005-0000-0000-0000D5E20000}"/>
    <cellStyle name="Percent 2 15 3 2 2 3" xfId="59212" xr:uid="{00000000-0005-0000-0000-0000D6E20000}"/>
    <cellStyle name="Percent 2 15 3 2 3" xfId="59213" xr:uid="{00000000-0005-0000-0000-0000D7E20000}"/>
    <cellStyle name="Percent 2 15 3 2 4" xfId="59214" xr:uid="{00000000-0005-0000-0000-0000D8E20000}"/>
    <cellStyle name="Percent 2 15 3 3" xfId="59215" xr:uid="{00000000-0005-0000-0000-0000D9E20000}"/>
    <cellStyle name="Percent 2 15 3 3 2" xfId="59216" xr:uid="{00000000-0005-0000-0000-0000DAE20000}"/>
    <cellStyle name="Percent 2 15 3 3 3" xfId="59217" xr:uid="{00000000-0005-0000-0000-0000DBE20000}"/>
    <cellStyle name="Percent 2 15 3 4" xfId="59218" xr:uid="{00000000-0005-0000-0000-0000DCE20000}"/>
    <cellStyle name="Percent 2 15 3 5" xfId="59219" xr:uid="{00000000-0005-0000-0000-0000DDE20000}"/>
    <cellStyle name="Percent 2 15 4" xfId="59220" xr:uid="{00000000-0005-0000-0000-0000DEE20000}"/>
    <cellStyle name="Percent 2 15 4 2" xfId="59221" xr:uid="{00000000-0005-0000-0000-0000DFE20000}"/>
    <cellStyle name="Percent 2 15 4 2 2" xfId="59222" xr:uid="{00000000-0005-0000-0000-0000E0E20000}"/>
    <cellStyle name="Percent 2 15 4 2 2 2" xfId="59223" xr:uid="{00000000-0005-0000-0000-0000E1E20000}"/>
    <cellStyle name="Percent 2 15 4 2 2 3" xfId="59224" xr:uid="{00000000-0005-0000-0000-0000E2E20000}"/>
    <cellStyle name="Percent 2 15 4 2 3" xfId="59225" xr:uid="{00000000-0005-0000-0000-0000E3E20000}"/>
    <cellStyle name="Percent 2 15 4 2 4" xfId="59226" xr:uid="{00000000-0005-0000-0000-0000E4E20000}"/>
    <cellStyle name="Percent 2 15 4 3" xfId="59227" xr:uid="{00000000-0005-0000-0000-0000E5E20000}"/>
    <cellStyle name="Percent 2 15 4 3 2" xfId="59228" xr:uid="{00000000-0005-0000-0000-0000E6E20000}"/>
    <cellStyle name="Percent 2 15 4 3 3" xfId="59229" xr:uid="{00000000-0005-0000-0000-0000E7E20000}"/>
    <cellStyle name="Percent 2 15 4 4" xfId="59230" xr:uid="{00000000-0005-0000-0000-0000E8E20000}"/>
    <cellStyle name="Percent 2 15 4 5" xfId="59231" xr:uid="{00000000-0005-0000-0000-0000E9E20000}"/>
    <cellStyle name="Percent 2 15 5" xfId="59232" xr:uid="{00000000-0005-0000-0000-0000EAE20000}"/>
    <cellStyle name="Percent 2 15 5 2" xfId="59233" xr:uid="{00000000-0005-0000-0000-0000EBE20000}"/>
    <cellStyle name="Percent 2 15 5 2 2" xfId="59234" xr:uid="{00000000-0005-0000-0000-0000ECE20000}"/>
    <cellStyle name="Percent 2 15 5 2 2 2" xfId="59235" xr:uid="{00000000-0005-0000-0000-0000EDE20000}"/>
    <cellStyle name="Percent 2 15 5 2 2 3" xfId="59236" xr:uid="{00000000-0005-0000-0000-0000EEE20000}"/>
    <cellStyle name="Percent 2 15 5 2 3" xfId="59237" xr:uid="{00000000-0005-0000-0000-0000EFE20000}"/>
    <cellStyle name="Percent 2 15 5 2 4" xfId="59238" xr:uid="{00000000-0005-0000-0000-0000F0E20000}"/>
    <cellStyle name="Percent 2 15 5 3" xfId="59239" xr:uid="{00000000-0005-0000-0000-0000F1E20000}"/>
    <cellStyle name="Percent 2 15 5 3 2" xfId="59240" xr:uid="{00000000-0005-0000-0000-0000F2E20000}"/>
    <cellStyle name="Percent 2 15 5 3 3" xfId="59241" xr:uid="{00000000-0005-0000-0000-0000F3E20000}"/>
    <cellStyle name="Percent 2 15 5 4" xfId="59242" xr:uid="{00000000-0005-0000-0000-0000F4E20000}"/>
    <cellStyle name="Percent 2 15 5 5" xfId="59243" xr:uid="{00000000-0005-0000-0000-0000F5E20000}"/>
    <cellStyle name="Percent 2 15 6" xfId="59244" xr:uid="{00000000-0005-0000-0000-0000F6E20000}"/>
    <cellStyle name="Percent 2 15 6 2" xfId="59245" xr:uid="{00000000-0005-0000-0000-0000F7E20000}"/>
    <cellStyle name="Percent 2 15 6 2 2" xfId="59246" xr:uid="{00000000-0005-0000-0000-0000F8E20000}"/>
    <cellStyle name="Percent 2 15 6 2 3" xfId="59247" xr:uid="{00000000-0005-0000-0000-0000F9E20000}"/>
    <cellStyle name="Percent 2 15 6 3" xfId="59248" xr:uid="{00000000-0005-0000-0000-0000FAE20000}"/>
    <cellStyle name="Percent 2 15 6 4" xfId="59249" xr:uid="{00000000-0005-0000-0000-0000FBE20000}"/>
    <cellStyle name="Percent 2 15 7" xfId="59250" xr:uid="{00000000-0005-0000-0000-0000FCE20000}"/>
    <cellStyle name="Percent 2 15 7 2" xfId="59251" xr:uid="{00000000-0005-0000-0000-0000FDE20000}"/>
    <cellStyle name="Percent 2 15 7 3" xfId="59252" xr:uid="{00000000-0005-0000-0000-0000FEE20000}"/>
    <cellStyle name="Percent 2 15 8" xfId="59253" xr:uid="{00000000-0005-0000-0000-0000FFE20000}"/>
    <cellStyle name="Percent 2 15 9" xfId="59254" xr:uid="{00000000-0005-0000-0000-000000E30000}"/>
    <cellStyle name="Percent 2 16" xfId="3220" xr:uid="{00000000-0005-0000-0000-000001E30000}"/>
    <cellStyle name="Percent 2 16 2" xfId="59255" xr:uid="{00000000-0005-0000-0000-000002E30000}"/>
    <cellStyle name="Percent 2 16 2 2" xfId="59256" xr:uid="{00000000-0005-0000-0000-000003E30000}"/>
    <cellStyle name="Percent 2 16 2 2 2" xfId="59257" xr:uid="{00000000-0005-0000-0000-000004E30000}"/>
    <cellStyle name="Percent 2 16 2 2 3" xfId="59258" xr:uid="{00000000-0005-0000-0000-000005E30000}"/>
    <cellStyle name="Percent 2 16 2 3" xfId="59259" xr:uid="{00000000-0005-0000-0000-000006E30000}"/>
    <cellStyle name="Percent 2 16 2 4" xfId="59260" xr:uid="{00000000-0005-0000-0000-000007E30000}"/>
    <cellStyle name="Percent 2 16 3" xfId="59261" xr:uid="{00000000-0005-0000-0000-000008E30000}"/>
    <cellStyle name="Percent 2 16 3 2" xfId="59262" xr:uid="{00000000-0005-0000-0000-000009E30000}"/>
    <cellStyle name="Percent 2 16 3 3" xfId="59263" xr:uid="{00000000-0005-0000-0000-00000AE30000}"/>
    <cellStyle name="Percent 2 16 4" xfId="59264" xr:uid="{00000000-0005-0000-0000-00000BE30000}"/>
    <cellStyle name="Percent 2 16 5" xfId="59265" xr:uid="{00000000-0005-0000-0000-00000CE30000}"/>
    <cellStyle name="Percent 2 17" xfId="3221" xr:uid="{00000000-0005-0000-0000-00000DE30000}"/>
    <cellStyle name="Percent 2 17 2" xfId="59266" xr:uid="{00000000-0005-0000-0000-00000EE30000}"/>
    <cellStyle name="Percent 2 17 2 2" xfId="59267" xr:uid="{00000000-0005-0000-0000-00000FE30000}"/>
    <cellStyle name="Percent 2 17 2 2 2" xfId="59268" xr:uid="{00000000-0005-0000-0000-000010E30000}"/>
    <cellStyle name="Percent 2 17 2 2 3" xfId="59269" xr:uid="{00000000-0005-0000-0000-000011E30000}"/>
    <cellStyle name="Percent 2 17 2 3" xfId="59270" xr:uid="{00000000-0005-0000-0000-000012E30000}"/>
    <cellStyle name="Percent 2 17 2 4" xfId="59271" xr:uid="{00000000-0005-0000-0000-000013E30000}"/>
    <cellStyle name="Percent 2 17 3" xfId="59272" xr:uid="{00000000-0005-0000-0000-000014E30000}"/>
    <cellStyle name="Percent 2 17 3 2" xfId="59273" xr:uid="{00000000-0005-0000-0000-000015E30000}"/>
    <cellStyle name="Percent 2 17 3 3" xfId="59274" xr:uid="{00000000-0005-0000-0000-000016E30000}"/>
    <cellStyle name="Percent 2 17 4" xfId="59275" xr:uid="{00000000-0005-0000-0000-000017E30000}"/>
    <cellStyle name="Percent 2 17 5" xfId="59276" xr:uid="{00000000-0005-0000-0000-000018E30000}"/>
    <cellStyle name="Percent 2 18" xfId="3222" xr:uid="{00000000-0005-0000-0000-000019E30000}"/>
    <cellStyle name="Percent 2 18 2" xfId="59277" xr:uid="{00000000-0005-0000-0000-00001AE30000}"/>
    <cellStyle name="Percent 2 18 2 2" xfId="59278" xr:uid="{00000000-0005-0000-0000-00001BE30000}"/>
    <cellStyle name="Percent 2 18 2 2 2" xfId="59279" xr:uid="{00000000-0005-0000-0000-00001CE30000}"/>
    <cellStyle name="Percent 2 18 2 2 3" xfId="59280" xr:uid="{00000000-0005-0000-0000-00001DE30000}"/>
    <cellStyle name="Percent 2 18 2 3" xfId="59281" xr:uid="{00000000-0005-0000-0000-00001EE30000}"/>
    <cellStyle name="Percent 2 18 2 4" xfId="59282" xr:uid="{00000000-0005-0000-0000-00001FE30000}"/>
    <cellStyle name="Percent 2 18 3" xfId="59283" xr:uid="{00000000-0005-0000-0000-000020E30000}"/>
    <cellStyle name="Percent 2 18 3 2" xfId="59284" xr:uid="{00000000-0005-0000-0000-000021E30000}"/>
    <cellStyle name="Percent 2 18 3 3" xfId="59285" xr:uid="{00000000-0005-0000-0000-000022E30000}"/>
    <cellStyle name="Percent 2 18 4" xfId="59286" xr:uid="{00000000-0005-0000-0000-000023E30000}"/>
    <cellStyle name="Percent 2 18 5" xfId="59287" xr:uid="{00000000-0005-0000-0000-000024E30000}"/>
    <cellStyle name="Percent 2 19" xfId="3223" xr:uid="{00000000-0005-0000-0000-000025E30000}"/>
    <cellStyle name="Percent 2 19 2" xfId="59288" xr:uid="{00000000-0005-0000-0000-000026E30000}"/>
    <cellStyle name="Percent 2 19 2 2" xfId="59289" xr:uid="{00000000-0005-0000-0000-000027E30000}"/>
    <cellStyle name="Percent 2 19 2 2 2" xfId="59290" xr:uid="{00000000-0005-0000-0000-000028E30000}"/>
    <cellStyle name="Percent 2 19 2 2 3" xfId="59291" xr:uid="{00000000-0005-0000-0000-000029E30000}"/>
    <cellStyle name="Percent 2 19 2 3" xfId="59292" xr:uid="{00000000-0005-0000-0000-00002AE30000}"/>
    <cellStyle name="Percent 2 19 2 4" xfId="59293" xr:uid="{00000000-0005-0000-0000-00002BE30000}"/>
    <cellStyle name="Percent 2 19 3" xfId="59294" xr:uid="{00000000-0005-0000-0000-00002CE30000}"/>
    <cellStyle name="Percent 2 19 3 2" xfId="59295" xr:uid="{00000000-0005-0000-0000-00002DE30000}"/>
    <cellStyle name="Percent 2 19 3 3" xfId="59296" xr:uid="{00000000-0005-0000-0000-00002EE30000}"/>
    <cellStyle name="Percent 2 19 4" xfId="59297" xr:uid="{00000000-0005-0000-0000-00002FE30000}"/>
    <cellStyle name="Percent 2 19 5" xfId="59298" xr:uid="{00000000-0005-0000-0000-000030E30000}"/>
    <cellStyle name="Percent 2 2" xfId="3224" xr:uid="{00000000-0005-0000-0000-000031E30000}"/>
    <cellStyle name="Percent 2 2 10" xfId="59299" xr:uid="{00000000-0005-0000-0000-000032E30000}"/>
    <cellStyle name="Percent 2 2 10 2" xfId="59300" xr:uid="{00000000-0005-0000-0000-000033E30000}"/>
    <cellStyle name="Percent 2 2 10 3" xfId="59301" xr:uid="{00000000-0005-0000-0000-000034E30000}"/>
    <cellStyle name="Percent 2 2 11" xfId="59302" xr:uid="{00000000-0005-0000-0000-000035E30000}"/>
    <cellStyle name="Percent 2 2 11 2" xfId="59303" xr:uid="{00000000-0005-0000-0000-000036E30000}"/>
    <cellStyle name="Percent 2 2 11 2 2" xfId="59304" xr:uid="{00000000-0005-0000-0000-000037E30000}"/>
    <cellStyle name="Percent 2 2 11 2 3" xfId="59305" xr:uid="{00000000-0005-0000-0000-000038E30000}"/>
    <cellStyle name="Percent 2 2 11 3" xfId="59306" xr:uid="{00000000-0005-0000-0000-000039E30000}"/>
    <cellStyle name="Percent 2 2 11 4" xfId="59307" xr:uid="{00000000-0005-0000-0000-00003AE30000}"/>
    <cellStyle name="Percent 2 2 12" xfId="59308" xr:uid="{00000000-0005-0000-0000-00003BE30000}"/>
    <cellStyle name="Percent 2 2 12 2" xfId="59309" xr:uid="{00000000-0005-0000-0000-00003CE30000}"/>
    <cellStyle name="Percent 2 2 12 3" xfId="59310" xr:uid="{00000000-0005-0000-0000-00003DE30000}"/>
    <cellStyle name="Percent 2 2 13" xfId="59311" xr:uid="{00000000-0005-0000-0000-00003EE30000}"/>
    <cellStyle name="Percent 2 2 14" xfId="59312" xr:uid="{00000000-0005-0000-0000-00003FE30000}"/>
    <cellStyle name="Percent 2 2 2" xfId="3225" xr:uid="{00000000-0005-0000-0000-000040E30000}"/>
    <cellStyle name="Percent 2 2 2 10" xfId="59313" xr:uid="{00000000-0005-0000-0000-000041E30000}"/>
    <cellStyle name="Percent 2 2 2 10 2" xfId="59314" xr:uid="{00000000-0005-0000-0000-000042E30000}"/>
    <cellStyle name="Percent 2 2 2 10 2 2" xfId="59315" xr:uid="{00000000-0005-0000-0000-000043E30000}"/>
    <cellStyle name="Percent 2 2 2 10 2 2 2" xfId="59316" xr:uid="{00000000-0005-0000-0000-000044E30000}"/>
    <cellStyle name="Percent 2 2 2 10 2 2 3" xfId="59317" xr:uid="{00000000-0005-0000-0000-000045E30000}"/>
    <cellStyle name="Percent 2 2 2 10 2 3" xfId="59318" xr:uid="{00000000-0005-0000-0000-000046E30000}"/>
    <cellStyle name="Percent 2 2 2 10 2 4" xfId="59319" xr:uid="{00000000-0005-0000-0000-000047E30000}"/>
    <cellStyle name="Percent 2 2 2 10 3" xfId="59320" xr:uid="{00000000-0005-0000-0000-000048E30000}"/>
    <cellStyle name="Percent 2 2 2 10 3 2" xfId="59321" xr:uid="{00000000-0005-0000-0000-000049E30000}"/>
    <cellStyle name="Percent 2 2 2 10 3 3" xfId="59322" xr:uid="{00000000-0005-0000-0000-00004AE30000}"/>
    <cellStyle name="Percent 2 2 2 10 4" xfId="59323" xr:uid="{00000000-0005-0000-0000-00004BE30000}"/>
    <cellStyle name="Percent 2 2 2 10 5" xfId="59324" xr:uid="{00000000-0005-0000-0000-00004CE30000}"/>
    <cellStyle name="Percent 2 2 2 11" xfId="59325" xr:uid="{00000000-0005-0000-0000-00004DE30000}"/>
    <cellStyle name="Percent 2 2 2 11 2" xfId="59326" xr:uid="{00000000-0005-0000-0000-00004EE30000}"/>
    <cellStyle name="Percent 2 2 2 11 2 2" xfId="59327" xr:uid="{00000000-0005-0000-0000-00004FE30000}"/>
    <cellStyle name="Percent 2 2 2 11 2 3" xfId="59328" xr:uid="{00000000-0005-0000-0000-000050E30000}"/>
    <cellStyle name="Percent 2 2 2 11 3" xfId="59329" xr:uid="{00000000-0005-0000-0000-000051E30000}"/>
    <cellStyle name="Percent 2 2 2 11 4" xfId="59330" xr:uid="{00000000-0005-0000-0000-000052E30000}"/>
    <cellStyle name="Percent 2 2 2 12" xfId="59331" xr:uid="{00000000-0005-0000-0000-000053E30000}"/>
    <cellStyle name="Percent 2 2 2 12 2" xfId="59332" xr:uid="{00000000-0005-0000-0000-000054E30000}"/>
    <cellStyle name="Percent 2 2 2 12 3" xfId="59333" xr:uid="{00000000-0005-0000-0000-000055E30000}"/>
    <cellStyle name="Percent 2 2 2 13" xfId="59334" xr:uid="{00000000-0005-0000-0000-000056E30000}"/>
    <cellStyle name="Percent 2 2 2 14" xfId="59335" xr:uid="{00000000-0005-0000-0000-000057E30000}"/>
    <cellStyle name="Percent 2 2 2 2" xfId="59336" xr:uid="{00000000-0005-0000-0000-000058E30000}"/>
    <cellStyle name="Percent 2 2 2 2 10" xfId="59337" xr:uid="{00000000-0005-0000-0000-000059E30000}"/>
    <cellStyle name="Percent 2 2 2 2 11" xfId="59338" xr:uid="{00000000-0005-0000-0000-00005AE30000}"/>
    <cellStyle name="Percent 2 2 2 2 2" xfId="59339" xr:uid="{00000000-0005-0000-0000-00005BE30000}"/>
    <cellStyle name="Percent 2 2 2 2 2 2" xfId="59340" xr:uid="{00000000-0005-0000-0000-00005CE30000}"/>
    <cellStyle name="Percent 2 2 2 2 2 2 2" xfId="59341" xr:uid="{00000000-0005-0000-0000-00005DE30000}"/>
    <cellStyle name="Percent 2 2 2 2 2 2 2 2" xfId="59342" xr:uid="{00000000-0005-0000-0000-00005EE30000}"/>
    <cellStyle name="Percent 2 2 2 2 2 2 2 2 2" xfId="59343" xr:uid="{00000000-0005-0000-0000-00005FE30000}"/>
    <cellStyle name="Percent 2 2 2 2 2 2 2 2 3" xfId="59344" xr:uid="{00000000-0005-0000-0000-000060E30000}"/>
    <cellStyle name="Percent 2 2 2 2 2 2 2 3" xfId="59345" xr:uid="{00000000-0005-0000-0000-000061E30000}"/>
    <cellStyle name="Percent 2 2 2 2 2 2 2 4" xfId="59346" xr:uid="{00000000-0005-0000-0000-000062E30000}"/>
    <cellStyle name="Percent 2 2 2 2 2 2 3" xfId="59347" xr:uid="{00000000-0005-0000-0000-000063E30000}"/>
    <cellStyle name="Percent 2 2 2 2 2 2 3 2" xfId="59348" xr:uid="{00000000-0005-0000-0000-000064E30000}"/>
    <cellStyle name="Percent 2 2 2 2 2 2 3 3" xfId="59349" xr:uid="{00000000-0005-0000-0000-000065E30000}"/>
    <cellStyle name="Percent 2 2 2 2 2 2 4" xfId="59350" xr:uid="{00000000-0005-0000-0000-000066E30000}"/>
    <cellStyle name="Percent 2 2 2 2 2 2 5" xfId="59351" xr:uid="{00000000-0005-0000-0000-000067E30000}"/>
    <cellStyle name="Percent 2 2 2 2 2 3" xfId="59352" xr:uid="{00000000-0005-0000-0000-000068E30000}"/>
    <cellStyle name="Percent 2 2 2 2 2 3 2" xfId="59353" xr:uid="{00000000-0005-0000-0000-000069E30000}"/>
    <cellStyle name="Percent 2 2 2 2 2 3 2 2" xfId="59354" xr:uid="{00000000-0005-0000-0000-00006AE30000}"/>
    <cellStyle name="Percent 2 2 2 2 2 3 2 2 2" xfId="59355" xr:uid="{00000000-0005-0000-0000-00006BE30000}"/>
    <cellStyle name="Percent 2 2 2 2 2 3 2 2 3" xfId="59356" xr:uid="{00000000-0005-0000-0000-00006CE30000}"/>
    <cellStyle name="Percent 2 2 2 2 2 3 2 3" xfId="59357" xr:uid="{00000000-0005-0000-0000-00006DE30000}"/>
    <cellStyle name="Percent 2 2 2 2 2 3 2 4" xfId="59358" xr:uid="{00000000-0005-0000-0000-00006EE30000}"/>
    <cellStyle name="Percent 2 2 2 2 2 3 3" xfId="59359" xr:uid="{00000000-0005-0000-0000-00006FE30000}"/>
    <cellStyle name="Percent 2 2 2 2 2 3 3 2" xfId="59360" xr:uid="{00000000-0005-0000-0000-000070E30000}"/>
    <cellStyle name="Percent 2 2 2 2 2 3 3 3" xfId="59361" xr:uid="{00000000-0005-0000-0000-000071E30000}"/>
    <cellStyle name="Percent 2 2 2 2 2 3 4" xfId="59362" xr:uid="{00000000-0005-0000-0000-000072E30000}"/>
    <cellStyle name="Percent 2 2 2 2 2 3 5" xfId="59363" xr:uid="{00000000-0005-0000-0000-000073E30000}"/>
    <cellStyle name="Percent 2 2 2 2 2 4" xfId="59364" xr:uid="{00000000-0005-0000-0000-000074E30000}"/>
    <cellStyle name="Percent 2 2 2 2 2 4 2" xfId="59365" xr:uid="{00000000-0005-0000-0000-000075E30000}"/>
    <cellStyle name="Percent 2 2 2 2 2 4 2 2" xfId="59366" xr:uid="{00000000-0005-0000-0000-000076E30000}"/>
    <cellStyle name="Percent 2 2 2 2 2 4 2 2 2" xfId="59367" xr:uid="{00000000-0005-0000-0000-000077E30000}"/>
    <cellStyle name="Percent 2 2 2 2 2 4 2 2 3" xfId="59368" xr:uid="{00000000-0005-0000-0000-000078E30000}"/>
    <cellStyle name="Percent 2 2 2 2 2 4 2 3" xfId="59369" xr:uid="{00000000-0005-0000-0000-000079E30000}"/>
    <cellStyle name="Percent 2 2 2 2 2 4 2 4" xfId="59370" xr:uid="{00000000-0005-0000-0000-00007AE30000}"/>
    <cellStyle name="Percent 2 2 2 2 2 4 3" xfId="59371" xr:uid="{00000000-0005-0000-0000-00007BE30000}"/>
    <cellStyle name="Percent 2 2 2 2 2 4 3 2" xfId="59372" xr:uid="{00000000-0005-0000-0000-00007CE30000}"/>
    <cellStyle name="Percent 2 2 2 2 2 4 3 3" xfId="59373" xr:uid="{00000000-0005-0000-0000-00007DE30000}"/>
    <cellStyle name="Percent 2 2 2 2 2 4 4" xfId="59374" xr:uid="{00000000-0005-0000-0000-00007EE30000}"/>
    <cellStyle name="Percent 2 2 2 2 2 4 5" xfId="59375" xr:uid="{00000000-0005-0000-0000-00007FE30000}"/>
    <cellStyle name="Percent 2 2 2 2 2 5" xfId="59376" xr:uid="{00000000-0005-0000-0000-000080E30000}"/>
    <cellStyle name="Percent 2 2 2 2 2 5 2" xfId="59377" xr:uid="{00000000-0005-0000-0000-000081E30000}"/>
    <cellStyle name="Percent 2 2 2 2 2 5 2 2" xfId="59378" xr:uid="{00000000-0005-0000-0000-000082E30000}"/>
    <cellStyle name="Percent 2 2 2 2 2 5 2 2 2" xfId="59379" xr:uid="{00000000-0005-0000-0000-000083E30000}"/>
    <cellStyle name="Percent 2 2 2 2 2 5 2 2 3" xfId="59380" xr:uid="{00000000-0005-0000-0000-000084E30000}"/>
    <cellStyle name="Percent 2 2 2 2 2 5 2 3" xfId="59381" xr:uid="{00000000-0005-0000-0000-000085E30000}"/>
    <cellStyle name="Percent 2 2 2 2 2 5 2 4" xfId="59382" xr:uid="{00000000-0005-0000-0000-000086E30000}"/>
    <cellStyle name="Percent 2 2 2 2 2 5 3" xfId="59383" xr:uid="{00000000-0005-0000-0000-000087E30000}"/>
    <cellStyle name="Percent 2 2 2 2 2 5 3 2" xfId="59384" xr:uid="{00000000-0005-0000-0000-000088E30000}"/>
    <cellStyle name="Percent 2 2 2 2 2 5 3 3" xfId="59385" xr:uid="{00000000-0005-0000-0000-000089E30000}"/>
    <cellStyle name="Percent 2 2 2 2 2 5 4" xfId="59386" xr:uid="{00000000-0005-0000-0000-00008AE30000}"/>
    <cellStyle name="Percent 2 2 2 2 2 5 5" xfId="59387" xr:uid="{00000000-0005-0000-0000-00008BE30000}"/>
    <cellStyle name="Percent 2 2 2 2 2 6" xfId="59388" xr:uid="{00000000-0005-0000-0000-00008CE30000}"/>
    <cellStyle name="Percent 2 2 2 2 2 6 2" xfId="59389" xr:uid="{00000000-0005-0000-0000-00008DE30000}"/>
    <cellStyle name="Percent 2 2 2 2 2 6 2 2" xfId="59390" xr:uid="{00000000-0005-0000-0000-00008EE30000}"/>
    <cellStyle name="Percent 2 2 2 2 2 6 2 3" xfId="59391" xr:uid="{00000000-0005-0000-0000-00008FE30000}"/>
    <cellStyle name="Percent 2 2 2 2 2 6 3" xfId="59392" xr:uid="{00000000-0005-0000-0000-000090E30000}"/>
    <cellStyle name="Percent 2 2 2 2 2 6 4" xfId="59393" xr:uid="{00000000-0005-0000-0000-000091E30000}"/>
    <cellStyle name="Percent 2 2 2 2 2 7" xfId="59394" xr:uid="{00000000-0005-0000-0000-000092E30000}"/>
    <cellStyle name="Percent 2 2 2 2 2 7 2" xfId="59395" xr:uid="{00000000-0005-0000-0000-000093E30000}"/>
    <cellStyle name="Percent 2 2 2 2 2 7 3" xfId="59396" xr:uid="{00000000-0005-0000-0000-000094E30000}"/>
    <cellStyle name="Percent 2 2 2 2 2 8" xfId="59397" xr:uid="{00000000-0005-0000-0000-000095E30000}"/>
    <cellStyle name="Percent 2 2 2 2 2 9" xfId="59398" xr:uid="{00000000-0005-0000-0000-000096E30000}"/>
    <cellStyle name="Percent 2 2 2 2 3" xfId="59399" xr:uid="{00000000-0005-0000-0000-000097E30000}"/>
    <cellStyle name="Percent 2 2 2 2 3 2" xfId="59400" xr:uid="{00000000-0005-0000-0000-000098E30000}"/>
    <cellStyle name="Percent 2 2 2 2 3 2 2" xfId="59401" xr:uid="{00000000-0005-0000-0000-000099E30000}"/>
    <cellStyle name="Percent 2 2 2 2 3 2 2 2" xfId="59402" xr:uid="{00000000-0005-0000-0000-00009AE30000}"/>
    <cellStyle name="Percent 2 2 2 2 3 2 2 3" xfId="59403" xr:uid="{00000000-0005-0000-0000-00009BE30000}"/>
    <cellStyle name="Percent 2 2 2 2 3 2 3" xfId="59404" xr:uid="{00000000-0005-0000-0000-00009CE30000}"/>
    <cellStyle name="Percent 2 2 2 2 3 2 4" xfId="59405" xr:uid="{00000000-0005-0000-0000-00009DE30000}"/>
    <cellStyle name="Percent 2 2 2 2 3 3" xfId="59406" xr:uid="{00000000-0005-0000-0000-00009EE30000}"/>
    <cellStyle name="Percent 2 2 2 2 3 3 2" xfId="59407" xr:uid="{00000000-0005-0000-0000-00009FE30000}"/>
    <cellStyle name="Percent 2 2 2 2 3 3 3" xfId="59408" xr:uid="{00000000-0005-0000-0000-0000A0E30000}"/>
    <cellStyle name="Percent 2 2 2 2 3 4" xfId="59409" xr:uid="{00000000-0005-0000-0000-0000A1E30000}"/>
    <cellStyle name="Percent 2 2 2 2 3 5" xfId="59410" xr:uid="{00000000-0005-0000-0000-0000A2E30000}"/>
    <cellStyle name="Percent 2 2 2 2 4" xfId="59411" xr:uid="{00000000-0005-0000-0000-0000A3E30000}"/>
    <cellStyle name="Percent 2 2 2 2 4 2" xfId="59412" xr:uid="{00000000-0005-0000-0000-0000A4E30000}"/>
    <cellStyle name="Percent 2 2 2 2 4 2 2" xfId="59413" xr:uid="{00000000-0005-0000-0000-0000A5E30000}"/>
    <cellStyle name="Percent 2 2 2 2 4 2 2 2" xfId="59414" xr:uid="{00000000-0005-0000-0000-0000A6E30000}"/>
    <cellStyle name="Percent 2 2 2 2 4 2 2 3" xfId="59415" xr:uid="{00000000-0005-0000-0000-0000A7E30000}"/>
    <cellStyle name="Percent 2 2 2 2 4 2 3" xfId="59416" xr:uid="{00000000-0005-0000-0000-0000A8E30000}"/>
    <cellStyle name="Percent 2 2 2 2 4 2 4" xfId="59417" xr:uid="{00000000-0005-0000-0000-0000A9E30000}"/>
    <cellStyle name="Percent 2 2 2 2 4 3" xfId="59418" xr:uid="{00000000-0005-0000-0000-0000AAE30000}"/>
    <cellStyle name="Percent 2 2 2 2 4 3 2" xfId="59419" xr:uid="{00000000-0005-0000-0000-0000ABE30000}"/>
    <cellStyle name="Percent 2 2 2 2 4 3 3" xfId="59420" xr:uid="{00000000-0005-0000-0000-0000ACE30000}"/>
    <cellStyle name="Percent 2 2 2 2 4 4" xfId="59421" xr:uid="{00000000-0005-0000-0000-0000ADE30000}"/>
    <cellStyle name="Percent 2 2 2 2 4 5" xfId="59422" xr:uid="{00000000-0005-0000-0000-0000AEE30000}"/>
    <cellStyle name="Percent 2 2 2 2 5" xfId="59423" xr:uid="{00000000-0005-0000-0000-0000AFE30000}"/>
    <cellStyle name="Percent 2 2 2 2 5 2" xfId="59424" xr:uid="{00000000-0005-0000-0000-0000B0E30000}"/>
    <cellStyle name="Percent 2 2 2 2 5 2 2" xfId="59425" xr:uid="{00000000-0005-0000-0000-0000B1E30000}"/>
    <cellStyle name="Percent 2 2 2 2 5 2 2 2" xfId="59426" xr:uid="{00000000-0005-0000-0000-0000B2E30000}"/>
    <cellStyle name="Percent 2 2 2 2 5 2 2 3" xfId="59427" xr:uid="{00000000-0005-0000-0000-0000B3E30000}"/>
    <cellStyle name="Percent 2 2 2 2 5 2 3" xfId="59428" xr:uid="{00000000-0005-0000-0000-0000B4E30000}"/>
    <cellStyle name="Percent 2 2 2 2 5 2 4" xfId="59429" xr:uid="{00000000-0005-0000-0000-0000B5E30000}"/>
    <cellStyle name="Percent 2 2 2 2 5 3" xfId="59430" xr:uid="{00000000-0005-0000-0000-0000B6E30000}"/>
    <cellStyle name="Percent 2 2 2 2 5 3 2" xfId="59431" xr:uid="{00000000-0005-0000-0000-0000B7E30000}"/>
    <cellStyle name="Percent 2 2 2 2 5 3 3" xfId="59432" xr:uid="{00000000-0005-0000-0000-0000B8E30000}"/>
    <cellStyle name="Percent 2 2 2 2 5 4" xfId="59433" xr:uid="{00000000-0005-0000-0000-0000B9E30000}"/>
    <cellStyle name="Percent 2 2 2 2 5 5" xfId="59434" xr:uid="{00000000-0005-0000-0000-0000BAE30000}"/>
    <cellStyle name="Percent 2 2 2 2 6" xfId="59435" xr:uid="{00000000-0005-0000-0000-0000BBE30000}"/>
    <cellStyle name="Percent 2 2 2 2 6 2" xfId="59436" xr:uid="{00000000-0005-0000-0000-0000BCE30000}"/>
    <cellStyle name="Percent 2 2 2 2 6 2 2" xfId="59437" xr:uid="{00000000-0005-0000-0000-0000BDE30000}"/>
    <cellStyle name="Percent 2 2 2 2 6 2 2 2" xfId="59438" xr:uid="{00000000-0005-0000-0000-0000BEE30000}"/>
    <cellStyle name="Percent 2 2 2 2 6 2 2 3" xfId="59439" xr:uid="{00000000-0005-0000-0000-0000BFE30000}"/>
    <cellStyle name="Percent 2 2 2 2 6 2 3" xfId="59440" xr:uid="{00000000-0005-0000-0000-0000C0E30000}"/>
    <cellStyle name="Percent 2 2 2 2 6 2 4" xfId="59441" xr:uid="{00000000-0005-0000-0000-0000C1E30000}"/>
    <cellStyle name="Percent 2 2 2 2 6 3" xfId="59442" xr:uid="{00000000-0005-0000-0000-0000C2E30000}"/>
    <cellStyle name="Percent 2 2 2 2 6 3 2" xfId="59443" xr:uid="{00000000-0005-0000-0000-0000C3E30000}"/>
    <cellStyle name="Percent 2 2 2 2 6 3 3" xfId="59444" xr:uid="{00000000-0005-0000-0000-0000C4E30000}"/>
    <cellStyle name="Percent 2 2 2 2 6 4" xfId="59445" xr:uid="{00000000-0005-0000-0000-0000C5E30000}"/>
    <cellStyle name="Percent 2 2 2 2 6 5" xfId="59446" xr:uid="{00000000-0005-0000-0000-0000C6E30000}"/>
    <cellStyle name="Percent 2 2 2 2 7" xfId="59447" xr:uid="{00000000-0005-0000-0000-0000C7E30000}"/>
    <cellStyle name="Percent 2 2 2 2 7 2" xfId="59448" xr:uid="{00000000-0005-0000-0000-0000C8E30000}"/>
    <cellStyle name="Percent 2 2 2 2 7 3" xfId="59449" xr:uid="{00000000-0005-0000-0000-0000C9E30000}"/>
    <cellStyle name="Percent 2 2 2 2 8" xfId="59450" xr:uid="{00000000-0005-0000-0000-0000CAE30000}"/>
    <cellStyle name="Percent 2 2 2 2 8 2" xfId="59451" xr:uid="{00000000-0005-0000-0000-0000CBE30000}"/>
    <cellStyle name="Percent 2 2 2 2 8 2 2" xfId="59452" xr:uid="{00000000-0005-0000-0000-0000CCE30000}"/>
    <cellStyle name="Percent 2 2 2 2 8 2 3" xfId="59453" xr:uid="{00000000-0005-0000-0000-0000CDE30000}"/>
    <cellStyle name="Percent 2 2 2 2 8 3" xfId="59454" xr:uid="{00000000-0005-0000-0000-0000CEE30000}"/>
    <cellStyle name="Percent 2 2 2 2 8 4" xfId="59455" xr:uid="{00000000-0005-0000-0000-0000CFE30000}"/>
    <cellStyle name="Percent 2 2 2 2 9" xfId="59456" xr:uid="{00000000-0005-0000-0000-0000D0E30000}"/>
    <cellStyle name="Percent 2 2 2 2 9 2" xfId="59457" xr:uid="{00000000-0005-0000-0000-0000D1E30000}"/>
    <cellStyle name="Percent 2 2 2 2 9 3" xfId="59458" xr:uid="{00000000-0005-0000-0000-0000D2E30000}"/>
    <cellStyle name="Percent 2 2 2 3" xfId="59459" xr:uid="{00000000-0005-0000-0000-0000D3E30000}"/>
    <cellStyle name="Percent 2 2 2 3 10" xfId="59460" xr:uid="{00000000-0005-0000-0000-0000D4E30000}"/>
    <cellStyle name="Percent 2 2 2 3 11" xfId="59461" xr:uid="{00000000-0005-0000-0000-0000D5E30000}"/>
    <cellStyle name="Percent 2 2 2 3 2" xfId="59462" xr:uid="{00000000-0005-0000-0000-0000D6E30000}"/>
    <cellStyle name="Percent 2 2 2 3 2 2" xfId="59463" xr:uid="{00000000-0005-0000-0000-0000D7E30000}"/>
    <cellStyle name="Percent 2 2 2 3 2 2 2" xfId="59464" xr:uid="{00000000-0005-0000-0000-0000D8E30000}"/>
    <cellStyle name="Percent 2 2 2 3 2 2 2 2" xfId="59465" xr:uid="{00000000-0005-0000-0000-0000D9E30000}"/>
    <cellStyle name="Percent 2 2 2 3 2 2 2 2 2" xfId="59466" xr:uid="{00000000-0005-0000-0000-0000DAE30000}"/>
    <cellStyle name="Percent 2 2 2 3 2 2 2 2 3" xfId="59467" xr:uid="{00000000-0005-0000-0000-0000DBE30000}"/>
    <cellStyle name="Percent 2 2 2 3 2 2 2 3" xfId="59468" xr:uid="{00000000-0005-0000-0000-0000DCE30000}"/>
    <cellStyle name="Percent 2 2 2 3 2 2 2 4" xfId="59469" xr:uid="{00000000-0005-0000-0000-0000DDE30000}"/>
    <cellStyle name="Percent 2 2 2 3 2 2 3" xfId="59470" xr:uid="{00000000-0005-0000-0000-0000DEE30000}"/>
    <cellStyle name="Percent 2 2 2 3 2 2 3 2" xfId="59471" xr:uid="{00000000-0005-0000-0000-0000DFE30000}"/>
    <cellStyle name="Percent 2 2 2 3 2 2 3 3" xfId="59472" xr:uid="{00000000-0005-0000-0000-0000E0E30000}"/>
    <cellStyle name="Percent 2 2 2 3 2 2 4" xfId="59473" xr:uid="{00000000-0005-0000-0000-0000E1E30000}"/>
    <cellStyle name="Percent 2 2 2 3 2 2 5" xfId="59474" xr:uid="{00000000-0005-0000-0000-0000E2E30000}"/>
    <cellStyle name="Percent 2 2 2 3 2 3" xfId="59475" xr:uid="{00000000-0005-0000-0000-0000E3E30000}"/>
    <cellStyle name="Percent 2 2 2 3 2 3 2" xfId="59476" xr:uid="{00000000-0005-0000-0000-0000E4E30000}"/>
    <cellStyle name="Percent 2 2 2 3 2 3 2 2" xfId="59477" xr:uid="{00000000-0005-0000-0000-0000E5E30000}"/>
    <cellStyle name="Percent 2 2 2 3 2 3 2 2 2" xfId="59478" xr:uid="{00000000-0005-0000-0000-0000E6E30000}"/>
    <cellStyle name="Percent 2 2 2 3 2 3 2 2 3" xfId="59479" xr:uid="{00000000-0005-0000-0000-0000E7E30000}"/>
    <cellStyle name="Percent 2 2 2 3 2 3 2 3" xfId="59480" xr:uid="{00000000-0005-0000-0000-0000E8E30000}"/>
    <cellStyle name="Percent 2 2 2 3 2 3 2 4" xfId="59481" xr:uid="{00000000-0005-0000-0000-0000E9E30000}"/>
    <cellStyle name="Percent 2 2 2 3 2 3 3" xfId="59482" xr:uid="{00000000-0005-0000-0000-0000EAE30000}"/>
    <cellStyle name="Percent 2 2 2 3 2 3 3 2" xfId="59483" xr:uid="{00000000-0005-0000-0000-0000EBE30000}"/>
    <cellStyle name="Percent 2 2 2 3 2 3 3 3" xfId="59484" xr:uid="{00000000-0005-0000-0000-0000ECE30000}"/>
    <cellStyle name="Percent 2 2 2 3 2 3 4" xfId="59485" xr:uid="{00000000-0005-0000-0000-0000EDE30000}"/>
    <cellStyle name="Percent 2 2 2 3 2 3 5" xfId="59486" xr:uid="{00000000-0005-0000-0000-0000EEE30000}"/>
    <cellStyle name="Percent 2 2 2 3 2 4" xfId="59487" xr:uid="{00000000-0005-0000-0000-0000EFE30000}"/>
    <cellStyle name="Percent 2 2 2 3 2 4 2" xfId="59488" xr:uid="{00000000-0005-0000-0000-0000F0E30000}"/>
    <cellStyle name="Percent 2 2 2 3 2 4 2 2" xfId="59489" xr:uid="{00000000-0005-0000-0000-0000F1E30000}"/>
    <cellStyle name="Percent 2 2 2 3 2 4 2 2 2" xfId="59490" xr:uid="{00000000-0005-0000-0000-0000F2E30000}"/>
    <cellStyle name="Percent 2 2 2 3 2 4 2 2 3" xfId="59491" xr:uid="{00000000-0005-0000-0000-0000F3E30000}"/>
    <cellStyle name="Percent 2 2 2 3 2 4 2 3" xfId="59492" xr:uid="{00000000-0005-0000-0000-0000F4E30000}"/>
    <cellStyle name="Percent 2 2 2 3 2 4 2 4" xfId="59493" xr:uid="{00000000-0005-0000-0000-0000F5E30000}"/>
    <cellStyle name="Percent 2 2 2 3 2 4 3" xfId="59494" xr:uid="{00000000-0005-0000-0000-0000F6E30000}"/>
    <cellStyle name="Percent 2 2 2 3 2 4 3 2" xfId="59495" xr:uid="{00000000-0005-0000-0000-0000F7E30000}"/>
    <cellStyle name="Percent 2 2 2 3 2 4 3 3" xfId="59496" xr:uid="{00000000-0005-0000-0000-0000F8E30000}"/>
    <cellStyle name="Percent 2 2 2 3 2 4 4" xfId="59497" xr:uid="{00000000-0005-0000-0000-0000F9E30000}"/>
    <cellStyle name="Percent 2 2 2 3 2 4 5" xfId="59498" xr:uid="{00000000-0005-0000-0000-0000FAE30000}"/>
    <cellStyle name="Percent 2 2 2 3 2 5" xfId="59499" xr:uid="{00000000-0005-0000-0000-0000FBE30000}"/>
    <cellStyle name="Percent 2 2 2 3 2 5 2" xfId="59500" xr:uid="{00000000-0005-0000-0000-0000FCE30000}"/>
    <cellStyle name="Percent 2 2 2 3 2 5 2 2" xfId="59501" xr:uid="{00000000-0005-0000-0000-0000FDE30000}"/>
    <cellStyle name="Percent 2 2 2 3 2 5 2 2 2" xfId="59502" xr:uid="{00000000-0005-0000-0000-0000FEE30000}"/>
    <cellStyle name="Percent 2 2 2 3 2 5 2 2 3" xfId="59503" xr:uid="{00000000-0005-0000-0000-0000FFE30000}"/>
    <cellStyle name="Percent 2 2 2 3 2 5 2 3" xfId="59504" xr:uid="{00000000-0005-0000-0000-000000E40000}"/>
    <cellStyle name="Percent 2 2 2 3 2 5 2 4" xfId="59505" xr:uid="{00000000-0005-0000-0000-000001E40000}"/>
    <cellStyle name="Percent 2 2 2 3 2 5 3" xfId="59506" xr:uid="{00000000-0005-0000-0000-000002E40000}"/>
    <cellStyle name="Percent 2 2 2 3 2 5 3 2" xfId="59507" xr:uid="{00000000-0005-0000-0000-000003E40000}"/>
    <cellStyle name="Percent 2 2 2 3 2 5 3 3" xfId="59508" xr:uid="{00000000-0005-0000-0000-000004E40000}"/>
    <cellStyle name="Percent 2 2 2 3 2 5 4" xfId="59509" xr:uid="{00000000-0005-0000-0000-000005E40000}"/>
    <cellStyle name="Percent 2 2 2 3 2 5 5" xfId="59510" xr:uid="{00000000-0005-0000-0000-000006E40000}"/>
    <cellStyle name="Percent 2 2 2 3 2 6" xfId="59511" xr:uid="{00000000-0005-0000-0000-000007E40000}"/>
    <cellStyle name="Percent 2 2 2 3 2 6 2" xfId="59512" xr:uid="{00000000-0005-0000-0000-000008E40000}"/>
    <cellStyle name="Percent 2 2 2 3 2 6 2 2" xfId="59513" xr:uid="{00000000-0005-0000-0000-000009E40000}"/>
    <cellStyle name="Percent 2 2 2 3 2 6 2 3" xfId="59514" xr:uid="{00000000-0005-0000-0000-00000AE40000}"/>
    <cellStyle name="Percent 2 2 2 3 2 6 3" xfId="59515" xr:uid="{00000000-0005-0000-0000-00000BE40000}"/>
    <cellStyle name="Percent 2 2 2 3 2 6 4" xfId="59516" xr:uid="{00000000-0005-0000-0000-00000CE40000}"/>
    <cellStyle name="Percent 2 2 2 3 2 7" xfId="59517" xr:uid="{00000000-0005-0000-0000-00000DE40000}"/>
    <cellStyle name="Percent 2 2 2 3 2 7 2" xfId="59518" xr:uid="{00000000-0005-0000-0000-00000EE40000}"/>
    <cellStyle name="Percent 2 2 2 3 2 7 3" xfId="59519" xr:uid="{00000000-0005-0000-0000-00000FE40000}"/>
    <cellStyle name="Percent 2 2 2 3 2 8" xfId="59520" xr:uid="{00000000-0005-0000-0000-000010E40000}"/>
    <cellStyle name="Percent 2 2 2 3 2 9" xfId="59521" xr:uid="{00000000-0005-0000-0000-000011E40000}"/>
    <cellStyle name="Percent 2 2 2 3 3" xfId="59522" xr:uid="{00000000-0005-0000-0000-000012E40000}"/>
    <cellStyle name="Percent 2 2 2 3 3 2" xfId="59523" xr:uid="{00000000-0005-0000-0000-000013E40000}"/>
    <cellStyle name="Percent 2 2 2 3 3 2 2" xfId="59524" xr:uid="{00000000-0005-0000-0000-000014E40000}"/>
    <cellStyle name="Percent 2 2 2 3 3 2 2 2" xfId="59525" xr:uid="{00000000-0005-0000-0000-000015E40000}"/>
    <cellStyle name="Percent 2 2 2 3 3 2 2 3" xfId="59526" xr:uid="{00000000-0005-0000-0000-000016E40000}"/>
    <cellStyle name="Percent 2 2 2 3 3 2 3" xfId="59527" xr:uid="{00000000-0005-0000-0000-000017E40000}"/>
    <cellStyle name="Percent 2 2 2 3 3 2 4" xfId="59528" xr:uid="{00000000-0005-0000-0000-000018E40000}"/>
    <cellStyle name="Percent 2 2 2 3 3 3" xfId="59529" xr:uid="{00000000-0005-0000-0000-000019E40000}"/>
    <cellStyle name="Percent 2 2 2 3 3 3 2" xfId="59530" xr:uid="{00000000-0005-0000-0000-00001AE40000}"/>
    <cellStyle name="Percent 2 2 2 3 3 3 3" xfId="59531" xr:uid="{00000000-0005-0000-0000-00001BE40000}"/>
    <cellStyle name="Percent 2 2 2 3 3 4" xfId="59532" xr:uid="{00000000-0005-0000-0000-00001CE40000}"/>
    <cellStyle name="Percent 2 2 2 3 3 5" xfId="59533" xr:uid="{00000000-0005-0000-0000-00001DE40000}"/>
    <cellStyle name="Percent 2 2 2 3 4" xfId="59534" xr:uid="{00000000-0005-0000-0000-00001EE40000}"/>
    <cellStyle name="Percent 2 2 2 3 4 2" xfId="59535" xr:uid="{00000000-0005-0000-0000-00001FE40000}"/>
    <cellStyle name="Percent 2 2 2 3 4 2 2" xfId="59536" xr:uid="{00000000-0005-0000-0000-000020E40000}"/>
    <cellStyle name="Percent 2 2 2 3 4 2 2 2" xfId="59537" xr:uid="{00000000-0005-0000-0000-000021E40000}"/>
    <cellStyle name="Percent 2 2 2 3 4 2 2 3" xfId="59538" xr:uid="{00000000-0005-0000-0000-000022E40000}"/>
    <cellStyle name="Percent 2 2 2 3 4 2 3" xfId="59539" xr:uid="{00000000-0005-0000-0000-000023E40000}"/>
    <cellStyle name="Percent 2 2 2 3 4 2 4" xfId="59540" xr:uid="{00000000-0005-0000-0000-000024E40000}"/>
    <cellStyle name="Percent 2 2 2 3 4 3" xfId="59541" xr:uid="{00000000-0005-0000-0000-000025E40000}"/>
    <cellStyle name="Percent 2 2 2 3 4 3 2" xfId="59542" xr:uid="{00000000-0005-0000-0000-000026E40000}"/>
    <cellStyle name="Percent 2 2 2 3 4 3 3" xfId="59543" xr:uid="{00000000-0005-0000-0000-000027E40000}"/>
    <cellStyle name="Percent 2 2 2 3 4 4" xfId="59544" xr:uid="{00000000-0005-0000-0000-000028E40000}"/>
    <cellStyle name="Percent 2 2 2 3 4 5" xfId="59545" xr:uid="{00000000-0005-0000-0000-000029E40000}"/>
    <cellStyle name="Percent 2 2 2 3 5" xfId="59546" xr:uid="{00000000-0005-0000-0000-00002AE40000}"/>
    <cellStyle name="Percent 2 2 2 3 5 2" xfId="59547" xr:uid="{00000000-0005-0000-0000-00002BE40000}"/>
    <cellStyle name="Percent 2 2 2 3 5 2 2" xfId="59548" xr:uid="{00000000-0005-0000-0000-00002CE40000}"/>
    <cellStyle name="Percent 2 2 2 3 5 2 2 2" xfId="59549" xr:uid="{00000000-0005-0000-0000-00002DE40000}"/>
    <cellStyle name="Percent 2 2 2 3 5 2 2 3" xfId="59550" xr:uid="{00000000-0005-0000-0000-00002EE40000}"/>
    <cellStyle name="Percent 2 2 2 3 5 2 3" xfId="59551" xr:uid="{00000000-0005-0000-0000-00002FE40000}"/>
    <cellStyle name="Percent 2 2 2 3 5 2 4" xfId="59552" xr:uid="{00000000-0005-0000-0000-000030E40000}"/>
    <cellStyle name="Percent 2 2 2 3 5 3" xfId="59553" xr:uid="{00000000-0005-0000-0000-000031E40000}"/>
    <cellStyle name="Percent 2 2 2 3 5 3 2" xfId="59554" xr:uid="{00000000-0005-0000-0000-000032E40000}"/>
    <cellStyle name="Percent 2 2 2 3 5 3 3" xfId="59555" xr:uid="{00000000-0005-0000-0000-000033E40000}"/>
    <cellStyle name="Percent 2 2 2 3 5 4" xfId="59556" xr:uid="{00000000-0005-0000-0000-000034E40000}"/>
    <cellStyle name="Percent 2 2 2 3 5 5" xfId="59557" xr:uid="{00000000-0005-0000-0000-000035E40000}"/>
    <cellStyle name="Percent 2 2 2 3 6" xfId="59558" xr:uid="{00000000-0005-0000-0000-000036E40000}"/>
    <cellStyle name="Percent 2 2 2 3 6 2" xfId="59559" xr:uid="{00000000-0005-0000-0000-000037E40000}"/>
    <cellStyle name="Percent 2 2 2 3 6 2 2" xfId="59560" xr:uid="{00000000-0005-0000-0000-000038E40000}"/>
    <cellStyle name="Percent 2 2 2 3 6 2 2 2" xfId="59561" xr:uid="{00000000-0005-0000-0000-000039E40000}"/>
    <cellStyle name="Percent 2 2 2 3 6 2 2 3" xfId="59562" xr:uid="{00000000-0005-0000-0000-00003AE40000}"/>
    <cellStyle name="Percent 2 2 2 3 6 2 3" xfId="59563" xr:uid="{00000000-0005-0000-0000-00003BE40000}"/>
    <cellStyle name="Percent 2 2 2 3 6 2 4" xfId="59564" xr:uid="{00000000-0005-0000-0000-00003CE40000}"/>
    <cellStyle name="Percent 2 2 2 3 6 3" xfId="59565" xr:uid="{00000000-0005-0000-0000-00003DE40000}"/>
    <cellStyle name="Percent 2 2 2 3 6 3 2" xfId="59566" xr:uid="{00000000-0005-0000-0000-00003EE40000}"/>
    <cellStyle name="Percent 2 2 2 3 6 3 3" xfId="59567" xr:uid="{00000000-0005-0000-0000-00003FE40000}"/>
    <cellStyle name="Percent 2 2 2 3 6 4" xfId="59568" xr:uid="{00000000-0005-0000-0000-000040E40000}"/>
    <cellStyle name="Percent 2 2 2 3 6 5" xfId="59569" xr:uid="{00000000-0005-0000-0000-000041E40000}"/>
    <cellStyle name="Percent 2 2 2 3 7" xfId="59570" xr:uid="{00000000-0005-0000-0000-000042E40000}"/>
    <cellStyle name="Percent 2 2 2 3 7 2" xfId="59571" xr:uid="{00000000-0005-0000-0000-000043E40000}"/>
    <cellStyle name="Percent 2 2 2 3 7 3" xfId="59572" xr:uid="{00000000-0005-0000-0000-000044E40000}"/>
    <cellStyle name="Percent 2 2 2 3 8" xfId="59573" xr:uid="{00000000-0005-0000-0000-000045E40000}"/>
    <cellStyle name="Percent 2 2 2 3 8 2" xfId="59574" xr:uid="{00000000-0005-0000-0000-000046E40000}"/>
    <cellStyle name="Percent 2 2 2 3 8 2 2" xfId="59575" xr:uid="{00000000-0005-0000-0000-000047E40000}"/>
    <cellStyle name="Percent 2 2 2 3 8 2 3" xfId="59576" xr:uid="{00000000-0005-0000-0000-000048E40000}"/>
    <cellStyle name="Percent 2 2 2 3 8 3" xfId="59577" xr:uid="{00000000-0005-0000-0000-000049E40000}"/>
    <cellStyle name="Percent 2 2 2 3 8 4" xfId="59578" xr:uid="{00000000-0005-0000-0000-00004AE40000}"/>
    <cellStyle name="Percent 2 2 2 3 9" xfId="59579" xr:uid="{00000000-0005-0000-0000-00004BE40000}"/>
    <cellStyle name="Percent 2 2 2 3 9 2" xfId="59580" xr:uid="{00000000-0005-0000-0000-00004CE40000}"/>
    <cellStyle name="Percent 2 2 2 3 9 3" xfId="59581" xr:uid="{00000000-0005-0000-0000-00004DE40000}"/>
    <cellStyle name="Percent 2 2 2 4" xfId="59582" xr:uid="{00000000-0005-0000-0000-00004EE40000}"/>
    <cellStyle name="Percent 2 2 2 4 10" xfId="59583" xr:uid="{00000000-0005-0000-0000-00004FE40000}"/>
    <cellStyle name="Percent 2 2 2 4 2" xfId="59584" xr:uid="{00000000-0005-0000-0000-000050E40000}"/>
    <cellStyle name="Percent 2 2 2 4 2 2" xfId="59585" xr:uid="{00000000-0005-0000-0000-000051E40000}"/>
    <cellStyle name="Percent 2 2 2 4 2 2 2" xfId="59586" xr:uid="{00000000-0005-0000-0000-000052E40000}"/>
    <cellStyle name="Percent 2 2 2 4 2 2 2 2" xfId="59587" xr:uid="{00000000-0005-0000-0000-000053E40000}"/>
    <cellStyle name="Percent 2 2 2 4 2 2 2 3" xfId="59588" xr:uid="{00000000-0005-0000-0000-000054E40000}"/>
    <cellStyle name="Percent 2 2 2 4 2 2 3" xfId="59589" xr:uid="{00000000-0005-0000-0000-000055E40000}"/>
    <cellStyle name="Percent 2 2 2 4 2 2 4" xfId="59590" xr:uid="{00000000-0005-0000-0000-000056E40000}"/>
    <cellStyle name="Percent 2 2 2 4 2 3" xfId="59591" xr:uid="{00000000-0005-0000-0000-000057E40000}"/>
    <cellStyle name="Percent 2 2 2 4 2 3 2" xfId="59592" xr:uid="{00000000-0005-0000-0000-000058E40000}"/>
    <cellStyle name="Percent 2 2 2 4 2 3 3" xfId="59593" xr:uid="{00000000-0005-0000-0000-000059E40000}"/>
    <cellStyle name="Percent 2 2 2 4 2 4" xfId="59594" xr:uid="{00000000-0005-0000-0000-00005AE40000}"/>
    <cellStyle name="Percent 2 2 2 4 2 5" xfId="59595" xr:uid="{00000000-0005-0000-0000-00005BE40000}"/>
    <cellStyle name="Percent 2 2 2 4 3" xfId="59596" xr:uid="{00000000-0005-0000-0000-00005CE40000}"/>
    <cellStyle name="Percent 2 2 2 4 3 2" xfId="59597" xr:uid="{00000000-0005-0000-0000-00005DE40000}"/>
    <cellStyle name="Percent 2 2 2 4 3 2 2" xfId="59598" xr:uid="{00000000-0005-0000-0000-00005EE40000}"/>
    <cellStyle name="Percent 2 2 2 4 3 2 2 2" xfId="59599" xr:uid="{00000000-0005-0000-0000-00005FE40000}"/>
    <cellStyle name="Percent 2 2 2 4 3 2 2 3" xfId="59600" xr:uid="{00000000-0005-0000-0000-000060E40000}"/>
    <cellStyle name="Percent 2 2 2 4 3 2 3" xfId="59601" xr:uid="{00000000-0005-0000-0000-000061E40000}"/>
    <cellStyle name="Percent 2 2 2 4 3 2 4" xfId="59602" xr:uid="{00000000-0005-0000-0000-000062E40000}"/>
    <cellStyle name="Percent 2 2 2 4 3 3" xfId="59603" xr:uid="{00000000-0005-0000-0000-000063E40000}"/>
    <cellStyle name="Percent 2 2 2 4 3 3 2" xfId="59604" xr:uid="{00000000-0005-0000-0000-000064E40000}"/>
    <cellStyle name="Percent 2 2 2 4 3 3 3" xfId="59605" xr:uid="{00000000-0005-0000-0000-000065E40000}"/>
    <cellStyle name="Percent 2 2 2 4 3 4" xfId="59606" xr:uid="{00000000-0005-0000-0000-000066E40000}"/>
    <cellStyle name="Percent 2 2 2 4 3 5" xfId="59607" xr:uid="{00000000-0005-0000-0000-000067E40000}"/>
    <cellStyle name="Percent 2 2 2 4 4" xfId="59608" xr:uid="{00000000-0005-0000-0000-000068E40000}"/>
    <cellStyle name="Percent 2 2 2 4 4 2" xfId="59609" xr:uid="{00000000-0005-0000-0000-000069E40000}"/>
    <cellStyle name="Percent 2 2 2 4 4 2 2" xfId="59610" xr:uid="{00000000-0005-0000-0000-00006AE40000}"/>
    <cellStyle name="Percent 2 2 2 4 4 2 2 2" xfId="59611" xr:uid="{00000000-0005-0000-0000-00006BE40000}"/>
    <cellStyle name="Percent 2 2 2 4 4 2 2 3" xfId="59612" xr:uid="{00000000-0005-0000-0000-00006CE40000}"/>
    <cellStyle name="Percent 2 2 2 4 4 2 3" xfId="59613" xr:uid="{00000000-0005-0000-0000-00006DE40000}"/>
    <cellStyle name="Percent 2 2 2 4 4 2 4" xfId="59614" xr:uid="{00000000-0005-0000-0000-00006EE40000}"/>
    <cellStyle name="Percent 2 2 2 4 4 3" xfId="59615" xr:uid="{00000000-0005-0000-0000-00006FE40000}"/>
    <cellStyle name="Percent 2 2 2 4 4 3 2" xfId="59616" xr:uid="{00000000-0005-0000-0000-000070E40000}"/>
    <cellStyle name="Percent 2 2 2 4 4 3 3" xfId="59617" xr:uid="{00000000-0005-0000-0000-000071E40000}"/>
    <cellStyle name="Percent 2 2 2 4 4 4" xfId="59618" xr:uid="{00000000-0005-0000-0000-000072E40000}"/>
    <cellStyle name="Percent 2 2 2 4 4 5" xfId="59619" xr:uid="{00000000-0005-0000-0000-000073E40000}"/>
    <cellStyle name="Percent 2 2 2 4 5" xfId="59620" xr:uid="{00000000-0005-0000-0000-000074E40000}"/>
    <cellStyle name="Percent 2 2 2 4 5 2" xfId="59621" xr:uid="{00000000-0005-0000-0000-000075E40000}"/>
    <cellStyle name="Percent 2 2 2 4 5 2 2" xfId="59622" xr:uid="{00000000-0005-0000-0000-000076E40000}"/>
    <cellStyle name="Percent 2 2 2 4 5 2 2 2" xfId="59623" xr:uid="{00000000-0005-0000-0000-000077E40000}"/>
    <cellStyle name="Percent 2 2 2 4 5 2 2 3" xfId="59624" xr:uid="{00000000-0005-0000-0000-000078E40000}"/>
    <cellStyle name="Percent 2 2 2 4 5 2 3" xfId="59625" xr:uid="{00000000-0005-0000-0000-000079E40000}"/>
    <cellStyle name="Percent 2 2 2 4 5 2 4" xfId="59626" xr:uid="{00000000-0005-0000-0000-00007AE40000}"/>
    <cellStyle name="Percent 2 2 2 4 5 3" xfId="59627" xr:uid="{00000000-0005-0000-0000-00007BE40000}"/>
    <cellStyle name="Percent 2 2 2 4 5 3 2" xfId="59628" xr:uid="{00000000-0005-0000-0000-00007CE40000}"/>
    <cellStyle name="Percent 2 2 2 4 5 3 3" xfId="59629" xr:uid="{00000000-0005-0000-0000-00007DE40000}"/>
    <cellStyle name="Percent 2 2 2 4 5 4" xfId="59630" xr:uid="{00000000-0005-0000-0000-00007EE40000}"/>
    <cellStyle name="Percent 2 2 2 4 5 5" xfId="59631" xr:uid="{00000000-0005-0000-0000-00007FE40000}"/>
    <cellStyle name="Percent 2 2 2 4 6" xfId="59632" xr:uid="{00000000-0005-0000-0000-000080E40000}"/>
    <cellStyle name="Percent 2 2 2 4 6 2" xfId="59633" xr:uid="{00000000-0005-0000-0000-000081E40000}"/>
    <cellStyle name="Percent 2 2 2 4 6 3" xfId="59634" xr:uid="{00000000-0005-0000-0000-000082E40000}"/>
    <cellStyle name="Percent 2 2 2 4 7" xfId="59635" xr:uid="{00000000-0005-0000-0000-000083E40000}"/>
    <cellStyle name="Percent 2 2 2 4 7 2" xfId="59636" xr:uid="{00000000-0005-0000-0000-000084E40000}"/>
    <cellStyle name="Percent 2 2 2 4 7 2 2" xfId="59637" xr:uid="{00000000-0005-0000-0000-000085E40000}"/>
    <cellStyle name="Percent 2 2 2 4 7 2 3" xfId="59638" xr:uid="{00000000-0005-0000-0000-000086E40000}"/>
    <cellStyle name="Percent 2 2 2 4 7 3" xfId="59639" xr:uid="{00000000-0005-0000-0000-000087E40000}"/>
    <cellStyle name="Percent 2 2 2 4 7 4" xfId="59640" xr:uid="{00000000-0005-0000-0000-000088E40000}"/>
    <cellStyle name="Percent 2 2 2 4 8" xfId="59641" xr:uid="{00000000-0005-0000-0000-000089E40000}"/>
    <cellStyle name="Percent 2 2 2 4 8 2" xfId="59642" xr:uid="{00000000-0005-0000-0000-00008AE40000}"/>
    <cellStyle name="Percent 2 2 2 4 8 3" xfId="59643" xr:uid="{00000000-0005-0000-0000-00008BE40000}"/>
    <cellStyle name="Percent 2 2 2 4 9" xfId="59644" xr:uid="{00000000-0005-0000-0000-00008CE40000}"/>
    <cellStyle name="Percent 2 2 2 5" xfId="59645" xr:uid="{00000000-0005-0000-0000-00008DE40000}"/>
    <cellStyle name="Percent 2 2 2 5 2" xfId="59646" xr:uid="{00000000-0005-0000-0000-00008EE40000}"/>
    <cellStyle name="Percent 2 2 2 5 2 2" xfId="59647" xr:uid="{00000000-0005-0000-0000-00008FE40000}"/>
    <cellStyle name="Percent 2 2 2 5 2 3" xfId="59648" xr:uid="{00000000-0005-0000-0000-000090E40000}"/>
    <cellStyle name="Percent 2 2 2 5 3" xfId="59649" xr:uid="{00000000-0005-0000-0000-000091E40000}"/>
    <cellStyle name="Percent 2 2 2 5 3 2" xfId="59650" xr:uid="{00000000-0005-0000-0000-000092E40000}"/>
    <cellStyle name="Percent 2 2 2 5 3 2 2" xfId="59651" xr:uid="{00000000-0005-0000-0000-000093E40000}"/>
    <cellStyle name="Percent 2 2 2 5 3 2 3" xfId="59652" xr:uid="{00000000-0005-0000-0000-000094E40000}"/>
    <cellStyle name="Percent 2 2 2 5 3 3" xfId="59653" xr:uid="{00000000-0005-0000-0000-000095E40000}"/>
    <cellStyle name="Percent 2 2 2 5 3 4" xfId="59654" xr:uid="{00000000-0005-0000-0000-000096E40000}"/>
    <cellStyle name="Percent 2 2 2 5 4" xfId="59655" xr:uid="{00000000-0005-0000-0000-000097E40000}"/>
    <cellStyle name="Percent 2 2 2 5 4 2" xfId="59656" xr:uid="{00000000-0005-0000-0000-000098E40000}"/>
    <cellStyle name="Percent 2 2 2 5 4 3" xfId="59657" xr:uid="{00000000-0005-0000-0000-000099E40000}"/>
    <cellStyle name="Percent 2 2 2 5 5" xfId="59658" xr:uid="{00000000-0005-0000-0000-00009AE40000}"/>
    <cellStyle name="Percent 2 2 2 5 6" xfId="59659" xr:uid="{00000000-0005-0000-0000-00009BE40000}"/>
    <cellStyle name="Percent 2 2 2 6" xfId="59660" xr:uid="{00000000-0005-0000-0000-00009CE40000}"/>
    <cellStyle name="Percent 2 2 2 6 2" xfId="59661" xr:uid="{00000000-0005-0000-0000-00009DE40000}"/>
    <cellStyle name="Percent 2 2 2 6 2 2" xfId="59662" xr:uid="{00000000-0005-0000-0000-00009EE40000}"/>
    <cellStyle name="Percent 2 2 2 6 2 2 2" xfId="59663" xr:uid="{00000000-0005-0000-0000-00009FE40000}"/>
    <cellStyle name="Percent 2 2 2 6 2 2 3" xfId="59664" xr:uid="{00000000-0005-0000-0000-0000A0E40000}"/>
    <cellStyle name="Percent 2 2 2 6 2 3" xfId="59665" xr:uid="{00000000-0005-0000-0000-0000A1E40000}"/>
    <cellStyle name="Percent 2 2 2 6 2 4" xfId="59666" xr:uid="{00000000-0005-0000-0000-0000A2E40000}"/>
    <cellStyle name="Percent 2 2 2 6 3" xfId="59667" xr:uid="{00000000-0005-0000-0000-0000A3E40000}"/>
    <cellStyle name="Percent 2 2 2 6 3 2" xfId="59668" xr:uid="{00000000-0005-0000-0000-0000A4E40000}"/>
    <cellStyle name="Percent 2 2 2 6 3 3" xfId="59669" xr:uid="{00000000-0005-0000-0000-0000A5E40000}"/>
    <cellStyle name="Percent 2 2 2 6 4" xfId="59670" xr:uid="{00000000-0005-0000-0000-0000A6E40000}"/>
    <cellStyle name="Percent 2 2 2 6 5" xfId="59671" xr:uid="{00000000-0005-0000-0000-0000A7E40000}"/>
    <cellStyle name="Percent 2 2 2 7" xfId="59672" xr:uid="{00000000-0005-0000-0000-0000A8E40000}"/>
    <cellStyle name="Percent 2 2 2 7 2" xfId="59673" xr:uid="{00000000-0005-0000-0000-0000A9E40000}"/>
    <cellStyle name="Percent 2 2 2 7 2 2" xfId="59674" xr:uid="{00000000-0005-0000-0000-0000AAE40000}"/>
    <cellStyle name="Percent 2 2 2 7 2 2 2" xfId="59675" xr:uid="{00000000-0005-0000-0000-0000ABE40000}"/>
    <cellStyle name="Percent 2 2 2 7 2 2 3" xfId="59676" xr:uid="{00000000-0005-0000-0000-0000ACE40000}"/>
    <cellStyle name="Percent 2 2 2 7 2 3" xfId="59677" xr:uid="{00000000-0005-0000-0000-0000ADE40000}"/>
    <cellStyle name="Percent 2 2 2 7 2 4" xfId="59678" xr:uid="{00000000-0005-0000-0000-0000AEE40000}"/>
    <cellStyle name="Percent 2 2 2 7 3" xfId="59679" xr:uid="{00000000-0005-0000-0000-0000AFE40000}"/>
    <cellStyle name="Percent 2 2 2 7 3 2" xfId="59680" xr:uid="{00000000-0005-0000-0000-0000B0E40000}"/>
    <cellStyle name="Percent 2 2 2 7 3 3" xfId="59681" xr:uid="{00000000-0005-0000-0000-0000B1E40000}"/>
    <cellStyle name="Percent 2 2 2 7 4" xfId="59682" xr:uid="{00000000-0005-0000-0000-0000B2E40000}"/>
    <cellStyle name="Percent 2 2 2 7 5" xfId="59683" xr:uid="{00000000-0005-0000-0000-0000B3E40000}"/>
    <cellStyle name="Percent 2 2 2 8" xfId="59684" xr:uid="{00000000-0005-0000-0000-0000B4E40000}"/>
    <cellStyle name="Percent 2 2 2 8 2" xfId="59685" xr:uid="{00000000-0005-0000-0000-0000B5E40000}"/>
    <cellStyle name="Percent 2 2 2 8 2 2" xfId="59686" xr:uid="{00000000-0005-0000-0000-0000B6E40000}"/>
    <cellStyle name="Percent 2 2 2 8 2 2 2" xfId="59687" xr:uid="{00000000-0005-0000-0000-0000B7E40000}"/>
    <cellStyle name="Percent 2 2 2 8 2 2 3" xfId="59688" xr:uid="{00000000-0005-0000-0000-0000B8E40000}"/>
    <cellStyle name="Percent 2 2 2 8 2 3" xfId="59689" xr:uid="{00000000-0005-0000-0000-0000B9E40000}"/>
    <cellStyle name="Percent 2 2 2 8 2 4" xfId="59690" xr:uid="{00000000-0005-0000-0000-0000BAE40000}"/>
    <cellStyle name="Percent 2 2 2 8 3" xfId="59691" xr:uid="{00000000-0005-0000-0000-0000BBE40000}"/>
    <cellStyle name="Percent 2 2 2 8 3 2" xfId="59692" xr:uid="{00000000-0005-0000-0000-0000BCE40000}"/>
    <cellStyle name="Percent 2 2 2 8 3 3" xfId="59693" xr:uid="{00000000-0005-0000-0000-0000BDE40000}"/>
    <cellStyle name="Percent 2 2 2 8 4" xfId="59694" xr:uid="{00000000-0005-0000-0000-0000BEE40000}"/>
    <cellStyle name="Percent 2 2 2 8 5" xfId="59695" xr:uid="{00000000-0005-0000-0000-0000BFE40000}"/>
    <cellStyle name="Percent 2 2 2 9" xfId="59696" xr:uid="{00000000-0005-0000-0000-0000C0E40000}"/>
    <cellStyle name="Percent 2 2 2 9 2" xfId="59697" xr:uid="{00000000-0005-0000-0000-0000C1E40000}"/>
    <cellStyle name="Percent 2 2 2 9 2 2" xfId="59698" xr:uid="{00000000-0005-0000-0000-0000C2E40000}"/>
    <cellStyle name="Percent 2 2 2 9 2 2 2" xfId="59699" xr:uid="{00000000-0005-0000-0000-0000C3E40000}"/>
    <cellStyle name="Percent 2 2 2 9 2 2 3" xfId="59700" xr:uid="{00000000-0005-0000-0000-0000C4E40000}"/>
    <cellStyle name="Percent 2 2 2 9 2 3" xfId="59701" xr:uid="{00000000-0005-0000-0000-0000C5E40000}"/>
    <cellStyle name="Percent 2 2 2 9 2 4" xfId="59702" xr:uid="{00000000-0005-0000-0000-0000C6E40000}"/>
    <cellStyle name="Percent 2 2 2 9 3" xfId="59703" xr:uid="{00000000-0005-0000-0000-0000C7E40000}"/>
    <cellStyle name="Percent 2 2 2 9 3 2" xfId="59704" xr:uid="{00000000-0005-0000-0000-0000C8E40000}"/>
    <cellStyle name="Percent 2 2 2 9 3 3" xfId="59705" xr:uid="{00000000-0005-0000-0000-0000C9E40000}"/>
    <cellStyle name="Percent 2 2 2 9 4" xfId="59706" xr:uid="{00000000-0005-0000-0000-0000CAE40000}"/>
    <cellStyle name="Percent 2 2 2 9 5" xfId="59707" xr:uid="{00000000-0005-0000-0000-0000CBE40000}"/>
    <cellStyle name="Percent 2 2 3" xfId="59708" xr:uid="{00000000-0005-0000-0000-0000CCE40000}"/>
    <cellStyle name="Percent 2 2 3 10" xfId="59709" xr:uid="{00000000-0005-0000-0000-0000CDE40000}"/>
    <cellStyle name="Percent 2 2 3 10 2" xfId="59710" xr:uid="{00000000-0005-0000-0000-0000CEE40000}"/>
    <cellStyle name="Percent 2 2 3 10 3" xfId="59711" xr:uid="{00000000-0005-0000-0000-0000CFE40000}"/>
    <cellStyle name="Percent 2 2 3 11" xfId="59712" xr:uid="{00000000-0005-0000-0000-0000D0E40000}"/>
    <cellStyle name="Percent 2 2 3 12" xfId="59713" xr:uid="{00000000-0005-0000-0000-0000D1E40000}"/>
    <cellStyle name="Percent 2 2 3 2" xfId="59714" xr:uid="{00000000-0005-0000-0000-0000D2E40000}"/>
    <cellStyle name="Percent 2 2 3 2 2" xfId="59715" xr:uid="{00000000-0005-0000-0000-0000D3E40000}"/>
    <cellStyle name="Percent 2 2 3 2 2 2" xfId="59716" xr:uid="{00000000-0005-0000-0000-0000D4E40000}"/>
    <cellStyle name="Percent 2 2 3 2 2 2 2" xfId="59717" xr:uid="{00000000-0005-0000-0000-0000D5E40000}"/>
    <cellStyle name="Percent 2 2 3 2 2 2 2 2" xfId="59718" xr:uid="{00000000-0005-0000-0000-0000D6E40000}"/>
    <cellStyle name="Percent 2 2 3 2 2 2 2 3" xfId="59719" xr:uid="{00000000-0005-0000-0000-0000D7E40000}"/>
    <cellStyle name="Percent 2 2 3 2 2 2 3" xfId="59720" xr:uid="{00000000-0005-0000-0000-0000D8E40000}"/>
    <cellStyle name="Percent 2 2 3 2 2 2 4" xfId="59721" xr:uid="{00000000-0005-0000-0000-0000D9E40000}"/>
    <cellStyle name="Percent 2 2 3 2 2 3" xfId="59722" xr:uid="{00000000-0005-0000-0000-0000DAE40000}"/>
    <cellStyle name="Percent 2 2 3 2 2 3 2" xfId="59723" xr:uid="{00000000-0005-0000-0000-0000DBE40000}"/>
    <cellStyle name="Percent 2 2 3 2 2 3 3" xfId="59724" xr:uid="{00000000-0005-0000-0000-0000DCE40000}"/>
    <cellStyle name="Percent 2 2 3 2 2 4" xfId="59725" xr:uid="{00000000-0005-0000-0000-0000DDE40000}"/>
    <cellStyle name="Percent 2 2 3 2 2 5" xfId="59726" xr:uid="{00000000-0005-0000-0000-0000DEE40000}"/>
    <cellStyle name="Percent 2 2 3 2 3" xfId="59727" xr:uid="{00000000-0005-0000-0000-0000DFE40000}"/>
    <cellStyle name="Percent 2 2 3 2 3 2" xfId="59728" xr:uid="{00000000-0005-0000-0000-0000E0E40000}"/>
    <cellStyle name="Percent 2 2 3 2 3 2 2" xfId="59729" xr:uid="{00000000-0005-0000-0000-0000E1E40000}"/>
    <cellStyle name="Percent 2 2 3 2 3 2 2 2" xfId="59730" xr:uid="{00000000-0005-0000-0000-0000E2E40000}"/>
    <cellStyle name="Percent 2 2 3 2 3 2 2 3" xfId="59731" xr:uid="{00000000-0005-0000-0000-0000E3E40000}"/>
    <cellStyle name="Percent 2 2 3 2 3 2 3" xfId="59732" xr:uid="{00000000-0005-0000-0000-0000E4E40000}"/>
    <cellStyle name="Percent 2 2 3 2 3 2 4" xfId="59733" xr:uid="{00000000-0005-0000-0000-0000E5E40000}"/>
    <cellStyle name="Percent 2 2 3 2 3 3" xfId="59734" xr:uid="{00000000-0005-0000-0000-0000E6E40000}"/>
    <cellStyle name="Percent 2 2 3 2 3 3 2" xfId="59735" xr:uid="{00000000-0005-0000-0000-0000E7E40000}"/>
    <cellStyle name="Percent 2 2 3 2 3 3 3" xfId="59736" xr:uid="{00000000-0005-0000-0000-0000E8E40000}"/>
    <cellStyle name="Percent 2 2 3 2 3 4" xfId="59737" xr:uid="{00000000-0005-0000-0000-0000E9E40000}"/>
    <cellStyle name="Percent 2 2 3 2 3 5" xfId="59738" xr:uid="{00000000-0005-0000-0000-0000EAE40000}"/>
    <cellStyle name="Percent 2 2 3 2 4" xfId="59739" xr:uid="{00000000-0005-0000-0000-0000EBE40000}"/>
    <cellStyle name="Percent 2 2 3 2 4 2" xfId="59740" xr:uid="{00000000-0005-0000-0000-0000ECE40000}"/>
    <cellStyle name="Percent 2 2 3 2 4 2 2" xfId="59741" xr:uid="{00000000-0005-0000-0000-0000EDE40000}"/>
    <cellStyle name="Percent 2 2 3 2 4 2 2 2" xfId="59742" xr:uid="{00000000-0005-0000-0000-0000EEE40000}"/>
    <cellStyle name="Percent 2 2 3 2 4 2 2 3" xfId="59743" xr:uid="{00000000-0005-0000-0000-0000EFE40000}"/>
    <cellStyle name="Percent 2 2 3 2 4 2 3" xfId="59744" xr:uid="{00000000-0005-0000-0000-0000F0E40000}"/>
    <cellStyle name="Percent 2 2 3 2 4 2 4" xfId="59745" xr:uid="{00000000-0005-0000-0000-0000F1E40000}"/>
    <cellStyle name="Percent 2 2 3 2 4 3" xfId="59746" xr:uid="{00000000-0005-0000-0000-0000F2E40000}"/>
    <cellStyle name="Percent 2 2 3 2 4 3 2" xfId="59747" xr:uid="{00000000-0005-0000-0000-0000F3E40000}"/>
    <cellStyle name="Percent 2 2 3 2 4 3 3" xfId="59748" xr:uid="{00000000-0005-0000-0000-0000F4E40000}"/>
    <cellStyle name="Percent 2 2 3 2 4 4" xfId="59749" xr:uid="{00000000-0005-0000-0000-0000F5E40000}"/>
    <cellStyle name="Percent 2 2 3 2 4 5" xfId="59750" xr:uid="{00000000-0005-0000-0000-0000F6E40000}"/>
    <cellStyle name="Percent 2 2 3 2 5" xfId="59751" xr:uid="{00000000-0005-0000-0000-0000F7E40000}"/>
    <cellStyle name="Percent 2 2 3 2 5 2" xfId="59752" xr:uid="{00000000-0005-0000-0000-0000F8E40000}"/>
    <cellStyle name="Percent 2 2 3 2 5 2 2" xfId="59753" xr:uid="{00000000-0005-0000-0000-0000F9E40000}"/>
    <cellStyle name="Percent 2 2 3 2 5 2 2 2" xfId="59754" xr:uid="{00000000-0005-0000-0000-0000FAE40000}"/>
    <cellStyle name="Percent 2 2 3 2 5 2 2 3" xfId="59755" xr:uid="{00000000-0005-0000-0000-0000FBE40000}"/>
    <cellStyle name="Percent 2 2 3 2 5 2 3" xfId="59756" xr:uid="{00000000-0005-0000-0000-0000FCE40000}"/>
    <cellStyle name="Percent 2 2 3 2 5 2 4" xfId="59757" xr:uid="{00000000-0005-0000-0000-0000FDE40000}"/>
    <cellStyle name="Percent 2 2 3 2 5 3" xfId="59758" xr:uid="{00000000-0005-0000-0000-0000FEE40000}"/>
    <cellStyle name="Percent 2 2 3 2 5 3 2" xfId="59759" xr:uid="{00000000-0005-0000-0000-0000FFE40000}"/>
    <cellStyle name="Percent 2 2 3 2 5 3 3" xfId="59760" xr:uid="{00000000-0005-0000-0000-000000E50000}"/>
    <cellStyle name="Percent 2 2 3 2 5 4" xfId="59761" xr:uid="{00000000-0005-0000-0000-000001E50000}"/>
    <cellStyle name="Percent 2 2 3 2 5 5" xfId="59762" xr:uid="{00000000-0005-0000-0000-000002E50000}"/>
    <cellStyle name="Percent 2 2 3 2 6" xfId="59763" xr:uid="{00000000-0005-0000-0000-000003E50000}"/>
    <cellStyle name="Percent 2 2 3 2 6 2" xfId="59764" xr:uid="{00000000-0005-0000-0000-000004E50000}"/>
    <cellStyle name="Percent 2 2 3 2 6 2 2" xfId="59765" xr:uid="{00000000-0005-0000-0000-000005E50000}"/>
    <cellStyle name="Percent 2 2 3 2 6 2 3" xfId="59766" xr:uid="{00000000-0005-0000-0000-000006E50000}"/>
    <cellStyle name="Percent 2 2 3 2 6 3" xfId="59767" xr:uid="{00000000-0005-0000-0000-000007E50000}"/>
    <cellStyle name="Percent 2 2 3 2 6 4" xfId="59768" xr:uid="{00000000-0005-0000-0000-000008E50000}"/>
    <cellStyle name="Percent 2 2 3 2 7" xfId="59769" xr:uid="{00000000-0005-0000-0000-000009E50000}"/>
    <cellStyle name="Percent 2 2 3 2 7 2" xfId="59770" xr:uid="{00000000-0005-0000-0000-00000AE50000}"/>
    <cellStyle name="Percent 2 2 3 2 7 3" xfId="59771" xr:uid="{00000000-0005-0000-0000-00000BE50000}"/>
    <cellStyle name="Percent 2 2 3 2 8" xfId="59772" xr:uid="{00000000-0005-0000-0000-00000CE50000}"/>
    <cellStyle name="Percent 2 2 3 2 9" xfId="59773" xr:uid="{00000000-0005-0000-0000-00000DE50000}"/>
    <cellStyle name="Percent 2 2 3 3" xfId="59774" xr:uid="{00000000-0005-0000-0000-00000EE50000}"/>
    <cellStyle name="Percent 2 2 3 3 2" xfId="59775" xr:uid="{00000000-0005-0000-0000-00000FE50000}"/>
    <cellStyle name="Percent 2 2 3 3 2 2" xfId="59776" xr:uid="{00000000-0005-0000-0000-000010E50000}"/>
    <cellStyle name="Percent 2 2 3 3 2 2 2" xfId="59777" xr:uid="{00000000-0005-0000-0000-000011E50000}"/>
    <cellStyle name="Percent 2 2 3 3 2 2 3" xfId="59778" xr:uid="{00000000-0005-0000-0000-000012E50000}"/>
    <cellStyle name="Percent 2 2 3 3 2 3" xfId="59779" xr:uid="{00000000-0005-0000-0000-000013E50000}"/>
    <cellStyle name="Percent 2 2 3 3 2 4" xfId="59780" xr:uid="{00000000-0005-0000-0000-000014E50000}"/>
    <cellStyle name="Percent 2 2 3 3 3" xfId="59781" xr:uid="{00000000-0005-0000-0000-000015E50000}"/>
    <cellStyle name="Percent 2 2 3 3 3 2" xfId="59782" xr:uid="{00000000-0005-0000-0000-000016E50000}"/>
    <cellStyle name="Percent 2 2 3 3 3 3" xfId="59783" xr:uid="{00000000-0005-0000-0000-000017E50000}"/>
    <cellStyle name="Percent 2 2 3 3 4" xfId="59784" xr:uid="{00000000-0005-0000-0000-000018E50000}"/>
    <cellStyle name="Percent 2 2 3 3 5" xfId="59785" xr:uid="{00000000-0005-0000-0000-000019E50000}"/>
    <cellStyle name="Percent 2 2 3 4" xfId="59786" xr:uid="{00000000-0005-0000-0000-00001AE50000}"/>
    <cellStyle name="Percent 2 2 3 4 2" xfId="59787" xr:uid="{00000000-0005-0000-0000-00001BE50000}"/>
    <cellStyle name="Percent 2 2 3 4 2 2" xfId="59788" xr:uid="{00000000-0005-0000-0000-00001CE50000}"/>
    <cellStyle name="Percent 2 2 3 4 2 2 2" xfId="59789" xr:uid="{00000000-0005-0000-0000-00001DE50000}"/>
    <cellStyle name="Percent 2 2 3 4 2 2 3" xfId="59790" xr:uid="{00000000-0005-0000-0000-00001EE50000}"/>
    <cellStyle name="Percent 2 2 3 4 2 3" xfId="59791" xr:uid="{00000000-0005-0000-0000-00001FE50000}"/>
    <cellStyle name="Percent 2 2 3 4 2 4" xfId="59792" xr:uid="{00000000-0005-0000-0000-000020E50000}"/>
    <cellStyle name="Percent 2 2 3 4 3" xfId="59793" xr:uid="{00000000-0005-0000-0000-000021E50000}"/>
    <cellStyle name="Percent 2 2 3 4 3 2" xfId="59794" xr:uid="{00000000-0005-0000-0000-000022E50000}"/>
    <cellStyle name="Percent 2 2 3 4 3 3" xfId="59795" xr:uid="{00000000-0005-0000-0000-000023E50000}"/>
    <cellStyle name="Percent 2 2 3 4 4" xfId="59796" xr:uid="{00000000-0005-0000-0000-000024E50000}"/>
    <cellStyle name="Percent 2 2 3 4 5" xfId="59797" xr:uid="{00000000-0005-0000-0000-000025E50000}"/>
    <cellStyle name="Percent 2 2 3 5" xfId="59798" xr:uid="{00000000-0005-0000-0000-000026E50000}"/>
    <cellStyle name="Percent 2 2 3 5 2" xfId="59799" xr:uid="{00000000-0005-0000-0000-000027E50000}"/>
    <cellStyle name="Percent 2 2 3 5 2 2" xfId="59800" xr:uid="{00000000-0005-0000-0000-000028E50000}"/>
    <cellStyle name="Percent 2 2 3 5 2 2 2" xfId="59801" xr:uid="{00000000-0005-0000-0000-000029E50000}"/>
    <cellStyle name="Percent 2 2 3 5 2 2 3" xfId="59802" xr:uid="{00000000-0005-0000-0000-00002AE50000}"/>
    <cellStyle name="Percent 2 2 3 5 2 3" xfId="59803" xr:uid="{00000000-0005-0000-0000-00002BE50000}"/>
    <cellStyle name="Percent 2 2 3 5 2 4" xfId="59804" xr:uid="{00000000-0005-0000-0000-00002CE50000}"/>
    <cellStyle name="Percent 2 2 3 5 3" xfId="59805" xr:uid="{00000000-0005-0000-0000-00002DE50000}"/>
    <cellStyle name="Percent 2 2 3 5 3 2" xfId="59806" xr:uid="{00000000-0005-0000-0000-00002EE50000}"/>
    <cellStyle name="Percent 2 2 3 5 3 3" xfId="59807" xr:uid="{00000000-0005-0000-0000-00002FE50000}"/>
    <cellStyle name="Percent 2 2 3 5 4" xfId="59808" xr:uid="{00000000-0005-0000-0000-000030E50000}"/>
    <cellStyle name="Percent 2 2 3 5 5" xfId="59809" xr:uid="{00000000-0005-0000-0000-000031E50000}"/>
    <cellStyle name="Percent 2 2 3 6" xfId="59810" xr:uid="{00000000-0005-0000-0000-000032E50000}"/>
    <cellStyle name="Percent 2 2 3 6 2" xfId="59811" xr:uid="{00000000-0005-0000-0000-000033E50000}"/>
    <cellStyle name="Percent 2 2 3 6 2 2" xfId="59812" xr:uid="{00000000-0005-0000-0000-000034E50000}"/>
    <cellStyle name="Percent 2 2 3 6 2 2 2" xfId="59813" xr:uid="{00000000-0005-0000-0000-000035E50000}"/>
    <cellStyle name="Percent 2 2 3 6 2 2 3" xfId="59814" xr:uid="{00000000-0005-0000-0000-000036E50000}"/>
    <cellStyle name="Percent 2 2 3 6 2 3" xfId="59815" xr:uid="{00000000-0005-0000-0000-000037E50000}"/>
    <cellStyle name="Percent 2 2 3 6 2 4" xfId="59816" xr:uid="{00000000-0005-0000-0000-000038E50000}"/>
    <cellStyle name="Percent 2 2 3 6 3" xfId="59817" xr:uid="{00000000-0005-0000-0000-000039E50000}"/>
    <cellStyle name="Percent 2 2 3 6 3 2" xfId="59818" xr:uid="{00000000-0005-0000-0000-00003AE50000}"/>
    <cellStyle name="Percent 2 2 3 6 3 3" xfId="59819" xr:uid="{00000000-0005-0000-0000-00003BE50000}"/>
    <cellStyle name="Percent 2 2 3 6 4" xfId="59820" xr:uid="{00000000-0005-0000-0000-00003CE50000}"/>
    <cellStyle name="Percent 2 2 3 6 5" xfId="59821" xr:uid="{00000000-0005-0000-0000-00003DE50000}"/>
    <cellStyle name="Percent 2 2 3 7" xfId="59822" xr:uid="{00000000-0005-0000-0000-00003EE50000}"/>
    <cellStyle name="Percent 2 2 3 7 2" xfId="59823" xr:uid="{00000000-0005-0000-0000-00003FE50000}"/>
    <cellStyle name="Percent 2 2 3 7 2 2" xfId="59824" xr:uid="{00000000-0005-0000-0000-000040E50000}"/>
    <cellStyle name="Percent 2 2 3 7 2 2 2" xfId="59825" xr:uid="{00000000-0005-0000-0000-000041E50000}"/>
    <cellStyle name="Percent 2 2 3 7 2 2 3" xfId="59826" xr:uid="{00000000-0005-0000-0000-000042E50000}"/>
    <cellStyle name="Percent 2 2 3 7 2 3" xfId="59827" xr:uid="{00000000-0005-0000-0000-000043E50000}"/>
    <cellStyle name="Percent 2 2 3 7 2 4" xfId="59828" xr:uid="{00000000-0005-0000-0000-000044E50000}"/>
    <cellStyle name="Percent 2 2 3 7 3" xfId="59829" xr:uid="{00000000-0005-0000-0000-000045E50000}"/>
    <cellStyle name="Percent 2 2 3 7 3 2" xfId="59830" xr:uid="{00000000-0005-0000-0000-000046E50000}"/>
    <cellStyle name="Percent 2 2 3 7 3 3" xfId="59831" xr:uid="{00000000-0005-0000-0000-000047E50000}"/>
    <cellStyle name="Percent 2 2 3 7 4" xfId="59832" xr:uid="{00000000-0005-0000-0000-000048E50000}"/>
    <cellStyle name="Percent 2 2 3 7 5" xfId="59833" xr:uid="{00000000-0005-0000-0000-000049E50000}"/>
    <cellStyle name="Percent 2 2 3 8" xfId="59834" xr:uid="{00000000-0005-0000-0000-00004AE50000}"/>
    <cellStyle name="Percent 2 2 3 8 2" xfId="59835" xr:uid="{00000000-0005-0000-0000-00004BE50000}"/>
    <cellStyle name="Percent 2 2 3 8 2 2" xfId="59836" xr:uid="{00000000-0005-0000-0000-00004CE50000}"/>
    <cellStyle name="Percent 2 2 3 8 2 2 2" xfId="59837" xr:uid="{00000000-0005-0000-0000-00004DE50000}"/>
    <cellStyle name="Percent 2 2 3 8 2 2 3" xfId="59838" xr:uid="{00000000-0005-0000-0000-00004EE50000}"/>
    <cellStyle name="Percent 2 2 3 8 2 3" xfId="59839" xr:uid="{00000000-0005-0000-0000-00004FE50000}"/>
    <cellStyle name="Percent 2 2 3 8 2 4" xfId="59840" xr:uid="{00000000-0005-0000-0000-000050E50000}"/>
    <cellStyle name="Percent 2 2 3 8 3" xfId="59841" xr:uid="{00000000-0005-0000-0000-000051E50000}"/>
    <cellStyle name="Percent 2 2 3 8 3 2" xfId="59842" xr:uid="{00000000-0005-0000-0000-000052E50000}"/>
    <cellStyle name="Percent 2 2 3 8 3 3" xfId="59843" xr:uid="{00000000-0005-0000-0000-000053E50000}"/>
    <cellStyle name="Percent 2 2 3 8 4" xfId="59844" xr:uid="{00000000-0005-0000-0000-000054E50000}"/>
    <cellStyle name="Percent 2 2 3 8 5" xfId="59845" xr:uid="{00000000-0005-0000-0000-000055E50000}"/>
    <cellStyle name="Percent 2 2 3 9" xfId="59846" xr:uid="{00000000-0005-0000-0000-000056E50000}"/>
    <cellStyle name="Percent 2 2 3 9 2" xfId="59847" xr:uid="{00000000-0005-0000-0000-000057E50000}"/>
    <cellStyle name="Percent 2 2 3 9 2 2" xfId="59848" xr:uid="{00000000-0005-0000-0000-000058E50000}"/>
    <cellStyle name="Percent 2 2 3 9 2 3" xfId="59849" xr:uid="{00000000-0005-0000-0000-000059E50000}"/>
    <cellStyle name="Percent 2 2 3 9 3" xfId="59850" xr:uid="{00000000-0005-0000-0000-00005AE50000}"/>
    <cellStyle name="Percent 2 2 3 9 4" xfId="59851" xr:uid="{00000000-0005-0000-0000-00005BE50000}"/>
    <cellStyle name="Percent 2 2 4" xfId="59852" xr:uid="{00000000-0005-0000-0000-00005CE50000}"/>
    <cellStyle name="Percent 2 2 4 10" xfId="59853" xr:uid="{00000000-0005-0000-0000-00005DE50000}"/>
    <cellStyle name="Percent 2 2 4 10 2" xfId="59854" xr:uid="{00000000-0005-0000-0000-00005EE50000}"/>
    <cellStyle name="Percent 2 2 4 10 3" xfId="59855" xr:uid="{00000000-0005-0000-0000-00005FE50000}"/>
    <cellStyle name="Percent 2 2 4 11" xfId="59856" xr:uid="{00000000-0005-0000-0000-000060E50000}"/>
    <cellStyle name="Percent 2 2 4 12" xfId="59857" xr:uid="{00000000-0005-0000-0000-000061E50000}"/>
    <cellStyle name="Percent 2 2 4 2" xfId="59858" xr:uid="{00000000-0005-0000-0000-000062E50000}"/>
    <cellStyle name="Percent 2 2 4 2 2" xfId="59859" xr:uid="{00000000-0005-0000-0000-000063E50000}"/>
    <cellStyle name="Percent 2 2 4 2 2 2" xfId="59860" xr:uid="{00000000-0005-0000-0000-000064E50000}"/>
    <cellStyle name="Percent 2 2 4 2 2 2 2" xfId="59861" xr:uid="{00000000-0005-0000-0000-000065E50000}"/>
    <cellStyle name="Percent 2 2 4 2 2 2 2 2" xfId="59862" xr:uid="{00000000-0005-0000-0000-000066E50000}"/>
    <cellStyle name="Percent 2 2 4 2 2 2 2 3" xfId="59863" xr:uid="{00000000-0005-0000-0000-000067E50000}"/>
    <cellStyle name="Percent 2 2 4 2 2 2 3" xfId="59864" xr:uid="{00000000-0005-0000-0000-000068E50000}"/>
    <cellStyle name="Percent 2 2 4 2 2 2 4" xfId="59865" xr:uid="{00000000-0005-0000-0000-000069E50000}"/>
    <cellStyle name="Percent 2 2 4 2 2 3" xfId="59866" xr:uid="{00000000-0005-0000-0000-00006AE50000}"/>
    <cellStyle name="Percent 2 2 4 2 2 3 2" xfId="59867" xr:uid="{00000000-0005-0000-0000-00006BE50000}"/>
    <cellStyle name="Percent 2 2 4 2 2 3 3" xfId="59868" xr:uid="{00000000-0005-0000-0000-00006CE50000}"/>
    <cellStyle name="Percent 2 2 4 2 2 4" xfId="59869" xr:uid="{00000000-0005-0000-0000-00006DE50000}"/>
    <cellStyle name="Percent 2 2 4 2 2 5" xfId="59870" xr:uid="{00000000-0005-0000-0000-00006EE50000}"/>
    <cellStyle name="Percent 2 2 4 2 3" xfId="59871" xr:uid="{00000000-0005-0000-0000-00006FE50000}"/>
    <cellStyle name="Percent 2 2 4 2 3 2" xfId="59872" xr:uid="{00000000-0005-0000-0000-000070E50000}"/>
    <cellStyle name="Percent 2 2 4 2 3 2 2" xfId="59873" xr:uid="{00000000-0005-0000-0000-000071E50000}"/>
    <cellStyle name="Percent 2 2 4 2 3 2 2 2" xfId="59874" xr:uid="{00000000-0005-0000-0000-000072E50000}"/>
    <cellStyle name="Percent 2 2 4 2 3 2 2 3" xfId="59875" xr:uid="{00000000-0005-0000-0000-000073E50000}"/>
    <cellStyle name="Percent 2 2 4 2 3 2 3" xfId="59876" xr:uid="{00000000-0005-0000-0000-000074E50000}"/>
    <cellStyle name="Percent 2 2 4 2 3 2 4" xfId="59877" xr:uid="{00000000-0005-0000-0000-000075E50000}"/>
    <cellStyle name="Percent 2 2 4 2 3 3" xfId="59878" xr:uid="{00000000-0005-0000-0000-000076E50000}"/>
    <cellStyle name="Percent 2 2 4 2 3 3 2" xfId="59879" xr:uid="{00000000-0005-0000-0000-000077E50000}"/>
    <cellStyle name="Percent 2 2 4 2 3 3 3" xfId="59880" xr:uid="{00000000-0005-0000-0000-000078E50000}"/>
    <cellStyle name="Percent 2 2 4 2 3 4" xfId="59881" xr:uid="{00000000-0005-0000-0000-000079E50000}"/>
    <cellStyle name="Percent 2 2 4 2 3 5" xfId="59882" xr:uid="{00000000-0005-0000-0000-00007AE50000}"/>
    <cellStyle name="Percent 2 2 4 2 4" xfId="59883" xr:uid="{00000000-0005-0000-0000-00007BE50000}"/>
    <cellStyle name="Percent 2 2 4 2 4 2" xfId="59884" xr:uid="{00000000-0005-0000-0000-00007CE50000}"/>
    <cellStyle name="Percent 2 2 4 2 4 2 2" xfId="59885" xr:uid="{00000000-0005-0000-0000-00007DE50000}"/>
    <cellStyle name="Percent 2 2 4 2 4 2 2 2" xfId="59886" xr:uid="{00000000-0005-0000-0000-00007EE50000}"/>
    <cellStyle name="Percent 2 2 4 2 4 2 2 3" xfId="59887" xr:uid="{00000000-0005-0000-0000-00007FE50000}"/>
    <cellStyle name="Percent 2 2 4 2 4 2 3" xfId="59888" xr:uid="{00000000-0005-0000-0000-000080E50000}"/>
    <cellStyle name="Percent 2 2 4 2 4 2 4" xfId="59889" xr:uid="{00000000-0005-0000-0000-000081E50000}"/>
    <cellStyle name="Percent 2 2 4 2 4 3" xfId="59890" xr:uid="{00000000-0005-0000-0000-000082E50000}"/>
    <cellStyle name="Percent 2 2 4 2 4 3 2" xfId="59891" xr:uid="{00000000-0005-0000-0000-000083E50000}"/>
    <cellStyle name="Percent 2 2 4 2 4 3 3" xfId="59892" xr:uid="{00000000-0005-0000-0000-000084E50000}"/>
    <cellStyle name="Percent 2 2 4 2 4 4" xfId="59893" xr:uid="{00000000-0005-0000-0000-000085E50000}"/>
    <cellStyle name="Percent 2 2 4 2 4 5" xfId="59894" xr:uid="{00000000-0005-0000-0000-000086E50000}"/>
    <cellStyle name="Percent 2 2 4 2 5" xfId="59895" xr:uid="{00000000-0005-0000-0000-000087E50000}"/>
    <cellStyle name="Percent 2 2 4 2 5 2" xfId="59896" xr:uid="{00000000-0005-0000-0000-000088E50000}"/>
    <cellStyle name="Percent 2 2 4 2 5 2 2" xfId="59897" xr:uid="{00000000-0005-0000-0000-000089E50000}"/>
    <cellStyle name="Percent 2 2 4 2 5 2 2 2" xfId="59898" xr:uid="{00000000-0005-0000-0000-00008AE50000}"/>
    <cellStyle name="Percent 2 2 4 2 5 2 2 3" xfId="59899" xr:uid="{00000000-0005-0000-0000-00008BE50000}"/>
    <cellStyle name="Percent 2 2 4 2 5 2 3" xfId="59900" xr:uid="{00000000-0005-0000-0000-00008CE50000}"/>
    <cellStyle name="Percent 2 2 4 2 5 2 4" xfId="59901" xr:uid="{00000000-0005-0000-0000-00008DE50000}"/>
    <cellStyle name="Percent 2 2 4 2 5 3" xfId="59902" xr:uid="{00000000-0005-0000-0000-00008EE50000}"/>
    <cellStyle name="Percent 2 2 4 2 5 3 2" xfId="59903" xr:uid="{00000000-0005-0000-0000-00008FE50000}"/>
    <cellStyle name="Percent 2 2 4 2 5 3 3" xfId="59904" xr:uid="{00000000-0005-0000-0000-000090E50000}"/>
    <cellStyle name="Percent 2 2 4 2 5 4" xfId="59905" xr:uid="{00000000-0005-0000-0000-000091E50000}"/>
    <cellStyle name="Percent 2 2 4 2 5 5" xfId="59906" xr:uid="{00000000-0005-0000-0000-000092E50000}"/>
    <cellStyle name="Percent 2 2 4 2 6" xfId="59907" xr:uid="{00000000-0005-0000-0000-000093E50000}"/>
    <cellStyle name="Percent 2 2 4 2 6 2" xfId="59908" xr:uid="{00000000-0005-0000-0000-000094E50000}"/>
    <cellStyle name="Percent 2 2 4 2 6 2 2" xfId="59909" xr:uid="{00000000-0005-0000-0000-000095E50000}"/>
    <cellStyle name="Percent 2 2 4 2 6 2 3" xfId="59910" xr:uid="{00000000-0005-0000-0000-000096E50000}"/>
    <cellStyle name="Percent 2 2 4 2 6 3" xfId="59911" xr:uid="{00000000-0005-0000-0000-000097E50000}"/>
    <cellStyle name="Percent 2 2 4 2 6 4" xfId="59912" xr:uid="{00000000-0005-0000-0000-000098E50000}"/>
    <cellStyle name="Percent 2 2 4 2 7" xfId="59913" xr:uid="{00000000-0005-0000-0000-000099E50000}"/>
    <cellStyle name="Percent 2 2 4 2 7 2" xfId="59914" xr:uid="{00000000-0005-0000-0000-00009AE50000}"/>
    <cellStyle name="Percent 2 2 4 2 7 3" xfId="59915" xr:uid="{00000000-0005-0000-0000-00009BE50000}"/>
    <cellStyle name="Percent 2 2 4 2 8" xfId="59916" xr:uid="{00000000-0005-0000-0000-00009CE50000}"/>
    <cellStyle name="Percent 2 2 4 2 9" xfId="59917" xr:uid="{00000000-0005-0000-0000-00009DE50000}"/>
    <cellStyle name="Percent 2 2 4 3" xfId="59918" xr:uid="{00000000-0005-0000-0000-00009EE50000}"/>
    <cellStyle name="Percent 2 2 4 3 2" xfId="59919" xr:uid="{00000000-0005-0000-0000-00009FE50000}"/>
    <cellStyle name="Percent 2 2 4 3 2 2" xfId="59920" xr:uid="{00000000-0005-0000-0000-0000A0E50000}"/>
    <cellStyle name="Percent 2 2 4 3 2 2 2" xfId="59921" xr:uid="{00000000-0005-0000-0000-0000A1E50000}"/>
    <cellStyle name="Percent 2 2 4 3 2 2 3" xfId="59922" xr:uid="{00000000-0005-0000-0000-0000A2E50000}"/>
    <cellStyle name="Percent 2 2 4 3 2 3" xfId="59923" xr:uid="{00000000-0005-0000-0000-0000A3E50000}"/>
    <cellStyle name="Percent 2 2 4 3 2 4" xfId="59924" xr:uid="{00000000-0005-0000-0000-0000A4E50000}"/>
    <cellStyle name="Percent 2 2 4 3 3" xfId="59925" xr:uid="{00000000-0005-0000-0000-0000A5E50000}"/>
    <cellStyle name="Percent 2 2 4 3 3 2" xfId="59926" xr:uid="{00000000-0005-0000-0000-0000A6E50000}"/>
    <cellStyle name="Percent 2 2 4 3 3 3" xfId="59927" xr:uid="{00000000-0005-0000-0000-0000A7E50000}"/>
    <cellStyle name="Percent 2 2 4 3 4" xfId="59928" xr:uid="{00000000-0005-0000-0000-0000A8E50000}"/>
    <cellStyle name="Percent 2 2 4 3 5" xfId="59929" xr:uid="{00000000-0005-0000-0000-0000A9E50000}"/>
    <cellStyle name="Percent 2 2 4 4" xfId="59930" xr:uid="{00000000-0005-0000-0000-0000AAE50000}"/>
    <cellStyle name="Percent 2 2 4 4 2" xfId="59931" xr:uid="{00000000-0005-0000-0000-0000ABE50000}"/>
    <cellStyle name="Percent 2 2 4 4 2 2" xfId="59932" xr:uid="{00000000-0005-0000-0000-0000ACE50000}"/>
    <cellStyle name="Percent 2 2 4 4 2 2 2" xfId="59933" xr:uid="{00000000-0005-0000-0000-0000ADE50000}"/>
    <cellStyle name="Percent 2 2 4 4 2 2 3" xfId="59934" xr:uid="{00000000-0005-0000-0000-0000AEE50000}"/>
    <cellStyle name="Percent 2 2 4 4 2 3" xfId="59935" xr:uid="{00000000-0005-0000-0000-0000AFE50000}"/>
    <cellStyle name="Percent 2 2 4 4 2 4" xfId="59936" xr:uid="{00000000-0005-0000-0000-0000B0E50000}"/>
    <cellStyle name="Percent 2 2 4 4 3" xfId="59937" xr:uid="{00000000-0005-0000-0000-0000B1E50000}"/>
    <cellStyle name="Percent 2 2 4 4 3 2" xfId="59938" xr:uid="{00000000-0005-0000-0000-0000B2E50000}"/>
    <cellStyle name="Percent 2 2 4 4 3 3" xfId="59939" xr:uid="{00000000-0005-0000-0000-0000B3E50000}"/>
    <cellStyle name="Percent 2 2 4 4 4" xfId="59940" xr:uid="{00000000-0005-0000-0000-0000B4E50000}"/>
    <cellStyle name="Percent 2 2 4 4 5" xfId="59941" xr:uid="{00000000-0005-0000-0000-0000B5E50000}"/>
    <cellStyle name="Percent 2 2 4 5" xfId="59942" xr:uid="{00000000-0005-0000-0000-0000B6E50000}"/>
    <cellStyle name="Percent 2 2 4 5 2" xfId="59943" xr:uid="{00000000-0005-0000-0000-0000B7E50000}"/>
    <cellStyle name="Percent 2 2 4 5 2 2" xfId="59944" xr:uid="{00000000-0005-0000-0000-0000B8E50000}"/>
    <cellStyle name="Percent 2 2 4 5 2 2 2" xfId="59945" xr:uid="{00000000-0005-0000-0000-0000B9E50000}"/>
    <cellStyle name="Percent 2 2 4 5 2 2 3" xfId="59946" xr:uid="{00000000-0005-0000-0000-0000BAE50000}"/>
    <cellStyle name="Percent 2 2 4 5 2 3" xfId="59947" xr:uid="{00000000-0005-0000-0000-0000BBE50000}"/>
    <cellStyle name="Percent 2 2 4 5 2 4" xfId="59948" xr:uid="{00000000-0005-0000-0000-0000BCE50000}"/>
    <cellStyle name="Percent 2 2 4 5 3" xfId="59949" xr:uid="{00000000-0005-0000-0000-0000BDE50000}"/>
    <cellStyle name="Percent 2 2 4 5 3 2" xfId="59950" xr:uid="{00000000-0005-0000-0000-0000BEE50000}"/>
    <cellStyle name="Percent 2 2 4 5 3 3" xfId="59951" xr:uid="{00000000-0005-0000-0000-0000BFE50000}"/>
    <cellStyle name="Percent 2 2 4 5 4" xfId="59952" xr:uid="{00000000-0005-0000-0000-0000C0E50000}"/>
    <cellStyle name="Percent 2 2 4 5 5" xfId="59953" xr:uid="{00000000-0005-0000-0000-0000C1E50000}"/>
    <cellStyle name="Percent 2 2 4 6" xfId="59954" xr:uid="{00000000-0005-0000-0000-0000C2E50000}"/>
    <cellStyle name="Percent 2 2 4 6 2" xfId="59955" xr:uid="{00000000-0005-0000-0000-0000C3E50000}"/>
    <cellStyle name="Percent 2 2 4 6 2 2" xfId="59956" xr:uid="{00000000-0005-0000-0000-0000C4E50000}"/>
    <cellStyle name="Percent 2 2 4 6 2 2 2" xfId="59957" xr:uid="{00000000-0005-0000-0000-0000C5E50000}"/>
    <cellStyle name="Percent 2 2 4 6 2 2 3" xfId="59958" xr:uid="{00000000-0005-0000-0000-0000C6E50000}"/>
    <cellStyle name="Percent 2 2 4 6 2 3" xfId="59959" xr:uid="{00000000-0005-0000-0000-0000C7E50000}"/>
    <cellStyle name="Percent 2 2 4 6 2 4" xfId="59960" xr:uid="{00000000-0005-0000-0000-0000C8E50000}"/>
    <cellStyle name="Percent 2 2 4 6 3" xfId="59961" xr:uid="{00000000-0005-0000-0000-0000C9E50000}"/>
    <cellStyle name="Percent 2 2 4 6 3 2" xfId="59962" xr:uid="{00000000-0005-0000-0000-0000CAE50000}"/>
    <cellStyle name="Percent 2 2 4 6 3 3" xfId="59963" xr:uid="{00000000-0005-0000-0000-0000CBE50000}"/>
    <cellStyle name="Percent 2 2 4 6 4" xfId="59964" xr:uid="{00000000-0005-0000-0000-0000CCE50000}"/>
    <cellStyle name="Percent 2 2 4 6 5" xfId="59965" xr:uid="{00000000-0005-0000-0000-0000CDE50000}"/>
    <cellStyle name="Percent 2 2 4 7" xfId="59966" xr:uid="{00000000-0005-0000-0000-0000CEE50000}"/>
    <cellStyle name="Percent 2 2 4 7 2" xfId="59967" xr:uid="{00000000-0005-0000-0000-0000CFE50000}"/>
    <cellStyle name="Percent 2 2 4 7 2 2" xfId="59968" xr:uid="{00000000-0005-0000-0000-0000D0E50000}"/>
    <cellStyle name="Percent 2 2 4 7 2 2 2" xfId="59969" xr:uid="{00000000-0005-0000-0000-0000D1E50000}"/>
    <cellStyle name="Percent 2 2 4 7 2 2 3" xfId="59970" xr:uid="{00000000-0005-0000-0000-0000D2E50000}"/>
    <cellStyle name="Percent 2 2 4 7 2 3" xfId="59971" xr:uid="{00000000-0005-0000-0000-0000D3E50000}"/>
    <cellStyle name="Percent 2 2 4 7 2 4" xfId="59972" xr:uid="{00000000-0005-0000-0000-0000D4E50000}"/>
    <cellStyle name="Percent 2 2 4 7 3" xfId="59973" xr:uid="{00000000-0005-0000-0000-0000D5E50000}"/>
    <cellStyle name="Percent 2 2 4 7 3 2" xfId="59974" xr:uid="{00000000-0005-0000-0000-0000D6E50000}"/>
    <cellStyle name="Percent 2 2 4 7 3 3" xfId="59975" xr:uid="{00000000-0005-0000-0000-0000D7E50000}"/>
    <cellStyle name="Percent 2 2 4 7 4" xfId="59976" xr:uid="{00000000-0005-0000-0000-0000D8E50000}"/>
    <cellStyle name="Percent 2 2 4 7 5" xfId="59977" xr:uid="{00000000-0005-0000-0000-0000D9E50000}"/>
    <cellStyle name="Percent 2 2 4 8" xfId="59978" xr:uid="{00000000-0005-0000-0000-0000DAE50000}"/>
    <cellStyle name="Percent 2 2 4 8 2" xfId="59979" xr:uid="{00000000-0005-0000-0000-0000DBE50000}"/>
    <cellStyle name="Percent 2 2 4 8 2 2" xfId="59980" xr:uid="{00000000-0005-0000-0000-0000DCE50000}"/>
    <cellStyle name="Percent 2 2 4 8 2 2 2" xfId="59981" xr:uid="{00000000-0005-0000-0000-0000DDE50000}"/>
    <cellStyle name="Percent 2 2 4 8 2 2 3" xfId="59982" xr:uid="{00000000-0005-0000-0000-0000DEE50000}"/>
    <cellStyle name="Percent 2 2 4 8 2 3" xfId="59983" xr:uid="{00000000-0005-0000-0000-0000DFE50000}"/>
    <cellStyle name="Percent 2 2 4 8 2 4" xfId="59984" xr:uid="{00000000-0005-0000-0000-0000E0E50000}"/>
    <cellStyle name="Percent 2 2 4 8 3" xfId="59985" xr:uid="{00000000-0005-0000-0000-0000E1E50000}"/>
    <cellStyle name="Percent 2 2 4 8 3 2" xfId="59986" xr:uid="{00000000-0005-0000-0000-0000E2E50000}"/>
    <cellStyle name="Percent 2 2 4 8 3 3" xfId="59987" xr:uid="{00000000-0005-0000-0000-0000E3E50000}"/>
    <cellStyle name="Percent 2 2 4 8 4" xfId="59988" xr:uid="{00000000-0005-0000-0000-0000E4E50000}"/>
    <cellStyle name="Percent 2 2 4 8 5" xfId="59989" xr:uid="{00000000-0005-0000-0000-0000E5E50000}"/>
    <cellStyle name="Percent 2 2 4 9" xfId="59990" xr:uid="{00000000-0005-0000-0000-0000E6E50000}"/>
    <cellStyle name="Percent 2 2 4 9 2" xfId="59991" xr:uid="{00000000-0005-0000-0000-0000E7E50000}"/>
    <cellStyle name="Percent 2 2 4 9 2 2" xfId="59992" xr:uid="{00000000-0005-0000-0000-0000E8E50000}"/>
    <cellStyle name="Percent 2 2 4 9 2 3" xfId="59993" xr:uid="{00000000-0005-0000-0000-0000E9E50000}"/>
    <cellStyle name="Percent 2 2 4 9 3" xfId="59994" xr:uid="{00000000-0005-0000-0000-0000EAE50000}"/>
    <cellStyle name="Percent 2 2 4 9 4" xfId="59995" xr:uid="{00000000-0005-0000-0000-0000EBE50000}"/>
    <cellStyle name="Percent 2 2 5" xfId="59996" xr:uid="{00000000-0005-0000-0000-0000ECE50000}"/>
    <cellStyle name="Percent 2 2 5 10" xfId="59997" xr:uid="{00000000-0005-0000-0000-0000EDE50000}"/>
    <cellStyle name="Percent 2 2 5 11" xfId="59998" xr:uid="{00000000-0005-0000-0000-0000EEE50000}"/>
    <cellStyle name="Percent 2 2 5 2" xfId="59999" xr:uid="{00000000-0005-0000-0000-0000EFE50000}"/>
    <cellStyle name="Percent 2 2 5 2 2" xfId="60000" xr:uid="{00000000-0005-0000-0000-0000F0E50000}"/>
    <cellStyle name="Percent 2 2 5 2 2 2" xfId="60001" xr:uid="{00000000-0005-0000-0000-0000F1E50000}"/>
    <cellStyle name="Percent 2 2 5 2 2 2 2" xfId="60002" xr:uid="{00000000-0005-0000-0000-0000F2E50000}"/>
    <cellStyle name="Percent 2 2 5 2 2 2 3" xfId="60003" xr:uid="{00000000-0005-0000-0000-0000F3E50000}"/>
    <cellStyle name="Percent 2 2 5 2 2 3" xfId="60004" xr:uid="{00000000-0005-0000-0000-0000F4E50000}"/>
    <cellStyle name="Percent 2 2 5 2 2 4" xfId="60005" xr:uid="{00000000-0005-0000-0000-0000F5E50000}"/>
    <cellStyle name="Percent 2 2 5 2 3" xfId="60006" xr:uid="{00000000-0005-0000-0000-0000F6E50000}"/>
    <cellStyle name="Percent 2 2 5 2 3 2" xfId="60007" xr:uid="{00000000-0005-0000-0000-0000F7E50000}"/>
    <cellStyle name="Percent 2 2 5 2 3 3" xfId="60008" xr:uid="{00000000-0005-0000-0000-0000F8E50000}"/>
    <cellStyle name="Percent 2 2 5 2 4" xfId="60009" xr:uid="{00000000-0005-0000-0000-0000F9E50000}"/>
    <cellStyle name="Percent 2 2 5 2 5" xfId="60010" xr:uid="{00000000-0005-0000-0000-0000FAE50000}"/>
    <cellStyle name="Percent 2 2 5 3" xfId="60011" xr:uid="{00000000-0005-0000-0000-0000FBE50000}"/>
    <cellStyle name="Percent 2 2 5 3 2" xfId="60012" xr:uid="{00000000-0005-0000-0000-0000FCE50000}"/>
    <cellStyle name="Percent 2 2 5 3 2 2" xfId="60013" xr:uid="{00000000-0005-0000-0000-0000FDE50000}"/>
    <cellStyle name="Percent 2 2 5 3 2 2 2" xfId="60014" xr:uid="{00000000-0005-0000-0000-0000FEE50000}"/>
    <cellStyle name="Percent 2 2 5 3 2 2 3" xfId="60015" xr:uid="{00000000-0005-0000-0000-0000FFE50000}"/>
    <cellStyle name="Percent 2 2 5 3 2 3" xfId="60016" xr:uid="{00000000-0005-0000-0000-000000E60000}"/>
    <cellStyle name="Percent 2 2 5 3 2 4" xfId="60017" xr:uid="{00000000-0005-0000-0000-000001E60000}"/>
    <cellStyle name="Percent 2 2 5 3 3" xfId="60018" xr:uid="{00000000-0005-0000-0000-000002E60000}"/>
    <cellStyle name="Percent 2 2 5 3 3 2" xfId="60019" xr:uid="{00000000-0005-0000-0000-000003E60000}"/>
    <cellStyle name="Percent 2 2 5 3 3 3" xfId="60020" xr:uid="{00000000-0005-0000-0000-000004E60000}"/>
    <cellStyle name="Percent 2 2 5 3 4" xfId="60021" xr:uid="{00000000-0005-0000-0000-000005E60000}"/>
    <cellStyle name="Percent 2 2 5 3 5" xfId="60022" xr:uid="{00000000-0005-0000-0000-000006E60000}"/>
    <cellStyle name="Percent 2 2 5 4" xfId="60023" xr:uid="{00000000-0005-0000-0000-000007E60000}"/>
    <cellStyle name="Percent 2 2 5 4 2" xfId="60024" xr:uid="{00000000-0005-0000-0000-000008E60000}"/>
    <cellStyle name="Percent 2 2 5 4 2 2" xfId="60025" xr:uid="{00000000-0005-0000-0000-000009E60000}"/>
    <cellStyle name="Percent 2 2 5 4 2 2 2" xfId="60026" xr:uid="{00000000-0005-0000-0000-00000AE60000}"/>
    <cellStyle name="Percent 2 2 5 4 2 2 3" xfId="60027" xr:uid="{00000000-0005-0000-0000-00000BE60000}"/>
    <cellStyle name="Percent 2 2 5 4 2 3" xfId="60028" xr:uid="{00000000-0005-0000-0000-00000CE60000}"/>
    <cellStyle name="Percent 2 2 5 4 2 4" xfId="60029" xr:uid="{00000000-0005-0000-0000-00000DE60000}"/>
    <cellStyle name="Percent 2 2 5 4 3" xfId="60030" xr:uid="{00000000-0005-0000-0000-00000EE60000}"/>
    <cellStyle name="Percent 2 2 5 4 3 2" xfId="60031" xr:uid="{00000000-0005-0000-0000-00000FE60000}"/>
    <cellStyle name="Percent 2 2 5 4 3 3" xfId="60032" xr:uid="{00000000-0005-0000-0000-000010E60000}"/>
    <cellStyle name="Percent 2 2 5 4 4" xfId="60033" xr:uid="{00000000-0005-0000-0000-000011E60000}"/>
    <cellStyle name="Percent 2 2 5 4 5" xfId="60034" xr:uid="{00000000-0005-0000-0000-000012E60000}"/>
    <cellStyle name="Percent 2 2 5 5" xfId="60035" xr:uid="{00000000-0005-0000-0000-000013E60000}"/>
    <cellStyle name="Percent 2 2 5 5 2" xfId="60036" xr:uid="{00000000-0005-0000-0000-000014E60000}"/>
    <cellStyle name="Percent 2 2 5 5 2 2" xfId="60037" xr:uid="{00000000-0005-0000-0000-000015E60000}"/>
    <cellStyle name="Percent 2 2 5 5 2 2 2" xfId="60038" xr:uid="{00000000-0005-0000-0000-000016E60000}"/>
    <cellStyle name="Percent 2 2 5 5 2 2 3" xfId="60039" xr:uid="{00000000-0005-0000-0000-000017E60000}"/>
    <cellStyle name="Percent 2 2 5 5 2 3" xfId="60040" xr:uid="{00000000-0005-0000-0000-000018E60000}"/>
    <cellStyle name="Percent 2 2 5 5 2 4" xfId="60041" xr:uid="{00000000-0005-0000-0000-000019E60000}"/>
    <cellStyle name="Percent 2 2 5 5 3" xfId="60042" xr:uid="{00000000-0005-0000-0000-00001AE60000}"/>
    <cellStyle name="Percent 2 2 5 5 3 2" xfId="60043" xr:uid="{00000000-0005-0000-0000-00001BE60000}"/>
    <cellStyle name="Percent 2 2 5 5 3 3" xfId="60044" xr:uid="{00000000-0005-0000-0000-00001CE60000}"/>
    <cellStyle name="Percent 2 2 5 5 4" xfId="60045" xr:uid="{00000000-0005-0000-0000-00001DE60000}"/>
    <cellStyle name="Percent 2 2 5 5 5" xfId="60046" xr:uid="{00000000-0005-0000-0000-00001EE60000}"/>
    <cellStyle name="Percent 2 2 5 6" xfId="60047" xr:uid="{00000000-0005-0000-0000-00001FE60000}"/>
    <cellStyle name="Percent 2 2 5 6 2" xfId="60048" xr:uid="{00000000-0005-0000-0000-000020E60000}"/>
    <cellStyle name="Percent 2 2 5 6 2 2" xfId="60049" xr:uid="{00000000-0005-0000-0000-000021E60000}"/>
    <cellStyle name="Percent 2 2 5 6 2 2 2" xfId="60050" xr:uid="{00000000-0005-0000-0000-000022E60000}"/>
    <cellStyle name="Percent 2 2 5 6 2 2 3" xfId="60051" xr:uid="{00000000-0005-0000-0000-000023E60000}"/>
    <cellStyle name="Percent 2 2 5 6 2 3" xfId="60052" xr:uid="{00000000-0005-0000-0000-000024E60000}"/>
    <cellStyle name="Percent 2 2 5 6 2 4" xfId="60053" xr:uid="{00000000-0005-0000-0000-000025E60000}"/>
    <cellStyle name="Percent 2 2 5 6 3" xfId="60054" xr:uid="{00000000-0005-0000-0000-000026E60000}"/>
    <cellStyle name="Percent 2 2 5 6 3 2" xfId="60055" xr:uid="{00000000-0005-0000-0000-000027E60000}"/>
    <cellStyle name="Percent 2 2 5 6 3 3" xfId="60056" xr:uid="{00000000-0005-0000-0000-000028E60000}"/>
    <cellStyle name="Percent 2 2 5 6 4" xfId="60057" xr:uid="{00000000-0005-0000-0000-000029E60000}"/>
    <cellStyle name="Percent 2 2 5 6 5" xfId="60058" xr:uid="{00000000-0005-0000-0000-00002AE60000}"/>
    <cellStyle name="Percent 2 2 5 7" xfId="60059" xr:uid="{00000000-0005-0000-0000-00002BE60000}"/>
    <cellStyle name="Percent 2 2 5 7 2" xfId="60060" xr:uid="{00000000-0005-0000-0000-00002CE60000}"/>
    <cellStyle name="Percent 2 2 5 7 2 2" xfId="60061" xr:uid="{00000000-0005-0000-0000-00002DE60000}"/>
    <cellStyle name="Percent 2 2 5 7 2 2 2" xfId="60062" xr:uid="{00000000-0005-0000-0000-00002EE60000}"/>
    <cellStyle name="Percent 2 2 5 7 2 2 3" xfId="60063" xr:uid="{00000000-0005-0000-0000-00002FE60000}"/>
    <cellStyle name="Percent 2 2 5 7 2 3" xfId="60064" xr:uid="{00000000-0005-0000-0000-000030E60000}"/>
    <cellStyle name="Percent 2 2 5 7 2 4" xfId="60065" xr:uid="{00000000-0005-0000-0000-000031E60000}"/>
    <cellStyle name="Percent 2 2 5 7 3" xfId="60066" xr:uid="{00000000-0005-0000-0000-000032E60000}"/>
    <cellStyle name="Percent 2 2 5 7 3 2" xfId="60067" xr:uid="{00000000-0005-0000-0000-000033E60000}"/>
    <cellStyle name="Percent 2 2 5 7 3 3" xfId="60068" xr:uid="{00000000-0005-0000-0000-000034E60000}"/>
    <cellStyle name="Percent 2 2 5 7 4" xfId="60069" xr:uid="{00000000-0005-0000-0000-000035E60000}"/>
    <cellStyle name="Percent 2 2 5 7 5" xfId="60070" xr:uid="{00000000-0005-0000-0000-000036E60000}"/>
    <cellStyle name="Percent 2 2 5 8" xfId="60071" xr:uid="{00000000-0005-0000-0000-000037E60000}"/>
    <cellStyle name="Percent 2 2 5 8 2" xfId="60072" xr:uid="{00000000-0005-0000-0000-000038E60000}"/>
    <cellStyle name="Percent 2 2 5 8 2 2" xfId="60073" xr:uid="{00000000-0005-0000-0000-000039E60000}"/>
    <cellStyle name="Percent 2 2 5 8 2 3" xfId="60074" xr:uid="{00000000-0005-0000-0000-00003AE60000}"/>
    <cellStyle name="Percent 2 2 5 8 3" xfId="60075" xr:uid="{00000000-0005-0000-0000-00003BE60000}"/>
    <cellStyle name="Percent 2 2 5 8 4" xfId="60076" xr:uid="{00000000-0005-0000-0000-00003CE60000}"/>
    <cellStyle name="Percent 2 2 5 9" xfId="60077" xr:uid="{00000000-0005-0000-0000-00003DE60000}"/>
    <cellStyle name="Percent 2 2 5 9 2" xfId="60078" xr:uid="{00000000-0005-0000-0000-00003EE60000}"/>
    <cellStyle name="Percent 2 2 5 9 3" xfId="60079" xr:uid="{00000000-0005-0000-0000-00003FE60000}"/>
    <cellStyle name="Percent 2 2 6" xfId="60080" xr:uid="{00000000-0005-0000-0000-000040E60000}"/>
    <cellStyle name="Percent 2 2 6 2" xfId="60081" xr:uid="{00000000-0005-0000-0000-000041E60000}"/>
    <cellStyle name="Percent 2 2 6 2 2" xfId="60082" xr:uid="{00000000-0005-0000-0000-000042E60000}"/>
    <cellStyle name="Percent 2 2 6 2 2 2" xfId="60083" xr:uid="{00000000-0005-0000-0000-000043E60000}"/>
    <cellStyle name="Percent 2 2 6 2 2 3" xfId="60084" xr:uid="{00000000-0005-0000-0000-000044E60000}"/>
    <cellStyle name="Percent 2 2 6 2 3" xfId="60085" xr:uid="{00000000-0005-0000-0000-000045E60000}"/>
    <cellStyle name="Percent 2 2 6 2 4" xfId="60086" xr:uid="{00000000-0005-0000-0000-000046E60000}"/>
    <cellStyle name="Percent 2 2 6 3" xfId="60087" xr:uid="{00000000-0005-0000-0000-000047E60000}"/>
    <cellStyle name="Percent 2 2 6 3 2" xfId="60088" xr:uid="{00000000-0005-0000-0000-000048E60000}"/>
    <cellStyle name="Percent 2 2 6 3 3" xfId="60089" xr:uid="{00000000-0005-0000-0000-000049E60000}"/>
    <cellStyle name="Percent 2 2 6 4" xfId="60090" xr:uid="{00000000-0005-0000-0000-00004AE60000}"/>
    <cellStyle name="Percent 2 2 6 5" xfId="60091" xr:uid="{00000000-0005-0000-0000-00004BE60000}"/>
    <cellStyle name="Percent 2 2 7" xfId="60092" xr:uid="{00000000-0005-0000-0000-00004CE60000}"/>
    <cellStyle name="Percent 2 2 7 2" xfId="60093" xr:uid="{00000000-0005-0000-0000-00004DE60000}"/>
    <cellStyle name="Percent 2 2 7 2 2" xfId="60094" xr:uid="{00000000-0005-0000-0000-00004EE60000}"/>
    <cellStyle name="Percent 2 2 7 2 2 2" xfId="60095" xr:uid="{00000000-0005-0000-0000-00004FE60000}"/>
    <cellStyle name="Percent 2 2 7 2 2 3" xfId="60096" xr:uid="{00000000-0005-0000-0000-000050E60000}"/>
    <cellStyle name="Percent 2 2 7 2 3" xfId="60097" xr:uid="{00000000-0005-0000-0000-000051E60000}"/>
    <cellStyle name="Percent 2 2 7 2 4" xfId="60098" xr:uid="{00000000-0005-0000-0000-000052E60000}"/>
    <cellStyle name="Percent 2 2 7 3" xfId="60099" xr:uid="{00000000-0005-0000-0000-000053E60000}"/>
    <cellStyle name="Percent 2 2 7 3 2" xfId="60100" xr:uid="{00000000-0005-0000-0000-000054E60000}"/>
    <cellStyle name="Percent 2 2 7 3 3" xfId="60101" xr:uid="{00000000-0005-0000-0000-000055E60000}"/>
    <cellStyle name="Percent 2 2 7 4" xfId="60102" xr:uid="{00000000-0005-0000-0000-000056E60000}"/>
    <cellStyle name="Percent 2 2 7 5" xfId="60103" xr:uid="{00000000-0005-0000-0000-000057E60000}"/>
    <cellStyle name="Percent 2 2 8" xfId="60104" xr:uid="{00000000-0005-0000-0000-000058E60000}"/>
    <cellStyle name="Percent 2 2 8 2" xfId="60105" xr:uid="{00000000-0005-0000-0000-000059E60000}"/>
    <cellStyle name="Percent 2 2 8 2 2" xfId="60106" xr:uid="{00000000-0005-0000-0000-00005AE60000}"/>
    <cellStyle name="Percent 2 2 8 2 2 2" xfId="60107" xr:uid="{00000000-0005-0000-0000-00005BE60000}"/>
    <cellStyle name="Percent 2 2 8 2 2 3" xfId="60108" xr:uid="{00000000-0005-0000-0000-00005CE60000}"/>
    <cellStyle name="Percent 2 2 8 2 3" xfId="60109" xr:uid="{00000000-0005-0000-0000-00005DE60000}"/>
    <cellStyle name="Percent 2 2 8 2 4" xfId="60110" xr:uid="{00000000-0005-0000-0000-00005EE60000}"/>
    <cellStyle name="Percent 2 2 8 3" xfId="60111" xr:uid="{00000000-0005-0000-0000-00005FE60000}"/>
    <cellStyle name="Percent 2 2 8 3 2" xfId="60112" xr:uid="{00000000-0005-0000-0000-000060E60000}"/>
    <cellStyle name="Percent 2 2 8 3 3" xfId="60113" xr:uid="{00000000-0005-0000-0000-000061E60000}"/>
    <cellStyle name="Percent 2 2 8 4" xfId="60114" xr:uid="{00000000-0005-0000-0000-000062E60000}"/>
    <cellStyle name="Percent 2 2 8 5" xfId="60115" xr:uid="{00000000-0005-0000-0000-000063E60000}"/>
    <cellStyle name="Percent 2 2 9" xfId="60116" xr:uid="{00000000-0005-0000-0000-000064E60000}"/>
    <cellStyle name="Percent 2 2 9 2" xfId="60117" xr:uid="{00000000-0005-0000-0000-000065E60000}"/>
    <cellStyle name="Percent 2 2 9 2 2" xfId="60118" xr:uid="{00000000-0005-0000-0000-000066E60000}"/>
    <cellStyle name="Percent 2 2 9 2 2 2" xfId="60119" xr:uid="{00000000-0005-0000-0000-000067E60000}"/>
    <cellStyle name="Percent 2 2 9 2 2 3" xfId="60120" xr:uid="{00000000-0005-0000-0000-000068E60000}"/>
    <cellStyle name="Percent 2 2 9 2 3" xfId="60121" xr:uid="{00000000-0005-0000-0000-000069E60000}"/>
    <cellStyle name="Percent 2 2 9 2 4" xfId="60122" xr:uid="{00000000-0005-0000-0000-00006AE60000}"/>
    <cellStyle name="Percent 2 2 9 3" xfId="60123" xr:uid="{00000000-0005-0000-0000-00006BE60000}"/>
    <cellStyle name="Percent 2 2 9 3 2" xfId="60124" xr:uid="{00000000-0005-0000-0000-00006CE60000}"/>
    <cellStyle name="Percent 2 2 9 3 3" xfId="60125" xr:uid="{00000000-0005-0000-0000-00006DE60000}"/>
    <cellStyle name="Percent 2 2 9 4" xfId="60126" xr:uid="{00000000-0005-0000-0000-00006EE60000}"/>
    <cellStyle name="Percent 2 2 9 5" xfId="60127" xr:uid="{00000000-0005-0000-0000-00006FE60000}"/>
    <cellStyle name="Percent 2 20" xfId="3226" xr:uid="{00000000-0005-0000-0000-000070E60000}"/>
    <cellStyle name="Percent 2 20 2" xfId="60128" xr:uid="{00000000-0005-0000-0000-000071E60000}"/>
    <cellStyle name="Percent 2 20 2 2" xfId="60129" xr:uid="{00000000-0005-0000-0000-000072E60000}"/>
    <cellStyle name="Percent 2 20 2 3" xfId="60130" xr:uid="{00000000-0005-0000-0000-000073E60000}"/>
    <cellStyle name="Percent 2 20 3" xfId="60131" xr:uid="{00000000-0005-0000-0000-000074E60000}"/>
    <cellStyle name="Percent 2 20 4" xfId="60132" xr:uid="{00000000-0005-0000-0000-000075E60000}"/>
    <cellStyle name="Percent 2 21" xfId="3227" xr:uid="{00000000-0005-0000-0000-000076E60000}"/>
    <cellStyle name="Percent 2 21 2" xfId="60133" xr:uid="{00000000-0005-0000-0000-000077E60000}"/>
    <cellStyle name="Percent 2 21 2 2" xfId="60134" xr:uid="{00000000-0005-0000-0000-000078E60000}"/>
    <cellStyle name="Percent 2 21 2 2 2" xfId="60135" xr:uid="{00000000-0005-0000-0000-000079E60000}"/>
    <cellStyle name="Percent 2 21 2 2 3" xfId="60136" xr:uid="{00000000-0005-0000-0000-00007AE60000}"/>
    <cellStyle name="Percent 2 21 2 3" xfId="60137" xr:uid="{00000000-0005-0000-0000-00007BE60000}"/>
    <cellStyle name="Percent 2 21 2 4" xfId="60138" xr:uid="{00000000-0005-0000-0000-00007CE60000}"/>
    <cellStyle name="Percent 2 21 3" xfId="60139" xr:uid="{00000000-0005-0000-0000-00007DE60000}"/>
    <cellStyle name="Percent 2 21 3 2" xfId="60140" xr:uid="{00000000-0005-0000-0000-00007EE60000}"/>
    <cellStyle name="Percent 2 21 3 3" xfId="60141" xr:uid="{00000000-0005-0000-0000-00007FE60000}"/>
    <cellStyle name="Percent 2 21 4" xfId="60142" xr:uid="{00000000-0005-0000-0000-000080E60000}"/>
    <cellStyle name="Percent 2 21 5" xfId="60143" xr:uid="{00000000-0005-0000-0000-000081E60000}"/>
    <cellStyle name="Percent 2 22" xfId="3228" xr:uid="{00000000-0005-0000-0000-000082E60000}"/>
    <cellStyle name="Percent 2 23" xfId="3229" xr:uid="{00000000-0005-0000-0000-000083E60000}"/>
    <cellStyle name="Percent 2 24" xfId="3230" xr:uid="{00000000-0005-0000-0000-000084E60000}"/>
    <cellStyle name="Percent 2 25" xfId="3231" xr:uid="{00000000-0005-0000-0000-000085E60000}"/>
    <cellStyle name="Percent 2 26" xfId="3232" xr:uid="{00000000-0005-0000-0000-000086E60000}"/>
    <cellStyle name="Percent 2 27" xfId="3233" xr:uid="{00000000-0005-0000-0000-000087E60000}"/>
    <cellStyle name="Percent 2 28" xfId="3234" xr:uid="{00000000-0005-0000-0000-000088E60000}"/>
    <cellStyle name="Percent 2 29" xfId="3235" xr:uid="{00000000-0005-0000-0000-000089E60000}"/>
    <cellStyle name="Percent 2 3" xfId="3236" xr:uid="{00000000-0005-0000-0000-00008AE60000}"/>
    <cellStyle name="Percent 2 3 10" xfId="60144" xr:uid="{00000000-0005-0000-0000-00008BE60000}"/>
    <cellStyle name="Percent 2 3 10 2" xfId="60145" xr:uid="{00000000-0005-0000-0000-00008CE60000}"/>
    <cellStyle name="Percent 2 3 10 2 2" xfId="60146" xr:uid="{00000000-0005-0000-0000-00008DE60000}"/>
    <cellStyle name="Percent 2 3 10 2 2 2" xfId="60147" xr:uid="{00000000-0005-0000-0000-00008EE60000}"/>
    <cellStyle name="Percent 2 3 10 2 2 3" xfId="60148" xr:uid="{00000000-0005-0000-0000-00008FE60000}"/>
    <cellStyle name="Percent 2 3 10 2 3" xfId="60149" xr:uid="{00000000-0005-0000-0000-000090E60000}"/>
    <cellStyle name="Percent 2 3 10 2 4" xfId="60150" xr:uid="{00000000-0005-0000-0000-000091E60000}"/>
    <cellStyle name="Percent 2 3 10 3" xfId="60151" xr:uid="{00000000-0005-0000-0000-000092E60000}"/>
    <cellStyle name="Percent 2 3 10 3 2" xfId="60152" xr:uid="{00000000-0005-0000-0000-000093E60000}"/>
    <cellStyle name="Percent 2 3 10 3 3" xfId="60153" xr:uid="{00000000-0005-0000-0000-000094E60000}"/>
    <cellStyle name="Percent 2 3 10 4" xfId="60154" xr:uid="{00000000-0005-0000-0000-000095E60000}"/>
    <cellStyle name="Percent 2 3 10 5" xfId="60155" xr:uid="{00000000-0005-0000-0000-000096E60000}"/>
    <cellStyle name="Percent 2 3 11" xfId="60156" xr:uid="{00000000-0005-0000-0000-000097E60000}"/>
    <cellStyle name="Percent 2 3 11 2" xfId="60157" xr:uid="{00000000-0005-0000-0000-000098E60000}"/>
    <cellStyle name="Percent 2 3 11 2 2" xfId="60158" xr:uid="{00000000-0005-0000-0000-000099E60000}"/>
    <cellStyle name="Percent 2 3 11 2 3" xfId="60159" xr:uid="{00000000-0005-0000-0000-00009AE60000}"/>
    <cellStyle name="Percent 2 3 11 3" xfId="60160" xr:uid="{00000000-0005-0000-0000-00009BE60000}"/>
    <cellStyle name="Percent 2 3 11 4" xfId="60161" xr:uid="{00000000-0005-0000-0000-00009CE60000}"/>
    <cellStyle name="Percent 2 3 12" xfId="60162" xr:uid="{00000000-0005-0000-0000-00009DE60000}"/>
    <cellStyle name="Percent 2 3 12 2" xfId="60163" xr:uid="{00000000-0005-0000-0000-00009EE60000}"/>
    <cellStyle name="Percent 2 3 12 3" xfId="60164" xr:uid="{00000000-0005-0000-0000-00009FE60000}"/>
    <cellStyle name="Percent 2 3 13" xfId="60165" xr:uid="{00000000-0005-0000-0000-0000A0E60000}"/>
    <cellStyle name="Percent 2 3 14" xfId="60166" xr:uid="{00000000-0005-0000-0000-0000A1E60000}"/>
    <cellStyle name="Percent 2 3 2" xfId="3237" xr:uid="{00000000-0005-0000-0000-0000A2E60000}"/>
    <cellStyle name="Percent 2 3 2 10" xfId="60167" xr:uid="{00000000-0005-0000-0000-0000A3E60000}"/>
    <cellStyle name="Percent 2 3 2 10 2" xfId="60168" xr:uid="{00000000-0005-0000-0000-0000A4E60000}"/>
    <cellStyle name="Percent 2 3 2 10 3" xfId="60169" xr:uid="{00000000-0005-0000-0000-0000A5E60000}"/>
    <cellStyle name="Percent 2 3 2 11" xfId="60170" xr:uid="{00000000-0005-0000-0000-0000A6E60000}"/>
    <cellStyle name="Percent 2 3 2 12" xfId="60171" xr:uid="{00000000-0005-0000-0000-0000A7E60000}"/>
    <cellStyle name="Percent 2 3 2 2" xfId="60172" xr:uid="{00000000-0005-0000-0000-0000A8E60000}"/>
    <cellStyle name="Percent 2 3 2 2 2" xfId="60173" xr:uid="{00000000-0005-0000-0000-0000A9E60000}"/>
    <cellStyle name="Percent 2 3 2 2 2 2" xfId="60174" xr:uid="{00000000-0005-0000-0000-0000AAE60000}"/>
    <cellStyle name="Percent 2 3 2 2 2 2 2" xfId="60175" xr:uid="{00000000-0005-0000-0000-0000ABE60000}"/>
    <cellStyle name="Percent 2 3 2 2 2 2 2 2" xfId="60176" xr:uid="{00000000-0005-0000-0000-0000ACE60000}"/>
    <cellStyle name="Percent 2 3 2 2 2 2 2 3" xfId="60177" xr:uid="{00000000-0005-0000-0000-0000ADE60000}"/>
    <cellStyle name="Percent 2 3 2 2 2 2 3" xfId="60178" xr:uid="{00000000-0005-0000-0000-0000AEE60000}"/>
    <cellStyle name="Percent 2 3 2 2 2 2 4" xfId="60179" xr:uid="{00000000-0005-0000-0000-0000AFE60000}"/>
    <cellStyle name="Percent 2 3 2 2 2 3" xfId="60180" xr:uid="{00000000-0005-0000-0000-0000B0E60000}"/>
    <cellStyle name="Percent 2 3 2 2 2 3 2" xfId="60181" xr:uid="{00000000-0005-0000-0000-0000B1E60000}"/>
    <cellStyle name="Percent 2 3 2 2 2 3 3" xfId="60182" xr:uid="{00000000-0005-0000-0000-0000B2E60000}"/>
    <cellStyle name="Percent 2 3 2 2 2 4" xfId="60183" xr:uid="{00000000-0005-0000-0000-0000B3E60000}"/>
    <cellStyle name="Percent 2 3 2 2 2 5" xfId="60184" xr:uid="{00000000-0005-0000-0000-0000B4E60000}"/>
    <cellStyle name="Percent 2 3 2 2 3" xfId="60185" xr:uid="{00000000-0005-0000-0000-0000B5E60000}"/>
    <cellStyle name="Percent 2 3 2 2 3 2" xfId="60186" xr:uid="{00000000-0005-0000-0000-0000B6E60000}"/>
    <cellStyle name="Percent 2 3 2 2 3 2 2" xfId="60187" xr:uid="{00000000-0005-0000-0000-0000B7E60000}"/>
    <cellStyle name="Percent 2 3 2 2 3 2 2 2" xfId="60188" xr:uid="{00000000-0005-0000-0000-0000B8E60000}"/>
    <cellStyle name="Percent 2 3 2 2 3 2 2 3" xfId="60189" xr:uid="{00000000-0005-0000-0000-0000B9E60000}"/>
    <cellStyle name="Percent 2 3 2 2 3 2 3" xfId="60190" xr:uid="{00000000-0005-0000-0000-0000BAE60000}"/>
    <cellStyle name="Percent 2 3 2 2 3 2 4" xfId="60191" xr:uid="{00000000-0005-0000-0000-0000BBE60000}"/>
    <cellStyle name="Percent 2 3 2 2 3 3" xfId="60192" xr:uid="{00000000-0005-0000-0000-0000BCE60000}"/>
    <cellStyle name="Percent 2 3 2 2 3 3 2" xfId="60193" xr:uid="{00000000-0005-0000-0000-0000BDE60000}"/>
    <cellStyle name="Percent 2 3 2 2 3 3 3" xfId="60194" xr:uid="{00000000-0005-0000-0000-0000BEE60000}"/>
    <cellStyle name="Percent 2 3 2 2 3 4" xfId="60195" xr:uid="{00000000-0005-0000-0000-0000BFE60000}"/>
    <cellStyle name="Percent 2 3 2 2 3 5" xfId="60196" xr:uid="{00000000-0005-0000-0000-0000C0E60000}"/>
    <cellStyle name="Percent 2 3 2 2 4" xfId="60197" xr:uid="{00000000-0005-0000-0000-0000C1E60000}"/>
    <cellStyle name="Percent 2 3 2 2 4 2" xfId="60198" xr:uid="{00000000-0005-0000-0000-0000C2E60000}"/>
    <cellStyle name="Percent 2 3 2 2 4 2 2" xfId="60199" xr:uid="{00000000-0005-0000-0000-0000C3E60000}"/>
    <cellStyle name="Percent 2 3 2 2 4 2 2 2" xfId="60200" xr:uid="{00000000-0005-0000-0000-0000C4E60000}"/>
    <cellStyle name="Percent 2 3 2 2 4 2 2 3" xfId="60201" xr:uid="{00000000-0005-0000-0000-0000C5E60000}"/>
    <cellStyle name="Percent 2 3 2 2 4 2 3" xfId="60202" xr:uid="{00000000-0005-0000-0000-0000C6E60000}"/>
    <cellStyle name="Percent 2 3 2 2 4 2 4" xfId="60203" xr:uid="{00000000-0005-0000-0000-0000C7E60000}"/>
    <cellStyle name="Percent 2 3 2 2 4 3" xfId="60204" xr:uid="{00000000-0005-0000-0000-0000C8E60000}"/>
    <cellStyle name="Percent 2 3 2 2 4 3 2" xfId="60205" xr:uid="{00000000-0005-0000-0000-0000C9E60000}"/>
    <cellStyle name="Percent 2 3 2 2 4 3 3" xfId="60206" xr:uid="{00000000-0005-0000-0000-0000CAE60000}"/>
    <cellStyle name="Percent 2 3 2 2 4 4" xfId="60207" xr:uid="{00000000-0005-0000-0000-0000CBE60000}"/>
    <cellStyle name="Percent 2 3 2 2 4 5" xfId="60208" xr:uid="{00000000-0005-0000-0000-0000CCE60000}"/>
    <cellStyle name="Percent 2 3 2 2 5" xfId="60209" xr:uid="{00000000-0005-0000-0000-0000CDE60000}"/>
    <cellStyle name="Percent 2 3 2 2 5 2" xfId="60210" xr:uid="{00000000-0005-0000-0000-0000CEE60000}"/>
    <cellStyle name="Percent 2 3 2 2 5 2 2" xfId="60211" xr:uid="{00000000-0005-0000-0000-0000CFE60000}"/>
    <cellStyle name="Percent 2 3 2 2 5 2 2 2" xfId="60212" xr:uid="{00000000-0005-0000-0000-0000D0E60000}"/>
    <cellStyle name="Percent 2 3 2 2 5 2 2 3" xfId="60213" xr:uid="{00000000-0005-0000-0000-0000D1E60000}"/>
    <cellStyle name="Percent 2 3 2 2 5 2 3" xfId="60214" xr:uid="{00000000-0005-0000-0000-0000D2E60000}"/>
    <cellStyle name="Percent 2 3 2 2 5 2 4" xfId="60215" xr:uid="{00000000-0005-0000-0000-0000D3E60000}"/>
    <cellStyle name="Percent 2 3 2 2 5 3" xfId="60216" xr:uid="{00000000-0005-0000-0000-0000D4E60000}"/>
    <cellStyle name="Percent 2 3 2 2 5 3 2" xfId="60217" xr:uid="{00000000-0005-0000-0000-0000D5E60000}"/>
    <cellStyle name="Percent 2 3 2 2 5 3 3" xfId="60218" xr:uid="{00000000-0005-0000-0000-0000D6E60000}"/>
    <cellStyle name="Percent 2 3 2 2 5 4" xfId="60219" xr:uid="{00000000-0005-0000-0000-0000D7E60000}"/>
    <cellStyle name="Percent 2 3 2 2 5 5" xfId="60220" xr:uid="{00000000-0005-0000-0000-0000D8E60000}"/>
    <cellStyle name="Percent 2 3 2 2 6" xfId="60221" xr:uid="{00000000-0005-0000-0000-0000D9E60000}"/>
    <cellStyle name="Percent 2 3 2 2 6 2" xfId="60222" xr:uid="{00000000-0005-0000-0000-0000DAE60000}"/>
    <cellStyle name="Percent 2 3 2 2 6 2 2" xfId="60223" xr:uid="{00000000-0005-0000-0000-0000DBE60000}"/>
    <cellStyle name="Percent 2 3 2 2 6 2 3" xfId="60224" xr:uid="{00000000-0005-0000-0000-0000DCE60000}"/>
    <cellStyle name="Percent 2 3 2 2 6 3" xfId="60225" xr:uid="{00000000-0005-0000-0000-0000DDE60000}"/>
    <cellStyle name="Percent 2 3 2 2 6 4" xfId="60226" xr:uid="{00000000-0005-0000-0000-0000DEE60000}"/>
    <cellStyle name="Percent 2 3 2 2 7" xfId="60227" xr:uid="{00000000-0005-0000-0000-0000DFE60000}"/>
    <cellStyle name="Percent 2 3 2 2 7 2" xfId="60228" xr:uid="{00000000-0005-0000-0000-0000E0E60000}"/>
    <cellStyle name="Percent 2 3 2 2 7 3" xfId="60229" xr:uid="{00000000-0005-0000-0000-0000E1E60000}"/>
    <cellStyle name="Percent 2 3 2 2 8" xfId="60230" xr:uid="{00000000-0005-0000-0000-0000E2E60000}"/>
    <cellStyle name="Percent 2 3 2 2 9" xfId="60231" xr:uid="{00000000-0005-0000-0000-0000E3E60000}"/>
    <cellStyle name="Percent 2 3 2 3" xfId="60232" xr:uid="{00000000-0005-0000-0000-0000E4E60000}"/>
    <cellStyle name="Percent 2 3 2 3 2" xfId="60233" xr:uid="{00000000-0005-0000-0000-0000E5E60000}"/>
    <cellStyle name="Percent 2 3 2 3 2 2" xfId="60234" xr:uid="{00000000-0005-0000-0000-0000E6E60000}"/>
    <cellStyle name="Percent 2 3 2 3 2 2 2" xfId="60235" xr:uid="{00000000-0005-0000-0000-0000E7E60000}"/>
    <cellStyle name="Percent 2 3 2 3 2 2 3" xfId="60236" xr:uid="{00000000-0005-0000-0000-0000E8E60000}"/>
    <cellStyle name="Percent 2 3 2 3 2 3" xfId="60237" xr:uid="{00000000-0005-0000-0000-0000E9E60000}"/>
    <cellStyle name="Percent 2 3 2 3 2 4" xfId="60238" xr:uid="{00000000-0005-0000-0000-0000EAE60000}"/>
    <cellStyle name="Percent 2 3 2 3 3" xfId="60239" xr:uid="{00000000-0005-0000-0000-0000EBE60000}"/>
    <cellStyle name="Percent 2 3 2 3 3 2" xfId="60240" xr:uid="{00000000-0005-0000-0000-0000ECE60000}"/>
    <cellStyle name="Percent 2 3 2 3 3 3" xfId="60241" xr:uid="{00000000-0005-0000-0000-0000EDE60000}"/>
    <cellStyle name="Percent 2 3 2 3 4" xfId="60242" xr:uid="{00000000-0005-0000-0000-0000EEE60000}"/>
    <cellStyle name="Percent 2 3 2 3 5" xfId="60243" xr:uid="{00000000-0005-0000-0000-0000EFE60000}"/>
    <cellStyle name="Percent 2 3 2 4" xfId="60244" xr:uid="{00000000-0005-0000-0000-0000F0E60000}"/>
    <cellStyle name="Percent 2 3 2 4 2" xfId="60245" xr:uid="{00000000-0005-0000-0000-0000F1E60000}"/>
    <cellStyle name="Percent 2 3 2 4 2 2" xfId="60246" xr:uid="{00000000-0005-0000-0000-0000F2E60000}"/>
    <cellStyle name="Percent 2 3 2 4 2 2 2" xfId="60247" xr:uid="{00000000-0005-0000-0000-0000F3E60000}"/>
    <cellStyle name="Percent 2 3 2 4 2 2 3" xfId="60248" xr:uid="{00000000-0005-0000-0000-0000F4E60000}"/>
    <cellStyle name="Percent 2 3 2 4 2 3" xfId="60249" xr:uid="{00000000-0005-0000-0000-0000F5E60000}"/>
    <cellStyle name="Percent 2 3 2 4 2 4" xfId="60250" xr:uid="{00000000-0005-0000-0000-0000F6E60000}"/>
    <cellStyle name="Percent 2 3 2 4 3" xfId="60251" xr:uid="{00000000-0005-0000-0000-0000F7E60000}"/>
    <cellStyle name="Percent 2 3 2 4 3 2" xfId="60252" xr:uid="{00000000-0005-0000-0000-0000F8E60000}"/>
    <cellStyle name="Percent 2 3 2 4 3 3" xfId="60253" xr:uid="{00000000-0005-0000-0000-0000F9E60000}"/>
    <cellStyle name="Percent 2 3 2 4 4" xfId="60254" xr:uid="{00000000-0005-0000-0000-0000FAE60000}"/>
    <cellStyle name="Percent 2 3 2 4 5" xfId="60255" xr:uid="{00000000-0005-0000-0000-0000FBE60000}"/>
    <cellStyle name="Percent 2 3 2 5" xfId="60256" xr:uid="{00000000-0005-0000-0000-0000FCE60000}"/>
    <cellStyle name="Percent 2 3 2 5 2" xfId="60257" xr:uid="{00000000-0005-0000-0000-0000FDE60000}"/>
    <cellStyle name="Percent 2 3 2 5 2 2" xfId="60258" xr:uid="{00000000-0005-0000-0000-0000FEE60000}"/>
    <cellStyle name="Percent 2 3 2 5 2 2 2" xfId="60259" xr:uid="{00000000-0005-0000-0000-0000FFE60000}"/>
    <cellStyle name="Percent 2 3 2 5 2 2 3" xfId="60260" xr:uid="{00000000-0005-0000-0000-000000E70000}"/>
    <cellStyle name="Percent 2 3 2 5 2 3" xfId="60261" xr:uid="{00000000-0005-0000-0000-000001E70000}"/>
    <cellStyle name="Percent 2 3 2 5 2 4" xfId="60262" xr:uid="{00000000-0005-0000-0000-000002E70000}"/>
    <cellStyle name="Percent 2 3 2 5 3" xfId="60263" xr:uid="{00000000-0005-0000-0000-000003E70000}"/>
    <cellStyle name="Percent 2 3 2 5 3 2" xfId="60264" xr:uid="{00000000-0005-0000-0000-000004E70000}"/>
    <cellStyle name="Percent 2 3 2 5 3 3" xfId="60265" xr:uid="{00000000-0005-0000-0000-000005E70000}"/>
    <cellStyle name="Percent 2 3 2 5 4" xfId="60266" xr:uid="{00000000-0005-0000-0000-000006E70000}"/>
    <cellStyle name="Percent 2 3 2 5 5" xfId="60267" xr:uid="{00000000-0005-0000-0000-000007E70000}"/>
    <cellStyle name="Percent 2 3 2 6" xfId="60268" xr:uid="{00000000-0005-0000-0000-000008E70000}"/>
    <cellStyle name="Percent 2 3 2 6 2" xfId="60269" xr:uid="{00000000-0005-0000-0000-000009E70000}"/>
    <cellStyle name="Percent 2 3 2 6 2 2" xfId="60270" xr:uid="{00000000-0005-0000-0000-00000AE70000}"/>
    <cellStyle name="Percent 2 3 2 6 2 2 2" xfId="60271" xr:uid="{00000000-0005-0000-0000-00000BE70000}"/>
    <cellStyle name="Percent 2 3 2 6 2 2 3" xfId="60272" xr:uid="{00000000-0005-0000-0000-00000CE70000}"/>
    <cellStyle name="Percent 2 3 2 6 2 3" xfId="60273" xr:uid="{00000000-0005-0000-0000-00000DE70000}"/>
    <cellStyle name="Percent 2 3 2 6 2 4" xfId="60274" xr:uid="{00000000-0005-0000-0000-00000EE70000}"/>
    <cellStyle name="Percent 2 3 2 6 3" xfId="60275" xr:uid="{00000000-0005-0000-0000-00000FE70000}"/>
    <cellStyle name="Percent 2 3 2 6 3 2" xfId="60276" xr:uid="{00000000-0005-0000-0000-000010E70000}"/>
    <cellStyle name="Percent 2 3 2 6 3 3" xfId="60277" xr:uid="{00000000-0005-0000-0000-000011E70000}"/>
    <cellStyle name="Percent 2 3 2 6 4" xfId="60278" xr:uid="{00000000-0005-0000-0000-000012E70000}"/>
    <cellStyle name="Percent 2 3 2 6 5" xfId="60279" xr:uid="{00000000-0005-0000-0000-000013E70000}"/>
    <cellStyle name="Percent 2 3 2 7" xfId="60280" xr:uid="{00000000-0005-0000-0000-000014E70000}"/>
    <cellStyle name="Percent 2 3 2 7 2" xfId="60281" xr:uid="{00000000-0005-0000-0000-000015E70000}"/>
    <cellStyle name="Percent 2 3 2 7 2 2" xfId="60282" xr:uid="{00000000-0005-0000-0000-000016E70000}"/>
    <cellStyle name="Percent 2 3 2 7 2 2 2" xfId="60283" xr:uid="{00000000-0005-0000-0000-000017E70000}"/>
    <cellStyle name="Percent 2 3 2 7 2 2 3" xfId="60284" xr:uid="{00000000-0005-0000-0000-000018E70000}"/>
    <cellStyle name="Percent 2 3 2 7 2 3" xfId="60285" xr:uid="{00000000-0005-0000-0000-000019E70000}"/>
    <cellStyle name="Percent 2 3 2 7 2 4" xfId="60286" xr:uid="{00000000-0005-0000-0000-00001AE70000}"/>
    <cellStyle name="Percent 2 3 2 7 3" xfId="60287" xr:uid="{00000000-0005-0000-0000-00001BE70000}"/>
    <cellStyle name="Percent 2 3 2 7 3 2" xfId="60288" xr:uid="{00000000-0005-0000-0000-00001CE70000}"/>
    <cellStyle name="Percent 2 3 2 7 3 3" xfId="60289" xr:uid="{00000000-0005-0000-0000-00001DE70000}"/>
    <cellStyle name="Percent 2 3 2 7 4" xfId="60290" xr:uid="{00000000-0005-0000-0000-00001EE70000}"/>
    <cellStyle name="Percent 2 3 2 7 5" xfId="60291" xr:uid="{00000000-0005-0000-0000-00001FE70000}"/>
    <cellStyle name="Percent 2 3 2 8" xfId="60292" xr:uid="{00000000-0005-0000-0000-000020E70000}"/>
    <cellStyle name="Percent 2 3 2 8 2" xfId="60293" xr:uid="{00000000-0005-0000-0000-000021E70000}"/>
    <cellStyle name="Percent 2 3 2 8 2 2" xfId="60294" xr:uid="{00000000-0005-0000-0000-000022E70000}"/>
    <cellStyle name="Percent 2 3 2 8 2 2 2" xfId="60295" xr:uid="{00000000-0005-0000-0000-000023E70000}"/>
    <cellStyle name="Percent 2 3 2 8 2 2 3" xfId="60296" xr:uid="{00000000-0005-0000-0000-000024E70000}"/>
    <cellStyle name="Percent 2 3 2 8 2 3" xfId="60297" xr:uid="{00000000-0005-0000-0000-000025E70000}"/>
    <cellStyle name="Percent 2 3 2 8 2 4" xfId="60298" xr:uid="{00000000-0005-0000-0000-000026E70000}"/>
    <cellStyle name="Percent 2 3 2 8 3" xfId="60299" xr:uid="{00000000-0005-0000-0000-000027E70000}"/>
    <cellStyle name="Percent 2 3 2 8 3 2" xfId="60300" xr:uid="{00000000-0005-0000-0000-000028E70000}"/>
    <cellStyle name="Percent 2 3 2 8 3 3" xfId="60301" xr:uid="{00000000-0005-0000-0000-000029E70000}"/>
    <cellStyle name="Percent 2 3 2 8 4" xfId="60302" xr:uid="{00000000-0005-0000-0000-00002AE70000}"/>
    <cellStyle name="Percent 2 3 2 8 5" xfId="60303" xr:uid="{00000000-0005-0000-0000-00002BE70000}"/>
    <cellStyle name="Percent 2 3 2 9" xfId="60304" xr:uid="{00000000-0005-0000-0000-00002CE70000}"/>
    <cellStyle name="Percent 2 3 2 9 2" xfId="60305" xr:uid="{00000000-0005-0000-0000-00002DE70000}"/>
    <cellStyle name="Percent 2 3 2 9 2 2" xfId="60306" xr:uid="{00000000-0005-0000-0000-00002EE70000}"/>
    <cellStyle name="Percent 2 3 2 9 2 3" xfId="60307" xr:uid="{00000000-0005-0000-0000-00002FE70000}"/>
    <cellStyle name="Percent 2 3 2 9 3" xfId="60308" xr:uid="{00000000-0005-0000-0000-000030E70000}"/>
    <cellStyle name="Percent 2 3 2 9 4" xfId="60309" xr:uid="{00000000-0005-0000-0000-000031E70000}"/>
    <cellStyle name="Percent 2 3 3" xfId="60310" xr:uid="{00000000-0005-0000-0000-000032E70000}"/>
    <cellStyle name="Percent 2 3 3 10" xfId="60311" xr:uid="{00000000-0005-0000-0000-000033E70000}"/>
    <cellStyle name="Percent 2 3 3 10 2" xfId="60312" xr:uid="{00000000-0005-0000-0000-000034E70000}"/>
    <cellStyle name="Percent 2 3 3 10 3" xfId="60313" xr:uid="{00000000-0005-0000-0000-000035E70000}"/>
    <cellStyle name="Percent 2 3 3 11" xfId="60314" xr:uid="{00000000-0005-0000-0000-000036E70000}"/>
    <cellStyle name="Percent 2 3 3 12" xfId="60315" xr:uid="{00000000-0005-0000-0000-000037E70000}"/>
    <cellStyle name="Percent 2 3 3 2" xfId="60316" xr:uid="{00000000-0005-0000-0000-000038E70000}"/>
    <cellStyle name="Percent 2 3 3 2 2" xfId="60317" xr:uid="{00000000-0005-0000-0000-000039E70000}"/>
    <cellStyle name="Percent 2 3 3 2 2 2" xfId="60318" xr:uid="{00000000-0005-0000-0000-00003AE70000}"/>
    <cellStyle name="Percent 2 3 3 2 2 2 2" xfId="60319" xr:uid="{00000000-0005-0000-0000-00003BE70000}"/>
    <cellStyle name="Percent 2 3 3 2 2 2 2 2" xfId="60320" xr:uid="{00000000-0005-0000-0000-00003CE70000}"/>
    <cellStyle name="Percent 2 3 3 2 2 2 2 3" xfId="60321" xr:uid="{00000000-0005-0000-0000-00003DE70000}"/>
    <cellStyle name="Percent 2 3 3 2 2 2 3" xfId="60322" xr:uid="{00000000-0005-0000-0000-00003EE70000}"/>
    <cellStyle name="Percent 2 3 3 2 2 2 4" xfId="60323" xr:uid="{00000000-0005-0000-0000-00003FE70000}"/>
    <cellStyle name="Percent 2 3 3 2 2 3" xfId="60324" xr:uid="{00000000-0005-0000-0000-000040E70000}"/>
    <cellStyle name="Percent 2 3 3 2 2 3 2" xfId="60325" xr:uid="{00000000-0005-0000-0000-000041E70000}"/>
    <cellStyle name="Percent 2 3 3 2 2 3 3" xfId="60326" xr:uid="{00000000-0005-0000-0000-000042E70000}"/>
    <cellStyle name="Percent 2 3 3 2 2 4" xfId="60327" xr:uid="{00000000-0005-0000-0000-000043E70000}"/>
    <cellStyle name="Percent 2 3 3 2 2 5" xfId="60328" xr:uid="{00000000-0005-0000-0000-000044E70000}"/>
    <cellStyle name="Percent 2 3 3 2 3" xfId="60329" xr:uid="{00000000-0005-0000-0000-000045E70000}"/>
    <cellStyle name="Percent 2 3 3 2 3 2" xfId="60330" xr:uid="{00000000-0005-0000-0000-000046E70000}"/>
    <cellStyle name="Percent 2 3 3 2 3 2 2" xfId="60331" xr:uid="{00000000-0005-0000-0000-000047E70000}"/>
    <cellStyle name="Percent 2 3 3 2 3 2 2 2" xfId="60332" xr:uid="{00000000-0005-0000-0000-000048E70000}"/>
    <cellStyle name="Percent 2 3 3 2 3 2 2 3" xfId="60333" xr:uid="{00000000-0005-0000-0000-000049E70000}"/>
    <cellStyle name="Percent 2 3 3 2 3 2 3" xfId="60334" xr:uid="{00000000-0005-0000-0000-00004AE70000}"/>
    <cellStyle name="Percent 2 3 3 2 3 2 4" xfId="60335" xr:uid="{00000000-0005-0000-0000-00004BE70000}"/>
    <cellStyle name="Percent 2 3 3 2 3 3" xfId="60336" xr:uid="{00000000-0005-0000-0000-00004CE70000}"/>
    <cellStyle name="Percent 2 3 3 2 3 3 2" xfId="60337" xr:uid="{00000000-0005-0000-0000-00004DE70000}"/>
    <cellStyle name="Percent 2 3 3 2 3 3 3" xfId="60338" xr:uid="{00000000-0005-0000-0000-00004EE70000}"/>
    <cellStyle name="Percent 2 3 3 2 3 4" xfId="60339" xr:uid="{00000000-0005-0000-0000-00004FE70000}"/>
    <cellStyle name="Percent 2 3 3 2 3 5" xfId="60340" xr:uid="{00000000-0005-0000-0000-000050E70000}"/>
    <cellStyle name="Percent 2 3 3 2 4" xfId="60341" xr:uid="{00000000-0005-0000-0000-000051E70000}"/>
    <cellStyle name="Percent 2 3 3 2 4 2" xfId="60342" xr:uid="{00000000-0005-0000-0000-000052E70000}"/>
    <cellStyle name="Percent 2 3 3 2 4 2 2" xfId="60343" xr:uid="{00000000-0005-0000-0000-000053E70000}"/>
    <cellStyle name="Percent 2 3 3 2 4 2 2 2" xfId="60344" xr:uid="{00000000-0005-0000-0000-000054E70000}"/>
    <cellStyle name="Percent 2 3 3 2 4 2 2 3" xfId="60345" xr:uid="{00000000-0005-0000-0000-000055E70000}"/>
    <cellStyle name="Percent 2 3 3 2 4 2 3" xfId="60346" xr:uid="{00000000-0005-0000-0000-000056E70000}"/>
    <cellStyle name="Percent 2 3 3 2 4 2 4" xfId="60347" xr:uid="{00000000-0005-0000-0000-000057E70000}"/>
    <cellStyle name="Percent 2 3 3 2 4 3" xfId="60348" xr:uid="{00000000-0005-0000-0000-000058E70000}"/>
    <cellStyle name="Percent 2 3 3 2 4 3 2" xfId="60349" xr:uid="{00000000-0005-0000-0000-000059E70000}"/>
    <cellStyle name="Percent 2 3 3 2 4 3 3" xfId="60350" xr:uid="{00000000-0005-0000-0000-00005AE70000}"/>
    <cellStyle name="Percent 2 3 3 2 4 4" xfId="60351" xr:uid="{00000000-0005-0000-0000-00005BE70000}"/>
    <cellStyle name="Percent 2 3 3 2 4 5" xfId="60352" xr:uid="{00000000-0005-0000-0000-00005CE70000}"/>
    <cellStyle name="Percent 2 3 3 2 5" xfId="60353" xr:uid="{00000000-0005-0000-0000-00005DE70000}"/>
    <cellStyle name="Percent 2 3 3 2 5 2" xfId="60354" xr:uid="{00000000-0005-0000-0000-00005EE70000}"/>
    <cellStyle name="Percent 2 3 3 2 5 2 2" xfId="60355" xr:uid="{00000000-0005-0000-0000-00005FE70000}"/>
    <cellStyle name="Percent 2 3 3 2 5 2 2 2" xfId="60356" xr:uid="{00000000-0005-0000-0000-000060E70000}"/>
    <cellStyle name="Percent 2 3 3 2 5 2 2 3" xfId="60357" xr:uid="{00000000-0005-0000-0000-000061E70000}"/>
    <cellStyle name="Percent 2 3 3 2 5 2 3" xfId="60358" xr:uid="{00000000-0005-0000-0000-000062E70000}"/>
    <cellStyle name="Percent 2 3 3 2 5 2 4" xfId="60359" xr:uid="{00000000-0005-0000-0000-000063E70000}"/>
    <cellStyle name="Percent 2 3 3 2 5 3" xfId="60360" xr:uid="{00000000-0005-0000-0000-000064E70000}"/>
    <cellStyle name="Percent 2 3 3 2 5 3 2" xfId="60361" xr:uid="{00000000-0005-0000-0000-000065E70000}"/>
    <cellStyle name="Percent 2 3 3 2 5 3 3" xfId="60362" xr:uid="{00000000-0005-0000-0000-000066E70000}"/>
    <cellStyle name="Percent 2 3 3 2 5 4" xfId="60363" xr:uid="{00000000-0005-0000-0000-000067E70000}"/>
    <cellStyle name="Percent 2 3 3 2 5 5" xfId="60364" xr:uid="{00000000-0005-0000-0000-000068E70000}"/>
    <cellStyle name="Percent 2 3 3 2 6" xfId="60365" xr:uid="{00000000-0005-0000-0000-000069E70000}"/>
    <cellStyle name="Percent 2 3 3 2 6 2" xfId="60366" xr:uid="{00000000-0005-0000-0000-00006AE70000}"/>
    <cellStyle name="Percent 2 3 3 2 6 2 2" xfId="60367" xr:uid="{00000000-0005-0000-0000-00006BE70000}"/>
    <cellStyle name="Percent 2 3 3 2 6 2 3" xfId="60368" xr:uid="{00000000-0005-0000-0000-00006CE70000}"/>
    <cellStyle name="Percent 2 3 3 2 6 3" xfId="60369" xr:uid="{00000000-0005-0000-0000-00006DE70000}"/>
    <cellStyle name="Percent 2 3 3 2 6 4" xfId="60370" xr:uid="{00000000-0005-0000-0000-00006EE70000}"/>
    <cellStyle name="Percent 2 3 3 2 7" xfId="60371" xr:uid="{00000000-0005-0000-0000-00006FE70000}"/>
    <cellStyle name="Percent 2 3 3 2 7 2" xfId="60372" xr:uid="{00000000-0005-0000-0000-000070E70000}"/>
    <cellStyle name="Percent 2 3 3 2 7 3" xfId="60373" xr:uid="{00000000-0005-0000-0000-000071E70000}"/>
    <cellStyle name="Percent 2 3 3 2 8" xfId="60374" xr:uid="{00000000-0005-0000-0000-000072E70000}"/>
    <cellStyle name="Percent 2 3 3 2 9" xfId="60375" xr:uid="{00000000-0005-0000-0000-000073E70000}"/>
    <cellStyle name="Percent 2 3 3 3" xfId="60376" xr:uid="{00000000-0005-0000-0000-000074E70000}"/>
    <cellStyle name="Percent 2 3 3 3 2" xfId="60377" xr:uid="{00000000-0005-0000-0000-000075E70000}"/>
    <cellStyle name="Percent 2 3 3 3 2 2" xfId="60378" xr:uid="{00000000-0005-0000-0000-000076E70000}"/>
    <cellStyle name="Percent 2 3 3 3 2 2 2" xfId="60379" xr:uid="{00000000-0005-0000-0000-000077E70000}"/>
    <cellStyle name="Percent 2 3 3 3 2 2 3" xfId="60380" xr:uid="{00000000-0005-0000-0000-000078E70000}"/>
    <cellStyle name="Percent 2 3 3 3 2 3" xfId="60381" xr:uid="{00000000-0005-0000-0000-000079E70000}"/>
    <cellStyle name="Percent 2 3 3 3 2 4" xfId="60382" xr:uid="{00000000-0005-0000-0000-00007AE70000}"/>
    <cellStyle name="Percent 2 3 3 3 3" xfId="60383" xr:uid="{00000000-0005-0000-0000-00007BE70000}"/>
    <cellStyle name="Percent 2 3 3 3 3 2" xfId="60384" xr:uid="{00000000-0005-0000-0000-00007CE70000}"/>
    <cellStyle name="Percent 2 3 3 3 3 3" xfId="60385" xr:uid="{00000000-0005-0000-0000-00007DE70000}"/>
    <cellStyle name="Percent 2 3 3 3 4" xfId="60386" xr:uid="{00000000-0005-0000-0000-00007EE70000}"/>
    <cellStyle name="Percent 2 3 3 3 5" xfId="60387" xr:uid="{00000000-0005-0000-0000-00007FE70000}"/>
    <cellStyle name="Percent 2 3 3 4" xfId="60388" xr:uid="{00000000-0005-0000-0000-000080E70000}"/>
    <cellStyle name="Percent 2 3 3 4 2" xfId="60389" xr:uid="{00000000-0005-0000-0000-000081E70000}"/>
    <cellStyle name="Percent 2 3 3 4 2 2" xfId="60390" xr:uid="{00000000-0005-0000-0000-000082E70000}"/>
    <cellStyle name="Percent 2 3 3 4 2 2 2" xfId="60391" xr:uid="{00000000-0005-0000-0000-000083E70000}"/>
    <cellStyle name="Percent 2 3 3 4 2 2 3" xfId="60392" xr:uid="{00000000-0005-0000-0000-000084E70000}"/>
    <cellStyle name="Percent 2 3 3 4 2 3" xfId="60393" xr:uid="{00000000-0005-0000-0000-000085E70000}"/>
    <cellStyle name="Percent 2 3 3 4 2 4" xfId="60394" xr:uid="{00000000-0005-0000-0000-000086E70000}"/>
    <cellStyle name="Percent 2 3 3 4 3" xfId="60395" xr:uid="{00000000-0005-0000-0000-000087E70000}"/>
    <cellStyle name="Percent 2 3 3 4 3 2" xfId="60396" xr:uid="{00000000-0005-0000-0000-000088E70000}"/>
    <cellStyle name="Percent 2 3 3 4 3 3" xfId="60397" xr:uid="{00000000-0005-0000-0000-000089E70000}"/>
    <cellStyle name="Percent 2 3 3 4 4" xfId="60398" xr:uid="{00000000-0005-0000-0000-00008AE70000}"/>
    <cellStyle name="Percent 2 3 3 4 5" xfId="60399" xr:uid="{00000000-0005-0000-0000-00008BE70000}"/>
    <cellStyle name="Percent 2 3 3 5" xfId="60400" xr:uid="{00000000-0005-0000-0000-00008CE70000}"/>
    <cellStyle name="Percent 2 3 3 5 2" xfId="60401" xr:uid="{00000000-0005-0000-0000-00008DE70000}"/>
    <cellStyle name="Percent 2 3 3 5 2 2" xfId="60402" xr:uid="{00000000-0005-0000-0000-00008EE70000}"/>
    <cellStyle name="Percent 2 3 3 5 2 2 2" xfId="60403" xr:uid="{00000000-0005-0000-0000-00008FE70000}"/>
    <cellStyle name="Percent 2 3 3 5 2 2 3" xfId="60404" xr:uid="{00000000-0005-0000-0000-000090E70000}"/>
    <cellStyle name="Percent 2 3 3 5 2 3" xfId="60405" xr:uid="{00000000-0005-0000-0000-000091E70000}"/>
    <cellStyle name="Percent 2 3 3 5 2 4" xfId="60406" xr:uid="{00000000-0005-0000-0000-000092E70000}"/>
    <cellStyle name="Percent 2 3 3 5 3" xfId="60407" xr:uid="{00000000-0005-0000-0000-000093E70000}"/>
    <cellStyle name="Percent 2 3 3 5 3 2" xfId="60408" xr:uid="{00000000-0005-0000-0000-000094E70000}"/>
    <cellStyle name="Percent 2 3 3 5 3 3" xfId="60409" xr:uid="{00000000-0005-0000-0000-000095E70000}"/>
    <cellStyle name="Percent 2 3 3 5 4" xfId="60410" xr:uid="{00000000-0005-0000-0000-000096E70000}"/>
    <cellStyle name="Percent 2 3 3 5 5" xfId="60411" xr:uid="{00000000-0005-0000-0000-000097E70000}"/>
    <cellStyle name="Percent 2 3 3 6" xfId="60412" xr:uid="{00000000-0005-0000-0000-000098E70000}"/>
    <cellStyle name="Percent 2 3 3 6 2" xfId="60413" xr:uid="{00000000-0005-0000-0000-000099E70000}"/>
    <cellStyle name="Percent 2 3 3 6 2 2" xfId="60414" xr:uid="{00000000-0005-0000-0000-00009AE70000}"/>
    <cellStyle name="Percent 2 3 3 6 2 2 2" xfId="60415" xr:uid="{00000000-0005-0000-0000-00009BE70000}"/>
    <cellStyle name="Percent 2 3 3 6 2 2 3" xfId="60416" xr:uid="{00000000-0005-0000-0000-00009CE70000}"/>
    <cellStyle name="Percent 2 3 3 6 2 3" xfId="60417" xr:uid="{00000000-0005-0000-0000-00009DE70000}"/>
    <cellStyle name="Percent 2 3 3 6 2 4" xfId="60418" xr:uid="{00000000-0005-0000-0000-00009EE70000}"/>
    <cellStyle name="Percent 2 3 3 6 3" xfId="60419" xr:uid="{00000000-0005-0000-0000-00009FE70000}"/>
    <cellStyle name="Percent 2 3 3 6 3 2" xfId="60420" xr:uid="{00000000-0005-0000-0000-0000A0E70000}"/>
    <cellStyle name="Percent 2 3 3 6 3 3" xfId="60421" xr:uid="{00000000-0005-0000-0000-0000A1E70000}"/>
    <cellStyle name="Percent 2 3 3 6 4" xfId="60422" xr:uid="{00000000-0005-0000-0000-0000A2E70000}"/>
    <cellStyle name="Percent 2 3 3 6 5" xfId="60423" xr:uid="{00000000-0005-0000-0000-0000A3E70000}"/>
    <cellStyle name="Percent 2 3 3 7" xfId="60424" xr:uid="{00000000-0005-0000-0000-0000A4E70000}"/>
    <cellStyle name="Percent 2 3 3 7 2" xfId="60425" xr:uid="{00000000-0005-0000-0000-0000A5E70000}"/>
    <cellStyle name="Percent 2 3 3 7 2 2" xfId="60426" xr:uid="{00000000-0005-0000-0000-0000A6E70000}"/>
    <cellStyle name="Percent 2 3 3 7 2 2 2" xfId="60427" xr:uid="{00000000-0005-0000-0000-0000A7E70000}"/>
    <cellStyle name="Percent 2 3 3 7 2 2 3" xfId="60428" xr:uid="{00000000-0005-0000-0000-0000A8E70000}"/>
    <cellStyle name="Percent 2 3 3 7 2 3" xfId="60429" xr:uid="{00000000-0005-0000-0000-0000A9E70000}"/>
    <cellStyle name="Percent 2 3 3 7 2 4" xfId="60430" xr:uid="{00000000-0005-0000-0000-0000AAE70000}"/>
    <cellStyle name="Percent 2 3 3 7 3" xfId="60431" xr:uid="{00000000-0005-0000-0000-0000ABE70000}"/>
    <cellStyle name="Percent 2 3 3 7 3 2" xfId="60432" xr:uid="{00000000-0005-0000-0000-0000ACE70000}"/>
    <cellStyle name="Percent 2 3 3 7 3 3" xfId="60433" xr:uid="{00000000-0005-0000-0000-0000ADE70000}"/>
    <cellStyle name="Percent 2 3 3 7 4" xfId="60434" xr:uid="{00000000-0005-0000-0000-0000AEE70000}"/>
    <cellStyle name="Percent 2 3 3 7 5" xfId="60435" xr:uid="{00000000-0005-0000-0000-0000AFE70000}"/>
    <cellStyle name="Percent 2 3 3 8" xfId="60436" xr:uid="{00000000-0005-0000-0000-0000B0E70000}"/>
    <cellStyle name="Percent 2 3 3 8 2" xfId="60437" xr:uid="{00000000-0005-0000-0000-0000B1E70000}"/>
    <cellStyle name="Percent 2 3 3 8 2 2" xfId="60438" xr:uid="{00000000-0005-0000-0000-0000B2E70000}"/>
    <cellStyle name="Percent 2 3 3 8 2 2 2" xfId="60439" xr:uid="{00000000-0005-0000-0000-0000B3E70000}"/>
    <cellStyle name="Percent 2 3 3 8 2 2 3" xfId="60440" xr:uid="{00000000-0005-0000-0000-0000B4E70000}"/>
    <cellStyle name="Percent 2 3 3 8 2 3" xfId="60441" xr:uid="{00000000-0005-0000-0000-0000B5E70000}"/>
    <cellStyle name="Percent 2 3 3 8 2 4" xfId="60442" xr:uid="{00000000-0005-0000-0000-0000B6E70000}"/>
    <cellStyle name="Percent 2 3 3 8 3" xfId="60443" xr:uid="{00000000-0005-0000-0000-0000B7E70000}"/>
    <cellStyle name="Percent 2 3 3 8 3 2" xfId="60444" xr:uid="{00000000-0005-0000-0000-0000B8E70000}"/>
    <cellStyle name="Percent 2 3 3 8 3 3" xfId="60445" xr:uid="{00000000-0005-0000-0000-0000B9E70000}"/>
    <cellStyle name="Percent 2 3 3 8 4" xfId="60446" xr:uid="{00000000-0005-0000-0000-0000BAE70000}"/>
    <cellStyle name="Percent 2 3 3 8 5" xfId="60447" xr:uid="{00000000-0005-0000-0000-0000BBE70000}"/>
    <cellStyle name="Percent 2 3 3 9" xfId="60448" xr:uid="{00000000-0005-0000-0000-0000BCE70000}"/>
    <cellStyle name="Percent 2 3 3 9 2" xfId="60449" xr:uid="{00000000-0005-0000-0000-0000BDE70000}"/>
    <cellStyle name="Percent 2 3 3 9 2 2" xfId="60450" xr:uid="{00000000-0005-0000-0000-0000BEE70000}"/>
    <cellStyle name="Percent 2 3 3 9 2 3" xfId="60451" xr:uid="{00000000-0005-0000-0000-0000BFE70000}"/>
    <cellStyle name="Percent 2 3 3 9 3" xfId="60452" xr:uid="{00000000-0005-0000-0000-0000C0E70000}"/>
    <cellStyle name="Percent 2 3 3 9 4" xfId="60453" xr:uid="{00000000-0005-0000-0000-0000C1E70000}"/>
    <cellStyle name="Percent 2 3 4" xfId="60454" xr:uid="{00000000-0005-0000-0000-0000C2E70000}"/>
    <cellStyle name="Percent 2 3 4 10" xfId="60455" xr:uid="{00000000-0005-0000-0000-0000C3E70000}"/>
    <cellStyle name="Percent 2 3 4 11" xfId="60456" xr:uid="{00000000-0005-0000-0000-0000C4E70000}"/>
    <cellStyle name="Percent 2 3 4 2" xfId="60457" xr:uid="{00000000-0005-0000-0000-0000C5E70000}"/>
    <cellStyle name="Percent 2 3 4 2 2" xfId="60458" xr:uid="{00000000-0005-0000-0000-0000C6E70000}"/>
    <cellStyle name="Percent 2 3 4 2 2 2" xfId="60459" xr:uid="{00000000-0005-0000-0000-0000C7E70000}"/>
    <cellStyle name="Percent 2 3 4 2 2 2 2" xfId="60460" xr:uid="{00000000-0005-0000-0000-0000C8E70000}"/>
    <cellStyle name="Percent 2 3 4 2 2 2 3" xfId="60461" xr:uid="{00000000-0005-0000-0000-0000C9E70000}"/>
    <cellStyle name="Percent 2 3 4 2 2 3" xfId="60462" xr:uid="{00000000-0005-0000-0000-0000CAE70000}"/>
    <cellStyle name="Percent 2 3 4 2 2 4" xfId="60463" xr:uid="{00000000-0005-0000-0000-0000CBE70000}"/>
    <cellStyle name="Percent 2 3 4 2 3" xfId="60464" xr:uid="{00000000-0005-0000-0000-0000CCE70000}"/>
    <cellStyle name="Percent 2 3 4 2 3 2" xfId="60465" xr:uid="{00000000-0005-0000-0000-0000CDE70000}"/>
    <cellStyle name="Percent 2 3 4 2 3 3" xfId="60466" xr:uid="{00000000-0005-0000-0000-0000CEE70000}"/>
    <cellStyle name="Percent 2 3 4 2 4" xfId="60467" xr:uid="{00000000-0005-0000-0000-0000CFE70000}"/>
    <cellStyle name="Percent 2 3 4 2 5" xfId="60468" xr:uid="{00000000-0005-0000-0000-0000D0E70000}"/>
    <cellStyle name="Percent 2 3 4 3" xfId="60469" xr:uid="{00000000-0005-0000-0000-0000D1E70000}"/>
    <cellStyle name="Percent 2 3 4 3 2" xfId="60470" xr:uid="{00000000-0005-0000-0000-0000D2E70000}"/>
    <cellStyle name="Percent 2 3 4 3 2 2" xfId="60471" xr:uid="{00000000-0005-0000-0000-0000D3E70000}"/>
    <cellStyle name="Percent 2 3 4 3 2 2 2" xfId="60472" xr:uid="{00000000-0005-0000-0000-0000D4E70000}"/>
    <cellStyle name="Percent 2 3 4 3 2 2 3" xfId="60473" xr:uid="{00000000-0005-0000-0000-0000D5E70000}"/>
    <cellStyle name="Percent 2 3 4 3 2 3" xfId="60474" xr:uid="{00000000-0005-0000-0000-0000D6E70000}"/>
    <cellStyle name="Percent 2 3 4 3 2 4" xfId="60475" xr:uid="{00000000-0005-0000-0000-0000D7E70000}"/>
    <cellStyle name="Percent 2 3 4 3 3" xfId="60476" xr:uid="{00000000-0005-0000-0000-0000D8E70000}"/>
    <cellStyle name="Percent 2 3 4 3 3 2" xfId="60477" xr:uid="{00000000-0005-0000-0000-0000D9E70000}"/>
    <cellStyle name="Percent 2 3 4 3 3 3" xfId="60478" xr:uid="{00000000-0005-0000-0000-0000DAE70000}"/>
    <cellStyle name="Percent 2 3 4 3 4" xfId="60479" xr:uid="{00000000-0005-0000-0000-0000DBE70000}"/>
    <cellStyle name="Percent 2 3 4 3 5" xfId="60480" xr:uid="{00000000-0005-0000-0000-0000DCE70000}"/>
    <cellStyle name="Percent 2 3 4 4" xfId="60481" xr:uid="{00000000-0005-0000-0000-0000DDE70000}"/>
    <cellStyle name="Percent 2 3 4 4 2" xfId="60482" xr:uid="{00000000-0005-0000-0000-0000DEE70000}"/>
    <cellStyle name="Percent 2 3 4 4 2 2" xfId="60483" xr:uid="{00000000-0005-0000-0000-0000DFE70000}"/>
    <cellStyle name="Percent 2 3 4 4 2 2 2" xfId="60484" xr:uid="{00000000-0005-0000-0000-0000E0E70000}"/>
    <cellStyle name="Percent 2 3 4 4 2 2 3" xfId="60485" xr:uid="{00000000-0005-0000-0000-0000E1E70000}"/>
    <cellStyle name="Percent 2 3 4 4 2 3" xfId="60486" xr:uid="{00000000-0005-0000-0000-0000E2E70000}"/>
    <cellStyle name="Percent 2 3 4 4 2 4" xfId="60487" xr:uid="{00000000-0005-0000-0000-0000E3E70000}"/>
    <cellStyle name="Percent 2 3 4 4 3" xfId="60488" xr:uid="{00000000-0005-0000-0000-0000E4E70000}"/>
    <cellStyle name="Percent 2 3 4 4 3 2" xfId="60489" xr:uid="{00000000-0005-0000-0000-0000E5E70000}"/>
    <cellStyle name="Percent 2 3 4 4 3 3" xfId="60490" xr:uid="{00000000-0005-0000-0000-0000E6E70000}"/>
    <cellStyle name="Percent 2 3 4 4 4" xfId="60491" xr:uid="{00000000-0005-0000-0000-0000E7E70000}"/>
    <cellStyle name="Percent 2 3 4 4 5" xfId="60492" xr:uid="{00000000-0005-0000-0000-0000E8E70000}"/>
    <cellStyle name="Percent 2 3 4 5" xfId="60493" xr:uid="{00000000-0005-0000-0000-0000E9E70000}"/>
    <cellStyle name="Percent 2 3 4 5 2" xfId="60494" xr:uid="{00000000-0005-0000-0000-0000EAE70000}"/>
    <cellStyle name="Percent 2 3 4 5 2 2" xfId="60495" xr:uid="{00000000-0005-0000-0000-0000EBE70000}"/>
    <cellStyle name="Percent 2 3 4 5 2 2 2" xfId="60496" xr:uid="{00000000-0005-0000-0000-0000ECE70000}"/>
    <cellStyle name="Percent 2 3 4 5 2 2 3" xfId="60497" xr:uid="{00000000-0005-0000-0000-0000EDE70000}"/>
    <cellStyle name="Percent 2 3 4 5 2 3" xfId="60498" xr:uid="{00000000-0005-0000-0000-0000EEE70000}"/>
    <cellStyle name="Percent 2 3 4 5 2 4" xfId="60499" xr:uid="{00000000-0005-0000-0000-0000EFE70000}"/>
    <cellStyle name="Percent 2 3 4 5 3" xfId="60500" xr:uid="{00000000-0005-0000-0000-0000F0E70000}"/>
    <cellStyle name="Percent 2 3 4 5 3 2" xfId="60501" xr:uid="{00000000-0005-0000-0000-0000F1E70000}"/>
    <cellStyle name="Percent 2 3 4 5 3 3" xfId="60502" xr:uid="{00000000-0005-0000-0000-0000F2E70000}"/>
    <cellStyle name="Percent 2 3 4 5 4" xfId="60503" xr:uid="{00000000-0005-0000-0000-0000F3E70000}"/>
    <cellStyle name="Percent 2 3 4 5 5" xfId="60504" xr:uid="{00000000-0005-0000-0000-0000F4E70000}"/>
    <cellStyle name="Percent 2 3 4 6" xfId="60505" xr:uid="{00000000-0005-0000-0000-0000F5E70000}"/>
    <cellStyle name="Percent 2 3 4 6 2" xfId="60506" xr:uid="{00000000-0005-0000-0000-0000F6E70000}"/>
    <cellStyle name="Percent 2 3 4 6 2 2" xfId="60507" xr:uid="{00000000-0005-0000-0000-0000F7E70000}"/>
    <cellStyle name="Percent 2 3 4 6 2 2 2" xfId="60508" xr:uid="{00000000-0005-0000-0000-0000F8E70000}"/>
    <cellStyle name="Percent 2 3 4 6 2 2 3" xfId="60509" xr:uid="{00000000-0005-0000-0000-0000F9E70000}"/>
    <cellStyle name="Percent 2 3 4 6 2 3" xfId="60510" xr:uid="{00000000-0005-0000-0000-0000FAE70000}"/>
    <cellStyle name="Percent 2 3 4 6 2 4" xfId="60511" xr:uid="{00000000-0005-0000-0000-0000FBE70000}"/>
    <cellStyle name="Percent 2 3 4 6 3" xfId="60512" xr:uid="{00000000-0005-0000-0000-0000FCE70000}"/>
    <cellStyle name="Percent 2 3 4 6 3 2" xfId="60513" xr:uid="{00000000-0005-0000-0000-0000FDE70000}"/>
    <cellStyle name="Percent 2 3 4 6 3 3" xfId="60514" xr:uid="{00000000-0005-0000-0000-0000FEE70000}"/>
    <cellStyle name="Percent 2 3 4 6 4" xfId="60515" xr:uid="{00000000-0005-0000-0000-0000FFE70000}"/>
    <cellStyle name="Percent 2 3 4 6 5" xfId="60516" xr:uid="{00000000-0005-0000-0000-000000E80000}"/>
    <cellStyle name="Percent 2 3 4 7" xfId="60517" xr:uid="{00000000-0005-0000-0000-000001E80000}"/>
    <cellStyle name="Percent 2 3 4 7 2" xfId="60518" xr:uid="{00000000-0005-0000-0000-000002E80000}"/>
    <cellStyle name="Percent 2 3 4 7 2 2" xfId="60519" xr:uid="{00000000-0005-0000-0000-000003E80000}"/>
    <cellStyle name="Percent 2 3 4 7 2 2 2" xfId="60520" xr:uid="{00000000-0005-0000-0000-000004E80000}"/>
    <cellStyle name="Percent 2 3 4 7 2 2 3" xfId="60521" xr:uid="{00000000-0005-0000-0000-000005E80000}"/>
    <cellStyle name="Percent 2 3 4 7 2 3" xfId="60522" xr:uid="{00000000-0005-0000-0000-000006E80000}"/>
    <cellStyle name="Percent 2 3 4 7 2 4" xfId="60523" xr:uid="{00000000-0005-0000-0000-000007E80000}"/>
    <cellStyle name="Percent 2 3 4 7 3" xfId="60524" xr:uid="{00000000-0005-0000-0000-000008E80000}"/>
    <cellStyle name="Percent 2 3 4 7 3 2" xfId="60525" xr:uid="{00000000-0005-0000-0000-000009E80000}"/>
    <cellStyle name="Percent 2 3 4 7 3 3" xfId="60526" xr:uid="{00000000-0005-0000-0000-00000AE80000}"/>
    <cellStyle name="Percent 2 3 4 7 4" xfId="60527" xr:uid="{00000000-0005-0000-0000-00000BE80000}"/>
    <cellStyle name="Percent 2 3 4 7 5" xfId="60528" xr:uid="{00000000-0005-0000-0000-00000CE80000}"/>
    <cellStyle name="Percent 2 3 4 8" xfId="60529" xr:uid="{00000000-0005-0000-0000-00000DE80000}"/>
    <cellStyle name="Percent 2 3 4 8 2" xfId="60530" xr:uid="{00000000-0005-0000-0000-00000EE80000}"/>
    <cellStyle name="Percent 2 3 4 8 2 2" xfId="60531" xr:uid="{00000000-0005-0000-0000-00000FE80000}"/>
    <cellStyle name="Percent 2 3 4 8 2 3" xfId="60532" xr:uid="{00000000-0005-0000-0000-000010E80000}"/>
    <cellStyle name="Percent 2 3 4 8 3" xfId="60533" xr:uid="{00000000-0005-0000-0000-000011E80000}"/>
    <cellStyle name="Percent 2 3 4 8 4" xfId="60534" xr:uid="{00000000-0005-0000-0000-000012E80000}"/>
    <cellStyle name="Percent 2 3 4 9" xfId="60535" xr:uid="{00000000-0005-0000-0000-000013E80000}"/>
    <cellStyle name="Percent 2 3 4 9 2" xfId="60536" xr:uid="{00000000-0005-0000-0000-000014E80000}"/>
    <cellStyle name="Percent 2 3 4 9 3" xfId="60537" xr:uid="{00000000-0005-0000-0000-000015E80000}"/>
    <cellStyle name="Percent 2 3 5" xfId="60538" xr:uid="{00000000-0005-0000-0000-000016E80000}"/>
    <cellStyle name="Percent 2 3 5 2" xfId="60539" xr:uid="{00000000-0005-0000-0000-000017E80000}"/>
    <cellStyle name="Percent 2 3 5 2 2" xfId="60540" xr:uid="{00000000-0005-0000-0000-000018E80000}"/>
    <cellStyle name="Percent 2 3 5 2 2 2" xfId="60541" xr:uid="{00000000-0005-0000-0000-000019E80000}"/>
    <cellStyle name="Percent 2 3 5 2 2 2 2" xfId="60542" xr:uid="{00000000-0005-0000-0000-00001AE80000}"/>
    <cellStyle name="Percent 2 3 5 2 2 2 3" xfId="60543" xr:uid="{00000000-0005-0000-0000-00001BE80000}"/>
    <cellStyle name="Percent 2 3 5 2 2 3" xfId="60544" xr:uid="{00000000-0005-0000-0000-00001CE80000}"/>
    <cellStyle name="Percent 2 3 5 2 2 4" xfId="60545" xr:uid="{00000000-0005-0000-0000-00001DE80000}"/>
    <cellStyle name="Percent 2 3 5 2 3" xfId="60546" xr:uid="{00000000-0005-0000-0000-00001EE80000}"/>
    <cellStyle name="Percent 2 3 5 2 3 2" xfId="60547" xr:uid="{00000000-0005-0000-0000-00001FE80000}"/>
    <cellStyle name="Percent 2 3 5 2 3 3" xfId="60548" xr:uid="{00000000-0005-0000-0000-000020E80000}"/>
    <cellStyle name="Percent 2 3 5 2 4" xfId="60549" xr:uid="{00000000-0005-0000-0000-000021E80000}"/>
    <cellStyle name="Percent 2 3 5 2 5" xfId="60550" xr:uid="{00000000-0005-0000-0000-000022E80000}"/>
    <cellStyle name="Percent 2 3 5 3" xfId="60551" xr:uid="{00000000-0005-0000-0000-000023E80000}"/>
    <cellStyle name="Percent 2 3 5 3 2" xfId="60552" xr:uid="{00000000-0005-0000-0000-000024E80000}"/>
    <cellStyle name="Percent 2 3 5 3 2 2" xfId="60553" xr:uid="{00000000-0005-0000-0000-000025E80000}"/>
    <cellStyle name="Percent 2 3 5 3 2 2 2" xfId="60554" xr:uid="{00000000-0005-0000-0000-000026E80000}"/>
    <cellStyle name="Percent 2 3 5 3 2 2 3" xfId="60555" xr:uid="{00000000-0005-0000-0000-000027E80000}"/>
    <cellStyle name="Percent 2 3 5 3 2 3" xfId="60556" xr:uid="{00000000-0005-0000-0000-000028E80000}"/>
    <cellStyle name="Percent 2 3 5 3 2 4" xfId="60557" xr:uid="{00000000-0005-0000-0000-000029E80000}"/>
    <cellStyle name="Percent 2 3 5 3 3" xfId="60558" xr:uid="{00000000-0005-0000-0000-00002AE80000}"/>
    <cellStyle name="Percent 2 3 5 3 3 2" xfId="60559" xr:uid="{00000000-0005-0000-0000-00002BE80000}"/>
    <cellStyle name="Percent 2 3 5 3 3 3" xfId="60560" xr:uid="{00000000-0005-0000-0000-00002CE80000}"/>
    <cellStyle name="Percent 2 3 5 3 4" xfId="60561" xr:uid="{00000000-0005-0000-0000-00002DE80000}"/>
    <cellStyle name="Percent 2 3 5 3 5" xfId="60562" xr:uid="{00000000-0005-0000-0000-00002EE80000}"/>
    <cellStyle name="Percent 2 3 5 4" xfId="60563" xr:uid="{00000000-0005-0000-0000-00002FE80000}"/>
    <cellStyle name="Percent 2 3 5 4 2" xfId="60564" xr:uid="{00000000-0005-0000-0000-000030E80000}"/>
    <cellStyle name="Percent 2 3 5 4 2 2" xfId="60565" xr:uid="{00000000-0005-0000-0000-000031E80000}"/>
    <cellStyle name="Percent 2 3 5 4 2 3" xfId="60566" xr:uid="{00000000-0005-0000-0000-000032E80000}"/>
    <cellStyle name="Percent 2 3 5 4 3" xfId="60567" xr:uid="{00000000-0005-0000-0000-000033E80000}"/>
    <cellStyle name="Percent 2 3 5 4 4" xfId="60568" xr:uid="{00000000-0005-0000-0000-000034E80000}"/>
    <cellStyle name="Percent 2 3 5 5" xfId="60569" xr:uid="{00000000-0005-0000-0000-000035E80000}"/>
    <cellStyle name="Percent 2 3 5 5 2" xfId="60570" xr:uid="{00000000-0005-0000-0000-000036E80000}"/>
    <cellStyle name="Percent 2 3 5 5 3" xfId="60571" xr:uid="{00000000-0005-0000-0000-000037E80000}"/>
    <cellStyle name="Percent 2 3 5 6" xfId="60572" xr:uid="{00000000-0005-0000-0000-000038E80000}"/>
    <cellStyle name="Percent 2 3 5 7" xfId="60573" xr:uid="{00000000-0005-0000-0000-000039E80000}"/>
    <cellStyle name="Percent 2 3 6" xfId="60574" xr:uid="{00000000-0005-0000-0000-00003AE80000}"/>
    <cellStyle name="Percent 2 3 6 2" xfId="60575" xr:uid="{00000000-0005-0000-0000-00003BE80000}"/>
    <cellStyle name="Percent 2 3 6 2 2" xfId="60576" xr:uid="{00000000-0005-0000-0000-00003CE80000}"/>
    <cellStyle name="Percent 2 3 6 2 2 2" xfId="60577" xr:uid="{00000000-0005-0000-0000-00003DE80000}"/>
    <cellStyle name="Percent 2 3 6 2 2 3" xfId="60578" xr:uid="{00000000-0005-0000-0000-00003EE80000}"/>
    <cellStyle name="Percent 2 3 6 2 3" xfId="60579" xr:uid="{00000000-0005-0000-0000-00003FE80000}"/>
    <cellStyle name="Percent 2 3 6 2 4" xfId="60580" xr:uid="{00000000-0005-0000-0000-000040E80000}"/>
    <cellStyle name="Percent 2 3 6 3" xfId="60581" xr:uid="{00000000-0005-0000-0000-000041E80000}"/>
    <cellStyle name="Percent 2 3 6 3 2" xfId="60582" xr:uid="{00000000-0005-0000-0000-000042E80000}"/>
    <cellStyle name="Percent 2 3 6 3 3" xfId="60583" xr:uid="{00000000-0005-0000-0000-000043E80000}"/>
    <cellStyle name="Percent 2 3 6 4" xfId="60584" xr:uid="{00000000-0005-0000-0000-000044E80000}"/>
    <cellStyle name="Percent 2 3 6 5" xfId="60585" xr:uid="{00000000-0005-0000-0000-000045E80000}"/>
    <cellStyle name="Percent 2 3 7" xfId="60586" xr:uid="{00000000-0005-0000-0000-000046E80000}"/>
    <cellStyle name="Percent 2 3 7 2" xfId="60587" xr:uid="{00000000-0005-0000-0000-000047E80000}"/>
    <cellStyle name="Percent 2 3 7 2 2" xfId="60588" xr:uid="{00000000-0005-0000-0000-000048E80000}"/>
    <cellStyle name="Percent 2 3 7 2 2 2" xfId="60589" xr:uid="{00000000-0005-0000-0000-000049E80000}"/>
    <cellStyle name="Percent 2 3 7 2 2 3" xfId="60590" xr:uid="{00000000-0005-0000-0000-00004AE80000}"/>
    <cellStyle name="Percent 2 3 7 2 3" xfId="60591" xr:uid="{00000000-0005-0000-0000-00004BE80000}"/>
    <cellStyle name="Percent 2 3 7 2 4" xfId="60592" xr:uid="{00000000-0005-0000-0000-00004CE80000}"/>
    <cellStyle name="Percent 2 3 7 3" xfId="60593" xr:uid="{00000000-0005-0000-0000-00004DE80000}"/>
    <cellStyle name="Percent 2 3 7 3 2" xfId="60594" xr:uid="{00000000-0005-0000-0000-00004EE80000}"/>
    <cellStyle name="Percent 2 3 7 3 3" xfId="60595" xr:uid="{00000000-0005-0000-0000-00004FE80000}"/>
    <cellStyle name="Percent 2 3 7 4" xfId="60596" xr:uid="{00000000-0005-0000-0000-000050E80000}"/>
    <cellStyle name="Percent 2 3 7 5" xfId="60597" xr:uid="{00000000-0005-0000-0000-000051E80000}"/>
    <cellStyle name="Percent 2 3 8" xfId="60598" xr:uid="{00000000-0005-0000-0000-000052E80000}"/>
    <cellStyle name="Percent 2 3 8 2" xfId="60599" xr:uid="{00000000-0005-0000-0000-000053E80000}"/>
    <cellStyle name="Percent 2 3 8 2 2" xfId="60600" xr:uid="{00000000-0005-0000-0000-000054E80000}"/>
    <cellStyle name="Percent 2 3 8 2 2 2" xfId="60601" xr:uid="{00000000-0005-0000-0000-000055E80000}"/>
    <cellStyle name="Percent 2 3 8 2 2 3" xfId="60602" xr:uid="{00000000-0005-0000-0000-000056E80000}"/>
    <cellStyle name="Percent 2 3 8 2 3" xfId="60603" xr:uid="{00000000-0005-0000-0000-000057E80000}"/>
    <cellStyle name="Percent 2 3 8 2 4" xfId="60604" xr:uid="{00000000-0005-0000-0000-000058E80000}"/>
    <cellStyle name="Percent 2 3 8 3" xfId="60605" xr:uid="{00000000-0005-0000-0000-000059E80000}"/>
    <cellStyle name="Percent 2 3 8 3 2" xfId="60606" xr:uid="{00000000-0005-0000-0000-00005AE80000}"/>
    <cellStyle name="Percent 2 3 8 3 3" xfId="60607" xr:uid="{00000000-0005-0000-0000-00005BE80000}"/>
    <cellStyle name="Percent 2 3 8 4" xfId="60608" xr:uid="{00000000-0005-0000-0000-00005CE80000}"/>
    <cellStyle name="Percent 2 3 8 5" xfId="60609" xr:uid="{00000000-0005-0000-0000-00005DE80000}"/>
    <cellStyle name="Percent 2 3 9" xfId="60610" xr:uid="{00000000-0005-0000-0000-00005EE80000}"/>
    <cellStyle name="Percent 2 3 9 2" xfId="60611" xr:uid="{00000000-0005-0000-0000-00005FE80000}"/>
    <cellStyle name="Percent 2 3 9 2 2" xfId="60612" xr:uid="{00000000-0005-0000-0000-000060E80000}"/>
    <cellStyle name="Percent 2 3 9 2 2 2" xfId="60613" xr:uid="{00000000-0005-0000-0000-000061E80000}"/>
    <cellStyle name="Percent 2 3 9 2 2 3" xfId="60614" xr:uid="{00000000-0005-0000-0000-000062E80000}"/>
    <cellStyle name="Percent 2 3 9 2 3" xfId="60615" xr:uid="{00000000-0005-0000-0000-000063E80000}"/>
    <cellStyle name="Percent 2 3 9 2 4" xfId="60616" xr:uid="{00000000-0005-0000-0000-000064E80000}"/>
    <cellStyle name="Percent 2 3 9 3" xfId="60617" xr:uid="{00000000-0005-0000-0000-000065E80000}"/>
    <cellStyle name="Percent 2 3 9 3 2" xfId="60618" xr:uid="{00000000-0005-0000-0000-000066E80000}"/>
    <cellStyle name="Percent 2 3 9 3 3" xfId="60619" xr:uid="{00000000-0005-0000-0000-000067E80000}"/>
    <cellStyle name="Percent 2 3 9 4" xfId="60620" xr:uid="{00000000-0005-0000-0000-000068E80000}"/>
    <cellStyle name="Percent 2 3 9 5" xfId="60621" xr:uid="{00000000-0005-0000-0000-000069E80000}"/>
    <cellStyle name="Percent 2 30" xfId="3238" xr:uid="{00000000-0005-0000-0000-00006AE80000}"/>
    <cellStyle name="Percent 2 31" xfId="3239" xr:uid="{00000000-0005-0000-0000-00006BE80000}"/>
    <cellStyle name="Percent 2 32" xfId="3240" xr:uid="{00000000-0005-0000-0000-00006CE80000}"/>
    <cellStyle name="Percent 2 33" xfId="3241" xr:uid="{00000000-0005-0000-0000-00006DE80000}"/>
    <cellStyle name="Percent 2 34" xfId="3242" xr:uid="{00000000-0005-0000-0000-00006EE80000}"/>
    <cellStyle name="Percent 2 35" xfId="3243" xr:uid="{00000000-0005-0000-0000-00006FE80000}"/>
    <cellStyle name="Percent 2 4" xfId="3244" xr:uid="{00000000-0005-0000-0000-000070E80000}"/>
    <cellStyle name="Percent 2 4 10" xfId="60622" xr:uid="{00000000-0005-0000-0000-000071E80000}"/>
    <cellStyle name="Percent 2 4 10 2" xfId="60623" xr:uid="{00000000-0005-0000-0000-000072E80000}"/>
    <cellStyle name="Percent 2 4 10 2 2" xfId="60624" xr:uid="{00000000-0005-0000-0000-000073E80000}"/>
    <cellStyle name="Percent 2 4 10 2 3" xfId="60625" xr:uid="{00000000-0005-0000-0000-000074E80000}"/>
    <cellStyle name="Percent 2 4 10 3" xfId="60626" xr:uid="{00000000-0005-0000-0000-000075E80000}"/>
    <cellStyle name="Percent 2 4 10 4" xfId="60627" xr:uid="{00000000-0005-0000-0000-000076E80000}"/>
    <cellStyle name="Percent 2 4 11" xfId="60628" xr:uid="{00000000-0005-0000-0000-000077E80000}"/>
    <cellStyle name="Percent 2 4 11 2" xfId="60629" xr:uid="{00000000-0005-0000-0000-000078E80000}"/>
    <cellStyle name="Percent 2 4 11 3" xfId="60630" xr:uid="{00000000-0005-0000-0000-000079E80000}"/>
    <cellStyle name="Percent 2 4 12" xfId="60631" xr:uid="{00000000-0005-0000-0000-00007AE80000}"/>
    <cellStyle name="Percent 2 4 13" xfId="60632" xr:uid="{00000000-0005-0000-0000-00007BE80000}"/>
    <cellStyle name="Percent 2 4 2" xfId="3245" xr:uid="{00000000-0005-0000-0000-00007CE80000}"/>
    <cellStyle name="Percent 2 4 2 10" xfId="60633" xr:uid="{00000000-0005-0000-0000-00007DE80000}"/>
    <cellStyle name="Percent 2 4 2 2" xfId="60634" xr:uid="{00000000-0005-0000-0000-00007EE80000}"/>
    <cellStyle name="Percent 2 4 2 2 2" xfId="60635" xr:uid="{00000000-0005-0000-0000-00007FE80000}"/>
    <cellStyle name="Percent 2 4 2 2 2 2" xfId="60636" xr:uid="{00000000-0005-0000-0000-000080E80000}"/>
    <cellStyle name="Percent 2 4 2 2 2 2 2" xfId="60637" xr:uid="{00000000-0005-0000-0000-000081E80000}"/>
    <cellStyle name="Percent 2 4 2 2 2 2 2 2" xfId="60638" xr:uid="{00000000-0005-0000-0000-000082E80000}"/>
    <cellStyle name="Percent 2 4 2 2 2 2 2 3" xfId="60639" xr:uid="{00000000-0005-0000-0000-000083E80000}"/>
    <cellStyle name="Percent 2 4 2 2 2 2 3" xfId="60640" xr:uid="{00000000-0005-0000-0000-000084E80000}"/>
    <cellStyle name="Percent 2 4 2 2 2 2 4" xfId="60641" xr:uid="{00000000-0005-0000-0000-000085E80000}"/>
    <cellStyle name="Percent 2 4 2 2 2 3" xfId="60642" xr:uid="{00000000-0005-0000-0000-000086E80000}"/>
    <cellStyle name="Percent 2 4 2 2 2 3 2" xfId="60643" xr:uid="{00000000-0005-0000-0000-000087E80000}"/>
    <cellStyle name="Percent 2 4 2 2 2 3 3" xfId="60644" xr:uid="{00000000-0005-0000-0000-000088E80000}"/>
    <cellStyle name="Percent 2 4 2 2 2 4" xfId="60645" xr:uid="{00000000-0005-0000-0000-000089E80000}"/>
    <cellStyle name="Percent 2 4 2 2 2 5" xfId="60646" xr:uid="{00000000-0005-0000-0000-00008AE80000}"/>
    <cellStyle name="Percent 2 4 2 2 3" xfId="60647" xr:uid="{00000000-0005-0000-0000-00008BE80000}"/>
    <cellStyle name="Percent 2 4 2 2 3 2" xfId="60648" xr:uid="{00000000-0005-0000-0000-00008CE80000}"/>
    <cellStyle name="Percent 2 4 2 2 3 2 2" xfId="60649" xr:uid="{00000000-0005-0000-0000-00008DE80000}"/>
    <cellStyle name="Percent 2 4 2 2 3 2 2 2" xfId="60650" xr:uid="{00000000-0005-0000-0000-00008EE80000}"/>
    <cellStyle name="Percent 2 4 2 2 3 2 2 3" xfId="60651" xr:uid="{00000000-0005-0000-0000-00008FE80000}"/>
    <cellStyle name="Percent 2 4 2 2 3 2 3" xfId="60652" xr:uid="{00000000-0005-0000-0000-000090E80000}"/>
    <cellStyle name="Percent 2 4 2 2 3 2 4" xfId="60653" xr:uid="{00000000-0005-0000-0000-000091E80000}"/>
    <cellStyle name="Percent 2 4 2 2 3 3" xfId="60654" xr:uid="{00000000-0005-0000-0000-000092E80000}"/>
    <cellStyle name="Percent 2 4 2 2 3 3 2" xfId="60655" xr:uid="{00000000-0005-0000-0000-000093E80000}"/>
    <cellStyle name="Percent 2 4 2 2 3 3 3" xfId="60656" xr:uid="{00000000-0005-0000-0000-000094E80000}"/>
    <cellStyle name="Percent 2 4 2 2 3 4" xfId="60657" xr:uid="{00000000-0005-0000-0000-000095E80000}"/>
    <cellStyle name="Percent 2 4 2 2 3 5" xfId="60658" xr:uid="{00000000-0005-0000-0000-000096E80000}"/>
    <cellStyle name="Percent 2 4 2 2 4" xfId="60659" xr:uid="{00000000-0005-0000-0000-000097E80000}"/>
    <cellStyle name="Percent 2 4 2 2 4 2" xfId="60660" xr:uid="{00000000-0005-0000-0000-000098E80000}"/>
    <cellStyle name="Percent 2 4 2 2 4 2 2" xfId="60661" xr:uid="{00000000-0005-0000-0000-000099E80000}"/>
    <cellStyle name="Percent 2 4 2 2 4 2 2 2" xfId="60662" xr:uid="{00000000-0005-0000-0000-00009AE80000}"/>
    <cellStyle name="Percent 2 4 2 2 4 2 2 3" xfId="60663" xr:uid="{00000000-0005-0000-0000-00009BE80000}"/>
    <cellStyle name="Percent 2 4 2 2 4 2 3" xfId="60664" xr:uid="{00000000-0005-0000-0000-00009CE80000}"/>
    <cellStyle name="Percent 2 4 2 2 4 2 4" xfId="60665" xr:uid="{00000000-0005-0000-0000-00009DE80000}"/>
    <cellStyle name="Percent 2 4 2 2 4 3" xfId="60666" xr:uid="{00000000-0005-0000-0000-00009EE80000}"/>
    <cellStyle name="Percent 2 4 2 2 4 3 2" xfId="60667" xr:uid="{00000000-0005-0000-0000-00009FE80000}"/>
    <cellStyle name="Percent 2 4 2 2 4 3 3" xfId="60668" xr:uid="{00000000-0005-0000-0000-0000A0E80000}"/>
    <cellStyle name="Percent 2 4 2 2 4 4" xfId="60669" xr:uid="{00000000-0005-0000-0000-0000A1E80000}"/>
    <cellStyle name="Percent 2 4 2 2 4 5" xfId="60670" xr:uid="{00000000-0005-0000-0000-0000A2E80000}"/>
    <cellStyle name="Percent 2 4 2 2 5" xfId="60671" xr:uid="{00000000-0005-0000-0000-0000A3E80000}"/>
    <cellStyle name="Percent 2 4 2 2 5 2" xfId="60672" xr:uid="{00000000-0005-0000-0000-0000A4E80000}"/>
    <cellStyle name="Percent 2 4 2 2 5 2 2" xfId="60673" xr:uid="{00000000-0005-0000-0000-0000A5E80000}"/>
    <cellStyle name="Percent 2 4 2 2 5 2 2 2" xfId="60674" xr:uid="{00000000-0005-0000-0000-0000A6E80000}"/>
    <cellStyle name="Percent 2 4 2 2 5 2 2 3" xfId="60675" xr:uid="{00000000-0005-0000-0000-0000A7E80000}"/>
    <cellStyle name="Percent 2 4 2 2 5 2 3" xfId="60676" xr:uid="{00000000-0005-0000-0000-0000A8E80000}"/>
    <cellStyle name="Percent 2 4 2 2 5 2 4" xfId="60677" xr:uid="{00000000-0005-0000-0000-0000A9E80000}"/>
    <cellStyle name="Percent 2 4 2 2 5 3" xfId="60678" xr:uid="{00000000-0005-0000-0000-0000AAE80000}"/>
    <cellStyle name="Percent 2 4 2 2 5 3 2" xfId="60679" xr:uid="{00000000-0005-0000-0000-0000ABE80000}"/>
    <cellStyle name="Percent 2 4 2 2 5 3 3" xfId="60680" xr:uid="{00000000-0005-0000-0000-0000ACE80000}"/>
    <cellStyle name="Percent 2 4 2 2 5 4" xfId="60681" xr:uid="{00000000-0005-0000-0000-0000ADE80000}"/>
    <cellStyle name="Percent 2 4 2 2 5 5" xfId="60682" xr:uid="{00000000-0005-0000-0000-0000AEE80000}"/>
    <cellStyle name="Percent 2 4 2 2 6" xfId="60683" xr:uid="{00000000-0005-0000-0000-0000AFE80000}"/>
    <cellStyle name="Percent 2 4 2 2 6 2" xfId="60684" xr:uid="{00000000-0005-0000-0000-0000B0E80000}"/>
    <cellStyle name="Percent 2 4 2 2 6 2 2" xfId="60685" xr:uid="{00000000-0005-0000-0000-0000B1E80000}"/>
    <cellStyle name="Percent 2 4 2 2 6 2 3" xfId="60686" xr:uid="{00000000-0005-0000-0000-0000B2E80000}"/>
    <cellStyle name="Percent 2 4 2 2 6 3" xfId="60687" xr:uid="{00000000-0005-0000-0000-0000B3E80000}"/>
    <cellStyle name="Percent 2 4 2 2 6 4" xfId="60688" xr:uid="{00000000-0005-0000-0000-0000B4E80000}"/>
    <cellStyle name="Percent 2 4 2 2 7" xfId="60689" xr:uid="{00000000-0005-0000-0000-0000B5E80000}"/>
    <cellStyle name="Percent 2 4 2 2 7 2" xfId="60690" xr:uid="{00000000-0005-0000-0000-0000B6E80000}"/>
    <cellStyle name="Percent 2 4 2 2 7 3" xfId="60691" xr:uid="{00000000-0005-0000-0000-0000B7E80000}"/>
    <cellStyle name="Percent 2 4 2 2 8" xfId="60692" xr:uid="{00000000-0005-0000-0000-0000B8E80000}"/>
    <cellStyle name="Percent 2 4 2 2 9" xfId="60693" xr:uid="{00000000-0005-0000-0000-0000B9E80000}"/>
    <cellStyle name="Percent 2 4 2 3" xfId="60694" xr:uid="{00000000-0005-0000-0000-0000BAE80000}"/>
    <cellStyle name="Percent 2 4 2 3 2" xfId="60695" xr:uid="{00000000-0005-0000-0000-0000BBE80000}"/>
    <cellStyle name="Percent 2 4 2 3 2 2" xfId="60696" xr:uid="{00000000-0005-0000-0000-0000BCE80000}"/>
    <cellStyle name="Percent 2 4 2 3 2 2 2" xfId="60697" xr:uid="{00000000-0005-0000-0000-0000BDE80000}"/>
    <cellStyle name="Percent 2 4 2 3 2 2 3" xfId="60698" xr:uid="{00000000-0005-0000-0000-0000BEE80000}"/>
    <cellStyle name="Percent 2 4 2 3 2 3" xfId="60699" xr:uid="{00000000-0005-0000-0000-0000BFE80000}"/>
    <cellStyle name="Percent 2 4 2 3 2 4" xfId="60700" xr:uid="{00000000-0005-0000-0000-0000C0E80000}"/>
    <cellStyle name="Percent 2 4 2 3 3" xfId="60701" xr:uid="{00000000-0005-0000-0000-0000C1E80000}"/>
    <cellStyle name="Percent 2 4 2 3 3 2" xfId="60702" xr:uid="{00000000-0005-0000-0000-0000C2E80000}"/>
    <cellStyle name="Percent 2 4 2 3 3 3" xfId="60703" xr:uid="{00000000-0005-0000-0000-0000C3E80000}"/>
    <cellStyle name="Percent 2 4 2 3 4" xfId="60704" xr:uid="{00000000-0005-0000-0000-0000C4E80000}"/>
    <cellStyle name="Percent 2 4 2 3 5" xfId="60705" xr:uid="{00000000-0005-0000-0000-0000C5E80000}"/>
    <cellStyle name="Percent 2 4 2 4" xfId="60706" xr:uid="{00000000-0005-0000-0000-0000C6E80000}"/>
    <cellStyle name="Percent 2 4 2 4 2" xfId="60707" xr:uid="{00000000-0005-0000-0000-0000C7E80000}"/>
    <cellStyle name="Percent 2 4 2 4 2 2" xfId="60708" xr:uid="{00000000-0005-0000-0000-0000C8E80000}"/>
    <cellStyle name="Percent 2 4 2 4 2 2 2" xfId="60709" xr:uid="{00000000-0005-0000-0000-0000C9E80000}"/>
    <cellStyle name="Percent 2 4 2 4 2 2 3" xfId="60710" xr:uid="{00000000-0005-0000-0000-0000CAE80000}"/>
    <cellStyle name="Percent 2 4 2 4 2 3" xfId="60711" xr:uid="{00000000-0005-0000-0000-0000CBE80000}"/>
    <cellStyle name="Percent 2 4 2 4 2 4" xfId="60712" xr:uid="{00000000-0005-0000-0000-0000CCE80000}"/>
    <cellStyle name="Percent 2 4 2 4 3" xfId="60713" xr:uid="{00000000-0005-0000-0000-0000CDE80000}"/>
    <cellStyle name="Percent 2 4 2 4 3 2" xfId="60714" xr:uid="{00000000-0005-0000-0000-0000CEE80000}"/>
    <cellStyle name="Percent 2 4 2 4 3 3" xfId="60715" xr:uid="{00000000-0005-0000-0000-0000CFE80000}"/>
    <cellStyle name="Percent 2 4 2 4 4" xfId="60716" xr:uid="{00000000-0005-0000-0000-0000D0E80000}"/>
    <cellStyle name="Percent 2 4 2 4 5" xfId="60717" xr:uid="{00000000-0005-0000-0000-0000D1E80000}"/>
    <cellStyle name="Percent 2 4 2 5" xfId="60718" xr:uid="{00000000-0005-0000-0000-0000D2E80000}"/>
    <cellStyle name="Percent 2 4 2 5 2" xfId="60719" xr:uid="{00000000-0005-0000-0000-0000D3E80000}"/>
    <cellStyle name="Percent 2 4 2 5 2 2" xfId="60720" xr:uid="{00000000-0005-0000-0000-0000D4E80000}"/>
    <cellStyle name="Percent 2 4 2 5 2 2 2" xfId="60721" xr:uid="{00000000-0005-0000-0000-0000D5E80000}"/>
    <cellStyle name="Percent 2 4 2 5 2 2 3" xfId="60722" xr:uid="{00000000-0005-0000-0000-0000D6E80000}"/>
    <cellStyle name="Percent 2 4 2 5 2 3" xfId="60723" xr:uid="{00000000-0005-0000-0000-0000D7E80000}"/>
    <cellStyle name="Percent 2 4 2 5 2 4" xfId="60724" xr:uid="{00000000-0005-0000-0000-0000D8E80000}"/>
    <cellStyle name="Percent 2 4 2 5 3" xfId="60725" xr:uid="{00000000-0005-0000-0000-0000D9E80000}"/>
    <cellStyle name="Percent 2 4 2 5 3 2" xfId="60726" xr:uid="{00000000-0005-0000-0000-0000DAE80000}"/>
    <cellStyle name="Percent 2 4 2 5 3 3" xfId="60727" xr:uid="{00000000-0005-0000-0000-0000DBE80000}"/>
    <cellStyle name="Percent 2 4 2 5 4" xfId="60728" xr:uid="{00000000-0005-0000-0000-0000DCE80000}"/>
    <cellStyle name="Percent 2 4 2 5 5" xfId="60729" xr:uid="{00000000-0005-0000-0000-0000DDE80000}"/>
    <cellStyle name="Percent 2 4 2 6" xfId="60730" xr:uid="{00000000-0005-0000-0000-0000DEE80000}"/>
    <cellStyle name="Percent 2 4 2 6 2" xfId="60731" xr:uid="{00000000-0005-0000-0000-0000DFE80000}"/>
    <cellStyle name="Percent 2 4 2 6 2 2" xfId="60732" xr:uid="{00000000-0005-0000-0000-0000E0E80000}"/>
    <cellStyle name="Percent 2 4 2 6 2 2 2" xfId="60733" xr:uid="{00000000-0005-0000-0000-0000E1E80000}"/>
    <cellStyle name="Percent 2 4 2 6 2 2 3" xfId="60734" xr:uid="{00000000-0005-0000-0000-0000E2E80000}"/>
    <cellStyle name="Percent 2 4 2 6 2 3" xfId="60735" xr:uid="{00000000-0005-0000-0000-0000E3E80000}"/>
    <cellStyle name="Percent 2 4 2 6 2 4" xfId="60736" xr:uid="{00000000-0005-0000-0000-0000E4E80000}"/>
    <cellStyle name="Percent 2 4 2 6 3" xfId="60737" xr:uid="{00000000-0005-0000-0000-0000E5E80000}"/>
    <cellStyle name="Percent 2 4 2 6 3 2" xfId="60738" xr:uid="{00000000-0005-0000-0000-0000E6E80000}"/>
    <cellStyle name="Percent 2 4 2 6 3 3" xfId="60739" xr:uid="{00000000-0005-0000-0000-0000E7E80000}"/>
    <cellStyle name="Percent 2 4 2 6 4" xfId="60740" xr:uid="{00000000-0005-0000-0000-0000E8E80000}"/>
    <cellStyle name="Percent 2 4 2 6 5" xfId="60741" xr:uid="{00000000-0005-0000-0000-0000E9E80000}"/>
    <cellStyle name="Percent 2 4 2 7" xfId="60742" xr:uid="{00000000-0005-0000-0000-0000EAE80000}"/>
    <cellStyle name="Percent 2 4 2 7 2" xfId="60743" xr:uid="{00000000-0005-0000-0000-0000EBE80000}"/>
    <cellStyle name="Percent 2 4 2 7 2 2" xfId="60744" xr:uid="{00000000-0005-0000-0000-0000ECE80000}"/>
    <cellStyle name="Percent 2 4 2 7 2 3" xfId="60745" xr:uid="{00000000-0005-0000-0000-0000EDE80000}"/>
    <cellStyle name="Percent 2 4 2 7 3" xfId="60746" xr:uid="{00000000-0005-0000-0000-0000EEE80000}"/>
    <cellStyle name="Percent 2 4 2 7 4" xfId="60747" xr:uid="{00000000-0005-0000-0000-0000EFE80000}"/>
    <cellStyle name="Percent 2 4 2 8" xfId="60748" xr:uid="{00000000-0005-0000-0000-0000F0E80000}"/>
    <cellStyle name="Percent 2 4 2 8 2" xfId="60749" xr:uid="{00000000-0005-0000-0000-0000F1E80000}"/>
    <cellStyle name="Percent 2 4 2 8 3" xfId="60750" xr:uid="{00000000-0005-0000-0000-0000F2E80000}"/>
    <cellStyle name="Percent 2 4 2 9" xfId="60751" xr:uid="{00000000-0005-0000-0000-0000F3E80000}"/>
    <cellStyle name="Percent 2 4 3" xfId="60752" xr:uid="{00000000-0005-0000-0000-0000F4E80000}"/>
    <cellStyle name="Percent 2 4 3 10" xfId="60753" xr:uid="{00000000-0005-0000-0000-0000F5E80000}"/>
    <cellStyle name="Percent 2 4 3 2" xfId="60754" xr:uid="{00000000-0005-0000-0000-0000F6E80000}"/>
    <cellStyle name="Percent 2 4 3 2 2" xfId="60755" xr:uid="{00000000-0005-0000-0000-0000F7E80000}"/>
    <cellStyle name="Percent 2 4 3 2 2 2" xfId="60756" xr:uid="{00000000-0005-0000-0000-0000F8E80000}"/>
    <cellStyle name="Percent 2 4 3 2 2 2 2" xfId="60757" xr:uid="{00000000-0005-0000-0000-0000F9E80000}"/>
    <cellStyle name="Percent 2 4 3 2 2 2 2 2" xfId="60758" xr:uid="{00000000-0005-0000-0000-0000FAE80000}"/>
    <cellStyle name="Percent 2 4 3 2 2 2 2 3" xfId="60759" xr:uid="{00000000-0005-0000-0000-0000FBE80000}"/>
    <cellStyle name="Percent 2 4 3 2 2 2 3" xfId="60760" xr:uid="{00000000-0005-0000-0000-0000FCE80000}"/>
    <cellStyle name="Percent 2 4 3 2 2 2 4" xfId="60761" xr:uid="{00000000-0005-0000-0000-0000FDE80000}"/>
    <cellStyle name="Percent 2 4 3 2 2 3" xfId="60762" xr:uid="{00000000-0005-0000-0000-0000FEE80000}"/>
    <cellStyle name="Percent 2 4 3 2 2 3 2" xfId="60763" xr:uid="{00000000-0005-0000-0000-0000FFE80000}"/>
    <cellStyle name="Percent 2 4 3 2 2 3 3" xfId="60764" xr:uid="{00000000-0005-0000-0000-000000E90000}"/>
    <cellStyle name="Percent 2 4 3 2 2 4" xfId="60765" xr:uid="{00000000-0005-0000-0000-000001E90000}"/>
    <cellStyle name="Percent 2 4 3 2 2 5" xfId="60766" xr:uid="{00000000-0005-0000-0000-000002E90000}"/>
    <cellStyle name="Percent 2 4 3 2 3" xfId="60767" xr:uid="{00000000-0005-0000-0000-000003E90000}"/>
    <cellStyle name="Percent 2 4 3 2 3 2" xfId="60768" xr:uid="{00000000-0005-0000-0000-000004E90000}"/>
    <cellStyle name="Percent 2 4 3 2 3 2 2" xfId="60769" xr:uid="{00000000-0005-0000-0000-000005E90000}"/>
    <cellStyle name="Percent 2 4 3 2 3 2 2 2" xfId="60770" xr:uid="{00000000-0005-0000-0000-000006E90000}"/>
    <cellStyle name="Percent 2 4 3 2 3 2 2 3" xfId="60771" xr:uid="{00000000-0005-0000-0000-000007E90000}"/>
    <cellStyle name="Percent 2 4 3 2 3 2 3" xfId="60772" xr:uid="{00000000-0005-0000-0000-000008E90000}"/>
    <cellStyle name="Percent 2 4 3 2 3 2 4" xfId="60773" xr:uid="{00000000-0005-0000-0000-000009E90000}"/>
    <cellStyle name="Percent 2 4 3 2 3 3" xfId="60774" xr:uid="{00000000-0005-0000-0000-00000AE90000}"/>
    <cellStyle name="Percent 2 4 3 2 3 3 2" xfId="60775" xr:uid="{00000000-0005-0000-0000-00000BE90000}"/>
    <cellStyle name="Percent 2 4 3 2 3 3 3" xfId="60776" xr:uid="{00000000-0005-0000-0000-00000CE90000}"/>
    <cellStyle name="Percent 2 4 3 2 3 4" xfId="60777" xr:uid="{00000000-0005-0000-0000-00000DE90000}"/>
    <cellStyle name="Percent 2 4 3 2 3 5" xfId="60778" xr:uid="{00000000-0005-0000-0000-00000EE90000}"/>
    <cellStyle name="Percent 2 4 3 2 4" xfId="60779" xr:uid="{00000000-0005-0000-0000-00000FE90000}"/>
    <cellStyle name="Percent 2 4 3 2 4 2" xfId="60780" xr:uid="{00000000-0005-0000-0000-000010E90000}"/>
    <cellStyle name="Percent 2 4 3 2 4 2 2" xfId="60781" xr:uid="{00000000-0005-0000-0000-000011E90000}"/>
    <cellStyle name="Percent 2 4 3 2 4 2 2 2" xfId="60782" xr:uid="{00000000-0005-0000-0000-000012E90000}"/>
    <cellStyle name="Percent 2 4 3 2 4 2 2 3" xfId="60783" xr:uid="{00000000-0005-0000-0000-000013E90000}"/>
    <cellStyle name="Percent 2 4 3 2 4 2 3" xfId="60784" xr:uid="{00000000-0005-0000-0000-000014E90000}"/>
    <cellStyle name="Percent 2 4 3 2 4 2 4" xfId="60785" xr:uid="{00000000-0005-0000-0000-000015E90000}"/>
    <cellStyle name="Percent 2 4 3 2 4 3" xfId="60786" xr:uid="{00000000-0005-0000-0000-000016E90000}"/>
    <cellStyle name="Percent 2 4 3 2 4 3 2" xfId="60787" xr:uid="{00000000-0005-0000-0000-000017E90000}"/>
    <cellStyle name="Percent 2 4 3 2 4 3 3" xfId="60788" xr:uid="{00000000-0005-0000-0000-000018E90000}"/>
    <cellStyle name="Percent 2 4 3 2 4 4" xfId="60789" xr:uid="{00000000-0005-0000-0000-000019E90000}"/>
    <cellStyle name="Percent 2 4 3 2 4 5" xfId="60790" xr:uid="{00000000-0005-0000-0000-00001AE90000}"/>
    <cellStyle name="Percent 2 4 3 2 5" xfId="60791" xr:uid="{00000000-0005-0000-0000-00001BE90000}"/>
    <cellStyle name="Percent 2 4 3 2 5 2" xfId="60792" xr:uid="{00000000-0005-0000-0000-00001CE90000}"/>
    <cellStyle name="Percent 2 4 3 2 5 2 2" xfId="60793" xr:uid="{00000000-0005-0000-0000-00001DE90000}"/>
    <cellStyle name="Percent 2 4 3 2 5 2 2 2" xfId="60794" xr:uid="{00000000-0005-0000-0000-00001EE90000}"/>
    <cellStyle name="Percent 2 4 3 2 5 2 2 3" xfId="60795" xr:uid="{00000000-0005-0000-0000-00001FE90000}"/>
    <cellStyle name="Percent 2 4 3 2 5 2 3" xfId="60796" xr:uid="{00000000-0005-0000-0000-000020E90000}"/>
    <cellStyle name="Percent 2 4 3 2 5 2 4" xfId="60797" xr:uid="{00000000-0005-0000-0000-000021E90000}"/>
    <cellStyle name="Percent 2 4 3 2 5 3" xfId="60798" xr:uid="{00000000-0005-0000-0000-000022E90000}"/>
    <cellStyle name="Percent 2 4 3 2 5 3 2" xfId="60799" xr:uid="{00000000-0005-0000-0000-000023E90000}"/>
    <cellStyle name="Percent 2 4 3 2 5 3 3" xfId="60800" xr:uid="{00000000-0005-0000-0000-000024E90000}"/>
    <cellStyle name="Percent 2 4 3 2 5 4" xfId="60801" xr:uid="{00000000-0005-0000-0000-000025E90000}"/>
    <cellStyle name="Percent 2 4 3 2 5 5" xfId="60802" xr:uid="{00000000-0005-0000-0000-000026E90000}"/>
    <cellStyle name="Percent 2 4 3 2 6" xfId="60803" xr:uid="{00000000-0005-0000-0000-000027E90000}"/>
    <cellStyle name="Percent 2 4 3 2 6 2" xfId="60804" xr:uid="{00000000-0005-0000-0000-000028E90000}"/>
    <cellStyle name="Percent 2 4 3 2 6 2 2" xfId="60805" xr:uid="{00000000-0005-0000-0000-000029E90000}"/>
    <cellStyle name="Percent 2 4 3 2 6 2 3" xfId="60806" xr:uid="{00000000-0005-0000-0000-00002AE90000}"/>
    <cellStyle name="Percent 2 4 3 2 6 3" xfId="60807" xr:uid="{00000000-0005-0000-0000-00002BE90000}"/>
    <cellStyle name="Percent 2 4 3 2 6 4" xfId="60808" xr:uid="{00000000-0005-0000-0000-00002CE90000}"/>
    <cellStyle name="Percent 2 4 3 2 7" xfId="60809" xr:uid="{00000000-0005-0000-0000-00002DE90000}"/>
    <cellStyle name="Percent 2 4 3 2 7 2" xfId="60810" xr:uid="{00000000-0005-0000-0000-00002EE90000}"/>
    <cellStyle name="Percent 2 4 3 2 7 3" xfId="60811" xr:uid="{00000000-0005-0000-0000-00002FE90000}"/>
    <cellStyle name="Percent 2 4 3 2 8" xfId="60812" xr:uid="{00000000-0005-0000-0000-000030E90000}"/>
    <cellStyle name="Percent 2 4 3 2 9" xfId="60813" xr:uid="{00000000-0005-0000-0000-000031E90000}"/>
    <cellStyle name="Percent 2 4 3 3" xfId="60814" xr:uid="{00000000-0005-0000-0000-000032E90000}"/>
    <cellStyle name="Percent 2 4 3 3 2" xfId="60815" xr:uid="{00000000-0005-0000-0000-000033E90000}"/>
    <cellStyle name="Percent 2 4 3 3 2 2" xfId="60816" xr:uid="{00000000-0005-0000-0000-000034E90000}"/>
    <cellStyle name="Percent 2 4 3 3 2 2 2" xfId="60817" xr:uid="{00000000-0005-0000-0000-000035E90000}"/>
    <cellStyle name="Percent 2 4 3 3 2 2 3" xfId="60818" xr:uid="{00000000-0005-0000-0000-000036E90000}"/>
    <cellStyle name="Percent 2 4 3 3 2 3" xfId="60819" xr:uid="{00000000-0005-0000-0000-000037E90000}"/>
    <cellStyle name="Percent 2 4 3 3 2 4" xfId="60820" xr:uid="{00000000-0005-0000-0000-000038E90000}"/>
    <cellStyle name="Percent 2 4 3 3 3" xfId="60821" xr:uid="{00000000-0005-0000-0000-000039E90000}"/>
    <cellStyle name="Percent 2 4 3 3 3 2" xfId="60822" xr:uid="{00000000-0005-0000-0000-00003AE90000}"/>
    <cellStyle name="Percent 2 4 3 3 3 3" xfId="60823" xr:uid="{00000000-0005-0000-0000-00003BE90000}"/>
    <cellStyle name="Percent 2 4 3 3 4" xfId="60824" xr:uid="{00000000-0005-0000-0000-00003CE90000}"/>
    <cellStyle name="Percent 2 4 3 3 5" xfId="60825" xr:uid="{00000000-0005-0000-0000-00003DE90000}"/>
    <cellStyle name="Percent 2 4 3 4" xfId="60826" xr:uid="{00000000-0005-0000-0000-00003EE90000}"/>
    <cellStyle name="Percent 2 4 3 4 2" xfId="60827" xr:uid="{00000000-0005-0000-0000-00003FE90000}"/>
    <cellStyle name="Percent 2 4 3 4 2 2" xfId="60828" xr:uid="{00000000-0005-0000-0000-000040E90000}"/>
    <cellStyle name="Percent 2 4 3 4 2 2 2" xfId="60829" xr:uid="{00000000-0005-0000-0000-000041E90000}"/>
    <cellStyle name="Percent 2 4 3 4 2 2 3" xfId="60830" xr:uid="{00000000-0005-0000-0000-000042E90000}"/>
    <cellStyle name="Percent 2 4 3 4 2 3" xfId="60831" xr:uid="{00000000-0005-0000-0000-000043E90000}"/>
    <cellStyle name="Percent 2 4 3 4 2 4" xfId="60832" xr:uid="{00000000-0005-0000-0000-000044E90000}"/>
    <cellStyle name="Percent 2 4 3 4 3" xfId="60833" xr:uid="{00000000-0005-0000-0000-000045E90000}"/>
    <cellStyle name="Percent 2 4 3 4 3 2" xfId="60834" xr:uid="{00000000-0005-0000-0000-000046E90000}"/>
    <cellStyle name="Percent 2 4 3 4 3 3" xfId="60835" xr:uid="{00000000-0005-0000-0000-000047E90000}"/>
    <cellStyle name="Percent 2 4 3 4 4" xfId="60836" xr:uid="{00000000-0005-0000-0000-000048E90000}"/>
    <cellStyle name="Percent 2 4 3 4 5" xfId="60837" xr:uid="{00000000-0005-0000-0000-000049E90000}"/>
    <cellStyle name="Percent 2 4 3 5" xfId="60838" xr:uid="{00000000-0005-0000-0000-00004AE90000}"/>
    <cellStyle name="Percent 2 4 3 5 2" xfId="60839" xr:uid="{00000000-0005-0000-0000-00004BE90000}"/>
    <cellStyle name="Percent 2 4 3 5 2 2" xfId="60840" xr:uid="{00000000-0005-0000-0000-00004CE90000}"/>
    <cellStyle name="Percent 2 4 3 5 2 2 2" xfId="60841" xr:uid="{00000000-0005-0000-0000-00004DE90000}"/>
    <cellStyle name="Percent 2 4 3 5 2 2 3" xfId="60842" xr:uid="{00000000-0005-0000-0000-00004EE90000}"/>
    <cellStyle name="Percent 2 4 3 5 2 3" xfId="60843" xr:uid="{00000000-0005-0000-0000-00004FE90000}"/>
    <cellStyle name="Percent 2 4 3 5 2 4" xfId="60844" xr:uid="{00000000-0005-0000-0000-000050E90000}"/>
    <cellStyle name="Percent 2 4 3 5 3" xfId="60845" xr:uid="{00000000-0005-0000-0000-000051E90000}"/>
    <cellStyle name="Percent 2 4 3 5 3 2" xfId="60846" xr:uid="{00000000-0005-0000-0000-000052E90000}"/>
    <cellStyle name="Percent 2 4 3 5 3 3" xfId="60847" xr:uid="{00000000-0005-0000-0000-000053E90000}"/>
    <cellStyle name="Percent 2 4 3 5 4" xfId="60848" xr:uid="{00000000-0005-0000-0000-000054E90000}"/>
    <cellStyle name="Percent 2 4 3 5 5" xfId="60849" xr:uid="{00000000-0005-0000-0000-000055E90000}"/>
    <cellStyle name="Percent 2 4 3 6" xfId="60850" xr:uid="{00000000-0005-0000-0000-000056E90000}"/>
    <cellStyle name="Percent 2 4 3 6 2" xfId="60851" xr:uid="{00000000-0005-0000-0000-000057E90000}"/>
    <cellStyle name="Percent 2 4 3 6 2 2" xfId="60852" xr:uid="{00000000-0005-0000-0000-000058E90000}"/>
    <cellStyle name="Percent 2 4 3 6 2 2 2" xfId="60853" xr:uid="{00000000-0005-0000-0000-000059E90000}"/>
    <cellStyle name="Percent 2 4 3 6 2 2 3" xfId="60854" xr:uid="{00000000-0005-0000-0000-00005AE90000}"/>
    <cellStyle name="Percent 2 4 3 6 2 3" xfId="60855" xr:uid="{00000000-0005-0000-0000-00005BE90000}"/>
    <cellStyle name="Percent 2 4 3 6 2 4" xfId="60856" xr:uid="{00000000-0005-0000-0000-00005CE90000}"/>
    <cellStyle name="Percent 2 4 3 6 3" xfId="60857" xr:uid="{00000000-0005-0000-0000-00005DE90000}"/>
    <cellStyle name="Percent 2 4 3 6 3 2" xfId="60858" xr:uid="{00000000-0005-0000-0000-00005EE90000}"/>
    <cellStyle name="Percent 2 4 3 6 3 3" xfId="60859" xr:uid="{00000000-0005-0000-0000-00005FE90000}"/>
    <cellStyle name="Percent 2 4 3 6 4" xfId="60860" xr:uid="{00000000-0005-0000-0000-000060E90000}"/>
    <cellStyle name="Percent 2 4 3 6 5" xfId="60861" xr:uid="{00000000-0005-0000-0000-000061E90000}"/>
    <cellStyle name="Percent 2 4 3 7" xfId="60862" xr:uid="{00000000-0005-0000-0000-000062E90000}"/>
    <cellStyle name="Percent 2 4 3 7 2" xfId="60863" xr:uid="{00000000-0005-0000-0000-000063E90000}"/>
    <cellStyle name="Percent 2 4 3 7 2 2" xfId="60864" xr:uid="{00000000-0005-0000-0000-000064E90000}"/>
    <cellStyle name="Percent 2 4 3 7 2 3" xfId="60865" xr:uid="{00000000-0005-0000-0000-000065E90000}"/>
    <cellStyle name="Percent 2 4 3 7 3" xfId="60866" xr:uid="{00000000-0005-0000-0000-000066E90000}"/>
    <cellStyle name="Percent 2 4 3 7 4" xfId="60867" xr:uid="{00000000-0005-0000-0000-000067E90000}"/>
    <cellStyle name="Percent 2 4 3 8" xfId="60868" xr:uid="{00000000-0005-0000-0000-000068E90000}"/>
    <cellStyle name="Percent 2 4 3 8 2" xfId="60869" xr:uid="{00000000-0005-0000-0000-000069E90000}"/>
    <cellStyle name="Percent 2 4 3 8 3" xfId="60870" xr:uid="{00000000-0005-0000-0000-00006AE90000}"/>
    <cellStyle name="Percent 2 4 3 9" xfId="60871" xr:uid="{00000000-0005-0000-0000-00006BE90000}"/>
    <cellStyle name="Percent 2 4 4" xfId="60872" xr:uid="{00000000-0005-0000-0000-00006CE90000}"/>
    <cellStyle name="Percent 2 4 4 2" xfId="60873" xr:uid="{00000000-0005-0000-0000-00006DE90000}"/>
    <cellStyle name="Percent 2 4 4 2 2" xfId="60874" xr:uid="{00000000-0005-0000-0000-00006EE90000}"/>
    <cellStyle name="Percent 2 4 4 2 2 2" xfId="60875" xr:uid="{00000000-0005-0000-0000-00006FE90000}"/>
    <cellStyle name="Percent 2 4 4 2 2 2 2" xfId="60876" xr:uid="{00000000-0005-0000-0000-000070E90000}"/>
    <cellStyle name="Percent 2 4 4 2 2 2 3" xfId="60877" xr:uid="{00000000-0005-0000-0000-000071E90000}"/>
    <cellStyle name="Percent 2 4 4 2 2 3" xfId="60878" xr:uid="{00000000-0005-0000-0000-000072E90000}"/>
    <cellStyle name="Percent 2 4 4 2 2 4" xfId="60879" xr:uid="{00000000-0005-0000-0000-000073E90000}"/>
    <cellStyle name="Percent 2 4 4 2 3" xfId="60880" xr:uid="{00000000-0005-0000-0000-000074E90000}"/>
    <cellStyle name="Percent 2 4 4 2 3 2" xfId="60881" xr:uid="{00000000-0005-0000-0000-000075E90000}"/>
    <cellStyle name="Percent 2 4 4 2 3 3" xfId="60882" xr:uid="{00000000-0005-0000-0000-000076E90000}"/>
    <cellStyle name="Percent 2 4 4 2 4" xfId="60883" xr:uid="{00000000-0005-0000-0000-000077E90000}"/>
    <cellStyle name="Percent 2 4 4 2 5" xfId="60884" xr:uid="{00000000-0005-0000-0000-000078E90000}"/>
    <cellStyle name="Percent 2 4 4 3" xfId="60885" xr:uid="{00000000-0005-0000-0000-000079E90000}"/>
    <cellStyle name="Percent 2 4 4 3 2" xfId="60886" xr:uid="{00000000-0005-0000-0000-00007AE90000}"/>
    <cellStyle name="Percent 2 4 4 3 2 2" xfId="60887" xr:uid="{00000000-0005-0000-0000-00007BE90000}"/>
    <cellStyle name="Percent 2 4 4 3 2 2 2" xfId="60888" xr:uid="{00000000-0005-0000-0000-00007CE90000}"/>
    <cellStyle name="Percent 2 4 4 3 2 2 3" xfId="60889" xr:uid="{00000000-0005-0000-0000-00007DE90000}"/>
    <cellStyle name="Percent 2 4 4 3 2 3" xfId="60890" xr:uid="{00000000-0005-0000-0000-00007EE90000}"/>
    <cellStyle name="Percent 2 4 4 3 2 4" xfId="60891" xr:uid="{00000000-0005-0000-0000-00007FE90000}"/>
    <cellStyle name="Percent 2 4 4 3 3" xfId="60892" xr:uid="{00000000-0005-0000-0000-000080E90000}"/>
    <cellStyle name="Percent 2 4 4 3 3 2" xfId="60893" xr:uid="{00000000-0005-0000-0000-000081E90000}"/>
    <cellStyle name="Percent 2 4 4 3 3 3" xfId="60894" xr:uid="{00000000-0005-0000-0000-000082E90000}"/>
    <cellStyle name="Percent 2 4 4 3 4" xfId="60895" xr:uid="{00000000-0005-0000-0000-000083E90000}"/>
    <cellStyle name="Percent 2 4 4 3 5" xfId="60896" xr:uid="{00000000-0005-0000-0000-000084E90000}"/>
    <cellStyle name="Percent 2 4 4 4" xfId="60897" xr:uid="{00000000-0005-0000-0000-000085E90000}"/>
    <cellStyle name="Percent 2 4 4 4 2" xfId="60898" xr:uid="{00000000-0005-0000-0000-000086E90000}"/>
    <cellStyle name="Percent 2 4 4 4 2 2" xfId="60899" xr:uid="{00000000-0005-0000-0000-000087E90000}"/>
    <cellStyle name="Percent 2 4 4 4 2 2 2" xfId="60900" xr:uid="{00000000-0005-0000-0000-000088E90000}"/>
    <cellStyle name="Percent 2 4 4 4 2 2 3" xfId="60901" xr:uid="{00000000-0005-0000-0000-000089E90000}"/>
    <cellStyle name="Percent 2 4 4 4 2 3" xfId="60902" xr:uid="{00000000-0005-0000-0000-00008AE90000}"/>
    <cellStyle name="Percent 2 4 4 4 2 4" xfId="60903" xr:uid="{00000000-0005-0000-0000-00008BE90000}"/>
    <cellStyle name="Percent 2 4 4 4 3" xfId="60904" xr:uid="{00000000-0005-0000-0000-00008CE90000}"/>
    <cellStyle name="Percent 2 4 4 4 3 2" xfId="60905" xr:uid="{00000000-0005-0000-0000-00008DE90000}"/>
    <cellStyle name="Percent 2 4 4 4 3 3" xfId="60906" xr:uid="{00000000-0005-0000-0000-00008EE90000}"/>
    <cellStyle name="Percent 2 4 4 4 4" xfId="60907" xr:uid="{00000000-0005-0000-0000-00008FE90000}"/>
    <cellStyle name="Percent 2 4 4 4 5" xfId="60908" xr:uid="{00000000-0005-0000-0000-000090E90000}"/>
    <cellStyle name="Percent 2 4 4 5" xfId="60909" xr:uid="{00000000-0005-0000-0000-000091E90000}"/>
    <cellStyle name="Percent 2 4 4 5 2" xfId="60910" xr:uid="{00000000-0005-0000-0000-000092E90000}"/>
    <cellStyle name="Percent 2 4 4 5 2 2" xfId="60911" xr:uid="{00000000-0005-0000-0000-000093E90000}"/>
    <cellStyle name="Percent 2 4 4 5 2 2 2" xfId="60912" xr:uid="{00000000-0005-0000-0000-000094E90000}"/>
    <cellStyle name="Percent 2 4 4 5 2 2 3" xfId="60913" xr:uid="{00000000-0005-0000-0000-000095E90000}"/>
    <cellStyle name="Percent 2 4 4 5 2 3" xfId="60914" xr:uid="{00000000-0005-0000-0000-000096E90000}"/>
    <cellStyle name="Percent 2 4 4 5 2 4" xfId="60915" xr:uid="{00000000-0005-0000-0000-000097E90000}"/>
    <cellStyle name="Percent 2 4 4 5 3" xfId="60916" xr:uid="{00000000-0005-0000-0000-000098E90000}"/>
    <cellStyle name="Percent 2 4 4 5 3 2" xfId="60917" xr:uid="{00000000-0005-0000-0000-000099E90000}"/>
    <cellStyle name="Percent 2 4 4 5 3 3" xfId="60918" xr:uid="{00000000-0005-0000-0000-00009AE90000}"/>
    <cellStyle name="Percent 2 4 4 5 4" xfId="60919" xr:uid="{00000000-0005-0000-0000-00009BE90000}"/>
    <cellStyle name="Percent 2 4 4 5 5" xfId="60920" xr:uid="{00000000-0005-0000-0000-00009CE90000}"/>
    <cellStyle name="Percent 2 4 4 6" xfId="60921" xr:uid="{00000000-0005-0000-0000-00009DE90000}"/>
    <cellStyle name="Percent 2 4 4 6 2" xfId="60922" xr:uid="{00000000-0005-0000-0000-00009EE90000}"/>
    <cellStyle name="Percent 2 4 4 6 2 2" xfId="60923" xr:uid="{00000000-0005-0000-0000-00009FE90000}"/>
    <cellStyle name="Percent 2 4 4 6 2 3" xfId="60924" xr:uid="{00000000-0005-0000-0000-0000A0E90000}"/>
    <cellStyle name="Percent 2 4 4 6 3" xfId="60925" xr:uid="{00000000-0005-0000-0000-0000A1E90000}"/>
    <cellStyle name="Percent 2 4 4 6 4" xfId="60926" xr:uid="{00000000-0005-0000-0000-0000A2E90000}"/>
    <cellStyle name="Percent 2 4 4 7" xfId="60927" xr:uid="{00000000-0005-0000-0000-0000A3E90000}"/>
    <cellStyle name="Percent 2 4 4 7 2" xfId="60928" xr:uid="{00000000-0005-0000-0000-0000A4E90000}"/>
    <cellStyle name="Percent 2 4 4 7 3" xfId="60929" xr:uid="{00000000-0005-0000-0000-0000A5E90000}"/>
    <cellStyle name="Percent 2 4 4 8" xfId="60930" xr:uid="{00000000-0005-0000-0000-0000A6E90000}"/>
    <cellStyle name="Percent 2 4 4 9" xfId="60931" xr:uid="{00000000-0005-0000-0000-0000A7E90000}"/>
    <cellStyle name="Percent 2 4 5" xfId="60932" xr:uid="{00000000-0005-0000-0000-0000A8E90000}"/>
    <cellStyle name="Percent 2 4 5 2" xfId="60933" xr:uid="{00000000-0005-0000-0000-0000A9E90000}"/>
    <cellStyle name="Percent 2 4 5 2 2" xfId="60934" xr:uid="{00000000-0005-0000-0000-0000AAE90000}"/>
    <cellStyle name="Percent 2 4 5 2 2 2" xfId="60935" xr:uid="{00000000-0005-0000-0000-0000ABE90000}"/>
    <cellStyle name="Percent 2 4 5 2 2 3" xfId="60936" xr:uid="{00000000-0005-0000-0000-0000ACE90000}"/>
    <cellStyle name="Percent 2 4 5 2 3" xfId="60937" xr:uid="{00000000-0005-0000-0000-0000ADE90000}"/>
    <cellStyle name="Percent 2 4 5 2 4" xfId="60938" xr:uid="{00000000-0005-0000-0000-0000AEE90000}"/>
    <cellStyle name="Percent 2 4 5 3" xfId="60939" xr:uid="{00000000-0005-0000-0000-0000AFE90000}"/>
    <cellStyle name="Percent 2 4 5 3 2" xfId="60940" xr:uid="{00000000-0005-0000-0000-0000B0E90000}"/>
    <cellStyle name="Percent 2 4 5 3 3" xfId="60941" xr:uid="{00000000-0005-0000-0000-0000B1E90000}"/>
    <cellStyle name="Percent 2 4 5 4" xfId="60942" xr:uid="{00000000-0005-0000-0000-0000B2E90000}"/>
    <cellStyle name="Percent 2 4 5 5" xfId="60943" xr:uid="{00000000-0005-0000-0000-0000B3E90000}"/>
    <cellStyle name="Percent 2 4 6" xfId="60944" xr:uid="{00000000-0005-0000-0000-0000B4E90000}"/>
    <cellStyle name="Percent 2 4 6 2" xfId="60945" xr:uid="{00000000-0005-0000-0000-0000B5E90000}"/>
    <cellStyle name="Percent 2 4 6 2 2" xfId="60946" xr:uid="{00000000-0005-0000-0000-0000B6E90000}"/>
    <cellStyle name="Percent 2 4 6 2 2 2" xfId="60947" xr:uid="{00000000-0005-0000-0000-0000B7E90000}"/>
    <cellStyle name="Percent 2 4 6 2 2 3" xfId="60948" xr:uid="{00000000-0005-0000-0000-0000B8E90000}"/>
    <cellStyle name="Percent 2 4 6 2 3" xfId="60949" xr:uid="{00000000-0005-0000-0000-0000B9E90000}"/>
    <cellStyle name="Percent 2 4 6 2 4" xfId="60950" xr:uid="{00000000-0005-0000-0000-0000BAE90000}"/>
    <cellStyle name="Percent 2 4 6 3" xfId="60951" xr:uid="{00000000-0005-0000-0000-0000BBE90000}"/>
    <cellStyle name="Percent 2 4 6 3 2" xfId="60952" xr:uid="{00000000-0005-0000-0000-0000BCE90000}"/>
    <cellStyle name="Percent 2 4 6 3 3" xfId="60953" xr:uid="{00000000-0005-0000-0000-0000BDE90000}"/>
    <cellStyle name="Percent 2 4 6 4" xfId="60954" xr:uid="{00000000-0005-0000-0000-0000BEE90000}"/>
    <cellStyle name="Percent 2 4 6 5" xfId="60955" xr:uid="{00000000-0005-0000-0000-0000BFE90000}"/>
    <cellStyle name="Percent 2 4 7" xfId="60956" xr:uid="{00000000-0005-0000-0000-0000C0E90000}"/>
    <cellStyle name="Percent 2 4 7 2" xfId="60957" xr:uid="{00000000-0005-0000-0000-0000C1E90000}"/>
    <cellStyle name="Percent 2 4 7 2 2" xfId="60958" xr:uid="{00000000-0005-0000-0000-0000C2E90000}"/>
    <cellStyle name="Percent 2 4 7 2 2 2" xfId="60959" xr:uid="{00000000-0005-0000-0000-0000C3E90000}"/>
    <cellStyle name="Percent 2 4 7 2 2 3" xfId="60960" xr:uid="{00000000-0005-0000-0000-0000C4E90000}"/>
    <cellStyle name="Percent 2 4 7 2 3" xfId="60961" xr:uid="{00000000-0005-0000-0000-0000C5E90000}"/>
    <cellStyle name="Percent 2 4 7 2 4" xfId="60962" xr:uid="{00000000-0005-0000-0000-0000C6E90000}"/>
    <cellStyle name="Percent 2 4 7 3" xfId="60963" xr:uid="{00000000-0005-0000-0000-0000C7E90000}"/>
    <cellStyle name="Percent 2 4 7 3 2" xfId="60964" xr:uid="{00000000-0005-0000-0000-0000C8E90000}"/>
    <cellStyle name="Percent 2 4 7 3 3" xfId="60965" xr:uid="{00000000-0005-0000-0000-0000C9E90000}"/>
    <cellStyle name="Percent 2 4 7 4" xfId="60966" xr:uid="{00000000-0005-0000-0000-0000CAE90000}"/>
    <cellStyle name="Percent 2 4 7 5" xfId="60967" xr:uid="{00000000-0005-0000-0000-0000CBE90000}"/>
    <cellStyle name="Percent 2 4 8" xfId="60968" xr:uid="{00000000-0005-0000-0000-0000CCE90000}"/>
    <cellStyle name="Percent 2 4 8 2" xfId="60969" xr:uid="{00000000-0005-0000-0000-0000CDE90000}"/>
    <cellStyle name="Percent 2 4 8 2 2" xfId="60970" xr:uid="{00000000-0005-0000-0000-0000CEE90000}"/>
    <cellStyle name="Percent 2 4 8 2 2 2" xfId="60971" xr:uid="{00000000-0005-0000-0000-0000CFE90000}"/>
    <cellStyle name="Percent 2 4 8 2 2 3" xfId="60972" xr:uid="{00000000-0005-0000-0000-0000D0E90000}"/>
    <cellStyle name="Percent 2 4 8 2 3" xfId="60973" xr:uid="{00000000-0005-0000-0000-0000D1E90000}"/>
    <cellStyle name="Percent 2 4 8 2 4" xfId="60974" xr:uid="{00000000-0005-0000-0000-0000D2E90000}"/>
    <cellStyle name="Percent 2 4 8 3" xfId="60975" xr:uid="{00000000-0005-0000-0000-0000D3E90000}"/>
    <cellStyle name="Percent 2 4 8 3 2" xfId="60976" xr:uid="{00000000-0005-0000-0000-0000D4E90000}"/>
    <cellStyle name="Percent 2 4 8 3 3" xfId="60977" xr:uid="{00000000-0005-0000-0000-0000D5E90000}"/>
    <cellStyle name="Percent 2 4 8 4" xfId="60978" xr:uid="{00000000-0005-0000-0000-0000D6E90000}"/>
    <cellStyle name="Percent 2 4 8 5" xfId="60979" xr:uid="{00000000-0005-0000-0000-0000D7E90000}"/>
    <cellStyle name="Percent 2 4 9" xfId="60980" xr:uid="{00000000-0005-0000-0000-0000D8E90000}"/>
    <cellStyle name="Percent 2 4 9 2" xfId="60981" xr:uid="{00000000-0005-0000-0000-0000D9E90000}"/>
    <cellStyle name="Percent 2 4 9 3" xfId="60982" xr:uid="{00000000-0005-0000-0000-0000DAE90000}"/>
    <cellStyle name="Percent 2 5" xfId="3246" xr:uid="{00000000-0005-0000-0000-0000DBE90000}"/>
    <cellStyle name="Percent 2 5 10" xfId="60983" xr:uid="{00000000-0005-0000-0000-0000DCE90000}"/>
    <cellStyle name="Percent 2 5 10 2" xfId="60984" xr:uid="{00000000-0005-0000-0000-0000DDE90000}"/>
    <cellStyle name="Percent 2 5 10 2 2" xfId="60985" xr:uid="{00000000-0005-0000-0000-0000DEE90000}"/>
    <cellStyle name="Percent 2 5 10 2 3" xfId="60986" xr:uid="{00000000-0005-0000-0000-0000DFE90000}"/>
    <cellStyle name="Percent 2 5 10 3" xfId="60987" xr:uid="{00000000-0005-0000-0000-0000E0E90000}"/>
    <cellStyle name="Percent 2 5 10 4" xfId="60988" xr:uid="{00000000-0005-0000-0000-0000E1E90000}"/>
    <cellStyle name="Percent 2 5 11" xfId="60989" xr:uid="{00000000-0005-0000-0000-0000E2E90000}"/>
    <cellStyle name="Percent 2 5 11 2" xfId="60990" xr:uid="{00000000-0005-0000-0000-0000E3E90000}"/>
    <cellStyle name="Percent 2 5 11 3" xfId="60991" xr:uid="{00000000-0005-0000-0000-0000E4E90000}"/>
    <cellStyle name="Percent 2 5 12" xfId="60992" xr:uid="{00000000-0005-0000-0000-0000E5E90000}"/>
    <cellStyle name="Percent 2 5 13" xfId="60993" xr:uid="{00000000-0005-0000-0000-0000E6E90000}"/>
    <cellStyle name="Percent 2 5 2" xfId="3247" xr:uid="{00000000-0005-0000-0000-0000E7E90000}"/>
    <cellStyle name="Percent 2 5 2 10" xfId="60994" xr:uid="{00000000-0005-0000-0000-0000E8E90000}"/>
    <cellStyle name="Percent 2 5 2 2" xfId="60995" xr:uid="{00000000-0005-0000-0000-0000E9E90000}"/>
    <cellStyle name="Percent 2 5 2 2 2" xfId="60996" xr:uid="{00000000-0005-0000-0000-0000EAE90000}"/>
    <cellStyle name="Percent 2 5 2 2 2 2" xfId="60997" xr:uid="{00000000-0005-0000-0000-0000EBE90000}"/>
    <cellStyle name="Percent 2 5 2 2 2 2 2" xfId="60998" xr:uid="{00000000-0005-0000-0000-0000ECE90000}"/>
    <cellStyle name="Percent 2 5 2 2 2 2 2 2" xfId="60999" xr:uid="{00000000-0005-0000-0000-0000EDE90000}"/>
    <cellStyle name="Percent 2 5 2 2 2 2 2 3" xfId="61000" xr:uid="{00000000-0005-0000-0000-0000EEE90000}"/>
    <cellStyle name="Percent 2 5 2 2 2 2 3" xfId="61001" xr:uid="{00000000-0005-0000-0000-0000EFE90000}"/>
    <cellStyle name="Percent 2 5 2 2 2 2 4" xfId="61002" xr:uid="{00000000-0005-0000-0000-0000F0E90000}"/>
    <cellStyle name="Percent 2 5 2 2 2 3" xfId="61003" xr:uid="{00000000-0005-0000-0000-0000F1E90000}"/>
    <cellStyle name="Percent 2 5 2 2 2 3 2" xfId="61004" xr:uid="{00000000-0005-0000-0000-0000F2E90000}"/>
    <cellStyle name="Percent 2 5 2 2 2 3 3" xfId="61005" xr:uid="{00000000-0005-0000-0000-0000F3E90000}"/>
    <cellStyle name="Percent 2 5 2 2 2 4" xfId="61006" xr:uid="{00000000-0005-0000-0000-0000F4E90000}"/>
    <cellStyle name="Percent 2 5 2 2 2 5" xfId="61007" xr:uid="{00000000-0005-0000-0000-0000F5E90000}"/>
    <cellStyle name="Percent 2 5 2 2 3" xfId="61008" xr:uid="{00000000-0005-0000-0000-0000F6E90000}"/>
    <cellStyle name="Percent 2 5 2 2 3 2" xfId="61009" xr:uid="{00000000-0005-0000-0000-0000F7E90000}"/>
    <cellStyle name="Percent 2 5 2 2 3 2 2" xfId="61010" xr:uid="{00000000-0005-0000-0000-0000F8E90000}"/>
    <cellStyle name="Percent 2 5 2 2 3 2 2 2" xfId="61011" xr:uid="{00000000-0005-0000-0000-0000F9E90000}"/>
    <cellStyle name="Percent 2 5 2 2 3 2 2 3" xfId="61012" xr:uid="{00000000-0005-0000-0000-0000FAE90000}"/>
    <cellStyle name="Percent 2 5 2 2 3 2 3" xfId="61013" xr:uid="{00000000-0005-0000-0000-0000FBE90000}"/>
    <cellStyle name="Percent 2 5 2 2 3 2 4" xfId="61014" xr:uid="{00000000-0005-0000-0000-0000FCE90000}"/>
    <cellStyle name="Percent 2 5 2 2 3 3" xfId="61015" xr:uid="{00000000-0005-0000-0000-0000FDE90000}"/>
    <cellStyle name="Percent 2 5 2 2 3 3 2" xfId="61016" xr:uid="{00000000-0005-0000-0000-0000FEE90000}"/>
    <cellStyle name="Percent 2 5 2 2 3 3 3" xfId="61017" xr:uid="{00000000-0005-0000-0000-0000FFE90000}"/>
    <cellStyle name="Percent 2 5 2 2 3 4" xfId="61018" xr:uid="{00000000-0005-0000-0000-000000EA0000}"/>
    <cellStyle name="Percent 2 5 2 2 3 5" xfId="61019" xr:uid="{00000000-0005-0000-0000-000001EA0000}"/>
    <cellStyle name="Percent 2 5 2 2 4" xfId="61020" xr:uid="{00000000-0005-0000-0000-000002EA0000}"/>
    <cellStyle name="Percent 2 5 2 2 4 2" xfId="61021" xr:uid="{00000000-0005-0000-0000-000003EA0000}"/>
    <cellStyle name="Percent 2 5 2 2 4 2 2" xfId="61022" xr:uid="{00000000-0005-0000-0000-000004EA0000}"/>
    <cellStyle name="Percent 2 5 2 2 4 2 2 2" xfId="61023" xr:uid="{00000000-0005-0000-0000-000005EA0000}"/>
    <cellStyle name="Percent 2 5 2 2 4 2 2 3" xfId="61024" xr:uid="{00000000-0005-0000-0000-000006EA0000}"/>
    <cellStyle name="Percent 2 5 2 2 4 2 3" xfId="61025" xr:uid="{00000000-0005-0000-0000-000007EA0000}"/>
    <cellStyle name="Percent 2 5 2 2 4 2 4" xfId="61026" xr:uid="{00000000-0005-0000-0000-000008EA0000}"/>
    <cellStyle name="Percent 2 5 2 2 4 3" xfId="61027" xr:uid="{00000000-0005-0000-0000-000009EA0000}"/>
    <cellStyle name="Percent 2 5 2 2 4 3 2" xfId="61028" xr:uid="{00000000-0005-0000-0000-00000AEA0000}"/>
    <cellStyle name="Percent 2 5 2 2 4 3 3" xfId="61029" xr:uid="{00000000-0005-0000-0000-00000BEA0000}"/>
    <cellStyle name="Percent 2 5 2 2 4 4" xfId="61030" xr:uid="{00000000-0005-0000-0000-00000CEA0000}"/>
    <cellStyle name="Percent 2 5 2 2 4 5" xfId="61031" xr:uid="{00000000-0005-0000-0000-00000DEA0000}"/>
    <cellStyle name="Percent 2 5 2 2 5" xfId="61032" xr:uid="{00000000-0005-0000-0000-00000EEA0000}"/>
    <cellStyle name="Percent 2 5 2 2 5 2" xfId="61033" xr:uid="{00000000-0005-0000-0000-00000FEA0000}"/>
    <cellStyle name="Percent 2 5 2 2 5 2 2" xfId="61034" xr:uid="{00000000-0005-0000-0000-000010EA0000}"/>
    <cellStyle name="Percent 2 5 2 2 5 2 2 2" xfId="61035" xr:uid="{00000000-0005-0000-0000-000011EA0000}"/>
    <cellStyle name="Percent 2 5 2 2 5 2 2 3" xfId="61036" xr:uid="{00000000-0005-0000-0000-000012EA0000}"/>
    <cellStyle name="Percent 2 5 2 2 5 2 3" xfId="61037" xr:uid="{00000000-0005-0000-0000-000013EA0000}"/>
    <cellStyle name="Percent 2 5 2 2 5 2 4" xfId="61038" xr:uid="{00000000-0005-0000-0000-000014EA0000}"/>
    <cellStyle name="Percent 2 5 2 2 5 3" xfId="61039" xr:uid="{00000000-0005-0000-0000-000015EA0000}"/>
    <cellStyle name="Percent 2 5 2 2 5 3 2" xfId="61040" xr:uid="{00000000-0005-0000-0000-000016EA0000}"/>
    <cellStyle name="Percent 2 5 2 2 5 3 3" xfId="61041" xr:uid="{00000000-0005-0000-0000-000017EA0000}"/>
    <cellStyle name="Percent 2 5 2 2 5 4" xfId="61042" xr:uid="{00000000-0005-0000-0000-000018EA0000}"/>
    <cellStyle name="Percent 2 5 2 2 5 5" xfId="61043" xr:uid="{00000000-0005-0000-0000-000019EA0000}"/>
    <cellStyle name="Percent 2 5 2 2 6" xfId="61044" xr:uid="{00000000-0005-0000-0000-00001AEA0000}"/>
    <cellStyle name="Percent 2 5 2 2 6 2" xfId="61045" xr:uid="{00000000-0005-0000-0000-00001BEA0000}"/>
    <cellStyle name="Percent 2 5 2 2 6 2 2" xfId="61046" xr:uid="{00000000-0005-0000-0000-00001CEA0000}"/>
    <cellStyle name="Percent 2 5 2 2 6 2 3" xfId="61047" xr:uid="{00000000-0005-0000-0000-00001DEA0000}"/>
    <cellStyle name="Percent 2 5 2 2 6 3" xfId="61048" xr:uid="{00000000-0005-0000-0000-00001EEA0000}"/>
    <cellStyle name="Percent 2 5 2 2 6 4" xfId="61049" xr:uid="{00000000-0005-0000-0000-00001FEA0000}"/>
    <cellStyle name="Percent 2 5 2 2 7" xfId="61050" xr:uid="{00000000-0005-0000-0000-000020EA0000}"/>
    <cellStyle name="Percent 2 5 2 2 7 2" xfId="61051" xr:uid="{00000000-0005-0000-0000-000021EA0000}"/>
    <cellStyle name="Percent 2 5 2 2 7 3" xfId="61052" xr:uid="{00000000-0005-0000-0000-000022EA0000}"/>
    <cellStyle name="Percent 2 5 2 2 8" xfId="61053" xr:uid="{00000000-0005-0000-0000-000023EA0000}"/>
    <cellStyle name="Percent 2 5 2 2 9" xfId="61054" xr:uid="{00000000-0005-0000-0000-000024EA0000}"/>
    <cellStyle name="Percent 2 5 2 3" xfId="61055" xr:uid="{00000000-0005-0000-0000-000025EA0000}"/>
    <cellStyle name="Percent 2 5 2 3 2" xfId="61056" xr:uid="{00000000-0005-0000-0000-000026EA0000}"/>
    <cellStyle name="Percent 2 5 2 3 2 2" xfId="61057" xr:uid="{00000000-0005-0000-0000-000027EA0000}"/>
    <cellStyle name="Percent 2 5 2 3 2 2 2" xfId="61058" xr:uid="{00000000-0005-0000-0000-000028EA0000}"/>
    <cellStyle name="Percent 2 5 2 3 2 2 3" xfId="61059" xr:uid="{00000000-0005-0000-0000-000029EA0000}"/>
    <cellStyle name="Percent 2 5 2 3 2 3" xfId="61060" xr:uid="{00000000-0005-0000-0000-00002AEA0000}"/>
    <cellStyle name="Percent 2 5 2 3 2 4" xfId="61061" xr:uid="{00000000-0005-0000-0000-00002BEA0000}"/>
    <cellStyle name="Percent 2 5 2 3 3" xfId="61062" xr:uid="{00000000-0005-0000-0000-00002CEA0000}"/>
    <cellStyle name="Percent 2 5 2 3 3 2" xfId="61063" xr:uid="{00000000-0005-0000-0000-00002DEA0000}"/>
    <cellStyle name="Percent 2 5 2 3 3 3" xfId="61064" xr:uid="{00000000-0005-0000-0000-00002EEA0000}"/>
    <cellStyle name="Percent 2 5 2 3 4" xfId="61065" xr:uid="{00000000-0005-0000-0000-00002FEA0000}"/>
    <cellStyle name="Percent 2 5 2 3 5" xfId="61066" xr:uid="{00000000-0005-0000-0000-000030EA0000}"/>
    <cellStyle name="Percent 2 5 2 4" xfId="61067" xr:uid="{00000000-0005-0000-0000-000031EA0000}"/>
    <cellStyle name="Percent 2 5 2 4 2" xfId="61068" xr:uid="{00000000-0005-0000-0000-000032EA0000}"/>
    <cellStyle name="Percent 2 5 2 4 2 2" xfId="61069" xr:uid="{00000000-0005-0000-0000-000033EA0000}"/>
    <cellStyle name="Percent 2 5 2 4 2 2 2" xfId="61070" xr:uid="{00000000-0005-0000-0000-000034EA0000}"/>
    <cellStyle name="Percent 2 5 2 4 2 2 3" xfId="61071" xr:uid="{00000000-0005-0000-0000-000035EA0000}"/>
    <cellStyle name="Percent 2 5 2 4 2 3" xfId="61072" xr:uid="{00000000-0005-0000-0000-000036EA0000}"/>
    <cellStyle name="Percent 2 5 2 4 2 4" xfId="61073" xr:uid="{00000000-0005-0000-0000-000037EA0000}"/>
    <cellStyle name="Percent 2 5 2 4 3" xfId="61074" xr:uid="{00000000-0005-0000-0000-000038EA0000}"/>
    <cellStyle name="Percent 2 5 2 4 3 2" xfId="61075" xr:uid="{00000000-0005-0000-0000-000039EA0000}"/>
    <cellStyle name="Percent 2 5 2 4 3 3" xfId="61076" xr:uid="{00000000-0005-0000-0000-00003AEA0000}"/>
    <cellStyle name="Percent 2 5 2 4 4" xfId="61077" xr:uid="{00000000-0005-0000-0000-00003BEA0000}"/>
    <cellStyle name="Percent 2 5 2 4 5" xfId="61078" xr:uid="{00000000-0005-0000-0000-00003CEA0000}"/>
    <cellStyle name="Percent 2 5 2 5" xfId="61079" xr:uid="{00000000-0005-0000-0000-00003DEA0000}"/>
    <cellStyle name="Percent 2 5 2 5 2" xfId="61080" xr:uid="{00000000-0005-0000-0000-00003EEA0000}"/>
    <cellStyle name="Percent 2 5 2 5 2 2" xfId="61081" xr:uid="{00000000-0005-0000-0000-00003FEA0000}"/>
    <cellStyle name="Percent 2 5 2 5 2 2 2" xfId="61082" xr:uid="{00000000-0005-0000-0000-000040EA0000}"/>
    <cellStyle name="Percent 2 5 2 5 2 2 3" xfId="61083" xr:uid="{00000000-0005-0000-0000-000041EA0000}"/>
    <cellStyle name="Percent 2 5 2 5 2 3" xfId="61084" xr:uid="{00000000-0005-0000-0000-000042EA0000}"/>
    <cellStyle name="Percent 2 5 2 5 2 4" xfId="61085" xr:uid="{00000000-0005-0000-0000-000043EA0000}"/>
    <cellStyle name="Percent 2 5 2 5 3" xfId="61086" xr:uid="{00000000-0005-0000-0000-000044EA0000}"/>
    <cellStyle name="Percent 2 5 2 5 3 2" xfId="61087" xr:uid="{00000000-0005-0000-0000-000045EA0000}"/>
    <cellStyle name="Percent 2 5 2 5 3 3" xfId="61088" xr:uid="{00000000-0005-0000-0000-000046EA0000}"/>
    <cellStyle name="Percent 2 5 2 5 4" xfId="61089" xr:uid="{00000000-0005-0000-0000-000047EA0000}"/>
    <cellStyle name="Percent 2 5 2 5 5" xfId="61090" xr:uid="{00000000-0005-0000-0000-000048EA0000}"/>
    <cellStyle name="Percent 2 5 2 6" xfId="61091" xr:uid="{00000000-0005-0000-0000-000049EA0000}"/>
    <cellStyle name="Percent 2 5 2 6 2" xfId="61092" xr:uid="{00000000-0005-0000-0000-00004AEA0000}"/>
    <cellStyle name="Percent 2 5 2 6 2 2" xfId="61093" xr:uid="{00000000-0005-0000-0000-00004BEA0000}"/>
    <cellStyle name="Percent 2 5 2 6 2 2 2" xfId="61094" xr:uid="{00000000-0005-0000-0000-00004CEA0000}"/>
    <cellStyle name="Percent 2 5 2 6 2 2 3" xfId="61095" xr:uid="{00000000-0005-0000-0000-00004DEA0000}"/>
    <cellStyle name="Percent 2 5 2 6 2 3" xfId="61096" xr:uid="{00000000-0005-0000-0000-00004EEA0000}"/>
    <cellStyle name="Percent 2 5 2 6 2 4" xfId="61097" xr:uid="{00000000-0005-0000-0000-00004FEA0000}"/>
    <cellStyle name="Percent 2 5 2 6 3" xfId="61098" xr:uid="{00000000-0005-0000-0000-000050EA0000}"/>
    <cellStyle name="Percent 2 5 2 6 3 2" xfId="61099" xr:uid="{00000000-0005-0000-0000-000051EA0000}"/>
    <cellStyle name="Percent 2 5 2 6 3 3" xfId="61100" xr:uid="{00000000-0005-0000-0000-000052EA0000}"/>
    <cellStyle name="Percent 2 5 2 6 4" xfId="61101" xr:uid="{00000000-0005-0000-0000-000053EA0000}"/>
    <cellStyle name="Percent 2 5 2 6 5" xfId="61102" xr:uid="{00000000-0005-0000-0000-000054EA0000}"/>
    <cellStyle name="Percent 2 5 2 7" xfId="61103" xr:uid="{00000000-0005-0000-0000-000055EA0000}"/>
    <cellStyle name="Percent 2 5 2 7 2" xfId="61104" xr:uid="{00000000-0005-0000-0000-000056EA0000}"/>
    <cellStyle name="Percent 2 5 2 7 2 2" xfId="61105" xr:uid="{00000000-0005-0000-0000-000057EA0000}"/>
    <cellStyle name="Percent 2 5 2 7 2 3" xfId="61106" xr:uid="{00000000-0005-0000-0000-000058EA0000}"/>
    <cellStyle name="Percent 2 5 2 7 3" xfId="61107" xr:uid="{00000000-0005-0000-0000-000059EA0000}"/>
    <cellStyle name="Percent 2 5 2 7 4" xfId="61108" xr:uid="{00000000-0005-0000-0000-00005AEA0000}"/>
    <cellStyle name="Percent 2 5 2 8" xfId="61109" xr:uid="{00000000-0005-0000-0000-00005BEA0000}"/>
    <cellStyle name="Percent 2 5 2 8 2" xfId="61110" xr:uid="{00000000-0005-0000-0000-00005CEA0000}"/>
    <cellStyle name="Percent 2 5 2 8 3" xfId="61111" xr:uid="{00000000-0005-0000-0000-00005DEA0000}"/>
    <cellStyle name="Percent 2 5 2 9" xfId="61112" xr:uid="{00000000-0005-0000-0000-00005EEA0000}"/>
    <cellStyle name="Percent 2 5 3" xfId="61113" xr:uid="{00000000-0005-0000-0000-00005FEA0000}"/>
    <cellStyle name="Percent 2 5 3 10" xfId="61114" xr:uid="{00000000-0005-0000-0000-000060EA0000}"/>
    <cellStyle name="Percent 2 5 3 2" xfId="61115" xr:uid="{00000000-0005-0000-0000-000061EA0000}"/>
    <cellStyle name="Percent 2 5 3 2 2" xfId="61116" xr:uid="{00000000-0005-0000-0000-000062EA0000}"/>
    <cellStyle name="Percent 2 5 3 2 2 2" xfId="61117" xr:uid="{00000000-0005-0000-0000-000063EA0000}"/>
    <cellStyle name="Percent 2 5 3 2 2 2 2" xfId="61118" xr:uid="{00000000-0005-0000-0000-000064EA0000}"/>
    <cellStyle name="Percent 2 5 3 2 2 2 2 2" xfId="61119" xr:uid="{00000000-0005-0000-0000-000065EA0000}"/>
    <cellStyle name="Percent 2 5 3 2 2 2 2 3" xfId="61120" xr:uid="{00000000-0005-0000-0000-000066EA0000}"/>
    <cellStyle name="Percent 2 5 3 2 2 2 3" xfId="61121" xr:uid="{00000000-0005-0000-0000-000067EA0000}"/>
    <cellStyle name="Percent 2 5 3 2 2 2 4" xfId="61122" xr:uid="{00000000-0005-0000-0000-000068EA0000}"/>
    <cellStyle name="Percent 2 5 3 2 2 3" xfId="61123" xr:uid="{00000000-0005-0000-0000-000069EA0000}"/>
    <cellStyle name="Percent 2 5 3 2 2 3 2" xfId="61124" xr:uid="{00000000-0005-0000-0000-00006AEA0000}"/>
    <cellStyle name="Percent 2 5 3 2 2 3 3" xfId="61125" xr:uid="{00000000-0005-0000-0000-00006BEA0000}"/>
    <cellStyle name="Percent 2 5 3 2 2 4" xfId="61126" xr:uid="{00000000-0005-0000-0000-00006CEA0000}"/>
    <cellStyle name="Percent 2 5 3 2 2 5" xfId="61127" xr:uid="{00000000-0005-0000-0000-00006DEA0000}"/>
    <cellStyle name="Percent 2 5 3 2 3" xfId="61128" xr:uid="{00000000-0005-0000-0000-00006EEA0000}"/>
    <cellStyle name="Percent 2 5 3 2 3 2" xfId="61129" xr:uid="{00000000-0005-0000-0000-00006FEA0000}"/>
    <cellStyle name="Percent 2 5 3 2 3 2 2" xfId="61130" xr:uid="{00000000-0005-0000-0000-000070EA0000}"/>
    <cellStyle name="Percent 2 5 3 2 3 2 2 2" xfId="61131" xr:uid="{00000000-0005-0000-0000-000071EA0000}"/>
    <cellStyle name="Percent 2 5 3 2 3 2 2 3" xfId="61132" xr:uid="{00000000-0005-0000-0000-000072EA0000}"/>
    <cellStyle name="Percent 2 5 3 2 3 2 3" xfId="61133" xr:uid="{00000000-0005-0000-0000-000073EA0000}"/>
    <cellStyle name="Percent 2 5 3 2 3 2 4" xfId="61134" xr:uid="{00000000-0005-0000-0000-000074EA0000}"/>
    <cellStyle name="Percent 2 5 3 2 3 3" xfId="61135" xr:uid="{00000000-0005-0000-0000-000075EA0000}"/>
    <cellStyle name="Percent 2 5 3 2 3 3 2" xfId="61136" xr:uid="{00000000-0005-0000-0000-000076EA0000}"/>
    <cellStyle name="Percent 2 5 3 2 3 3 3" xfId="61137" xr:uid="{00000000-0005-0000-0000-000077EA0000}"/>
    <cellStyle name="Percent 2 5 3 2 3 4" xfId="61138" xr:uid="{00000000-0005-0000-0000-000078EA0000}"/>
    <cellStyle name="Percent 2 5 3 2 3 5" xfId="61139" xr:uid="{00000000-0005-0000-0000-000079EA0000}"/>
    <cellStyle name="Percent 2 5 3 2 4" xfId="61140" xr:uid="{00000000-0005-0000-0000-00007AEA0000}"/>
    <cellStyle name="Percent 2 5 3 2 4 2" xfId="61141" xr:uid="{00000000-0005-0000-0000-00007BEA0000}"/>
    <cellStyle name="Percent 2 5 3 2 4 2 2" xfId="61142" xr:uid="{00000000-0005-0000-0000-00007CEA0000}"/>
    <cellStyle name="Percent 2 5 3 2 4 2 2 2" xfId="61143" xr:uid="{00000000-0005-0000-0000-00007DEA0000}"/>
    <cellStyle name="Percent 2 5 3 2 4 2 2 3" xfId="61144" xr:uid="{00000000-0005-0000-0000-00007EEA0000}"/>
    <cellStyle name="Percent 2 5 3 2 4 2 3" xfId="61145" xr:uid="{00000000-0005-0000-0000-00007FEA0000}"/>
    <cellStyle name="Percent 2 5 3 2 4 2 4" xfId="61146" xr:uid="{00000000-0005-0000-0000-000080EA0000}"/>
    <cellStyle name="Percent 2 5 3 2 4 3" xfId="61147" xr:uid="{00000000-0005-0000-0000-000081EA0000}"/>
    <cellStyle name="Percent 2 5 3 2 4 3 2" xfId="61148" xr:uid="{00000000-0005-0000-0000-000082EA0000}"/>
    <cellStyle name="Percent 2 5 3 2 4 3 3" xfId="61149" xr:uid="{00000000-0005-0000-0000-000083EA0000}"/>
    <cellStyle name="Percent 2 5 3 2 4 4" xfId="61150" xr:uid="{00000000-0005-0000-0000-000084EA0000}"/>
    <cellStyle name="Percent 2 5 3 2 4 5" xfId="61151" xr:uid="{00000000-0005-0000-0000-000085EA0000}"/>
    <cellStyle name="Percent 2 5 3 2 5" xfId="61152" xr:uid="{00000000-0005-0000-0000-000086EA0000}"/>
    <cellStyle name="Percent 2 5 3 2 5 2" xfId="61153" xr:uid="{00000000-0005-0000-0000-000087EA0000}"/>
    <cellStyle name="Percent 2 5 3 2 5 2 2" xfId="61154" xr:uid="{00000000-0005-0000-0000-000088EA0000}"/>
    <cellStyle name="Percent 2 5 3 2 5 2 2 2" xfId="61155" xr:uid="{00000000-0005-0000-0000-000089EA0000}"/>
    <cellStyle name="Percent 2 5 3 2 5 2 2 3" xfId="61156" xr:uid="{00000000-0005-0000-0000-00008AEA0000}"/>
    <cellStyle name="Percent 2 5 3 2 5 2 3" xfId="61157" xr:uid="{00000000-0005-0000-0000-00008BEA0000}"/>
    <cellStyle name="Percent 2 5 3 2 5 2 4" xfId="61158" xr:uid="{00000000-0005-0000-0000-00008CEA0000}"/>
    <cellStyle name="Percent 2 5 3 2 5 3" xfId="61159" xr:uid="{00000000-0005-0000-0000-00008DEA0000}"/>
    <cellStyle name="Percent 2 5 3 2 5 3 2" xfId="61160" xr:uid="{00000000-0005-0000-0000-00008EEA0000}"/>
    <cellStyle name="Percent 2 5 3 2 5 3 3" xfId="61161" xr:uid="{00000000-0005-0000-0000-00008FEA0000}"/>
    <cellStyle name="Percent 2 5 3 2 5 4" xfId="61162" xr:uid="{00000000-0005-0000-0000-000090EA0000}"/>
    <cellStyle name="Percent 2 5 3 2 5 5" xfId="61163" xr:uid="{00000000-0005-0000-0000-000091EA0000}"/>
    <cellStyle name="Percent 2 5 3 2 6" xfId="61164" xr:uid="{00000000-0005-0000-0000-000092EA0000}"/>
    <cellStyle name="Percent 2 5 3 2 6 2" xfId="61165" xr:uid="{00000000-0005-0000-0000-000093EA0000}"/>
    <cellStyle name="Percent 2 5 3 2 6 2 2" xfId="61166" xr:uid="{00000000-0005-0000-0000-000094EA0000}"/>
    <cellStyle name="Percent 2 5 3 2 6 2 3" xfId="61167" xr:uid="{00000000-0005-0000-0000-000095EA0000}"/>
    <cellStyle name="Percent 2 5 3 2 6 3" xfId="61168" xr:uid="{00000000-0005-0000-0000-000096EA0000}"/>
    <cellStyle name="Percent 2 5 3 2 6 4" xfId="61169" xr:uid="{00000000-0005-0000-0000-000097EA0000}"/>
    <cellStyle name="Percent 2 5 3 2 7" xfId="61170" xr:uid="{00000000-0005-0000-0000-000098EA0000}"/>
    <cellStyle name="Percent 2 5 3 2 7 2" xfId="61171" xr:uid="{00000000-0005-0000-0000-000099EA0000}"/>
    <cellStyle name="Percent 2 5 3 2 7 3" xfId="61172" xr:uid="{00000000-0005-0000-0000-00009AEA0000}"/>
    <cellStyle name="Percent 2 5 3 2 8" xfId="61173" xr:uid="{00000000-0005-0000-0000-00009BEA0000}"/>
    <cellStyle name="Percent 2 5 3 2 9" xfId="61174" xr:uid="{00000000-0005-0000-0000-00009CEA0000}"/>
    <cellStyle name="Percent 2 5 3 3" xfId="61175" xr:uid="{00000000-0005-0000-0000-00009DEA0000}"/>
    <cellStyle name="Percent 2 5 3 3 2" xfId="61176" xr:uid="{00000000-0005-0000-0000-00009EEA0000}"/>
    <cellStyle name="Percent 2 5 3 3 2 2" xfId="61177" xr:uid="{00000000-0005-0000-0000-00009FEA0000}"/>
    <cellStyle name="Percent 2 5 3 3 2 2 2" xfId="61178" xr:uid="{00000000-0005-0000-0000-0000A0EA0000}"/>
    <cellStyle name="Percent 2 5 3 3 2 2 3" xfId="61179" xr:uid="{00000000-0005-0000-0000-0000A1EA0000}"/>
    <cellStyle name="Percent 2 5 3 3 2 3" xfId="61180" xr:uid="{00000000-0005-0000-0000-0000A2EA0000}"/>
    <cellStyle name="Percent 2 5 3 3 2 4" xfId="61181" xr:uid="{00000000-0005-0000-0000-0000A3EA0000}"/>
    <cellStyle name="Percent 2 5 3 3 3" xfId="61182" xr:uid="{00000000-0005-0000-0000-0000A4EA0000}"/>
    <cellStyle name="Percent 2 5 3 3 3 2" xfId="61183" xr:uid="{00000000-0005-0000-0000-0000A5EA0000}"/>
    <cellStyle name="Percent 2 5 3 3 3 3" xfId="61184" xr:uid="{00000000-0005-0000-0000-0000A6EA0000}"/>
    <cellStyle name="Percent 2 5 3 3 4" xfId="61185" xr:uid="{00000000-0005-0000-0000-0000A7EA0000}"/>
    <cellStyle name="Percent 2 5 3 3 5" xfId="61186" xr:uid="{00000000-0005-0000-0000-0000A8EA0000}"/>
    <cellStyle name="Percent 2 5 3 4" xfId="61187" xr:uid="{00000000-0005-0000-0000-0000A9EA0000}"/>
    <cellStyle name="Percent 2 5 3 4 2" xfId="61188" xr:uid="{00000000-0005-0000-0000-0000AAEA0000}"/>
    <cellStyle name="Percent 2 5 3 4 2 2" xfId="61189" xr:uid="{00000000-0005-0000-0000-0000ABEA0000}"/>
    <cellStyle name="Percent 2 5 3 4 2 2 2" xfId="61190" xr:uid="{00000000-0005-0000-0000-0000ACEA0000}"/>
    <cellStyle name="Percent 2 5 3 4 2 2 3" xfId="61191" xr:uid="{00000000-0005-0000-0000-0000ADEA0000}"/>
    <cellStyle name="Percent 2 5 3 4 2 3" xfId="61192" xr:uid="{00000000-0005-0000-0000-0000AEEA0000}"/>
    <cellStyle name="Percent 2 5 3 4 2 4" xfId="61193" xr:uid="{00000000-0005-0000-0000-0000AFEA0000}"/>
    <cellStyle name="Percent 2 5 3 4 3" xfId="61194" xr:uid="{00000000-0005-0000-0000-0000B0EA0000}"/>
    <cellStyle name="Percent 2 5 3 4 3 2" xfId="61195" xr:uid="{00000000-0005-0000-0000-0000B1EA0000}"/>
    <cellStyle name="Percent 2 5 3 4 3 3" xfId="61196" xr:uid="{00000000-0005-0000-0000-0000B2EA0000}"/>
    <cellStyle name="Percent 2 5 3 4 4" xfId="61197" xr:uid="{00000000-0005-0000-0000-0000B3EA0000}"/>
    <cellStyle name="Percent 2 5 3 4 5" xfId="61198" xr:uid="{00000000-0005-0000-0000-0000B4EA0000}"/>
    <cellStyle name="Percent 2 5 3 5" xfId="61199" xr:uid="{00000000-0005-0000-0000-0000B5EA0000}"/>
    <cellStyle name="Percent 2 5 3 5 2" xfId="61200" xr:uid="{00000000-0005-0000-0000-0000B6EA0000}"/>
    <cellStyle name="Percent 2 5 3 5 2 2" xfId="61201" xr:uid="{00000000-0005-0000-0000-0000B7EA0000}"/>
    <cellStyle name="Percent 2 5 3 5 2 2 2" xfId="61202" xr:uid="{00000000-0005-0000-0000-0000B8EA0000}"/>
    <cellStyle name="Percent 2 5 3 5 2 2 3" xfId="61203" xr:uid="{00000000-0005-0000-0000-0000B9EA0000}"/>
    <cellStyle name="Percent 2 5 3 5 2 3" xfId="61204" xr:uid="{00000000-0005-0000-0000-0000BAEA0000}"/>
    <cellStyle name="Percent 2 5 3 5 2 4" xfId="61205" xr:uid="{00000000-0005-0000-0000-0000BBEA0000}"/>
    <cellStyle name="Percent 2 5 3 5 3" xfId="61206" xr:uid="{00000000-0005-0000-0000-0000BCEA0000}"/>
    <cellStyle name="Percent 2 5 3 5 3 2" xfId="61207" xr:uid="{00000000-0005-0000-0000-0000BDEA0000}"/>
    <cellStyle name="Percent 2 5 3 5 3 3" xfId="61208" xr:uid="{00000000-0005-0000-0000-0000BEEA0000}"/>
    <cellStyle name="Percent 2 5 3 5 4" xfId="61209" xr:uid="{00000000-0005-0000-0000-0000BFEA0000}"/>
    <cellStyle name="Percent 2 5 3 5 5" xfId="61210" xr:uid="{00000000-0005-0000-0000-0000C0EA0000}"/>
    <cellStyle name="Percent 2 5 3 6" xfId="61211" xr:uid="{00000000-0005-0000-0000-0000C1EA0000}"/>
    <cellStyle name="Percent 2 5 3 6 2" xfId="61212" xr:uid="{00000000-0005-0000-0000-0000C2EA0000}"/>
    <cellStyle name="Percent 2 5 3 6 2 2" xfId="61213" xr:uid="{00000000-0005-0000-0000-0000C3EA0000}"/>
    <cellStyle name="Percent 2 5 3 6 2 2 2" xfId="61214" xr:uid="{00000000-0005-0000-0000-0000C4EA0000}"/>
    <cellStyle name="Percent 2 5 3 6 2 2 3" xfId="61215" xr:uid="{00000000-0005-0000-0000-0000C5EA0000}"/>
    <cellStyle name="Percent 2 5 3 6 2 3" xfId="61216" xr:uid="{00000000-0005-0000-0000-0000C6EA0000}"/>
    <cellStyle name="Percent 2 5 3 6 2 4" xfId="61217" xr:uid="{00000000-0005-0000-0000-0000C7EA0000}"/>
    <cellStyle name="Percent 2 5 3 6 3" xfId="61218" xr:uid="{00000000-0005-0000-0000-0000C8EA0000}"/>
    <cellStyle name="Percent 2 5 3 6 3 2" xfId="61219" xr:uid="{00000000-0005-0000-0000-0000C9EA0000}"/>
    <cellStyle name="Percent 2 5 3 6 3 3" xfId="61220" xr:uid="{00000000-0005-0000-0000-0000CAEA0000}"/>
    <cellStyle name="Percent 2 5 3 6 4" xfId="61221" xr:uid="{00000000-0005-0000-0000-0000CBEA0000}"/>
    <cellStyle name="Percent 2 5 3 6 5" xfId="61222" xr:uid="{00000000-0005-0000-0000-0000CCEA0000}"/>
    <cellStyle name="Percent 2 5 3 7" xfId="61223" xr:uid="{00000000-0005-0000-0000-0000CDEA0000}"/>
    <cellStyle name="Percent 2 5 3 7 2" xfId="61224" xr:uid="{00000000-0005-0000-0000-0000CEEA0000}"/>
    <cellStyle name="Percent 2 5 3 7 2 2" xfId="61225" xr:uid="{00000000-0005-0000-0000-0000CFEA0000}"/>
    <cellStyle name="Percent 2 5 3 7 2 3" xfId="61226" xr:uid="{00000000-0005-0000-0000-0000D0EA0000}"/>
    <cellStyle name="Percent 2 5 3 7 3" xfId="61227" xr:uid="{00000000-0005-0000-0000-0000D1EA0000}"/>
    <cellStyle name="Percent 2 5 3 7 4" xfId="61228" xr:uid="{00000000-0005-0000-0000-0000D2EA0000}"/>
    <cellStyle name="Percent 2 5 3 8" xfId="61229" xr:uid="{00000000-0005-0000-0000-0000D3EA0000}"/>
    <cellStyle name="Percent 2 5 3 8 2" xfId="61230" xr:uid="{00000000-0005-0000-0000-0000D4EA0000}"/>
    <cellStyle name="Percent 2 5 3 8 3" xfId="61231" xr:uid="{00000000-0005-0000-0000-0000D5EA0000}"/>
    <cellStyle name="Percent 2 5 3 9" xfId="61232" xr:uid="{00000000-0005-0000-0000-0000D6EA0000}"/>
    <cellStyle name="Percent 2 5 4" xfId="61233" xr:uid="{00000000-0005-0000-0000-0000D7EA0000}"/>
    <cellStyle name="Percent 2 5 4 2" xfId="61234" xr:uid="{00000000-0005-0000-0000-0000D8EA0000}"/>
    <cellStyle name="Percent 2 5 4 2 2" xfId="61235" xr:uid="{00000000-0005-0000-0000-0000D9EA0000}"/>
    <cellStyle name="Percent 2 5 4 2 2 2" xfId="61236" xr:uid="{00000000-0005-0000-0000-0000DAEA0000}"/>
    <cellStyle name="Percent 2 5 4 2 2 2 2" xfId="61237" xr:uid="{00000000-0005-0000-0000-0000DBEA0000}"/>
    <cellStyle name="Percent 2 5 4 2 2 2 3" xfId="61238" xr:uid="{00000000-0005-0000-0000-0000DCEA0000}"/>
    <cellStyle name="Percent 2 5 4 2 2 3" xfId="61239" xr:uid="{00000000-0005-0000-0000-0000DDEA0000}"/>
    <cellStyle name="Percent 2 5 4 2 2 4" xfId="61240" xr:uid="{00000000-0005-0000-0000-0000DEEA0000}"/>
    <cellStyle name="Percent 2 5 4 2 3" xfId="61241" xr:uid="{00000000-0005-0000-0000-0000DFEA0000}"/>
    <cellStyle name="Percent 2 5 4 2 3 2" xfId="61242" xr:uid="{00000000-0005-0000-0000-0000E0EA0000}"/>
    <cellStyle name="Percent 2 5 4 2 3 3" xfId="61243" xr:uid="{00000000-0005-0000-0000-0000E1EA0000}"/>
    <cellStyle name="Percent 2 5 4 2 4" xfId="61244" xr:uid="{00000000-0005-0000-0000-0000E2EA0000}"/>
    <cellStyle name="Percent 2 5 4 2 5" xfId="61245" xr:uid="{00000000-0005-0000-0000-0000E3EA0000}"/>
    <cellStyle name="Percent 2 5 4 3" xfId="61246" xr:uid="{00000000-0005-0000-0000-0000E4EA0000}"/>
    <cellStyle name="Percent 2 5 4 3 2" xfId="61247" xr:uid="{00000000-0005-0000-0000-0000E5EA0000}"/>
    <cellStyle name="Percent 2 5 4 3 2 2" xfId="61248" xr:uid="{00000000-0005-0000-0000-0000E6EA0000}"/>
    <cellStyle name="Percent 2 5 4 3 2 2 2" xfId="61249" xr:uid="{00000000-0005-0000-0000-0000E7EA0000}"/>
    <cellStyle name="Percent 2 5 4 3 2 2 3" xfId="61250" xr:uid="{00000000-0005-0000-0000-0000E8EA0000}"/>
    <cellStyle name="Percent 2 5 4 3 2 3" xfId="61251" xr:uid="{00000000-0005-0000-0000-0000E9EA0000}"/>
    <cellStyle name="Percent 2 5 4 3 2 4" xfId="61252" xr:uid="{00000000-0005-0000-0000-0000EAEA0000}"/>
    <cellStyle name="Percent 2 5 4 3 3" xfId="61253" xr:uid="{00000000-0005-0000-0000-0000EBEA0000}"/>
    <cellStyle name="Percent 2 5 4 3 3 2" xfId="61254" xr:uid="{00000000-0005-0000-0000-0000ECEA0000}"/>
    <cellStyle name="Percent 2 5 4 3 3 3" xfId="61255" xr:uid="{00000000-0005-0000-0000-0000EDEA0000}"/>
    <cellStyle name="Percent 2 5 4 3 4" xfId="61256" xr:uid="{00000000-0005-0000-0000-0000EEEA0000}"/>
    <cellStyle name="Percent 2 5 4 3 5" xfId="61257" xr:uid="{00000000-0005-0000-0000-0000EFEA0000}"/>
    <cellStyle name="Percent 2 5 4 4" xfId="61258" xr:uid="{00000000-0005-0000-0000-0000F0EA0000}"/>
    <cellStyle name="Percent 2 5 4 4 2" xfId="61259" xr:uid="{00000000-0005-0000-0000-0000F1EA0000}"/>
    <cellStyle name="Percent 2 5 4 4 2 2" xfId="61260" xr:uid="{00000000-0005-0000-0000-0000F2EA0000}"/>
    <cellStyle name="Percent 2 5 4 4 2 2 2" xfId="61261" xr:uid="{00000000-0005-0000-0000-0000F3EA0000}"/>
    <cellStyle name="Percent 2 5 4 4 2 2 3" xfId="61262" xr:uid="{00000000-0005-0000-0000-0000F4EA0000}"/>
    <cellStyle name="Percent 2 5 4 4 2 3" xfId="61263" xr:uid="{00000000-0005-0000-0000-0000F5EA0000}"/>
    <cellStyle name="Percent 2 5 4 4 2 4" xfId="61264" xr:uid="{00000000-0005-0000-0000-0000F6EA0000}"/>
    <cellStyle name="Percent 2 5 4 4 3" xfId="61265" xr:uid="{00000000-0005-0000-0000-0000F7EA0000}"/>
    <cellStyle name="Percent 2 5 4 4 3 2" xfId="61266" xr:uid="{00000000-0005-0000-0000-0000F8EA0000}"/>
    <cellStyle name="Percent 2 5 4 4 3 3" xfId="61267" xr:uid="{00000000-0005-0000-0000-0000F9EA0000}"/>
    <cellStyle name="Percent 2 5 4 4 4" xfId="61268" xr:uid="{00000000-0005-0000-0000-0000FAEA0000}"/>
    <cellStyle name="Percent 2 5 4 4 5" xfId="61269" xr:uid="{00000000-0005-0000-0000-0000FBEA0000}"/>
    <cellStyle name="Percent 2 5 4 5" xfId="61270" xr:uid="{00000000-0005-0000-0000-0000FCEA0000}"/>
    <cellStyle name="Percent 2 5 4 5 2" xfId="61271" xr:uid="{00000000-0005-0000-0000-0000FDEA0000}"/>
    <cellStyle name="Percent 2 5 4 5 2 2" xfId="61272" xr:uid="{00000000-0005-0000-0000-0000FEEA0000}"/>
    <cellStyle name="Percent 2 5 4 5 2 2 2" xfId="61273" xr:uid="{00000000-0005-0000-0000-0000FFEA0000}"/>
    <cellStyle name="Percent 2 5 4 5 2 2 3" xfId="61274" xr:uid="{00000000-0005-0000-0000-000000EB0000}"/>
    <cellStyle name="Percent 2 5 4 5 2 3" xfId="61275" xr:uid="{00000000-0005-0000-0000-000001EB0000}"/>
    <cellStyle name="Percent 2 5 4 5 2 4" xfId="61276" xr:uid="{00000000-0005-0000-0000-000002EB0000}"/>
    <cellStyle name="Percent 2 5 4 5 3" xfId="61277" xr:uid="{00000000-0005-0000-0000-000003EB0000}"/>
    <cellStyle name="Percent 2 5 4 5 3 2" xfId="61278" xr:uid="{00000000-0005-0000-0000-000004EB0000}"/>
    <cellStyle name="Percent 2 5 4 5 3 3" xfId="61279" xr:uid="{00000000-0005-0000-0000-000005EB0000}"/>
    <cellStyle name="Percent 2 5 4 5 4" xfId="61280" xr:uid="{00000000-0005-0000-0000-000006EB0000}"/>
    <cellStyle name="Percent 2 5 4 5 5" xfId="61281" xr:uid="{00000000-0005-0000-0000-000007EB0000}"/>
    <cellStyle name="Percent 2 5 4 6" xfId="61282" xr:uid="{00000000-0005-0000-0000-000008EB0000}"/>
    <cellStyle name="Percent 2 5 4 6 2" xfId="61283" xr:uid="{00000000-0005-0000-0000-000009EB0000}"/>
    <cellStyle name="Percent 2 5 4 6 2 2" xfId="61284" xr:uid="{00000000-0005-0000-0000-00000AEB0000}"/>
    <cellStyle name="Percent 2 5 4 6 2 3" xfId="61285" xr:uid="{00000000-0005-0000-0000-00000BEB0000}"/>
    <cellStyle name="Percent 2 5 4 6 3" xfId="61286" xr:uid="{00000000-0005-0000-0000-00000CEB0000}"/>
    <cellStyle name="Percent 2 5 4 6 4" xfId="61287" xr:uid="{00000000-0005-0000-0000-00000DEB0000}"/>
    <cellStyle name="Percent 2 5 4 7" xfId="61288" xr:uid="{00000000-0005-0000-0000-00000EEB0000}"/>
    <cellStyle name="Percent 2 5 4 7 2" xfId="61289" xr:uid="{00000000-0005-0000-0000-00000FEB0000}"/>
    <cellStyle name="Percent 2 5 4 7 3" xfId="61290" xr:uid="{00000000-0005-0000-0000-000010EB0000}"/>
    <cellStyle name="Percent 2 5 4 8" xfId="61291" xr:uid="{00000000-0005-0000-0000-000011EB0000}"/>
    <cellStyle name="Percent 2 5 4 9" xfId="61292" xr:uid="{00000000-0005-0000-0000-000012EB0000}"/>
    <cellStyle name="Percent 2 5 5" xfId="61293" xr:uid="{00000000-0005-0000-0000-000013EB0000}"/>
    <cellStyle name="Percent 2 5 5 2" xfId="61294" xr:uid="{00000000-0005-0000-0000-000014EB0000}"/>
    <cellStyle name="Percent 2 5 5 2 2" xfId="61295" xr:uid="{00000000-0005-0000-0000-000015EB0000}"/>
    <cellStyle name="Percent 2 5 5 2 2 2" xfId="61296" xr:uid="{00000000-0005-0000-0000-000016EB0000}"/>
    <cellStyle name="Percent 2 5 5 2 2 3" xfId="61297" xr:uid="{00000000-0005-0000-0000-000017EB0000}"/>
    <cellStyle name="Percent 2 5 5 2 3" xfId="61298" xr:uid="{00000000-0005-0000-0000-000018EB0000}"/>
    <cellStyle name="Percent 2 5 5 2 4" xfId="61299" xr:uid="{00000000-0005-0000-0000-000019EB0000}"/>
    <cellStyle name="Percent 2 5 5 3" xfId="61300" xr:uid="{00000000-0005-0000-0000-00001AEB0000}"/>
    <cellStyle name="Percent 2 5 5 3 2" xfId="61301" xr:uid="{00000000-0005-0000-0000-00001BEB0000}"/>
    <cellStyle name="Percent 2 5 5 3 3" xfId="61302" xr:uid="{00000000-0005-0000-0000-00001CEB0000}"/>
    <cellStyle name="Percent 2 5 5 4" xfId="61303" xr:uid="{00000000-0005-0000-0000-00001DEB0000}"/>
    <cellStyle name="Percent 2 5 5 5" xfId="61304" xr:uid="{00000000-0005-0000-0000-00001EEB0000}"/>
    <cellStyle name="Percent 2 5 6" xfId="61305" xr:uid="{00000000-0005-0000-0000-00001FEB0000}"/>
    <cellStyle name="Percent 2 5 6 2" xfId="61306" xr:uid="{00000000-0005-0000-0000-000020EB0000}"/>
    <cellStyle name="Percent 2 5 6 2 2" xfId="61307" xr:uid="{00000000-0005-0000-0000-000021EB0000}"/>
    <cellStyle name="Percent 2 5 6 2 2 2" xfId="61308" xr:uid="{00000000-0005-0000-0000-000022EB0000}"/>
    <cellStyle name="Percent 2 5 6 2 2 3" xfId="61309" xr:uid="{00000000-0005-0000-0000-000023EB0000}"/>
    <cellStyle name="Percent 2 5 6 2 3" xfId="61310" xr:uid="{00000000-0005-0000-0000-000024EB0000}"/>
    <cellStyle name="Percent 2 5 6 2 4" xfId="61311" xr:uid="{00000000-0005-0000-0000-000025EB0000}"/>
    <cellStyle name="Percent 2 5 6 3" xfId="61312" xr:uid="{00000000-0005-0000-0000-000026EB0000}"/>
    <cellStyle name="Percent 2 5 6 3 2" xfId="61313" xr:uid="{00000000-0005-0000-0000-000027EB0000}"/>
    <cellStyle name="Percent 2 5 6 3 3" xfId="61314" xr:uid="{00000000-0005-0000-0000-000028EB0000}"/>
    <cellStyle name="Percent 2 5 6 4" xfId="61315" xr:uid="{00000000-0005-0000-0000-000029EB0000}"/>
    <cellStyle name="Percent 2 5 6 5" xfId="61316" xr:uid="{00000000-0005-0000-0000-00002AEB0000}"/>
    <cellStyle name="Percent 2 5 7" xfId="61317" xr:uid="{00000000-0005-0000-0000-00002BEB0000}"/>
    <cellStyle name="Percent 2 5 7 2" xfId="61318" xr:uid="{00000000-0005-0000-0000-00002CEB0000}"/>
    <cellStyle name="Percent 2 5 7 2 2" xfId="61319" xr:uid="{00000000-0005-0000-0000-00002DEB0000}"/>
    <cellStyle name="Percent 2 5 7 2 2 2" xfId="61320" xr:uid="{00000000-0005-0000-0000-00002EEB0000}"/>
    <cellStyle name="Percent 2 5 7 2 2 3" xfId="61321" xr:uid="{00000000-0005-0000-0000-00002FEB0000}"/>
    <cellStyle name="Percent 2 5 7 2 3" xfId="61322" xr:uid="{00000000-0005-0000-0000-000030EB0000}"/>
    <cellStyle name="Percent 2 5 7 2 4" xfId="61323" xr:uid="{00000000-0005-0000-0000-000031EB0000}"/>
    <cellStyle name="Percent 2 5 7 3" xfId="61324" xr:uid="{00000000-0005-0000-0000-000032EB0000}"/>
    <cellStyle name="Percent 2 5 7 3 2" xfId="61325" xr:uid="{00000000-0005-0000-0000-000033EB0000}"/>
    <cellStyle name="Percent 2 5 7 3 3" xfId="61326" xr:uid="{00000000-0005-0000-0000-000034EB0000}"/>
    <cellStyle name="Percent 2 5 7 4" xfId="61327" xr:uid="{00000000-0005-0000-0000-000035EB0000}"/>
    <cellStyle name="Percent 2 5 7 5" xfId="61328" xr:uid="{00000000-0005-0000-0000-000036EB0000}"/>
    <cellStyle name="Percent 2 5 8" xfId="61329" xr:uid="{00000000-0005-0000-0000-000037EB0000}"/>
    <cellStyle name="Percent 2 5 8 2" xfId="61330" xr:uid="{00000000-0005-0000-0000-000038EB0000}"/>
    <cellStyle name="Percent 2 5 8 2 2" xfId="61331" xr:uid="{00000000-0005-0000-0000-000039EB0000}"/>
    <cellStyle name="Percent 2 5 8 2 2 2" xfId="61332" xr:uid="{00000000-0005-0000-0000-00003AEB0000}"/>
    <cellStyle name="Percent 2 5 8 2 2 3" xfId="61333" xr:uid="{00000000-0005-0000-0000-00003BEB0000}"/>
    <cellStyle name="Percent 2 5 8 2 3" xfId="61334" xr:uid="{00000000-0005-0000-0000-00003CEB0000}"/>
    <cellStyle name="Percent 2 5 8 2 4" xfId="61335" xr:uid="{00000000-0005-0000-0000-00003DEB0000}"/>
    <cellStyle name="Percent 2 5 8 3" xfId="61336" xr:uid="{00000000-0005-0000-0000-00003EEB0000}"/>
    <cellStyle name="Percent 2 5 8 3 2" xfId="61337" xr:uid="{00000000-0005-0000-0000-00003FEB0000}"/>
    <cellStyle name="Percent 2 5 8 3 3" xfId="61338" xr:uid="{00000000-0005-0000-0000-000040EB0000}"/>
    <cellStyle name="Percent 2 5 8 4" xfId="61339" xr:uid="{00000000-0005-0000-0000-000041EB0000}"/>
    <cellStyle name="Percent 2 5 8 5" xfId="61340" xr:uid="{00000000-0005-0000-0000-000042EB0000}"/>
    <cellStyle name="Percent 2 5 9" xfId="61341" xr:uid="{00000000-0005-0000-0000-000043EB0000}"/>
    <cellStyle name="Percent 2 5 9 2" xfId="61342" xr:uid="{00000000-0005-0000-0000-000044EB0000}"/>
    <cellStyle name="Percent 2 5 9 3" xfId="61343" xr:uid="{00000000-0005-0000-0000-000045EB0000}"/>
    <cellStyle name="Percent 2 6" xfId="3248" xr:uid="{00000000-0005-0000-0000-000046EB0000}"/>
    <cellStyle name="Percent 2 6 10" xfId="61344" xr:uid="{00000000-0005-0000-0000-000047EB0000}"/>
    <cellStyle name="Percent 2 6 11" xfId="61345" xr:uid="{00000000-0005-0000-0000-000048EB0000}"/>
    <cellStyle name="Percent 2 6 2" xfId="61346" xr:uid="{00000000-0005-0000-0000-000049EB0000}"/>
    <cellStyle name="Percent 2 6 2 2" xfId="61347" xr:uid="{00000000-0005-0000-0000-00004AEB0000}"/>
    <cellStyle name="Percent 2 6 2 2 2" xfId="61348" xr:uid="{00000000-0005-0000-0000-00004BEB0000}"/>
    <cellStyle name="Percent 2 6 2 2 2 2" xfId="61349" xr:uid="{00000000-0005-0000-0000-00004CEB0000}"/>
    <cellStyle name="Percent 2 6 2 2 2 2 2" xfId="61350" xr:uid="{00000000-0005-0000-0000-00004DEB0000}"/>
    <cellStyle name="Percent 2 6 2 2 2 2 3" xfId="61351" xr:uid="{00000000-0005-0000-0000-00004EEB0000}"/>
    <cellStyle name="Percent 2 6 2 2 2 3" xfId="61352" xr:uid="{00000000-0005-0000-0000-00004FEB0000}"/>
    <cellStyle name="Percent 2 6 2 2 2 4" xfId="61353" xr:uid="{00000000-0005-0000-0000-000050EB0000}"/>
    <cellStyle name="Percent 2 6 2 2 3" xfId="61354" xr:uid="{00000000-0005-0000-0000-000051EB0000}"/>
    <cellStyle name="Percent 2 6 2 2 3 2" xfId="61355" xr:uid="{00000000-0005-0000-0000-000052EB0000}"/>
    <cellStyle name="Percent 2 6 2 2 3 3" xfId="61356" xr:uid="{00000000-0005-0000-0000-000053EB0000}"/>
    <cellStyle name="Percent 2 6 2 2 4" xfId="61357" xr:uid="{00000000-0005-0000-0000-000054EB0000}"/>
    <cellStyle name="Percent 2 6 2 2 5" xfId="61358" xr:uid="{00000000-0005-0000-0000-000055EB0000}"/>
    <cellStyle name="Percent 2 6 2 3" xfId="61359" xr:uid="{00000000-0005-0000-0000-000056EB0000}"/>
    <cellStyle name="Percent 2 6 2 3 2" xfId="61360" xr:uid="{00000000-0005-0000-0000-000057EB0000}"/>
    <cellStyle name="Percent 2 6 2 3 2 2" xfId="61361" xr:uid="{00000000-0005-0000-0000-000058EB0000}"/>
    <cellStyle name="Percent 2 6 2 3 2 2 2" xfId="61362" xr:uid="{00000000-0005-0000-0000-000059EB0000}"/>
    <cellStyle name="Percent 2 6 2 3 2 2 3" xfId="61363" xr:uid="{00000000-0005-0000-0000-00005AEB0000}"/>
    <cellStyle name="Percent 2 6 2 3 2 3" xfId="61364" xr:uid="{00000000-0005-0000-0000-00005BEB0000}"/>
    <cellStyle name="Percent 2 6 2 3 2 4" xfId="61365" xr:uid="{00000000-0005-0000-0000-00005CEB0000}"/>
    <cellStyle name="Percent 2 6 2 3 3" xfId="61366" xr:uid="{00000000-0005-0000-0000-00005DEB0000}"/>
    <cellStyle name="Percent 2 6 2 3 3 2" xfId="61367" xr:uid="{00000000-0005-0000-0000-00005EEB0000}"/>
    <cellStyle name="Percent 2 6 2 3 3 3" xfId="61368" xr:uid="{00000000-0005-0000-0000-00005FEB0000}"/>
    <cellStyle name="Percent 2 6 2 3 4" xfId="61369" xr:uid="{00000000-0005-0000-0000-000060EB0000}"/>
    <cellStyle name="Percent 2 6 2 3 5" xfId="61370" xr:uid="{00000000-0005-0000-0000-000061EB0000}"/>
    <cellStyle name="Percent 2 6 2 4" xfId="61371" xr:uid="{00000000-0005-0000-0000-000062EB0000}"/>
    <cellStyle name="Percent 2 6 2 4 2" xfId="61372" xr:uid="{00000000-0005-0000-0000-000063EB0000}"/>
    <cellStyle name="Percent 2 6 2 4 2 2" xfId="61373" xr:uid="{00000000-0005-0000-0000-000064EB0000}"/>
    <cellStyle name="Percent 2 6 2 4 2 2 2" xfId="61374" xr:uid="{00000000-0005-0000-0000-000065EB0000}"/>
    <cellStyle name="Percent 2 6 2 4 2 2 3" xfId="61375" xr:uid="{00000000-0005-0000-0000-000066EB0000}"/>
    <cellStyle name="Percent 2 6 2 4 2 3" xfId="61376" xr:uid="{00000000-0005-0000-0000-000067EB0000}"/>
    <cellStyle name="Percent 2 6 2 4 2 4" xfId="61377" xr:uid="{00000000-0005-0000-0000-000068EB0000}"/>
    <cellStyle name="Percent 2 6 2 4 3" xfId="61378" xr:uid="{00000000-0005-0000-0000-000069EB0000}"/>
    <cellStyle name="Percent 2 6 2 4 3 2" xfId="61379" xr:uid="{00000000-0005-0000-0000-00006AEB0000}"/>
    <cellStyle name="Percent 2 6 2 4 3 3" xfId="61380" xr:uid="{00000000-0005-0000-0000-00006BEB0000}"/>
    <cellStyle name="Percent 2 6 2 4 4" xfId="61381" xr:uid="{00000000-0005-0000-0000-00006CEB0000}"/>
    <cellStyle name="Percent 2 6 2 4 5" xfId="61382" xr:uid="{00000000-0005-0000-0000-00006DEB0000}"/>
    <cellStyle name="Percent 2 6 2 5" xfId="61383" xr:uid="{00000000-0005-0000-0000-00006EEB0000}"/>
    <cellStyle name="Percent 2 6 2 5 2" xfId="61384" xr:uid="{00000000-0005-0000-0000-00006FEB0000}"/>
    <cellStyle name="Percent 2 6 2 5 2 2" xfId="61385" xr:uid="{00000000-0005-0000-0000-000070EB0000}"/>
    <cellStyle name="Percent 2 6 2 5 2 2 2" xfId="61386" xr:uid="{00000000-0005-0000-0000-000071EB0000}"/>
    <cellStyle name="Percent 2 6 2 5 2 2 3" xfId="61387" xr:uid="{00000000-0005-0000-0000-000072EB0000}"/>
    <cellStyle name="Percent 2 6 2 5 2 3" xfId="61388" xr:uid="{00000000-0005-0000-0000-000073EB0000}"/>
    <cellStyle name="Percent 2 6 2 5 2 4" xfId="61389" xr:uid="{00000000-0005-0000-0000-000074EB0000}"/>
    <cellStyle name="Percent 2 6 2 5 3" xfId="61390" xr:uid="{00000000-0005-0000-0000-000075EB0000}"/>
    <cellStyle name="Percent 2 6 2 5 3 2" xfId="61391" xr:uid="{00000000-0005-0000-0000-000076EB0000}"/>
    <cellStyle name="Percent 2 6 2 5 3 3" xfId="61392" xr:uid="{00000000-0005-0000-0000-000077EB0000}"/>
    <cellStyle name="Percent 2 6 2 5 4" xfId="61393" xr:uid="{00000000-0005-0000-0000-000078EB0000}"/>
    <cellStyle name="Percent 2 6 2 5 5" xfId="61394" xr:uid="{00000000-0005-0000-0000-000079EB0000}"/>
    <cellStyle name="Percent 2 6 2 6" xfId="61395" xr:uid="{00000000-0005-0000-0000-00007AEB0000}"/>
    <cellStyle name="Percent 2 6 2 6 2" xfId="61396" xr:uid="{00000000-0005-0000-0000-00007BEB0000}"/>
    <cellStyle name="Percent 2 6 2 6 2 2" xfId="61397" xr:uid="{00000000-0005-0000-0000-00007CEB0000}"/>
    <cellStyle name="Percent 2 6 2 6 2 3" xfId="61398" xr:uid="{00000000-0005-0000-0000-00007DEB0000}"/>
    <cellStyle name="Percent 2 6 2 6 3" xfId="61399" xr:uid="{00000000-0005-0000-0000-00007EEB0000}"/>
    <cellStyle name="Percent 2 6 2 6 4" xfId="61400" xr:uid="{00000000-0005-0000-0000-00007FEB0000}"/>
    <cellStyle name="Percent 2 6 2 7" xfId="61401" xr:uid="{00000000-0005-0000-0000-000080EB0000}"/>
    <cellStyle name="Percent 2 6 2 7 2" xfId="61402" xr:uid="{00000000-0005-0000-0000-000081EB0000}"/>
    <cellStyle name="Percent 2 6 2 7 3" xfId="61403" xr:uid="{00000000-0005-0000-0000-000082EB0000}"/>
    <cellStyle name="Percent 2 6 2 8" xfId="61404" xr:uid="{00000000-0005-0000-0000-000083EB0000}"/>
    <cellStyle name="Percent 2 6 2 9" xfId="61405" xr:uid="{00000000-0005-0000-0000-000084EB0000}"/>
    <cellStyle name="Percent 2 6 3" xfId="61406" xr:uid="{00000000-0005-0000-0000-000085EB0000}"/>
    <cellStyle name="Percent 2 6 3 2" xfId="61407" xr:uid="{00000000-0005-0000-0000-000086EB0000}"/>
    <cellStyle name="Percent 2 6 3 2 2" xfId="61408" xr:uid="{00000000-0005-0000-0000-000087EB0000}"/>
    <cellStyle name="Percent 2 6 3 2 2 2" xfId="61409" xr:uid="{00000000-0005-0000-0000-000088EB0000}"/>
    <cellStyle name="Percent 2 6 3 2 2 3" xfId="61410" xr:uid="{00000000-0005-0000-0000-000089EB0000}"/>
    <cellStyle name="Percent 2 6 3 2 3" xfId="61411" xr:uid="{00000000-0005-0000-0000-00008AEB0000}"/>
    <cellStyle name="Percent 2 6 3 2 4" xfId="61412" xr:uid="{00000000-0005-0000-0000-00008BEB0000}"/>
    <cellStyle name="Percent 2 6 3 3" xfId="61413" xr:uid="{00000000-0005-0000-0000-00008CEB0000}"/>
    <cellStyle name="Percent 2 6 3 3 2" xfId="61414" xr:uid="{00000000-0005-0000-0000-00008DEB0000}"/>
    <cellStyle name="Percent 2 6 3 3 3" xfId="61415" xr:uid="{00000000-0005-0000-0000-00008EEB0000}"/>
    <cellStyle name="Percent 2 6 3 4" xfId="61416" xr:uid="{00000000-0005-0000-0000-00008FEB0000}"/>
    <cellStyle name="Percent 2 6 3 5" xfId="61417" xr:uid="{00000000-0005-0000-0000-000090EB0000}"/>
    <cellStyle name="Percent 2 6 4" xfId="61418" xr:uid="{00000000-0005-0000-0000-000091EB0000}"/>
    <cellStyle name="Percent 2 6 4 2" xfId="61419" xr:uid="{00000000-0005-0000-0000-000092EB0000}"/>
    <cellStyle name="Percent 2 6 4 2 2" xfId="61420" xr:uid="{00000000-0005-0000-0000-000093EB0000}"/>
    <cellStyle name="Percent 2 6 4 2 2 2" xfId="61421" xr:uid="{00000000-0005-0000-0000-000094EB0000}"/>
    <cellStyle name="Percent 2 6 4 2 2 3" xfId="61422" xr:uid="{00000000-0005-0000-0000-000095EB0000}"/>
    <cellStyle name="Percent 2 6 4 2 3" xfId="61423" xr:uid="{00000000-0005-0000-0000-000096EB0000}"/>
    <cellStyle name="Percent 2 6 4 2 4" xfId="61424" xr:uid="{00000000-0005-0000-0000-000097EB0000}"/>
    <cellStyle name="Percent 2 6 4 3" xfId="61425" xr:uid="{00000000-0005-0000-0000-000098EB0000}"/>
    <cellStyle name="Percent 2 6 4 3 2" xfId="61426" xr:uid="{00000000-0005-0000-0000-000099EB0000}"/>
    <cellStyle name="Percent 2 6 4 3 3" xfId="61427" xr:uid="{00000000-0005-0000-0000-00009AEB0000}"/>
    <cellStyle name="Percent 2 6 4 4" xfId="61428" xr:uid="{00000000-0005-0000-0000-00009BEB0000}"/>
    <cellStyle name="Percent 2 6 4 5" xfId="61429" xr:uid="{00000000-0005-0000-0000-00009CEB0000}"/>
    <cellStyle name="Percent 2 6 5" xfId="61430" xr:uid="{00000000-0005-0000-0000-00009DEB0000}"/>
    <cellStyle name="Percent 2 6 5 2" xfId="61431" xr:uid="{00000000-0005-0000-0000-00009EEB0000}"/>
    <cellStyle name="Percent 2 6 5 2 2" xfId="61432" xr:uid="{00000000-0005-0000-0000-00009FEB0000}"/>
    <cellStyle name="Percent 2 6 5 2 2 2" xfId="61433" xr:uid="{00000000-0005-0000-0000-0000A0EB0000}"/>
    <cellStyle name="Percent 2 6 5 2 2 3" xfId="61434" xr:uid="{00000000-0005-0000-0000-0000A1EB0000}"/>
    <cellStyle name="Percent 2 6 5 2 3" xfId="61435" xr:uid="{00000000-0005-0000-0000-0000A2EB0000}"/>
    <cellStyle name="Percent 2 6 5 2 4" xfId="61436" xr:uid="{00000000-0005-0000-0000-0000A3EB0000}"/>
    <cellStyle name="Percent 2 6 5 3" xfId="61437" xr:uid="{00000000-0005-0000-0000-0000A4EB0000}"/>
    <cellStyle name="Percent 2 6 5 3 2" xfId="61438" xr:uid="{00000000-0005-0000-0000-0000A5EB0000}"/>
    <cellStyle name="Percent 2 6 5 3 3" xfId="61439" xr:uid="{00000000-0005-0000-0000-0000A6EB0000}"/>
    <cellStyle name="Percent 2 6 5 4" xfId="61440" xr:uid="{00000000-0005-0000-0000-0000A7EB0000}"/>
    <cellStyle name="Percent 2 6 5 5" xfId="61441" xr:uid="{00000000-0005-0000-0000-0000A8EB0000}"/>
    <cellStyle name="Percent 2 6 6" xfId="61442" xr:uid="{00000000-0005-0000-0000-0000A9EB0000}"/>
    <cellStyle name="Percent 2 6 6 2" xfId="61443" xr:uid="{00000000-0005-0000-0000-0000AAEB0000}"/>
    <cellStyle name="Percent 2 6 6 2 2" xfId="61444" xr:uid="{00000000-0005-0000-0000-0000ABEB0000}"/>
    <cellStyle name="Percent 2 6 6 2 2 2" xfId="61445" xr:uid="{00000000-0005-0000-0000-0000ACEB0000}"/>
    <cellStyle name="Percent 2 6 6 2 2 3" xfId="61446" xr:uid="{00000000-0005-0000-0000-0000ADEB0000}"/>
    <cellStyle name="Percent 2 6 6 2 3" xfId="61447" xr:uid="{00000000-0005-0000-0000-0000AEEB0000}"/>
    <cellStyle name="Percent 2 6 6 2 4" xfId="61448" xr:uid="{00000000-0005-0000-0000-0000AFEB0000}"/>
    <cellStyle name="Percent 2 6 6 3" xfId="61449" xr:uid="{00000000-0005-0000-0000-0000B0EB0000}"/>
    <cellStyle name="Percent 2 6 6 3 2" xfId="61450" xr:uid="{00000000-0005-0000-0000-0000B1EB0000}"/>
    <cellStyle name="Percent 2 6 6 3 3" xfId="61451" xr:uid="{00000000-0005-0000-0000-0000B2EB0000}"/>
    <cellStyle name="Percent 2 6 6 4" xfId="61452" xr:uid="{00000000-0005-0000-0000-0000B3EB0000}"/>
    <cellStyle name="Percent 2 6 6 5" xfId="61453" xr:uid="{00000000-0005-0000-0000-0000B4EB0000}"/>
    <cellStyle name="Percent 2 6 7" xfId="61454" xr:uid="{00000000-0005-0000-0000-0000B5EB0000}"/>
    <cellStyle name="Percent 2 6 7 2" xfId="61455" xr:uid="{00000000-0005-0000-0000-0000B6EB0000}"/>
    <cellStyle name="Percent 2 6 7 3" xfId="61456" xr:uid="{00000000-0005-0000-0000-0000B7EB0000}"/>
    <cellStyle name="Percent 2 6 8" xfId="61457" xr:uid="{00000000-0005-0000-0000-0000B8EB0000}"/>
    <cellStyle name="Percent 2 6 8 2" xfId="61458" xr:uid="{00000000-0005-0000-0000-0000B9EB0000}"/>
    <cellStyle name="Percent 2 6 8 2 2" xfId="61459" xr:uid="{00000000-0005-0000-0000-0000BAEB0000}"/>
    <cellStyle name="Percent 2 6 8 2 3" xfId="61460" xr:uid="{00000000-0005-0000-0000-0000BBEB0000}"/>
    <cellStyle name="Percent 2 6 8 3" xfId="61461" xr:uid="{00000000-0005-0000-0000-0000BCEB0000}"/>
    <cellStyle name="Percent 2 6 8 4" xfId="61462" xr:uid="{00000000-0005-0000-0000-0000BDEB0000}"/>
    <cellStyle name="Percent 2 6 9" xfId="61463" xr:uid="{00000000-0005-0000-0000-0000BEEB0000}"/>
    <cellStyle name="Percent 2 6 9 2" xfId="61464" xr:uid="{00000000-0005-0000-0000-0000BFEB0000}"/>
    <cellStyle name="Percent 2 6 9 3" xfId="61465" xr:uid="{00000000-0005-0000-0000-0000C0EB0000}"/>
    <cellStyle name="Percent 2 7" xfId="3249" xr:uid="{00000000-0005-0000-0000-0000C1EB0000}"/>
    <cellStyle name="Percent 2 7 10" xfId="61466" xr:uid="{00000000-0005-0000-0000-0000C2EB0000}"/>
    <cellStyle name="Percent 2 7 11" xfId="61467" xr:uid="{00000000-0005-0000-0000-0000C3EB0000}"/>
    <cellStyle name="Percent 2 7 2" xfId="61468" xr:uid="{00000000-0005-0000-0000-0000C4EB0000}"/>
    <cellStyle name="Percent 2 7 2 2" xfId="61469" xr:uid="{00000000-0005-0000-0000-0000C5EB0000}"/>
    <cellStyle name="Percent 2 7 2 2 2" xfId="61470" xr:uid="{00000000-0005-0000-0000-0000C6EB0000}"/>
    <cellStyle name="Percent 2 7 2 2 2 2" xfId="61471" xr:uid="{00000000-0005-0000-0000-0000C7EB0000}"/>
    <cellStyle name="Percent 2 7 2 2 2 2 2" xfId="61472" xr:uid="{00000000-0005-0000-0000-0000C8EB0000}"/>
    <cellStyle name="Percent 2 7 2 2 2 2 3" xfId="61473" xr:uid="{00000000-0005-0000-0000-0000C9EB0000}"/>
    <cellStyle name="Percent 2 7 2 2 2 3" xfId="61474" xr:uid="{00000000-0005-0000-0000-0000CAEB0000}"/>
    <cellStyle name="Percent 2 7 2 2 2 4" xfId="61475" xr:uid="{00000000-0005-0000-0000-0000CBEB0000}"/>
    <cellStyle name="Percent 2 7 2 2 3" xfId="61476" xr:uid="{00000000-0005-0000-0000-0000CCEB0000}"/>
    <cellStyle name="Percent 2 7 2 2 3 2" xfId="61477" xr:uid="{00000000-0005-0000-0000-0000CDEB0000}"/>
    <cellStyle name="Percent 2 7 2 2 3 3" xfId="61478" xr:uid="{00000000-0005-0000-0000-0000CEEB0000}"/>
    <cellStyle name="Percent 2 7 2 2 4" xfId="61479" xr:uid="{00000000-0005-0000-0000-0000CFEB0000}"/>
    <cellStyle name="Percent 2 7 2 2 5" xfId="61480" xr:uid="{00000000-0005-0000-0000-0000D0EB0000}"/>
    <cellStyle name="Percent 2 7 2 3" xfId="61481" xr:uid="{00000000-0005-0000-0000-0000D1EB0000}"/>
    <cellStyle name="Percent 2 7 2 3 2" xfId="61482" xr:uid="{00000000-0005-0000-0000-0000D2EB0000}"/>
    <cellStyle name="Percent 2 7 2 3 2 2" xfId="61483" xr:uid="{00000000-0005-0000-0000-0000D3EB0000}"/>
    <cellStyle name="Percent 2 7 2 3 2 2 2" xfId="61484" xr:uid="{00000000-0005-0000-0000-0000D4EB0000}"/>
    <cellStyle name="Percent 2 7 2 3 2 2 3" xfId="61485" xr:uid="{00000000-0005-0000-0000-0000D5EB0000}"/>
    <cellStyle name="Percent 2 7 2 3 2 3" xfId="61486" xr:uid="{00000000-0005-0000-0000-0000D6EB0000}"/>
    <cellStyle name="Percent 2 7 2 3 2 4" xfId="61487" xr:uid="{00000000-0005-0000-0000-0000D7EB0000}"/>
    <cellStyle name="Percent 2 7 2 3 3" xfId="61488" xr:uid="{00000000-0005-0000-0000-0000D8EB0000}"/>
    <cellStyle name="Percent 2 7 2 3 3 2" xfId="61489" xr:uid="{00000000-0005-0000-0000-0000D9EB0000}"/>
    <cellStyle name="Percent 2 7 2 3 3 3" xfId="61490" xr:uid="{00000000-0005-0000-0000-0000DAEB0000}"/>
    <cellStyle name="Percent 2 7 2 3 4" xfId="61491" xr:uid="{00000000-0005-0000-0000-0000DBEB0000}"/>
    <cellStyle name="Percent 2 7 2 3 5" xfId="61492" xr:uid="{00000000-0005-0000-0000-0000DCEB0000}"/>
    <cellStyle name="Percent 2 7 2 4" xfId="61493" xr:uid="{00000000-0005-0000-0000-0000DDEB0000}"/>
    <cellStyle name="Percent 2 7 2 4 2" xfId="61494" xr:uid="{00000000-0005-0000-0000-0000DEEB0000}"/>
    <cellStyle name="Percent 2 7 2 4 2 2" xfId="61495" xr:uid="{00000000-0005-0000-0000-0000DFEB0000}"/>
    <cellStyle name="Percent 2 7 2 4 2 2 2" xfId="61496" xr:uid="{00000000-0005-0000-0000-0000E0EB0000}"/>
    <cellStyle name="Percent 2 7 2 4 2 2 3" xfId="61497" xr:uid="{00000000-0005-0000-0000-0000E1EB0000}"/>
    <cellStyle name="Percent 2 7 2 4 2 3" xfId="61498" xr:uid="{00000000-0005-0000-0000-0000E2EB0000}"/>
    <cellStyle name="Percent 2 7 2 4 2 4" xfId="61499" xr:uid="{00000000-0005-0000-0000-0000E3EB0000}"/>
    <cellStyle name="Percent 2 7 2 4 3" xfId="61500" xr:uid="{00000000-0005-0000-0000-0000E4EB0000}"/>
    <cellStyle name="Percent 2 7 2 4 3 2" xfId="61501" xr:uid="{00000000-0005-0000-0000-0000E5EB0000}"/>
    <cellStyle name="Percent 2 7 2 4 3 3" xfId="61502" xr:uid="{00000000-0005-0000-0000-0000E6EB0000}"/>
    <cellStyle name="Percent 2 7 2 4 4" xfId="61503" xr:uid="{00000000-0005-0000-0000-0000E7EB0000}"/>
    <cellStyle name="Percent 2 7 2 4 5" xfId="61504" xr:uid="{00000000-0005-0000-0000-0000E8EB0000}"/>
    <cellStyle name="Percent 2 7 2 5" xfId="61505" xr:uid="{00000000-0005-0000-0000-0000E9EB0000}"/>
    <cellStyle name="Percent 2 7 2 5 2" xfId="61506" xr:uid="{00000000-0005-0000-0000-0000EAEB0000}"/>
    <cellStyle name="Percent 2 7 2 5 2 2" xfId="61507" xr:uid="{00000000-0005-0000-0000-0000EBEB0000}"/>
    <cellStyle name="Percent 2 7 2 5 2 2 2" xfId="61508" xr:uid="{00000000-0005-0000-0000-0000ECEB0000}"/>
    <cellStyle name="Percent 2 7 2 5 2 2 3" xfId="61509" xr:uid="{00000000-0005-0000-0000-0000EDEB0000}"/>
    <cellStyle name="Percent 2 7 2 5 2 3" xfId="61510" xr:uid="{00000000-0005-0000-0000-0000EEEB0000}"/>
    <cellStyle name="Percent 2 7 2 5 2 4" xfId="61511" xr:uid="{00000000-0005-0000-0000-0000EFEB0000}"/>
    <cellStyle name="Percent 2 7 2 5 3" xfId="61512" xr:uid="{00000000-0005-0000-0000-0000F0EB0000}"/>
    <cellStyle name="Percent 2 7 2 5 3 2" xfId="61513" xr:uid="{00000000-0005-0000-0000-0000F1EB0000}"/>
    <cellStyle name="Percent 2 7 2 5 3 3" xfId="61514" xr:uid="{00000000-0005-0000-0000-0000F2EB0000}"/>
    <cellStyle name="Percent 2 7 2 5 4" xfId="61515" xr:uid="{00000000-0005-0000-0000-0000F3EB0000}"/>
    <cellStyle name="Percent 2 7 2 5 5" xfId="61516" xr:uid="{00000000-0005-0000-0000-0000F4EB0000}"/>
    <cellStyle name="Percent 2 7 2 6" xfId="61517" xr:uid="{00000000-0005-0000-0000-0000F5EB0000}"/>
    <cellStyle name="Percent 2 7 2 6 2" xfId="61518" xr:uid="{00000000-0005-0000-0000-0000F6EB0000}"/>
    <cellStyle name="Percent 2 7 2 6 2 2" xfId="61519" xr:uid="{00000000-0005-0000-0000-0000F7EB0000}"/>
    <cellStyle name="Percent 2 7 2 6 2 3" xfId="61520" xr:uid="{00000000-0005-0000-0000-0000F8EB0000}"/>
    <cellStyle name="Percent 2 7 2 6 3" xfId="61521" xr:uid="{00000000-0005-0000-0000-0000F9EB0000}"/>
    <cellStyle name="Percent 2 7 2 6 4" xfId="61522" xr:uid="{00000000-0005-0000-0000-0000FAEB0000}"/>
    <cellStyle name="Percent 2 7 2 7" xfId="61523" xr:uid="{00000000-0005-0000-0000-0000FBEB0000}"/>
    <cellStyle name="Percent 2 7 2 7 2" xfId="61524" xr:uid="{00000000-0005-0000-0000-0000FCEB0000}"/>
    <cellStyle name="Percent 2 7 2 7 3" xfId="61525" xr:uid="{00000000-0005-0000-0000-0000FDEB0000}"/>
    <cellStyle name="Percent 2 7 2 8" xfId="61526" xr:uid="{00000000-0005-0000-0000-0000FEEB0000}"/>
    <cellStyle name="Percent 2 7 2 9" xfId="61527" xr:uid="{00000000-0005-0000-0000-0000FFEB0000}"/>
    <cellStyle name="Percent 2 7 3" xfId="61528" xr:uid="{00000000-0005-0000-0000-000000EC0000}"/>
    <cellStyle name="Percent 2 7 3 2" xfId="61529" xr:uid="{00000000-0005-0000-0000-000001EC0000}"/>
    <cellStyle name="Percent 2 7 3 2 2" xfId="61530" xr:uid="{00000000-0005-0000-0000-000002EC0000}"/>
    <cellStyle name="Percent 2 7 3 2 2 2" xfId="61531" xr:uid="{00000000-0005-0000-0000-000003EC0000}"/>
    <cellStyle name="Percent 2 7 3 2 2 3" xfId="61532" xr:uid="{00000000-0005-0000-0000-000004EC0000}"/>
    <cellStyle name="Percent 2 7 3 2 3" xfId="61533" xr:uid="{00000000-0005-0000-0000-000005EC0000}"/>
    <cellStyle name="Percent 2 7 3 2 4" xfId="61534" xr:uid="{00000000-0005-0000-0000-000006EC0000}"/>
    <cellStyle name="Percent 2 7 3 3" xfId="61535" xr:uid="{00000000-0005-0000-0000-000007EC0000}"/>
    <cellStyle name="Percent 2 7 3 3 2" xfId="61536" xr:uid="{00000000-0005-0000-0000-000008EC0000}"/>
    <cellStyle name="Percent 2 7 3 3 3" xfId="61537" xr:uid="{00000000-0005-0000-0000-000009EC0000}"/>
    <cellStyle name="Percent 2 7 3 4" xfId="61538" xr:uid="{00000000-0005-0000-0000-00000AEC0000}"/>
    <cellStyle name="Percent 2 7 3 5" xfId="61539" xr:uid="{00000000-0005-0000-0000-00000BEC0000}"/>
    <cellStyle name="Percent 2 7 4" xfId="61540" xr:uid="{00000000-0005-0000-0000-00000CEC0000}"/>
    <cellStyle name="Percent 2 7 4 2" xfId="61541" xr:uid="{00000000-0005-0000-0000-00000DEC0000}"/>
    <cellStyle name="Percent 2 7 4 2 2" xfId="61542" xr:uid="{00000000-0005-0000-0000-00000EEC0000}"/>
    <cellStyle name="Percent 2 7 4 2 2 2" xfId="61543" xr:uid="{00000000-0005-0000-0000-00000FEC0000}"/>
    <cellStyle name="Percent 2 7 4 2 2 3" xfId="61544" xr:uid="{00000000-0005-0000-0000-000010EC0000}"/>
    <cellStyle name="Percent 2 7 4 2 3" xfId="61545" xr:uid="{00000000-0005-0000-0000-000011EC0000}"/>
    <cellStyle name="Percent 2 7 4 2 4" xfId="61546" xr:uid="{00000000-0005-0000-0000-000012EC0000}"/>
    <cellStyle name="Percent 2 7 4 3" xfId="61547" xr:uid="{00000000-0005-0000-0000-000013EC0000}"/>
    <cellStyle name="Percent 2 7 4 3 2" xfId="61548" xr:uid="{00000000-0005-0000-0000-000014EC0000}"/>
    <cellStyle name="Percent 2 7 4 3 3" xfId="61549" xr:uid="{00000000-0005-0000-0000-000015EC0000}"/>
    <cellStyle name="Percent 2 7 4 4" xfId="61550" xr:uid="{00000000-0005-0000-0000-000016EC0000}"/>
    <cellStyle name="Percent 2 7 4 5" xfId="61551" xr:uid="{00000000-0005-0000-0000-000017EC0000}"/>
    <cellStyle name="Percent 2 7 5" xfId="61552" xr:uid="{00000000-0005-0000-0000-000018EC0000}"/>
    <cellStyle name="Percent 2 7 5 2" xfId="61553" xr:uid="{00000000-0005-0000-0000-000019EC0000}"/>
    <cellStyle name="Percent 2 7 5 2 2" xfId="61554" xr:uid="{00000000-0005-0000-0000-00001AEC0000}"/>
    <cellStyle name="Percent 2 7 5 2 2 2" xfId="61555" xr:uid="{00000000-0005-0000-0000-00001BEC0000}"/>
    <cellStyle name="Percent 2 7 5 2 2 3" xfId="61556" xr:uid="{00000000-0005-0000-0000-00001CEC0000}"/>
    <cellStyle name="Percent 2 7 5 2 3" xfId="61557" xr:uid="{00000000-0005-0000-0000-00001DEC0000}"/>
    <cellStyle name="Percent 2 7 5 2 4" xfId="61558" xr:uid="{00000000-0005-0000-0000-00001EEC0000}"/>
    <cellStyle name="Percent 2 7 5 3" xfId="61559" xr:uid="{00000000-0005-0000-0000-00001FEC0000}"/>
    <cellStyle name="Percent 2 7 5 3 2" xfId="61560" xr:uid="{00000000-0005-0000-0000-000020EC0000}"/>
    <cellStyle name="Percent 2 7 5 3 3" xfId="61561" xr:uid="{00000000-0005-0000-0000-000021EC0000}"/>
    <cellStyle name="Percent 2 7 5 4" xfId="61562" xr:uid="{00000000-0005-0000-0000-000022EC0000}"/>
    <cellStyle name="Percent 2 7 5 5" xfId="61563" xr:uid="{00000000-0005-0000-0000-000023EC0000}"/>
    <cellStyle name="Percent 2 7 6" xfId="61564" xr:uid="{00000000-0005-0000-0000-000024EC0000}"/>
    <cellStyle name="Percent 2 7 6 2" xfId="61565" xr:uid="{00000000-0005-0000-0000-000025EC0000}"/>
    <cellStyle name="Percent 2 7 6 2 2" xfId="61566" xr:uid="{00000000-0005-0000-0000-000026EC0000}"/>
    <cellStyle name="Percent 2 7 6 2 2 2" xfId="61567" xr:uid="{00000000-0005-0000-0000-000027EC0000}"/>
    <cellStyle name="Percent 2 7 6 2 2 3" xfId="61568" xr:uid="{00000000-0005-0000-0000-000028EC0000}"/>
    <cellStyle name="Percent 2 7 6 2 3" xfId="61569" xr:uid="{00000000-0005-0000-0000-000029EC0000}"/>
    <cellStyle name="Percent 2 7 6 2 4" xfId="61570" xr:uid="{00000000-0005-0000-0000-00002AEC0000}"/>
    <cellStyle name="Percent 2 7 6 3" xfId="61571" xr:uid="{00000000-0005-0000-0000-00002BEC0000}"/>
    <cellStyle name="Percent 2 7 6 3 2" xfId="61572" xr:uid="{00000000-0005-0000-0000-00002CEC0000}"/>
    <cellStyle name="Percent 2 7 6 3 3" xfId="61573" xr:uid="{00000000-0005-0000-0000-00002DEC0000}"/>
    <cellStyle name="Percent 2 7 6 4" xfId="61574" xr:uid="{00000000-0005-0000-0000-00002EEC0000}"/>
    <cellStyle name="Percent 2 7 6 5" xfId="61575" xr:uid="{00000000-0005-0000-0000-00002FEC0000}"/>
    <cellStyle name="Percent 2 7 7" xfId="61576" xr:uid="{00000000-0005-0000-0000-000030EC0000}"/>
    <cellStyle name="Percent 2 7 7 2" xfId="61577" xr:uid="{00000000-0005-0000-0000-000031EC0000}"/>
    <cellStyle name="Percent 2 7 7 3" xfId="61578" xr:uid="{00000000-0005-0000-0000-000032EC0000}"/>
    <cellStyle name="Percent 2 7 8" xfId="61579" xr:uid="{00000000-0005-0000-0000-000033EC0000}"/>
    <cellStyle name="Percent 2 7 8 2" xfId="61580" xr:uid="{00000000-0005-0000-0000-000034EC0000}"/>
    <cellStyle name="Percent 2 7 8 2 2" xfId="61581" xr:uid="{00000000-0005-0000-0000-000035EC0000}"/>
    <cellStyle name="Percent 2 7 8 2 3" xfId="61582" xr:uid="{00000000-0005-0000-0000-000036EC0000}"/>
    <cellStyle name="Percent 2 7 8 3" xfId="61583" xr:uid="{00000000-0005-0000-0000-000037EC0000}"/>
    <cellStyle name="Percent 2 7 8 4" xfId="61584" xr:uid="{00000000-0005-0000-0000-000038EC0000}"/>
    <cellStyle name="Percent 2 7 9" xfId="61585" xr:uid="{00000000-0005-0000-0000-000039EC0000}"/>
    <cellStyle name="Percent 2 7 9 2" xfId="61586" xr:uid="{00000000-0005-0000-0000-00003AEC0000}"/>
    <cellStyle name="Percent 2 7 9 3" xfId="61587" xr:uid="{00000000-0005-0000-0000-00003BEC0000}"/>
    <cellStyle name="Percent 2 8" xfId="3250" xr:uid="{00000000-0005-0000-0000-00003CEC0000}"/>
    <cellStyle name="Percent 2 8 2" xfId="61588" xr:uid="{00000000-0005-0000-0000-00003DEC0000}"/>
    <cellStyle name="Percent 2 8 2 2" xfId="61589" xr:uid="{00000000-0005-0000-0000-00003EEC0000}"/>
    <cellStyle name="Percent 2 8 2 2 2" xfId="61590" xr:uid="{00000000-0005-0000-0000-00003FEC0000}"/>
    <cellStyle name="Percent 2 8 2 2 2 2" xfId="61591" xr:uid="{00000000-0005-0000-0000-000040EC0000}"/>
    <cellStyle name="Percent 2 8 2 2 2 3" xfId="61592" xr:uid="{00000000-0005-0000-0000-000041EC0000}"/>
    <cellStyle name="Percent 2 8 2 2 3" xfId="61593" xr:uid="{00000000-0005-0000-0000-000042EC0000}"/>
    <cellStyle name="Percent 2 8 2 2 4" xfId="61594" xr:uid="{00000000-0005-0000-0000-000043EC0000}"/>
    <cellStyle name="Percent 2 8 2 3" xfId="61595" xr:uid="{00000000-0005-0000-0000-000044EC0000}"/>
    <cellStyle name="Percent 2 8 2 3 2" xfId="61596" xr:uid="{00000000-0005-0000-0000-000045EC0000}"/>
    <cellStyle name="Percent 2 8 2 3 3" xfId="61597" xr:uid="{00000000-0005-0000-0000-000046EC0000}"/>
    <cellStyle name="Percent 2 8 2 4" xfId="61598" xr:uid="{00000000-0005-0000-0000-000047EC0000}"/>
    <cellStyle name="Percent 2 8 2 5" xfId="61599" xr:uid="{00000000-0005-0000-0000-000048EC0000}"/>
    <cellStyle name="Percent 2 8 3" xfId="61600" xr:uid="{00000000-0005-0000-0000-000049EC0000}"/>
    <cellStyle name="Percent 2 8 3 2" xfId="61601" xr:uid="{00000000-0005-0000-0000-00004AEC0000}"/>
    <cellStyle name="Percent 2 8 3 2 2" xfId="61602" xr:uid="{00000000-0005-0000-0000-00004BEC0000}"/>
    <cellStyle name="Percent 2 8 3 2 2 2" xfId="61603" xr:uid="{00000000-0005-0000-0000-00004CEC0000}"/>
    <cellStyle name="Percent 2 8 3 2 2 3" xfId="61604" xr:uid="{00000000-0005-0000-0000-00004DEC0000}"/>
    <cellStyle name="Percent 2 8 3 2 3" xfId="61605" xr:uid="{00000000-0005-0000-0000-00004EEC0000}"/>
    <cellStyle name="Percent 2 8 3 2 4" xfId="61606" xr:uid="{00000000-0005-0000-0000-00004FEC0000}"/>
    <cellStyle name="Percent 2 8 3 3" xfId="61607" xr:uid="{00000000-0005-0000-0000-000050EC0000}"/>
    <cellStyle name="Percent 2 8 3 3 2" xfId="61608" xr:uid="{00000000-0005-0000-0000-000051EC0000}"/>
    <cellStyle name="Percent 2 8 3 3 3" xfId="61609" xr:uid="{00000000-0005-0000-0000-000052EC0000}"/>
    <cellStyle name="Percent 2 8 3 4" xfId="61610" xr:uid="{00000000-0005-0000-0000-000053EC0000}"/>
    <cellStyle name="Percent 2 8 3 5" xfId="61611" xr:uid="{00000000-0005-0000-0000-000054EC0000}"/>
    <cellStyle name="Percent 2 8 4" xfId="61612" xr:uid="{00000000-0005-0000-0000-000055EC0000}"/>
    <cellStyle name="Percent 2 8 4 2" xfId="61613" xr:uid="{00000000-0005-0000-0000-000056EC0000}"/>
    <cellStyle name="Percent 2 8 4 2 2" xfId="61614" xr:uid="{00000000-0005-0000-0000-000057EC0000}"/>
    <cellStyle name="Percent 2 8 4 2 2 2" xfId="61615" xr:uid="{00000000-0005-0000-0000-000058EC0000}"/>
    <cellStyle name="Percent 2 8 4 2 2 3" xfId="61616" xr:uid="{00000000-0005-0000-0000-000059EC0000}"/>
    <cellStyle name="Percent 2 8 4 2 3" xfId="61617" xr:uid="{00000000-0005-0000-0000-00005AEC0000}"/>
    <cellStyle name="Percent 2 8 4 2 4" xfId="61618" xr:uid="{00000000-0005-0000-0000-00005BEC0000}"/>
    <cellStyle name="Percent 2 8 4 3" xfId="61619" xr:uid="{00000000-0005-0000-0000-00005CEC0000}"/>
    <cellStyle name="Percent 2 8 4 3 2" xfId="61620" xr:uid="{00000000-0005-0000-0000-00005DEC0000}"/>
    <cellStyle name="Percent 2 8 4 3 3" xfId="61621" xr:uid="{00000000-0005-0000-0000-00005EEC0000}"/>
    <cellStyle name="Percent 2 8 4 4" xfId="61622" xr:uid="{00000000-0005-0000-0000-00005FEC0000}"/>
    <cellStyle name="Percent 2 8 4 5" xfId="61623" xr:uid="{00000000-0005-0000-0000-000060EC0000}"/>
    <cellStyle name="Percent 2 8 5" xfId="61624" xr:uid="{00000000-0005-0000-0000-000061EC0000}"/>
    <cellStyle name="Percent 2 8 5 2" xfId="61625" xr:uid="{00000000-0005-0000-0000-000062EC0000}"/>
    <cellStyle name="Percent 2 8 5 2 2" xfId="61626" xr:uid="{00000000-0005-0000-0000-000063EC0000}"/>
    <cellStyle name="Percent 2 8 5 2 2 2" xfId="61627" xr:uid="{00000000-0005-0000-0000-000064EC0000}"/>
    <cellStyle name="Percent 2 8 5 2 2 3" xfId="61628" xr:uid="{00000000-0005-0000-0000-000065EC0000}"/>
    <cellStyle name="Percent 2 8 5 2 3" xfId="61629" xr:uid="{00000000-0005-0000-0000-000066EC0000}"/>
    <cellStyle name="Percent 2 8 5 2 4" xfId="61630" xr:uid="{00000000-0005-0000-0000-000067EC0000}"/>
    <cellStyle name="Percent 2 8 5 3" xfId="61631" xr:uid="{00000000-0005-0000-0000-000068EC0000}"/>
    <cellStyle name="Percent 2 8 5 3 2" xfId="61632" xr:uid="{00000000-0005-0000-0000-000069EC0000}"/>
    <cellStyle name="Percent 2 8 5 3 3" xfId="61633" xr:uid="{00000000-0005-0000-0000-00006AEC0000}"/>
    <cellStyle name="Percent 2 8 5 4" xfId="61634" xr:uid="{00000000-0005-0000-0000-00006BEC0000}"/>
    <cellStyle name="Percent 2 8 5 5" xfId="61635" xr:uid="{00000000-0005-0000-0000-00006CEC0000}"/>
    <cellStyle name="Percent 2 8 6" xfId="61636" xr:uid="{00000000-0005-0000-0000-00006DEC0000}"/>
    <cellStyle name="Percent 2 8 6 2" xfId="61637" xr:uid="{00000000-0005-0000-0000-00006EEC0000}"/>
    <cellStyle name="Percent 2 8 6 2 2" xfId="61638" xr:uid="{00000000-0005-0000-0000-00006FEC0000}"/>
    <cellStyle name="Percent 2 8 6 2 3" xfId="61639" xr:uid="{00000000-0005-0000-0000-000070EC0000}"/>
    <cellStyle name="Percent 2 8 6 3" xfId="61640" xr:uid="{00000000-0005-0000-0000-000071EC0000}"/>
    <cellStyle name="Percent 2 8 6 4" xfId="61641" xr:uid="{00000000-0005-0000-0000-000072EC0000}"/>
    <cellStyle name="Percent 2 8 7" xfId="61642" xr:uid="{00000000-0005-0000-0000-000073EC0000}"/>
    <cellStyle name="Percent 2 8 7 2" xfId="61643" xr:uid="{00000000-0005-0000-0000-000074EC0000}"/>
    <cellStyle name="Percent 2 8 7 3" xfId="61644" xr:uid="{00000000-0005-0000-0000-000075EC0000}"/>
    <cellStyle name="Percent 2 8 8" xfId="61645" xr:uid="{00000000-0005-0000-0000-000076EC0000}"/>
    <cellStyle name="Percent 2 8 9" xfId="61646" xr:uid="{00000000-0005-0000-0000-000077EC0000}"/>
    <cellStyle name="Percent 2 9" xfId="3251" xr:uid="{00000000-0005-0000-0000-000078EC0000}"/>
    <cellStyle name="Percent 2 9 2" xfId="61647" xr:uid="{00000000-0005-0000-0000-000079EC0000}"/>
    <cellStyle name="Percent 2 9 2 2" xfId="61648" xr:uid="{00000000-0005-0000-0000-00007AEC0000}"/>
    <cellStyle name="Percent 2 9 2 2 2" xfId="61649" xr:uid="{00000000-0005-0000-0000-00007BEC0000}"/>
    <cellStyle name="Percent 2 9 2 2 2 2" xfId="61650" xr:uid="{00000000-0005-0000-0000-00007CEC0000}"/>
    <cellStyle name="Percent 2 9 2 2 2 3" xfId="61651" xr:uid="{00000000-0005-0000-0000-00007DEC0000}"/>
    <cellStyle name="Percent 2 9 2 2 3" xfId="61652" xr:uid="{00000000-0005-0000-0000-00007EEC0000}"/>
    <cellStyle name="Percent 2 9 2 2 4" xfId="61653" xr:uid="{00000000-0005-0000-0000-00007FEC0000}"/>
    <cellStyle name="Percent 2 9 2 3" xfId="61654" xr:uid="{00000000-0005-0000-0000-000080EC0000}"/>
    <cellStyle name="Percent 2 9 2 3 2" xfId="61655" xr:uid="{00000000-0005-0000-0000-000081EC0000}"/>
    <cellStyle name="Percent 2 9 2 3 3" xfId="61656" xr:uid="{00000000-0005-0000-0000-000082EC0000}"/>
    <cellStyle name="Percent 2 9 2 4" xfId="61657" xr:uid="{00000000-0005-0000-0000-000083EC0000}"/>
    <cellStyle name="Percent 2 9 2 5" xfId="61658" xr:uid="{00000000-0005-0000-0000-000084EC0000}"/>
    <cellStyle name="Percent 2 9 3" xfId="61659" xr:uid="{00000000-0005-0000-0000-000085EC0000}"/>
    <cellStyle name="Percent 2 9 3 2" xfId="61660" xr:uid="{00000000-0005-0000-0000-000086EC0000}"/>
    <cellStyle name="Percent 2 9 3 2 2" xfId="61661" xr:uid="{00000000-0005-0000-0000-000087EC0000}"/>
    <cellStyle name="Percent 2 9 3 2 2 2" xfId="61662" xr:uid="{00000000-0005-0000-0000-000088EC0000}"/>
    <cellStyle name="Percent 2 9 3 2 2 3" xfId="61663" xr:uid="{00000000-0005-0000-0000-000089EC0000}"/>
    <cellStyle name="Percent 2 9 3 2 3" xfId="61664" xr:uid="{00000000-0005-0000-0000-00008AEC0000}"/>
    <cellStyle name="Percent 2 9 3 2 4" xfId="61665" xr:uid="{00000000-0005-0000-0000-00008BEC0000}"/>
    <cellStyle name="Percent 2 9 3 3" xfId="61666" xr:uid="{00000000-0005-0000-0000-00008CEC0000}"/>
    <cellStyle name="Percent 2 9 3 3 2" xfId="61667" xr:uid="{00000000-0005-0000-0000-00008DEC0000}"/>
    <cellStyle name="Percent 2 9 3 3 3" xfId="61668" xr:uid="{00000000-0005-0000-0000-00008EEC0000}"/>
    <cellStyle name="Percent 2 9 3 4" xfId="61669" xr:uid="{00000000-0005-0000-0000-00008FEC0000}"/>
    <cellStyle name="Percent 2 9 3 5" xfId="61670" xr:uid="{00000000-0005-0000-0000-000090EC0000}"/>
    <cellStyle name="Percent 2 9 4" xfId="61671" xr:uid="{00000000-0005-0000-0000-000091EC0000}"/>
    <cellStyle name="Percent 2 9 4 2" xfId="61672" xr:uid="{00000000-0005-0000-0000-000092EC0000}"/>
    <cellStyle name="Percent 2 9 4 2 2" xfId="61673" xr:uid="{00000000-0005-0000-0000-000093EC0000}"/>
    <cellStyle name="Percent 2 9 4 2 2 2" xfId="61674" xr:uid="{00000000-0005-0000-0000-000094EC0000}"/>
    <cellStyle name="Percent 2 9 4 2 2 3" xfId="61675" xr:uid="{00000000-0005-0000-0000-000095EC0000}"/>
    <cellStyle name="Percent 2 9 4 2 3" xfId="61676" xr:uid="{00000000-0005-0000-0000-000096EC0000}"/>
    <cellStyle name="Percent 2 9 4 2 4" xfId="61677" xr:uid="{00000000-0005-0000-0000-000097EC0000}"/>
    <cellStyle name="Percent 2 9 4 3" xfId="61678" xr:uid="{00000000-0005-0000-0000-000098EC0000}"/>
    <cellStyle name="Percent 2 9 4 3 2" xfId="61679" xr:uid="{00000000-0005-0000-0000-000099EC0000}"/>
    <cellStyle name="Percent 2 9 4 3 3" xfId="61680" xr:uid="{00000000-0005-0000-0000-00009AEC0000}"/>
    <cellStyle name="Percent 2 9 4 4" xfId="61681" xr:uid="{00000000-0005-0000-0000-00009BEC0000}"/>
    <cellStyle name="Percent 2 9 4 5" xfId="61682" xr:uid="{00000000-0005-0000-0000-00009CEC0000}"/>
    <cellStyle name="Percent 2 9 5" xfId="61683" xr:uid="{00000000-0005-0000-0000-00009DEC0000}"/>
    <cellStyle name="Percent 2 9 5 2" xfId="61684" xr:uid="{00000000-0005-0000-0000-00009EEC0000}"/>
    <cellStyle name="Percent 2 9 5 2 2" xfId="61685" xr:uid="{00000000-0005-0000-0000-00009FEC0000}"/>
    <cellStyle name="Percent 2 9 5 2 2 2" xfId="61686" xr:uid="{00000000-0005-0000-0000-0000A0EC0000}"/>
    <cellStyle name="Percent 2 9 5 2 2 3" xfId="61687" xr:uid="{00000000-0005-0000-0000-0000A1EC0000}"/>
    <cellStyle name="Percent 2 9 5 2 3" xfId="61688" xr:uid="{00000000-0005-0000-0000-0000A2EC0000}"/>
    <cellStyle name="Percent 2 9 5 2 4" xfId="61689" xr:uid="{00000000-0005-0000-0000-0000A3EC0000}"/>
    <cellStyle name="Percent 2 9 5 3" xfId="61690" xr:uid="{00000000-0005-0000-0000-0000A4EC0000}"/>
    <cellStyle name="Percent 2 9 5 3 2" xfId="61691" xr:uid="{00000000-0005-0000-0000-0000A5EC0000}"/>
    <cellStyle name="Percent 2 9 5 3 3" xfId="61692" xr:uid="{00000000-0005-0000-0000-0000A6EC0000}"/>
    <cellStyle name="Percent 2 9 5 4" xfId="61693" xr:uid="{00000000-0005-0000-0000-0000A7EC0000}"/>
    <cellStyle name="Percent 2 9 5 5" xfId="61694" xr:uid="{00000000-0005-0000-0000-0000A8EC0000}"/>
    <cellStyle name="Percent 2 9 6" xfId="61695" xr:uid="{00000000-0005-0000-0000-0000A9EC0000}"/>
    <cellStyle name="Percent 2 9 6 2" xfId="61696" xr:uid="{00000000-0005-0000-0000-0000AAEC0000}"/>
    <cellStyle name="Percent 2 9 6 2 2" xfId="61697" xr:uid="{00000000-0005-0000-0000-0000ABEC0000}"/>
    <cellStyle name="Percent 2 9 6 2 3" xfId="61698" xr:uid="{00000000-0005-0000-0000-0000ACEC0000}"/>
    <cellStyle name="Percent 2 9 6 3" xfId="61699" xr:uid="{00000000-0005-0000-0000-0000ADEC0000}"/>
    <cellStyle name="Percent 2 9 6 4" xfId="61700" xr:uid="{00000000-0005-0000-0000-0000AEEC0000}"/>
    <cellStyle name="Percent 2 9 7" xfId="61701" xr:uid="{00000000-0005-0000-0000-0000AFEC0000}"/>
    <cellStyle name="Percent 2 9 7 2" xfId="61702" xr:uid="{00000000-0005-0000-0000-0000B0EC0000}"/>
    <cellStyle name="Percent 2 9 7 3" xfId="61703" xr:uid="{00000000-0005-0000-0000-0000B1EC0000}"/>
    <cellStyle name="Percent 2 9 8" xfId="61704" xr:uid="{00000000-0005-0000-0000-0000B2EC0000}"/>
    <cellStyle name="Percent 2 9 9" xfId="61705" xr:uid="{00000000-0005-0000-0000-0000B3EC0000}"/>
    <cellStyle name="percent 2 decimal" xfId="61706" xr:uid="{00000000-0005-0000-0000-0000B4EC0000}"/>
    <cellStyle name="Percent 20" xfId="61707" xr:uid="{00000000-0005-0000-0000-0000B5EC0000}"/>
    <cellStyle name="Percent 21" xfId="61708" xr:uid="{00000000-0005-0000-0000-0000B6EC0000}"/>
    <cellStyle name="Percent 22" xfId="61709" xr:uid="{00000000-0005-0000-0000-0000B7EC0000}"/>
    <cellStyle name="Percent 23" xfId="61710" xr:uid="{00000000-0005-0000-0000-0000B8EC0000}"/>
    <cellStyle name="Percent 24" xfId="61711" xr:uid="{00000000-0005-0000-0000-0000B9EC0000}"/>
    <cellStyle name="Percent 25" xfId="61712" xr:uid="{00000000-0005-0000-0000-0000BAEC0000}"/>
    <cellStyle name="Percent 26" xfId="61713" xr:uid="{00000000-0005-0000-0000-0000BBEC0000}"/>
    <cellStyle name="Percent 27" xfId="61714" xr:uid="{00000000-0005-0000-0000-0000BCEC0000}"/>
    <cellStyle name="Percent 28" xfId="61715" xr:uid="{00000000-0005-0000-0000-0000BDEC0000}"/>
    <cellStyle name="Percent 29" xfId="61716" xr:uid="{00000000-0005-0000-0000-0000BEEC0000}"/>
    <cellStyle name="Percent 3" xfId="3252" xr:uid="{00000000-0005-0000-0000-0000BFEC0000}"/>
    <cellStyle name="Percent 3 2" xfId="3253" xr:uid="{00000000-0005-0000-0000-0000C0EC0000}"/>
    <cellStyle name="Percent 3 2 2" xfId="61717" xr:uid="{00000000-0005-0000-0000-0000C1EC0000}"/>
    <cellStyle name="Percent 3 2 3" xfId="61718" xr:uid="{00000000-0005-0000-0000-0000C2EC0000}"/>
    <cellStyle name="Percent 3 2 4" xfId="61719" xr:uid="{00000000-0005-0000-0000-0000C3EC0000}"/>
    <cellStyle name="Percent 3 2 5" xfId="61720" xr:uid="{00000000-0005-0000-0000-0000C4EC0000}"/>
    <cellStyle name="Percent 3 3" xfId="3254" xr:uid="{00000000-0005-0000-0000-0000C5EC0000}"/>
    <cellStyle name="Percent 3 4" xfId="3255" xr:uid="{00000000-0005-0000-0000-0000C6EC0000}"/>
    <cellStyle name="Percent 3 5" xfId="3256" xr:uid="{00000000-0005-0000-0000-0000C7EC0000}"/>
    <cellStyle name="Percent 3 6" xfId="3257" xr:uid="{00000000-0005-0000-0000-0000C8EC0000}"/>
    <cellStyle name="Percent 30" xfId="61721" xr:uid="{00000000-0005-0000-0000-0000C9EC0000}"/>
    <cellStyle name="Percent 31" xfId="61722" xr:uid="{00000000-0005-0000-0000-0000CAEC0000}"/>
    <cellStyle name="Percent 32" xfId="61723" xr:uid="{00000000-0005-0000-0000-0000CBEC0000}"/>
    <cellStyle name="Percent 33" xfId="61724" xr:uid="{00000000-0005-0000-0000-0000CCEC0000}"/>
    <cellStyle name="Percent 34" xfId="61725" xr:uid="{00000000-0005-0000-0000-0000CDEC0000}"/>
    <cellStyle name="Percent 35" xfId="61726" xr:uid="{00000000-0005-0000-0000-0000CEEC0000}"/>
    <cellStyle name="Percent 36" xfId="61727" xr:uid="{00000000-0005-0000-0000-0000CFEC0000}"/>
    <cellStyle name="Percent 37" xfId="63231" xr:uid="{F0812B01-48E3-4106-B373-DB28A9B47A65}"/>
    <cellStyle name="Percent 4" xfId="3258" xr:uid="{00000000-0005-0000-0000-0000D0EC0000}"/>
    <cellStyle name="Percent 4 2" xfId="3259" xr:uid="{00000000-0005-0000-0000-0000D1EC0000}"/>
    <cellStyle name="Percent 4 2 2" xfId="61728" xr:uid="{00000000-0005-0000-0000-0000D2EC0000}"/>
    <cellStyle name="Percent 4 2 2 2" xfId="61729" xr:uid="{00000000-0005-0000-0000-0000D3EC0000}"/>
    <cellStyle name="Percent 4 2 2 3" xfId="61730" xr:uid="{00000000-0005-0000-0000-0000D4EC0000}"/>
    <cellStyle name="Percent 4 2 3" xfId="61731" xr:uid="{00000000-0005-0000-0000-0000D5EC0000}"/>
    <cellStyle name="Percent 4 2 4" xfId="61732" xr:uid="{00000000-0005-0000-0000-0000D6EC0000}"/>
    <cellStyle name="Percent 4 2 5" xfId="61733" xr:uid="{00000000-0005-0000-0000-0000D7EC0000}"/>
    <cellStyle name="Percent 4 2 6" xfId="61734" xr:uid="{00000000-0005-0000-0000-0000D8EC0000}"/>
    <cellStyle name="Percent 4 3" xfId="3260" xr:uid="{00000000-0005-0000-0000-0000D9EC0000}"/>
    <cellStyle name="Percent 4 4" xfId="3261" xr:uid="{00000000-0005-0000-0000-0000DAEC0000}"/>
    <cellStyle name="Percent 4 5" xfId="3262" xr:uid="{00000000-0005-0000-0000-0000DBEC0000}"/>
    <cellStyle name="Percent 5" xfId="3263" xr:uid="{00000000-0005-0000-0000-0000DCEC0000}"/>
    <cellStyle name="Percent 5 2" xfId="3264" xr:uid="{00000000-0005-0000-0000-0000DDEC0000}"/>
    <cellStyle name="Percent 5 2 2" xfId="61735" xr:uid="{00000000-0005-0000-0000-0000DEEC0000}"/>
    <cellStyle name="Percent 5 2 2 2" xfId="61736" xr:uid="{00000000-0005-0000-0000-0000DFEC0000}"/>
    <cellStyle name="Percent 5 2 3" xfId="61737" xr:uid="{00000000-0005-0000-0000-0000E0EC0000}"/>
    <cellStyle name="Percent 5 2 3 2" xfId="61738" xr:uid="{00000000-0005-0000-0000-0000E1EC0000}"/>
    <cellStyle name="Percent 5 2 4" xfId="61739" xr:uid="{00000000-0005-0000-0000-0000E2EC0000}"/>
    <cellStyle name="Percent 5 2 4 2" xfId="61740" xr:uid="{00000000-0005-0000-0000-0000E3EC0000}"/>
    <cellStyle name="Percent 5 2 5" xfId="61741" xr:uid="{00000000-0005-0000-0000-0000E4EC0000}"/>
    <cellStyle name="Percent 5 2 6" xfId="61742" xr:uid="{00000000-0005-0000-0000-0000E5EC0000}"/>
    <cellStyle name="Percent 5 2 7" xfId="61743" xr:uid="{00000000-0005-0000-0000-0000E6EC0000}"/>
    <cellStyle name="Percent 5 2 8" xfId="61744" xr:uid="{00000000-0005-0000-0000-0000E7EC0000}"/>
    <cellStyle name="Percent 5 3" xfId="3265" xr:uid="{00000000-0005-0000-0000-0000E8EC0000}"/>
    <cellStyle name="Percent 5 3 2" xfId="61745" xr:uid="{00000000-0005-0000-0000-0000E9EC0000}"/>
    <cellStyle name="Percent 5 3 2 2" xfId="61746" xr:uid="{00000000-0005-0000-0000-0000EAEC0000}"/>
    <cellStyle name="Percent 5 3 2 3" xfId="61747" xr:uid="{00000000-0005-0000-0000-0000EBEC0000}"/>
    <cellStyle name="Percent 5 3 3" xfId="61748" xr:uid="{00000000-0005-0000-0000-0000ECEC0000}"/>
    <cellStyle name="Percent 5 3 4" xfId="61749" xr:uid="{00000000-0005-0000-0000-0000EDEC0000}"/>
    <cellStyle name="Percent 5 4" xfId="61750" xr:uid="{00000000-0005-0000-0000-0000EEEC0000}"/>
    <cellStyle name="Percent 5 4 2" xfId="61751" xr:uid="{00000000-0005-0000-0000-0000EFEC0000}"/>
    <cellStyle name="Percent 5 4 3" xfId="61752" xr:uid="{00000000-0005-0000-0000-0000F0EC0000}"/>
    <cellStyle name="Percent 5 5" xfId="61753" xr:uid="{00000000-0005-0000-0000-0000F1EC0000}"/>
    <cellStyle name="Percent 5 6" xfId="61754" xr:uid="{00000000-0005-0000-0000-0000F2EC0000}"/>
    <cellStyle name="Percent 6" xfId="3266" xr:uid="{00000000-0005-0000-0000-0000F3EC0000}"/>
    <cellStyle name="Percent 6 2" xfId="3267" xr:uid="{00000000-0005-0000-0000-0000F4EC0000}"/>
    <cellStyle name="Percent 6 2 2" xfId="3268" xr:uid="{00000000-0005-0000-0000-0000F5EC0000}"/>
    <cellStyle name="Percent 6 2 2 2" xfId="61755" xr:uid="{00000000-0005-0000-0000-0000F6EC0000}"/>
    <cellStyle name="Percent 6 2 2 2 2" xfId="61756" xr:uid="{00000000-0005-0000-0000-0000F7EC0000}"/>
    <cellStyle name="Percent 6 2 2 2 3" xfId="61757" xr:uid="{00000000-0005-0000-0000-0000F8EC0000}"/>
    <cellStyle name="Percent 6 2 2 3" xfId="61758" xr:uid="{00000000-0005-0000-0000-0000F9EC0000}"/>
    <cellStyle name="Percent 6 2 2 4" xfId="61759" xr:uid="{00000000-0005-0000-0000-0000FAEC0000}"/>
    <cellStyle name="Percent 6 2 3" xfId="61760" xr:uid="{00000000-0005-0000-0000-0000FBEC0000}"/>
    <cellStyle name="Percent 6 2 3 2" xfId="61761" xr:uid="{00000000-0005-0000-0000-0000FCEC0000}"/>
    <cellStyle name="Percent 6 2 3 3" xfId="61762" xr:uid="{00000000-0005-0000-0000-0000FDEC0000}"/>
    <cellStyle name="Percent 6 2 4" xfId="61763" xr:uid="{00000000-0005-0000-0000-0000FEEC0000}"/>
    <cellStyle name="Percent 6 2 5" xfId="61764" xr:uid="{00000000-0005-0000-0000-0000FFEC0000}"/>
    <cellStyle name="Percent 6 3" xfId="61765" xr:uid="{00000000-0005-0000-0000-000000ED0000}"/>
    <cellStyle name="Percent 6 3 2" xfId="61766" xr:uid="{00000000-0005-0000-0000-000001ED0000}"/>
    <cellStyle name="Percent 6 3 2 2" xfId="61767" xr:uid="{00000000-0005-0000-0000-000002ED0000}"/>
    <cellStyle name="Percent 6 3 2 2 2" xfId="61768" xr:uid="{00000000-0005-0000-0000-000003ED0000}"/>
    <cellStyle name="Percent 6 3 2 2 3" xfId="61769" xr:uid="{00000000-0005-0000-0000-000004ED0000}"/>
    <cellStyle name="Percent 6 3 2 3" xfId="61770" xr:uid="{00000000-0005-0000-0000-000005ED0000}"/>
    <cellStyle name="Percent 6 3 2 4" xfId="61771" xr:uid="{00000000-0005-0000-0000-000006ED0000}"/>
    <cellStyle name="Percent 6 3 3" xfId="61772" xr:uid="{00000000-0005-0000-0000-000007ED0000}"/>
    <cellStyle name="Percent 6 3 3 2" xfId="61773" xr:uid="{00000000-0005-0000-0000-000008ED0000}"/>
    <cellStyle name="Percent 6 3 3 3" xfId="61774" xr:uid="{00000000-0005-0000-0000-000009ED0000}"/>
    <cellStyle name="Percent 6 3 4" xfId="61775" xr:uid="{00000000-0005-0000-0000-00000AED0000}"/>
    <cellStyle name="Percent 6 3 5" xfId="61776" xr:uid="{00000000-0005-0000-0000-00000BED0000}"/>
    <cellStyle name="Percent 6 4" xfId="61777" xr:uid="{00000000-0005-0000-0000-00000CED0000}"/>
    <cellStyle name="Percent 6 4 2" xfId="61778" xr:uid="{00000000-0005-0000-0000-00000DED0000}"/>
    <cellStyle name="Percent 6 4 2 2" xfId="61779" xr:uid="{00000000-0005-0000-0000-00000EED0000}"/>
    <cellStyle name="Percent 6 4 2 2 2" xfId="61780" xr:uid="{00000000-0005-0000-0000-00000FED0000}"/>
    <cellStyle name="Percent 6 4 2 2 3" xfId="61781" xr:uid="{00000000-0005-0000-0000-000010ED0000}"/>
    <cellStyle name="Percent 6 4 2 3" xfId="61782" xr:uid="{00000000-0005-0000-0000-000011ED0000}"/>
    <cellStyle name="Percent 6 4 2 4" xfId="61783" xr:uid="{00000000-0005-0000-0000-000012ED0000}"/>
    <cellStyle name="Percent 6 4 3" xfId="61784" xr:uid="{00000000-0005-0000-0000-000013ED0000}"/>
    <cellStyle name="Percent 6 4 3 2" xfId="61785" xr:uid="{00000000-0005-0000-0000-000014ED0000}"/>
    <cellStyle name="Percent 6 4 3 3" xfId="61786" xr:uid="{00000000-0005-0000-0000-000015ED0000}"/>
    <cellStyle name="Percent 6 4 4" xfId="61787" xr:uid="{00000000-0005-0000-0000-000016ED0000}"/>
    <cellStyle name="Percent 6 4 5" xfId="61788" xr:uid="{00000000-0005-0000-0000-000017ED0000}"/>
    <cellStyle name="Percent 6 5" xfId="61789" xr:uid="{00000000-0005-0000-0000-000018ED0000}"/>
    <cellStyle name="Percent 6 5 2" xfId="61790" xr:uid="{00000000-0005-0000-0000-000019ED0000}"/>
    <cellStyle name="Percent 6 5 2 2" xfId="61791" xr:uid="{00000000-0005-0000-0000-00001AED0000}"/>
    <cellStyle name="Percent 6 5 2 3" xfId="61792" xr:uid="{00000000-0005-0000-0000-00001BED0000}"/>
    <cellStyle name="Percent 6 5 3" xfId="61793" xr:uid="{00000000-0005-0000-0000-00001CED0000}"/>
    <cellStyle name="Percent 6 5 4" xfId="61794" xr:uid="{00000000-0005-0000-0000-00001DED0000}"/>
    <cellStyle name="Percent 6 6" xfId="61795" xr:uid="{00000000-0005-0000-0000-00001EED0000}"/>
    <cellStyle name="Percent 6 6 2" xfId="61796" xr:uid="{00000000-0005-0000-0000-00001FED0000}"/>
    <cellStyle name="Percent 6 6 3" xfId="61797" xr:uid="{00000000-0005-0000-0000-000020ED0000}"/>
    <cellStyle name="Percent 6 7" xfId="61798" xr:uid="{00000000-0005-0000-0000-000021ED0000}"/>
    <cellStyle name="Percent 6 8" xfId="61799" xr:uid="{00000000-0005-0000-0000-000022ED0000}"/>
    <cellStyle name="Percent 7" xfId="3269" xr:uid="{00000000-0005-0000-0000-000023ED0000}"/>
    <cellStyle name="Percent 7 2" xfId="3270" xr:uid="{00000000-0005-0000-0000-000024ED0000}"/>
    <cellStyle name="Percent 7 2 2" xfId="61800" xr:uid="{00000000-0005-0000-0000-000025ED0000}"/>
    <cellStyle name="Percent 7 2 2 2" xfId="61801" xr:uid="{00000000-0005-0000-0000-000026ED0000}"/>
    <cellStyle name="Percent 7 2 2 3" xfId="61802" xr:uid="{00000000-0005-0000-0000-000027ED0000}"/>
    <cellStyle name="Percent 7 2 3" xfId="61803" xr:uid="{00000000-0005-0000-0000-000028ED0000}"/>
    <cellStyle name="Percent 7 2 4" xfId="61804" xr:uid="{00000000-0005-0000-0000-000029ED0000}"/>
    <cellStyle name="Percent 7 3" xfId="61805" xr:uid="{00000000-0005-0000-0000-00002AED0000}"/>
    <cellStyle name="Percent 7 3 2" xfId="61806" xr:uid="{00000000-0005-0000-0000-00002BED0000}"/>
    <cellStyle name="Percent 7 3 3" xfId="61807" xr:uid="{00000000-0005-0000-0000-00002CED0000}"/>
    <cellStyle name="Percent 7 4" xfId="61808" xr:uid="{00000000-0005-0000-0000-00002DED0000}"/>
    <cellStyle name="Percent 7 5" xfId="61809" xr:uid="{00000000-0005-0000-0000-00002EED0000}"/>
    <cellStyle name="Percent 8" xfId="3271" xr:uid="{00000000-0005-0000-0000-00002FED0000}"/>
    <cellStyle name="Percent 8 2" xfId="3272" xr:uid="{00000000-0005-0000-0000-000030ED0000}"/>
    <cellStyle name="Percent 8 2 2" xfId="61810" xr:uid="{00000000-0005-0000-0000-000031ED0000}"/>
    <cellStyle name="Percent 8 2 2 2" xfId="61811" xr:uid="{00000000-0005-0000-0000-000032ED0000}"/>
    <cellStyle name="Percent 8 2 2 3" xfId="61812" xr:uid="{00000000-0005-0000-0000-000033ED0000}"/>
    <cellStyle name="Percent 8 2 2 3 2" xfId="61813" xr:uid="{00000000-0005-0000-0000-000034ED0000}"/>
    <cellStyle name="Percent 8 2 3" xfId="61814" xr:uid="{00000000-0005-0000-0000-000035ED0000}"/>
    <cellStyle name="Percent 8 2 4" xfId="61815" xr:uid="{00000000-0005-0000-0000-000036ED0000}"/>
    <cellStyle name="Percent 8 3" xfId="61816" xr:uid="{00000000-0005-0000-0000-000037ED0000}"/>
    <cellStyle name="Percent 8 3 2" xfId="61817" xr:uid="{00000000-0005-0000-0000-000038ED0000}"/>
    <cellStyle name="Percent 8 3 3" xfId="61818" xr:uid="{00000000-0005-0000-0000-000039ED0000}"/>
    <cellStyle name="Percent 8 4" xfId="61819" xr:uid="{00000000-0005-0000-0000-00003AED0000}"/>
    <cellStyle name="Percent 8 5" xfId="61820" xr:uid="{00000000-0005-0000-0000-00003BED0000}"/>
    <cellStyle name="Percent 9" xfId="3273" xr:uid="{00000000-0005-0000-0000-00003CED0000}"/>
    <cellStyle name="Percent 9 10" xfId="61821" xr:uid="{00000000-0005-0000-0000-00003DED0000}"/>
    <cellStyle name="Percent 9 2" xfId="61822" xr:uid="{00000000-0005-0000-0000-00003EED0000}"/>
    <cellStyle name="Percent 9 2 2" xfId="61823" xr:uid="{00000000-0005-0000-0000-00003FED0000}"/>
    <cellStyle name="Percent 9 2 2 2" xfId="61824" xr:uid="{00000000-0005-0000-0000-000040ED0000}"/>
    <cellStyle name="Percent 9 2 2 2 2" xfId="61825" xr:uid="{00000000-0005-0000-0000-000041ED0000}"/>
    <cellStyle name="Percent 9 2 2 2 3" xfId="61826" xr:uid="{00000000-0005-0000-0000-000042ED0000}"/>
    <cellStyle name="Percent 9 2 2 3" xfId="61827" xr:uid="{00000000-0005-0000-0000-000043ED0000}"/>
    <cellStyle name="Percent 9 2 2 3 2" xfId="61828" xr:uid="{00000000-0005-0000-0000-000044ED0000}"/>
    <cellStyle name="Percent 9 2 2 4" xfId="61829" xr:uid="{00000000-0005-0000-0000-000045ED0000}"/>
    <cellStyle name="Percent 9 2 3" xfId="61830" xr:uid="{00000000-0005-0000-0000-000046ED0000}"/>
    <cellStyle name="Percent 9 2 3 2" xfId="61831" xr:uid="{00000000-0005-0000-0000-000047ED0000}"/>
    <cellStyle name="Percent 9 2 3 3" xfId="61832" xr:uid="{00000000-0005-0000-0000-000048ED0000}"/>
    <cellStyle name="Percent 9 2 4" xfId="61833" xr:uid="{00000000-0005-0000-0000-000049ED0000}"/>
    <cellStyle name="Percent 9 2 5" xfId="61834" xr:uid="{00000000-0005-0000-0000-00004AED0000}"/>
    <cellStyle name="Percent 9 3" xfId="61835" xr:uid="{00000000-0005-0000-0000-00004BED0000}"/>
    <cellStyle name="Percent 9 3 2" xfId="61836" xr:uid="{00000000-0005-0000-0000-00004CED0000}"/>
    <cellStyle name="Percent 9 3 2 2" xfId="61837" xr:uid="{00000000-0005-0000-0000-00004DED0000}"/>
    <cellStyle name="Percent 9 3 2 2 2" xfId="61838" xr:uid="{00000000-0005-0000-0000-00004EED0000}"/>
    <cellStyle name="Percent 9 3 2 2 2 2" xfId="61839" xr:uid="{00000000-0005-0000-0000-00004FED0000}"/>
    <cellStyle name="Percent 9 3 2 2 2 2 2" xfId="61840" xr:uid="{00000000-0005-0000-0000-000050ED0000}"/>
    <cellStyle name="Percent 9 3 2 2 2 2 3" xfId="61841" xr:uid="{00000000-0005-0000-0000-000051ED0000}"/>
    <cellStyle name="Percent 9 3 2 2 2 3" xfId="61842" xr:uid="{00000000-0005-0000-0000-000052ED0000}"/>
    <cellStyle name="Percent 9 3 2 2 2 4" xfId="61843" xr:uid="{00000000-0005-0000-0000-000053ED0000}"/>
    <cellStyle name="Percent 9 3 2 2 3" xfId="61844" xr:uid="{00000000-0005-0000-0000-000054ED0000}"/>
    <cellStyle name="Percent 9 3 2 2 3 2" xfId="61845" xr:uid="{00000000-0005-0000-0000-000055ED0000}"/>
    <cellStyle name="Percent 9 3 2 2 3 2 2" xfId="61846" xr:uid="{00000000-0005-0000-0000-000056ED0000}"/>
    <cellStyle name="Percent 9 3 2 2 3 2 3" xfId="61847" xr:uid="{00000000-0005-0000-0000-000057ED0000}"/>
    <cellStyle name="Percent 9 3 2 2 3 3" xfId="61848" xr:uid="{00000000-0005-0000-0000-000058ED0000}"/>
    <cellStyle name="Percent 9 3 2 2 3 4" xfId="61849" xr:uid="{00000000-0005-0000-0000-000059ED0000}"/>
    <cellStyle name="Percent 9 3 2 2 4" xfId="61850" xr:uid="{00000000-0005-0000-0000-00005AED0000}"/>
    <cellStyle name="Percent 9 3 2 2 4 2" xfId="61851" xr:uid="{00000000-0005-0000-0000-00005BED0000}"/>
    <cellStyle name="Percent 9 3 2 2 4 2 2" xfId="61852" xr:uid="{00000000-0005-0000-0000-00005CED0000}"/>
    <cellStyle name="Percent 9 3 2 2 4 2 3" xfId="61853" xr:uid="{00000000-0005-0000-0000-00005DED0000}"/>
    <cellStyle name="Percent 9 3 2 2 4 3" xfId="61854" xr:uid="{00000000-0005-0000-0000-00005EED0000}"/>
    <cellStyle name="Percent 9 3 2 2 4 4" xfId="61855" xr:uid="{00000000-0005-0000-0000-00005FED0000}"/>
    <cellStyle name="Percent 9 3 2 2 5" xfId="61856" xr:uid="{00000000-0005-0000-0000-000060ED0000}"/>
    <cellStyle name="Percent 9 3 2 2 5 2" xfId="61857" xr:uid="{00000000-0005-0000-0000-000061ED0000}"/>
    <cellStyle name="Percent 9 3 2 2 5 2 2" xfId="61858" xr:uid="{00000000-0005-0000-0000-000062ED0000}"/>
    <cellStyle name="Percent 9 3 2 2 5 2 3" xfId="61859" xr:uid="{00000000-0005-0000-0000-000063ED0000}"/>
    <cellStyle name="Percent 9 3 2 2 5 3" xfId="61860" xr:uid="{00000000-0005-0000-0000-000064ED0000}"/>
    <cellStyle name="Percent 9 3 2 2 5 4" xfId="61861" xr:uid="{00000000-0005-0000-0000-000065ED0000}"/>
    <cellStyle name="Percent 9 3 2 2 6" xfId="61862" xr:uid="{00000000-0005-0000-0000-000066ED0000}"/>
    <cellStyle name="Percent 9 3 2 2 6 2" xfId="61863" xr:uid="{00000000-0005-0000-0000-000067ED0000}"/>
    <cellStyle name="Percent 9 3 2 2 6 3" xfId="61864" xr:uid="{00000000-0005-0000-0000-000068ED0000}"/>
    <cellStyle name="Percent 9 3 2 2 7" xfId="61865" xr:uid="{00000000-0005-0000-0000-000069ED0000}"/>
    <cellStyle name="Percent 9 3 2 2 8" xfId="61866" xr:uid="{00000000-0005-0000-0000-00006AED0000}"/>
    <cellStyle name="Percent 9 3 2 3" xfId="61867" xr:uid="{00000000-0005-0000-0000-00006BED0000}"/>
    <cellStyle name="Percent 9 3 2 3 2" xfId="61868" xr:uid="{00000000-0005-0000-0000-00006CED0000}"/>
    <cellStyle name="Percent 9 3 2 3 2 2" xfId="61869" xr:uid="{00000000-0005-0000-0000-00006DED0000}"/>
    <cellStyle name="Percent 9 3 2 3 2 3" xfId="61870" xr:uid="{00000000-0005-0000-0000-00006EED0000}"/>
    <cellStyle name="Percent 9 3 2 3 3" xfId="61871" xr:uid="{00000000-0005-0000-0000-00006FED0000}"/>
    <cellStyle name="Percent 9 3 2 3 4" xfId="61872" xr:uid="{00000000-0005-0000-0000-000070ED0000}"/>
    <cellStyle name="Percent 9 3 2 4" xfId="61873" xr:uid="{00000000-0005-0000-0000-000071ED0000}"/>
    <cellStyle name="Percent 9 3 2 4 2" xfId="61874" xr:uid="{00000000-0005-0000-0000-000072ED0000}"/>
    <cellStyle name="Percent 9 3 2 4 3" xfId="61875" xr:uid="{00000000-0005-0000-0000-000073ED0000}"/>
    <cellStyle name="Percent 9 3 2 5" xfId="61876" xr:uid="{00000000-0005-0000-0000-000074ED0000}"/>
    <cellStyle name="Percent 9 3 2 6" xfId="61877" xr:uid="{00000000-0005-0000-0000-000075ED0000}"/>
    <cellStyle name="Percent 9 3 3" xfId="61878" xr:uid="{00000000-0005-0000-0000-000076ED0000}"/>
    <cellStyle name="Percent 9 3 3 2" xfId="61879" xr:uid="{00000000-0005-0000-0000-000077ED0000}"/>
    <cellStyle name="Percent 9 3 3 2 2" xfId="61880" xr:uid="{00000000-0005-0000-0000-000078ED0000}"/>
    <cellStyle name="Percent 9 3 3 2 3" xfId="61881" xr:uid="{00000000-0005-0000-0000-000079ED0000}"/>
    <cellStyle name="Percent 9 3 3 3" xfId="61882" xr:uid="{00000000-0005-0000-0000-00007AED0000}"/>
    <cellStyle name="Percent 9 3 3 4" xfId="61883" xr:uid="{00000000-0005-0000-0000-00007BED0000}"/>
    <cellStyle name="Percent 9 3 4" xfId="61884" xr:uid="{00000000-0005-0000-0000-00007CED0000}"/>
    <cellStyle name="Percent 9 3 4 2" xfId="61885" xr:uid="{00000000-0005-0000-0000-00007DED0000}"/>
    <cellStyle name="Percent 9 3 4 3" xfId="61886" xr:uid="{00000000-0005-0000-0000-00007EED0000}"/>
    <cellStyle name="Percent 9 3 5" xfId="61887" xr:uid="{00000000-0005-0000-0000-00007FED0000}"/>
    <cellStyle name="Percent 9 3 6" xfId="61888" xr:uid="{00000000-0005-0000-0000-000080ED0000}"/>
    <cellStyle name="Percent 9 4" xfId="61889" xr:uid="{00000000-0005-0000-0000-000081ED0000}"/>
    <cellStyle name="Percent 9 4 2" xfId="61890" xr:uid="{00000000-0005-0000-0000-000082ED0000}"/>
    <cellStyle name="Percent 9 4 2 2" xfId="61891" xr:uid="{00000000-0005-0000-0000-000083ED0000}"/>
    <cellStyle name="Percent 9 4 2 2 2" xfId="61892" xr:uid="{00000000-0005-0000-0000-000084ED0000}"/>
    <cellStyle name="Percent 9 4 2 2 3" xfId="61893" xr:uid="{00000000-0005-0000-0000-000085ED0000}"/>
    <cellStyle name="Percent 9 4 2 3" xfId="61894" xr:uid="{00000000-0005-0000-0000-000086ED0000}"/>
    <cellStyle name="Percent 9 4 2 4" xfId="61895" xr:uid="{00000000-0005-0000-0000-000087ED0000}"/>
    <cellStyle name="Percent 9 4 3" xfId="61896" xr:uid="{00000000-0005-0000-0000-000088ED0000}"/>
    <cellStyle name="Percent 9 4 3 2" xfId="61897" xr:uid="{00000000-0005-0000-0000-000089ED0000}"/>
    <cellStyle name="Percent 9 4 3 2 2" xfId="61898" xr:uid="{00000000-0005-0000-0000-00008AED0000}"/>
    <cellStyle name="Percent 9 4 3 2 3" xfId="61899" xr:uid="{00000000-0005-0000-0000-00008BED0000}"/>
    <cellStyle name="Percent 9 4 3 3" xfId="61900" xr:uid="{00000000-0005-0000-0000-00008CED0000}"/>
    <cellStyle name="Percent 9 4 3 4" xfId="61901" xr:uid="{00000000-0005-0000-0000-00008DED0000}"/>
    <cellStyle name="Percent 9 4 4" xfId="61902" xr:uid="{00000000-0005-0000-0000-00008EED0000}"/>
    <cellStyle name="Percent 9 4 4 2" xfId="61903" xr:uid="{00000000-0005-0000-0000-00008FED0000}"/>
    <cellStyle name="Percent 9 4 4 3" xfId="61904" xr:uid="{00000000-0005-0000-0000-000090ED0000}"/>
    <cellStyle name="Percent 9 4 5" xfId="61905" xr:uid="{00000000-0005-0000-0000-000091ED0000}"/>
    <cellStyle name="Percent 9 4 6" xfId="61906" xr:uid="{00000000-0005-0000-0000-000092ED0000}"/>
    <cellStyle name="Percent 9 5" xfId="61907" xr:uid="{00000000-0005-0000-0000-000093ED0000}"/>
    <cellStyle name="Percent 9 5 2" xfId="61908" xr:uid="{00000000-0005-0000-0000-000094ED0000}"/>
    <cellStyle name="Percent 9 5 2 2" xfId="61909" xr:uid="{00000000-0005-0000-0000-000095ED0000}"/>
    <cellStyle name="Percent 9 5 2 3" xfId="61910" xr:uid="{00000000-0005-0000-0000-000096ED0000}"/>
    <cellStyle name="Percent 9 5 3" xfId="61911" xr:uid="{00000000-0005-0000-0000-000097ED0000}"/>
    <cellStyle name="Percent 9 5 4" xfId="61912" xr:uid="{00000000-0005-0000-0000-000098ED0000}"/>
    <cellStyle name="Percent 9 6" xfId="61913" xr:uid="{00000000-0005-0000-0000-000099ED0000}"/>
    <cellStyle name="Percent 9 6 2" xfId="61914" xr:uid="{00000000-0005-0000-0000-00009AED0000}"/>
    <cellStyle name="Percent 9 6 3" xfId="61915" xr:uid="{00000000-0005-0000-0000-00009BED0000}"/>
    <cellStyle name="Percent 9 7" xfId="61916" xr:uid="{00000000-0005-0000-0000-00009CED0000}"/>
    <cellStyle name="Percent 9 8" xfId="61917" xr:uid="{00000000-0005-0000-0000-00009DED0000}"/>
    <cellStyle name="Percent 9 9" xfId="61918" xr:uid="{00000000-0005-0000-0000-00009EED0000}"/>
    <cellStyle name="Percent Hard" xfId="61919" xr:uid="{00000000-0005-0000-0000-00009FED0000}"/>
    <cellStyle name="Percent.00" xfId="61920" xr:uid="{00000000-0005-0000-0000-0000A0ED0000}"/>
    <cellStyle name="Percent[1]" xfId="3274" xr:uid="{00000000-0005-0000-0000-0000A1ED0000}"/>
    <cellStyle name="Percent[1] 2" xfId="3275" xr:uid="{00000000-0005-0000-0000-0000A2ED0000}"/>
    <cellStyle name="Percent[1] 2 2" xfId="3276" xr:uid="{00000000-0005-0000-0000-0000A3ED0000}"/>
    <cellStyle name="Percent[1] 3" xfId="3277" xr:uid="{00000000-0005-0000-0000-0000A4ED0000}"/>
    <cellStyle name="Percent[1] 4" xfId="3278" xr:uid="{00000000-0005-0000-0000-0000A5ED0000}"/>
    <cellStyle name="Percent[1] 4 2" xfId="61921" xr:uid="{00000000-0005-0000-0000-0000A6ED0000}"/>
    <cellStyle name="Percent[1] 4 3" xfId="61922" xr:uid="{00000000-0005-0000-0000-0000A7ED0000}"/>
    <cellStyle name="Percent[1] 5" xfId="61923" xr:uid="{00000000-0005-0000-0000-0000A8ED0000}"/>
    <cellStyle name="Percent[1]_2008 FPL Group Tax Workpapers" xfId="61924" xr:uid="{00000000-0005-0000-0000-0000A9ED0000}"/>
    <cellStyle name="Percent1" xfId="61925" xr:uid="{00000000-0005-0000-0000-0000AAED0000}"/>
    <cellStyle name="Percentage" xfId="61926" xr:uid="{00000000-0005-0000-0000-0000ABED0000}"/>
    <cellStyle name="PercentSales" xfId="61927" xr:uid="{00000000-0005-0000-0000-0000ACED0000}"/>
    <cellStyle name="Porcentagem_Modelo Merrill Lynch - Final" xfId="61928" xr:uid="{00000000-0005-0000-0000-0000ADED0000}"/>
    <cellStyle name="pound" xfId="61929" xr:uid="{00000000-0005-0000-0000-0000AEED0000}"/>
    <cellStyle name="Pounds2" xfId="61930" xr:uid="{00000000-0005-0000-0000-0000AFED0000}"/>
    <cellStyle name="Power Price" xfId="3279" xr:uid="{00000000-0005-0000-0000-0000B0ED0000}"/>
    <cellStyle name="Power Price 2" xfId="3280" xr:uid="{00000000-0005-0000-0000-0000B1ED0000}"/>
    <cellStyle name="Present Value" xfId="3281" xr:uid="{00000000-0005-0000-0000-0000B2ED0000}"/>
    <cellStyle name="Present Value 2" xfId="3282" xr:uid="{00000000-0005-0000-0000-0000B3ED0000}"/>
    <cellStyle name="Processing" xfId="61931" xr:uid="{00000000-0005-0000-0000-0000B4ED0000}"/>
    <cellStyle name="PROTECTED" xfId="61932" xr:uid="{00000000-0005-0000-0000-0000B5ED0000}"/>
    <cellStyle name="PSChar" xfId="3283" xr:uid="{00000000-0005-0000-0000-0000B6ED0000}"/>
    <cellStyle name="PSChar 2" xfId="3284" xr:uid="{00000000-0005-0000-0000-0000B7ED0000}"/>
    <cellStyle name="PSChar 2 10" xfId="3285" xr:uid="{00000000-0005-0000-0000-0000B8ED0000}"/>
    <cellStyle name="PSChar 2 11" xfId="3286" xr:uid="{00000000-0005-0000-0000-0000B9ED0000}"/>
    <cellStyle name="PSChar 2 12" xfId="3287" xr:uid="{00000000-0005-0000-0000-0000BAED0000}"/>
    <cellStyle name="PSChar 2 13" xfId="3288" xr:uid="{00000000-0005-0000-0000-0000BBED0000}"/>
    <cellStyle name="PSChar 2 14" xfId="3289" xr:uid="{00000000-0005-0000-0000-0000BCED0000}"/>
    <cellStyle name="PSChar 2 15" xfId="3290" xr:uid="{00000000-0005-0000-0000-0000BDED0000}"/>
    <cellStyle name="PSChar 2 16" xfId="3291" xr:uid="{00000000-0005-0000-0000-0000BEED0000}"/>
    <cellStyle name="PSChar 2 17" xfId="3292" xr:uid="{00000000-0005-0000-0000-0000BFED0000}"/>
    <cellStyle name="PSChar 2 18" xfId="3293" xr:uid="{00000000-0005-0000-0000-0000C0ED0000}"/>
    <cellStyle name="PSChar 2 19" xfId="3294" xr:uid="{00000000-0005-0000-0000-0000C1ED0000}"/>
    <cellStyle name="PSChar 2 2" xfId="3295" xr:uid="{00000000-0005-0000-0000-0000C2ED0000}"/>
    <cellStyle name="PSChar 2 20" xfId="3296" xr:uid="{00000000-0005-0000-0000-0000C3ED0000}"/>
    <cellStyle name="PSChar 2 21" xfId="3297" xr:uid="{00000000-0005-0000-0000-0000C4ED0000}"/>
    <cellStyle name="PSChar 2 22" xfId="3298" xr:uid="{00000000-0005-0000-0000-0000C5ED0000}"/>
    <cellStyle name="PSChar 2 23" xfId="3299" xr:uid="{00000000-0005-0000-0000-0000C6ED0000}"/>
    <cellStyle name="PSChar 2 24" xfId="3300" xr:uid="{00000000-0005-0000-0000-0000C7ED0000}"/>
    <cellStyle name="PSChar 2 25" xfId="3301" xr:uid="{00000000-0005-0000-0000-0000C8ED0000}"/>
    <cellStyle name="PSChar 2 26" xfId="3302" xr:uid="{00000000-0005-0000-0000-0000C9ED0000}"/>
    <cellStyle name="PSChar 2 27" xfId="3303" xr:uid="{00000000-0005-0000-0000-0000CAED0000}"/>
    <cellStyle name="PSChar 2 28" xfId="3304" xr:uid="{00000000-0005-0000-0000-0000CBED0000}"/>
    <cellStyle name="PSChar 2 29" xfId="3305" xr:uid="{00000000-0005-0000-0000-0000CCED0000}"/>
    <cellStyle name="PSChar 2 3" xfId="3306" xr:uid="{00000000-0005-0000-0000-0000CDED0000}"/>
    <cellStyle name="PSChar 2 30" xfId="3307" xr:uid="{00000000-0005-0000-0000-0000CEED0000}"/>
    <cellStyle name="PSChar 2 4" xfId="3308" xr:uid="{00000000-0005-0000-0000-0000CFED0000}"/>
    <cellStyle name="PSChar 2 5" xfId="3309" xr:uid="{00000000-0005-0000-0000-0000D0ED0000}"/>
    <cellStyle name="PSChar 2 6" xfId="3310" xr:uid="{00000000-0005-0000-0000-0000D1ED0000}"/>
    <cellStyle name="PSChar 2 7" xfId="3311" xr:uid="{00000000-0005-0000-0000-0000D2ED0000}"/>
    <cellStyle name="PSChar 2 8" xfId="3312" xr:uid="{00000000-0005-0000-0000-0000D3ED0000}"/>
    <cellStyle name="PSChar 2 9" xfId="3313" xr:uid="{00000000-0005-0000-0000-0000D4ED0000}"/>
    <cellStyle name="PSDate" xfId="3314" xr:uid="{00000000-0005-0000-0000-0000D5ED0000}"/>
    <cellStyle name="PSDate 2" xfId="3315" xr:uid="{00000000-0005-0000-0000-0000D6ED0000}"/>
    <cellStyle name="PSDate 2 10" xfId="3316" xr:uid="{00000000-0005-0000-0000-0000D7ED0000}"/>
    <cellStyle name="PSDate 2 11" xfId="3317" xr:uid="{00000000-0005-0000-0000-0000D8ED0000}"/>
    <cellStyle name="PSDate 2 12" xfId="3318" xr:uid="{00000000-0005-0000-0000-0000D9ED0000}"/>
    <cellStyle name="PSDate 2 13" xfId="3319" xr:uid="{00000000-0005-0000-0000-0000DAED0000}"/>
    <cellStyle name="PSDate 2 14" xfId="3320" xr:uid="{00000000-0005-0000-0000-0000DBED0000}"/>
    <cellStyle name="PSDate 2 15" xfId="3321" xr:uid="{00000000-0005-0000-0000-0000DCED0000}"/>
    <cellStyle name="PSDate 2 16" xfId="3322" xr:uid="{00000000-0005-0000-0000-0000DDED0000}"/>
    <cellStyle name="PSDate 2 17" xfId="3323" xr:uid="{00000000-0005-0000-0000-0000DEED0000}"/>
    <cellStyle name="PSDate 2 18" xfId="3324" xr:uid="{00000000-0005-0000-0000-0000DFED0000}"/>
    <cellStyle name="PSDate 2 19" xfId="3325" xr:uid="{00000000-0005-0000-0000-0000E0ED0000}"/>
    <cellStyle name="PSDate 2 2" xfId="3326" xr:uid="{00000000-0005-0000-0000-0000E1ED0000}"/>
    <cellStyle name="PSDate 2 20" xfId="3327" xr:uid="{00000000-0005-0000-0000-0000E2ED0000}"/>
    <cellStyle name="PSDate 2 21" xfId="3328" xr:uid="{00000000-0005-0000-0000-0000E3ED0000}"/>
    <cellStyle name="PSDate 2 22" xfId="3329" xr:uid="{00000000-0005-0000-0000-0000E4ED0000}"/>
    <cellStyle name="PSDate 2 23" xfId="3330" xr:uid="{00000000-0005-0000-0000-0000E5ED0000}"/>
    <cellStyle name="PSDate 2 24" xfId="3331" xr:uid="{00000000-0005-0000-0000-0000E6ED0000}"/>
    <cellStyle name="PSDate 2 25" xfId="3332" xr:uid="{00000000-0005-0000-0000-0000E7ED0000}"/>
    <cellStyle name="PSDate 2 26" xfId="3333" xr:uid="{00000000-0005-0000-0000-0000E8ED0000}"/>
    <cellStyle name="PSDate 2 27" xfId="3334" xr:uid="{00000000-0005-0000-0000-0000E9ED0000}"/>
    <cellStyle name="PSDate 2 28" xfId="3335" xr:uid="{00000000-0005-0000-0000-0000EAED0000}"/>
    <cellStyle name="PSDate 2 29" xfId="3336" xr:uid="{00000000-0005-0000-0000-0000EBED0000}"/>
    <cellStyle name="PSDate 2 3" xfId="3337" xr:uid="{00000000-0005-0000-0000-0000ECED0000}"/>
    <cellStyle name="PSDate 2 30" xfId="3338" xr:uid="{00000000-0005-0000-0000-0000EDED0000}"/>
    <cellStyle name="PSDate 2 4" xfId="3339" xr:uid="{00000000-0005-0000-0000-0000EEED0000}"/>
    <cellStyle name="PSDate 2 5" xfId="3340" xr:uid="{00000000-0005-0000-0000-0000EFED0000}"/>
    <cellStyle name="PSDate 2 6" xfId="3341" xr:uid="{00000000-0005-0000-0000-0000F0ED0000}"/>
    <cellStyle name="PSDate 2 7" xfId="3342" xr:uid="{00000000-0005-0000-0000-0000F1ED0000}"/>
    <cellStyle name="PSDate 2 8" xfId="3343" xr:uid="{00000000-0005-0000-0000-0000F2ED0000}"/>
    <cellStyle name="PSDate 2 9" xfId="3344" xr:uid="{00000000-0005-0000-0000-0000F3ED0000}"/>
    <cellStyle name="PSDec" xfId="3345" xr:uid="{00000000-0005-0000-0000-0000F4ED0000}"/>
    <cellStyle name="PSDec 2" xfId="3346" xr:uid="{00000000-0005-0000-0000-0000F5ED0000}"/>
    <cellStyle name="PSDec 2 10" xfId="3347" xr:uid="{00000000-0005-0000-0000-0000F6ED0000}"/>
    <cellStyle name="PSDec 2 11" xfId="3348" xr:uid="{00000000-0005-0000-0000-0000F7ED0000}"/>
    <cellStyle name="PSDec 2 12" xfId="3349" xr:uid="{00000000-0005-0000-0000-0000F8ED0000}"/>
    <cellStyle name="PSDec 2 13" xfId="3350" xr:uid="{00000000-0005-0000-0000-0000F9ED0000}"/>
    <cellStyle name="PSDec 2 14" xfId="3351" xr:uid="{00000000-0005-0000-0000-0000FAED0000}"/>
    <cellStyle name="PSDec 2 15" xfId="3352" xr:uid="{00000000-0005-0000-0000-0000FBED0000}"/>
    <cellStyle name="PSDec 2 16" xfId="3353" xr:uid="{00000000-0005-0000-0000-0000FCED0000}"/>
    <cellStyle name="PSDec 2 17" xfId="3354" xr:uid="{00000000-0005-0000-0000-0000FDED0000}"/>
    <cellStyle name="PSDec 2 18" xfId="3355" xr:uid="{00000000-0005-0000-0000-0000FEED0000}"/>
    <cellStyle name="PSDec 2 19" xfId="3356" xr:uid="{00000000-0005-0000-0000-0000FFED0000}"/>
    <cellStyle name="PSDec 2 2" xfId="3357" xr:uid="{00000000-0005-0000-0000-000000EE0000}"/>
    <cellStyle name="PSDec 2 20" xfId="3358" xr:uid="{00000000-0005-0000-0000-000001EE0000}"/>
    <cellStyle name="PSDec 2 21" xfId="3359" xr:uid="{00000000-0005-0000-0000-000002EE0000}"/>
    <cellStyle name="PSDec 2 22" xfId="3360" xr:uid="{00000000-0005-0000-0000-000003EE0000}"/>
    <cellStyle name="PSDec 2 23" xfId="3361" xr:uid="{00000000-0005-0000-0000-000004EE0000}"/>
    <cellStyle name="PSDec 2 24" xfId="3362" xr:uid="{00000000-0005-0000-0000-000005EE0000}"/>
    <cellStyle name="PSDec 2 25" xfId="3363" xr:uid="{00000000-0005-0000-0000-000006EE0000}"/>
    <cellStyle name="PSDec 2 26" xfId="3364" xr:uid="{00000000-0005-0000-0000-000007EE0000}"/>
    <cellStyle name="PSDec 2 27" xfId="3365" xr:uid="{00000000-0005-0000-0000-000008EE0000}"/>
    <cellStyle name="PSDec 2 28" xfId="3366" xr:uid="{00000000-0005-0000-0000-000009EE0000}"/>
    <cellStyle name="PSDec 2 29" xfId="3367" xr:uid="{00000000-0005-0000-0000-00000AEE0000}"/>
    <cellStyle name="PSDec 2 3" xfId="3368" xr:uid="{00000000-0005-0000-0000-00000BEE0000}"/>
    <cellStyle name="PSDec 2 30" xfId="3369" xr:uid="{00000000-0005-0000-0000-00000CEE0000}"/>
    <cellStyle name="PSDec 2 4" xfId="3370" xr:uid="{00000000-0005-0000-0000-00000DEE0000}"/>
    <cellStyle name="PSDec 2 5" xfId="3371" xr:uid="{00000000-0005-0000-0000-00000EEE0000}"/>
    <cellStyle name="PSDec 2 6" xfId="3372" xr:uid="{00000000-0005-0000-0000-00000FEE0000}"/>
    <cellStyle name="PSDec 2 7" xfId="3373" xr:uid="{00000000-0005-0000-0000-000010EE0000}"/>
    <cellStyle name="PSDec 2 8" xfId="3374" xr:uid="{00000000-0005-0000-0000-000011EE0000}"/>
    <cellStyle name="PSDec 2 9" xfId="3375" xr:uid="{00000000-0005-0000-0000-000012EE0000}"/>
    <cellStyle name="PSHeading" xfId="3376" xr:uid="{00000000-0005-0000-0000-000013EE0000}"/>
    <cellStyle name="PSHeading 2" xfId="3377" xr:uid="{00000000-0005-0000-0000-000014EE0000}"/>
    <cellStyle name="PSHeading 2 10" xfId="3378" xr:uid="{00000000-0005-0000-0000-000015EE0000}"/>
    <cellStyle name="PSHeading 2 11" xfId="3379" xr:uid="{00000000-0005-0000-0000-000016EE0000}"/>
    <cellStyle name="PSHeading 2 12" xfId="3380" xr:uid="{00000000-0005-0000-0000-000017EE0000}"/>
    <cellStyle name="PSHeading 2 13" xfId="3381" xr:uid="{00000000-0005-0000-0000-000018EE0000}"/>
    <cellStyle name="PSHeading 2 14" xfId="3382" xr:uid="{00000000-0005-0000-0000-000019EE0000}"/>
    <cellStyle name="PSHeading 2 15" xfId="3383" xr:uid="{00000000-0005-0000-0000-00001AEE0000}"/>
    <cellStyle name="PSHeading 2 16" xfId="3384" xr:uid="{00000000-0005-0000-0000-00001BEE0000}"/>
    <cellStyle name="PSHeading 2 17" xfId="3385" xr:uid="{00000000-0005-0000-0000-00001CEE0000}"/>
    <cellStyle name="PSHeading 2 18" xfId="3386" xr:uid="{00000000-0005-0000-0000-00001DEE0000}"/>
    <cellStyle name="PSHeading 2 19" xfId="3387" xr:uid="{00000000-0005-0000-0000-00001EEE0000}"/>
    <cellStyle name="PSHeading 2 2" xfId="3388" xr:uid="{00000000-0005-0000-0000-00001FEE0000}"/>
    <cellStyle name="PSHeading 2 20" xfId="3389" xr:uid="{00000000-0005-0000-0000-000020EE0000}"/>
    <cellStyle name="PSHeading 2 21" xfId="3390" xr:uid="{00000000-0005-0000-0000-000021EE0000}"/>
    <cellStyle name="PSHeading 2 22" xfId="3391" xr:uid="{00000000-0005-0000-0000-000022EE0000}"/>
    <cellStyle name="PSHeading 2 23" xfId="3392" xr:uid="{00000000-0005-0000-0000-000023EE0000}"/>
    <cellStyle name="PSHeading 2 24" xfId="3393" xr:uid="{00000000-0005-0000-0000-000024EE0000}"/>
    <cellStyle name="PSHeading 2 25" xfId="3394" xr:uid="{00000000-0005-0000-0000-000025EE0000}"/>
    <cellStyle name="PSHeading 2 26" xfId="3395" xr:uid="{00000000-0005-0000-0000-000026EE0000}"/>
    <cellStyle name="PSHeading 2 27" xfId="3396" xr:uid="{00000000-0005-0000-0000-000027EE0000}"/>
    <cellStyle name="PSHeading 2 28" xfId="3397" xr:uid="{00000000-0005-0000-0000-000028EE0000}"/>
    <cellStyle name="PSHeading 2 29" xfId="3398" xr:uid="{00000000-0005-0000-0000-000029EE0000}"/>
    <cellStyle name="PSHeading 2 3" xfId="3399" xr:uid="{00000000-0005-0000-0000-00002AEE0000}"/>
    <cellStyle name="PSHeading 2 30" xfId="3400" xr:uid="{00000000-0005-0000-0000-00002BEE0000}"/>
    <cellStyle name="PSHeading 2 4" xfId="3401" xr:uid="{00000000-0005-0000-0000-00002CEE0000}"/>
    <cellStyle name="PSHeading 2 5" xfId="3402" xr:uid="{00000000-0005-0000-0000-00002DEE0000}"/>
    <cellStyle name="PSHeading 2 6" xfId="3403" xr:uid="{00000000-0005-0000-0000-00002EEE0000}"/>
    <cellStyle name="PSHeading 2 7" xfId="3404" xr:uid="{00000000-0005-0000-0000-00002FEE0000}"/>
    <cellStyle name="PSHeading 2 8" xfId="3405" xr:uid="{00000000-0005-0000-0000-000030EE0000}"/>
    <cellStyle name="PSHeading 2 9" xfId="3406" xr:uid="{00000000-0005-0000-0000-000031EE0000}"/>
    <cellStyle name="PSHeading 2_15 Yr Phone Poles" xfId="3407" xr:uid="{00000000-0005-0000-0000-000032EE0000}"/>
    <cellStyle name="PSInt" xfId="3408" xr:uid="{00000000-0005-0000-0000-000033EE0000}"/>
    <cellStyle name="PSInt 2" xfId="3409" xr:uid="{00000000-0005-0000-0000-000034EE0000}"/>
    <cellStyle name="PSInt 2 10" xfId="3410" xr:uid="{00000000-0005-0000-0000-000035EE0000}"/>
    <cellStyle name="PSInt 2 11" xfId="3411" xr:uid="{00000000-0005-0000-0000-000036EE0000}"/>
    <cellStyle name="PSInt 2 12" xfId="3412" xr:uid="{00000000-0005-0000-0000-000037EE0000}"/>
    <cellStyle name="PSInt 2 13" xfId="3413" xr:uid="{00000000-0005-0000-0000-000038EE0000}"/>
    <cellStyle name="PSInt 2 14" xfId="3414" xr:uid="{00000000-0005-0000-0000-000039EE0000}"/>
    <cellStyle name="PSInt 2 15" xfId="3415" xr:uid="{00000000-0005-0000-0000-00003AEE0000}"/>
    <cellStyle name="PSInt 2 16" xfId="3416" xr:uid="{00000000-0005-0000-0000-00003BEE0000}"/>
    <cellStyle name="PSInt 2 17" xfId="3417" xr:uid="{00000000-0005-0000-0000-00003CEE0000}"/>
    <cellStyle name="PSInt 2 18" xfId="3418" xr:uid="{00000000-0005-0000-0000-00003DEE0000}"/>
    <cellStyle name="PSInt 2 19" xfId="3419" xr:uid="{00000000-0005-0000-0000-00003EEE0000}"/>
    <cellStyle name="PSInt 2 2" xfId="3420" xr:uid="{00000000-0005-0000-0000-00003FEE0000}"/>
    <cellStyle name="PSInt 2 20" xfId="3421" xr:uid="{00000000-0005-0000-0000-000040EE0000}"/>
    <cellStyle name="PSInt 2 21" xfId="3422" xr:uid="{00000000-0005-0000-0000-000041EE0000}"/>
    <cellStyle name="PSInt 2 22" xfId="3423" xr:uid="{00000000-0005-0000-0000-000042EE0000}"/>
    <cellStyle name="PSInt 2 23" xfId="3424" xr:uid="{00000000-0005-0000-0000-000043EE0000}"/>
    <cellStyle name="PSInt 2 24" xfId="3425" xr:uid="{00000000-0005-0000-0000-000044EE0000}"/>
    <cellStyle name="PSInt 2 25" xfId="3426" xr:uid="{00000000-0005-0000-0000-000045EE0000}"/>
    <cellStyle name="PSInt 2 26" xfId="3427" xr:uid="{00000000-0005-0000-0000-000046EE0000}"/>
    <cellStyle name="PSInt 2 27" xfId="3428" xr:uid="{00000000-0005-0000-0000-000047EE0000}"/>
    <cellStyle name="PSInt 2 28" xfId="3429" xr:uid="{00000000-0005-0000-0000-000048EE0000}"/>
    <cellStyle name="PSInt 2 29" xfId="3430" xr:uid="{00000000-0005-0000-0000-000049EE0000}"/>
    <cellStyle name="PSInt 2 3" xfId="3431" xr:uid="{00000000-0005-0000-0000-00004AEE0000}"/>
    <cellStyle name="PSInt 2 30" xfId="3432" xr:uid="{00000000-0005-0000-0000-00004BEE0000}"/>
    <cellStyle name="PSInt 2 4" xfId="3433" xr:uid="{00000000-0005-0000-0000-00004CEE0000}"/>
    <cellStyle name="PSInt 2 5" xfId="3434" xr:uid="{00000000-0005-0000-0000-00004DEE0000}"/>
    <cellStyle name="PSInt 2 6" xfId="3435" xr:uid="{00000000-0005-0000-0000-00004EEE0000}"/>
    <cellStyle name="PSInt 2 7" xfId="3436" xr:uid="{00000000-0005-0000-0000-00004FEE0000}"/>
    <cellStyle name="PSInt 2 8" xfId="3437" xr:uid="{00000000-0005-0000-0000-000050EE0000}"/>
    <cellStyle name="PSInt 2 9" xfId="3438" xr:uid="{00000000-0005-0000-0000-000051EE0000}"/>
    <cellStyle name="PSSpacer" xfId="3439" xr:uid="{00000000-0005-0000-0000-000052EE0000}"/>
    <cellStyle name="PSSpacer 2" xfId="3440" xr:uid="{00000000-0005-0000-0000-000053EE0000}"/>
    <cellStyle name="PSSpacer 2 10" xfId="3441" xr:uid="{00000000-0005-0000-0000-000054EE0000}"/>
    <cellStyle name="PSSpacer 2 11" xfId="3442" xr:uid="{00000000-0005-0000-0000-000055EE0000}"/>
    <cellStyle name="PSSpacer 2 12" xfId="3443" xr:uid="{00000000-0005-0000-0000-000056EE0000}"/>
    <cellStyle name="PSSpacer 2 13" xfId="3444" xr:uid="{00000000-0005-0000-0000-000057EE0000}"/>
    <cellStyle name="PSSpacer 2 14" xfId="3445" xr:uid="{00000000-0005-0000-0000-000058EE0000}"/>
    <cellStyle name="PSSpacer 2 15" xfId="3446" xr:uid="{00000000-0005-0000-0000-000059EE0000}"/>
    <cellStyle name="PSSpacer 2 16" xfId="3447" xr:uid="{00000000-0005-0000-0000-00005AEE0000}"/>
    <cellStyle name="PSSpacer 2 17" xfId="3448" xr:uid="{00000000-0005-0000-0000-00005BEE0000}"/>
    <cellStyle name="PSSpacer 2 18" xfId="3449" xr:uid="{00000000-0005-0000-0000-00005CEE0000}"/>
    <cellStyle name="PSSpacer 2 19" xfId="3450" xr:uid="{00000000-0005-0000-0000-00005DEE0000}"/>
    <cellStyle name="PSSpacer 2 2" xfId="3451" xr:uid="{00000000-0005-0000-0000-00005EEE0000}"/>
    <cellStyle name="PSSpacer 2 20" xfId="3452" xr:uid="{00000000-0005-0000-0000-00005FEE0000}"/>
    <cellStyle name="PSSpacer 2 21" xfId="3453" xr:uid="{00000000-0005-0000-0000-000060EE0000}"/>
    <cellStyle name="PSSpacer 2 22" xfId="3454" xr:uid="{00000000-0005-0000-0000-000061EE0000}"/>
    <cellStyle name="PSSpacer 2 23" xfId="3455" xr:uid="{00000000-0005-0000-0000-000062EE0000}"/>
    <cellStyle name="PSSpacer 2 24" xfId="3456" xr:uid="{00000000-0005-0000-0000-000063EE0000}"/>
    <cellStyle name="PSSpacer 2 25" xfId="3457" xr:uid="{00000000-0005-0000-0000-000064EE0000}"/>
    <cellStyle name="PSSpacer 2 26" xfId="3458" xr:uid="{00000000-0005-0000-0000-000065EE0000}"/>
    <cellStyle name="PSSpacer 2 27" xfId="3459" xr:uid="{00000000-0005-0000-0000-000066EE0000}"/>
    <cellStyle name="PSSpacer 2 28" xfId="3460" xr:uid="{00000000-0005-0000-0000-000067EE0000}"/>
    <cellStyle name="PSSpacer 2 29" xfId="3461" xr:uid="{00000000-0005-0000-0000-000068EE0000}"/>
    <cellStyle name="PSSpacer 2 3" xfId="3462" xr:uid="{00000000-0005-0000-0000-000069EE0000}"/>
    <cellStyle name="PSSpacer 2 30" xfId="3463" xr:uid="{00000000-0005-0000-0000-00006AEE0000}"/>
    <cellStyle name="PSSpacer 2 4" xfId="3464" xr:uid="{00000000-0005-0000-0000-00006BEE0000}"/>
    <cellStyle name="PSSpacer 2 5" xfId="3465" xr:uid="{00000000-0005-0000-0000-00006CEE0000}"/>
    <cellStyle name="PSSpacer 2 6" xfId="3466" xr:uid="{00000000-0005-0000-0000-00006DEE0000}"/>
    <cellStyle name="PSSpacer 2 7" xfId="3467" xr:uid="{00000000-0005-0000-0000-00006EEE0000}"/>
    <cellStyle name="PSSpacer 2 8" xfId="3468" xr:uid="{00000000-0005-0000-0000-00006FEE0000}"/>
    <cellStyle name="PSSpacer 2 9" xfId="3469" xr:uid="{00000000-0005-0000-0000-000070EE0000}"/>
    <cellStyle name="r" xfId="61933" xr:uid="{00000000-0005-0000-0000-000071EE0000}"/>
    <cellStyle name="r 2" xfId="61934" xr:uid="{00000000-0005-0000-0000-000072EE0000}"/>
    <cellStyle name="r_2006.10.03 TAX PROV FRCST COMPARISION" xfId="61935" xr:uid="{00000000-0005-0000-0000-000073EE0000}"/>
    <cellStyle name="r_AEP_PV_20100112" xfId="61936" xr:uid="{00000000-0005-0000-0000-000074EE0000}"/>
    <cellStyle name="r_Capital Prov 1Q10" xfId="61937" xr:uid="{00000000-0005-0000-0000-000075EE0000}"/>
    <cellStyle name="r_Copy of Ghost Pine 20100805_76.8 MW_BASE CASE (updated PF)kc4" xfId="61938" xr:uid="{00000000-0005-0000-0000-000076EE0000}"/>
    <cellStyle name="r_Copy of Wilton Expansion_Opcom_XLE_49.5MW_2-23-08_(Stimulus)" xfId="61939" xr:uid="{00000000-0005-0000-0000-000077EE0000}"/>
    <cellStyle name="r_FAS 106 subsidy 2010" xfId="61940" xr:uid="{00000000-0005-0000-0000-000078EE0000}"/>
    <cellStyle name="r_FinSum" xfId="61941" xr:uid="{00000000-0005-0000-0000-000079EE0000}"/>
    <cellStyle name="r_FinSum_AEP_PV_20100112" xfId="61942" xr:uid="{00000000-0005-0000-0000-00007AEE0000}"/>
    <cellStyle name="r_FinSum_Genesis_Bridge_Tab" xfId="61943" xr:uid="{00000000-0005-0000-0000-00007BEE0000}"/>
    <cellStyle name="r_FinSum_Paradise_PV_20100303" xfId="61944" xr:uid="{00000000-0005-0000-0000-00007CEE0000}"/>
    <cellStyle name="r_FinSum_Paradise_PV_20100303 2" xfId="61945" xr:uid="{00000000-0005-0000-0000-00007DEE0000}"/>
    <cellStyle name="r_Genesis PGE 250MW_20081119A" xfId="61946" xr:uid="{00000000-0005-0000-0000-00007EEE0000}"/>
    <cellStyle name="r_Genesis_Bridge_Tab" xfId="61947" xr:uid="{00000000-0005-0000-0000-00007FEE0000}"/>
    <cellStyle name="r_Paradise_PV_20100212" xfId="61948" xr:uid="{00000000-0005-0000-0000-000080EE0000}"/>
    <cellStyle name="r_Paradise_PV_20100303" xfId="61949" xr:uid="{00000000-0005-0000-0000-000081EE0000}"/>
    <cellStyle name="r_Paradise_PV_20100303 2" xfId="61950" xr:uid="{00000000-0005-0000-0000-000082EE0000}"/>
    <cellStyle name="r_Pro Forma - Alamosa 100MW - rev 03.13.09" xfId="61951" xr:uid="{00000000-0005-0000-0000-000083EE0000}"/>
    <cellStyle name="r_Pro Forma - Alamosa 100MW - rev 03.13.09_AEP_PV_20100112" xfId="61952" xr:uid="{00000000-0005-0000-0000-000084EE0000}"/>
    <cellStyle name="r_Pro Forma - Alamosa 100MW - rev 03.13.09_Genesis_Bridge_Tab" xfId="61953" xr:uid="{00000000-0005-0000-0000-000085EE0000}"/>
    <cellStyle name="r_Pro Forma - Alamosa 100MW - rev 03.13.09_Paradise_PV_20100303" xfId="61954" xr:uid="{00000000-0005-0000-0000-000086EE0000}"/>
    <cellStyle name="r_Pro Forma - Alamosa 100MW - rev 03.13.09_Paradise_PV_20100303 2" xfId="61955" xr:uid="{00000000-0005-0000-0000-000087EE0000}"/>
    <cellStyle name="r_Project Finance Wilton Expansion" xfId="61956" xr:uid="{00000000-0005-0000-0000-000088EE0000}"/>
    <cellStyle name="r_Scen" xfId="61957" xr:uid="{00000000-0005-0000-0000-000089EE0000}"/>
    <cellStyle name="r_Scen_AEP_PV_20100112" xfId="61958" xr:uid="{00000000-0005-0000-0000-00008AEE0000}"/>
    <cellStyle name="r_Scen_Genesis_Bridge_Tab" xfId="61959" xr:uid="{00000000-0005-0000-0000-00008BEE0000}"/>
    <cellStyle name="r_Scen_Paradise_PV_20100303" xfId="61960" xr:uid="{00000000-0005-0000-0000-00008CEE0000}"/>
    <cellStyle name="r_Scen_Paradise_PV_20100303 2" xfId="61961" xr:uid="{00000000-0005-0000-0000-00008DEE0000}"/>
    <cellStyle name="r_Solar - TOD Calculation Model - rev 04.16.09" xfId="61962" xr:uid="{00000000-0005-0000-0000-00008EEE0000}"/>
    <cellStyle name="r_Solar - TOD Calculation Model - rev 04.16.09_AEP_PV_20100112" xfId="61963" xr:uid="{00000000-0005-0000-0000-00008FEE0000}"/>
    <cellStyle name="r_Solar - TOD Calculation Model - rev 04.16.09_Genesis_Bridge_Tab" xfId="61964" xr:uid="{00000000-0005-0000-0000-000090EE0000}"/>
    <cellStyle name="r_Solar - TOD Calculation Model - rev 04.16.09_Paradise_PV_20100303" xfId="61965" xr:uid="{00000000-0005-0000-0000-000091EE0000}"/>
    <cellStyle name="r_Solar - TOD Calculation Model - rev 04.16.09_Paradise_PV_20100303 2" xfId="61966" xr:uid="{00000000-0005-0000-0000-000092EE0000}"/>
    <cellStyle name="r_Solar_Model_ab" xfId="61967" xr:uid="{00000000-0005-0000-0000-000093EE0000}"/>
    <cellStyle name="r_Solar_Model_ab_AEP_PV_20100112" xfId="61968" xr:uid="{00000000-0005-0000-0000-000094EE0000}"/>
    <cellStyle name="r_Solar_Model_ab_Genesis_Bridge_Tab" xfId="61969" xr:uid="{00000000-0005-0000-0000-000095EE0000}"/>
    <cellStyle name="r_Solar_Model_ab_Paradise_PV_20100303" xfId="61970" xr:uid="{00000000-0005-0000-0000-000096EE0000}"/>
    <cellStyle name="r_Solar_Model_ab_Paradise_PV_20100303 2" xfId="61971" xr:uid="{00000000-0005-0000-0000-000097EE0000}"/>
    <cellStyle name="r_Tax" xfId="61972" xr:uid="{00000000-0005-0000-0000-000098EE0000}"/>
    <cellStyle name="r_WACC_Calc_Sheet" xfId="61973" xr:uid="{00000000-0005-0000-0000-000099EE0000}"/>
    <cellStyle name="r_WACC_Calc_Sheet_AEP_PV_20100112" xfId="61974" xr:uid="{00000000-0005-0000-0000-00009AEE0000}"/>
    <cellStyle name="r_WACC_Calc_Sheet_Genesis_Bridge_Tab" xfId="61975" xr:uid="{00000000-0005-0000-0000-00009BEE0000}"/>
    <cellStyle name="r_WACC_Calc_Sheet_Paradise_PV_20100303" xfId="61976" xr:uid="{00000000-0005-0000-0000-00009CEE0000}"/>
    <cellStyle name="r_WACC_Calc_Sheet_Paradise_PV_20100303 2" xfId="61977" xr:uid="{00000000-0005-0000-0000-00009DEE0000}"/>
    <cellStyle name="r_Word_Outputs_2009_09_12" xfId="61978" xr:uid="{00000000-0005-0000-0000-00009EEE0000}"/>
    <cellStyle name="Red font" xfId="61979" xr:uid="{00000000-0005-0000-0000-00009FEE0000}"/>
    <cellStyle name="RevList" xfId="61980" xr:uid="{00000000-0005-0000-0000-0000A0EE0000}"/>
    <cellStyle name="RISKinNumber" xfId="61981" xr:uid="{00000000-0005-0000-0000-0000A1EE0000}"/>
    <cellStyle name="RISKnormLabel" xfId="61982" xr:uid="{00000000-0005-0000-0000-0000A2EE0000}"/>
    <cellStyle name="s" xfId="61983" xr:uid="{00000000-0005-0000-0000-0000A3EE0000}"/>
    <cellStyle name="s_Acc (Dil) Matrix (2)" xfId="61984" xr:uid="{00000000-0005-0000-0000-0000A4EE0000}"/>
    <cellStyle name="s_Acc (Dil) Matrix (2)_1" xfId="61985" xr:uid="{00000000-0005-0000-0000-0000A5EE0000}"/>
    <cellStyle name="s_Acc (Dil) Matrix (2)_2" xfId="61986" xr:uid="{00000000-0005-0000-0000-0000A6EE0000}"/>
    <cellStyle name="s_Acc (Dil) Matrix (2)_2_Celtic DCF" xfId="61987" xr:uid="{00000000-0005-0000-0000-0000A7EE0000}"/>
    <cellStyle name="s_Acc (Dil) Matrix (2)_2_Celtic DCF Inputs" xfId="61988" xr:uid="{00000000-0005-0000-0000-0000A8EE0000}"/>
    <cellStyle name="s_Acc (Dil) Matrix (2)_2_Valuation Summary" xfId="61989" xr:uid="{00000000-0005-0000-0000-0000A9EE0000}"/>
    <cellStyle name="s_Ariz_Nevada (2)" xfId="61990" xr:uid="{00000000-0005-0000-0000-0000AAEE0000}"/>
    <cellStyle name="s_Ariz_Nevada (2)_1" xfId="61991" xr:uid="{00000000-0005-0000-0000-0000ABEE0000}"/>
    <cellStyle name="s_CA Cases (2)" xfId="61992" xr:uid="{00000000-0005-0000-0000-0000ACEE0000}"/>
    <cellStyle name="s_CA Cases (2)_1" xfId="61993" xr:uid="{00000000-0005-0000-0000-0000ADEE0000}"/>
    <cellStyle name="s_CA Cases (2)_Celtic DCF" xfId="61994" xr:uid="{00000000-0005-0000-0000-0000AEEE0000}"/>
    <cellStyle name="s_CA Cases (2)_Celtic DCF Inputs" xfId="61995" xr:uid="{00000000-0005-0000-0000-0000AFEE0000}"/>
    <cellStyle name="s_CA Cases (2)_Valuation Summary" xfId="61996" xr:uid="{00000000-0005-0000-0000-0000B0EE0000}"/>
    <cellStyle name="s_Cal. (2)" xfId="61997" xr:uid="{00000000-0005-0000-0000-0000B1EE0000}"/>
    <cellStyle name="s_Cal. (2)_1" xfId="61998" xr:uid="{00000000-0005-0000-0000-0000B2EE0000}"/>
    <cellStyle name="s_Cases (2)" xfId="61999" xr:uid="{00000000-0005-0000-0000-0000B3EE0000}"/>
    <cellStyle name="s_Cases (2)_1" xfId="62000" xr:uid="{00000000-0005-0000-0000-0000B4EE0000}"/>
    <cellStyle name="s_Cases (2)_Celtic DCF" xfId="62001" xr:uid="{00000000-0005-0000-0000-0000B5EE0000}"/>
    <cellStyle name="s_Cases (2)_Celtic DCF Inputs" xfId="62002" xr:uid="{00000000-0005-0000-0000-0000B6EE0000}"/>
    <cellStyle name="s_Cases (2)_Valuation Summary" xfId="62003" xr:uid="{00000000-0005-0000-0000-0000B7EE0000}"/>
    <cellStyle name="s_Celtic DCF" xfId="62004" xr:uid="{00000000-0005-0000-0000-0000B8EE0000}"/>
    <cellStyle name="s_Celtic DCF Inputs" xfId="62005" xr:uid="{00000000-0005-0000-0000-0000B9EE0000}"/>
    <cellStyle name="s_Celtic DCF Inputs_1" xfId="62006" xr:uid="{00000000-0005-0000-0000-0000BAEE0000}"/>
    <cellStyle name="s_Celtic DCF_1" xfId="62007" xr:uid="{00000000-0005-0000-0000-0000BBEE0000}"/>
    <cellStyle name="s_Credit Buildup (2)" xfId="62008" xr:uid="{00000000-0005-0000-0000-0000BCEE0000}"/>
    <cellStyle name="s_Credit Buildup (2)_1" xfId="62009" xr:uid="{00000000-0005-0000-0000-0000BDEE0000}"/>
    <cellStyle name="s_Credit Buildup (2)_Celtic DCF" xfId="62010" xr:uid="{00000000-0005-0000-0000-0000BEEE0000}"/>
    <cellStyle name="s_Credit Buildup (2)_Celtic DCF Inputs" xfId="62011" xr:uid="{00000000-0005-0000-0000-0000BFEE0000}"/>
    <cellStyle name="s_Credit Buildup (2)_Valuation Summary" xfId="62012" xr:uid="{00000000-0005-0000-0000-0000C0EE0000}"/>
    <cellStyle name="s_CredSens" xfId="62013" xr:uid="{00000000-0005-0000-0000-0000C1EE0000}"/>
    <cellStyle name="s_CredSens_1" xfId="62014" xr:uid="{00000000-0005-0000-0000-0000C2EE0000}"/>
    <cellStyle name="s_CredSens_2" xfId="62015" xr:uid="{00000000-0005-0000-0000-0000C3EE0000}"/>
    <cellStyle name="s_CredSens_Celtic DCF Inputs" xfId="62016" xr:uid="{00000000-0005-0000-0000-0000C4EE0000}"/>
    <cellStyle name="s_CredSens_Valuation Summary" xfId="62017" xr:uid="{00000000-0005-0000-0000-0000C5EE0000}"/>
    <cellStyle name="s_DCF Inputs (2)" xfId="62018" xr:uid="{00000000-0005-0000-0000-0000C6EE0000}"/>
    <cellStyle name="s_DCF Inputs (2)_1" xfId="62019" xr:uid="{00000000-0005-0000-0000-0000C7EE0000}"/>
    <cellStyle name="s_DCF Inputs (2)_1_Celtic DCF" xfId="62020" xr:uid="{00000000-0005-0000-0000-0000C8EE0000}"/>
    <cellStyle name="s_DCF Inputs (2)_1_Celtic DCF Inputs" xfId="62021" xr:uid="{00000000-0005-0000-0000-0000C9EE0000}"/>
    <cellStyle name="s_DCF Inputs (2)_1_Celtic DCF Inputs_eric" xfId="62022" xr:uid="{00000000-0005-0000-0000-0000CAEE0000}"/>
    <cellStyle name="s_DCF Inputs (2)_1_Celtic DCF_eric" xfId="62023" xr:uid="{00000000-0005-0000-0000-0000CBEE0000}"/>
    <cellStyle name="s_DCF Inputs (2)_1_Valuation Summary" xfId="62024" xr:uid="{00000000-0005-0000-0000-0000CCEE0000}"/>
    <cellStyle name="s_DCF Matrix (2)" xfId="62025" xr:uid="{00000000-0005-0000-0000-0000CDEE0000}"/>
    <cellStyle name="s_DCF Matrix (2)_1" xfId="62026" xr:uid="{00000000-0005-0000-0000-0000CEEE0000}"/>
    <cellStyle name="s_DCF Matrix (2)_2" xfId="62027" xr:uid="{00000000-0005-0000-0000-0000CFEE0000}"/>
    <cellStyle name="s_DCF Matrix (2)_2_Celtic DCF" xfId="62028" xr:uid="{00000000-0005-0000-0000-0000D0EE0000}"/>
    <cellStyle name="s_DCF Matrix (2)_2_Celtic DCF Inputs" xfId="62029" xr:uid="{00000000-0005-0000-0000-0000D1EE0000}"/>
    <cellStyle name="s_DCF Matrix (2)_2_Celtic DCF_eric" xfId="62030" xr:uid="{00000000-0005-0000-0000-0000D2EE0000}"/>
    <cellStyle name="s_DCF Matrix (2)_2_Valuation Summary" xfId="62031" xr:uid="{00000000-0005-0000-0000-0000D3EE0000}"/>
    <cellStyle name="s_DCF Matrix (2)_2_Valuation Summary_eric" xfId="62032" xr:uid="{00000000-0005-0000-0000-0000D4EE0000}"/>
    <cellStyle name="s_DCFLBO Code" xfId="62033" xr:uid="{00000000-0005-0000-0000-0000D5EE0000}"/>
    <cellStyle name="s_DCFLBO Code_1" xfId="62034" xr:uid="{00000000-0005-0000-0000-0000D6EE0000}"/>
    <cellStyle name="s_DCFLBO Code_Celtic DCF" xfId="62035" xr:uid="{00000000-0005-0000-0000-0000D7EE0000}"/>
    <cellStyle name="s_DCFLBO Code_Celtic DCF Inputs" xfId="62036" xr:uid="{00000000-0005-0000-0000-0000D8EE0000}"/>
    <cellStyle name="s_DCFLBO Code_Valuation Summary" xfId="62037" xr:uid="{00000000-0005-0000-0000-0000D9EE0000}"/>
    <cellStyle name="s_Deal" xfId="62038" xr:uid="{00000000-0005-0000-0000-0000DAEE0000}"/>
    <cellStyle name="s_Deal_1" xfId="62039" xr:uid="{00000000-0005-0000-0000-0000DBEE0000}"/>
    <cellStyle name="s_Deal_2" xfId="62040" xr:uid="{00000000-0005-0000-0000-0000DCEE0000}"/>
    <cellStyle name="s_Dental (2)" xfId="62041" xr:uid="{00000000-0005-0000-0000-0000DDEE0000}"/>
    <cellStyle name="s_Dental (2)_1" xfId="62042" xr:uid="{00000000-0005-0000-0000-0000DEEE0000}"/>
    <cellStyle name="s_Dental (2)_2" xfId="62043" xr:uid="{00000000-0005-0000-0000-0000DFEE0000}"/>
    <cellStyle name="s_Dental (2)_2_Celtic DCF" xfId="62044" xr:uid="{00000000-0005-0000-0000-0000E0EE0000}"/>
    <cellStyle name="s_Dental (2)_2_Celtic DCF Inputs" xfId="62045" xr:uid="{00000000-0005-0000-0000-0000E1EE0000}"/>
    <cellStyle name="s_Dental (2)_2_Celtic DCF Inputs_eric" xfId="62046" xr:uid="{00000000-0005-0000-0000-0000E2EE0000}"/>
    <cellStyle name="s_Dental (2)_2_Valuation Summary" xfId="62047" xr:uid="{00000000-0005-0000-0000-0000E3EE0000}"/>
    <cellStyle name="s_E (2)" xfId="62048" xr:uid="{00000000-0005-0000-0000-0000E4EE0000}"/>
    <cellStyle name="s_E (2)_1" xfId="62049" xr:uid="{00000000-0005-0000-0000-0000E5EE0000}"/>
    <cellStyle name="s_East Coast (2)" xfId="62050" xr:uid="{00000000-0005-0000-0000-0000E6EE0000}"/>
    <cellStyle name="s_East Coast (2)_1" xfId="62051" xr:uid="{00000000-0005-0000-0000-0000E7EE0000}"/>
    <cellStyle name="s_East Coast (2)_2" xfId="62052" xr:uid="{00000000-0005-0000-0000-0000E8EE0000}"/>
    <cellStyle name="s_East Coast (2)_2_eric" xfId="62053" xr:uid="{00000000-0005-0000-0000-0000E9EE0000}"/>
    <cellStyle name="s_eric" xfId="62054" xr:uid="{00000000-0005-0000-0000-0000EAEE0000}"/>
    <cellStyle name="s_eric_1" xfId="62055" xr:uid="{00000000-0005-0000-0000-0000EBEE0000}"/>
    <cellStyle name="s_Florida (2)" xfId="62056" xr:uid="{00000000-0005-0000-0000-0000ECEE0000}"/>
    <cellStyle name="s_Florida (2)_1" xfId="62057" xr:uid="{00000000-0005-0000-0000-0000EDEE0000}"/>
    <cellStyle name="s_Florida (2)_2" xfId="62058" xr:uid="{00000000-0005-0000-0000-0000EEEE0000}"/>
    <cellStyle name="s_Florida (2)_2_eric" xfId="62059" xr:uid="{00000000-0005-0000-0000-0000EFEE0000}"/>
    <cellStyle name="s_G" xfId="62060" xr:uid="{00000000-0005-0000-0000-0000F0EE0000}"/>
    <cellStyle name="s_G_1" xfId="62061" xr:uid="{00000000-0005-0000-0000-0000F1EE0000}"/>
    <cellStyle name="s_Georgia (2)" xfId="62062" xr:uid="{00000000-0005-0000-0000-0000F2EE0000}"/>
    <cellStyle name="s_Georgia (2)_1" xfId="62063" xr:uid="{00000000-0005-0000-0000-0000F3EE0000}"/>
    <cellStyle name="s_giesler16" xfId="62064" xr:uid="{00000000-0005-0000-0000-0000F4EE0000}"/>
    <cellStyle name="s_Hard Rock" xfId="62065" xr:uid="{00000000-0005-0000-0000-0000F5EE0000}"/>
    <cellStyle name="s_Hard Rock (2)" xfId="62066" xr:uid="{00000000-0005-0000-0000-0000F6EE0000}"/>
    <cellStyle name="s_Hard Rock (2)_1" xfId="62067" xr:uid="{00000000-0005-0000-0000-0000F7EE0000}"/>
    <cellStyle name="s_Hard Rock (2)_Celtic DCF" xfId="62068" xr:uid="{00000000-0005-0000-0000-0000F8EE0000}"/>
    <cellStyle name="s_Hard Rock (2)_Celtic DCF Inputs" xfId="62069" xr:uid="{00000000-0005-0000-0000-0000F9EE0000}"/>
    <cellStyle name="s_Hard Rock (2)_Celtic DCF Inputs_eric" xfId="62070" xr:uid="{00000000-0005-0000-0000-0000FAEE0000}"/>
    <cellStyle name="s_Hard Rock (2)_Celtic DCF_eric" xfId="62071" xr:uid="{00000000-0005-0000-0000-0000FBEE0000}"/>
    <cellStyle name="s_Hard Rock (2)_Valuation Summary" xfId="62072" xr:uid="{00000000-0005-0000-0000-0000FCEE0000}"/>
    <cellStyle name="s_Hard Rock (2)_Valuation Summary_eric" xfId="62073" xr:uid="{00000000-0005-0000-0000-0000FDEE0000}"/>
    <cellStyle name="s_Hard Rock_1" xfId="62074" xr:uid="{00000000-0005-0000-0000-0000FEEE0000}"/>
    <cellStyle name="s_Hard Rock_1_Celtic DCF" xfId="62075" xr:uid="{00000000-0005-0000-0000-0000FFEE0000}"/>
    <cellStyle name="s_Hard Rock_1_Celtic DCF Inputs" xfId="62076" xr:uid="{00000000-0005-0000-0000-000000EF0000}"/>
    <cellStyle name="s_Hard Rock_1_Celtic DCF Inputs_eric" xfId="62077" xr:uid="{00000000-0005-0000-0000-000001EF0000}"/>
    <cellStyle name="s_Hard Rock_1_Celtic DCF_eric" xfId="62078" xr:uid="{00000000-0005-0000-0000-000002EF0000}"/>
    <cellStyle name="s_Hard Rock_1_Valuation Summary" xfId="62079" xr:uid="{00000000-0005-0000-0000-000003EF0000}"/>
    <cellStyle name="s_Hard Rock_1_Valuation Summary_eric" xfId="62080" xr:uid="{00000000-0005-0000-0000-000004EF0000}"/>
    <cellStyle name="s_Hard Rock_2" xfId="62081" xr:uid="{00000000-0005-0000-0000-000005EF0000}"/>
    <cellStyle name="s_HardInc " xfId="62082" xr:uid="{00000000-0005-0000-0000-000006EF0000}"/>
    <cellStyle name="s_HardInc  (2)" xfId="62083" xr:uid="{00000000-0005-0000-0000-000007EF0000}"/>
    <cellStyle name="s_HardInc  (2)_1" xfId="62084" xr:uid="{00000000-0005-0000-0000-000008EF0000}"/>
    <cellStyle name="s_HardInc  (2)_2" xfId="62085" xr:uid="{00000000-0005-0000-0000-000009EF0000}"/>
    <cellStyle name="s_HardInc  (2)_Celtic DCF" xfId="62086" xr:uid="{00000000-0005-0000-0000-00000AEF0000}"/>
    <cellStyle name="s_HardInc  (2)_Celtic DCF Inputs" xfId="62087" xr:uid="{00000000-0005-0000-0000-00000BEF0000}"/>
    <cellStyle name="s_HardInc  (2)_Celtic DCF Inputs_eric" xfId="62088" xr:uid="{00000000-0005-0000-0000-00000CEF0000}"/>
    <cellStyle name="s_HardInc  (2)_Celtic DCF_eric" xfId="62089" xr:uid="{00000000-0005-0000-0000-00000DEF0000}"/>
    <cellStyle name="s_HardInc  (2)_Valuation Summary" xfId="62090" xr:uid="{00000000-0005-0000-0000-00000EEF0000}"/>
    <cellStyle name="s_HardInc  (2)_Valuation Summary_eric" xfId="62091" xr:uid="{00000000-0005-0000-0000-00000FEF0000}"/>
    <cellStyle name="s_HardInc _Celtic DCF" xfId="62092" xr:uid="{00000000-0005-0000-0000-000010EF0000}"/>
    <cellStyle name="s_HardInc _Celtic DCF Inputs" xfId="62093" xr:uid="{00000000-0005-0000-0000-000011EF0000}"/>
    <cellStyle name="s_HardInc _Celtic DCF Inputs_eric" xfId="62094" xr:uid="{00000000-0005-0000-0000-000012EF0000}"/>
    <cellStyle name="s_HardInc _Celtic DCF_eric" xfId="62095" xr:uid="{00000000-0005-0000-0000-000013EF0000}"/>
    <cellStyle name="s_HardInc _Valuation Summary" xfId="62096" xr:uid="{00000000-0005-0000-0000-000014EF0000}"/>
    <cellStyle name="s_HardInc _Valuation Summary_eric" xfId="62097" xr:uid="{00000000-0005-0000-0000-000015EF0000}"/>
    <cellStyle name="s_Has-Gets (2)" xfId="62098" xr:uid="{00000000-0005-0000-0000-000016EF0000}"/>
    <cellStyle name="s_Has-Gets (2)_1" xfId="62099" xr:uid="{00000000-0005-0000-0000-000017EF0000}"/>
    <cellStyle name="s_Has-Gets (2)_1_eric" xfId="62100" xr:uid="{00000000-0005-0000-0000-000018EF0000}"/>
    <cellStyle name="s_IRR Sensitivity (2)" xfId="62101" xr:uid="{00000000-0005-0000-0000-000019EF0000}"/>
    <cellStyle name="s_IRR Sensitivity (2)_1" xfId="62102" xr:uid="{00000000-0005-0000-0000-00001AEF0000}"/>
    <cellStyle name="s_IRR Sensitivity (2)_2" xfId="62103" xr:uid="{00000000-0005-0000-0000-00001BEF0000}"/>
    <cellStyle name="s_IRR Sensitivity (2)_eric" xfId="62104" xr:uid="{00000000-0005-0000-0000-00001CEF0000}"/>
    <cellStyle name="s_Mango Merger" xfId="62105" xr:uid="{00000000-0005-0000-0000-00001DEF0000}"/>
    <cellStyle name="s_Mango Merger 3" xfId="62106" xr:uid="{00000000-0005-0000-0000-00001EEF0000}"/>
    <cellStyle name="s_Mango Merger 3_1" xfId="62107" xr:uid="{00000000-0005-0000-0000-00001FEF0000}"/>
    <cellStyle name="s_Mango Merger 3_1_eric" xfId="62108" xr:uid="{00000000-0005-0000-0000-000020EF0000}"/>
    <cellStyle name="s_Mango Merger 3_2" xfId="62109" xr:uid="{00000000-0005-0000-0000-000021EF0000}"/>
    <cellStyle name="s_Mango Merger_1" xfId="62110" xr:uid="{00000000-0005-0000-0000-000022EF0000}"/>
    <cellStyle name="s_Mango Merger_1_eric" xfId="62111" xr:uid="{00000000-0005-0000-0000-000023EF0000}"/>
    <cellStyle name="s_MERGERBlackhawk" xfId="62112" xr:uid="{00000000-0005-0000-0000-000024EF0000}"/>
    <cellStyle name="s_MERGERBlackhawk_1" xfId="62113" xr:uid="{00000000-0005-0000-0000-000025EF0000}"/>
    <cellStyle name="s_MERGERBlackhawk_1_eric" xfId="62114" xr:uid="{00000000-0005-0000-0000-000026EF0000}"/>
    <cellStyle name="s_MERGERBlackhawk_2" xfId="62115" xr:uid="{00000000-0005-0000-0000-000027EF0000}"/>
    <cellStyle name="s_MERGERBlackhawk_eric" xfId="62116" xr:uid="{00000000-0005-0000-0000-000028EF0000}"/>
    <cellStyle name="s_Model Assumptions (2)" xfId="62117" xr:uid="{00000000-0005-0000-0000-000029EF0000}"/>
    <cellStyle name="s_Model Assumptions (2)_1" xfId="62118" xr:uid="{00000000-0005-0000-0000-00002AEF0000}"/>
    <cellStyle name="s_OBGYN (2)" xfId="62119" xr:uid="{00000000-0005-0000-0000-00002BEF0000}"/>
    <cellStyle name="s_OBGYN (2)_1" xfId="62120" xr:uid="{00000000-0005-0000-0000-00002CEF0000}"/>
    <cellStyle name="s_OBGYN (2)_2" xfId="62121" xr:uid="{00000000-0005-0000-0000-00002DEF0000}"/>
    <cellStyle name="s_OBGYN (2)_2_eric" xfId="62122" xr:uid="{00000000-0005-0000-0000-00002EEF0000}"/>
    <cellStyle name="s_Other Businesses (2)" xfId="62123" xr:uid="{00000000-0005-0000-0000-00002FEF0000}"/>
    <cellStyle name="s_Other Businesses (2)_1" xfId="62124" xr:uid="{00000000-0005-0000-0000-000030EF0000}"/>
    <cellStyle name="s_Other Businesses (2)_2" xfId="62125" xr:uid="{00000000-0005-0000-0000-000031EF0000}"/>
    <cellStyle name="s_Other Businesses (2)_eric" xfId="62126" xr:uid="{00000000-0005-0000-0000-000032EF0000}"/>
    <cellStyle name="s_Ownership" xfId="62127" xr:uid="{00000000-0005-0000-0000-000033EF0000}"/>
    <cellStyle name="s_Ownership_1" xfId="62128" xr:uid="{00000000-0005-0000-0000-000034EF0000}"/>
    <cellStyle name="s_PFMA Income (2)" xfId="62129" xr:uid="{00000000-0005-0000-0000-000035EF0000}"/>
    <cellStyle name="s_PFMA Income (2)_1" xfId="62130" xr:uid="{00000000-0005-0000-0000-000036EF0000}"/>
    <cellStyle name="s_PFMA Income (2)_2" xfId="62131" xr:uid="{00000000-0005-0000-0000-000037EF0000}"/>
    <cellStyle name="s_PFMA Income (2)_2_Celtic DCF" xfId="62132" xr:uid="{00000000-0005-0000-0000-000038EF0000}"/>
    <cellStyle name="s_PFMA Income (2)_2_Celtic DCF Inputs" xfId="62133" xr:uid="{00000000-0005-0000-0000-000039EF0000}"/>
    <cellStyle name="s_PFMA Income (2)_2_Celtic DCF Inputs_eric" xfId="62134" xr:uid="{00000000-0005-0000-0000-00003AEF0000}"/>
    <cellStyle name="s_PFMA Income (2)_2_Celtic DCF_eric" xfId="62135" xr:uid="{00000000-0005-0000-0000-00003BEF0000}"/>
    <cellStyle name="s_PFMA Income (2)_2_Valuation Summary" xfId="62136" xr:uid="{00000000-0005-0000-0000-00003CEF0000}"/>
    <cellStyle name="s_PFMA Income (2)_2_Valuation Summary_eric" xfId="62137" xr:uid="{00000000-0005-0000-0000-00003DEF0000}"/>
    <cellStyle name="s_Pippen (2)" xfId="62138" xr:uid="{00000000-0005-0000-0000-00003EEF0000}"/>
    <cellStyle name="s_Pippen (2)_1" xfId="62139" xr:uid="{00000000-0005-0000-0000-00003FEF0000}"/>
    <cellStyle name="s_Pippen (2)_1_eric" xfId="62140" xr:uid="{00000000-0005-0000-0000-000040EF0000}"/>
    <cellStyle name="s_Pippen Cases (2)" xfId="62141" xr:uid="{00000000-0005-0000-0000-000041EF0000}"/>
    <cellStyle name="s_Pippen Cases (2)_1" xfId="62142" xr:uid="{00000000-0005-0000-0000-000042EF0000}"/>
    <cellStyle name="s_Pippen Cases (2)_1_eric" xfId="62143" xr:uid="{00000000-0005-0000-0000-000043EF0000}"/>
    <cellStyle name="s_Pippen ValMatrix (2)" xfId="62144" xr:uid="{00000000-0005-0000-0000-000044EF0000}"/>
    <cellStyle name="s_Pippen ValMatrix (2)_1" xfId="62145" xr:uid="{00000000-0005-0000-0000-000045EF0000}"/>
    <cellStyle name="s_Pippen ValMatrix (2)_eric" xfId="62146" xr:uid="{00000000-0005-0000-0000-000046EF0000}"/>
    <cellStyle name="s_PMAT (2)" xfId="62147" xr:uid="{00000000-0005-0000-0000-000047EF0000}"/>
    <cellStyle name="s_PMAT (2)_1" xfId="62148" xr:uid="{00000000-0005-0000-0000-000048EF0000}"/>
    <cellStyle name="s_PMAT (2)_Celtic DCF" xfId="62149" xr:uid="{00000000-0005-0000-0000-000049EF0000}"/>
    <cellStyle name="s_PMAT (2)_Celtic DCF Inputs" xfId="62150" xr:uid="{00000000-0005-0000-0000-00004AEF0000}"/>
    <cellStyle name="s_PMAT (2)_Celtic DCF Inputs_eric" xfId="62151" xr:uid="{00000000-0005-0000-0000-00004BEF0000}"/>
    <cellStyle name="s_PMAT (2)_Celtic DCF_eric" xfId="62152" xr:uid="{00000000-0005-0000-0000-00004CEF0000}"/>
    <cellStyle name="s_PMAT (2)_Valuation Summary" xfId="62153" xr:uid="{00000000-0005-0000-0000-00004DEF0000}"/>
    <cellStyle name="s_PMAT (2)_Valuation Summary_eric" xfId="62154" xr:uid="{00000000-0005-0000-0000-00004EEF0000}"/>
    <cellStyle name="s_PMAT (3)" xfId="62155" xr:uid="{00000000-0005-0000-0000-00004FEF0000}"/>
    <cellStyle name="s_PMAT (3)_1" xfId="62156" xr:uid="{00000000-0005-0000-0000-000050EF0000}"/>
    <cellStyle name="s_PMAT (3)_2" xfId="62157" xr:uid="{00000000-0005-0000-0000-000051EF0000}"/>
    <cellStyle name="s_PMAT (3)_Celtic DCF" xfId="62158" xr:uid="{00000000-0005-0000-0000-000052EF0000}"/>
    <cellStyle name="s_PMAT (3)_Celtic DCF Inputs" xfId="62159" xr:uid="{00000000-0005-0000-0000-000053EF0000}"/>
    <cellStyle name="s_PMAT (3)_Celtic DCF Inputs_eric" xfId="62160" xr:uid="{00000000-0005-0000-0000-000054EF0000}"/>
    <cellStyle name="s_PMAT (3)_Celtic DCF_eric" xfId="62161" xr:uid="{00000000-0005-0000-0000-000055EF0000}"/>
    <cellStyle name="s_PMAT (3)_Valuation Summary" xfId="62162" xr:uid="{00000000-0005-0000-0000-000056EF0000}"/>
    <cellStyle name="s_PMAT (3)_Valuation Summary_eric" xfId="62163" xr:uid="{00000000-0005-0000-0000-000057EF0000}"/>
    <cellStyle name="s_PoundInc" xfId="62164" xr:uid="{00000000-0005-0000-0000-000058EF0000}"/>
    <cellStyle name="s_PoundInc (2)" xfId="62165" xr:uid="{00000000-0005-0000-0000-000059EF0000}"/>
    <cellStyle name="s_PoundInc (2)_1" xfId="62166" xr:uid="{00000000-0005-0000-0000-00005AEF0000}"/>
    <cellStyle name="s_PoundInc (2)_1_Celtic DCF" xfId="62167" xr:uid="{00000000-0005-0000-0000-00005BEF0000}"/>
    <cellStyle name="s_PoundInc (2)_1_Celtic DCF Inputs" xfId="62168" xr:uid="{00000000-0005-0000-0000-00005CEF0000}"/>
    <cellStyle name="s_PoundInc (2)_1_Celtic DCF Inputs_eric" xfId="62169" xr:uid="{00000000-0005-0000-0000-00005DEF0000}"/>
    <cellStyle name="s_PoundInc (2)_1_Celtic DCF_eric" xfId="62170" xr:uid="{00000000-0005-0000-0000-00005EEF0000}"/>
    <cellStyle name="s_PoundInc (2)_1_Valuation Summary" xfId="62171" xr:uid="{00000000-0005-0000-0000-00005FEF0000}"/>
    <cellStyle name="s_PoundInc (2)_1_Valuation Summary_eric" xfId="62172" xr:uid="{00000000-0005-0000-0000-000060EF0000}"/>
    <cellStyle name="s_PoundInc (2)_2" xfId="62173" xr:uid="{00000000-0005-0000-0000-000061EF0000}"/>
    <cellStyle name="s_PoundInc_Celtic DCF" xfId="62174" xr:uid="{00000000-0005-0000-0000-000062EF0000}"/>
    <cellStyle name="s_PoundInc_Celtic DCF Inputs" xfId="62175" xr:uid="{00000000-0005-0000-0000-000063EF0000}"/>
    <cellStyle name="s_PoundInc_Celtic DCF Inputs_eric" xfId="62176" xr:uid="{00000000-0005-0000-0000-000064EF0000}"/>
    <cellStyle name="s_PoundInc_Celtic DCF_eric" xfId="62177" xr:uid="{00000000-0005-0000-0000-000065EF0000}"/>
    <cellStyle name="s_PoundInc_Valuation Summary" xfId="62178" xr:uid="{00000000-0005-0000-0000-000066EF0000}"/>
    <cellStyle name="s_PoundInc_Valuation Summary_eric" xfId="62179" xr:uid="{00000000-0005-0000-0000-000067EF0000}"/>
    <cellStyle name="s_Poundstone (2)" xfId="62180" xr:uid="{00000000-0005-0000-0000-000068EF0000}"/>
    <cellStyle name="s_Poundstone (2)_1" xfId="62181" xr:uid="{00000000-0005-0000-0000-000069EF0000}"/>
    <cellStyle name="s_Poundstone (2)_2" xfId="62182" xr:uid="{00000000-0005-0000-0000-00006AEF0000}"/>
    <cellStyle name="s_Poundstone (2)_Celtic DCF" xfId="62183" xr:uid="{00000000-0005-0000-0000-00006BEF0000}"/>
    <cellStyle name="s_Poundstone (2)_Celtic DCF Inputs" xfId="62184" xr:uid="{00000000-0005-0000-0000-00006CEF0000}"/>
    <cellStyle name="s_Poundstone (2)_Celtic DCF Inputs_eric" xfId="62185" xr:uid="{00000000-0005-0000-0000-00006DEF0000}"/>
    <cellStyle name="s_Poundstone (2)_Celtic DCF_eric" xfId="62186" xr:uid="{00000000-0005-0000-0000-00006EEF0000}"/>
    <cellStyle name="s_Poundstone (2)_Valuation Summary" xfId="62187" xr:uid="{00000000-0005-0000-0000-00006FEF0000}"/>
    <cellStyle name="s_Poundstone (2)_Valuation Summary_eric" xfId="62188" xr:uid="{00000000-0005-0000-0000-000070EF0000}"/>
    <cellStyle name="s_Preliminary Poundstone (2)" xfId="62189" xr:uid="{00000000-0005-0000-0000-000071EF0000}"/>
    <cellStyle name="s_Preliminary Poundstone (2)_1" xfId="62190" xr:uid="{00000000-0005-0000-0000-000072EF0000}"/>
    <cellStyle name="s_RushValSum (2)" xfId="62191" xr:uid="{00000000-0005-0000-0000-000073EF0000}"/>
    <cellStyle name="s_RushValSum (2)_1" xfId="62192" xr:uid="{00000000-0005-0000-0000-000074EF0000}"/>
    <cellStyle name="s_RushValSum (2)_2" xfId="62193" xr:uid="{00000000-0005-0000-0000-000075EF0000}"/>
    <cellStyle name="s_RushValSum (2)_Celtic DCF" xfId="62194" xr:uid="{00000000-0005-0000-0000-000076EF0000}"/>
    <cellStyle name="s_RushValSum (2)_Celtic DCF Inputs" xfId="62195" xr:uid="{00000000-0005-0000-0000-000077EF0000}"/>
    <cellStyle name="s_RushValSum (2)_Celtic DCF Inputs_eric" xfId="62196" xr:uid="{00000000-0005-0000-0000-000078EF0000}"/>
    <cellStyle name="s_RushValSum (2)_Celtic DCF_eric" xfId="62197" xr:uid="{00000000-0005-0000-0000-000079EF0000}"/>
    <cellStyle name="s_RushValSum (2)_Valuation Summary" xfId="62198" xr:uid="{00000000-0005-0000-0000-00007AEF0000}"/>
    <cellStyle name="s_RushValSum (2)_Valuation Summary_eric" xfId="62199" xr:uid="{00000000-0005-0000-0000-00007BEF0000}"/>
    <cellStyle name="s_SDGMerger" xfId="62200" xr:uid="{00000000-0005-0000-0000-00007CEF0000}"/>
    <cellStyle name="s_SDGMerger_1" xfId="62201" xr:uid="{00000000-0005-0000-0000-00007DEF0000}"/>
    <cellStyle name="s_SDGMerger3" xfId="62202" xr:uid="{00000000-0005-0000-0000-00007EEF0000}"/>
    <cellStyle name="s_SDGMerger3_1" xfId="62203" xr:uid="{00000000-0005-0000-0000-00007FEF0000}"/>
    <cellStyle name="s_Stub Value" xfId="62204" xr:uid="{00000000-0005-0000-0000-000080EF0000}"/>
    <cellStyle name="s_Stub Value_1" xfId="62205" xr:uid="{00000000-0005-0000-0000-000081EF0000}"/>
    <cellStyle name="s_Summary of Pro Forma (2)" xfId="62206" xr:uid="{00000000-0005-0000-0000-000082EF0000}"/>
    <cellStyle name="s_Summary of Pro Forma (2)_1" xfId="62207" xr:uid="{00000000-0005-0000-0000-000083EF0000}"/>
    <cellStyle name="s_Summary of Pro Forma (2)_2" xfId="62208" xr:uid="{00000000-0005-0000-0000-000084EF0000}"/>
    <cellStyle name="s_Summary of Pro Forma (2)_Celtic DCF" xfId="62209" xr:uid="{00000000-0005-0000-0000-000085EF0000}"/>
    <cellStyle name="s_Summary of Pro Forma (2)_Celtic DCF Inputs" xfId="62210" xr:uid="{00000000-0005-0000-0000-000086EF0000}"/>
    <cellStyle name="s_Summary of Pro Forma (2)_Celtic DCF Inputs_eric" xfId="62211" xr:uid="{00000000-0005-0000-0000-000087EF0000}"/>
    <cellStyle name="s_Summary of Pro Forma (2)_Celtic DCF_eric" xfId="62212" xr:uid="{00000000-0005-0000-0000-000088EF0000}"/>
    <cellStyle name="s_Summary of Pro Forma (2)_Valuation Summary" xfId="62213" xr:uid="{00000000-0005-0000-0000-000089EF0000}"/>
    <cellStyle name="s_Summary of Pro Forma (2)_Valuation Summary_eric" xfId="62214" xr:uid="{00000000-0005-0000-0000-00008AEF0000}"/>
    <cellStyle name="s_Summary of Pro Forma (3)" xfId="62215" xr:uid="{00000000-0005-0000-0000-00008BEF0000}"/>
    <cellStyle name="s_Summary of Pro Forma (3)_1" xfId="62216" xr:uid="{00000000-0005-0000-0000-00008CEF0000}"/>
    <cellStyle name="s_Summary of Pro Forma (3)_Celtic DCF" xfId="62217" xr:uid="{00000000-0005-0000-0000-00008DEF0000}"/>
    <cellStyle name="s_Summary of Pro Forma (3)_Celtic DCF Inputs" xfId="62218" xr:uid="{00000000-0005-0000-0000-00008EEF0000}"/>
    <cellStyle name="s_Summary of Pro Forma (3)_Celtic DCF Inputs_eric" xfId="62219" xr:uid="{00000000-0005-0000-0000-00008FEF0000}"/>
    <cellStyle name="s_Summary of Pro Forma (3)_Celtic DCF_eric" xfId="62220" xr:uid="{00000000-0005-0000-0000-000090EF0000}"/>
    <cellStyle name="s_Summary of Pro Forma (3)_Valuation Summary" xfId="62221" xr:uid="{00000000-0005-0000-0000-000091EF0000}"/>
    <cellStyle name="s_Summary of Pro Forma (3)_Valuation Summary_eric" xfId="62222" xr:uid="{00000000-0005-0000-0000-000092EF0000}"/>
    <cellStyle name="s_Texas_Louisiana (2)" xfId="62223" xr:uid="{00000000-0005-0000-0000-000093EF0000}"/>
    <cellStyle name="s_Texas_Louisiana (2)_1" xfId="62224" xr:uid="{00000000-0005-0000-0000-000094EF0000}"/>
    <cellStyle name="s_Texas_Louisiana (2)_1_eric" xfId="62225" xr:uid="{00000000-0005-0000-0000-000095EF0000}"/>
    <cellStyle name="s_Timex-Gucci Merger2" xfId="62226" xr:uid="{00000000-0005-0000-0000-000096EF0000}"/>
    <cellStyle name="s_Timex-Gucci Merger2_1" xfId="62227" xr:uid="{00000000-0005-0000-0000-000097EF0000}"/>
    <cellStyle name="s_Valuation Summary" xfId="62228" xr:uid="{00000000-0005-0000-0000-000098EF0000}"/>
    <cellStyle name="s_Valuation Summary (2)" xfId="62229" xr:uid="{00000000-0005-0000-0000-000099EF0000}"/>
    <cellStyle name="s_Valuation Summary (2)_1" xfId="62230" xr:uid="{00000000-0005-0000-0000-00009AEF0000}"/>
    <cellStyle name="s_Valuation Summary (2)_1_Celtic DCF" xfId="62231" xr:uid="{00000000-0005-0000-0000-00009BEF0000}"/>
    <cellStyle name="s_Valuation Summary (2)_1_Celtic DCF Inputs" xfId="62232" xr:uid="{00000000-0005-0000-0000-00009CEF0000}"/>
    <cellStyle name="s_Valuation Summary (2)_1_Celtic DCF Inputs_eric" xfId="62233" xr:uid="{00000000-0005-0000-0000-00009DEF0000}"/>
    <cellStyle name="s_Valuation Summary (2)_1_Celtic DCF_eric" xfId="62234" xr:uid="{00000000-0005-0000-0000-00009EEF0000}"/>
    <cellStyle name="s_Valuation Summary (2)_1_Valuation Summary" xfId="62235" xr:uid="{00000000-0005-0000-0000-00009FEF0000}"/>
    <cellStyle name="s_Valuation Summary (2)_1_Valuation Summary_eric" xfId="62236" xr:uid="{00000000-0005-0000-0000-0000A0EF0000}"/>
    <cellStyle name="s_Valuation Summary (2)_2" xfId="62237" xr:uid="{00000000-0005-0000-0000-0000A1EF0000}"/>
    <cellStyle name="s_Valuation Summary_1" xfId="62238" xr:uid="{00000000-0005-0000-0000-0000A2EF0000}"/>
    <cellStyle name="s_Valuation Summary_1_eric" xfId="62239" xr:uid="{00000000-0005-0000-0000-0000A3EF0000}"/>
    <cellStyle name="s_Valuation Summary_2" xfId="62240" xr:uid="{00000000-0005-0000-0000-0000A4EF0000}"/>
    <cellStyle name="s_Warrant" xfId="62241" xr:uid="{00000000-0005-0000-0000-0000A5EF0000}"/>
    <cellStyle name="s_Warrant_1" xfId="62242" xr:uid="{00000000-0005-0000-0000-0000A6EF0000}"/>
    <cellStyle name="s_Warrant_2" xfId="62243" xr:uid="{00000000-0005-0000-0000-0000A7EF0000}"/>
    <cellStyle name="Salomon Logo" xfId="62244" xr:uid="{00000000-0005-0000-0000-0000A8EF0000}"/>
    <cellStyle name="SAPBEXaggData" xfId="3470" xr:uid="{00000000-0005-0000-0000-0000A9EF0000}"/>
    <cellStyle name="SAPBEXaggData 10" xfId="62245" xr:uid="{00000000-0005-0000-0000-0000AAEF0000}"/>
    <cellStyle name="SAPBEXaggData 10 2" xfId="62246" xr:uid="{00000000-0005-0000-0000-0000ABEF0000}"/>
    <cellStyle name="SAPBEXaggData 11" xfId="62247" xr:uid="{00000000-0005-0000-0000-0000ACEF0000}"/>
    <cellStyle name="SAPBEXaggData 11 2" xfId="62248" xr:uid="{00000000-0005-0000-0000-0000ADEF0000}"/>
    <cellStyle name="SAPBEXaggData 12" xfId="62249" xr:uid="{00000000-0005-0000-0000-0000AEEF0000}"/>
    <cellStyle name="SAPBEXaggData 2" xfId="3471" xr:uid="{00000000-0005-0000-0000-0000AFEF0000}"/>
    <cellStyle name="SAPBEXaggData 2 2" xfId="3472" xr:uid="{00000000-0005-0000-0000-0000B0EF0000}"/>
    <cellStyle name="SAPBEXaggData 2 3" xfId="3473" xr:uid="{00000000-0005-0000-0000-0000B1EF0000}"/>
    <cellStyle name="SAPBEXaggData 3" xfId="3474" xr:uid="{00000000-0005-0000-0000-0000B2EF0000}"/>
    <cellStyle name="SAPBEXaggData 3 2" xfId="62250" xr:uid="{00000000-0005-0000-0000-0000B3EF0000}"/>
    <cellStyle name="SAPBEXaggData 4" xfId="3475" xr:uid="{00000000-0005-0000-0000-0000B4EF0000}"/>
    <cellStyle name="SAPBEXaggData 4 2" xfId="3476" xr:uid="{00000000-0005-0000-0000-0000B5EF0000}"/>
    <cellStyle name="SAPBEXaggData 4 3" xfId="3477" xr:uid="{00000000-0005-0000-0000-0000B6EF0000}"/>
    <cellStyle name="SAPBEXaggData 4 4" xfId="3478" xr:uid="{00000000-0005-0000-0000-0000B7EF0000}"/>
    <cellStyle name="SAPBEXaggData 5" xfId="3479" xr:uid="{00000000-0005-0000-0000-0000B8EF0000}"/>
    <cellStyle name="SAPBEXaggData 5 2" xfId="3480" xr:uid="{00000000-0005-0000-0000-0000B9EF0000}"/>
    <cellStyle name="SAPBEXaggData 5 3" xfId="3481" xr:uid="{00000000-0005-0000-0000-0000BAEF0000}"/>
    <cellStyle name="SAPBEXaggData 6" xfId="3482" xr:uid="{00000000-0005-0000-0000-0000BBEF0000}"/>
    <cellStyle name="SAPBEXaggData 6 2" xfId="3483" xr:uid="{00000000-0005-0000-0000-0000BCEF0000}"/>
    <cellStyle name="SAPBEXaggData 6 3" xfId="3484" xr:uid="{00000000-0005-0000-0000-0000BDEF0000}"/>
    <cellStyle name="SAPBEXaggData 7" xfId="3485" xr:uid="{00000000-0005-0000-0000-0000BEEF0000}"/>
    <cellStyle name="SAPBEXaggData 7 2" xfId="62251" xr:uid="{00000000-0005-0000-0000-0000BFEF0000}"/>
    <cellStyle name="SAPBEXaggData 8" xfId="3486" xr:uid="{00000000-0005-0000-0000-0000C0EF0000}"/>
    <cellStyle name="SAPBEXaggData 8 2" xfId="62252" xr:uid="{00000000-0005-0000-0000-0000C1EF0000}"/>
    <cellStyle name="SAPBEXaggData 9" xfId="3487" xr:uid="{00000000-0005-0000-0000-0000C2EF0000}"/>
    <cellStyle name="SAPBEXaggData_2010 Return to Provision" xfId="62253" xr:uid="{00000000-0005-0000-0000-0000C3EF0000}"/>
    <cellStyle name="SAPBEXaggDataEmph" xfId="3488" xr:uid="{00000000-0005-0000-0000-0000C4EF0000}"/>
    <cellStyle name="SAPBEXaggDataEmph 10" xfId="62254" xr:uid="{00000000-0005-0000-0000-0000C5EF0000}"/>
    <cellStyle name="SAPBEXaggDataEmph 10 2" xfId="62255" xr:uid="{00000000-0005-0000-0000-0000C6EF0000}"/>
    <cellStyle name="SAPBEXaggDataEmph 11" xfId="62256" xr:uid="{00000000-0005-0000-0000-0000C7EF0000}"/>
    <cellStyle name="SAPBEXaggDataEmph 11 2" xfId="62257" xr:uid="{00000000-0005-0000-0000-0000C8EF0000}"/>
    <cellStyle name="SAPBEXaggDataEmph 12" xfId="62258" xr:uid="{00000000-0005-0000-0000-0000C9EF0000}"/>
    <cellStyle name="SAPBEXaggDataEmph 2" xfId="3489" xr:uid="{00000000-0005-0000-0000-0000CAEF0000}"/>
    <cellStyle name="SAPBEXaggDataEmph 2 2" xfId="3490" xr:uid="{00000000-0005-0000-0000-0000CBEF0000}"/>
    <cellStyle name="SAPBEXaggDataEmph 2 3" xfId="62259" xr:uid="{00000000-0005-0000-0000-0000CCEF0000}"/>
    <cellStyle name="SAPBEXaggDataEmph 3" xfId="3491" xr:uid="{00000000-0005-0000-0000-0000CDEF0000}"/>
    <cellStyle name="SAPBEXaggDataEmph 3 2" xfId="62260" xr:uid="{00000000-0005-0000-0000-0000CEEF0000}"/>
    <cellStyle name="SAPBEXaggDataEmph 4" xfId="3492" xr:uid="{00000000-0005-0000-0000-0000CFEF0000}"/>
    <cellStyle name="SAPBEXaggDataEmph 4 2" xfId="62261" xr:uid="{00000000-0005-0000-0000-0000D0EF0000}"/>
    <cellStyle name="SAPBEXaggDataEmph 5" xfId="3493" xr:uid="{00000000-0005-0000-0000-0000D1EF0000}"/>
    <cellStyle name="SAPBEXaggDataEmph 5 2" xfId="62262" xr:uid="{00000000-0005-0000-0000-0000D2EF0000}"/>
    <cellStyle name="SAPBEXaggDataEmph 6" xfId="62263" xr:uid="{00000000-0005-0000-0000-0000D3EF0000}"/>
    <cellStyle name="SAPBEXaggDataEmph 6 2" xfId="62264" xr:uid="{00000000-0005-0000-0000-0000D4EF0000}"/>
    <cellStyle name="SAPBEXaggDataEmph 7" xfId="62265" xr:uid="{00000000-0005-0000-0000-0000D5EF0000}"/>
    <cellStyle name="SAPBEXaggDataEmph 7 2" xfId="62266" xr:uid="{00000000-0005-0000-0000-0000D6EF0000}"/>
    <cellStyle name="SAPBEXaggDataEmph 8" xfId="62267" xr:uid="{00000000-0005-0000-0000-0000D7EF0000}"/>
    <cellStyle name="SAPBEXaggDataEmph 8 2" xfId="62268" xr:uid="{00000000-0005-0000-0000-0000D8EF0000}"/>
    <cellStyle name="SAPBEXaggDataEmph 9" xfId="62269" xr:uid="{00000000-0005-0000-0000-0000D9EF0000}"/>
    <cellStyle name="SAPBEXaggItem" xfId="3494" xr:uid="{00000000-0005-0000-0000-0000DAEF0000}"/>
    <cellStyle name="SAPBEXaggItem 10" xfId="62270" xr:uid="{00000000-0005-0000-0000-0000DBEF0000}"/>
    <cellStyle name="SAPBEXaggItem 10 2" xfId="62271" xr:uid="{00000000-0005-0000-0000-0000DCEF0000}"/>
    <cellStyle name="SAPBEXaggItem 11" xfId="62272" xr:uid="{00000000-0005-0000-0000-0000DDEF0000}"/>
    <cellStyle name="SAPBEXaggItem 11 2" xfId="62273" xr:uid="{00000000-0005-0000-0000-0000DEEF0000}"/>
    <cellStyle name="SAPBEXaggItem 12" xfId="62274" xr:uid="{00000000-0005-0000-0000-0000DFEF0000}"/>
    <cellStyle name="SAPBEXaggItem 2" xfId="3495" xr:uid="{00000000-0005-0000-0000-0000E0EF0000}"/>
    <cellStyle name="SAPBEXaggItem 2 2" xfId="3496" xr:uid="{00000000-0005-0000-0000-0000E1EF0000}"/>
    <cellStyle name="SAPBEXaggItem 2 3" xfId="3497" xr:uid="{00000000-0005-0000-0000-0000E2EF0000}"/>
    <cellStyle name="SAPBEXaggItem 3" xfId="3498" xr:uid="{00000000-0005-0000-0000-0000E3EF0000}"/>
    <cellStyle name="SAPBEXaggItem 3 2" xfId="3499" xr:uid="{00000000-0005-0000-0000-0000E4EF0000}"/>
    <cellStyle name="SAPBEXaggItem 3 3" xfId="3500" xr:uid="{00000000-0005-0000-0000-0000E5EF0000}"/>
    <cellStyle name="SAPBEXaggItem 3 4" xfId="3501" xr:uid="{00000000-0005-0000-0000-0000E6EF0000}"/>
    <cellStyle name="SAPBEXaggItem 4" xfId="3502" xr:uid="{00000000-0005-0000-0000-0000E7EF0000}"/>
    <cellStyle name="SAPBEXaggItem 4 2" xfId="3503" xr:uid="{00000000-0005-0000-0000-0000E8EF0000}"/>
    <cellStyle name="SAPBEXaggItem 4 3" xfId="3504" xr:uid="{00000000-0005-0000-0000-0000E9EF0000}"/>
    <cellStyle name="SAPBEXaggItem 5" xfId="3505" xr:uid="{00000000-0005-0000-0000-0000EAEF0000}"/>
    <cellStyle name="SAPBEXaggItem 5 2" xfId="3506" xr:uid="{00000000-0005-0000-0000-0000EBEF0000}"/>
    <cellStyle name="SAPBEXaggItem 5 3" xfId="3507" xr:uid="{00000000-0005-0000-0000-0000ECEF0000}"/>
    <cellStyle name="SAPBEXaggItem 6" xfId="3508" xr:uid="{00000000-0005-0000-0000-0000EDEF0000}"/>
    <cellStyle name="SAPBEXaggItem 6 2" xfId="62275" xr:uid="{00000000-0005-0000-0000-0000EEEF0000}"/>
    <cellStyle name="SAPBEXaggItem 7" xfId="3509" xr:uid="{00000000-0005-0000-0000-0000EFEF0000}"/>
    <cellStyle name="SAPBEXaggItem 7 2" xfId="62276" xr:uid="{00000000-0005-0000-0000-0000F0EF0000}"/>
    <cellStyle name="SAPBEXaggItem 8" xfId="3510" xr:uid="{00000000-0005-0000-0000-0000F1EF0000}"/>
    <cellStyle name="SAPBEXaggItem 8 2" xfId="62277" xr:uid="{00000000-0005-0000-0000-0000F2EF0000}"/>
    <cellStyle name="SAPBEXaggItem 9" xfId="62278" xr:uid="{00000000-0005-0000-0000-0000F3EF0000}"/>
    <cellStyle name="SAPBEXaggItem_2010 Return to Provision" xfId="62279" xr:uid="{00000000-0005-0000-0000-0000F4EF0000}"/>
    <cellStyle name="SAPBEXaggItemX" xfId="3511" xr:uid="{00000000-0005-0000-0000-0000F5EF0000}"/>
    <cellStyle name="SAPBEXaggItemX 10" xfId="62280" xr:uid="{00000000-0005-0000-0000-0000F6EF0000}"/>
    <cellStyle name="SAPBEXaggItemX 10 2" xfId="62281" xr:uid="{00000000-0005-0000-0000-0000F7EF0000}"/>
    <cellStyle name="SAPBEXaggItemX 11" xfId="62282" xr:uid="{00000000-0005-0000-0000-0000F8EF0000}"/>
    <cellStyle name="SAPBEXaggItemX 11 2" xfId="62283" xr:uid="{00000000-0005-0000-0000-0000F9EF0000}"/>
    <cellStyle name="SAPBEXaggItemX 12" xfId="62284" xr:uid="{00000000-0005-0000-0000-0000FAEF0000}"/>
    <cellStyle name="SAPBEXaggItemX 2" xfId="3512" xr:uid="{00000000-0005-0000-0000-0000FBEF0000}"/>
    <cellStyle name="SAPBEXaggItemX 2 2" xfId="3513" xr:uid="{00000000-0005-0000-0000-0000FCEF0000}"/>
    <cellStyle name="SAPBEXaggItemX 2 3" xfId="3514" xr:uid="{00000000-0005-0000-0000-0000FDEF0000}"/>
    <cellStyle name="SAPBEXaggItemX 3" xfId="3515" xr:uid="{00000000-0005-0000-0000-0000FEEF0000}"/>
    <cellStyle name="SAPBEXaggItemX 3 2" xfId="62285" xr:uid="{00000000-0005-0000-0000-0000FFEF0000}"/>
    <cellStyle name="SAPBEXaggItemX 4" xfId="3516" xr:uid="{00000000-0005-0000-0000-000000F00000}"/>
    <cellStyle name="SAPBEXaggItemX 4 2" xfId="3517" xr:uid="{00000000-0005-0000-0000-000001F00000}"/>
    <cellStyle name="SAPBEXaggItemX 4 3" xfId="3518" xr:uid="{00000000-0005-0000-0000-000002F00000}"/>
    <cellStyle name="SAPBEXaggItemX 4 4" xfId="3519" xr:uid="{00000000-0005-0000-0000-000003F00000}"/>
    <cellStyle name="SAPBEXaggItemX 5" xfId="3520" xr:uid="{00000000-0005-0000-0000-000004F00000}"/>
    <cellStyle name="SAPBEXaggItemX 5 2" xfId="3521" xr:uid="{00000000-0005-0000-0000-000005F00000}"/>
    <cellStyle name="SAPBEXaggItemX 5 3" xfId="3522" xr:uid="{00000000-0005-0000-0000-000006F00000}"/>
    <cellStyle name="SAPBEXaggItemX 6" xfId="3523" xr:uid="{00000000-0005-0000-0000-000007F00000}"/>
    <cellStyle name="SAPBEXaggItemX 6 2" xfId="3524" xr:uid="{00000000-0005-0000-0000-000008F00000}"/>
    <cellStyle name="SAPBEXaggItemX 6 3" xfId="3525" xr:uid="{00000000-0005-0000-0000-000009F00000}"/>
    <cellStyle name="SAPBEXaggItemX 7" xfId="3526" xr:uid="{00000000-0005-0000-0000-00000AF00000}"/>
    <cellStyle name="SAPBEXaggItemX 7 2" xfId="62286" xr:uid="{00000000-0005-0000-0000-00000BF00000}"/>
    <cellStyle name="SAPBEXaggItemX 8" xfId="3527" xr:uid="{00000000-0005-0000-0000-00000CF00000}"/>
    <cellStyle name="SAPBEXaggItemX 8 2" xfId="62287" xr:uid="{00000000-0005-0000-0000-00000DF00000}"/>
    <cellStyle name="SAPBEXaggItemX 9" xfId="3528" xr:uid="{00000000-0005-0000-0000-00000EF00000}"/>
    <cellStyle name="SAPBEXaggItemX_2010 Return to Provision" xfId="62288" xr:uid="{00000000-0005-0000-0000-00000FF00000}"/>
    <cellStyle name="SAPBEXchaText" xfId="3529" xr:uid="{00000000-0005-0000-0000-000010F00000}"/>
    <cellStyle name="SAPBEXchaText 10" xfId="62289" xr:uid="{00000000-0005-0000-0000-000011F00000}"/>
    <cellStyle name="SAPBEXchaText 11" xfId="62290" xr:uid="{00000000-0005-0000-0000-000012F00000}"/>
    <cellStyle name="SAPBEXchaText 11 2" xfId="62291" xr:uid="{00000000-0005-0000-0000-000013F00000}"/>
    <cellStyle name="SAPBEXchaText 12" xfId="62292" xr:uid="{00000000-0005-0000-0000-000014F00000}"/>
    <cellStyle name="SAPBEXchaText 12 2" xfId="62293" xr:uid="{00000000-0005-0000-0000-000015F00000}"/>
    <cellStyle name="SAPBEXchaText 2" xfId="3530" xr:uid="{00000000-0005-0000-0000-000016F00000}"/>
    <cellStyle name="SAPBEXchaText 2 2" xfId="3531" xr:uid="{00000000-0005-0000-0000-000017F00000}"/>
    <cellStyle name="SAPBEXchaText 2 3" xfId="3532" xr:uid="{00000000-0005-0000-0000-000018F00000}"/>
    <cellStyle name="SAPBEXchaText 2 4" xfId="3533" xr:uid="{00000000-0005-0000-0000-000019F00000}"/>
    <cellStyle name="SAPBEXchaText 2 5" xfId="3534" xr:uid="{00000000-0005-0000-0000-00001AF00000}"/>
    <cellStyle name="SAPBEXchaText 3" xfId="3535" xr:uid="{00000000-0005-0000-0000-00001BF00000}"/>
    <cellStyle name="SAPBEXchaText 3 2" xfId="62294" xr:uid="{00000000-0005-0000-0000-00001CF00000}"/>
    <cellStyle name="SAPBEXchaText 4" xfId="3536" xr:uid="{00000000-0005-0000-0000-00001DF00000}"/>
    <cellStyle name="SAPBEXchaText 4 2" xfId="3537" xr:uid="{00000000-0005-0000-0000-00001EF00000}"/>
    <cellStyle name="SAPBEXchaText 4 3" xfId="3538" xr:uid="{00000000-0005-0000-0000-00001FF00000}"/>
    <cellStyle name="SAPBEXchaText 4 4" xfId="3539" xr:uid="{00000000-0005-0000-0000-000020F00000}"/>
    <cellStyle name="SAPBEXchaText 5" xfId="3540" xr:uid="{00000000-0005-0000-0000-000021F00000}"/>
    <cellStyle name="SAPBEXchaText 5 2" xfId="3541" xr:uid="{00000000-0005-0000-0000-000022F00000}"/>
    <cellStyle name="SAPBEXchaText 5 3" xfId="3542" xr:uid="{00000000-0005-0000-0000-000023F00000}"/>
    <cellStyle name="SAPBEXchaText 6" xfId="3543" xr:uid="{00000000-0005-0000-0000-000024F00000}"/>
    <cellStyle name="SAPBEXchaText 6 2" xfId="62295" xr:uid="{00000000-0005-0000-0000-000025F00000}"/>
    <cellStyle name="SAPBEXchaText 7" xfId="3544" xr:uid="{00000000-0005-0000-0000-000026F00000}"/>
    <cellStyle name="SAPBEXchaText 7 2" xfId="62296" xr:uid="{00000000-0005-0000-0000-000027F00000}"/>
    <cellStyle name="SAPBEXchaText 8" xfId="3545" xr:uid="{00000000-0005-0000-0000-000028F00000}"/>
    <cellStyle name="SAPBEXchaText 8 2" xfId="62297" xr:uid="{00000000-0005-0000-0000-000029F00000}"/>
    <cellStyle name="SAPBEXchaText 9" xfId="3546" xr:uid="{00000000-0005-0000-0000-00002AF00000}"/>
    <cellStyle name="SAPBEXchaText 9 2" xfId="62298" xr:uid="{00000000-0005-0000-0000-00002BF00000}"/>
    <cellStyle name="SAPBEXchaText_2010 Return to Provision" xfId="62299" xr:uid="{00000000-0005-0000-0000-00002CF00000}"/>
    <cellStyle name="SAPBEXexcBad7" xfId="3547" xr:uid="{00000000-0005-0000-0000-00002DF00000}"/>
    <cellStyle name="SAPBEXexcBad7 10" xfId="62300" xr:uid="{00000000-0005-0000-0000-00002EF00000}"/>
    <cellStyle name="SAPBEXexcBad7 10 2" xfId="62301" xr:uid="{00000000-0005-0000-0000-00002FF00000}"/>
    <cellStyle name="SAPBEXexcBad7 11" xfId="62302" xr:uid="{00000000-0005-0000-0000-000030F00000}"/>
    <cellStyle name="SAPBEXexcBad7 11 2" xfId="62303" xr:uid="{00000000-0005-0000-0000-000031F00000}"/>
    <cellStyle name="SAPBEXexcBad7 12" xfId="62304" xr:uid="{00000000-0005-0000-0000-000032F00000}"/>
    <cellStyle name="SAPBEXexcBad7 2" xfId="3548" xr:uid="{00000000-0005-0000-0000-000033F00000}"/>
    <cellStyle name="SAPBEXexcBad7 2 2" xfId="3549" xr:uid="{00000000-0005-0000-0000-000034F00000}"/>
    <cellStyle name="SAPBEXexcBad7 2 3" xfId="62305" xr:uid="{00000000-0005-0000-0000-000035F00000}"/>
    <cellStyle name="SAPBEXexcBad7 3" xfId="3550" xr:uid="{00000000-0005-0000-0000-000036F00000}"/>
    <cellStyle name="SAPBEXexcBad7 3 2" xfId="62306" xr:uid="{00000000-0005-0000-0000-000037F00000}"/>
    <cellStyle name="SAPBEXexcBad7 4" xfId="3551" xr:uid="{00000000-0005-0000-0000-000038F00000}"/>
    <cellStyle name="SAPBEXexcBad7 4 2" xfId="62307" xr:uid="{00000000-0005-0000-0000-000039F00000}"/>
    <cellStyle name="SAPBEXexcBad7 5" xfId="3552" xr:uid="{00000000-0005-0000-0000-00003AF00000}"/>
    <cellStyle name="SAPBEXexcBad7 5 2" xfId="62308" xr:uid="{00000000-0005-0000-0000-00003BF00000}"/>
    <cellStyle name="SAPBEXexcBad7 6" xfId="62309" xr:uid="{00000000-0005-0000-0000-00003CF00000}"/>
    <cellStyle name="SAPBEXexcBad7 6 2" xfId="62310" xr:uid="{00000000-0005-0000-0000-00003DF00000}"/>
    <cellStyle name="SAPBEXexcBad7 7" xfId="62311" xr:uid="{00000000-0005-0000-0000-00003EF00000}"/>
    <cellStyle name="SAPBEXexcBad7 7 2" xfId="62312" xr:uid="{00000000-0005-0000-0000-00003FF00000}"/>
    <cellStyle name="SAPBEXexcBad7 8" xfId="62313" xr:uid="{00000000-0005-0000-0000-000040F00000}"/>
    <cellStyle name="SAPBEXexcBad7 8 2" xfId="62314" xr:uid="{00000000-0005-0000-0000-000041F00000}"/>
    <cellStyle name="SAPBEXexcBad7 9" xfId="62315" xr:uid="{00000000-0005-0000-0000-000042F00000}"/>
    <cellStyle name="SAPBEXexcBad8" xfId="3553" xr:uid="{00000000-0005-0000-0000-000043F00000}"/>
    <cellStyle name="SAPBEXexcBad8 10" xfId="62316" xr:uid="{00000000-0005-0000-0000-000044F00000}"/>
    <cellStyle name="SAPBEXexcBad8 10 2" xfId="62317" xr:uid="{00000000-0005-0000-0000-000045F00000}"/>
    <cellStyle name="SAPBEXexcBad8 11" xfId="62318" xr:uid="{00000000-0005-0000-0000-000046F00000}"/>
    <cellStyle name="SAPBEXexcBad8 11 2" xfId="62319" xr:uid="{00000000-0005-0000-0000-000047F00000}"/>
    <cellStyle name="SAPBEXexcBad8 12" xfId="62320" xr:uid="{00000000-0005-0000-0000-000048F00000}"/>
    <cellStyle name="SAPBEXexcBad8 2" xfId="3554" xr:uid="{00000000-0005-0000-0000-000049F00000}"/>
    <cellStyle name="SAPBEXexcBad8 2 2" xfId="3555" xr:uid="{00000000-0005-0000-0000-00004AF00000}"/>
    <cellStyle name="SAPBEXexcBad8 2 3" xfId="62321" xr:uid="{00000000-0005-0000-0000-00004BF00000}"/>
    <cellStyle name="SAPBEXexcBad8 3" xfId="3556" xr:uid="{00000000-0005-0000-0000-00004CF00000}"/>
    <cellStyle name="SAPBEXexcBad8 3 2" xfId="62322" xr:uid="{00000000-0005-0000-0000-00004DF00000}"/>
    <cellStyle name="SAPBEXexcBad8 4" xfId="3557" xr:uid="{00000000-0005-0000-0000-00004EF00000}"/>
    <cellStyle name="SAPBEXexcBad8 4 2" xfId="62323" xr:uid="{00000000-0005-0000-0000-00004FF00000}"/>
    <cellStyle name="SAPBEXexcBad8 5" xfId="3558" xr:uid="{00000000-0005-0000-0000-000050F00000}"/>
    <cellStyle name="SAPBEXexcBad8 5 2" xfId="62324" xr:uid="{00000000-0005-0000-0000-000051F00000}"/>
    <cellStyle name="SAPBEXexcBad8 6" xfId="62325" xr:uid="{00000000-0005-0000-0000-000052F00000}"/>
    <cellStyle name="SAPBEXexcBad8 6 2" xfId="62326" xr:uid="{00000000-0005-0000-0000-000053F00000}"/>
    <cellStyle name="SAPBEXexcBad8 7" xfId="62327" xr:uid="{00000000-0005-0000-0000-000054F00000}"/>
    <cellStyle name="SAPBEXexcBad8 7 2" xfId="62328" xr:uid="{00000000-0005-0000-0000-000055F00000}"/>
    <cellStyle name="SAPBEXexcBad8 8" xfId="62329" xr:uid="{00000000-0005-0000-0000-000056F00000}"/>
    <cellStyle name="SAPBEXexcBad8 8 2" xfId="62330" xr:uid="{00000000-0005-0000-0000-000057F00000}"/>
    <cellStyle name="SAPBEXexcBad8 9" xfId="62331" xr:uid="{00000000-0005-0000-0000-000058F00000}"/>
    <cellStyle name="SAPBEXexcBad9" xfId="3559" xr:uid="{00000000-0005-0000-0000-000059F00000}"/>
    <cellStyle name="SAPBEXexcBad9 10" xfId="62332" xr:uid="{00000000-0005-0000-0000-00005AF00000}"/>
    <cellStyle name="SAPBEXexcBad9 10 2" xfId="62333" xr:uid="{00000000-0005-0000-0000-00005BF00000}"/>
    <cellStyle name="SAPBEXexcBad9 11" xfId="62334" xr:uid="{00000000-0005-0000-0000-00005CF00000}"/>
    <cellStyle name="SAPBEXexcBad9 11 2" xfId="62335" xr:uid="{00000000-0005-0000-0000-00005DF00000}"/>
    <cellStyle name="SAPBEXexcBad9 12" xfId="62336" xr:uid="{00000000-0005-0000-0000-00005EF00000}"/>
    <cellStyle name="SAPBEXexcBad9 2" xfId="3560" xr:uid="{00000000-0005-0000-0000-00005FF00000}"/>
    <cellStyle name="SAPBEXexcBad9 2 2" xfId="3561" xr:uid="{00000000-0005-0000-0000-000060F00000}"/>
    <cellStyle name="SAPBEXexcBad9 2 3" xfId="62337" xr:uid="{00000000-0005-0000-0000-000061F00000}"/>
    <cellStyle name="SAPBEXexcBad9 3" xfId="3562" xr:uid="{00000000-0005-0000-0000-000062F00000}"/>
    <cellStyle name="SAPBEXexcBad9 3 2" xfId="62338" xr:uid="{00000000-0005-0000-0000-000063F00000}"/>
    <cellStyle name="SAPBEXexcBad9 4" xfId="3563" xr:uid="{00000000-0005-0000-0000-000064F00000}"/>
    <cellStyle name="SAPBEXexcBad9 4 2" xfId="62339" xr:uid="{00000000-0005-0000-0000-000065F00000}"/>
    <cellStyle name="SAPBEXexcBad9 5" xfId="3564" xr:uid="{00000000-0005-0000-0000-000066F00000}"/>
    <cellStyle name="SAPBEXexcBad9 5 2" xfId="62340" xr:uid="{00000000-0005-0000-0000-000067F00000}"/>
    <cellStyle name="SAPBEXexcBad9 6" xfId="62341" xr:uid="{00000000-0005-0000-0000-000068F00000}"/>
    <cellStyle name="SAPBEXexcBad9 6 2" xfId="62342" xr:uid="{00000000-0005-0000-0000-000069F00000}"/>
    <cellStyle name="SAPBEXexcBad9 7" xfId="62343" xr:uid="{00000000-0005-0000-0000-00006AF00000}"/>
    <cellStyle name="SAPBEXexcBad9 7 2" xfId="62344" xr:uid="{00000000-0005-0000-0000-00006BF00000}"/>
    <cellStyle name="SAPBEXexcBad9 8" xfId="62345" xr:uid="{00000000-0005-0000-0000-00006CF00000}"/>
    <cellStyle name="SAPBEXexcBad9 8 2" xfId="62346" xr:uid="{00000000-0005-0000-0000-00006DF00000}"/>
    <cellStyle name="SAPBEXexcBad9 9" xfId="62347" xr:uid="{00000000-0005-0000-0000-00006EF00000}"/>
    <cellStyle name="SAPBEXexcCritical4" xfId="3565" xr:uid="{00000000-0005-0000-0000-00006FF00000}"/>
    <cellStyle name="SAPBEXexcCritical4 10" xfId="62348" xr:uid="{00000000-0005-0000-0000-000070F00000}"/>
    <cellStyle name="SAPBEXexcCritical4 10 2" xfId="62349" xr:uid="{00000000-0005-0000-0000-000071F00000}"/>
    <cellStyle name="SAPBEXexcCritical4 11" xfId="62350" xr:uid="{00000000-0005-0000-0000-000072F00000}"/>
    <cellStyle name="SAPBEXexcCritical4 11 2" xfId="62351" xr:uid="{00000000-0005-0000-0000-000073F00000}"/>
    <cellStyle name="SAPBEXexcCritical4 12" xfId="62352" xr:uid="{00000000-0005-0000-0000-000074F00000}"/>
    <cellStyle name="SAPBEXexcCritical4 2" xfId="3566" xr:uid="{00000000-0005-0000-0000-000075F00000}"/>
    <cellStyle name="SAPBEXexcCritical4 2 2" xfId="3567" xr:uid="{00000000-0005-0000-0000-000076F00000}"/>
    <cellStyle name="SAPBEXexcCritical4 2 3" xfId="62353" xr:uid="{00000000-0005-0000-0000-000077F00000}"/>
    <cellStyle name="SAPBEXexcCritical4 3" xfId="3568" xr:uid="{00000000-0005-0000-0000-000078F00000}"/>
    <cellStyle name="SAPBEXexcCritical4 3 2" xfId="62354" xr:uid="{00000000-0005-0000-0000-000079F00000}"/>
    <cellStyle name="SAPBEXexcCritical4 4" xfId="3569" xr:uid="{00000000-0005-0000-0000-00007AF00000}"/>
    <cellStyle name="SAPBEXexcCritical4 4 2" xfId="62355" xr:uid="{00000000-0005-0000-0000-00007BF00000}"/>
    <cellStyle name="SAPBEXexcCritical4 5" xfId="3570" xr:uid="{00000000-0005-0000-0000-00007CF00000}"/>
    <cellStyle name="SAPBEXexcCritical4 5 2" xfId="62356" xr:uid="{00000000-0005-0000-0000-00007DF00000}"/>
    <cellStyle name="SAPBEXexcCritical4 6" xfId="62357" xr:uid="{00000000-0005-0000-0000-00007EF00000}"/>
    <cellStyle name="SAPBEXexcCritical4 6 2" xfId="62358" xr:uid="{00000000-0005-0000-0000-00007FF00000}"/>
    <cellStyle name="SAPBEXexcCritical4 7" xfId="62359" xr:uid="{00000000-0005-0000-0000-000080F00000}"/>
    <cellStyle name="SAPBEXexcCritical4 7 2" xfId="62360" xr:uid="{00000000-0005-0000-0000-000081F00000}"/>
    <cellStyle name="SAPBEXexcCritical4 8" xfId="62361" xr:uid="{00000000-0005-0000-0000-000082F00000}"/>
    <cellStyle name="SAPBEXexcCritical4 8 2" xfId="62362" xr:uid="{00000000-0005-0000-0000-000083F00000}"/>
    <cellStyle name="SAPBEXexcCritical4 9" xfId="62363" xr:uid="{00000000-0005-0000-0000-000084F00000}"/>
    <cellStyle name="SAPBEXexcCritical5" xfId="3571" xr:uid="{00000000-0005-0000-0000-000085F00000}"/>
    <cellStyle name="SAPBEXexcCritical5 10" xfId="62364" xr:uid="{00000000-0005-0000-0000-000086F00000}"/>
    <cellStyle name="SAPBEXexcCritical5 10 2" xfId="62365" xr:uid="{00000000-0005-0000-0000-000087F00000}"/>
    <cellStyle name="SAPBEXexcCritical5 11" xfId="62366" xr:uid="{00000000-0005-0000-0000-000088F00000}"/>
    <cellStyle name="SAPBEXexcCritical5 11 2" xfId="62367" xr:uid="{00000000-0005-0000-0000-000089F00000}"/>
    <cellStyle name="SAPBEXexcCritical5 12" xfId="62368" xr:uid="{00000000-0005-0000-0000-00008AF00000}"/>
    <cellStyle name="SAPBEXexcCritical5 2" xfId="3572" xr:uid="{00000000-0005-0000-0000-00008BF00000}"/>
    <cellStyle name="SAPBEXexcCritical5 2 2" xfId="3573" xr:uid="{00000000-0005-0000-0000-00008CF00000}"/>
    <cellStyle name="SAPBEXexcCritical5 2 3" xfId="62369" xr:uid="{00000000-0005-0000-0000-00008DF00000}"/>
    <cellStyle name="SAPBEXexcCritical5 3" xfId="3574" xr:uid="{00000000-0005-0000-0000-00008EF00000}"/>
    <cellStyle name="SAPBEXexcCritical5 3 2" xfId="62370" xr:uid="{00000000-0005-0000-0000-00008FF00000}"/>
    <cellStyle name="SAPBEXexcCritical5 4" xfId="3575" xr:uid="{00000000-0005-0000-0000-000090F00000}"/>
    <cellStyle name="SAPBEXexcCritical5 4 2" xfId="62371" xr:uid="{00000000-0005-0000-0000-000091F00000}"/>
    <cellStyle name="SAPBEXexcCritical5 5" xfId="3576" xr:uid="{00000000-0005-0000-0000-000092F00000}"/>
    <cellStyle name="SAPBEXexcCritical5 5 2" xfId="62372" xr:uid="{00000000-0005-0000-0000-000093F00000}"/>
    <cellStyle name="SAPBEXexcCritical5 6" xfId="62373" xr:uid="{00000000-0005-0000-0000-000094F00000}"/>
    <cellStyle name="SAPBEXexcCritical5 6 2" xfId="62374" xr:uid="{00000000-0005-0000-0000-000095F00000}"/>
    <cellStyle name="SAPBEXexcCritical5 7" xfId="62375" xr:uid="{00000000-0005-0000-0000-000096F00000}"/>
    <cellStyle name="SAPBEXexcCritical5 7 2" xfId="62376" xr:uid="{00000000-0005-0000-0000-000097F00000}"/>
    <cellStyle name="SAPBEXexcCritical5 8" xfId="62377" xr:uid="{00000000-0005-0000-0000-000098F00000}"/>
    <cellStyle name="SAPBEXexcCritical5 8 2" xfId="62378" xr:uid="{00000000-0005-0000-0000-000099F00000}"/>
    <cellStyle name="SAPBEXexcCritical5 9" xfId="62379" xr:uid="{00000000-0005-0000-0000-00009AF00000}"/>
    <cellStyle name="SAPBEXexcCritical6" xfId="3577" xr:uid="{00000000-0005-0000-0000-00009BF00000}"/>
    <cellStyle name="SAPBEXexcCritical6 10" xfId="62380" xr:uid="{00000000-0005-0000-0000-00009CF00000}"/>
    <cellStyle name="SAPBEXexcCritical6 10 2" xfId="62381" xr:uid="{00000000-0005-0000-0000-00009DF00000}"/>
    <cellStyle name="SAPBEXexcCritical6 11" xfId="62382" xr:uid="{00000000-0005-0000-0000-00009EF00000}"/>
    <cellStyle name="SAPBEXexcCritical6 11 2" xfId="62383" xr:uid="{00000000-0005-0000-0000-00009FF00000}"/>
    <cellStyle name="SAPBEXexcCritical6 12" xfId="62384" xr:uid="{00000000-0005-0000-0000-0000A0F00000}"/>
    <cellStyle name="SAPBEXexcCritical6 2" xfId="3578" xr:uid="{00000000-0005-0000-0000-0000A1F00000}"/>
    <cellStyle name="SAPBEXexcCritical6 2 2" xfId="3579" xr:uid="{00000000-0005-0000-0000-0000A2F00000}"/>
    <cellStyle name="SAPBEXexcCritical6 2 3" xfId="62385" xr:uid="{00000000-0005-0000-0000-0000A3F00000}"/>
    <cellStyle name="SAPBEXexcCritical6 3" xfId="3580" xr:uid="{00000000-0005-0000-0000-0000A4F00000}"/>
    <cellStyle name="SAPBEXexcCritical6 3 2" xfId="62386" xr:uid="{00000000-0005-0000-0000-0000A5F00000}"/>
    <cellStyle name="SAPBEXexcCritical6 4" xfId="3581" xr:uid="{00000000-0005-0000-0000-0000A6F00000}"/>
    <cellStyle name="SAPBEXexcCritical6 4 2" xfId="62387" xr:uid="{00000000-0005-0000-0000-0000A7F00000}"/>
    <cellStyle name="SAPBEXexcCritical6 5" xfId="3582" xr:uid="{00000000-0005-0000-0000-0000A8F00000}"/>
    <cellStyle name="SAPBEXexcCritical6 5 2" xfId="62388" xr:uid="{00000000-0005-0000-0000-0000A9F00000}"/>
    <cellStyle name="SAPBEXexcCritical6 6" xfId="62389" xr:uid="{00000000-0005-0000-0000-0000AAF00000}"/>
    <cellStyle name="SAPBEXexcCritical6 6 2" xfId="62390" xr:uid="{00000000-0005-0000-0000-0000ABF00000}"/>
    <cellStyle name="SAPBEXexcCritical6 7" xfId="62391" xr:uid="{00000000-0005-0000-0000-0000ACF00000}"/>
    <cellStyle name="SAPBEXexcCritical6 7 2" xfId="62392" xr:uid="{00000000-0005-0000-0000-0000ADF00000}"/>
    <cellStyle name="SAPBEXexcCritical6 8" xfId="62393" xr:uid="{00000000-0005-0000-0000-0000AEF00000}"/>
    <cellStyle name="SAPBEXexcCritical6 8 2" xfId="62394" xr:uid="{00000000-0005-0000-0000-0000AFF00000}"/>
    <cellStyle name="SAPBEXexcCritical6 9" xfId="62395" xr:uid="{00000000-0005-0000-0000-0000B0F00000}"/>
    <cellStyle name="SAPBEXexcGood1" xfId="3583" xr:uid="{00000000-0005-0000-0000-0000B1F00000}"/>
    <cellStyle name="SAPBEXexcGood1 10" xfId="62396" xr:uid="{00000000-0005-0000-0000-0000B2F00000}"/>
    <cellStyle name="SAPBEXexcGood1 10 2" xfId="62397" xr:uid="{00000000-0005-0000-0000-0000B3F00000}"/>
    <cellStyle name="SAPBEXexcGood1 11" xfId="62398" xr:uid="{00000000-0005-0000-0000-0000B4F00000}"/>
    <cellStyle name="SAPBEXexcGood1 11 2" xfId="62399" xr:uid="{00000000-0005-0000-0000-0000B5F00000}"/>
    <cellStyle name="SAPBEXexcGood1 12" xfId="62400" xr:uid="{00000000-0005-0000-0000-0000B6F00000}"/>
    <cellStyle name="SAPBEXexcGood1 2" xfId="3584" xr:uid="{00000000-0005-0000-0000-0000B7F00000}"/>
    <cellStyle name="SAPBEXexcGood1 2 2" xfId="3585" xr:uid="{00000000-0005-0000-0000-0000B8F00000}"/>
    <cellStyle name="SAPBEXexcGood1 2 3" xfId="62401" xr:uid="{00000000-0005-0000-0000-0000B9F00000}"/>
    <cellStyle name="SAPBEXexcGood1 3" xfId="3586" xr:uid="{00000000-0005-0000-0000-0000BAF00000}"/>
    <cellStyle name="SAPBEXexcGood1 3 2" xfId="62402" xr:uid="{00000000-0005-0000-0000-0000BBF00000}"/>
    <cellStyle name="SAPBEXexcGood1 4" xfId="3587" xr:uid="{00000000-0005-0000-0000-0000BCF00000}"/>
    <cellStyle name="SAPBEXexcGood1 4 2" xfId="62403" xr:uid="{00000000-0005-0000-0000-0000BDF00000}"/>
    <cellStyle name="SAPBEXexcGood1 5" xfId="3588" xr:uid="{00000000-0005-0000-0000-0000BEF00000}"/>
    <cellStyle name="SAPBEXexcGood1 5 2" xfId="62404" xr:uid="{00000000-0005-0000-0000-0000BFF00000}"/>
    <cellStyle name="SAPBEXexcGood1 6" xfId="62405" xr:uid="{00000000-0005-0000-0000-0000C0F00000}"/>
    <cellStyle name="SAPBEXexcGood1 6 2" xfId="62406" xr:uid="{00000000-0005-0000-0000-0000C1F00000}"/>
    <cellStyle name="SAPBEXexcGood1 7" xfId="62407" xr:uid="{00000000-0005-0000-0000-0000C2F00000}"/>
    <cellStyle name="SAPBEXexcGood1 7 2" xfId="62408" xr:uid="{00000000-0005-0000-0000-0000C3F00000}"/>
    <cellStyle name="SAPBEXexcGood1 8" xfId="62409" xr:uid="{00000000-0005-0000-0000-0000C4F00000}"/>
    <cellStyle name="SAPBEXexcGood1 8 2" xfId="62410" xr:uid="{00000000-0005-0000-0000-0000C5F00000}"/>
    <cellStyle name="SAPBEXexcGood1 9" xfId="62411" xr:uid="{00000000-0005-0000-0000-0000C6F00000}"/>
    <cellStyle name="SAPBEXexcGood2" xfId="3589" xr:uid="{00000000-0005-0000-0000-0000C7F00000}"/>
    <cellStyle name="SAPBEXexcGood2 10" xfId="62412" xr:uid="{00000000-0005-0000-0000-0000C8F00000}"/>
    <cellStyle name="SAPBEXexcGood2 10 2" xfId="62413" xr:uid="{00000000-0005-0000-0000-0000C9F00000}"/>
    <cellStyle name="SAPBEXexcGood2 11" xfId="62414" xr:uid="{00000000-0005-0000-0000-0000CAF00000}"/>
    <cellStyle name="SAPBEXexcGood2 11 2" xfId="62415" xr:uid="{00000000-0005-0000-0000-0000CBF00000}"/>
    <cellStyle name="SAPBEXexcGood2 12" xfId="62416" xr:uid="{00000000-0005-0000-0000-0000CCF00000}"/>
    <cellStyle name="SAPBEXexcGood2 2" xfId="3590" xr:uid="{00000000-0005-0000-0000-0000CDF00000}"/>
    <cellStyle name="SAPBEXexcGood2 2 2" xfId="3591" xr:uid="{00000000-0005-0000-0000-0000CEF00000}"/>
    <cellStyle name="SAPBEXexcGood2 2 3" xfId="62417" xr:uid="{00000000-0005-0000-0000-0000CFF00000}"/>
    <cellStyle name="SAPBEXexcGood2 3" xfId="3592" xr:uid="{00000000-0005-0000-0000-0000D0F00000}"/>
    <cellStyle name="SAPBEXexcGood2 3 2" xfId="62418" xr:uid="{00000000-0005-0000-0000-0000D1F00000}"/>
    <cellStyle name="SAPBEXexcGood2 4" xfId="3593" xr:uid="{00000000-0005-0000-0000-0000D2F00000}"/>
    <cellStyle name="SAPBEXexcGood2 4 2" xfId="62419" xr:uid="{00000000-0005-0000-0000-0000D3F00000}"/>
    <cellStyle name="SAPBEXexcGood2 5" xfId="3594" xr:uid="{00000000-0005-0000-0000-0000D4F00000}"/>
    <cellStyle name="SAPBEXexcGood2 5 2" xfId="62420" xr:uid="{00000000-0005-0000-0000-0000D5F00000}"/>
    <cellStyle name="SAPBEXexcGood2 6" xfId="62421" xr:uid="{00000000-0005-0000-0000-0000D6F00000}"/>
    <cellStyle name="SAPBEXexcGood2 6 2" xfId="62422" xr:uid="{00000000-0005-0000-0000-0000D7F00000}"/>
    <cellStyle name="SAPBEXexcGood2 7" xfId="62423" xr:uid="{00000000-0005-0000-0000-0000D8F00000}"/>
    <cellStyle name="SAPBEXexcGood2 7 2" xfId="62424" xr:uid="{00000000-0005-0000-0000-0000D9F00000}"/>
    <cellStyle name="SAPBEXexcGood2 8" xfId="62425" xr:uid="{00000000-0005-0000-0000-0000DAF00000}"/>
    <cellStyle name="SAPBEXexcGood2 8 2" xfId="62426" xr:uid="{00000000-0005-0000-0000-0000DBF00000}"/>
    <cellStyle name="SAPBEXexcGood2 9" xfId="62427" xr:uid="{00000000-0005-0000-0000-0000DCF00000}"/>
    <cellStyle name="SAPBEXexcGood3" xfId="3595" xr:uid="{00000000-0005-0000-0000-0000DDF00000}"/>
    <cellStyle name="SAPBEXexcGood3 10" xfId="62428" xr:uid="{00000000-0005-0000-0000-0000DEF00000}"/>
    <cellStyle name="SAPBEXexcGood3 10 2" xfId="62429" xr:uid="{00000000-0005-0000-0000-0000DFF00000}"/>
    <cellStyle name="SAPBEXexcGood3 11" xfId="62430" xr:uid="{00000000-0005-0000-0000-0000E0F00000}"/>
    <cellStyle name="SAPBEXexcGood3 11 2" xfId="62431" xr:uid="{00000000-0005-0000-0000-0000E1F00000}"/>
    <cellStyle name="SAPBEXexcGood3 12" xfId="62432" xr:uid="{00000000-0005-0000-0000-0000E2F00000}"/>
    <cellStyle name="SAPBEXexcGood3 2" xfId="3596" xr:uid="{00000000-0005-0000-0000-0000E3F00000}"/>
    <cellStyle name="SAPBEXexcGood3 2 2" xfId="3597" xr:uid="{00000000-0005-0000-0000-0000E4F00000}"/>
    <cellStyle name="SAPBEXexcGood3 2 3" xfId="62433" xr:uid="{00000000-0005-0000-0000-0000E5F00000}"/>
    <cellStyle name="SAPBEXexcGood3 3" xfId="3598" xr:uid="{00000000-0005-0000-0000-0000E6F00000}"/>
    <cellStyle name="SAPBEXexcGood3 3 2" xfId="62434" xr:uid="{00000000-0005-0000-0000-0000E7F00000}"/>
    <cellStyle name="SAPBEXexcGood3 4" xfId="3599" xr:uid="{00000000-0005-0000-0000-0000E8F00000}"/>
    <cellStyle name="SAPBEXexcGood3 4 2" xfId="62435" xr:uid="{00000000-0005-0000-0000-0000E9F00000}"/>
    <cellStyle name="SAPBEXexcGood3 5" xfId="3600" xr:uid="{00000000-0005-0000-0000-0000EAF00000}"/>
    <cellStyle name="SAPBEXexcGood3 5 2" xfId="62436" xr:uid="{00000000-0005-0000-0000-0000EBF00000}"/>
    <cellStyle name="SAPBEXexcGood3 6" xfId="62437" xr:uid="{00000000-0005-0000-0000-0000ECF00000}"/>
    <cellStyle name="SAPBEXexcGood3 6 2" xfId="62438" xr:uid="{00000000-0005-0000-0000-0000EDF00000}"/>
    <cellStyle name="SAPBEXexcGood3 7" xfId="62439" xr:uid="{00000000-0005-0000-0000-0000EEF00000}"/>
    <cellStyle name="SAPBEXexcGood3 7 2" xfId="62440" xr:uid="{00000000-0005-0000-0000-0000EFF00000}"/>
    <cellStyle name="SAPBEXexcGood3 8" xfId="62441" xr:uid="{00000000-0005-0000-0000-0000F0F00000}"/>
    <cellStyle name="SAPBEXexcGood3 8 2" xfId="62442" xr:uid="{00000000-0005-0000-0000-0000F1F00000}"/>
    <cellStyle name="SAPBEXexcGood3 9" xfId="62443" xr:uid="{00000000-0005-0000-0000-0000F2F00000}"/>
    <cellStyle name="SAPBEXfilterDrill" xfId="3601" xr:uid="{00000000-0005-0000-0000-0000F3F00000}"/>
    <cellStyle name="SAPBEXfilterDrill 10" xfId="62444" xr:uid="{00000000-0005-0000-0000-0000F4F00000}"/>
    <cellStyle name="SAPBEXfilterDrill 11" xfId="62445" xr:uid="{00000000-0005-0000-0000-0000F5F00000}"/>
    <cellStyle name="SAPBEXfilterDrill 11 2" xfId="62446" xr:uid="{00000000-0005-0000-0000-0000F6F00000}"/>
    <cellStyle name="SAPBEXfilterDrill 12" xfId="62447" xr:uid="{00000000-0005-0000-0000-0000F7F00000}"/>
    <cellStyle name="SAPBEXfilterDrill 12 2" xfId="62448" xr:uid="{00000000-0005-0000-0000-0000F8F00000}"/>
    <cellStyle name="SAPBEXfilterDrill 2" xfId="3602" xr:uid="{00000000-0005-0000-0000-0000F9F00000}"/>
    <cellStyle name="SAPBEXfilterDrill 2 2" xfId="62449" xr:uid="{00000000-0005-0000-0000-0000FAF00000}"/>
    <cellStyle name="SAPBEXfilterDrill 3" xfId="3603" xr:uid="{00000000-0005-0000-0000-0000FBF00000}"/>
    <cellStyle name="SAPBEXfilterDrill 3 2" xfId="62450" xr:uid="{00000000-0005-0000-0000-0000FCF00000}"/>
    <cellStyle name="SAPBEXfilterDrill 4" xfId="3604" xr:uid="{00000000-0005-0000-0000-0000FDF00000}"/>
    <cellStyle name="SAPBEXfilterDrill 4 2" xfId="3605" xr:uid="{00000000-0005-0000-0000-0000FEF00000}"/>
    <cellStyle name="SAPBEXfilterDrill 4 3" xfId="3606" xr:uid="{00000000-0005-0000-0000-0000FFF00000}"/>
    <cellStyle name="SAPBEXfilterDrill 5" xfId="3607" xr:uid="{00000000-0005-0000-0000-000000F10000}"/>
    <cellStyle name="SAPBEXfilterDrill 5 2" xfId="3608" xr:uid="{00000000-0005-0000-0000-000001F10000}"/>
    <cellStyle name="SAPBEXfilterDrill 5 3" xfId="3609" xr:uid="{00000000-0005-0000-0000-000002F10000}"/>
    <cellStyle name="SAPBEXfilterDrill 6" xfId="3610" xr:uid="{00000000-0005-0000-0000-000003F10000}"/>
    <cellStyle name="SAPBEXfilterDrill 6 2" xfId="3611" xr:uid="{00000000-0005-0000-0000-000004F10000}"/>
    <cellStyle name="SAPBEXfilterDrill 6 3" xfId="3612" xr:uid="{00000000-0005-0000-0000-000005F10000}"/>
    <cellStyle name="SAPBEXfilterDrill 7" xfId="3613" xr:uid="{00000000-0005-0000-0000-000006F10000}"/>
    <cellStyle name="SAPBEXfilterDrill 7 2" xfId="62451" xr:uid="{00000000-0005-0000-0000-000007F10000}"/>
    <cellStyle name="SAPBEXfilterDrill 8" xfId="3614" xr:uid="{00000000-0005-0000-0000-000008F10000}"/>
    <cellStyle name="SAPBEXfilterDrill 8 2" xfId="62452" xr:uid="{00000000-0005-0000-0000-000009F10000}"/>
    <cellStyle name="SAPBEXfilterDrill 9" xfId="62453" xr:uid="{00000000-0005-0000-0000-00000AF10000}"/>
    <cellStyle name="SAPBEXfilterDrill 9 2" xfId="62454" xr:uid="{00000000-0005-0000-0000-00000BF10000}"/>
    <cellStyle name="SAPBEXfilterDrill_2010 Return to Provision" xfId="62455" xr:uid="{00000000-0005-0000-0000-00000CF10000}"/>
    <cellStyle name="SAPBEXfilterItem" xfId="3615" xr:uid="{00000000-0005-0000-0000-00000DF10000}"/>
    <cellStyle name="SAPBEXfilterItem 10" xfId="62456" xr:uid="{00000000-0005-0000-0000-00000EF10000}"/>
    <cellStyle name="SAPBEXfilterItem 11" xfId="62457" xr:uid="{00000000-0005-0000-0000-00000FF10000}"/>
    <cellStyle name="SAPBEXfilterItem 11 2" xfId="62458" xr:uid="{00000000-0005-0000-0000-000010F10000}"/>
    <cellStyle name="SAPBEXfilterItem 12" xfId="62459" xr:uid="{00000000-0005-0000-0000-000011F10000}"/>
    <cellStyle name="SAPBEXfilterItem 12 2" xfId="62460" xr:uid="{00000000-0005-0000-0000-000012F10000}"/>
    <cellStyle name="SAPBEXfilterItem 2" xfId="3616" xr:uid="{00000000-0005-0000-0000-000013F10000}"/>
    <cellStyle name="SAPBEXfilterItem 2 2" xfId="62461" xr:uid="{00000000-0005-0000-0000-000014F10000}"/>
    <cellStyle name="SAPBEXfilterItem 3" xfId="3617" xr:uid="{00000000-0005-0000-0000-000015F10000}"/>
    <cellStyle name="SAPBEXfilterItem 3 2" xfId="62462" xr:uid="{00000000-0005-0000-0000-000016F10000}"/>
    <cellStyle name="SAPBEXfilterItem 4" xfId="3618" xr:uid="{00000000-0005-0000-0000-000017F10000}"/>
    <cellStyle name="SAPBEXfilterItem 4 2" xfId="3619" xr:uid="{00000000-0005-0000-0000-000018F10000}"/>
    <cellStyle name="SAPBEXfilterItem 5" xfId="3620" xr:uid="{00000000-0005-0000-0000-000019F10000}"/>
    <cellStyle name="SAPBEXfilterItem 5 2" xfId="3621" xr:uid="{00000000-0005-0000-0000-00001AF10000}"/>
    <cellStyle name="SAPBEXfilterItem 6" xfId="3622" xr:uid="{00000000-0005-0000-0000-00001BF10000}"/>
    <cellStyle name="SAPBEXfilterItem 6 2" xfId="3623" xr:uid="{00000000-0005-0000-0000-00001CF10000}"/>
    <cellStyle name="SAPBEXfilterItem 7" xfId="3624" xr:uid="{00000000-0005-0000-0000-00001DF10000}"/>
    <cellStyle name="SAPBEXfilterItem 7 2" xfId="62463" xr:uid="{00000000-0005-0000-0000-00001EF10000}"/>
    <cellStyle name="SAPBEXfilterItem 8" xfId="3625" xr:uid="{00000000-0005-0000-0000-00001FF10000}"/>
    <cellStyle name="SAPBEXfilterItem 8 2" xfId="62464" xr:uid="{00000000-0005-0000-0000-000020F10000}"/>
    <cellStyle name="SAPBEXfilterItem 9" xfId="62465" xr:uid="{00000000-0005-0000-0000-000021F10000}"/>
    <cellStyle name="SAPBEXfilterItem 9 2" xfId="62466" xr:uid="{00000000-0005-0000-0000-000022F10000}"/>
    <cellStyle name="SAPBEXfilterItem_2010 Return to Provision" xfId="62467" xr:uid="{00000000-0005-0000-0000-000023F10000}"/>
    <cellStyle name="SAPBEXfilterText" xfId="3626" xr:uid="{00000000-0005-0000-0000-000024F10000}"/>
    <cellStyle name="SAPBEXfilterText 10" xfId="62468" xr:uid="{00000000-0005-0000-0000-000025F10000}"/>
    <cellStyle name="SAPBEXfilterText 10 2" xfId="62469" xr:uid="{00000000-0005-0000-0000-000026F10000}"/>
    <cellStyle name="SAPBEXfilterText 11" xfId="62470" xr:uid="{00000000-0005-0000-0000-000027F10000}"/>
    <cellStyle name="SAPBEXfilterText 11 2" xfId="62471" xr:uid="{00000000-0005-0000-0000-000028F10000}"/>
    <cellStyle name="SAPBEXfilterText 2" xfId="3627" xr:uid="{00000000-0005-0000-0000-000029F10000}"/>
    <cellStyle name="SAPBEXfilterText 2 2" xfId="3628" xr:uid="{00000000-0005-0000-0000-00002AF10000}"/>
    <cellStyle name="SAPBEXfilterText 2 3" xfId="62472" xr:uid="{00000000-0005-0000-0000-00002BF10000}"/>
    <cellStyle name="SAPBEXfilterText 3" xfId="3629" xr:uid="{00000000-0005-0000-0000-00002CF10000}"/>
    <cellStyle name="SAPBEXfilterText 3 2" xfId="62473" xr:uid="{00000000-0005-0000-0000-00002DF10000}"/>
    <cellStyle name="SAPBEXfilterText 4" xfId="3630" xr:uid="{00000000-0005-0000-0000-00002EF10000}"/>
    <cellStyle name="SAPBEXfilterText 4 2" xfId="62474" xr:uid="{00000000-0005-0000-0000-00002FF10000}"/>
    <cellStyle name="SAPBEXfilterText 5" xfId="62475" xr:uid="{00000000-0005-0000-0000-000030F10000}"/>
    <cellStyle name="SAPBEXfilterText 5 2" xfId="62476" xr:uid="{00000000-0005-0000-0000-000031F10000}"/>
    <cellStyle name="SAPBEXfilterText 6" xfId="62477" xr:uid="{00000000-0005-0000-0000-000032F10000}"/>
    <cellStyle name="SAPBEXfilterText 6 2" xfId="62478" xr:uid="{00000000-0005-0000-0000-000033F10000}"/>
    <cellStyle name="SAPBEXfilterText 7" xfId="62479" xr:uid="{00000000-0005-0000-0000-000034F10000}"/>
    <cellStyle name="SAPBEXfilterText 7 2" xfId="62480" xr:uid="{00000000-0005-0000-0000-000035F10000}"/>
    <cellStyle name="SAPBEXfilterText 8" xfId="62481" xr:uid="{00000000-0005-0000-0000-000036F10000}"/>
    <cellStyle name="SAPBEXfilterText 8 2" xfId="62482" xr:uid="{00000000-0005-0000-0000-000037F10000}"/>
    <cellStyle name="SAPBEXfilterText 9" xfId="62483" xr:uid="{00000000-0005-0000-0000-000038F10000}"/>
    <cellStyle name="SAPBEXfilterText_Post-COD Rollup - 2-6-13 presentation Rev 01" xfId="62484" xr:uid="{00000000-0005-0000-0000-000039F10000}"/>
    <cellStyle name="SAPBEXformats" xfId="3631" xr:uid="{00000000-0005-0000-0000-00003AF10000}"/>
    <cellStyle name="SAPBEXformats 10" xfId="62485" xr:uid="{00000000-0005-0000-0000-00003BF10000}"/>
    <cellStyle name="SAPBEXformats 10 2" xfId="62486" xr:uid="{00000000-0005-0000-0000-00003CF10000}"/>
    <cellStyle name="SAPBEXformats 11" xfId="62487" xr:uid="{00000000-0005-0000-0000-00003DF10000}"/>
    <cellStyle name="SAPBEXformats 11 2" xfId="62488" xr:uid="{00000000-0005-0000-0000-00003EF10000}"/>
    <cellStyle name="SAPBEXformats 12" xfId="62489" xr:uid="{00000000-0005-0000-0000-00003FF10000}"/>
    <cellStyle name="SAPBEXformats 2" xfId="3632" xr:uid="{00000000-0005-0000-0000-000040F10000}"/>
    <cellStyle name="SAPBEXformats 2 2" xfId="3633" xr:uid="{00000000-0005-0000-0000-000041F10000}"/>
    <cellStyle name="SAPBEXformats 2 3" xfId="3634" xr:uid="{00000000-0005-0000-0000-000042F10000}"/>
    <cellStyle name="SAPBEXformats 2 4" xfId="3635" xr:uid="{00000000-0005-0000-0000-000043F10000}"/>
    <cellStyle name="SAPBEXformats 2 5" xfId="3636" xr:uid="{00000000-0005-0000-0000-000044F10000}"/>
    <cellStyle name="SAPBEXformats 2 6" xfId="3637" xr:uid="{00000000-0005-0000-0000-000045F10000}"/>
    <cellStyle name="SAPBEXformats 3" xfId="3638" xr:uid="{00000000-0005-0000-0000-000046F10000}"/>
    <cellStyle name="SAPBEXformats 3 2" xfId="3639" xr:uid="{00000000-0005-0000-0000-000047F10000}"/>
    <cellStyle name="SAPBEXformats 4" xfId="3640" xr:uid="{00000000-0005-0000-0000-000048F10000}"/>
    <cellStyle name="SAPBEXformats 4 2" xfId="62490" xr:uid="{00000000-0005-0000-0000-000049F10000}"/>
    <cellStyle name="SAPBEXformats 5" xfId="3641" xr:uid="{00000000-0005-0000-0000-00004AF10000}"/>
    <cellStyle name="SAPBEXformats 5 2" xfId="62491" xr:uid="{00000000-0005-0000-0000-00004BF10000}"/>
    <cellStyle name="SAPBEXformats 6" xfId="3642" xr:uid="{00000000-0005-0000-0000-00004CF10000}"/>
    <cellStyle name="SAPBEXformats 6 2" xfId="62492" xr:uid="{00000000-0005-0000-0000-00004DF10000}"/>
    <cellStyle name="SAPBEXformats 7" xfId="62493" xr:uid="{00000000-0005-0000-0000-00004EF10000}"/>
    <cellStyle name="SAPBEXformats 7 2" xfId="62494" xr:uid="{00000000-0005-0000-0000-00004FF10000}"/>
    <cellStyle name="SAPBEXformats 8" xfId="62495" xr:uid="{00000000-0005-0000-0000-000050F10000}"/>
    <cellStyle name="SAPBEXformats 8 2" xfId="62496" xr:uid="{00000000-0005-0000-0000-000051F10000}"/>
    <cellStyle name="SAPBEXformats 9" xfId="62497" xr:uid="{00000000-0005-0000-0000-000052F10000}"/>
    <cellStyle name="SAPBEXheaderItem" xfId="3643" xr:uid="{00000000-0005-0000-0000-000053F10000}"/>
    <cellStyle name="SAPBEXheaderItem 10" xfId="62498" xr:uid="{00000000-0005-0000-0000-000054F10000}"/>
    <cellStyle name="SAPBEXheaderItem 11" xfId="62499" xr:uid="{00000000-0005-0000-0000-000055F10000}"/>
    <cellStyle name="SAPBEXheaderItem 11 2" xfId="62500" xr:uid="{00000000-0005-0000-0000-000056F10000}"/>
    <cellStyle name="SAPBEXheaderItem 12" xfId="62501" xr:uid="{00000000-0005-0000-0000-000057F10000}"/>
    <cellStyle name="SAPBEXheaderItem 12 2" xfId="62502" xr:uid="{00000000-0005-0000-0000-000058F10000}"/>
    <cellStyle name="SAPBEXheaderItem 2" xfId="3644" xr:uid="{00000000-0005-0000-0000-000059F10000}"/>
    <cellStyle name="SAPBEXheaderItem 2 2" xfId="3645" xr:uid="{00000000-0005-0000-0000-00005AF10000}"/>
    <cellStyle name="SAPBEXheaderItem 2 3" xfId="3646" xr:uid="{00000000-0005-0000-0000-00005BF10000}"/>
    <cellStyle name="SAPBEXheaderItem 2 4" xfId="3647" xr:uid="{00000000-0005-0000-0000-00005CF10000}"/>
    <cellStyle name="SAPBEXheaderItem 2 5" xfId="3648" xr:uid="{00000000-0005-0000-0000-00005DF10000}"/>
    <cellStyle name="SAPBEXheaderItem 2 6" xfId="3649" xr:uid="{00000000-0005-0000-0000-00005EF10000}"/>
    <cellStyle name="SAPBEXheaderItem 2 7" xfId="3650" xr:uid="{00000000-0005-0000-0000-00005FF10000}"/>
    <cellStyle name="SAPBEXheaderItem 2_TQ 09 Reconciliation (Pension) - Final" xfId="62503" xr:uid="{00000000-0005-0000-0000-000060F10000}"/>
    <cellStyle name="SAPBEXheaderItem 3" xfId="3651" xr:uid="{00000000-0005-0000-0000-000061F10000}"/>
    <cellStyle name="SAPBEXheaderItem 3 2" xfId="62504" xr:uid="{00000000-0005-0000-0000-000062F10000}"/>
    <cellStyle name="SAPBEXheaderItem 3 2 2" xfId="62505" xr:uid="{00000000-0005-0000-0000-000063F10000}"/>
    <cellStyle name="SAPBEXheaderItem 4" xfId="3652" xr:uid="{00000000-0005-0000-0000-000064F10000}"/>
    <cellStyle name="SAPBEXheaderItem 4 2" xfId="3653" xr:uid="{00000000-0005-0000-0000-000065F10000}"/>
    <cellStyle name="SAPBEXheaderItem 4 3" xfId="3654" xr:uid="{00000000-0005-0000-0000-000066F10000}"/>
    <cellStyle name="SAPBEXheaderItem 4 4" xfId="3655" xr:uid="{00000000-0005-0000-0000-000067F10000}"/>
    <cellStyle name="SAPBEXheaderItem 5" xfId="3656" xr:uid="{00000000-0005-0000-0000-000068F10000}"/>
    <cellStyle name="SAPBEXheaderItem 5 2" xfId="3657" xr:uid="{00000000-0005-0000-0000-000069F10000}"/>
    <cellStyle name="SAPBEXheaderItem 5 3" xfId="3658" xr:uid="{00000000-0005-0000-0000-00006AF10000}"/>
    <cellStyle name="SAPBEXheaderItem 6" xfId="3659" xr:uid="{00000000-0005-0000-0000-00006BF10000}"/>
    <cellStyle name="SAPBEXheaderItem 6 2" xfId="62506" xr:uid="{00000000-0005-0000-0000-00006CF10000}"/>
    <cellStyle name="SAPBEXheaderItem 7" xfId="3660" xr:uid="{00000000-0005-0000-0000-00006DF10000}"/>
    <cellStyle name="SAPBEXheaderItem 7 2" xfId="62507" xr:uid="{00000000-0005-0000-0000-00006EF10000}"/>
    <cellStyle name="SAPBEXheaderItem 8" xfId="3661" xr:uid="{00000000-0005-0000-0000-00006FF10000}"/>
    <cellStyle name="SAPBEXheaderItem 8 2" xfId="62508" xr:uid="{00000000-0005-0000-0000-000070F10000}"/>
    <cellStyle name="SAPBEXheaderItem 9" xfId="3662" xr:uid="{00000000-0005-0000-0000-000071F10000}"/>
    <cellStyle name="SAPBEXheaderItem 9 2" xfId="62509" xr:uid="{00000000-0005-0000-0000-000072F10000}"/>
    <cellStyle name="SAPBEXheaderItem_2008 FPL Group Tax Workpapers" xfId="62510" xr:uid="{00000000-0005-0000-0000-000073F10000}"/>
    <cellStyle name="SAPBEXheaderText" xfId="3663" xr:uid="{00000000-0005-0000-0000-000074F10000}"/>
    <cellStyle name="SAPBEXheaderText 10" xfId="62511" xr:uid="{00000000-0005-0000-0000-000075F10000}"/>
    <cellStyle name="SAPBEXheaderText 10 2" xfId="62512" xr:uid="{00000000-0005-0000-0000-000076F10000}"/>
    <cellStyle name="SAPBEXheaderText 11" xfId="62513" xr:uid="{00000000-0005-0000-0000-000077F10000}"/>
    <cellStyle name="SAPBEXheaderText 11 2" xfId="62514" xr:uid="{00000000-0005-0000-0000-000078F10000}"/>
    <cellStyle name="SAPBEXheaderText 2" xfId="3664" xr:uid="{00000000-0005-0000-0000-000079F10000}"/>
    <cellStyle name="SAPBEXheaderText 2 2" xfId="3665" xr:uid="{00000000-0005-0000-0000-00007AF10000}"/>
    <cellStyle name="SAPBEXheaderText 2 2 2" xfId="62515" xr:uid="{00000000-0005-0000-0000-00007BF10000}"/>
    <cellStyle name="SAPBEXheaderText 2 3" xfId="3666" xr:uid="{00000000-0005-0000-0000-00007CF10000}"/>
    <cellStyle name="SAPBEXheaderText 2 4" xfId="3667" xr:uid="{00000000-0005-0000-0000-00007DF10000}"/>
    <cellStyle name="SAPBEXheaderText 2 5" xfId="3668" xr:uid="{00000000-0005-0000-0000-00007EF10000}"/>
    <cellStyle name="SAPBEXheaderText 2 6" xfId="3669" xr:uid="{00000000-0005-0000-0000-00007FF10000}"/>
    <cellStyle name="SAPBEXheaderText 2 7" xfId="3670" xr:uid="{00000000-0005-0000-0000-000080F10000}"/>
    <cellStyle name="SAPBEXheaderText 2_TQ 09 Reconciliation (Pension) - Final" xfId="62516" xr:uid="{00000000-0005-0000-0000-000081F10000}"/>
    <cellStyle name="SAPBEXheaderText 3" xfId="3671" xr:uid="{00000000-0005-0000-0000-000082F10000}"/>
    <cellStyle name="SAPBEXheaderText 3 2" xfId="62517" xr:uid="{00000000-0005-0000-0000-000083F10000}"/>
    <cellStyle name="SAPBEXheaderText 3 2 2" xfId="62518" xr:uid="{00000000-0005-0000-0000-000084F10000}"/>
    <cellStyle name="SAPBEXheaderText 4" xfId="3672" xr:uid="{00000000-0005-0000-0000-000085F10000}"/>
    <cellStyle name="SAPBEXheaderText 4 2" xfId="3673" xr:uid="{00000000-0005-0000-0000-000086F10000}"/>
    <cellStyle name="SAPBEXheaderText 4 3" xfId="3674" xr:uid="{00000000-0005-0000-0000-000087F10000}"/>
    <cellStyle name="SAPBEXheaderText 4 4" xfId="3675" xr:uid="{00000000-0005-0000-0000-000088F10000}"/>
    <cellStyle name="SAPBEXheaderText 5" xfId="3676" xr:uid="{00000000-0005-0000-0000-000089F10000}"/>
    <cellStyle name="SAPBEXheaderText 5 2" xfId="3677" xr:uid="{00000000-0005-0000-0000-00008AF10000}"/>
    <cellStyle name="SAPBEXheaderText 5 3" xfId="3678" xr:uid="{00000000-0005-0000-0000-00008BF10000}"/>
    <cellStyle name="SAPBEXheaderText 6" xfId="3679" xr:uid="{00000000-0005-0000-0000-00008CF10000}"/>
    <cellStyle name="SAPBEXheaderText 6 2" xfId="62519" xr:uid="{00000000-0005-0000-0000-00008DF10000}"/>
    <cellStyle name="SAPBEXheaderText 7" xfId="3680" xr:uid="{00000000-0005-0000-0000-00008EF10000}"/>
    <cellStyle name="SAPBEXheaderText 7 2" xfId="62520" xr:uid="{00000000-0005-0000-0000-00008FF10000}"/>
    <cellStyle name="SAPBEXheaderText 8" xfId="3681" xr:uid="{00000000-0005-0000-0000-000090F10000}"/>
    <cellStyle name="SAPBEXheaderText 8 2" xfId="62521" xr:uid="{00000000-0005-0000-0000-000091F10000}"/>
    <cellStyle name="SAPBEXheaderText 9" xfId="3682" xr:uid="{00000000-0005-0000-0000-000092F10000}"/>
    <cellStyle name="SAPBEXheaderText_2008 FPL Group Tax Workpapers" xfId="62522" xr:uid="{00000000-0005-0000-0000-000093F10000}"/>
    <cellStyle name="SAPBEXHLevel0" xfId="3683" xr:uid="{00000000-0005-0000-0000-000094F10000}"/>
    <cellStyle name="SAPBEXHLevel0 10" xfId="62523" xr:uid="{00000000-0005-0000-0000-000095F10000}"/>
    <cellStyle name="SAPBEXHLevel0 10 2" xfId="62524" xr:uid="{00000000-0005-0000-0000-000096F10000}"/>
    <cellStyle name="SAPBEXHLevel0 11" xfId="62525" xr:uid="{00000000-0005-0000-0000-000097F10000}"/>
    <cellStyle name="SAPBEXHLevel0 11 2" xfId="62526" xr:uid="{00000000-0005-0000-0000-000098F10000}"/>
    <cellStyle name="SAPBEXHLevel0 12" xfId="62527" xr:uid="{00000000-0005-0000-0000-000099F10000}"/>
    <cellStyle name="SAPBEXHLevel0 2" xfId="3684" xr:uid="{00000000-0005-0000-0000-00009AF10000}"/>
    <cellStyle name="SAPBEXHLevel0 2 2" xfId="3685" xr:uid="{00000000-0005-0000-0000-00009BF10000}"/>
    <cellStyle name="SAPBEXHLevel0 2 2 2" xfId="62528" xr:uid="{00000000-0005-0000-0000-00009CF10000}"/>
    <cellStyle name="SAPBEXHLevel0 2 3" xfId="3686" xr:uid="{00000000-0005-0000-0000-00009DF10000}"/>
    <cellStyle name="SAPBEXHLevel0 2 3 2" xfId="62529" xr:uid="{00000000-0005-0000-0000-00009EF10000}"/>
    <cellStyle name="SAPBEXHLevel0 2 4" xfId="62530" xr:uid="{00000000-0005-0000-0000-00009FF10000}"/>
    <cellStyle name="SAPBEXHLevel0 2 5" xfId="62531" xr:uid="{00000000-0005-0000-0000-0000A0F10000}"/>
    <cellStyle name="SAPBEXHLevel0 3" xfId="3687" xr:uid="{00000000-0005-0000-0000-0000A1F10000}"/>
    <cellStyle name="SAPBEXHLevel0 3 2" xfId="62532" xr:uid="{00000000-0005-0000-0000-0000A2F10000}"/>
    <cellStyle name="SAPBEXHLevel0 3 2 2" xfId="62533" xr:uid="{00000000-0005-0000-0000-0000A3F10000}"/>
    <cellStyle name="SAPBEXHLevel0 3 3" xfId="62534" xr:uid="{00000000-0005-0000-0000-0000A4F10000}"/>
    <cellStyle name="SAPBEXHLevel0 4" xfId="3688" xr:uid="{00000000-0005-0000-0000-0000A5F10000}"/>
    <cellStyle name="SAPBEXHLevel0 4 2" xfId="62535" xr:uid="{00000000-0005-0000-0000-0000A6F10000}"/>
    <cellStyle name="SAPBEXHLevel0 4 2 2" xfId="62536" xr:uid="{00000000-0005-0000-0000-0000A7F10000}"/>
    <cellStyle name="SAPBEXHLevel0 4 3" xfId="62537" xr:uid="{00000000-0005-0000-0000-0000A8F10000}"/>
    <cellStyle name="SAPBEXHLevel0 4 3 2" xfId="62538" xr:uid="{00000000-0005-0000-0000-0000A9F10000}"/>
    <cellStyle name="SAPBEXHLevel0 4 4" xfId="62539" xr:uid="{00000000-0005-0000-0000-0000AAF10000}"/>
    <cellStyle name="SAPBEXHLevel0 4 4 2" xfId="62540" xr:uid="{00000000-0005-0000-0000-0000ABF10000}"/>
    <cellStyle name="SAPBEXHLevel0 4 5" xfId="62541" xr:uid="{00000000-0005-0000-0000-0000ACF10000}"/>
    <cellStyle name="SAPBEXHLevel0 5" xfId="3689" xr:uid="{00000000-0005-0000-0000-0000ADF10000}"/>
    <cellStyle name="SAPBEXHLevel0 5 2" xfId="62542" xr:uid="{00000000-0005-0000-0000-0000AEF10000}"/>
    <cellStyle name="SAPBEXHLevel0 6" xfId="3690" xr:uid="{00000000-0005-0000-0000-0000AFF10000}"/>
    <cellStyle name="SAPBEXHLevel0 6 2" xfId="62543" xr:uid="{00000000-0005-0000-0000-0000B0F10000}"/>
    <cellStyle name="SAPBEXHLevel0 7" xfId="3691" xr:uid="{00000000-0005-0000-0000-0000B1F10000}"/>
    <cellStyle name="SAPBEXHLevel0 7 2" xfId="62544" xr:uid="{00000000-0005-0000-0000-0000B2F10000}"/>
    <cellStyle name="SAPBEXHLevel0 8" xfId="3692" xr:uid="{00000000-0005-0000-0000-0000B3F10000}"/>
    <cellStyle name="SAPBEXHLevel0 8 2" xfId="62545" xr:uid="{00000000-0005-0000-0000-0000B4F10000}"/>
    <cellStyle name="SAPBEXHLevel0 9" xfId="62546" xr:uid="{00000000-0005-0000-0000-0000B5F10000}"/>
    <cellStyle name="SAPBEXHLevel0_2010 Return to Provision" xfId="62547" xr:uid="{00000000-0005-0000-0000-0000B6F10000}"/>
    <cellStyle name="SAPBEXHLevel0X" xfId="3693" xr:uid="{00000000-0005-0000-0000-0000B7F10000}"/>
    <cellStyle name="SAPBEXHLevel0X 10" xfId="62548" xr:uid="{00000000-0005-0000-0000-0000B8F10000}"/>
    <cellStyle name="SAPBEXHLevel0X 11" xfId="62549" xr:uid="{00000000-0005-0000-0000-0000B9F10000}"/>
    <cellStyle name="SAPBEXHLevel0X 11 2" xfId="62550" xr:uid="{00000000-0005-0000-0000-0000BAF10000}"/>
    <cellStyle name="SAPBEXHLevel0X 12" xfId="62551" xr:uid="{00000000-0005-0000-0000-0000BBF10000}"/>
    <cellStyle name="SAPBEXHLevel0X 12 2" xfId="62552" xr:uid="{00000000-0005-0000-0000-0000BCF10000}"/>
    <cellStyle name="SAPBEXHLevel0X 13" xfId="62553" xr:uid="{00000000-0005-0000-0000-0000BDF10000}"/>
    <cellStyle name="SAPBEXHLevel0X 2" xfId="3694" xr:uid="{00000000-0005-0000-0000-0000BEF10000}"/>
    <cellStyle name="SAPBEXHLevel0X 2 2" xfId="3695" xr:uid="{00000000-0005-0000-0000-0000BFF10000}"/>
    <cellStyle name="SAPBEXHLevel0X 2 2 2" xfId="62554" xr:uid="{00000000-0005-0000-0000-0000C0F10000}"/>
    <cellStyle name="SAPBEXHLevel0X 2 3" xfId="3696" xr:uid="{00000000-0005-0000-0000-0000C1F10000}"/>
    <cellStyle name="SAPBEXHLevel0X 2 4" xfId="62555" xr:uid="{00000000-0005-0000-0000-0000C2F10000}"/>
    <cellStyle name="SAPBEXHLevel0X 3" xfId="3697" xr:uid="{00000000-0005-0000-0000-0000C3F10000}"/>
    <cellStyle name="SAPBEXHLevel0X 3 2" xfId="3698" xr:uid="{00000000-0005-0000-0000-0000C4F10000}"/>
    <cellStyle name="SAPBEXHLevel0X 3 2 2" xfId="62556" xr:uid="{00000000-0005-0000-0000-0000C5F10000}"/>
    <cellStyle name="SAPBEXHLevel0X 3 3" xfId="3699" xr:uid="{00000000-0005-0000-0000-0000C6F10000}"/>
    <cellStyle name="SAPBEXHLevel0X 4" xfId="3700" xr:uid="{00000000-0005-0000-0000-0000C7F10000}"/>
    <cellStyle name="SAPBEXHLevel0X 4 2" xfId="3701" xr:uid="{00000000-0005-0000-0000-0000C8F10000}"/>
    <cellStyle name="SAPBEXHLevel0X 4 2 2" xfId="62557" xr:uid="{00000000-0005-0000-0000-0000C9F10000}"/>
    <cellStyle name="SAPBEXHLevel0X 4 3" xfId="62558" xr:uid="{00000000-0005-0000-0000-0000CAF10000}"/>
    <cellStyle name="SAPBEXHLevel0X 4 3 2" xfId="62559" xr:uid="{00000000-0005-0000-0000-0000CBF10000}"/>
    <cellStyle name="SAPBEXHLevel0X 4 4" xfId="62560" xr:uid="{00000000-0005-0000-0000-0000CCF10000}"/>
    <cellStyle name="SAPBEXHLevel0X 4 4 2" xfId="62561" xr:uid="{00000000-0005-0000-0000-0000CDF10000}"/>
    <cellStyle name="SAPBEXHLevel0X 4 5" xfId="62562" xr:uid="{00000000-0005-0000-0000-0000CEF10000}"/>
    <cellStyle name="SAPBEXHLevel0X 5" xfId="3702" xr:uid="{00000000-0005-0000-0000-0000CFF10000}"/>
    <cellStyle name="SAPBEXHLevel0X 5 2" xfId="62563" xr:uid="{00000000-0005-0000-0000-0000D0F10000}"/>
    <cellStyle name="SAPBEXHLevel0X 6" xfId="3703" xr:uid="{00000000-0005-0000-0000-0000D1F10000}"/>
    <cellStyle name="SAPBEXHLevel0X 6 2" xfId="62564" xr:uid="{00000000-0005-0000-0000-0000D2F10000}"/>
    <cellStyle name="SAPBEXHLevel0X 7" xfId="3704" xr:uid="{00000000-0005-0000-0000-0000D3F10000}"/>
    <cellStyle name="SAPBEXHLevel0X 7 2" xfId="62565" xr:uid="{00000000-0005-0000-0000-0000D4F10000}"/>
    <cellStyle name="SAPBEXHLevel0X 8" xfId="62566" xr:uid="{00000000-0005-0000-0000-0000D5F10000}"/>
    <cellStyle name="SAPBEXHLevel0X 8 2" xfId="62567" xr:uid="{00000000-0005-0000-0000-0000D6F10000}"/>
    <cellStyle name="SAPBEXHLevel0X 9" xfId="62568" xr:uid="{00000000-0005-0000-0000-0000D7F10000}"/>
    <cellStyle name="SAPBEXHLevel0X 9 2" xfId="62569" xr:uid="{00000000-0005-0000-0000-0000D8F10000}"/>
    <cellStyle name="SAPBEXHLevel0X_Cherokee 2010 - 2014 Budget Forecast" xfId="62570" xr:uid="{00000000-0005-0000-0000-0000D9F10000}"/>
    <cellStyle name="SAPBEXHLevel1" xfId="3705" xr:uid="{00000000-0005-0000-0000-0000DAF10000}"/>
    <cellStyle name="SAPBEXHLevel1 10" xfId="62571" xr:uid="{00000000-0005-0000-0000-0000DBF10000}"/>
    <cellStyle name="SAPBEXHLevel1 10 2" xfId="62572" xr:uid="{00000000-0005-0000-0000-0000DCF10000}"/>
    <cellStyle name="SAPBEXHLevel1 11" xfId="62573" xr:uid="{00000000-0005-0000-0000-0000DDF10000}"/>
    <cellStyle name="SAPBEXHLevel1 11 2" xfId="62574" xr:uid="{00000000-0005-0000-0000-0000DEF10000}"/>
    <cellStyle name="SAPBEXHLevel1 12" xfId="62575" xr:uid="{00000000-0005-0000-0000-0000DFF10000}"/>
    <cellStyle name="SAPBEXHLevel1 2" xfId="3706" xr:uid="{00000000-0005-0000-0000-0000E0F10000}"/>
    <cellStyle name="SAPBEXHLevel1 2 2" xfId="3707" xr:uid="{00000000-0005-0000-0000-0000E1F10000}"/>
    <cellStyle name="SAPBEXHLevel1 2 2 2" xfId="62576" xr:uid="{00000000-0005-0000-0000-0000E2F10000}"/>
    <cellStyle name="SAPBEXHLevel1 2 3" xfId="3708" xr:uid="{00000000-0005-0000-0000-0000E3F10000}"/>
    <cellStyle name="SAPBEXHLevel1 2 3 2" xfId="62577" xr:uid="{00000000-0005-0000-0000-0000E4F10000}"/>
    <cellStyle name="SAPBEXHLevel1 2 4" xfId="62578" xr:uid="{00000000-0005-0000-0000-0000E5F10000}"/>
    <cellStyle name="SAPBEXHLevel1 2 5" xfId="62579" xr:uid="{00000000-0005-0000-0000-0000E6F10000}"/>
    <cellStyle name="SAPBEXHLevel1 3" xfId="3709" xr:uid="{00000000-0005-0000-0000-0000E7F10000}"/>
    <cellStyle name="SAPBEXHLevel1 3 2" xfId="62580" xr:uid="{00000000-0005-0000-0000-0000E8F10000}"/>
    <cellStyle name="SAPBEXHLevel1 3 2 2" xfId="62581" xr:uid="{00000000-0005-0000-0000-0000E9F10000}"/>
    <cellStyle name="SAPBEXHLevel1 3 3" xfId="62582" xr:uid="{00000000-0005-0000-0000-0000EAF10000}"/>
    <cellStyle name="SAPBEXHLevel1 4" xfId="3710" xr:uid="{00000000-0005-0000-0000-0000EBF10000}"/>
    <cellStyle name="SAPBEXHLevel1 4 2" xfId="62583" xr:uid="{00000000-0005-0000-0000-0000ECF10000}"/>
    <cellStyle name="SAPBEXHLevel1 4 2 2" xfId="62584" xr:uid="{00000000-0005-0000-0000-0000EDF10000}"/>
    <cellStyle name="SAPBEXHLevel1 4 3" xfId="62585" xr:uid="{00000000-0005-0000-0000-0000EEF10000}"/>
    <cellStyle name="SAPBEXHLevel1 4 3 2" xfId="62586" xr:uid="{00000000-0005-0000-0000-0000EFF10000}"/>
    <cellStyle name="SAPBEXHLevel1 4 4" xfId="62587" xr:uid="{00000000-0005-0000-0000-0000F0F10000}"/>
    <cellStyle name="SAPBEXHLevel1 4 4 2" xfId="62588" xr:uid="{00000000-0005-0000-0000-0000F1F10000}"/>
    <cellStyle name="SAPBEXHLevel1 4 5" xfId="62589" xr:uid="{00000000-0005-0000-0000-0000F2F10000}"/>
    <cellStyle name="SAPBEXHLevel1 5" xfId="3711" xr:uid="{00000000-0005-0000-0000-0000F3F10000}"/>
    <cellStyle name="SAPBEXHLevel1 5 2" xfId="62590" xr:uid="{00000000-0005-0000-0000-0000F4F10000}"/>
    <cellStyle name="SAPBEXHLevel1 6" xfId="3712" xr:uid="{00000000-0005-0000-0000-0000F5F10000}"/>
    <cellStyle name="SAPBEXHLevel1 6 2" xfId="62591" xr:uid="{00000000-0005-0000-0000-0000F6F10000}"/>
    <cellStyle name="SAPBEXHLevel1 7" xfId="3713" xr:uid="{00000000-0005-0000-0000-0000F7F10000}"/>
    <cellStyle name="SAPBEXHLevel1 7 2" xfId="62592" xr:uid="{00000000-0005-0000-0000-0000F8F10000}"/>
    <cellStyle name="SAPBEXHLevel1 8" xfId="3714" xr:uid="{00000000-0005-0000-0000-0000F9F10000}"/>
    <cellStyle name="SAPBEXHLevel1 8 2" xfId="62593" xr:uid="{00000000-0005-0000-0000-0000FAF10000}"/>
    <cellStyle name="SAPBEXHLevel1 9" xfId="62594" xr:uid="{00000000-0005-0000-0000-0000FBF10000}"/>
    <cellStyle name="SAPBEXHLevel1_2010 Return to Provision" xfId="62595" xr:uid="{00000000-0005-0000-0000-0000FCF10000}"/>
    <cellStyle name="SAPBEXHLevel1X" xfId="3715" xr:uid="{00000000-0005-0000-0000-0000FDF10000}"/>
    <cellStyle name="SAPBEXHLevel1X 10" xfId="62596" xr:uid="{00000000-0005-0000-0000-0000FEF10000}"/>
    <cellStyle name="SAPBEXHLevel1X 10 2" xfId="62597" xr:uid="{00000000-0005-0000-0000-0000FFF10000}"/>
    <cellStyle name="SAPBEXHLevel1X 11" xfId="62598" xr:uid="{00000000-0005-0000-0000-000000F20000}"/>
    <cellStyle name="SAPBEXHLevel1X 11 2" xfId="62599" xr:uid="{00000000-0005-0000-0000-000001F20000}"/>
    <cellStyle name="SAPBEXHLevel1X 12" xfId="62600" xr:uid="{00000000-0005-0000-0000-000002F20000}"/>
    <cellStyle name="SAPBEXHLevel1X 2" xfId="3716" xr:uid="{00000000-0005-0000-0000-000003F20000}"/>
    <cellStyle name="SAPBEXHLevel1X 2 2" xfId="3717" xr:uid="{00000000-0005-0000-0000-000004F20000}"/>
    <cellStyle name="SAPBEXHLevel1X 2 2 2" xfId="62601" xr:uid="{00000000-0005-0000-0000-000005F20000}"/>
    <cellStyle name="SAPBEXHLevel1X 2 3" xfId="3718" xr:uid="{00000000-0005-0000-0000-000006F20000}"/>
    <cellStyle name="SAPBEXHLevel1X 2 3 2" xfId="62602" xr:uid="{00000000-0005-0000-0000-000007F20000}"/>
    <cellStyle name="SAPBEXHLevel1X 2 4" xfId="62603" xr:uid="{00000000-0005-0000-0000-000008F20000}"/>
    <cellStyle name="SAPBEXHLevel1X 2 5" xfId="62604" xr:uid="{00000000-0005-0000-0000-000009F20000}"/>
    <cellStyle name="SAPBEXHLevel1X 3" xfId="3719" xr:uid="{00000000-0005-0000-0000-00000AF20000}"/>
    <cellStyle name="SAPBEXHLevel1X 3 2" xfId="3720" xr:uid="{00000000-0005-0000-0000-00000BF20000}"/>
    <cellStyle name="SAPBEXHLevel1X 3 2 2" xfId="62605" xr:uid="{00000000-0005-0000-0000-00000CF20000}"/>
    <cellStyle name="SAPBEXHLevel1X 3 3" xfId="3721" xr:uid="{00000000-0005-0000-0000-00000DF20000}"/>
    <cellStyle name="SAPBEXHLevel1X 4" xfId="3722" xr:uid="{00000000-0005-0000-0000-00000EF20000}"/>
    <cellStyle name="SAPBEXHLevel1X 4 2" xfId="62606" xr:uid="{00000000-0005-0000-0000-00000FF20000}"/>
    <cellStyle name="SAPBEXHLevel1X 4 2 2" xfId="62607" xr:uid="{00000000-0005-0000-0000-000010F20000}"/>
    <cellStyle name="SAPBEXHLevel1X 4 3" xfId="62608" xr:uid="{00000000-0005-0000-0000-000011F20000}"/>
    <cellStyle name="SAPBEXHLevel1X 4 3 2" xfId="62609" xr:uid="{00000000-0005-0000-0000-000012F20000}"/>
    <cellStyle name="SAPBEXHLevel1X 4 4" xfId="62610" xr:uid="{00000000-0005-0000-0000-000013F20000}"/>
    <cellStyle name="SAPBEXHLevel1X 4 4 2" xfId="62611" xr:uid="{00000000-0005-0000-0000-000014F20000}"/>
    <cellStyle name="SAPBEXHLevel1X 4 5" xfId="62612" xr:uid="{00000000-0005-0000-0000-000015F20000}"/>
    <cellStyle name="SAPBEXHLevel1X 5" xfId="3723" xr:uid="{00000000-0005-0000-0000-000016F20000}"/>
    <cellStyle name="SAPBEXHLevel1X 5 2" xfId="62613" xr:uid="{00000000-0005-0000-0000-000017F20000}"/>
    <cellStyle name="SAPBEXHLevel1X 6" xfId="3724" xr:uid="{00000000-0005-0000-0000-000018F20000}"/>
    <cellStyle name="SAPBEXHLevel1X 6 2" xfId="62614" xr:uid="{00000000-0005-0000-0000-000019F20000}"/>
    <cellStyle name="SAPBEXHLevel1X 7" xfId="62615" xr:uid="{00000000-0005-0000-0000-00001AF20000}"/>
    <cellStyle name="SAPBEXHLevel1X 7 2" xfId="62616" xr:uid="{00000000-0005-0000-0000-00001BF20000}"/>
    <cellStyle name="SAPBEXHLevel1X 8" xfId="62617" xr:uid="{00000000-0005-0000-0000-00001CF20000}"/>
    <cellStyle name="SAPBEXHLevel1X 8 2" xfId="62618" xr:uid="{00000000-0005-0000-0000-00001DF20000}"/>
    <cellStyle name="SAPBEXHLevel1X 9" xfId="62619" xr:uid="{00000000-0005-0000-0000-00001EF20000}"/>
    <cellStyle name="SAPBEXHLevel1X_FPL Georgia Tax As of October 2010" xfId="62620" xr:uid="{00000000-0005-0000-0000-00001FF20000}"/>
    <cellStyle name="SAPBEXHLevel2" xfId="3725" xr:uid="{00000000-0005-0000-0000-000020F20000}"/>
    <cellStyle name="SAPBEXHLevel2 10" xfId="62621" xr:uid="{00000000-0005-0000-0000-000021F20000}"/>
    <cellStyle name="SAPBEXHLevel2 10 2" xfId="62622" xr:uid="{00000000-0005-0000-0000-000022F20000}"/>
    <cellStyle name="SAPBEXHLevel2 11" xfId="62623" xr:uid="{00000000-0005-0000-0000-000023F20000}"/>
    <cellStyle name="SAPBEXHLevel2 11 2" xfId="62624" xr:uid="{00000000-0005-0000-0000-000024F20000}"/>
    <cellStyle name="SAPBEXHLevel2 12" xfId="62625" xr:uid="{00000000-0005-0000-0000-000025F20000}"/>
    <cellStyle name="SAPBEXHLevel2 2" xfId="3726" xr:uid="{00000000-0005-0000-0000-000026F20000}"/>
    <cellStyle name="SAPBEXHLevel2 2 2" xfId="3727" xr:uid="{00000000-0005-0000-0000-000027F20000}"/>
    <cellStyle name="SAPBEXHLevel2 2 2 2" xfId="62626" xr:uid="{00000000-0005-0000-0000-000028F20000}"/>
    <cellStyle name="SAPBEXHLevel2 2 3" xfId="3728" xr:uid="{00000000-0005-0000-0000-000029F20000}"/>
    <cellStyle name="SAPBEXHLevel2 2 3 2" xfId="62627" xr:uid="{00000000-0005-0000-0000-00002AF20000}"/>
    <cellStyle name="SAPBEXHLevel2 2 4" xfId="62628" xr:uid="{00000000-0005-0000-0000-00002BF20000}"/>
    <cellStyle name="SAPBEXHLevel2 2 5" xfId="62629" xr:uid="{00000000-0005-0000-0000-00002CF20000}"/>
    <cellStyle name="SAPBEXHLevel2 3" xfId="3729" xr:uid="{00000000-0005-0000-0000-00002DF20000}"/>
    <cellStyle name="SAPBEXHLevel2 3 2" xfId="3730" xr:uid="{00000000-0005-0000-0000-00002EF20000}"/>
    <cellStyle name="SAPBEXHLevel2 3 2 2" xfId="62630" xr:uid="{00000000-0005-0000-0000-00002FF20000}"/>
    <cellStyle name="SAPBEXHLevel2 3 3" xfId="62631" xr:uid="{00000000-0005-0000-0000-000030F20000}"/>
    <cellStyle name="SAPBEXHLevel2 4" xfId="3731" xr:uid="{00000000-0005-0000-0000-000031F20000}"/>
    <cellStyle name="SAPBEXHLevel2 4 2" xfId="62632" xr:uid="{00000000-0005-0000-0000-000032F20000}"/>
    <cellStyle name="SAPBEXHLevel2 4 2 2" xfId="62633" xr:uid="{00000000-0005-0000-0000-000033F20000}"/>
    <cellStyle name="SAPBEXHLevel2 4 3" xfId="62634" xr:uid="{00000000-0005-0000-0000-000034F20000}"/>
    <cellStyle name="SAPBEXHLevel2 4 3 2" xfId="62635" xr:uid="{00000000-0005-0000-0000-000035F20000}"/>
    <cellStyle name="SAPBEXHLevel2 4 4" xfId="62636" xr:uid="{00000000-0005-0000-0000-000036F20000}"/>
    <cellStyle name="SAPBEXHLevel2 4 4 2" xfId="62637" xr:uid="{00000000-0005-0000-0000-000037F20000}"/>
    <cellStyle name="SAPBEXHLevel2 4 5" xfId="62638" xr:uid="{00000000-0005-0000-0000-000038F20000}"/>
    <cellStyle name="SAPBEXHLevel2 5" xfId="3732" xr:uid="{00000000-0005-0000-0000-000039F20000}"/>
    <cellStyle name="SAPBEXHLevel2 5 2" xfId="62639" xr:uid="{00000000-0005-0000-0000-00003AF20000}"/>
    <cellStyle name="SAPBEXHLevel2 6" xfId="3733" xr:uid="{00000000-0005-0000-0000-00003BF20000}"/>
    <cellStyle name="SAPBEXHLevel2 6 2" xfId="62640" xr:uid="{00000000-0005-0000-0000-00003CF20000}"/>
    <cellStyle name="SAPBEXHLevel2 7" xfId="3734" xr:uid="{00000000-0005-0000-0000-00003DF20000}"/>
    <cellStyle name="SAPBEXHLevel2 7 2" xfId="62641" xr:uid="{00000000-0005-0000-0000-00003EF20000}"/>
    <cellStyle name="SAPBEXHLevel2 8" xfId="3735" xr:uid="{00000000-0005-0000-0000-00003FF20000}"/>
    <cellStyle name="SAPBEXHLevel2 8 2" xfId="62642" xr:uid="{00000000-0005-0000-0000-000040F20000}"/>
    <cellStyle name="SAPBEXHLevel2 9" xfId="62643" xr:uid="{00000000-0005-0000-0000-000041F20000}"/>
    <cellStyle name="SAPBEXHLevel2_2010 Return to Provision" xfId="62644" xr:uid="{00000000-0005-0000-0000-000042F20000}"/>
    <cellStyle name="SAPBEXHLevel2X" xfId="3736" xr:uid="{00000000-0005-0000-0000-000043F20000}"/>
    <cellStyle name="SAPBEXHLevel2X 10" xfId="62645" xr:uid="{00000000-0005-0000-0000-000044F20000}"/>
    <cellStyle name="SAPBEXHLevel2X 10 2" xfId="62646" xr:uid="{00000000-0005-0000-0000-000045F20000}"/>
    <cellStyle name="SAPBEXHLevel2X 11" xfId="62647" xr:uid="{00000000-0005-0000-0000-000046F20000}"/>
    <cellStyle name="SAPBEXHLevel2X 11 2" xfId="62648" xr:uid="{00000000-0005-0000-0000-000047F20000}"/>
    <cellStyle name="SAPBEXHLevel2X 12" xfId="62649" xr:uid="{00000000-0005-0000-0000-000048F20000}"/>
    <cellStyle name="SAPBEXHLevel2X 2" xfId="3737" xr:uid="{00000000-0005-0000-0000-000049F20000}"/>
    <cellStyle name="SAPBEXHLevel2X 2 2" xfId="3738" xr:uid="{00000000-0005-0000-0000-00004AF20000}"/>
    <cellStyle name="SAPBEXHLevel2X 2 2 2" xfId="62650" xr:uid="{00000000-0005-0000-0000-00004BF20000}"/>
    <cellStyle name="SAPBEXHLevel2X 2 3" xfId="3739" xr:uid="{00000000-0005-0000-0000-00004CF20000}"/>
    <cellStyle name="SAPBEXHLevel2X 2 3 2" xfId="62651" xr:uid="{00000000-0005-0000-0000-00004DF20000}"/>
    <cellStyle name="SAPBEXHLevel2X 2 4" xfId="62652" xr:uid="{00000000-0005-0000-0000-00004EF20000}"/>
    <cellStyle name="SAPBEXHLevel2X 2 5" xfId="62653" xr:uid="{00000000-0005-0000-0000-00004FF20000}"/>
    <cellStyle name="SAPBEXHLevel2X 3" xfId="3740" xr:uid="{00000000-0005-0000-0000-000050F20000}"/>
    <cellStyle name="SAPBEXHLevel2X 3 2" xfId="3741" xr:uid="{00000000-0005-0000-0000-000051F20000}"/>
    <cellStyle name="SAPBEXHLevel2X 3 2 2" xfId="62654" xr:uid="{00000000-0005-0000-0000-000052F20000}"/>
    <cellStyle name="SAPBEXHLevel2X 3 3" xfId="3742" xr:uid="{00000000-0005-0000-0000-000053F20000}"/>
    <cellStyle name="SAPBEXHLevel2X 4" xfId="3743" xr:uid="{00000000-0005-0000-0000-000054F20000}"/>
    <cellStyle name="SAPBEXHLevel2X 4 2" xfId="62655" xr:uid="{00000000-0005-0000-0000-000055F20000}"/>
    <cellStyle name="SAPBEXHLevel2X 4 2 2" xfId="62656" xr:uid="{00000000-0005-0000-0000-000056F20000}"/>
    <cellStyle name="SAPBEXHLevel2X 4 3" xfId="62657" xr:uid="{00000000-0005-0000-0000-000057F20000}"/>
    <cellStyle name="SAPBEXHLevel2X 4 3 2" xfId="62658" xr:uid="{00000000-0005-0000-0000-000058F20000}"/>
    <cellStyle name="SAPBEXHLevel2X 4 4" xfId="62659" xr:uid="{00000000-0005-0000-0000-000059F20000}"/>
    <cellStyle name="SAPBEXHLevel2X 4 4 2" xfId="62660" xr:uid="{00000000-0005-0000-0000-00005AF20000}"/>
    <cellStyle name="SAPBEXHLevel2X 4 5" xfId="62661" xr:uid="{00000000-0005-0000-0000-00005BF20000}"/>
    <cellStyle name="SAPBEXHLevel2X 5" xfId="3744" xr:uid="{00000000-0005-0000-0000-00005CF20000}"/>
    <cellStyle name="SAPBEXHLevel2X 5 2" xfId="62662" xr:uid="{00000000-0005-0000-0000-00005DF20000}"/>
    <cellStyle name="SAPBEXHLevel2X 6" xfId="3745" xr:uid="{00000000-0005-0000-0000-00005EF20000}"/>
    <cellStyle name="SAPBEXHLevel2X 6 2" xfId="62663" xr:uid="{00000000-0005-0000-0000-00005FF20000}"/>
    <cellStyle name="SAPBEXHLevel2X 7" xfId="62664" xr:uid="{00000000-0005-0000-0000-000060F20000}"/>
    <cellStyle name="SAPBEXHLevel2X 7 2" xfId="62665" xr:uid="{00000000-0005-0000-0000-000061F20000}"/>
    <cellStyle name="SAPBEXHLevel2X 8" xfId="62666" xr:uid="{00000000-0005-0000-0000-000062F20000}"/>
    <cellStyle name="SAPBEXHLevel2X 8 2" xfId="62667" xr:uid="{00000000-0005-0000-0000-000063F20000}"/>
    <cellStyle name="SAPBEXHLevel2X 9" xfId="62668" xr:uid="{00000000-0005-0000-0000-000064F20000}"/>
    <cellStyle name="SAPBEXHLevel2X_FPL Georgia Tax As of October 2010" xfId="62669" xr:uid="{00000000-0005-0000-0000-000065F20000}"/>
    <cellStyle name="SAPBEXHLevel3" xfId="3746" xr:uid="{00000000-0005-0000-0000-000066F20000}"/>
    <cellStyle name="SAPBEXHLevel3 10" xfId="62670" xr:uid="{00000000-0005-0000-0000-000067F20000}"/>
    <cellStyle name="SAPBEXHLevel3 10 2" xfId="62671" xr:uid="{00000000-0005-0000-0000-000068F20000}"/>
    <cellStyle name="SAPBEXHLevel3 11" xfId="62672" xr:uid="{00000000-0005-0000-0000-000069F20000}"/>
    <cellStyle name="SAPBEXHLevel3 11 2" xfId="62673" xr:uid="{00000000-0005-0000-0000-00006AF20000}"/>
    <cellStyle name="SAPBEXHLevel3 12" xfId="62674" xr:uid="{00000000-0005-0000-0000-00006BF20000}"/>
    <cellStyle name="SAPBEXHLevel3 2" xfId="3747" xr:uid="{00000000-0005-0000-0000-00006CF20000}"/>
    <cellStyle name="SAPBEXHLevel3 2 2" xfId="3748" xr:uid="{00000000-0005-0000-0000-00006DF20000}"/>
    <cellStyle name="SAPBEXHLevel3 2 2 2" xfId="62675" xr:uid="{00000000-0005-0000-0000-00006EF20000}"/>
    <cellStyle name="SAPBEXHLevel3 2 3" xfId="3749" xr:uid="{00000000-0005-0000-0000-00006FF20000}"/>
    <cellStyle name="SAPBEXHLevel3 2 3 2" xfId="62676" xr:uid="{00000000-0005-0000-0000-000070F20000}"/>
    <cellStyle name="SAPBEXHLevel3 2 4" xfId="62677" xr:uid="{00000000-0005-0000-0000-000071F20000}"/>
    <cellStyle name="SAPBEXHLevel3 2 5" xfId="62678" xr:uid="{00000000-0005-0000-0000-000072F20000}"/>
    <cellStyle name="SAPBEXHLevel3 3" xfId="3750" xr:uid="{00000000-0005-0000-0000-000073F20000}"/>
    <cellStyle name="SAPBEXHLevel3 3 2" xfId="3751" xr:uid="{00000000-0005-0000-0000-000074F20000}"/>
    <cellStyle name="SAPBEXHLevel3 3 2 2" xfId="62679" xr:uid="{00000000-0005-0000-0000-000075F20000}"/>
    <cellStyle name="SAPBEXHLevel3 3 3" xfId="62680" xr:uid="{00000000-0005-0000-0000-000076F20000}"/>
    <cellStyle name="SAPBEXHLevel3 4" xfId="3752" xr:uid="{00000000-0005-0000-0000-000077F20000}"/>
    <cellStyle name="SAPBEXHLevel3 4 2" xfId="3753" xr:uid="{00000000-0005-0000-0000-000078F20000}"/>
    <cellStyle name="SAPBEXHLevel3 4 2 2" xfId="62681" xr:uid="{00000000-0005-0000-0000-000079F20000}"/>
    <cellStyle name="SAPBEXHLevel3 4 3" xfId="62682" xr:uid="{00000000-0005-0000-0000-00007AF20000}"/>
    <cellStyle name="SAPBEXHLevel3 4 3 2" xfId="62683" xr:uid="{00000000-0005-0000-0000-00007BF20000}"/>
    <cellStyle name="SAPBEXHLevel3 4 4" xfId="62684" xr:uid="{00000000-0005-0000-0000-00007CF20000}"/>
    <cellStyle name="SAPBEXHLevel3 4 4 2" xfId="62685" xr:uid="{00000000-0005-0000-0000-00007DF20000}"/>
    <cellStyle name="SAPBEXHLevel3 4 5" xfId="62686" xr:uid="{00000000-0005-0000-0000-00007EF20000}"/>
    <cellStyle name="SAPBEXHLevel3 5" xfId="3754" xr:uid="{00000000-0005-0000-0000-00007FF20000}"/>
    <cellStyle name="SAPBEXHLevel3 5 2" xfId="62687" xr:uid="{00000000-0005-0000-0000-000080F20000}"/>
    <cellStyle name="SAPBEXHLevel3 6" xfId="3755" xr:uid="{00000000-0005-0000-0000-000081F20000}"/>
    <cellStyle name="SAPBEXHLevel3 6 2" xfId="62688" xr:uid="{00000000-0005-0000-0000-000082F20000}"/>
    <cellStyle name="SAPBEXHLevel3 7" xfId="3756" xr:uid="{00000000-0005-0000-0000-000083F20000}"/>
    <cellStyle name="SAPBEXHLevel3 7 2" xfId="62689" xr:uid="{00000000-0005-0000-0000-000084F20000}"/>
    <cellStyle name="SAPBEXHLevel3 8" xfId="3757" xr:uid="{00000000-0005-0000-0000-000085F20000}"/>
    <cellStyle name="SAPBEXHLevel3 8 2" xfId="62690" xr:uid="{00000000-0005-0000-0000-000086F20000}"/>
    <cellStyle name="SAPBEXHLevel3 9" xfId="3758" xr:uid="{00000000-0005-0000-0000-000087F20000}"/>
    <cellStyle name="SAPBEXHLevel3_2010 Return to Provision" xfId="62691" xr:uid="{00000000-0005-0000-0000-000088F20000}"/>
    <cellStyle name="SAPBEXHLevel3X" xfId="3759" xr:uid="{00000000-0005-0000-0000-000089F20000}"/>
    <cellStyle name="SAPBEXHLevel3X 10" xfId="62692" xr:uid="{00000000-0005-0000-0000-00008AF20000}"/>
    <cellStyle name="SAPBEXHLevel3X 10 2" xfId="62693" xr:uid="{00000000-0005-0000-0000-00008BF20000}"/>
    <cellStyle name="SAPBEXHLevel3X 11" xfId="62694" xr:uid="{00000000-0005-0000-0000-00008CF20000}"/>
    <cellStyle name="SAPBEXHLevel3X 11 2" xfId="62695" xr:uid="{00000000-0005-0000-0000-00008DF20000}"/>
    <cellStyle name="SAPBEXHLevel3X 12" xfId="62696" xr:uid="{00000000-0005-0000-0000-00008EF20000}"/>
    <cellStyle name="SAPBEXHLevel3X 2" xfId="3760" xr:uid="{00000000-0005-0000-0000-00008FF20000}"/>
    <cellStyle name="SAPBEXHLevel3X 2 2" xfId="3761" xr:uid="{00000000-0005-0000-0000-000090F20000}"/>
    <cellStyle name="SAPBEXHLevel3X 2 2 2" xfId="62697" xr:uid="{00000000-0005-0000-0000-000091F20000}"/>
    <cellStyle name="SAPBEXHLevel3X 2 3" xfId="3762" xr:uid="{00000000-0005-0000-0000-000092F20000}"/>
    <cellStyle name="SAPBEXHLevel3X 2 3 2" xfId="62698" xr:uid="{00000000-0005-0000-0000-000093F20000}"/>
    <cellStyle name="SAPBEXHLevel3X 2 4" xfId="62699" xr:uid="{00000000-0005-0000-0000-000094F20000}"/>
    <cellStyle name="SAPBEXHLevel3X 2 5" xfId="62700" xr:uid="{00000000-0005-0000-0000-000095F20000}"/>
    <cellStyle name="SAPBEXHLevel3X 3" xfId="3763" xr:uid="{00000000-0005-0000-0000-000096F20000}"/>
    <cellStyle name="SAPBEXHLevel3X 3 2" xfId="3764" xr:uid="{00000000-0005-0000-0000-000097F20000}"/>
    <cellStyle name="SAPBEXHLevel3X 3 2 2" xfId="62701" xr:uid="{00000000-0005-0000-0000-000098F20000}"/>
    <cellStyle name="SAPBEXHLevel3X 3 3" xfId="3765" xr:uid="{00000000-0005-0000-0000-000099F20000}"/>
    <cellStyle name="SAPBEXHLevel3X 4" xfId="3766" xr:uid="{00000000-0005-0000-0000-00009AF20000}"/>
    <cellStyle name="SAPBEXHLevel3X 4 2" xfId="62702" xr:uid="{00000000-0005-0000-0000-00009BF20000}"/>
    <cellStyle name="SAPBEXHLevel3X 4 2 2" xfId="62703" xr:uid="{00000000-0005-0000-0000-00009CF20000}"/>
    <cellStyle name="SAPBEXHLevel3X 4 3" xfId="62704" xr:uid="{00000000-0005-0000-0000-00009DF20000}"/>
    <cellStyle name="SAPBEXHLevel3X 4 3 2" xfId="62705" xr:uid="{00000000-0005-0000-0000-00009EF20000}"/>
    <cellStyle name="SAPBEXHLevel3X 4 4" xfId="62706" xr:uid="{00000000-0005-0000-0000-00009FF20000}"/>
    <cellStyle name="SAPBEXHLevel3X 4 4 2" xfId="62707" xr:uid="{00000000-0005-0000-0000-0000A0F20000}"/>
    <cellStyle name="SAPBEXHLevel3X 4 5" xfId="62708" xr:uid="{00000000-0005-0000-0000-0000A1F20000}"/>
    <cellStyle name="SAPBEXHLevel3X 5" xfId="3767" xr:uid="{00000000-0005-0000-0000-0000A2F20000}"/>
    <cellStyle name="SAPBEXHLevel3X 5 2" xfId="62709" xr:uid="{00000000-0005-0000-0000-0000A3F20000}"/>
    <cellStyle name="SAPBEXHLevel3X 6" xfId="3768" xr:uid="{00000000-0005-0000-0000-0000A4F20000}"/>
    <cellStyle name="SAPBEXHLevel3X 6 2" xfId="62710" xr:uid="{00000000-0005-0000-0000-0000A5F20000}"/>
    <cellStyle name="SAPBEXHLevel3X 7" xfId="62711" xr:uid="{00000000-0005-0000-0000-0000A6F20000}"/>
    <cellStyle name="SAPBEXHLevel3X 7 2" xfId="62712" xr:uid="{00000000-0005-0000-0000-0000A7F20000}"/>
    <cellStyle name="SAPBEXHLevel3X 8" xfId="62713" xr:uid="{00000000-0005-0000-0000-0000A8F20000}"/>
    <cellStyle name="SAPBEXHLevel3X 8 2" xfId="62714" xr:uid="{00000000-0005-0000-0000-0000A9F20000}"/>
    <cellStyle name="SAPBEXHLevel3X 9" xfId="62715" xr:uid="{00000000-0005-0000-0000-0000AAF20000}"/>
    <cellStyle name="SAPBEXHLevel3X_FPL Georgia Tax As of October 2010" xfId="62716" xr:uid="{00000000-0005-0000-0000-0000ABF20000}"/>
    <cellStyle name="SAPBEXinputData" xfId="3769" xr:uid="{00000000-0005-0000-0000-0000ACF20000}"/>
    <cellStyle name="SAPBEXinputData 2" xfId="3770" xr:uid="{00000000-0005-0000-0000-0000ADF20000}"/>
    <cellStyle name="SAPBEXinputData 3" xfId="3771" xr:uid="{00000000-0005-0000-0000-0000AEF20000}"/>
    <cellStyle name="SAPBEXinputData 4" xfId="3772" xr:uid="{00000000-0005-0000-0000-0000AFF20000}"/>
    <cellStyle name="SAPBEXItemHeader" xfId="3773" xr:uid="{00000000-0005-0000-0000-0000B0F20000}"/>
    <cellStyle name="SAPBEXItemHeader 10" xfId="62717" xr:uid="{00000000-0005-0000-0000-0000B1F20000}"/>
    <cellStyle name="SAPBEXItemHeader 10 2" xfId="62718" xr:uid="{00000000-0005-0000-0000-0000B2F20000}"/>
    <cellStyle name="SAPBEXItemHeader 11" xfId="62719" xr:uid="{00000000-0005-0000-0000-0000B3F20000}"/>
    <cellStyle name="SAPBEXItemHeader 2" xfId="3774" xr:uid="{00000000-0005-0000-0000-0000B4F20000}"/>
    <cellStyle name="SAPBEXItemHeader 2 2" xfId="62720" xr:uid="{00000000-0005-0000-0000-0000B5F20000}"/>
    <cellStyle name="SAPBEXItemHeader 2 3" xfId="62721" xr:uid="{00000000-0005-0000-0000-0000B6F20000}"/>
    <cellStyle name="SAPBEXItemHeader 3" xfId="3775" xr:uid="{00000000-0005-0000-0000-0000B7F20000}"/>
    <cellStyle name="SAPBEXItemHeader 3 2" xfId="62722" xr:uid="{00000000-0005-0000-0000-0000B8F20000}"/>
    <cellStyle name="SAPBEXItemHeader 4" xfId="62723" xr:uid="{00000000-0005-0000-0000-0000B9F20000}"/>
    <cellStyle name="SAPBEXItemHeader 4 2" xfId="62724" xr:uid="{00000000-0005-0000-0000-0000BAF20000}"/>
    <cellStyle name="SAPBEXItemHeader 5" xfId="62725" xr:uid="{00000000-0005-0000-0000-0000BBF20000}"/>
    <cellStyle name="SAPBEXItemHeader 5 2" xfId="62726" xr:uid="{00000000-0005-0000-0000-0000BCF20000}"/>
    <cellStyle name="SAPBEXItemHeader 6" xfId="62727" xr:uid="{00000000-0005-0000-0000-0000BDF20000}"/>
    <cellStyle name="SAPBEXItemHeader 6 2" xfId="62728" xr:uid="{00000000-0005-0000-0000-0000BEF20000}"/>
    <cellStyle name="SAPBEXItemHeader 7" xfId="62729" xr:uid="{00000000-0005-0000-0000-0000BFF20000}"/>
    <cellStyle name="SAPBEXItemHeader 7 2" xfId="62730" xr:uid="{00000000-0005-0000-0000-0000C0F20000}"/>
    <cellStyle name="SAPBEXItemHeader 8" xfId="62731" xr:uid="{00000000-0005-0000-0000-0000C1F20000}"/>
    <cellStyle name="SAPBEXItemHeader 9" xfId="62732" xr:uid="{00000000-0005-0000-0000-0000C2F20000}"/>
    <cellStyle name="SAPBEXItemHeader 9 2" xfId="62733" xr:uid="{00000000-0005-0000-0000-0000C3F20000}"/>
    <cellStyle name="SAPBEXresData" xfId="3776" xr:uid="{00000000-0005-0000-0000-0000C4F20000}"/>
    <cellStyle name="SAPBEXresData 10" xfId="62734" xr:uid="{00000000-0005-0000-0000-0000C5F20000}"/>
    <cellStyle name="SAPBEXresData 10 2" xfId="62735" xr:uid="{00000000-0005-0000-0000-0000C6F20000}"/>
    <cellStyle name="SAPBEXresData 11" xfId="62736" xr:uid="{00000000-0005-0000-0000-0000C7F20000}"/>
    <cellStyle name="SAPBEXresData 11 2" xfId="62737" xr:uid="{00000000-0005-0000-0000-0000C8F20000}"/>
    <cellStyle name="SAPBEXresData 12" xfId="62738" xr:uid="{00000000-0005-0000-0000-0000C9F20000}"/>
    <cellStyle name="SAPBEXresData 2" xfId="3777" xr:uid="{00000000-0005-0000-0000-0000CAF20000}"/>
    <cellStyle name="SAPBEXresData 2 2" xfId="3778" xr:uid="{00000000-0005-0000-0000-0000CBF20000}"/>
    <cellStyle name="SAPBEXresData 2 3" xfId="62739" xr:uid="{00000000-0005-0000-0000-0000CCF20000}"/>
    <cellStyle name="SAPBEXresData 3" xfId="3779" xr:uid="{00000000-0005-0000-0000-0000CDF20000}"/>
    <cellStyle name="SAPBEXresData 3 2" xfId="62740" xr:uid="{00000000-0005-0000-0000-0000CEF20000}"/>
    <cellStyle name="SAPBEXresData 4" xfId="3780" xr:uid="{00000000-0005-0000-0000-0000CFF20000}"/>
    <cellStyle name="SAPBEXresData 4 2" xfId="62741" xr:uid="{00000000-0005-0000-0000-0000D0F20000}"/>
    <cellStyle name="SAPBEXresData 5" xfId="3781" xr:uid="{00000000-0005-0000-0000-0000D1F20000}"/>
    <cellStyle name="SAPBEXresData 5 2" xfId="62742" xr:uid="{00000000-0005-0000-0000-0000D2F20000}"/>
    <cellStyle name="SAPBEXresData 6" xfId="62743" xr:uid="{00000000-0005-0000-0000-0000D3F20000}"/>
    <cellStyle name="SAPBEXresData 6 2" xfId="62744" xr:uid="{00000000-0005-0000-0000-0000D4F20000}"/>
    <cellStyle name="SAPBEXresData 7" xfId="62745" xr:uid="{00000000-0005-0000-0000-0000D5F20000}"/>
    <cellStyle name="SAPBEXresData 7 2" xfId="62746" xr:uid="{00000000-0005-0000-0000-0000D6F20000}"/>
    <cellStyle name="SAPBEXresData 8" xfId="62747" xr:uid="{00000000-0005-0000-0000-0000D7F20000}"/>
    <cellStyle name="SAPBEXresData 8 2" xfId="62748" xr:uid="{00000000-0005-0000-0000-0000D8F20000}"/>
    <cellStyle name="SAPBEXresData 9" xfId="62749" xr:uid="{00000000-0005-0000-0000-0000D9F20000}"/>
    <cellStyle name="SAPBEXresDataEmph" xfId="3782" xr:uid="{00000000-0005-0000-0000-0000DAF20000}"/>
    <cellStyle name="SAPBEXresDataEmph 2" xfId="3783" xr:uid="{00000000-0005-0000-0000-0000DBF20000}"/>
    <cellStyle name="SAPBEXresDataEmph 2 2" xfId="3784" xr:uid="{00000000-0005-0000-0000-0000DCF20000}"/>
    <cellStyle name="SAPBEXresDataEmph 3" xfId="3785" xr:uid="{00000000-0005-0000-0000-0000DDF20000}"/>
    <cellStyle name="SAPBEXresDataEmph 4" xfId="3786" xr:uid="{00000000-0005-0000-0000-0000DEF20000}"/>
    <cellStyle name="SAPBEXresDataEmph 5" xfId="3787" xr:uid="{00000000-0005-0000-0000-0000DFF20000}"/>
    <cellStyle name="SAPBEXresItem" xfId="3788" xr:uid="{00000000-0005-0000-0000-0000E0F20000}"/>
    <cellStyle name="SAPBEXresItem 10" xfId="62750" xr:uid="{00000000-0005-0000-0000-0000E1F20000}"/>
    <cellStyle name="SAPBEXresItem 10 2" xfId="62751" xr:uid="{00000000-0005-0000-0000-0000E2F20000}"/>
    <cellStyle name="SAPBEXresItem 11" xfId="62752" xr:uid="{00000000-0005-0000-0000-0000E3F20000}"/>
    <cellStyle name="SAPBEXresItem 11 2" xfId="62753" xr:uid="{00000000-0005-0000-0000-0000E4F20000}"/>
    <cellStyle name="SAPBEXresItem 12" xfId="62754" xr:uid="{00000000-0005-0000-0000-0000E5F20000}"/>
    <cellStyle name="SAPBEXresItem 2" xfId="3789" xr:uid="{00000000-0005-0000-0000-0000E6F20000}"/>
    <cellStyle name="SAPBEXresItem 2 2" xfId="3790" xr:uid="{00000000-0005-0000-0000-0000E7F20000}"/>
    <cellStyle name="SAPBEXresItem 2 3" xfId="62755" xr:uid="{00000000-0005-0000-0000-0000E8F20000}"/>
    <cellStyle name="SAPBEXresItem 3" xfId="3791" xr:uid="{00000000-0005-0000-0000-0000E9F20000}"/>
    <cellStyle name="SAPBEXresItem 3 2" xfId="62756" xr:uid="{00000000-0005-0000-0000-0000EAF20000}"/>
    <cellStyle name="SAPBEXresItem 4" xfId="3792" xr:uid="{00000000-0005-0000-0000-0000EBF20000}"/>
    <cellStyle name="SAPBEXresItem 4 2" xfId="62757" xr:uid="{00000000-0005-0000-0000-0000ECF20000}"/>
    <cellStyle name="SAPBEXresItem 5" xfId="3793" xr:uid="{00000000-0005-0000-0000-0000EDF20000}"/>
    <cellStyle name="SAPBEXresItem 5 2" xfId="62758" xr:uid="{00000000-0005-0000-0000-0000EEF20000}"/>
    <cellStyle name="SAPBEXresItem 6" xfId="62759" xr:uid="{00000000-0005-0000-0000-0000EFF20000}"/>
    <cellStyle name="SAPBEXresItem 6 2" xfId="62760" xr:uid="{00000000-0005-0000-0000-0000F0F20000}"/>
    <cellStyle name="SAPBEXresItem 7" xfId="62761" xr:uid="{00000000-0005-0000-0000-0000F1F20000}"/>
    <cellStyle name="SAPBEXresItem 7 2" xfId="62762" xr:uid="{00000000-0005-0000-0000-0000F2F20000}"/>
    <cellStyle name="SAPBEXresItem 8" xfId="62763" xr:uid="{00000000-0005-0000-0000-0000F3F20000}"/>
    <cellStyle name="SAPBEXresItem 8 2" xfId="62764" xr:uid="{00000000-0005-0000-0000-0000F4F20000}"/>
    <cellStyle name="SAPBEXresItem 9" xfId="62765" xr:uid="{00000000-0005-0000-0000-0000F5F20000}"/>
    <cellStyle name="SAPBEXresItemX" xfId="3794" xr:uid="{00000000-0005-0000-0000-0000F6F20000}"/>
    <cellStyle name="SAPBEXresItemX 10" xfId="62766" xr:uid="{00000000-0005-0000-0000-0000F7F20000}"/>
    <cellStyle name="SAPBEXresItemX 10 2" xfId="62767" xr:uid="{00000000-0005-0000-0000-0000F8F20000}"/>
    <cellStyle name="SAPBEXresItemX 11" xfId="62768" xr:uid="{00000000-0005-0000-0000-0000F9F20000}"/>
    <cellStyle name="SAPBEXresItemX 11 2" xfId="62769" xr:uid="{00000000-0005-0000-0000-0000FAF20000}"/>
    <cellStyle name="SAPBEXresItemX 12" xfId="62770" xr:uid="{00000000-0005-0000-0000-0000FBF20000}"/>
    <cellStyle name="SAPBEXresItemX 2" xfId="3795" xr:uid="{00000000-0005-0000-0000-0000FCF20000}"/>
    <cellStyle name="SAPBEXresItemX 2 2" xfId="3796" xr:uid="{00000000-0005-0000-0000-0000FDF20000}"/>
    <cellStyle name="SAPBEXresItemX 2 3" xfId="62771" xr:uid="{00000000-0005-0000-0000-0000FEF20000}"/>
    <cellStyle name="SAPBEXresItemX 3" xfId="3797" xr:uid="{00000000-0005-0000-0000-0000FFF20000}"/>
    <cellStyle name="SAPBEXresItemX 3 2" xfId="62772" xr:uid="{00000000-0005-0000-0000-000000F30000}"/>
    <cellStyle name="SAPBEXresItemX 4" xfId="3798" xr:uid="{00000000-0005-0000-0000-000001F30000}"/>
    <cellStyle name="SAPBEXresItemX 4 2" xfId="62773" xr:uid="{00000000-0005-0000-0000-000002F30000}"/>
    <cellStyle name="SAPBEXresItemX 5" xfId="3799" xr:uid="{00000000-0005-0000-0000-000003F30000}"/>
    <cellStyle name="SAPBEXresItemX 5 2" xfId="62774" xr:uid="{00000000-0005-0000-0000-000004F30000}"/>
    <cellStyle name="SAPBEXresItemX 6" xfId="62775" xr:uid="{00000000-0005-0000-0000-000005F30000}"/>
    <cellStyle name="SAPBEXresItemX 6 2" xfId="62776" xr:uid="{00000000-0005-0000-0000-000006F30000}"/>
    <cellStyle name="SAPBEXresItemX 7" xfId="62777" xr:uid="{00000000-0005-0000-0000-000007F30000}"/>
    <cellStyle name="SAPBEXresItemX 7 2" xfId="62778" xr:uid="{00000000-0005-0000-0000-000008F30000}"/>
    <cellStyle name="SAPBEXresItemX 8" xfId="62779" xr:uid="{00000000-0005-0000-0000-000009F30000}"/>
    <cellStyle name="SAPBEXresItemX 8 2" xfId="62780" xr:uid="{00000000-0005-0000-0000-00000AF30000}"/>
    <cellStyle name="SAPBEXresItemX 9" xfId="62781" xr:uid="{00000000-0005-0000-0000-00000BF30000}"/>
    <cellStyle name="SAPBEXstdData" xfId="3800" xr:uid="{00000000-0005-0000-0000-00000CF30000}"/>
    <cellStyle name="SAPBEXstdData 10" xfId="62782" xr:uid="{00000000-0005-0000-0000-00000DF30000}"/>
    <cellStyle name="SAPBEXstdData 11" xfId="62783" xr:uid="{00000000-0005-0000-0000-00000EF30000}"/>
    <cellStyle name="SAPBEXstdData 11 2" xfId="62784" xr:uid="{00000000-0005-0000-0000-00000FF30000}"/>
    <cellStyle name="SAPBEXstdData 12" xfId="62785" xr:uid="{00000000-0005-0000-0000-000010F30000}"/>
    <cellStyle name="SAPBEXstdData 12 2" xfId="62786" xr:uid="{00000000-0005-0000-0000-000011F30000}"/>
    <cellStyle name="SAPBEXstdData 13" xfId="62787" xr:uid="{00000000-0005-0000-0000-000012F30000}"/>
    <cellStyle name="SAPBEXstdData 2" xfId="3801" xr:uid="{00000000-0005-0000-0000-000013F30000}"/>
    <cellStyle name="SAPBEXstdData 2 2" xfId="3802" xr:uid="{00000000-0005-0000-0000-000014F30000}"/>
    <cellStyle name="SAPBEXstdData 2 3" xfId="3803" xr:uid="{00000000-0005-0000-0000-000015F30000}"/>
    <cellStyle name="SAPBEXstdData 3" xfId="3804" xr:uid="{00000000-0005-0000-0000-000016F30000}"/>
    <cellStyle name="SAPBEXstdData 3 2" xfId="62788" xr:uid="{00000000-0005-0000-0000-000017F30000}"/>
    <cellStyle name="SAPBEXstdData 4" xfId="3805" xr:uid="{00000000-0005-0000-0000-000018F30000}"/>
    <cellStyle name="SAPBEXstdData 4 2" xfId="3806" xr:uid="{00000000-0005-0000-0000-000019F30000}"/>
    <cellStyle name="SAPBEXstdData 4 3" xfId="3807" xr:uid="{00000000-0005-0000-0000-00001AF30000}"/>
    <cellStyle name="SAPBEXstdData 4 4" xfId="3808" xr:uid="{00000000-0005-0000-0000-00001BF30000}"/>
    <cellStyle name="SAPBEXstdData 5" xfId="3809" xr:uid="{00000000-0005-0000-0000-00001CF30000}"/>
    <cellStyle name="SAPBEXstdData 5 2" xfId="3810" xr:uid="{00000000-0005-0000-0000-00001DF30000}"/>
    <cellStyle name="SAPBEXstdData 6" xfId="3811" xr:uid="{00000000-0005-0000-0000-00001EF30000}"/>
    <cellStyle name="SAPBEXstdData 6 2" xfId="3812" xr:uid="{00000000-0005-0000-0000-00001FF30000}"/>
    <cellStyle name="SAPBEXstdData 6 3" xfId="3813" xr:uid="{00000000-0005-0000-0000-000020F30000}"/>
    <cellStyle name="SAPBEXstdData 7" xfId="3814" xr:uid="{00000000-0005-0000-0000-000021F30000}"/>
    <cellStyle name="SAPBEXstdData 7 2" xfId="3815" xr:uid="{00000000-0005-0000-0000-000022F30000}"/>
    <cellStyle name="SAPBEXstdData 7 3" xfId="3816" xr:uid="{00000000-0005-0000-0000-000023F30000}"/>
    <cellStyle name="SAPBEXstdData 8" xfId="3817" xr:uid="{00000000-0005-0000-0000-000024F30000}"/>
    <cellStyle name="SAPBEXstdData 8 2" xfId="62789" xr:uid="{00000000-0005-0000-0000-000025F30000}"/>
    <cellStyle name="SAPBEXstdData 9" xfId="3818" xr:uid="{00000000-0005-0000-0000-000026F30000}"/>
    <cellStyle name="SAPBEXstdData 9 2" xfId="62790" xr:uid="{00000000-0005-0000-0000-000027F30000}"/>
    <cellStyle name="SAPBEXstdData_2010 Return to Provision" xfId="62791" xr:uid="{00000000-0005-0000-0000-000028F30000}"/>
    <cellStyle name="SAPBEXstdDataEmph" xfId="3819" xr:uid="{00000000-0005-0000-0000-000029F30000}"/>
    <cellStyle name="SAPBEXstdDataEmph 10" xfId="62792" xr:uid="{00000000-0005-0000-0000-00002AF30000}"/>
    <cellStyle name="SAPBEXstdDataEmph 10 2" xfId="62793" xr:uid="{00000000-0005-0000-0000-00002BF30000}"/>
    <cellStyle name="SAPBEXstdDataEmph 11" xfId="62794" xr:uid="{00000000-0005-0000-0000-00002CF30000}"/>
    <cellStyle name="SAPBEXstdDataEmph 11 2" xfId="62795" xr:uid="{00000000-0005-0000-0000-00002DF30000}"/>
    <cellStyle name="SAPBEXstdDataEmph 12" xfId="62796" xr:uid="{00000000-0005-0000-0000-00002EF30000}"/>
    <cellStyle name="SAPBEXstdDataEmph 2" xfId="3820" xr:uid="{00000000-0005-0000-0000-00002FF30000}"/>
    <cellStyle name="SAPBEXstdDataEmph 2 2" xfId="3821" xr:uid="{00000000-0005-0000-0000-000030F30000}"/>
    <cellStyle name="SAPBEXstdDataEmph 2 3" xfId="62797" xr:uid="{00000000-0005-0000-0000-000031F30000}"/>
    <cellStyle name="SAPBEXstdDataEmph 3" xfId="3822" xr:uid="{00000000-0005-0000-0000-000032F30000}"/>
    <cellStyle name="SAPBEXstdDataEmph 3 2" xfId="62798" xr:uid="{00000000-0005-0000-0000-000033F30000}"/>
    <cellStyle name="SAPBEXstdDataEmph 4" xfId="3823" xr:uid="{00000000-0005-0000-0000-000034F30000}"/>
    <cellStyle name="SAPBEXstdDataEmph 4 2" xfId="62799" xr:uid="{00000000-0005-0000-0000-000035F30000}"/>
    <cellStyle name="SAPBEXstdDataEmph 5" xfId="3824" xr:uid="{00000000-0005-0000-0000-000036F30000}"/>
    <cellStyle name="SAPBEXstdDataEmph 5 2" xfId="62800" xr:uid="{00000000-0005-0000-0000-000037F30000}"/>
    <cellStyle name="SAPBEXstdDataEmph 6" xfId="62801" xr:uid="{00000000-0005-0000-0000-000038F30000}"/>
    <cellStyle name="SAPBEXstdDataEmph 6 2" xfId="62802" xr:uid="{00000000-0005-0000-0000-000039F30000}"/>
    <cellStyle name="SAPBEXstdDataEmph 7" xfId="62803" xr:uid="{00000000-0005-0000-0000-00003AF30000}"/>
    <cellStyle name="SAPBEXstdDataEmph 7 2" xfId="62804" xr:uid="{00000000-0005-0000-0000-00003BF30000}"/>
    <cellStyle name="SAPBEXstdDataEmph 8" xfId="62805" xr:uid="{00000000-0005-0000-0000-00003CF30000}"/>
    <cellStyle name="SAPBEXstdDataEmph 8 2" xfId="62806" xr:uid="{00000000-0005-0000-0000-00003DF30000}"/>
    <cellStyle name="SAPBEXstdDataEmph 9" xfId="62807" xr:uid="{00000000-0005-0000-0000-00003EF30000}"/>
    <cellStyle name="SAPBEXstdItem" xfId="3825" xr:uid="{00000000-0005-0000-0000-00003FF30000}"/>
    <cellStyle name="SAPBEXstdItem 10" xfId="62808" xr:uid="{00000000-0005-0000-0000-000040F30000}"/>
    <cellStyle name="SAPBEXstdItem 11" xfId="62809" xr:uid="{00000000-0005-0000-0000-000041F30000}"/>
    <cellStyle name="SAPBEXstdItem 11 2" xfId="62810" xr:uid="{00000000-0005-0000-0000-000042F30000}"/>
    <cellStyle name="SAPBEXstdItem 12" xfId="62811" xr:uid="{00000000-0005-0000-0000-000043F30000}"/>
    <cellStyle name="SAPBEXstdItem 12 2" xfId="62812" xr:uid="{00000000-0005-0000-0000-000044F30000}"/>
    <cellStyle name="SAPBEXstdItem 13" xfId="62813" xr:uid="{00000000-0005-0000-0000-000045F30000}"/>
    <cellStyle name="SAPBEXstdItem 2" xfId="3826" xr:uid="{00000000-0005-0000-0000-000046F30000}"/>
    <cellStyle name="SAPBEXstdItem 2 2" xfId="3827" xr:uid="{00000000-0005-0000-0000-000047F30000}"/>
    <cellStyle name="SAPBEXstdItem 2 3" xfId="3828" xr:uid="{00000000-0005-0000-0000-000048F30000}"/>
    <cellStyle name="SAPBEXstdItem 2 4" xfId="3829" xr:uid="{00000000-0005-0000-0000-000049F30000}"/>
    <cellStyle name="SAPBEXstdItem 2 5" xfId="3830" xr:uid="{00000000-0005-0000-0000-00004AF30000}"/>
    <cellStyle name="SAPBEXstdItem 3" xfId="3831" xr:uid="{00000000-0005-0000-0000-00004BF30000}"/>
    <cellStyle name="SAPBEXstdItem 3 2" xfId="62814" xr:uid="{00000000-0005-0000-0000-00004CF30000}"/>
    <cellStyle name="SAPBEXstdItem 4" xfId="3832" xr:uid="{00000000-0005-0000-0000-00004DF30000}"/>
    <cellStyle name="SAPBEXstdItem 4 2" xfId="3833" xr:uid="{00000000-0005-0000-0000-00004EF30000}"/>
    <cellStyle name="SAPBEXstdItem 5" xfId="3834" xr:uid="{00000000-0005-0000-0000-00004FF30000}"/>
    <cellStyle name="SAPBEXstdItem 5 2" xfId="3835" xr:uid="{00000000-0005-0000-0000-000050F30000}"/>
    <cellStyle name="SAPBEXstdItem 5 3" xfId="3836" xr:uid="{00000000-0005-0000-0000-000051F30000}"/>
    <cellStyle name="SAPBEXstdItem 6" xfId="3837" xr:uid="{00000000-0005-0000-0000-000052F30000}"/>
    <cellStyle name="SAPBEXstdItem 6 2" xfId="3838" xr:uid="{00000000-0005-0000-0000-000053F30000}"/>
    <cellStyle name="SAPBEXstdItem 6 3" xfId="3839" xr:uid="{00000000-0005-0000-0000-000054F30000}"/>
    <cellStyle name="SAPBEXstdItem 7" xfId="3840" xr:uid="{00000000-0005-0000-0000-000055F30000}"/>
    <cellStyle name="SAPBEXstdItem 7 2" xfId="62815" xr:uid="{00000000-0005-0000-0000-000056F30000}"/>
    <cellStyle name="SAPBEXstdItem 8" xfId="3841" xr:uid="{00000000-0005-0000-0000-000057F30000}"/>
    <cellStyle name="SAPBEXstdItem 8 2" xfId="62816" xr:uid="{00000000-0005-0000-0000-000058F30000}"/>
    <cellStyle name="SAPBEXstdItem 9" xfId="62817" xr:uid="{00000000-0005-0000-0000-000059F30000}"/>
    <cellStyle name="SAPBEXstdItem 9 2" xfId="62818" xr:uid="{00000000-0005-0000-0000-00005AF30000}"/>
    <cellStyle name="SAPBEXstdItem_2010 Return to Provision" xfId="62819" xr:uid="{00000000-0005-0000-0000-00005BF30000}"/>
    <cellStyle name="SAPBEXstdItemX" xfId="3842" xr:uid="{00000000-0005-0000-0000-00005CF30000}"/>
    <cellStyle name="SAPBEXstdItemX 10" xfId="62820" xr:uid="{00000000-0005-0000-0000-00005DF30000}"/>
    <cellStyle name="SAPBEXstdItemX 10 2" xfId="62821" xr:uid="{00000000-0005-0000-0000-00005EF30000}"/>
    <cellStyle name="SAPBEXstdItemX 11" xfId="62822" xr:uid="{00000000-0005-0000-0000-00005FF30000}"/>
    <cellStyle name="SAPBEXstdItemX 11 2" xfId="62823" xr:uid="{00000000-0005-0000-0000-000060F30000}"/>
    <cellStyle name="SAPBEXstdItemX 12" xfId="62824" xr:uid="{00000000-0005-0000-0000-000061F30000}"/>
    <cellStyle name="SAPBEXstdItemX 2" xfId="3843" xr:uid="{00000000-0005-0000-0000-000062F30000}"/>
    <cellStyle name="SAPBEXstdItemX 2 2" xfId="3844" xr:uid="{00000000-0005-0000-0000-000063F30000}"/>
    <cellStyle name="SAPBEXstdItemX 2 2 2" xfId="3845" xr:uid="{00000000-0005-0000-0000-000064F30000}"/>
    <cellStyle name="SAPBEXstdItemX 2 2 3" xfId="3846" xr:uid="{00000000-0005-0000-0000-000065F30000}"/>
    <cellStyle name="SAPBEXstdItemX 2 3" xfId="62825" xr:uid="{00000000-0005-0000-0000-000066F30000}"/>
    <cellStyle name="SAPBEXstdItemX 3" xfId="3847" xr:uid="{00000000-0005-0000-0000-000067F30000}"/>
    <cellStyle name="SAPBEXstdItemX 3 2" xfId="62826" xr:uid="{00000000-0005-0000-0000-000068F30000}"/>
    <cellStyle name="SAPBEXstdItemX 4" xfId="3848" xr:uid="{00000000-0005-0000-0000-000069F30000}"/>
    <cellStyle name="SAPBEXstdItemX 4 2" xfId="62827" xr:uid="{00000000-0005-0000-0000-00006AF30000}"/>
    <cellStyle name="SAPBEXstdItemX 5" xfId="3849" xr:uid="{00000000-0005-0000-0000-00006BF30000}"/>
    <cellStyle name="SAPBEXstdItemX 5 2" xfId="62828" xr:uid="{00000000-0005-0000-0000-00006CF30000}"/>
    <cellStyle name="SAPBEXstdItemX 6" xfId="3850" xr:uid="{00000000-0005-0000-0000-00006DF30000}"/>
    <cellStyle name="SAPBEXstdItemX 6 2" xfId="62829" xr:uid="{00000000-0005-0000-0000-00006EF30000}"/>
    <cellStyle name="SAPBEXstdItemX 7" xfId="3851" xr:uid="{00000000-0005-0000-0000-00006FF30000}"/>
    <cellStyle name="SAPBEXstdItemX 7 2" xfId="62830" xr:uid="{00000000-0005-0000-0000-000070F30000}"/>
    <cellStyle name="SAPBEXstdItemX 8" xfId="3852" xr:uid="{00000000-0005-0000-0000-000071F30000}"/>
    <cellStyle name="SAPBEXstdItemX 8 2" xfId="62831" xr:uid="{00000000-0005-0000-0000-000072F30000}"/>
    <cellStyle name="SAPBEXstdItemX 9" xfId="3853" xr:uid="{00000000-0005-0000-0000-000073F30000}"/>
    <cellStyle name="SAPBEXstdItemX_2010 Return to Provision" xfId="62832" xr:uid="{00000000-0005-0000-0000-000074F30000}"/>
    <cellStyle name="SAPBEXtitle" xfId="3854" xr:uid="{00000000-0005-0000-0000-000075F30000}"/>
    <cellStyle name="SAPBEXtitle 10" xfId="62833" xr:uid="{00000000-0005-0000-0000-000076F30000}"/>
    <cellStyle name="SAPBEXtitle 11" xfId="62834" xr:uid="{00000000-0005-0000-0000-000077F30000}"/>
    <cellStyle name="SAPBEXtitle 11 2" xfId="62835" xr:uid="{00000000-0005-0000-0000-000078F30000}"/>
    <cellStyle name="SAPBEXtitle 12" xfId="62836" xr:uid="{00000000-0005-0000-0000-000079F30000}"/>
    <cellStyle name="SAPBEXtitle 12 2" xfId="62837" xr:uid="{00000000-0005-0000-0000-00007AF30000}"/>
    <cellStyle name="SAPBEXtitle 2" xfId="3855" xr:uid="{00000000-0005-0000-0000-00007BF30000}"/>
    <cellStyle name="SAPBEXtitle 2 2" xfId="3856" xr:uid="{00000000-0005-0000-0000-00007CF30000}"/>
    <cellStyle name="SAPBEXtitle 3" xfId="3857" xr:uid="{00000000-0005-0000-0000-00007DF30000}"/>
    <cellStyle name="SAPBEXtitle 3 2" xfId="62838" xr:uid="{00000000-0005-0000-0000-00007EF30000}"/>
    <cellStyle name="SAPBEXtitle 4" xfId="3858" xr:uid="{00000000-0005-0000-0000-00007FF30000}"/>
    <cellStyle name="SAPBEXtitle 4 2" xfId="3859" xr:uid="{00000000-0005-0000-0000-000080F30000}"/>
    <cellStyle name="SAPBEXtitle 5" xfId="3860" xr:uid="{00000000-0005-0000-0000-000081F30000}"/>
    <cellStyle name="SAPBEXtitle 5 2" xfId="62839" xr:uid="{00000000-0005-0000-0000-000082F30000}"/>
    <cellStyle name="SAPBEXtitle 6" xfId="3861" xr:uid="{00000000-0005-0000-0000-000083F30000}"/>
    <cellStyle name="SAPBEXtitle 6 2" xfId="62840" xr:uid="{00000000-0005-0000-0000-000084F30000}"/>
    <cellStyle name="SAPBEXtitle 7" xfId="3862" xr:uid="{00000000-0005-0000-0000-000085F30000}"/>
    <cellStyle name="SAPBEXtitle 7 2" xfId="62841" xr:uid="{00000000-0005-0000-0000-000086F30000}"/>
    <cellStyle name="SAPBEXtitle 8" xfId="3863" xr:uid="{00000000-0005-0000-0000-000087F30000}"/>
    <cellStyle name="SAPBEXtitle 8 2" xfId="62842" xr:uid="{00000000-0005-0000-0000-000088F30000}"/>
    <cellStyle name="SAPBEXtitle 9" xfId="3864" xr:uid="{00000000-0005-0000-0000-000089F30000}"/>
    <cellStyle name="SAPBEXtitle 9 2" xfId="62843" xr:uid="{00000000-0005-0000-0000-00008AF30000}"/>
    <cellStyle name="SAPBEXtitle_2010 Return to Provision" xfId="62844" xr:uid="{00000000-0005-0000-0000-00008BF30000}"/>
    <cellStyle name="SAPBEXunassignedItem" xfId="3865" xr:uid="{00000000-0005-0000-0000-00008CF30000}"/>
    <cellStyle name="SAPBEXunassignedItem 2" xfId="3866" xr:uid="{00000000-0005-0000-0000-00008DF30000}"/>
    <cellStyle name="SAPBEXunassignedItem 2 2" xfId="62845" xr:uid="{00000000-0005-0000-0000-00008EF30000}"/>
    <cellStyle name="SAPBEXunassignedItem 3" xfId="62846" xr:uid="{00000000-0005-0000-0000-00008FF30000}"/>
    <cellStyle name="SAPBEXunassignedItem 4" xfId="62847" xr:uid="{00000000-0005-0000-0000-000090F30000}"/>
    <cellStyle name="SAPBEXundefined" xfId="3867" xr:uid="{00000000-0005-0000-0000-000091F30000}"/>
    <cellStyle name="SAPBEXundefined 10" xfId="3868" xr:uid="{00000000-0005-0000-0000-000092F30000}"/>
    <cellStyle name="SAPBEXundefined 10 2" xfId="62848" xr:uid="{00000000-0005-0000-0000-000093F30000}"/>
    <cellStyle name="SAPBEXundefined 11" xfId="62849" xr:uid="{00000000-0005-0000-0000-000094F30000}"/>
    <cellStyle name="SAPBEXundefined 11 2" xfId="62850" xr:uid="{00000000-0005-0000-0000-000095F30000}"/>
    <cellStyle name="SAPBEXundefined 12" xfId="62851" xr:uid="{00000000-0005-0000-0000-000096F30000}"/>
    <cellStyle name="SAPBEXundefined 2" xfId="3869" xr:uid="{00000000-0005-0000-0000-000097F30000}"/>
    <cellStyle name="SAPBEXundefined 2 2" xfId="3870" xr:uid="{00000000-0005-0000-0000-000098F30000}"/>
    <cellStyle name="SAPBEXundefined 2 3" xfId="3871" xr:uid="{00000000-0005-0000-0000-000099F30000}"/>
    <cellStyle name="SAPBEXundefined 3" xfId="3872" xr:uid="{00000000-0005-0000-0000-00009AF30000}"/>
    <cellStyle name="SAPBEXundefined 3 2" xfId="62852" xr:uid="{00000000-0005-0000-0000-00009BF30000}"/>
    <cellStyle name="SAPBEXundefined 4" xfId="3873" xr:uid="{00000000-0005-0000-0000-00009CF30000}"/>
    <cellStyle name="SAPBEXundefined 4 2" xfId="62853" xr:uid="{00000000-0005-0000-0000-00009DF30000}"/>
    <cellStyle name="SAPBEXundefined 5" xfId="3874" xr:uid="{00000000-0005-0000-0000-00009EF30000}"/>
    <cellStyle name="SAPBEXundefined 5 2" xfId="62854" xr:uid="{00000000-0005-0000-0000-00009FF30000}"/>
    <cellStyle name="SAPBEXundefined 6" xfId="3875" xr:uid="{00000000-0005-0000-0000-0000A0F30000}"/>
    <cellStyle name="SAPBEXundefined 6 2" xfId="62855" xr:uid="{00000000-0005-0000-0000-0000A1F30000}"/>
    <cellStyle name="SAPBEXundefined 7" xfId="3876" xr:uid="{00000000-0005-0000-0000-0000A2F30000}"/>
    <cellStyle name="SAPBEXundefined 7 2" xfId="62856" xr:uid="{00000000-0005-0000-0000-0000A3F30000}"/>
    <cellStyle name="SAPBEXundefined 8" xfId="3877" xr:uid="{00000000-0005-0000-0000-0000A4F30000}"/>
    <cellStyle name="SAPBEXundefined 8 2" xfId="62857" xr:uid="{00000000-0005-0000-0000-0000A5F30000}"/>
    <cellStyle name="SAPBEXundefined 9" xfId="3878" xr:uid="{00000000-0005-0000-0000-0000A6F30000}"/>
    <cellStyle name="SAPBEXundefined_2010 Return to Provision" xfId="62858" xr:uid="{00000000-0005-0000-0000-0000A7F30000}"/>
    <cellStyle name="SAPBorder" xfId="3879" xr:uid="{00000000-0005-0000-0000-0000A8F30000}"/>
    <cellStyle name="SAPDataCell" xfId="3880" xr:uid="{00000000-0005-0000-0000-0000A9F30000}"/>
    <cellStyle name="SAPDataTotalCell" xfId="3881" xr:uid="{00000000-0005-0000-0000-0000AAF30000}"/>
    <cellStyle name="SAPDimensionCell" xfId="3882" xr:uid="{00000000-0005-0000-0000-0000ABF30000}"/>
    <cellStyle name="SAPEditableDataCell" xfId="3883" xr:uid="{00000000-0005-0000-0000-0000ACF30000}"/>
    <cellStyle name="SAPEditableDataTotalCell" xfId="3884" xr:uid="{00000000-0005-0000-0000-0000ADF30000}"/>
    <cellStyle name="SAPEmphasized" xfId="3885" xr:uid="{00000000-0005-0000-0000-0000AEF30000}"/>
    <cellStyle name="SAPEmphasizedTotal" xfId="3886" xr:uid="{00000000-0005-0000-0000-0000AFF30000}"/>
    <cellStyle name="SAPExceptionLevel1" xfId="3887" xr:uid="{00000000-0005-0000-0000-0000B0F30000}"/>
    <cellStyle name="SAPExceptionLevel2" xfId="3888" xr:uid="{00000000-0005-0000-0000-0000B1F30000}"/>
    <cellStyle name="SAPExceptionLevel3" xfId="3889" xr:uid="{00000000-0005-0000-0000-0000B2F30000}"/>
    <cellStyle name="SAPExceptionLevel4" xfId="3890" xr:uid="{00000000-0005-0000-0000-0000B3F30000}"/>
    <cellStyle name="SAPExceptionLevel5" xfId="3891" xr:uid="{00000000-0005-0000-0000-0000B4F30000}"/>
    <cellStyle name="SAPExceptionLevel6" xfId="3892" xr:uid="{00000000-0005-0000-0000-0000B5F30000}"/>
    <cellStyle name="SAPExceptionLevel7" xfId="3893" xr:uid="{00000000-0005-0000-0000-0000B6F30000}"/>
    <cellStyle name="SAPExceptionLevel8" xfId="3894" xr:uid="{00000000-0005-0000-0000-0000B7F30000}"/>
    <cellStyle name="SAPExceptionLevel9" xfId="3895" xr:uid="{00000000-0005-0000-0000-0000B8F30000}"/>
    <cellStyle name="SAPHierarchyCell0" xfId="3896" xr:uid="{00000000-0005-0000-0000-0000B9F30000}"/>
    <cellStyle name="SAPHierarchyCell1" xfId="3897" xr:uid="{00000000-0005-0000-0000-0000BAF30000}"/>
    <cellStyle name="SAPHierarchyCell2" xfId="3898" xr:uid="{00000000-0005-0000-0000-0000BBF30000}"/>
    <cellStyle name="SAPHierarchyCell3" xfId="3899" xr:uid="{00000000-0005-0000-0000-0000BCF30000}"/>
    <cellStyle name="SAPHierarchyCell4" xfId="3900" xr:uid="{00000000-0005-0000-0000-0000BDF30000}"/>
    <cellStyle name="SAPLockedDataCell" xfId="3901" xr:uid="{00000000-0005-0000-0000-0000BEF30000}"/>
    <cellStyle name="SAPLockedDataTotalCell" xfId="3902" xr:uid="{00000000-0005-0000-0000-0000BFF30000}"/>
    <cellStyle name="SAPMemberCell" xfId="3903" xr:uid="{00000000-0005-0000-0000-0000C0F30000}"/>
    <cellStyle name="SAPMemberTotalCell" xfId="3904" xr:uid="{00000000-0005-0000-0000-0000C1F30000}"/>
    <cellStyle name="SAPReadonlyDataCell" xfId="3905" xr:uid="{00000000-0005-0000-0000-0000C2F30000}"/>
    <cellStyle name="SAPReadonlyDataTotalCell" xfId="3906" xr:uid="{00000000-0005-0000-0000-0000C3F30000}"/>
    <cellStyle name="Section Heading-Large" xfId="3907" xr:uid="{00000000-0005-0000-0000-0000C4F30000}"/>
    <cellStyle name="Section Heading-Small" xfId="3908" xr:uid="{00000000-0005-0000-0000-0000C5F30000}"/>
    <cellStyle name="SEM-BPS-data" xfId="3909" xr:uid="{00000000-0005-0000-0000-0000C6F30000}"/>
    <cellStyle name="SEM-BPS-head" xfId="3910" xr:uid="{00000000-0005-0000-0000-0000C7F30000}"/>
    <cellStyle name="SEM-BPS-headdata" xfId="3911" xr:uid="{00000000-0005-0000-0000-0000C8F30000}"/>
    <cellStyle name="SEM-BPS-headkey" xfId="3912" xr:uid="{00000000-0005-0000-0000-0000C9F30000}"/>
    <cellStyle name="SEM-BPS-input-on" xfId="3913" xr:uid="{00000000-0005-0000-0000-0000CAF30000}"/>
    <cellStyle name="SEM-BPS-key" xfId="3914" xr:uid="{00000000-0005-0000-0000-0000CBF30000}"/>
    <cellStyle name="SEM-BPS-sub1" xfId="62859" xr:uid="{00000000-0005-0000-0000-0000CCF30000}"/>
    <cellStyle name="SEM-BPS-sub2" xfId="62860" xr:uid="{00000000-0005-0000-0000-0000CDF30000}"/>
    <cellStyle name="SEM-BPS-total" xfId="62861" xr:uid="{00000000-0005-0000-0000-0000CEF30000}"/>
    <cellStyle name="Shade Black" xfId="62862" xr:uid="{00000000-0005-0000-0000-0000CFF30000}"/>
    <cellStyle name="Shaded" xfId="62863" xr:uid="{00000000-0005-0000-0000-0000D0F30000}"/>
    <cellStyle name="Shading" xfId="62864" xr:uid="{00000000-0005-0000-0000-0000D1F30000}"/>
    <cellStyle name="Share Price_inputs" xfId="62865" xr:uid="{00000000-0005-0000-0000-0000D2F30000}"/>
    <cellStyle name="Sheet Title" xfId="3915" xr:uid="{00000000-0005-0000-0000-0000D3F30000}"/>
    <cellStyle name="Sheet Title 2" xfId="62866" xr:uid="{00000000-0005-0000-0000-0000D4F30000}"/>
    <cellStyle name="Sheet Title 3" xfId="62867" xr:uid="{00000000-0005-0000-0000-0000D5F30000}"/>
    <cellStyle name="ShOut" xfId="62868" xr:uid="{00000000-0005-0000-0000-0000D6F30000}"/>
    <cellStyle name="SMALL HEADINGS" xfId="62869" xr:uid="{00000000-0005-0000-0000-0000D7F30000}"/>
    <cellStyle name="SPOl" xfId="62870" xr:uid="{00000000-0005-0000-0000-0000D8F30000}"/>
    <cellStyle name="Standaard_laroux" xfId="62871" xr:uid="{00000000-0005-0000-0000-0000D9F30000}"/>
    <cellStyle name="Standard 2" xfId="62872" xr:uid="{00000000-0005-0000-0000-0000DAF30000}"/>
    <cellStyle name="Standard 2 2" xfId="62873" xr:uid="{00000000-0005-0000-0000-0000DBF30000}"/>
    <cellStyle name="Standard 2 3" xfId="62874" xr:uid="{00000000-0005-0000-0000-0000DCF30000}"/>
    <cellStyle name="Standard_Anpassen der Amortisation" xfId="62875" xr:uid="{00000000-0005-0000-0000-0000DDF30000}"/>
    <cellStyle name="STYL1 - Style1" xfId="62876" xr:uid="{00000000-0005-0000-0000-0000DEF30000}"/>
    <cellStyle name="Style 1" xfId="3916" xr:uid="{00000000-0005-0000-0000-0000DFF30000}"/>
    <cellStyle name="Style 1 2" xfId="3917" xr:uid="{00000000-0005-0000-0000-0000E0F30000}"/>
    <cellStyle name="Style 1 2 2" xfId="3918" xr:uid="{00000000-0005-0000-0000-0000E1F30000}"/>
    <cellStyle name="Style 1 2 2 2" xfId="62877" xr:uid="{00000000-0005-0000-0000-0000E2F30000}"/>
    <cellStyle name="Style 1 3" xfId="3919" xr:uid="{00000000-0005-0000-0000-0000E3F30000}"/>
    <cellStyle name="Style 1 3 2" xfId="62878" xr:uid="{00000000-0005-0000-0000-0000E4F30000}"/>
    <cellStyle name="Style 1 4" xfId="3920" xr:uid="{00000000-0005-0000-0000-0000E5F30000}"/>
    <cellStyle name="Style 1 4 2" xfId="62879" xr:uid="{00000000-0005-0000-0000-0000E6F30000}"/>
    <cellStyle name="Style 1 4 3" xfId="62880" xr:uid="{00000000-0005-0000-0000-0000E7F30000}"/>
    <cellStyle name="Style 1 5" xfId="62881" xr:uid="{00000000-0005-0000-0000-0000E8F30000}"/>
    <cellStyle name="Style 1 6" xfId="62882" xr:uid="{00000000-0005-0000-0000-0000E9F30000}"/>
    <cellStyle name="Style 1_Capex Changes 2-6-13 from PGD" xfId="62883" xr:uid="{00000000-0005-0000-0000-0000EAF30000}"/>
    <cellStyle name="Style 10" xfId="62884" xr:uid="{00000000-0005-0000-0000-0000EBF30000}"/>
    <cellStyle name="Style 11" xfId="62885" xr:uid="{00000000-0005-0000-0000-0000ECF30000}"/>
    <cellStyle name="Style 12" xfId="62886" xr:uid="{00000000-0005-0000-0000-0000EDF30000}"/>
    <cellStyle name="Style 13" xfId="62887" xr:uid="{00000000-0005-0000-0000-0000EEF30000}"/>
    <cellStyle name="Style 14" xfId="62888" xr:uid="{00000000-0005-0000-0000-0000EFF30000}"/>
    <cellStyle name="Style 15" xfId="62889" xr:uid="{00000000-0005-0000-0000-0000F0F30000}"/>
    <cellStyle name="Style 16" xfId="62890" xr:uid="{00000000-0005-0000-0000-0000F1F30000}"/>
    <cellStyle name="Style 17" xfId="62891" xr:uid="{00000000-0005-0000-0000-0000F2F30000}"/>
    <cellStyle name="Style 18" xfId="62892" xr:uid="{00000000-0005-0000-0000-0000F3F30000}"/>
    <cellStyle name="Style 19" xfId="62893" xr:uid="{00000000-0005-0000-0000-0000F4F30000}"/>
    <cellStyle name="Style 2" xfId="62894" xr:uid="{00000000-0005-0000-0000-0000F5F30000}"/>
    <cellStyle name="Style 20" xfId="62895" xr:uid="{00000000-0005-0000-0000-0000F6F30000}"/>
    <cellStyle name="Style 21" xfId="62896" xr:uid="{00000000-0005-0000-0000-0000F7F30000}"/>
    <cellStyle name="Style 22" xfId="62897" xr:uid="{00000000-0005-0000-0000-0000F8F30000}"/>
    <cellStyle name="Style 23" xfId="62898" xr:uid="{00000000-0005-0000-0000-0000F9F30000}"/>
    <cellStyle name="Style 24" xfId="62899" xr:uid="{00000000-0005-0000-0000-0000FAF30000}"/>
    <cellStyle name="Style 25" xfId="62900" xr:uid="{00000000-0005-0000-0000-0000FBF30000}"/>
    <cellStyle name="Style 26" xfId="62901" xr:uid="{00000000-0005-0000-0000-0000FCF30000}"/>
    <cellStyle name="Style 27" xfId="62902" xr:uid="{00000000-0005-0000-0000-0000FDF30000}"/>
    <cellStyle name="Style 28" xfId="62903" xr:uid="{00000000-0005-0000-0000-0000FEF30000}"/>
    <cellStyle name="Style 29" xfId="62904" xr:uid="{00000000-0005-0000-0000-0000FFF30000}"/>
    <cellStyle name="Style 3" xfId="62905" xr:uid="{00000000-0005-0000-0000-000000F40000}"/>
    <cellStyle name="Style 30" xfId="62906" xr:uid="{00000000-0005-0000-0000-000001F40000}"/>
    <cellStyle name="Style 31" xfId="62907" xr:uid="{00000000-0005-0000-0000-000002F40000}"/>
    <cellStyle name="Style 32" xfId="62908" xr:uid="{00000000-0005-0000-0000-000003F40000}"/>
    <cellStyle name="Style 33" xfId="62909" xr:uid="{00000000-0005-0000-0000-000004F40000}"/>
    <cellStyle name="Style 34" xfId="62910" xr:uid="{00000000-0005-0000-0000-000005F40000}"/>
    <cellStyle name="Style 4" xfId="62911" xr:uid="{00000000-0005-0000-0000-000006F40000}"/>
    <cellStyle name="Style 5" xfId="62912" xr:uid="{00000000-0005-0000-0000-000007F40000}"/>
    <cellStyle name="Style 6" xfId="62913" xr:uid="{00000000-0005-0000-0000-000008F40000}"/>
    <cellStyle name="Style 69" xfId="62914" xr:uid="{00000000-0005-0000-0000-000009F40000}"/>
    <cellStyle name="Style 7" xfId="62915" xr:uid="{00000000-0005-0000-0000-00000AF40000}"/>
    <cellStyle name="Style 8" xfId="62916" xr:uid="{00000000-0005-0000-0000-00000BF40000}"/>
    <cellStyle name="Style 9" xfId="62917" xr:uid="{00000000-0005-0000-0000-00000CF40000}"/>
    <cellStyle name="Style1" xfId="62918" xr:uid="{00000000-0005-0000-0000-00000DF40000}"/>
    <cellStyle name="STYLE1 10" xfId="62919" xr:uid="{00000000-0005-0000-0000-00000EF40000}"/>
    <cellStyle name="Style1 2" xfId="62920" xr:uid="{00000000-0005-0000-0000-00000FF40000}"/>
    <cellStyle name="STYLE1 2 10" xfId="62921" xr:uid="{00000000-0005-0000-0000-000010F40000}"/>
    <cellStyle name="Style1 2 2" xfId="62922" xr:uid="{00000000-0005-0000-0000-000011F40000}"/>
    <cellStyle name="STYLE1 2 2 2" xfId="62923" xr:uid="{00000000-0005-0000-0000-000012F40000}"/>
    <cellStyle name="STYLE1 2 3" xfId="62924" xr:uid="{00000000-0005-0000-0000-000013F40000}"/>
    <cellStyle name="STYLE1 2 4" xfId="62925" xr:uid="{00000000-0005-0000-0000-000014F40000}"/>
    <cellStyle name="STYLE1 2 5" xfId="62926" xr:uid="{00000000-0005-0000-0000-000015F40000}"/>
    <cellStyle name="STYLE1 2 6" xfId="62927" xr:uid="{00000000-0005-0000-0000-000016F40000}"/>
    <cellStyle name="STYLE1 2 7" xfId="62928" xr:uid="{00000000-0005-0000-0000-000017F40000}"/>
    <cellStyle name="STYLE1 2 8" xfId="62929" xr:uid="{00000000-0005-0000-0000-000018F40000}"/>
    <cellStyle name="STYLE1 2 9" xfId="62930" xr:uid="{00000000-0005-0000-0000-000019F40000}"/>
    <cellStyle name="Style1 3" xfId="62931" xr:uid="{00000000-0005-0000-0000-00001AF40000}"/>
    <cellStyle name="STYLE1 3 2" xfId="62932" xr:uid="{00000000-0005-0000-0000-00001BF40000}"/>
    <cellStyle name="Style1 4" xfId="62933" xr:uid="{00000000-0005-0000-0000-00001CF40000}"/>
    <cellStyle name="Style1 4 2" xfId="62934" xr:uid="{00000000-0005-0000-0000-00001DF40000}"/>
    <cellStyle name="Style1 4 3" xfId="62935" xr:uid="{00000000-0005-0000-0000-00001EF40000}"/>
    <cellStyle name="STYLE1 5" xfId="62936" xr:uid="{00000000-0005-0000-0000-00001FF40000}"/>
    <cellStyle name="STYLE1 6" xfId="62937" xr:uid="{00000000-0005-0000-0000-000020F40000}"/>
    <cellStyle name="STYLE1 7" xfId="62938" xr:uid="{00000000-0005-0000-0000-000021F40000}"/>
    <cellStyle name="STYLE1 8" xfId="62939" xr:uid="{00000000-0005-0000-0000-000022F40000}"/>
    <cellStyle name="STYLE1 9" xfId="62940" xr:uid="{00000000-0005-0000-0000-000023F40000}"/>
    <cellStyle name="STYLE2" xfId="62941" xr:uid="{00000000-0005-0000-0000-000024F40000}"/>
    <cellStyle name="STYLE2 2" xfId="62942" xr:uid="{00000000-0005-0000-0000-000025F40000}"/>
    <cellStyle name="STYLE2 2 2" xfId="62943" xr:uid="{00000000-0005-0000-0000-000026F40000}"/>
    <cellStyle name="STYLE2 2 2 2" xfId="62944" xr:uid="{00000000-0005-0000-0000-000027F40000}"/>
    <cellStyle name="STYLE2 2 2 2 2" xfId="62945" xr:uid="{00000000-0005-0000-0000-000028F40000}"/>
    <cellStyle name="STYLE2 2 2 2 3" xfId="62946" xr:uid="{00000000-0005-0000-0000-000029F40000}"/>
    <cellStyle name="STYLE2 2 2 3" xfId="62947" xr:uid="{00000000-0005-0000-0000-00002AF40000}"/>
    <cellStyle name="STYLE2 2 2 3 2" xfId="62948" xr:uid="{00000000-0005-0000-0000-00002BF40000}"/>
    <cellStyle name="STYLE2 2 2 3 3" xfId="62949" xr:uid="{00000000-0005-0000-0000-00002CF40000}"/>
    <cellStyle name="STYLE2 2 2 4" xfId="62950" xr:uid="{00000000-0005-0000-0000-00002DF40000}"/>
    <cellStyle name="STYLE2 2 2 4 2" xfId="62951" xr:uid="{00000000-0005-0000-0000-00002EF40000}"/>
    <cellStyle name="STYLE2 2 2 4 3" xfId="62952" xr:uid="{00000000-0005-0000-0000-00002FF40000}"/>
    <cellStyle name="STYLE2 2 2 5" xfId="62953" xr:uid="{00000000-0005-0000-0000-000030F40000}"/>
    <cellStyle name="STYLE2 2 2 5 2" xfId="62954" xr:uid="{00000000-0005-0000-0000-000031F40000}"/>
    <cellStyle name="STYLE2 2 2 5 3" xfId="62955" xr:uid="{00000000-0005-0000-0000-000032F40000}"/>
    <cellStyle name="STYLE2 2 2 6" xfId="62956" xr:uid="{00000000-0005-0000-0000-000033F40000}"/>
    <cellStyle name="STYLE2 2 2 7" xfId="62957" xr:uid="{00000000-0005-0000-0000-000034F40000}"/>
    <cellStyle name="STYLE2 2 3" xfId="62958" xr:uid="{00000000-0005-0000-0000-000035F40000}"/>
    <cellStyle name="STYLE2 2 3 2" xfId="62959" xr:uid="{00000000-0005-0000-0000-000036F40000}"/>
    <cellStyle name="STYLE2 2 3 3" xfId="62960" xr:uid="{00000000-0005-0000-0000-000037F40000}"/>
    <cellStyle name="STYLE2 2 4" xfId="62961" xr:uid="{00000000-0005-0000-0000-000038F40000}"/>
    <cellStyle name="STYLE2 2 4 2" xfId="62962" xr:uid="{00000000-0005-0000-0000-000039F40000}"/>
    <cellStyle name="STYLE2 2 4 3" xfId="62963" xr:uid="{00000000-0005-0000-0000-00003AF40000}"/>
    <cellStyle name="STYLE2 2 5" xfId="62964" xr:uid="{00000000-0005-0000-0000-00003BF40000}"/>
    <cellStyle name="STYLE2 2 5 2" xfId="62965" xr:uid="{00000000-0005-0000-0000-00003CF40000}"/>
    <cellStyle name="STYLE2 2 5 3" xfId="62966" xr:uid="{00000000-0005-0000-0000-00003DF40000}"/>
    <cellStyle name="STYLE2 2 6" xfId="62967" xr:uid="{00000000-0005-0000-0000-00003EF40000}"/>
    <cellStyle name="STYLE2 2 7" xfId="62968" xr:uid="{00000000-0005-0000-0000-00003FF40000}"/>
    <cellStyle name="STYLE2 3" xfId="62969" xr:uid="{00000000-0005-0000-0000-000040F40000}"/>
    <cellStyle name="STYLE2 3 2" xfId="62970" xr:uid="{00000000-0005-0000-0000-000041F40000}"/>
    <cellStyle name="STYLE2 3 3" xfId="62971" xr:uid="{00000000-0005-0000-0000-000042F40000}"/>
    <cellStyle name="STYLE2 4" xfId="62972" xr:uid="{00000000-0005-0000-0000-000043F40000}"/>
    <cellStyle name="STYLE2 4 2" xfId="62973" xr:uid="{00000000-0005-0000-0000-000044F40000}"/>
    <cellStyle name="STYLE2 4 3" xfId="62974" xr:uid="{00000000-0005-0000-0000-000045F40000}"/>
    <cellStyle name="STYLE2 5" xfId="62975" xr:uid="{00000000-0005-0000-0000-000046F40000}"/>
    <cellStyle name="STYLE2 5 2" xfId="62976" xr:uid="{00000000-0005-0000-0000-000047F40000}"/>
    <cellStyle name="STYLE2 5 3" xfId="62977" xr:uid="{00000000-0005-0000-0000-000048F40000}"/>
    <cellStyle name="STYLE2 6" xfId="62978" xr:uid="{00000000-0005-0000-0000-000049F40000}"/>
    <cellStyle name="STYLE2 6 2" xfId="62979" xr:uid="{00000000-0005-0000-0000-00004AF40000}"/>
    <cellStyle name="STYLE2 6 3" xfId="62980" xr:uid="{00000000-0005-0000-0000-00004BF40000}"/>
    <cellStyle name="STYLE2 7" xfId="62981" xr:uid="{00000000-0005-0000-0000-00004CF40000}"/>
    <cellStyle name="STYLE2 7 2" xfId="62982" xr:uid="{00000000-0005-0000-0000-00004DF40000}"/>
    <cellStyle name="STYLE2 7 3" xfId="62983" xr:uid="{00000000-0005-0000-0000-00004EF40000}"/>
    <cellStyle name="STYLE2 8" xfId="62984" xr:uid="{00000000-0005-0000-0000-00004FF40000}"/>
    <cellStyle name="STYLE2 9" xfId="62985" xr:uid="{00000000-0005-0000-0000-000050F40000}"/>
    <cellStyle name="STYLE2_FS CONS BS 2-8-06" xfId="62986" xr:uid="{00000000-0005-0000-0000-000051F40000}"/>
    <cellStyle name="STYLE3" xfId="62987" xr:uid="{00000000-0005-0000-0000-000052F40000}"/>
    <cellStyle name="STYLE3 2" xfId="62988" xr:uid="{00000000-0005-0000-0000-000053F40000}"/>
    <cellStyle name="STYLE3 2 2" xfId="62989" xr:uid="{00000000-0005-0000-0000-000054F40000}"/>
    <cellStyle name="STYLE3 2 2 2" xfId="62990" xr:uid="{00000000-0005-0000-0000-000055F40000}"/>
    <cellStyle name="STYLE3 2 2 2 2" xfId="62991" xr:uid="{00000000-0005-0000-0000-000056F40000}"/>
    <cellStyle name="STYLE3 2 2 2 3" xfId="62992" xr:uid="{00000000-0005-0000-0000-000057F40000}"/>
    <cellStyle name="STYLE3 2 2 3" xfId="62993" xr:uid="{00000000-0005-0000-0000-000058F40000}"/>
    <cellStyle name="STYLE3 2 2 3 2" xfId="62994" xr:uid="{00000000-0005-0000-0000-000059F40000}"/>
    <cellStyle name="STYLE3 2 2 3 3" xfId="62995" xr:uid="{00000000-0005-0000-0000-00005AF40000}"/>
    <cellStyle name="STYLE3 2 2 4" xfId="62996" xr:uid="{00000000-0005-0000-0000-00005BF40000}"/>
    <cellStyle name="STYLE3 2 2 4 2" xfId="62997" xr:uid="{00000000-0005-0000-0000-00005CF40000}"/>
    <cellStyle name="STYLE3 2 2 4 3" xfId="62998" xr:uid="{00000000-0005-0000-0000-00005DF40000}"/>
    <cellStyle name="STYLE3 2 2 5" xfId="62999" xr:uid="{00000000-0005-0000-0000-00005EF40000}"/>
    <cellStyle name="STYLE3 2 2 5 2" xfId="63000" xr:uid="{00000000-0005-0000-0000-00005FF40000}"/>
    <cellStyle name="STYLE3 2 2 5 3" xfId="63001" xr:uid="{00000000-0005-0000-0000-000060F40000}"/>
    <cellStyle name="STYLE3 2 2 6" xfId="63002" xr:uid="{00000000-0005-0000-0000-000061F40000}"/>
    <cellStyle name="STYLE3 2 2 7" xfId="63003" xr:uid="{00000000-0005-0000-0000-000062F40000}"/>
    <cellStyle name="STYLE3 2 3" xfId="63004" xr:uid="{00000000-0005-0000-0000-000063F40000}"/>
    <cellStyle name="STYLE3 2 3 2" xfId="63005" xr:uid="{00000000-0005-0000-0000-000064F40000}"/>
    <cellStyle name="STYLE3 2 3 3" xfId="63006" xr:uid="{00000000-0005-0000-0000-000065F40000}"/>
    <cellStyle name="STYLE3 2 4" xfId="63007" xr:uid="{00000000-0005-0000-0000-000066F40000}"/>
    <cellStyle name="STYLE3 2 4 2" xfId="63008" xr:uid="{00000000-0005-0000-0000-000067F40000}"/>
    <cellStyle name="STYLE3 2 4 3" xfId="63009" xr:uid="{00000000-0005-0000-0000-000068F40000}"/>
    <cellStyle name="STYLE3 2 5" xfId="63010" xr:uid="{00000000-0005-0000-0000-000069F40000}"/>
    <cellStyle name="STYLE3 2 5 2" xfId="63011" xr:uid="{00000000-0005-0000-0000-00006AF40000}"/>
    <cellStyle name="STYLE3 2 5 3" xfId="63012" xr:uid="{00000000-0005-0000-0000-00006BF40000}"/>
    <cellStyle name="STYLE3 2 6" xfId="63013" xr:uid="{00000000-0005-0000-0000-00006CF40000}"/>
    <cellStyle name="STYLE3 2 7" xfId="63014" xr:uid="{00000000-0005-0000-0000-00006DF40000}"/>
    <cellStyle name="STYLE3 3" xfId="63015" xr:uid="{00000000-0005-0000-0000-00006EF40000}"/>
    <cellStyle name="STYLE3 3 2" xfId="63016" xr:uid="{00000000-0005-0000-0000-00006FF40000}"/>
    <cellStyle name="STYLE3 3 3" xfId="63017" xr:uid="{00000000-0005-0000-0000-000070F40000}"/>
    <cellStyle name="STYLE3 4" xfId="63018" xr:uid="{00000000-0005-0000-0000-000071F40000}"/>
    <cellStyle name="STYLE3 4 2" xfId="63019" xr:uid="{00000000-0005-0000-0000-000072F40000}"/>
    <cellStyle name="STYLE3 4 3" xfId="63020" xr:uid="{00000000-0005-0000-0000-000073F40000}"/>
    <cellStyle name="STYLE3 5" xfId="63021" xr:uid="{00000000-0005-0000-0000-000074F40000}"/>
    <cellStyle name="STYLE3 5 2" xfId="63022" xr:uid="{00000000-0005-0000-0000-000075F40000}"/>
    <cellStyle name="STYLE3 5 3" xfId="63023" xr:uid="{00000000-0005-0000-0000-000076F40000}"/>
    <cellStyle name="STYLE3 6" xfId="63024" xr:uid="{00000000-0005-0000-0000-000077F40000}"/>
    <cellStyle name="STYLE3 6 2" xfId="63025" xr:uid="{00000000-0005-0000-0000-000078F40000}"/>
    <cellStyle name="STYLE3 6 3" xfId="63026" xr:uid="{00000000-0005-0000-0000-000079F40000}"/>
    <cellStyle name="STYLE3 7" xfId="63027" xr:uid="{00000000-0005-0000-0000-00007AF40000}"/>
    <cellStyle name="STYLE3 7 2" xfId="63028" xr:uid="{00000000-0005-0000-0000-00007BF40000}"/>
    <cellStyle name="STYLE3 7 3" xfId="63029" xr:uid="{00000000-0005-0000-0000-00007CF40000}"/>
    <cellStyle name="STYLE3 8" xfId="63030" xr:uid="{00000000-0005-0000-0000-00007DF40000}"/>
    <cellStyle name="STYLE3 9" xfId="63031" xr:uid="{00000000-0005-0000-0000-00007EF40000}"/>
    <cellStyle name="STYLE4" xfId="63032" xr:uid="{00000000-0005-0000-0000-00007FF40000}"/>
    <cellStyle name="STYLE4 2" xfId="63033" xr:uid="{00000000-0005-0000-0000-000080F40000}"/>
    <cellStyle name="STYLE4 2 2" xfId="63034" xr:uid="{00000000-0005-0000-0000-000081F40000}"/>
    <cellStyle name="STYLE4 2 2 2" xfId="63035" xr:uid="{00000000-0005-0000-0000-000082F40000}"/>
    <cellStyle name="STYLE4 2 2 3" xfId="63036" xr:uid="{00000000-0005-0000-0000-000083F40000}"/>
    <cellStyle name="STYLE4 2 3" xfId="63037" xr:uid="{00000000-0005-0000-0000-000084F40000}"/>
    <cellStyle name="STYLE4 2 3 2" xfId="63038" xr:uid="{00000000-0005-0000-0000-000085F40000}"/>
    <cellStyle name="STYLE4 2 3 3" xfId="63039" xr:uid="{00000000-0005-0000-0000-000086F40000}"/>
    <cellStyle name="STYLE4 2 4" xfId="63040" xr:uid="{00000000-0005-0000-0000-000087F40000}"/>
    <cellStyle name="STYLE4 2 4 2" xfId="63041" xr:uid="{00000000-0005-0000-0000-000088F40000}"/>
    <cellStyle name="STYLE4 2 4 3" xfId="63042" xr:uid="{00000000-0005-0000-0000-000089F40000}"/>
    <cellStyle name="STYLE4 2 5" xfId="63043" xr:uid="{00000000-0005-0000-0000-00008AF40000}"/>
    <cellStyle name="STYLE4 2 5 2" xfId="63044" xr:uid="{00000000-0005-0000-0000-00008BF40000}"/>
    <cellStyle name="STYLE4 2 5 3" xfId="63045" xr:uid="{00000000-0005-0000-0000-00008CF40000}"/>
    <cellStyle name="STYLE4 2 6" xfId="63046" xr:uid="{00000000-0005-0000-0000-00008DF40000}"/>
    <cellStyle name="STYLE4 2 6 2" xfId="63047" xr:uid="{00000000-0005-0000-0000-00008EF40000}"/>
    <cellStyle name="STYLE4 2 6 3" xfId="63048" xr:uid="{00000000-0005-0000-0000-00008FF40000}"/>
    <cellStyle name="STYLE4 2 7" xfId="63049" xr:uid="{00000000-0005-0000-0000-000090F40000}"/>
    <cellStyle name="STYLE4 2 8" xfId="63050" xr:uid="{00000000-0005-0000-0000-000091F40000}"/>
    <cellStyle name="STYLE4 3" xfId="63051" xr:uid="{00000000-0005-0000-0000-000092F40000}"/>
    <cellStyle name="STYLE4 3 2" xfId="63052" xr:uid="{00000000-0005-0000-0000-000093F40000}"/>
    <cellStyle name="STYLE4 3 3" xfId="63053" xr:uid="{00000000-0005-0000-0000-000094F40000}"/>
    <cellStyle name="STYLE4 4" xfId="63054" xr:uid="{00000000-0005-0000-0000-000095F40000}"/>
    <cellStyle name="STYLE4 4 2" xfId="63055" xr:uid="{00000000-0005-0000-0000-000096F40000}"/>
    <cellStyle name="STYLE4 4 3" xfId="63056" xr:uid="{00000000-0005-0000-0000-000097F40000}"/>
    <cellStyle name="STYLE4 5" xfId="63057" xr:uid="{00000000-0005-0000-0000-000098F40000}"/>
    <cellStyle name="STYLE4 5 2" xfId="63058" xr:uid="{00000000-0005-0000-0000-000099F40000}"/>
    <cellStyle name="STYLE4 5 3" xfId="63059" xr:uid="{00000000-0005-0000-0000-00009AF40000}"/>
    <cellStyle name="STYLE4 6" xfId="63060" xr:uid="{00000000-0005-0000-0000-00009BF40000}"/>
    <cellStyle name="STYLE4 6 2" xfId="63061" xr:uid="{00000000-0005-0000-0000-00009CF40000}"/>
    <cellStyle name="STYLE4 6 3" xfId="63062" xr:uid="{00000000-0005-0000-0000-00009DF40000}"/>
    <cellStyle name="STYLE4 7" xfId="63063" xr:uid="{00000000-0005-0000-0000-00009EF40000}"/>
    <cellStyle name="STYLE4 7 2" xfId="63064" xr:uid="{00000000-0005-0000-0000-00009FF40000}"/>
    <cellStyle name="STYLE4 7 3" xfId="63065" xr:uid="{00000000-0005-0000-0000-0000A0F40000}"/>
    <cellStyle name="STYLE4 8" xfId="63066" xr:uid="{00000000-0005-0000-0000-0000A1F40000}"/>
    <cellStyle name="STYLE4 9" xfId="63067" xr:uid="{00000000-0005-0000-0000-0000A2F40000}"/>
    <cellStyle name="STYLE5" xfId="63068" xr:uid="{00000000-0005-0000-0000-0000A3F40000}"/>
    <cellStyle name="STYLE5 2" xfId="63069" xr:uid="{00000000-0005-0000-0000-0000A4F40000}"/>
    <cellStyle name="STYLE5 2 2" xfId="63070" xr:uid="{00000000-0005-0000-0000-0000A5F40000}"/>
    <cellStyle name="STYLE5 2 2 2" xfId="63071" xr:uid="{00000000-0005-0000-0000-0000A6F40000}"/>
    <cellStyle name="STYLE5 2 2 2 2" xfId="63072" xr:uid="{00000000-0005-0000-0000-0000A7F40000}"/>
    <cellStyle name="STYLE5 2 2 2 3" xfId="63073" xr:uid="{00000000-0005-0000-0000-0000A8F40000}"/>
    <cellStyle name="STYLE5 2 2 3" xfId="63074" xr:uid="{00000000-0005-0000-0000-0000A9F40000}"/>
    <cellStyle name="STYLE5 2 2 3 2" xfId="63075" xr:uid="{00000000-0005-0000-0000-0000AAF40000}"/>
    <cellStyle name="STYLE5 2 2 3 3" xfId="63076" xr:uid="{00000000-0005-0000-0000-0000ABF40000}"/>
    <cellStyle name="STYLE5 2 2 4" xfId="63077" xr:uid="{00000000-0005-0000-0000-0000ACF40000}"/>
    <cellStyle name="STYLE5 2 2 4 2" xfId="63078" xr:uid="{00000000-0005-0000-0000-0000ADF40000}"/>
    <cellStyle name="STYLE5 2 2 4 3" xfId="63079" xr:uid="{00000000-0005-0000-0000-0000AEF40000}"/>
    <cellStyle name="STYLE5 2 2 5" xfId="63080" xr:uid="{00000000-0005-0000-0000-0000AFF40000}"/>
    <cellStyle name="STYLE5 2 2 5 2" xfId="63081" xr:uid="{00000000-0005-0000-0000-0000B0F40000}"/>
    <cellStyle name="STYLE5 2 2 5 3" xfId="63082" xr:uid="{00000000-0005-0000-0000-0000B1F40000}"/>
    <cellStyle name="STYLE5 2 2 6" xfId="63083" xr:uid="{00000000-0005-0000-0000-0000B2F40000}"/>
    <cellStyle name="STYLE5 2 2 7" xfId="63084" xr:uid="{00000000-0005-0000-0000-0000B3F40000}"/>
    <cellStyle name="STYLE5 2 3" xfId="63085" xr:uid="{00000000-0005-0000-0000-0000B4F40000}"/>
    <cellStyle name="STYLE5 2 3 2" xfId="63086" xr:uid="{00000000-0005-0000-0000-0000B5F40000}"/>
    <cellStyle name="STYLE5 2 3 3" xfId="63087" xr:uid="{00000000-0005-0000-0000-0000B6F40000}"/>
    <cellStyle name="STYLE5 2 4" xfId="63088" xr:uid="{00000000-0005-0000-0000-0000B7F40000}"/>
    <cellStyle name="STYLE5 2 4 2" xfId="63089" xr:uid="{00000000-0005-0000-0000-0000B8F40000}"/>
    <cellStyle name="STYLE5 2 4 3" xfId="63090" xr:uid="{00000000-0005-0000-0000-0000B9F40000}"/>
    <cellStyle name="STYLE5 2 5" xfId="63091" xr:uid="{00000000-0005-0000-0000-0000BAF40000}"/>
    <cellStyle name="STYLE5 2 5 2" xfId="63092" xr:uid="{00000000-0005-0000-0000-0000BBF40000}"/>
    <cellStyle name="STYLE5 2 5 3" xfId="63093" xr:uid="{00000000-0005-0000-0000-0000BCF40000}"/>
    <cellStyle name="STYLE5 2 6" xfId="63094" xr:uid="{00000000-0005-0000-0000-0000BDF40000}"/>
    <cellStyle name="STYLE5 2 7" xfId="63095" xr:uid="{00000000-0005-0000-0000-0000BEF40000}"/>
    <cellStyle name="STYLE5 3" xfId="63096" xr:uid="{00000000-0005-0000-0000-0000BFF40000}"/>
    <cellStyle name="STYLE5 3 2" xfId="63097" xr:uid="{00000000-0005-0000-0000-0000C0F40000}"/>
    <cellStyle name="STYLE5 3 3" xfId="63098" xr:uid="{00000000-0005-0000-0000-0000C1F40000}"/>
    <cellStyle name="STYLE5 4" xfId="63099" xr:uid="{00000000-0005-0000-0000-0000C2F40000}"/>
    <cellStyle name="STYLE5 4 2" xfId="63100" xr:uid="{00000000-0005-0000-0000-0000C3F40000}"/>
    <cellStyle name="STYLE5 4 3" xfId="63101" xr:uid="{00000000-0005-0000-0000-0000C4F40000}"/>
    <cellStyle name="STYLE5 5" xfId="63102" xr:uid="{00000000-0005-0000-0000-0000C5F40000}"/>
    <cellStyle name="STYLE5 5 2" xfId="63103" xr:uid="{00000000-0005-0000-0000-0000C6F40000}"/>
    <cellStyle name="STYLE5 5 3" xfId="63104" xr:uid="{00000000-0005-0000-0000-0000C7F40000}"/>
    <cellStyle name="STYLE5 6" xfId="63105" xr:uid="{00000000-0005-0000-0000-0000C8F40000}"/>
    <cellStyle name="STYLE5 6 2" xfId="63106" xr:uid="{00000000-0005-0000-0000-0000C9F40000}"/>
    <cellStyle name="STYLE5 6 3" xfId="63107" xr:uid="{00000000-0005-0000-0000-0000CAF40000}"/>
    <cellStyle name="STYLE5 7" xfId="63108" xr:uid="{00000000-0005-0000-0000-0000CBF40000}"/>
    <cellStyle name="STYLE5 7 2" xfId="63109" xr:uid="{00000000-0005-0000-0000-0000CCF40000}"/>
    <cellStyle name="STYLE5 7 3" xfId="63110" xr:uid="{00000000-0005-0000-0000-0000CDF40000}"/>
    <cellStyle name="STYLE5 8" xfId="63111" xr:uid="{00000000-0005-0000-0000-0000CEF40000}"/>
    <cellStyle name="STYLE5 9" xfId="63112" xr:uid="{00000000-0005-0000-0000-0000CFF40000}"/>
    <cellStyle name="STYLE5_FS CONS IS 2-9-06" xfId="63113" xr:uid="{00000000-0005-0000-0000-0000D0F40000}"/>
    <cellStyle name="STYLE6" xfId="63114" xr:uid="{00000000-0005-0000-0000-0000D1F40000}"/>
    <cellStyle name="STYLE6 2" xfId="63115" xr:uid="{00000000-0005-0000-0000-0000D2F40000}"/>
    <cellStyle name="STYLE6 2 2" xfId="63116" xr:uid="{00000000-0005-0000-0000-0000D3F40000}"/>
    <cellStyle name="STYLE6 2 3" xfId="63117" xr:uid="{00000000-0005-0000-0000-0000D4F40000}"/>
    <cellStyle name="STYLE6 3" xfId="63118" xr:uid="{00000000-0005-0000-0000-0000D5F40000}"/>
    <cellStyle name="STYLE6 4" xfId="63119" xr:uid="{00000000-0005-0000-0000-0000D6F40000}"/>
    <cellStyle name="STYLE7" xfId="63120" xr:uid="{00000000-0005-0000-0000-0000D7F40000}"/>
    <cellStyle name="STYLE7 2" xfId="63121" xr:uid="{00000000-0005-0000-0000-0000D8F40000}"/>
    <cellStyle name="STYLE7 3" xfId="63122" xr:uid="{00000000-0005-0000-0000-0000D9F40000}"/>
    <cellStyle name="STYLE8" xfId="63123" xr:uid="{00000000-0005-0000-0000-0000DAF40000}"/>
    <cellStyle name="STYLE8 2" xfId="63124" xr:uid="{00000000-0005-0000-0000-0000DBF40000}"/>
    <cellStyle name="STYLE8 3" xfId="63125" xr:uid="{00000000-0005-0000-0000-0000DCF40000}"/>
    <cellStyle name="SUB HEADING" xfId="63126" xr:uid="{00000000-0005-0000-0000-0000DDF40000}"/>
    <cellStyle name="Sub Title" xfId="63127" xr:uid="{00000000-0005-0000-0000-0000DEF40000}"/>
    <cellStyle name="Sub Title 2" xfId="63128" xr:uid="{00000000-0005-0000-0000-0000DFF40000}"/>
    <cellStyle name="Sub Title 3" xfId="63129" xr:uid="{00000000-0005-0000-0000-0000E0F40000}"/>
    <cellStyle name="SubHeader" xfId="3921" xr:uid="{00000000-0005-0000-0000-0000E1F40000}"/>
    <cellStyle name="SubHeader 2" xfId="63130" xr:uid="{00000000-0005-0000-0000-0000E2F40000}"/>
    <cellStyle name="SubHeader 3" xfId="63131" xr:uid="{00000000-0005-0000-0000-0000E3F40000}"/>
    <cellStyle name="Subtotal" xfId="63132" xr:uid="{00000000-0005-0000-0000-0000E4F40000}"/>
    <cellStyle name="SubTotal 2" xfId="63133" xr:uid="{00000000-0005-0000-0000-0000E5F40000}"/>
    <cellStyle name="SubTotal 3" xfId="63134" xr:uid="{00000000-0005-0000-0000-0000E6F40000}"/>
    <cellStyle name="SubTotal 4" xfId="63135" xr:uid="{00000000-0005-0000-0000-0000E7F40000}"/>
    <cellStyle name="SubTotalNumber" xfId="3922" xr:uid="{00000000-0005-0000-0000-0000E8F40000}"/>
    <cellStyle name="SubTotalNumber 2" xfId="3923" xr:uid="{00000000-0005-0000-0000-0000E9F40000}"/>
    <cellStyle name="SubTotalNumber 2 2" xfId="3924" xr:uid="{00000000-0005-0000-0000-0000EAF40000}"/>
    <cellStyle name="SubTotalNumber 3" xfId="3925" xr:uid="{00000000-0005-0000-0000-0000EBF40000}"/>
    <cellStyle name="SubTotalRate" xfId="3926" xr:uid="{00000000-0005-0000-0000-0000ECF40000}"/>
    <cellStyle name="SubTotalRate 2" xfId="3927" xr:uid="{00000000-0005-0000-0000-0000EDF40000}"/>
    <cellStyle name="summation" xfId="63136" xr:uid="{00000000-0005-0000-0000-0000EEF40000}"/>
    <cellStyle name="t" xfId="63137" xr:uid="{00000000-0005-0000-0000-0000EFF40000}"/>
    <cellStyle name="t_accretion_matrix (2)" xfId="63138" xr:uid="{00000000-0005-0000-0000-0000F0F40000}"/>
    <cellStyle name="t_CompFins" xfId="63139" xr:uid="{00000000-0005-0000-0000-0000F1F40000}"/>
    <cellStyle name="t_eric" xfId="63140" xr:uid="{00000000-0005-0000-0000-0000F2F40000}"/>
    <cellStyle name="t_Scratch" xfId="63141" xr:uid="{00000000-0005-0000-0000-0000F3F40000}"/>
    <cellStyle name="t_Viacom Profile" xfId="63142" xr:uid="{00000000-0005-0000-0000-0000F4F40000}"/>
    <cellStyle name="Table Col Head" xfId="63143" xr:uid="{00000000-0005-0000-0000-0000F5F40000}"/>
    <cellStyle name="Table Head" xfId="63144" xr:uid="{00000000-0005-0000-0000-0000F6F40000}"/>
    <cellStyle name="Table Head Aligned" xfId="63145" xr:uid="{00000000-0005-0000-0000-0000F7F40000}"/>
    <cellStyle name="Table Head Blue" xfId="63146" xr:uid="{00000000-0005-0000-0000-0000F8F40000}"/>
    <cellStyle name="Table Head Green" xfId="63147" xr:uid="{00000000-0005-0000-0000-0000F9F40000}"/>
    <cellStyle name="Table Head_5403011_2" xfId="63148" xr:uid="{00000000-0005-0000-0000-0000FAF40000}"/>
    <cellStyle name="Table Sub Head" xfId="63149" xr:uid="{00000000-0005-0000-0000-0000FBF40000}"/>
    <cellStyle name="Table Text" xfId="63150" xr:uid="{00000000-0005-0000-0000-0000FCF40000}"/>
    <cellStyle name="Table Title" xfId="63151" xr:uid="{00000000-0005-0000-0000-0000FDF40000}"/>
    <cellStyle name="Table Units" xfId="63152" xr:uid="{00000000-0005-0000-0000-0000FEF40000}"/>
    <cellStyle name="Table_Header" xfId="63153" xr:uid="{00000000-0005-0000-0000-0000FFF40000}"/>
    <cellStyle name="Text" xfId="63154" xr:uid="{00000000-0005-0000-0000-000000F50000}"/>
    <cellStyle name="Text 1" xfId="63155" xr:uid="{00000000-0005-0000-0000-000001F50000}"/>
    <cellStyle name="Text Head 1" xfId="63156" xr:uid="{00000000-0005-0000-0000-000002F50000}"/>
    <cellStyle name="TextNumber" xfId="3928" xr:uid="{00000000-0005-0000-0000-000003F50000}"/>
    <cellStyle name="TextNumber 2" xfId="3929" xr:uid="{00000000-0005-0000-0000-000004F50000}"/>
    <cellStyle name="TextNumber 3" xfId="3930" xr:uid="{00000000-0005-0000-0000-000005F50000}"/>
    <cellStyle name="TextRate" xfId="3931" xr:uid="{00000000-0005-0000-0000-000006F50000}"/>
    <cellStyle name="TextRate 2" xfId="3932" xr:uid="{00000000-0005-0000-0000-000007F50000}"/>
    <cellStyle name="TextStyle" xfId="3933" xr:uid="{00000000-0005-0000-0000-000008F50000}"/>
    <cellStyle name="TextStyle 2" xfId="3934" xr:uid="{00000000-0005-0000-0000-000009F50000}"/>
    <cellStyle name="TextStyle 3" xfId="3935" xr:uid="{00000000-0005-0000-0000-00000AF50000}"/>
    <cellStyle name="TFCF" xfId="63157" xr:uid="{00000000-0005-0000-0000-00000BF50000}"/>
    <cellStyle name="Thousands" xfId="63158" xr:uid="{00000000-0005-0000-0000-00000CF50000}"/>
    <cellStyle name="Tickmark" xfId="63159" xr:uid="{00000000-0005-0000-0000-00000DF50000}"/>
    <cellStyle name="Times New Roman" xfId="63160" xr:uid="{00000000-0005-0000-0000-00000EF50000}"/>
    <cellStyle name="Tin" xfId="63161" xr:uid="{00000000-0005-0000-0000-00000FF50000}"/>
    <cellStyle name="Tina" xfId="63162" xr:uid="{00000000-0005-0000-0000-000010F50000}"/>
    <cellStyle name="Title - PROJECT" xfId="63163" xr:uid="{00000000-0005-0000-0000-000011F50000}"/>
    <cellStyle name="Title - Underline" xfId="63164" xr:uid="{00000000-0005-0000-0000-000012F50000}"/>
    <cellStyle name="Title 10" xfId="63165" xr:uid="{00000000-0005-0000-0000-000013F50000}"/>
    <cellStyle name="Title 11" xfId="63166" xr:uid="{00000000-0005-0000-0000-000014F50000}"/>
    <cellStyle name="Title 12" xfId="63167" xr:uid="{00000000-0005-0000-0000-000015F50000}"/>
    <cellStyle name="Title 13" xfId="63168" xr:uid="{00000000-0005-0000-0000-000016F50000}"/>
    <cellStyle name="Title 14" xfId="63169" xr:uid="{00000000-0005-0000-0000-000017F50000}"/>
    <cellStyle name="Title 15" xfId="63170" xr:uid="{00000000-0005-0000-0000-000018F50000}"/>
    <cellStyle name="Title 16" xfId="63171" xr:uid="{00000000-0005-0000-0000-000019F50000}"/>
    <cellStyle name="Title 17" xfId="63172" xr:uid="{00000000-0005-0000-0000-00001AF50000}"/>
    <cellStyle name="Title 18" xfId="63173" xr:uid="{00000000-0005-0000-0000-00001BF50000}"/>
    <cellStyle name="Title 2" xfId="3936" xr:uid="{00000000-0005-0000-0000-00001CF50000}"/>
    <cellStyle name="Title 3" xfId="3937" xr:uid="{00000000-0005-0000-0000-00001DF50000}"/>
    <cellStyle name="Title 4" xfId="63174" xr:uid="{00000000-0005-0000-0000-00001EF50000}"/>
    <cellStyle name="Title 5" xfId="63175" xr:uid="{00000000-0005-0000-0000-00001FF50000}"/>
    <cellStyle name="Title 6" xfId="63176" xr:uid="{00000000-0005-0000-0000-000020F50000}"/>
    <cellStyle name="Title 7" xfId="63177" xr:uid="{00000000-0005-0000-0000-000021F50000}"/>
    <cellStyle name="Title 8" xfId="63178" xr:uid="{00000000-0005-0000-0000-000022F50000}"/>
    <cellStyle name="Title 9" xfId="63179" xr:uid="{00000000-0005-0000-0000-000023F50000}"/>
    <cellStyle name="title1" xfId="63180" xr:uid="{00000000-0005-0000-0000-000024F50000}"/>
    <cellStyle name="title1 2" xfId="63181" xr:uid="{00000000-0005-0000-0000-000025F50000}"/>
    <cellStyle name="title2" xfId="63182" xr:uid="{00000000-0005-0000-0000-000026F50000}"/>
    <cellStyle name="title2 2" xfId="63183" xr:uid="{00000000-0005-0000-0000-000027F50000}"/>
    <cellStyle name="title2 3" xfId="63184" xr:uid="{00000000-0005-0000-0000-000028F50000}"/>
    <cellStyle name="title2 4" xfId="63185" xr:uid="{00000000-0005-0000-0000-000029F50000}"/>
    <cellStyle name="title2_Capital Prov 1Q10" xfId="63186" xr:uid="{00000000-0005-0000-0000-00002AF50000}"/>
    <cellStyle name="Title3" xfId="63187" xr:uid="{00000000-0005-0000-0000-00002BF50000}"/>
    <cellStyle name="Titles - Col. Headings" xfId="63188" xr:uid="{00000000-0005-0000-0000-00002CF50000}"/>
    <cellStyle name="Titles - Other" xfId="63189" xr:uid="{00000000-0005-0000-0000-00002DF50000}"/>
    <cellStyle name="Titles - Other 2" xfId="63190" xr:uid="{00000000-0005-0000-0000-00002EF50000}"/>
    <cellStyle name="Titles - Other 3" xfId="63191" xr:uid="{00000000-0005-0000-0000-00002FF50000}"/>
    <cellStyle name="Total 10" xfId="3938" xr:uid="{00000000-0005-0000-0000-000030F50000}"/>
    <cellStyle name="Total 10 2" xfId="3939" xr:uid="{00000000-0005-0000-0000-000031F50000}"/>
    <cellStyle name="Total 100" xfId="3940" xr:uid="{00000000-0005-0000-0000-000032F50000}"/>
    <cellStyle name="Total 11" xfId="3941" xr:uid="{00000000-0005-0000-0000-000033F50000}"/>
    <cellStyle name="Total 11 2" xfId="3942" xr:uid="{00000000-0005-0000-0000-000034F50000}"/>
    <cellStyle name="Total 12" xfId="3943" xr:uid="{00000000-0005-0000-0000-000035F50000}"/>
    <cellStyle name="Total 12 2" xfId="3944" xr:uid="{00000000-0005-0000-0000-000036F50000}"/>
    <cellStyle name="Total 13" xfId="3945" xr:uid="{00000000-0005-0000-0000-000037F50000}"/>
    <cellStyle name="Total 13 2" xfId="3946" xr:uid="{00000000-0005-0000-0000-000038F50000}"/>
    <cellStyle name="Total 14" xfId="3947" xr:uid="{00000000-0005-0000-0000-000039F50000}"/>
    <cellStyle name="Total 14 2" xfId="3948" xr:uid="{00000000-0005-0000-0000-00003AF50000}"/>
    <cellStyle name="Total 15" xfId="3949" xr:uid="{00000000-0005-0000-0000-00003BF50000}"/>
    <cellStyle name="Total 15 2" xfId="3950" xr:uid="{00000000-0005-0000-0000-00003CF50000}"/>
    <cellStyle name="Total 16" xfId="3951" xr:uid="{00000000-0005-0000-0000-00003DF50000}"/>
    <cellStyle name="Total 16 2" xfId="3952" xr:uid="{00000000-0005-0000-0000-00003EF50000}"/>
    <cellStyle name="Total 17" xfId="3953" xr:uid="{00000000-0005-0000-0000-00003FF50000}"/>
    <cellStyle name="Total 17 2" xfId="3954" xr:uid="{00000000-0005-0000-0000-000040F50000}"/>
    <cellStyle name="Total 18" xfId="3955" xr:uid="{00000000-0005-0000-0000-000041F50000}"/>
    <cellStyle name="Total 18 2" xfId="3956" xr:uid="{00000000-0005-0000-0000-000042F50000}"/>
    <cellStyle name="Total 19" xfId="3957" xr:uid="{00000000-0005-0000-0000-000043F50000}"/>
    <cellStyle name="Total 19 2" xfId="3958" xr:uid="{00000000-0005-0000-0000-000044F50000}"/>
    <cellStyle name="Total 2" xfId="3959" xr:uid="{00000000-0005-0000-0000-000045F50000}"/>
    <cellStyle name="Total 2 10" xfId="3960" xr:uid="{00000000-0005-0000-0000-000046F50000}"/>
    <cellStyle name="Total 2 10 2" xfId="3961" xr:uid="{00000000-0005-0000-0000-000047F50000}"/>
    <cellStyle name="Total 2 11" xfId="3962" xr:uid="{00000000-0005-0000-0000-000048F50000}"/>
    <cellStyle name="Total 2 11 2" xfId="3963" xr:uid="{00000000-0005-0000-0000-000049F50000}"/>
    <cellStyle name="Total 2 12" xfId="3964" xr:uid="{00000000-0005-0000-0000-00004AF50000}"/>
    <cellStyle name="Total 2 12 2" xfId="3965" xr:uid="{00000000-0005-0000-0000-00004BF50000}"/>
    <cellStyle name="Total 2 13" xfId="3966" xr:uid="{00000000-0005-0000-0000-00004CF50000}"/>
    <cellStyle name="Total 2 13 2" xfId="3967" xr:uid="{00000000-0005-0000-0000-00004DF50000}"/>
    <cellStyle name="Total 2 14" xfId="3968" xr:uid="{00000000-0005-0000-0000-00004EF50000}"/>
    <cellStyle name="Total 2 14 2" xfId="3969" xr:uid="{00000000-0005-0000-0000-00004FF50000}"/>
    <cellStyle name="Total 2 15" xfId="3970" xr:uid="{00000000-0005-0000-0000-000050F50000}"/>
    <cellStyle name="Total 2 15 2" xfId="3971" xr:uid="{00000000-0005-0000-0000-000051F50000}"/>
    <cellStyle name="Total 2 16" xfId="3972" xr:uid="{00000000-0005-0000-0000-000052F50000}"/>
    <cellStyle name="Total 2 16 2" xfId="3973" xr:uid="{00000000-0005-0000-0000-000053F50000}"/>
    <cellStyle name="Total 2 17" xfId="3974" xr:uid="{00000000-0005-0000-0000-000054F50000}"/>
    <cellStyle name="Total 2 17 2" xfId="3975" xr:uid="{00000000-0005-0000-0000-000055F50000}"/>
    <cellStyle name="Total 2 18" xfId="3976" xr:uid="{00000000-0005-0000-0000-000056F50000}"/>
    <cellStyle name="Total 2 18 2" xfId="3977" xr:uid="{00000000-0005-0000-0000-000057F50000}"/>
    <cellStyle name="Total 2 19" xfId="3978" xr:uid="{00000000-0005-0000-0000-000058F50000}"/>
    <cellStyle name="Total 2 19 2" xfId="3979" xr:uid="{00000000-0005-0000-0000-000059F50000}"/>
    <cellStyle name="Total 2 2" xfId="3980" xr:uid="{00000000-0005-0000-0000-00005AF50000}"/>
    <cellStyle name="Total 2 2 2" xfId="3981" xr:uid="{00000000-0005-0000-0000-00005BF50000}"/>
    <cellStyle name="Total 2 20" xfId="3982" xr:uid="{00000000-0005-0000-0000-00005CF50000}"/>
    <cellStyle name="Total 2 20 2" xfId="3983" xr:uid="{00000000-0005-0000-0000-00005DF50000}"/>
    <cellStyle name="Total 2 21" xfId="3984" xr:uid="{00000000-0005-0000-0000-00005EF50000}"/>
    <cellStyle name="Total 2 3" xfId="3985" xr:uid="{00000000-0005-0000-0000-00005FF50000}"/>
    <cellStyle name="Total 2 3 2" xfId="3986" xr:uid="{00000000-0005-0000-0000-000060F50000}"/>
    <cellStyle name="Total 2 4" xfId="3987" xr:uid="{00000000-0005-0000-0000-000061F50000}"/>
    <cellStyle name="Total 2 4 2" xfId="3988" xr:uid="{00000000-0005-0000-0000-000062F50000}"/>
    <cellStyle name="Total 2 5" xfId="3989" xr:uid="{00000000-0005-0000-0000-000063F50000}"/>
    <cellStyle name="Total 2 5 2" xfId="3990" xr:uid="{00000000-0005-0000-0000-000064F50000}"/>
    <cellStyle name="Total 2 6" xfId="3991" xr:uid="{00000000-0005-0000-0000-000065F50000}"/>
    <cellStyle name="Total 2 6 2" xfId="3992" xr:uid="{00000000-0005-0000-0000-000066F50000}"/>
    <cellStyle name="Total 2 7" xfId="3993" xr:uid="{00000000-0005-0000-0000-000067F50000}"/>
    <cellStyle name="Total 2 7 2" xfId="3994" xr:uid="{00000000-0005-0000-0000-000068F50000}"/>
    <cellStyle name="Total 2 8" xfId="3995" xr:uid="{00000000-0005-0000-0000-000069F50000}"/>
    <cellStyle name="Total 2 8 2" xfId="3996" xr:uid="{00000000-0005-0000-0000-00006AF50000}"/>
    <cellStyle name="Total 2 9" xfId="3997" xr:uid="{00000000-0005-0000-0000-00006BF50000}"/>
    <cellStyle name="Total 2 9 2" xfId="3998" xr:uid="{00000000-0005-0000-0000-00006CF50000}"/>
    <cellStyle name="Total 2_Copy of NRI Daily Sales 09 13 10 (2)" xfId="3999" xr:uid="{00000000-0005-0000-0000-00006DF50000}"/>
    <cellStyle name="Total 20" xfId="4000" xr:uid="{00000000-0005-0000-0000-00006EF50000}"/>
    <cellStyle name="Total 20 2" xfId="4001" xr:uid="{00000000-0005-0000-0000-00006FF50000}"/>
    <cellStyle name="Total 21" xfId="4002" xr:uid="{00000000-0005-0000-0000-000070F50000}"/>
    <cellStyle name="Total 21 2" xfId="4003" xr:uid="{00000000-0005-0000-0000-000071F50000}"/>
    <cellStyle name="Total 22" xfId="4004" xr:uid="{00000000-0005-0000-0000-000072F50000}"/>
    <cellStyle name="Total 22 2" xfId="4005" xr:uid="{00000000-0005-0000-0000-000073F50000}"/>
    <cellStyle name="Total 23" xfId="4006" xr:uid="{00000000-0005-0000-0000-000074F50000}"/>
    <cellStyle name="Total 23 2" xfId="4007" xr:uid="{00000000-0005-0000-0000-000075F50000}"/>
    <cellStyle name="Total 24" xfId="4008" xr:uid="{00000000-0005-0000-0000-000076F50000}"/>
    <cellStyle name="Total 24 2" xfId="4009" xr:uid="{00000000-0005-0000-0000-000077F50000}"/>
    <cellStyle name="Total 25" xfId="4010" xr:uid="{00000000-0005-0000-0000-000078F50000}"/>
    <cellStyle name="Total 25 2" xfId="4011" xr:uid="{00000000-0005-0000-0000-000079F50000}"/>
    <cellStyle name="Total 26" xfId="4012" xr:uid="{00000000-0005-0000-0000-00007AF50000}"/>
    <cellStyle name="Total 26 2" xfId="4013" xr:uid="{00000000-0005-0000-0000-00007BF50000}"/>
    <cellStyle name="Total 27" xfId="4014" xr:uid="{00000000-0005-0000-0000-00007CF50000}"/>
    <cellStyle name="Total 27 2" xfId="4015" xr:uid="{00000000-0005-0000-0000-00007DF50000}"/>
    <cellStyle name="Total 28" xfId="4016" xr:uid="{00000000-0005-0000-0000-00007EF50000}"/>
    <cellStyle name="Total 28 2" xfId="4017" xr:uid="{00000000-0005-0000-0000-00007FF50000}"/>
    <cellStyle name="Total 29" xfId="4018" xr:uid="{00000000-0005-0000-0000-000080F50000}"/>
    <cellStyle name="Total 29 2" xfId="4019" xr:uid="{00000000-0005-0000-0000-000081F50000}"/>
    <cellStyle name="Total 3" xfId="4020" xr:uid="{00000000-0005-0000-0000-000082F50000}"/>
    <cellStyle name="Total 3 10" xfId="4021" xr:uid="{00000000-0005-0000-0000-000083F50000}"/>
    <cellStyle name="Total 3 10 2" xfId="4022" xr:uid="{00000000-0005-0000-0000-000084F50000}"/>
    <cellStyle name="Total 3 11" xfId="4023" xr:uid="{00000000-0005-0000-0000-000085F50000}"/>
    <cellStyle name="Total 3 11 2" xfId="4024" xr:uid="{00000000-0005-0000-0000-000086F50000}"/>
    <cellStyle name="Total 3 12" xfId="4025" xr:uid="{00000000-0005-0000-0000-000087F50000}"/>
    <cellStyle name="Total 3 12 2" xfId="4026" xr:uid="{00000000-0005-0000-0000-000088F50000}"/>
    <cellStyle name="Total 3 13" xfId="4027" xr:uid="{00000000-0005-0000-0000-000089F50000}"/>
    <cellStyle name="Total 3 13 2" xfId="4028" xr:uid="{00000000-0005-0000-0000-00008AF50000}"/>
    <cellStyle name="Total 3 14" xfId="4029" xr:uid="{00000000-0005-0000-0000-00008BF50000}"/>
    <cellStyle name="Total 3 14 2" xfId="4030" xr:uid="{00000000-0005-0000-0000-00008CF50000}"/>
    <cellStyle name="Total 3 15" xfId="4031" xr:uid="{00000000-0005-0000-0000-00008DF50000}"/>
    <cellStyle name="Total 3 15 2" xfId="4032" xr:uid="{00000000-0005-0000-0000-00008EF50000}"/>
    <cellStyle name="Total 3 16" xfId="4033" xr:uid="{00000000-0005-0000-0000-00008FF50000}"/>
    <cellStyle name="Total 3 16 2" xfId="4034" xr:uid="{00000000-0005-0000-0000-000090F50000}"/>
    <cellStyle name="Total 3 17" xfId="4035" xr:uid="{00000000-0005-0000-0000-000091F50000}"/>
    <cellStyle name="Total 3 17 2" xfId="4036" xr:uid="{00000000-0005-0000-0000-000092F50000}"/>
    <cellStyle name="Total 3 18" xfId="4037" xr:uid="{00000000-0005-0000-0000-000093F50000}"/>
    <cellStyle name="Total 3 18 2" xfId="4038" xr:uid="{00000000-0005-0000-0000-000094F50000}"/>
    <cellStyle name="Total 3 19" xfId="4039" xr:uid="{00000000-0005-0000-0000-000095F50000}"/>
    <cellStyle name="Total 3 19 2" xfId="4040" xr:uid="{00000000-0005-0000-0000-000096F50000}"/>
    <cellStyle name="Total 3 2" xfId="4041" xr:uid="{00000000-0005-0000-0000-000097F50000}"/>
    <cellStyle name="Total 3 2 2" xfId="4042" xr:uid="{00000000-0005-0000-0000-000098F50000}"/>
    <cellStyle name="Total 3 20" xfId="4043" xr:uid="{00000000-0005-0000-0000-000099F50000}"/>
    <cellStyle name="Total 3 20 2" xfId="4044" xr:uid="{00000000-0005-0000-0000-00009AF50000}"/>
    <cellStyle name="Total 3 21" xfId="4045" xr:uid="{00000000-0005-0000-0000-00009BF50000}"/>
    <cellStyle name="Total 3 3" xfId="4046" xr:uid="{00000000-0005-0000-0000-00009CF50000}"/>
    <cellStyle name="Total 3 3 2" xfId="4047" xr:uid="{00000000-0005-0000-0000-00009DF50000}"/>
    <cellStyle name="Total 3 4" xfId="4048" xr:uid="{00000000-0005-0000-0000-00009EF50000}"/>
    <cellStyle name="Total 3 4 2" xfId="4049" xr:uid="{00000000-0005-0000-0000-00009FF50000}"/>
    <cellStyle name="Total 3 5" xfId="4050" xr:uid="{00000000-0005-0000-0000-0000A0F50000}"/>
    <cellStyle name="Total 3 5 2" xfId="4051" xr:uid="{00000000-0005-0000-0000-0000A1F50000}"/>
    <cellStyle name="Total 3 6" xfId="4052" xr:uid="{00000000-0005-0000-0000-0000A2F50000}"/>
    <cellStyle name="Total 3 6 2" xfId="4053" xr:uid="{00000000-0005-0000-0000-0000A3F50000}"/>
    <cellStyle name="Total 3 7" xfId="4054" xr:uid="{00000000-0005-0000-0000-0000A4F50000}"/>
    <cellStyle name="Total 3 7 2" xfId="4055" xr:uid="{00000000-0005-0000-0000-0000A5F50000}"/>
    <cellStyle name="Total 3 8" xfId="4056" xr:uid="{00000000-0005-0000-0000-0000A6F50000}"/>
    <cellStyle name="Total 3 8 2" xfId="4057" xr:uid="{00000000-0005-0000-0000-0000A7F50000}"/>
    <cellStyle name="Total 3 9" xfId="4058" xr:uid="{00000000-0005-0000-0000-0000A8F50000}"/>
    <cellStyle name="Total 3 9 2" xfId="4059" xr:uid="{00000000-0005-0000-0000-0000A9F50000}"/>
    <cellStyle name="Total 3_Copy of NRI Daily Sales 09 13 10 (2)" xfId="4060" xr:uid="{00000000-0005-0000-0000-0000AAF50000}"/>
    <cellStyle name="Total 30" xfId="4061" xr:uid="{00000000-0005-0000-0000-0000ABF50000}"/>
    <cellStyle name="Total 30 2" xfId="4062" xr:uid="{00000000-0005-0000-0000-0000ACF50000}"/>
    <cellStyle name="Total 31" xfId="4063" xr:uid="{00000000-0005-0000-0000-0000ADF50000}"/>
    <cellStyle name="Total 31 2" xfId="4064" xr:uid="{00000000-0005-0000-0000-0000AEF50000}"/>
    <cellStyle name="Total 32" xfId="4065" xr:uid="{00000000-0005-0000-0000-0000AFF50000}"/>
    <cellStyle name="Total 32 2" xfId="4066" xr:uid="{00000000-0005-0000-0000-0000B0F50000}"/>
    <cellStyle name="Total 33" xfId="4067" xr:uid="{00000000-0005-0000-0000-0000B1F50000}"/>
    <cellStyle name="Total 33 2" xfId="4068" xr:uid="{00000000-0005-0000-0000-0000B2F50000}"/>
    <cellStyle name="Total 34" xfId="4069" xr:uid="{00000000-0005-0000-0000-0000B3F50000}"/>
    <cellStyle name="Total 34 2" xfId="4070" xr:uid="{00000000-0005-0000-0000-0000B4F50000}"/>
    <cellStyle name="Total 35" xfId="4071" xr:uid="{00000000-0005-0000-0000-0000B5F50000}"/>
    <cellStyle name="Total 35 2" xfId="4072" xr:uid="{00000000-0005-0000-0000-0000B6F50000}"/>
    <cellStyle name="Total 36" xfId="4073" xr:uid="{00000000-0005-0000-0000-0000B7F50000}"/>
    <cellStyle name="Total 36 2" xfId="4074" xr:uid="{00000000-0005-0000-0000-0000B8F50000}"/>
    <cellStyle name="Total 37" xfId="4075" xr:uid="{00000000-0005-0000-0000-0000B9F50000}"/>
    <cellStyle name="Total 37 2" xfId="4076" xr:uid="{00000000-0005-0000-0000-0000BAF50000}"/>
    <cellStyle name="Total 38" xfId="4077" xr:uid="{00000000-0005-0000-0000-0000BBF50000}"/>
    <cellStyle name="Total 39" xfId="4078" xr:uid="{00000000-0005-0000-0000-0000BCF50000}"/>
    <cellStyle name="Total 4" xfId="4079" xr:uid="{00000000-0005-0000-0000-0000BDF50000}"/>
    <cellStyle name="Total 4 10" xfId="4080" xr:uid="{00000000-0005-0000-0000-0000BEF50000}"/>
    <cellStyle name="Total 4 10 2" xfId="4081" xr:uid="{00000000-0005-0000-0000-0000BFF50000}"/>
    <cellStyle name="Total 4 11" xfId="4082" xr:uid="{00000000-0005-0000-0000-0000C0F50000}"/>
    <cellStyle name="Total 4 11 2" xfId="4083" xr:uid="{00000000-0005-0000-0000-0000C1F50000}"/>
    <cellStyle name="Total 4 12" xfId="4084" xr:uid="{00000000-0005-0000-0000-0000C2F50000}"/>
    <cellStyle name="Total 4 12 2" xfId="4085" xr:uid="{00000000-0005-0000-0000-0000C3F50000}"/>
    <cellStyle name="Total 4 13" xfId="4086" xr:uid="{00000000-0005-0000-0000-0000C4F50000}"/>
    <cellStyle name="Total 4 13 2" xfId="4087" xr:uid="{00000000-0005-0000-0000-0000C5F50000}"/>
    <cellStyle name="Total 4 14" xfId="4088" xr:uid="{00000000-0005-0000-0000-0000C6F50000}"/>
    <cellStyle name="Total 4 14 2" xfId="4089" xr:uid="{00000000-0005-0000-0000-0000C7F50000}"/>
    <cellStyle name="Total 4 15" xfId="4090" xr:uid="{00000000-0005-0000-0000-0000C8F50000}"/>
    <cellStyle name="Total 4 15 2" xfId="4091" xr:uid="{00000000-0005-0000-0000-0000C9F50000}"/>
    <cellStyle name="Total 4 16" xfId="4092" xr:uid="{00000000-0005-0000-0000-0000CAF50000}"/>
    <cellStyle name="Total 4 16 2" xfId="4093" xr:uid="{00000000-0005-0000-0000-0000CBF50000}"/>
    <cellStyle name="Total 4 17" xfId="4094" xr:uid="{00000000-0005-0000-0000-0000CCF50000}"/>
    <cellStyle name="Total 4 17 2" xfId="4095" xr:uid="{00000000-0005-0000-0000-0000CDF50000}"/>
    <cellStyle name="Total 4 18" xfId="4096" xr:uid="{00000000-0005-0000-0000-0000CEF50000}"/>
    <cellStyle name="Total 4 18 2" xfId="4097" xr:uid="{00000000-0005-0000-0000-0000CFF50000}"/>
    <cellStyle name="Total 4 19" xfId="4098" xr:uid="{00000000-0005-0000-0000-0000D0F50000}"/>
    <cellStyle name="Total 4 19 2" xfId="4099" xr:uid="{00000000-0005-0000-0000-0000D1F50000}"/>
    <cellStyle name="Total 4 2" xfId="4100" xr:uid="{00000000-0005-0000-0000-0000D2F50000}"/>
    <cellStyle name="Total 4 2 2" xfId="4101" xr:uid="{00000000-0005-0000-0000-0000D3F50000}"/>
    <cellStyle name="Total 4 20" xfId="4102" xr:uid="{00000000-0005-0000-0000-0000D4F50000}"/>
    <cellStyle name="Total 4 20 2" xfId="4103" xr:uid="{00000000-0005-0000-0000-0000D5F50000}"/>
    <cellStyle name="Total 4 21" xfId="4104" xr:uid="{00000000-0005-0000-0000-0000D6F50000}"/>
    <cellStyle name="Total 4 3" xfId="4105" xr:uid="{00000000-0005-0000-0000-0000D7F50000}"/>
    <cellStyle name="Total 4 3 2" xfId="4106" xr:uid="{00000000-0005-0000-0000-0000D8F50000}"/>
    <cellStyle name="Total 4 4" xfId="4107" xr:uid="{00000000-0005-0000-0000-0000D9F50000}"/>
    <cellStyle name="Total 4 4 2" xfId="4108" xr:uid="{00000000-0005-0000-0000-0000DAF50000}"/>
    <cellStyle name="Total 4 5" xfId="4109" xr:uid="{00000000-0005-0000-0000-0000DBF50000}"/>
    <cellStyle name="Total 4 5 2" xfId="4110" xr:uid="{00000000-0005-0000-0000-0000DCF50000}"/>
    <cellStyle name="Total 4 6" xfId="4111" xr:uid="{00000000-0005-0000-0000-0000DDF50000}"/>
    <cellStyle name="Total 4 6 2" xfId="4112" xr:uid="{00000000-0005-0000-0000-0000DEF50000}"/>
    <cellStyle name="Total 4 7" xfId="4113" xr:uid="{00000000-0005-0000-0000-0000DFF50000}"/>
    <cellStyle name="Total 4 7 2" xfId="4114" xr:uid="{00000000-0005-0000-0000-0000E0F50000}"/>
    <cellStyle name="Total 4 8" xfId="4115" xr:uid="{00000000-0005-0000-0000-0000E1F50000}"/>
    <cellStyle name="Total 4 8 2" xfId="4116" xr:uid="{00000000-0005-0000-0000-0000E2F50000}"/>
    <cellStyle name="Total 4 9" xfId="4117" xr:uid="{00000000-0005-0000-0000-0000E3F50000}"/>
    <cellStyle name="Total 4 9 2" xfId="4118" xr:uid="{00000000-0005-0000-0000-0000E4F50000}"/>
    <cellStyle name="Total 4_Copy of NRI Daily Sales 09 13 10 (2)" xfId="4119" xr:uid="{00000000-0005-0000-0000-0000E5F50000}"/>
    <cellStyle name="Total 40" xfId="4120" xr:uid="{00000000-0005-0000-0000-0000E6F50000}"/>
    <cellStyle name="Total 41" xfId="4121" xr:uid="{00000000-0005-0000-0000-0000E7F50000}"/>
    <cellStyle name="Total 42" xfId="4122" xr:uid="{00000000-0005-0000-0000-0000E8F50000}"/>
    <cellStyle name="Total 43" xfId="4123" xr:uid="{00000000-0005-0000-0000-0000E9F50000}"/>
    <cellStyle name="Total 44" xfId="4124" xr:uid="{00000000-0005-0000-0000-0000EAF50000}"/>
    <cellStyle name="Total 45" xfId="4125" xr:uid="{00000000-0005-0000-0000-0000EBF50000}"/>
    <cellStyle name="Total 46" xfId="4126" xr:uid="{00000000-0005-0000-0000-0000ECF50000}"/>
    <cellStyle name="Total 47" xfId="4127" xr:uid="{00000000-0005-0000-0000-0000EDF50000}"/>
    <cellStyle name="Total 48" xfId="4128" xr:uid="{00000000-0005-0000-0000-0000EEF50000}"/>
    <cellStyle name="Total 49" xfId="4129" xr:uid="{00000000-0005-0000-0000-0000EFF50000}"/>
    <cellStyle name="Total 5" xfId="4130" xr:uid="{00000000-0005-0000-0000-0000F0F50000}"/>
    <cellStyle name="Total 5 10" xfId="4131" xr:uid="{00000000-0005-0000-0000-0000F1F50000}"/>
    <cellStyle name="Total 5 10 2" xfId="4132" xr:uid="{00000000-0005-0000-0000-0000F2F50000}"/>
    <cellStyle name="Total 5 11" xfId="4133" xr:uid="{00000000-0005-0000-0000-0000F3F50000}"/>
    <cellStyle name="Total 5 11 2" xfId="4134" xr:uid="{00000000-0005-0000-0000-0000F4F50000}"/>
    <cellStyle name="Total 5 12" xfId="4135" xr:uid="{00000000-0005-0000-0000-0000F5F50000}"/>
    <cellStyle name="Total 5 12 2" xfId="4136" xr:uid="{00000000-0005-0000-0000-0000F6F50000}"/>
    <cellStyle name="Total 5 13" xfId="4137" xr:uid="{00000000-0005-0000-0000-0000F7F50000}"/>
    <cellStyle name="Total 5 13 2" xfId="4138" xr:uid="{00000000-0005-0000-0000-0000F8F50000}"/>
    <cellStyle name="Total 5 14" xfId="4139" xr:uid="{00000000-0005-0000-0000-0000F9F50000}"/>
    <cellStyle name="Total 5 14 2" xfId="4140" xr:uid="{00000000-0005-0000-0000-0000FAF50000}"/>
    <cellStyle name="Total 5 15" xfId="4141" xr:uid="{00000000-0005-0000-0000-0000FBF50000}"/>
    <cellStyle name="Total 5 15 2" xfId="4142" xr:uid="{00000000-0005-0000-0000-0000FCF50000}"/>
    <cellStyle name="Total 5 16" xfId="4143" xr:uid="{00000000-0005-0000-0000-0000FDF50000}"/>
    <cellStyle name="Total 5 16 2" xfId="4144" xr:uid="{00000000-0005-0000-0000-0000FEF50000}"/>
    <cellStyle name="Total 5 17" xfId="4145" xr:uid="{00000000-0005-0000-0000-0000FFF50000}"/>
    <cellStyle name="Total 5 17 2" xfId="4146" xr:uid="{00000000-0005-0000-0000-000000F60000}"/>
    <cellStyle name="Total 5 18" xfId="4147" xr:uid="{00000000-0005-0000-0000-000001F60000}"/>
    <cellStyle name="Total 5 18 2" xfId="4148" xr:uid="{00000000-0005-0000-0000-000002F60000}"/>
    <cellStyle name="Total 5 19" xfId="4149" xr:uid="{00000000-0005-0000-0000-000003F60000}"/>
    <cellStyle name="Total 5 19 2" xfId="4150" xr:uid="{00000000-0005-0000-0000-000004F60000}"/>
    <cellStyle name="Total 5 2" xfId="4151" xr:uid="{00000000-0005-0000-0000-000005F60000}"/>
    <cellStyle name="Total 5 2 2" xfId="4152" xr:uid="{00000000-0005-0000-0000-000006F60000}"/>
    <cellStyle name="Total 5 20" xfId="4153" xr:uid="{00000000-0005-0000-0000-000007F60000}"/>
    <cellStyle name="Total 5 20 2" xfId="4154" xr:uid="{00000000-0005-0000-0000-000008F60000}"/>
    <cellStyle name="Total 5 21" xfId="4155" xr:uid="{00000000-0005-0000-0000-000009F60000}"/>
    <cellStyle name="Total 5 3" xfId="4156" xr:uid="{00000000-0005-0000-0000-00000AF60000}"/>
    <cellStyle name="Total 5 3 2" xfId="4157" xr:uid="{00000000-0005-0000-0000-00000BF60000}"/>
    <cellStyle name="Total 5 4" xfId="4158" xr:uid="{00000000-0005-0000-0000-00000CF60000}"/>
    <cellStyle name="Total 5 4 2" xfId="4159" xr:uid="{00000000-0005-0000-0000-00000DF60000}"/>
    <cellStyle name="Total 5 5" xfId="4160" xr:uid="{00000000-0005-0000-0000-00000EF60000}"/>
    <cellStyle name="Total 5 5 2" xfId="4161" xr:uid="{00000000-0005-0000-0000-00000FF60000}"/>
    <cellStyle name="Total 5 6" xfId="4162" xr:uid="{00000000-0005-0000-0000-000010F60000}"/>
    <cellStyle name="Total 5 6 2" xfId="4163" xr:uid="{00000000-0005-0000-0000-000011F60000}"/>
    <cellStyle name="Total 5 7" xfId="4164" xr:uid="{00000000-0005-0000-0000-000012F60000}"/>
    <cellStyle name="Total 5 7 2" xfId="4165" xr:uid="{00000000-0005-0000-0000-000013F60000}"/>
    <cellStyle name="Total 5 8" xfId="4166" xr:uid="{00000000-0005-0000-0000-000014F60000}"/>
    <cellStyle name="Total 5 8 2" xfId="4167" xr:uid="{00000000-0005-0000-0000-000015F60000}"/>
    <cellStyle name="Total 5 9" xfId="4168" xr:uid="{00000000-0005-0000-0000-000016F60000}"/>
    <cellStyle name="Total 5 9 2" xfId="4169" xr:uid="{00000000-0005-0000-0000-000017F60000}"/>
    <cellStyle name="Total 5_Copy of NRI Daily Sales 09 13 10 (2)" xfId="4170" xr:uid="{00000000-0005-0000-0000-000018F60000}"/>
    <cellStyle name="Total 50" xfId="4171" xr:uid="{00000000-0005-0000-0000-000019F60000}"/>
    <cellStyle name="Total 51" xfId="4172" xr:uid="{00000000-0005-0000-0000-00001AF60000}"/>
    <cellStyle name="Total 52" xfId="4173" xr:uid="{00000000-0005-0000-0000-00001BF60000}"/>
    <cellStyle name="Total 53" xfId="4174" xr:uid="{00000000-0005-0000-0000-00001CF60000}"/>
    <cellStyle name="Total 54" xfId="4175" xr:uid="{00000000-0005-0000-0000-00001DF60000}"/>
    <cellStyle name="Total 55" xfId="4176" xr:uid="{00000000-0005-0000-0000-00001EF60000}"/>
    <cellStyle name="Total 56" xfId="4177" xr:uid="{00000000-0005-0000-0000-00001FF60000}"/>
    <cellStyle name="Total 57" xfId="4178" xr:uid="{00000000-0005-0000-0000-000020F60000}"/>
    <cellStyle name="Total 58" xfId="4179" xr:uid="{00000000-0005-0000-0000-000021F60000}"/>
    <cellStyle name="Total 59" xfId="4180" xr:uid="{00000000-0005-0000-0000-000022F60000}"/>
    <cellStyle name="Total 6" xfId="4181" xr:uid="{00000000-0005-0000-0000-000023F60000}"/>
    <cellStyle name="Total 6 10" xfId="4182" xr:uid="{00000000-0005-0000-0000-000024F60000}"/>
    <cellStyle name="Total 6 10 2" xfId="4183" xr:uid="{00000000-0005-0000-0000-000025F60000}"/>
    <cellStyle name="Total 6 11" xfId="4184" xr:uid="{00000000-0005-0000-0000-000026F60000}"/>
    <cellStyle name="Total 6 11 2" xfId="4185" xr:uid="{00000000-0005-0000-0000-000027F60000}"/>
    <cellStyle name="Total 6 12" xfId="4186" xr:uid="{00000000-0005-0000-0000-000028F60000}"/>
    <cellStyle name="Total 6 12 2" xfId="4187" xr:uid="{00000000-0005-0000-0000-000029F60000}"/>
    <cellStyle name="Total 6 13" xfId="4188" xr:uid="{00000000-0005-0000-0000-00002AF60000}"/>
    <cellStyle name="Total 6 13 2" xfId="4189" xr:uid="{00000000-0005-0000-0000-00002BF60000}"/>
    <cellStyle name="Total 6 14" xfId="4190" xr:uid="{00000000-0005-0000-0000-00002CF60000}"/>
    <cellStyle name="Total 6 14 2" xfId="4191" xr:uid="{00000000-0005-0000-0000-00002DF60000}"/>
    <cellStyle name="Total 6 15" xfId="4192" xr:uid="{00000000-0005-0000-0000-00002EF60000}"/>
    <cellStyle name="Total 6 15 2" xfId="4193" xr:uid="{00000000-0005-0000-0000-00002FF60000}"/>
    <cellStyle name="Total 6 16" xfId="4194" xr:uid="{00000000-0005-0000-0000-000030F60000}"/>
    <cellStyle name="Total 6 16 2" xfId="4195" xr:uid="{00000000-0005-0000-0000-000031F60000}"/>
    <cellStyle name="Total 6 17" xfId="4196" xr:uid="{00000000-0005-0000-0000-000032F60000}"/>
    <cellStyle name="Total 6 17 2" xfId="4197" xr:uid="{00000000-0005-0000-0000-000033F60000}"/>
    <cellStyle name="Total 6 18" xfId="4198" xr:uid="{00000000-0005-0000-0000-000034F60000}"/>
    <cellStyle name="Total 6 18 2" xfId="4199" xr:uid="{00000000-0005-0000-0000-000035F60000}"/>
    <cellStyle name="Total 6 19" xfId="4200" xr:uid="{00000000-0005-0000-0000-000036F60000}"/>
    <cellStyle name="Total 6 19 2" xfId="4201" xr:uid="{00000000-0005-0000-0000-000037F60000}"/>
    <cellStyle name="Total 6 2" xfId="4202" xr:uid="{00000000-0005-0000-0000-000038F60000}"/>
    <cellStyle name="Total 6 2 2" xfId="4203" xr:uid="{00000000-0005-0000-0000-000039F60000}"/>
    <cellStyle name="Total 6 20" xfId="4204" xr:uid="{00000000-0005-0000-0000-00003AF60000}"/>
    <cellStyle name="Total 6 20 2" xfId="4205" xr:uid="{00000000-0005-0000-0000-00003BF60000}"/>
    <cellStyle name="Total 6 21" xfId="4206" xr:uid="{00000000-0005-0000-0000-00003CF60000}"/>
    <cellStyle name="Total 6 3" xfId="4207" xr:uid="{00000000-0005-0000-0000-00003DF60000}"/>
    <cellStyle name="Total 6 3 2" xfId="4208" xr:uid="{00000000-0005-0000-0000-00003EF60000}"/>
    <cellStyle name="Total 6 4" xfId="4209" xr:uid="{00000000-0005-0000-0000-00003FF60000}"/>
    <cellStyle name="Total 6 4 2" xfId="4210" xr:uid="{00000000-0005-0000-0000-000040F60000}"/>
    <cellStyle name="Total 6 5" xfId="4211" xr:uid="{00000000-0005-0000-0000-000041F60000}"/>
    <cellStyle name="Total 6 5 2" xfId="4212" xr:uid="{00000000-0005-0000-0000-000042F60000}"/>
    <cellStyle name="Total 6 6" xfId="4213" xr:uid="{00000000-0005-0000-0000-000043F60000}"/>
    <cellStyle name="Total 6 6 2" xfId="4214" xr:uid="{00000000-0005-0000-0000-000044F60000}"/>
    <cellStyle name="Total 6 7" xfId="4215" xr:uid="{00000000-0005-0000-0000-000045F60000}"/>
    <cellStyle name="Total 6 7 2" xfId="4216" xr:uid="{00000000-0005-0000-0000-000046F60000}"/>
    <cellStyle name="Total 6 8" xfId="4217" xr:uid="{00000000-0005-0000-0000-000047F60000}"/>
    <cellStyle name="Total 6 8 2" xfId="4218" xr:uid="{00000000-0005-0000-0000-000048F60000}"/>
    <cellStyle name="Total 6 9" xfId="4219" xr:uid="{00000000-0005-0000-0000-000049F60000}"/>
    <cellStyle name="Total 6 9 2" xfId="4220" xr:uid="{00000000-0005-0000-0000-00004AF60000}"/>
    <cellStyle name="Total 6_Copy of NRI Daily Sales 09 13 10 (2)" xfId="4221" xr:uid="{00000000-0005-0000-0000-00004BF60000}"/>
    <cellStyle name="Total 60" xfId="4222" xr:uid="{00000000-0005-0000-0000-00004CF60000}"/>
    <cellStyle name="Total 61" xfId="4223" xr:uid="{00000000-0005-0000-0000-00004DF60000}"/>
    <cellStyle name="Total 62" xfId="4224" xr:uid="{00000000-0005-0000-0000-00004EF60000}"/>
    <cellStyle name="Total 63" xfId="4225" xr:uid="{00000000-0005-0000-0000-00004FF60000}"/>
    <cellStyle name="Total 64" xfId="4226" xr:uid="{00000000-0005-0000-0000-000050F60000}"/>
    <cellStyle name="Total 65" xfId="4227" xr:uid="{00000000-0005-0000-0000-000051F60000}"/>
    <cellStyle name="Total 66" xfId="4228" xr:uid="{00000000-0005-0000-0000-000052F60000}"/>
    <cellStyle name="Total 67" xfId="4229" xr:uid="{00000000-0005-0000-0000-000053F60000}"/>
    <cellStyle name="Total 68" xfId="4230" xr:uid="{00000000-0005-0000-0000-000054F60000}"/>
    <cellStyle name="Total 69" xfId="4231" xr:uid="{00000000-0005-0000-0000-000055F60000}"/>
    <cellStyle name="Total 7" xfId="4232" xr:uid="{00000000-0005-0000-0000-000056F60000}"/>
    <cellStyle name="Total 7 10" xfId="4233" xr:uid="{00000000-0005-0000-0000-000057F60000}"/>
    <cellStyle name="Total 7 10 2" xfId="4234" xr:uid="{00000000-0005-0000-0000-000058F60000}"/>
    <cellStyle name="Total 7 11" xfId="4235" xr:uid="{00000000-0005-0000-0000-000059F60000}"/>
    <cellStyle name="Total 7 11 2" xfId="4236" xr:uid="{00000000-0005-0000-0000-00005AF60000}"/>
    <cellStyle name="Total 7 12" xfId="4237" xr:uid="{00000000-0005-0000-0000-00005BF60000}"/>
    <cellStyle name="Total 7 12 2" xfId="4238" xr:uid="{00000000-0005-0000-0000-00005CF60000}"/>
    <cellStyle name="Total 7 13" xfId="4239" xr:uid="{00000000-0005-0000-0000-00005DF60000}"/>
    <cellStyle name="Total 7 13 2" xfId="4240" xr:uid="{00000000-0005-0000-0000-00005EF60000}"/>
    <cellStyle name="Total 7 14" xfId="4241" xr:uid="{00000000-0005-0000-0000-00005FF60000}"/>
    <cellStyle name="Total 7 14 2" xfId="4242" xr:uid="{00000000-0005-0000-0000-000060F60000}"/>
    <cellStyle name="Total 7 15" xfId="4243" xr:uid="{00000000-0005-0000-0000-000061F60000}"/>
    <cellStyle name="Total 7 15 2" xfId="4244" xr:uid="{00000000-0005-0000-0000-000062F60000}"/>
    <cellStyle name="Total 7 16" xfId="4245" xr:uid="{00000000-0005-0000-0000-000063F60000}"/>
    <cellStyle name="Total 7 16 2" xfId="4246" xr:uid="{00000000-0005-0000-0000-000064F60000}"/>
    <cellStyle name="Total 7 17" xfId="4247" xr:uid="{00000000-0005-0000-0000-000065F60000}"/>
    <cellStyle name="Total 7 17 2" xfId="4248" xr:uid="{00000000-0005-0000-0000-000066F60000}"/>
    <cellStyle name="Total 7 18" xfId="4249" xr:uid="{00000000-0005-0000-0000-000067F60000}"/>
    <cellStyle name="Total 7 18 2" xfId="4250" xr:uid="{00000000-0005-0000-0000-000068F60000}"/>
    <cellStyle name="Total 7 19" xfId="4251" xr:uid="{00000000-0005-0000-0000-000069F60000}"/>
    <cellStyle name="Total 7 19 2" xfId="4252" xr:uid="{00000000-0005-0000-0000-00006AF60000}"/>
    <cellStyle name="Total 7 2" xfId="4253" xr:uid="{00000000-0005-0000-0000-00006BF60000}"/>
    <cellStyle name="Total 7 2 2" xfId="4254" xr:uid="{00000000-0005-0000-0000-00006CF60000}"/>
    <cellStyle name="Total 7 20" xfId="4255" xr:uid="{00000000-0005-0000-0000-00006DF60000}"/>
    <cellStyle name="Total 7 20 2" xfId="4256" xr:uid="{00000000-0005-0000-0000-00006EF60000}"/>
    <cellStyle name="Total 7 21" xfId="4257" xr:uid="{00000000-0005-0000-0000-00006FF60000}"/>
    <cellStyle name="Total 7 3" xfId="4258" xr:uid="{00000000-0005-0000-0000-000070F60000}"/>
    <cellStyle name="Total 7 3 2" xfId="4259" xr:uid="{00000000-0005-0000-0000-000071F60000}"/>
    <cellStyle name="Total 7 4" xfId="4260" xr:uid="{00000000-0005-0000-0000-000072F60000}"/>
    <cellStyle name="Total 7 4 2" xfId="4261" xr:uid="{00000000-0005-0000-0000-000073F60000}"/>
    <cellStyle name="Total 7 5" xfId="4262" xr:uid="{00000000-0005-0000-0000-000074F60000}"/>
    <cellStyle name="Total 7 5 2" xfId="4263" xr:uid="{00000000-0005-0000-0000-000075F60000}"/>
    <cellStyle name="Total 7 6" xfId="4264" xr:uid="{00000000-0005-0000-0000-000076F60000}"/>
    <cellStyle name="Total 7 6 2" xfId="4265" xr:uid="{00000000-0005-0000-0000-000077F60000}"/>
    <cellStyle name="Total 7 7" xfId="4266" xr:uid="{00000000-0005-0000-0000-000078F60000}"/>
    <cellStyle name="Total 7 7 2" xfId="4267" xr:uid="{00000000-0005-0000-0000-000079F60000}"/>
    <cellStyle name="Total 7 8" xfId="4268" xr:uid="{00000000-0005-0000-0000-00007AF60000}"/>
    <cellStyle name="Total 7 8 2" xfId="4269" xr:uid="{00000000-0005-0000-0000-00007BF60000}"/>
    <cellStyle name="Total 7 9" xfId="4270" xr:uid="{00000000-0005-0000-0000-00007CF60000}"/>
    <cellStyle name="Total 7 9 2" xfId="4271" xr:uid="{00000000-0005-0000-0000-00007DF60000}"/>
    <cellStyle name="Total 7_Copy of NRI Daily Sales 09 13 10 (2)" xfId="4272" xr:uid="{00000000-0005-0000-0000-00007EF60000}"/>
    <cellStyle name="Total 70" xfId="4273" xr:uid="{00000000-0005-0000-0000-00007FF60000}"/>
    <cellStyle name="Total 71" xfId="4274" xr:uid="{00000000-0005-0000-0000-000080F60000}"/>
    <cellStyle name="Total 72" xfId="4275" xr:uid="{00000000-0005-0000-0000-000081F60000}"/>
    <cellStyle name="Total 73" xfId="4276" xr:uid="{00000000-0005-0000-0000-000082F60000}"/>
    <cellStyle name="Total 74" xfId="4277" xr:uid="{00000000-0005-0000-0000-000083F60000}"/>
    <cellStyle name="Total 75" xfId="4278" xr:uid="{00000000-0005-0000-0000-000084F60000}"/>
    <cellStyle name="Total 76" xfId="4279" xr:uid="{00000000-0005-0000-0000-000085F60000}"/>
    <cellStyle name="Total 77" xfId="4280" xr:uid="{00000000-0005-0000-0000-000086F60000}"/>
    <cellStyle name="Total 78" xfId="4281" xr:uid="{00000000-0005-0000-0000-000087F60000}"/>
    <cellStyle name="Total 79" xfId="4282" xr:uid="{00000000-0005-0000-0000-000088F60000}"/>
    <cellStyle name="Total 8" xfId="4283" xr:uid="{00000000-0005-0000-0000-000089F60000}"/>
    <cellStyle name="Total 8 10" xfId="4284" xr:uid="{00000000-0005-0000-0000-00008AF60000}"/>
    <cellStyle name="Total 8 10 2" xfId="4285" xr:uid="{00000000-0005-0000-0000-00008BF60000}"/>
    <cellStyle name="Total 8 11" xfId="4286" xr:uid="{00000000-0005-0000-0000-00008CF60000}"/>
    <cellStyle name="Total 8 11 2" xfId="4287" xr:uid="{00000000-0005-0000-0000-00008DF60000}"/>
    <cellStyle name="Total 8 12" xfId="4288" xr:uid="{00000000-0005-0000-0000-00008EF60000}"/>
    <cellStyle name="Total 8 12 2" xfId="4289" xr:uid="{00000000-0005-0000-0000-00008FF60000}"/>
    <cellStyle name="Total 8 13" xfId="4290" xr:uid="{00000000-0005-0000-0000-000090F60000}"/>
    <cellStyle name="Total 8 13 2" xfId="4291" xr:uid="{00000000-0005-0000-0000-000091F60000}"/>
    <cellStyle name="Total 8 14" xfId="4292" xr:uid="{00000000-0005-0000-0000-000092F60000}"/>
    <cellStyle name="Total 8 14 2" xfId="4293" xr:uid="{00000000-0005-0000-0000-000093F60000}"/>
    <cellStyle name="Total 8 15" xfId="4294" xr:uid="{00000000-0005-0000-0000-000094F60000}"/>
    <cellStyle name="Total 8 15 2" xfId="4295" xr:uid="{00000000-0005-0000-0000-000095F60000}"/>
    <cellStyle name="Total 8 16" xfId="4296" xr:uid="{00000000-0005-0000-0000-000096F60000}"/>
    <cellStyle name="Total 8 16 2" xfId="4297" xr:uid="{00000000-0005-0000-0000-000097F60000}"/>
    <cellStyle name="Total 8 17" xfId="4298" xr:uid="{00000000-0005-0000-0000-000098F60000}"/>
    <cellStyle name="Total 8 17 2" xfId="4299" xr:uid="{00000000-0005-0000-0000-000099F60000}"/>
    <cellStyle name="Total 8 18" xfId="4300" xr:uid="{00000000-0005-0000-0000-00009AF60000}"/>
    <cellStyle name="Total 8 18 2" xfId="4301" xr:uid="{00000000-0005-0000-0000-00009BF60000}"/>
    <cellStyle name="Total 8 19" xfId="4302" xr:uid="{00000000-0005-0000-0000-00009CF60000}"/>
    <cellStyle name="Total 8 19 2" xfId="4303" xr:uid="{00000000-0005-0000-0000-00009DF60000}"/>
    <cellStyle name="Total 8 2" xfId="4304" xr:uid="{00000000-0005-0000-0000-00009EF60000}"/>
    <cellStyle name="Total 8 2 2" xfId="4305" xr:uid="{00000000-0005-0000-0000-00009FF60000}"/>
    <cellStyle name="Total 8 20" xfId="4306" xr:uid="{00000000-0005-0000-0000-0000A0F60000}"/>
    <cellStyle name="Total 8 20 2" xfId="4307" xr:uid="{00000000-0005-0000-0000-0000A1F60000}"/>
    <cellStyle name="Total 8 21" xfId="4308" xr:uid="{00000000-0005-0000-0000-0000A2F60000}"/>
    <cellStyle name="Total 8 3" xfId="4309" xr:uid="{00000000-0005-0000-0000-0000A3F60000}"/>
    <cellStyle name="Total 8 3 2" xfId="4310" xr:uid="{00000000-0005-0000-0000-0000A4F60000}"/>
    <cellStyle name="Total 8 4" xfId="4311" xr:uid="{00000000-0005-0000-0000-0000A5F60000}"/>
    <cellStyle name="Total 8 4 2" xfId="4312" xr:uid="{00000000-0005-0000-0000-0000A6F60000}"/>
    <cellStyle name="Total 8 5" xfId="4313" xr:uid="{00000000-0005-0000-0000-0000A7F60000}"/>
    <cellStyle name="Total 8 5 2" xfId="4314" xr:uid="{00000000-0005-0000-0000-0000A8F60000}"/>
    <cellStyle name="Total 8 6" xfId="4315" xr:uid="{00000000-0005-0000-0000-0000A9F60000}"/>
    <cellStyle name="Total 8 6 2" xfId="4316" xr:uid="{00000000-0005-0000-0000-0000AAF60000}"/>
    <cellStyle name="Total 8 7" xfId="4317" xr:uid="{00000000-0005-0000-0000-0000ABF60000}"/>
    <cellStyle name="Total 8 7 2" xfId="4318" xr:uid="{00000000-0005-0000-0000-0000ACF60000}"/>
    <cellStyle name="Total 8 8" xfId="4319" xr:uid="{00000000-0005-0000-0000-0000ADF60000}"/>
    <cellStyle name="Total 8 8 2" xfId="4320" xr:uid="{00000000-0005-0000-0000-0000AEF60000}"/>
    <cellStyle name="Total 8 9" xfId="4321" xr:uid="{00000000-0005-0000-0000-0000AFF60000}"/>
    <cellStyle name="Total 8 9 2" xfId="4322" xr:uid="{00000000-0005-0000-0000-0000B0F60000}"/>
    <cellStyle name="Total 8_Copy of NRI Daily Sales 09 13 10 (2)" xfId="4323" xr:uid="{00000000-0005-0000-0000-0000B1F60000}"/>
    <cellStyle name="Total 80" xfId="4324" xr:uid="{00000000-0005-0000-0000-0000B2F60000}"/>
    <cellStyle name="Total 81" xfId="4325" xr:uid="{00000000-0005-0000-0000-0000B3F60000}"/>
    <cellStyle name="Total 82" xfId="4326" xr:uid="{00000000-0005-0000-0000-0000B4F60000}"/>
    <cellStyle name="Total 83" xfId="4327" xr:uid="{00000000-0005-0000-0000-0000B5F60000}"/>
    <cellStyle name="Total 84" xfId="4328" xr:uid="{00000000-0005-0000-0000-0000B6F60000}"/>
    <cellStyle name="Total 85" xfId="4329" xr:uid="{00000000-0005-0000-0000-0000B7F60000}"/>
    <cellStyle name="Total 86" xfId="4330" xr:uid="{00000000-0005-0000-0000-0000B8F60000}"/>
    <cellStyle name="Total 87" xfId="4331" xr:uid="{00000000-0005-0000-0000-0000B9F60000}"/>
    <cellStyle name="Total 88" xfId="4332" xr:uid="{00000000-0005-0000-0000-0000BAF60000}"/>
    <cellStyle name="Total 89" xfId="4333" xr:uid="{00000000-0005-0000-0000-0000BBF60000}"/>
    <cellStyle name="Total 9" xfId="4334" xr:uid="{00000000-0005-0000-0000-0000BCF60000}"/>
    <cellStyle name="Total 9 2" xfId="4335" xr:uid="{00000000-0005-0000-0000-0000BDF60000}"/>
    <cellStyle name="Total 90" xfId="4336" xr:uid="{00000000-0005-0000-0000-0000BEF60000}"/>
    <cellStyle name="Total 91" xfId="4337" xr:uid="{00000000-0005-0000-0000-0000BFF60000}"/>
    <cellStyle name="Total 92" xfId="4338" xr:uid="{00000000-0005-0000-0000-0000C0F60000}"/>
    <cellStyle name="Total 93" xfId="4339" xr:uid="{00000000-0005-0000-0000-0000C1F60000}"/>
    <cellStyle name="Total 94" xfId="4340" xr:uid="{00000000-0005-0000-0000-0000C2F60000}"/>
    <cellStyle name="Total 95" xfId="4341" xr:uid="{00000000-0005-0000-0000-0000C3F60000}"/>
    <cellStyle name="Total 96" xfId="4342" xr:uid="{00000000-0005-0000-0000-0000C4F60000}"/>
    <cellStyle name="Total 97" xfId="4343" xr:uid="{00000000-0005-0000-0000-0000C5F60000}"/>
    <cellStyle name="Total 98" xfId="4344" xr:uid="{00000000-0005-0000-0000-0000C6F60000}"/>
    <cellStyle name="Total 99" xfId="4345" xr:uid="{00000000-0005-0000-0000-0000C7F60000}"/>
    <cellStyle name="TotalNumber" xfId="4346" xr:uid="{00000000-0005-0000-0000-0000C8F60000}"/>
    <cellStyle name="TotalNumber 2" xfId="4347" xr:uid="{00000000-0005-0000-0000-0000C9F60000}"/>
    <cellStyle name="TotalNumber 2 2" xfId="4348" xr:uid="{00000000-0005-0000-0000-0000CAF60000}"/>
    <cellStyle name="TotalNumber 3" xfId="4349" xr:uid="{00000000-0005-0000-0000-0000CBF60000}"/>
    <cellStyle name="TotalNumber 4" xfId="4350" xr:uid="{00000000-0005-0000-0000-0000CCF60000}"/>
    <cellStyle name="TotalRate" xfId="4351" xr:uid="{00000000-0005-0000-0000-0000CDF60000}"/>
    <cellStyle name="TotalRate 2" xfId="4352" xr:uid="{00000000-0005-0000-0000-0000CEF60000}"/>
    <cellStyle name="TotalText" xfId="4353" xr:uid="{00000000-0005-0000-0000-0000CFF60000}"/>
    <cellStyle name="TotalText 2" xfId="4354" xr:uid="{00000000-0005-0000-0000-0000D0F60000}"/>
    <cellStyle name="TotalText 3" xfId="63192" xr:uid="{00000000-0005-0000-0000-0000D1F60000}"/>
    <cellStyle name="u" xfId="63193" xr:uid="{00000000-0005-0000-0000-0000D2F60000}"/>
    <cellStyle name="u_Matrix" xfId="63194" xr:uid="{00000000-0005-0000-0000-0000D3F60000}"/>
    <cellStyle name="u_Module1 (2)" xfId="63195" xr:uid="{00000000-0005-0000-0000-0000D4F60000}"/>
    <cellStyle name="u2" xfId="63196" xr:uid="{00000000-0005-0000-0000-0000D5F60000}"/>
    <cellStyle name="ubordinated Debt" xfId="63197" xr:uid="{00000000-0005-0000-0000-0000D6F60000}"/>
    <cellStyle name="ui" xfId="63198" xr:uid="{00000000-0005-0000-0000-0000D7F60000}"/>
    <cellStyle name="uk" xfId="63199" xr:uid="{00000000-0005-0000-0000-0000D8F60000}"/>
    <cellStyle name="Un" xfId="63200" xr:uid="{00000000-0005-0000-0000-0000D9F60000}"/>
    <cellStyle name="under" xfId="63201" xr:uid="{00000000-0005-0000-0000-0000DAF60000}"/>
    <cellStyle name="Underline_Single" xfId="63202" xr:uid="{00000000-0005-0000-0000-0000DBF60000}"/>
    <cellStyle name="UnitHeader" xfId="4355" xr:uid="{00000000-0005-0000-0000-0000DCF60000}"/>
    <cellStyle name="UnitHeader 2" xfId="63203" xr:uid="{00000000-0005-0000-0000-0000DDF60000}"/>
    <cellStyle name="UNITS" xfId="63204" xr:uid="{00000000-0005-0000-0000-0000DEF60000}"/>
    <cellStyle name="Unprot" xfId="63205" xr:uid="{00000000-0005-0000-0000-0000DFF60000}"/>
    <cellStyle name="Unprot 2" xfId="63206" xr:uid="{00000000-0005-0000-0000-0000E0F60000}"/>
    <cellStyle name="Unprot 3" xfId="63207" xr:uid="{00000000-0005-0000-0000-0000E1F60000}"/>
    <cellStyle name="Unprot$" xfId="63208" xr:uid="{00000000-0005-0000-0000-0000E2F60000}"/>
    <cellStyle name="Unprot_021112 Trent Wind_uden" xfId="63209" xr:uid="{00000000-0005-0000-0000-0000E3F60000}"/>
    <cellStyle name="Unprotect" xfId="63210" xr:uid="{00000000-0005-0000-0000-0000E4F60000}"/>
    <cellStyle name="UNSHADED" xfId="63211" xr:uid="{00000000-0005-0000-0000-0000E5F60000}"/>
    <cellStyle name="uy" xfId="63212" xr:uid="{00000000-0005-0000-0000-0000E6F60000}"/>
    <cellStyle name="Valuta [0]_laroux" xfId="63213" xr:uid="{00000000-0005-0000-0000-0000E7F60000}"/>
    <cellStyle name="Valuta_laroux" xfId="63214" xr:uid="{00000000-0005-0000-0000-0000E8F60000}"/>
    <cellStyle name="w" xfId="63215" xr:uid="{00000000-0005-0000-0000-0000E9F60000}"/>
    <cellStyle name="Währung [0]_Compiling Utility Macros" xfId="63216" xr:uid="{00000000-0005-0000-0000-0000EAF60000}"/>
    <cellStyle name="Währung_Compiling Utility Macros" xfId="63217" xr:uid="{00000000-0005-0000-0000-0000EBF60000}"/>
    <cellStyle name="Warning Text 2" xfId="4356" xr:uid="{00000000-0005-0000-0000-0000ECF60000}"/>
    <cellStyle name="Warning Text 3" xfId="4357" xr:uid="{00000000-0005-0000-0000-0000EDF60000}"/>
    <cellStyle name="Warning Text 4" xfId="4358" xr:uid="{00000000-0005-0000-0000-0000EEF60000}"/>
    <cellStyle name="Warning Text 5" xfId="4359" xr:uid="{00000000-0005-0000-0000-0000EFF60000}"/>
    <cellStyle name="X" xfId="63218" xr:uid="{00000000-0005-0000-0000-0000F0F60000}"/>
    <cellStyle name="X - None" xfId="63219" xr:uid="{00000000-0005-0000-0000-0000F1F60000}"/>
    <cellStyle name="Year" xfId="4360" xr:uid="{00000000-0005-0000-0000-0000F2F60000}"/>
    <cellStyle name="Year 2" xfId="4361" xr:uid="{00000000-0005-0000-0000-0000F3F60000}"/>
    <cellStyle name="콤마 [0]_94하반기" xfId="63220" xr:uid="{00000000-0005-0000-0000-0000F4F60000}"/>
    <cellStyle name="콤마_94하반기" xfId="63221" xr:uid="{00000000-0005-0000-0000-0000F5F60000}"/>
    <cellStyle name="통화 [0]_94하반기" xfId="63222" xr:uid="{00000000-0005-0000-0000-0000F6F60000}"/>
    <cellStyle name="통화_94하반기" xfId="63223" xr:uid="{00000000-0005-0000-0000-0000F7F60000}"/>
    <cellStyle name="표준_Ⅰ.경영실적" xfId="63224" xr:uid="{00000000-0005-0000-0000-0000F8F60000}"/>
    <cellStyle name="常规_Sheet1" xfId="63225" xr:uid="{00000000-0005-0000-0000-0000F9F60000}"/>
  </cellStyles>
  <dxfs count="0"/>
  <tableStyles count="0" defaultTableStyle="TableStyleMedium2" defaultPivotStyle="PivotStyleLight16"/>
  <colors>
    <mruColors>
      <color rgb="FFFFFFCC"/>
      <color rgb="FFFFFF99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84" Type="http://schemas.openxmlformats.org/officeDocument/2006/relationships/externalLink" Target="externalLinks/externalLink74.xml"/><Relationship Id="rId89" Type="http://schemas.openxmlformats.org/officeDocument/2006/relationships/externalLink" Target="externalLinks/externalLink79.xml"/><Relationship Id="rId1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07" Type="http://schemas.openxmlformats.org/officeDocument/2006/relationships/styles" Target="styles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66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64.xml"/><Relationship Id="rId79" Type="http://schemas.openxmlformats.org/officeDocument/2006/relationships/externalLink" Target="externalLinks/externalLink69.xml"/><Relationship Id="rId87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92.xml"/><Relationship Id="rId11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1.xml"/><Relationship Id="rId82" Type="http://schemas.openxmlformats.org/officeDocument/2006/relationships/externalLink" Target="externalLinks/externalLink72.xml"/><Relationship Id="rId90" Type="http://schemas.openxmlformats.org/officeDocument/2006/relationships/externalLink" Target="externalLinks/externalLink80.xml"/><Relationship Id="rId95" Type="http://schemas.openxmlformats.org/officeDocument/2006/relationships/externalLink" Target="externalLinks/externalLink85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77" Type="http://schemas.openxmlformats.org/officeDocument/2006/relationships/externalLink" Target="externalLinks/externalLink67.xml"/><Relationship Id="rId100" Type="http://schemas.openxmlformats.org/officeDocument/2006/relationships/externalLink" Target="externalLinks/externalLink90.xml"/><Relationship Id="rId105" Type="http://schemas.openxmlformats.org/officeDocument/2006/relationships/externalLink" Target="externalLinks/externalLink9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80" Type="http://schemas.openxmlformats.org/officeDocument/2006/relationships/externalLink" Target="externalLinks/externalLink70.xml"/><Relationship Id="rId85" Type="http://schemas.openxmlformats.org/officeDocument/2006/relationships/externalLink" Target="externalLinks/externalLink75.xml"/><Relationship Id="rId93" Type="http://schemas.openxmlformats.org/officeDocument/2006/relationships/externalLink" Target="externalLinks/externalLink83.xml"/><Relationship Id="rId98" Type="http://schemas.openxmlformats.org/officeDocument/2006/relationships/externalLink" Target="externalLinks/externalLink8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93.xml"/><Relationship Id="rId108" Type="http://schemas.openxmlformats.org/officeDocument/2006/relationships/sharedStrings" Target="sharedStrings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0.xml"/><Relationship Id="rId75" Type="http://schemas.openxmlformats.org/officeDocument/2006/relationships/externalLink" Target="externalLinks/externalLink65.xml"/><Relationship Id="rId83" Type="http://schemas.openxmlformats.org/officeDocument/2006/relationships/externalLink" Target="externalLinks/externalLink73.xml"/><Relationship Id="rId88" Type="http://schemas.openxmlformats.org/officeDocument/2006/relationships/externalLink" Target="externalLinks/externalLink78.xml"/><Relationship Id="rId91" Type="http://schemas.openxmlformats.org/officeDocument/2006/relationships/externalLink" Target="externalLinks/externalLink81.xml"/><Relationship Id="rId96" Type="http://schemas.openxmlformats.org/officeDocument/2006/relationships/externalLink" Target="externalLinks/externalLink86.xml"/><Relationship Id="rId11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81" Type="http://schemas.openxmlformats.org/officeDocument/2006/relationships/externalLink" Target="externalLinks/externalLink71.xml"/><Relationship Id="rId86" Type="http://schemas.openxmlformats.org/officeDocument/2006/relationships/externalLink" Target="externalLinks/externalLink76.xml"/><Relationship Id="rId94" Type="http://schemas.openxmlformats.org/officeDocument/2006/relationships/externalLink" Target="externalLinks/externalLink84.xml"/><Relationship Id="rId99" Type="http://schemas.openxmlformats.org/officeDocument/2006/relationships/externalLink" Target="externalLinks/externalLink89.xml"/><Relationship Id="rId101" Type="http://schemas.openxmlformats.org/officeDocument/2006/relationships/externalLink" Target="externalLinks/externalLink9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109" Type="http://schemas.openxmlformats.org/officeDocument/2006/relationships/calcChain" Target="calcChain.xml"/><Relationship Id="rId34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76" Type="http://schemas.openxmlformats.org/officeDocument/2006/relationships/externalLink" Target="externalLinks/externalLink66.xml"/><Relationship Id="rId97" Type="http://schemas.openxmlformats.org/officeDocument/2006/relationships/externalLink" Target="externalLinks/externalLink87.xml"/><Relationship Id="rId104" Type="http://schemas.openxmlformats.org/officeDocument/2006/relationships/externalLink" Target="externalLinks/externalLink9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92" Type="http://schemas.openxmlformats.org/officeDocument/2006/relationships/externalLink" Target="externalLinks/externalLink8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Group%20Inc.%20and%20Subs\Income%20Tax\Florida\2003%20FL%20Final%20Distrib%20Schedule%20-%20new%20meth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5\FPL%20&amp;%20SUBS\Florida%20Power%20And%20Light%20Company\Income%20Tax\Tax%20Return%20Workpapers\05ExcelReturn%20Provi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4\FPL%20Energy%20Bastrop%20LP,%20LLC\Income%20Tax\2004%20FPLE%20Bastrop%20LP%20LLC%20%20Deprecia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1194WORK.XLW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TEMP\250%20Mw%20(F)%20CC%20O&amp;M%20Latte%2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w65\pgen\My%20Documents\Budgets\BPP\BPP07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RIS_MFR_C_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RIS_MFR_C_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RIS_MFR_C_4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LES\Brady\Reporting\BPP\BPP07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BCYC\PMG\performance\UNIT4PR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COMBCYC/PMG/performance/UNIT4PR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Vansycle%2000%20budget%20Preliminar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Section%20199\Section%20199%20Monthly%20Accrual\2010%20Accrual\12%202010\Schedules\12%202010%20FPL%20Section%20199%20Provision%20Summar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e%20Diligence\1%20-%20WORKING%20PROJECTS%20FPLE\Philadelphia%20Energy%20Center%20II\Performance\FPL\MarcusHook\FPLMH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web.fpl.com/Documents%20and%20Settings/CXK035P/Desktop/Frid%20Dec%204/DECEMBER/Clean%20version/Copy%20of%20Model%20AMI%20-%2080%25%20-%20repairs-%20ROE%20PL%20CHAD%205%2030%20see%20write%20off%20schedul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KPB%20Rec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web.fpl.com/Documents%20and%20Settings/CXK035P/Desktop/AMI/ESF/BU%20Support%20Files/Copy%20of%20Copy%20of%202010%20-%20AMI%20-%20Revenue%20Protection%20-%202009-09-04_v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Energy%20South%20Dakota%20Wind%20LLC\Income%20Tax\2003%20FPLE%20South%20Dakota%20Wind%20Tax%20Workpapers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TAX/Audit%20Adjustments_IRS/Settlement%20agreement/Settled%20Items%20-%20Power%20Tax%20Adjustments/Tax%20Return%20Supporting%20Schedules/IRS%20PowerTax%20Computation%20Worksheet%20-%20Feder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on_02_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Com\Andy%20K\Sec%20199\Allocations\Allocation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fxs0yjv\2004%20Bgt%20Workshee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turns\Post%202001%20returns\Tax%20Return%20Workpaper%20Files\2009\FPL%20Fibernet%20LLC\Income%20Tax\Depreciation\Master%20Depreciation%20Template%20v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6\FPL%20Group%20Inc.%20and%20Subs\Income%20Tax\Federal\ES%20Pmts,%20Exten%20and%20Distr\06-fed%20Q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rxm0shs\FUEL\CURR%20FUEL%202003\2003%20A%20Fuel%20Trueup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Monthly%20Forecast\2008%20FPL%20&amp;%20Group%20Model\2008-FPL%20TI%20v6.10.08%20BONUS%20INTERIM%20May%20Ac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ESI%20Vansycle%20Gp%20Inc.%20&amp;%20Affiliates\Income%20Tax\Oregon\03%20DISTR%20FINAL%20-%20OLD%20WA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urns\Post%202001%20returns\Tax%20Return%20Workpaper%20Files\2012\FPL%20&amp;%20SUBS\Income%20Tax\Tax%20Return%20Workpapers\TQs\12TQ18%20MSC\2012_FPL_100101_TQ18_Mixed%20Service%20Cost_TaxWorkpapers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urns\Post%202001%20returns\Tax%20Return%20Workpaper%20Files\2013\Gexa%20Energy%20LP\2013_Gexa%20Energy,%20LP_102315_TaxWorkpaper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Finance%20Forecast\2011\Jan%202011\12-13-10%20FPL%20Tax%20extract%2012_13_2010%20BOD%20REVISED%20FOR%20100%25%20BONUS%20201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1%20Wind%20Projects\Horse%20Hollow\01_Model\Current\Horse%20Hollow_12.07.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XH0SW5\AppData\Local\Microsoft\Windows\Temporary%20Internet%20Files\Content.Outlook\O3WBGH2L\Other\CSN%20Sale%206-13-1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ing\Analysis\2013%20Projects\CRE\GO\Pipeline\Low%20fuel%20usage%20scenarios\Pipeline%20Model%20-%2030%20inch%20sensitivity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IDC%20700MW%20-%20Mass\Finance\700MW%20G\O&amp;M\700%20Mw%202-%201X1%20(G)%20O&amp;M%20MASS%20700%20REV1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4\FPL%20Energy%20Seabrook%20LLC\Income%20Tax\2004%20Seabrook%20Tax%20Workpaper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2\FPLE%20Rhode%20Island%20State%20Energy%20LP\Income%20Tax\2002%20FPLE%20RISE%20LP%20Tax%20Workpaper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turns\Post%202001%20returns\Tax%20Return%20Workpaper%20Files\2007\FPL%20&amp;%20SUBS\Florida%20Power%20And%20Light%20Company\Income%20Tax\Tax%20Return%20Workpapers\07TQ4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web.fpl.com/JB/BusinessServices/FPLE/Due%20Diligence/Solar/FLorida%20Solar/Disney/Disney%20-%205MW%20-%20PVOM%20%20Budget_12-8-200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FPL%20Fibernet%20General/Accounting%20&amp;%20Administration/Work%20Orders/Work%20Order%20List%20-%209-12-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L%20Fibernet%20General\Accounting%20&amp;%20Administration\Work%20Orders\Work%20Order%20List%20-%209-12-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TAXPROVS%20-%20NEW\Tax%20Reporting\2005%20Q3%20&amp;%20Q4\4th%20Quarter\CONSPROV_Q4.R1_01.09.06v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wsa01\Everyone\Budgeting\Budget\2001%20Budget%20Sheets\Doswell%20Expansion%20Mode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CONADM/TEST/NUTRANS/TARIFFS/FIRM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Revised%20Proformas/SCHERER%20PROFORM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COMPLETED%20PROJECTS\Latte\Finance\O&amp;M\250%20Mw%20(F)%20CC%20O&amp;M%20Latte%2018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EXCEL\FMIP%20NOVEMBER%202007%20MTD%20BY%20BAS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Accounting\Account%20Recons\2003\PP&amp;E%20and%20CWIP%20Details%20Jan%20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$\Accounting\Account%20Recons\2003\PP&amp;E%20and%20CWIP%20Details%20Jan%2020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web.fpl.com/JB/BusinessServices/FPLE/Due%20Diligence/Solar/FLorida%20Solar/Disney/Disney%20-%205MW%20-%20PVOM%20%20Budget_11-2-2009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im/imbs/imes/Projects/sap_nams/FI%20DELIVERABLES/Natural%20ac,%20FERC%20ac%20mapping%20table%20-%20future%20state%20-%20fp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_South-Central%20Region/Doswell/Journal%20entries/RECURRING%20-%20Doswell%20JEs%20and%20suppor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South-Central%20Region\Doswell\Journal%20entries\RECURRING%20-%20Doswell%20JEs%20and%20support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EXCEL\JULYCARM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ing\Analysis\Pipeline%20Project\PHASE%20II\Florida%20Secureline%20600MMSCFD%20-%20$1.425B%208.89%25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WIP\Capital%20Projects\Finance%20&amp;%20Administration\CWIP\All%20projects\Closing%20Support\02%20Feb%202001\FEB%2001Capital%20Accrua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$\FPL%20Fibernet%20General\Accounting%20&amp;%20Administration\CWIP\Capital%20Projects\Finance%20&amp;%20Administration\CWIP\All%20projects\Closing%20Support\02%20Feb%202001\FEB%2001Capital%20Accrua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107100%201202%20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$\FPL%20Fibernet%20General\Accounting%20&amp;%20Administration\Contruction%20Projects\Capital%20Projects\2006\2005\107100%201202%209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%20feb%2003%20new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$\FPL%20Fibernet%20General\Accounting%20&amp;%20Administration\Contruction%20Projects\Capital%20Projects\2006\2005\summary%20for%20Willie%20feb%2003%20new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$\FPL%20Fibernet%20General\Accounting%20&amp;%20Administration\Contruction%20Projects\Capital%20Projects\2006\2005\summary%20for%20Willie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xo0kp0\Desktop\Copy%20of%20Adjustment%20Code%20Review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Accounting/Account%20Recons/2004/PP&amp;E%20and%20CWIP%20Details%20December%20200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Account%20Recons\2004\PP&amp;E%20and%20CWIP%20Details%20December%202004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USERS\UPRSGM\EXCEL\96YEVAR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FS0KSE\LOT22DAT\INSRANCE\INSTEMP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C.Home.RemoteAccess.kid0fl0\1998\BUDGET\GRP\Budrev%20Detail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T\PARTS%20&amp;%20REPAIRS\CT%20FLEET%20TEAM%20-%20PARTS%20LOGISTICS\CT%20PARTS%20LIFE%20TEMPLATES\OUTAGE%20&amp;%20REPAIR%20-%20TEMPLATE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ostan\STEEL_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microsoft.com/office/2006/relationships/xlExternalLinkPath/xlStartup" Target="TAXSTREAM/Security/Users/Users%20MASTER%20File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Return%20to%20Accrual\FPL\2012\2012_Corp%20Tax%20Files\2012_Florida%20Power%20And%20Light%20Company_100101_TaxWorkpaper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urns\Post%202001%20returns\Tax%20Return%20Workpaper%20Files\2014\2014%20BW%20Adj%20Workpapers\CAC101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Accounting/Closing%20Support/2002/08%20August%202002/Capitalized%20Interest%20Calculations%2008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Closing%20Support\2002\08%20August%202002\Capitalized%20Interest%20Calculations%200802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$\Accounting\Closing%20Support\2005\06%20Jun%202005\FMIP%20REPORTS%20&amp;%20RECONCILIATION\Standard%20Report%20-%207-8-05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LES%20-%20Rev%20Enhancement\2002\ytd%202002%20-%20Financials\ap08%20-%20Aug02\TEMP\FPLESJANFMIP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$\Returns\Post%202001%20returns\Tax%20Return%20Workpaper%20Files\2005\FPL%20Fibernet%20LLC\Income%20Tax\info%20request%20provided\165000-%20Prepayments%20-Dec%20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e%20Diligence\1%20-%20WORKING%20PROJECTS%20FPLE\Philadelphia%20Energy%20Center%20II\Performance\gccnslt\May\Merida_expected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usiness%20Management\Doswell\Budgets%20and%20forecasts\2001\DOSWELL%20-%202001%20Budget%20Inputs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WORKING%20PROJECTS\Opal\Finance%20(Proforma%20Inputs)\O&amp;M%20COST%20ESTIMATE%20-%2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Templates\TOOLBOX%20(Gangbox)\C%20O&amp;M\Major%20Maintenance%20Tool\5OO%20MW%20O&amp;M%20-%20FL%20GREENFIELD%20CTCC%20-%2010-24-98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EMB%20Sales%20and%20Prospect%20Summary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xp0kc5\LOCALS~1\Temp\C.Home.RemoteAccess.exp0kc5\CALLAH~6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Aurora_WSCC\AVIS\AVIS_WSCC_InputTemplate_092601a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User\1RWFiles\NewModel\NewModel_2002.03.01_R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luation\MODELS\Development\BigModel8\NCM_Template_2004_0225c_WC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$\Accounting\Account%20Recons\2002\PP&amp;E%20and%20CWIP%20Details%20May%20200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Energy%20Sooner%20Wind%20LLC\Income%20Tax\2003%20FPLE%20Sooner%20Wind1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ESI%20Montgomery%20County%20GP,%20Inc\Income%20Tax\2003%20Montgomery%20GP,%20Inc.%20ES%20Pmts%20&amp;%20Ex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NTRY"/>
      <sheetName val="INTERCOMPANY ENTRY"/>
      <sheetName val="Allocation of Inc and Loss"/>
      <sheetName val="GROUP&amp;PALMS"/>
      <sheetName val="FPL&amp;SUBS"/>
      <sheetName val="GRPCAP&amp;SUBS"/>
      <sheetName val="ALANDCO&amp;SUBS"/>
      <sheetName val="FPLES&amp;SUBS"/>
      <sheetName val="FPLENERGY&amp;SUBS"/>
      <sheetName val="Prep_Point She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TAX"/>
      <sheetName val="Excel 1120"/>
      <sheetName val="Tax Accrual - Depreciation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D) Dep Summary"/>
      <sheetName val="(D) State Gain Loss"/>
      <sheetName val="D - Disposition Summary"/>
      <sheetName val="D1 - Books"/>
      <sheetName val="D2 - Fed"/>
      <sheetName val="D3 - AMT"/>
      <sheetName val="D4 - ACE"/>
      <sheetName val="D5 - CA Reg"/>
      <sheetName val="D6 - CA AMT"/>
      <sheetName val="D7 - CA ACE"/>
      <sheetName val="D8 - CA ADR"/>
      <sheetName val="D9 - ME"/>
      <sheetName val="D10 - State Reg"/>
      <sheetName val="D11 - State AMT"/>
      <sheetName val="D12 - State 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  <sheetName val="FPLSUM.XLS"/>
      <sheetName val="DATE_CHG.XLS"/>
      <sheetName val="PCICS"/>
      <sheetName val="Instructions"/>
      <sheetName val="Out of Period"/>
      <sheetName val="AFDC"/>
      <sheetName val="AFUDC - Add'l Perm Diff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INJ&amp;DAM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"/>
      <sheetName val="Assumptions"/>
      <sheetName val="Assumptions-Major Maintanence"/>
      <sheetName val="employees"/>
      <sheetName val="operating costs"/>
      <sheetName val="capital expenditures"/>
      <sheetName val="Major Maintenance"/>
      <sheetName val="Repair-Replace"/>
      <sheetName val="Fleet Support"/>
      <sheetName val="non-operating costs"/>
      <sheetName val="Treated water"/>
      <sheetName val="CTG Water Injection and Washes"/>
      <sheetName val="Cooling Tower"/>
    </sheetNames>
    <sheetDataSet>
      <sheetData sheetId="0" refreshError="1"/>
      <sheetData sheetId="1" refreshError="1">
        <row r="2">
          <cell r="A2" t="str">
            <v>"F" Technology, Everett Delta Power Project</v>
          </cell>
        </row>
      </sheetData>
      <sheetData sheetId="2" refreshError="1"/>
      <sheetData sheetId="3" refreshError="1"/>
      <sheetData sheetId="4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9">
          <cell r="B9">
            <v>18</v>
          </cell>
          <cell r="C9">
            <v>18</v>
          </cell>
          <cell r="D9">
            <v>18</v>
          </cell>
          <cell r="E9">
            <v>18</v>
          </cell>
          <cell r="F9">
            <v>18</v>
          </cell>
          <cell r="G9">
            <v>18</v>
          </cell>
          <cell r="H9">
            <v>18</v>
          </cell>
          <cell r="I9">
            <v>18</v>
          </cell>
          <cell r="J9">
            <v>4</v>
          </cell>
          <cell r="K9">
            <v>18</v>
          </cell>
          <cell r="L9">
            <v>18</v>
          </cell>
          <cell r="M9">
            <v>18</v>
          </cell>
        </row>
        <row r="10">
          <cell r="B10">
            <v>46671.73333333333</v>
          </cell>
          <cell r="C10">
            <v>46671.73333333333</v>
          </cell>
          <cell r="D10">
            <v>46671.73333333333</v>
          </cell>
          <cell r="E10">
            <v>46671.73333333333</v>
          </cell>
          <cell r="F10">
            <v>46671.73333333333</v>
          </cell>
          <cell r="G10">
            <v>46671.73333333333</v>
          </cell>
          <cell r="H10">
            <v>46671.73333333333</v>
          </cell>
          <cell r="I10">
            <v>46671.73333333333</v>
          </cell>
          <cell r="J10">
            <v>210022.8</v>
          </cell>
          <cell r="K10">
            <v>46671.73333333333</v>
          </cell>
          <cell r="L10">
            <v>46671.73333333333</v>
          </cell>
          <cell r="M10">
            <v>46671.73333333333</v>
          </cell>
        </row>
        <row r="11">
          <cell r="B11">
            <v>840091.2</v>
          </cell>
          <cell r="C11">
            <v>840091.2</v>
          </cell>
          <cell r="D11">
            <v>840091.2</v>
          </cell>
          <cell r="E11">
            <v>840091.2</v>
          </cell>
          <cell r="F11">
            <v>840091.2</v>
          </cell>
          <cell r="G11">
            <v>840091.2</v>
          </cell>
          <cell r="H11">
            <v>840091.2</v>
          </cell>
          <cell r="I11">
            <v>840091.2</v>
          </cell>
          <cell r="J11">
            <v>840091.2</v>
          </cell>
          <cell r="K11">
            <v>840091.2</v>
          </cell>
          <cell r="L11">
            <v>840091.2</v>
          </cell>
          <cell r="M11">
            <v>840091.2</v>
          </cell>
        </row>
        <row r="12">
          <cell r="B12">
            <v>1.27</v>
          </cell>
          <cell r="C12">
            <v>1.27</v>
          </cell>
          <cell r="D12">
            <v>1.27</v>
          </cell>
          <cell r="E12">
            <v>1.27</v>
          </cell>
          <cell r="F12">
            <v>1.27</v>
          </cell>
          <cell r="G12">
            <v>1.27</v>
          </cell>
          <cell r="H12">
            <v>1.27</v>
          </cell>
          <cell r="I12">
            <v>1.27</v>
          </cell>
          <cell r="J12">
            <v>1.27</v>
          </cell>
          <cell r="K12">
            <v>1.27</v>
          </cell>
          <cell r="L12">
            <v>1.27</v>
          </cell>
          <cell r="M12">
            <v>1.27</v>
          </cell>
        </row>
        <row r="13">
          <cell r="B13">
            <v>1066915.824</v>
          </cell>
          <cell r="C13">
            <v>1066915.824</v>
          </cell>
          <cell r="D13">
            <v>1066915.824</v>
          </cell>
          <cell r="E13">
            <v>1066915.824</v>
          </cell>
          <cell r="F13">
            <v>1066915.824</v>
          </cell>
          <cell r="G13">
            <v>1066915.824</v>
          </cell>
          <cell r="H13">
            <v>1066915.824</v>
          </cell>
          <cell r="I13">
            <v>1066915.824</v>
          </cell>
          <cell r="J13">
            <v>1066915.824</v>
          </cell>
          <cell r="K13">
            <v>1066915.824</v>
          </cell>
          <cell r="L13">
            <v>1066915.824</v>
          </cell>
          <cell r="M13">
            <v>1066915.824</v>
          </cell>
        </row>
        <row r="15">
          <cell r="B15">
            <v>0.12</v>
          </cell>
          <cell r="C15">
            <v>0.12</v>
          </cell>
          <cell r="D15">
            <v>0.12</v>
          </cell>
          <cell r="E15">
            <v>0.12</v>
          </cell>
          <cell r="F15">
            <v>0.12</v>
          </cell>
          <cell r="G15">
            <v>0.12</v>
          </cell>
          <cell r="H15">
            <v>0.12</v>
          </cell>
          <cell r="I15">
            <v>0.12</v>
          </cell>
          <cell r="J15">
            <v>0.12</v>
          </cell>
          <cell r="K15">
            <v>0.12</v>
          </cell>
          <cell r="L15">
            <v>0.12</v>
          </cell>
          <cell r="M15">
            <v>0.12</v>
          </cell>
        </row>
        <row r="16">
          <cell r="B16">
            <v>0.08</v>
          </cell>
          <cell r="C16">
            <v>0.08</v>
          </cell>
          <cell r="D16">
            <v>0.08</v>
          </cell>
          <cell r="E16">
            <v>0.08</v>
          </cell>
          <cell r="F16">
            <v>0.08</v>
          </cell>
          <cell r="G16">
            <v>0.08</v>
          </cell>
          <cell r="H16">
            <v>0.08</v>
          </cell>
          <cell r="I16">
            <v>0.08</v>
          </cell>
          <cell r="J16">
            <v>0.08</v>
          </cell>
          <cell r="K16">
            <v>0.08</v>
          </cell>
          <cell r="L16">
            <v>0.08</v>
          </cell>
          <cell r="M16">
            <v>0.08</v>
          </cell>
        </row>
        <row r="17">
          <cell r="B17">
            <v>39187.199999999997</v>
          </cell>
          <cell r="C17">
            <v>39187.199999999997</v>
          </cell>
          <cell r="D17">
            <v>39187.199999999997</v>
          </cell>
          <cell r="E17">
            <v>39187.199999999997</v>
          </cell>
          <cell r="F17">
            <v>39187.199999999997</v>
          </cell>
          <cell r="G17">
            <v>39187.199999999997</v>
          </cell>
          <cell r="H17">
            <v>39187.199999999997</v>
          </cell>
          <cell r="I17">
            <v>39187.199999999997</v>
          </cell>
          <cell r="J17">
            <v>39187.199999999997</v>
          </cell>
          <cell r="K17">
            <v>39187.199999999997</v>
          </cell>
          <cell r="L17">
            <v>39187.199999999997</v>
          </cell>
          <cell r="M17">
            <v>39187.199999999997</v>
          </cell>
        </row>
        <row r="18">
          <cell r="B18">
            <v>38105.599999999999</v>
          </cell>
          <cell r="C18">
            <v>38105.599999999999</v>
          </cell>
          <cell r="D18">
            <v>38105.599999999999</v>
          </cell>
          <cell r="E18">
            <v>38105.599999999999</v>
          </cell>
          <cell r="F18">
            <v>38105.599999999999</v>
          </cell>
          <cell r="G18">
            <v>38105.599999999999</v>
          </cell>
          <cell r="H18">
            <v>38105.599999999999</v>
          </cell>
          <cell r="I18">
            <v>38105.599999999999</v>
          </cell>
          <cell r="J18">
            <v>38105.599999999999</v>
          </cell>
          <cell r="K18">
            <v>38105.599999999999</v>
          </cell>
          <cell r="L18">
            <v>38105.599999999999</v>
          </cell>
          <cell r="M18">
            <v>38105.599999999999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1144208.6240000001</v>
          </cell>
          <cell r="C20">
            <v>1144208.6240000001</v>
          </cell>
          <cell r="D20">
            <v>1144208.6240000001</v>
          </cell>
          <cell r="E20">
            <v>1144208.6240000001</v>
          </cell>
          <cell r="F20">
            <v>1144208.6240000001</v>
          </cell>
          <cell r="G20">
            <v>1144208.6240000001</v>
          </cell>
          <cell r="H20">
            <v>1144208.6240000001</v>
          </cell>
          <cell r="I20">
            <v>1144208.6240000001</v>
          </cell>
          <cell r="J20">
            <v>1144208.6240000001</v>
          </cell>
          <cell r="K20">
            <v>1144208.6240000001</v>
          </cell>
          <cell r="L20">
            <v>1144208.6240000001</v>
          </cell>
          <cell r="M20">
            <v>1144208.6240000001</v>
          </cell>
        </row>
        <row r="22">
          <cell r="B22">
            <v>1</v>
          </cell>
          <cell r="C22">
            <v>2</v>
          </cell>
          <cell r="D22">
            <v>3</v>
          </cell>
          <cell r="E22">
            <v>4</v>
          </cell>
          <cell r="F22">
            <v>5</v>
          </cell>
          <cell r="G22">
            <v>6</v>
          </cell>
          <cell r="H22">
            <v>7</v>
          </cell>
          <cell r="I22">
            <v>8</v>
          </cell>
          <cell r="J22">
            <v>9</v>
          </cell>
          <cell r="K22">
            <v>10</v>
          </cell>
          <cell r="L22">
            <v>11</v>
          </cell>
          <cell r="M22">
            <v>12</v>
          </cell>
        </row>
        <row r="25">
          <cell r="C25" t="str">
            <v># employees/classification</v>
          </cell>
        </row>
        <row r="26">
          <cell r="B26">
            <v>1</v>
          </cell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1</v>
          </cell>
          <cell r="C28">
            <v>1</v>
          </cell>
          <cell r="D28">
            <v>1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1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1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</row>
        <row r="33">
          <cell r="B33">
            <v>4</v>
          </cell>
          <cell r="C33">
            <v>4</v>
          </cell>
          <cell r="D33">
            <v>4</v>
          </cell>
          <cell r="E33">
            <v>4</v>
          </cell>
          <cell r="F33">
            <v>4</v>
          </cell>
          <cell r="G33">
            <v>4</v>
          </cell>
          <cell r="H33">
            <v>4</v>
          </cell>
          <cell r="I33">
            <v>4</v>
          </cell>
          <cell r="J33">
            <v>4</v>
          </cell>
          <cell r="K33">
            <v>4</v>
          </cell>
          <cell r="L33">
            <v>4</v>
          </cell>
          <cell r="M33">
            <v>4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10</v>
          </cell>
          <cell r="C36">
            <v>10</v>
          </cell>
          <cell r="D36">
            <v>10</v>
          </cell>
          <cell r="E36">
            <v>10</v>
          </cell>
          <cell r="F36">
            <v>10</v>
          </cell>
          <cell r="G36">
            <v>10</v>
          </cell>
          <cell r="H36">
            <v>10</v>
          </cell>
          <cell r="I36">
            <v>10</v>
          </cell>
          <cell r="J36">
            <v>10</v>
          </cell>
          <cell r="K36">
            <v>10</v>
          </cell>
          <cell r="L36">
            <v>10</v>
          </cell>
          <cell r="M36">
            <v>10</v>
          </cell>
        </row>
        <row r="37">
          <cell r="B37">
            <v>18</v>
          </cell>
          <cell r="C37">
            <v>18</v>
          </cell>
          <cell r="D37">
            <v>18</v>
          </cell>
          <cell r="E37">
            <v>18</v>
          </cell>
          <cell r="F37">
            <v>18</v>
          </cell>
          <cell r="G37">
            <v>18</v>
          </cell>
          <cell r="H37">
            <v>18</v>
          </cell>
          <cell r="I37">
            <v>18</v>
          </cell>
          <cell r="J37">
            <v>4</v>
          </cell>
          <cell r="K37">
            <v>18</v>
          </cell>
          <cell r="L37">
            <v>18</v>
          </cell>
          <cell r="M37">
            <v>18</v>
          </cell>
        </row>
        <row r="39">
          <cell r="B39">
            <v>2080</v>
          </cell>
          <cell r="C39">
            <v>2080</v>
          </cell>
          <cell r="D39">
            <v>2080</v>
          </cell>
          <cell r="E39">
            <v>2080</v>
          </cell>
          <cell r="F39">
            <v>2080</v>
          </cell>
          <cell r="G39">
            <v>2080</v>
          </cell>
          <cell r="H39">
            <v>2080</v>
          </cell>
          <cell r="I39">
            <v>2080</v>
          </cell>
          <cell r="J39">
            <v>2080</v>
          </cell>
          <cell r="K39">
            <v>2080</v>
          </cell>
          <cell r="L39">
            <v>2080</v>
          </cell>
          <cell r="M39">
            <v>2080</v>
          </cell>
        </row>
        <row r="41">
          <cell r="B41" t="str">
            <v>$/Hr Base</v>
          </cell>
        </row>
        <row r="42">
          <cell r="B42">
            <v>43</v>
          </cell>
          <cell r="C42">
            <v>43</v>
          </cell>
          <cell r="D42">
            <v>43</v>
          </cell>
          <cell r="E42">
            <v>43</v>
          </cell>
          <cell r="F42">
            <v>43</v>
          </cell>
          <cell r="G42">
            <v>43</v>
          </cell>
          <cell r="H42">
            <v>43</v>
          </cell>
          <cell r="I42">
            <v>43</v>
          </cell>
          <cell r="J42">
            <v>43</v>
          </cell>
          <cell r="K42">
            <v>43</v>
          </cell>
          <cell r="L42">
            <v>43</v>
          </cell>
          <cell r="M42">
            <v>43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>
            <v>17</v>
          </cell>
          <cell r="C44">
            <v>17</v>
          </cell>
          <cell r="D44">
            <v>17</v>
          </cell>
          <cell r="E44">
            <v>17</v>
          </cell>
          <cell r="F44">
            <v>17</v>
          </cell>
          <cell r="G44">
            <v>17</v>
          </cell>
          <cell r="H44">
            <v>17</v>
          </cell>
          <cell r="I44">
            <v>17</v>
          </cell>
          <cell r="J44">
            <v>17</v>
          </cell>
          <cell r="K44">
            <v>17</v>
          </cell>
          <cell r="L44">
            <v>17</v>
          </cell>
          <cell r="M44">
            <v>17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22</v>
          </cell>
          <cell r="C46">
            <v>22</v>
          </cell>
          <cell r="D46">
            <v>22</v>
          </cell>
          <cell r="E46">
            <v>22</v>
          </cell>
          <cell r="F46">
            <v>22</v>
          </cell>
          <cell r="G46">
            <v>22</v>
          </cell>
          <cell r="H46">
            <v>22</v>
          </cell>
          <cell r="I46">
            <v>22</v>
          </cell>
          <cell r="J46">
            <v>22</v>
          </cell>
          <cell r="K46">
            <v>22</v>
          </cell>
          <cell r="L46">
            <v>22</v>
          </cell>
          <cell r="M46">
            <v>22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>
            <v>26</v>
          </cell>
          <cell r="C48">
            <v>26</v>
          </cell>
          <cell r="D48">
            <v>26</v>
          </cell>
          <cell r="E48">
            <v>26</v>
          </cell>
          <cell r="F48">
            <v>26</v>
          </cell>
          <cell r="G48">
            <v>26</v>
          </cell>
          <cell r="H48">
            <v>26</v>
          </cell>
          <cell r="I48">
            <v>26</v>
          </cell>
          <cell r="J48">
            <v>26</v>
          </cell>
          <cell r="K48">
            <v>26</v>
          </cell>
          <cell r="L48">
            <v>26</v>
          </cell>
          <cell r="M48">
            <v>26</v>
          </cell>
        </row>
        <row r="49">
          <cell r="B49">
            <v>22</v>
          </cell>
          <cell r="C49">
            <v>22</v>
          </cell>
          <cell r="D49">
            <v>22</v>
          </cell>
          <cell r="E49">
            <v>22</v>
          </cell>
          <cell r="F49">
            <v>22</v>
          </cell>
          <cell r="G49">
            <v>22</v>
          </cell>
          <cell r="H49">
            <v>22</v>
          </cell>
          <cell r="I49">
            <v>22</v>
          </cell>
          <cell r="J49">
            <v>22</v>
          </cell>
          <cell r="K49">
            <v>22</v>
          </cell>
          <cell r="L49">
            <v>22</v>
          </cell>
          <cell r="M49">
            <v>22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>
            <v>19</v>
          </cell>
          <cell r="C52">
            <v>19</v>
          </cell>
          <cell r="D52">
            <v>19</v>
          </cell>
          <cell r="E52">
            <v>19</v>
          </cell>
          <cell r="F52">
            <v>19</v>
          </cell>
          <cell r="G52">
            <v>19</v>
          </cell>
          <cell r="H52">
            <v>19</v>
          </cell>
          <cell r="I52">
            <v>19</v>
          </cell>
          <cell r="J52">
            <v>19</v>
          </cell>
          <cell r="K52">
            <v>19</v>
          </cell>
          <cell r="L52">
            <v>19</v>
          </cell>
          <cell r="M52">
            <v>19</v>
          </cell>
        </row>
        <row r="53">
          <cell r="B53">
            <v>149</v>
          </cell>
          <cell r="C53">
            <v>149</v>
          </cell>
          <cell r="D53">
            <v>149</v>
          </cell>
          <cell r="E53">
            <v>149</v>
          </cell>
          <cell r="F53">
            <v>149</v>
          </cell>
          <cell r="G53">
            <v>149</v>
          </cell>
          <cell r="H53">
            <v>149</v>
          </cell>
          <cell r="I53">
            <v>149</v>
          </cell>
          <cell r="J53">
            <v>149</v>
          </cell>
          <cell r="K53">
            <v>149</v>
          </cell>
          <cell r="L53">
            <v>149</v>
          </cell>
          <cell r="M53">
            <v>149</v>
          </cell>
        </row>
        <row r="56">
          <cell r="B56">
            <v>1</v>
          </cell>
          <cell r="C56">
            <v>1</v>
          </cell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</row>
        <row r="59">
          <cell r="B59">
            <v>1</v>
          </cell>
          <cell r="C59">
            <v>2</v>
          </cell>
          <cell r="D59">
            <v>3</v>
          </cell>
          <cell r="E59">
            <v>4</v>
          </cell>
          <cell r="F59">
            <v>5</v>
          </cell>
          <cell r="G59">
            <v>6</v>
          </cell>
          <cell r="H59">
            <v>7</v>
          </cell>
          <cell r="I59">
            <v>8</v>
          </cell>
          <cell r="J59">
            <v>9</v>
          </cell>
          <cell r="K59">
            <v>10</v>
          </cell>
          <cell r="L59">
            <v>11</v>
          </cell>
          <cell r="M59">
            <v>12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>
            <v>0.04</v>
          </cell>
          <cell r="C62">
            <v>0.04</v>
          </cell>
          <cell r="D62">
            <v>0.04</v>
          </cell>
          <cell r="E62">
            <v>0.04</v>
          </cell>
          <cell r="F62">
            <v>0.04</v>
          </cell>
          <cell r="G62">
            <v>0.04</v>
          </cell>
          <cell r="H62">
            <v>0.04</v>
          </cell>
          <cell r="I62">
            <v>0.04</v>
          </cell>
          <cell r="J62">
            <v>0.04</v>
          </cell>
          <cell r="K62">
            <v>0.04</v>
          </cell>
          <cell r="L62">
            <v>0.04</v>
          </cell>
          <cell r="M62">
            <v>0.04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>
            <v>0.04</v>
          </cell>
          <cell r="C64">
            <v>0.04</v>
          </cell>
          <cell r="D64">
            <v>0.04</v>
          </cell>
          <cell r="E64">
            <v>0.04</v>
          </cell>
          <cell r="F64">
            <v>0.04</v>
          </cell>
          <cell r="G64">
            <v>0.04</v>
          </cell>
          <cell r="H64">
            <v>0.04</v>
          </cell>
          <cell r="I64">
            <v>0.04</v>
          </cell>
          <cell r="J64">
            <v>0.04</v>
          </cell>
          <cell r="K64">
            <v>0.04</v>
          </cell>
          <cell r="L64">
            <v>0.04</v>
          </cell>
          <cell r="M64">
            <v>0.04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>
            <v>0.04</v>
          </cell>
          <cell r="C66">
            <v>0.04</v>
          </cell>
          <cell r="D66">
            <v>0.04</v>
          </cell>
          <cell r="E66">
            <v>0.04</v>
          </cell>
          <cell r="F66">
            <v>0.04</v>
          </cell>
          <cell r="G66">
            <v>0.04</v>
          </cell>
          <cell r="H66">
            <v>0.04</v>
          </cell>
          <cell r="I66">
            <v>0.04</v>
          </cell>
          <cell r="J66">
            <v>0.04</v>
          </cell>
          <cell r="K66">
            <v>0.04</v>
          </cell>
          <cell r="L66">
            <v>0.04</v>
          </cell>
          <cell r="M66">
            <v>0.04</v>
          </cell>
        </row>
        <row r="67">
          <cell r="B67">
            <v>5.5E-2</v>
          </cell>
          <cell r="C67">
            <v>5.5E-2</v>
          </cell>
          <cell r="D67">
            <v>5.5E-2</v>
          </cell>
          <cell r="E67">
            <v>5.5E-2</v>
          </cell>
          <cell r="F67">
            <v>5.5E-2</v>
          </cell>
          <cell r="G67">
            <v>5.5E-2</v>
          </cell>
          <cell r="H67">
            <v>5.5E-2</v>
          </cell>
          <cell r="I67">
            <v>5.5E-2</v>
          </cell>
          <cell r="J67">
            <v>5.5E-2</v>
          </cell>
          <cell r="K67">
            <v>5.5E-2</v>
          </cell>
          <cell r="L67">
            <v>5.5E-2</v>
          </cell>
          <cell r="M67">
            <v>5.5E-2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B70">
            <v>5.5E-2</v>
          </cell>
          <cell r="C70">
            <v>5.5E-2</v>
          </cell>
          <cell r="D70">
            <v>5.5E-2</v>
          </cell>
          <cell r="E70">
            <v>5.5E-2</v>
          </cell>
          <cell r="F70">
            <v>5.5E-2</v>
          </cell>
          <cell r="G70">
            <v>5.5E-2</v>
          </cell>
          <cell r="H70">
            <v>5.5E-2</v>
          </cell>
          <cell r="I70">
            <v>5.5E-2</v>
          </cell>
          <cell r="J70">
            <v>5.5E-2</v>
          </cell>
          <cell r="K70">
            <v>5.5E-2</v>
          </cell>
          <cell r="L70">
            <v>5.5E-2</v>
          </cell>
          <cell r="M70">
            <v>5.5E-2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6">
          <cell r="B86">
            <v>89440</v>
          </cell>
          <cell r="C86">
            <v>89440</v>
          </cell>
          <cell r="D86">
            <v>89440</v>
          </cell>
          <cell r="E86">
            <v>89440</v>
          </cell>
          <cell r="F86">
            <v>89440</v>
          </cell>
          <cell r="G86">
            <v>89440</v>
          </cell>
          <cell r="H86">
            <v>89440</v>
          </cell>
          <cell r="I86">
            <v>89440</v>
          </cell>
          <cell r="J86">
            <v>89440</v>
          </cell>
          <cell r="K86">
            <v>89440</v>
          </cell>
          <cell r="L86">
            <v>89440</v>
          </cell>
          <cell r="M86">
            <v>89440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>
            <v>35360</v>
          </cell>
          <cell r="C88">
            <v>35360</v>
          </cell>
          <cell r="D88">
            <v>35360</v>
          </cell>
          <cell r="E88">
            <v>35360</v>
          </cell>
          <cell r="F88">
            <v>35360</v>
          </cell>
          <cell r="G88">
            <v>35360</v>
          </cell>
          <cell r="H88">
            <v>35360</v>
          </cell>
          <cell r="I88">
            <v>35360</v>
          </cell>
          <cell r="J88">
            <v>35360</v>
          </cell>
          <cell r="K88">
            <v>35360</v>
          </cell>
          <cell r="L88">
            <v>35360</v>
          </cell>
          <cell r="M88">
            <v>35360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B90">
            <v>45760</v>
          </cell>
          <cell r="C90">
            <v>45760</v>
          </cell>
          <cell r="D90">
            <v>45760</v>
          </cell>
          <cell r="E90">
            <v>45760</v>
          </cell>
          <cell r="F90">
            <v>45760</v>
          </cell>
          <cell r="G90">
            <v>45760</v>
          </cell>
          <cell r="H90">
            <v>45760</v>
          </cell>
          <cell r="I90">
            <v>45760</v>
          </cell>
          <cell r="J90">
            <v>45760</v>
          </cell>
          <cell r="K90">
            <v>45760</v>
          </cell>
          <cell r="L90">
            <v>45760</v>
          </cell>
          <cell r="M90">
            <v>45760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>
            <v>54080</v>
          </cell>
          <cell r="C92">
            <v>54080</v>
          </cell>
          <cell r="D92">
            <v>54080</v>
          </cell>
          <cell r="E92">
            <v>54080</v>
          </cell>
          <cell r="F92">
            <v>54080</v>
          </cell>
          <cell r="G92">
            <v>54080</v>
          </cell>
          <cell r="H92">
            <v>54080</v>
          </cell>
          <cell r="I92">
            <v>54080</v>
          </cell>
          <cell r="J92">
            <v>54080</v>
          </cell>
          <cell r="K92">
            <v>54080</v>
          </cell>
          <cell r="L92">
            <v>54080</v>
          </cell>
          <cell r="M92">
            <v>54080</v>
          </cell>
        </row>
        <row r="93">
          <cell r="B93">
            <v>183040</v>
          </cell>
          <cell r="C93">
            <v>183040</v>
          </cell>
          <cell r="D93">
            <v>183040</v>
          </cell>
          <cell r="E93">
            <v>183040</v>
          </cell>
          <cell r="F93">
            <v>183040</v>
          </cell>
          <cell r="G93">
            <v>183040</v>
          </cell>
          <cell r="H93">
            <v>183040</v>
          </cell>
          <cell r="I93">
            <v>183040</v>
          </cell>
          <cell r="J93">
            <v>183040</v>
          </cell>
          <cell r="K93">
            <v>183040</v>
          </cell>
          <cell r="L93">
            <v>183040</v>
          </cell>
          <cell r="M93">
            <v>183040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>
            <v>395200</v>
          </cell>
          <cell r="C96">
            <v>395200</v>
          </cell>
          <cell r="D96">
            <v>395200</v>
          </cell>
          <cell r="E96">
            <v>395200</v>
          </cell>
          <cell r="F96">
            <v>395200</v>
          </cell>
          <cell r="G96">
            <v>395200</v>
          </cell>
          <cell r="H96">
            <v>395200</v>
          </cell>
          <cell r="I96">
            <v>395200</v>
          </cell>
          <cell r="J96">
            <v>395200</v>
          </cell>
          <cell r="K96">
            <v>395200</v>
          </cell>
          <cell r="L96">
            <v>395200</v>
          </cell>
          <cell r="M96">
            <v>395200</v>
          </cell>
        </row>
        <row r="97">
          <cell r="B97">
            <v>802880</v>
          </cell>
          <cell r="C97">
            <v>802880</v>
          </cell>
          <cell r="D97">
            <v>802880</v>
          </cell>
          <cell r="E97">
            <v>802880</v>
          </cell>
          <cell r="F97">
            <v>802880</v>
          </cell>
          <cell r="G97">
            <v>802880</v>
          </cell>
          <cell r="H97">
            <v>802880</v>
          </cell>
          <cell r="I97">
            <v>802880</v>
          </cell>
          <cell r="J97">
            <v>802880</v>
          </cell>
          <cell r="K97">
            <v>802880</v>
          </cell>
          <cell r="L97">
            <v>802880</v>
          </cell>
          <cell r="M97">
            <v>802880</v>
          </cell>
        </row>
        <row r="99">
          <cell r="B99">
            <v>44604.444444444445</v>
          </cell>
          <cell r="C99">
            <v>44604.444444444445</v>
          </cell>
          <cell r="D99">
            <v>44604.444444444445</v>
          </cell>
          <cell r="E99">
            <v>44604.444444444445</v>
          </cell>
          <cell r="F99">
            <v>44604.444444444445</v>
          </cell>
          <cell r="G99">
            <v>44604.444444444445</v>
          </cell>
          <cell r="H99">
            <v>44604.444444444445</v>
          </cell>
          <cell r="I99">
            <v>44604.444444444445</v>
          </cell>
          <cell r="J99">
            <v>200720</v>
          </cell>
          <cell r="K99">
            <v>44604.444444444445</v>
          </cell>
          <cell r="L99">
            <v>44604.444444444445</v>
          </cell>
          <cell r="M99">
            <v>44604.444444444445</v>
          </cell>
        </row>
        <row r="102">
          <cell r="B102">
            <v>89440</v>
          </cell>
          <cell r="C102">
            <v>89440</v>
          </cell>
          <cell r="D102">
            <v>89440</v>
          </cell>
          <cell r="E102">
            <v>89440</v>
          </cell>
          <cell r="F102">
            <v>89440</v>
          </cell>
          <cell r="G102">
            <v>89440</v>
          </cell>
          <cell r="H102">
            <v>89440</v>
          </cell>
          <cell r="I102">
            <v>89440</v>
          </cell>
          <cell r="J102">
            <v>89440</v>
          </cell>
          <cell r="K102">
            <v>89440</v>
          </cell>
          <cell r="L102">
            <v>89440</v>
          </cell>
          <cell r="M102">
            <v>89440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>
            <v>36774.400000000001</v>
          </cell>
          <cell r="C104">
            <v>36774.400000000001</v>
          </cell>
          <cell r="D104">
            <v>36774.400000000001</v>
          </cell>
          <cell r="E104">
            <v>36774.400000000001</v>
          </cell>
          <cell r="F104">
            <v>36774.400000000001</v>
          </cell>
          <cell r="G104">
            <v>36774.400000000001</v>
          </cell>
          <cell r="H104">
            <v>36774.400000000001</v>
          </cell>
          <cell r="I104">
            <v>36774.400000000001</v>
          </cell>
          <cell r="J104">
            <v>36774.400000000001</v>
          </cell>
          <cell r="K104">
            <v>36774.400000000001</v>
          </cell>
          <cell r="L104">
            <v>36774.400000000001</v>
          </cell>
          <cell r="M104">
            <v>36774.400000000001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>
            <v>47590.400000000001</v>
          </cell>
          <cell r="C106">
            <v>47590.400000000001</v>
          </cell>
          <cell r="D106">
            <v>47590.400000000001</v>
          </cell>
          <cell r="E106">
            <v>47590.400000000001</v>
          </cell>
          <cell r="F106">
            <v>47590.400000000001</v>
          </cell>
          <cell r="G106">
            <v>47590.400000000001</v>
          </cell>
          <cell r="H106">
            <v>47590.400000000001</v>
          </cell>
          <cell r="I106">
            <v>47590.400000000001</v>
          </cell>
          <cell r="J106">
            <v>47590.400000000001</v>
          </cell>
          <cell r="K106">
            <v>47590.400000000001</v>
          </cell>
          <cell r="L106">
            <v>47590.400000000001</v>
          </cell>
          <cell r="M106">
            <v>47590.400000000001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>
            <v>56243.199999999997</v>
          </cell>
          <cell r="C108">
            <v>56243.199999999997</v>
          </cell>
          <cell r="D108">
            <v>56243.199999999997</v>
          </cell>
          <cell r="E108">
            <v>56243.199999999997</v>
          </cell>
          <cell r="F108">
            <v>56243.199999999997</v>
          </cell>
          <cell r="G108">
            <v>56243.199999999997</v>
          </cell>
          <cell r="H108">
            <v>56243.199999999997</v>
          </cell>
          <cell r="I108">
            <v>56243.199999999997</v>
          </cell>
          <cell r="J108">
            <v>56243.199999999997</v>
          </cell>
          <cell r="K108">
            <v>56243.199999999997</v>
          </cell>
          <cell r="L108">
            <v>56243.199999999997</v>
          </cell>
          <cell r="M108">
            <v>56243.199999999997</v>
          </cell>
        </row>
        <row r="109">
          <cell r="B109">
            <v>193107.20000000001</v>
          </cell>
          <cell r="C109">
            <v>193107.20000000001</v>
          </cell>
          <cell r="D109">
            <v>193107.20000000001</v>
          </cell>
          <cell r="E109">
            <v>193107.20000000001</v>
          </cell>
          <cell r="F109">
            <v>193107.20000000001</v>
          </cell>
          <cell r="G109">
            <v>193107.20000000001</v>
          </cell>
          <cell r="H109">
            <v>193107.20000000001</v>
          </cell>
          <cell r="I109">
            <v>193107.20000000001</v>
          </cell>
          <cell r="J109">
            <v>193107.20000000001</v>
          </cell>
          <cell r="K109">
            <v>193107.20000000001</v>
          </cell>
          <cell r="L109">
            <v>193107.20000000001</v>
          </cell>
          <cell r="M109">
            <v>193107.20000000001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>
            <v>416936</v>
          </cell>
          <cell r="C112">
            <v>416936</v>
          </cell>
          <cell r="D112">
            <v>416936</v>
          </cell>
          <cell r="E112">
            <v>416936</v>
          </cell>
          <cell r="F112">
            <v>416936</v>
          </cell>
          <cell r="G112">
            <v>416936</v>
          </cell>
          <cell r="H112">
            <v>416936</v>
          </cell>
          <cell r="I112">
            <v>416936</v>
          </cell>
          <cell r="J112">
            <v>416936</v>
          </cell>
          <cell r="K112">
            <v>416936</v>
          </cell>
          <cell r="L112">
            <v>416936</v>
          </cell>
          <cell r="M112">
            <v>416936</v>
          </cell>
        </row>
        <row r="113">
          <cell r="B113">
            <v>840091.2</v>
          </cell>
          <cell r="C113">
            <v>840091.2</v>
          </cell>
          <cell r="D113">
            <v>840091.2</v>
          </cell>
          <cell r="E113">
            <v>840091.2</v>
          </cell>
          <cell r="F113">
            <v>840091.2</v>
          </cell>
          <cell r="G113">
            <v>840091.2</v>
          </cell>
          <cell r="H113">
            <v>840091.2</v>
          </cell>
          <cell r="I113">
            <v>840091.2</v>
          </cell>
          <cell r="J113">
            <v>840091.2</v>
          </cell>
          <cell r="K113">
            <v>840091.2</v>
          </cell>
          <cell r="L113">
            <v>840091.2</v>
          </cell>
          <cell r="M113">
            <v>840091.2</v>
          </cell>
        </row>
        <row r="115">
          <cell r="B115">
            <v>46671.73333333333</v>
          </cell>
          <cell r="C115">
            <v>46671.73333333333</v>
          </cell>
          <cell r="D115">
            <v>46671.73333333333</v>
          </cell>
          <cell r="E115">
            <v>46671.73333333333</v>
          </cell>
          <cell r="F115">
            <v>46671.73333333333</v>
          </cell>
          <cell r="G115">
            <v>46671.73333333333</v>
          </cell>
          <cell r="H115">
            <v>46671.73333333333</v>
          </cell>
          <cell r="I115">
            <v>46671.73333333333</v>
          </cell>
          <cell r="J115">
            <v>210022.8</v>
          </cell>
          <cell r="K115">
            <v>46671.73333333333</v>
          </cell>
          <cell r="L115">
            <v>46671.73333333333</v>
          </cell>
          <cell r="M115">
            <v>46671.73333333333</v>
          </cell>
        </row>
      </sheetData>
      <sheetData sheetId="5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0">
          <cell r="B10">
            <v>179000</v>
          </cell>
          <cell r="C10">
            <v>179000</v>
          </cell>
          <cell r="D10">
            <v>179000</v>
          </cell>
          <cell r="E10">
            <v>179000</v>
          </cell>
          <cell r="F10">
            <v>179000</v>
          </cell>
          <cell r="G10">
            <v>179000</v>
          </cell>
          <cell r="H10">
            <v>179000</v>
          </cell>
          <cell r="I10">
            <v>179000</v>
          </cell>
          <cell r="J10">
            <v>179000</v>
          </cell>
          <cell r="K10">
            <v>179000</v>
          </cell>
          <cell r="L10">
            <v>179000</v>
          </cell>
          <cell r="M10">
            <v>179000</v>
          </cell>
        </row>
        <row r="11">
          <cell r="B11">
            <v>2500</v>
          </cell>
          <cell r="C11">
            <v>2500</v>
          </cell>
          <cell r="D11">
            <v>2500</v>
          </cell>
          <cell r="E11">
            <v>2500</v>
          </cell>
          <cell r="F11">
            <v>2500</v>
          </cell>
          <cell r="G11">
            <v>2500</v>
          </cell>
          <cell r="H11">
            <v>2500</v>
          </cell>
          <cell r="I11">
            <v>2500</v>
          </cell>
          <cell r="J11">
            <v>2500</v>
          </cell>
          <cell r="K11">
            <v>2500</v>
          </cell>
          <cell r="L11">
            <v>2500</v>
          </cell>
          <cell r="M11">
            <v>2500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52000</v>
          </cell>
          <cell r="C13">
            <v>42000</v>
          </cell>
          <cell r="D13">
            <v>42000</v>
          </cell>
          <cell r="E13">
            <v>42000</v>
          </cell>
          <cell r="F13">
            <v>42000</v>
          </cell>
          <cell r="G13">
            <v>42000</v>
          </cell>
          <cell r="H13">
            <v>42000</v>
          </cell>
          <cell r="I13">
            <v>42000</v>
          </cell>
          <cell r="J13">
            <v>42000</v>
          </cell>
          <cell r="K13">
            <v>42000</v>
          </cell>
          <cell r="L13">
            <v>42000</v>
          </cell>
          <cell r="M13">
            <v>42000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106400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15000</v>
          </cell>
          <cell r="C19">
            <v>15000</v>
          </cell>
          <cell r="D19">
            <v>15000</v>
          </cell>
          <cell r="E19">
            <v>15000</v>
          </cell>
          <cell r="F19">
            <v>15000</v>
          </cell>
          <cell r="G19">
            <v>15000</v>
          </cell>
          <cell r="H19">
            <v>15000</v>
          </cell>
          <cell r="I19">
            <v>15000</v>
          </cell>
          <cell r="J19">
            <v>15000</v>
          </cell>
          <cell r="K19">
            <v>15000</v>
          </cell>
          <cell r="L19">
            <v>15000</v>
          </cell>
          <cell r="M19">
            <v>15000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7000</v>
          </cell>
          <cell r="C21">
            <v>7000</v>
          </cell>
          <cell r="D21">
            <v>7000</v>
          </cell>
          <cell r="E21">
            <v>7000</v>
          </cell>
          <cell r="F21">
            <v>7000</v>
          </cell>
          <cell r="G21">
            <v>7000</v>
          </cell>
          <cell r="H21">
            <v>7000</v>
          </cell>
          <cell r="I21">
            <v>7000</v>
          </cell>
          <cell r="J21">
            <v>7000</v>
          </cell>
          <cell r="K21">
            <v>7000</v>
          </cell>
          <cell r="L21">
            <v>7000</v>
          </cell>
          <cell r="M21">
            <v>7000</v>
          </cell>
        </row>
        <row r="22">
          <cell r="B22">
            <v>12000</v>
          </cell>
          <cell r="C22">
            <v>12000</v>
          </cell>
          <cell r="D22">
            <v>12000</v>
          </cell>
          <cell r="E22">
            <v>12000</v>
          </cell>
          <cell r="F22">
            <v>12000</v>
          </cell>
          <cell r="G22">
            <v>12000</v>
          </cell>
          <cell r="H22">
            <v>12000</v>
          </cell>
          <cell r="I22">
            <v>12000</v>
          </cell>
          <cell r="J22">
            <v>12000</v>
          </cell>
          <cell r="K22">
            <v>12000</v>
          </cell>
          <cell r="L22">
            <v>12000</v>
          </cell>
          <cell r="M22">
            <v>12000</v>
          </cell>
        </row>
        <row r="23">
          <cell r="B23">
            <v>4000</v>
          </cell>
          <cell r="C23">
            <v>4000</v>
          </cell>
          <cell r="D23">
            <v>4000</v>
          </cell>
          <cell r="E23">
            <v>4000</v>
          </cell>
          <cell r="F23">
            <v>4000</v>
          </cell>
          <cell r="G23">
            <v>4000</v>
          </cell>
          <cell r="H23">
            <v>4000</v>
          </cell>
          <cell r="I23">
            <v>4000</v>
          </cell>
          <cell r="J23">
            <v>4000</v>
          </cell>
          <cell r="K23">
            <v>4000</v>
          </cell>
          <cell r="L23">
            <v>4000</v>
          </cell>
          <cell r="M23">
            <v>4000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8000</v>
          </cell>
          <cell r="C25">
            <v>8000</v>
          </cell>
          <cell r="D25">
            <v>8000</v>
          </cell>
          <cell r="E25">
            <v>8000</v>
          </cell>
          <cell r="F25">
            <v>8000</v>
          </cell>
          <cell r="G25">
            <v>8000</v>
          </cell>
          <cell r="H25">
            <v>8000</v>
          </cell>
          <cell r="I25">
            <v>8000</v>
          </cell>
          <cell r="J25">
            <v>8000</v>
          </cell>
          <cell r="K25">
            <v>8000</v>
          </cell>
          <cell r="L25">
            <v>8000</v>
          </cell>
          <cell r="M25">
            <v>8000</v>
          </cell>
        </row>
        <row r="26">
          <cell r="B26">
            <v>3000</v>
          </cell>
          <cell r="C26">
            <v>3000</v>
          </cell>
          <cell r="D26">
            <v>3000</v>
          </cell>
          <cell r="E26">
            <v>3000</v>
          </cell>
          <cell r="F26">
            <v>3000</v>
          </cell>
          <cell r="G26">
            <v>3000</v>
          </cell>
          <cell r="H26">
            <v>3000</v>
          </cell>
          <cell r="I26">
            <v>3000</v>
          </cell>
          <cell r="J26">
            <v>3000</v>
          </cell>
          <cell r="K26">
            <v>3000</v>
          </cell>
          <cell r="L26">
            <v>3000</v>
          </cell>
          <cell r="M26">
            <v>3000</v>
          </cell>
        </row>
        <row r="27">
          <cell r="B27">
            <v>3000</v>
          </cell>
          <cell r="C27">
            <v>3000</v>
          </cell>
          <cell r="D27">
            <v>3000</v>
          </cell>
          <cell r="E27">
            <v>3000</v>
          </cell>
          <cell r="F27">
            <v>3000</v>
          </cell>
          <cell r="G27">
            <v>3000</v>
          </cell>
          <cell r="H27">
            <v>3000</v>
          </cell>
          <cell r="I27">
            <v>3000</v>
          </cell>
          <cell r="J27">
            <v>3000</v>
          </cell>
          <cell r="K27">
            <v>3000</v>
          </cell>
          <cell r="L27">
            <v>3000</v>
          </cell>
          <cell r="M27">
            <v>3000</v>
          </cell>
        </row>
        <row r="28">
          <cell r="B28">
            <v>5100</v>
          </cell>
          <cell r="C28">
            <v>5100</v>
          </cell>
          <cell r="D28">
            <v>5100</v>
          </cell>
          <cell r="E28">
            <v>5100</v>
          </cell>
          <cell r="F28">
            <v>5100</v>
          </cell>
          <cell r="G28">
            <v>5100</v>
          </cell>
          <cell r="H28">
            <v>5100</v>
          </cell>
          <cell r="I28">
            <v>5100</v>
          </cell>
          <cell r="J28">
            <v>5100</v>
          </cell>
          <cell r="K28">
            <v>5100</v>
          </cell>
          <cell r="L28">
            <v>5100</v>
          </cell>
          <cell r="M28">
            <v>5100</v>
          </cell>
        </row>
        <row r="29">
          <cell r="B29">
            <v>5000</v>
          </cell>
          <cell r="C29">
            <v>5000</v>
          </cell>
          <cell r="D29">
            <v>5000</v>
          </cell>
          <cell r="E29">
            <v>5000</v>
          </cell>
          <cell r="F29">
            <v>5000</v>
          </cell>
          <cell r="G29">
            <v>5000</v>
          </cell>
          <cell r="H29">
            <v>5000</v>
          </cell>
          <cell r="I29">
            <v>5000</v>
          </cell>
          <cell r="J29">
            <v>5000</v>
          </cell>
          <cell r="K29">
            <v>5000</v>
          </cell>
          <cell r="L29">
            <v>5000</v>
          </cell>
          <cell r="M29">
            <v>5000</v>
          </cell>
        </row>
        <row r="30">
          <cell r="B30">
            <v>402000</v>
          </cell>
          <cell r="C30">
            <v>285600</v>
          </cell>
          <cell r="D30">
            <v>285600</v>
          </cell>
          <cell r="E30">
            <v>285600</v>
          </cell>
          <cell r="F30">
            <v>285600</v>
          </cell>
          <cell r="G30">
            <v>285600</v>
          </cell>
          <cell r="H30">
            <v>285600</v>
          </cell>
          <cell r="I30">
            <v>285600</v>
          </cell>
          <cell r="J30">
            <v>285600</v>
          </cell>
          <cell r="K30">
            <v>285600</v>
          </cell>
          <cell r="L30">
            <v>285600</v>
          </cell>
          <cell r="M30">
            <v>285600</v>
          </cell>
        </row>
        <row r="32">
          <cell r="B32">
            <v>5550</v>
          </cell>
          <cell r="C32">
            <v>5550</v>
          </cell>
          <cell r="D32">
            <v>5550</v>
          </cell>
          <cell r="E32">
            <v>5550</v>
          </cell>
          <cell r="F32">
            <v>5550</v>
          </cell>
          <cell r="G32">
            <v>5550</v>
          </cell>
          <cell r="H32">
            <v>5550</v>
          </cell>
          <cell r="I32">
            <v>5550</v>
          </cell>
          <cell r="J32">
            <v>5550</v>
          </cell>
          <cell r="K32">
            <v>5550</v>
          </cell>
          <cell r="L32">
            <v>5550</v>
          </cell>
          <cell r="M32">
            <v>5550</v>
          </cell>
        </row>
        <row r="33">
          <cell r="B33">
            <v>18000</v>
          </cell>
          <cell r="C33">
            <v>18000</v>
          </cell>
          <cell r="D33">
            <v>18000</v>
          </cell>
          <cell r="E33">
            <v>18000</v>
          </cell>
          <cell r="F33">
            <v>18000</v>
          </cell>
          <cell r="G33">
            <v>18000</v>
          </cell>
          <cell r="H33">
            <v>18000</v>
          </cell>
          <cell r="I33">
            <v>18000</v>
          </cell>
          <cell r="J33">
            <v>18000</v>
          </cell>
          <cell r="K33">
            <v>18000</v>
          </cell>
          <cell r="L33">
            <v>18000</v>
          </cell>
          <cell r="M33">
            <v>18000</v>
          </cell>
        </row>
        <row r="34">
          <cell r="B34">
            <v>1000</v>
          </cell>
          <cell r="C34">
            <v>1000</v>
          </cell>
          <cell r="D34">
            <v>1000</v>
          </cell>
          <cell r="E34">
            <v>1000</v>
          </cell>
          <cell r="F34">
            <v>1000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24550</v>
          </cell>
          <cell r="C35">
            <v>24550</v>
          </cell>
          <cell r="D35">
            <v>24550</v>
          </cell>
          <cell r="E35">
            <v>24550</v>
          </cell>
          <cell r="F35">
            <v>24550</v>
          </cell>
          <cell r="G35">
            <v>23550</v>
          </cell>
          <cell r="H35">
            <v>23550</v>
          </cell>
          <cell r="I35">
            <v>23550</v>
          </cell>
          <cell r="J35">
            <v>23550</v>
          </cell>
          <cell r="K35">
            <v>23550</v>
          </cell>
          <cell r="L35">
            <v>23550</v>
          </cell>
          <cell r="M35">
            <v>23550</v>
          </cell>
        </row>
        <row r="37">
          <cell r="B37">
            <v>12000</v>
          </cell>
          <cell r="C37">
            <v>12000</v>
          </cell>
          <cell r="D37">
            <v>12000</v>
          </cell>
          <cell r="E37">
            <v>12000</v>
          </cell>
          <cell r="F37">
            <v>12000</v>
          </cell>
          <cell r="G37">
            <v>12000</v>
          </cell>
          <cell r="H37">
            <v>12000</v>
          </cell>
          <cell r="I37">
            <v>12000</v>
          </cell>
          <cell r="J37">
            <v>12000</v>
          </cell>
          <cell r="K37">
            <v>12000</v>
          </cell>
          <cell r="L37">
            <v>12000</v>
          </cell>
          <cell r="M37">
            <v>12000</v>
          </cell>
        </row>
        <row r="38">
          <cell r="B38">
            <v>5000</v>
          </cell>
          <cell r="C38">
            <v>5000</v>
          </cell>
          <cell r="D38">
            <v>5000</v>
          </cell>
          <cell r="E38">
            <v>5000</v>
          </cell>
          <cell r="F38">
            <v>5000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5000</v>
          </cell>
          <cell r="C39">
            <v>5000</v>
          </cell>
          <cell r="D39">
            <v>5000</v>
          </cell>
          <cell r="E39">
            <v>5000</v>
          </cell>
          <cell r="F39">
            <v>5000</v>
          </cell>
          <cell r="G39">
            <v>5000</v>
          </cell>
          <cell r="H39">
            <v>5000</v>
          </cell>
          <cell r="I39">
            <v>5000</v>
          </cell>
          <cell r="J39">
            <v>5000</v>
          </cell>
          <cell r="K39">
            <v>5000</v>
          </cell>
          <cell r="L39">
            <v>5000</v>
          </cell>
          <cell r="M39">
            <v>5000</v>
          </cell>
        </row>
        <row r="40">
          <cell r="B40">
            <v>5000</v>
          </cell>
          <cell r="C40">
            <v>5000</v>
          </cell>
          <cell r="D40">
            <v>5000</v>
          </cell>
          <cell r="E40">
            <v>5000</v>
          </cell>
          <cell r="F40">
            <v>5000</v>
          </cell>
          <cell r="G40">
            <v>5000</v>
          </cell>
          <cell r="H40">
            <v>5000</v>
          </cell>
          <cell r="I40">
            <v>5000</v>
          </cell>
          <cell r="J40">
            <v>5000</v>
          </cell>
          <cell r="K40">
            <v>5000</v>
          </cell>
          <cell r="L40">
            <v>5000</v>
          </cell>
          <cell r="M40">
            <v>5000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50000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50000</v>
          </cell>
          <cell r="L41">
            <v>0</v>
          </cell>
          <cell r="M41">
            <v>0</v>
          </cell>
        </row>
        <row r="42">
          <cell r="B42">
            <v>5000</v>
          </cell>
          <cell r="C42">
            <v>5000</v>
          </cell>
          <cell r="D42">
            <v>5000</v>
          </cell>
          <cell r="E42">
            <v>5000</v>
          </cell>
          <cell r="F42">
            <v>5000</v>
          </cell>
          <cell r="G42">
            <v>5000</v>
          </cell>
          <cell r="H42">
            <v>5000</v>
          </cell>
          <cell r="I42">
            <v>5000</v>
          </cell>
          <cell r="J42">
            <v>5000</v>
          </cell>
          <cell r="K42">
            <v>5000</v>
          </cell>
          <cell r="L42">
            <v>5000</v>
          </cell>
          <cell r="M42">
            <v>5000</v>
          </cell>
        </row>
        <row r="43">
          <cell r="B43">
            <v>1200</v>
          </cell>
          <cell r="C43">
            <v>1200</v>
          </cell>
          <cell r="D43">
            <v>1200</v>
          </cell>
          <cell r="E43">
            <v>1200</v>
          </cell>
          <cell r="F43">
            <v>1200</v>
          </cell>
          <cell r="G43">
            <v>1200</v>
          </cell>
          <cell r="H43">
            <v>1200</v>
          </cell>
          <cell r="I43">
            <v>1200</v>
          </cell>
          <cell r="J43">
            <v>1200</v>
          </cell>
          <cell r="K43">
            <v>1200</v>
          </cell>
          <cell r="L43">
            <v>1200</v>
          </cell>
          <cell r="M43">
            <v>1200</v>
          </cell>
        </row>
        <row r="44">
          <cell r="B44">
            <v>33200</v>
          </cell>
          <cell r="C44">
            <v>33200</v>
          </cell>
          <cell r="D44">
            <v>33200</v>
          </cell>
          <cell r="E44">
            <v>33200</v>
          </cell>
          <cell r="F44">
            <v>83200</v>
          </cell>
          <cell r="G44">
            <v>28200</v>
          </cell>
          <cell r="H44">
            <v>28200</v>
          </cell>
          <cell r="I44">
            <v>28200</v>
          </cell>
          <cell r="J44">
            <v>28200</v>
          </cell>
          <cell r="K44">
            <v>78200</v>
          </cell>
          <cell r="L44">
            <v>28200</v>
          </cell>
          <cell r="M44">
            <v>28200</v>
          </cell>
        </row>
        <row r="45">
          <cell r="B45">
            <v>459750</v>
          </cell>
          <cell r="C45">
            <v>343350</v>
          </cell>
          <cell r="D45">
            <v>343350</v>
          </cell>
          <cell r="E45">
            <v>343350</v>
          </cell>
          <cell r="F45">
            <v>393350</v>
          </cell>
          <cell r="G45">
            <v>337350</v>
          </cell>
          <cell r="H45">
            <v>337350</v>
          </cell>
          <cell r="I45">
            <v>337350</v>
          </cell>
          <cell r="J45">
            <v>337350</v>
          </cell>
          <cell r="K45">
            <v>387350</v>
          </cell>
          <cell r="L45">
            <v>337350</v>
          </cell>
          <cell r="M45">
            <v>337350</v>
          </cell>
        </row>
        <row r="47">
          <cell r="D47" t="str">
            <v xml:space="preserve"> 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4">
          <cell r="B54">
            <v>1</v>
          </cell>
          <cell r="C54">
            <v>2</v>
          </cell>
          <cell r="D54">
            <v>3</v>
          </cell>
          <cell r="E54">
            <v>4</v>
          </cell>
          <cell r="F54">
            <v>5</v>
          </cell>
          <cell r="G54">
            <v>6</v>
          </cell>
          <cell r="H54">
            <v>7</v>
          </cell>
          <cell r="I54">
            <v>8</v>
          </cell>
          <cell r="J54">
            <v>9</v>
          </cell>
          <cell r="K54">
            <v>10</v>
          </cell>
          <cell r="L54">
            <v>11</v>
          </cell>
          <cell r="M54">
            <v>12</v>
          </cell>
        </row>
        <row r="57">
          <cell r="B57">
            <v>102776.4705882353</v>
          </cell>
          <cell r="C57">
            <v>102776.4705882353</v>
          </cell>
          <cell r="D57">
            <v>102776.4705882353</v>
          </cell>
          <cell r="E57">
            <v>102776.4705882353</v>
          </cell>
          <cell r="F57">
            <v>102776.4705882353</v>
          </cell>
          <cell r="G57">
            <v>102776.4705882353</v>
          </cell>
          <cell r="H57">
            <v>102776.4705882353</v>
          </cell>
          <cell r="I57">
            <v>102776.4705882353</v>
          </cell>
          <cell r="J57">
            <v>102776.4705882353</v>
          </cell>
          <cell r="K57">
            <v>102776.4705882353</v>
          </cell>
          <cell r="L57">
            <v>102776.4705882353</v>
          </cell>
          <cell r="M57">
            <v>102776.4705882353</v>
          </cell>
        </row>
        <row r="58">
          <cell r="B58">
            <v>17000</v>
          </cell>
          <cell r="C58">
            <v>17000</v>
          </cell>
          <cell r="D58">
            <v>17000</v>
          </cell>
          <cell r="E58">
            <v>17000</v>
          </cell>
          <cell r="F58">
            <v>17000</v>
          </cell>
          <cell r="G58">
            <v>17000</v>
          </cell>
          <cell r="H58">
            <v>17000</v>
          </cell>
          <cell r="I58">
            <v>17000</v>
          </cell>
          <cell r="J58">
            <v>17000</v>
          </cell>
          <cell r="K58">
            <v>17000</v>
          </cell>
          <cell r="L58">
            <v>17000</v>
          </cell>
          <cell r="M58">
            <v>17000</v>
          </cell>
        </row>
        <row r="59">
          <cell r="B59">
            <v>346000</v>
          </cell>
          <cell r="C59">
            <v>346000</v>
          </cell>
          <cell r="D59">
            <v>346000</v>
          </cell>
          <cell r="E59">
            <v>346000</v>
          </cell>
          <cell r="F59">
            <v>346000</v>
          </cell>
          <cell r="G59">
            <v>346000</v>
          </cell>
          <cell r="H59">
            <v>346000</v>
          </cell>
          <cell r="I59">
            <v>346000</v>
          </cell>
          <cell r="J59">
            <v>346000</v>
          </cell>
          <cell r="K59">
            <v>346000</v>
          </cell>
          <cell r="L59">
            <v>346000</v>
          </cell>
          <cell r="M59">
            <v>346000</v>
          </cell>
        </row>
        <row r="60">
          <cell r="B60">
            <v>465776.4705882353</v>
          </cell>
          <cell r="C60">
            <v>465776.4705882353</v>
          </cell>
          <cell r="D60">
            <v>465776.4705882353</v>
          </cell>
          <cell r="E60">
            <v>465776.4705882353</v>
          </cell>
          <cell r="F60">
            <v>465776.4705882353</v>
          </cell>
          <cell r="G60">
            <v>465776.4705882353</v>
          </cell>
          <cell r="H60">
            <v>465776.4705882353</v>
          </cell>
          <cell r="I60">
            <v>465776.4705882353</v>
          </cell>
          <cell r="J60">
            <v>465776.4705882353</v>
          </cell>
          <cell r="K60">
            <v>465776.4705882353</v>
          </cell>
          <cell r="L60">
            <v>465776.4705882353</v>
          </cell>
          <cell r="M60">
            <v>465776.4705882353</v>
          </cell>
        </row>
        <row r="63">
          <cell r="B63">
            <v>899.35015722000003</v>
          </cell>
          <cell r="C63">
            <v>899.35015722000003</v>
          </cell>
          <cell r="D63">
            <v>899.35015722000003</v>
          </cell>
          <cell r="E63">
            <v>899.35015722000003</v>
          </cell>
          <cell r="F63">
            <v>899.35015722000003</v>
          </cell>
          <cell r="G63">
            <v>899.35015722000003</v>
          </cell>
          <cell r="H63">
            <v>899.35015722000003</v>
          </cell>
          <cell r="I63">
            <v>899.35015722000003</v>
          </cell>
          <cell r="J63">
            <v>899.35015722000003</v>
          </cell>
          <cell r="K63">
            <v>899.35015722000003</v>
          </cell>
          <cell r="L63">
            <v>899.35015722000003</v>
          </cell>
          <cell r="M63">
            <v>899.35015722000003</v>
          </cell>
        </row>
        <row r="64">
          <cell r="B64">
            <v>12825.20412</v>
          </cell>
          <cell r="C64">
            <v>12825.20412</v>
          </cell>
          <cell r="D64">
            <v>12825.20412</v>
          </cell>
          <cell r="E64">
            <v>12825.20412</v>
          </cell>
          <cell r="F64">
            <v>12825.20412</v>
          </cell>
          <cell r="G64">
            <v>12825.20412</v>
          </cell>
          <cell r="H64">
            <v>12825.20412</v>
          </cell>
          <cell r="I64">
            <v>12825.20412</v>
          </cell>
          <cell r="J64">
            <v>12825.20412</v>
          </cell>
          <cell r="K64">
            <v>12825.20412</v>
          </cell>
          <cell r="L64">
            <v>12825.20412</v>
          </cell>
          <cell r="M64">
            <v>12825.20412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>
            <v>90019.512000000002</v>
          </cell>
          <cell r="C66">
            <v>90019.512000000002</v>
          </cell>
          <cell r="D66">
            <v>90019.512000000002</v>
          </cell>
          <cell r="E66">
            <v>90019.512000000002</v>
          </cell>
          <cell r="F66">
            <v>90019.512000000002</v>
          </cell>
          <cell r="G66">
            <v>90019.512000000002</v>
          </cell>
          <cell r="H66">
            <v>90019.512000000002</v>
          </cell>
          <cell r="I66">
            <v>90019.512000000002</v>
          </cell>
          <cell r="J66">
            <v>90019.512000000002</v>
          </cell>
          <cell r="K66">
            <v>90019.512000000002</v>
          </cell>
          <cell r="L66">
            <v>90019.512000000002</v>
          </cell>
          <cell r="M66">
            <v>90019.512000000002</v>
          </cell>
        </row>
        <row r="67">
          <cell r="B67">
            <v>103744.06627722</v>
          </cell>
          <cell r="C67">
            <v>103744.06627722</v>
          </cell>
          <cell r="D67">
            <v>103744.06627722</v>
          </cell>
          <cell r="E67">
            <v>103744.06627722</v>
          </cell>
          <cell r="F67">
            <v>103744.06627722</v>
          </cell>
          <cell r="G67">
            <v>103744.06627722</v>
          </cell>
          <cell r="H67">
            <v>103744.06627722</v>
          </cell>
          <cell r="I67">
            <v>103744.06627722</v>
          </cell>
          <cell r="J67">
            <v>103744.06627722</v>
          </cell>
          <cell r="K67">
            <v>103744.06627722</v>
          </cell>
          <cell r="L67">
            <v>103744.06627722</v>
          </cell>
          <cell r="M67">
            <v>103744.06627722</v>
          </cell>
        </row>
        <row r="70">
          <cell r="B70">
            <v>4000</v>
          </cell>
          <cell r="C70">
            <v>4000</v>
          </cell>
          <cell r="D70">
            <v>12000</v>
          </cell>
          <cell r="E70">
            <v>4000</v>
          </cell>
          <cell r="F70">
            <v>4000</v>
          </cell>
          <cell r="G70">
            <v>12000</v>
          </cell>
          <cell r="H70">
            <v>4000</v>
          </cell>
          <cell r="I70">
            <v>4000</v>
          </cell>
          <cell r="J70">
            <v>12000</v>
          </cell>
          <cell r="K70">
            <v>4000</v>
          </cell>
          <cell r="L70">
            <v>4000</v>
          </cell>
          <cell r="M70">
            <v>12000</v>
          </cell>
        </row>
        <row r="71">
          <cell r="B71">
            <v>12000</v>
          </cell>
          <cell r="C71">
            <v>12000</v>
          </cell>
          <cell r="D71">
            <v>12000</v>
          </cell>
          <cell r="E71">
            <v>12000</v>
          </cell>
          <cell r="F71">
            <v>12000</v>
          </cell>
          <cell r="G71">
            <v>12000</v>
          </cell>
          <cell r="H71">
            <v>12000</v>
          </cell>
          <cell r="I71">
            <v>12000</v>
          </cell>
          <cell r="J71">
            <v>12000</v>
          </cell>
          <cell r="K71">
            <v>12000</v>
          </cell>
          <cell r="L71">
            <v>12000</v>
          </cell>
          <cell r="M71">
            <v>12000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6000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>
            <v>100000</v>
          </cell>
          <cell r="C74">
            <v>100000</v>
          </cell>
          <cell r="D74">
            <v>100000</v>
          </cell>
          <cell r="E74">
            <v>100000</v>
          </cell>
          <cell r="F74">
            <v>100000</v>
          </cell>
          <cell r="G74">
            <v>100000</v>
          </cell>
          <cell r="H74">
            <v>100000</v>
          </cell>
          <cell r="I74">
            <v>100000</v>
          </cell>
          <cell r="J74">
            <v>100000</v>
          </cell>
          <cell r="K74">
            <v>100000</v>
          </cell>
          <cell r="L74">
            <v>100000</v>
          </cell>
          <cell r="M74">
            <v>100000</v>
          </cell>
        </row>
        <row r="75">
          <cell r="B75">
            <v>240000</v>
          </cell>
          <cell r="C75">
            <v>240000</v>
          </cell>
          <cell r="D75">
            <v>240000</v>
          </cell>
          <cell r="E75">
            <v>240000</v>
          </cell>
          <cell r="F75">
            <v>240000</v>
          </cell>
          <cell r="G75">
            <v>240000</v>
          </cell>
          <cell r="H75">
            <v>240000</v>
          </cell>
          <cell r="I75">
            <v>240000</v>
          </cell>
          <cell r="J75">
            <v>240000</v>
          </cell>
          <cell r="K75">
            <v>240000</v>
          </cell>
          <cell r="L75">
            <v>240000</v>
          </cell>
          <cell r="M75">
            <v>240000</v>
          </cell>
        </row>
        <row r="76">
          <cell r="B76">
            <v>9600</v>
          </cell>
          <cell r="C76">
            <v>9600</v>
          </cell>
          <cell r="D76">
            <v>9600</v>
          </cell>
          <cell r="E76">
            <v>9600</v>
          </cell>
          <cell r="F76">
            <v>9600</v>
          </cell>
          <cell r="G76">
            <v>9600</v>
          </cell>
          <cell r="H76">
            <v>9600</v>
          </cell>
          <cell r="I76">
            <v>9600</v>
          </cell>
          <cell r="J76">
            <v>9600</v>
          </cell>
          <cell r="K76">
            <v>9600</v>
          </cell>
          <cell r="L76">
            <v>9600</v>
          </cell>
          <cell r="M76">
            <v>9600</v>
          </cell>
        </row>
        <row r="77">
          <cell r="B77">
            <v>8000</v>
          </cell>
          <cell r="C77">
            <v>5000</v>
          </cell>
          <cell r="D77">
            <v>5000</v>
          </cell>
          <cell r="E77">
            <v>5000</v>
          </cell>
          <cell r="F77">
            <v>5000</v>
          </cell>
          <cell r="G77">
            <v>5000</v>
          </cell>
          <cell r="H77">
            <v>5000</v>
          </cell>
          <cell r="I77">
            <v>5000</v>
          </cell>
          <cell r="J77">
            <v>5000</v>
          </cell>
          <cell r="K77">
            <v>5000</v>
          </cell>
          <cell r="L77">
            <v>5000</v>
          </cell>
          <cell r="M77">
            <v>5000</v>
          </cell>
        </row>
        <row r="78">
          <cell r="B78">
            <v>2400</v>
          </cell>
          <cell r="C78">
            <v>2400</v>
          </cell>
          <cell r="D78">
            <v>2400</v>
          </cell>
          <cell r="E78">
            <v>2400</v>
          </cell>
          <cell r="F78">
            <v>2400</v>
          </cell>
          <cell r="G78">
            <v>2400</v>
          </cell>
          <cell r="H78">
            <v>2400</v>
          </cell>
          <cell r="I78">
            <v>2400</v>
          </cell>
          <cell r="J78">
            <v>2400</v>
          </cell>
          <cell r="K78">
            <v>2400</v>
          </cell>
          <cell r="L78">
            <v>2400</v>
          </cell>
          <cell r="M78">
            <v>2400</v>
          </cell>
        </row>
        <row r="79">
          <cell r="B79">
            <v>6000</v>
          </cell>
          <cell r="C79">
            <v>6000</v>
          </cell>
          <cell r="D79">
            <v>6000</v>
          </cell>
          <cell r="E79">
            <v>6000</v>
          </cell>
          <cell r="F79">
            <v>6000</v>
          </cell>
          <cell r="G79">
            <v>6000</v>
          </cell>
          <cell r="H79">
            <v>6000</v>
          </cell>
          <cell r="I79">
            <v>6000</v>
          </cell>
          <cell r="J79">
            <v>6000</v>
          </cell>
          <cell r="K79">
            <v>6000</v>
          </cell>
          <cell r="L79">
            <v>6000</v>
          </cell>
          <cell r="M79">
            <v>6000</v>
          </cell>
        </row>
        <row r="80">
          <cell r="B80">
            <v>382000</v>
          </cell>
          <cell r="C80">
            <v>379000</v>
          </cell>
          <cell r="D80">
            <v>387000</v>
          </cell>
          <cell r="E80">
            <v>379000</v>
          </cell>
          <cell r="F80">
            <v>379000</v>
          </cell>
          <cell r="G80">
            <v>387000</v>
          </cell>
          <cell r="H80">
            <v>385000</v>
          </cell>
          <cell r="I80">
            <v>379000</v>
          </cell>
          <cell r="J80">
            <v>387000</v>
          </cell>
          <cell r="K80">
            <v>379000</v>
          </cell>
          <cell r="L80">
            <v>379000</v>
          </cell>
          <cell r="M80">
            <v>387000</v>
          </cell>
        </row>
        <row r="81">
          <cell r="B81">
            <v>951520.53686545533</v>
          </cell>
          <cell r="C81">
            <v>948520.53686545533</v>
          </cell>
          <cell r="D81">
            <v>956520.53686545533</v>
          </cell>
          <cell r="E81">
            <v>948520.53686545533</v>
          </cell>
          <cell r="F81">
            <v>948520.53686545533</v>
          </cell>
          <cell r="G81">
            <v>956520.53686545533</v>
          </cell>
          <cell r="H81">
            <v>954520.53686545533</v>
          </cell>
          <cell r="I81">
            <v>948520.53686545533</v>
          </cell>
          <cell r="J81">
            <v>956520.53686545533</v>
          </cell>
          <cell r="K81">
            <v>948520.53686545533</v>
          </cell>
          <cell r="L81">
            <v>948520.53686545533</v>
          </cell>
          <cell r="M81">
            <v>956520.53686545533</v>
          </cell>
        </row>
      </sheetData>
      <sheetData sheetId="6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30000</v>
          </cell>
          <cell r="F11">
            <v>0</v>
          </cell>
          <cell r="G11">
            <v>0</v>
          </cell>
          <cell r="H11">
            <v>0</v>
          </cell>
          <cell r="I11">
            <v>30000</v>
          </cell>
          <cell r="J11">
            <v>0</v>
          </cell>
          <cell r="K11">
            <v>0</v>
          </cell>
          <cell r="L11">
            <v>0</v>
          </cell>
          <cell r="M11">
            <v>30000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11000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30000</v>
          </cell>
          <cell r="F13">
            <v>0</v>
          </cell>
          <cell r="G13">
            <v>0</v>
          </cell>
          <cell r="H13">
            <v>0</v>
          </cell>
          <cell r="I13">
            <v>41000</v>
          </cell>
          <cell r="J13">
            <v>0</v>
          </cell>
          <cell r="K13">
            <v>0</v>
          </cell>
          <cell r="L13">
            <v>0</v>
          </cell>
          <cell r="M13">
            <v>30000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</sheetData>
      <sheetData sheetId="7" refreshError="1"/>
      <sheetData sheetId="8" refreshError="1"/>
      <sheetData sheetId="9" refreshError="1"/>
      <sheetData sheetId="1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7">
          <cell r="B17">
            <v>3000</v>
          </cell>
          <cell r="C17">
            <v>3000</v>
          </cell>
          <cell r="D17">
            <v>3000</v>
          </cell>
          <cell r="E17">
            <v>3000</v>
          </cell>
          <cell r="F17">
            <v>3000</v>
          </cell>
          <cell r="G17">
            <v>3000</v>
          </cell>
          <cell r="H17">
            <v>3000</v>
          </cell>
          <cell r="I17">
            <v>3000</v>
          </cell>
          <cell r="J17">
            <v>3000</v>
          </cell>
          <cell r="K17">
            <v>3000</v>
          </cell>
          <cell r="L17">
            <v>3000</v>
          </cell>
          <cell r="M17">
            <v>3000</v>
          </cell>
        </row>
        <row r="18">
          <cell r="B18">
            <v>36000</v>
          </cell>
          <cell r="C18">
            <v>36000</v>
          </cell>
          <cell r="D18">
            <v>36000</v>
          </cell>
          <cell r="E18">
            <v>36000</v>
          </cell>
          <cell r="F18">
            <v>36000</v>
          </cell>
          <cell r="G18">
            <v>36000</v>
          </cell>
          <cell r="H18">
            <v>36000</v>
          </cell>
          <cell r="I18">
            <v>36000</v>
          </cell>
          <cell r="J18">
            <v>36000</v>
          </cell>
          <cell r="K18">
            <v>36000</v>
          </cell>
          <cell r="L18">
            <v>36000</v>
          </cell>
          <cell r="M18">
            <v>36000</v>
          </cell>
        </row>
        <row r="19">
          <cell r="B19">
            <v>10080</v>
          </cell>
          <cell r="C19">
            <v>10080</v>
          </cell>
          <cell r="D19">
            <v>10080</v>
          </cell>
          <cell r="E19">
            <v>10080</v>
          </cell>
          <cell r="F19">
            <v>10080</v>
          </cell>
          <cell r="G19">
            <v>10080</v>
          </cell>
          <cell r="H19">
            <v>10080</v>
          </cell>
          <cell r="I19">
            <v>10080</v>
          </cell>
          <cell r="J19">
            <v>10080</v>
          </cell>
          <cell r="K19">
            <v>10080</v>
          </cell>
          <cell r="L19">
            <v>10080</v>
          </cell>
          <cell r="M19">
            <v>10080</v>
          </cell>
        </row>
        <row r="20">
          <cell r="B20">
            <v>480</v>
          </cell>
          <cell r="C20">
            <v>480</v>
          </cell>
          <cell r="D20">
            <v>480</v>
          </cell>
          <cell r="E20">
            <v>480</v>
          </cell>
          <cell r="F20">
            <v>480</v>
          </cell>
          <cell r="G20">
            <v>480</v>
          </cell>
          <cell r="H20">
            <v>480</v>
          </cell>
          <cell r="I20">
            <v>480</v>
          </cell>
          <cell r="J20">
            <v>480</v>
          </cell>
          <cell r="K20">
            <v>480</v>
          </cell>
          <cell r="L20">
            <v>480</v>
          </cell>
          <cell r="M20">
            <v>480</v>
          </cell>
        </row>
        <row r="21">
          <cell r="B21">
            <v>5000</v>
          </cell>
          <cell r="C21">
            <v>5000</v>
          </cell>
          <cell r="D21">
            <v>5000</v>
          </cell>
          <cell r="E21">
            <v>5000</v>
          </cell>
          <cell r="F21">
            <v>5000</v>
          </cell>
          <cell r="G21">
            <v>5000</v>
          </cell>
          <cell r="H21">
            <v>5000</v>
          </cell>
          <cell r="I21">
            <v>5000</v>
          </cell>
          <cell r="J21">
            <v>5000</v>
          </cell>
          <cell r="K21">
            <v>5000</v>
          </cell>
          <cell r="L21">
            <v>5000</v>
          </cell>
          <cell r="M21">
            <v>5000</v>
          </cell>
        </row>
        <row r="22">
          <cell r="B22">
            <v>600</v>
          </cell>
          <cell r="C22">
            <v>600</v>
          </cell>
          <cell r="D22">
            <v>600</v>
          </cell>
          <cell r="E22">
            <v>600</v>
          </cell>
          <cell r="F22">
            <v>600</v>
          </cell>
          <cell r="G22">
            <v>600</v>
          </cell>
          <cell r="H22">
            <v>600</v>
          </cell>
          <cell r="I22">
            <v>600</v>
          </cell>
          <cell r="J22">
            <v>600</v>
          </cell>
          <cell r="K22">
            <v>600</v>
          </cell>
          <cell r="L22">
            <v>600</v>
          </cell>
          <cell r="M22">
            <v>600</v>
          </cell>
        </row>
        <row r="23">
          <cell r="B23">
            <v>25320</v>
          </cell>
          <cell r="C23">
            <v>25320</v>
          </cell>
          <cell r="D23">
            <v>25320</v>
          </cell>
          <cell r="E23">
            <v>25320</v>
          </cell>
          <cell r="F23">
            <v>25320</v>
          </cell>
          <cell r="G23">
            <v>25320</v>
          </cell>
          <cell r="H23">
            <v>25320</v>
          </cell>
          <cell r="I23">
            <v>25320</v>
          </cell>
          <cell r="J23">
            <v>25320</v>
          </cell>
          <cell r="K23">
            <v>25320</v>
          </cell>
          <cell r="L23">
            <v>25320</v>
          </cell>
          <cell r="M23">
            <v>25320</v>
          </cell>
        </row>
        <row r="24">
          <cell r="B24">
            <v>45000</v>
          </cell>
          <cell r="C24">
            <v>45000</v>
          </cell>
          <cell r="D24">
            <v>45000</v>
          </cell>
          <cell r="E24">
            <v>45000</v>
          </cell>
          <cell r="F24">
            <v>45000</v>
          </cell>
          <cell r="G24">
            <v>45000</v>
          </cell>
          <cell r="H24">
            <v>45000</v>
          </cell>
          <cell r="I24">
            <v>45000</v>
          </cell>
          <cell r="J24">
            <v>45000</v>
          </cell>
          <cell r="K24">
            <v>45000</v>
          </cell>
          <cell r="L24">
            <v>45000</v>
          </cell>
          <cell r="M24">
            <v>45000</v>
          </cell>
        </row>
        <row r="25">
          <cell r="B25">
            <v>5400</v>
          </cell>
          <cell r="C25">
            <v>5400</v>
          </cell>
          <cell r="D25">
            <v>5400</v>
          </cell>
          <cell r="E25">
            <v>5400</v>
          </cell>
          <cell r="F25">
            <v>5400</v>
          </cell>
          <cell r="G25">
            <v>5400</v>
          </cell>
          <cell r="H25">
            <v>5400</v>
          </cell>
          <cell r="I25">
            <v>5400</v>
          </cell>
          <cell r="J25">
            <v>5400</v>
          </cell>
          <cell r="K25">
            <v>5400</v>
          </cell>
          <cell r="L25">
            <v>5400</v>
          </cell>
          <cell r="M25">
            <v>5400</v>
          </cell>
        </row>
        <row r="26">
          <cell r="B26">
            <v>3600</v>
          </cell>
          <cell r="C26">
            <v>3600</v>
          </cell>
          <cell r="D26">
            <v>3600</v>
          </cell>
          <cell r="E26">
            <v>3600</v>
          </cell>
          <cell r="F26">
            <v>3600</v>
          </cell>
          <cell r="G26">
            <v>3600</v>
          </cell>
          <cell r="H26">
            <v>3600</v>
          </cell>
          <cell r="I26">
            <v>3600</v>
          </cell>
          <cell r="J26">
            <v>3600</v>
          </cell>
          <cell r="K26">
            <v>3600</v>
          </cell>
          <cell r="L26">
            <v>3600</v>
          </cell>
          <cell r="M26">
            <v>3600</v>
          </cell>
        </row>
        <row r="27">
          <cell r="B27">
            <v>5000</v>
          </cell>
          <cell r="C27">
            <v>5000</v>
          </cell>
          <cell r="D27">
            <v>5000</v>
          </cell>
          <cell r="E27">
            <v>5000</v>
          </cell>
          <cell r="F27">
            <v>5000</v>
          </cell>
          <cell r="G27">
            <v>5000</v>
          </cell>
          <cell r="H27">
            <v>5000</v>
          </cell>
          <cell r="I27">
            <v>5000</v>
          </cell>
          <cell r="J27">
            <v>5000</v>
          </cell>
          <cell r="K27">
            <v>5000</v>
          </cell>
          <cell r="L27">
            <v>5000</v>
          </cell>
          <cell r="M27">
            <v>5000</v>
          </cell>
        </row>
        <row r="28">
          <cell r="B28">
            <v>13000</v>
          </cell>
          <cell r="C28">
            <v>13000</v>
          </cell>
          <cell r="D28">
            <v>13000</v>
          </cell>
          <cell r="E28">
            <v>13000</v>
          </cell>
          <cell r="F28">
            <v>13000</v>
          </cell>
          <cell r="G28">
            <v>13000</v>
          </cell>
          <cell r="H28">
            <v>13000</v>
          </cell>
          <cell r="I28">
            <v>13000</v>
          </cell>
          <cell r="J28">
            <v>13000</v>
          </cell>
          <cell r="K28">
            <v>13000</v>
          </cell>
          <cell r="L28">
            <v>13000</v>
          </cell>
          <cell r="M28">
            <v>13000</v>
          </cell>
        </row>
        <row r="29">
          <cell r="B29">
            <v>28000</v>
          </cell>
          <cell r="C29">
            <v>28000</v>
          </cell>
          <cell r="D29">
            <v>28000</v>
          </cell>
          <cell r="E29">
            <v>28000</v>
          </cell>
          <cell r="F29">
            <v>28000</v>
          </cell>
          <cell r="G29">
            <v>28000</v>
          </cell>
          <cell r="H29">
            <v>28000</v>
          </cell>
          <cell r="I29">
            <v>28000</v>
          </cell>
          <cell r="J29">
            <v>28000</v>
          </cell>
          <cell r="K29">
            <v>28000</v>
          </cell>
          <cell r="L29">
            <v>28000</v>
          </cell>
          <cell r="M29">
            <v>28000</v>
          </cell>
        </row>
        <row r="30">
          <cell r="B30">
            <v>180480</v>
          </cell>
          <cell r="C30">
            <v>180480</v>
          </cell>
          <cell r="D30">
            <v>180480</v>
          </cell>
          <cell r="E30">
            <v>180480</v>
          </cell>
          <cell r="F30">
            <v>180480</v>
          </cell>
          <cell r="G30">
            <v>180480</v>
          </cell>
          <cell r="H30">
            <v>180480</v>
          </cell>
          <cell r="I30">
            <v>180480</v>
          </cell>
          <cell r="J30">
            <v>180480</v>
          </cell>
          <cell r="K30">
            <v>180480</v>
          </cell>
          <cell r="L30">
            <v>180480</v>
          </cell>
          <cell r="M30">
            <v>180480</v>
          </cell>
        </row>
      </sheetData>
      <sheetData sheetId="1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P0796"/>
      <sheetName val="Journal Ent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Entry"/>
      <sheetName val="Cover"/>
      <sheetName val="TOC"/>
      <sheetName val="Sensitivities"/>
      <sheetName val="Portfolio Assumptions"/>
      <sheetName val="Net Residual Debt Schedule"/>
      <sheetName val="Total Debt Schedule"/>
      <sheetName val="Amortization Schedule"/>
      <sheetName val="Reserves"/>
      <sheetName val="Monthly Cash Flow"/>
      <sheetName val="CAssumptions"/>
      <sheetName val="CRevenueBuildUp"/>
      <sheetName val="CExpensesBuildup"/>
      <sheetName val="CLeaseExpense"/>
      <sheetName val="HAssumptions"/>
      <sheetName val="HRevenueBuildUp"/>
      <sheetName val="HExpensesBuildup"/>
      <sheetName val="HLeaseExpense"/>
      <sheetName val="__FDSCACHE__"/>
      <sheetName val="Market Forecast"/>
      <sheetName val="Hedge Settlement"/>
      <sheetName val="Journal_Entry"/>
      <sheetName val="Portfolio_Assumptions"/>
      <sheetName val="Net_Residual_Debt_Schedule"/>
      <sheetName val="Total_Debt_Schedule"/>
      <sheetName val="Amortization_Schedule"/>
      <sheetName val="Monthly_Cash_Flow"/>
      <sheetName val="Market_Forecast"/>
      <sheetName val="Hedge_Settleme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PickList"/>
      <sheetName val="LookUp"/>
      <sheetName val="Assump"/>
      <sheetName val="Input"/>
      <sheetName val="Lookups"/>
      <sheetName val="Cash Flow Progress"/>
      <sheetName val="Cover Page"/>
      <sheetName val="Lists"/>
      <sheetName val="Reference"/>
      <sheetName val="(H) Bonus Fed v St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  <sheetName val="PickList"/>
      <sheetName val="LookUp"/>
      <sheetName val="Input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exp"/>
      <sheetName val="98 Inc"/>
      <sheetName val="98 Cash"/>
      <sheetName val="99 Inc"/>
      <sheetName val="99 Cash"/>
      <sheetName val="99 Rev"/>
      <sheetName val="Kitty"/>
      <sheetName val="00 Cash"/>
      <sheetName val="00 Rev"/>
      <sheetName val="00 Inc"/>
      <sheetName val="01 Rev"/>
      <sheetName val="02 Rev"/>
      <sheetName val="03 Rev"/>
      <sheetName val="04 Rev"/>
      <sheetName val="01 Cash"/>
      <sheetName val="02 Cash"/>
      <sheetName val="03 Cash"/>
      <sheetName val="04 Cash"/>
      <sheetName val="Excess Trans."/>
      <sheetName val="Tax Calculation"/>
      <sheetName val="99 Inc. Unadjusted"/>
      <sheetName val="STL"/>
      <sheetName val="Journal Ent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FPL Monthly Provision"/>
      <sheetName val="Sec 199 (Federal)"/>
      <sheetName val="Sec 199 (State)"/>
      <sheetName val="Current Provision Calc"/>
      <sheetName val="Inputs"/>
      <sheetName val="GL TIE OUT"/>
      <sheetName val="Net Income"/>
      <sheetName val="TaxStream Alloc Rates"/>
      <sheetName val="TaxStream FEDERAL Activity"/>
      <sheetName val="Allocation of Federal Activity"/>
      <sheetName val="TaxStream STATE Activity"/>
      <sheetName val="Allocation of State Activ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ABN101</v>
          </cell>
          <cell r="B3" t="str">
            <v>Abandonment of Glades County Coal Plant</v>
          </cell>
          <cell r="C3" t="str">
            <v>Temp</v>
          </cell>
          <cell r="G3">
            <v>0</v>
          </cell>
          <cell r="H3" t="str">
            <v>Per D Huss (Primarily Distrib)</v>
          </cell>
        </row>
        <row r="4">
          <cell r="A4" t="str">
            <v>ABN102</v>
          </cell>
          <cell r="B4" t="str">
            <v>Abandonment Losses</v>
          </cell>
          <cell r="G4" t="str">
            <v>check</v>
          </cell>
        </row>
        <row r="5">
          <cell r="A5" t="str">
            <v>AFD101</v>
          </cell>
          <cell r="B5" t="str">
            <v>AFUDC Debt</v>
          </cell>
          <cell r="C5" t="str">
            <v>Temp</v>
          </cell>
          <cell r="D5" t="str">
            <v>L</v>
          </cell>
          <cell r="E5" t="str">
            <v>Allocate</v>
          </cell>
          <cell r="F5">
            <v>0</v>
          </cell>
          <cell r="G5">
            <v>0.98691206299241163</v>
          </cell>
          <cell r="H5" t="str">
            <v>AFUDC</v>
          </cell>
        </row>
        <row r="6">
          <cell r="A6" t="str">
            <v>AFD102</v>
          </cell>
          <cell r="B6" t="str">
            <v>AFUDC Depreciation</v>
          </cell>
          <cell r="C6" t="str">
            <v>Perm</v>
          </cell>
          <cell r="D6" t="str">
            <v>H</v>
          </cell>
          <cell r="E6" t="str">
            <v>Allocate</v>
          </cell>
          <cell r="G6">
            <v>0.54143293889307742</v>
          </cell>
          <cell r="H6" t="str">
            <v>Book Depr - BUFRS</v>
          </cell>
        </row>
        <row r="7">
          <cell r="A7" t="str">
            <v>AFD103</v>
          </cell>
          <cell r="B7" t="str">
            <v>AFUDC Equity</v>
          </cell>
          <cell r="C7" t="str">
            <v>Perm</v>
          </cell>
          <cell r="D7" t="str">
            <v>L</v>
          </cell>
          <cell r="E7" t="str">
            <v>Allocate</v>
          </cell>
          <cell r="F7">
            <v>0</v>
          </cell>
          <cell r="G7">
            <v>0.98691206299241163</v>
          </cell>
          <cell r="H7" t="str">
            <v>AFUDC</v>
          </cell>
        </row>
        <row r="8">
          <cell r="A8" t="str">
            <v>AFD104</v>
          </cell>
          <cell r="B8" t="str">
            <v>AFUDC Debt - Nuclear Uprate</v>
          </cell>
          <cell r="C8" t="str">
            <v>Temp</v>
          </cell>
          <cell r="G8">
            <v>1</v>
          </cell>
        </row>
        <row r="9">
          <cell r="A9" t="str">
            <v>AMO101</v>
          </cell>
          <cell r="B9" t="str">
            <v>Amortization of Intangibles</v>
          </cell>
          <cell r="C9" t="str">
            <v>Temp</v>
          </cell>
          <cell r="E9" t="str">
            <v>Direct</v>
          </cell>
          <cell r="G9">
            <v>0</v>
          </cell>
        </row>
        <row r="10">
          <cell r="A10" t="str">
            <v>AMO102</v>
          </cell>
          <cell r="B10" t="str">
            <v>Amortization of Intangibles</v>
          </cell>
          <cell r="C10" t="str">
            <v>Temp</v>
          </cell>
          <cell r="E10" t="str">
            <v>Direct</v>
          </cell>
          <cell r="G10">
            <v>1</v>
          </cell>
          <cell r="H10" t="str">
            <v>CTX</v>
          </cell>
        </row>
        <row r="11">
          <cell r="A11" t="str">
            <v>AMO103</v>
          </cell>
          <cell r="B11" t="str">
            <v>Patent Amortization</v>
          </cell>
          <cell r="C11" t="str">
            <v>Temp</v>
          </cell>
          <cell r="D11" t="str">
            <v>D</v>
          </cell>
          <cell r="E11" t="str">
            <v>Allocate</v>
          </cell>
          <cell r="F11" t="str">
            <v>930.200</v>
          </cell>
          <cell r="G11">
            <v>0.46636760768509533</v>
          </cell>
          <cell r="H11" t="str">
            <v>BUFRS Corp OH Rates</v>
          </cell>
        </row>
        <row r="12">
          <cell r="A12" t="str">
            <v>AMO108</v>
          </cell>
          <cell r="B12" t="str">
            <v>Nuclear Amortization - Reg Credit</v>
          </cell>
          <cell r="C12" t="str">
            <v>Temp</v>
          </cell>
          <cell r="E12" t="str">
            <v>Direct</v>
          </cell>
          <cell r="G12">
            <v>1</v>
          </cell>
          <cell r="H12" t="str">
            <v>CTX</v>
          </cell>
        </row>
        <row r="13">
          <cell r="A13" t="str">
            <v>AMO111</v>
          </cell>
          <cell r="B13" t="str">
            <v>Deferred Gain - Aviation</v>
          </cell>
          <cell r="C13" t="str">
            <v>Temp</v>
          </cell>
          <cell r="E13" t="str">
            <v>Direct</v>
          </cell>
          <cell r="G13">
            <v>0</v>
          </cell>
        </row>
        <row r="14">
          <cell r="A14" t="str">
            <v>AMO201</v>
          </cell>
          <cell r="B14" t="str">
            <v>Tx Refund Int Below</v>
          </cell>
          <cell r="C14" t="str">
            <v>Temp</v>
          </cell>
          <cell r="E14" t="str">
            <v>Direct</v>
          </cell>
          <cell r="F14">
            <v>0</v>
          </cell>
          <cell r="G14">
            <v>0</v>
          </cell>
          <cell r="H14" t="str">
            <v>CTX</v>
          </cell>
        </row>
        <row r="15">
          <cell r="A15" t="str">
            <v>AMO202</v>
          </cell>
          <cell r="B15" t="str">
            <v>Int Tx Deficiency Above</v>
          </cell>
          <cell r="C15" t="str">
            <v>Temp</v>
          </cell>
          <cell r="D15" t="str">
            <v>D</v>
          </cell>
          <cell r="E15" t="str">
            <v>Allocate</v>
          </cell>
          <cell r="F15" t="str">
            <v>431.530</v>
          </cell>
          <cell r="G15">
            <v>0.46636760768509533</v>
          </cell>
          <cell r="H15" t="str">
            <v>BUFRS Corp OH Rates</v>
          </cell>
        </row>
        <row r="16">
          <cell r="A16" t="str">
            <v>AMO203</v>
          </cell>
          <cell r="B16" t="str">
            <v>Tax Audit Deficiency Interest(Override)</v>
          </cell>
          <cell r="C16" t="str">
            <v>Temp</v>
          </cell>
          <cell r="D16" t="str">
            <v>D</v>
          </cell>
          <cell r="E16" t="str">
            <v>Allocate</v>
          </cell>
          <cell r="G16">
            <v>0.46636760768509533</v>
          </cell>
          <cell r="H16" t="str">
            <v>BUFRS Corp OH Rates</v>
          </cell>
        </row>
        <row r="17">
          <cell r="A17" t="str">
            <v>AMO301</v>
          </cell>
          <cell r="B17" t="str">
            <v>Gain Disp Prop Abv</v>
          </cell>
          <cell r="C17" t="str">
            <v>Temp</v>
          </cell>
          <cell r="E17" t="str">
            <v>Direct</v>
          </cell>
          <cell r="F17" t="str">
            <v>411.610,  407.410, 407.412</v>
          </cell>
          <cell r="G17">
            <v>0</v>
          </cell>
          <cell r="H17" t="str">
            <v>CTX</v>
          </cell>
        </row>
        <row r="18">
          <cell r="A18" t="str">
            <v>AMO303</v>
          </cell>
          <cell r="B18" t="str">
            <v>Loss Disp Prop Abv</v>
          </cell>
          <cell r="C18" t="str">
            <v>Temp</v>
          </cell>
          <cell r="E18" t="str">
            <v>Direct</v>
          </cell>
          <cell r="F18" t="str">
            <v>407.311 &amp; 411.710</v>
          </cell>
          <cell r="G18">
            <v>0</v>
          </cell>
          <cell r="H18" t="str">
            <v>ctx</v>
          </cell>
        </row>
        <row r="19">
          <cell r="A19" t="str">
            <v>BAD101</v>
          </cell>
          <cell r="B19" t="str">
            <v>Bad Debt Expense</v>
          </cell>
          <cell r="C19" t="str">
            <v>Temp</v>
          </cell>
          <cell r="E19" t="str">
            <v>Direct</v>
          </cell>
          <cell r="F19">
            <v>0</v>
          </cell>
          <cell r="G19">
            <v>0</v>
          </cell>
          <cell r="H19" t="str">
            <v>CTX</v>
          </cell>
        </row>
        <row r="20">
          <cell r="A20" t="str">
            <v>BAD201</v>
          </cell>
          <cell r="B20" t="str">
            <v>Mark to Market</v>
          </cell>
          <cell r="C20" t="str">
            <v>Temp</v>
          </cell>
          <cell r="G20">
            <v>1</v>
          </cell>
          <cell r="H20" t="str">
            <v>Fuel Related</v>
          </cell>
        </row>
        <row r="21">
          <cell r="A21" t="str">
            <v>CAC101</v>
          </cell>
          <cell r="B21" t="str">
            <v>Method Life CIAC</v>
          </cell>
          <cell r="C21" t="str">
            <v>Temp</v>
          </cell>
          <cell r="E21" t="str">
            <v>Direct</v>
          </cell>
          <cell r="G21">
            <v>0</v>
          </cell>
        </row>
        <row r="22">
          <cell r="A22" t="str">
            <v>CAC102</v>
          </cell>
          <cell r="B22" t="str">
            <v>Primeco CIAC Below</v>
          </cell>
          <cell r="C22" t="str">
            <v>Temp</v>
          </cell>
          <cell r="E22" t="str">
            <v>Direct</v>
          </cell>
          <cell r="F22" t="str">
            <v>Capital</v>
          </cell>
          <cell r="G22">
            <v>0</v>
          </cell>
          <cell r="H22" t="str">
            <v>CTX</v>
          </cell>
        </row>
        <row r="23">
          <cell r="A23" t="str">
            <v>CAC104</v>
          </cell>
          <cell r="B23" t="str">
            <v>Interconnect Billings</v>
          </cell>
          <cell r="C23" t="str">
            <v>Temp</v>
          </cell>
          <cell r="E23" t="str">
            <v>Direct</v>
          </cell>
          <cell r="G23">
            <v>0</v>
          </cell>
        </row>
        <row r="24">
          <cell r="A24" t="str">
            <v>CAP201</v>
          </cell>
          <cell r="B24" t="str">
            <v>Capitalizable Section 263A Costs</v>
          </cell>
          <cell r="C24" t="str">
            <v>Temp</v>
          </cell>
          <cell r="E24" t="str">
            <v>Direct</v>
          </cell>
          <cell r="G24">
            <v>1</v>
          </cell>
          <cell r="H24" t="str">
            <v>CTX</v>
          </cell>
        </row>
        <row r="25">
          <cell r="A25" t="str">
            <v>CAP301</v>
          </cell>
          <cell r="B25" t="str">
            <v>Rate Case 2009 Expense</v>
          </cell>
          <cell r="C25" t="str">
            <v>Temp</v>
          </cell>
          <cell r="G25">
            <v>0.46636760768509533</v>
          </cell>
          <cell r="H25" t="str">
            <v>BUFRS Corp OH Rates</v>
          </cell>
        </row>
        <row r="26">
          <cell r="A26" t="str">
            <v>DBT101</v>
          </cell>
          <cell r="B26" t="str">
            <v>Loss on Reacq Debt</v>
          </cell>
          <cell r="C26" t="str">
            <v>Temp</v>
          </cell>
          <cell r="E26" t="str">
            <v>Direct</v>
          </cell>
          <cell r="G26">
            <v>0</v>
          </cell>
        </row>
        <row r="27">
          <cell r="A27" t="str">
            <v>DBT102</v>
          </cell>
          <cell r="B27" t="str">
            <v>Gain on Reacq Debt</v>
          </cell>
          <cell r="C27" t="str">
            <v>Temp</v>
          </cell>
          <cell r="E27" t="str">
            <v>Direct</v>
          </cell>
          <cell r="F27" t="str">
            <v>Capital</v>
          </cell>
          <cell r="G27">
            <v>0</v>
          </cell>
          <cell r="H27" t="str">
            <v>CTX</v>
          </cell>
        </row>
        <row r="28">
          <cell r="A28" t="str">
            <v>DCM101</v>
          </cell>
          <cell r="B28" t="str">
            <v>Decommissioning Accrual</v>
          </cell>
          <cell r="C28" t="str">
            <v>Temp</v>
          </cell>
          <cell r="D28" t="str">
            <v>N</v>
          </cell>
          <cell r="E28" t="str">
            <v>Allocate</v>
          </cell>
          <cell r="F28">
            <v>0</v>
          </cell>
          <cell r="G28">
            <v>0.52307531983438049</v>
          </cell>
          <cell r="H28" t="str">
            <v>CTX</v>
          </cell>
        </row>
        <row r="29">
          <cell r="A29" t="str">
            <v>DCM201</v>
          </cell>
          <cell r="B29" t="str">
            <v>Decommissioning Below</v>
          </cell>
          <cell r="C29" t="str">
            <v>Temp</v>
          </cell>
          <cell r="D29" t="str">
            <v>N</v>
          </cell>
          <cell r="E29" t="str">
            <v>Allocate</v>
          </cell>
          <cell r="G29">
            <v>0.52307531983438049</v>
          </cell>
          <cell r="H29" t="str">
            <v>CTX</v>
          </cell>
        </row>
        <row r="30">
          <cell r="A30" t="str">
            <v>DCM301</v>
          </cell>
          <cell r="B30" t="str">
            <v>Nuclear D and D</v>
          </cell>
          <cell r="C30" t="str">
            <v>Temp</v>
          </cell>
          <cell r="E30" t="str">
            <v>Direct</v>
          </cell>
          <cell r="G30">
            <v>1</v>
          </cell>
          <cell r="H30" t="str">
            <v>CTX</v>
          </cell>
        </row>
        <row r="31">
          <cell r="A31" t="str">
            <v>DED198</v>
          </cell>
          <cell r="B31" t="str">
            <v>Section 199 Deduction - State Deductible</v>
          </cell>
          <cell r="C31" t="str">
            <v>Perm</v>
          </cell>
          <cell r="E31" t="str">
            <v>Direct</v>
          </cell>
          <cell r="G31">
            <v>0</v>
          </cell>
          <cell r="H31" t="str">
            <v>CTX</v>
          </cell>
        </row>
        <row r="32">
          <cell r="A32" t="str">
            <v>DED199</v>
          </cell>
          <cell r="B32" t="str">
            <v>Section 199 Deduction</v>
          </cell>
          <cell r="C32" t="str">
            <v>Perm</v>
          </cell>
          <cell r="E32" t="str">
            <v>Direct</v>
          </cell>
          <cell r="G32">
            <v>0</v>
          </cell>
          <cell r="H32" t="str">
            <v>CTX</v>
          </cell>
        </row>
        <row r="33">
          <cell r="A33" t="str">
            <v>DEP101</v>
          </cell>
          <cell r="B33" t="str">
            <v>Tax Depreciation</v>
          </cell>
          <cell r="C33" t="str">
            <v>Temp</v>
          </cell>
          <cell r="D33" t="str">
            <v>B</v>
          </cell>
          <cell r="E33" t="str">
            <v>Allocate</v>
          </cell>
          <cell r="F33">
            <v>0</v>
          </cell>
          <cell r="G33">
            <v>0.63701196442293795</v>
          </cell>
          <cell r="H33" t="str">
            <v>PowerTax Tax Depr</v>
          </cell>
        </row>
        <row r="34">
          <cell r="A34" t="str">
            <v>DEP102</v>
          </cell>
          <cell r="B34" t="str">
            <v>Fossil Dismantlement</v>
          </cell>
          <cell r="C34" t="str">
            <v>Temp</v>
          </cell>
          <cell r="E34" t="str">
            <v>Direct</v>
          </cell>
          <cell r="F34">
            <v>0</v>
          </cell>
          <cell r="G34">
            <v>1</v>
          </cell>
          <cell r="H34" t="str">
            <v>CTX</v>
          </cell>
        </row>
        <row r="35">
          <cell r="A35" t="str">
            <v>DEP103</v>
          </cell>
          <cell r="B35" t="str">
            <v>Reversal of Book Depreciation</v>
          </cell>
          <cell r="C35" t="str">
            <v>Temp</v>
          </cell>
          <cell r="D35" t="str">
            <v>H</v>
          </cell>
          <cell r="E35" t="str">
            <v>Allocate</v>
          </cell>
          <cell r="G35">
            <v>0.54143293889307742</v>
          </cell>
          <cell r="H35" t="str">
            <v>Book Depr - BUFRS</v>
          </cell>
        </row>
        <row r="36">
          <cell r="A36" t="str">
            <v>DEP107</v>
          </cell>
          <cell r="B36" t="str">
            <v>Def ITC Interest Synch</v>
          </cell>
          <cell r="G36" t="str">
            <v>check</v>
          </cell>
        </row>
        <row r="37">
          <cell r="A37" t="str">
            <v>DEP108</v>
          </cell>
          <cell r="B37" t="str">
            <v>Depr Unassigned-2005 Settlement</v>
          </cell>
          <cell r="E37" t="str">
            <v>Direct</v>
          </cell>
          <cell r="G37">
            <v>0.83333336000000002</v>
          </cell>
          <cell r="H37" t="str">
            <v>Per Alex est; partial non-prod</v>
          </cell>
        </row>
        <row r="38">
          <cell r="A38" t="str">
            <v>DEP113</v>
          </cell>
          <cell r="B38" t="str">
            <v>Method Life</v>
          </cell>
          <cell r="C38" t="str">
            <v>Temp</v>
          </cell>
          <cell r="E38" t="str">
            <v>Direct</v>
          </cell>
          <cell r="G38">
            <v>0</v>
          </cell>
          <cell r="H38" t="str">
            <v>CTX</v>
          </cell>
        </row>
        <row r="39">
          <cell r="A39" t="str">
            <v>DEP118</v>
          </cell>
          <cell r="B39" t="str">
            <v>Florida Bonus Depreciation - 2008</v>
          </cell>
          <cell r="C39" t="str">
            <v>Temp</v>
          </cell>
          <cell r="D39" t="str">
            <v>B</v>
          </cell>
          <cell r="E39" t="str">
            <v>Allocate</v>
          </cell>
          <cell r="G39">
            <v>0.63701196442293795</v>
          </cell>
          <cell r="H39" t="str">
            <v>PowerTax Tax Depr</v>
          </cell>
        </row>
        <row r="40">
          <cell r="A40" t="str">
            <v>DEP119</v>
          </cell>
          <cell r="B40" t="str">
            <v>Florida Bonus Depreciation - 2009</v>
          </cell>
          <cell r="C40" t="str">
            <v>Temp</v>
          </cell>
          <cell r="D40" t="str">
            <v>B</v>
          </cell>
          <cell r="E40" t="str">
            <v>Allocate</v>
          </cell>
          <cell r="G40">
            <v>0.63701196442293795</v>
          </cell>
          <cell r="H40" t="str">
            <v>PowerTax Tax Depr</v>
          </cell>
        </row>
        <row r="41">
          <cell r="A41" t="str">
            <v>DEP124</v>
          </cell>
          <cell r="B41" t="str">
            <v>Depreciation Reserve Flowback</v>
          </cell>
          <cell r="C41" t="str">
            <v>Temp</v>
          </cell>
          <cell r="D41" t="str">
            <v>H</v>
          </cell>
          <cell r="E41" t="str">
            <v>Allocate</v>
          </cell>
          <cell r="G41">
            <v>0.54143293889307742</v>
          </cell>
          <cell r="H41" t="str">
            <v>Book Depr - BUFRS</v>
          </cell>
        </row>
        <row r="42">
          <cell r="A42" t="str">
            <v>DEP205</v>
          </cell>
          <cell r="B42" t="str">
            <v>ITC Transition Depr Adj</v>
          </cell>
          <cell r="C42" t="str">
            <v>Temp</v>
          </cell>
          <cell r="D42" t="str">
            <v>C</v>
          </cell>
          <cell r="E42" t="str">
            <v>Allocate</v>
          </cell>
          <cell r="G42">
            <v>8.3779928698688895E-3</v>
          </cell>
          <cell r="H42" t="str">
            <v>CTX</v>
          </cell>
        </row>
        <row r="43">
          <cell r="A43" t="str">
            <v>DEP302</v>
          </cell>
          <cell r="B43" t="str">
            <v>Interconnection Homestead</v>
          </cell>
          <cell r="C43" t="str">
            <v>Temp</v>
          </cell>
          <cell r="G43">
            <v>0</v>
          </cell>
        </row>
        <row r="44">
          <cell r="A44" t="str">
            <v>ELC101</v>
          </cell>
          <cell r="B44" t="str">
            <v>Electric Vehicles</v>
          </cell>
          <cell r="C44" t="str">
            <v>Temp</v>
          </cell>
          <cell r="E44" t="str">
            <v>Direct</v>
          </cell>
          <cell r="G44">
            <v>0</v>
          </cell>
          <cell r="H44" t="str">
            <v>Vehicles - General Plant</v>
          </cell>
        </row>
        <row r="45">
          <cell r="A45" t="str">
            <v>EMP101</v>
          </cell>
          <cell r="B45" t="str">
            <v>Pension Capitalized</v>
          </cell>
          <cell r="C45" t="str">
            <v>Temp</v>
          </cell>
          <cell r="D45" t="str">
            <v>D</v>
          </cell>
          <cell r="E45" t="str">
            <v>Allocate</v>
          </cell>
          <cell r="F45" t="str">
            <v>926.212</v>
          </cell>
          <cell r="G45">
            <v>0.46636760768509533</v>
          </cell>
          <cell r="H45" t="str">
            <v>BUFRS Corp OH Rates</v>
          </cell>
        </row>
        <row r="46">
          <cell r="A46" t="str">
            <v>EMP102</v>
          </cell>
          <cell r="B46" t="str">
            <v>Pension SFAS 87</v>
          </cell>
          <cell r="C46" t="str">
            <v>Temp</v>
          </cell>
          <cell r="D46" t="str">
            <v>D</v>
          </cell>
          <cell r="E46" t="str">
            <v>Allocate</v>
          </cell>
          <cell r="F46" t="str">
            <v>926.202 + 926.203</v>
          </cell>
          <cell r="G46">
            <v>0.46636760768509533</v>
          </cell>
          <cell r="H46" t="str">
            <v>BUFRS Corp OH Rates</v>
          </cell>
        </row>
        <row r="47">
          <cell r="A47" t="str">
            <v>EMP103</v>
          </cell>
          <cell r="B47" t="str">
            <v>Non Ded Medic Contr</v>
          </cell>
          <cell r="C47" t="str">
            <v>Temp</v>
          </cell>
          <cell r="D47" t="str">
            <v>G</v>
          </cell>
          <cell r="E47" t="str">
            <v>Allocate</v>
          </cell>
          <cell r="F47" t="str">
            <v>926.600 &amp; 926.650</v>
          </cell>
          <cell r="G47">
            <v>0.49120000000000003</v>
          </cell>
          <cell r="H47" t="str">
            <v>BUFRS</v>
          </cell>
        </row>
        <row r="48">
          <cell r="A48" t="str">
            <v>EMP201</v>
          </cell>
          <cell r="B48" t="str">
            <v>Bonuses</v>
          </cell>
          <cell r="C48" t="str">
            <v>Temp</v>
          </cell>
          <cell r="D48" t="str">
            <v>D</v>
          </cell>
          <cell r="E48" t="str">
            <v>Allocate</v>
          </cell>
          <cell r="F48" t="str">
            <v>920.100, 920.110</v>
          </cell>
          <cell r="G48">
            <v>0.46636760768509533</v>
          </cell>
          <cell r="H48" t="str">
            <v>BUFRS Corp OH Rates</v>
          </cell>
        </row>
        <row r="49">
          <cell r="A49" t="str">
            <v>EMP701</v>
          </cell>
          <cell r="B49" t="str">
            <v>Officer's Life Insurance</v>
          </cell>
          <cell r="C49" t="str">
            <v>Perm</v>
          </cell>
          <cell r="D49" t="str">
            <v>G</v>
          </cell>
          <cell r="E49" t="str">
            <v>Allocate</v>
          </cell>
          <cell r="F49" t="str">
            <v>926.600</v>
          </cell>
          <cell r="G49">
            <v>0.49120000000000003</v>
          </cell>
          <cell r="H49" t="str">
            <v>BUFRS</v>
          </cell>
        </row>
        <row r="50">
          <cell r="A50" t="str">
            <v>EMP702</v>
          </cell>
          <cell r="B50" t="str">
            <v>Retiree Life Insurance</v>
          </cell>
          <cell r="D50" t="str">
            <v>G</v>
          </cell>
          <cell r="E50" t="str">
            <v>Allocate</v>
          </cell>
          <cell r="F50" t="str">
            <v>926.500</v>
          </cell>
          <cell r="G50">
            <v>0.49120000000000003</v>
          </cell>
          <cell r="H50" t="str">
            <v>BUFRS</v>
          </cell>
        </row>
        <row r="51">
          <cell r="A51" t="str">
            <v>EMP801</v>
          </cell>
          <cell r="B51" t="str">
            <v>Post Retirement Benefits</v>
          </cell>
          <cell r="C51" t="str">
            <v>Temp</v>
          </cell>
          <cell r="D51" t="str">
            <v>D</v>
          </cell>
          <cell r="E51" t="str">
            <v>Allocate</v>
          </cell>
          <cell r="F51" t="str">
            <v>926.300, 926.301</v>
          </cell>
          <cell r="G51">
            <v>0.46636760768509533</v>
          </cell>
          <cell r="H51" t="str">
            <v>BUFRS Corp OH Rates</v>
          </cell>
        </row>
        <row r="52">
          <cell r="A52" t="str">
            <v>EMP801</v>
          </cell>
          <cell r="B52" t="str">
            <v>Post Retirement Benefits</v>
          </cell>
          <cell r="C52" t="str">
            <v>Temp</v>
          </cell>
          <cell r="D52" t="str">
            <v>D</v>
          </cell>
          <cell r="E52" t="str">
            <v>Allocate</v>
          </cell>
          <cell r="G52">
            <v>0.46636760768509533</v>
          </cell>
          <cell r="H52" t="str">
            <v>BUFRS Corp OH Rates</v>
          </cell>
        </row>
        <row r="53">
          <cell r="A53" t="str">
            <v>EMP802</v>
          </cell>
          <cell r="B53" t="str">
            <v>Post Retirement SFAS 112 - NC</v>
          </cell>
          <cell r="C53" t="str">
            <v>Temp</v>
          </cell>
          <cell r="D53" t="str">
            <v>G</v>
          </cell>
          <cell r="E53" t="str">
            <v>Allocate</v>
          </cell>
          <cell r="F53" t="str">
            <v>926.621</v>
          </cell>
          <cell r="G53">
            <v>0.49120000000000003</v>
          </cell>
          <cell r="H53" t="str">
            <v>BUFRS</v>
          </cell>
        </row>
        <row r="54">
          <cell r="A54" t="str">
            <v>EMP803</v>
          </cell>
          <cell r="B54" t="str">
            <v>Welfare Capitalized</v>
          </cell>
          <cell r="C54" t="str">
            <v>Temp</v>
          </cell>
          <cell r="D54" t="str">
            <v>G</v>
          </cell>
          <cell r="E54" t="str">
            <v>Allocate</v>
          </cell>
          <cell r="F54" t="str">
            <v>926.141</v>
          </cell>
          <cell r="G54">
            <v>0.49120000000000003</v>
          </cell>
          <cell r="H54" t="str">
            <v>BUFRS</v>
          </cell>
        </row>
        <row r="55">
          <cell r="A55" t="str">
            <v>EMP804</v>
          </cell>
          <cell r="B55" t="str">
            <v>FAS106 Subsidy</v>
          </cell>
          <cell r="C55" t="str">
            <v>Perm</v>
          </cell>
          <cell r="D55" t="str">
            <v>D</v>
          </cell>
          <cell r="E55" t="str">
            <v>Allocate</v>
          </cell>
          <cell r="G55">
            <v>0.46636760768509533</v>
          </cell>
          <cell r="H55" t="str">
            <v>BUFRS Corp OH Rates</v>
          </cell>
        </row>
        <row r="56">
          <cell r="A56" t="str">
            <v>EMP806</v>
          </cell>
          <cell r="B56" t="str">
            <v>Post Retirement Benefits - FAS106 Current(Override)</v>
          </cell>
          <cell r="C56" t="str">
            <v>Temp</v>
          </cell>
          <cell r="D56" t="str">
            <v>D</v>
          </cell>
          <cell r="E56" t="str">
            <v>Allocate</v>
          </cell>
          <cell r="G56">
            <v>0.46636760768509533</v>
          </cell>
          <cell r="H56" t="str">
            <v>BUFRS Corp OH Rates</v>
          </cell>
        </row>
        <row r="57">
          <cell r="A57" t="str">
            <v>EMP807</v>
          </cell>
          <cell r="B57" t="str">
            <v>Post Retirement Benefits - FAS106 NC</v>
          </cell>
          <cell r="C57" t="str">
            <v>Temp</v>
          </cell>
          <cell r="D57" t="str">
            <v>D</v>
          </cell>
          <cell r="E57" t="str">
            <v>Allocate</v>
          </cell>
          <cell r="G57">
            <v>0.46636760768509533</v>
          </cell>
          <cell r="H57" t="str">
            <v>BUFRS Corp OH Rates</v>
          </cell>
        </row>
        <row r="58">
          <cell r="A58" t="str">
            <v>EMP901</v>
          </cell>
          <cell r="B58" t="str">
            <v>Def Compensation</v>
          </cell>
          <cell r="C58" t="str">
            <v>Temp</v>
          </cell>
          <cell r="D58" t="str">
            <v>D</v>
          </cell>
          <cell r="E58" t="str">
            <v>Allocate</v>
          </cell>
          <cell r="F58">
            <v>920.1</v>
          </cell>
          <cell r="G58">
            <v>0.46636760768509533</v>
          </cell>
          <cell r="H58" t="str">
            <v>BUFRS Corp OH Rates</v>
          </cell>
        </row>
        <row r="59">
          <cell r="A59" t="str">
            <v>EMP903</v>
          </cell>
          <cell r="B59" t="str">
            <v>SERP Current Portion</v>
          </cell>
          <cell r="C59" t="str">
            <v>Temp</v>
          </cell>
          <cell r="D59" t="str">
            <v>D</v>
          </cell>
          <cell r="E59" t="str">
            <v>Allocate</v>
          </cell>
          <cell r="G59">
            <v>0.46636760768509533</v>
          </cell>
          <cell r="H59" t="str">
            <v>BUFRS Corp OH Rates</v>
          </cell>
        </row>
        <row r="60">
          <cell r="A60" t="str">
            <v>EMP904</v>
          </cell>
          <cell r="B60" t="str">
            <v>SERP NC</v>
          </cell>
          <cell r="C60" t="str">
            <v>Temp</v>
          </cell>
          <cell r="D60" t="str">
            <v>D</v>
          </cell>
          <cell r="E60" t="str">
            <v>Allocate</v>
          </cell>
          <cell r="G60">
            <v>0.46636760768509533</v>
          </cell>
          <cell r="H60" t="str">
            <v>BUFRS Corp OH Rates</v>
          </cell>
        </row>
        <row r="61">
          <cell r="A61" t="str">
            <v>EMPA01</v>
          </cell>
          <cell r="B61" t="str">
            <v>Section 162(M) Disallowance</v>
          </cell>
          <cell r="C61" t="str">
            <v>Perm</v>
          </cell>
          <cell r="D61" t="str">
            <v>D</v>
          </cell>
          <cell r="E61" t="str">
            <v>Allocate</v>
          </cell>
          <cell r="F61" t="str">
            <v>920.100, 926.110, 920.110, 926.110</v>
          </cell>
          <cell r="G61">
            <v>0.46636760768509533</v>
          </cell>
          <cell r="H61" t="str">
            <v>BUFRS Corp OH Rates</v>
          </cell>
        </row>
        <row r="62">
          <cell r="A62" t="str">
            <v>FIN401</v>
          </cell>
          <cell r="B62" t="str">
            <v>FIN 48 Interest Payable</v>
          </cell>
          <cell r="C62" t="str">
            <v>Temp</v>
          </cell>
          <cell r="E62" t="str">
            <v>Direct</v>
          </cell>
          <cell r="G62">
            <v>0</v>
          </cell>
        </row>
        <row r="63">
          <cell r="A63" t="str">
            <v>FIN402</v>
          </cell>
          <cell r="B63" t="str">
            <v>FIN 48 Interest Receivable</v>
          </cell>
          <cell r="C63" t="str">
            <v>Temp</v>
          </cell>
          <cell r="E63" t="str">
            <v>Direct</v>
          </cell>
          <cell r="G63">
            <v>0</v>
          </cell>
        </row>
        <row r="64">
          <cell r="A64" t="str">
            <v>FIN403</v>
          </cell>
          <cell r="B64" t="str">
            <v>FIN48 Interest Payable-State</v>
          </cell>
          <cell r="C64" t="str">
            <v>Temp</v>
          </cell>
          <cell r="G64">
            <v>0</v>
          </cell>
        </row>
        <row r="65">
          <cell r="A65" t="str">
            <v>FIN404</v>
          </cell>
          <cell r="B65" t="str">
            <v>FIN48 Interest Receivable-State</v>
          </cell>
          <cell r="C65" t="str">
            <v>Temp</v>
          </cell>
          <cell r="G65">
            <v>0</v>
          </cell>
        </row>
        <row r="66">
          <cell r="A66" t="str">
            <v>FIN405</v>
          </cell>
          <cell r="B66" t="str">
            <v>Int Accrued St Current - FIN48</v>
          </cell>
          <cell r="C66" t="str">
            <v>Temp</v>
          </cell>
          <cell r="G66">
            <v>0</v>
          </cell>
        </row>
        <row r="67">
          <cell r="A67" t="str">
            <v>FIN406</v>
          </cell>
          <cell r="B67" t="str">
            <v>Int Receivable Current - FIN48</v>
          </cell>
          <cell r="C67" t="str">
            <v>Temp</v>
          </cell>
          <cell r="G67">
            <v>0</v>
          </cell>
        </row>
        <row r="68">
          <cell r="A68" t="str">
            <v>FLA101</v>
          </cell>
          <cell r="B68" t="str">
            <v>Florida State Exemption</v>
          </cell>
          <cell r="C68" t="str">
            <v>Temp</v>
          </cell>
          <cell r="G68">
            <v>0</v>
          </cell>
        </row>
        <row r="69">
          <cell r="A69" t="str">
            <v>FUL102</v>
          </cell>
          <cell r="B69" t="str">
            <v>Def Fuel Cost FERC</v>
          </cell>
          <cell r="C69" t="str">
            <v>Temp</v>
          </cell>
          <cell r="E69" t="str">
            <v>Direct</v>
          </cell>
          <cell r="F69">
            <v>0</v>
          </cell>
          <cell r="G69">
            <v>1</v>
          </cell>
        </row>
        <row r="70">
          <cell r="A70" t="str">
            <v>FUL103</v>
          </cell>
          <cell r="B70" t="str">
            <v>Def Fuel Cost FPSC - Current</v>
          </cell>
          <cell r="C70" t="str">
            <v>Temp</v>
          </cell>
          <cell r="E70" t="str">
            <v>Direct</v>
          </cell>
          <cell r="F70">
            <v>0</v>
          </cell>
          <cell r="G70">
            <v>1</v>
          </cell>
        </row>
        <row r="71">
          <cell r="A71" t="str">
            <v>FUL104</v>
          </cell>
          <cell r="B71" t="str">
            <v>FPSC Revenue Refund</v>
          </cell>
          <cell r="C71" t="str">
            <v>Temp</v>
          </cell>
          <cell r="G71">
            <v>0</v>
          </cell>
          <cell r="H71" t="str">
            <v>Per Dave Huss</v>
          </cell>
        </row>
        <row r="72">
          <cell r="A72" t="str">
            <v>FUL105</v>
          </cell>
          <cell r="B72" t="str">
            <v>Def CCR Costs</v>
          </cell>
          <cell r="C72" t="str">
            <v>Temp</v>
          </cell>
          <cell r="E72" t="str">
            <v>Direct</v>
          </cell>
          <cell r="F72">
            <v>0</v>
          </cell>
          <cell r="G72">
            <v>0</v>
          </cell>
        </row>
        <row r="73">
          <cell r="A73" t="str">
            <v>FUL106</v>
          </cell>
          <cell r="B73" t="str">
            <v>Def Fuel Cost FPSC L/T</v>
          </cell>
          <cell r="C73" t="str">
            <v>Temp</v>
          </cell>
          <cell r="E73" t="str">
            <v>Direct</v>
          </cell>
          <cell r="G73">
            <v>1</v>
          </cell>
        </row>
        <row r="74">
          <cell r="A74" t="str">
            <v>FUL108</v>
          </cell>
          <cell r="B74" t="str">
            <v>Def ECCR Costs</v>
          </cell>
          <cell r="C74" t="str">
            <v>Temp</v>
          </cell>
          <cell r="E74" t="str">
            <v>Direct</v>
          </cell>
          <cell r="G74">
            <v>0</v>
          </cell>
        </row>
        <row r="75">
          <cell r="A75" t="str">
            <v>FUL109</v>
          </cell>
          <cell r="B75" t="str">
            <v>EPU Asset Retirements</v>
          </cell>
          <cell r="C75" t="str">
            <v>Temp</v>
          </cell>
          <cell r="E75" t="str">
            <v>Direct</v>
          </cell>
          <cell r="G75">
            <v>1</v>
          </cell>
        </row>
        <row r="76">
          <cell r="A76" t="str">
            <v>FUL202</v>
          </cell>
          <cell r="B76" t="str">
            <v>Fuel Tax Credit Addback Exp</v>
          </cell>
          <cell r="C76" t="str">
            <v>Perm</v>
          </cell>
          <cell r="E76" t="str">
            <v>Direct</v>
          </cell>
          <cell r="F76">
            <v>0</v>
          </cell>
          <cell r="G76">
            <v>1</v>
          </cell>
          <cell r="H76" t="str">
            <v>CTX</v>
          </cell>
        </row>
        <row r="77">
          <cell r="A77" t="str">
            <v>FUL301</v>
          </cell>
          <cell r="B77" t="str">
            <v>Def Franchise Fee Rev</v>
          </cell>
          <cell r="C77" t="str">
            <v>Temp</v>
          </cell>
          <cell r="E77" t="str">
            <v>Direct</v>
          </cell>
          <cell r="F77">
            <v>0</v>
          </cell>
          <cell r="G77">
            <v>0</v>
          </cell>
          <cell r="H77" t="str">
            <v>CTX</v>
          </cell>
        </row>
        <row r="78">
          <cell r="A78" t="str">
            <v>FUL302</v>
          </cell>
          <cell r="B78" t="str">
            <v>Franchise Fee Costs</v>
          </cell>
          <cell r="C78" t="str">
            <v>Temp</v>
          </cell>
          <cell r="E78" t="str">
            <v>Direct</v>
          </cell>
          <cell r="F78">
            <v>0</v>
          </cell>
          <cell r="G78">
            <v>0</v>
          </cell>
          <cell r="H78" t="str">
            <v>CTX</v>
          </cell>
        </row>
        <row r="79">
          <cell r="A79" t="str">
            <v>HOM101</v>
          </cell>
          <cell r="B79" t="str">
            <v>Home Purchase Program - Liability</v>
          </cell>
          <cell r="C79" t="str">
            <v>Temp</v>
          </cell>
          <cell r="E79" t="str">
            <v>Direct</v>
          </cell>
          <cell r="G79">
            <v>0</v>
          </cell>
        </row>
        <row r="80">
          <cell r="A80" t="str">
            <v>HOM102</v>
          </cell>
          <cell r="B80" t="str">
            <v>Home Purchase Program - Asset</v>
          </cell>
          <cell r="C80" t="str">
            <v>Temp</v>
          </cell>
          <cell r="E80" t="str">
            <v>Direct</v>
          </cell>
          <cell r="G80">
            <v>0</v>
          </cell>
        </row>
        <row r="81">
          <cell r="A81" t="str">
            <v>INC502</v>
          </cell>
          <cell r="B81" t="str">
            <v>Tax Exempt Int Inc</v>
          </cell>
          <cell r="C81" t="str">
            <v>Temp</v>
          </cell>
          <cell r="E81" t="str">
            <v>Direct</v>
          </cell>
          <cell r="G81">
            <v>0</v>
          </cell>
        </row>
        <row r="82">
          <cell r="A82" t="str">
            <v>INC602</v>
          </cell>
          <cell r="B82" t="str">
            <v>Premium Lighting Prog Rev</v>
          </cell>
          <cell r="C82" t="str">
            <v>Temp</v>
          </cell>
          <cell r="E82" t="str">
            <v>Direct</v>
          </cell>
          <cell r="G82">
            <v>0</v>
          </cell>
          <cell r="H82" t="str">
            <v>CTX</v>
          </cell>
        </row>
        <row r="83">
          <cell r="A83" t="str">
            <v>INC603</v>
          </cell>
          <cell r="B83" t="str">
            <v>5 Year Maint Agrmt Tariff Billing</v>
          </cell>
          <cell r="C83" t="str">
            <v>Temp</v>
          </cell>
          <cell r="E83" t="str">
            <v>Direct</v>
          </cell>
          <cell r="G83">
            <v>0</v>
          </cell>
          <cell r="H83" t="str">
            <v>CTX</v>
          </cell>
        </row>
        <row r="84">
          <cell r="A84" t="str">
            <v>INC605</v>
          </cell>
          <cell r="B84" t="str">
            <v>Deferred Income - NC</v>
          </cell>
          <cell r="C84" t="str">
            <v>Temp</v>
          </cell>
          <cell r="E84" t="str">
            <v>Direct</v>
          </cell>
          <cell r="F84">
            <v>0</v>
          </cell>
          <cell r="G84">
            <v>1</v>
          </cell>
          <cell r="H84" t="str">
            <v>CTX</v>
          </cell>
        </row>
        <row r="85">
          <cell r="A85" t="str">
            <v>INJ101</v>
          </cell>
          <cell r="B85" t="str">
            <v>Injuries and Damages</v>
          </cell>
          <cell r="C85" t="str">
            <v>Temp</v>
          </cell>
          <cell r="D85" t="str">
            <v>J</v>
          </cell>
          <cell r="E85" t="str">
            <v>Allocate</v>
          </cell>
          <cell r="F85" t="str">
            <v>588.700, 921.100, 925.100, 925.102, 925103</v>
          </cell>
          <cell r="G85">
            <v>0.05</v>
          </cell>
          <cell r="H85" t="str">
            <v>BUFRs</v>
          </cell>
        </row>
        <row r="86">
          <cell r="A86" t="str">
            <v>INT101</v>
          </cell>
          <cell r="B86" t="str">
            <v>Method Life CPI</v>
          </cell>
          <cell r="C86" t="str">
            <v>Temp</v>
          </cell>
          <cell r="D86" t="str">
            <v>A</v>
          </cell>
          <cell r="E86" t="str">
            <v>Allocate</v>
          </cell>
          <cell r="F86">
            <v>0</v>
          </cell>
          <cell r="G86">
            <v>0.47303103256409079</v>
          </cell>
          <cell r="H86" t="str">
            <v>Interest Related</v>
          </cell>
        </row>
        <row r="87">
          <cell r="A87" t="str">
            <v>INT201</v>
          </cell>
          <cell r="B87" t="str">
            <v>Nuclear Fuel Interest</v>
          </cell>
          <cell r="C87" t="str">
            <v>Temp</v>
          </cell>
          <cell r="D87" t="str">
            <v>A</v>
          </cell>
          <cell r="E87" t="str">
            <v>Allocate</v>
          </cell>
          <cell r="G87">
            <v>1</v>
          </cell>
          <cell r="H87" t="str">
            <v>Interest Related</v>
          </cell>
        </row>
        <row r="88">
          <cell r="A88" t="str">
            <v>INV101</v>
          </cell>
          <cell r="B88" t="str">
            <v>Investigatory Costs</v>
          </cell>
          <cell r="C88" t="str">
            <v>Temp</v>
          </cell>
          <cell r="E88" t="str">
            <v>Direct</v>
          </cell>
          <cell r="G88">
            <v>0</v>
          </cell>
        </row>
        <row r="89">
          <cell r="A89" t="str">
            <v>ITC101</v>
          </cell>
          <cell r="B89" t="str">
            <v>Conv ITC Amort &amp; GU</v>
          </cell>
          <cell r="C89" t="str">
            <v>Temp</v>
          </cell>
          <cell r="E89" t="str">
            <v>Direct</v>
          </cell>
          <cell r="G89">
            <v>1</v>
          </cell>
        </row>
        <row r="90">
          <cell r="A90" t="str">
            <v>ITC102</v>
          </cell>
          <cell r="B90" t="str">
            <v>Conv ITC Depr Loss</v>
          </cell>
          <cell r="C90" t="str">
            <v>Temp</v>
          </cell>
          <cell r="E90" t="str">
            <v>Direct</v>
          </cell>
          <cell r="G90">
            <v>1</v>
          </cell>
        </row>
        <row r="91">
          <cell r="A91" t="str">
            <v>ITC103</v>
          </cell>
          <cell r="B91" t="str">
            <v>Space Coast ITC GU</v>
          </cell>
          <cell r="C91" t="str">
            <v>Temp</v>
          </cell>
          <cell r="E91" t="str">
            <v>Direct</v>
          </cell>
          <cell r="F91">
            <v>0</v>
          </cell>
          <cell r="G91">
            <v>1</v>
          </cell>
        </row>
        <row r="92">
          <cell r="A92" t="str">
            <v>ITC104</v>
          </cell>
          <cell r="B92" t="str">
            <v>Space Coast ITC Depr Loss</v>
          </cell>
          <cell r="C92" t="str">
            <v>Temp</v>
          </cell>
          <cell r="E92" t="str">
            <v>Direct</v>
          </cell>
          <cell r="F92">
            <v>0</v>
          </cell>
          <cell r="G92">
            <v>1</v>
          </cell>
        </row>
        <row r="93">
          <cell r="A93" t="str">
            <v>MEL101</v>
          </cell>
          <cell r="B93" t="str">
            <v>Business Meals</v>
          </cell>
          <cell r="C93" t="str">
            <v>Perm</v>
          </cell>
          <cell r="D93" t="str">
            <v>D</v>
          </cell>
          <cell r="E93" t="str">
            <v>Allocate</v>
          </cell>
          <cell r="F93" t="str">
            <v>921.100</v>
          </cell>
          <cell r="G93">
            <v>0.46636760768509533</v>
          </cell>
          <cell r="H93" t="str">
            <v>BUFRS Corp OH Rates</v>
          </cell>
        </row>
        <row r="94">
          <cell r="A94" t="str">
            <v>MIX101</v>
          </cell>
          <cell r="B94" t="str">
            <v>Mixed Service Costs</v>
          </cell>
          <cell r="C94" t="str">
            <v>Temp</v>
          </cell>
          <cell r="D94" t="str">
            <v>E</v>
          </cell>
          <cell r="E94" t="str">
            <v>Allocate</v>
          </cell>
          <cell r="G94">
            <v>0</v>
          </cell>
          <cell r="H94" t="str">
            <v>CTX</v>
          </cell>
        </row>
        <row r="95">
          <cell r="A95" t="str">
            <v>MTAX01</v>
          </cell>
          <cell r="B95" t="str">
            <v>Nuclear License Payroll</v>
          </cell>
          <cell r="C95" t="str">
            <v>Temp</v>
          </cell>
          <cell r="E95" t="str">
            <v>Direct</v>
          </cell>
          <cell r="G95">
            <v>1</v>
          </cell>
          <cell r="H95" t="str">
            <v>CTX</v>
          </cell>
        </row>
        <row r="96">
          <cell r="A96" t="str">
            <v>MTAX02</v>
          </cell>
          <cell r="B96" t="str">
            <v>Docking Fees</v>
          </cell>
          <cell r="C96" t="str">
            <v>Temp</v>
          </cell>
          <cell r="G96">
            <v>1</v>
          </cell>
          <cell r="H96" t="str">
            <v>Fuel Related</v>
          </cell>
        </row>
        <row r="97">
          <cell r="A97" t="str">
            <v>NUC101</v>
          </cell>
          <cell r="B97" t="str">
            <v>Nuclear Uprate Gross Up - BTL</v>
          </cell>
          <cell r="C97" t="str">
            <v>Temp</v>
          </cell>
          <cell r="G97">
            <v>1</v>
          </cell>
        </row>
        <row r="98">
          <cell r="A98" t="str">
            <v>NUC103</v>
          </cell>
          <cell r="B98" t="str">
            <v>Nuclear Cola Payroll(Override)</v>
          </cell>
          <cell r="C98" t="str">
            <v>Temp</v>
          </cell>
          <cell r="E98" t="str">
            <v>Direct</v>
          </cell>
          <cell r="G98">
            <v>1</v>
          </cell>
        </row>
        <row r="99">
          <cell r="A99" t="str">
            <v>NUC104</v>
          </cell>
          <cell r="B99" t="str">
            <v>Nuclear Uprate Gross Up - ATL</v>
          </cell>
          <cell r="C99" t="str">
            <v>Temp</v>
          </cell>
          <cell r="G99">
            <v>1</v>
          </cell>
        </row>
        <row r="100">
          <cell r="A100" t="str">
            <v>NUC105</v>
          </cell>
          <cell r="B100" t="str">
            <v>Nuclear Uprate Carrying Costs on DTA - ATL</v>
          </cell>
          <cell r="C100" t="str">
            <v>Temp</v>
          </cell>
          <cell r="G100">
            <v>1</v>
          </cell>
        </row>
        <row r="101">
          <cell r="A101" t="str">
            <v>NUC106</v>
          </cell>
          <cell r="B101" t="str">
            <v>Nuclear Rule Book/Tax Basis</v>
          </cell>
          <cell r="C101" t="str">
            <v>Temp</v>
          </cell>
          <cell r="E101" t="str">
            <v>Direct</v>
          </cell>
          <cell r="G101">
            <v>1</v>
          </cell>
        </row>
        <row r="102">
          <cell r="A102" t="str">
            <v>POL101</v>
          </cell>
          <cell r="B102" t="str">
            <v>Nondeductible Penalties</v>
          </cell>
          <cell r="C102" t="str">
            <v>Perm</v>
          </cell>
          <cell r="D102" t="str">
            <v>D</v>
          </cell>
          <cell r="E102" t="str">
            <v>allocate</v>
          </cell>
          <cell r="F102" t="str">
            <v>426400, 426420</v>
          </cell>
          <cell r="G102">
            <v>0.46636760768509533</v>
          </cell>
          <cell r="H102" t="str">
            <v>BUFRS Corp OH Rates</v>
          </cell>
        </row>
        <row r="103">
          <cell r="A103" t="str">
            <v>POL201</v>
          </cell>
          <cell r="B103" t="str">
            <v>Nondeductible Club Dues And Political Contributions</v>
          </cell>
          <cell r="C103" t="str">
            <v>Perm</v>
          </cell>
          <cell r="E103" t="str">
            <v>Direct</v>
          </cell>
          <cell r="G103">
            <v>0</v>
          </cell>
        </row>
        <row r="104">
          <cell r="A104" t="str">
            <v>POL301</v>
          </cell>
          <cell r="B104" t="str">
            <v>NonDeductible Aircraft</v>
          </cell>
          <cell r="C104" t="str">
            <v>Temp</v>
          </cell>
          <cell r="G104">
            <v>0</v>
          </cell>
        </row>
        <row r="105">
          <cell r="A105" t="str">
            <v>PPD101</v>
          </cell>
          <cell r="B105" t="str">
            <v>Prepaid Insurance</v>
          </cell>
          <cell r="C105" t="str">
            <v>Temp</v>
          </cell>
          <cell r="D105" t="str">
            <v>K</v>
          </cell>
          <cell r="E105" t="str">
            <v>Allocate</v>
          </cell>
          <cell r="F105" t="str">
            <v>924.000</v>
          </cell>
          <cell r="G105">
            <v>0.1389</v>
          </cell>
          <cell r="H105" t="str">
            <v>BUFRs</v>
          </cell>
        </row>
        <row r="106">
          <cell r="A106" t="str">
            <v>PPD202</v>
          </cell>
          <cell r="B106" t="str">
            <v>Prepaid Franchise Fees</v>
          </cell>
          <cell r="C106" t="str">
            <v>Temp</v>
          </cell>
          <cell r="E106" t="str">
            <v>Direct</v>
          </cell>
          <cell r="F106">
            <v>0</v>
          </cell>
          <cell r="G106">
            <v>0</v>
          </cell>
          <cell r="H106" t="str">
            <v>CTX</v>
          </cell>
        </row>
        <row r="107">
          <cell r="A107" t="str">
            <v>PPD203</v>
          </cell>
          <cell r="B107" t="str">
            <v>Prepaid State Motor Vehicle Taxes</v>
          </cell>
          <cell r="C107" t="str">
            <v>Temp</v>
          </cell>
          <cell r="E107" t="str">
            <v>Direct</v>
          </cell>
          <cell r="F107">
            <v>0</v>
          </cell>
          <cell r="G107">
            <v>0</v>
          </cell>
          <cell r="H107" t="str">
            <v>CTX</v>
          </cell>
        </row>
        <row r="108">
          <cell r="A108" t="str">
            <v>PRP101</v>
          </cell>
          <cell r="B108" t="str">
            <v>St Lucie Prop Taxes</v>
          </cell>
          <cell r="C108" t="str">
            <v>Temp</v>
          </cell>
          <cell r="E108" t="str">
            <v>Direct</v>
          </cell>
          <cell r="G108">
            <v>0</v>
          </cell>
        </row>
        <row r="109">
          <cell r="A109" t="str">
            <v>PSP101</v>
          </cell>
          <cell r="B109" t="str">
            <v>Partnership Income/Loss</v>
          </cell>
          <cell r="G109">
            <v>0</v>
          </cell>
        </row>
        <row r="110">
          <cell r="A110" t="str">
            <v>PSP201</v>
          </cell>
          <cell r="B110" t="str">
            <v>JV Perm Differences</v>
          </cell>
          <cell r="C110" t="str">
            <v>Temp</v>
          </cell>
          <cell r="E110" t="str">
            <v>Direct</v>
          </cell>
          <cell r="G110">
            <v>0</v>
          </cell>
        </row>
        <row r="111">
          <cell r="A111" t="str">
            <v>REM101</v>
          </cell>
          <cell r="B111" t="str">
            <v>Cost of Removal</v>
          </cell>
          <cell r="C111" t="str">
            <v>Temp</v>
          </cell>
          <cell r="D111" t="str">
            <v>M</v>
          </cell>
          <cell r="E111" t="str">
            <v>Allocate</v>
          </cell>
          <cell r="G111">
            <v>0.40045411297670341</v>
          </cell>
          <cell r="H111" t="str">
            <v>Regulatory</v>
          </cell>
        </row>
        <row r="112">
          <cell r="A112" t="str">
            <v>RES134</v>
          </cell>
          <cell r="B112" t="str">
            <v>Glade Coal Reimbursement/Abandonment Loss</v>
          </cell>
          <cell r="C112" t="str">
            <v>Temp</v>
          </cell>
          <cell r="G112">
            <v>0</v>
          </cell>
        </row>
        <row r="113">
          <cell r="A113" t="str">
            <v>RES601</v>
          </cell>
          <cell r="B113" t="str">
            <v>Dormant materials</v>
          </cell>
          <cell r="G113">
            <v>0</v>
          </cell>
        </row>
        <row r="114">
          <cell r="A114" t="str">
            <v>REP101</v>
          </cell>
          <cell r="B114" t="str">
            <v>Repair Allowance</v>
          </cell>
          <cell r="C114" t="str">
            <v>Temp</v>
          </cell>
          <cell r="D114" t="str">
            <v>F</v>
          </cell>
          <cell r="E114" t="str">
            <v>Allocate</v>
          </cell>
          <cell r="G114">
            <v>0.7119133705292372</v>
          </cell>
          <cell r="H114" t="str">
            <v>CTX</v>
          </cell>
        </row>
        <row r="115">
          <cell r="A115" t="str">
            <v>REP201</v>
          </cell>
          <cell r="B115" t="str">
            <v>Repair Projects</v>
          </cell>
          <cell r="C115" t="str">
            <v>Temp</v>
          </cell>
          <cell r="D115" t="str">
            <v>F</v>
          </cell>
          <cell r="E115" t="str">
            <v>Allocate</v>
          </cell>
          <cell r="G115">
            <v>0.7119133705292372</v>
          </cell>
          <cell r="H115" t="str">
            <v>CTX</v>
          </cell>
        </row>
        <row r="116">
          <cell r="A116" t="str">
            <v>REP301</v>
          </cell>
          <cell r="B116" t="str">
            <v>Cable Injection</v>
          </cell>
          <cell r="E116" t="str">
            <v>Direct</v>
          </cell>
          <cell r="F116">
            <v>0</v>
          </cell>
          <cell r="G116">
            <v>0</v>
          </cell>
          <cell r="H116" t="str">
            <v>CTX</v>
          </cell>
        </row>
        <row r="117">
          <cell r="A117" t="str">
            <v>REP501</v>
          </cell>
          <cell r="B117" t="str">
            <v>Nuc Maint Reserve</v>
          </cell>
          <cell r="C117" t="str">
            <v>Temp</v>
          </cell>
          <cell r="E117" t="str">
            <v>Direct</v>
          </cell>
          <cell r="G117">
            <v>1</v>
          </cell>
          <cell r="H117" t="str">
            <v>CTX</v>
          </cell>
        </row>
        <row r="118">
          <cell r="A118" t="str">
            <v>REP502</v>
          </cell>
          <cell r="B118" t="str">
            <v>Incremental SEC Dbt Costs</v>
          </cell>
          <cell r="C118" t="str">
            <v>Temp</v>
          </cell>
          <cell r="E118" t="str">
            <v>Direct</v>
          </cell>
          <cell r="G118">
            <v>0</v>
          </cell>
        </row>
        <row r="119">
          <cell r="A119" t="str">
            <v>REP503</v>
          </cell>
          <cell r="B119" t="str">
            <v>Nuc Maint Res-Particip</v>
          </cell>
          <cell r="C119" t="str">
            <v>Temp</v>
          </cell>
          <cell r="E119" t="str">
            <v>Direct</v>
          </cell>
          <cell r="G119">
            <v>1</v>
          </cell>
        </row>
        <row r="120">
          <cell r="A120" t="str">
            <v>RES107</v>
          </cell>
          <cell r="B120" t="str">
            <v>Regulatory Impact</v>
          </cell>
          <cell r="C120" t="str">
            <v>Temp</v>
          </cell>
          <cell r="E120" t="str">
            <v>Direct</v>
          </cell>
          <cell r="F120" t="str">
            <v>456.251</v>
          </cell>
          <cell r="G120">
            <v>0</v>
          </cell>
          <cell r="H120" t="str">
            <v>CTX</v>
          </cell>
        </row>
        <row r="121">
          <cell r="A121" t="str">
            <v>RES111</v>
          </cell>
          <cell r="B121" t="str">
            <v>Warranty Reserve</v>
          </cell>
          <cell r="E121" t="str">
            <v>Direct</v>
          </cell>
          <cell r="F121" t="str">
            <v>456.060</v>
          </cell>
          <cell r="G121">
            <v>0</v>
          </cell>
          <cell r="H121" t="str">
            <v>CTX</v>
          </cell>
        </row>
        <row r="122">
          <cell r="A122" t="str">
            <v>RES113</v>
          </cell>
          <cell r="B122" t="str">
            <v>Nuc Last Core Expense</v>
          </cell>
          <cell r="C122" t="str">
            <v>Temp</v>
          </cell>
          <cell r="E122" t="str">
            <v>Direct</v>
          </cell>
          <cell r="G122">
            <v>1</v>
          </cell>
          <cell r="H122" t="str">
            <v>CTX</v>
          </cell>
        </row>
        <row r="123">
          <cell r="A123" t="str">
            <v>RES114</v>
          </cell>
          <cell r="B123" t="str">
            <v>Nuc M and S Inventory</v>
          </cell>
          <cell r="C123" t="str">
            <v>Temp</v>
          </cell>
          <cell r="E123" t="str">
            <v>Direct</v>
          </cell>
          <cell r="G123">
            <v>1</v>
          </cell>
          <cell r="H123" t="str">
            <v>CTX</v>
          </cell>
        </row>
        <row r="124">
          <cell r="A124" t="str">
            <v>RES116</v>
          </cell>
          <cell r="B124" t="str">
            <v>Sales Tax</v>
          </cell>
          <cell r="F124">
            <v>0</v>
          </cell>
          <cell r="G124">
            <v>0</v>
          </cell>
          <cell r="H124" t="str">
            <v>CTX</v>
          </cell>
        </row>
        <row r="125">
          <cell r="A125" t="str">
            <v>RES117</v>
          </cell>
          <cell r="B125" t="str">
            <v>Elmore Litigation Reserve</v>
          </cell>
          <cell r="C125" t="str">
            <v>Temp</v>
          </cell>
          <cell r="E125" t="str">
            <v>Direct</v>
          </cell>
          <cell r="G125">
            <v>0</v>
          </cell>
        </row>
        <row r="126">
          <cell r="A126" t="str">
            <v>RES126</v>
          </cell>
          <cell r="B126" t="str">
            <v>Nuclear Rad Waste</v>
          </cell>
          <cell r="C126" t="str">
            <v>Temp</v>
          </cell>
          <cell r="E126" t="str">
            <v>Direct</v>
          </cell>
          <cell r="G126">
            <v>1</v>
          </cell>
          <cell r="H126" t="str">
            <v>CTX</v>
          </cell>
        </row>
        <row r="127">
          <cell r="A127" t="str">
            <v>RES127</v>
          </cell>
          <cell r="B127" t="str">
            <v>IBM Credit - L/T</v>
          </cell>
          <cell r="C127" t="str">
            <v>Temp</v>
          </cell>
          <cell r="E127" t="str">
            <v>Direct</v>
          </cell>
          <cell r="G127">
            <v>0</v>
          </cell>
          <cell r="H127" t="str">
            <v>CTX</v>
          </cell>
        </row>
        <row r="128">
          <cell r="A128" t="str">
            <v>RES129</v>
          </cell>
          <cell r="B128" t="str">
            <v>IBM Credit - S/T</v>
          </cell>
          <cell r="C128" t="str">
            <v>Temp</v>
          </cell>
          <cell r="E128" t="str">
            <v>Direct</v>
          </cell>
          <cell r="G128">
            <v>0</v>
          </cell>
          <cell r="H128" t="str">
            <v>CTX</v>
          </cell>
        </row>
        <row r="129">
          <cell r="A129" t="str">
            <v>RES132</v>
          </cell>
          <cell r="B129" t="str">
            <v>Enersys-Warranty</v>
          </cell>
          <cell r="C129" t="str">
            <v>Temp</v>
          </cell>
          <cell r="G129">
            <v>0</v>
          </cell>
        </row>
        <row r="130">
          <cell r="A130" t="str">
            <v>RES135</v>
          </cell>
          <cell r="B130" t="str">
            <v>Rothenberg Obligation</v>
          </cell>
          <cell r="C130" t="str">
            <v>Temp</v>
          </cell>
          <cell r="E130" t="str">
            <v>Direct</v>
          </cell>
          <cell r="G130">
            <v>0</v>
          </cell>
        </row>
        <row r="131">
          <cell r="A131" t="str">
            <v>RES301</v>
          </cell>
          <cell r="B131" t="str">
            <v>Environmental Liability</v>
          </cell>
          <cell r="C131" t="str">
            <v>Temp</v>
          </cell>
          <cell r="D131" t="str">
            <v>D</v>
          </cell>
          <cell r="E131" t="str">
            <v>Allocate</v>
          </cell>
          <cell r="F131" t="str">
            <v>930.200, 921.100</v>
          </cell>
          <cell r="G131">
            <v>0.46636760768509533</v>
          </cell>
          <cell r="H131" t="str">
            <v>BUFRS Corp OH Rates</v>
          </cell>
        </row>
        <row r="132">
          <cell r="A132" t="str">
            <v>RES401</v>
          </cell>
          <cell r="B132" t="str">
            <v>Vacation Pay Accrual</v>
          </cell>
          <cell r="C132" t="str">
            <v>Temp</v>
          </cell>
          <cell r="D132" t="str">
            <v>G</v>
          </cell>
          <cell r="E132" t="str">
            <v>Allocate</v>
          </cell>
          <cell r="F132" t="str">
            <v>926.720</v>
          </cell>
          <cell r="G132">
            <v>0.49120000000000003</v>
          </cell>
          <cell r="H132" t="str">
            <v>BUFRS</v>
          </cell>
        </row>
        <row r="133">
          <cell r="A133" t="str">
            <v>RES801</v>
          </cell>
          <cell r="B133" t="str">
            <v>FMPA Settlement Agreement</v>
          </cell>
          <cell r="C133" t="str">
            <v>Temp</v>
          </cell>
          <cell r="E133" t="str">
            <v>Direct</v>
          </cell>
          <cell r="F133">
            <v>0</v>
          </cell>
          <cell r="G133">
            <v>0</v>
          </cell>
          <cell r="H133" t="str">
            <v>CTX</v>
          </cell>
        </row>
        <row r="134">
          <cell r="A134" t="str">
            <v>REV103</v>
          </cell>
          <cell r="B134" t="str">
            <v>Measurement and Verification Income</v>
          </cell>
          <cell r="C134" t="str">
            <v>Temp</v>
          </cell>
          <cell r="G134">
            <v>0</v>
          </cell>
        </row>
        <row r="135">
          <cell r="A135" t="str">
            <v>RSH101</v>
          </cell>
          <cell r="B135" t="str">
            <v>Computer Software</v>
          </cell>
          <cell r="C135" t="str">
            <v>Temp</v>
          </cell>
          <cell r="E135" t="str">
            <v>Direct</v>
          </cell>
          <cell r="F135" t="str">
            <v>None</v>
          </cell>
          <cell r="G135">
            <v>0</v>
          </cell>
          <cell r="H135" t="str">
            <v>CTX</v>
          </cell>
        </row>
        <row r="136">
          <cell r="A136" t="str">
            <v>RSH102</v>
          </cell>
          <cell r="B136" t="str">
            <v>Research &amp; Experiment</v>
          </cell>
          <cell r="G136">
            <v>0</v>
          </cell>
        </row>
        <row r="137">
          <cell r="A137" t="str">
            <v>RSH103</v>
          </cell>
          <cell r="B137" t="str">
            <v>AIX Software</v>
          </cell>
          <cell r="C137" t="str">
            <v>Temp</v>
          </cell>
          <cell r="G137">
            <v>0</v>
          </cell>
          <cell r="H137" t="str">
            <v>CTX</v>
          </cell>
        </row>
        <row r="138">
          <cell r="A138" t="str">
            <v>RSH105</v>
          </cell>
          <cell r="B138" t="str">
            <v>Nuclear R and E Costs</v>
          </cell>
          <cell r="C138" t="str">
            <v>Temp</v>
          </cell>
          <cell r="G138">
            <v>1</v>
          </cell>
        </row>
        <row r="139">
          <cell r="A139" t="str">
            <v>SAL102</v>
          </cell>
          <cell r="B139" t="str">
            <v>Gain Gas Contracts - FPLES</v>
          </cell>
          <cell r="C139" t="str">
            <v>Temp</v>
          </cell>
          <cell r="E139" t="str">
            <v>Direct</v>
          </cell>
          <cell r="G139">
            <v>0</v>
          </cell>
        </row>
        <row r="140">
          <cell r="A140" t="str">
            <v>SAL301</v>
          </cell>
          <cell r="B140" t="str">
            <v>Cap Gain Emiss Allow</v>
          </cell>
          <cell r="C140" t="str">
            <v>Temp</v>
          </cell>
          <cell r="E140" t="str">
            <v>Direct</v>
          </cell>
          <cell r="F140">
            <v>0</v>
          </cell>
          <cell r="G140">
            <v>0</v>
          </cell>
          <cell r="H140" t="str">
            <v>CTX</v>
          </cell>
        </row>
        <row r="141">
          <cell r="A141" t="str">
            <v>SAL601</v>
          </cell>
          <cell r="B141" t="str">
            <v>Mitigation Bank Gains</v>
          </cell>
          <cell r="C141" t="str">
            <v>Temp</v>
          </cell>
          <cell r="E141" t="str">
            <v>Direct</v>
          </cell>
          <cell r="F141">
            <v>0</v>
          </cell>
          <cell r="G141">
            <v>0</v>
          </cell>
          <cell r="H141" t="str">
            <v>CTX</v>
          </cell>
        </row>
        <row r="142">
          <cell r="A142" t="str">
            <v>SJR101</v>
          </cell>
          <cell r="B142" t="str">
            <v>SJRPP Decommissioning</v>
          </cell>
          <cell r="C142" t="str">
            <v>Temp</v>
          </cell>
          <cell r="E142" t="str">
            <v>Direct</v>
          </cell>
          <cell r="F142">
            <v>0</v>
          </cell>
          <cell r="G142">
            <v>1</v>
          </cell>
          <cell r="H142" t="str">
            <v>CTX</v>
          </cell>
        </row>
        <row r="143">
          <cell r="A143" t="str">
            <v>SJR102</v>
          </cell>
          <cell r="B143" t="str">
            <v>SJRPP Def Interest</v>
          </cell>
          <cell r="C143" t="str">
            <v>Temp</v>
          </cell>
          <cell r="E143" t="str">
            <v>Direct</v>
          </cell>
          <cell r="F143">
            <v>0</v>
          </cell>
          <cell r="G143">
            <v>1</v>
          </cell>
          <cell r="H143" t="str">
            <v>CTX</v>
          </cell>
        </row>
        <row r="144">
          <cell r="A144" t="str">
            <v>STM101</v>
          </cell>
          <cell r="B144" t="str">
            <v>Storm Fund Above</v>
          </cell>
          <cell r="E144" t="str">
            <v>Direct</v>
          </cell>
          <cell r="G144">
            <v>0</v>
          </cell>
          <cell r="H144" t="str">
            <v>CTX</v>
          </cell>
        </row>
        <row r="145">
          <cell r="A145" t="str">
            <v>STM201</v>
          </cell>
          <cell r="B145" t="str">
            <v>Storm Fund Below</v>
          </cell>
          <cell r="C145" t="str">
            <v>Temp</v>
          </cell>
          <cell r="E145" t="str">
            <v>Direct</v>
          </cell>
          <cell r="G145">
            <v>0</v>
          </cell>
          <cell r="H145" t="str">
            <v>CTX</v>
          </cell>
        </row>
        <row r="146">
          <cell r="A146" t="str">
            <v>STM305</v>
          </cell>
          <cell r="B146" t="str">
            <v>Storm Fund 3213</v>
          </cell>
          <cell r="E146" t="str">
            <v>Direct</v>
          </cell>
          <cell r="G146">
            <v>0</v>
          </cell>
          <cell r="H146" t="str">
            <v>CTX</v>
          </cell>
        </row>
        <row r="147">
          <cell r="A147" t="str">
            <v>STM401</v>
          </cell>
          <cell r="B147" t="str">
            <v>Storm Recovery Property</v>
          </cell>
          <cell r="C147" t="str">
            <v>Temp</v>
          </cell>
          <cell r="G147">
            <v>0</v>
          </cell>
          <cell r="H147" t="str">
            <v>Per D Huss (Primarily Distrib)</v>
          </cell>
        </row>
        <row r="148">
          <cell r="A148" t="str">
            <v>STM402</v>
          </cell>
          <cell r="B148" t="str">
            <v>Over/Under Recovery - FREC</v>
          </cell>
          <cell r="C148" t="str">
            <v>Temp</v>
          </cell>
          <cell r="G148">
            <v>0</v>
          </cell>
          <cell r="H148" t="str">
            <v>Per D Huss (Primarily Distrib)</v>
          </cell>
        </row>
        <row r="149">
          <cell r="A149" t="str">
            <v>STM406</v>
          </cell>
          <cell r="B149" t="str">
            <v>Storm - Reg Asset - Non-Regulated</v>
          </cell>
          <cell r="C149" t="str">
            <v>Temp</v>
          </cell>
          <cell r="G149">
            <v>0</v>
          </cell>
          <cell r="H149" t="str">
            <v>Per D Huss (Primarily Distrib)</v>
          </cell>
        </row>
        <row r="150">
          <cell r="A150" t="str">
            <v>STM407</v>
          </cell>
          <cell r="B150" t="str">
            <v>Storm Recovery - Current</v>
          </cell>
          <cell r="C150" t="str">
            <v>Temp</v>
          </cell>
          <cell r="G150">
            <v>0</v>
          </cell>
          <cell r="H150" t="str">
            <v>Per D Huss (Primarily Distrib)</v>
          </cell>
        </row>
        <row r="151">
          <cell r="A151" t="str">
            <v>STM408</v>
          </cell>
          <cell r="B151" t="str">
            <v>Involuntary Conversion - Storm - Deferred Gain Reg Asset</v>
          </cell>
          <cell r="C151" t="str">
            <v>Temp</v>
          </cell>
          <cell r="E151" t="str">
            <v>Direct</v>
          </cell>
          <cell r="F151" t="str">
            <v>411.641</v>
          </cell>
          <cell r="G151">
            <v>0</v>
          </cell>
          <cell r="H151" t="str">
            <v>CTX</v>
          </cell>
        </row>
        <row r="152">
          <cell r="A152" t="str">
            <v>STM409</v>
          </cell>
          <cell r="B152" t="str">
            <v>Storm-Reg Asset - Regulated</v>
          </cell>
          <cell r="C152" t="str">
            <v>Temp</v>
          </cell>
          <cell r="G152">
            <v>0</v>
          </cell>
          <cell r="H152" t="str">
            <v>Per D Huss (Primarily Distrib)</v>
          </cell>
        </row>
        <row r="153">
          <cell r="A153" t="str">
            <v>STP101</v>
          </cell>
          <cell r="B153" t="str">
            <v>State Tax Pymt Audit Adj</v>
          </cell>
          <cell r="C153" t="str">
            <v>Perm</v>
          </cell>
          <cell r="E153" t="str">
            <v>Direct</v>
          </cell>
          <cell r="G153">
            <v>0</v>
          </cell>
        </row>
        <row r="154">
          <cell r="A154" t="str">
            <v>SUB101</v>
          </cell>
          <cell r="B154" t="str">
            <v>Equity Earnings Subs</v>
          </cell>
          <cell r="C154" t="str">
            <v>Perm</v>
          </cell>
          <cell r="E154" t="str">
            <v>Direct</v>
          </cell>
          <cell r="F154">
            <v>0</v>
          </cell>
          <cell r="G154">
            <v>0</v>
          </cell>
          <cell r="H154" t="str">
            <v>CTX</v>
          </cell>
        </row>
        <row r="155">
          <cell r="A155" t="str">
            <v>UBR102</v>
          </cell>
          <cell r="B155" t="str">
            <v>Unbilled Revenue FPSC</v>
          </cell>
          <cell r="C155" t="str">
            <v>Temp</v>
          </cell>
          <cell r="D155" t="str">
            <v>I</v>
          </cell>
          <cell r="E155" t="str">
            <v>Allocate</v>
          </cell>
          <cell r="F155">
            <v>0</v>
          </cell>
          <cell r="G155">
            <v>0.55227000000000004</v>
          </cell>
          <cell r="H155" t="str">
            <v>Per Alex June 2010 Proj</v>
          </cell>
        </row>
      </sheetData>
      <sheetData sheetId="9">
        <row r="8">
          <cell r="A8" t="str">
            <v>ABN101</v>
          </cell>
          <cell r="B8" t="str">
            <v>Abandonment of Glades County Coal Plant</v>
          </cell>
          <cell r="C8">
            <v>6817896</v>
          </cell>
        </row>
        <row r="9">
          <cell r="A9" t="str">
            <v>AFD101</v>
          </cell>
          <cell r="B9" t="str">
            <v>AFUDC Debt</v>
          </cell>
          <cell r="C9">
            <v>-18841359</v>
          </cell>
        </row>
        <row r="10">
          <cell r="A10" t="str">
            <v>AFD102</v>
          </cell>
          <cell r="B10" t="str">
            <v>AFUDC Depreciation</v>
          </cell>
          <cell r="C10">
            <v>21269857</v>
          </cell>
        </row>
        <row r="11">
          <cell r="A11" t="str">
            <v>AFD103</v>
          </cell>
          <cell r="B11" t="str">
            <v>AFUDC Equity</v>
          </cell>
          <cell r="C11">
            <v>-36112706</v>
          </cell>
        </row>
        <row r="12">
          <cell r="A12" t="str">
            <v>AFD104</v>
          </cell>
          <cell r="B12" t="str">
            <v>AFUDC Debt - Nuclear Uprate</v>
          </cell>
          <cell r="C12">
            <v>5362354</v>
          </cell>
        </row>
        <row r="13">
          <cell r="A13" t="str">
            <v>AMO101</v>
          </cell>
          <cell r="B13" t="str">
            <v>Amort MIT Bank Rights</v>
          </cell>
          <cell r="C13" t="str">
            <v>0</v>
          </cell>
        </row>
        <row r="14">
          <cell r="A14" t="str">
            <v>AMO102</v>
          </cell>
          <cell r="B14" t="str">
            <v>Amortization of Intangibles</v>
          </cell>
          <cell r="C14">
            <v>-773678</v>
          </cell>
        </row>
        <row r="15">
          <cell r="A15" t="str">
            <v>AMO103</v>
          </cell>
          <cell r="B15" t="str">
            <v>Patent Amortization</v>
          </cell>
          <cell r="C15">
            <v>0</v>
          </cell>
        </row>
        <row r="16">
          <cell r="A16" t="str">
            <v>AMO108</v>
          </cell>
          <cell r="B16" t="str">
            <v>Nuclear Amortization - Reg Credit</v>
          </cell>
          <cell r="C16">
            <v>-6955404</v>
          </cell>
        </row>
        <row r="17">
          <cell r="A17" t="str">
            <v>AMO111</v>
          </cell>
          <cell r="B17" t="str">
            <v>Deferred Gain-Aviation</v>
          </cell>
          <cell r="C17">
            <v>883800</v>
          </cell>
        </row>
        <row r="18">
          <cell r="A18" t="str">
            <v>AMO201</v>
          </cell>
          <cell r="B18" t="str">
            <v>Tx Refund Int Below</v>
          </cell>
          <cell r="C18">
            <v>-11616</v>
          </cell>
        </row>
        <row r="19">
          <cell r="A19" t="str">
            <v>AMO202</v>
          </cell>
          <cell r="B19" t="str">
            <v>Int Tx Deficiency Above</v>
          </cell>
          <cell r="C19">
            <v>-7399970</v>
          </cell>
        </row>
        <row r="20">
          <cell r="A20" t="str">
            <v>AMO203</v>
          </cell>
          <cell r="B20" t="str">
            <v>Tax Audit Deficiency Interest(Override)</v>
          </cell>
          <cell r="C20">
            <v>18578965</v>
          </cell>
        </row>
        <row r="21">
          <cell r="A21" t="str">
            <v>AMO301</v>
          </cell>
          <cell r="B21" t="str">
            <v>Gain Disp Prop Abv</v>
          </cell>
          <cell r="C21">
            <v>-46993</v>
          </cell>
        </row>
        <row r="22">
          <cell r="A22" t="str">
            <v>AMO303</v>
          </cell>
          <cell r="B22" t="str">
            <v>Loss Disp Prop Abv</v>
          </cell>
          <cell r="C22">
            <v>25595</v>
          </cell>
        </row>
        <row r="23">
          <cell r="A23" t="str">
            <v>BAD101</v>
          </cell>
          <cell r="B23" t="str">
            <v>Bad Debt Expense</v>
          </cell>
          <cell r="C23">
            <v>-4147456</v>
          </cell>
        </row>
        <row r="24">
          <cell r="A24" t="str">
            <v>BAD201</v>
          </cell>
          <cell r="B24" t="str">
            <v>Mark to Market</v>
          </cell>
          <cell r="C24">
            <v>0</v>
          </cell>
        </row>
        <row r="25">
          <cell r="A25" t="str">
            <v>CAC101</v>
          </cell>
          <cell r="B25" t="str">
            <v>Method Life CIAC</v>
          </cell>
          <cell r="C25">
            <v>33000000</v>
          </cell>
        </row>
        <row r="26">
          <cell r="A26" t="str">
            <v>CAC102</v>
          </cell>
          <cell r="B26" t="str">
            <v>Primeco CIAC Below</v>
          </cell>
          <cell r="C26">
            <v>-114468</v>
          </cell>
        </row>
        <row r="27">
          <cell r="A27" t="str">
            <v>CAC104</v>
          </cell>
          <cell r="B27" t="str">
            <v>Interconnect Billings</v>
          </cell>
          <cell r="C27">
            <v>-85676</v>
          </cell>
        </row>
        <row r="28">
          <cell r="A28" t="str">
            <v>CAP201</v>
          </cell>
          <cell r="B28" t="str">
            <v>Capitalizable Section 263A Costs</v>
          </cell>
          <cell r="C28" t="str">
            <v>0</v>
          </cell>
        </row>
        <row r="29">
          <cell r="A29" t="str">
            <v>CAP301</v>
          </cell>
          <cell r="B29" t="str">
            <v>Rate Case 2009 Expense</v>
          </cell>
          <cell r="C29">
            <v>1118125</v>
          </cell>
        </row>
        <row r="30">
          <cell r="A30" t="str">
            <v>DBT101</v>
          </cell>
          <cell r="B30" t="str">
            <v>Loss on Reacq Debt</v>
          </cell>
          <cell r="C30">
            <v>3170756</v>
          </cell>
        </row>
        <row r="31">
          <cell r="A31" t="str">
            <v>DBT102</v>
          </cell>
          <cell r="B31" t="str">
            <v>Gain on Reacq Debt</v>
          </cell>
          <cell r="C31">
            <v>-222128</v>
          </cell>
        </row>
        <row r="32">
          <cell r="A32" t="str">
            <v>DCM201</v>
          </cell>
          <cell r="B32" t="str">
            <v>Decommissioning Below</v>
          </cell>
          <cell r="C32">
            <v>27280340</v>
          </cell>
        </row>
        <row r="33">
          <cell r="A33" t="str">
            <v>DED198</v>
          </cell>
          <cell r="B33" t="str">
            <v>Section 199 Deduction - State Deductible</v>
          </cell>
          <cell r="C33">
            <v>-4413258</v>
          </cell>
        </row>
        <row r="34">
          <cell r="A34" t="str">
            <v>DED199</v>
          </cell>
          <cell r="B34" t="str">
            <v>Section 199 Deduction</v>
          </cell>
          <cell r="C34">
            <v>4413258</v>
          </cell>
        </row>
        <row r="35">
          <cell r="A35" t="str">
            <v>DEP101</v>
          </cell>
          <cell r="B35" t="str">
            <v>Tax Depreciation</v>
          </cell>
          <cell r="C35">
            <v>-2075096798</v>
          </cell>
        </row>
        <row r="36">
          <cell r="A36" t="str">
            <v>DEP102</v>
          </cell>
          <cell r="B36" t="str">
            <v>Fossil Dismantlement</v>
          </cell>
          <cell r="C36">
            <v>13061580</v>
          </cell>
        </row>
        <row r="37">
          <cell r="A37" t="str">
            <v>DEP103</v>
          </cell>
          <cell r="B37" t="str">
            <v>Reversal of Book Depreciation</v>
          </cell>
          <cell r="C37">
            <v>1034265155</v>
          </cell>
        </row>
        <row r="38">
          <cell r="A38" t="str">
            <v>DEP108</v>
          </cell>
          <cell r="B38" t="str">
            <v>Depr Unassigned-2005 Settlement</v>
          </cell>
          <cell r="C38">
            <v>0</v>
          </cell>
        </row>
        <row r="39">
          <cell r="A39" t="str">
            <v>DEP124</v>
          </cell>
          <cell r="B39" t="str">
            <v>Depreciation Reserve Flowback</v>
          </cell>
          <cell r="C39">
            <v>-12500000</v>
          </cell>
        </row>
        <row r="40">
          <cell r="A40" t="str">
            <v>DEP205</v>
          </cell>
          <cell r="B40" t="str">
            <v>ITC Transition Depr Adj</v>
          </cell>
          <cell r="C40">
            <v>1125926</v>
          </cell>
        </row>
        <row r="41">
          <cell r="A41" t="str">
            <v>DEP302</v>
          </cell>
          <cell r="B41" t="str">
            <v>Interconnection Homestead</v>
          </cell>
          <cell r="C41" t="str">
            <v>0</v>
          </cell>
        </row>
        <row r="42">
          <cell r="A42" t="str">
            <v>ELC101</v>
          </cell>
          <cell r="B42" t="str">
            <v>Electric Vehicles</v>
          </cell>
          <cell r="C42">
            <v>0</v>
          </cell>
        </row>
        <row r="43">
          <cell r="A43" t="str">
            <v>EMP102</v>
          </cell>
          <cell r="B43" t="str">
            <v>Pension SFAS 87</v>
          </cell>
          <cell r="C43">
            <v>-17875902</v>
          </cell>
        </row>
        <row r="44">
          <cell r="A44" t="str">
            <v>EMP103</v>
          </cell>
          <cell r="B44" t="str">
            <v>Non Ded Medic Contr</v>
          </cell>
          <cell r="C44">
            <v>-6269385</v>
          </cell>
        </row>
        <row r="45">
          <cell r="A45" t="str">
            <v>EMP201</v>
          </cell>
          <cell r="B45" t="str">
            <v>Bonuses</v>
          </cell>
          <cell r="C45" t="str">
            <v>0</v>
          </cell>
        </row>
        <row r="46">
          <cell r="A46" t="str">
            <v>EMP702</v>
          </cell>
          <cell r="B46" t="str">
            <v>Retiree Life Insurance</v>
          </cell>
          <cell r="C46" t="str">
            <v>0</v>
          </cell>
        </row>
        <row r="47">
          <cell r="A47" t="str">
            <v>EMP801</v>
          </cell>
          <cell r="B47" t="str">
            <v>Post Retirement Benefits</v>
          </cell>
          <cell r="C47">
            <v>-7888555</v>
          </cell>
        </row>
        <row r="48">
          <cell r="A48" t="str">
            <v>EMP802</v>
          </cell>
          <cell r="B48" t="str">
            <v>Post Retirement SFAS 112 - NC</v>
          </cell>
          <cell r="C48">
            <v>1064082</v>
          </cell>
        </row>
        <row r="49">
          <cell r="A49" t="str">
            <v>EMP803</v>
          </cell>
          <cell r="B49" t="str">
            <v>Welfare Capitalized</v>
          </cell>
          <cell r="C49">
            <v>5670165</v>
          </cell>
        </row>
        <row r="50">
          <cell r="A50" t="str">
            <v>EMP804</v>
          </cell>
          <cell r="B50" t="str">
            <v>FAS106 Subsidy</v>
          </cell>
          <cell r="C50">
            <v>0</v>
          </cell>
        </row>
        <row r="51">
          <cell r="A51" t="str">
            <v>EMP806</v>
          </cell>
          <cell r="B51" t="str">
            <v>Post Retirement Benefits - FAS106 Current(Override)</v>
          </cell>
          <cell r="C51">
            <v>0</v>
          </cell>
        </row>
        <row r="52">
          <cell r="A52" t="str">
            <v>EMP807</v>
          </cell>
          <cell r="B52" t="str">
            <v>Post Retirement Benefits - FAS106 NC</v>
          </cell>
          <cell r="C52">
            <v>0</v>
          </cell>
        </row>
        <row r="53">
          <cell r="A53" t="str">
            <v>EMP901</v>
          </cell>
          <cell r="B53" t="str">
            <v>Def Compensation</v>
          </cell>
          <cell r="C53">
            <v>-399883</v>
          </cell>
        </row>
        <row r="54">
          <cell r="A54" t="str">
            <v>EMP903</v>
          </cell>
          <cell r="B54" t="str">
            <v>SERP Current Portion</v>
          </cell>
          <cell r="C54">
            <v>0</v>
          </cell>
        </row>
        <row r="55">
          <cell r="A55" t="str">
            <v>EMP904</v>
          </cell>
          <cell r="B55" t="str">
            <v>SERP NC</v>
          </cell>
          <cell r="C55" t="str">
            <v>0</v>
          </cell>
        </row>
        <row r="56">
          <cell r="A56" t="str">
            <v>EMPA01</v>
          </cell>
          <cell r="B56" t="str">
            <v>Section 162(M) Disallowance</v>
          </cell>
          <cell r="C56">
            <v>390142</v>
          </cell>
        </row>
        <row r="57">
          <cell r="A57" t="str">
            <v>FIN401</v>
          </cell>
          <cell r="B57" t="str">
            <v>FIN 48 Interest Payable</v>
          </cell>
          <cell r="C57">
            <v>-1130404</v>
          </cell>
        </row>
        <row r="58">
          <cell r="A58" t="str">
            <v>FIN402</v>
          </cell>
          <cell r="B58" t="str">
            <v>FIN 48 Interest Receivable</v>
          </cell>
          <cell r="C58">
            <v>17875478</v>
          </cell>
        </row>
        <row r="59">
          <cell r="A59" t="str">
            <v>FIN404</v>
          </cell>
          <cell r="B59" t="str">
            <v>FIN48 Interest Receivable-State</v>
          </cell>
          <cell r="C59">
            <v>-19262749</v>
          </cell>
        </row>
        <row r="60">
          <cell r="A60" t="str">
            <v>FIN405</v>
          </cell>
          <cell r="B60" t="str">
            <v>Int Accrued St Current - FIN48</v>
          </cell>
          <cell r="C60">
            <v>19276586</v>
          </cell>
        </row>
        <row r="61">
          <cell r="A61" t="str">
            <v>FIN406</v>
          </cell>
          <cell r="B61" t="str">
            <v>Int Receivable Current - FIN48</v>
          </cell>
          <cell r="C61">
            <v>-35337876</v>
          </cell>
        </row>
        <row r="62">
          <cell r="A62" t="str">
            <v>FUL102</v>
          </cell>
          <cell r="B62" t="str">
            <v>Def Fuel Cost FERC</v>
          </cell>
          <cell r="C62">
            <v>213</v>
          </cell>
        </row>
        <row r="63">
          <cell r="A63" t="str">
            <v>FUL103</v>
          </cell>
          <cell r="B63" t="str">
            <v>Def Fuel Cost FPSC - Current</v>
          </cell>
          <cell r="C63">
            <v>-262238752</v>
          </cell>
        </row>
        <row r="64">
          <cell r="A64" t="str">
            <v>FUL104</v>
          </cell>
          <cell r="B64" t="str">
            <v>FPSC Revenue Refund</v>
          </cell>
          <cell r="C64">
            <v>-2079972</v>
          </cell>
        </row>
        <row r="65">
          <cell r="A65" t="str">
            <v>FUL105</v>
          </cell>
          <cell r="B65" t="str">
            <v>Def CCR Costs</v>
          </cell>
          <cell r="C65">
            <v>-11492086</v>
          </cell>
        </row>
        <row r="66">
          <cell r="A66" t="str">
            <v>FUL106</v>
          </cell>
          <cell r="B66" t="str">
            <v>Def Fuel Cost FPSC L/T</v>
          </cell>
          <cell r="C66">
            <v>0</v>
          </cell>
        </row>
        <row r="67">
          <cell r="A67" t="str">
            <v>FUL108</v>
          </cell>
          <cell r="B67" t="str">
            <v>Def ECCR Costs</v>
          </cell>
          <cell r="C67">
            <v>-30210800</v>
          </cell>
        </row>
        <row r="68">
          <cell r="A68" t="str">
            <v>FUL109</v>
          </cell>
          <cell r="B68" t="str">
            <v>EPU Asset Retirements</v>
          </cell>
          <cell r="C68">
            <v>-88372</v>
          </cell>
        </row>
        <row r="69">
          <cell r="A69" t="str">
            <v>FUL202</v>
          </cell>
          <cell r="B69" t="str">
            <v>Fuel Tax Credit Addback Exp</v>
          </cell>
          <cell r="C69" t="str">
            <v>0</v>
          </cell>
        </row>
        <row r="70">
          <cell r="A70" t="str">
            <v>FUL301</v>
          </cell>
          <cell r="B70" t="str">
            <v>Def Franchise Fee Rev</v>
          </cell>
          <cell r="C70">
            <v>-7550802</v>
          </cell>
        </row>
        <row r="71">
          <cell r="A71" t="str">
            <v>FUL302</v>
          </cell>
          <cell r="B71" t="str">
            <v>Franchise Fee Costs</v>
          </cell>
          <cell r="C71">
            <v>3986524</v>
          </cell>
        </row>
        <row r="72">
          <cell r="A72" t="str">
            <v>HOM101</v>
          </cell>
          <cell r="B72" t="str">
            <v>Home Purchase Program - Liability</v>
          </cell>
          <cell r="C72">
            <v>-236417</v>
          </cell>
        </row>
        <row r="73">
          <cell r="A73" t="str">
            <v>HOM102</v>
          </cell>
          <cell r="B73" t="str">
            <v>Home Purchase Program - Asset</v>
          </cell>
          <cell r="C73">
            <v>0</v>
          </cell>
        </row>
        <row r="74">
          <cell r="A74" t="str">
            <v>INC502</v>
          </cell>
          <cell r="B74" t="str">
            <v>Tax Exempt Int Inc</v>
          </cell>
          <cell r="C74">
            <v>0</v>
          </cell>
        </row>
        <row r="75">
          <cell r="A75" t="str">
            <v>INC602</v>
          </cell>
          <cell r="B75" t="str">
            <v>Premium Lighting Prog Rev</v>
          </cell>
          <cell r="C75">
            <v>-477730</v>
          </cell>
        </row>
        <row r="76">
          <cell r="A76" t="str">
            <v>INC603</v>
          </cell>
          <cell r="B76" t="str">
            <v>5 Year Maint Agrmt Tariff Billing</v>
          </cell>
          <cell r="C76">
            <v>-10417</v>
          </cell>
        </row>
        <row r="77">
          <cell r="A77" t="str">
            <v>INC605</v>
          </cell>
          <cell r="B77" t="str">
            <v>Deferred Income - NC</v>
          </cell>
          <cell r="C77">
            <v>371706</v>
          </cell>
        </row>
        <row r="78">
          <cell r="A78" t="str">
            <v>INJ101</v>
          </cell>
          <cell r="B78" t="str">
            <v>Injuries and Damages</v>
          </cell>
          <cell r="C78">
            <v>801215</v>
          </cell>
        </row>
        <row r="79">
          <cell r="A79" t="str">
            <v>INT101</v>
          </cell>
          <cell r="B79" t="str">
            <v>Method Life CPI</v>
          </cell>
          <cell r="C79">
            <v>68422453</v>
          </cell>
        </row>
        <row r="80">
          <cell r="A80" t="str">
            <v>INT201</v>
          </cell>
          <cell r="B80" t="str">
            <v>Nuclear Fuel Interest</v>
          </cell>
          <cell r="C80">
            <v>-56071</v>
          </cell>
        </row>
        <row r="81">
          <cell r="A81" t="str">
            <v>INV101</v>
          </cell>
          <cell r="B81" t="str">
            <v>Investigatory Costs</v>
          </cell>
          <cell r="C81">
            <v>-275000</v>
          </cell>
        </row>
        <row r="82">
          <cell r="A82" t="str">
            <v>ITC101</v>
          </cell>
          <cell r="B82" t="str">
            <v>Conv ITC Amort &amp; GU</v>
          </cell>
          <cell r="C82">
            <v>-2383588</v>
          </cell>
        </row>
        <row r="83">
          <cell r="A83" t="str">
            <v>ITC102</v>
          </cell>
          <cell r="B83" t="str">
            <v>Conv ITC Depr Loss</v>
          </cell>
          <cell r="C83">
            <v>1191797</v>
          </cell>
        </row>
        <row r="84">
          <cell r="A84" t="str">
            <v>ITC103</v>
          </cell>
          <cell r="B84" t="str">
            <v>Space Coast ITC GU</v>
          </cell>
          <cell r="C84">
            <v>-708355</v>
          </cell>
        </row>
        <row r="85">
          <cell r="A85" t="str">
            <v>ITC104</v>
          </cell>
          <cell r="B85" t="str">
            <v>Space Coast ITC Depr Loss</v>
          </cell>
          <cell r="C85">
            <v>354177</v>
          </cell>
        </row>
        <row r="86">
          <cell r="A86" t="str">
            <v>ITC105</v>
          </cell>
          <cell r="B86" t="str">
            <v>Martin Solar ITC G/U</v>
          </cell>
          <cell r="C86">
            <v>-397209</v>
          </cell>
        </row>
        <row r="87">
          <cell r="A87" t="str">
            <v>ITC106</v>
          </cell>
          <cell r="B87" t="str">
            <v>Martin Solar Depr Loss</v>
          </cell>
          <cell r="C87">
            <v>198605</v>
          </cell>
        </row>
        <row r="88">
          <cell r="A88" t="str">
            <v>MEL101</v>
          </cell>
          <cell r="B88" t="str">
            <v>Business Meals</v>
          </cell>
          <cell r="C88">
            <v>1479530</v>
          </cell>
        </row>
        <row r="89">
          <cell r="A89" t="str">
            <v>MIX101</v>
          </cell>
          <cell r="B89" t="str">
            <v>Mixed Service Costs</v>
          </cell>
          <cell r="C89">
            <v>-95000000</v>
          </cell>
        </row>
        <row r="90">
          <cell r="A90" t="str">
            <v>MTAX01</v>
          </cell>
          <cell r="B90" t="str">
            <v>Nuclear License Payroll</v>
          </cell>
          <cell r="C90">
            <v>-53673</v>
          </cell>
        </row>
        <row r="91">
          <cell r="A91" t="str">
            <v>MTAX02</v>
          </cell>
          <cell r="B91" t="str">
            <v>Docking Fees</v>
          </cell>
          <cell r="C91">
            <v>435988</v>
          </cell>
        </row>
        <row r="92">
          <cell r="A92" t="str">
            <v>NUC103</v>
          </cell>
          <cell r="B92" t="str">
            <v>Nuclear Cola Payroll(Override)</v>
          </cell>
          <cell r="C92">
            <v>-3834970</v>
          </cell>
        </row>
        <row r="93">
          <cell r="A93" t="str">
            <v>NUC104</v>
          </cell>
          <cell r="B93" t="str">
            <v>Nuclear Uprate Gross Up - ATL</v>
          </cell>
          <cell r="C93">
            <v>0</v>
          </cell>
        </row>
        <row r="94">
          <cell r="A94" t="str">
            <v>NUC105</v>
          </cell>
          <cell r="B94" t="str">
            <v>Nuclear Uprate Carrying Costs on DTA - ATL</v>
          </cell>
          <cell r="C94">
            <v>0</v>
          </cell>
        </row>
        <row r="95">
          <cell r="A95" t="str">
            <v>NUC106</v>
          </cell>
          <cell r="B95" t="str">
            <v>Nuclear Rule Book/Tax Basis</v>
          </cell>
          <cell r="C95">
            <v>21649515</v>
          </cell>
        </row>
        <row r="96">
          <cell r="A96" t="str">
            <v>POL101</v>
          </cell>
          <cell r="B96" t="str">
            <v>Nondeductible Penalties</v>
          </cell>
          <cell r="C96">
            <v>210000</v>
          </cell>
        </row>
        <row r="97">
          <cell r="A97" t="str">
            <v>POL201</v>
          </cell>
          <cell r="B97" t="str">
            <v>Nondeductible Club Dues And Political Contributions</v>
          </cell>
          <cell r="C97">
            <v>10368477</v>
          </cell>
        </row>
        <row r="98">
          <cell r="A98" t="str">
            <v>POL301</v>
          </cell>
          <cell r="B98" t="str">
            <v>NonDeductible Aircraft</v>
          </cell>
          <cell r="C98" t="str">
            <v>0</v>
          </cell>
        </row>
        <row r="99">
          <cell r="A99" t="str">
            <v>PPD101</v>
          </cell>
          <cell r="B99" t="str">
            <v>Prepaid Insurance</v>
          </cell>
          <cell r="C99">
            <v>-555909</v>
          </cell>
        </row>
        <row r="100">
          <cell r="A100" t="str">
            <v>PPD202</v>
          </cell>
          <cell r="B100" t="str">
            <v>Prepaid Franchise Fees</v>
          </cell>
          <cell r="C100">
            <v>1013052</v>
          </cell>
        </row>
        <row r="101">
          <cell r="A101" t="str">
            <v>PPD203</v>
          </cell>
          <cell r="B101" t="str">
            <v>Prepaid State Motor Vehicle Taxes</v>
          </cell>
          <cell r="C101">
            <v>-72561</v>
          </cell>
        </row>
        <row r="102">
          <cell r="A102" t="str">
            <v>PRP101</v>
          </cell>
          <cell r="B102" t="str">
            <v>St Lucie Prop Taxes</v>
          </cell>
          <cell r="C102">
            <v>0</v>
          </cell>
        </row>
        <row r="103">
          <cell r="A103" t="str">
            <v>PSP101</v>
          </cell>
          <cell r="B103" t="str">
            <v>Partnership Income/Loss</v>
          </cell>
          <cell r="C103" t="str">
            <v>0</v>
          </cell>
        </row>
        <row r="104">
          <cell r="A104" t="str">
            <v>REM101</v>
          </cell>
          <cell r="B104" t="str">
            <v>Cost of Removal</v>
          </cell>
          <cell r="C104">
            <v>-89285344</v>
          </cell>
        </row>
        <row r="105">
          <cell r="A105" t="str">
            <v>REP101</v>
          </cell>
          <cell r="B105" t="str">
            <v>Repair Allowance</v>
          </cell>
          <cell r="C105">
            <v>-10000000</v>
          </cell>
        </row>
        <row r="106">
          <cell r="A106" t="str">
            <v>REP201</v>
          </cell>
          <cell r="B106" t="str">
            <v>Repair Projects</v>
          </cell>
          <cell r="C106">
            <v>-262000000</v>
          </cell>
        </row>
        <row r="107">
          <cell r="A107" t="str">
            <v>REP301</v>
          </cell>
          <cell r="B107" t="str">
            <v>Cable Injection</v>
          </cell>
          <cell r="C107">
            <v>-487997</v>
          </cell>
        </row>
        <row r="108">
          <cell r="A108" t="str">
            <v>REP501</v>
          </cell>
          <cell r="B108" t="str">
            <v>Nuc Maint Reserve</v>
          </cell>
          <cell r="C108">
            <v>11918341</v>
          </cell>
        </row>
        <row r="109">
          <cell r="A109" t="str">
            <v>REP502</v>
          </cell>
          <cell r="B109" t="str">
            <v>Incremental SEC Dbt Costs</v>
          </cell>
          <cell r="C109">
            <v>0</v>
          </cell>
        </row>
        <row r="110">
          <cell r="A110" t="str">
            <v>REP503</v>
          </cell>
          <cell r="B110" t="str">
            <v>Nuc Maint Res-Particip</v>
          </cell>
          <cell r="C110">
            <v>-2398647</v>
          </cell>
        </row>
        <row r="111">
          <cell r="A111" t="str">
            <v>RES107</v>
          </cell>
          <cell r="B111" t="str">
            <v>Regulatory Impact</v>
          </cell>
          <cell r="C111">
            <v>-1586113</v>
          </cell>
        </row>
        <row r="112">
          <cell r="A112" t="str">
            <v>RES111</v>
          </cell>
          <cell r="B112" t="str">
            <v>Warranty Reserve</v>
          </cell>
          <cell r="C112">
            <v>-241692</v>
          </cell>
        </row>
        <row r="113">
          <cell r="A113" t="str">
            <v>RES113</v>
          </cell>
          <cell r="B113" t="str">
            <v>Nuc Last Core Expense</v>
          </cell>
          <cell r="C113">
            <v>4775920</v>
          </cell>
        </row>
        <row r="114">
          <cell r="A114" t="str">
            <v>RES114</v>
          </cell>
          <cell r="B114" t="str">
            <v>Nuc M and S Inventory</v>
          </cell>
          <cell r="C114">
            <v>1071739</v>
          </cell>
        </row>
        <row r="115">
          <cell r="A115" t="str">
            <v>RES116</v>
          </cell>
          <cell r="B115" t="str">
            <v>Sales Tax</v>
          </cell>
          <cell r="C115">
            <v>0</v>
          </cell>
        </row>
        <row r="116">
          <cell r="A116" t="str">
            <v>RES117</v>
          </cell>
          <cell r="B116" t="str">
            <v>Elmore Litigation Reserve</v>
          </cell>
          <cell r="C116">
            <v>118783</v>
          </cell>
        </row>
        <row r="117">
          <cell r="A117" t="str">
            <v>RES126</v>
          </cell>
          <cell r="B117" t="str">
            <v>Nuclear Rad Waste</v>
          </cell>
          <cell r="C117">
            <v>5107479</v>
          </cell>
        </row>
        <row r="118">
          <cell r="A118" t="str">
            <v>RES127</v>
          </cell>
          <cell r="B118" t="str">
            <v>IBM Credit - L/T</v>
          </cell>
          <cell r="C118">
            <v>-175501</v>
          </cell>
        </row>
        <row r="119">
          <cell r="A119" t="str">
            <v>RES129</v>
          </cell>
          <cell r="B119" t="str">
            <v>IBM Credit - S/T</v>
          </cell>
          <cell r="C119">
            <v>0</v>
          </cell>
        </row>
        <row r="120">
          <cell r="A120" t="str">
            <v>RES132</v>
          </cell>
          <cell r="B120" t="str">
            <v>Enersys-Warranty</v>
          </cell>
          <cell r="C120">
            <v>-1986743</v>
          </cell>
        </row>
        <row r="121">
          <cell r="A121" t="str">
            <v>RES134</v>
          </cell>
          <cell r="B121" t="str">
            <v>Glade Coal Reimbursement/Abandonment Loss</v>
          </cell>
          <cell r="C121" t="str">
            <v>0</v>
          </cell>
        </row>
        <row r="122">
          <cell r="A122" t="str">
            <v>RES135</v>
          </cell>
          <cell r="B122" t="str">
            <v>Rothenberg Obligation</v>
          </cell>
          <cell r="C122">
            <v>-144357</v>
          </cell>
        </row>
        <row r="123">
          <cell r="A123" t="str">
            <v>RES137</v>
          </cell>
          <cell r="B123" t="str">
            <v>Savings/Warrant Reserve</v>
          </cell>
          <cell r="C123">
            <v>226443</v>
          </cell>
        </row>
        <row r="124">
          <cell r="A124" t="str">
            <v>RES138</v>
          </cell>
          <cell r="B124" t="str">
            <v>Extended Warranty</v>
          </cell>
          <cell r="C124">
            <v>1324450</v>
          </cell>
        </row>
        <row r="125">
          <cell r="A125" t="str">
            <v>RES301</v>
          </cell>
          <cell r="B125" t="str">
            <v>Environmental Liability</v>
          </cell>
          <cell r="C125">
            <v>-4371100</v>
          </cell>
        </row>
        <row r="126">
          <cell r="A126" t="str">
            <v>RES401</v>
          </cell>
          <cell r="B126" t="str">
            <v>Vacation Pay Accrual</v>
          </cell>
          <cell r="C126">
            <v>-10377984</v>
          </cell>
        </row>
        <row r="127">
          <cell r="A127" t="str">
            <v>RES601</v>
          </cell>
          <cell r="B127" t="str">
            <v>Dormant materials</v>
          </cell>
          <cell r="C127" t="str">
            <v>0</v>
          </cell>
        </row>
        <row r="128">
          <cell r="A128" t="str">
            <v>RES801</v>
          </cell>
          <cell r="B128" t="str">
            <v>FMPA Settlement Agreement</v>
          </cell>
          <cell r="C128">
            <v>-1472400</v>
          </cell>
        </row>
        <row r="129">
          <cell r="A129" t="str">
            <v>REV103</v>
          </cell>
          <cell r="B129" t="str">
            <v>Measurement and Verification Income</v>
          </cell>
          <cell r="C129">
            <v>-68778</v>
          </cell>
        </row>
        <row r="130">
          <cell r="A130" t="str">
            <v>RSH101</v>
          </cell>
          <cell r="B130" t="str">
            <v>Computer Software</v>
          </cell>
          <cell r="C130">
            <v>-59340443</v>
          </cell>
        </row>
        <row r="131">
          <cell r="A131" t="str">
            <v>RSH102</v>
          </cell>
          <cell r="B131" t="str">
            <v>Research &amp; Experiment</v>
          </cell>
          <cell r="C131" t="str">
            <v>0</v>
          </cell>
        </row>
        <row r="132">
          <cell r="A132" t="str">
            <v>RSH103</v>
          </cell>
          <cell r="B132" t="str">
            <v>AIX Software</v>
          </cell>
          <cell r="C132">
            <v>-102646</v>
          </cell>
        </row>
        <row r="133">
          <cell r="A133" t="str">
            <v>RSH105</v>
          </cell>
          <cell r="B133" t="str">
            <v>Nuclear R and E Costs</v>
          </cell>
          <cell r="C133">
            <v>-10482603</v>
          </cell>
        </row>
        <row r="134">
          <cell r="A134" t="str">
            <v>SAL102</v>
          </cell>
          <cell r="B134" t="str">
            <v>Gain Gas Contracts - FPLES</v>
          </cell>
          <cell r="C134">
            <v>-122259</v>
          </cell>
        </row>
        <row r="135">
          <cell r="A135" t="str">
            <v>SAL301</v>
          </cell>
          <cell r="B135" t="str">
            <v>Cap Gain Emiss Allow</v>
          </cell>
          <cell r="C135">
            <v>-169370</v>
          </cell>
        </row>
        <row r="136">
          <cell r="A136" t="str">
            <v>SAL601</v>
          </cell>
          <cell r="B136" t="str">
            <v>Mitigation Bank Gains</v>
          </cell>
          <cell r="C136">
            <v>-8486670</v>
          </cell>
        </row>
        <row r="137">
          <cell r="A137" t="str">
            <v>SAL602</v>
          </cell>
          <cell r="B137" t="str">
            <v>Gain on Sale of MIT Credits</v>
          </cell>
          <cell r="C137">
            <v>1000000</v>
          </cell>
        </row>
        <row r="138">
          <cell r="A138" t="str">
            <v>SIT201</v>
          </cell>
          <cell r="B138" t="str">
            <v>State Tax Deduction</v>
          </cell>
          <cell r="C138">
            <v>232602</v>
          </cell>
        </row>
        <row r="139">
          <cell r="A139" t="str">
            <v>SJR101</v>
          </cell>
          <cell r="B139" t="str">
            <v>SJRPP Decommissioning</v>
          </cell>
          <cell r="C139">
            <v>1583240</v>
          </cell>
        </row>
        <row r="140">
          <cell r="A140" t="str">
            <v>SJR102</v>
          </cell>
          <cell r="B140" t="str">
            <v>SJRPP Def Interest</v>
          </cell>
          <cell r="C140">
            <v>-3301962</v>
          </cell>
        </row>
        <row r="141">
          <cell r="A141" t="str">
            <v>STM201</v>
          </cell>
          <cell r="B141" t="str">
            <v>Storm Fund Below</v>
          </cell>
          <cell r="C141">
            <v>6198447</v>
          </cell>
        </row>
        <row r="142">
          <cell r="A142" t="str">
            <v>STM401</v>
          </cell>
          <cell r="B142" t="str">
            <v>Storm Recovery Property</v>
          </cell>
          <cell r="C142">
            <v>74682579</v>
          </cell>
        </row>
        <row r="143">
          <cell r="A143" t="str">
            <v>STM402</v>
          </cell>
          <cell r="B143" t="str">
            <v>Over/Under Recovery - FREC</v>
          </cell>
          <cell r="C143">
            <v>909162</v>
          </cell>
        </row>
        <row r="144">
          <cell r="A144" t="str">
            <v>STM406</v>
          </cell>
          <cell r="B144" t="str">
            <v>Storm - Reg Asset - Non-Regulated</v>
          </cell>
          <cell r="C144">
            <v>130694</v>
          </cell>
        </row>
        <row r="145">
          <cell r="A145" t="str">
            <v>STM407</v>
          </cell>
          <cell r="B145" t="str">
            <v>Storm Recovery - Current</v>
          </cell>
          <cell r="C145">
            <v>-5308138</v>
          </cell>
        </row>
        <row r="146">
          <cell r="A146" t="str">
            <v>STM408</v>
          </cell>
          <cell r="B146" t="str">
            <v>Involuntary Conversion - Storm - Deferred Gain Reg Asset</v>
          </cell>
          <cell r="C146">
            <v>-8583074</v>
          </cell>
        </row>
        <row r="147">
          <cell r="A147" t="str">
            <v>STM409</v>
          </cell>
          <cell r="B147" t="str">
            <v>Storm-Reg Asset - Regulated</v>
          </cell>
          <cell r="C147">
            <v>2093144</v>
          </cell>
        </row>
        <row r="148">
          <cell r="A148" t="str">
            <v>STP101</v>
          </cell>
          <cell r="B148" t="str">
            <v>State Tax Pymt Audit Adj</v>
          </cell>
          <cell r="C148">
            <v>-12192680</v>
          </cell>
        </row>
        <row r="149">
          <cell r="A149" t="str">
            <v>SUB101</v>
          </cell>
          <cell r="B149" t="str">
            <v>Equity Earnings Subs</v>
          </cell>
          <cell r="C149">
            <v>-20209309</v>
          </cell>
        </row>
        <row r="150">
          <cell r="A150" t="str">
            <v>UBR102</v>
          </cell>
          <cell r="B150" t="str">
            <v>Unbilled Revenue FPSC</v>
          </cell>
          <cell r="C150">
            <v>159810137</v>
          </cell>
        </row>
      </sheetData>
      <sheetData sheetId="10"/>
      <sheetData sheetId="11">
        <row r="8">
          <cell r="A8" t="str">
            <v>ABN101</v>
          </cell>
          <cell r="B8" t="str">
            <v>Abandonment of Glades County Coal Plant</v>
          </cell>
          <cell r="C8">
            <v>6817896</v>
          </cell>
        </row>
        <row r="9">
          <cell r="A9" t="str">
            <v>AFD101</v>
          </cell>
          <cell r="B9" t="str">
            <v>AFUDC Debt</v>
          </cell>
          <cell r="C9">
            <v>-18841359</v>
          </cell>
        </row>
        <row r="10">
          <cell r="A10" t="str">
            <v>AFD102</v>
          </cell>
          <cell r="B10" t="str">
            <v>AFUDC Depreciation</v>
          </cell>
          <cell r="C10">
            <v>21269857</v>
          </cell>
        </row>
        <row r="11">
          <cell r="A11" t="str">
            <v>AFD103</v>
          </cell>
          <cell r="B11" t="str">
            <v>AFUDC Equity</v>
          </cell>
          <cell r="C11">
            <v>-36112706</v>
          </cell>
        </row>
        <row r="12">
          <cell r="A12" t="str">
            <v>AFD104</v>
          </cell>
          <cell r="B12" t="str">
            <v>AFUDC Debt - Nuclear Uprate</v>
          </cell>
          <cell r="C12">
            <v>5362354</v>
          </cell>
        </row>
        <row r="13">
          <cell r="A13" t="str">
            <v>AMO101</v>
          </cell>
          <cell r="B13" t="str">
            <v>Amort MIT Bank Rights</v>
          </cell>
          <cell r="C13" t="str">
            <v>0</v>
          </cell>
        </row>
        <row r="14">
          <cell r="A14" t="str">
            <v>AMO102</v>
          </cell>
          <cell r="B14" t="str">
            <v>Amortization of Intangibles</v>
          </cell>
          <cell r="C14">
            <v>-773678</v>
          </cell>
        </row>
        <row r="15">
          <cell r="A15" t="str">
            <v>AMO103</v>
          </cell>
          <cell r="B15" t="str">
            <v>Patent Amortization</v>
          </cell>
          <cell r="C15">
            <v>0</v>
          </cell>
        </row>
        <row r="16">
          <cell r="A16" t="str">
            <v>AMO108</v>
          </cell>
          <cell r="B16" t="str">
            <v>Nuclear Amortization - Reg Credit</v>
          </cell>
          <cell r="C16">
            <v>-6955404</v>
          </cell>
        </row>
        <row r="17">
          <cell r="A17" t="str">
            <v>AMO111</v>
          </cell>
          <cell r="B17" t="str">
            <v>Deferred Gain-Aviation</v>
          </cell>
          <cell r="C17">
            <v>883800</v>
          </cell>
        </row>
        <row r="18">
          <cell r="A18" t="str">
            <v>AMO201</v>
          </cell>
          <cell r="B18" t="str">
            <v>Tx Refund Int Below</v>
          </cell>
          <cell r="C18">
            <v>-11616</v>
          </cell>
        </row>
        <row r="19">
          <cell r="A19" t="str">
            <v>AMO202</v>
          </cell>
          <cell r="B19" t="str">
            <v>Int Tx Deficiency Above</v>
          </cell>
          <cell r="C19">
            <v>-7399970</v>
          </cell>
        </row>
        <row r="20">
          <cell r="A20" t="str">
            <v>AMO203</v>
          </cell>
          <cell r="B20" t="str">
            <v>Tax Audit Deficiency Interest(Override)</v>
          </cell>
          <cell r="C20">
            <v>18578965</v>
          </cell>
        </row>
        <row r="21">
          <cell r="A21" t="str">
            <v>AMO301</v>
          </cell>
          <cell r="B21" t="str">
            <v>Gain Disp Prop Abv</v>
          </cell>
          <cell r="C21">
            <v>-46993</v>
          </cell>
        </row>
        <row r="22">
          <cell r="A22" t="str">
            <v>AMO303</v>
          </cell>
          <cell r="B22" t="str">
            <v>Loss Disp Prop Abv</v>
          </cell>
          <cell r="C22">
            <v>25595</v>
          </cell>
        </row>
        <row r="23">
          <cell r="A23" t="str">
            <v>BAD101</v>
          </cell>
          <cell r="B23" t="str">
            <v>Bad Debt Expense</v>
          </cell>
          <cell r="C23">
            <v>-4147456</v>
          </cell>
        </row>
        <row r="24">
          <cell r="A24" t="str">
            <v>BAD201</v>
          </cell>
          <cell r="B24" t="str">
            <v>Mark to Market</v>
          </cell>
          <cell r="C24">
            <v>0</v>
          </cell>
        </row>
        <row r="25">
          <cell r="A25" t="str">
            <v>CAC101</v>
          </cell>
          <cell r="B25" t="str">
            <v>Method Life CIAC</v>
          </cell>
          <cell r="C25">
            <v>33000000</v>
          </cell>
        </row>
        <row r="26">
          <cell r="A26" t="str">
            <v>CAC102</v>
          </cell>
          <cell r="B26" t="str">
            <v>Primeco CIAC Below</v>
          </cell>
          <cell r="C26">
            <v>-114468</v>
          </cell>
        </row>
        <row r="27">
          <cell r="A27" t="str">
            <v>CAC104</v>
          </cell>
          <cell r="B27" t="str">
            <v>Interconnect Billings</v>
          </cell>
          <cell r="C27">
            <v>-85676</v>
          </cell>
        </row>
        <row r="28">
          <cell r="A28" t="str">
            <v>CAP201</v>
          </cell>
          <cell r="B28" t="str">
            <v>Capitalizable Section 263A Costs</v>
          </cell>
          <cell r="C28" t="str">
            <v>0</v>
          </cell>
        </row>
        <row r="29">
          <cell r="A29" t="str">
            <v>CAP301</v>
          </cell>
          <cell r="B29" t="str">
            <v>Rate Case 2009 Expense</v>
          </cell>
          <cell r="C29">
            <v>1118125</v>
          </cell>
        </row>
        <row r="30">
          <cell r="A30" t="str">
            <v>DBT101</v>
          </cell>
          <cell r="B30" t="str">
            <v>Loss on Reacq Debt</v>
          </cell>
          <cell r="C30">
            <v>3170756</v>
          </cell>
        </row>
        <row r="31">
          <cell r="A31" t="str">
            <v>DBT102</v>
          </cell>
          <cell r="B31" t="str">
            <v>Gain on Reacq Debt</v>
          </cell>
          <cell r="C31">
            <v>-222128</v>
          </cell>
        </row>
        <row r="32">
          <cell r="A32" t="str">
            <v>DCM201</v>
          </cell>
          <cell r="B32" t="str">
            <v>Decommissioning Below</v>
          </cell>
          <cell r="C32">
            <v>27280340</v>
          </cell>
        </row>
        <row r="33">
          <cell r="A33" t="str">
            <v>DED198</v>
          </cell>
          <cell r="B33" t="str">
            <v>Section 199 Deduction - State Deductible</v>
          </cell>
          <cell r="C33">
            <v>-4413258</v>
          </cell>
        </row>
        <row r="34">
          <cell r="A34" t="str">
            <v>DEP101</v>
          </cell>
          <cell r="B34" t="str">
            <v>Tax Depreciation</v>
          </cell>
          <cell r="C34">
            <v>-1013355980</v>
          </cell>
        </row>
        <row r="35">
          <cell r="A35" t="str">
            <v>DEP102</v>
          </cell>
          <cell r="B35" t="str">
            <v>Fossil Dismantlement</v>
          </cell>
          <cell r="C35">
            <v>13061580</v>
          </cell>
        </row>
        <row r="36">
          <cell r="A36" t="str">
            <v>DEP103</v>
          </cell>
          <cell r="B36" t="str">
            <v>Reversal of Book Depreciation</v>
          </cell>
          <cell r="C36">
            <v>1034265155</v>
          </cell>
        </row>
        <row r="37">
          <cell r="A37" t="str">
            <v>DEP108</v>
          </cell>
          <cell r="B37" t="str">
            <v>Depr Unassigned-2005 Settlement</v>
          </cell>
          <cell r="C37">
            <v>0</v>
          </cell>
        </row>
        <row r="38">
          <cell r="A38" t="str">
            <v>DEP118</v>
          </cell>
          <cell r="B38" t="str">
            <v>Florida Bonus Depreciation - 2008</v>
          </cell>
          <cell r="C38">
            <v>-33617391</v>
          </cell>
        </row>
        <row r="39">
          <cell r="A39" t="str">
            <v>DEP119</v>
          </cell>
          <cell r="B39" t="str">
            <v>Florida Bonus Depreciation - 2009</v>
          </cell>
          <cell r="C39">
            <v>-105180574</v>
          </cell>
        </row>
        <row r="40">
          <cell r="A40" t="str">
            <v>DEP124</v>
          </cell>
          <cell r="B40" t="str">
            <v>Depreciation Reserve Flowback</v>
          </cell>
          <cell r="C40">
            <v>-12500000</v>
          </cell>
        </row>
        <row r="41">
          <cell r="A41" t="str">
            <v>DEP205</v>
          </cell>
          <cell r="B41" t="str">
            <v>ITC Transition Depr Adj</v>
          </cell>
          <cell r="C41">
            <v>1125926</v>
          </cell>
        </row>
        <row r="42">
          <cell r="A42" t="str">
            <v>DEP302</v>
          </cell>
          <cell r="B42" t="str">
            <v>Interconnection Homestead</v>
          </cell>
          <cell r="C42" t="str">
            <v>0</v>
          </cell>
        </row>
        <row r="43">
          <cell r="A43" t="str">
            <v>ELC101</v>
          </cell>
          <cell r="B43" t="str">
            <v>Electric Vehicles</v>
          </cell>
          <cell r="C43">
            <v>0</v>
          </cell>
        </row>
        <row r="44">
          <cell r="A44" t="str">
            <v>EMP102</v>
          </cell>
          <cell r="B44" t="str">
            <v>Pension SFAS 87</v>
          </cell>
          <cell r="C44">
            <v>-17875902</v>
          </cell>
        </row>
        <row r="45">
          <cell r="A45" t="str">
            <v>EMP103</v>
          </cell>
          <cell r="B45" t="str">
            <v>Non Ded Medic Contr</v>
          </cell>
          <cell r="C45">
            <v>-6269385</v>
          </cell>
        </row>
        <row r="46">
          <cell r="A46" t="str">
            <v>EMP201</v>
          </cell>
          <cell r="B46" t="str">
            <v>Bonuses</v>
          </cell>
          <cell r="C46" t="str">
            <v>0</v>
          </cell>
        </row>
        <row r="47">
          <cell r="A47" t="str">
            <v>EMP702</v>
          </cell>
          <cell r="B47" t="str">
            <v>Retiree Life Insurance</v>
          </cell>
          <cell r="C47" t="str">
            <v>0</v>
          </cell>
        </row>
        <row r="48">
          <cell r="A48" t="str">
            <v>EMP801</v>
          </cell>
          <cell r="B48" t="str">
            <v>Post Retirement Benefits</v>
          </cell>
          <cell r="C48">
            <v>-7888555</v>
          </cell>
        </row>
        <row r="49">
          <cell r="A49" t="str">
            <v>EMP802</v>
          </cell>
          <cell r="B49" t="str">
            <v>Post Retirement SFAS 112 - NC</v>
          </cell>
          <cell r="C49">
            <v>1064082</v>
          </cell>
        </row>
        <row r="50">
          <cell r="A50" t="str">
            <v>EMP803</v>
          </cell>
          <cell r="B50" t="str">
            <v>Welfare Capitalized</v>
          </cell>
          <cell r="C50">
            <v>5670165</v>
          </cell>
        </row>
        <row r="51">
          <cell r="A51" t="str">
            <v>EMP804</v>
          </cell>
          <cell r="B51" t="str">
            <v>FAS106 Subsidy</v>
          </cell>
          <cell r="C51">
            <v>0</v>
          </cell>
        </row>
        <row r="52">
          <cell r="A52" t="str">
            <v>EMP806</v>
          </cell>
          <cell r="B52" t="str">
            <v>Post Retirement Benefits - FAS106 Current(Override)</v>
          </cell>
          <cell r="C52">
            <v>0</v>
          </cell>
        </row>
        <row r="53">
          <cell r="A53" t="str">
            <v>EMP807</v>
          </cell>
          <cell r="B53" t="str">
            <v>Post Retirement Benefits - FAS106 NC</v>
          </cell>
          <cell r="C53">
            <v>0</v>
          </cell>
        </row>
        <row r="54">
          <cell r="A54" t="str">
            <v>EMP901</v>
          </cell>
          <cell r="B54" t="str">
            <v>Def Compensation</v>
          </cell>
          <cell r="C54">
            <v>-399883</v>
          </cell>
        </row>
        <row r="55">
          <cell r="A55" t="str">
            <v>EMP903</v>
          </cell>
          <cell r="B55" t="str">
            <v>SERP Current Portion</v>
          </cell>
          <cell r="C55">
            <v>0</v>
          </cell>
        </row>
        <row r="56">
          <cell r="A56" t="str">
            <v>EMP904</v>
          </cell>
          <cell r="B56" t="str">
            <v>SERP NC</v>
          </cell>
          <cell r="C56" t="str">
            <v>0</v>
          </cell>
        </row>
        <row r="57">
          <cell r="A57" t="str">
            <v>EMPA01</v>
          </cell>
          <cell r="B57" t="str">
            <v>Section 162(M) Disallowance</v>
          </cell>
          <cell r="C57">
            <v>390142</v>
          </cell>
        </row>
        <row r="58">
          <cell r="A58" t="str">
            <v>FIN401</v>
          </cell>
          <cell r="B58" t="str">
            <v>FIN 48 Interest Payable</v>
          </cell>
          <cell r="C58">
            <v>-1130404</v>
          </cell>
        </row>
        <row r="59">
          <cell r="A59" t="str">
            <v>FIN402</v>
          </cell>
          <cell r="B59" t="str">
            <v>FIN 48 Interest Receivable</v>
          </cell>
          <cell r="C59">
            <v>17875478</v>
          </cell>
        </row>
        <row r="60">
          <cell r="A60" t="str">
            <v>FIN404</v>
          </cell>
          <cell r="B60" t="str">
            <v>FIN48 Interest Receivable-State</v>
          </cell>
          <cell r="C60">
            <v>-19262749</v>
          </cell>
        </row>
        <row r="61">
          <cell r="A61" t="str">
            <v>FIN405</v>
          </cell>
          <cell r="B61" t="str">
            <v>Int Accrued St Current - FIN48</v>
          </cell>
          <cell r="C61">
            <v>19276586</v>
          </cell>
        </row>
        <row r="62">
          <cell r="A62" t="str">
            <v>FIN406</v>
          </cell>
          <cell r="B62" t="str">
            <v>Int Receivable Current - FIN48</v>
          </cell>
          <cell r="C62">
            <v>-35337876</v>
          </cell>
        </row>
        <row r="63">
          <cell r="A63" t="str">
            <v>FLA101</v>
          </cell>
          <cell r="B63" t="str">
            <v>Florida State Exemption</v>
          </cell>
          <cell r="C63">
            <v>-5000</v>
          </cell>
        </row>
        <row r="64">
          <cell r="A64" t="str">
            <v>FUL102</v>
          </cell>
          <cell r="B64" t="str">
            <v>Def Fuel Cost FERC</v>
          </cell>
          <cell r="C64">
            <v>213</v>
          </cell>
        </row>
        <row r="65">
          <cell r="A65" t="str">
            <v>FUL103</v>
          </cell>
          <cell r="B65" t="str">
            <v>Def Fuel Cost FPSC - Current</v>
          </cell>
          <cell r="C65">
            <v>-262238752</v>
          </cell>
        </row>
        <row r="66">
          <cell r="A66" t="str">
            <v>FUL104</v>
          </cell>
          <cell r="B66" t="str">
            <v>FPSC Revenue Refund</v>
          </cell>
          <cell r="C66">
            <v>-2079972</v>
          </cell>
        </row>
        <row r="67">
          <cell r="A67" t="str">
            <v>FUL105</v>
          </cell>
          <cell r="B67" t="str">
            <v>Def CCR Costs</v>
          </cell>
          <cell r="C67">
            <v>-11492086</v>
          </cell>
        </row>
        <row r="68">
          <cell r="A68" t="str">
            <v>FUL106</v>
          </cell>
          <cell r="B68" t="str">
            <v>Def Fuel Cost FPSC L/T</v>
          </cell>
          <cell r="C68">
            <v>0</v>
          </cell>
        </row>
        <row r="69">
          <cell r="A69" t="str">
            <v>FUL108</v>
          </cell>
          <cell r="B69" t="str">
            <v>Def ECCR Costs</v>
          </cell>
          <cell r="C69">
            <v>-30210800</v>
          </cell>
        </row>
        <row r="70">
          <cell r="A70" t="str">
            <v>FUL109</v>
          </cell>
          <cell r="B70" t="str">
            <v>EPU Asset Retirements</v>
          </cell>
          <cell r="C70">
            <v>-88372</v>
          </cell>
        </row>
        <row r="71">
          <cell r="A71" t="str">
            <v>FUL202</v>
          </cell>
          <cell r="B71" t="str">
            <v>Fuel Tax Credit Addback Exp</v>
          </cell>
          <cell r="C71" t="str">
            <v>0</v>
          </cell>
        </row>
        <row r="72">
          <cell r="A72" t="str">
            <v>FUL301</v>
          </cell>
          <cell r="B72" t="str">
            <v>Def Franchise Fee Rev</v>
          </cell>
          <cell r="C72">
            <v>-7550802</v>
          </cell>
        </row>
        <row r="73">
          <cell r="A73" t="str">
            <v>FUL302</v>
          </cell>
          <cell r="B73" t="str">
            <v>Franchise Fee Costs</v>
          </cell>
          <cell r="C73">
            <v>3986524</v>
          </cell>
        </row>
        <row r="74">
          <cell r="A74" t="str">
            <v>HOM101</v>
          </cell>
          <cell r="B74" t="str">
            <v>Home Purchase Program - Liability</v>
          </cell>
          <cell r="C74">
            <v>-236417</v>
          </cell>
        </row>
        <row r="75">
          <cell r="A75" t="str">
            <v>HOM102</v>
          </cell>
          <cell r="B75" t="str">
            <v>Home Purchase Program - Asset</v>
          </cell>
          <cell r="C75">
            <v>0</v>
          </cell>
        </row>
        <row r="76">
          <cell r="A76" t="str">
            <v>INC502</v>
          </cell>
          <cell r="B76" t="str">
            <v>Tax Exempt Int Inc</v>
          </cell>
          <cell r="C76">
            <v>0</v>
          </cell>
        </row>
        <row r="77">
          <cell r="A77" t="str">
            <v>INC602</v>
          </cell>
          <cell r="B77" t="str">
            <v>Premium Lighting Prog Rev</v>
          </cell>
          <cell r="C77">
            <v>-477730</v>
          </cell>
        </row>
        <row r="78">
          <cell r="A78" t="str">
            <v>INC603</v>
          </cell>
          <cell r="B78" t="str">
            <v>5 Year Maint Agrmt Tariff Billing</v>
          </cell>
          <cell r="C78">
            <v>-10417</v>
          </cell>
        </row>
        <row r="79">
          <cell r="A79" t="str">
            <v>INC605</v>
          </cell>
          <cell r="B79" t="str">
            <v>Deferred Income - NC</v>
          </cell>
          <cell r="C79">
            <v>371706</v>
          </cell>
        </row>
        <row r="80">
          <cell r="A80" t="str">
            <v>INJ101</v>
          </cell>
          <cell r="B80" t="str">
            <v>Injuries and Damages</v>
          </cell>
          <cell r="C80">
            <v>801215</v>
          </cell>
        </row>
        <row r="81">
          <cell r="A81" t="str">
            <v>INT101</v>
          </cell>
          <cell r="B81" t="str">
            <v>Method Life CPI</v>
          </cell>
          <cell r="C81">
            <v>68422453</v>
          </cell>
        </row>
        <row r="82">
          <cell r="A82" t="str">
            <v>INT201</v>
          </cell>
          <cell r="B82" t="str">
            <v>Nuclear Fuel Interest</v>
          </cell>
          <cell r="C82">
            <v>-56071</v>
          </cell>
        </row>
        <row r="83">
          <cell r="A83" t="str">
            <v>INV101</v>
          </cell>
          <cell r="B83" t="str">
            <v>Investigatory Costs</v>
          </cell>
          <cell r="C83">
            <v>-275000</v>
          </cell>
        </row>
        <row r="84">
          <cell r="A84" t="str">
            <v>ITC101</v>
          </cell>
          <cell r="B84" t="str">
            <v>Conv ITC Amort &amp; GU</v>
          </cell>
          <cell r="C84">
            <v>-2383588</v>
          </cell>
        </row>
        <row r="85">
          <cell r="A85" t="str">
            <v>ITC102</v>
          </cell>
          <cell r="B85" t="str">
            <v>Conv ITC Depr Loss</v>
          </cell>
          <cell r="C85">
            <v>1191797</v>
          </cell>
        </row>
        <row r="86">
          <cell r="A86" t="str">
            <v>ITC103</v>
          </cell>
          <cell r="B86" t="str">
            <v>Space Coast ITC GU</v>
          </cell>
          <cell r="C86">
            <v>-708355</v>
          </cell>
        </row>
        <row r="87">
          <cell r="A87" t="str">
            <v>ITC104</v>
          </cell>
          <cell r="B87" t="str">
            <v>Space Coast ITC Depr Loss</v>
          </cell>
          <cell r="C87">
            <v>354177</v>
          </cell>
        </row>
        <row r="88">
          <cell r="A88" t="str">
            <v>ITC105</v>
          </cell>
          <cell r="B88" t="str">
            <v>Martin Solar ITC G/U</v>
          </cell>
          <cell r="C88">
            <v>-397209</v>
          </cell>
        </row>
        <row r="89">
          <cell r="A89" t="str">
            <v>ITC106</v>
          </cell>
          <cell r="B89" t="str">
            <v>Martin Solar Depr Loss</v>
          </cell>
          <cell r="C89">
            <v>198605</v>
          </cell>
        </row>
        <row r="90">
          <cell r="A90" t="str">
            <v>MEL101</v>
          </cell>
          <cell r="B90" t="str">
            <v>Business Meals</v>
          </cell>
          <cell r="C90">
            <v>1479530</v>
          </cell>
        </row>
        <row r="91">
          <cell r="A91" t="str">
            <v>MIX101</v>
          </cell>
          <cell r="B91" t="str">
            <v>Mixed Service Costs</v>
          </cell>
          <cell r="C91">
            <v>-95000000</v>
          </cell>
        </row>
        <row r="92">
          <cell r="A92" t="str">
            <v>MTAX01</v>
          </cell>
          <cell r="B92" t="str">
            <v>Nuclear License Payroll</v>
          </cell>
          <cell r="C92">
            <v>-53673</v>
          </cell>
        </row>
        <row r="93">
          <cell r="A93" t="str">
            <v>MTAX02</v>
          </cell>
          <cell r="B93" t="str">
            <v>Docking Fees</v>
          </cell>
          <cell r="C93">
            <v>435988</v>
          </cell>
        </row>
        <row r="94">
          <cell r="A94" t="str">
            <v>NUC103</v>
          </cell>
          <cell r="B94" t="str">
            <v>Nuclear Cola Payroll(Override)</v>
          </cell>
          <cell r="C94">
            <v>-3834970</v>
          </cell>
        </row>
        <row r="95">
          <cell r="A95" t="str">
            <v>NUC104</v>
          </cell>
          <cell r="B95" t="str">
            <v>Nuclear Uprate Gross Up - ATL</v>
          </cell>
          <cell r="C95">
            <v>0</v>
          </cell>
        </row>
        <row r="96">
          <cell r="A96" t="str">
            <v>NUC105</v>
          </cell>
          <cell r="B96" t="str">
            <v>Nuclear Uprate Carrying Costs on DTA - ATL</v>
          </cell>
          <cell r="C96">
            <v>0</v>
          </cell>
        </row>
        <row r="97">
          <cell r="A97" t="str">
            <v>NUC106</v>
          </cell>
          <cell r="B97" t="str">
            <v>Nuclear Rule Book/Tax Basis</v>
          </cell>
          <cell r="C97">
            <v>21649515</v>
          </cell>
        </row>
        <row r="98">
          <cell r="A98" t="str">
            <v>POL101</v>
          </cell>
          <cell r="B98" t="str">
            <v>Nondeductible Penalties</v>
          </cell>
          <cell r="C98">
            <v>210000</v>
          </cell>
        </row>
        <row r="99">
          <cell r="A99" t="str">
            <v>POL201</v>
          </cell>
          <cell r="B99" t="str">
            <v>Nondeductible Club Dues And Political Contributions</v>
          </cell>
          <cell r="C99">
            <v>10368477</v>
          </cell>
        </row>
        <row r="100">
          <cell r="A100" t="str">
            <v>POL301</v>
          </cell>
          <cell r="B100" t="str">
            <v>NonDeductible Aircraft</v>
          </cell>
          <cell r="C100" t="str">
            <v>0</v>
          </cell>
        </row>
        <row r="101">
          <cell r="A101" t="str">
            <v>PPD101</v>
          </cell>
          <cell r="B101" t="str">
            <v>Prepaid Insurance</v>
          </cell>
          <cell r="C101">
            <v>-555909</v>
          </cell>
        </row>
        <row r="102">
          <cell r="A102" t="str">
            <v>PPD202</v>
          </cell>
          <cell r="B102" t="str">
            <v>Prepaid Franchise Fees</v>
          </cell>
          <cell r="C102">
            <v>1013052</v>
          </cell>
        </row>
        <row r="103">
          <cell r="A103" t="str">
            <v>PPD203</v>
          </cell>
          <cell r="B103" t="str">
            <v>Prepaid State Motor Vehicle Taxes</v>
          </cell>
          <cell r="C103">
            <v>-72561</v>
          </cell>
        </row>
        <row r="104">
          <cell r="A104" t="str">
            <v>PRP101</v>
          </cell>
          <cell r="B104" t="str">
            <v>St Lucie Prop Taxes</v>
          </cell>
          <cell r="C104">
            <v>0</v>
          </cell>
        </row>
        <row r="105">
          <cell r="A105" t="str">
            <v>PSP101</v>
          </cell>
          <cell r="B105" t="str">
            <v>Partnership Income/Loss</v>
          </cell>
          <cell r="C105" t="str">
            <v>0</v>
          </cell>
        </row>
        <row r="106">
          <cell r="A106" t="str">
            <v>REM101</v>
          </cell>
          <cell r="B106" t="str">
            <v>Cost of Removal</v>
          </cell>
          <cell r="C106">
            <v>-89285344</v>
          </cell>
        </row>
        <row r="107">
          <cell r="A107" t="str">
            <v>REP101</v>
          </cell>
          <cell r="B107" t="str">
            <v>Repair Allowance</v>
          </cell>
          <cell r="C107">
            <v>-10000000</v>
          </cell>
        </row>
        <row r="108">
          <cell r="A108" t="str">
            <v>REP201</v>
          </cell>
          <cell r="B108" t="str">
            <v>Repair Projects</v>
          </cell>
          <cell r="C108">
            <v>-262000000</v>
          </cell>
        </row>
        <row r="109">
          <cell r="A109" t="str">
            <v>REP301</v>
          </cell>
          <cell r="B109" t="str">
            <v>Cable Injection</v>
          </cell>
          <cell r="C109">
            <v>-487997</v>
          </cell>
        </row>
        <row r="110">
          <cell r="A110" t="str">
            <v>REP501</v>
          </cell>
          <cell r="B110" t="str">
            <v>Nuc Maint Reserve</v>
          </cell>
          <cell r="C110">
            <v>11918341</v>
          </cell>
        </row>
        <row r="111">
          <cell r="A111" t="str">
            <v>REP502</v>
          </cell>
          <cell r="B111" t="str">
            <v>Incremental SEC Dbt Costs</v>
          </cell>
          <cell r="C111">
            <v>0</v>
          </cell>
        </row>
        <row r="112">
          <cell r="A112" t="str">
            <v>REP503</v>
          </cell>
          <cell r="B112" t="str">
            <v>Nuc Maint Res-Particip</v>
          </cell>
          <cell r="C112">
            <v>-2398647</v>
          </cell>
        </row>
        <row r="113">
          <cell r="A113" t="str">
            <v>RES107</v>
          </cell>
          <cell r="B113" t="str">
            <v>Regulatory Impact</v>
          </cell>
          <cell r="C113">
            <v>-1586113</v>
          </cell>
        </row>
        <row r="114">
          <cell r="A114" t="str">
            <v>RES111</v>
          </cell>
          <cell r="B114" t="str">
            <v>Warranty Reserve</v>
          </cell>
          <cell r="C114">
            <v>-241692</v>
          </cell>
        </row>
        <row r="115">
          <cell r="A115" t="str">
            <v>RES113</v>
          </cell>
          <cell r="B115" t="str">
            <v>Nuc Last Core Expense</v>
          </cell>
          <cell r="C115">
            <v>4775920</v>
          </cell>
        </row>
        <row r="116">
          <cell r="A116" t="str">
            <v>RES114</v>
          </cell>
          <cell r="B116" t="str">
            <v>Nuc M and S Inventory</v>
          </cell>
          <cell r="C116">
            <v>1071739</v>
          </cell>
        </row>
        <row r="117">
          <cell r="A117" t="str">
            <v>RES116</v>
          </cell>
          <cell r="B117" t="str">
            <v>Sales Tax</v>
          </cell>
          <cell r="C117">
            <v>0</v>
          </cell>
        </row>
        <row r="118">
          <cell r="A118" t="str">
            <v>RES117</v>
          </cell>
          <cell r="B118" t="str">
            <v>Elmore Litigation Reserve</v>
          </cell>
          <cell r="C118">
            <v>118783</v>
          </cell>
        </row>
        <row r="119">
          <cell r="A119" t="str">
            <v>RES126</v>
          </cell>
          <cell r="B119" t="str">
            <v>Nuclear Rad Waste</v>
          </cell>
          <cell r="C119">
            <v>5107479</v>
          </cell>
        </row>
        <row r="120">
          <cell r="A120" t="str">
            <v>RES127</v>
          </cell>
          <cell r="B120" t="str">
            <v>IBM Credit - L/T</v>
          </cell>
          <cell r="C120">
            <v>-175501</v>
          </cell>
        </row>
        <row r="121">
          <cell r="A121" t="str">
            <v>RES129</v>
          </cell>
          <cell r="B121" t="str">
            <v>IBM Credit - S/T</v>
          </cell>
          <cell r="C121">
            <v>0</v>
          </cell>
        </row>
        <row r="122">
          <cell r="A122" t="str">
            <v>RES132</v>
          </cell>
          <cell r="B122" t="str">
            <v>Enersys-Warranty</v>
          </cell>
          <cell r="C122">
            <v>-1986743</v>
          </cell>
        </row>
        <row r="123">
          <cell r="A123" t="str">
            <v>RES134</v>
          </cell>
          <cell r="B123" t="str">
            <v>Glade Coal Reimbursement/Abandonment Loss</v>
          </cell>
          <cell r="C123" t="str">
            <v>0</v>
          </cell>
        </row>
        <row r="124">
          <cell r="A124" t="str">
            <v>RES135</v>
          </cell>
          <cell r="B124" t="str">
            <v>Rothenberg Obligation</v>
          </cell>
          <cell r="C124">
            <v>-144357</v>
          </cell>
        </row>
        <row r="125">
          <cell r="A125" t="str">
            <v>RES137</v>
          </cell>
          <cell r="B125" t="str">
            <v>Savings/Warrant Reserve</v>
          </cell>
          <cell r="C125">
            <v>226443</v>
          </cell>
        </row>
        <row r="126">
          <cell r="A126" t="str">
            <v>RES138</v>
          </cell>
          <cell r="B126" t="str">
            <v>Extended Warranty</v>
          </cell>
          <cell r="C126">
            <v>1324450</v>
          </cell>
        </row>
        <row r="127">
          <cell r="A127" t="str">
            <v>RES301</v>
          </cell>
          <cell r="B127" t="str">
            <v>Environmental Liability</v>
          </cell>
          <cell r="C127">
            <v>-4371100</v>
          </cell>
        </row>
        <row r="128">
          <cell r="A128" t="str">
            <v>RES401</v>
          </cell>
          <cell r="B128" t="str">
            <v>Vacation Pay Accrual</v>
          </cell>
          <cell r="C128">
            <v>-10377984</v>
          </cell>
        </row>
        <row r="129">
          <cell r="A129" t="str">
            <v>RES601</v>
          </cell>
          <cell r="B129" t="str">
            <v>Dormant materials</v>
          </cell>
          <cell r="C129" t="str">
            <v>0</v>
          </cell>
        </row>
        <row r="130">
          <cell r="A130" t="str">
            <v>RES801</v>
          </cell>
          <cell r="B130" t="str">
            <v>FMPA Settlement Agreement</v>
          </cell>
          <cell r="C130">
            <v>-1472400</v>
          </cell>
        </row>
        <row r="131">
          <cell r="A131" t="str">
            <v>REV103</v>
          </cell>
          <cell r="B131" t="str">
            <v>Measurement and Verification Income</v>
          </cell>
          <cell r="C131">
            <v>-68778</v>
          </cell>
        </row>
        <row r="132">
          <cell r="A132" t="str">
            <v>RSH101</v>
          </cell>
          <cell r="B132" t="str">
            <v>Computer Software</v>
          </cell>
          <cell r="C132">
            <v>-59340443</v>
          </cell>
        </row>
        <row r="133">
          <cell r="A133" t="str">
            <v>RSH102</v>
          </cell>
          <cell r="B133" t="str">
            <v>Research &amp; Experiment</v>
          </cell>
          <cell r="C133" t="str">
            <v>0</v>
          </cell>
        </row>
        <row r="134">
          <cell r="A134" t="str">
            <v>RSH103</v>
          </cell>
          <cell r="B134" t="str">
            <v>AIX Software</v>
          </cell>
          <cell r="C134">
            <v>-102646</v>
          </cell>
        </row>
        <row r="135">
          <cell r="A135" t="str">
            <v>RSH105</v>
          </cell>
          <cell r="B135" t="str">
            <v>Nuclear R and E Costs</v>
          </cell>
          <cell r="C135">
            <v>-10482603</v>
          </cell>
        </row>
        <row r="136">
          <cell r="A136" t="str">
            <v>SAL102</v>
          </cell>
          <cell r="B136" t="str">
            <v>Gain Gas Contracts - FPLES</v>
          </cell>
          <cell r="C136">
            <v>-122259</v>
          </cell>
        </row>
        <row r="137">
          <cell r="A137" t="str">
            <v>SAL301</v>
          </cell>
          <cell r="B137" t="str">
            <v>Cap Gain Emiss Allow</v>
          </cell>
          <cell r="C137">
            <v>-169370</v>
          </cell>
        </row>
        <row r="138">
          <cell r="A138" t="str">
            <v>SAL601</v>
          </cell>
          <cell r="B138" t="str">
            <v>Mitigation Bank Gains</v>
          </cell>
          <cell r="C138">
            <v>-8486670</v>
          </cell>
        </row>
        <row r="139">
          <cell r="A139" t="str">
            <v>SAL602</v>
          </cell>
          <cell r="B139" t="str">
            <v>Gain on Sale of MIT Credits</v>
          </cell>
          <cell r="C139">
            <v>1000000</v>
          </cell>
        </row>
        <row r="140">
          <cell r="A140" t="str">
            <v>SJR101</v>
          </cell>
          <cell r="B140" t="str">
            <v>SJRPP Decommissioning</v>
          </cell>
          <cell r="C140">
            <v>1583240</v>
          </cell>
        </row>
        <row r="141">
          <cell r="A141" t="str">
            <v>SJR102</v>
          </cell>
          <cell r="B141" t="str">
            <v>SJRPP Def Interest</v>
          </cell>
          <cell r="C141">
            <v>-3301962</v>
          </cell>
        </row>
        <row r="142">
          <cell r="A142" t="str">
            <v>STM201</v>
          </cell>
          <cell r="B142" t="str">
            <v>Storm Fund Below</v>
          </cell>
          <cell r="C142">
            <v>6198447</v>
          </cell>
        </row>
        <row r="143">
          <cell r="A143" t="str">
            <v>STM401</v>
          </cell>
          <cell r="B143" t="str">
            <v>Storm Recovery Property</v>
          </cell>
          <cell r="C143">
            <v>74682579</v>
          </cell>
        </row>
        <row r="144">
          <cell r="A144" t="str">
            <v>STM402</v>
          </cell>
          <cell r="B144" t="str">
            <v>Over/Under Recovery - FREC</v>
          </cell>
          <cell r="C144">
            <v>909162</v>
          </cell>
        </row>
        <row r="145">
          <cell r="A145" t="str">
            <v>STM406</v>
          </cell>
          <cell r="B145" t="str">
            <v>Storm - Reg Asset - Non-Regulated</v>
          </cell>
          <cell r="C145">
            <v>130694</v>
          </cell>
        </row>
        <row r="146">
          <cell r="A146" t="str">
            <v>STM407</v>
          </cell>
          <cell r="B146" t="str">
            <v>Storm Recovery - Current</v>
          </cell>
          <cell r="C146">
            <v>-5308138</v>
          </cell>
        </row>
        <row r="147">
          <cell r="A147" t="str">
            <v>STM408</v>
          </cell>
          <cell r="B147" t="str">
            <v>Involuntary Conversion - Storm - Deferred Gain Reg Asset</v>
          </cell>
          <cell r="C147">
            <v>-8583074</v>
          </cell>
        </row>
        <row r="148">
          <cell r="A148" t="str">
            <v>STM409</v>
          </cell>
          <cell r="B148" t="str">
            <v>Storm-Reg Asset - Regulated</v>
          </cell>
          <cell r="C148">
            <v>2093144</v>
          </cell>
        </row>
        <row r="149">
          <cell r="A149" t="str">
            <v>SUB101</v>
          </cell>
          <cell r="B149" t="str">
            <v>Equity Earnings Subs</v>
          </cell>
          <cell r="C149">
            <v>-20209309</v>
          </cell>
        </row>
        <row r="150">
          <cell r="A150" t="str">
            <v>UBR102</v>
          </cell>
          <cell r="B150" t="str">
            <v>Unbilled Revenue FPSC</v>
          </cell>
          <cell r="C150">
            <v>159810137</v>
          </cell>
        </row>
      </sheetData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List"/>
      <sheetName val="Instructions"/>
      <sheetName val="Diagram"/>
      <sheetName val="run"/>
      <sheetName val="unitsets"/>
    </sheetNames>
    <sheetDataSet>
      <sheetData sheetId="0">
        <row r="1">
          <cell r="B1">
            <v>7</v>
          </cell>
        </row>
        <row r="3">
          <cell r="A3" t="str">
            <v>QC Model</v>
          </cell>
          <cell r="B3" t="str">
            <v>unit set definition</v>
          </cell>
          <cell r="C3" t="str">
            <v>INSERT5</v>
          </cell>
        </row>
        <row r="4">
          <cell r="A4" t="str">
            <v>QC Model</v>
          </cell>
          <cell r="B4" t="str">
            <v>Heat balance</v>
          </cell>
          <cell r="C4" t="str">
            <v>INSERT6</v>
          </cell>
        </row>
      </sheetData>
      <sheetData sheetId="1">
        <row r="6">
          <cell r="B6">
            <v>2</v>
          </cell>
        </row>
        <row r="7">
          <cell r="B7">
            <v>1</v>
          </cell>
        </row>
      </sheetData>
      <sheetData sheetId="2"/>
      <sheetData sheetId="3">
        <row r="3">
          <cell r="C3">
            <v>2</v>
          </cell>
        </row>
        <row r="9">
          <cell r="C9" t="str">
            <v>j:\fpl\marcushook</v>
          </cell>
        </row>
        <row r="12">
          <cell r="B12" t="str">
            <v>Model Link Area</v>
          </cell>
        </row>
        <row r="14">
          <cell r="B14" t="str">
            <v>Link Area ID:</v>
          </cell>
          <cell r="C14" t="str">
            <v>Heat balance</v>
          </cell>
        </row>
        <row r="15">
          <cell r="B15" t="str">
            <v>Model ID:</v>
          </cell>
          <cell r="C15" t="str">
            <v>mhkb</v>
          </cell>
          <cell r="E15" t="str">
            <v>Date:</v>
          </cell>
          <cell r="F15">
            <v>36334</v>
          </cell>
        </row>
        <row r="16">
          <cell r="B16" t="str">
            <v>Case ID:</v>
          </cell>
          <cell r="C16" t="str">
            <v>mhkb2</v>
          </cell>
          <cell r="E16" t="str">
            <v>Starting Time:</v>
          </cell>
          <cell r="F16">
            <v>0.35</v>
          </cell>
        </row>
        <row r="17">
          <cell r="B17" t="str">
            <v>Location of Data Files:</v>
          </cell>
          <cell r="C17" t="str">
            <v>j:\fpl\marcushook</v>
          </cell>
          <cell r="E17" t="str">
            <v>Ending Time:</v>
          </cell>
          <cell r="F17">
            <v>0.3508680555555555</v>
          </cell>
        </row>
        <row r="18">
          <cell r="E18" t="str">
            <v>Status:</v>
          </cell>
          <cell r="F18" t="str">
            <v>Converged</v>
          </cell>
        </row>
        <row r="19">
          <cell r="B19" t="str">
            <v>Location</v>
          </cell>
          <cell r="C19" t="str">
            <v>Variables</v>
          </cell>
        </row>
        <row r="20">
          <cell r="C20" t="str">
            <v>Name</v>
          </cell>
          <cell r="D20" t="str">
            <v>UOM</v>
          </cell>
          <cell r="E20" t="str">
            <v>Description</v>
          </cell>
          <cell r="F20" t="str">
            <v>Value</v>
          </cell>
        </row>
        <row r="21">
          <cell r="B21" t="str">
            <v>GateCycle Inputs</v>
          </cell>
          <cell r="F21" t="str">
            <v>summer</v>
          </cell>
        </row>
        <row r="22">
          <cell r="B22" t="str">
            <v>SYSTEM[SYSTEM]</v>
          </cell>
          <cell r="C22" t="str">
            <v>AmbientTemperature[0]</v>
          </cell>
          <cell r="D22" t="str">
            <v>F</v>
          </cell>
          <cell r="E22" t="str">
            <v>Ambient Temperature</v>
          </cell>
          <cell r="F22">
            <v>54</v>
          </cell>
        </row>
        <row r="23">
          <cell r="B23" t="str">
            <v>SYSTEM[SYSTEM]</v>
          </cell>
          <cell r="C23" t="str">
            <v>AmbientRelativeHumidity[0]</v>
          </cell>
          <cell r="E23" t="str">
            <v>Ambient Relative Humidity</v>
          </cell>
          <cell r="F23">
            <v>0.6</v>
          </cell>
        </row>
        <row r="24">
          <cell r="B24" t="str">
            <v>SYSTEM[SYSTEM]</v>
          </cell>
          <cell r="C24" t="str">
            <v>UserVariableValue[0]</v>
          </cell>
          <cell r="E24" t="str">
            <v>User Variable  Values -0</v>
          </cell>
          <cell r="F24">
            <v>0</v>
          </cell>
        </row>
        <row r="25">
          <cell r="B25" t="str">
            <v>SYSTEM[SYSTEM]</v>
          </cell>
          <cell r="C25" t="str">
            <v>UserVariableValue[1]</v>
          </cell>
          <cell r="E25" t="str">
            <v>User Variable  Values -1</v>
          </cell>
          <cell r="F25">
            <v>100</v>
          </cell>
        </row>
        <row r="26">
          <cell r="B26" t="str">
            <v>DB1[BURNER]</v>
          </cell>
          <cell r="C26" t="str">
            <v>MethodFlag[0]</v>
          </cell>
          <cell r="E26" t="str">
            <v>Firing Method Flag</v>
          </cell>
          <cell r="F26">
            <v>0</v>
          </cell>
        </row>
        <row r="27">
          <cell r="B27" t="str">
            <v>DB2[BURNER]</v>
          </cell>
          <cell r="C27" t="str">
            <v>MethodFlag[0]</v>
          </cell>
          <cell r="E27" t="str">
            <v>Firing Method Flag</v>
          </cell>
          <cell r="F27">
            <v>0</v>
          </cell>
        </row>
        <row r="28">
          <cell r="B28" t="str">
            <v>DB3[BURNER]</v>
          </cell>
          <cell r="C28" t="str">
            <v>MethodFlag[0]</v>
          </cell>
          <cell r="E28" t="str">
            <v>Firing Method Flag</v>
          </cell>
          <cell r="F28">
            <v>0</v>
          </cell>
        </row>
        <row r="29">
          <cell r="B29" t="str">
            <v>SYSTEM[SYSTEM]</v>
          </cell>
          <cell r="C29" t="str">
            <v>UserVariableValue[2]</v>
          </cell>
          <cell r="E29" t="str">
            <v>User Variable  Values -2</v>
          </cell>
          <cell r="F29">
            <v>0</v>
          </cell>
        </row>
        <row r="30">
          <cell r="B30" t="str">
            <v>FOGGER[EVCOOL]</v>
          </cell>
          <cell r="C30" t="str">
            <v>EvapCoolerMethodFlag[0]</v>
          </cell>
          <cell r="E30" t="str">
            <v>Evap. Cooler Method Flag</v>
          </cell>
          <cell r="F30">
            <v>0</v>
          </cell>
        </row>
        <row r="31">
          <cell r="B31" t="str">
            <v>FOGGER[EVCOOL]</v>
          </cell>
          <cell r="C31" t="str">
            <v>DesiredOutletRelativeHumidity[0]</v>
          </cell>
          <cell r="E31" t="str">
            <v>Desired Outlet Relative Humidity</v>
          </cell>
          <cell r="F31">
            <v>0.9</v>
          </cell>
        </row>
        <row r="32">
          <cell r="B32" t="str">
            <v>CRHSP2[SPLITR]</v>
          </cell>
          <cell r="C32" t="str">
            <v>TertiaryPortDesiredFlow[0]</v>
          </cell>
          <cell r="D32" t="str">
            <v>lb/hr</v>
          </cell>
          <cell r="E32" t="str">
            <v>Tertiary Port Desired Flow</v>
          </cell>
          <cell r="F32">
            <v>0</v>
          </cell>
        </row>
        <row r="33">
          <cell r="B33" t="str">
            <v>TH1[TMIX]</v>
          </cell>
          <cell r="C33" t="str">
            <v>DemandFlowInput[0]</v>
          </cell>
          <cell r="D33" t="str">
            <v>lb/hr</v>
          </cell>
          <cell r="E33" t="str">
            <v>Desired Outlet Flow</v>
          </cell>
          <cell r="F33">
            <v>0</v>
          </cell>
        </row>
        <row r="34">
          <cell r="B34" t="str">
            <v>TH2[TMIX]</v>
          </cell>
          <cell r="C34" t="str">
            <v>DemandFlowInput[0]</v>
          </cell>
          <cell r="D34" t="str">
            <v>lb/hr</v>
          </cell>
          <cell r="E34" t="str">
            <v>Desired Outlet Flow</v>
          </cell>
          <cell r="F34">
            <v>0</v>
          </cell>
        </row>
        <row r="35">
          <cell r="B35" t="str">
            <v>TH3[TMIX]</v>
          </cell>
          <cell r="C35" t="str">
            <v>DemandFlowInput[0]</v>
          </cell>
          <cell r="D35" t="str">
            <v>lb/hr</v>
          </cell>
          <cell r="E35" t="str">
            <v>Desired Outlet Flow</v>
          </cell>
          <cell r="F35">
            <v>0</v>
          </cell>
        </row>
        <row r="38">
          <cell r="B38" t="str">
            <v>SCR[DUCT]</v>
          </cell>
          <cell r="C38" t="str">
            <v>DesiredPressureDrop[0]</v>
          </cell>
          <cell r="D38" t="str">
            <v>psi</v>
          </cell>
          <cell r="E38" t="str">
            <v>Desired Pressure Drop</v>
          </cell>
          <cell r="F38">
            <v>-0.43310354783989602</v>
          </cell>
        </row>
        <row r="39">
          <cell r="B39" t="str">
            <v>GTD1[GTDATA]</v>
          </cell>
          <cell r="C39" t="str">
            <v>InletPressDrop[0]</v>
          </cell>
          <cell r="D39" t="str">
            <v>psi</v>
          </cell>
          <cell r="E39" t="str">
            <v>Inlet Press. Drop</v>
          </cell>
          <cell r="F39">
            <v>0.14436784927996535</v>
          </cell>
        </row>
        <row r="40">
          <cell r="B40" t="str">
            <v>HP2[SOURCE]</v>
          </cell>
          <cell r="C40" t="str">
            <v>FlowMultiplier[0]</v>
          </cell>
          <cell r="E40" t="str">
            <v>Flow Multiplier</v>
          </cell>
          <cell r="F40">
            <v>1</v>
          </cell>
        </row>
        <row r="41">
          <cell r="B41" t="str">
            <v>HRH2[SOURCE]</v>
          </cell>
          <cell r="C41" t="str">
            <v>FlowMultiplier[0]</v>
          </cell>
          <cell r="E41" t="str">
            <v>Flow Multiplier</v>
          </cell>
          <cell r="F41">
            <v>1</v>
          </cell>
        </row>
        <row r="42">
          <cell r="B42" t="str">
            <v>LP2[SOURCE]</v>
          </cell>
          <cell r="C42" t="str">
            <v>FlowMultiplier[0]</v>
          </cell>
          <cell r="E42" t="str">
            <v>Flow Multiplier</v>
          </cell>
          <cell r="F42">
            <v>1</v>
          </cell>
        </row>
        <row r="43">
          <cell r="B43" t="str">
            <v>CNDSPL[SPLITR]</v>
          </cell>
          <cell r="C43" t="str">
            <v>SecondPortDesFrac[0]</v>
          </cell>
          <cell r="E43" t="str">
            <v>Second. Port Des. Frac.</v>
          </cell>
          <cell r="F43">
            <v>0.5</v>
          </cell>
        </row>
        <row r="44">
          <cell r="B44" t="str">
            <v>CRHSPL[SPLITR]</v>
          </cell>
          <cell r="C44" t="str">
            <v>SecondPortDesFrac[0]</v>
          </cell>
          <cell r="E44" t="str">
            <v>Second. Port Des. Frac.</v>
          </cell>
          <cell r="F44">
            <v>0.5</v>
          </cell>
        </row>
        <row r="45">
          <cell r="B45" t="str">
            <v>SYSTEM[SYSTEM]</v>
          </cell>
          <cell r="C45" t="str">
            <v>UserVariableValue[7]</v>
          </cell>
          <cell r="E45" t="str">
            <v>User Variable  Values -7</v>
          </cell>
          <cell r="F45">
            <v>1500</v>
          </cell>
        </row>
        <row r="46">
          <cell r="B46" t="str">
            <v>SYSTEM[SYSTEM]</v>
          </cell>
          <cell r="C46" t="str">
            <v>UserVariableValue[8]</v>
          </cell>
          <cell r="E46" t="str">
            <v>User Variable  Values -8</v>
          </cell>
          <cell r="F46">
            <v>3000</v>
          </cell>
        </row>
        <row r="47">
          <cell r="B47" t="str">
            <v>SYSTEM[SYSTEM]</v>
          </cell>
          <cell r="C47" t="str">
            <v>UserVariableValue[19]</v>
          </cell>
          <cell r="E47" t="str">
            <v>User Variable  Values -19</v>
          </cell>
          <cell r="F47">
            <v>2</v>
          </cell>
        </row>
        <row r="50">
          <cell r="B50" t="str">
            <v>GateCycle Outputs</v>
          </cell>
          <cell r="D50" t="str">
            <v>These are read by the DIAGRAM sheet</v>
          </cell>
        </row>
        <row r="51">
          <cell r="B51" t="str">
            <v>SYSTEM[SYSTEM]</v>
          </cell>
          <cell r="C51" t="str">
            <v>AmbientTemperature[0]</v>
          </cell>
          <cell r="D51" t="str">
            <v>F</v>
          </cell>
          <cell r="E51" t="str">
            <v>Ambient Temperature</v>
          </cell>
          <cell r="F51">
            <v>54</v>
          </cell>
        </row>
        <row r="52">
          <cell r="B52" t="str">
            <v>SYSTEM[SYSTEM]</v>
          </cell>
          <cell r="C52" t="str">
            <v>AmbientPressure[0]</v>
          </cell>
          <cell r="D52" t="str">
            <v>psia</v>
          </cell>
          <cell r="E52" t="str">
            <v>Ambient Pressure</v>
          </cell>
          <cell r="F52">
            <v>14.682727813720703</v>
          </cell>
        </row>
        <row r="53">
          <cell r="B53" t="str">
            <v>SYSTEM[SYSTEM]</v>
          </cell>
          <cell r="C53" t="str">
            <v>AmbientRelativeHumidity[0]</v>
          </cell>
          <cell r="E53" t="str">
            <v>Ambient Relative Humidity</v>
          </cell>
          <cell r="F53">
            <v>0.60000002384185791</v>
          </cell>
        </row>
        <row r="54">
          <cell r="B54" t="str">
            <v>SYSTEM[SYSTEM]</v>
          </cell>
          <cell r="C54" t="str">
            <v>WetBulbTemperature[0]</v>
          </cell>
          <cell r="D54" t="str">
            <v>F</v>
          </cell>
          <cell r="E54" t="str">
            <v>Wet Bulb Temperature</v>
          </cell>
          <cell r="F54">
            <v>47.050544738769531</v>
          </cell>
        </row>
        <row r="55">
          <cell r="B55" t="str">
            <v>SYSTEM[SYSTEM]</v>
          </cell>
          <cell r="C55" t="str">
            <v>EquivalentElevation[0]</v>
          </cell>
          <cell r="D55" t="str">
            <v>ft</v>
          </cell>
          <cell r="E55" t="str">
            <v>Equivalent Elevation</v>
          </cell>
          <cell r="F55">
            <v>25</v>
          </cell>
        </row>
        <row r="56">
          <cell r="B56" t="str">
            <v>SYSTEM[SYSTEM]</v>
          </cell>
          <cell r="C56" t="str">
            <v>NetGasTurbinePower[0]</v>
          </cell>
          <cell r="D56" t="str">
            <v>MW</v>
          </cell>
          <cell r="E56" t="str">
            <v>Net Gas Turbine Power</v>
          </cell>
          <cell r="F56">
            <v>346.31387329101563</v>
          </cell>
        </row>
        <row r="57">
          <cell r="B57" t="str">
            <v>SYSTEM[SYSTEM]</v>
          </cell>
          <cell r="C57" t="str">
            <v>STGeneratorOutput[0]</v>
          </cell>
          <cell r="D57" t="str">
            <v>kW</v>
          </cell>
          <cell r="E57" t="str">
            <v>ST Generator Output</v>
          </cell>
          <cell r="F57">
            <v>169625.125</v>
          </cell>
        </row>
        <row r="58">
          <cell r="B58" t="str">
            <v>SYSTEM[SYSTEM]</v>
          </cell>
          <cell r="C58" t="str">
            <v>SteamCycleBOPLosses[0]</v>
          </cell>
          <cell r="D58" t="str">
            <v>kW</v>
          </cell>
          <cell r="E58" t="str">
            <v>Steam Cycle BOP Losses</v>
          </cell>
          <cell r="F58">
            <v>11296.4765625</v>
          </cell>
        </row>
        <row r="59">
          <cell r="B59" t="str">
            <v>SYSTEM[SYSTEM]</v>
          </cell>
          <cell r="C59" t="str">
            <v>NetCyclePower[0]</v>
          </cell>
          <cell r="D59" t="str">
            <v>MW</v>
          </cell>
          <cell r="E59" t="str">
            <v>Net Cycle Power</v>
          </cell>
          <cell r="F59">
            <v>504.64251708984375</v>
          </cell>
        </row>
        <row r="60">
          <cell r="B60" t="str">
            <v>SYSTEM[SYSTEM]</v>
          </cell>
          <cell r="C60" t="str">
            <v>FuelConsinDuctBurners[0]</v>
          </cell>
          <cell r="D60" t="str">
            <v>BTU/hr</v>
          </cell>
          <cell r="E60" t="str">
            <v>Fuel Cons. in Duct Burners</v>
          </cell>
          <cell r="F60">
            <v>0</v>
          </cell>
        </row>
        <row r="61">
          <cell r="B61" t="str">
            <v>SYSTEM[SYSTEM]</v>
          </cell>
          <cell r="C61" t="str">
            <v>NetCycleLHVEfficiency[0]</v>
          </cell>
          <cell r="E61" t="str">
            <v>Net Cycle LHV Efficiency</v>
          </cell>
          <cell r="F61">
            <v>53.028541564941406</v>
          </cell>
        </row>
        <row r="62">
          <cell r="B62" t="str">
            <v>SYSTEM[SYSTEM]</v>
          </cell>
          <cell r="C62" t="str">
            <v>UserVariableValue[0]</v>
          </cell>
          <cell r="E62" t="str">
            <v>User Variable  Values -0</v>
          </cell>
          <cell r="F62">
            <v>0</v>
          </cell>
        </row>
        <row r="63">
          <cell r="B63" t="str">
            <v>GTD1[GTDATA]</v>
          </cell>
          <cell r="C63" t="str">
            <v>HeatConsumption[0]</v>
          </cell>
          <cell r="D63" t="str">
            <v>BTU/hr</v>
          </cell>
          <cell r="E63" t="str">
            <v>Heat Consumption</v>
          </cell>
          <cell r="F63">
            <v>1623503360</v>
          </cell>
        </row>
        <row r="64">
          <cell r="B64" t="str">
            <v>SYSTEM[SYSTEM]</v>
          </cell>
          <cell r="C64" t="str">
            <v>NetCycleLHVHeatRate[0]</v>
          </cell>
          <cell r="D64" t="str">
            <v>BTU/kW-hr</v>
          </cell>
          <cell r="E64" t="str">
            <v>Net Cycle LHV Heat Rate</v>
          </cell>
          <cell r="F64">
            <v>6434.27099609375</v>
          </cell>
        </row>
        <row r="66">
          <cell r="B66" t="str">
            <v>GTD1[GTDATA]</v>
          </cell>
          <cell r="C66" t="str">
            <v>Flow[4]</v>
          </cell>
          <cell r="D66" t="str">
            <v>lb/hr</v>
          </cell>
          <cell r="E66" t="str">
            <v>Fuel Inlet Flow</v>
          </cell>
          <cell r="F66">
            <v>78083.0859375</v>
          </cell>
        </row>
        <row r="67">
          <cell r="B67" t="str">
            <v>GTD1[GTDATA]</v>
          </cell>
          <cell r="C67" t="str">
            <v>Pres[4]</v>
          </cell>
          <cell r="D67" t="str">
            <v>psia</v>
          </cell>
          <cell r="E67" t="str">
            <v>Fuel Inlet Pressure</v>
          </cell>
          <cell r="F67">
            <v>14.699568748474121</v>
          </cell>
        </row>
        <row r="68">
          <cell r="B68" t="str">
            <v>GTD1[GTDATA]</v>
          </cell>
          <cell r="C68" t="str">
            <v>Temp[4]</v>
          </cell>
          <cell r="D68" t="str">
            <v>F</v>
          </cell>
          <cell r="E68" t="str">
            <v>Fuel Inlet Temperature</v>
          </cell>
          <cell r="F68">
            <v>58.999988555908203</v>
          </cell>
        </row>
        <row r="69">
          <cell r="B69" t="str">
            <v>GTD1[GTDATA]</v>
          </cell>
          <cell r="C69" t="str">
            <v>Enth[4]</v>
          </cell>
          <cell r="D69" t="str">
            <v>BTU/lb</v>
          </cell>
          <cell r="E69" t="str">
            <v>Fuel Inlet Enthalpy</v>
          </cell>
          <cell r="F69">
            <v>-0.53441119194030762</v>
          </cell>
        </row>
        <row r="70">
          <cell r="B70" t="str">
            <v>GTD1[GTDATA]</v>
          </cell>
          <cell r="C70" t="str">
            <v>LHV[0]</v>
          </cell>
          <cell r="D70" t="str">
            <v>BTU/lb</v>
          </cell>
          <cell r="E70" t="str">
            <v>Lower Heating Value</v>
          </cell>
          <cell r="F70">
            <v>20791.99609375</v>
          </cell>
        </row>
        <row r="71">
          <cell r="B71" t="str">
            <v>GTD1[GTDATA]</v>
          </cell>
          <cell r="C71" t="str">
            <v>Flow[2]</v>
          </cell>
          <cell r="D71" t="str">
            <v>lb/hr</v>
          </cell>
          <cell r="E71" t="str">
            <v>Steam/Water Injection Flow</v>
          </cell>
          <cell r="F71">
            <v>0</v>
          </cell>
        </row>
        <row r="72">
          <cell r="B72" t="str">
            <v>GTD1[GTDATA]</v>
          </cell>
          <cell r="C72" t="str">
            <v>Pres[2]</v>
          </cell>
          <cell r="D72" t="str">
            <v>psia</v>
          </cell>
          <cell r="E72" t="str">
            <v>Steam/Water Injection Pressure</v>
          </cell>
          <cell r="F72">
            <v>994.437744140625</v>
          </cell>
        </row>
        <row r="73">
          <cell r="B73" t="str">
            <v>GTD1[GTDATA]</v>
          </cell>
          <cell r="C73" t="str">
            <v>Temp[2]</v>
          </cell>
          <cell r="D73" t="str">
            <v>F</v>
          </cell>
          <cell r="E73" t="str">
            <v>Steam/Water Injection Temperature</v>
          </cell>
          <cell r="F73">
            <v>857.94464111328125</v>
          </cell>
        </row>
        <row r="74">
          <cell r="B74" t="str">
            <v>GTD1[GTDATA]</v>
          </cell>
          <cell r="C74" t="str">
            <v>Enth[2]</v>
          </cell>
          <cell r="D74" t="str">
            <v>BTU/lb</v>
          </cell>
          <cell r="E74" t="str">
            <v>Steam/Water Injection Enthalpy</v>
          </cell>
          <cell r="F74">
            <v>1424.281005859375</v>
          </cell>
        </row>
        <row r="75">
          <cell r="B75" t="str">
            <v>GTD1[GTDATA]</v>
          </cell>
          <cell r="C75" t="str">
            <v>Flow[0]</v>
          </cell>
          <cell r="D75" t="str">
            <v>lb/hr</v>
          </cell>
          <cell r="E75" t="str">
            <v>Inlet Air Flow</v>
          </cell>
          <cell r="F75">
            <v>3496318</v>
          </cell>
        </row>
        <row r="76">
          <cell r="B76" t="str">
            <v>GTD1[GTDATA]</v>
          </cell>
          <cell r="C76" t="str">
            <v>Pres[0]</v>
          </cell>
          <cell r="D76" t="str">
            <v>psia</v>
          </cell>
          <cell r="E76" t="str">
            <v>Inlet Air Pressure</v>
          </cell>
          <cell r="F76">
            <v>14.682727813720703</v>
          </cell>
        </row>
        <row r="77">
          <cell r="B77" t="str">
            <v>GTD1[GTDATA]</v>
          </cell>
          <cell r="C77" t="str">
            <v>Temp[0]</v>
          </cell>
          <cell r="D77" t="str">
            <v>F</v>
          </cell>
          <cell r="E77" t="str">
            <v>Inlet Air Temperature</v>
          </cell>
          <cell r="F77">
            <v>53.999946594238281</v>
          </cell>
        </row>
        <row r="78">
          <cell r="B78" t="str">
            <v>GTD1[GTDATA]</v>
          </cell>
          <cell r="C78" t="str">
            <v>Enth[0]</v>
          </cell>
          <cell r="D78" t="str">
            <v>BTU/lb</v>
          </cell>
          <cell r="E78" t="str">
            <v>Inlet Air Enthalpy</v>
          </cell>
          <cell r="F78">
            <v>-1.4133450984954834</v>
          </cell>
        </row>
        <row r="79">
          <cell r="B79" t="str">
            <v>GTD1[GTDATA]</v>
          </cell>
          <cell r="C79" t="str">
            <v>Flow[1]</v>
          </cell>
          <cell r="D79" t="str">
            <v>lb/hr</v>
          </cell>
          <cell r="E79" t="str">
            <v>Exhaust Gas Outlet Flow</v>
          </cell>
          <cell r="F79">
            <v>3574401</v>
          </cell>
        </row>
        <row r="80">
          <cell r="B80" t="str">
            <v>GTD1[GTDATA]</v>
          </cell>
          <cell r="C80" t="str">
            <v>Pres[1]</v>
          </cell>
          <cell r="D80" t="str">
            <v>psia</v>
          </cell>
          <cell r="E80" t="str">
            <v>Exhaust Gas Outlet Pressure</v>
          </cell>
          <cell r="F80">
            <v>15.11583137512207</v>
          </cell>
        </row>
        <row r="81">
          <cell r="B81" t="str">
            <v>GTD1[GTDATA]</v>
          </cell>
          <cell r="C81" t="str">
            <v>Temp[1]</v>
          </cell>
          <cell r="D81" t="str">
            <v>F</v>
          </cell>
          <cell r="E81" t="str">
            <v>Exhaust Gas Outlet Temperature</v>
          </cell>
          <cell r="F81">
            <v>1113.4949951171875</v>
          </cell>
        </row>
        <row r="82">
          <cell r="B82" t="str">
            <v>GTD1[GTDATA]</v>
          </cell>
          <cell r="C82" t="str">
            <v>Enth[1]</v>
          </cell>
          <cell r="D82" t="str">
            <v>BTU/lb</v>
          </cell>
          <cell r="E82" t="str">
            <v>Exhaust Gas Outlet Enthalpy</v>
          </cell>
          <cell r="F82">
            <v>278.8759765625</v>
          </cell>
        </row>
        <row r="83">
          <cell r="B83" t="str">
            <v>GTD1[GTDATA]</v>
          </cell>
          <cell r="C83" t="str">
            <v>NetPower[0]</v>
          </cell>
          <cell r="D83" t="str">
            <v>MW</v>
          </cell>
          <cell r="E83" t="str">
            <v>Net Power</v>
          </cell>
          <cell r="F83">
            <v>173.15693664550781</v>
          </cell>
        </row>
        <row r="85">
          <cell r="B85" t="str">
            <v>FOGGER[EVCOOL]</v>
          </cell>
          <cell r="C85" t="str">
            <v>Flow[2]</v>
          </cell>
          <cell r="D85" t="str">
            <v>lb/hr</v>
          </cell>
          <cell r="E85" t="str">
            <v>Water Inlet Flow</v>
          </cell>
          <cell r="F85">
            <v>0</v>
          </cell>
        </row>
        <row r="87">
          <cell r="B87" t="str">
            <v>DB1[BURNER]</v>
          </cell>
          <cell r="C87" t="str">
            <v>LHVFuelConsumption[0]</v>
          </cell>
          <cell r="D87" t="str">
            <v>BTU/hr</v>
          </cell>
          <cell r="E87" t="str">
            <v>LHV Fuel Consumption</v>
          </cell>
          <cell r="F87">
            <v>0</v>
          </cell>
        </row>
        <row r="88">
          <cell r="B88" t="str">
            <v>DB1[BURNER]</v>
          </cell>
          <cell r="C88" t="str">
            <v>Flow[2]</v>
          </cell>
          <cell r="D88" t="str">
            <v>lb/hr</v>
          </cell>
          <cell r="E88" t="str">
            <v>Fuel Inlet Flow</v>
          </cell>
          <cell r="F88">
            <v>0</v>
          </cell>
        </row>
        <row r="90">
          <cell r="B90" t="str">
            <v>MAKEUP[MAKEUP]</v>
          </cell>
          <cell r="C90" t="str">
            <v>Flow[1]</v>
          </cell>
          <cell r="D90" t="str">
            <v>lb/hr</v>
          </cell>
          <cell r="E90" t="str">
            <v>Outlet Flow</v>
          </cell>
          <cell r="F90">
            <v>213.96873474121094</v>
          </cell>
        </row>
        <row r="91">
          <cell r="B91" t="str">
            <v>MAKEUP[MAKEUP]</v>
          </cell>
          <cell r="C91" t="str">
            <v>Pres[1]</v>
          </cell>
          <cell r="D91" t="str">
            <v>psia</v>
          </cell>
          <cell r="E91" t="str">
            <v>Outlet Pressure</v>
          </cell>
          <cell r="F91">
            <v>25</v>
          </cell>
        </row>
        <row r="92">
          <cell r="B92" t="str">
            <v>MAKEUP[MAKEUP]</v>
          </cell>
          <cell r="C92" t="str">
            <v>Temp[1]</v>
          </cell>
          <cell r="D92" t="str">
            <v>F</v>
          </cell>
          <cell r="E92" t="str">
            <v>Outlet Temperature</v>
          </cell>
          <cell r="F92">
            <v>60.000019073486328</v>
          </cell>
        </row>
        <row r="93">
          <cell r="B93" t="str">
            <v>MAKEUP[MAKEUP]</v>
          </cell>
          <cell r="C93" t="str">
            <v>Enth[1]</v>
          </cell>
          <cell r="D93" t="str">
            <v>BTU/lb</v>
          </cell>
          <cell r="E93" t="str">
            <v>Outlet Enthalpy</v>
          </cell>
          <cell r="F93">
            <v>28.109649658203125</v>
          </cell>
        </row>
        <row r="96">
          <cell r="B96" t="str">
            <v>EXH[EXH]</v>
          </cell>
          <cell r="C96" t="str">
            <v>Flow[0]</v>
          </cell>
          <cell r="D96" t="str">
            <v>lb/hr</v>
          </cell>
          <cell r="E96" t="str">
            <v>Inlet Flow</v>
          </cell>
          <cell r="F96">
            <v>3574401</v>
          </cell>
        </row>
        <row r="97">
          <cell r="B97" t="str">
            <v>EXH[EXH]</v>
          </cell>
          <cell r="C97" t="str">
            <v>Pres[0]</v>
          </cell>
          <cell r="D97" t="str">
            <v>psia</v>
          </cell>
          <cell r="E97" t="str">
            <v>Inlet Pressure</v>
          </cell>
          <cell r="F97">
            <v>14.682727813720703</v>
          </cell>
        </row>
        <row r="98">
          <cell r="B98" t="str">
            <v>EXH[EXH]</v>
          </cell>
          <cell r="C98" t="str">
            <v>Temp[0]</v>
          </cell>
          <cell r="D98" t="str">
            <v>F</v>
          </cell>
          <cell r="E98" t="str">
            <v>Inlet Temperature</v>
          </cell>
          <cell r="F98">
            <v>249.62152099609375</v>
          </cell>
        </row>
        <row r="99">
          <cell r="B99" t="str">
            <v>EXH[EXH]</v>
          </cell>
          <cell r="C99" t="str">
            <v>Enth[0]</v>
          </cell>
          <cell r="D99" t="str">
            <v>BTU/lb</v>
          </cell>
          <cell r="E99" t="str">
            <v>Inlet Enthalpy</v>
          </cell>
          <cell r="F99">
            <v>47.230083465576172</v>
          </cell>
        </row>
        <row r="101">
          <cell r="B101" t="str">
            <v>GTD1[GTDATA]</v>
          </cell>
          <cell r="C101" t="str">
            <v>HRSGPressDrop[0]</v>
          </cell>
          <cell r="D101" t="str">
            <v>psi</v>
          </cell>
          <cell r="E101" t="str">
            <v>HRSG Press. Drop</v>
          </cell>
          <cell r="F101">
            <v>0.43317097425460815</v>
          </cell>
        </row>
        <row r="102">
          <cell r="B102" t="str">
            <v>GTD1[GTDATA]</v>
          </cell>
          <cell r="C102" t="str">
            <v>InletPressDrop[0]</v>
          </cell>
          <cell r="D102" t="str">
            <v>psi</v>
          </cell>
          <cell r="E102" t="str">
            <v>Inlet Press. Drop</v>
          </cell>
          <cell r="F102">
            <v>0.14436784386634827</v>
          </cell>
        </row>
        <row r="104">
          <cell r="B104" t="str">
            <v>HOST1[SINK]</v>
          </cell>
          <cell r="C104" t="str">
            <v>Flow[0]</v>
          </cell>
          <cell r="D104" t="str">
            <v>lb/hr</v>
          </cell>
          <cell r="E104" t="str">
            <v>Inlet Flow</v>
          </cell>
          <cell r="F104">
            <v>0</v>
          </cell>
        </row>
        <row r="105">
          <cell r="B105" t="str">
            <v>HOST1[SINK]</v>
          </cell>
          <cell r="C105" t="str">
            <v>Pres[0]</v>
          </cell>
          <cell r="D105" t="str">
            <v>psia</v>
          </cell>
          <cell r="E105" t="str">
            <v>Inlet Pressure</v>
          </cell>
          <cell r="F105">
            <v>865</v>
          </cell>
        </row>
        <row r="106">
          <cell r="B106" t="str">
            <v>HOST1[SINK]</v>
          </cell>
          <cell r="C106" t="str">
            <v>Temp[0]</v>
          </cell>
          <cell r="D106" t="str">
            <v>F</v>
          </cell>
          <cell r="E106" t="str">
            <v>Inlet Temperature</v>
          </cell>
          <cell r="F106">
            <v>750</v>
          </cell>
        </row>
        <row r="107">
          <cell r="B107" t="str">
            <v>HOST1[SINK]</v>
          </cell>
          <cell r="C107" t="str">
            <v>Enth[0]</v>
          </cell>
          <cell r="D107" t="str">
            <v>BTU/lb</v>
          </cell>
          <cell r="E107" t="str">
            <v>Inlet Enthalpy</v>
          </cell>
          <cell r="F107">
            <v>1366.2646484375</v>
          </cell>
        </row>
        <row r="109">
          <cell r="B109" t="str">
            <v>HOST2[SINK]</v>
          </cell>
          <cell r="C109" t="str">
            <v>Flow[0]</v>
          </cell>
          <cell r="D109" t="str">
            <v>lb/hr</v>
          </cell>
          <cell r="E109" t="str">
            <v>Steam Inlet Flow</v>
          </cell>
          <cell r="F109">
            <v>0</v>
          </cell>
        </row>
        <row r="110">
          <cell r="B110" t="str">
            <v>HOST2[SINK]</v>
          </cell>
          <cell r="C110" t="str">
            <v>Pres[0]</v>
          </cell>
          <cell r="D110" t="str">
            <v>psia</v>
          </cell>
          <cell r="E110" t="str">
            <v>Steam Inlet Pressure</v>
          </cell>
          <cell r="F110">
            <v>465</v>
          </cell>
        </row>
        <row r="111">
          <cell r="B111" t="str">
            <v>HOST2[SINK]</v>
          </cell>
          <cell r="C111" t="str">
            <v>Temp[0]</v>
          </cell>
          <cell r="D111" t="str">
            <v>F</v>
          </cell>
          <cell r="E111" t="str">
            <v>Steam Inlet Temperature</v>
          </cell>
          <cell r="F111">
            <v>520</v>
          </cell>
        </row>
        <row r="112">
          <cell r="B112" t="str">
            <v>HOST2[SINK]</v>
          </cell>
          <cell r="C112" t="str">
            <v>Enth[0]</v>
          </cell>
          <cell r="D112" t="str">
            <v>BTU/lb</v>
          </cell>
          <cell r="E112" t="str">
            <v>Steam Inlet Enthalpy</v>
          </cell>
          <cell r="F112">
            <v>1250.5076904296875</v>
          </cell>
        </row>
        <row r="114">
          <cell r="B114" t="str">
            <v>CNDSPL[SPLITR]</v>
          </cell>
          <cell r="C114" t="str">
            <v>Flow[5]</v>
          </cell>
          <cell r="D114" t="str">
            <v>lb/hr</v>
          </cell>
          <cell r="E114" t="str">
            <v>Tertiary Outlet Flow</v>
          </cell>
          <cell r="F114">
            <v>552032.5</v>
          </cell>
        </row>
        <row r="115">
          <cell r="B115" t="str">
            <v>CNDSPL[SPLITR]</v>
          </cell>
          <cell r="C115" t="str">
            <v>Pres[5]</v>
          </cell>
          <cell r="D115" t="str">
            <v>psia</v>
          </cell>
          <cell r="E115" t="str">
            <v>Tertiary Outlet Pressure</v>
          </cell>
          <cell r="F115">
            <v>162.51416015625</v>
          </cell>
        </row>
        <row r="116">
          <cell r="B116" t="str">
            <v>CNDSPL[SPLITR]</v>
          </cell>
          <cell r="C116" t="str">
            <v>Temp[5]</v>
          </cell>
          <cell r="D116" t="str">
            <v>F</v>
          </cell>
          <cell r="E116" t="str">
            <v>Tertiary Outlet Temperature</v>
          </cell>
          <cell r="F116">
            <v>114.32302093505859</v>
          </cell>
        </row>
        <row r="117">
          <cell r="B117" t="str">
            <v>CNDSPL[SPLITR]</v>
          </cell>
          <cell r="C117" t="str">
            <v>Enth[5]</v>
          </cell>
          <cell r="D117" t="str">
            <v>BTU/lb</v>
          </cell>
          <cell r="E117" t="str">
            <v>Tertiary Outlet Enthalpy</v>
          </cell>
          <cell r="F117">
            <v>82.693069458007813</v>
          </cell>
        </row>
        <row r="119">
          <cell r="B119" t="str">
            <v>HPST[ST]</v>
          </cell>
          <cell r="C119" t="str">
            <v>Flow[0]</v>
          </cell>
          <cell r="D119" t="str">
            <v>lb/hr</v>
          </cell>
          <cell r="E119" t="str">
            <v>Steam Inlet Flow</v>
          </cell>
          <cell r="F119">
            <v>894810.625</v>
          </cell>
        </row>
        <row r="120">
          <cell r="B120" t="str">
            <v>HPST[ST]</v>
          </cell>
          <cell r="C120" t="str">
            <v>Pres[0]</v>
          </cell>
          <cell r="D120" t="str">
            <v>psia</v>
          </cell>
          <cell r="E120" t="str">
            <v>Steam Inlet Pressure</v>
          </cell>
          <cell r="F120">
            <v>1937.9326171875</v>
          </cell>
        </row>
        <row r="121">
          <cell r="B121" t="str">
            <v>HPST[ST]</v>
          </cell>
          <cell r="C121" t="str">
            <v>Temp[0]</v>
          </cell>
          <cell r="D121" t="str">
            <v>F</v>
          </cell>
          <cell r="E121" t="str">
            <v>Steam Inlet Temperature</v>
          </cell>
          <cell r="F121">
            <v>1049.072265625</v>
          </cell>
        </row>
        <row r="122">
          <cell r="B122" t="str">
            <v>HPST[ST]</v>
          </cell>
          <cell r="C122" t="str">
            <v>Enth[0]</v>
          </cell>
          <cell r="D122" t="str">
            <v>BTU/lb</v>
          </cell>
          <cell r="E122" t="str">
            <v>Steam Inlet Enthalpy</v>
          </cell>
          <cell r="F122">
            <v>1506.65380859375</v>
          </cell>
        </row>
        <row r="124">
          <cell r="B124" t="str">
            <v>CONDST[ST]</v>
          </cell>
          <cell r="C124" t="str">
            <v>Flow[1]</v>
          </cell>
          <cell r="D124" t="str">
            <v>lb/hr</v>
          </cell>
          <cell r="E124" t="str">
            <v>Main Outlet Flow</v>
          </cell>
          <cell r="F124">
            <v>1103808.25</v>
          </cell>
        </row>
        <row r="125">
          <cell r="B125" t="str">
            <v>CONDST[ST]</v>
          </cell>
          <cell r="C125" t="str">
            <v>Pres[1]</v>
          </cell>
          <cell r="D125" t="str">
            <v>psia</v>
          </cell>
          <cell r="E125" t="str">
            <v>Main Outlet Pressure</v>
          </cell>
          <cell r="F125">
            <v>1.475963830947876</v>
          </cell>
        </row>
        <row r="126">
          <cell r="B126" t="str">
            <v>CONDST[ST]</v>
          </cell>
          <cell r="C126" t="str">
            <v>Temp[1]</v>
          </cell>
          <cell r="D126" t="str">
            <v>F</v>
          </cell>
          <cell r="E126" t="str">
            <v>Main Outlet Temperature</v>
          </cell>
          <cell r="F126">
            <v>115.15589141845703</v>
          </cell>
        </row>
        <row r="127">
          <cell r="B127" t="str">
            <v>CONDST[ST]</v>
          </cell>
          <cell r="C127" t="str">
            <v>Enth[1]</v>
          </cell>
          <cell r="D127" t="str">
            <v>BTU/lb</v>
          </cell>
          <cell r="E127" t="str">
            <v>Main Outlet Enthalpy</v>
          </cell>
          <cell r="F127">
            <v>1010.5736694335938</v>
          </cell>
        </row>
        <row r="129">
          <cell r="B129" t="str">
            <v>CONDEN[CONDSR]</v>
          </cell>
          <cell r="C129" t="str">
            <v>Flow[2]</v>
          </cell>
          <cell r="D129" t="str">
            <v>lb/hr</v>
          </cell>
          <cell r="E129" t="str">
            <v>Cooling Water Inlet Flow</v>
          </cell>
          <cell r="F129">
            <v>25492484</v>
          </cell>
        </row>
        <row r="130">
          <cell r="B130" t="str">
            <v>CONDEN[CONDSR]</v>
          </cell>
          <cell r="C130" t="str">
            <v>Pres[2]</v>
          </cell>
          <cell r="D130" t="str">
            <v>psia</v>
          </cell>
          <cell r="E130" t="str">
            <v>Cooling Water Inlet Pressure</v>
          </cell>
          <cell r="F130">
            <v>60</v>
          </cell>
        </row>
        <row r="131">
          <cell r="B131" t="str">
            <v>CONDEN[CONDSR]</v>
          </cell>
          <cell r="C131" t="str">
            <v>Temp[2]</v>
          </cell>
          <cell r="D131" t="str">
            <v>F</v>
          </cell>
          <cell r="E131" t="str">
            <v>Cooling Water Inlet Temperature</v>
          </cell>
          <cell r="F131">
            <v>55.768306732177734</v>
          </cell>
        </row>
        <row r="132">
          <cell r="B132" t="str">
            <v>CONDEN[CONDSR]</v>
          </cell>
          <cell r="C132" t="str">
            <v>Enth[2]</v>
          </cell>
          <cell r="D132" t="str">
            <v>BTU/lb</v>
          </cell>
          <cell r="E132" t="str">
            <v>Cooling Water Inlet Enthalpy</v>
          </cell>
          <cell r="F132">
            <v>23.978450775146484</v>
          </cell>
        </row>
        <row r="133">
          <cell r="B133" t="str">
            <v>CONDEN[CONDSR]</v>
          </cell>
          <cell r="C133" t="str">
            <v>Temp[3]</v>
          </cell>
          <cell r="D133" t="str">
            <v>F</v>
          </cell>
          <cell r="E133" t="str">
            <v>Cooling Water Exit Temperature</v>
          </cell>
          <cell r="F133">
            <v>96.035011291503906</v>
          </cell>
        </row>
        <row r="135">
          <cell r="B135" t="str">
            <v>HOST1[SINK]</v>
          </cell>
          <cell r="C135" t="str">
            <v>Flow[0]</v>
          </cell>
          <cell r="D135" t="str">
            <v>lb/hr</v>
          </cell>
          <cell r="E135" t="str">
            <v>Inlet Flow</v>
          </cell>
          <cell r="F135">
            <v>0</v>
          </cell>
        </row>
        <row r="136">
          <cell r="B136" t="str">
            <v>HOST1[SINK]</v>
          </cell>
          <cell r="C136" t="str">
            <v>Pres[0]</v>
          </cell>
          <cell r="D136" t="str">
            <v>psia</v>
          </cell>
          <cell r="E136" t="str">
            <v>Inlet Pressure</v>
          </cell>
          <cell r="F136">
            <v>865</v>
          </cell>
        </row>
        <row r="137">
          <cell r="B137" t="str">
            <v>HOST1[SINK]</v>
          </cell>
          <cell r="C137" t="str">
            <v>Temp[0]</v>
          </cell>
          <cell r="D137" t="str">
            <v>F</v>
          </cell>
          <cell r="E137" t="str">
            <v>Inlet Temperature</v>
          </cell>
          <cell r="F137">
            <v>750</v>
          </cell>
        </row>
        <row r="138">
          <cell r="B138" t="str">
            <v>HOST1[SINK]</v>
          </cell>
          <cell r="C138" t="str">
            <v>Enth[0]</v>
          </cell>
          <cell r="D138" t="str">
            <v>BTU/lb</v>
          </cell>
          <cell r="E138" t="str">
            <v>Inlet Enthalpy</v>
          </cell>
          <cell r="F138">
            <v>1366.2646484375</v>
          </cell>
        </row>
        <row r="140">
          <cell r="B140" t="str">
            <v>HOST2[SINK]</v>
          </cell>
          <cell r="C140" t="str">
            <v>Flow[0]</v>
          </cell>
          <cell r="D140" t="str">
            <v>lb/hr</v>
          </cell>
          <cell r="E140" t="str">
            <v>Steam Inlet Flow</v>
          </cell>
          <cell r="F140">
            <v>0</v>
          </cell>
        </row>
        <row r="141">
          <cell r="B141" t="str">
            <v>HOST2[SINK]</v>
          </cell>
          <cell r="C141" t="str">
            <v>Pres[0]</v>
          </cell>
          <cell r="D141" t="str">
            <v>psia</v>
          </cell>
          <cell r="E141" t="str">
            <v>Steam Inlet Pressure</v>
          </cell>
          <cell r="F141">
            <v>465</v>
          </cell>
        </row>
        <row r="142">
          <cell r="B142" t="str">
            <v>HOST2[SINK]</v>
          </cell>
          <cell r="C142" t="str">
            <v>Temp[0]</v>
          </cell>
          <cell r="D142" t="str">
            <v>F</v>
          </cell>
          <cell r="E142" t="str">
            <v>Steam Inlet Temperature</v>
          </cell>
          <cell r="F142">
            <v>520</v>
          </cell>
        </row>
        <row r="143">
          <cell r="B143" t="str">
            <v>HOST2[SINK]</v>
          </cell>
          <cell r="C143" t="str">
            <v>Enth[0]</v>
          </cell>
          <cell r="D143" t="str">
            <v>BTU/lb</v>
          </cell>
          <cell r="E143" t="str">
            <v>Steam Inlet Enthalpy</v>
          </cell>
          <cell r="F143">
            <v>1250.5076904296875</v>
          </cell>
        </row>
        <row r="145">
          <cell r="B145" t="str">
            <v>HOST3[SINK]</v>
          </cell>
          <cell r="C145" t="str">
            <v>Flow[0]</v>
          </cell>
          <cell r="D145" t="str">
            <v>lb/hr</v>
          </cell>
          <cell r="E145" t="str">
            <v>Inlet Flow</v>
          </cell>
          <cell r="F145">
            <v>0</v>
          </cell>
        </row>
        <row r="146">
          <cell r="B146" t="str">
            <v>HOST3[SINK]</v>
          </cell>
          <cell r="C146" t="str">
            <v>Pres[0]</v>
          </cell>
          <cell r="D146" t="str">
            <v>psia</v>
          </cell>
          <cell r="E146" t="str">
            <v>Inlet Pressure</v>
          </cell>
          <cell r="F146">
            <v>465</v>
          </cell>
        </row>
        <row r="147">
          <cell r="B147" t="str">
            <v>HOST3[SINK]</v>
          </cell>
          <cell r="C147" t="str">
            <v>Temp[0]</v>
          </cell>
          <cell r="D147" t="str">
            <v>F</v>
          </cell>
          <cell r="E147" t="str">
            <v>Inlet Temperature</v>
          </cell>
          <cell r="F147">
            <v>750</v>
          </cell>
        </row>
        <row r="148">
          <cell r="B148" t="str">
            <v>HOST3[SINK]</v>
          </cell>
          <cell r="C148" t="str">
            <v>Enth[0]</v>
          </cell>
          <cell r="D148" t="str">
            <v>BTU/lb</v>
          </cell>
          <cell r="E148" t="str">
            <v>Inlet Enthalpy</v>
          </cell>
          <cell r="F148">
            <v>1387.158203125</v>
          </cell>
        </row>
        <row r="150">
          <cell r="B150" t="str">
            <v>SYSTEM[SYSTEM]</v>
          </cell>
          <cell r="C150" t="str">
            <v>FinalIterationResidual[0]</v>
          </cell>
          <cell r="E150" t="str">
            <v>Final Iteration Residual</v>
          </cell>
          <cell r="F150">
            <v>6.9272104883566499E-4</v>
          </cell>
        </row>
        <row r="153">
          <cell r="B153" t="str">
            <v>SYSTEM[SYSTEM]</v>
          </cell>
          <cell r="C153" t="str">
            <v>IterationsUsed[0]</v>
          </cell>
          <cell r="D153" t="str">
            <v xml:space="preserve"> </v>
          </cell>
          <cell r="E153" t="str">
            <v>Iterations Used</v>
          </cell>
          <cell r="F153">
            <v>35</v>
          </cell>
        </row>
        <row r="154">
          <cell r="B154" t="str">
            <v>SYSTEM[SYSTEM]</v>
          </cell>
          <cell r="C154" t="str">
            <v>FinalIterationErrors[0]</v>
          </cell>
          <cell r="D154" t="str">
            <v xml:space="preserve"> </v>
          </cell>
          <cell r="E154" t="str">
            <v>Final Iteration Errors</v>
          </cell>
          <cell r="F154">
            <v>0</v>
          </cell>
        </row>
        <row r="155">
          <cell r="B155" t="str">
            <v>SYSTEM[SYSTEM]</v>
          </cell>
          <cell r="C155" t="str">
            <v>FinalIterationWarnings[0]</v>
          </cell>
          <cell r="D155" t="str">
            <v xml:space="preserve"> </v>
          </cell>
          <cell r="E155" t="str">
            <v>Final Iteration Warnings</v>
          </cell>
          <cell r="F155">
            <v>0</v>
          </cell>
        </row>
        <row r="156">
          <cell r="B156" t="str">
            <v>End Outputs</v>
          </cell>
        </row>
      </sheetData>
      <sheetData sheetId="4">
        <row r="3">
          <cell r="B3">
            <v>1</v>
          </cell>
        </row>
        <row r="4">
          <cell r="B4" t="str">
            <v>MW</v>
          </cell>
          <cell r="F4">
            <v>1</v>
          </cell>
        </row>
        <row r="5">
          <cell r="B5" t="str">
            <v>kW</v>
          </cell>
          <cell r="F5">
            <v>2</v>
          </cell>
        </row>
        <row r="6">
          <cell r="B6" t="str">
            <v>BTU/kW-hr</v>
          </cell>
        </row>
        <row r="7">
          <cell r="B7" t="str">
            <v>BTU/hr</v>
          </cell>
        </row>
        <row r="8">
          <cell r="B8" t="str">
            <v>lb/hr</v>
          </cell>
        </row>
        <row r="9">
          <cell r="B9" t="str">
            <v>psia</v>
          </cell>
        </row>
        <row r="10">
          <cell r="B10" t="str">
            <v>F</v>
          </cell>
        </row>
        <row r="11">
          <cell r="B11" t="str">
            <v>BTU/lb</v>
          </cell>
        </row>
        <row r="12">
          <cell r="B12" t="str">
            <v>F</v>
          </cell>
        </row>
        <row r="13">
          <cell r="B13" t="str">
            <v>BTU/lb</v>
          </cell>
        </row>
        <row r="16">
          <cell r="B16" t="str">
            <v>Model Link Area</v>
          </cell>
        </row>
        <row r="18">
          <cell r="B18" t="str">
            <v>Link Area ID:</v>
          </cell>
          <cell r="C18" t="str">
            <v>unit set definition</v>
          </cell>
        </row>
        <row r="19">
          <cell r="B19" t="str">
            <v>Model ID:</v>
          </cell>
          <cell r="C19" t="str">
            <v>HEROIL</v>
          </cell>
        </row>
        <row r="20">
          <cell r="B20" t="str">
            <v>Case ID:</v>
          </cell>
          <cell r="C20" t="str">
            <v>HEROIL</v>
          </cell>
        </row>
        <row r="21">
          <cell r="B21" t="str">
            <v>Location of Data Files:</v>
          </cell>
          <cell r="C21" t="str">
            <v>j:\fpl\marcushook</v>
          </cell>
        </row>
        <row r="23">
          <cell r="B23" t="str">
            <v>Location</v>
          </cell>
          <cell r="C23" t="str">
            <v>Variables</v>
          </cell>
        </row>
        <row r="24">
          <cell r="C24" t="str">
            <v>Name</v>
          </cell>
          <cell r="D24" t="str">
            <v>UOM</v>
          </cell>
          <cell r="E24" t="str">
            <v>Description</v>
          </cell>
          <cell r="F24" t="str">
            <v>Value</v>
          </cell>
        </row>
        <row r="25">
          <cell r="B25" t="str">
            <v>GateCycle Inputs</v>
          </cell>
        </row>
        <row r="27">
          <cell r="D27" t="str">
            <v>Select unitsets below using the 'variable properties' command</v>
          </cell>
        </row>
        <row r="28">
          <cell r="B28" t="str">
            <v>GateCycle Outputs</v>
          </cell>
          <cell r="D28" t="str">
            <v>ENGLISH UNITS</v>
          </cell>
        </row>
        <row r="29">
          <cell r="B29" t="str">
            <v>SYSTEM[SYSTEM]</v>
          </cell>
          <cell r="C29" t="str">
            <v>NetCyclePower[0]</v>
          </cell>
          <cell r="D29" t="str">
            <v>MW</v>
          </cell>
          <cell r="E29" t="str">
            <v>Plant Net Power</v>
          </cell>
          <cell r="F29">
            <v>230.24922180175781</v>
          </cell>
        </row>
        <row r="30">
          <cell r="B30" t="str">
            <v>SYSTEM[SYSTEM]</v>
          </cell>
          <cell r="C30" t="str">
            <v>BOPLossasFixedValue[0]</v>
          </cell>
          <cell r="D30" t="str">
            <v>kW</v>
          </cell>
          <cell r="E30" t="str">
            <v>BOP Loss as Fixed Value</v>
          </cell>
          <cell r="F30">
            <v>6464.7138671875</v>
          </cell>
        </row>
        <row r="31">
          <cell r="B31" t="str">
            <v>SYSTEM[SYSTEM]</v>
          </cell>
          <cell r="C31" t="str">
            <v>NetCycleLHVHeatRate[0]</v>
          </cell>
          <cell r="D31" t="str">
            <v>BTU/kW-hr</v>
          </cell>
          <cell r="E31" t="str">
            <v>Net Cycle LHV Heat Rate</v>
          </cell>
          <cell r="F31">
            <v>6572.44775390625</v>
          </cell>
        </row>
        <row r="32">
          <cell r="B32" t="str">
            <v>SYSTEM[SYSTEM]</v>
          </cell>
          <cell r="C32" t="str">
            <v>TotalLHVFuelCons[0]</v>
          </cell>
          <cell r="D32" t="str">
            <v>BTU/hr</v>
          </cell>
          <cell r="E32" t="str">
            <v>Total LHV Fuel Cons.</v>
          </cell>
          <cell r="F32">
            <v>1513300992</v>
          </cell>
        </row>
        <row r="33">
          <cell r="B33" t="str">
            <v>HPLKSP[SPLITR]</v>
          </cell>
          <cell r="C33" t="str">
            <v>Flow[0]</v>
          </cell>
          <cell r="D33" t="str">
            <v>lb/hr</v>
          </cell>
          <cell r="E33" t="str">
            <v>Inlet Flow</v>
          </cell>
          <cell r="F33">
            <v>392198.375</v>
          </cell>
        </row>
        <row r="34">
          <cell r="B34" t="str">
            <v>HPLKSP[SPLITR]</v>
          </cell>
          <cell r="C34" t="str">
            <v>Pres[0]</v>
          </cell>
          <cell r="D34" t="str">
            <v>psia</v>
          </cell>
          <cell r="E34" t="str">
            <v>Inlet Pressure</v>
          </cell>
          <cell r="F34">
            <v>1560.6248779296875</v>
          </cell>
        </row>
        <row r="35">
          <cell r="B35" t="str">
            <v>HPLKSP[SPLITR]</v>
          </cell>
          <cell r="C35" t="str">
            <v>Temp[0]</v>
          </cell>
          <cell r="D35" t="str">
            <v>F</v>
          </cell>
          <cell r="E35" t="str">
            <v>Inlet Temperature</v>
          </cell>
          <cell r="F35">
            <v>1026.2659912109375</v>
          </cell>
        </row>
        <row r="36">
          <cell r="B36" t="str">
            <v>HPLKSP[SPLITR]</v>
          </cell>
          <cell r="C36" t="str">
            <v>Enth[0]</v>
          </cell>
          <cell r="D36" t="str">
            <v>BTU/lb</v>
          </cell>
          <cell r="E36" t="str">
            <v>Inlet Enthalpy</v>
          </cell>
          <cell r="F36">
            <v>1503.90283203125</v>
          </cell>
        </row>
        <row r="37">
          <cell r="B37" t="str">
            <v>BURNER[BURNER]</v>
          </cell>
          <cell r="C37" t="str">
            <v>TemperatureChange[0]</v>
          </cell>
          <cell r="D37" t="str">
            <v>F</v>
          </cell>
          <cell r="E37" t="str">
            <v>Temperature Change</v>
          </cell>
          <cell r="F37">
            <v>0</v>
          </cell>
        </row>
        <row r="38">
          <cell r="B38" t="str">
            <v>GT[GTDATA]</v>
          </cell>
          <cell r="C38" t="str">
            <v>LHV[0]</v>
          </cell>
          <cell r="D38" t="str">
            <v>BTU/lb</v>
          </cell>
          <cell r="E38" t="str">
            <v>Lower Heating Value</v>
          </cell>
          <cell r="F38">
            <v>17999.99609375</v>
          </cell>
        </row>
        <row r="41">
          <cell r="D41" t="str">
            <v>CUSTOM UNITS</v>
          </cell>
        </row>
        <row r="42">
          <cell r="B42" t="str">
            <v>SYSTEM[SYSTEM]</v>
          </cell>
          <cell r="C42" t="str">
            <v>NetCyclePower[0]</v>
          </cell>
          <cell r="D42" t="str">
            <v>MW</v>
          </cell>
          <cell r="E42" t="str">
            <v>Plant Net Power</v>
          </cell>
          <cell r="F42">
            <v>230.24922180175781</v>
          </cell>
        </row>
        <row r="43">
          <cell r="B43" t="str">
            <v>SYSTEM[SYSTEM]</v>
          </cell>
          <cell r="C43" t="str">
            <v>BOPLossasFixedValue[0]</v>
          </cell>
          <cell r="D43" t="str">
            <v>kW</v>
          </cell>
          <cell r="E43" t="str">
            <v>BOP Loss as Fixed Value</v>
          </cell>
          <cell r="F43">
            <v>6464.7138671875</v>
          </cell>
        </row>
        <row r="44">
          <cell r="B44" t="str">
            <v>SYSTEM[SYSTEM]</v>
          </cell>
          <cell r="C44" t="str">
            <v>NetCycleLHVHeatRate[0]</v>
          </cell>
          <cell r="D44" t="str">
            <v>kJ/kW-hr</v>
          </cell>
          <cell r="E44" t="str">
            <v>Net Cycle LHV Heat Rate</v>
          </cell>
          <cell r="F44">
            <v>6934.3271484375</v>
          </cell>
        </row>
        <row r="45">
          <cell r="B45" t="str">
            <v>SYSTEM[SYSTEM]</v>
          </cell>
          <cell r="C45" t="str">
            <v>TotalLHVFuelCons[0]</v>
          </cell>
          <cell r="D45" t="str">
            <v>kJ/hr</v>
          </cell>
          <cell r="E45" t="str">
            <v>Total LHV Fuel Cons.</v>
          </cell>
          <cell r="F45">
            <v>1596623360</v>
          </cell>
        </row>
        <row r="46">
          <cell r="B46" t="str">
            <v>HPLKSP[SPLITR]</v>
          </cell>
          <cell r="C46" t="str">
            <v>Flow[0]</v>
          </cell>
          <cell r="D46" t="str">
            <v>kg/hr</v>
          </cell>
          <cell r="E46" t="str">
            <v>Inlet Flow</v>
          </cell>
          <cell r="F46">
            <v>177898.046875</v>
          </cell>
        </row>
        <row r="47">
          <cell r="B47" t="str">
            <v>HPLKSP[SPLITR]</v>
          </cell>
          <cell r="C47" t="str">
            <v>Pres[0]</v>
          </cell>
          <cell r="D47" t="str">
            <v>bar</v>
          </cell>
          <cell r="E47" t="str">
            <v>Inlet Pressure</v>
          </cell>
          <cell r="F47">
            <v>107.60134124755859</v>
          </cell>
        </row>
        <row r="48">
          <cell r="B48" t="str">
            <v>HPLKSP[SPLITR]</v>
          </cell>
          <cell r="C48" t="str">
            <v>Temp[0]</v>
          </cell>
          <cell r="D48" t="str">
            <v>C</v>
          </cell>
          <cell r="E48" t="str">
            <v>Inlet Temperature</v>
          </cell>
          <cell r="F48">
            <v>552.3699951171875</v>
          </cell>
        </row>
        <row r="49">
          <cell r="B49" t="str">
            <v>HPLKSP[SPLITR]</v>
          </cell>
          <cell r="C49" t="str">
            <v>Enth[0]</v>
          </cell>
          <cell r="D49" t="str">
            <v>kJ/kg</v>
          </cell>
          <cell r="E49" t="str">
            <v>Inlet Enthalpy</v>
          </cell>
          <cell r="F49">
            <v>3498.0947265625</v>
          </cell>
        </row>
        <row r="50">
          <cell r="B50" t="str">
            <v>BURNER[BURNER]</v>
          </cell>
          <cell r="C50" t="str">
            <v>TemperatureChange[0]</v>
          </cell>
          <cell r="D50" t="str">
            <v>C</v>
          </cell>
          <cell r="E50" t="str">
            <v>Temperature Change</v>
          </cell>
          <cell r="F50">
            <v>0</v>
          </cell>
        </row>
        <row r="51">
          <cell r="B51" t="str">
            <v>GT[GTDATA]</v>
          </cell>
          <cell r="C51" t="str">
            <v>LHV[0]</v>
          </cell>
          <cell r="D51" t="str">
            <v>kJ/kg</v>
          </cell>
          <cell r="E51" t="str">
            <v>Lower Heating Value</v>
          </cell>
          <cell r="F51">
            <v>41868.19140625</v>
          </cell>
        </row>
        <row r="53">
          <cell r="B53" t="str">
            <v>SYSTEM[SYSTEM]</v>
          </cell>
          <cell r="C53" t="str">
            <v>IterationsUsed[0]</v>
          </cell>
          <cell r="D53" t="str">
            <v xml:space="preserve"> </v>
          </cell>
          <cell r="E53" t="str">
            <v>Iterations Used</v>
          </cell>
          <cell r="F53">
            <v>23</v>
          </cell>
        </row>
        <row r="54">
          <cell r="B54" t="str">
            <v>SYSTEM[SYSTEM]</v>
          </cell>
          <cell r="C54" t="str">
            <v>FinalIterationErrors[0]</v>
          </cell>
          <cell r="D54" t="str">
            <v xml:space="preserve"> </v>
          </cell>
          <cell r="E54" t="str">
            <v>Final Iteration Errors</v>
          </cell>
          <cell r="F54">
            <v>0</v>
          </cell>
        </row>
        <row r="55">
          <cell r="B55" t="str">
            <v>SYSTEM[SYSTEM]</v>
          </cell>
          <cell r="C55" t="str">
            <v>FinalIterationWarnings[0]</v>
          </cell>
          <cell r="D55" t="str">
            <v xml:space="preserve"> </v>
          </cell>
          <cell r="E55" t="str">
            <v>Final Iteration Warnings</v>
          </cell>
          <cell r="F55">
            <v>3</v>
          </cell>
        </row>
        <row r="56">
          <cell r="B56" t="str">
            <v>End Outputs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Asset Lives"/>
      <sheetName val="Input #1 - General - Assumption"/>
      <sheetName val="Input #2 - Operating Savings"/>
      <sheetName val="Input #3 - Operating Costs"/>
      <sheetName val="Input #4 - No Const. Capital"/>
      <sheetName val="Avg Rate Base - No Const"/>
      <sheetName val="No Const Proj Orig Cost"/>
      <sheetName val="Tot Book Value"/>
      <sheetName val="Accum Book Depr"/>
      <sheetName val="Net Tax Basis"/>
      <sheetName val="Tax Depr-No Const"/>
      <sheetName val="Def Tax"/>
      <sheetName val="Accum Def Tax"/>
      <sheetName val="Input #5 - Construction Capital"/>
      <sheetName val="Rate Base Const"/>
      <sheetName val="Const Proj Orig Cost"/>
      <sheetName val="Const Depr Method"/>
      <sheetName val="Tax Depr-Const"/>
      <sheetName val="Book Depr Const"/>
      <sheetName val="Input #6-Land"/>
      <sheetName val="Rate Base Land"/>
      <sheetName val="Calculations #1 - In-Serv. Cost"/>
      <sheetName val="Calculations #2 - Tax Dep. Exp."/>
      <sheetName val="Calc #3 Rev Rqmt-No Const"/>
      <sheetName val="Calculations #4 - Rev Req Const"/>
      <sheetName val="Calculations #5 - Property Tax "/>
      <sheetName val="Calculations #6 - Property Ins"/>
      <sheetName val="Calculations #7 -Rev Rqmts Land"/>
      <sheetName val="Calculations #8 - Sale of Land"/>
      <sheetName val="Results - Cash Flow"/>
      <sheetName val="Results- Cash flow Avoided Cap"/>
      <sheetName val="Results - Cashflow NET"/>
      <sheetName val="Results - Revenue Requirements"/>
      <sheetName val="Balance Sheet"/>
      <sheetName val="IS draft"/>
      <sheetName val="Inc State ROE"/>
      <sheetName val="Annual ROE"/>
      <sheetName val="Jonthan"/>
      <sheetName val="Balance Sheet (2)"/>
      <sheetName val="Depreciation"/>
      <sheetName val="Avoided Dep"/>
      <sheetName val="Write off Depr"/>
      <sheetName val="BS IS EX"/>
    </sheetNames>
    <sheetDataSet>
      <sheetData sheetId="0" refreshError="1"/>
      <sheetData sheetId="1" refreshError="1"/>
      <sheetData sheetId="2">
        <row r="18">
          <cell r="C18">
            <v>0.442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/>
      <sheetData sheetId="41" refreshError="1"/>
      <sheetData sheetId="42"/>
      <sheetData sheetId="4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-Qual"/>
      <sheetName val="128.300"/>
      <sheetName val="128.301-228.100"/>
      <sheetName val="131.100"/>
      <sheetName val="136.000"/>
      <sheetName val="143.110"/>
      <sheetName val="146.190"/>
      <sheetName val="201.000"/>
      <sheetName val="211.000"/>
      <sheetName val="216.000"/>
      <sheetName val="232.330"/>
      <sheetName val="236.100"/>
      <sheetName val="236.105"/>
      <sheetName val="OTP To CorpTax Mapping_NonFPL"/>
      <sheetName val="OTP Mapping"/>
    </sheetNames>
    <sheetDataSet>
      <sheetData sheetId="0">
        <row r="1">
          <cell r="A1" t="str">
            <v>FLORIDA POWER &amp; LIGHT COMPANY</v>
          </cell>
        </row>
        <row r="2">
          <cell r="A2" t="str">
            <v>RECONCILIATIONS - OTHER SPECIAL FUNDS</v>
          </cell>
        </row>
        <row r="3">
          <cell r="A3" t="str">
            <v>NON-QUALIFIED</v>
          </cell>
        </row>
        <row r="4">
          <cell r="A4">
            <v>2001</v>
          </cell>
        </row>
        <row r="6">
          <cell r="A6" t="str">
            <v>A/C 108.148</v>
          </cell>
        </row>
        <row r="7">
          <cell r="A7" t="str">
            <v>MONTH</v>
          </cell>
          <cell r="B7" t="str">
            <v>REFERENCE</v>
          </cell>
          <cell r="C7" t="str">
            <v>DR</v>
          </cell>
          <cell r="D7" t="str">
            <v>CR</v>
          </cell>
          <cell r="E7" t="str">
            <v>BALANCE</v>
          </cell>
        </row>
        <row r="8">
          <cell r="A8" t="str">
            <v>Dec 01</v>
          </cell>
          <cell r="B8" t="str">
            <v>JV-12-68B</v>
          </cell>
          <cell r="D8">
            <v>8416000</v>
          </cell>
          <cell r="E8">
            <v>-8416000</v>
          </cell>
        </row>
        <row r="15">
          <cell r="A15" t="str">
            <v>A/C 128.319</v>
          </cell>
        </row>
        <row r="16">
          <cell r="A16" t="str">
            <v>MONTH</v>
          </cell>
          <cell r="B16" t="str">
            <v>REFERENCE</v>
          </cell>
          <cell r="C16" t="str">
            <v>DR</v>
          </cell>
          <cell r="D16" t="str">
            <v>CR</v>
          </cell>
          <cell r="E16" t="str">
            <v>BALANCE</v>
          </cell>
        </row>
        <row r="17">
          <cell r="A17" t="str">
            <v>Dec 01</v>
          </cell>
          <cell r="B17" t="str">
            <v>JV-12-68B</v>
          </cell>
          <cell r="E17">
            <v>8416000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"/>
      <sheetName val="Revenue - Detail"/>
      <sheetName val="O&amp;M Savings - Detail"/>
      <sheetName val="O&amp;M Costs - Detail"/>
      <sheetName val="Capital Costs - Detail"/>
      <sheetName val="DataRaker Expense - Deployment"/>
      <sheetName val="Associated Calculations"/>
      <sheetName val="Monthly Deployment Summary"/>
      <sheetName val="M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1">
          <cell r="D51">
            <v>0.28534529635671557</v>
          </cell>
        </row>
        <row r="53">
          <cell r="C53">
            <v>0.01</v>
          </cell>
        </row>
        <row r="70">
          <cell r="D70">
            <v>4500</v>
          </cell>
        </row>
        <row r="72">
          <cell r="D72">
            <v>0.04</v>
          </cell>
        </row>
      </sheetData>
      <sheetData sheetId="7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Index"/>
      <sheetName val="(A)Book to Tax Recon"/>
      <sheetName val="(B-1) Trial Balance"/>
      <sheetName val="(B-2) 263 A Capitalization"/>
      <sheetName val="(B-3 Prepaid Insurance"/>
      <sheetName val="(B-4) Mgmt Income"/>
      <sheetName val="(D-1)State Depreciation Summary"/>
      <sheetName val="(D-2) Book Depreciation"/>
      <sheetName val="(D-3) Fed Depreciation"/>
      <sheetName val="(D-4) AMT Depreciation"/>
      <sheetName val="(D-5) ACE Depreciation"/>
      <sheetName val="(D-6) CA Regular"/>
      <sheetName val="(D-7) CA AMT Depreciation"/>
      <sheetName val="(D-8) CA ACE Depreciation"/>
      <sheetName val="(D-9) CA ADRMP"/>
      <sheetName val="(D-10) ME Regular"/>
      <sheetName val="(D-11) State Regular"/>
      <sheetName val="(D-12) State AMT"/>
      <sheetName val="(D-13) State ACE"/>
      <sheetName val="(G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ESI Energy, LLC</v>
          </cell>
          <cell r="E1" t="str">
            <v xml:space="preserve"> </v>
          </cell>
          <cell r="G1" t="str">
            <v xml:space="preserve"> </v>
          </cell>
        </row>
        <row r="2">
          <cell r="A2" t="str">
            <v>Consolidating Current Tax Provision</v>
          </cell>
          <cell r="AS2" t="str">
            <v xml:space="preserve"> </v>
          </cell>
          <cell r="EQ2" t="str">
            <v>2003_FPL Energy SD Wind_Provision.TIF</v>
          </cell>
        </row>
        <row r="3">
          <cell r="A3" t="str">
            <v>For the YTD Period Ended 12/31/03</v>
          </cell>
          <cell r="B3" t="str">
            <v>Consol.</v>
          </cell>
          <cell r="K3" t="str">
            <v>ESI LP, Inc</v>
          </cell>
          <cell r="AQ3" t="str">
            <v>FPLE Lake</v>
          </cell>
          <cell r="BO3" t="str">
            <v>(Ridgetop Power)</v>
          </cell>
          <cell r="CC3" t="str">
            <v>Upton</v>
          </cell>
          <cell r="CI3" t="str">
            <v>FPLE MH</v>
          </cell>
          <cell r="CM3" t="str">
            <v>FPLE Pecos</v>
          </cell>
          <cell r="CO3" t="str">
            <v xml:space="preserve">FPLE </v>
          </cell>
          <cell r="CQ3" t="str">
            <v>FPLE</v>
          </cell>
          <cell r="CS3" t="str">
            <v xml:space="preserve">FPLE </v>
          </cell>
          <cell r="CU3" t="str">
            <v>FPLE</v>
          </cell>
          <cell r="CW3" t="str">
            <v xml:space="preserve"> </v>
          </cell>
          <cell r="DE3" t="str">
            <v>Penn Wind</v>
          </cell>
          <cell r="DG3" t="str">
            <v>Hancock</v>
          </cell>
          <cell r="DI3" t="str">
            <v>FPLE Const.</v>
          </cell>
          <cell r="DK3" t="str">
            <v>FPLE Virginia</v>
          </cell>
          <cell r="EC3" t="str">
            <v>American</v>
          </cell>
          <cell r="EG3" t="str">
            <v>Green</v>
          </cell>
          <cell r="EI3" t="str">
            <v>Cabazon</v>
          </cell>
          <cell r="EM3" t="str">
            <v>Sky River</v>
          </cell>
          <cell r="EO3" t="str">
            <v xml:space="preserve">FPLE </v>
          </cell>
        </row>
        <row r="4">
          <cell r="B4" t="str">
            <v>Total</v>
          </cell>
          <cell r="E4" t="str">
            <v>ESI Pure</v>
          </cell>
          <cell r="G4" t="str">
            <v>ESI Bay</v>
          </cell>
          <cell r="I4" t="str">
            <v>ESI Double C</v>
          </cell>
          <cell r="K4" t="str">
            <v>Doswell Only</v>
          </cell>
          <cell r="M4" t="str">
            <v>ESI Ebens.</v>
          </cell>
          <cell r="O4" t="str">
            <v>Hyp VIII</v>
          </cell>
          <cell r="Q4" t="str">
            <v>Hyp IX</v>
          </cell>
          <cell r="S4" t="str">
            <v>ESI KF</v>
          </cell>
          <cell r="U4" t="str">
            <v>MES</v>
          </cell>
          <cell r="W4" t="str">
            <v>Mont. Co.</v>
          </cell>
          <cell r="Y4" t="str">
            <v>ESI Mult.</v>
          </cell>
          <cell r="AA4" t="str">
            <v>ESI Pitts</v>
          </cell>
          <cell r="AC4" t="str">
            <v>CH Posdef</v>
          </cell>
          <cell r="AE4" t="str">
            <v>ESI Sierra</v>
          </cell>
          <cell r="AG4" t="str">
            <v>Sky River</v>
          </cell>
          <cell r="AI4" t="str">
            <v>ESI Virginia</v>
          </cell>
          <cell r="AK4" t="str">
            <v>ESI Victory</v>
          </cell>
          <cell r="AM4" t="str">
            <v>ESI Chero</v>
          </cell>
          <cell r="AO4" t="str">
            <v>ESI Mojave</v>
          </cell>
          <cell r="AQ4" t="str">
            <v>Benton Acq</v>
          </cell>
          <cell r="AS4" t="str">
            <v>Oper. Svc.</v>
          </cell>
          <cell r="AU4" t="str">
            <v>Sullivan Street</v>
          </cell>
          <cell r="AW4" t="str">
            <v>Northern Cross</v>
          </cell>
          <cell r="AY4" t="str">
            <v>Altamont Acq.</v>
          </cell>
          <cell r="BA4" t="str">
            <v>Tehachapi Acq.</v>
          </cell>
          <cell r="BC4" t="str">
            <v>NE Energy GP</v>
          </cell>
          <cell r="BE4" t="str">
            <v>NE Energy LP</v>
          </cell>
          <cell r="BG4" t="str">
            <v>NE Fuel Mgmt</v>
          </cell>
          <cell r="BI4" t="str">
            <v>Hawkeye</v>
          </cell>
          <cell r="BK4" t="str">
            <v>West Texas</v>
          </cell>
          <cell r="BM4" t="str">
            <v>ESI Vansycle</v>
          </cell>
          <cell r="BO4" t="str">
            <v>ESI Cannon Acq</v>
          </cell>
          <cell r="BQ4" t="str">
            <v>Paris</v>
          </cell>
          <cell r="BS4" t="str">
            <v>Pacific Crest</v>
          </cell>
          <cell r="BU4" t="str">
            <v>Mojave Op Svc</v>
          </cell>
          <cell r="BW4" t="str">
            <v>FPLE Morwind</v>
          </cell>
          <cell r="BY4" t="str">
            <v>FPLE Bastrop</v>
          </cell>
          <cell r="CA4" t="str">
            <v>Gray County</v>
          </cell>
          <cell r="CC4" t="str">
            <v>King Mountain</v>
          </cell>
          <cell r="CE4" t="str">
            <v>FPLE Badger</v>
          </cell>
          <cell r="CG4" t="str">
            <v>UFG Holdings</v>
          </cell>
          <cell r="CI4" t="str">
            <v>700, LLC</v>
          </cell>
          <cell r="CK4" t="str">
            <v>MH50</v>
          </cell>
          <cell r="CM4" t="str">
            <v>Wind I GP</v>
          </cell>
          <cell r="CO4" t="str">
            <v>Forney</v>
          </cell>
          <cell r="CQ4" t="str">
            <v>Stateline</v>
          </cell>
          <cell r="CS4" t="str">
            <v>Calhoun</v>
          </cell>
          <cell r="CU4" t="str">
            <v>Blythe</v>
          </cell>
          <cell r="CW4" t="str">
            <v>RISE</v>
          </cell>
          <cell r="CY4" t="str">
            <v>Backbone</v>
          </cell>
          <cell r="DA4" t="str">
            <v>Delaware Mtn</v>
          </cell>
          <cell r="DC4" t="str">
            <v>Indian Mesa</v>
          </cell>
          <cell r="DE4" t="str">
            <v>Green Mtn.</v>
          </cell>
          <cell r="DG4" t="str">
            <v>County</v>
          </cell>
          <cell r="DI4" t="str">
            <v>Funding</v>
          </cell>
          <cell r="DK4" t="str">
            <v>Funding Corp</v>
          </cell>
          <cell r="DM4" t="str">
            <v>Highwinds</v>
          </cell>
          <cell r="DO4" t="str">
            <v>New Mexico</v>
          </cell>
          <cell r="DQ4" t="str">
            <v>Seabrook</v>
          </cell>
          <cell r="DS4" t="str">
            <v>Oklahoma</v>
          </cell>
          <cell r="DU4" t="str">
            <v>N Dakota</v>
          </cell>
          <cell r="DW4" t="str">
            <v>S  Dakota</v>
          </cell>
          <cell r="DY4" t="str">
            <v>Sooner</v>
          </cell>
          <cell r="EA4" t="str">
            <v>Wyoming</v>
          </cell>
          <cell r="EC4" t="str">
            <v>Wind</v>
          </cell>
          <cell r="EE4" t="str">
            <v>Waymart</v>
          </cell>
          <cell r="EG4" t="str">
            <v>Power</v>
          </cell>
          <cell r="EI4" t="str">
            <v>Wind</v>
          </cell>
          <cell r="EK4" t="str">
            <v>WPP 93</v>
          </cell>
          <cell r="EM4" t="str">
            <v>Real Property</v>
          </cell>
          <cell r="EO4" t="str">
            <v>Bayswater</v>
          </cell>
        </row>
        <row r="5">
          <cell r="A5" t="str">
            <v>YTD Gross Earnings</v>
          </cell>
          <cell r="B5">
            <v>218405816.88959694</v>
          </cell>
          <cell r="E5">
            <v>5758125.835</v>
          </cell>
          <cell r="G5">
            <v>1456276.99</v>
          </cell>
          <cell r="I5">
            <v>0</v>
          </cell>
          <cell r="K5">
            <v>40989142</v>
          </cell>
          <cell r="M5">
            <v>0</v>
          </cell>
          <cell r="O5">
            <v>5016688.2149999999</v>
          </cell>
          <cell r="Q5">
            <v>4788482.4800000004</v>
          </cell>
          <cell r="S5">
            <v>0</v>
          </cell>
          <cell r="U5">
            <v>0</v>
          </cell>
          <cell r="W5">
            <v>0</v>
          </cell>
          <cell r="Y5">
            <v>-96349.11</v>
          </cell>
          <cell r="AA5">
            <v>-2343.5500000000002</v>
          </cell>
          <cell r="AC5">
            <v>14548512.899999999</v>
          </cell>
          <cell r="AE5">
            <v>0</v>
          </cell>
          <cell r="AG5">
            <v>327043.5</v>
          </cell>
          <cell r="AI5">
            <v>0</v>
          </cell>
          <cell r="AK5">
            <v>520198.16</v>
          </cell>
        </row>
        <row r="6">
          <cell r="A6" t="str">
            <v>2001 True-up Entry Recorded in 2002</v>
          </cell>
          <cell r="B6">
            <v>414233.78</v>
          </cell>
          <cell r="E6">
            <v>0</v>
          </cell>
          <cell r="G6">
            <v>195400.78</v>
          </cell>
          <cell r="I6">
            <v>0</v>
          </cell>
          <cell r="K6">
            <v>0</v>
          </cell>
          <cell r="M6">
            <v>0</v>
          </cell>
          <cell r="O6">
            <v>0</v>
          </cell>
          <cell r="Q6">
            <v>0</v>
          </cell>
          <cell r="S6">
            <v>0</v>
          </cell>
          <cell r="U6">
            <v>0</v>
          </cell>
          <cell r="W6">
            <v>0</v>
          </cell>
          <cell r="Y6">
            <v>0</v>
          </cell>
          <cell r="AA6">
            <v>0</v>
          </cell>
          <cell r="AC6">
            <v>0</v>
          </cell>
          <cell r="AE6">
            <v>0</v>
          </cell>
          <cell r="AG6">
            <v>0</v>
          </cell>
          <cell r="AI6">
            <v>0</v>
          </cell>
          <cell r="AK6">
            <v>0</v>
          </cell>
        </row>
        <row r="7">
          <cell r="A7" t="str">
            <v>Goodwill Amortization</v>
          </cell>
          <cell r="B7">
            <v>2158672.2923566378</v>
          </cell>
          <cell r="E7">
            <v>0</v>
          </cell>
          <cell r="G7">
            <v>569885</v>
          </cell>
          <cell r="I7">
            <v>0</v>
          </cell>
          <cell r="K7">
            <v>0</v>
          </cell>
          <cell r="M7">
            <v>0</v>
          </cell>
          <cell r="O7">
            <v>-598740</v>
          </cell>
          <cell r="Q7">
            <v>-365940</v>
          </cell>
          <cell r="S7">
            <v>0</v>
          </cell>
          <cell r="U7">
            <v>0</v>
          </cell>
          <cell r="W7">
            <v>0</v>
          </cell>
          <cell r="Y7">
            <v>0</v>
          </cell>
          <cell r="AA7">
            <v>0</v>
          </cell>
          <cell r="AC7">
            <v>0</v>
          </cell>
          <cell r="AE7">
            <v>0</v>
          </cell>
          <cell r="AG7">
            <v>312432</v>
          </cell>
          <cell r="AI7">
            <v>0</v>
          </cell>
          <cell r="AK7">
            <v>0</v>
          </cell>
        </row>
        <row r="8">
          <cell r="A8" t="str">
            <v>Other Income/(Expense) of ESI Sub.</v>
          </cell>
          <cell r="B8">
            <v>22159654.050909091</v>
          </cell>
          <cell r="E8">
            <v>0</v>
          </cell>
          <cell r="G8">
            <v>112243.09000000003</v>
          </cell>
          <cell r="I8">
            <v>-5460</v>
          </cell>
          <cell r="K8">
            <v>369753.88</v>
          </cell>
          <cell r="M8">
            <v>-324910.46999999997</v>
          </cell>
          <cell r="O8">
            <v>655241</v>
          </cell>
          <cell r="Q8">
            <v>659751</v>
          </cell>
          <cell r="S8">
            <v>45072</v>
          </cell>
          <cell r="U8">
            <v>311344</v>
          </cell>
          <cell r="W8">
            <v>-1135142.3700000001</v>
          </cell>
          <cell r="Y8">
            <v>646748</v>
          </cell>
          <cell r="AA8">
            <v>-129049</v>
          </cell>
          <cell r="AC8">
            <v>22872</v>
          </cell>
          <cell r="AE8">
            <v>44496</v>
          </cell>
          <cell r="AG8">
            <v>-69840.14181818183</v>
          </cell>
          <cell r="AI8">
            <v>-195840</v>
          </cell>
          <cell r="AK8">
            <v>-47244.207272727275</v>
          </cell>
        </row>
        <row r="9">
          <cell r="A9" t="str">
            <v>Other</v>
          </cell>
          <cell r="B9">
            <v>-320130.5</v>
          </cell>
          <cell r="E9">
            <v>0</v>
          </cell>
          <cell r="G9">
            <v>1156016</v>
          </cell>
          <cell r="I9">
            <v>1844231</v>
          </cell>
          <cell r="K9">
            <v>1186241</v>
          </cell>
          <cell r="M9">
            <v>0</v>
          </cell>
          <cell r="O9">
            <v>0</v>
          </cell>
          <cell r="Q9">
            <v>0</v>
          </cell>
          <cell r="S9">
            <v>1838968</v>
          </cell>
          <cell r="U9">
            <v>0</v>
          </cell>
          <cell r="W9">
            <v>0</v>
          </cell>
          <cell r="Y9">
            <v>0</v>
          </cell>
          <cell r="AA9">
            <v>0</v>
          </cell>
          <cell r="AC9">
            <v>0</v>
          </cell>
          <cell r="AE9">
            <v>0</v>
          </cell>
          <cell r="AG9">
            <v>0</v>
          </cell>
          <cell r="AI9">
            <v>0</v>
          </cell>
          <cell r="AK9">
            <v>0</v>
          </cell>
        </row>
        <row r="10">
          <cell r="A10" t="str">
            <v>Other</v>
          </cell>
          <cell r="B10">
            <v>-5550460.1699999999</v>
          </cell>
          <cell r="E10">
            <v>0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  <cell r="Q10">
            <v>0</v>
          </cell>
          <cell r="S10">
            <v>0</v>
          </cell>
          <cell r="U10">
            <v>0</v>
          </cell>
          <cell r="W10">
            <v>0</v>
          </cell>
          <cell r="Y10">
            <v>0</v>
          </cell>
          <cell r="AA10">
            <v>0</v>
          </cell>
          <cell r="AC10">
            <v>0</v>
          </cell>
          <cell r="AE10">
            <v>0</v>
          </cell>
          <cell r="AG10">
            <v>0</v>
          </cell>
          <cell r="AI10">
            <v>0</v>
          </cell>
          <cell r="AK10">
            <v>0</v>
          </cell>
        </row>
        <row r="11">
          <cell r="A11" t="str">
            <v>Items Not Tax Effected</v>
          </cell>
          <cell r="B11">
            <v>287013</v>
          </cell>
          <cell r="E11">
            <v>204402</v>
          </cell>
          <cell r="G11">
            <v>-1</v>
          </cell>
          <cell r="I11">
            <v>-347</v>
          </cell>
          <cell r="K11">
            <v>0</v>
          </cell>
          <cell r="M11">
            <v>-29279</v>
          </cell>
          <cell r="O11">
            <v>-903</v>
          </cell>
          <cell r="Q11">
            <v>-841</v>
          </cell>
          <cell r="S11">
            <v>-417</v>
          </cell>
          <cell r="U11">
            <v>1802</v>
          </cell>
          <cell r="W11">
            <v>-123652</v>
          </cell>
          <cell r="Y11">
            <v>-8506</v>
          </cell>
          <cell r="AA11">
            <v>-127</v>
          </cell>
          <cell r="AC11">
            <v>464</v>
          </cell>
          <cell r="AE11">
            <v>-345</v>
          </cell>
          <cell r="AG11">
            <v>0</v>
          </cell>
          <cell r="AI11">
            <v>0</v>
          </cell>
          <cell r="AK11">
            <v>0</v>
          </cell>
        </row>
        <row r="12">
          <cell r="A12" t="str">
            <v xml:space="preserve">     Total NIBT to Date</v>
          </cell>
          <cell r="B12">
            <v>237554799.3428627</v>
          </cell>
          <cell r="C12" t="str">
            <v>F/S</v>
          </cell>
          <cell r="D12">
            <v>0</v>
          </cell>
          <cell r="E12">
            <v>5962527.835</v>
          </cell>
          <cell r="G12">
            <v>3489820.86</v>
          </cell>
          <cell r="I12">
            <v>1838424</v>
          </cell>
          <cell r="K12">
            <v>42545136.880000003</v>
          </cell>
          <cell r="M12">
            <v>-354189.47</v>
          </cell>
          <cell r="O12">
            <v>5072286.2149999999</v>
          </cell>
          <cell r="Q12">
            <v>5081452.4800000004</v>
          </cell>
          <cell r="S12">
            <v>1883623</v>
          </cell>
          <cell r="U12">
            <v>313146</v>
          </cell>
          <cell r="W12">
            <v>-1258794.3700000001</v>
          </cell>
          <cell r="Y12">
            <v>541892.89</v>
          </cell>
          <cell r="AA12">
            <v>-131519.54999999999</v>
          </cell>
          <cell r="AC12">
            <v>14571848.899999999</v>
          </cell>
          <cell r="AE12">
            <v>44151</v>
          </cell>
          <cell r="AG12">
            <v>569635.35818181816</v>
          </cell>
          <cell r="AI12">
            <v>-195840</v>
          </cell>
          <cell r="AK12">
            <v>472953.9527272727</v>
          </cell>
        </row>
        <row r="13">
          <cell r="A13" t="str">
            <v>PERMANENT DIFFERENCES:</v>
          </cell>
        </row>
        <row r="14">
          <cell r="A14" t="str">
            <v>Items Not Tax Effected</v>
          </cell>
          <cell r="B14">
            <v>-287013</v>
          </cell>
          <cell r="E14">
            <v>-204402</v>
          </cell>
          <cell r="G14">
            <v>1</v>
          </cell>
          <cell r="I14">
            <v>347</v>
          </cell>
          <cell r="K14">
            <v>0</v>
          </cell>
          <cell r="M14">
            <v>29279</v>
          </cell>
          <cell r="O14">
            <v>903</v>
          </cell>
          <cell r="Q14">
            <v>841</v>
          </cell>
          <cell r="S14">
            <v>417</v>
          </cell>
          <cell r="U14">
            <v>-1802</v>
          </cell>
          <cell r="W14">
            <v>123652</v>
          </cell>
          <cell r="Y14">
            <v>8506</v>
          </cell>
          <cell r="AA14">
            <v>127</v>
          </cell>
          <cell r="AC14">
            <v>-464</v>
          </cell>
          <cell r="AE14">
            <v>345</v>
          </cell>
          <cell r="AG14">
            <v>0</v>
          </cell>
          <cell r="AI14">
            <v>0</v>
          </cell>
          <cell r="AK14">
            <v>0</v>
          </cell>
        </row>
        <row r="15">
          <cell r="A15" t="str">
            <v>Less:  True-up of 2001 Earnings</v>
          </cell>
          <cell r="B15">
            <v>-414233.78</v>
          </cell>
          <cell r="E15">
            <v>0</v>
          </cell>
          <cell r="G15">
            <v>-195400.78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  <cell r="AC15">
            <v>0</v>
          </cell>
          <cell r="AE15">
            <v>0</v>
          </cell>
          <cell r="AG15">
            <v>0</v>
          </cell>
          <cell r="AI15">
            <v>0</v>
          </cell>
          <cell r="AK15">
            <v>0</v>
          </cell>
        </row>
        <row r="16">
          <cell r="A16" t="str">
            <v>50% Disallowed Meals &amp; Entertainment</v>
          </cell>
          <cell r="B16">
            <v>46169.04</v>
          </cell>
          <cell r="E16">
            <v>0</v>
          </cell>
          <cell r="G16">
            <v>0</v>
          </cell>
          <cell r="I16">
            <v>0</v>
          </cell>
          <cell r="K16">
            <v>3070.54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U16">
            <v>0</v>
          </cell>
          <cell r="W16">
            <v>0</v>
          </cell>
          <cell r="Y16">
            <v>0</v>
          </cell>
          <cell r="AA16">
            <v>0</v>
          </cell>
          <cell r="AC16">
            <v>0</v>
          </cell>
          <cell r="AE16">
            <v>0</v>
          </cell>
          <cell r="AG16">
            <v>0</v>
          </cell>
          <cell r="AI16">
            <v>0</v>
          </cell>
          <cell r="AK16">
            <v>0</v>
          </cell>
        </row>
        <row r="17">
          <cell r="A17" t="str">
            <v>Prior Year(s) Current Tax True-up(s)</v>
          </cell>
          <cell r="B17">
            <v>0</v>
          </cell>
          <cell r="E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  <cell r="AC17">
            <v>0</v>
          </cell>
          <cell r="AE17">
            <v>0</v>
          </cell>
          <cell r="AG17">
            <v>0</v>
          </cell>
          <cell r="AI17">
            <v>0</v>
          </cell>
          <cell r="AK17">
            <v>0</v>
          </cell>
        </row>
        <row r="18">
          <cell r="A18" t="str">
            <v>Non Deductible Expenses</v>
          </cell>
          <cell r="B18">
            <v>0</v>
          </cell>
          <cell r="E18">
            <v>0</v>
          </cell>
          <cell r="G18">
            <v>0</v>
          </cell>
          <cell r="I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  <cell r="AC18">
            <v>0</v>
          </cell>
          <cell r="AE18">
            <v>0</v>
          </cell>
          <cell r="AG18">
            <v>0</v>
          </cell>
          <cell r="AI18">
            <v>0</v>
          </cell>
          <cell r="AK18">
            <v>0</v>
          </cell>
        </row>
        <row r="19">
          <cell r="A19" t="str">
            <v>Other</v>
          </cell>
          <cell r="B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  <cell r="AC19">
            <v>0</v>
          </cell>
          <cell r="AE19">
            <v>0</v>
          </cell>
          <cell r="AG19">
            <v>0</v>
          </cell>
          <cell r="AI19">
            <v>0</v>
          </cell>
          <cell r="AK19">
            <v>0</v>
          </cell>
        </row>
        <row r="20">
          <cell r="A20" t="str">
            <v>Other</v>
          </cell>
          <cell r="B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Y20">
            <v>0</v>
          </cell>
          <cell r="AA20">
            <v>0</v>
          </cell>
          <cell r="AC20">
            <v>0</v>
          </cell>
          <cell r="AE20">
            <v>0</v>
          </cell>
          <cell r="AG20">
            <v>0</v>
          </cell>
          <cell r="AI20">
            <v>0</v>
          </cell>
          <cell r="AK20">
            <v>0</v>
          </cell>
        </row>
        <row r="21">
          <cell r="A21" t="str">
            <v xml:space="preserve">    TOTAL</v>
          </cell>
          <cell r="B21">
            <v>-655077.74</v>
          </cell>
          <cell r="E21">
            <v>-204402</v>
          </cell>
          <cell r="G21">
            <v>-195399.78</v>
          </cell>
          <cell r="I21">
            <v>347</v>
          </cell>
          <cell r="K21">
            <v>3070.54</v>
          </cell>
          <cell r="M21">
            <v>29279</v>
          </cell>
          <cell r="O21">
            <v>903</v>
          </cell>
          <cell r="Q21">
            <v>841</v>
          </cell>
          <cell r="S21">
            <v>417</v>
          </cell>
          <cell r="U21">
            <v>-1802</v>
          </cell>
          <cell r="W21">
            <v>123652</v>
          </cell>
          <cell r="Y21">
            <v>8506</v>
          </cell>
          <cell r="AA21">
            <v>127</v>
          </cell>
          <cell r="AC21">
            <v>-464</v>
          </cell>
          <cell r="AE21">
            <v>345</v>
          </cell>
          <cell r="AG21">
            <v>0</v>
          </cell>
          <cell r="AI21">
            <v>0</v>
          </cell>
          <cell r="AK21">
            <v>0</v>
          </cell>
        </row>
        <row r="22">
          <cell r="A22" t="str">
            <v>TEMPORARY DIFFERENCES:</v>
          </cell>
        </row>
        <row r="23">
          <cell r="A23" t="str">
            <v>Depreciation</v>
          </cell>
          <cell r="B23">
            <v>-86693</v>
          </cell>
          <cell r="E23">
            <v>0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  <cell r="AC23">
            <v>0</v>
          </cell>
          <cell r="AE23">
            <v>0</v>
          </cell>
          <cell r="AG23">
            <v>0</v>
          </cell>
          <cell r="AI23">
            <v>0</v>
          </cell>
          <cell r="AK23">
            <v>0</v>
          </cell>
        </row>
        <row r="24">
          <cell r="A24" t="str">
            <v>Amortization</v>
          </cell>
          <cell r="B24">
            <v>-2062832.2923566378</v>
          </cell>
          <cell r="E24">
            <v>0</v>
          </cell>
          <cell r="G24">
            <v>-569885</v>
          </cell>
          <cell r="I24">
            <v>0</v>
          </cell>
          <cell r="K24">
            <v>0</v>
          </cell>
          <cell r="M24">
            <v>0</v>
          </cell>
          <cell r="O24">
            <v>598740</v>
          </cell>
          <cell r="Q24">
            <v>365940</v>
          </cell>
          <cell r="S24">
            <v>0</v>
          </cell>
          <cell r="U24">
            <v>0</v>
          </cell>
          <cell r="W24">
            <v>0</v>
          </cell>
          <cell r="Y24">
            <v>0</v>
          </cell>
          <cell r="AA24">
            <v>0</v>
          </cell>
          <cell r="AC24">
            <v>0</v>
          </cell>
          <cell r="AE24">
            <v>0</v>
          </cell>
          <cell r="AG24">
            <v>-312432</v>
          </cell>
          <cell r="AI24">
            <v>95840</v>
          </cell>
          <cell r="AK24">
            <v>0</v>
          </cell>
        </row>
        <row r="25">
          <cell r="A25" t="str">
            <v>Joint Ventures</v>
          </cell>
          <cell r="B25">
            <v>-1074107723.780422</v>
          </cell>
          <cell r="E25">
            <v>59212.710428018938</v>
          </cell>
          <cell r="G25">
            <v>-406666.11424000026</v>
          </cell>
          <cell r="I25">
            <v>228265.875</v>
          </cell>
          <cell r="K25">
            <v>-8499441</v>
          </cell>
          <cell r="M25">
            <v>334194.97716000001</v>
          </cell>
          <cell r="O25">
            <v>3383820.321024999</v>
          </cell>
          <cell r="Q25">
            <v>4174798.0319999997</v>
          </cell>
          <cell r="S25">
            <v>106754.23999999999</v>
          </cell>
          <cell r="U25">
            <v>0</v>
          </cell>
          <cell r="W25">
            <v>2644427.1999999997</v>
          </cell>
          <cell r="Y25">
            <v>-753653.55</v>
          </cell>
          <cell r="AA25">
            <v>-19451.600000000002</v>
          </cell>
          <cell r="AC25">
            <v>-15962986.77346804</v>
          </cell>
          <cell r="AE25">
            <v>399425</v>
          </cell>
          <cell r="AG25">
            <v>4466427.410163654</v>
          </cell>
          <cell r="AI25">
            <v>0</v>
          </cell>
          <cell r="AK25">
            <v>551686.91545454552</v>
          </cell>
        </row>
        <row r="26">
          <cell r="A26" t="str">
            <v>Income not recognized for book</v>
          </cell>
          <cell r="B26">
            <v>4040251.57357</v>
          </cell>
          <cell r="E26">
            <v>699196.42484999995</v>
          </cell>
          <cell r="G26">
            <v>0</v>
          </cell>
          <cell r="I26">
            <v>0</v>
          </cell>
          <cell r="K26">
            <v>0</v>
          </cell>
          <cell r="M26">
            <v>666196.17372000008</v>
          </cell>
          <cell r="O26">
            <v>0</v>
          </cell>
          <cell r="Q26">
            <v>0</v>
          </cell>
          <cell r="S26">
            <v>0</v>
          </cell>
          <cell r="U26">
            <v>0</v>
          </cell>
          <cell r="W26">
            <v>1957389.6</v>
          </cell>
          <cell r="Y26">
            <v>0</v>
          </cell>
          <cell r="AA26">
            <v>0</v>
          </cell>
          <cell r="AC26">
            <v>0</v>
          </cell>
          <cell r="AE26">
            <v>1372530.375</v>
          </cell>
          <cell r="AG26">
            <v>0</v>
          </cell>
          <cell r="AI26">
            <v>0</v>
          </cell>
          <cell r="AK26">
            <v>0</v>
          </cell>
        </row>
        <row r="27">
          <cell r="A27" t="str">
            <v>Other</v>
          </cell>
          <cell r="B27">
            <v>418724.01</v>
          </cell>
          <cell r="E27">
            <v>-7624</v>
          </cell>
          <cell r="G27">
            <v>0</v>
          </cell>
          <cell r="I27">
            <v>0</v>
          </cell>
          <cell r="K27">
            <v>0</v>
          </cell>
          <cell r="M27">
            <v>0</v>
          </cell>
          <cell r="O27">
            <v>0</v>
          </cell>
          <cell r="Q27">
            <v>0</v>
          </cell>
          <cell r="S27">
            <v>0</v>
          </cell>
          <cell r="U27">
            <v>0</v>
          </cell>
          <cell r="W27">
            <v>0</v>
          </cell>
          <cell r="Y27">
            <v>-646748</v>
          </cell>
          <cell r="AA27">
            <v>0</v>
          </cell>
          <cell r="AC27">
            <v>0</v>
          </cell>
          <cell r="AE27">
            <v>0</v>
          </cell>
          <cell r="AG27">
            <v>0</v>
          </cell>
          <cell r="AI27">
            <v>0</v>
          </cell>
          <cell r="AK27">
            <v>0</v>
          </cell>
        </row>
        <row r="28">
          <cell r="A28" t="str">
            <v>Other</v>
          </cell>
          <cell r="B28" t="e">
            <v>#REF!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  <cell r="AC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</row>
        <row r="29">
          <cell r="A29" t="str">
            <v xml:space="preserve">    TOTAL</v>
          </cell>
          <cell r="B29" t="e">
            <v>#REF!</v>
          </cell>
          <cell r="E29">
            <v>750785.13527801889</v>
          </cell>
          <cell r="G29">
            <v>-976551.11424000026</v>
          </cell>
          <cell r="I29">
            <v>228265.875</v>
          </cell>
          <cell r="K29">
            <v>-8499441</v>
          </cell>
          <cell r="M29">
            <v>1000391.1508800001</v>
          </cell>
          <cell r="O29">
            <v>3982560.321024999</v>
          </cell>
          <cell r="Q29">
            <v>4540738.0319999997</v>
          </cell>
          <cell r="S29">
            <v>106754.23999999999</v>
          </cell>
          <cell r="U29">
            <v>0</v>
          </cell>
          <cell r="W29">
            <v>4601816.8</v>
          </cell>
          <cell r="Y29">
            <v>-1400401.55</v>
          </cell>
          <cell r="AA29">
            <v>-19451.600000000002</v>
          </cell>
          <cell r="AC29">
            <v>-15962986.77346804</v>
          </cell>
          <cell r="AE29">
            <v>1771955.375</v>
          </cell>
          <cell r="AG29">
            <v>4153995.410163654</v>
          </cell>
          <cell r="AI29">
            <v>95840</v>
          </cell>
          <cell r="AK29">
            <v>551686.91545454552</v>
          </cell>
        </row>
        <row r="30">
          <cell r="A30" t="str">
            <v>TAXABLE INCOME</v>
          </cell>
          <cell r="B30" t="e">
            <v>#REF!</v>
          </cell>
          <cell r="E30">
            <v>6508910.9702780191</v>
          </cell>
          <cell r="G30">
            <v>2317869.9657600001</v>
          </cell>
          <cell r="I30">
            <v>2067036.875</v>
          </cell>
          <cell r="K30">
            <v>34048766.420000002</v>
          </cell>
          <cell r="M30">
            <v>675480.68088000012</v>
          </cell>
          <cell r="O30">
            <v>9055749.5360249989</v>
          </cell>
          <cell r="Q30">
            <v>9623031.5120000001</v>
          </cell>
          <cell r="S30">
            <v>1990794.24</v>
          </cell>
          <cell r="U30">
            <v>311344</v>
          </cell>
          <cell r="W30">
            <v>3466674.4299999997</v>
          </cell>
          <cell r="Y30">
            <v>-850002.66</v>
          </cell>
          <cell r="AA30">
            <v>-150844.15</v>
          </cell>
          <cell r="AC30">
            <v>-1391601.8734680414</v>
          </cell>
          <cell r="AE30">
            <v>1816451.375</v>
          </cell>
          <cell r="AG30">
            <v>4723630.7683454724</v>
          </cell>
          <cell r="AI30">
            <v>-100000</v>
          </cell>
          <cell r="AK30">
            <v>1024640.8681818182</v>
          </cell>
        </row>
        <row r="31">
          <cell r="A31" t="str">
            <v>Other</v>
          </cell>
          <cell r="B31">
            <v>240549050.26875001</v>
          </cell>
          <cell r="E31">
            <v>0</v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O31">
            <v>0</v>
          </cell>
          <cell r="Q31">
            <v>0</v>
          </cell>
          <cell r="S31">
            <v>0</v>
          </cell>
          <cell r="U31">
            <v>0</v>
          </cell>
          <cell r="W31">
            <v>0</v>
          </cell>
          <cell r="Y31">
            <v>0</v>
          </cell>
          <cell r="AA31">
            <v>0</v>
          </cell>
          <cell r="AC31">
            <v>0</v>
          </cell>
          <cell r="AE31">
            <v>0</v>
          </cell>
          <cell r="AG31">
            <v>0</v>
          </cell>
          <cell r="AI31">
            <v>0</v>
          </cell>
          <cell r="AK31">
            <v>91947.395000000004</v>
          </cell>
        </row>
        <row r="32">
          <cell r="A32" t="str">
            <v>Other</v>
          </cell>
          <cell r="B32">
            <v>169090.035</v>
          </cell>
          <cell r="E32">
            <v>0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  <cell r="W32">
            <v>0</v>
          </cell>
          <cell r="Y32">
            <v>0</v>
          </cell>
          <cell r="AA32">
            <v>0</v>
          </cell>
          <cell r="AC32">
            <v>0</v>
          </cell>
          <cell r="AE32">
            <v>0</v>
          </cell>
          <cell r="AG32">
            <v>0</v>
          </cell>
          <cell r="AI32">
            <v>0</v>
          </cell>
          <cell r="AK32">
            <v>42908.785000000003</v>
          </cell>
        </row>
        <row r="33">
          <cell r="A33" t="str">
            <v xml:space="preserve">    SUB-TOTAL</v>
          </cell>
          <cell r="B33" t="e">
            <v>#REF!</v>
          </cell>
          <cell r="E33">
            <v>6508910.9702780191</v>
          </cell>
          <cell r="G33">
            <v>2317869.9657600001</v>
          </cell>
          <cell r="I33">
            <v>2067036.875</v>
          </cell>
          <cell r="K33">
            <v>34048766.420000002</v>
          </cell>
          <cell r="M33">
            <v>675480.68088000012</v>
          </cell>
          <cell r="O33">
            <v>9055749.5360249989</v>
          </cell>
          <cell r="Q33">
            <v>9623031.5120000001</v>
          </cell>
          <cell r="S33">
            <v>1990794.24</v>
          </cell>
          <cell r="U33">
            <v>311344</v>
          </cell>
          <cell r="W33">
            <v>3466674.4299999997</v>
          </cell>
          <cell r="Y33">
            <v>-850002.66</v>
          </cell>
          <cell r="AA33">
            <v>-150844.15</v>
          </cell>
          <cell r="AC33">
            <v>-1391601.8734680414</v>
          </cell>
          <cell r="AE33">
            <v>1816451.375</v>
          </cell>
          <cell r="AG33">
            <v>4723630.7683454724</v>
          </cell>
          <cell r="AI33">
            <v>-100000</v>
          </cell>
          <cell r="AK33">
            <v>1159497.0481818181</v>
          </cell>
        </row>
        <row r="34">
          <cell r="A34" t="str">
            <v>State Apportionment Factor</v>
          </cell>
          <cell r="B34">
            <v>1</v>
          </cell>
          <cell r="E34">
            <v>1</v>
          </cell>
          <cell r="G34">
            <v>1</v>
          </cell>
          <cell r="I34">
            <v>1</v>
          </cell>
          <cell r="K34">
            <v>1</v>
          </cell>
          <cell r="M34">
            <v>1</v>
          </cell>
          <cell r="O34">
            <v>1</v>
          </cell>
          <cell r="Q34">
            <v>1</v>
          </cell>
          <cell r="S34">
            <v>1</v>
          </cell>
          <cell r="U34">
            <v>1</v>
          </cell>
          <cell r="W34">
            <v>1</v>
          </cell>
          <cell r="Y34">
            <v>1</v>
          </cell>
          <cell r="AA34">
            <v>1</v>
          </cell>
          <cell r="AC34">
            <v>1</v>
          </cell>
          <cell r="AE34">
            <v>1</v>
          </cell>
          <cell r="AG34">
            <v>1</v>
          </cell>
          <cell r="AI34">
            <v>1</v>
          </cell>
          <cell r="AK34">
            <v>1</v>
          </cell>
        </row>
        <row r="35">
          <cell r="A35" t="str">
            <v>State Taxable Income/(Loss)</v>
          </cell>
          <cell r="B35" t="e">
            <v>#REF!</v>
          </cell>
          <cell r="E35">
            <v>6508910.9702780191</v>
          </cell>
          <cell r="G35">
            <v>2317869.9657600001</v>
          </cell>
          <cell r="I35">
            <v>2067036.875</v>
          </cell>
          <cell r="K35">
            <v>34048766.420000002</v>
          </cell>
          <cell r="M35">
            <v>675480.68088000012</v>
          </cell>
          <cell r="O35">
            <v>9055749.5360249989</v>
          </cell>
          <cell r="Q35">
            <v>9623031.5120000001</v>
          </cell>
          <cell r="S35">
            <v>1990794.24</v>
          </cell>
          <cell r="U35">
            <v>311344</v>
          </cell>
          <cell r="W35">
            <v>3466674.4299999997</v>
          </cell>
          <cell r="Y35">
            <v>-850002.66</v>
          </cell>
          <cell r="AA35">
            <v>-150844.15</v>
          </cell>
          <cell r="AC35">
            <v>-1391601.8734680414</v>
          </cell>
          <cell r="AE35">
            <v>1816451.375</v>
          </cell>
          <cell r="AG35">
            <v>4723630.7683454724</v>
          </cell>
          <cell r="AI35">
            <v>-100000</v>
          </cell>
          <cell r="AK35">
            <v>1159497.0481818181</v>
          </cell>
        </row>
        <row r="36">
          <cell r="A36" t="str">
            <v>State Tax Rate</v>
          </cell>
          <cell r="B36">
            <v>6.5000000000000002E-2</v>
          </cell>
          <cell r="E36">
            <v>6.5000000000000002E-2</v>
          </cell>
          <cell r="G36">
            <v>6.5000000000000002E-2</v>
          </cell>
          <cell r="I36">
            <v>6.5000000000000002E-2</v>
          </cell>
          <cell r="K36">
            <v>6.5000000000000002E-2</v>
          </cell>
          <cell r="M36">
            <v>6.5000000000000002E-2</v>
          </cell>
          <cell r="O36">
            <v>6.5000000000000002E-2</v>
          </cell>
          <cell r="Q36">
            <v>6.5000000000000002E-2</v>
          </cell>
          <cell r="S36">
            <v>6.5000000000000002E-2</v>
          </cell>
          <cell r="U36">
            <v>6.5000000000000002E-2</v>
          </cell>
          <cell r="W36">
            <v>6.5000000000000002E-2</v>
          </cell>
          <cell r="Y36">
            <v>6.5000000000000002E-2</v>
          </cell>
          <cell r="AA36">
            <v>6.5000000000000002E-2</v>
          </cell>
          <cell r="AC36">
            <v>6.5000000000000002E-2</v>
          </cell>
          <cell r="AE36">
            <v>6.5000000000000002E-2</v>
          </cell>
          <cell r="AG36">
            <v>6.5000000000000002E-2</v>
          </cell>
          <cell r="AI36">
            <v>6.5000000000000002E-2</v>
          </cell>
          <cell r="AK36">
            <v>6.5000000000000002E-2</v>
          </cell>
        </row>
        <row r="37">
          <cell r="A37" t="str">
            <v>State Tax</v>
          </cell>
          <cell r="B37">
            <v>-38522869.125093743</v>
          </cell>
          <cell r="E37">
            <v>423079.21306807123</v>
          </cell>
          <cell r="G37">
            <v>150661.54777440001</v>
          </cell>
          <cell r="I37">
            <v>134357.39687500001</v>
          </cell>
          <cell r="K37">
            <v>2213312.4923</v>
          </cell>
          <cell r="M37">
            <v>43906.244257200007</v>
          </cell>
          <cell r="O37">
            <v>588623.71984162496</v>
          </cell>
          <cell r="Q37">
            <v>625497.04827999999</v>
          </cell>
          <cell r="S37">
            <v>129401.6256</v>
          </cell>
          <cell r="U37">
            <v>20237.36</v>
          </cell>
          <cell r="W37">
            <v>225333.83794999999</v>
          </cell>
          <cell r="Y37">
            <v>-55250.172900000005</v>
          </cell>
          <cell r="AA37">
            <v>-9804.8697499999998</v>
          </cell>
          <cell r="AC37">
            <v>-90454.121775422696</v>
          </cell>
          <cell r="AE37">
            <v>118069.33937500001</v>
          </cell>
          <cell r="AG37">
            <v>307035.99994245573</v>
          </cell>
          <cell r="AI37">
            <v>-6500</v>
          </cell>
          <cell r="AK37">
            <v>71382.920906818181</v>
          </cell>
        </row>
        <row r="39">
          <cell r="A39" t="str">
            <v>Taxable Income</v>
          </cell>
          <cell r="B39" t="e">
            <v>#REF!</v>
          </cell>
          <cell r="E39">
            <v>6508910.9702780191</v>
          </cell>
          <cell r="G39">
            <v>2317869.9657600001</v>
          </cell>
          <cell r="I39">
            <v>2067036.875</v>
          </cell>
          <cell r="K39">
            <v>34048766.420000002</v>
          </cell>
          <cell r="M39">
            <v>675480.68088000012</v>
          </cell>
          <cell r="O39">
            <v>9055749.5360249989</v>
          </cell>
          <cell r="Q39">
            <v>9623031.5120000001</v>
          </cell>
          <cell r="S39">
            <v>1990794.24</v>
          </cell>
          <cell r="U39">
            <v>311344</v>
          </cell>
          <cell r="W39">
            <v>3466674.4299999997</v>
          </cell>
          <cell r="Y39">
            <v>-850002.66</v>
          </cell>
          <cell r="AA39">
            <v>-150844.15</v>
          </cell>
          <cell r="AC39">
            <v>-1391601.8734680414</v>
          </cell>
          <cell r="AE39">
            <v>1816451.375</v>
          </cell>
          <cell r="AG39">
            <v>4723630.7683454724</v>
          </cell>
          <cell r="AI39">
            <v>-100000</v>
          </cell>
          <cell r="AK39">
            <v>1024640.8681818182</v>
          </cell>
        </row>
        <row r="40">
          <cell r="A40" t="str">
            <v>State Income Tax</v>
          </cell>
          <cell r="B40">
            <v>38522869.125093743</v>
          </cell>
          <cell r="E40">
            <v>-423079.21306807123</v>
          </cell>
          <cell r="G40">
            <v>-150661.54777440001</v>
          </cell>
          <cell r="I40">
            <v>-134357.39687500001</v>
          </cell>
          <cell r="K40">
            <v>-2213312.4923</v>
          </cell>
          <cell r="M40">
            <v>-43906.244257200007</v>
          </cell>
          <cell r="O40">
            <v>-588623.71984162496</v>
          </cell>
          <cell r="Q40">
            <v>-625497.04827999999</v>
          </cell>
          <cell r="S40">
            <v>-129401.6256</v>
          </cell>
          <cell r="U40">
            <v>-20237.36</v>
          </cell>
          <cell r="W40">
            <v>-225333.83794999999</v>
          </cell>
          <cell r="Y40">
            <v>55250.172900000005</v>
          </cell>
          <cell r="AA40">
            <v>9804.8697499999998</v>
          </cell>
          <cell r="AC40">
            <v>90454.121775422696</v>
          </cell>
          <cell r="AE40">
            <v>-118069.33937500001</v>
          </cell>
          <cell r="AG40">
            <v>-307035.99994245573</v>
          </cell>
          <cell r="AI40">
            <v>6500</v>
          </cell>
          <cell r="AK40">
            <v>-71382.920906818181</v>
          </cell>
        </row>
        <row r="41">
          <cell r="A41" t="str">
            <v>Federal Taxable</v>
          </cell>
          <cell r="B41" t="e">
            <v>#REF!</v>
          </cell>
          <cell r="E41">
            <v>6085831.7572099483</v>
          </cell>
          <cell r="G41">
            <v>2167208.4179856</v>
          </cell>
          <cell r="I41">
            <v>1932679.4781249999</v>
          </cell>
          <cell r="K41">
            <v>31835453.927700002</v>
          </cell>
          <cell r="M41">
            <v>631574.43662280007</v>
          </cell>
          <cell r="O41">
            <v>8467125.8161833733</v>
          </cell>
          <cell r="Q41">
            <v>8997534.4637199994</v>
          </cell>
          <cell r="S41">
            <v>1861392.6144000001</v>
          </cell>
          <cell r="U41">
            <v>291106.64</v>
          </cell>
          <cell r="W41">
            <v>3241340.5920499996</v>
          </cell>
          <cell r="Y41">
            <v>-794752.48710000003</v>
          </cell>
          <cell r="AA41">
            <v>-141039.28024999998</v>
          </cell>
          <cell r="AC41">
            <v>-1301147.7516926187</v>
          </cell>
          <cell r="AE41">
            <v>1698382.035625</v>
          </cell>
          <cell r="AG41">
            <v>4416594.768403017</v>
          </cell>
          <cell r="AI41">
            <v>-93500</v>
          </cell>
          <cell r="AK41">
            <v>953257.94727499993</v>
          </cell>
        </row>
        <row r="42">
          <cell r="A42" t="str">
            <v>Federal Rate</v>
          </cell>
          <cell r="B42">
            <v>0.35</v>
          </cell>
          <cell r="E42">
            <v>0.35</v>
          </cell>
          <cell r="G42">
            <v>0.35</v>
          </cell>
          <cell r="I42">
            <v>0.35</v>
          </cell>
          <cell r="K42">
            <v>0.35</v>
          </cell>
          <cell r="M42">
            <v>0.35</v>
          </cell>
          <cell r="O42">
            <v>0.35</v>
          </cell>
          <cell r="Q42">
            <v>0.35</v>
          </cell>
          <cell r="S42">
            <v>0.35</v>
          </cell>
          <cell r="U42">
            <v>0.35</v>
          </cell>
          <cell r="W42">
            <v>0.35</v>
          </cell>
          <cell r="Y42">
            <v>0.35</v>
          </cell>
          <cell r="AA42">
            <v>0.35</v>
          </cell>
          <cell r="AC42">
            <v>0.35</v>
          </cell>
          <cell r="AE42">
            <v>0.35</v>
          </cell>
          <cell r="AG42">
            <v>0.35</v>
          </cell>
          <cell r="AI42">
            <v>0.35</v>
          </cell>
          <cell r="AK42">
            <v>0.35</v>
          </cell>
        </row>
        <row r="43">
          <cell r="A43" t="str">
            <v>Federal Income Tax</v>
          </cell>
          <cell r="B43" t="e">
            <v>#REF!</v>
          </cell>
          <cell r="E43">
            <v>2130041.1150234817</v>
          </cell>
          <cell r="G43">
            <v>758522.94629495998</v>
          </cell>
          <cell r="I43">
            <v>676437.81734374992</v>
          </cell>
          <cell r="K43">
            <v>11142408.874694999</v>
          </cell>
          <cell r="M43">
            <v>221051.05281798</v>
          </cell>
          <cell r="O43">
            <v>2963494.0356641803</v>
          </cell>
          <cell r="Q43">
            <v>3149137.0623019994</v>
          </cell>
          <cell r="S43">
            <v>651487.41503999999</v>
          </cell>
          <cell r="U43">
            <v>101887.32399999999</v>
          </cell>
          <cell r="W43">
            <v>1134469.2072174998</v>
          </cell>
          <cell r="Y43">
            <v>-278163.37048499996</v>
          </cell>
          <cell r="AA43">
            <v>-49363.748087499989</v>
          </cell>
          <cell r="AC43">
            <v>-455401.71309241652</v>
          </cell>
          <cell r="AE43">
            <v>594433.71246874996</v>
          </cell>
          <cell r="AG43">
            <v>1545808.1689410559</v>
          </cell>
          <cell r="AI43">
            <v>-32724.999999999996</v>
          </cell>
          <cell r="AK43">
            <v>333640.28154624993</v>
          </cell>
        </row>
        <row r="44">
          <cell r="A44" t="str">
            <v>Less:  Tax Credits</v>
          </cell>
          <cell r="B44">
            <v>0</v>
          </cell>
          <cell r="E44">
            <v>0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Y44">
            <v>0</v>
          </cell>
          <cell r="AA44">
            <v>0</v>
          </cell>
          <cell r="AC44">
            <v>0</v>
          </cell>
          <cell r="AE44">
            <v>0</v>
          </cell>
          <cell r="AG44">
            <v>0</v>
          </cell>
          <cell r="AI44">
            <v>0</v>
          </cell>
          <cell r="AK44">
            <v>0</v>
          </cell>
        </row>
        <row r="45">
          <cell r="A45" t="str">
            <v>Net Federal Income Tax</v>
          </cell>
          <cell r="B45" t="e">
            <v>#REF!</v>
          </cell>
          <cell r="E45">
            <v>2130041.1150234817</v>
          </cell>
          <cell r="G45">
            <v>758522.94629495998</v>
          </cell>
          <cell r="I45">
            <v>676437.81734374992</v>
          </cell>
          <cell r="K45">
            <v>11142408.874694999</v>
          </cell>
          <cell r="M45">
            <v>221051.05281798</v>
          </cell>
          <cell r="O45">
            <v>2963494.0356641803</v>
          </cell>
          <cell r="Q45">
            <v>3149137.0623019994</v>
          </cell>
          <cell r="S45">
            <v>651487.41503999999</v>
          </cell>
          <cell r="U45">
            <v>101887.32399999999</v>
          </cell>
          <cell r="W45">
            <v>1134469.2072174998</v>
          </cell>
          <cell r="Y45">
            <v>-278163.37048499996</v>
          </cell>
          <cell r="AA45">
            <v>-49363.748087499989</v>
          </cell>
          <cell r="AC45">
            <v>-455401.71309241652</v>
          </cell>
          <cell r="AE45">
            <v>594433.71246874996</v>
          </cell>
          <cell r="AG45">
            <v>1545808.1689410559</v>
          </cell>
          <cell r="AI45">
            <v>-32724.999999999996</v>
          </cell>
          <cell r="AK45">
            <v>333640.28154624993</v>
          </cell>
        </row>
        <row r="47">
          <cell r="A47" t="str">
            <v>Difference from F/S:          STATE</v>
          </cell>
          <cell r="B47">
            <v>7387864</v>
          </cell>
          <cell r="C47" t="str">
            <v>(A)</v>
          </cell>
          <cell r="E47">
            <v>-4230885</v>
          </cell>
          <cell r="G47">
            <v>-939237</v>
          </cell>
          <cell r="I47">
            <v>-255745</v>
          </cell>
          <cell r="K47">
            <v>-3933604</v>
          </cell>
          <cell r="M47">
            <v>60872</v>
          </cell>
          <cell r="O47">
            <v>-1066113</v>
          </cell>
          <cell r="Q47">
            <v>-1099410</v>
          </cell>
          <cell r="S47">
            <v>-189351</v>
          </cell>
          <cell r="U47">
            <v>-124334</v>
          </cell>
          <cell r="W47">
            <v>-531515</v>
          </cell>
          <cell r="Y47">
            <v>8596</v>
          </cell>
          <cell r="AA47">
            <v>-33873</v>
          </cell>
          <cell r="AC47">
            <v>323149</v>
          </cell>
          <cell r="AE47">
            <v>-132097</v>
          </cell>
          <cell r="AG47">
            <v>-1130189</v>
          </cell>
          <cell r="AI47">
            <v>13000</v>
          </cell>
          <cell r="AK47">
            <v>-199029</v>
          </cell>
        </row>
        <row r="48">
          <cell r="A48" t="str">
            <v>FEDERAL</v>
          </cell>
          <cell r="B48" t="e">
            <v>#REF!</v>
          </cell>
          <cell r="C48" t="str">
            <v>(B)</v>
          </cell>
          <cell r="E48">
            <v>-1597965</v>
          </cell>
          <cell r="G48">
            <v>417574</v>
          </cell>
          <cell r="I48">
            <v>-304033</v>
          </cell>
          <cell r="K48">
            <v>1341599</v>
          </cell>
          <cell r="M48">
            <v>-301550</v>
          </cell>
          <cell r="O48">
            <v>1536990</v>
          </cell>
          <cell r="Q48">
            <v>1551584</v>
          </cell>
          <cell r="S48">
            <v>2746</v>
          </cell>
          <cell r="U48">
            <v>56504</v>
          </cell>
          <cell r="W48">
            <v>-339994</v>
          </cell>
          <cell r="Y48">
            <v>149495</v>
          </cell>
          <cell r="AA48">
            <v>4360</v>
          </cell>
          <cell r="AC48">
            <v>307954</v>
          </cell>
          <cell r="AE48">
            <v>-469514</v>
          </cell>
          <cell r="AG48">
            <v>193447</v>
          </cell>
          <cell r="AI48">
            <v>-4550</v>
          </cell>
          <cell r="AK48">
            <v>83868</v>
          </cell>
        </row>
        <row r="49">
          <cell r="A49" t="str">
            <v>Provisions per Consol. T/B :</v>
          </cell>
          <cell r="E49" t="str">
            <v xml:space="preserve"> </v>
          </cell>
        </row>
        <row r="50">
          <cell r="A50" t="str">
            <v xml:space="preserve">   Current FIT Tax/(Benefit) 9000</v>
          </cell>
          <cell r="B50">
            <v>-318173474</v>
          </cell>
          <cell r="C50" t="str">
            <v>F/S</v>
          </cell>
          <cell r="E50">
            <v>532077</v>
          </cell>
          <cell r="G50">
            <v>1176097</v>
          </cell>
          <cell r="I50">
            <v>372405</v>
          </cell>
          <cell r="K50">
            <v>12484008</v>
          </cell>
          <cell r="M50">
            <v>-80498</v>
          </cell>
          <cell r="O50">
            <v>4500485</v>
          </cell>
          <cell r="Q50">
            <v>4700722</v>
          </cell>
          <cell r="S50">
            <v>654234</v>
          </cell>
          <cell r="U50">
            <v>158392</v>
          </cell>
          <cell r="W50">
            <v>794476</v>
          </cell>
          <cell r="Y50">
            <v>-128668</v>
          </cell>
          <cell r="AA50">
            <v>-45003</v>
          </cell>
          <cell r="AC50">
            <v>-147447</v>
          </cell>
          <cell r="AE50">
            <v>124920</v>
          </cell>
          <cell r="AG50">
            <v>1739256</v>
          </cell>
          <cell r="AI50">
            <v>-37275</v>
          </cell>
          <cell r="AK50">
            <v>417509</v>
          </cell>
        </row>
        <row r="51">
          <cell r="A51" t="str">
            <v xml:space="preserve">   Current SIT Tax/(Benefit) 9050</v>
          </cell>
          <cell r="B51">
            <v>-31134973</v>
          </cell>
          <cell r="C51" t="str">
            <v>F/S</v>
          </cell>
          <cell r="E51">
            <v>-3807805</v>
          </cell>
          <cell r="G51">
            <v>-788575</v>
          </cell>
          <cell r="I51">
            <v>-121387</v>
          </cell>
          <cell r="K51">
            <v>-1720291</v>
          </cell>
          <cell r="M51">
            <v>104779</v>
          </cell>
          <cell r="O51">
            <v>-477489</v>
          </cell>
          <cell r="Q51">
            <v>-473912</v>
          </cell>
          <cell r="S51">
            <v>-59949</v>
          </cell>
          <cell r="U51">
            <v>-104096</v>
          </cell>
          <cell r="W51">
            <v>-306181</v>
          </cell>
          <cell r="Y51">
            <v>-46654</v>
          </cell>
          <cell r="AA51">
            <v>-43677</v>
          </cell>
          <cell r="AC51">
            <v>232695</v>
          </cell>
          <cell r="AE51">
            <v>-14027</v>
          </cell>
          <cell r="AG51">
            <v>-823153</v>
          </cell>
          <cell r="AI51">
            <v>6500</v>
          </cell>
          <cell r="AK51">
            <v>-127646</v>
          </cell>
        </row>
        <row r="52">
          <cell r="A52" t="str">
            <v xml:space="preserve">   Deferred FIT Tax/(Benefit) 9025</v>
          </cell>
          <cell r="B52">
            <v>397200478</v>
          </cell>
          <cell r="C52" t="str">
            <v>F/S</v>
          </cell>
          <cell r="E52">
            <v>2423380</v>
          </cell>
          <cell r="G52">
            <v>322787</v>
          </cell>
          <cell r="I52">
            <v>295168</v>
          </cell>
          <cell r="K52">
            <v>507168</v>
          </cell>
          <cell r="M52">
            <v>-374688</v>
          </cell>
          <cell r="O52">
            <v>-2927101</v>
          </cell>
          <cell r="Q52">
            <v>-3064400</v>
          </cell>
          <cell r="S52">
            <v>24574</v>
          </cell>
          <cell r="U52">
            <v>167138</v>
          </cell>
          <cell r="W52">
            <v>-336043</v>
          </cell>
          <cell r="Y52">
            <v>322699</v>
          </cell>
          <cell r="AA52">
            <v>-301453</v>
          </cell>
          <cell r="AC52">
            <v>4846925</v>
          </cell>
          <cell r="AE52">
            <v>-77781</v>
          </cell>
          <cell r="AG52">
            <v>-1344815</v>
          </cell>
          <cell r="AI52">
            <v>-31371</v>
          </cell>
          <cell r="AK52">
            <v>-158450</v>
          </cell>
        </row>
        <row r="53">
          <cell r="A53" t="str">
            <v xml:space="preserve">   Deferred SIT Tax/(Benefit) 9026</v>
          </cell>
          <cell r="B53">
            <v>47461987</v>
          </cell>
          <cell r="C53" t="str">
            <v>F/S</v>
          </cell>
          <cell r="E53">
            <v>-13825637</v>
          </cell>
          <cell r="G53">
            <v>64113</v>
          </cell>
          <cell r="I53">
            <v>58627</v>
          </cell>
          <cell r="K53">
            <v>100736</v>
          </cell>
          <cell r="M53">
            <v>-74422</v>
          </cell>
          <cell r="O53">
            <v>-581395</v>
          </cell>
          <cell r="Q53">
            <v>-608666</v>
          </cell>
          <cell r="S53">
            <v>4881</v>
          </cell>
          <cell r="U53">
            <v>0</v>
          </cell>
          <cell r="W53">
            <v>-66747</v>
          </cell>
          <cell r="Y53">
            <v>64096</v>
          </cell>
          <cell r="AA53">
            <v>-59876</v>
          </cell>
          <cell r="AC53">
            <v>962720</v>
          </cell>
          <cell r="AE53">
            <v>-15449</v>
          </cell>
          <cell r="AG53">
            <v>-267114</v>
          </cell>
          <cell r="AI53">
            <v>-6232</v>
          </cell>
          <cell r="AK53">
            <v>-36585</v>
          </cell>
        </row>
        <row r="55">
          <cell r="A55" t="str">
            <v xml:space="preserve">   2001/2002 Tax True up</v>
          </cell>
          <cell r="B55">
            <v>502672</v>
          </cell>
          <cell r="E55">
            <v>-16773733</v>
          </cell>
          <cell r="G55">
            <v>-577237</v>
          </cell>
          <cell r="I55">
            <v>-116445</v>
          </cell>
          <cell r="K55">
            <v>-5318773</v>
          </cell>
          <cell r="M55">
            <v>-297383</v>
          </cell>
          <cell r="O55">
            <v>-1475460</v>
          </cell>
          <cell r="Q55">
            <v>-1439785</v>
          </cell>
          <cell r="S55">
            <v>-115275</v>
          </cell>
          <cell r="U55">
            <v>99310</v>
          </cell>
          <cell r="W55">
            <v>530765</v>
          </cell>
          <cell r="Y55">
            <v>-4421</v>
          </cell>
          <cell r="AA55">
            <v>-398469</v>
          </cell>
          <cell r="AC55">
            <v>179267</v>
          </cell>
          <cell r="AE55">
            <v>209</v>
          </cell>
          <cell r="AG55">
            <v>-919265</v>
          </cell>
          <cell r="AI55">
            <v>8450</v>
          </cell>
          <cell r="AK55">
            <v>-90689</v>
          </cell>
        </row>
        <row r="56">
          <cell r="E56" t="str">
            <v xml:space="preserve"> </v>
          </cell>
          <cell r="AE56" t="str">
            <v xml:space="preserve"> </v>
          </cell>
        </row>
        <row r="57">
          <cell r="A57" t="str">
            <v xml:space="preserve">   Net Income/(Loss) Before Tax</v>
          </cell>
          <cell r="B57">
            <v>237554799.34286267</v>
          </cell>
          <cell r="E57">
            <v>5962527.835</v>
          </cell>
          <cell r="G57">
            <v>3489820.86</v>
          </cell>
          <cell r="I57">
            <v>1838424</v>
          </cell>
          <cell r="K57">
            <v>42545136.880000003</v>
          </cell>
          <cell r="M57">
            <v>-354189.47</v>
          </cell>
          <cell r="O57">
            <v>5072286.2149999999</v>
          </cell>
          <cell r="Q57">
            <v>5081452.4800000004</v>
          </cell>
          <cell r="S57">
            <v>1883623</v>
          </cell>
          <cell r="U57">
            <v>313146</v>
          </cell>
          <cell r="W57">
            <v>-1258794.3700000001</v>
          </cell>
          <cell r="Y57">
            <v>541892.89</v>
          </cell>
          <cell r="AA57">
            <v>-131519.54999999999</v>
          </cell>
          <cell r="AC57">
            <v>14571848.899999999</v>
          </cell>
          <cell r="AE57">
            <v>44151</v>
          </cell>
          <cell r="AG57">
            <v>569635.35818181816</v>
          </cell>
          <cell r="AI57">
            <v>-195840</v>
          </cell>
          <cell r="AK57">
            <v>472953.9527272727</v>
          </cell>
        </row>
        <row r="58">
          <cell r="A58" t="str">
            <v xml:space="preserve">   Net FIT &amp; SIT Tax/(Benefit)</v>
          </cell>
          <cell r="B58">
            <v>95354018</v>
          </cell>
          <cell r="E58">
            <v>-14677985</v>
          </cell>
          <cell r="G58">
            <v>774422</v>
          </cell>
          <cell r="I58">
            <v>604813</v>
          </cell>
          <cell r="K58">
            <v>11371621</v>
          </cell>
          <cell r="M58">
            <v>-424829</v>
          </cell>
          <cell r="O58">
            <v>514500</v>
          </cell>
          <cell r="Q58">
            <v>553744</v>
          </cell>
          <cell r="S58">
            <v>623740</v>
          </cell>
          <cell r="U58">
            <v>221434</v>
          </cell>
          <cell r="W58">
            <v>85505</v>
          </cell>
          <cell r="Y58">
            <v>211473</v>
          </cell>
          <cell r="AA58">
            <v>-450009</v>
          </cell>
          <cell r="AC58">
            <v>5894893</v>
          </cell>
          <cell r="AE58">
            <v>17663</v>
          </cell>
          <cell r="AG58">
            <v>-695826</v>
          </cell>
          <cell r="AI58">
            <v>-68378</v>
          </cell>
          <cell r="AK58">
            <v>94828</v>
          </cell>
        </row>
        <row r="59">
          <cell r="E59" t="str">
            <v xml:space="preserve"> </v>
          </cell>
        </row>
        <row r="60">
          <cell r="A60" t="str">
            <v xml:space="preserve">   Effective Rate</v>
          </cell>
          <cell r="B60">
            <v>0.40139798591219206</v>
          </cell>
          <cell r="E60">
            <v>-2.4617050697592258</v>
          </cell>
          <cell r="G60">
            <v>0.22190881167464854</v>
          </cell>
          <cell r="I60">
            <v>0.32898449976719191</v>
          </cell>
          <cell r="K60">
            <v>0.26728368584343826</v>
          </cell>
          <cell r="M60">
            <v>1.1994399494711123</v>
          </cell>
          <cell r="O60">
            <v>0.10143355051189673</v>
          </cell>
          <cell r="Q60">
            <v>0.10897356655001129</v>
          </cell>
          <cell r="S60">
            <v>0.33113844967915557</v>
          </cell>
          <cell r="U60">
            <v>0.70712702700976537</v>
          </cell>
          <cell r="W60">
            <v>-6.7926106151872917E-2</v>
          </cell>
          <cell r="Y60">
            <v>0.39024870763666969</v>
          </cell>
          <cell r="AA60">
            <v>3.4216129845334784</v>
          </cell>
          <cell r="AC60">
            <v>0.40453981100504005</v>
          </cell>
          <cell r="AE60">
            <v>0.40005888881339041</v>
          </cell>
          <cell r="AG60">
            <v>-1.2215288078692332</v>
          </cell>
          <cell r="AI60">
            <v>0.34915236928104576</v>
          </cell>
          <cell r="AK60">
            <v>0.20050154873043685</v>
          </cell>
        </row>
        <row r="61">
          <cell r="A61" t="str">
            <v xml:space="preserve">   Effective Rate w/o PTC's</v>
          </cell>
          <cell r="B61">
            <v>0.40139798591219206</v>
          </cell>
          <cell r="E61">
            <v>-2.4617050697592258</v>
          </cell>
          <cell r="G61">
            <v>0.22190881167464854</v>
          </cell>
          <cell r="I61">
            <v>0.32898449976719191</v>
          </cell>
          <cell r="K61">
            <v>0.26728368584343826</v>
          </cell>
          <cell r="M61">
            <v>1.1994399494711123</v>
          </cell>
          <cell r="O61">
            <v>0.10143355051189673</v>
          </cell>
          <cell r="Q61">
            <v>0.10897356655001129</v>
          </cell>
          <cell r="S61">
            <v>0.33113844967915557</v>
          </cell>
          <cell r="U61">
            <v>0.70712702700976537</v>
          </cell>
          <cell r="W61">
            <v>-6.7926106151872917E-2</v>
          </cell>
          <cell r="Y61">
            <v>0.39024870763666969</v>
          </cell>
          <cell r="AA61">
            <v>3.4216129845334784</v>
          </cell>
          <cell r="AC61">
            <v>0.40453981100504005</v>
          </cell>
          <cell r="AE61">
            <v>0.40005888881339041</v>
          </cell>
          <cell r="AG61">
            <v>-1.2215288078692332</v>
          </cell>
          <cell r="AI61">
            <v>0.34915236928104576</v>
          </cell>
          <cell r="AK61">
            <v>0.20050154873043685</v>
          </cell>
        </row>
        <row r="62">
          <cell r="A62" t="str">
            <v xml:space="preserve">   Effective Rate w/o PTC's &amp; Items not Tax Eff.</v>
          </cell>
          <cell r="B62">
            <v>0.40188354040699453</v>
          </cell>
          <cell r="E62">
            <v>-2.5490906973206151</v>
          </cell>
          <cell r="G62">
            <v>0.22190874808721614</v>
          </cell>
          <cell r="I62">
            <v>0.32892241611380646</v>
          </cell>
          <cell r="K62">
            <v>0.26728368584343826</v>
          </cell>
          <cell r="M62">
            <v>1.3075263471811174</v>
          </cell>
          <cell r="O62">
            <v>0.10141549589334606</v>
          </cell>
          <cell r="Q62">
            <v>0.10895553398856454</v>
          </cell>
          <cell r="S62">
            <v>0.33106515785227492</v>
          </cell>
          <cell r="U62">
            <v>0.71121974407729072</v>
          </cell>
          <cell r="W62">
            <v>-7.5325353241814053E-2</v>
          </cell>
          <cell r="Y62">
            <v>0.38421770799719451</v>
          </cell>
          <cell r="AA62">
            <v>3.4249202104685543</v>
          </cell>
          <cell r="AC62">
            <v>0.4045526928603746</v>
          </cell>
          <cell r="AE62">
            <v>0.39695702984537934</v>
          </cell>
          <cell r="AG62">
            <v>-1.2215288078692332</v>
          </cell>
          <cell r="AI62">
            <v>0.34915236928104576</v>
          </cell>
          <cell r="AK62">
            <v>0.20050154873043685</v>
          </cell>
        </row>
        <row r="63">
          <cell r="A63" t="str">
            <v xml:space="preserve">   Effective Rate w/o PTC's, Items not Tax Eff.     &amp; 2000 Tax true up</v>
          </cell>
          <cell r="B63">
            <v>0.39976495529374356</v>
          </cell>
          <cell r="E63">
            <v>0.36396356384941697</v>
          </cell>
          <cell r="G63">
            <v>0.38731461209885371</v>
          </cell>
          <cell r="I63">
            <v>0.39225004092407373</v>
          </cell>
          <cell r="K63">
            <v>0.39229851456526793</v>
          </cell>
          <cell r="M63">
            <v>0.3922495941728194</v>
          </cell>
          <cell r="O63">
            <v>0.3922503016674887</v>
          </cell>
          <cell r="Q63">
            <v>0.39224987849383303</v>
          </cell>
          <cell r="S63">
            <v>0.39225016454003098</v>
          </cell>
          <cell r="U63">
            <v>0.39224780307312812</v>
          </cell>
          <cell r="W63">
            <v>0.3922503571071882</v>
          </cell>
          <cell r="Y63">
            <v>0.39225006431244802</v>
          </cell>
          <cell r="AA63">
            <v>0.39225968291200686</v>
          </cell>
          <cell r="AC63">
            <v>0.39225001873363463</v>
          </cell>
          <cell r="AE63">
            <v>0.39225997842502697</v>
          </cell>
          <cell r="AG63">
            <v>0.39224917623298583</v>
          </cell>
          <cell r="AI63">
            <v>0.39229983660130718</v>
          </cell>
          <cell r="AK63">
            <v>0.39225171695938388</v>
          </cell>
        </row>
        <row r="64">
          <cell r="A64" t="str">
            <v>Federal Tax Rate Reconciliation</v>
          </cell>
        </row>
        <row r="66">
          <cell r="A66" t="str">
            <v>Net FIT Tax/(Benefit)</v>
          </cell>
        </row>
        <row r="68">
          <cell r="A68" t="str">
            <v>Net Income/(Loss) Before Tax</v>
          </cell>
        </row>
        <row r="69">
          <cell r="A69" t="str">
            <v>Less: Net SIT Tax/(Benefit)</v>
          </cell>
        </row>
        <row r="70">
          <cell r="A70" t="str">
            <v>Plus: Items Not Tax Effected</v>
          </cell>
        </row>
        <row r="71">
          <cell r="A71" t="str">
            <v>Permanent Differences</v>
          </cell>
        </row>
        <row r="72">
          <cell r="A72" t="str">
            <v>2001 Tax true up</v>
          </cell>
        </row>
        <row r="73">
          <cell r="A73" t="str">
            <v>Other -</v>
          </cell>
        </row>
        <row r="74">
          <cell r="A74" t="str">
            <v>Leveraged lease activity</v>
          </cell>
        </row>
        <row r="75">
          <cell r="A75" t="str">
            <v>Other - PTC's</v>
          </cell>
        </row>
        <row r="76">
          <cell r="A76" t="str">
            <v>Federal Net Income/(Loss) Before Tax</v>
          </cell>
        </row>
        <row r="78">
          <cell r="A78" t="str">
            <v xml:space="preserve">   Effective Rate w/o PTC's </v>
          </cell>
        </row>
        <row r="79">
          <cell r="A79" t="str">
            <v xml:space="preserve">     &amp; Mojave 3/5 lease effect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"/>
      <sheetName val="2011 Provision"/>
      <sheetName val="7 Year - Restoration"/>
      <sheetName val="20 Year - Casualty"/>
      <sheetName val="20 yrs - Fossil Repairs"/>
      <sheetName val="15 yrs -Nuclear Repairs"/>
      <sheetName val="20 yrs - Distribution Repairs"/>
      <sheetName val="15 yrs - Transmission Repairs "/>
      <sheetName val="Restoration - Detail"/>
      <sheetName val="TaxStream IRS Items Only"/>
      <sheetName val="Reporting Dataset Balances"/>
      <sheetName val="7 Year - FED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D33">
            <v>137825238.94999999</v>
          </cell>
        </row>
        <row r="34">
          <cell r="D34">
            <v>137825238.94999999</v>
          </cell>
        </row>
      </sheetData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ver"/>
      <sheetName val="Assum"/>
      <sheetName val="CON"/>
      <sheetName val="Int"/>
      <sheetName val="tax"/>
      <sheetName val="reports"/>
      <sheetName val="Master"/>
      <sheetName val="corp"/>
      <sheetName val="elim"/>
      <sheetName val="ConBeg"/>
      <sheetName val="San"/>
      <sheetName val="Bly"/>
      <sheetName val="King"/>
      <sheetName val="Gray"/>
      <sheetName val="cer"/>
      <sheetName val="mac"/>
      <sheetName val="dos"/>
      <sheetName val="Ben"/>
      <sheetName val="lam"/>
      <sheetName val="mh5"/>
      <sheetName val="sou"/>
      <sheetName val="van"/>
      <sheetName val="Ris"/>
      <sheetName val="Woo"/>
      <sheetName val="mh7"/>
      <sheetName val="Cah"/>
      <sheetName val="Mnt"/>
      <sheetName val="Sta"/>
      <sheetName val="phi"/>
      <sheetName val="Lin"/>
      <sheetName val="Idc"/>
      <sheetName val="Big"/>
      <sheetName val="EV1"/>
      <sheetName val="Rio"/>
      <sheetName val="ConEnd"/>
      <sheetName val="UPBeg"/>
      <sheetName val="alt"/>
      <sheetName val="cam"/>
      <sheetName val="dou"/>
      <sheetName val="eas"/>
      <sheetName val="gre"/>
      <sheetName val="hig"/>
      <sheetName val="ker"/>
      <sheetName val="m16"/>
      <sheetName val="pac"/>
      <sheetName val="pos"/>
      <sheetName val="rid"/>
      <sheetName val="se8"/>
      <sheetName val="se9"/>
      <sheetName val="sky"/>
      <sheetName val="tpc"/>
      <sheetName val="vic"/>
      <sheetName val="u89"/>
      <sheetName val="u90"/>
      <sheetName val="u91"/>
      <sheetName val="u912"/>
      <sheetName val="u92"/>
      <sheetName val="UPEnd"/>
      <sheetName val="NUPBeg"/>
      <sheetName val="bel"/>
      <sheetName val="bir"/>
      <sheetName val="bra"/>
      <sheetName val="che"/>
      <sheetName val="ebe"/>
      <sheetName val="mam"/>
      <sheetName val="mon"/>
      <sheetName val="mul"/>
      <sheetName val="ter"/>
      <sheetName val="bas"/>
      <sheetName val="NUPEnd"/>
      <sheetName val="mo3"/>
      <sheetName val="Consolidate"/>
      <sheetName val="ASSUME1"/>
      <sheetName val="_OutputSetup_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/>
      <sheetData sheetId="34" refreshError="1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 refreshError="1"/>
      <sheetData sheetId="66"/>
      <sheetData sheetId="67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ead"/>
      <sheetName val="Interest"/>
      <sheetName val="Depreciation"/>
      <sheetName val="06ITCDEPLITIGATION"/>
      <sheetName val="Alloc of Corp svcs ICC"/>
      <sheetName val="ICC components"/>
      <sheetName val="Total FPL"/>
      <sheetName val="MSC Ratio"/>
      <sheetName val="Repairs Alloc"/>
      <sheetName val="Meals 901"/>
      <sheetName val="Meals 899"/>
      <sheetName val="ICC components (2)"/>
      <sheetName val="2006-revised"/>
      <sheetName val="ICC Alloc"/>
      <sheetName val="bufrs_percentage"/>
      <sheetName val="Removal Costs"/>
      <sheetName val="Deferred Allocation"/>
      <sheetName val="Repair Proj"/>
      <sheetName val="Sheet3"/>
      <sheetName val="Assu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Account</v>
          </cell>
          <cell r="B1" t="str">
            <v>Percentage</v>
          </cell>
        </row>
        <row r="2">
          <cell r="A2">
            <v>407.31099999999998</v>
          </cell>
          <cell r="B2">
            <v>5.1799999999999999E-2</v>
          </cell>
        </row>
        <row r="3">
          <cell r="A3">
            <v>407.41</v>
          </cell>
          <cell r="B3">
            <v>0.14419999999999999</v>
          </cell>
        </row>
        <row r="4">
          <cell r="A4">
            <v>407.41199999999998</v>
          </cell>
          <cell r="B4">
            <v>3.0599999999999999E-2</v>
          </cell>
        </row>
        <row r="5">
          <cell r="A5">
            <v>411.61</v>
          </cell>
          <cell r="B5">
            <v>0</v>
          </cell>
        </row>
        <row r="6">
          <cell r="A6">
            <v>411.71</v>
          </cell>
          <cell r="B6">
            <v>0</v>
          </cell>
        </row>
        <row r="7">
          <cell r="A7">
            <v>426.3</v>
          </cell>
          <cell r="B7">
            <v>0.41070000000000001</v>
          </cell>
        </row>
        <row r="8">
          <cell r="A8">
            <v>426.11</v>
          </cell>
          <cell r="B8">
            <v>0.41070000000000001</v>
          </cell>
        </row>
        <row r="9">
          <cell r="A9">
            <v>426.4</v>
          </cell>
          <cell r="B9">
            <v>0.41070000000000001</v>
          </cell>
        </row>
        <row r="10">
          <cell r="A10">
            <v>426.41</v>
          </cell>
          <cell r="B10">
            <v>0.41070000000000001</v>
          </cell>
        </row>
        <row r="11">
          <cell r="A11">
            <v>426.42</v>
          </cell>
          <cell r="B11">
            <v>0.41070000000000001</v>
          </cell>
        </row>
        <row r="12">
          <cell r="A12">
            <v>431.52</v>
          </cell>
          <cell r="B12">
            <v>0.41070000000000001</v>
          </cell>
        </row>
        <row r="13">
          <cell r="A13">
            <v>431.54</v>
          </cell>
          <cell r="B13">
            <v>0.41070000000000001</v>
          </cell>
        </row>
        <row r="14">
          <cell r="A14">
            <v>500</v>
          </cell>
          <cell r="B14">
            <v>1</v>
          </cell>
        </row>
        <row r="15">
          <cell r="A15">
            <v>501.11500000000001</v>
          </cell>
          <cell r="B15">
            <v>1</v>
          </cell>
        </row>
        <row r="16">
          <cell r="A16">
            <v>501.27</v>
          </cell>
          <cell r="B16">
            <v>0</v>
          </cell>
        </row>
        <row r="17">
          <cell r="A17">
            <v>506.1</v>
          </cell>
          <cell r="B17">
            <v>1</v>
          </cell>
        </row>
        <row r="18">
          <cell r="A18">
            <v>506.96</v>
          </cell>
          <cell r="B18">
            <v>1</v>
          </cell>
        </row>
        <row r="19">
          <cell r="A19">
            <v>517</v>
          </cell>
          <cell r="B19">
            <v>1</v>
          </cell>
        </row>
        <row r="20">
          <cell r="A20">
            <v>524</v>
          </cell>
          <cell r="B20">
            <v>1</v>
          </cell>
        </row>
        <row r="21">
          <cell r="A21">
            <v>528</v>
          </cell>
          <cell r="B21">
            <v>1</v>
          </cell>
        </row>
        <row r="22">
          <cell r="A22">
            <v>547.27099999999996</v>
          </cell>
          <cell r="B22">
            <v>0</v>
          </cell>
        </row>
        <row r="23">
          <cell r="A23">
            <v>588.70000000000005</v>
          </cell>
          <cell r="B23">
            <v>0</v>
          </cell>
        </row>
        <row r="24">
          <cell r="A24">
            <v>901</v>
          </cell>
          <cell r="B24">
            <v>0</v>
          </cell>
        </row>
        <row r="25">
          <cell r="A25">
            <v>907.11</v>
          </cell>
          <cell r="B25">
            <v>0</v>
          </cell>
        </row>
        <row r="26">
          <cell r="A26">
            <v>920.1</v>
          </cell>
          <cell r="B26">
            <v>0.41070000000000001</v>
          </cell>
        </row>
        <row r="27">
          <cell r="A27">
            <v>920.11</v>
          </cell>
          <cell r="B27">
            <v>0.41070000000000001</v>
          </cell>
        </row>
        <row r="28">
          <cell r="A28">
            <v>921.1</v>
          </cell>
          <cell r="B28">
            <v>0.41070000000000001</v>
          </cell>
        </row>
        <row r="29">
          <cell r="A29">
            <v>924</v>
          </cell>
          <cell r="B29">
            <v>0.1389</v>
          </cell>
        </row>
        <row r="30">
          <cell r="A30">
            <v>925.1</v>
          </cell>
          <cell r="B30">
            <v>0.05</v>
          </cell>
        </row>
        <row r="31">
          <cell r="A31">
            <v>925.10199999999998</v>
          </cell>
          <cell r="B31">
            <v>1</v>
          </cell>
        </row>
        <row r="32">
          <cell r="A32">
            <v>925.10299999999995</v>
          </cell>
          <cell r="B32">
            <v>0.49120000000000003</v>
          </cell>
        </row>
        <row r="33">
          <cell r="A33">
            <v>926.11</v>
          </cell>
          <cell r="B33">
            <v>0.41070000000000001</v>
          </cell>
        </row>
        <row r="34">
          <cell r="A34">
            <v>926.14099999999996</v>
          </cell>
          <cell r="B34">
            <v>0.49120000000000003</v>
          </cell>
        </row>
        <row r="35">
          <cell r="A35">
            <v>926.202</v>
          </cell>
          <cell r="B35">
            <v>0.41070000000000001</v>
          </cell>
        </row>
        <row r="36">
          <cell r="A36">
            <v>926.20299999999997</v>
          </cell>
          <cell r="B36">
            <v>0.41070000000000001</v>
          </cell>
        </row>
        <row r="37">
          <cell r="A37">
            <v>926.21199999999999</v>
          </cell>
          <cell r="B37">
            <v>0.41070000000000001</v>
          </cell>
        </row>
        <row r="38">
          <cell r="A38">
            <v>926.3</v>
          </cell>
          <cell r="B38">
            <v>0.41070000000000001</v>
          </cell>
        </row>
        <row r="39">
          <cell r="A39">
            <v>926.30100000000004</v>
          </cell>
          <cell r="B39">
            <v>0.41070000000000001</v>
          </cell>
        </row>
        <row r="40">
          <cell r="A40">
            <v>926.5</v>
          </cell>
          <cell r="B40">
            <v>0.49120000000000003</v>
          </cell>
        </row>
        <row r="41">
          <cell r="A41">
            <v>926.6</v>
          </cell>
          <cell r="B41">
            <v>0.49120000000000003</v>
          </cell>
        </row>
        <row r="42">
          <cell r="A42">
            <v>926.62099999999998</v>
          </cell>
          <cell r="B42">
            <v>0.49120000000000003</v>
          </cell>
        </row>
        <row r="43">
          <cell r="A43">
            <v>926.65</v>
          </cell>
          <cell r="B43">
            <v>0.49120000000000003</v>
          </cell>
        </row>
        <row r="44">
          <cell r="A44">
            <v>926.72</v>
          </cell>
          <cell r="B44">
            <v>0.49120000000000003</v>
          </cell>
        </row>
        <row r="45">
          <cell r="A45">
            <v>930.2</v>
          </cell>
          <cell r="B45">
            <v>0.41070000000000001</v>
          </cell>
        </row>
        <row r="46">
          <cell r="A46">
            <v>930.26</v>
          </cell>
          <cell r="B46">
            <v>0.71379999999999999</v>
          </cell>
        </row>
      </sheetData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C RTE"/>
      <sheetName val="RTE"/>
      <sheetName val="PCP"/>
      <sheetName val="CAM"/>
      <sheetName val="ESM"/>
      <sheetName val="MOS"/>
      <sheetName val="CFC MOJ"/>
      <sheetName val="TPC"/>
      <sheetName val="M89"/>
      <sheetName val="M35"/>
      <sheetName val="M4"/>
      <sheetName val="CFC TX"/>
      <sheetName val="CSW"/>
      <sheetName val="PEC"/>
      <sheetName val="UPT"/>
      <sheetName val="IND"/>
      <sheetName val="DEL"/>
      <sheetName val="GRY"/>
      <sheetName val="HAN"/>
      <sheetName val="STL"/>
      <sheetName val="VAN"/>
      <sheetName val="HWK"/>
      <sheetName val="LK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Entity Status"/>
      <sheetName val="Consol"/>
      <sheetName val="Master"/>
      <sheetName val="Entity Table"/>
      <sheetName val="FED"/>
      <sheetName val="GA,RI,MA,MI,NH,NYS,NYC,NJ,WI,VA"/>
      <sheetName val="OR"/>
      <sheetName val="AL"/>
      <sheetName val="IA"/>
      <sheetName val="FL"/>
      <sheetName val="IL"/>
      <sheetName val="MN"/>
      <sheetName val="PA"/>
      <sheetName val="CA"/>
      <sheetName val="ME"/>
      <sheetName val="FED AMT"/>
      <sheetName val="FED ACE"/>
      <sheetName val="FL AMT"/>
      <sheetName val="FL ACE"/>
      <sheetName val="CA ADS"/>
      <sheetName val="CA ACE"/>
      <sheetName val="ACE No Bonus"/>
      <sheetName val="AMT No Bonus"/>
      <sheetName val="Sheet1"/>
      <sheetName val="State Rules"/>
    </sheetNames>
    <sheetDataSet>
      <sheetData sheetId="0">
        <row r="2">
          <cell r="G2" t="str">
            <v>Prepared By: ----</v>
          </cell>
          <cell r="L2" t="str">
            <v>----</v>
          </cell>
          <cell r="M2" t="str">
            <v>----</v>
          </cell>
          <cell r="O2" t="str">
            <v>----</v>
          </cell>
        </row>
        <row r="3">
          <cell r="L3" t="str">
            <v>JUNO BEACH</v>
          </cell>
          <cell r="M3" t="str">
            <v>ALI BAWN</v>
          </cell>
          <cell r="O3">
            <v>40179</v>
          </cell>
        </row>
        <row r="4">
          <cell r="L4" t="str">
            <v>GO</v>
          </cell>
          <cell r="M4" t="str">
            <v>BRIAN O'DONNELL</v>
          </cell>
          <cell r="O4">
            <v>40180</v>
          </cell>
        </row>
        <row r="5">
          <cell r="M5" t="str">
            <v>DEAN WALCOTT</v>
          </cell>
          <cell r="O5">
            <v>40181</v>
          </cell>
        </row>
        <row r="6">
          <cell r="M6" t="str">
            <v>KAY HOLDEN</v>
          </cell>
          <cell r="O6">
            <v>40182</v>
          </cell>
        </row>
        <row r="7">
          <cell r="L7" t="str">
            <v>----</v>
          </cell>
          <cell r="M7" t="str">
            <v>KIM BOZETARNIK</v>
          </cell>
          <cell r="O7">
            <v>40183</v>
          </cell>
        </row>
        <row r="8">
          <cell r="L8" t="str">
            <v>NOT STARTED</v>
          </cell>
          <cell r="O8">
            <v>40184</v>
          </cell>
        </row>
        <row r="9">
          <cell r="L9" t="str">
            <v>STARTED, NOT COMPLETE</v>
          </cell>
          <cell r="M9" t="str">
            <v>----</v>
          </cell>
          <cell r="O9">
            <v>40185</v>
          </cell>
        </row>
        <row r="10">
          <cell r="L10" t="str">
            <v>COMPLETE, PENDING APPROVAL</v>
          </cell>
          <cell r="M10" t="str">
            <v>KAY HOLDEN</v>
          </cell>
          <cell r="O10">
            <v>40186</v>
          </cell>
        </row>
        <row r="11">
          <cell r="L11" t="str">
            <v>FINAL</v>
          </cell>
          <cell r="M11" t="str">
            <v>KIM BOZETARNIK</v>
          </cell>
          <cell r="O11">
            <v>40187</v>
          </cell>
        </row>
        <row r="12">
          <cell r="O12">
            <v>40188</v>
          </cell>
        </row>
        <row r="13">
          <cell r="M13" t="str">
            <v>----</v>
          </cell>
          <cell r="O13">
            <v>40189</v>
          </cell>
        </row>
        <row r="14">
          <cell r="M14" t="str">
            <v>DON CHASMAR</v>
          </cell>
          <cell r="O14">
            <v>40190</v>
          </cell>
        </row>
        <row r="15">
          <cell r="M15" t="str">
            <v>KIM BOZETARNIK</v>
          </cell>
          <cell r="O15">
            <v>40191</v>
          </cell>
        </row>
        <row r="16">
          <cell r="O16">
            <v>40192</v>
          </cell>
        </row>
        <row r="17">
          <cell r="O17">
            <v>40193</v>
          </cell>
        </row>
        <row r="18">
          <cell r="O18">
            <v>40194</v>
          </cell>
        </row>
        <row r="19">
          <cell r="O19">
            <v>40195</v>
          </cell>
        </row>
        <row r="20">
          <cell r="O20">
            <v>40196</v>
          </cell>
        </row>
        <row r="21">
          <cell r="O21">
            <v>40197</v>
          </cell>
        </row>
        <row r="22">
          <cell r="O22">
            <v>40198</v>
          </cell>
        </row>
        <row r="23">
          <cell r="O23">
            <v>40199</v>
          </cell>
        </row>
        <row r="24">
          <cell r="O24">
            <v>40200</v>
          </cell>
        </row>
        <row r="25">
          <cell r="O25">
            <v>40201</v>
          </cell>
        </row>
        <row r="26">
          <cell r="O26">
            <v>40202</v>
          </cell>
        </row>
        <row r="27">
          <cell r="O27">
            <v>40203</v>
          </cell>
        </row>
        <row r="28">
          <cell r="O28">
            <v>40204</v>
          </cell>
        </row>
        <row r="29">
          <cell r="O29">
            <v>40205</v>
          </cell>
        </row>
        <row r="30">
          <cell r="O30">
            <v>40206</v>
          </cell>
        </row>
        <row r="31">
          <cell r="O31">
            <v>40207</v>
          </cell>
        </row>
        <row r="32">
          <cell r="O32">
            <v>40208</v>
          </cell>
        </row>
        <row r="33">
          <cell r="O33">
            <v>40209</v>
          </cell>
        </row>
        <row r="34">
          <cell r="O34">
            <v>40210</v>
          </cell>
        </row>
        <row r="35">
          <cell r="O35">
            <v>40211</v>
          </cell>
        </row>
        <row r="36">
          <cell r="O36">
            <v>40212</v>
          </cell>
        </row>
        <row r="37">
          <cell r="O37">
            <v>40213</v>
          </cell>
        </row>
        <row r="38">
          <cell r="O38">
            <v>40214</v>
          </cell>
        </row>
        <row r="39">
          <cell r="O39">
            <v>40215</v>
          </cell>
        </row>
        <row r="40">
          <cell r="O40">
            <v>40216</v>
          </cell>
        </row>
        <row r="41">
          <cell r="O41">
            <v>40217</v>
          </cell>
        </row>
        <row r="42">
          <cell r="O42">
            <v>40218</v>
          </cell>
        </row>
        <row r="43">
          <cell r="O43">
            <v>40219</v>
          </cell>
        </row>
        <row r="44">
          <cell r="O44">
            <v>40220</v>
          </cell>
        </row>
        <row r="45">
          <cell r="O45">
            <v>40221</v>
          </cell>
        </row>
        <row r="46">
          <cell r="O46">
            <v>40222</v>
          </cell>
        </row>
        <row r="47">
          <cell r="O47">
            <v>40223</v>
          </cell>
        </row>
        <row r="48">
          <cell r="O48">
            <v>40224</v>
          </cell>
        </row>
        <row r="49">
          <cell r="O49">
            <v>40225</v>
          </cell>
        </row>
        <row r="50">
          <cell r="O50">
            <v>40226</v>
          </cell>
        </row>
        <row r="51">
          <cell r="O51">
            <v>40227</v>
          </cell>
        </row>
        <row r="52">
          <cell r="O52">
            <v>40228</v>
          </cell>
        </row>
        <row r="53">
          <cell r="O53">
            <v>40229</v>
          </cell>
        </row>
        <row r="54">
          <cell r="O54">
            <v>40230</v>
          </cell>
        </row>
        <row r="55">
          <cell r="O55">
            <v>40231</v>
          </cell>
        </row>
        <row r="56">
          <cell r="O56">
            <v>40232</v>
          </cell>
        </row>
        <row r="57">
          <cell r="O57">
            <v>40233</v>
          </cell>
        </row>
        <row r="58">
          <cell r="O58">
            <v>40234</v>
          </cell>
        </row>
        <row r="59">
          <cell r="O59">
            <v>40235</v>
          </cell>
        </row>
        <row r="60">
          <cell r="O60">
            <v>40236</v>
          </cell>
        </row>
        <row r="61">
          <cell r="O61">
            <v>40237</v>
          </cell>
        </row>
        <row r="62">
          <cell r="O62">
            <v>40238</v>
          </cell>
        </row>
        <row r="63">
          <cell r="O63">
            <v>40239</v>
          </cell>
        </row>
        <row r="64">
          <cell r="O64">
            <v>40240</v>
          </cell>
        </row>
        <row r="65">
          <cell r="O65">
            <v>40241</v>
          </cell>
        </row>
        <row r="66">
          <cell r="O66">
            <v>40242</v>
          </cell>
        </row>
        <row r="67">
          <cell r="O67">
            <v>40243</v>
          </cell>
        </row>
        <row r="68">
          <cell r="O68">
            <v>40244</v>
          </cell>
        </row>
        <row r="69">
          <cell r="O69">
            <v>40245</v>
          </cell>
        </row>
        <row r="70">
          <cell r="O70">
            <v>40246</v>
          </cell>
        </row>
        <row r="71">
          <cell r="O71">
            <v>40247</v>
          </cell>
        </row>
        <row r="72">
          <cell r="O72">
            <v>40248</v>
          </cell>
        </row>
        <row r="73">
          <cell r="O73">
            <v>40249</v>
          </cell>
        </row>
        <row r="74">
          <cell r="O74">
            <v>40250</v>
          </cell>
        </row>
        <row r="75">
          <cell r="O75">
            <v>40251</v>
          </cell>
        </row>
        <row r="76">
          <cell r="O76">
            <v>40252</v>
          </cell>
        </row>
        <row r="77">
          <cell r="O77">
            <v>40253</v>
          </cell>
        </row>
        <row r="78">
          <cell r="O78">
            <v>40254</v>
          </cell>
        </row>
        <row r="79">
          <cell r="O79">
            <v>40255</v>
          </cell>
        </row>
        <row r="80">
          <cell r="O80">
            <v>40256</v>
          </cell>
        </row>
        <row r="81">
          <cell r="O81">
            <v>40257</v>
          </cell>
        </row>
        <row r="82">
          <cell r="O82">
            <v>40258</v>
          </cell>
        </row>
        <row r="83">
          <cell r="O83">
            <v>40259</v>
          </cell>
        </row>
        <row r="84">
          <cell r="O84">
            <v>40260</v>
          </cell>
        </row>
        <row r="85">
          <cell r="O85">
            <v>40261</v>
          </cell>
        </row>
        <row r="86">
          <cell r="O86">
            <v>40262</v>
          </cell>
        </row>
        <row r="87">
          <cell r="O87">
            <v>40263</v>
          </cell>
        </row>
        <row r="88">
          <cell r="O88">
            <v>40264</v>
          </cell>
        </row>
        <row r="89">
          <cell r="O89">
            <v>40265</v>
          </cell>
        </row>
        <row r="90">
          <cell r="O90">
            <v>40266</v>
          </cell>
        </row>
        <row r="91">
          <cell r="O91">
            <v>40267</v>
          </cell>
        </row>
        <row r="92">
          <cell r="O92">
            <v>40268</v>
          </cell>
        </row>
        <row r="93">
          <cell r="O93">
            <v>40269</v>
          </cell>
        </row>
        <row r="94">
          <cell r="O94">
            <v>40270</v>
          </cell>
        </row>
        <row r="95">
          <cell r="O95">
            <v>40271</v>
          </cell>
        </row>
        <row r="96">
          <cell r="O96">
            <v>40272</v>
          </cell>
        </row>
        <row r="97">
          <cell r="O97">
            <v>40273</v>
          </cell>
        </row>
        <row r="98">
          <cell r="O98">
            <v>40274</v>
          </cell>
        </row>
        <row r="99">
          <cell r="O99">
            <v>40275</v>
          </cell>
        </row>
        <row r="100">
          <cell r="O100">
            <v>40276</v>
          </cell>
        </row>
        <row r="101">
          <cell r="O101">
            <v>40277</v>
          </cell>
        </row>
        <row r="102">
          <cell r="O102">
            <v>40278</v>
          </cell>
        </row>
        <row r="103">
          <cell r="O103">
            <v>40279</v>
          </cell>
        </row>
        <row r="104">
          <cell r="O104">
            <v>40280</v>
          </cell>
        </row>
        <row r="105">
          <cell r="O105">
            <v>40281</v>
          </cell>
        </row>
        <row r="106">
          <cell r="O106">
            <v>40282</v>
          </cell>
        </row>
        <row r="107">
          <cell r="O107">
            <v>40283</v>
          </cell>
        </row>
        <row r="108">
          <cell r="O108">
            <v>40284</v>
          </cell>
        </row>
        <row r="109">
          <cell r="O109">
            <v>40285</v>
          </cell>
        </row>
        <row r="110">
          <cell r="O110">
            <v>40286</v>
          </cell>
        </row>
        <row r="111">
          <cell r="O111">
            <v>40287</v>
          </cell>
        </row>
        <row r="112">
          <cell r="O112">
            <v>40288</v>
          </cell>
        </row>
        <row r="113">
          <cell r="O113">
            <v>40289</v>
          </cell>
        </row>
        <row r="114">
          <cell r="O114">
            <v>40290</v>
          </cell>
        </row>
        <row r="115">
          <cell r="O115">
            <v>40291</v>
          </cell>
        </row>
        <row r="116">
          <cell r="O116">
            <v>40292</v>
          </cell>
        </row>
        <row r="117">
          <cell r="O117">
            <v>40293</v>
          </cell>
        </row>
        <row r="118">
          <cell r="O118">
            <v>40294</v>
          </cell>
        </row>
        <row r="119">
          <cell r="O119">
            <v>40295</v>
          </cell>
        </row>
        <row r="120">
          <cell r="O120">
            <v>40296</v>
          </cell>
        </row>
        <row r="121">
          <cell r="O121">
            <v>40297</v>
          </cell>
        </row>
        <row r="122">
          <cell r="O122">
            <v>40298</v>
          </cell>
        </row>
        <row r="123">
          <cell r="O123">
            <v>40299</v>
          </cell>
        </row>
        <row r="124">
          <cell r="O124">
            <v>40300</v>
          </cell>
        </row>
        <row r="125">
          <cell r="O125">
            <v>40301</v>
          </cell>
        </row>
        <row r="126">
          <cell r="O126">
            <v>40302</v>
          </cell>
        </row>
        <row r="127">
          <cell r="O127">
            <v>40303</v>
          </cell>
        </row>
        <row r="128">
          <cell r="O128">
            <v>40304</v>
          </cell>
        </row>
        <row r="129">
          <cell r="O129">
            <v>40305</v>
          </cell>
        </row>
        <row r="130">
          <cell r="O130">
            <v>40306</v>
          </cell>
        </row>
        <row r="131">
          <cell r="O131">
            <v>40307</v>
          </cell>
        </row>
        <row r="132">
          <cell r="O132">
            <v>40308</v>
          </cell>
        </row>
        <row r="133">
          <cell r="O133">
            <v>40309</v>
          </cell>
        </row>
        <row r="134">
          <cell r="O134">
            <v>40310</v>
          </cell>
        </row>
        <row r="135">
          <cell r="O135">
            <v>40311</v>
          </cell>
        </row>
        <row r="136">
          <cell r="O136">
            <v>40312</v>
          </cell>
        </row>
        <row r="137">
          <cell r="O137">
            <v>40313</v>
          </cell>
        </row>
        <row r="138">
          <cell r="O138">
            <v>40314</v>
          </cell>
        </row>
        <row r="139">
          <cell r="O139">
            <v>40315</v>
          </cell>
        </row>
        <row r="140">
          <cell r="O140">
            <v>40316</v>
          </cell>
        </row>
        <row r="141">
          <cell r="O141">
            <v>40317</v>
          </cell>
        </row>
        <row r="142">
          <cell r="O142">
            <v>40318</v>
          </cell>
        </row>
        <row r="143">
          <cell r="O143">
            <v>40319</v>
          </cell>
        </row>
        <row r="144">
          <cell r="O144">
            <v>40320</v>
          </cell>
        </row>
        <row r="145">
          <cell r="O145">
            <v>40321</v>
          </cell>
        </row>
        <row r="146">
          <cell r="O146">
            <v>40322</v>
          </cell>
        </row>
        <row r="147">
          <cell r="O147">
            <v>40323</v>
          </cell>
        </row>
        <row r="148">
          <cell r="O148">
            <v>40324</v>
          </cell>
        </row>
        <row r="149">
          <cell r="O149">
            <v>40325</v>
          </cell>
        </row>
        <row r="150">
          <cell r="O150">
            <v>40326</v>
          </cell>
        </row>
        <row r="151">
          <cell r="O151">
            <v>40327</v>
          </cell>
        </row>
        <row r="152">
          <cell r="O152">
            <v>40328</v>
          </cell>
        </row>
        <row r="153">
          <cell r="O153">
            <v>40329</v>
          </cell>
        </row>
        <row r="154">
          <cell r="O154">
            <v>40330</v>
          </cell>
        </row>
        <row r="155">
          <cell r="O155">
            <v>40331</v>
          </cell>
        </row>
        <row r="156">
          <cell r="O156">
            <v>40332</v>
          </cell>
        </row>
        <row r="157">
          <cell r="O157">
            <v>40333</v>
          </cell>
        </row>
        <row r="158">
          <cell r="O158">
            <v>40334</v>
          </cell>
        </row>
        <row r="159">
          <cell r="O159">
            <v>40335</v>
          </cell>
        </row>
        <row r="160">
          <cell r="O160">
            <v>40336</v>
          </cell>
        </row>
        <row r="161">
          <cell r="O161">
            <v>40337</v>
          </cell>
        </row>
        <row r="162">
          <cell r="O162">
            <v>40338</v>
          </cell>
        </row>
        <row r="163">
          <cell r="O163">
            <v>40339</v>
          </cell>
        </row>
        <row r="164">
          <cell r="O164">
            <v>40340</v>
          </cell>
        </row>
        <row r="165">
          <cell r="O165">
            <v>40341</v>
          </cell>
        </row>
        <row r="166">
          <cell r="O166">
            <v>40342</v>
          </cell>
        </row>
        <row r="167">
          <cell r="O167">
            <v>40343</v>
          </cell>
        </row>
        <row r="168">
          <cell r="O168">
            <v>40344</v>
          </cell>
        </row>
        <row r="169">
          <cell r="O169">
            <v>40345</v>
          </cell>
        </row>
        <row r="170">
          <cell r="O170">
            <v>40346</v>
          </cell>
        </row>
        <row r="171">
          <cell r="O171">
            <v>40347</v>
          </cell>
        </row>
        <row r="172">
          <cell r="O172">
            <v>40348</v>
          </cell>
        </row>
        <row r="173">
          <cell r="O173">
            <v>40349</v>
          </cell>
        </row>
        <row r="174">
          <cell r="O174">
            <v>40350</v>
          </cell>
        </row>
        <row r="175">
          <cell r="O175">
            <v>40351</v>
          </cell>
        </row>
        <row r="176">
          <cell r="O176">
            <v>40352</v>
          </cell>
        </row>
        <row r="177">
          <cell r="O177">
            <v>40353</v>
          </cell>
        </row>
        <row r="178">
          <cell r="O178">
            <v>40354</v>
          </cell>
        </row>
        <row r="179">
          <cell r="O179">
            <v>40355</v>
          </cell>
        </row>
        <row r="180">
          <cell r="O180">
            <v>40356</v>
          </cell>
        </row>
        <row r="181">
          <cell r="O181">
            <v>40357</v>
          </cell>
        </row>
        <row r="182">
          <cell r="O182">
            <v>40358</v>
          </cell>
        </row>
        <row r="183">
          <cell r="O183">
            <v>40359</v>
          </cell>
        </row>
        <row r="184">
          <cell r="O184">
            <v>40360</v>
          </cell>
        </row>
        <row r="185">
          <cell r="O185">
            <v>40361</v>
          </cell>
        </row>
        <row r="186">
          <cell r="O186">
            <v>40362</v>
          </cell>
        </row>
        <row r="187">
          <cell r="O187">
            <v>40363</v>
          </cell>
        </row>
        <row r="188">
          <cell r="O188">
            <v>40364</v>
          </cell>
        </row>
        <row r="189">
          <cell r="O189">
            <v>40365</v>
          </cell>
        </row>
        <row r="190">
          <cell r="O190">
            <v>40366</v>
          </cell>
        </row>
        <row r="191">
          <cell r="O191">
            <v>40367</v>
          </cell>
        </row>
        <row r="192">
          <cell r="O192">
            <v>40368</v>
          </cell>
        </row>
        <row r="193">
          <cell r="O193">
            <v>40369</v>
          </cell>
        </row>
        <row r="194">
          <cell r="O194">
            <v>40370</v>
          </cell>
        </row>
        <row r="195">
          <cell r="O195">
            <v>40371</v>
          </cell>
        </row>
        <row r="196">
          <cell r="O196">
            <v>40372</v>
          </cell>
        </row>
        <row r="197">
          <cell r="O197">
            <v>40373</v>
          </cell>
        </row>
        <row r="198">
          <cell r="O198">
            <v>40374</v>
          </cell>
        </row>
        <row r="199">
          <cell r="O199">
            <v>40375</v>
          </cell>
        </row>
        <row r="200">
          <cell r="O200">
            <v>40376</v>
          </cell>
        </row>
        <row r="201">
          <cell r="O201">
            <v>40377</v>
          </cell>
        </row>
        <row r="202">
          <cell r="O202">
            <v>40378</v>
          </cell>
        </row>
        <row r="203">
          <cell r="O203">
            <v>40379</v>
          </cell>
        </row>
        <row r="204">
          <cell r="O204">
            <v>40380</v>
          </cell>
        </row>
        <row r="205">
          <cell r="O205">
            <v>40381</v>
          </cell>
        </row>
        <row r="206">
          <cell r="O206">
            <v>40382</v>
          </cell>
        </row>
        <row r="207">
          <cell r="O207">
            <v>40383</v>
          </cell>
        </row>
        <row r="208">
          <cell r="O208">
            <v>40384</v>
          </cell>
        </row>
        <row r="209">
          <cell r="O209">
            <v>40385</v>
          </cell>
        </row>
        <row r="210">
          <cell r="O210">
            <v>40386</v>
          </cell>
        </row>
        <row r="211">
          <cell r="O211">
            <v>40387</v>
          </cell>
        </row>
        <row r="212">
          <cell r="O212">
            <v>40388</v>
          </cell>
        </row>
        <row r="213">
          <cell r="O213">
            <v>40389</v>
          </cell>
        </row>
        <row r="214">
          <cell r="O214">
            <v>40390</v>
          </cell>
        </row>
        <row r="215">
          <cell r="O215">
            <v>40391</v>
          </cell>
        </row>
        <row r="216">
          <cell r="O216">
            <v>40392</v>
          </cell>
        </row>
        <row r="217">
          <cell r="O217">
            <v>40393</v>
          </cell>
        </row>
        <row r="218">
          <cell r="O218">
            <v>40394</v>
          </cell>
        </row>
        <row r="219">
          <cell r="O219">
            <v>40395</v>
          </cell>
        </row>
        <row r="220">
          <cell r="O220">
            <v>40396</v>
          </cell>
        </row>
        <row r="221">
          <cell r="O221">
            <v>40397</v>
          </cell>
        </row>
        <row r="222">
          <cell r="O222">
            <v>40398</v>
          </cell>
        </row>
        <row r="223">
          <cell r="O223">
            <v>40399</v>
          </cell>
        </row>
        <row r="224">
          <cell r="O224">
            <v>40400</v>
          </cell>
        </row>
        <row r="225">
          <cell r="O225">
            <v>40401</v>
          </cell>
        </row>
        <row r="226">
          <cell r="O226">
            <v>40402</v>
          </cell>
        </row>
        <row r="227">
          <cell r="O227">
            <v>40403</v>
          </cell>
        </row>
        <row r="228">
          <cell r="O228">
            <v>40404</v>
          </cell>
        </row>
        <row r="229">
          <cell r="O229">
            <v>40405</v>
          </cell>
        </row>
        <row r="230">
          <cell r="O230">
            <v>40406</v>
          </cell>
        </row>
        <row r="231">
          <cell r="O231">
            <v>40407</v>
          </cell>
        </row>
        <row r="232">
          <cell r="O232">
            <v>40408</v>
          </cell>
        </row>
        <row r="233">
          <cell r="O233">
            <v>40409</v>
          </cell>
        </row>
        <row r="234">
          <cell r="O234">
            <v>40410</v>
          </cell>
        </row>
        <row r="235">
          <cell r="O235">
            <v>40411</v>
          </cell>
        </row>
        <row r="236">
          <cell r="O236">
            <v>40412</v>
          </cell>
        </row>
        <row r="237">
          <cell r="O237">
            <v>40413</v>
          </cell>
        </row>
        <row r="238">
          <cell r="O238">
            <v>40414</v>
          </cell>
        </row>
        <row r="239">
          <cell r="O239">
            <v>40415</v>
          </cell>
        </row>
        <row r="240">
          <cell r="O240">
            <v>40416</v>
          </cell>
        </row>
        <row r="241">
          <cell r="O241">
            <v>40417</v>
          </cell>
        </row>
        <row r="242">
          <cell r="O242">
            <v>40418</v>
          </cell>
        </row>
        <row r="243">
          <cell r="O243">
            <v>40419</v>
          </cell>
        </row>
        <row r="244">
          <cell r="O244">
            <v>40420</v>
          </cell>
        </row>
        <row r="245">
          <cell r="O245">
            <v>40421</v>
          </cell>
        </row>
        <row r="246">
          <cell r="O246">
            <v>40422</v>
          </cell>
        </row>
        <row r="247">
          <cell r="O247">
            <v>40423</v>
          </cell>
        </row>
        <row r="248">
          <cell r="O248">
            <v>40424</v>
          </cell>
        </row>
        <row r="249">
          <cell r="O249">
            <v>40425</v>
          </cell>
        </row>
        <row r="250">
          <cell r="O250">
            <v>40426</v>
          </cell>
        </row>
        <row r="251">
          <cell r="O251">
            <v>40427</v>
          </cell>
        </row>
        <row r="252">
          <cell r="O252">
            <v>40428</v>
          </cell>
        </row>
        <row r="253">
          <cell r="O253">
            <v>40429</v>
          </cell>
        </row>
        <row r="254">
          <cell r="O254">
            <v>40430</v>
          </cell>
        </row>
        <row r="255">
          <cell r="O255">
            <v>40431</v>
          </cell>
        </row>
        <row r="256">
          <cell r="O256">
            <v>40432</v>
          </cell>
        </row>
        <row r="257">
          <cell r="O257">
            <v>40433</v>
          </cell>
        </row>
        <row r="258">
          <cell r="O258">
            <v>40434</v>
          </cell>
        </row>
        <row r="259">
          <cell r="O259">
            <v>40435</v>
          </cell>
        </row>
        <row r="260">
          <cell r="O260">
            <v>40436</v>
          </cell>
        </row>
      </sheetData>
      <sheetData sheetId="1"/>
      <sheetData sheetId="2">
        <row r="3">
          <cell r="A3" t="str">
            <v>Tax Depreciation Workpapers</v>
          </cell>
        </row>
      </sheetData>
      <sheetData sheetId="3"/>
      <sheetData sheetId="4">
        <row r="8">
          <cell r="A8" t="str">
            <v>FPL</v>
          </cell>
          <cell r="B8" t="str">
            <v>FPL Group, Inc. &amp; Subsidiaries</v>
          </cell>
          <cell r="C8" t="str">
            <v>N/A</v>
          </cell>
          <cell r="F8" t="str">
            <v>D</v>
          </cell>
          <cell r="G8" t="str">
            <v>US</v>
          </cell>
          <cell r="H8" t="str">
            <v>USD</v>
          </cell>
        </row>
        <row r="9">
          <cell r="A9">
            <v>1100</v>
          </cell>
          <cell r="B9" t="str">
            <v>FPL Group Inc.</v>
          </cell>
          <cell r="E9">
            <v>1100</v>
          </cell>
          <cell r="F9" t="str">
            <v>D</v>
          </cell>
          <cell r="G9" t="str">
            <v>US</v>
          </cell>
          <cell r="H9" t="str">
            <v>USD</v>
          </cell>
        </row>
        <row r="10">
          <cell r="A10">
            <v>1200</v>
          </cell>
          <cell r="B10" t="str">
            <v>FPL Group Capital Inc</v>
          </cell>
          <cell r="D10">
            <v>1200</v>
          </cell>
          <cell r="E10">
            <v>1200</v>
          </cell>
          <cell r="F10" t="str">
            <v>D</v>
          </cell>
          <cell r="G10" t="str">
            <v>US</v>
          </cell>
          <cell r="H10" t="str">
            <v>USD</v>
          </cell>
        </row>
        <row r="11">
          <cell r="A11">
            <v>1208</v>
          </cell>
          <cell r="B11" t="str">
            <v>FPL Energy Services, Inc.</v>
          </cell>
          <cell r="E11">
            <v>1208</v>
          </cell>
          <cell r="F11" t="str">
            <v>D</v>
          </cell>
          <cell r="G11" t="str">
            <v>US</v>
          </cell>
          <cell r="H11" t="str">
            <v>USD</v>
          </cell>
        </row>
        <row r="12">
          <cell r="A12">
            <v>1230</v>
          </cell>
          <cell r="B12" t="str">
            <v>FPL Tel, LLC</v>
          </cell>
          <cell r="E12">
            <v>1230</v>
          </cell>
          <cell r="F12" t="str">
            <v>D</v>
          </cell>
          <cell r="G12" t="str">
            <v>US</v>
          </cell>
          <cell r="H12" t="str">
            <v>USD</v>
          </cell>
        </row>
        <row r="13">
          <cell r="A13">
            <v>1240</v>
          </cell>
          <cell r="B13" t="str">
            <v>FPL Readi-Power, LLC</v>
          </cell>
          <cell r="D13">
            <v>1240</v>
          </cell>
          <cell r="E13">
            <v>1240</v>
          </cell>
          <cell r="F13" t="str">
            <v>D</v>
          </cell>
          <cell r="G13" t="str">
            <v>US</v>
          </cell>
          <cell r="H13" t="str">
            <v>USD</v>
          </cell>
        </row>
        <row r="14">
          <cell r="A14">
            <v>1241</v>
          </cell>
          <cell r="B14" t="str">
            <v>FPL Fibernet LLC</v>
          </cell>
          <cell r="D14">
            <v>1241</v>
          </cell>
          <cell r="E14">
            <v>1241</v>
          </cell>
          <cell r="F14" t="str">
            <v>D</v>
          </cell>
          <cell r="G14" t="str">
            <v>US</v>
          </cell>
          <cell r="H14" t="str">
            <v>USD</v>
          </cell>
        </row>
        <row r="15">
          <cell r="A15">
            <v>1250</v>
          </cell>
          <cell r="B15" t="str">
            <v>FPL Group Resources, LLC</v>
          </cell>
          <cell r="D15">
            <v>1250</v>
          </cell>
          <cell r="E15">
            <v>1250</v>
          </cell>
          <cell r="F15" t="str">
            <v>D</v>
          </cell>
          <cell r="G15" t="str">
            <v>US</v>
          </cell>
          <cell r="H15" t="str">
            <v>USD</v>
          </cell>
        </row>
        <row r="16">
          <cell r="A16">
            <v>1265</v>
          </cell>
          <cell r="B16" t="str">
            <v>FPL Group Interstate Pipeline Co, LLC</v>
          </cell>
          <cell r="D16">
            <v>1265</v>
          </cell>
          <cell r="E16">
            <v>1265</v>
          </cell>
          <cell r="F16" t="str">
            <v>D</v>
          </cell>
          <cell r="G16" t="str">
            <v>US</v>
          </cell>
          <cell r="H16" t="str">
            <v>USD</v>
          </cell>
        </row>
        <row r="17">
          <cell r="A17">
            <v>1270</v>
          </cell>
          <cell r="B17" t="str">
            <v>Palms Insurance Company, Ltd</v>
          </cell>
          <cell r="F17" t="str">
            <v>D</v>
          </cell>
          <cell r="G17" t="str">
            <v>US</v>
          </cell>
          <cell r="H17" t="str">
            <v>USD</v>
          </cell>
        </row>
        <row r="18">
          <cell r="A18">
            <v>1275</v>
          </cell>
          <cell r="B18" t="str">
            <v>Pipeline Funding Company</v>
          </cell>
          <cell r="E18">
            <v>1275</v>
          </cell>
          <cell r="F18" t="str">
            <v>D</v>
          </cell>
          <cell r="G18" t="str">
            <v>US</v>
          </cell>
          <cell r="H18" t="str">
            <v>USD</v>
          </cell>
        </row>
        <row r="19">
          <cell r="A19">
            <v>1280</v>
          </cell>
          <cell r="B19" t="str">
            <v>FPL Ethanol Holdings, LLC</v>
          </cell>
          <cell r="D19">
            <v>1280</v>
          </cell>
          <cell r="E19">
            <v>1280</v>
          </cell>
          <cell r="F19" t="str">
            <v>D</v>
          </cell>
          <cell r="G19" t="str">
            <v>US</v>
          </cell>
          <cell r="H19" t="str">
            <v>USD</v>
          </cell>
        </row>
        <row r="20">
          <cell r="A20">
            <v>1281</v>
          </cell>
          <cell r="B20" t="str">
            <v>Citranol Energy I, LLC</v>
          </cell>
          <cell r="D20">
            <v>1281</v>
          </cell>
          <cell r="E20">
            <v>1281</v>
          </cell>
          <cell r="F20" t="str">
            <v>D</v>
          </cell>
          <cell r="G20" t="str">
            <v>US</v>
          </cell>
          <cell r="H20" t="str">
            <v>USD</v>
          </cell>
        </row>
        <row r="21">
          <cell r="A21">
            <v>1285</v>
          </cell>
          <cell r="B21" t="str">
            <v>Contra Costa Capital, LLC</v>
          </cell>
          <cell r="E21">
            <v>1285</v>
          </cell>
          <cell r="F21" t="str">
            <v>D</v>
          </cell>
          <cell r="G21" t="str">
            <v>US</v>
          </cell>
          <cell r="H21" t="str">
            <v>USD</v>
          </cell>
        </row>
        <row r="22">
          <cell r="A22">
            <v>1290</v>
          </cell>
          <cell r="B22" t="str">
            <v>Santa Barbara Finance V</v>
          </cell>
          <cell r="E22">
            <v>1290</v>
          </cell>
          <cell r="F22" t="str">
            <v>D</v>
          </cell>
          <cell r="G22" t="str">
            <v>US</v>
          </cell>
          <cell r="H22" t="str">
            <v>USD</v>
          </cell>
        </row>
        <row r="23">
          <cell r="A23">
            <v>1310</v>
          </cell>
          <cell r="B23" t="str">
            <v>Alandco Inc.</v>
          </cell>
          <cell r="E23">
            <v>1310</v>
          </cell>
          <cell r="F23" t="str">
            <v>D</v>
          </cell>
          <cell r="G23" t="str">
            <v>US</v>
          </cell>
          <cell r="H23" t="str">
            <v>USD</v>
          </cell>
        </row>
        <row r="24">
          <cell r="A24">
            <v>1311</v>
          </cell>
          <cell r="B24" t="str">
            <v>Alandco/Cascade, Inc.</v>
          </cell>
          <cell r="E24">
            <v>1311</v>
          </cell>
          <cell r="F24" t="str">
            <v>D</v>
          </cell>
          <cell r="G24" t="str">
            <v>US</v>
          </cell>
          <cell r="H24" t="str">
            <v>USD</v>
          </cell>
        </row>
        <row r="25">
          <cell r="A25">
            <v>1312</v>
          </cell>
          <cell r="B25" t="str">
            <v>Alandco I, Inc.</v>
          </cell>
          <cell r="E25">
            <v>1312</v>
          </cell>
          <cell r="F25" t="str">
            <v>D</v>
          </cell>
          <cell r="G25" t="str">
            <v>US</v>
          </cell>
          <cell r="H25" t="str">
            <v>USD</v>
          </cell>
        </row>
        <row r="26">
          <cell r="A26">
            <v>1330</v>
          </cell>
          <cell r="B26" t="str">
            <v>FPL Holdings Inc</v>
          </cell>
          <cell r="E26">
            <v>1330</v>
          </cell>
          <cell r="F26" t="str">
            <v>D</v>
          </cell>
          <cell r="G26" t="str">
            <v>US</v>
          </cell>
          <cell r="H26" t="str">
            <v>USD</v>
          </cell>
        </row>
        <row r="27">
          <cell r="A27">
            <v>1340</v>
          </cell>
          <cell r="B27" t="str">
            <v>FPL Investments Inc</v>
          </cell>
          <cell r="F27" t="str">
            <v>D</v>
          </cell>
          <cell r="G27" t="str">
            <v>US</v>
          </cell>
          <cell r="H27" t="str">
            <v>USD</v>
          </cell>
        </row>
        <row r="28">
          <cell r="A28">
            <v>1343</v>
          </cell>
          <cell r="B28" t="str">
            <v>SL Ship, Inc.</v>
          </cell>
          <cell r="E28">
            <v>1343</v>
          </cell>
          <cell r="F28" t="str">
            <v>D</v>
          </cell>
          <cell r="G28" t="str">
            <v>US</v>
          </cell>
          <cell r="H28" t="str">
            <v>USD</v>
          </cell>
        </row>
        <row r="29">
          <cell r="A29">
            <v>1345</v>
          </cell>
          <cell r="B29" t="str">
            <v>FPL Leasing I, LLC</v>
          </cell>
          <cell r="D29">
            <v>1345</v>
          </cell>
          <cell r="E29">
            <v>1345</v>
          </cell>
          <cell r="F29" t="str">
            <v>D</v>
          </cell>
          <cell r="G29" t="str">
            <v>US</v>
          </cell>
          <cell r="H29" t="str">
            <v>USD</v>
          </cell>
        </row>
        <row r="30">
          <cell r="A30">
            <v>1356</v>
          </cell>
          <cell r="B30" t="str">
            <v>EMB Investments, Inc.</v>
          </cell>
          <cell r="E30">
            <v>1356</v>
          </cell>
          <cell r="F30" t="str">
            <v>D</v>
          </cell>
          <cell r="G30" t="str">
            <v>US</v>
          </cell>
          <cell r="H30" t="str">
            <v>USD</v>
          </cell>
        </row>
        <row r="31">
          <cell r="A31">
            <v>1360</v>
          </cell>
          <cell r="B31" t="str">
            <v>Pipeline Funding, LLC</v>
          </cell>
          <cell r="D31">
            <v>1360</v>
          </cell>
          <cell r="E31">
            <v>1360</v>
          </cell>
          <cell r="F31" t="str">
            <v>D</v>
          </cell>
          <cell r="G31" t="str">
            <v>US</v>
          </cell>
          <cell r="H31" t="str">
            <v>USD</v>
          </cell>
        </row>
        <row r="32">
          <cell r="A32">
            <v>1370</v>
          </cell>
          <cell r="B32" t="str">
            <v>Turner Foods Corporation</v>
          </cell>
          <cell r="E32">
            <v>1370</v>
          </cell>
          <cell r="F32" t="str">
            <v>D</v>
          </cell>
          <cell r="G32" t="str">
            <v>US</v>
          </cell>
          <cell r="H32" t="str">
            <v>USD</v>
          </cell>
        </row>
        <row r="33">
          <cell r="A33">
            <v>1380</v>
          </cell>
          <cell r="B33" t="str">
            <v>West Boca Security, Inc.</v>
          </cell>
          <cell r="E33">
            <v>1380</v>
          </cell>
          <cell r="F33" t="str">
            <v>D</v>
          </cell>
          <cell r="G33" t="str">
            <v>US</v>
          </cell>
          <cell r="H33" t="str">
            <v>USD</v>
          </cell>
        </row>
        <row r="34">
          <cell r="A34" t="str">
            <v>1500A</v>
          </cell>
          <cell r="B34" t="str">
            <v>Florida Power And Light Company-Above</v>
          </cell>
          <cell r="E34" t="str">
            <v>1500A</v>
          </cell>
          <cell r="F34" t="str">
            <v>D</v>
          </cell>
          <cell r="G34" t="str">
            <v>US</v>
          </cell>
          <cell r="H34" t="str">
            <v>USD</v>
          </cell>
        </row>
        <row r="35">
          <cell r="A35" t="str">
            <v>1500B</v>
          </cell>
          <cell r="B35" t="str">
            <v>Florida Power And Light Company-Below</v>
          </cell>
          <cell r="E35" t="str">
            <v>1500B</v>
          </cell>
          <cell r="F35" t="str">
            <v>D</v>
          </cell>
          <cell r="G35" t="str">
            <v>US</v>
          </cell>
          <cell r="H35" t="str">
            <v>USD</v>
          </cell>
        </row>
        <row r="36">
          <cell r="A36">
            <v>1510</v>
          </cell>
          <cell r="B36" t="str">
            <v>FPL Enersys, Inc.</v>
          </cell>
          <cell r="E36">
            <v>1510</v>
          </cell>
          <cell r="F36" t="str">
            <v>D</v>
          </cell>
          <cell r="G36" t="str">
            <v>US</v>
          </cell>
          <cell r="H36" t="str">
            <v>USD</v>
          </cell>
        </row>
        <row r="37">
          <cell r="A37">
            <v>1511</v>
          </cell>
          <cell r="B37" t="str">
            <v>FPL Services LLC</v>
          </cell>
          <cell r="E37">
            <v>1511</v>
          </cell>
          <cell r="F37" t="str">
            <v>D</v>
          </cell>
          <cell r="G37" t="str">
            <v>US</v>
          </cell>
          <cell r="H37" t="str">
            <v>USD</v>
          </cell>
        </row>
        <row r="38">
          <cell r="A38">
            <v>1520</v>
          </cell>
          <cell r="B38" t="str">
            <v>KPB Financial Corp.</v>
          </cell>
          <cell r="E38">
            <v>1520</v>
          </cell>
          <cell r="F38" t="str">
            <v>D</v>
          </cell>
          <cell r="G38" t="str">
            <v>US</v>
          </cell>
          <cell r="H38" t="str">
            <v>USD</v>
          </cell>
        </row>
        <row r="39">
          <cell r="A39">
            <v>1530</v>
          </cell>
          <cell r="B39" t="str">
            <v>FPL Fuels, Inc.</v>
          </cell>
          <cell r="F39" t="str">
            <v>D</v>
          </cell>
          <cell r="G39" t="str">
            <v>US</v>
          </cell>
          <cell r="H39" t="str">
            <v>USD</v>
          </cell>
        </row>
        <row r="40">
          <cell r="A40">
            <v>1540</v>
          </cell>
          <cell r="B40" t="str">
            <v>FPL New England Division</v>
          </cell>
          <cell r="E40">
            <v>1540</v>
          </cell>
          <cell r="F40" t="str">
            <v>D</v>
          </cell>
          <cell r="G40" t="str">
            <v>US</v>
          </cell>
          <cell r="H40" t="str">
            <v>USD</v>
          </cell>
        </row>
        <row r="41">
          <cell r="A41">
            <v>1550</v>
          </cell>
          <cell r="B41" t="str">
            <v>FPL Recovery Funding LLC</v>
          </cell>
          <cell r="E41">
            <v>1550</v>
          </cell>
          <cell r="F41" t="str">
            <v>D</v>
          </cell>
          <cell r="G41" t="str">
            <v>US</v>
          </cell>
          <cell r="H41" t="str">
            <v>USD</v>
          </cell>
        </row>
        <row r="42">
          <cell r="A42">
            <v>2000</v>
          </cell>
          <cell r="B42" t="str">
            <v>NextEra Energy Resources, LLC</v>
          </cell>
          <cell r="C42" t="str">
            <v xml:space="preserve">102L      </v>
          </cell>
          <cell r="D42">
            <v>2000</v>
          </cell>
          <cell r="E42">
            <v>2000</v>
          </cell>
          <cell r="F42" t="str">
            <v>D</v>
          </cell>
          <cell r="G42" t="str">
            <v>US</v>
          </cell>
          <cell r="H42" t="str">
            <v>USD</v>
          </cell>
        </row>
        <row r="43">
          <cell r="A43" t="str">
            <v>2000D</v>
          </cell>
          <cell r="B43" t="str">
            <v>NextEra Energy Resources, LLC</v>
          </cell>
          <cell r="D43" t="str">
            <v>2000D</v>
          </cell>
          <cell r="E43" t="str">
            <v>2000D</v>
          </cell>
          <cell r="F43" t="str">
            <v>D</v>
          </cell>
          <cell r="G43" t="str">
            <v>US</v>
          </cell>
          <cell r="H43" t="str">
            <v>USD</v>
          </cell>
        </row>
        <row r="44">
          <cell r="A44" t="str">
            <v>2000NO</v>
          </cell>
          <cell r="B44" t="str">
            <v>NextEra Energy Resources, LLC-NQH &amp; OTTI</v>
          </cell>
          <cell r="F44" t="str">
            <v>D</v>
          </cell>
          <cell r="G44" t="str">
            <v>US</v>
          </cell>
          <cell r="H44" t="str">
            <v>USD</v>
          </cell>
        </row>
        <row r="45">
          <cell r="A45">
            <v>2001</v>
          </cell>
          <cell r="B45" t="str">
            <v>FPL Energy Power Marketing, Inc.</v>
          </cell>
          <cell r="C45">
            <v>102205</v>
          </cell>
          <cell r="E45">
            <v>2001</v>
          </cell>
          <cell r="F45" t="str">
            <v>D</v>
          </cell>
          <cell r="G45" t="str">
            <v>US</v>
          </cell>
          <cell r="H45" t="str">
            <v>USD</v>
          </cell>
        </row>
        <row r="46">
          <cell r="A46" t="str">
            <v>2001NO</v>
          </cell>
          <cell r="B46" t="str">
            <v>FPL Energy Power Marketing, Inc.-NQH &amp; OTTI</v>
          </cell>
          <cell r="F46" t="str">
            <v>D</v>
          </cell>
          <cell r="G46" t="str">
            <v>US</v>
          </cell>
          <cell r="H46" t="str">
            <v>USD</v>
          </cell>
        </row>
        <row r="47">
          <cell r="A47">
            <v>2002</v>
          </cell>
          <cell r="B47" t="str">
            <v>FPL Energy East Mesa Holdings LLC</v>
          </cell>
          <cell r="D47">
            <v>2002</v>
          </cell>
          <cell r="E47">
            <v>2002</v>
          </cell>
          <cell r="F47" t="str">
            <v>D</v>
          </cell>
          <cell r="G47" t="str">
            <v>US</v>
          </cell>
          <cell r="H47" t="str">
            <v>USD</v>
          </cell>
        </row>
        <row r="48">
          <cell r="A48">
            <v>2003</v>
          </cell>
          <cell r="B48" t="str">
            <v>BAC Investment Corp.</v>
          </cell>
          <cell r="C48">
            <v>102209</v>
          </cell>
          <cell r="E48">
            <v>2003</v>
          </cell>
          <cell r="F48" t="str">
            <v>D</v>
          </cell>
          <cell r="G48" t="str">
            <v>US</v>
          </cell>
          <cell r="H48" t="str">
            <v>USD</v>
          </cell>
        </row>
        <row r="49">
          <cell r="A49">
            <v>2004</v>
          </cell>
          <cell r="B49" t="str">
            <v>Square Lake Holdings, Inc.</v>
          </cell>
          <cell r="C49">
            <v>102214</v>
          </cell>
          <cell r="E49">
            <v>2004</v>
          </cell>
          <cell r="F49" t="str">
            <v>D</v>
          </cell>
          <cell r="G49" t="str">
            <v>US</v>
          </cell>
          <cell r="H49" t="str">
            <v>USD</v>
          </cell>
        </row>
        <row r="50">
          <cell r="A50">
            <v>2005</v>
          </cell>
          <cell r="B50" t="str">
            <v>FPL Energy Project Management</v>
          </cell>
          <cell r="C50">
            <v>102216</v>
          </cell>
          <cell r="E50">
            <v>2005</v>
          </cell>
          <cell r="F50" t="str">
            <v>D</v>
          </cell>
          <cell r="G50" t="str">
            <v>US</v>
          </cell>
          <cell r="H50" t="str">
            <v>USD</v>
          </cell>
        </row>
        <row r="51">
          <cell r="A51">
            <v>2400</v>
          </cell>
          <cell r="B51" t="str">
            <v>FPL Energy Maine, Inc.</v>
          </cell>
          <cell r="C51">
            <v>100784</v>
          </cell>
          <cell r="E51">
            <v>2400</v>
          </cell>
          <cell r="F51" t="str">
            <v>D</v>
          </cell>
          <cell r="G51" t="str">
            <v>US</v>
          </cell>
          <cell r="H51" t="str">
            <v>USD</v>
          </cell>
        </row>
        <row r="52">
          <cell r="A52">
            <v>2401</v>
          </cell>
          <cell r="B52" t="str">
            <v>FPL Energy Maine Operating Services LLC</v>
          </cell>
          <cell r="C52">
            <v>10078407</v>
          </cell>
          <cell r="E52">
            <v>2401</v>
          </cell>
          <cell r="F52" t="str">
            <v>D</v>
          </cell>
          <cell r="G52" t="str">
            <v>US</v>
          </cell>
          <cell r="H52" t="str">
            <v>USD</v>
          </cell>
        </row>
        <row r="53">
          <cell r="A53">
            <v>2402</v>
          </cell>
          <cell r="B53" t="str">
            <v>FPL Energy Spruce Point LLC</v>
          </cell>
          <cell r="C53">
            <v>10078406</v>
          </cell>
          <cell r="E53">
            <v>2402</v>
          </cell>
          <cell r="F53" t="str">
            <v>D</v>
          </cell>
          <cell r="G53" t="str">
            <v>US</v>
          </cell>
          <cell r="H53" t="str">
            <v>USD</v>
          </cell>
        </row>
        <row r="54">
          <cell r="A54">
            <v>2403</v>
          </cell>
          <cell r="B54" t="str">
            <v>Blythe Project Management LLC</v>
          </cell>
          <cell r="E54">
            <v>2403</v>
          </cell>
          <cell r="F54" t="str">
            <v>D</v>
          </cell>
          <cell r="G54" t="str">
            <v>US</v>
          </cell>
          <cell r="H54" t="str">
            <v>USD</v>
          </cell>
        </row>
        <row r="55">
          <cell r="A55">
            <v>2404</v>
          </cell>
          <cell r="B55" t="str">
            <v>AE - FPL Energy Cowboy Wind LLC</v>
          </cell>
          <cell r="C55" t="str">
            <v xml:space="preserve">1007LAE29 </v>
          </cell>
          <cell r="D55">
            <v>2404</v>
          </cell>
          <cell r="E55">
            <v>2404</v>
          </cell>
          <cell r="F55" t="str">
            <v>D</v>
          </cell>
          <cell r="G55" t="str">
            <v>US</v>
          </cell>
          <cell r="H55" t="str">
            <v>USD</v>
          </cell>
        </row>
        <row r="56">
          <cell r="A56">
            <v>2405</v>
          </cell>
          <cell r="B56" t="str">
            <v>White Pine Hydro Investments, LLC</v>
          </cell>
          <cell r="C56">
            <v>10078409</v>
          </cell>
          <cell r="E56">
            <v>2405</v>
          </cell>
          <cell r="F56" t="str">
            <v>D</v>
          </cell>
          <cell r="G56" t="str">
            <v>US</v>
          </cell>
          <cell r="H56" t="str">
            <v>USD</v>
          </cell>
        </row>
        <row r="57">
          <cell r="A57">
            <v>2406</v>
          </cell>
          <cell r="B57" t="str">
            <v>White Pine Hydro Portfolio, LLC</v>
          </cell>
          <cell r="C57">
            <v>1007840901</v>
          </cell>
          <cell r="E57">
            <v>2406</v>
          </cell>
          <cell r="F57" t="str">
            <v>D</v>
          </cell>
          <cell r="G57" t="str">
            <v>US</v>
          </cell>
          <cell r="H57" t="str">
            <v>USD</v>
          </cell>
        </row>
        <row r="58">
          <cell r="A58">
            <v>2407</v>
          </cell>
          <cell r="B58" t="str">
            <v>White Pine Hydro Holdings, LLC</v>
          </cell>
          <cell r="C58">
            <v>1007840902</v>
          </cell>
          <cell r="E58">
            <v>2407</v>
          </cell>
          <cell r="F58" t="str">
            <v>D</v>
          </cell>
          <cell r="G58" t="str">
            <v>US</v>
          </cell>
          <cell r="H58" t="str">
            <v>USD</v>
          </cell>
        </row>
        <row r="59">
          <cell r="A59">
            <v>2408</v>
          </cell>
          <cell r="B59" t="str">
            <v>White Pine Hydro, LLC</v>
          </cell>
          <cell r="C59">
            <v>1007840903</v>
          </cell>
          <cell r="E59">
            <v>2408</v>
          </cell>
          <cell r="F59" t="str">
            <v>D</v>
          </cell>
          <cell r="G59" t="str">
            <v>US</v>
          </cell>
          <cell r="H59" t="str">
            <v>USD</v>
          </cell>
        </row>
        <row r="60">
          <cell r="A60">
            <v>2409</v>
          </cell>
          <cell r="B60" t="str">
            <v>FPL Energy US Gas Assets, LLC</v>
          </cell>
          <cell r="C60" t="str">
            <v xml:space="preserve">102L003   </v>
          </cell>
          <cell r="D60">
            <v>2409</v>
          </cell>
          <cell r="E60">
            <v>2409</v>
          </cell>
          <cell r="F60" t="str">
            <v>D</v>
          </cell>
          <cell r="G60" t="str">
            <v>US</v>
          </cell>
          <cell r="H60" t="str">
            <v>USD</v>
          </cell>
        </row>
        <row r="61">
          <cell r="A61">
            <v>2800</v>
          </cell>
          <cell r="B61" t="str">
            <v>EarthEra Renewable Energy Trust Company</v>
          </cell>
          <cell r="F61" t="str">
            <v>D</v>
          </cell>
          <cell r="G61" t="str">
            <v>US</v>
          </cell>
          <cell r="H61" t="str">
            <v>USD</v>
          </cell>
        </row>
        <row r="62">
          <cell r="A62">
            <v>3300</v>
          </cell>
          <cell r="B62" t="str">
            <v>Kennebec Hydro Resources, Inc.</v>
          </cell>
          <cell r="C62">
            <v>102224</v>
          </cell>
          <cell r="E62">
            <v>3300</v>
          </cell>
          <cell r="F62" t="str">
            <v>D</v>
          </cell>
          <cell r="G62" t="str">
            <v>US</v>
          </cell>
          <cell r="H62" t="str">
            <v>USD</v>
          </cell>
        </row>
        <row r="63">
          <cell r="A63">
            <v>3301</v>
          </cell>
          <cell r="B63" t="str">
            <v>FPL Energy Maine Hydro LLC</v>
          </cell>
          <cell r="C63">
            <v>10078401</v>
          </cell>
          <cell r="E63">
            <v>3301</v>
          </cell>
          <cell r="F63" t="str">
            <v>D</v>
          </cell>
          <cell r="G63" t="str">
            <v>US</v>
          </cell>
          <cell r="H63" t="str">
            <v>USD</v>
          </cell>
        </row>
        <row r="64">
          <cell r="A64" t="str">
            <v>3301NO</v>
          </cell>
          <cell r="B64" t="str">
            <v>FPL Energy Maine Hydro LLC-NQH &amp; OTTI</v>
          </cell>
          <cell r="F64" t="str">
            <v>D</v>
          </cell>
          <cell r="G64" t="str">
            <v>US</v>
          </cell>
          <cell r="H64" t="str">
            <v>USD</v>
          </cell>
        </row>
        <row r="65">
          <cell r="A65">
            <v>3302</v>
          </cell>
          <cell r="B65" t="str">
            <v>FPL Energy Wyman LLC</v>
          </cell>
          <cell r="C65">
            <v>10078404</v>
          </cell>
          <cell r="E65">
            <v>3302</v>
          </cell>
          <cell r="F65" t="str">
            <v>D</v>
          </cell>
          <cell r="G65" t="str">
            <v>US</v>
          </cell>
          <cell r="H65" t="str">
            <v>USD</v>
          </cell>
        </row>
        <row r="66">
          <cell r="A66" t="str">
            <v>3302NO</v>
          </cell>
          <cell r="B66" t="str">
            <v>FPL Energy Wyman LLC-NQH &amp; OTTI</v>
          </cell>
          <cell r="F66" t="str">
            <v>D</v>
          </cell>
          <cell r="G66" t="str">
            <v>US</v>
          </cell>
          <cell r="H66" t="str">
            <v>USD</v>
          </cell>
        </row>
        <row r="67">
          <cell r="A67">
            <v>3303</v>
          </cell>
          <cell r="B67" t="str">
            <v>FPL Energy Wyman IV, LLC</v>
          </cell>
          <cell r="C67">
            <v>10078405</v>
          </cell>
          <cell r="E67">
            <v>3303</v>
          </cell>
          <cell r="F67" t="str">
            <v>D</v>
          </cell>
          <cell r="G67" t="str">
            <v>US</v>
          </cell>
          <cell r="H67" t="str">
            <v>USD</v>
          </cell>
        </row>
        <row r="68">
          <cell r="A68" t="str">
            <v>3303NO</v>
          </cell>
          <cell r="B68" t="str">
            <v>FPL Energy Wyman IV, LLC-NQH &amp; OTTI</v>
          </cell>
          <cell r="F68" t="str">
            <v>D</v>
          </cell>
          <cell r="G68" t="str">
            <v>US</v>
          </cell>
          <cell r="H68" t="str">
            <v>USD</v>
          </cell>
        </row>
        <row r="69">
          <cell r="A69">
            <v>3304</v>
          </cell>
          <cell r="B69" t="str">
            <v>FPL Energy Mason LLC</v>
          </cell>
          <cell r="C69">
            <v>10078403</v>
          </cell>
          <cell r="E69">
            <v>3304</v>
          </cell>
          <cell r="F69" t="str">
            <v>D</v>
          </cell>
          <cell r="G69" t="str">
            <v>US</v>
          </cell>
          <cell r="H69" t="str">
            <v>USD</v>
          </cell>
        </row>
        <row r="70">
          <cell r="A70">
            <v>3305</v>
          </cell>
          <cell r="B70" t="str">
            <v>FPL Energy Cape LLC</v>
          </cell>
          <cell r="C70">
            <v>10078408</v>
          </cell>
          <cell r="E70">
            <v>3305</v>
          </cell>
          <cell r="F70" t="str">
            <v>D</v>
          </cell>
          <cell r="G70" t="str">
            <v>US</v>
          </cell>
          <cell r="H70" t="str">
            <v>USD</v>
          </cell>
        </row>
        <row r="71">
          <cell r="A71">
            <v>3306</v>
          </cell>
          <cell r="B71" t="str">
            <v>Merimil Limited Partnersh</v>
          </cell>
          <cell r="F71" t="str">
            <v>D</v>
          </cell>
          <cell r="G71" t="str">
            <v>US</v>
          </cell>
          <cell r="H71" t="str">
            <v>USD</v>
          </cell>
        </row>
        <row r="72">
          <cell r="A72">
            <v>3308</v>
          </cell>
          <cell r="B72" t="str">
            <v>Gulf Island Pond Oxygenation Project</v>
          </cell>
          <cell r="C72">
            <v>3051</v>
          </cell>
          <cell r="F72" t="str">
            <v>D</v>
          </cell>
          <cell r="G72" t="str">
            <v>US</v>
          </cell>
          <cell r="H72" t="str">
            <v>USD</v>
          </cell>
        </row>
        <row r="73">
          <cell r="A73">
            <v>3309</v>
          </cell>
          <cell r="B73" t="str">
            <v>Androscoggin Reservoir Company</v>
          </cell>
          <cell r="C73">
            <v>2040</v>
          </cell>
          <cell r="F73" t="str">
            <v>D</v>
          </cell>
          <cell r="G73" t="str">
            <v>US</v>
          </cell>
          <cell r="H73" t="str">
            <v>USD</v>
          </cell>
        </row>
        <row r="74">
          <cell r="A74">
            <v>3313</v>
          </cell>
          <cell r="B74" t="str">
            <v>FPL Energy Cowboy Wind LLC</v>
          </cell>
          <cell r="C74" t="str">
            <v>1007L17006</v>
          </cell>
          <cell r="D74">
            <v>3313</v>
          </cell>
          <cell r="E74">
            <v>3313</v>
          </cell>
          <cell r="F74" t="str">
            <v>D</v>
          </cell>
          <cell r="G74" t="str">
            <v>US</v>
          </cell>
          <cell r="H74" t="str">
            <v>USD</v>
          </cell>
        </row>
        <row r="75">
          <cell r="A75">
            <v>3314</v>
          </cell>
          <cell r="B75" t="str">
            <v>NG Pipeline Of America, LLC</v>
          </cell>
          <cell r="C75" t="str">
            <v xml:space="preserve">102L00301 </v>
          </cell>
          <cell r="D75">
            <v>3314</v>
          </cell>
          <cell r="E75">
            <v>3314</v>
          </cell>
          <cell r="F75" t="str">
            <v>D</v>
          </cell>
          <cell r="G75" t="str">
            <v>US</v>
          </cell>
          <cell r="H75" t="str">
            <v>USD</v>
          </cell>
        </row>
        <row r="76">
          <cell r="A76">
            <v>3315</v>
          </cell>
          <cell r="B76" t="str">
            <v>NG Storage Of America, LLC</v>
          </cell>
          <cell r="C76" t="str">
            <v xml:space="preserve">102L00302 </v>
          </cell>
          <cell r="D76">
            <v>3315</v>
          </cell>
          <cell r="E76">
            <v>3315</v>
          </cell>
          <cell r="F76" t="str">
            <v>D</v>
          </cell>
          <cell r="G76" t="str">
            <v>US</v>
          </cell>
          <cell r="H76" t="str">
            <v>USD</v>
          </cell>
        </row>
        <row r="77">
          <cell r="A77">
            <v>4000</v>
          </cell>
          <cell r="B77" t="str">
            <v>ESI Energy LLC</v>
          </cell>
          <cell r="C77" t="str">
            <v xml:space="preserve">1007L     </v>
          </cell>
          <cell r="D77">
            <v>4000</v>
          </cell>
          <cell r="E77">
            <v>4000</v>
          </cell>
          <cell r="F77" t="str">
            <v>D</v>
          </cell>
          <cell r="G77" t="str">
            <v>US</v>
          </cell>
          <cell r="H77" t="str">
            <v>USD</v>
          </cell>
        </row>
        <row r="78">
          <cell r="A78">
            <v>4001</v>
          </cell>
          <cell r="B78" t="str">
            <v>FPL Energy California Wind LLC</v>
          </cell>
          <cell r="C78" t="str">
            <v xml:space="preserve">1007L017  </v>
          </cell>
          <cell r="D78">
            <v>4001</v>
          </cell>
          <cell r="E78">
            <v>4001</v>
          </cell>
          <cell r="F78" t="str">
            <v>D</v>
          </cell>
          <cell r="G78" t="str">
            <v>US</v>
          </cell>
          <cell r="H78" t="str">
            <v>USD</v>
          </cell>
        </row>
        <row r="79">
          <cell r="A79">
            <v>4002</v>
          </cell>
          <cell r="B79" t="str">
            <v>CH Ormesa LP, Inc.</v>
          </cell>
          <cell r="E79">
            <v>4002</v>
          </cell>
          <cell r="F79" t="str">
            <v>D</v>
          </cell>
          <cell r="G79" t="str">
            <v>US</v>
          </cell>
          <cell r="H79" t="str">
            <v>USD</v>
          </cell>
        </row>
        <row r="80">
          <cell r="A80">
            <v>4003</v>
          </cell>
          <cell r="B80" t="str">
            <v>CH Ormesa, Inc.</v>
          </cell>
          <cell r="E80">
            <v>4003</v>
          </cell>
          <cell r="F80" t="str">
            <v>D</v>
          </cell>
          <cell r="G80" t="str">
            <v>US</v>
          </cell>
          <cell r="H80" t="str">
            <v>USD</v>
          </cell>
        </row>
        <row r="81">
          <cell r="A81">
            <v>4004</v>
          </cell>
          <cell r="B81" t="str">
            <v>ESI Geothermal Inc.</v>
          </cell>
          <cell r="E81">
            <v>4004</v>
          </cell>
          <cell r="F81" t="str">
            <v>D</v>
          </cell>
          <cell r="G81" t="str">
            <v>US</v>
          </cell>
          <cell r="H81" t="str">
            <v>USD</v>
          </cell>
        </row>
        <row r="82">
          <cell r="A82">
            <v>4005</v>
          </cell>
          <cell r="B82" t="str">
            <v>ESI Ebensburg, Inc.</v>
          </cell>
          <cell r="C82">
            <v>100707</v>
          </cell>
          <cell r="E82">
            <v>4005</v>
          </cell>
          <cell r="F82" t="str">
            <v>D</v>
          </cell>
          <cell r="G82" t="str">
            <v>US</v>
          </cell>
          <cell r="H82" t="str">
            <v>USD</v>
          </cell>
        </row>
        <row r="83">
          <cell r="A83">
            <v>4006</v>
          </cell>
          <cell r="B83" t="str">
            <v>ESI Sierra, Inc.</v>
          </cell>
          <cell r="C83">
            <v>100706</v>
          </cell>
          <cell r="E83">
            <v>4006</v>
          </cell>
          <cell r="F83" t="str">
            <v>D</v>
          </cell>
          <cell r="G83" t="str">
            <v>US</v>
          </cell>
          <cell r="H83" t="str">
            <v>USD</v>
          </cell>
        </row>
        <row r="84">
          <cell r="A84">
            <v>4007</v>
          </cell>
          <cell r="B84" t="str">
            <v>ESI Kern Front, Inc.</v>
          </cell>
          <cell r="C84">
            <v>100705</v>
          </cell>
          <cell r="E84">
            <v>4007</v>
          </cell>
          <cell r="F84" t="str">
            <v>D</v>
          </cell>
          <cell r="G84" t="str">
            <v>US</v>
          </cell>
          <cell r="H84" t="str">
            <v>USD</v>
          </cell>
        </row>
        <row r="85">
          <cell r="A85">
            <v>4008</v>
          </cell>
          <cell r="B85" t="str">
            <v>ESI Double "C", Inc.</v>
          </cell>
          <cell r="C85">
            <v>100704</v>
          </cell>
          <cell r="E85">
            <v>4008</v>
          </cell>
          <cell r="F85" t="str">
            <v>D</v>
          </cell>
          <cell r="G85" t="str">
            <v>US</v>
          </cell>
          <cell r="H85" t="str">
            <v>USD</v>
          </cell>
        </row>
        <row r="86">
          <cell r="A86">
            <v>4009</v>
          </cell>
          <cell r="B86" t="str">
            <v>ESI LP, LLC (VG)</v>
          </cell>
          <cell r="C86" t="str">
            <v xml:space="preserve">1007L140  </v>
          </cell>
          <cell r="D86">
            <v>4009</v>
          </cell>
          <cell r="E86">
            <v>4009</v>
          </cell>
          <cell r="F86" t="str">
            <v>D</v>
          </cell>
          <cell r="G86" t="str">
            <v>US</v>
          </cell>
          <cell r="H86" t="str">
            <v>USD</v>
          </cell>
        </row>
        <row r="87">
          <cell r="A87" t="str">
            <v>4009P_CTA</v>
          </cell>
          <cell r="B87" t="str">
            <v>ESI LP, LLC (VG)</v>
          </cell>
          <cell r="D87" t="str">
            <v>4009P_CTA</v>
          </cell>
          <cell r="E87" t="str">
            <v>4009P_CTA</v>
          </cell>
          <cell r="F87" t="str">
            <v>D</v>
          </cell>
          <cell r="G87" t="str">
            <v>US</v>
          </cell>
          <cell r="H87" t="str">
            <v>USD</v>
          </cell>
        </row>
        <row r="88">
          <cell r="A88">
            <v>4010</v>
          </cell>
          <cell r="B88" t="str">
            <v>ESI Victory, Inc</v>
          </cell>
          <cell r="C88">
            <v>100709</v>
          </cell>
          <cell r="E88">
            <v>4010</v>
          </cell>
          <cell r="F88" t="str">
            <v>D</v>
          </cell>
          <cell r="G88" t="str">
            <v>US</v>
          </cell>
          <cell r="H88" t="str">
            <v>USD</v>
          </cell>
        </row>
        <row r="89">
          <cell r="A89" t="str">
            <v>4010P_CTA</v>
          </cell>
          <cell r="B89" t="str">
            <v>ESI Victory, Inc</v>
          </cell>
          <cell r="E89" t="str">
            <v>4010P_CTA</v>
          </cell>
          <cell r="F89" t="str">
            <v>D</v>
          </cell>
          <cell r="G89" t="str">
            <v>US</v>
          </cell>
          <cell r="H89" t="str">
            <v>USD</v>
          </cell>
        </row>
        <row r="90">
          <cell r="A90">
            <v>4011</v>
          </cell>
          <cell r="B90" t="str">
            <v>CH Posdef, Inc.</v>
          </cell>
          <cell r="C90">
            <v>100732</v>
          </cell>
          <cell r="E90">
            <v>4011</v>
          </cell>
          <cell r="F90" t="str">
            <v>D</v>
          </cell>
          <cell r="G90" t="str">
            <v>US</v>
          </cell>
          <cell r="H90" t="str">
            <v>USD</v>
          </cell>
        </row>
        <row r="91">
          <cell r="A91" t="str">
            <v>4011P_CTA</v>
          </cell>
          <cell r="B91" t="str">
            <v>CH Posdef, Inc.</v>
          </cell>
          <cell r="E91" t="str">
            <v>4011P_CTA</v>
          </cell>
          <cell r="F91" t="str">
            <v>D</v>
          </cell>
          <cell r="G91" t="str">
            <v>US</v>
          </cell>
          <cell r="H91" t="str">
            <v>USD</v>
          </cell>
        </row>
        <row r="92">
          <cell r="A92">
            <v>4012</v>
          </cell>
          <cell r="B92" t="str">
            <v>CH Posdef LP, Inc.</v>
          </cell>
          <cell r="C92">
            <v>100733</v>
          </cell>
          <cell r="E92">
            <v>4012</v>
          </cell>
          <cell r="F92" t="str">
            <v>D</v>
          </cell>
          <cell r="G92" t="str">
            <v>US</v>
          </cell>
          <cell r="H92" t="str">
            <v>USD</v>
          </cell>
        </row>
        <row r="93">
          <cell r="A93" t="str">
            <v>4012P_CTA</v>
          </cell>
          <cell r="B93" t="str">
            <v>CH Posdef LP, Inc.</v>
          </cell>
          <cell r="E93" t="str">
            <v>4012P_CTA</v>
          </cell>
          <cell r="F93" t="str">
            <v>D</v>
          </cell>
          <cell r="G93" t="str">
            <v>US</v>
          </cell>
          <cell r="H93" t="str">
            <v>USD</v>
          </cell>
        </row>
        <row r="94">
          <cell r="A94">
            <v>4013</v>
          </cell>
          <cell r="B94" t="str">
            <v>ESI Pittsylvania, Inc.</v>
          </cell>
          <cell r="C94">
            <v>100734</v>
          </cell>
          <cell r="E94">
            <v>4013</v>
          </cell>
          <cell r="F94" t="str">
            <v>D</v>
          </cell>
          <cell r="G94" t="str">
            <v>US</v>
          </cell>
          <cell r="H94" t="str">
            <v>USD</v>
          </cell>
        </row>
        <row r="95">
          <cell r="A95">
            <v>4014</v>
          </cell>
          <cell r="B95" t="str">
            <v>ESI Bay Area GP, Inc.</v>
          </cell>
          <cell r="C95">
            <v>100760</v>
          </cell>
          <cell r="E95">
            <v>4014</v>
          </cell>
          <cell r="F95" t="str">
            <v>D</v>
          </cell>
          <cell r="G95" t="str">
            <v>US</v>
          </cell>
          <cell r="H95" t="str">
            <v>USD</v>
          </cell>
        </row>
        <row r="96">
          <cell r="A96" t="str">
            <v>4014P_CTA</v>
          </cell>
          <cell r="B96" t="str">
            <v>ESI Bay Area GP, Inc.</v>
          </cell>
          <cell r="E96" t="str">
            <v>4014P_CTA</v>
          </cell>
          <cell r="F96" t="str">
            <v>D</v>
          </cell>
          <cell r="G96" t="str">
            <v>US</v>
          </cell>
          <cell r="H96" t="str">
            <v>USD</v>
          </cell>
        </row>
        <row r="97">
          <cell r="A97">
            <v>4015</v>
          </cell>
          <cell r="B97" t="str">
            <v>ESI Bay Area, Inc.</v>
          </cell>
          <cell r="C97">
            <v>100711</v>
          </cell>
          <cell r="E97">
            <v>4015</v>
          </cell>
          <cell r="F97" t="str">
            <v>D</v>
          </cell>
          <cell r="G97" t="str">
            <v>US</v>
          </cell>
          <cell r="H97" t="str">
            <v>USD</v>
          </cell>
        </row>
        <row r="98">
          <cell r="A98" t="str">
            <v>4015P_CTA</v>
          </cell>
          <cell r="B98" t="str">
            <v>ESI Bay Area, Inc.</v>
          </cell>
          <cell r="E98" t="str">
            <v>4015P_CTA</v>
          </cell>
          <cell r="F98" t="str">
            <v>D</v>
          </cell>
          <cell r="G98" t="str">
            <v>US</v>
          </cell>
          <cell r="H98" t="str">
            <v>USD</v>
          </cell>
        </row>
        <row r="99">
          <cell r="A99">
            <v>4016</v>
          </cell>
          <cell r="B99" t="str">
            <v>ESI Multitrade LP, Inc.</v>
          </cell>
          <cell r="C99">
            <v>100745</v>
          </cell>
          <cell r="E99">
            <v>4016</v>
          </cell>
          <cell r="F99" t="str">
            <v>D</v>
          </cell>
          <cell r="G99" t="str">
            <v>US</v>
          </cell>
          <cell r="H99" t="str">
            <v>USD</v>
          </cell>
        </row>
        <row r="100">
          <cell r="A100">
            <v>4017</v>
          </cell>
          <cell r="B100" t="str">
            <v>MES Financial Corp.</v>
          </cell>
          <cell r="C100">
            <v>100744</v>
          </cell>
          <cell r="E100">
            <v>4017</v>
          </cell>
          <cell r="F100" t="str">
            <v>D</v>
          </cell>
          <cell r="G100" t="str">
            <v>US</v>
          </cell>
          <cell r="H100" t="str">
            <v>USD</v>
          </cell>
        </row>
        <row r="101">
          <cell r="A101">
            <v>4019</v>
          </cell>
          <cell r="B101" t="str">
            <v>ESI LP, LLC (SR)</v>
          </cell>
          <cell r="C101" t="str">
            <v xml:space="preserve">1007L140  </v>
          </cell>
          <cell r="D101">
            <v>4019</v>
          </cell>
          <cell r="E101">
            <v>4019</v>
          </cell>
          <cell r="F101" t="str">
            <v>D</v>
          </cell>
          <cell r="G101" t="str">
            <v>US</v>
          </cell>
          <cell r="H101" t="str">
            <v>USD</v>
          </cell>
        </row>
        <row r="102">
          <cell r="A102" t="str">
            <v>4019P_CTA</v>
          </cell>
          <cell r="B102" t="str">
            <v>ESI LP, LLC (SR)</v>
          </cell>
          <cell r="D102" t="str">
            <v>4019P_CTA</v>
          </cell>
          <cell r="E102" t="str">
            <v>4019P_CTA</v>
          </cell>
          <cell r="F102" t="str">
            <v>D</v>
          </cell>
          <cell r="G102" t="str">
            <v>US</v>
          </cell>
          <cell r="H102" t="str">
            <v>USD</v>
          </cell>
        </row>
        <row r="103">
          <cell r="A103">
            <v>4020</v>
          </cell>
          <cell r="B103" t="str">
            <v>ESI Sky River, Inc.</v>
          </cell>
          <cell r="C103">
            <v>100719</v>
          </cell>
          <cell r="E103">
            <v>4020</v>
          </cell>
          <cell r="F103" t="str">
            <v>D</v>
          </cell>
          <cell r="G103" t="str">
            <v>US</v>
          </cell>
          <cell r="H103" t="str">
            <v>USD</v>
          </cell>
        </row>
        <row r="104">
          <cell r="A104" t="str">
            <v>4020P_CTA</v>
          </cell>
          <cell r="B104" t="str">
            <v>ESI Sky River, Inc.</v>
          </cell>
          <cell r="E104" t="str">
            <v>4020P_CTA</v>
          </cell>
          <cell r="F104" t="str">
            <v>D</v>
          </cell>
          <cell r="G104" t="str">
            <v>US</v>
          </cell>
          <cell r="H104" t="str">
            <v>USD</v>
          </cell>
        </row>
        <row r="105">
          <cell r="A105">
            <v>4021</v>
          </cell>
          <cell r="B105" t="str">
            <v>ESI Brady, Inc.</v>
          </cell>
          <cell r="C105">
            <v>100725</v>
          </cell>
          <cell r="E105">
            <v>4021</v>
          </cell>
          <cell r="F105" t="str">
            <v>D</v>
          </cell>
          <cell r="G105" t="str">
            <v>US</v>
          </cell>
          <cell r="H105" t="str">
            <v>USD</v>
          </cell>
        </row>
        <row r="106">
          <cell r="A106">
            <v>4022</v>
          </cell>
          <cell r="B106" t="str">
            <v>ESI California Holdings, Inc.</v>
          </cell>
          <cell r="C106">
            <v>100716</v>
          </cell>
          <cell r="E106">
            <v>4022</v>
          </cell>
          <cell r="F106" t="str">
            <v>D</v>
          </cell>
          <cell r="G106" t="str">
            <v>US</v>
          </cell>
          <cell r="H106" t="str">
            <v>USD</v>
          </cell>
        </row>
        <row r="107">
          <cell r="A107">
            <v>4023</v>
          </cell>
          <cell r="B107" t="str">
            <v>ESI Montgomery County GP, Inc.</v>
          </cell>
          <cell r="C107">
            <v>102220</v>
          </cell>
          <cell r="E107">
            <v>4023</v>
          </cell>
          <cell r="F107" t="str">
            <v>D</v>
          </cell>
          <cell r="G107" t="str">
            <v>US</v>
          </cell>
          <cell r="H107" t="str">
            <v>USD</v>
          </cell>
        </row>
        <row r="108">
          <cell r="A108" t="str">
            <v>4023P_CTA</v>
          </cell>
          <cell r="B108" t="str">
            <v>ESI Montgomery County GP, Inc.</v>
          </cell>
          <cell r="E108" t="str">
            <v>4023P_CTA</v>
          </cell>
          <cell r="F108" t="str">
            <v>D</v>
          </cell>
          <cell r="G108" t="str">
            <v>US</v>
          </cell>
          <cell r="H108" t="str">
            <v>USD</v>
          </cell>
        </row>
        <row r="109">
          <cell r="A109">
            <v>4024</v>
          </cell>
          <cell r="B109" t="str">
            <v>ESI Montgomery County LLC</v>
          </cell>
          <cell r="C109" t="str">
            <v>1007L14001</v>
          </cell>
          <cell r="D109">
            <v>4024</v>
          </cell>
          <cell r="E109">
            <v>4024</v>
          </cell>
          <cell r="F109" t="str">
            <v>D</v>
          </cell>
          <cell r="G109" t="str">
            <v>US</v>
          </cell>
          <cell r="H109" t="str">
            <v>USD</v>
          </cell>
        </row>
        <row r="110">
          <cell r="A110">
            <v>4025</v>
          </cell>
          <cell r="B110" t="str">
            <v>ESI Montgomery County LP</v>
          </cell>
          <cell r="C110">
            <v>3057</v>
          </cell>
          <cell r="F110" t="str">
            <v>D</v>
          </cell>
          <cell r="G110" t="str">
            <v>US</v>
          </cell>
          <cell r="H110" t="str">
            <v>USD</v>
          </cell>
        </row>
        <row r="111">
          <cell r="A111">
            <v>4026</v>
          </cell>
          <cell r="B111" t="str">
            <v>ESI Montgomery County LP, Inc.</v>
          </cell>
          <cell r="C111">
            <v>102221</v>
          </cell>
          <cell r="E111">
            <v>4026</v>
          </cell>
          <cell r="F111" t="str">
            <v>D</v>
          </cell>
          <cell r="G111" t="str">
            <v>US</v>
          </cell>
          <cell r="H111" t="str">
            <v>USD</v>
          </cell>
        </row>
        <row r="112">
          <cell r="A112" t="str">
            <v>4026P_CTA</v>
          </cell>
          <cell r="B112" t="str">
            <v>ESI Montgomery County LP, Inc.</v>
          </cell>
          <cell r="E112" t="str">
            <v>4026P_CTA</v>
          </cell>
          <cell r="F112" t="str">
            <v>D</v>
          </cell>
          <cell r="G112" t="str">
            <v>US</v>
          </cell>
          <cell r="H112" t="str">
            <v>USD</v>
          </cell>
        </row>
        <row r="113">
          <cell r="A113">
            <v>4028</v>
          </cell>
          <cell r="B113" t="str">
            <v>ESI Calistoga GP, Inc.</v>
          </cell>
          <cell r="C113">
            <v>100775</v>
          </cell>
          <cell r="F113" t="str">
            <v>D</v>
          </cell>
          <cell r="G113" t="str">
            <v>US</v>
          </cell>
          <cell r="H113" t="str">
            <v>USD</v>
          </cell>
        </row>
        <row r="114">
          <cell r="A114">
            <v>4034</v>
          </cell>
          <cell r="B114" t="str">
            <v>ESI Altamont Acquisitions, Inc.</v>
          </cell>
          <cell r="C114">
            <v>100780</v>
          </cell>
          <cell r="E114">
            <v>4034</v>
          </cell>
          <cell r="F114" t="str">
            <v>D</v>
          </cell>
          <cell r="G114" t="str">
            <v>US</v>
          </cell>
          <cell r="H114" t="str">
            <v>USD</v>
          </cell>
        </row>
        <row r="115">
          <cell r="A115">
            <v>4035</v>
          </cell>
          <cell r="B115" t="str">
            <v>ESI Ormesa Holdings, Inc.</v>
          </cell>
          <cell r="C115">
            <v>100791</v>
          </cell>
          <cell r="E115">
            <v>4035</v>
          </cell>
          <cell r="F115" t="str">
            <v>D</v>
          </cell>
          <cell r="G115" t="str">
            <v>US</v>
          </cell>
          <cell r="H115" t="str">
            <v>USD</v>
          </cell>
        </row>
        <row r="116">
          <cell r="A116">
            <v>4036</v>
          </cell>
          <cell r="B116" t="str">
            <v>ESI Northeast Energy GP, Inc.</v>
          </cell>
          <cell r="C116">
            <v>100793</v>
          </cell>
          <cell r="E116">
            <v>4036</v>
          </cell>
          <cell r="F116" t="str">
            <v>D</v>
          </cell>
          <cell r="G116" t="str">
            <v>US</v>
          </cell>
          <cell r="H116" t="str">
            <v>USD</v>
          </cell>
        </row>
        <row r="117">
          <cell r="A117" t="str">
            <v>4036NO</v>
          </cell>
          <cell r="B117" t="str">
            <v>ESI Northeast Energy GP, Inc.-NQH &amp; OTTI</v>
          </cell>
          <cell r="F117" t="str">
            <v>D</v>
          </cell>
          <cell r="G117" t="str">
            <v>US</v>
          </cell>
          <cell r="H117" t="str">
            <v>USD</v>
          </cell>
        </row>
        <row r="118">
          <cell r="A118">
            <v>4037</v>
          </cell>
          <cell r="B118" t="str">
            <v>ESI Northeast Energy LP, Inc.</v>
          </cell>
          <cell r="C118">
            <v>100794</v>
          </cell>
          <cell r="E118">
            <v>4037</v>
          </cell>
          <cell r="F118" t="str">
            <v>D</v>
          </cell>
          <cell r="G118" t="str">
            <v>US</v>
          </cell>
          <cell r="H118" t="str">
            <v>USD</v>
          </cell>
        </row>
        <row r="119">
          <cell r="A119" t="str">
            <v>4037NO</v>
          </cell>
          <cell r="B119" t="str">
            <v>ESI Northeast Energy LP, Inc.-NQH &amp; OTTI</v>
          </cell>
          <cell r="F119" t="str">
            <v>D</v>
          </cell>
          <cell r="G119" t="str">
            <v>US</v>
          </cell>
          <cell r="H119" t="str">
            <v>USD</v>
          </cell>
        </row>
        <row r="120">
          <cell r="A120" t="str">
            <v>4037P_CTA</v>
          </cell>
          <cell r="B120" t="str">
            <v>ESI Northeast Energy LP, Inc.</v>
          </cell>
          <cell r="E120" t="str">
            <v>4037P_CTA</v>
          </cell>
          <cell r="F120" t="str">
            <v>D</v>
          </cell>
          <cell r="G120" t="str">
            <v>US</v>
          </cell>
          <cell r="H120" t="str">
            <v>USD</v>
          </cell>
        </row>
        <row r="121">
          <cell r="A121">
            <v>4038</v>
          </cell>
          <cell r="B121" t="str">
            <v>ESI Northeast Energy Acquisition Funding, Inc.</v>
          </cell>
          <cell r="C121">
            <v>100795</v>
          </cell>
          <cell r="E121">
            <v>4038</v>
          </cell>
          <cell r="F121" t="str">
            <v>D</v>
          </cell>
          <cell r="G121" t="str">
            <v>US</v>
          </cell>
          <cell r="H121" t="str">
            <v>USD</v>
          </cell>
        </row>
        <row r="122">
          <cell r="A122">
            <v>4039</v>
          </cell>
          <cell r="B122" t="str">
            <v>Northern Cross Investments, Inc.</v>
          </cell>
          <cell r="C122">
            <v>100790</v>
          </cell>
          <cell r="E122">
            <v>4039</v>
          </cell>
          <cell r="F122" t="str">
            <v>D</v>
          </cell>
          <cell r="G122" t="str">
            <v>US</v>
          </cell>
          <cell r="H122" t="str">
            <v>USD</v>
          </cell>
        </row>
        <row r="123">
          <cell r="A123">
            <v>4040</v>
          </cell>
          <cell r="B123" t="str">
            <v>ESI Northeast Energy Funding, Inc.</v>
          </cell>
          <cell r="C123">
            <v>100792</v>
          </cell>
          <cell r="E123">
            <v>4040</v>
          </cell>
          <cell r="F123" t="str">
            <v>D</v>
          </cell>
          <cell r="G123" t="str">
            <v>US</v>
          </cell>
          <cell r="H123" t="str">
            <v>USD</v>
          </cell>
        </row>
        <row r="124">
          <cell r="A124">
            <v>4041</v>
          </cell>
          <cell r="B124" t="str">
            <v>Sullivan Street Investments, Inc.</v>
          </cell>
          <cell r="C124">
            <v>100789</v>
          </cell>
          <cell r="E124">
            <v>4041</v>
          </cell>
          <cell r="F124" t="str">
            <v>D</v>
          </cell>
          <cell r="G124" t="str">
            <v>US</v>
          </cell>
          <cell r="H124" t="str">
            <v>USD</v>
          </cell>
        </row>
        <row r="125">
          <cell r="A125">
            <v>4042</v>
          </cell>
          <cell r="B125" t="str">
            <v>ESI Tehachapi Acquisitions, Inc.</v>
          </cell>
          <cell r="C125">
            <v>100785</v>
          </cell>
          <cell r="E125">
            <v>4042</v>
          </cell>
          <cell r="F125" t="str">
            <v>D</v>
          </cell>
          <cell r="G125" t="str">
            <v>US</v>
          </cell>
          <cell r="H125" t="str">
            <v>USD</v>
          </cell>
        </row>
        <row r="126">
          <cell r="A126">
            <v>4043</v>
          </cell>
          <cell r="B126" t="str">
            <v>ESI Ormesa Holdings I LLC</v>
          </cell>
          <cell r="D126">
            <v>4043</v>
          </cell>
          <cell r="E126">
            <v>4043</v>
          </cell>
          <cell r="F126" t="str">
            <v>D</v>
          </cell>
          <cell r="G126" t="str">
            <v>US</v>
          </cell>
          <cell r="H126" t="str">
            <v>USD</v>
          </cell>
        </row>
        <row r="127">
          <cell r="A127">
            <v>4045</v>
          </cell>
          <cell r="B127" t="str">
            <v>ESI Northeast Fuel Management, Inc.</v>
          </cell>
          <cell r="C127">
            <v>102200</v>
          </cell>
          <cell r="E127">
            <v>4045</v>
          </cell>
          <cell r="F127" t="str">
            <v>D</v>
          </cell>
          <cell r="G127" t="str">
            <v>US</v>
          </cell>
          <cell r="H127" t="str">
            <v>USD</v>
          </cell>
        </row>
        <row r="128">
          <cell r="A128">
            <v>4046</v>
          </cell>
          <cell r="B128" t="str">
            <v>FPL Energy Geo East Mesa Partners, Inc.</v>
          </cell>
          <cell r="E128">
            <v>4046</v>
          </cell>
          <cell r="F128" t="str">
            <v>D</v>
          </cell>
          <cell r="G128" t="str">
            <v>US</v>
          </cell>
          <cell r="H128" t="str">
            <v>USD</v>
          </cell>
        </row>
        <row r="129">
          <cell r="A129">
            <v>4047</v>
          </cell>
          <cell r="B129" t="str">
            <v>ESI Ormesa Debt Holdings LLC</v>
          </cell>
          <cell r="D129">
            <v>4047</v>
          </cell>
          <cell r="E129">
            <v>4047</v>
          </cell>
          <cell r="F129" t="str">
            <v>D</v>
          </cell>
          <cell r="G129" t="str">
            <v>US</v>
          </cell>
          <cell r="H129" t="str">
            <v>USD</v>
          </cell>
        </row>
        <row r="130">
          <cell r="A130">
            <v>4048</v>
          </cell>
          <cell r="B130" t="str">
            <v>ESI Cannon Acquisitions LLC</v>
          </cell>
          <cell r="D130">
            <v>4048</v>
          </cell>
          <cell r="E130">
            <v>4048</v>
          </cell>
          <cell r="F130" t="str">
            <v>D</v>
          </cell>
          <cell r="G130" t="str">
            <v>US</v>
          </cell>
          <cell r="H130" t="str">
            <v>USD</v>
          </cell>
        </row>
        <row r="131">
          <cell r="A131">
            <v>4049</v>
          </cell>
          <cell r="B131" t="str">
            <v>Ridgetop Power Corporation, Inc.</v>
          </cell>
          <cell r="E131">
            <v>4049</v>
          </cell>
          <cell r="F131" t="str">
            <v>D</v>
          </cell>
          <cell r="G131" t="str">
            <v>US</v>
          </cell>
          <cell r="H131" t="str">
            <v>USD</v>
          </cell>
        </row>
        <row r="132">
          <cell r="A132">
            <v>4050</v>
          </cell>
          <cell r="B132" t="str">
            <v>FPL Energy Pacific Crest Partner, LLC</v>
          </cell>
          <cell r="D132">
            <v>4050</v>
          </cell>
          <cell r="E132">
            <v>4050</v>
          </cell>
          <cell r="F132" t="str">
            <v>D</v>
          </cell>
          <cell r="G132" t="str">
            <v>US</v>
          </cell>
          <cell r="H132" t="str">
            <v>USD</v>
          </cell>
        </row>
        <row r="133">
          <cell r="A133">
            <v>4051</v>
          </cell>
          <cell r="B133" t="str">
            <v>FPL Energy East Mesa LLC</v>
          </cell>
          <cell r="D133">
            <v>4051</v>
          </cell>
          <cell r="E133">
            <v>4051</v>
          </cell>
          <cell r="F133" t="str">
            <v>D</v>
          </cell>
          <cell r="G133" t="str">
            <v>US</v>
          </cell>
          <cell r="H133" t="str">
            <v>USD</v>
          </cell>
        </row>
        <row r="134">
          <cell r="A134">
            <v>4052</v>
          </cell>
          <cell r="B134" t="str">
            <v>Doswell Funding Corporation</v>
          </cell>
          <cell r="E134">
            <v>4052</v>
          </cell>
          <cell r="F134" t="str">
            <v>D</v>
          </cell>
          <cell r="G134" t="str">
            <v>US</v>
          </cell>
          <cell r="H134" t="str">
            <v>USD</v>
          </cell>
        </row>
        <row r="135">
          <cell r="A135">
            <v>4053</v>
          </cell>
          <cell r="B135" t="str">
            <v>FPL Energy Doswell Holdings, Inc.</v>
          </cell>
          <cell r="C135">
            <v>102206</v>
          </cell>
          <cell r="E135">
            <v>4053</v>
          </cell>
          <cell r="F135" t="str">
            <v>D</v>
          </cell>
          <cell r="G135" t="str">
            <v>US</v>
          </cell>
          <cell r="H135" t="str">
            <v>USD</v>
          </cell>
        </row>
        <row r="136">
          <cell r="A136">
            <v>4054</v>
          </cell>
          <cell r="B136" t="str">
            <v>UFG Holdings, Inc.</v>
          </cell>
          <cell r="C136">
            <v>102203</v>
          </cell>
          <cell r="E136">
            <v>4054</v>
          </cell>
          <cell r="F136" t="str">
            <v>D</v>
          </cell>
          <cell r="G136" t="str">
            <v>US</v>
          </cell>
          <cell r="H136" t="str">
            <v>USD</v>
          </cell>
        </row>
        <row r="137">
          <cell r="A137">
            <v>4055</v>
          </cell>
          <cell r="B137" t="str">
            <v>Cherokee County Cogeneration Corp.</v>
          </cell>
          <cell r="C137">
            <v>100767</v>
          </cell>
          <cell r="E137">
            <v>4055</v>
          </cell>
          <cell r="F137" t="str">
            <v>D</v>
          </cell>
          <cell r="G137" t="str">
            <v>US</v>
          </cell>
          <cell r="H137" t="str">
            <v>USD</v>
          </cell>
        </row>
        <row r="138">
          <cell r="A138">
            <v>4056</v>
          </cell>
          <cell r="B138" t="str">
            <v>ESI Cherokee County LP</v>
          </cell>
          <cell r="C138">
            <v>3025</v>
          </cell>
          <cell r="E138">
            <v>4056</v>
          </cell>
          <cell r="F138" t="str">
            <v>D</v>
          </cell>
          <cell r="G138" t="str">
            <v>US</v>
          </cell>
          <cell r="H138" t="str">
            <v>USD</v>
          </cell>
        </row>
        <row r="139">
          <cell r="A139" t="str">
            <v>4056NO</v>
          </cell>
          <cell r="B139" t="str">
            <v>ESI Cherokee County LP-NQH &amp; OTTI</v>
          </cell>
          <cell r="F139" t="str">
            <v>D</v>
          </cell>
          <cell r="G139" t="str">
            <v>US</v>
          </cell>
          <cell r="H139" t="str">
            <v>USD</v>
          </cell>
        </row>
        <row r="140">
          <cell r="A140">
            <v>4057</v>
          </cell>
          <cell r="B140" t="str">
            <v>ESI Cherokee GP, LLC</v>
          </cell>
          <cell r="C140">
            <v>100754</v>
          </cell>
          <cell r="E140">
            <v>4057</v>
          </cell>
          <cell r="F140" t="str">
            <v>D</v>
          </cell>
          <cell r="G140" t="str">
            <v>US</v>
          </cell>
          <cell r="H140" t="str">
            <v>USD</v>
          </cell>
        </row>
        <row r="141">
          <cell r="A141">
            <v>4058</v>
          </cell>
          <cell r="B141" t="str">
            <v>ESI Cherokee Holdings, Inc.</v>
          </cell>
          <cell r="C141">
            <v>100765</v>
          </cell>
          <cell r="E141">
            <v>4058</v>
          </cell>
          <cell r="F141" t="str">
            <v>D</v>
          </cell>
          <cell r="G141" t="str">
            <v>US</v>
          </cell>
          <cell r="H141" t="str">
            <v>USD</v>
          </cell>
        </row>
        <row r="142">
          <cell r="A142">
            <v>4059</v>
          </cell>
          <cell r="B142" t="str">
            <v>ESI Cherokee LP, LLC</v>
          </cell>
          <cell r="C142">
            <v>100755</v>
          </cell>
          <cell r="E142">
            <v>4059</v>
          </cell>
          <cell r="F142" t="str">
            <v>D</v>
          </cell>
          <cell r="G142" t="str">
            <v>US</v>
          </cell>
          <cell r="H142" t="str">
            <v>USD</v>
          </cell>
        </row>
        <row r="143">
          <cell r="A143">
            <v>4060</v>
          </cell>
          <cell r="B143" t="str">
            <v>ESI Cherokee MGP, Inc.</v>
          </cell>
          <cell r="C143">
            <v>100766</v>
          </cell>
          <cell r="E143">
            <v>4060</v>
          </cell>
          <cell r="F143" t="str">
            <v>D</v>
          </cell>
          <cell r="G143" t="str">
            <v>US</v>
          </cell>
          <cell r="H143" t="str">
            <v>USD</v>
          </cell>
        </row>
        <row r="144">
          <cell r="A144" t="str">
            <v>4060NO</v>
          </cell>
          <cell r="B144" t="str">
            <v>ESI Cherokee MGP, Inc.-NQH &amp; OTTI</v>
          </cell>
          <cell r="F144" t="str">
            <v>D</v>
          </cell>
          <cell r="G144" t="str">
            <v>US</v>
          </cell>
          <cell r="H144" t="str">
            <v>USD</v>
          </cell>
        </row>
        <row r="145">
          <cell r="A145">
            <v>4061</v>
          </cell>
          <cell r="B145" t="str">
            <v>FPL Energy Mojave Operating Services LLC</v>
          </cell>
          <cell r="C145" t="str">
            <v xml:space="preserve">1007L022  </v>
          </cell>
          <cell r="D145">
            <v>4061</v>
          </cell>
          <cell r="E145">
            <v>4061</v>
          </cell>
          <cell r="F145" t="str">
            <v>D</v>
          </cell>
          <cell r="G145" t="str">
            <v>US</v>
          </cell>
          <cell r="H145" t="str">
            <v>USD</v>
          </cell>
        </row>
        <row r="146">
          <cell r="A146">
            <v>4062</v>
          </cell>
          <cell r="B146" t="str">
            <v>FPL Energy Morwind LLC</v>
          </cell>
          <cell r="C146" t="str">
            <v xml:space="preserve">1007L036  </v>
          </cell>
          <cell r="E146">
            <v>4062</v>
          </cell>
          <cell r="F146" t="str">
            <v>D</v>
          </cell>
          <cell r="G146" t="str">
            <v>US</v>
          </cell>
          <cell r="H146" t="str">
            <v>USD</v>
          </cell>
        </row>
        <row r="147">
          <cell r="A147">
            <v>4063</v>
          </cell>
          <cell r="B147" t="str">
            <v>FPL Energy Bastrop GP LLC</v>
          </cell>
          <cell r="C147" t="str">
            <v xml:space="preserve">1007L124  </v>
          </cell>
          <cell r="D147">
            <v>4063</v>
          </cell>
          <cell r="E147">
            <v>4063</v>
          </cell>
          <cell r="F147" t="str">
            <v>D</v>
          </cell>
          <cell r="G147" t="str">
            <v>US</v>
          </cell>
          <cell r="H147" t="str">
            <v>USD</v>
          </cell>
        </row>
        <row r="148">
          <cell r="A148">
            <v>4064</v>
          </cell>
          <cell r="B148" t="str">
            <v>FPL Energy Bastrop LP, LLC</v>
          </cell>
          <cell r="C148" t="str">
            <v xml:space="preserve">1007L042  </v>
          </cell>
          <cell r="D148">
            <v>4064</v>
          </cell>
          <cell r="E148">
            <v>4064</v>
          </cell>
          <cell r="F148" t="str">
            <v>D</v>
          </cell>
          <cell r="G148" t="str">
            <v>US</v>
          </cell>
          <cell r="H148" t="str">
            <v>USD</v>
          </cell>
        </row>
        <row r="149">
          <cell r="A149">
            <v>4066</v>
          </cell>
          <cell r="B149" t="str">
            <v>ESI Ormesa 1H Equity LLC</v>
          </cell>
          <cell r="D149">
            <v>4066</v>
          </cell>
          <cell r="E149">
            <v>4066</v>
          </cell>
          <cell r="F149" t="str">
            <v>D</v>
          </cell>
          <cell r="G149" t="str">
            <v>US</v>
          </cell>
          <cell r="H149" t="str">
            <v>USD</v>
          </cell>
        </row>
        <row r="150">
          <cell r="A150">
            <v>4067</v>
          </cell>
          <cell r="B150" t="str">
            <v>Pacific Power Investments LLC</v>
          </cell>
          <cell r="C150">
            <v>308302</v>
          </cell>
          <cell r="F150" t="str">
            <v>D</v>
          </cell>
          <cell r="G150" t="str">
            <v>US</v>
          </cell>
          <cell r="H150" t="str">
            <v>USD</v>
          </cell>
        </row>
        <row r="151">
          <cell r="A151">
            <v>4068</v>
          </cell>
          <cell r="B151" t="str">
            <v>FPL Energy Virginia Funding Corporation</v>
          </cell>
          <cell r="C151">
            <v>102250</v>
          </cell>
          <cell r="E151">
            <v>4068</v>
          </cell>
          <cell r="F151" t="str">
            <v>D</v>
          </cell>
          <cell r="G151" t="str">
            <v>US</v>
          </cell>
          <cell r="H151" t="str">
            <v>USD</v>
          </cell>
        </row>
        <row r="152">
          <cell r="A152">
            <v>4069</v>
          </cell>
          <cell r="B152" t="str">
            <v>FPL Energy Virginia Holdings, Inc.</v>
          </cell>
          <cell r="C152">
            <v>102249</v>
          </cell>
          <cell r="E152">
            <v>4069</v>
          </cell>
          <cell r="F152" t="str">
            <v>D</v>
          </cell>
          <cell r="G152" t="str">
            <v>US</v>
          </cell>
          <cell r="H152" t="str">
            <v>USD</v>
          </cell>
        </row>
        <row r="153">
          <cell r="A153">
            <v>4070</v>
          </cell>
          <cell r="B153" t="str">
            <v>FPL Energy Solar Funding Corp.</v>
          </cell>
          <cell r="E153">
            <v>4070</v>
          </cell>
          <cell r="F153" t="str">
            <v>D</v>
          </cell>
          <cell r="G153" t="str">
            <v>US</v>
          </cell>
          <cell r="H153" t="str">
            <v>USD</v>
          </cell>
        </row>
        <row r="154">
          <cell r="A154">
            <v>4071</v>
          </cell>
          <cell r="B154" t="str">
            <v>FPL Energy Caithness Funding Corp.</v>
          </cell>
          <cell r="F154" t="str">
            <v>D</v>
          </cell>
          <cell r="G154" t="str">
            <v>US</v>
          </cell>
          <cell r="H154" t="str">
            <v>USD</v>
          </cell>
        </row>
        <row r="155">
          <cell r="A155">
            <v>4072</v>
          </cell>
          <cell r="B155" t="str">
            <v>FPL Energy Island End GP, LLC</v>
          </cell>
          <cell r="C155" t="str">
            <v xml:space="preserve">1007L027  </v>
          </cell>
          <cell r="D155">
            <v>4072</v>
          </cell>
          <cell r="E155">
            <v>4072</v>
          </cell>
          <cell r="F155" t="str">
            <v>D</v>
          </cell>
          <cell r="G155" t="str">
            <v>US</v>
          </cell>
          <cell r="H155" t="str">
            <v>USD</v>
          </cell>
        </row>
        <row r="156">
          <cell r="A156">
            <v>4073</v>
          </cell>
          <cell r="B156" t="str">
            <v>FPL Energy Construction Funding Holdings LLC</v>
          </cell>
          <cell r="C156">
            <v>102260</v>
          </cell>
          <cell r="E156">
            <v>4073</v>
          </cell>
          <cell r="F156" t="str">
            <v>D</v>
          </cell>
          <cell r="G156" t="str">
            <v>US</v>
          </cell>
          <cell r="H156" t="str">
            <v>USD</v>
          </cell>
        </row>
        <row r="157">
          <cell r="A157">
            <v>4074</v>
          </cell>
          <cell r="B157" t="str">
            <v>FPL Energy Construction Funding LLC</v>
          </cell>
          <cell r="C157">
            <v>10226001</v>
          </cell>
          <cell r="E157">
            <v>4074</v>
          </cell>
          <cell r="F157" t="str">
            <v>D</v>
          </cell>
          <cell r="G157" t="str">
            <v>US</v>
          </cell>
          <cell r="H157" t="str">
            <v>USD</v>
          </cell>
        </row>
        <row r="158">
          <cell r="A158">
            <v>4076</v>
          </cell>
          <cell r="B158" t="str">
            <v>Tower Associates LLC</v>
          </cell>
          <cell r="C158">
            <v>102248</v>
          </cell>
          <cell r="E158">
            <v>4076</v>
          </cell>
          <cell r="F158" t="str">
            <v>D</v>
          </cell>
          <cell r="G158" t="str">
            <v>US</v>
          </cell>
          <cell r="H158" t="str">
            <v>USD</v>
          </cell>
        </row>
        <row r="159">
          <cell r="A159">
            <v>4077</v>
          </cell>
          <cell r="B159" t="str">
            <v>ESI Lake Benton Holdings, Inc.</v>
          </cell>
          <cell r="E159">
            <v>4077</v>
          </cell>
          <cell r="F159" t="str">
            <v>D</v>
          </cell>
          <cell r="G159" t="str">
            <v>US</v>
          </cell>
          <cell r="H159" t="str">
            <v>USD</v>
          </cell>
        </row>
        <row r="160">
          <cell r="A160">
            <v>4078</v>
          </cell>
          <cell r="B160" t="str">
            <v>Boulevard Associates, LLC</v>
          </cell>
          <cell r="C160" t="str">
            <v xml:space="preserve">1007L077  </v>
          </cell>
          <cell r="D160">
            <v>4078</v>
          </cell>
          <cell r="E160">
            <v>4078</v>
          </cell>
          <cell r="F160" t="str">
            <v>D</v>
          </cell>
          <cell r="G160" t="str">
            <v>US</v>
          </cell>
          <cell r="H160" t="str">
            <v>USD</v>
          </cell>
        </row>
        <row r="161">
          <cell r="A161">
            <v>4081</v>
          </cell>
          <cell r="B161" t="str">
            <v>FPL Energy Rockaway Peaking Facilities, LLC</v>
          </cell>
          <cell r="C161" t="str">
            <v xml:space="preserve">1007L1091 </v>
          </cell>
          <cell r="D161">
            <v>4081</v>
          </cell>
          <cell r="E161">
            <v>4081</v>
          </cell>
          <cell r="F161" t="str">
            <v>D</v>
          </cell>
          <cell r="G161" t="str">
            <v>US</v>
          </cell>
          <cell r="H161" t="str">
            <v>USD</v>
          </cell>
        </row>
        <row r="162">
          <cell r="A162">
            <v>4082</v>
          </cell>
          <cell r="B162" t="str">
            <v>FPL Energy Oklahoma Wind Finance LLC</v>
          </cell>
          <cell r="C162" t="str">
            <v>1007L11701</v>
          </cell>
          <cell r="D162">
            <v>4082</v>
          </cell>
          <cell r="E162">
            <v>4082</v>
          </cell>
          <cell r="F162" t="str">
            <v>D</v>
          </cell>
          <cell r="G162" t="str">
            <v>US</v>
          </cell>
          <cell r="H162" t="str">
            <v>USD</v>
          </cell>
        </row>
        <row r="163">
          <cell r="A163">
            <v>4083</v>
          </cell>
          <cell r="B163" t="str">
            <v>High Desert Land Acquisition LLC</v>
          </cell>
          <cell r="C163">
            <v>3037</v>
          </cell>
          <cell r="F163" t="str">
            <v>D</v>
          </cell>
          <cell r="G163" t="str">
            <v>US</v>
          </cell>
          <cell r="H163" t="str">
            <v>USD</v>
          </cell>
        </row>
        <row r="164">
          <cell r="A164">
            <v>4084</v>
          </cell>
          <cell r="B164" t="str">
            <v>FPL Energy Wind Funding Holdings LLC</v>
          </cell>
          <cell r="C164" t="str">
            <v xml:space="preserve">1007L118  </v>
          </cell>
          <cell r="D164">
            <v>4084</v>
          </cell>
          <cell r="E164">
            <v>4084</v>
          </cell>
          <cell r="F164" t="str">
            <v>D</v>
          </cell>
          <cell r="G164" t="str">
            <v>US</v>
          </cell>
          <cell r="H164" t="str">
            <v>USD</v>
          </cell>
        </row>
        <row r="165">
          <cell r="A165">
            <v>4085</v>
          </cell>
          <cell r="B165" t="str">
            <v>FPL Energy Wind Funding LLC</v>
          </cell>
          <cell r="C165" t="str">
            <v xml:space="preserve">1007L1181 </v>
          </cell>
          <cell r="D165">
            <v>4085</v>
          </cell>
          <cell r="E165">
            <v>4085</v>
          </cell>
          <cell r="F165" t="str">
            <v>D</v>
          </cell>
          <cell r="G165" t="str">
            <v>US</v>
          </cell>
          <cell r="H165" t="str">
            <v>USD</v>
          </cell>
        </row>
        <row r="166">
          <cell r="A166">
            <v>4086</v>
          </cell>
          <cell r="B166" t="str">
            <v>FPL Energy Wind Financing LLC</v>
          </cell>
          <cell r="C166" t="str">
            <v>1007L11811</v>
          </cell>
          <cell r="D166">
            <v>4086</v>
          </cell>
          <cell r="E166">
            <v>4086</v>
          </cell>
          <cell r="F166" t="str">
            <v>D</v>
          </cell>
          <cell r="G166" t="str">
            <v>US</v>
          </cell>
          <cell r="H166" t="str">
            <v>USD</v>
          </cell>
        </row>
        <row r="167">
          <cell r="A167">
            <v>4087</v>
          </cell>
          <cell r="B167" t="str">
            <v>FPL Energy WPP 93 GP, LLC</v>
          </cell>
          <cell r="C167" t="str">
            <v xml:space="preserve">1007L115  </v>
          </cell>
          <cell r="D167">
            <v>4087</v>
          </cell>
          <cell r="E167">
            <v>4087</v>
          </cell>
          <cell r="F167" t="str">
            <v>D</v>
          </cell>
          <cell r="G167" t="str">
            <v>US</v>
          </cell>
          <cell r="H167" t="str">
            <v>USD</v>
          </cell>
        </row>
        <row r="168">
          <cell r="A168" t="str">
            <v>4087P_CTA</v>
          </cell>
          <cell r="B168" t="str">
            <v>FPL Energy WPP 93 GP, LLC</v>
          </cell>
          <cell r="D168" t="str">
            <v>4087P_CTA</v>
          </cell>
          <cell r="E168" t="str">
            <v>4087P_CTA</v>
          </cell>
          <cell r="F168" t="str">
            <v>D</v>
          </cell>
          <cell r="G168" t="str">
            <v>US</v>
          </cell>
          <cell r="H168" t="str">
            <v>USD</v>
          </cell>
        </row>
        <row r="169">
          <cell r="A169">
            <v>4088</v>
          </cell>
          <cell r="B169" t="str">
            <v>FPL Energy WPP 93 LP, LLC</v>
          </cell>
          <cell r="C169" t="str">
            <v xml:space="preserve">1007L116  </v>
          </cell>
          <cell r="D169">
            <v>4088</v>
          </cell>
          <cell r="E169">
            <v>4088</v>
          </cell>
          <cell r="F169" t="str">
            <v>D</v>
          </cell>
          <cell r="G169" t="str">
            <v>US</v>
          </cell>
          <cell r="H169" t="str">
            <v>USD</v>
          </cell>
        </row>
        <row r="170">
          <cell r="A170" t="str">
            <v>4088P_CTA</v>
          </cell>
          <cell r="B170" t="str">
            <v>FPL Energy WPP 93 LP, LLC</v>
          </cell>
          <cell r="D170" t="str">
            <v>4088P_CTA</v>
          </cell>
          <cell r="E170" t="str">
            <v>4088P_CTA</v>
          </cell>
          <cell r="F170" t="str">
            <v>D</v>
          </cell>
          <cell r="G170" t="str">
            <v>US</v>
          </cell>
          <cell r="H170" t="str">
            <v>USD</v>
          </cell>
        </row>
        <row r="171">
          <cell r="A171">
            <v>4090</v>
          </cell>
          <cell r="B171" t="str">
            <v>FPL Energy New Mexico Wind Holdings II LLC</v>
          </cell>
          <cell r="C171">
            <v>308304</v>
          </cell>
          <cell r="F171" t="str">
            <v>D</v>
          </cell>
          <cell r="G171" t="str">
            <v>US</v>
          </cell>
          <cell r="H171" t="str">
            <v>USD</v>
          </cell>
        </row>
        <row r="172">
          <cell r="A172" t="str">
            <v>4090D1</v>
          </cell>
          <cell r="B172" t="str">
            <v>New Mexico Energy Investments, LLC</v>
          </cell>
          <cell r="F172" t="str">
            <v>D</v>
          </cell>
          <cell r="G172" t="str">
            <v>US</v>
          </cell>
          <cell r="H172" t="str">
            <v>USD</v>
          </cell>
        </row>
        <row r="173">
          <cell r="A173" t="str">
            <v>4090D1P_CTA</v>
          </cell>
          <cell r="B173" t="str">
            <v>New Mexico Energy Investments, LLC</v>
          </cell>
          <cell r="F173" t="str">
            <v>D</v>
          </cell>
          <cell r="G173" t="str">
            <v>US</v>
          </cell>
          <cell r="H173" t="str">
            <v>USD</v>
          </cell>
        </row>
        <row r="174">
          <cell r="A174" t="str">
            <v>4090D2</v>
          </cell>
          <cell r="B174" t="str">
            <v>New Mexico Wind Investments, LLC</v>
          </cell>
          <cell r="F174" t="str">
            <v>D</v>
          </cell>
          <cell r="G174" t="str">
            <v>US</v>
          </cell>
          <cell r="H174" t="str">
            <v>USD</v>
          </cell>
        </row>
        <row r="175">
          <cell r="A175" t="str">
            <v>4090D2P_CTA</v>
          </cell>
          <cell r="B175" t="str">
            <v>New Mexico Wind Investments, LLC</v>
          </cell>
          <cell r="F175" t="str">
            <v>D</v>
          </cell>
          <cell r="G175" t="str">
            <v>US</v>
          </cell>
          <cell r="H175" t="str">
            <v>USD</v>
          </cell>
        </row>
        <row r="176">
          <cell r="A176">
            <v>4091</v>
          </cell>
          <cell r="B176" t="str">
            <v>FPL Energy New Mexico Wind II LLC</v>
          </cell>
          <cell r="C176">
            <v>308305</v>
          </cell>
          <cell r="F176" t="str">
            <v>D</v>
          </cell>
          <cell r="G176" t="str">
            <v>US</v>
          </cell>
          <cell r="H176" t="str">
            <v>USD</v>
          </cell>
        </row>
        <row r="177">
          <cell r="A177">
            <v>4092</v>
          </cell>
          <cell r="B177" t="str">
            <v>FPL Energy New Mexico Wind Financing LLC</v>
          </cell>
          <cell r="C177">
            <v>308306</v>
          </cell>
          <cell r="F177" t="str">
            <v>D</v>
          </cell>
          <cell r="G177" t="str">
            <v>US</v>
          </cell>
          <cell r="H177" t="str">
            <v>USD</v>
          </cell>
        </row>
        <row r="178">
          <cell r="A178">
            <v>4093</v>
          </cell>
          <cell r="B178" t="str">
            <v>New Mexico Operating Services, LLC</v>
          </cell>
          <cell r="C178">
            <v>10079406</v>
          </cell>
          <cell r="E178">
            <v>4093</v>
          </cell>
          <cell r="F178" t="str">
            <v>D</v>
          </cell>
          <cell r="G178" t="str">
            <v>US</v>
          </cell>
          <cell r="H178" t="str">
            <v>USD</v>
          </cell>
        </row>
        <row r="179">
          <cell r="A179">
            <v>4094</v>
          </cell>
          <cell r="B179" t="str">
            <v>North American Power Systems LLC</v>
          </cell>
          <cell r="C179">
            <v>10079407</v>
          </cell>
          <cell r="E179">
            <v>4094</v>
          </cell>
          <cell r="F179" t="str">
            <v>D</v>
          </cell>
          <cell r="G179" t="str">
            <v>US</v>
          </cell>
          <cell r="H179" t="str">
            <v>USD</v>
          </cell>
        </row>
        <row r="180">
          <cell r="A180">
            <v>4095</v>
          </cell>
          <cell r="B180" t="str">
            <v>FPL Energy WPP94 GP, LLC</v>
          </cell>
          <cell r="C180" t="str">
            <v xml:space="preserve">1007L131  </v>
          </cell>
          <cell r="D180">
            <v>4095</v>
          </cell>
          <cell r="E180">
            <v>4095</v>
          </cell>
          <cell r="F180" t="str">
            <v>D</v>
          </cell>
          <cell r="G180" t="str">
            <v>US</v>
          </cell>
          <cell r="H180" t="str">
            <v>USD</v>
          </cell>
        </row>
        <row r="181">
          <cell r="A181">
            <v>4096</v>
          </cell>
          <cell r="B181" t="str">
            <v>FPL Energy WPP94 LP, LLC</v>
          </cell>
          <cell r="C181" t="str">
            <v xml:space="preserve">1007L132  </v>
          </cell>
          <cell r="D181">
            <v>4096</v>
          </cell>
          <cell r="E181">
            <v>4096</v>
          </cell>
          <cell r="F181" t="str">
            <v>D</v>
          </cell>
          <cell r="G181" t="str">
            <v>US</v>
          </cell>
          <cell r="H181" t="str">
            <v>USD</v>
          </cell>
        </row>
        <row r="182">
          <cell r="A182">
            <v>4097</v>
          </cell>
          <cell r="B182" t="str">
            <v>FPL Energy Segs III-VII LP, LLC</v>
          </cell>
          <cell r="C182" t="str">
            <v xml:space="preserve">1007L137  </v>
          </cell>
          <cell r="D182">
            <v>4097</v>
          </cell>
          <cell r="E182">
            <v>4097</v>
          </cell>
          <cell r="F182" t="str">
            <v>D</v>
          </cell>
          <cell r="G182" t="str">
            <v>US</v>
          </cell>
          <cell r="H182" t="str">
            <v>USD</v>
          </cell>
        </row>
        <row r="183">
          <cell r="A183">
            <v>4098</v>
          </cell>
          <cell r="B183" t="str">
            <v>FPL Energy Segs III-VII GP, LLC</v>
          </cell>
          <cell r="C183" t="str">
            <v xml:space="preserve">1007L138  </v>
          </cell>
          <cell r="D183">
            <v>4098</v>
          </cell>
          <cell r="E183">
            <v>4098</v>
          </cell>
          <cell r="F183" t="str">
            <v>D</v>
          </cell>
          <cell r="G183" t="str">
            <v>US</v>
          </cell>
          <cell r="H183" t="str">
            <v>USD</v>
          </cell>
        </row>
        <row r="184">
          <cell r="A184">
            <v>4099</v>
          </cell>
          <cell r="B184" t="str">
            <v>FPL Energy National Wind Investments, LLC</v>
          </cell>
          <cell r="C184" t="str">
            <v xml:space="preserve">1007L142  </v>
          </cell>
          <cell r="D184">
            <v>4099</v>
          </cell>
          <cell r="E184">
            <v>4099</v>
          </cell>
          <cell r="F184" t="str">
            <v>D</v>
          </cell>
          <cell r="G184" t="str">
            <v>US</v>
          </cell>
          <cell r="H184" t="str">
            <v>USD</v>
          </cell>
        </row>
        <row r="185">
          <cell r="A185">
            <v>4100</v>
          </cell>
          <cell r="B185" t="str">
            <v>FPL Energy National Wind Portfolio, LLC</v>
          </cell>
          <cell r="C185" t="str">
            <v xml:space="preserve">1007L1421 </v>
          </cell>
          <cell r="D185">
            <v>4100</v>
          </cell>
          <cell r="E185">
            <v>4100</v>
          </cell>
          <cell r="F185" t="str">
            <v>D</v>
          </cell>
          <cell r="G185" t="str">
            <v>US</v>
          </cell>
          <cell r="H185" t="str">
            <v>USD</v>
          </cell>
        </row>
        <row r="186">
          <cell r="A186">
            <v>4101</v>
          </cell>
          <cell r="B186" t="str">
            <v>FPL Energy National Wind Holdings, LLC</v>
          </cell>
          <cell r="C186" t="str">
            <v>1007L14211</v>
          </cell>
          <cell r="D186">
            <v>4101</v>
          </cell>
          <cell r="E186">
            <v>4101</v>
          </cell>
          <cell r="F186" t="str">
            <v>D</v>
          </cell>
          <cell r="G186" t="str">
            <v>US</v>
          </cell>
          <cell r="H186" t="str">
            <v>USD</v>
          </cell>
        </row>
        <row r="187">
          <cell r="A187">
            <v>4102</v>
          </cell>
          <cell r="B187" t="str">
            <v>FPL Energy National Wind. LLC</v>
          </cell>
          <cell r="C187" t="str">
            <v>1007L14212</v>
          </cell>
          <cell r="D187">
            <v>4102</v>
          </cell>
          <cell r="E187">
            <v>4102</v>
          </cell>
          <cell r="F187" t="str">
            <v>D</v>
          </cell>
          <cell r="G187" t="str">
            <v>US</v>
          </cell>
          <cell r="H187" t="str">
            <v>USD</v>
          </cell>
        </row>
        <row r="188">
          <cell r="A188">
            <v>4103</v>
          </cell>
          <cell r="B188" t="str">
            <v>FPL Energy Solar Partners III-VII, LLC</v>
          </cell>
          <cell r="C188" t="str">
            <v xml:space="preserve">1007L147  </v>
          </cell>
          <cell r="D188">
            <v>4103</v>
          </cell>
          <cell r="E188">
            <v>4103</v>
          </cell>
          <cell r="F188" t="str">
            <v>D</v>
          </cell>
          <cell r="G188" t="str">
            <v>US</v>
          </cell>
          <cell r="H188" t="str">
            <v>USD</v>
          </cell>
        </row>
        <row r="189">
          <cell r="A189">
            <v>4104</v>
          </cell>
          <cell r="B189" t="str">
            <v>AE - Waymart Wind Farm LP</v>
          </cell>
          <cell r="C189" t="str">
            <v xml:space="preserve">1007LAE25 </v>
          </cell>
          <cell r="D189">
            <v>4104</v>
          </cell>
          <cell r="E189">
            <v>4104</v>
          </cell>
          <cell r="F189" t="str">
            <v>D</v>
          </cell>
          <cell r="G189" t="str">
            <v>US</v>
          </cell>
          <cell r="H189" t="str">
            <v>USD</v>
          </cell>
        </row>
        <row r="190">
          <cell r="A190">
            <v>4105</v>
          </cell>
          <cell r="B190" t="str">
            <v>AE - Meyersdale Wind Farm LP</v>
          </cell>
          <cell r="C190" t="str">
            <v xml:space="preserve">1007LAE26 </v>
          </cell>
          <cell r="D190">
            <v>4105</v>
          </cell>
          <cell r="E190">
            <v>4105</v>
          </cell>
          <cell r="F190" t="str">
            <v>D</v>
          </cell>
          <cell r="G190" t="str">
            <v>US</v>
          </cell>
          <cell r="H190" t="str">
            <v>USD</v>
          </cell>
        </row>
        <row r="191">
          <cell r="A191">
            <v>4106</v>
          </cell>
          <cell r="B191" t="str">
            <v>AE - Backbone Wind Farm</v>
          </cell>
          <cell r="C191" t="str">
            <v xml:space="preserve">1007LAE27 </v>
          </cell>
          <cell r="D191">
            <v>4106</v>
          </cell>
          <cell r="E191">
            <v>4106</v>
          </cell>
          <cell r="F191" t="str">
            <v>D</v>
          </cell>
          <cell r="G191" t="str">
            <v>US</v>
          </cell>
          <cell r="H191" t="str">
            <v>USD</v>
          </cell>
        </row>
        <row r="192">
          <cell r="A192">
            <v>4107</v>
          </cell>
          <cell r="B192" t="str">
            <v>AE - Vansycle Wind Farm</v>
          </cell>
          <cell r="C192" t="str">
            <v xml:space="preserve">1007LAE28 </v>
          </cell>
          <cell r="D192">
            <v>4107</v>
          </cell>
          <cell r="E192">
            <v>4107</v>
          </cell>
          <cell r="F192" t="str">
            <v>D</v>
          </cell>
          <cell r="G192" t="str">
            <v>US</v>
          </cell>
          <cell r="H192" t="str">
            <v>USD</v>
          </cell>
        </row>
        <row r="193">
          <cell r="A193">
            <v>4108</v>
          </cell>
          <cell r="B193" t="str">
            <v>Kramer Junction Solar</v>
          </cell>
          <cell r="F193" t="str">
            <v>D</v>
          </cell>
          <cell r="G193" t="str">
            <v>US</v>
          </cell>
          <cell r="H193" t="str">
            <v>USD</v>
          </cell>
        </row>
        <row r="194">
          <cell r="A194">
            <v>4109</v>
          </cell>
          <cell r="B194" t="str">
            <v>FPL Energy Texas Wind Marketing GP, LLC</v>
          </cell>
          <cell r="C194" t="str">
            <v xml:space="preserve">1007L163  </v>
          </cell>
          <cell r="D194">
            <v>4109</v>
          </cell>
          <cell r="E194">
            <v>4109</v>
          </cell>
          <cell r="F194" t="str">
            <v>D</v>
          </cell>
          <cell r="G194" t="str">
            <v>US</v>
          </cell>
          <cell r="H194" t="str">
            <v>USD</v>
          </cell>
        </row>
        <row r="195">
          <cell r="A195">
            <v>4110</v>
          </cell>
          <cell r="B195" t="str">
            <v>FPL Energy Texas Wind Marketing LP, LLC</v>
          </cell>
          <cell r="C195" t="str">
            <v xml:space="preserve">1007L164  </v>
          </cell>
          <cell r="D195">
            <v>4110</v>
          </cell>
          <cell r="E195">
            <v>4110</v>
          </cell>
          <cell r="F195" t="str">
            <v>D</v>
          </cell>
          <cell r="G195" t="str">
            <v>US</v>
          </cell>
          <cell r="H195" t="str">
            <v>USD</v>
          </cell>
        </row>
        <row r="196">
          <cell r="A196">
            <v>4111</v>
          </cell>
          <cell r="B196" t="str">
            <v>FPL Energy Texas Wind Marketing LP</v>
          </cell>
          <cell r="C196" t="str">
            <v>1007L16301</v>
          </cell>
          <cell r="D196">
            <v>4111</v>
          </cell>
          <cell r="E196">
            <v>4111</v>
          </cell>
          <cell r="F196" t="str">
            <v>D</v>
          </cell>
          <cell r="G196" t="str">
            <v>US</v>
          </cell>
          <cell r="H196" t="str">
            <v>USD</v>
          </cell>
        </row>
        <row r="197">
          <cell r="A197">
            <v>4112</v>
          </cell>
          <cell r="B197" t="str">
            <v>FPL Energy Texas Wind GP, LLC</v>
          </cell>
          <cell r="C197" t="str">
            <v xml:space="preserve">1007L166  </v>
          </cell>
          <cell r="D197">
            <v>4112</v>
          </cell>
          <cell r="E197">
            <v>4112</v>
          </cell>
          <cell r="F197" t="str">
            <v>D</v>
          </cell>
          <cell r="G197" t="str">
            <v>US</v>
          </cell>
          <cell r="H197" t="str">
            <v>USD</v>
          </cell>
        </row>
        <row r="198">
          <cell r="A198" t="str">
            <v>4112NO</v>
          </cell>
          <cell r="B198" t="str">
            <v>FPL Energy Texas Wind GP, LLC-NQH &amp; OTTI</v>
          </cell>
          <cell r="F198" t="str">
            <v>D</v>
          </cell>
          <cell r="G198" t="str">
            <v>US</v>
          </cell>
          <cell r="H198" t="str">
            <v>USD</v>
          </cell>
        </row>
        <row r="199">
          <cell r="A199">
            <v>4113</v>
          </cell>
          <cell r="B199" t="str">
            <v>FPL Energy Tyler Texas LP, LLC</v>
          </cell>
          <cell r="C199" t="str">
            <v xml:space="preserve">1007L165  </v>
          </cell>
          <cell r="D199">
            <v>4113</v>
          </cell>
          <cell r="E199">
            <v>4113</v>
          </cell>
          <cell r="F199" t="str">
            <v>D</v>
          </cell>
          <cell r="G199" t="str">
            <v>US</v>
          </cell>
          <cell r="H199" t="str">
            <v>USD</v>
          </cell>
        </row>
        <row r="200">
          <cell r="A200">
            <v>4114</v>
          </cell>
          <cell r="B200" t="str">
            <v>FPL Energy Texas Wind Holdings, LP</v>
          </cell>
          <cell r="C200" t="str">
            <v>1007L16501</v>
          </cell>
          <cell r="D200">
            <v>4114</v>
          </cell>
          <cell r="E200">
            <v>4114</v>
          </cell>
          <cell r="F200" t="str">
            <v>D</v>
          </cell>
          <cell r="G200" t="str">
            <v>US</v>
          </cell>
          <cell r="H200" t="str">
            <v>USD</v>
          </cell>
        </row>
        <row r="201">
          <cell r="A201">
            <v>4115</v>
          </cell>
          <cell r="B201" t="str">
            <v>FPL Energy Texas Wind, LP</v>
          </cell>
          <cell r="C201" t="str">
            <v>1007L16601</v>
          </cell>
          <cell r="D201">
            <v>4115</v>
          </cell>
          <cell r="E201">
            <v>4115</v>
          </cell>
          <cell r="F201" t="str">
            <v>D</v>
          </cell>
          <cell r="G201" t="str">
            <v>US</v>
          </cell>
          <cell r="H201" t="str">
            <v>USD</v>
          </cell>
        </row>
        <row r="202">
          <cell r="A202" t="str">
            <v>4115NO</v>
          </cell>
          <cell r="B202" t="str">
            <v>FPL Energy Texas Wind, LP-NQH &amp; OTTI</v>
          </cell>
          <cell r="F202" t="str">
            <v>D</v>
          </cell>
          <cell r="G202" t="str">
            <v>US</v>
          </cell>
          <cell r="H202" t="str">
            <v>USD</v>
          </cell>
        </row>
        <row r="203">
          <cell r="A203">
            <v>4116</v>
          </cell>
          <cell r="B203" t="str">
            <v>Bison Wind GP, LLC</v>
          </cell>
          <cell r="C203" t="str">
            <v xml:space="preserve">1007L171  </v>
          </cell>
          <cell r="D203">
            <v>4116</v>
          </cell>
          <cell r="E203">
            <v>4116</v>
          </cell>
          <cell r="F203" t="str">
            <v>D</v>
          </cell>
          <cell r="G203" t="str">
            <v>US</v>
          </cell>
          <cell r="H203" t="str">
            <v>USD</v>
          </cell>
        </row>
        <row r="204">
          <cell r="A204">
            <v>4117</v>
          </cell>
          <cell r="B204" t="str">
            <v>Bison Wind Investments, LLC</v>
          </cell>
          <cell r="C204" t="str">
            <v>1007L17001</v>
          </cell>
          <cell r="D204">
            <v>4117</v>
          </cell>
          <cell r="E204">
            <v>4117</v>
          </cell>
          <cell r="F204" t="str">
            <v>D</v>
          </cell>
          <cell r="G204" t="str">
            <v>US</v>
          </cell>
          <cell r="H204" t="str">
            <v>USD</v>
          </cell>
        </row>
        <row r="205">
          <cell r="A205">
            <v>4118</v>
          </cell>
          <cell r="B205" t="str">
            <v>Heartland LP, LLC</v>
          </cell>
          <cell r="C205" t="str">
            <v xml:space="preserve">1007L170  </v>
          </cell>
          <cell r="D205">
            <v>4118</v>
          </cell>
          <cell r="E205">
            <v>4118</v>
          </cell>
          <cell r="F205" t="str">
            <v>D</v>
          </cell>
          <cell r="G205" t="str">
            <v>US</v>
          </cell>
          <cell r="H205" t="str">
            <v>USD</v>
          </cell>
        </row>
        <row r="206">
          <cell r="A206">
            <v>4119</v>
          </cell>
          <cell r="B206" t="str">
            <v>Bison Wind Portfolio, LLC</v>
          </cell>
          <cell r="C206" t="str">
            <v>1007L17002</v>
          </cell>
          <cell r="D206">
            <v>4119</v>
          </cell>
          <cell r="E206">
            <v>4119</v>
          </cell>
          <cell r="F206" t="str">
            <v>D</v>
          </cell>
          <cell r="G206" t="str">
            <v>US</v>
          </cell>
          <cell r="H206" t="str">
            <v>USD</v>
          </cell>
        </row>
        <row r="207">
          <cell r="A207">
            <v>4120</v>
          </cell>
          <cell r="B207" t="str">
            <v>Bison Wind Holdings, LLC</v>
          </cell>
          <cell r="C207" t="str">
            <v>1007L17003</v>
          </cell>
          <cell r="D207">
            <v>4120</v>
          </cell>
          <cell r="E207">
            <v>4120</v>
          </cell>
          <cell r="F207" t="str">
            <v>D</v>
          </cell>
          <cell r="G207" t="str">
            <v>US</v>
          </cell>
          <cell r="H207" t="str">
            <v>USD</v>
          </cell>
        </row>
        <row r="208">
          <cell r="A208">
            <v>4121</v>
          </cell>
          <cell r="B208" t="str">
            <v>Bison Wind, LLC</v>
          </cell>
          <cell r="C208" t="str">
            <v>1007L17004</v>
          </cell>
          <cell r="D208">
            <v>4121</v>
          </cell>
          <cell r="E208">
            <v>4121</v>
          </cell>
          <cell r="F208" t="str">
            <v>D</v>
          </cell>
          <cell r="G208" t="str">
            <v>US</v>
          </cell>
          <cell r="H208" t="str">
            <v>USD</v>
          </cell>
        </row>
        <row r="209">
          <cell r="A209">
            <v>4122</v>
          </cell>
          <cell r="B209" t="str">
            <v>NAPS Wind GP, LLC</v>
          </cell>
          <cell r="C209">
            <v>10079409</v>
          </cell>
          <cell r="E209">
            <v>4122</v>
          </cell>
          <cell r="F209" t="str">
            <v>D</v>
          </cell>
          <cell r="G209" t="str">
            <v>US</v>
          </cell>
          <cell r="H209" t="str">
            <v>USD</v>
          </cell>
        </row>
        <row r="210">
          <cell r="A210">
            <v>4123</v>
          </cell>
          <cell r="B210" t="str">
            <v>NAPS Wind, LP</v>
          </cell>
          <cell r="C210">
            <v>100794010</v>
          </cell>
          <cell r="E210">
            <v>4123</v>
          </cell>
          <cell r="F210" t="str">
            <v>D</v>
          </cell>
          <cell r="G210" t="str">
            <v>US</v>
          </cell>
          <cell r="H210" t="str">
            <v>USD</v>
          </cell>
        </row>
        <row r="211">
          <cell r="A211">
            <v>4124</v>
          </cell>
          <cell r="B211" t="str">
            <v>North American Power Systems Solar, LLC</v>
          </cell>
          <cell r="C211" t="str">
            <v xml:space="preserve">1007L177  </v>
          </cell>
          <cell r="D211">
            <v>4124</v>
          </cell>
          <cell r="E211">
            <v>4124</v>
          </cell>
          <cell r="F211" t="str">
            <v>D</v>
          </cell>
          <cell r="G211" t="str">
            <v>US</v>
          </cell>
          <cell r="H211" t="str">
            <v>USD</v>
          </cell>
        </row>
        <row r="212">
          <cell r="A212">
            <v>4125</v>
          </cell>
          <cell r="B212" t="str">
            <v>Windlogics Inc.</v>
          </cell>
          <cell r="C212">
            <v>10226101</v>
          </cell>
          <cell r="E212">
            <v>4125</v>
          </cell>
          <cell r="F212" t="str">
            <v>D</v>
          </cell>
          <cell r="G212" t="str">
            <v>US</v>
          </cell>
          <cell r="H212" t="str">
            <v>USD</v>
          </cell>
        </row>
        <row r="213">
          <cell r="A213">
            <v>4126</v>
          </cell>
          <cell r="B213" t="str">
            <v>Wind Holdings, Inc.</v>
          </cell>
          <cell r="C213">
            <v>102261</v>
          </cell>
          <cell r="E213">
            <v>4126</v>
          </cell>
          <cell r="F213" t="str">
            <v>D</v>
          </cell>
          <cell r="G213" t="str">
            <v>US</v>
          </cell>
          <cell r="H213" t="str">
            <v>USD</v>
          </cell>
        </row>
        <row r="214">
          <cell r="A214">
            <v>4127</v>
          </cell>
          <cell r="B214" t="str">
            <v>Lone Star Wind Holdings, LLC</v>
          </cell>
          <cell r="C214" t="str">
            <v xml:space="preserve">1007L178  </v>
          </cell>
          <cell r="D214">
            <v>4127</v>
          </cell>
          <cell r="E214">
            <v>4127</v>
          </cell>
          <cell r="F214" t="str">
            <v>D</v>
          </cell>
          <cell r="G214" t="str">
            <v>US</v>
          </cell>
          <cell r="H214" t="str">
            <v>USD</v>
          </cell>
        </row>
        <row r="215">
          <cell r="A215" t="str">
            <v>4127NO</v>
          </cell>
          <cell r="B215" t="str">
            <v>Lone Star Wind Holdings, LLC-NQH &amp; OTTI</v>
          </cell>
          <cell r="F215" t="str">
            <v>D</v>
          </cell>
          <cell r="G215" t="str">
            <v>US</v>
          </cell>
          <cell r="H215" t="str">
            <v>USD</v>
          </cell>
        </row>
        <row r="216">
          <cell r="A216">
            <v>4128</v>
          </cell>
          <cell r="B216" t="str">
            <v>Lone Star Wind, LLC</v>
          </cell>
          <cell r="C216" t="str">
            <v xml:space="preserve">1007L1782 </v>
          </cell>
          <cell r="D216">
            <v>4128</v>
          </cell>
          <cell r="E216">
            <v>4128</v>
          </cell>
          <cell r="F216" t="str">
            <v>D</v>
          </cell>
          <cell r="G216" t="str">
            <v>US</v>
          </cell>
          <cell r="H216" t="str">
            <v>USD</v>
          </cell>
        </row>
        <row r="217">
          <cell r="A217" t="str">
            <v>4128NO</v>
          </cell>
          <cell r="B217" t="str">
            <v>Lone Star Wind, LLC-NQH &amp; OTTI</v>
          </cell>
          <cell r="F217" t="str">
            <v>D</v>
          </cell>
          <cell r="G217" t="str">
            <v>US</v>
          </cell>
          <cell r="H217" t="str">
            <v>USD</v>
          </cell>
        </row>
        <row r="218">
          <cell r="A218">
            <v>4131</v>
          </cell>
          <cell r="B218" t="str">
            <v>Northern Frontier Wind Holding, LLC</v>
          </cell>
          <cell r="C218">
            <v>102268</v>
          </cell>
          <cell r="E218">
            <v>4131</v>
          </cell>
          <cell r="F218" t="str">
            <v>D</v>
          </cell>
          <cell r="G218" t="str">
            <v>US</v>
          </cell>
          <cell r="H218" t="str">
            <v>USD</v>
          </cell>
        </row>
        <row r="219">
          <cell r="A219">
            <v>4132</v>
          </cell>
          <cell r="B219" t="str">
            <v>Northern Frontier Wind Funding, LLC</v>
          </cell>
          <cell r="C219">
            <v>10226801</v>
          </cell>
          <cell r="F219" t="str">
            <v>D</v>
          </cell>
          <cell r="G219" t="str">
            <v>US</v>
          </cell>
          <cell r="H219" t="str">
            <v>USD</v>
          </cell>
        </row>
        <row r="220">
          <cell r="A220" t="str">
            <v>4132P_CTA</v>
          </cell>
          <cell r="B220" t="str">
            <v>Northern Frontier Wind Funding, LLC</v>
          </cell>
          <cell r="E220" t="str">
            <v>4132P_CTA</v>
          </cell>
          <cell r="F220" t="str">
            <v>D</v>
          </cell>
          <cell r="G220" t="str">
            <v>US</v>
          </cell>
          <cell r="H220" t="str">
            <v>USD</v>
          </cell>
        </row>
        <row r="221">
          <cell r="A221">
            <v>4133</v>
          </cell>
          <cell r="B221" t="str">
            <v>Northern Frontier Wind, LLC</v>
          </cell>
          <cell r="F221" t="str">
            <v>D</v>
          </cell>
          <cell r="G221" t="str">
            <v>US</v>
          </cell>
          <cell r="H221" t="str">
            <v>USD</v>
          </cell>
        </row>
        <row r="222">
          <cell r="A222" t="str">
            <v>4133D</v>
          </cell>
          <cell r="B222" t="str">
            <v>Northern Frontier Wind, LLC</v>
          </cell>
          <cell r="F222" t="str">
            <v>D</v>
          </cell>
          <cell r="G222" t="str">
            <v>US</v>
          </cell>
          <cell r="H222" t="str">
            <v>USD</v>
          </cell>
        </row>
        <row r="223">
          <cell r="A223">
            <v>4134</v>
          </cell>
          <cell r="B223" t="str">
            <v>FPL Energy Gas Producing, LLC</v>
          </cell>
          <cell r="C223" t="str">
            <v xml:space="preserve">1007L200  </v>
          </cell>
          <cell r="D223">
            <v>4134</v>
          </cell>
          <cell r="E223">
            <v>4134</v>
          </cell>
          <cell r="F223" t="str">
            <v>D</v>
          </cell>
          <cell r="G223" t="str">
            <v>US</v>
          </cell>
          <cell r="H223" t="str">
            <v>USD</v>
          </cell>
        </row>
        <row r="224">
          <cell r="A224" t="str">
            <v>4134NO</v>
          </cell>
          <cell r="B224" t="str">
            <v>FPL Energy Gas Producing, LLC-NQH &amp; OTTI</v>
          </cell>
          <cell r="F224" t="str">
            <v>D</v>
          </cell>
          <cell r="G224" t="str">
            <v>US</v>
          </cell>
          <cell r="H224" t="str">
            <v>USD</v>
          </cell>
        </row>
        <row r="225">
          <cell r="A225">
            <v>4135</v>
          </cell>
          <cell r="B225" t="str">
            <v>FPL Energy Producer Svcs</v>
          </cell>
          <cell r="C225" t="str">
            <v xml:space="preserve">1007L210  </v>
          </cell>
          <cell r="D225">
            <v>4135</v>
          </cell>
          <cell r="E225">
            <v>4135</v>
          </cell>
          <cell r="F225" t="str">
            <v>D</v>
          </cell>
          <cell r="G225" t="str">
            <v>US</v>
          </cell>
          <cell r="H225" t="str">
            <v>USD</v>
          </cell>
        </row>
        <row r="226">
          <cell r="A226">
            <v>4136</v>
          </cell>
          <cell r="B226" t="str">
            <v>Generation Repair &amp; Srvc</v>
          </cell>
          <cell r="C226" t="str">
            <v xml:space="preserve">1007L213  </v>
          </cell>
          <cell r="D226">
            <v>4136</v>
          </cell>
          <cell r="E226">
            <v>4136</v>
          </cell>
          <cell r="F226" t="str">
            <v>D</v>
          </cell>
          <cell r="G226" t="str">
            <v>US</v>
          </cell>
          <cell r="H226" t="str">
            <v>USD</v>
          </cell>
        </row>
        <row r="227">
          <cell r="A227">
            <v>4137</v>
          </cell>
          <cell r="B227" t="str">
            <v>EFB Constructors, LLC</v>
          </cell>
          <cell r="C227" t="str">
            <v xml:space="preserve">1007L191  </v>
          </cell>
          <cell r="D227">
            <v>4137</v>
          </cell>
          <cell r="E227">
            <v>4137</v>
          </cell>
          <cell r="F227" t="str">
            <v>D</v>
          </cell>
          <cell r="G227" t="str">
            <v>US</v>
          </cell>
          <cell r="H227" t="str">
            <v>USD</v>
          </cell>
        </row>
        <row r="228">
          <cell r="A228">
            <v>4138</v>
          </cell>
          <cell r="B228" t="str">
            <v>NQH Lamar Test (fka Oliver Wind)</v>
          </cell>
          <cell r="F228" t="str">
            <v>D</v>
          </cell>
          <cell r="G228" t="str">
            <v>US</v>
          </cell>
          <cell r="H228" t="str">
            <v>USD</v>
          </cell>
        </row>
        <row r="229">
          <cell r="A229">
            <v>4139</v>
          </cell>
          <cell r="B229" t="str">
            <v>Heartland Wind Holding</v>
          </cell>
          <cell r="C229" t="str">
            <v xml:space="preserve">1007L218  </v>
          </cell>
          <cell r="D229">
            <v>4139</v>
          </cell>
          <cell r="E229">
            <v>4139</v>
          </cell>
          <cell r="F229" t="str">
            <v>D</v>
          </cell>
          <cell r="G229" t="str">
            <v>US</v>
          </cell>
          <cell r="H229" t="str">
            <v>USD</v>
          </cell>
        </row>
        <row r="230">
          <cell r="A230">
            <v>4140</v>
          </cell>
          <cell r="B230" t="str">
            <v>Heartland Wind, LLC</v>
          </cell>
          <cell r="C230" t="str">
            <v>1007L21801</v>
          </cell>
          <cell r="D230">
            <v>4140</v>
          </cell>
          <cell r="E230">
            <v>4140</v>
          </cell>
          <cell r="F230" t="str">
            <v>D</v>
          </cell>
          <cell r="G230" t="str">
            <v>US</v>
          </cell>
          <cell r="H230" t="str">
            <v>USD</v>
          </cell>
        </row>
        <row r="231">
          <cell r="A231">
            <v>4141</v>
          </cell>
          <cell r="B231" t="str">
            <v>Legacy Renewables Holding</v>
          </cell>
          <cell r="C231" t="str">
            <v xml:space="preserve">1007L219  </v>
          </cell>
          <cell r="D231">
            <v>4141</v>
          </cell>
          <cell r="E231">
            <v>4141</v>
          </cell>
          <cell r="F231" t="str">
            <v>D</v>
          </cell>
          <cell r="G231" t="str">
            <v>US</v>
          </cell>
          <cell r="H231" t="str">
            <v>USD</v>
          </cell>
        </row>
        <row r="232">
          <cell r="A232">
            <v>4142</v>
          </cell>
          <cell r="B232" t="str">
            <v>Legacy Renewables, LLC</v>
          </cell>
          <cell r="C232" t="str">
            <v xml:space="preserve">1007L2191 </v>
          </cell>
          <cell r="D232">
            <v>4142</v>
          </cell>
          <cell r="E232">
            <v>4142</v>
          </cell>
          <cell r="F232" t="str">
            <v>D</v>
          </cell>
          <cell r="G232" t="str">
            <v>US</v>
          </cell>
          <cell r="H232" t="str">
            <v>USD</v>
          </cell>
        </row>
        <row r="233">
          <cell r="A233">
            <v>4143</v>
          </cell>
          <cell r="B233" t="str">
            <v>HEARTLAND WIND</v>
          </cell>
          <cell r="D233">
            <v>4143</v>
          </cell>
          <cell r="E233">
            <v>4143</v>
          </cell>
          <cell r="F233" t="str">
            <v>D</v>
          </cell>
          <cell r="G233" t="str">
            <v>US</v>
          </cell>
          <cell r="H233" t="str">
            <v>USD</v>
          </cell>
        </row>
        <row r="234">
          <cell r="A234">
            <v>4144</v>
          </cell>
          <cell r="B234" t="str">
            <v>Heartland Wind</v>
          </cell>
          <cell r="D234">
            <v>4144</v>
          </cell>
          <cell r="E234">
            <v>4144</v>
          </cell>
          <cell r="F234" t="str">
            <v>D</v>
          </cell>
          <cell r="G234" t="str">
            <v>US</v>
          </cell>
          <cell r="H234" t="str">
            <v>USD</v>
          </cell>
        </row>
        <row r="235">
          <cell r="A235">
            <v>4145</v>
          </cell>
          <cell r="B235" t="str">
            <v>CTA-Frontier Wind</v>
          </cell>
          <cell r="E235">
            <v>4145</v>
          </cell>
          <cell r="F235" t="str">
            <v>D</v>
          </cell>
          <cell r="G235" t="str">
            <v>US</v>
          </cell>
          <cell r="H235" t="str">
            <v>USD</v>
          </cell>
        </row>
        <row r="236">
          <cell r="A236">
            <v>4146</v>
          </cell>
          <cell r="B236" t="str">
            <v>CTA-NELP, Inc.</v>
          </cell>
          <cell r="E236">
            <v>4146</v>
          </cell>
          <cell r="F236" t="str">
            <v>D</v>
          </cell>
          <cell r="G236" t="str">
            <v>US</v>
          </cell>
          <cell r="H236" t="str">
            <v>USD</v>
          </cell>
        </row>
        <row r="237">
          <cell r="A237">
            <v>5000</v>
          </cell>
          <cell r="B237" t="str">
            <v>Harper Lake Company VIII</v>
          </cell>
          <cell r="C237">
            <v>100797</v>
          </cell>
          <cell r="E237">
            <v>5000</v>
          </cell>
          <cell r="F237" t="str">
            <v>D</v>
          </cell>
          <cell r="G237" t="str">
            <v>US</v>
          </cell>
          <cell r="H237" t="str">
            <v>USD</v>
          </cell>
        </row>
        <row r="238">
          <cell r="A238">
            <v>5001</v>
          </cell>
          <cell r="B238" t="str">
            <v>HLC IX Company</v>
          </cell>
          <cell r="C238">
            <v>100798</v>
          </cell>
          <cell r="E238">
            <v>5001</v>
          </cell>
          <cell r="F238" t="str">
            <v>D</v>
          </cell>
          <cell r="G238" t="str">
            <v>US</v>
          </cell>
          <cell r="H238" t="str">
            <v>USD</v>
          </cell>
        </row>
        <row r="239">
          <cell r="A239">
            <v>5002</v>
          </cell>
          <cell r="B239" t="str">
            <v>ESI Mojave LLC</v>
          </cell>
          <cell r="C239">
            <v>102222</v>
          </cell>
          <cell r="E239">
            <v>5002</v>
          </cell>
          <cell r="F239" t="str">
            <v>D</v>
          </cell>
          <cell r="G239" t="str">
            <v>US</v>
          </cell>
          <cell r="H239" t="str">
            <v>USD</v>
          </cell>
        </row>
        <row r="240">
          <cell r="A240">
            <v>5004</v>
          </cell>
          <cell r="B240" t="str">
            <v>ESI Vansycle GP, Inc.</v>
          </cell>
          <cell r="C240">
            <v>100768</v>
          </cell>
          <cell r="E240">
            <v>5004</v>
          </cell>
          <cell r="F240" t="str">
            <v>D</v>
          </cell>
          <cell r="G240" t="str">
            <v>US</v>
          </cell>
          <cell r="H240" t="str">
            <v>USD</v>
          </cell>
        </row>
        <row r="241">
          <cell r="A241" t="str">
            <v>5004P_CTA</v>
          </cell>
          <cell r="B241" t="str">
            <v>ESI Vansycle GP, Inc.</v>
          </cell>
          <cell r="E241" t="str">
            <v>5004P_CTA</v>
          </cell>
          <cell r="F241" t="str">
            <v>D</v>
          </cell>
          <cell r="G241" t="str">
            <v>US</v>
          </cell>
          <cell r="H241" t="str">
            <v>USD</v>
          </cell>
        </row>
        <row r="242">
          <cell r="A242">
            <v>5005</v>
          </cell>
          <cell r="B242" t="str">
            <v>ESI Vansycle LP, Inc.</v>
          </cell>
          <cell r="C242">
            <v>100769</v>
          </cell>
          <cell r="E242">
            <v>5005</v>
          </cell>
          <cell r="F242" t="str">
            <v>D</v>
          </cell>
          <cell r="G242" t="str">
            <v>US</v>
          </cell>
          <cell r="H242" t="str">
            <v>USD</v>
          </cell>
        </row>
        <row r="243">
          <cell r="A243" t="str">
            <v>5005P_CTA</v>
          </cell>
          <cell r="B243" t="str">
            <v>ESI Vansycle LP, Inc.</v>
          </cell>
          <cell r="E243" t="str">
            <v>5005P_CTA</v>
          </cell>
          <cell r="F243" t="str">
            <v>D</v>
          </cell>
          <cell r="G243" t="str">
            <v>US</v>
          </cell>
          <cell r="H243" t="str">
            <v>USD</v>
          </cell>
        </row>
        <row r="244">
          <cell r="A244">
            <v>5008</v>
          </cell>
          <cell r="B244" t="str">
            <v>FPL Energy Virginia Power Services, Inc.</v>
          </cell>
          <cell r="C244">
            <v>100747</v>
          </cell>
          <cell r="E244">
            <v>5008</v>
          </cell>
          <cell r="F244" t="str">
            <v>D</v>
          </cell>
          <cell r="G244" t="str">
            <v>US</v>
          </cell>
          <cell r="H244" t="str">
            <v>USD</v>
          </cell>
        </row>
        <row r="245">
          <cell r="A245">
            <v>5011</v>
          </cell>
          <cell r="B245" t="str">
            <v>FPL Energy Operating Services, Inc.</v>
          </cell>
          <cell r="C245">
            <v>100746</v>
          </cell>
          <cell r="E245">
            <v>5011</v>
          </cell>
          <cell r="F245" t="str">
            <v>D</v>
          </cell>
          <cell r="G245" t="str">
            <v>US</v>
          </cell>
          <cell r="H245" t="str">
            <v>USD</v>
          </cell>
        </row>
        <row r="246">
          <cell r="A246">
            <v>5012</v>
          </cell>
          <cell r="B246" t="str">
            <v>Hyperion VIII, Inc.</v>
          </cell>
          <cell r="C246">
            <v>100710</v>
          </cell>
          <cell r="E246">
            <v>5012</v>
          </cell>
          <cell r="F246" t="str">
            <v>D</v>
          </cell>
          <cell r="G246" t="str">
            <v>US</v>
          </cell>
          <cell r="H246" t="str">
            <v>USD</v>
          </cell>
        </row>
        <row r="247">
          <cell r="A247">
            <v>5013</v>
          </cell>
          <cell r="B247" t="str">
            <v>Hyperion IX, Inc.</v>
          </cell>
          <cell r="C247">
            <v>100718</v>
          </cell>
          <cell r="E247">
            <v>5013</v>
          </cell>
          <cell r="F247" t="str">
            <v>D</v>
          </cell>
          <cell r="G247" t="str">
            <v>US</v>
          </cell>
          <cell r="H247" t="str">
            <v>USD</v>
          </cell>
        </row>
        <row r="248">
          <cell r="A248">
            <v>5014</v>
          </cell>
          <cell r="B248" t="str">
            <v>ESI Ormesa 1E Equity, Inc.</v>
          </cell>
          <cell r="E248">
            <v>5014</v>
          </cell>
          <cell r="F248" t="str">
            <v>D</v>
          </cell>
          <cell r="G248" t="str">
            <v>US</v>
          </cell>
          <cell r="H248" t="str">
            <v>USD</v>
          </cell>
        </row>
        <row r="249">
          <cell r="A249">
            <v>5015</v>
          </cell>
          <cell r="B249" t="str">
            <v>ESI Ormesa Equity Holdings LLC</v>
          </cell>
          <cell r="E249">
            <v>5015</v>
          </cell>
          <cell r="F249" t="str">
            <v>D</v>
          </cell>
          <cell r="G249" t="str">
            <v>US</v>
          </cell>
          <cell r="H249" t="str">
            <v>USD</v>
          </cell>
        </row>
        <row r="250">
          <cell r="A250">
            <v>5016</v>
          </cell>
          <cell r="B250" t="str">
            <v>ESI Hawkeye Power LLC (AE)</v>
          </cell>
          <cell r="C250" t="str">
            <v xml:space="preserve">1007LAE1  </v>
          </cell>
          <cell r="D250">
            <v>5016</v>
          </cell>
          <cell r="E250">
            <v>5016</v>
          </cell>
          <cell r="F250" t="str">
            <v>D</v>
          </cell>
          <cell r="G250" t="str">
            <v>US</v>
          </cell>
          <cell r="H250" t="str">
            <v>USD</v>
          </cell>
        </row>
        <row r="251">
          <cell r="A251">
            <v>5017</v>
          </cell>
          <cell r="B251" t="str">
            <v>ESI West Texas Energy, Inc.</v>
          </cell>
          <cell r="C251">
            <v>102201</v>
          </cell>
          <cell r="E251">
            <v>5017</v>
          </cell>
          <cell r="F251" t="str">
            <v>D</v>
          </cell>
          <cell r="G251" t="str">
            <v>US</v>
          </cell>
          <cell r="H251" t="str">
            <v>USD</v>
          </cell>
        </row>
        <row r="252">
          <cell r="A252" t="str">
            <v>5017P_CTA</v>
          </cell>
          <cell r="B252" t="str">
            <v>ESI West Texas Energy, Inc.</v>
          </cell>
          <cell r="E252" t="str">
            <v>5017P_CTA</v>
          </cell>
          <cell r="F252" t="str">
            <v>D</v>
          </cell>
          <cell r="G252" t="str">
            <v>US</v>
          </cell>
          <cell r="H252" t="str">
            <v>USD</v>
          </cell>
        </row>
        <row r="253">
          <cell r="A253">
            <v>5018</v>
          </cell>
          <cell r="B253" t="str">
            <v>ESI West Texas Energy LP, LLC</v>
          </cell>
          <cell r="C253" t="str">
            <v>1007L10812</v>
          </cell>
          <cell r="E253">
            <v>5018</v>
          </cell>
          <cell r="F253" t="str">
            <v>D</v>
          </cell>
          <cell r="G253" t="str">
            <v>US</v>
          </cell>
          <cell r="H253" t="str">
            <v>USD</v>
          </cell>
        </row>
        <row r="254">
          <cell r="A254" t="str">
            <v>5018P_CTA</v>
          </cell>
          <cell r="B254" t="str">
            <v>ESI West Texas Energy LP, LLC</v>
          </cell>
          <cell r="E254" t="str">
            <v>5018P_CTA</v>
          </cell>
          <cell r="F254" t="str">
            <v>D</v>
          </cell>
          <cell r="G254" t="str">
            <v>US</v>
          </cell>
          <cell r="H254" t="str">
            <v>USD</v>
          </cell>
        </row>
        <row r="255">
          <cell r="A255">
            <v>5019</v>
          </cell>
          <cell r="B255" t="str">
            <v>FPL Energy Paris GP LLC</v>
          </cell>
          <cell r="C255" t="str">
            <v xml:space="preserve">1007L125  </v>
          </cell>
          <cell r="D255">
            <v>5019</v>
          </cell>
          <cell r="E255">
            <v>5019</v>
          </cell>
          <cell r="F255" t="str">
            <v>D</v>
          </cell>
          <cell r="G255" t="str">
            <v>US</v>
          </cell>
          <cell r="H255" t="str">
            <v>USD</v>
          </cell>
        </row>
        <row r="256">
          <cell r="A256">
            <v>5020</v>
          </cell>
          <cell r="B256" t="str">
            <v>CLSD-FPL Energy Paris LP</v>
          </cell>
          <cell r="D256">
            <v>5020</v>
          </cell>
          <cell r="E256">
            <v>5020</v>
          </cell>
          <cell r="F256" t="str">
            <v>D</v>
          </cell>
          <cell r="G256" t="str">
            <v>US</v>
          </cell>
          <cell r="H256" t="str">
            <v>USD</v>
          </cell>
        </row>
        <row r="257">
          <cell r="A257">
            <v>5021</v>
          </cell>
          <cell r="B257" t="str">
            <v>FPL Energy MH50 GP, LLC</v>
          </cell>
          <cell r="C257" t="str">
            <v xml:space="preserve">1007L013  </v>
          </cell>
          <cell r="D257">
            <v>5021</v>
          </cell>
          <cell r="E257">
            <v>5021</v>
          </cell>
          <cell r="F257" t="str">
            <v>D</v>
          </cell>
          <cell r="G257" t="str">
            <v>US</v>
          </cell>
          <cell r="H257" t="str">
            <v>USD</v>
          </cell>
        </row>
        <row r="258">
          <cell r="A258">
            <v>5022</v>
          </cell>
          <cell r="B258" t="str">
            <v>FPL Energy MH50 LP, LLC</v>
          </cell>
          <cell r="C258" t="str">
            <v xml:space="preserve">1007L012  </v>
          </cell>
          <cell r="D258">
            <v>5022</v>
          </cell>
          <cell r="E258">
            <v>5022</v>
          </cell>
          <cell r="F258" t="str">
            <v>D</v>
          </cell>
          <cell r="G258" t="str">
            <v>US</v>
          </cell>
          <cell r="H258" t="str">
            <v>USD</v>
          </cell>
        </row>
        <row r="259">
          <cell r="A259">
            <v>5023</v>
          </cell>
          <cell r="B259" t="str">
            <v>ESI Doswell GP, LLC</v>
          </cell>
          <cell r="C259" t="str">
            <v xml:space="preserve">1007L139  </v>
          </cell>
          <cell r="D259">
            <v>5023</v>
          </cell>
          <cell r="E259">
            <v>5023</v>
          </cell>
          <cell r="F259" t="str">
            <v>D</v>
          </cell>
          <cell r="G259" t="str">
            <v>US</v>
          </cell>
          <cell r="H259" t="str">
            <v>USD</v>
          </cell>
        </row>
        <row r="260">
          <cell r="A260">
            <v>5024</v>
          </cell>
          <cell r="B260" t="str">
            <v>ESI LP, LLC (Doswell)</v>
          </cell>
          <cell r="C260" t="str">
            <v xml:space="preserve">1007L140  </v>
          </cell>
          <cell r="D260">
            <v>5024</v>
          </cell>
          <cell r="E260">
            <v>5024</v>
          </cell>
          <cell r="F260" t="str">
            <v>D</v>
          </cell>
          <cell r="G260" t="str">
            <v>US</v>
          </cell>
          <cell r="H260" t="str">
            <v>USD</v>
          </cell>
        </row>
        <row r="261">
          <cell r="A261">
            <v>5025</v>
          </cell>
          <cell r="B261" t="str">
            <v>Doswell I, LLC</v>
          </cell>
          <cell r="C261" t="str">
            <v xml:space="preserve">1007L141  </v>
          </cell>
          <cell r="D261">
            <v>5025</v>
          </cell>
          <cell r="E261">
            <v>5025</v>
          </cell>
          <cell r="F261" t="str">
            <v>D</v>
          </cell>
          <cell r="G261" t="str">
            <v>US</v>
          </cell>
          <cell r="H261" t="str">
            <v>USD</v>
          </cell>
        </row>
        <row r="262">
          <cell r="A262">
            <v>5026</v>
          </cell>
          <cell r="B262" t="str">
            <v>FPL Energy Marcus Hook LLC</v>
          </cell>
          <cell r="C262">
            <v>102260012</v>
          </cell>
          <cell r="D262">
            <v>5026</v>
          </cell>
          <cell r="E262">
            <v>5026</v>
          </cell>
          <cell r="F262" t="str">
            <v>D</v>
          </cell>
          <cell r="G262" t="str">
            <v>US</v>
          </cell>
          <cell r="H262" t="str">
            <v>USD</v>
          </cell>
        </row>
        <row r="263">
          <cell r="A263">
            <v>5027</v>
          </cell>
          <cell r="B263" t="str">
            <v>FPL Energy MH700, LLC</v>
          </cell>
          <cell r="C263">
            <v>1022600121</v>
          </cell>
          <cell r="D263">
            <v>5027</v>
          </cell>
          <cell r="E263">
            <v>5027</v>
          </cell>
          <cell r="F263" t="str">
            <v>D</v>
          </cell>
          <cell r="G263" t="str">
            <v>US</v>
          </cell>
          <cell r="H263" t="str">
            <v>USD</v>
          </cell>
        </row>
        <row r="264">
          <cell r="A264">
            <v>5028</v>
          </cell>
          <cell r="B264" t="str">
            <v>FPLE Rhode Island State Energy , GP, Inc.</v>
          </cell>
          <cell r="C264">
            <v>102229</v>
          </cell>
          <cell r="E264">
            <v>5028</v>
          </cell>
          <cell r="F264" t="str">
            <v>D</v>
          </cell>
          <cell r="G264" t="str">
            <v>US</v>
          </cell>
          <cell r="H264" t="str">
            <v>USD</v>
          </cell>
        </row>
        <row r="265">
          <cell r="A265" t="str">
            <v>5028P_CTA</v>
          </cell>
          <cell r="B265" t="str">
            <v>FPLE Rhode Island State Energy , GP, Inc.</v>
          </cell>
          <cell r="E265" t="str">
            <v>5028P_CTA</v>
          </cell>
          <cell r="F265" t="str">
            <v>D</v>
          </cell>
          <cell r="G265" t="str">
            <v>US</v>
          </cell>
          <cell r="H265" t="str">
            <v>USD</v>
          </cell>
        </row>
        <row r="266">
          <cell r="A266">
            <v>5029</v>
          </cell>
          <cell r="B266" t="str">
            <v>FPLE Rhode Island State Energy LP, LLC</v>
          </cell>
          <cell r="C266" t="str">
            <v xml:space="preserve">1007L043  </v>
          </cell>
          <cell r="D266">
            <v>5029</v>
          </cell>
          <cell r="E266">
            <v>5029</v>
          </cell>
          <cell r="F266" t="str">
            <v>D</v>
          </cell>
          <cell r="G266" t="str">
            <v>US</v>
          </cell>
          <cell r="H266" t="str">
            <v>USD</v>
          </cell>
        </row>
        <row r="267">
          <cell r="A267" t="str">
            <v>5029P_CTA</v>
          </cell>
          <cell r="B267" t="str">
            <v>FPLE Rhode Island State Energy LP, LLC</v>
          </cell>
          <cell r="D267" t="str">
            <v>5029P_CTA</v>
          </cell>
          <cell r="E267" t="str">
            <v>5029P_CTA</v>
          </cell>
          <cell r="F267" t="str">
            <v>D</v>
          </cell>
          <cell r="G267" t="str">
            <v>US</v>
          </cell>
          <cell r="H267" t="str">
            <v>USD</v>
          </cell>
        </row>
        <row r="268">
          <cell r="A268">
            <v>5030</v>
          </cell>
          <cell r="B268" t="str">
            <v>FPL Energy Lake Benton Acquisitions LLC (AE)</v>
          </cell>
          <cell r="C268" t="str">
            <v xml:space="preserve">1007LAE2  </v>
          </cell>
          <cell r="D268">
            <v>5030</v>
          </cell>
          <cell r="E268">
            <v>5030</v>
          </cell>
          <cell r="F268" t="str">
            <v>D</v>
          </cell>
          <cell r="G268" t="str">
            <v>US</v>
          </cell>
          <cell r="H268" t="str">
            <v>USD</v>
          </cell>
        </row>
        <row r="269">
          <cell r="A269">
            <v>5031</v>
          </cell>
          <cell r="B269" t="str">
            <v>FPL Energy Pecos Wind I GP, LLC</v>
          </cell>
          <cell r="C269" t="str">
            <v xml:space="preserve">1007L090  </v>
          </cell>
          <cell r="D269">
            <v>5031</v>
          </cell>
          <cell r="E269">
            <v>5031</v>
          </cell>
          <cell r="F269" t="str">
            <v>D</v>
          </cell>
          <cell r="G269" t="str">
            <v>US</v>
          </cell>
          <cell r="H269" t="str">
            <v>USD</v>
          </cell>
        </row>
        <row r="270">
          <cell r="A270">
            <v>5033</v>
          </cell>
          <cell r="B270" t="str">
            <v>FPL Energy Pecos Wind II GP, LLC</v>
          </cell>
          <cell r="C270" t="str">
            <v xml:space="preserve">1007L091  </v>
          </cell>
          <cell r="D270">
            <v>5033</v>
          </cell>
          <cell r="E270">
            <v>5033</v>
          </cell>
          <cell r="F270" t="str">
            <v>D</v>
          </cell>
          <cell r="G270" t="str">
            <v>US</v>
          </cell>
          <cell r="H270" t="str">
            <v>USD</v>
          </cell>
        </row>
        <row r="271">
          <cell r="A271">
            <v>5035</v>
          </cell>
          <cell r="B271" t="str">
            <v>FPL Energy Forney GP LLC</v>
          </cell>
          <cell r="C271" t="str">
            <v xml:space="preserve">1007L123  </v>
          </cell>
          <cell r="D271">
            <v>5035</v>
          </cell>
          <cell r="E271">
            <v>5035</v>
          </cell>
          <cell r="F271" t="str">
            <v>D</v>
          </cell>
          <cell r="G271" t="str">
            <v>US</v>
          </cell>
          <cell r="H271" t="str">
            <v>USD</v>
          </cell>
        </row>
        <row r="272">
          <cell r="A272">
            <v>5036</v>
          </cell>
          <cell r="B272" t="str">
            <v>FPL ENERGY FORNEY, LLC</v>
          </cell>
          <cell r="F272" t="str">
            <v>D</v>
          </cell>
          <cell r="G272" t="str">
            <v>US</v>
          </cell>
          <cell r="H272" t="str">
            <v>USD</v>
          </cell>
        </row>
        <row r="273">
          <cell r="A273">
            <v>5037</v>
          </cell>
          <cell r="B273" t="str">
            <v>FPL Energy Stateline Holdings LLC</v>
          </cell>
          <cell r="C273" t="str">
            <v xml:space="preserve">1007L119  </v>
          </cell>
          <cell r="D273">
            <v>5037</v>
          </cell>
          <cell r="E273">
            <v>5037</v>
          </cell>
          <cell r="F273" t="str">
            <v>D</v>
          </cell>
          <cell r="G273" t="str">
            <v>US</v>
          </cell>
          <cell r="H273" t="str">
            <v>USD</v>
          </cell>
        </row>
        <row r="274">
          <cell r="A274">
            <v>5038</v>
          </cell>
          <cell r="B274" t="str">
            <v>Badger Windpower Holdings LLC (AE)</v>
          </cell>
          <cell r="C274" t="str">
            <v xml:space="preserve">1007LAE4  </v>
          </cell>
          <cell r="D274">
            <v>5038</v>
          </cell>
          <cell r="E274">
            <v>5038</v>
          </cell>
          <cell r="F274" t="str">
            <v>D</v>
          </cell>
          <cell r="G274" t="str">
            <v>US</v>
          </cell>
          <cell r="H274" t="str">
            <v>USD</v>
          </cell>
        </row>
        <row r="275">
          <cell r="A275">
            <v>5039</v>
          </cell>
          <cell r="B275" t="str">
            <v>FPL Energy Gray County Wind, LLC</v>
          </cell>
          <cell r="C275" t="str">
            <v xml:space="preserve">1007L058  </v>
          </cell>
          <cell r="D275">
            <v>5039</v>
          </cell>
          <cell r="E275">
            <v>5039</v>
          </cell>
          <cell r="F275" t="str">
            <v>D</v>
          </cell>
          <cell r="G275" t="str">
            <v>US</v>
          </cell>
          <cell r="H275" t="str">
            <v>USD</v>
          </cell>
        </row>
        <row r="276">
          <cell r="A276">
            <v>5040</v>
          </cell>
          <cell r="B276" t="str">
            <v>FPL Energy Upton Wind I GP, LLC</v>
          </cell>
          <cell r="C276" t="str">
            <v xml:space="preserve">1007L083  </v>
          </cell>
          <cell r="D276">
            <v>5040</v>
          </cell>
          <cell r="E276">
            <v>5040</v>
          </cell>
          <cell r="F276" t="str">
            <v>D</v>
          </cell>
          <cell r="G276" t="str">
            <v>US</v>
          </cell>
          <cell r="H276" t="str">
            <v>USD</v>
          </cell>
        </row>
        <row r="277">
          <cell r="A277">
            <v>5042</v>
          </cell>
          <cell r="B277" t="str">
            <v>FPL Energy Upton Wind II GP, LLC</v>
          </cell>
          <cell r="C277" t="str">
            <v xml:space="preserve">1007L085  </v>
          </cell>
          <cell r="D277">
            <v>5042</v>
          </cell>
          <cell r="E277">
            <v>5042</v>
          </cell>
          <cell r="F277" t="str">
            <v>D</v>
          </cell>
          <cell r="G277" t="str">
            <v>US</v>
          </cell>
          <cell r="H277" t="str">
            <v>USD</v>
          </cell>
        </row>
        <row r="278">
          <cell r="A278">
            <v>5044</v>
          </cell>
          <cell r="B278" t="str">
            <v>FPL Energy Upton Wind III GP, LLC</v>
          </cell>
          <cell r="C278" t="str">
            <v xml:space="preserve">1007L087  </v>
          </cell>
          <cell r="D278">
            <v>5044</v>
          </cell>
          <cell r="E278">
            <v>5044</v>
          </cell>
          <cell r="F278" t="str">
            <v>D</v>
          </cell>
          <cell r="G278" t="str">
            <v>US</v>
          </cell>
          <cell r="H278" t="str">
            <v>USD</v>
          </cell>
        </row>
        <row r="279">
          <cell r="A279">
            <v>5046</v>
          </cell>
          <cell r="B279" t="str">
            <v>FPL Energy Upton Wind IV GP, LLC</v>
          </cell>
          <cell r="C279" t="str">
            <v xml:space="preserve">1007L089  </v>
          </cell>
          <cell r="D279">
            <v>5046</v>
          </cell>
          <cell r="E279">
            <v>5046</v>
          </cell>
          <cell r="F279" t="str">
            <v>D</v>
          </cell>
          <cell r="G279" t="str">
            <v>US</v>
          </cell>
          <cell r="H279" t="str">
            <v>USD</v>
          </cell>
        </row>
        <row r="280">
          <cell r="A280">
            <v>5048</v>
          </cell>
          <cell r="B280" t="str">
            <v>ESI Mojave, Inc.</v>
          </cell>
          <cell r="C280">
            <v>100781</v>
          </cell>
          <cell r="E280">
            <v>5048</v>
          </cell>
          <cell r="F280" t="str">
            <v>D</v>
          </cell>
          <cell r="G280" t="str">
            <v>US</v>
          </cell>
          <cell r="H280" t="str">
            <v>USD</v>
          </cell>
        </row>
        <row r="281">
          <cell r="A281">
            <v>5049</v>
          </cell>
          <cell r="B281" t="str">
            <v>FPL Energy Bayswater, LLC</v>
          </cell>
          <cell r="D281">
            <v>5049</v>
          </cell>
          <cell r="E281">
            <v>5049</v>
          </cell>
          <cell r="F281" t="str">
            <v>D</v>
          </cell>
          <cell r="G281" t="str">
            <v>US</v>
          </cell>
          <cell r="H281" t="str">
            <v>USD</v>
          </cell>
        </row>
        <row r="282">
          <cell r="A282">
            <v>5050</v>
          </cell>
          <cell r="B282" t="str">
            <v>FPL Energy Calhoun I, LLC (AE)</v>
          </cell>
          <cell r="C282" t="str">
            <v xml:space="preserve">1007LAE5  </v>
          </cell>
          <cell r="D282">
            <v>5050</v>
          </cell>
          <cell r="E282">
            <v>5050</v>
          </cell>
          <cell r="F282" t="str">
            <v>D</v>
          </cell>
          <cell r="G282" t="str">
            <v>US</v>
          </cell>
          <cell r="H282" t="str">
            <v>USD</v>
          </cell>
        </row>
        <row r="283">
          <cell r="A283">
            <v>5052</v>
          </cell>
          <cell r="B283" t="str">
            <v>FPL Energy Blythe, LLC</v>
          </cell>
          <cell r="C283" t="str">
            <v xml:space="preserve">1007L0631 </v>
          </cell>
          <cell r="D283">
            <v>5052</v>
          </cell>
          <cell r="E283">
            <v>5052</v>
          </cell>
          <cell r="F283" t="str">
            <v>D</v>
          </cell>
          <cell r="G283" t="str">
            <v>US</v>
          </cell>
          <cell r="H283" t="str">
            <v>USD</v>
          </cell>
        </row>
        <row r="284">
          <cell r="A284">
            <v>5053</v>
          </cell>
          <cell r="B284" t="str">
            <v>Blythe Energy Acquisitions LLC</v>
          </cell>
          <cell r="C284" t="str">
            <v xml:space="preserve">1007L063  </v>
          </cell>
          <cell r="D284">
            <v>5053</v>
          </cell>
          <cell r="E284">
            <v>5053</v>
          </cell>
          <cell r="F284" t="str">
            <v>D</v>
          </cell>
          <cell r="G284" t="str">
            <v>US</v>
          </cell>
          <cell r="H284" t="str">
            <v>USD</v>
          </cell>
        </row>
        <row r="285">
          <cell r="A285">
            <v>5054</v>
          </cell>
          <cell r="B285" t="str">
            <v>FPL Energy Delaware Mountain GP LLC</v>
          </cell>
          <cell r="C285" t="str">
            <v xml:space="preserve">1007L102  </v>
          </cell>
          <cell r="D285">
            <v>5054</v>
          </cell>
          <cell r="E285">
            <v>5054</v>
          </cell>
          <cell r="F285" t="str">
            <v>D</v>
          </cell>
          <cell r="G285" t="str">
            <v>US</v>
          </cell>
          <cell r="H285" t="str">
            <v>USD</v>
          </cell>
        </row>
        <row r="286">
          <cell r="A286">
            <v>5056</v>
          </cell>
          <cell r="B286" t="str">
            <v>FPL Energy Indian Mesa GP LLC</v>
          </cell>
          <cell r="C286" t="str">
            <v xml:space="preserve">1007L104  </v>
          </cell>
          <cell r="D286">
            <v>5056</v>
          </cell>
          <cell r="E286">
            <v>5056</v>
          </cell>
          <cell r="F286" t="str">
            <v>D</v>
          </cell>
          <cell r="G286" t="str">
            <v>US</v>
          </cell>
          <cell r="H286" t="str">
            <v>USD</v>
          </cell>
        </row>
        <row r="287">
          <cell r="A287">
            <v>5058</v>
          </cell>
          <cell r="B287" t="str">
            <v>Backbone Windpower Holdings LLC</v>
          </cell>
          <cell r="C287">
            <v>102253</v>
          </cell>
          <cell r="E287">
            <v>5058</v>
          </cell>
          <cell r="F287" t="str">
            <v>D</v>
          </cell>
          <cell r="G287" t="str">
            <v>US</v>
          </cell>
          <cell r="H287" t="str">
            <v>USD</v>
          </cell>
        </row>
        <row r="288">
          <cell r="A288">
            <v>5059</v>
          </cell>
          <cell r="B288" t="str">
            <v>FPL Energy Pennsylvania Wind LLC</v>
          </cell>
          <cell r="C288" t="str">
            <v xml:space="preserve">1007L106  </v>
          </cell>
          <cell r="D288">
            <v>5059</v>
          </cell>
          <cell r="E288">
            <v>5059</v>
          </cell>
          <cell r="F288" t="str">
            <v>D</v>
          </cell>
          <cell r="G288" t="str">
            <v>US</v>
          </cell>
          <cell r="H288" t="str">
            <v>USD</v>
          </cell>
        </row>
        <row r="289">
          <cell r="A289">
            <v>5060</v>
          </cell>
          <cell r="B289" t="str">
            <v>AE - Hancock County Wind</v>
          </cell>
          <cell r="C289" t="str">
            <v xml:space="preserve">1007LAE6  </v>
          </cell>
          <cell r="D289">
            <v>5060</v>
          </cell>
          <cell r="E289">
            <v>5060</v>
          </cell>
          <cell r="F289" t="str">
            <v>D</v>
          </cell>
          <cell r="G289" t="str">
            <v>US</v>
          </cell>
          <cell r="H289" t="str">
            <v>USD</v>
          </cell>
        </row>
        <row r="290">
          <cell r="A290">
            <v>5061</v>
          </cell>
          <cell r="B290" t="str">
            <v>High Winds Holdings LLC (AE)</v>
          </cell>
          <cell r="C290" t="str">
            <v xml:space="preserve">1007LAE7  </v>
          </cell>
          <cell r="D290">
            <v>5061</v>
          </cell>
          <cell r="E290">
            <v>5061</v>
          </cell>
          <cell r="F290" t="str">
            <v>D</v>
          </cell>
          <cell r="G290" t="str">
            <v>US</v>
          </cell>
          <cell r="H290" t="str">
            <v>USD</v>
          </cell>
        </row>
        <row r="291">
          <cell r="A291">
            <v>5062</v>
          </cell>
          <cell r="B291" t="str">
            <v>AE - FPLE Illinois Wind, LLC</v>
          </cell>
          <cell r="C291" t="str">
            <v xml:space="preserve">1007LAE8  </v>
          </cell>
          <cell r="D291">
            <v>5062</v>
          </cell>
          <cell r="E291">
            <v>5062</v>
          </cell>
          <cell r="F291" t="str">
            <v>D</v>
          </cell>
          <cell r="G291" t="str">
            <v>US</v>
          </cell>
          <cell r="H291" t="str">
            <v>USD</v>
          </cell>
        </row>
        <row r="292">
          <cell r="A292">
            <v>5063</v>
          </cell>
          <cell r="B292" t="str">
            <v>AE - FPLE South Dakota Wind LLC</v>
          </cell>
          <cell r="C292" t="str">
            <v xml:space="preserve">1007LAE9  </v>
          </cell>
          <cell r="D292">
            <v>5063</v>
          </cell>
          <cell r="E292">
            <v>5063</v>
          </cell>
          <cell r="F292" t="str">
            <v>D</v>
          </cell>
          <cell r="G292" t="str">
            <v>US</v>
          </cell>
          <cell r="H292" t="str">
            <v>USD</v>
          </cell>
        </row>
        <row r="293">
          <cell r="A293">
            <v>5064</v>
          </cell>
          <cell r="B293" t="str">
            <v>AE - FPLE North Dakota Wind LLC</v>
          </cell>
          <cell r="C293" t="str">
            <v xml:space="preserve">1007LAE10 </v>
          </cell>
          <cell r="D293">
            <v>5064</v>
          </cell>
          <cell r="E293">
            <v>5064</v>
          </cell>
          <cell r="F293" t="str">
            <v>D</v>
          </cell>
          <cell r="G293" t="str">
            <v>US</v>
          </cell>
          <cell r="H293" t="str">
            <v>USD</v>
          </cell>
        </row>
        <row r="294">
          <cell r="A294">
            <v>5065</v>
          </cell>
          <cell r="B294" t="str">
            <v>AE - FPLE Oklahoma Wind LLC</v>
          </cell>
          <cell r="C294" t="str">
            <v xml:space="preserve">1007LAE11 </v>
          </cell>
          <cell r="D294">
            <v>5065</v>
          </cell>
          <cell r="E294">
            <v>5065</v>
          </cell>
          <cell r="F294" t="str">
            <v>D</v>
          </cell>
          <cell r="G294" t="str">
            <v>US</v>
          </cell>
          <cell r="H294" t="str">
            <v>USD</v>
          </cell>
        </row>
        <row r="295">
          <cell r="A295">
            <v>5066</v>
          </cell>
          <cell r="B295" t="str">
            <v>AE - Midway Power</v>
          </cell>
          <cell r="C295" t="str">
            <v xml:space="preserve">1007LAE12 </v>
          </cell>
          <cell r="D295">
            <v>5066</v>
          </cell>
          <cell r="E295">
            <v>5066</v>
          </cell>
          <cell r="F295" t="str">
            <v>D</v>
          </cell>
          <cell r="G295" t="str">
            <v>US</v>
          </cell>
          <cell r="H295" t="str">
            <v>USD</v>
          </cell>
        </row>
        <row r="296">
          <cell r="A296">
            <v>5067</v>
          </cell>
          <cell r="B296" t="str">
            <v>AE - Wyoming</v>
          </cell>
          <cell r="C296" t="str">
            <v xml:space="preserve">1007LAE18 </v>
          </cell>
          <cell r="D296">
            <v>5067</v>
          </cell>
          <cell r="E296">
            <v>5067</v>
          </cell>
          <cell r="F296" t="str">
            <v>D</v>
          </cell>
          <cell r="G296" t="str">
            <v>US</v>
          </cell>
          <cell r="H296" t="str">
            <v>USD</v>
          </cell>
        </row>
        <row r="297">
          <cell r="A297">
            <v>5068</v>
          </cell>
          <cell r="B297" t="str">
            <v>FPL Energy New York, LLC (2)</v>
          </cell>
          <cell r="C297" t="str">
            <v xml:space="preserve">1007L109  </v>
          </cell>
          <cell r="D297">
            <v>5068</v>
          </cell>
          <cell r="E297">
            <v>5068</v>
          </cell>
          <cell r="F297" t="str">
            <v>D</v>
          </cell>
          <cell r="G297" t="str">
            <v>US</v>
          </cell>
          <cell r="H297" t="str">
            <v>USD</v>
          </cell>
        </row>
        <row r="298">
          <cell r="A298">
            <v>5069</v>
          </cell>
          <cell r="B298" t="str">
            <v>FPL Energy New Mexico Holdings LLC</v>
          </cell>
          <cell r="C298">
            <v>308303</v>
          </cell>
          <cell r="F298" t="str">
            <v>D</v>
          </cell>
          <cell r="G298" t="str">
            <v>US</v>
          </cell>
          <cell r="H298" t="str">
            <v>USD</v>
          </cell>
        </row>
        <row r="299">
          <cell r="A299">
            <v>5070</v>
          </cell>
          <cell r="B299" t="str">
            <v>AE - Seabrook</v>
          </cell>
          <cell r="C299" t="str">
            <v xml:space="preserve">1007LAE13 </v>
          </cell>
          <cell r="D299">
            <v>5070</v>
          </cell>
          <cell r="E299">
            <v>5070</v>
          </cell>
          <cell r="F299" t="str">
            <v>D</v>
          </cell>
          <cell r="G299" t="str">
            <v>US</v>
          </cell>
          <cell r="H299" t="str">
            <v>USD</v>
          </cell>
        </row>
        <row r="300">
          <cell r="A300">
            <v>5072</v>
          </cell>
          <cell r="B300" t="str">
            <v>FPL Energy Waymart GP, LLC</v>
          </cell>
          <cell r="C300" t="str">
            <v xml:space="preserve">1007L112  </v>
          </cell>
          <cell r="D300">
            <v>5072</v>
          </cell>
          <cell r="E300">
            <v>5072</v>
          </cell>
          <cell r="F300" t="str">
            <v>D</v>
          </cell>
          <cell r="G300" t="str">
            <v>US</v>
          </cell>
          <cell r="H300" t="str">
            <v>USD</v>
          </cell>
        </row>
        <row r="301">
          <cell r="A301">
            <v>5073</v>
          </cell>
          <cell r="B301" t="str">
            <v>FPL Energy Waymart LP, LLC</v>
          </cell>
          <cell r="C301" t="str">
            <v xml:space="preserve">1007L113  </v>
          </cell>
          <cell r="D301">
            <v>5073</v>
          </cell>
          <cell r="E301">
            <v>5073</v>
          </cell>
          <cell r="F301" t="str">
            <v>D</v>
          </cell>
          <cell r="G301" t="str">
            <v>US</v>
          </cell>
          <cell r="H301" t="str">
            <v>USD</v>
          </cell>
        </row>
        <row r="302">
          <cell r="A302">
            <v>5074</v>
          </cell>
          <cell r="B302" t="str">
            <v>FPL Energy American Wind Holdings LLC</v>
          </cell>
          <cell r="C302" t="str">
            <v xml:space="preserve">1007L108  </v>
          </cell>
          <cell r="D302">
            <v>5074</v>
          </cell>
          <cell r="E302">
            <v>5074</v>
          </cell>
          <cell r="F302" t="str">
            <v>D</v>
          </cell>
          <cell r="G302" t="str">
            <v>US</v>
          </cell>
          <cell r="H302" t="str">
            <v>USD</v>
          </cell>
        </row>
        <row r="303">
          <cell r="A303">
            <v>5075</v>
          </cell>
          <cell r="B303" t="str">
            <v>FPL Energy American Wind LLC</v>
          </cell>
          <cell r="C303" t="str">
            <v xml:space="preserve">1007L1081 </v>
          </cell>
          <cell r="D303">
            <v>5075</v>
          </cell>
          <cell r="E303">
            <v>5075</v>
          </cell>
          <cell r="F303" t="str">
            <v>D</v>
          </cell>
          <cell r="G303" t="str">
            <v>US</v>
          </cell>
          <cell r="H303" t="str">
            <v>USD</v>
          </cell>
        </row>
        <row r="304">
          <cell r="A304">
            <v>5076</v>
          </cell>
          <cell r="B304" t="str">
            <v>AE - FPL Energy Sooner Wind</v>
          </cell>
          <cell r="C304" t="str">
            <v xml:space="preserve">1007LAE14 </v>
          </cell>
          <cell r="D304">
            <v>5076</v>
          </cell>
          <cell r="E304">
            <v>5076</v>
          </cell>
          <cell r="F304" t="str">
            <v>D</v>
          </cell>
          <cell r="G304" t="str">
            <v>US</v>
          </cell>
          <cell r="H304" t="str">
            <v>USD</v>
          </cell>
        </row>
        <row r="305">
          <cell r="A305">
            <v>5077</v>
          </cell>
          <cell r="B305" t="str">
            <v>AE - West Texas Wind</v>
          </cell>
          <cell r="C305" t="str">
            <v xml:space="preserve">1007LAE15 </v>
          </cell>
          <cell r="D305">
            <v>5077</v>
          </cell>
          <cell r="E305">
            <v>5077</v>
          </cell>
          <cell r="F305" t="str">
            <v>D</v>
          </cell>
          <cell r="G305" t="str">
            <v>US</v>
          </cell>
          <cell r="H305" t="str">
            <v>USD</v>
          </cell>
        </row>
        <row r="306">
          <cell r="A306">
            <v>5078</v>
          </cell>
          <cell r="B306" t="str">
            <v>FPL Energy Vg Wind, LLC</v>
          </cell>
          <cell r="C306">
            <v>3076</v>
          </cell>
          <cell r="F306" t="str">
            <v>D</v>
          </cell>
          <cell r="G306" t="str">
            <v>US</v>
          </cell>
          <cell r="H306" t="str">
            <v>USD</v>
          </cell>
        </row>
        <row r="307">
          <cell r="A307" t="str">
            <v>5078P_CTA</v>
          </cell>
          <cell r="B307" t="str">
            <v>FPL Energy Vg Wind, LLC</v>
          </cell>
          <cell r="F307" t="str">
            <v>D</v>
          </cell>
          <cell r="G307" t="str">
            <v>US</v>
          </cell>
          <cell r="H307" t="str">
            <v>USD</v>
          </cell>
        </row>
        <row r="308">
          <cell r="A308">
            <v>5079</v>
          </cell>
          <cell r="B308" t="str">
            <v>FPL Energy Sky River Wind, LLC</v>
          </cell>
          <cell r="C308">
            <v>3075</v>
          </cell>
          <cell r="F308" t="str">
            <v>D</v>
          </cell>
          <cell r="G308" t="str">
            <v>US</v>
          </cell>
          <cell r="H308" t="str">
            <v>USD</v>
          </cell>
        </row>
        <row r="309">
          <cell r="A309" t="str">
            <v>5079P_CTA</v>
          </cell>
          <cell r="B309" t="str">
            <v>CTA-FPL Energy Sky River Wind, LLC</v>
          </cell>
          <cell r="F309" t="str">
            <v>D</v>
          </cell>
          <cell r="G309" t="str">
            <v>US</v>
          </cell>
          <cell r="H309" t="str">
            <v>USD</v>
          </cell>
        </row>
        <row r="310">
          <cell r="A310">
            <v>5080</v>
          </cell>
          <cell r="B310" t="str">
            <v>ESI VG Limited Partnership</v>
          </cell>
          <cell r="C310">
            <v>3004</v>
          </cell>
          <cell r="F310" t="str">
            <v>D</v>
          </cell>
          <cell r="G310" t="str">
            <v>US</v>
          </cell>
          <cell r="H310" t="str">
            <v>USD</v>
          </cell>
        </row>
        <row r="311">
          <cell r="A311" t="str">
            <v>5080P_CTA</v>
          </cell>
          <cell r="B311" t="str">
            <v>ESI VG Limited Partnership</v>
          </cell>
          <cell r="F311" t="str">
            <v>D</v>
          </cell>
          <cell r="G311" t="str">
            <v>US</v>
          </cell>
          <cell r="H311" t="str">
            <v>USD</v>
          </cell>
        </row>
        <row r="312">
          <cell r="A312">
            <v>5081</v>
          </cell>
          <cell r="B312" t="str">
            <v>ESI Sky River Limited Partnership</v>
          </cell>
          <cell r="C312">
            <v>3003</v>
          </cell>
          <cell r="F312" t="str">
            <v>D</v>
          </cell>
          <cell r="G312" t="str">
            <v>US</v>
          </cell>
          <cell r="H312" t="str">
            <v>USD</v>
          </cell>
        </row>
        <row r="313">
          <cell r="A313" t="str">
            <v>5081P_CTA</v>
          </cell>
          <cell r="B313" t="str">
            <v>CTA-ESI Sky River Limited Partnership</v>
          </cell>
          <cell r="F313" t="str">
            <v>D</v>
          </cell>
          <cell r="G313" t="str">
            <v>US</v>
          </cell>
          <cell r="H313" t="str">
            <v>USD</v>
          </cell>
        </row>
        <row r="314">
          <cell r="A314">
            <v>5082</v>
          </cell>
          <cell r="B314" t="str">
            <v>AE - Green Power Wind LLC</v>
          </cell>
          <cell r="C314" t="str">
            <v xml:space="preserve">1007LAE16 </v>
          </cell>
          <cell r="D314">
            <v>5082</v>
          </cell>
          <cell r="E314">
            <v>5082</v>
          </cell>
          <cell r="F314" t="str">
            <v>D</v>
          </cell>
          <cell r="G314" t="str">
            <v>US</v>
          </cell>
          <cell r="H314" t="str">
            <v>USD</v>
          </cell>
        </row>
        <row r="315">
          <cell r="A315">
            <v>5083</v>
          </cell>
          <cell r="B315" t="str">
            <v>AE - Cabazon Wind LLC</v>
          </cell>
          <cell r="C315" t="str">
            <v xml:space="preserve">1007LAE17 </v>
          </cell>
          <cell r="D315">
            <v>5083</v>
          </cell>
          <cell r="E315">
            <v>5083</v>
          </cell>
          <cell r="F315" t="str">
            <v>D</v>
          </cell>
          <cell r="G315" t="str">
            <v>US</v>
          </cell>
          <cell r="H315" t="str">
            <v>USD</v>
          </cell>
        </row>
        <row r="316">
          <cell r="A316">
            <v>5084</v>
          </cell>
          <cell r="B316" t="str">
            <v>AE - Diablo</v>
          </cell>
          <cell r="C316" t="str">
            <v xml:space="preserve">1007LAE19 </v>
          </cell>
          <cell r="D316">
            <v>5084</v>
          </cell>
          <cell r="E316">
            <v>5084</v>
          </cell>
          <cell r="F316" t="str">
            <v>D</v>
          </cell>
          <cell r="G316" t="str">
            <v>US</v>
          </cell>
          <cell r="H316" t="str">
            <v>USD</v>
          </cell>
        </row>
        <row r="317">
          <cell r="A317">
            <v>5085</v>
          </cell>
          <cell r="B317" t="str">
            <v>FPL Energy Callahan Wind GP, LLC</v>
          </cell>
          <cell r="C317" t="str">
            <v>1007L16602</v>
          </cell>
          <cell r="D317">
            <v>5085</v>
          </cell>
          <cell r="E317">
            <v>5085</v>
          </cell>
          <cell r="F317" t="str">
            <v>D</v>
          </cell>
          <cell r="G317" t="str">
            <v>US</v>
          </cell>
          <cell r="H317" t="str">
            <v>USD</v>
          </cell>
        </row>
        <row r="318">
          <cell r="A318">
            <v>5086</v>
          </cell>
          <cell r="B318" t="str">
            <v>FPL Energy Callahan Wind LP, LLC</v>
          </cell>
          <cell r="C318" t="str">
            <v>1007L16603</v>
          </cell>
          <cell r="D318">
            <v>5086</v>
          </cell>
          <cell r="E318">
            <v>5086</v>
          </cell>
          <cell r="F318" t="str">
            <v>D</v>
          </cell>
          <cell r="G318" t="str">
            <v>US</v>
          </cell>
          <cell r="H318" t="str">
            <v>USD</v>
          </cell>
        </row>
        <row r="319">
          <cell r="A319">
            <v>5087</v>
          </cell>
          <cell r="B319" t="str">
            <v>LQ GP, LLC</v>
          </cell>
          <cell r="C319" t="str">
            <v>1007L13101</v>
          </cell>
          <cell r="D319">
            <v>5087</v>
          </cell>
          <cell r="E319">
            <v>5087</v>
          </cell>
          <cell r="F319" t="str">
            <v>D</v>
          </cell>
          <cell r="G319" t="str">
            <v>US</v>
          </cell>
          <cell r="H319" t="str">
            <v>USD</v>
          </cell>
        </row>
        <row r="320">
          <cell r="A320">
            <v>5088</v>
          </cell>
          <cell r="B320" t="str">
            <v>LQC LP, LLC</v>
          </cell>
          <cell r="C320" t="str">
            <v>1007L13201</v>
          </cell>
          <cell r="D320">
            <v>5088</v>
          </cell>
          <cell r="E320">
            <v>5088</v>
          </cell>
          <cell r="F320" t="str">
            <v>D</v>
          </cell>
          <cell r="G320" t="str">
            <v>US</v>
          </cell>
          <cell r="H320" t="str">
            <v>USD</v>
          </cell>
        </row>
        <row r="321">
          <cell r="A321">
            <v>5089</v>
          </cell>
          <cell r="B321" t="str">
            <v>FPLE HORSE HOLLOW WIND GP, LLC</v>
          </cell>
          <cell r="F321" t="str">
            <v>D</v>
          </cell>
          <cell r="G321" t="str">
            <v>US</v>
          </cell>
          <cell r="H321" t="str">
            <v>USD</v>
          </cell>
        </row>
        <row r="322">
          <cell r="A322">
            <v>5090</v>
          </cell>
          <cell r="B322" t="str">
            <v>FPLE HORSE HOLLOW WIND LP, LLC</v>
          </cell>
          <cell r="F322" t="str">
            <v>D</v>
          </cell>
          <cell r="G322" t="str">
            <v>US</v>
          </cell>
          <cell r="H322" t="str">
            <v>USD</v>
          </cell>
        </row>
        <row r="323">
          <cell r="A323">
            <v>5091</v>
          </cell>
          <cell r="B323" t="str">
            <v>AE - Long Island Offshore Wind</v>
          </cell>
          <cell r="C323" t="str">
            <v xml:space="preserve">1007LAE20 </v>
          </cell>
          <cell r="D323">
            <v>5091</v>
          </cell>
          <cell r="E323">
            <v>5091</v>
          </cell>
          <cell r="F323" t="str">
            <v>D</v>
          </cell>
          <cell r="G323" t="str">
            <v>US</v>
          </cell>
          <cell r="H323" t="str">
            <v>USD</v>
          </cell>
        </row>
        <row r="324">
          <cell r="A324">
            <v>5092</v>
          </cell>
          <cell r="B324" t="str">
            <v>FRM Holdings, LLC</v>
          </cell>
          <cell r="C324" t="str">
            <v xml:space="preserve">1007L157  </v>
          </cell>
          <cell r="D324">
            <v>5092</v>
          </cell>
          <cell r="E324">
            <v>5092</v>
          </cell>
          <cell r="F324" t="str">
            <v>D</v>
          </cell>
          <cell r="G324" t="str">
            <v>US</v>
          </cell>
          <cell r="H324" t="str">
            <v>USD</v>
          </cell>
        </row>
        <row r="325">
          <cell r="A325">
            <v>5094</v>
          </cell>
          <cell r="B325" t="str">
            <v>GEXA Energy Holdings, LLC</v>
          </cell>
          <cell r="C325" t="str">
            <v xml:space="preserve">1007L1571 </v>
          </cell>
          <cell r="D325">
            <v>5094</v>
          </cell>
          <cell r="E325">
            <v>5094</v>
          </cell>
          <cell r="F325" t="str">
            <v>D</v>
          </cell>
          <cell r="G325" t="str">
            <v>US</v>
          </cell>
          <cell r="H325" t="str">
            <v>USD</v>
          </cell>
        </row>
        <row r="326">
          <cell r="A326">
            <v>5095</v>
          </cell>
          <cell r="B326" t="str">
            <v>GEXA Energy GP, LLC</v>
          </cell>
          <cell r="C326" t="str">
            <v>1007L15711</v>
          </cell>
          <cell r="D326">
            <v>5095</v>
          </cell>
          <cell r="E326">
            <v>5095</v>
          </cell>
          <cell r="F326" t="str">
            <v>D</v>
          </cell>
          <cell r="G326" t="str">
            <v>US</v>
          </cell>
          <cell r="H326" t="str">
            <v>USD</v>
          </cell>
        </row>
        <row r="327">
          <cell r="A327">
            <v>5096</v>
          </cell>
          <cell r="B327" t="str">
            <v>AE - FPL Energy Burleigh Co</v>
          </cell>
          <cell r="C327" t="str">
            <v xml:space="preserve">1007LAE21 </v>
          </cell>
          <cell r="D327">
            <v>5096</v>
          </cell>
          <cell r="E327">
            <v>5096</v>
          </cell>
          <cell r="F327" t="str">
            <v>D</v>
          </cell>
          <cell r="G327" t="str">
            <v>US</v>
          </cell>
          <cell r="H327" t="str">
            <v>USD</v>
          </cell>
        </row>
        <row r="328">
          <cell r="A328">
            <v>5097</v>
          </cell>
          <cell r="B328" t="str">
            <v>AE - FPLE Montezuma Wind</v>
          </cell>
          <cell r="C328" t="str">
            <v xml:space="preserve">1007LAE22 </v>
          </cell>
          <cell r="D328">
            <v>5097</v>
          </cell>
          <cell r="E328">
            <v>5097</v>
          </cell>
          <cell r="F328" t="str">
            <v>D</v>
          </cell>
          <cell r="G328" t="str">
            <v>US</v>
          </cell>
          <cell r="H328" t="str">
            <v>USD</v>
          </cell>
        </row>
        <row r="329">
          <cell r="A329">
            <v>5098</v>
          </cell>
          <cell r="B329" t="str">
            <v>AE - Duane Arnold</v>
          </cell>
          <cell r="C329" t="str">
            <v xml:space="preserve">1007LAE39 </v>
          </cell>
          <cell r="D329">
            <v>5098</v>
          </cell>
          <cell r="E329">
            <v>5098</v>
          </cell>
          <cell r="F329" t="str">
            <v>D</v>
          </cell>
          <cell r="G329" t="str">
            <v>US</v>
          </cell>
          <cell r="H329" t="str">
            <v>USD</v>
          </cell>
        </row>
        <row r="330">
          <cell r="A330">
            <v>5099</v>
          </cell>
          <cell r="B330" t="str">
            <v>AE - Oliver Wind</v>
          </cell>
          <cell r="C330" t="str">
            <v xml:space="preserve">1007LAE23 </v>
          </cell>
          <cell r="D330">
            <v>5099</v>
          </cell>
          <cell r="E330">
            <v>5099</v>
          </cell>
          <cell r="F330" t="str">
            <v>D</v>
          </cell>
          <cell r="G330" t="str">
            <v>US</v>
          </cell>
          <cell r="H330" t="str">
            <v>USD</v>
          </cell>
        </row>
        <row r="331">
          <cell r="A331">
            <v>5100</v>
          </cell>
          <cell r="B331" t="str">
            <v>HORSE HOLLOW II GP, LLC</v>
          </cell>
          <cell r="F331" t="str">
            <v>D</v>
          </cell>
          <cell r="G331" t="str">
            <v>US</v>
          </cell>
          <cell r="H331" t="str">
            <v>USD</v>
          </cell>
        </row>
        <row r="332">
          <cell r="A332">
            <v>5101</v>
          </cell>
          <cell r="B332" t="str">
            <v>HORSE HOLLOW II, LP, LLC.</v>
          </cell>
          <cell r="F332" t="str">
            <v>D</v>
          </cell>
          <cell r="G332" t="str">
            <v>US</v>
          </cell>
          <cell r="H332" t="str">
            <v>USD</v>
          </cell>
        </row>
        <row r="333">
          <cell r="A333">
            <v>5102</v>
          </cell>
          <cell r="B333" t="str">
            <v>AE - Mower County Wind</v>
          </cell>
          <cell r="C333" t="str">
            <v xml:space="preserve">1007LAE24 </v>
          </cell>
          <cell r="D333">
            <v>5102</v>
          </cell>
          <cell r="E333">
            <v>5102</v>
          </cell>
          <cell r="F333" t="str">
            <v>D</v>
          </cell>
          <cell r="G333" t="str">
            <v>US</v>
          </cell>
          <cell r="H333" t="str">
            <v>USD</v>
          </cell>
        </row>
        <row r="334">
          <cell r="A334">
            <v>5103</v>
          </cell>
          <cell r="B334" t="str">
            <v>FPL Energy Post Wind GP, LLC</v>
          </cell>
          <cell r="C334" t="str">
            <v xml:space="preserve">1007L1781 </v>
          </cell>
          <cell r="D334">
            <v>5103</v>
          </cell>
          <cell r="E334">
            <v>5103</v>
          </cell>
          <cell r="F334" t="str">
            <v>D</v>
          </cell>
          <cell r="G334" t="str">
            <v>US</v>
          </cell>
          <cell r="H334" t="str">
            <v>USD</v>
          </cell>
        </row>
        <row r="335">
          <cell r="A335">
            <v>5104</v>
          </cell>
          <cell r="B335" t="str">
            <v>FPL Energy Post Wind LP, LLC</v>
          </cell>
          <cell r="C335" t="str">
            <v>1007L17811</v>
          </cell>
          <cell r="D335">
            <v>5104</v>
          </cell>
          <cell r="E335">
            <v>5104</v>
          </cell>
          <cell r="F335" t="str">
            <v>D</v>
          </cell>
          <cell r="G335" t="str">
            <v>US</v>
          </cell>
          <cell r="H335" t="str">
            <v>USD</v>
          </cell>
        </row>
        <row r="336">
          <cell r="A336">
            <v>5105</v>
          </cell>
          <cell r="B336" t="str">
            <v>AE - Peetz Table Wind</v>
          </cell>
          <cell r="C336" t="str">
            <v xml:space="preserve">1007LAE30 </v>
          </cell>
          <cell r="D336">
            <v>5105</v>
          </cell>
          <cell r="E336">
            <v>5105</v>
          </cell>
          <cell r="F336" t="str">
            <v>D</v>
          </cell>
          <cell r="G336" t="str">
            <v>US</v>
          </cell>
          <cell r="H336" t="str">
            <v>USD</v>
          </cell>
        </row>
        <row r="337">
          <cell r="A337">
            <v>5106</v>
          </cell>
          <cell r="B337" t="str">
            <v>Peetz Table Transmission Line, LLC</v>
          </cell>
          <cell r="F337" t="str">
            <v>D</v>
          </cell>
          <cell r="G337" t="str">
            <v>US</v>
          </cell>
          <cell r="H337" t="str">
            <v>USD</v>
          </cell>
        </row>
        <row r="338">
          <cell r="A338" t="str">
            <v>5106D</v>
          </cell>
          <cell r="B338" t="str">
            <v>Peetz Table Transmission Line, LLC</v>
          </cell>
          <cell r="F338" t="str">
            <v>D</v>
          </cell>
          <cell r="G338" t="str">
            <v>US</v>
          </cell>
          <cell r="H338" t="str">
            <v>USD</v>
          </cell>
        </row>
        <row r="339">
          <cell r="A339">
            <v>5107</v>
          </cell>
          <cell r="B339" t="str">
            <v>Beaver Point Wind GP, LLC</v>
          </cell>
          <cell r="C339" t="str">
            <v xml:space="preserve">1007L180  </v>
          </cell>
          <cell r="D339">
            <v>5107</v>
          </cell>
          <cell r="E339">
            <v>5107</v>
          </cell>
          <cell r="F339" t="str">
            <v>D</v>
          </cell>
          <cell r="G339" t="str">
            <v>US</v>
          </cell>
          <cell r="H339" t="str">
            <v>USD</v>
          </cell>
        </row>
        <row r="340">
          <cell r="A340">
            <v>5108</v>
          </cell>
          <cell r="B340" t="str">
            <v>Beaver Point Wind LP, LLC</v>
          </cell>
          <cell r="C340" t="str">
            <v xml:space="preserve">1007L181  </v>
          </cell>
          <cell r="D340">
            <v>5108</v>
          </cell>
          <cell r="E340">
            <v>5108</v>
          </cell>
          <cell r="F340" t="str">
            <v>D</v>
          </cell>
          <cell r="G340" t="str">
            <v>US</v>
          </cell>
          <cell r="H340" t="str">
            <v>USD</v>
          </cell>
        </row>
        <row r="341">
          <cell r="A341">
            <v>5109</v>
          </cell>
          <cell r="B341" t="str">
            <v>Blue Summit Wind GP, LLC</v>
          </cell>
          <cell r="C341" t="str">
            <v xml:space="preserve">1007L182  </v>
          </cell>
          <cell r="D341">
            <v>5109</v>
          </cell>
          <cell r="E341">
            <v>5109</v>
          </cell>
          <cell r="F341" t="str">
            <v>D</v>
          </cell>
          <cell r="G341" t="str">
            <v>US</v>
          </cell>
          <cell r="H341" t="str">
            <v>USD</v>
          </cell>
        </row>
        <row r="342">
          <cell r="A342">
            <v>5110</v>
          </cell>
          <cell r="B342" t="str">
            <v>Blue Summit Wind LP, LLC</v>
          </cell>
          <cell r="C342" t="str">
            <v xml:space="preserve">1007L183  </v>
          </cell>
          <cell r="D342">
            <v>5110</v>
          </cell>
          <cell r="E342">
            <v>5110</v>
          </cell>
          <cell r="F342" t="str">
            <v>D</v>
          </cell>
          <cell r="G342" t="str">
            <v>US</v>
          </cell>
          <cell r="H342" t="str">
            <v>USD</v>
          </cell>
        </row>
        <row r="343">
          <cell r="A343">
            <v>5111</v>
          </cell>
          <cell r="B343" t="str">
            <v>Goat Mountain Wind GP, LLC</v>
          </cell>
          <cell r="C343" t="str">
            <v xml:space="preserve">1007LAE54 </v>
          </cell>
          <cell r="D343">
            <v>5111</v>
          </cell>
          <cell r="E343">
            <v>5111</v>
          </cell>
          <cell r="F343" t="str">
            <v>D</v>
          </cell>
          <cell r="G343" t="str">
            <v>US</v>
          </cell>
          <cell r="H343" t="str">
            <v>USD</v>
          </cell>
        </row>
        <row r="344">
          <cell r="A344">
            <v>5112</v>
          </cell>
          <cell r="B344" t="str">
            <v>Goat Mountain Wind LP, LLC</v>
          </cell>
          <cell r="C344" t="str">
            <v xml:space="preserve">1007LAE54 </v>
          </cell>
          <cell r="D344">
            <v>5112</v>
          </cell>
          <cell r="E344">
            <v>5112</v>
          </cell>
          <cell r="F344" t="str">
            <v>D</v>
          </cell>
          <cell r="G344" t="str">
            <v>US</v>
          </cell>
          <cell r="H344" t="str">
            <v>USD</v>
          </cell>
        </row>
        <row r="345">
          <cell r="A345">
            <v>5113</v>
          </cell>
          <cell r="B345" t="str">
            <v>AE - Osceola Windpower</v>
          </cell>
          <cell r="C345" t="str">
            <v xml:space="preserve">1007LAE31 </v>
          </cell>
          <cell r="D345">
            <v>5113</v>
          </cell>
          <cell r="E345">
            <v>5113</v>
          </cell>
          <cell r="F345" t="str">
            <v>D</v>
          </cell>
          <cell r="G345" t="str">
            <v>US</v>
          </cell>
          <cell r="H345" t="str">
            <v>USD</v>
          </cell>
        </row>
        <row r="346">
          <cell r="A346">
            <v>5114</v>
          </cell>
          <cell r="B346" t="str">
            <v>FPL Energy Oliver Wind II, LLC.</v>
          </cell>
          <cell r="C346" t="str">
            <v xml:space="preserve">1007LAE40 </v>
          </cell>
          <cell r="D346">
            <v>5114</v>
          </cell>
          <cell r="E346">
            <v>5114</v>
          </cell>
          <cell r="F346" t="str">
            <v>D</v>
          </cell>
          <cell r="G346" t="str">
            <v>US</v>
          </cell>
          <cell r="H346" t="str">
            <v>USD</v>
          </cell>
        </row>
        <row r="347">
          <cell r="A347">
            <v>5115</v>
          </cell>
          <cell r="B347" t="str">
            <v>AE - FPLE Point Beach</v>
          </cell>
          <cell r="C347" t="str">
            <v xml:space="preserve">1007LAE33 </v>
          </cell>
          <cell r="D347">
            <v>5115</v>
          </cell>
          <cell r="E347">
            <v>5115</v>
          </cell>
          <cell r="F347" t="str">
            <v>D</v>
          </cell>
          <cell r="G347" t="str">
            <v>US</v>
          </cell>
          <cell r="H347" t="str">
            <v>USD</v>
          </cell>
        </row>
        <row r="348">
          <cell r="A348">
            <v>5116</v>
          </cell>
          <cell r="B348" t="str">
            <v>AE - Langdon Wind</v>
          </cell>
          <cell r="C348" t="str">
            <v xml:space="preserve">1007LAE34 </v>
          </cell>
          <cell r="D348">
            <v>5116</v>
          </cell>
          <cell r="E348">
            <v>5116</v>
          </cell>
          <cell r="F348" t="str">
            <v>D</v>
          </cell>
          <cell r="G348" t="str">
            <v>US</v>
          </cell>
          <cell r="H348" t="str">
            <v>USD</v>
          </cell>
        </row>
        <row r="349">
          <cell r="A349">
            <v>5117</v>
          </cell>
          <cell r="B349" t="str">
            <v>Logan Energy Holdings, LLC</v>
          </cell>
          <cell r="F349" t="str">
            <v>D</v>
          </cell>
          <cell r="G349" t="str">
            <v>US</v>
          </cell>
          <cell r="H349" t="str">
            <v>USD</v>
          </cell>
        </row>
        <row r="350">
          <cell r="A350" t="str">
            <v>5117D</v>
          </cell>
          <cell r="B350" t="str">
            <v>Logan Energy Holdings, LLC</v>
          </cell>
          <cell r="F350" t="str">
            <v>D</v>
          </cell>
          <cell r="G350" t="str">
            <v>US</v>
          </cell>
          <cell r="H350" t="str">
            <v>USD</v>
          </cell>
        </row>
        <row r="351">
          <cell r="A351">
            <v>5118</v>
          </cell>
          <cell r="B351" t="str">
            <v>Logan Connect LLC</v>
          </cell>
          <cell r="F351" t="str">
            <v>D</v>
          </cell>
          <cell r="G351" t="str">
            <v>US</v>
          </cell>
          <cell r="H351" t="str">
            <v>USD</v>
          </cell>
        </row>
        <row r="352">
          <cell r="A352" t="str">
            <v>5118D</v>
          </cell>
          <cell r="B352" t="str">
            <v>Logan Connect LLC</v>
          </cell>
          <cell r="F352" t="str">
            <v>D</v>
          </cell>
          <cell r="G352" t="str">
            <v>US</v>
          </cell>
          <cell r="H352" t="str">
            <v>USD</v>
          </cell>
        </row>
        <row r="353">
          <cell r="A353">
            <v>5119</v>
          </cell>
          <cell r="B353" t="str">
            <v>AE - Crystal Lake Wind</v>
          </cell>
          <cell r="C353" t="str">
            <v xml:space="preserve">1007LAE35 </v>
          </cell>
          <cell r="D353">
            <v>5119</v>
          </cell>
          <cell r="E353">
            <v>5119</v>
          </cell>
          <cell r="F353" t="str">
            <v>D</v>
          </cell>
          <cell r="G353" t="str">
            <v>US</v>
          </cell>
          <cell r="H353" t="str">
            <v>USD</v>
          </cell>
        </row>
        <row r="354">
          <cell r="A354">
            <v>5120</v>
          </cell>
          <cell r="B354" t="str">
            <v>AE - FPLE Story County Wind</v>
          </cell>
          <cell r="C354" t="str">
            <v xml:space="preserve">1007LAE36 </v>
          </cell>
          <cell r="D354">
            <v>5120</v>
          </cell>
          <cell r="E354">
            <v>5120</v>
          </cell>
          <cell r="F354" t="str">
            <v>D</v>
          </cell>
          <cell r="G354" t="str">
            <v>US</v>
          </cell>
          <cell r="H354" t="str">
            <v>USD</v>
          </cell>
        </row>
        <row r="355">
          <cell r="A355">
            <v>5121</v>
          </cell>
          <cell r="B355" t="str">
            <v>AE - Wolf Ridge Wind</v>
          </cell>
          <cell r="C355" t="str">
            <v xml:space="preserve">1007LAE37 </v>
          </cell>
          <cell r="D355">
            <v>5121</v>
          </cell>
          <cell r="E355">
            <v>5121</v>
          </cell>
          <cell r="F355" t="str">
            <v>D</v>
          </cell>
          <cell r="G355" t="str">
            <v>US</v>
          </cell>
          <cell r="H355" t="str">
            <v>USD</v>
          </cell>
        </row>
        <row r="356">
          <cell r="A356">
            <v>5122</v>
          </cell>
          <cell r="B356" t="str">
            <v>AE - Capricorn Ridge Wind II</v>
          </cell>
          <cell r="C356" t="str">
            <v xml:space="preserve">1007LAE38 </v>
          </cell>
          <cell r="D356">
            <v>5122</v>
          </cell>
          <cell r="E356">
            <v>5122</v>
          </cell>
          <cell r="F356" t="str">
            <v>D</v>
          </cell>
          <cell r="G356" t="str">
            <v>US</v>
          </cell>
          <cell r="H356" t="str">
            <v>USD</v>
          </cell>
        </row>
        <row r="357">
          <cell r="A357">
            <v>5123</v>
          </cell>
          <cell r="B357" t="str">
            <v>AE Osceola Windpower II</v>
          </cell>
          <cell r="C357" t="str">
            <v xml:space="preserve">1007LAE41 </v>
          </cell>
          <cell r="D357">
            <v>5123</v>
          </cell>
          <cell r="E357">
            <v>5123</v>
          </cell>
          <cell r="F357" t="str">
            <v>D</v>
          </cell>
          <cell r="G357" t="str">
            <v>US</v>
          </cell>
          <cell r="H357" t="str">
            <v>USD</v>
          </cell>
        </row>
        <row r="358">
          <cell r="A358">
            <v>5124</v>
          </cell>
          <cell r="B358" t="str">
            <v>AE - Elk City Wind</v>
          </cell>
          <cell r="D358">
            <v>5124</v>
          </cell>
          <cell r="E358">
            <v>5124</v>
          </cell>
          <cell r="F358" t="str">
            <v>D</v>
          </cell>
          <cell r="G358" t="str">
            <v>US</v>
          </cell>
          <cell r="H358" t="str">
            <v>USD</v>
          </cell>
        </row>
        <row r="359">
          <cell r="A359">
            <v>5125</v>
          </cell>
          <cell r="B359" t="str">
            <v>AE Ashtabula Wind LLC</v>
          </cell>
          <cell r="C359" t="str">
            <v xml:space="preserve">1007LAE42 </v>
          </cell>
          <cell r="D359">
            <v>5125</v>
          </cell>
          <cell r="E359">
            <v>5125</v>
          </cell>
          <cell r="F359" t="str">
            <v>D</v>
          </cell>
          <cell r="G359" t="str">
            <v>US</v>
          </cell>
          <cell r="H359" t="str">
            <v>USD</v>
          </cell>
        </row>
        <row r="360">
          <cell r="A360">
            <v>5126</v>
          </cell>
          <cell r="B360" t="str">
            <v>AE Crystal Lake Wind II</v>
          </cell>
          <cell r="C360" t="str">
            <v xml:space="preserve">1007LAE43 </v>
          </cell>
          <cell r="D360">
            <v>5126</v>
          </cell>
          <cell r="E360">
            <v>5126</v>
          </cell>
          <cell r="F360" t="str">
            <v>D</v>
          </cell>
          <cell r="G360" t="str">
            <v>US</v>
          </cell>
          <cell r="H360" t="str">
            <v>USD</v>
          </cell>
        </row>
        <row r="361">
          <cell r="A361">
            <v>5127</v>
          </cell>
          <cell r="B361" t="str">
            <v>FPL Energy Stateline Holdings, LLC.</v>
          </cell>
          <cell r="D361">
            <v>5127</v>
          </cell>
          <cell r="E361">
            <v>5127</v>
          </cell>
          <cell r="F361" t="str">
            <v>D</v>
          </cell>
          <cell r="G361" t="str">
            <v>US</v>
          </cell>
          <cell r="H361" t="str">
            <v>USD</v>
          </cell>
        </row>
        <row r="362">
          <cell r="A362">
            <v>5128</v>
          </cell>
          <cell r="B362" t="str">
            <v>AE Forney, LLC</v>
          </cell>
          <cell r="C362" t="str">
            <v xml:space="preserve">1007LAE44 </v>
          </cell>
          <cell r="D362">
            <v>5128</v>
          </cell>
          <cell r="E362">
            <v>5128</v>
          </cell>
          <cell r="F362" t="str">
            <v>D</v>
          </cell>
          <cell r="G362" t="str">
            <v>US</v>
          </cell>
          <cell r="H362" t="str">
            <v>USD</v>
          </cell>
        </row>
        <row r="363">
          <cell r="A363">
            <v>5129</v>
          </cell>
          <cell r="B363" t="str">
            <v>AE Lamar, LLC</v>
          </cell>
          <cell r="C363" t="str">
            <v xml:space="preserve">1007LAE45 </v>
          </cell>
          <cell r="D363">
            <v>5129</v>
          </cell>
          <cell r="E363">
            <v>5129</v>
          </cell>
          <cell r="F363" t="str">
            <v>D</v>
          </cell>
          <cell r="G363" t="str">
            <v>US</v>
          </cell>
          <cell r="H363" t="str">
            <v>USD</v>
          </cell>
        </row>
        <row r="364">
          <cell r="A364">
            <v>5130</v>
          </cell>
          <cell r="B364" t="str">
            <v>AE Pecos I &amp; II</v>
          </cell>
          <cell r="C364" t="str">
            <v xml:space="preserve">1007LAE46 </v>
          </cell>
          <cell r="D364">
            <v>5130</v>
          </cell>
          <cell r="E364">
            <v>5130</v>
          </cell>
          <cell r="F364" t="str">
            <v>D</v>
          </cell>
          <cell r="G364" t="str">
            <v>US</v>
          </cell>
          <cell r="H364" t="str">
            <v>USD</v>
          </cell>
        </row>
        <row r="365">
          <cell r="A365">
            <v>5131</v>
          </cell>
          <cell r="B365" t="str">
            <v>AE Upton Wind I-IV</v>
          </cell>
          <cell r="C365" t="str">
            <v xml:space="preserve">1007LAE47 </v>
          </cell>
          <cell r="D365">
            <v>5131</v>
          </cell>
          <cell r="E365">
            <v>5131</v>
          </cell>
          <cell r="F365" t="str">
            <v>D</v>
          </cell>
          <cell r="G365" t="str">
            <v>US</v>
          </cell>
          <cell r="H365" t="str">
            <v>USD</v>
          </cell>
        </row>
        <row r="366">
          <cell r="A366">
            <v>5132</v>
          </cell>
          <cell r="B366" t="str">
            <v>AE-Delaware</v>
          </cell>
          <cell r="C366" t="str">
            <v xml:space="preserve">1007LAE48 </v>
          </cell>
          <cell r="D366">
            <v>5132</v>
          </cell>
          <cell r="E366">
            <v>5132</v>
          </cell>
          <cell r="F366" t="str">
            <v>D</v>
          </cell>
          <cell r="G366" t="str">
            <v>US</v>
          </cell>
          <cell r="H366" t="str">
            <v>USD</v>
          </cell>
        </row>
        <row r="367">
          <cell r="A367">
            <v>5133</v>
          </cell>
          <cell r="B367" t="str">
            <v>AE Indian Mesa</v>
          </cell>
          <cell r="C367" t="str">
            <v xml:space="preserve">1007LAE49 </v>
          </cell>
          <cell r="D367">
            <v>5133</v>
          </cell>
          <cell r="E367">
            <v>5133</v>
          </cell>
          <cell r="F367" t="str">
            <v>D</v>
          </cell>
          <cell r="G367" t="str">
            <v>US</v>
          </cell>
          <cell r="H367" t="str">
            <v>USD</v>
          </cell>
        </row>
        <row r="368">
          <cell r="A368">
            <v>5134</v>
          </cell>
          <cell r="B368" t="str">
            <v>AE Blue Summit Wind</v>
          </cell>
          <cell r="C368" t="str">
            <v xml:space="preserve">1007LAE50 </v>
          </cell>
          <cell r="D368">
            <v>5134</v>
          </cell>
          <cell r="E368">
            <v>5134</v>
          </cell>
          <cell r="F368" t="str">
            <v>D</v>
          </cell>
          <cell r="G368" t="str">
            <v>US</v>
          </cell>
          <cell r="H368" t="str">
            <v>USD</v>
          </cell>
        </row>
        <row r="369">
          <cell r="A369">
            <v>5135</v>
          </cell>
          <cell r="B369" t="str">
            <v>AE Windco, LLC</v>
          </cell>
          <cell r="C369" t="str">
            <v xml:space="preserve">1007LAE51 </v>
          </cell>
          <cell r="D369">
            <v>5135</v>
          </cell>
          <cell r="E369">
            <v>5135</v>
          </cell>
          <cell r="F369" t="str">
            <v>D</v>
          </cell>
          <cell r="G369" t="str">
            <v>US</v>
          </cell>
          <cell r="H369" t="str">
            <v>USD</v>
          </cell>
        </row>
        <row r="370">
          <cell r="A370">
            <v>5136</v>
          </cell>
          <cell r="B370" t="str">
            <v>N. Colorado Wind Holdings, LLC</v>
          </cell>
          <cell r="C370">
            <v>102299</v>
          </cell>
          <cell r="E370">
            <v>5136</v>
          </cell>
          <cell r="F370" t="str">
            <v>D</v>
          </cell>
          <cell r="G370" t="str">
            <v>US</v>
          </cell>
          <cell r="H370" t="str">
            <v>USD</v>
          </cell>
        </row>
        <row r="371">
          <cell r="A371">
            <v>5137</v>
          </cell>
          <cell r="B371" t="str">
            <v>US Transmission Holdings</v>
          </cell>
          <cell r="C371" t="str">
            <v xml:space="preserve">1007L192  </v>
          </cell>
          <cell r="D371">
            <v>5137</v>
          </cell>
          <cell r="E371">
            <v>5137</v>
          </cell>
          <cell r="F371" t="str">
            <v>D</v>
          </cell>
          <cell r="G371" t="str">
            <v>US</v>
          </cell>
          <cell r="H371" t="str">
            <v>USD</v>
          </cell>
        </row>
        <row r="372">
          <cell r="A372">
            <v>5138</v>
          </cell>
          <cell r="B372" t="str">
            <v>AE - Gas Producing Barnett, LLC</v>
          </cell>
          <cell r="C372" t="str">
            <v xml:space="preserve">1007LAE52 </v>
          </cell>
          <cell r="D372">
            <v>5138</v>
          </cell>
          <cell r="E372">
            <v>5138</v>
          </cell>
          <cell r="F372" t="str">
            <v>D</v>
          </cell>
          <cell r="G372" t="str">
            <v>US</v>
          </cell>
          <cell r="H372" t="str">
            <v>USD</v>
          </cell>
        </row>
        <row r="373">
          <cell r="A373">
            <v>5139</v>
          </cell>
          <cell r="B373" t="str">
            <v>AE - Gas Producer Services Barnett, LLC</v>
          </cell>
          <cell r="C373" t="str">
            <v xml:space="preserve">1007LAE53 </v>
          </cell>
          <cell r="D373">
            <v>5139</v>
          </cell>
          <cell r="E373">
            <v>5139</v>
          </cell>
          <cell r="F373" t="str">
            <v>D</v>
          </cell>
          <cell r="G373" t="str">
            <v>US</v>
          </cell>
          <cell r="H373" t="str">
            <v>USD</v>
          </cell>
        </row>
        <row r="374">
          <cell r="A374">
            <v>5140</v>
          </cell>
          <cell r="B374" t="str">
            <v>AE Green Ridge Services</v>
          </cell>
          <cell r="C374" t="str">
            <v xml:space="preserve">1007LAE55 </v>
          </cell>
          <cell r="D374">
            <v>5140</v>
          </cell>
          <cell r="E374">
            <v>5140</v>
          </cell>
          <cell r="F374" t="str">
            <v>D</v>
          </cell>
          <cell r="G374" t="str">
            <v>US</v>
          </cell>
          <cell r="H374" t="str">
            <v>USD</v>
          </cell>
        </row>
        <row r="375">
          <cell r="A375">
            <v>5141</v>
          </cell>
          <cell r="B375" t="str">
            <v>AE - Wilton Wind II, LLC</v>
          </cell>
          <cell r="D375">
            <v>5141</v>
          </cell>
          <cell r="E375">
            <v>5141</v>
          </cell>
          <cell r="F375" t="str">
            <v>D</v>
          </cell>
          <cell r="G375" t="str">
            <v>US</v>
          </cell>
          <cell r="H375" t="str">
            <v>USD</v>
          </cell>
        </row>
        <row r="376">
          <cell r="A376">
            <v>5142</v>
          </cell>
          <cell r="B376" t="str">
            <v>AE - Ashtabula Wind II, LLC</v>
          </cell>
          <cell r="D376">
            <v>5142</v>
          </cell>
          <cell r="E376">
            <v>5142</v>
          </cell>
          <cell r="F376" t="str">
            <v>D</v>
          </cell>
          <cell r="G376" t="str">
            <v>US</v>
          </cell>
          <cell r="H376" t="str">
            <v>USD</v>
          </cell>
        </row>
        <row r="377">
          <cell r="A377">
            <v>5143</v>
          </cell>
          <cell r="B377" t="str">
            <v>AE - Garden Wind, LLC.</v>
          </cell>
          <cell r="D377">
            <v>5143</v>
          </cell>
          <cell r="E377">
            <v>5143</v>
          </cell>
          <cell r="F377" t="str">
            <v>D</v>
          </cell>
          <cell r="G377" t="str">
            <v>US</v>
          </cell>
          <cell r="H377" t="str">
            <v>USD</v>
          </cell>
        </row>
        <row r="378">
          <cell r="A378">
            <v>5144</v>
          </cell>
          <cell r="B378" t="str">
            <v>AE - Crystal Lake Wind III, LLC</v>
          </cell>
          <cell r="D378">
            <v>5144</v>
          </cell>
          <cell r="E378">
            <v>5144</v>
          </cell>
          <cell r="F378" t="str">
            <v>D</v>
          </cell>
          <cell r="G378" t="str">
            <v>US</v>
          </cell>
          <cell r="H378" t="str">
            <v>USD</v>
          </cell>
        </row>
        <row r="379">
          <cell r="A379">
            <v>5145</v>
          </cell>
          <cell r="B379" t="str">
            <v>AE Day County Wind LLC</v>
          </cell>
          <cell r="D379">
            <v>5145</v>
          </cell>
          <cell r="E379">
            <v>5145</v>
          </cell>
          <cell r="F379" t="str">
            <v>D</v>
          </cell>
          <cell r="G379" t="str">
            <v>US</v>
          </cell>
          <cell r="H379" t="str">
            <v>USD</v>
          </cell>
        </row>
        <row r="380">
          <cell r="A380">
            <v>5146</v>
          </cell>
          <cell r="B380" t="str">
            <v>AE Butler Ridge Wind Energy</v>
          </cell>
          <cell r="D380">
            <v>5146</v>
          </cell>
          <cell r="E380">
            <v>5146</v>
          </cell>
          <cell r="F380" t="str">
            <v>D</v>
          </cell>
          <cell r="G380" t="str">
            <v>US</v>
          </cell>
          <cell r="H380" t="str">
            <v>USD</v>
          </cell>
        </row>
        <row r="381">
          <cell r="A381">
            <v>5147</v>
          </cell>
          <cell r="B381" t="str">
            <v>AE High Majestic Wind Energy</v>
          </cell>
          <cell r="D381">
            <v>5147</v>
          </cell>
          <cell r="E381">
            <v>5147</v>
          </cell>
          <cell r="F381" t="str">
            <v>D</v>
          </cell>
          <cell r="G381" t="str">
            <v>US</v>
          </cell>
          <cell r="H381" t="str">
            <v>USD</v>
          </cell>
        </row>
        <row r="382">
          <cell r="A382">
            <v>5148</v>
          </cell>
          <cell r="B382" t="str">
            <v>AE Wessington Wind Energy</v>
          </cell>
          <cell r="D382">
            <v>5148</v>
          </cell>
          <cell r="E382">
            <v>5148</v>
          </cell>
          <cell r="F382" t="str">
            <v>D</v>
          </cell>
          <cell r="G382" t="str">
            <v>US</v>
          </cell>
          <cell r="H382" t="str">
            <v>USD</v>
          </cell>
        </row>
        <row r="383">
          <cell r="A383">
            <v>5149</v>
          </cell>
          <cell r="B383" t="str">
            <v>AE NextEra Gas Producing-Haynesville TX</v>
          </cell>
          <cell r="D383">
            <v>5149</v>
          </cell>
          <cell r="E383">
            <v>5149</v>
          </cell>
          <cell r="F383" t="str">
            <v>D</v>
          </cell>
          <cell r="G383" t="str">
            <v>US</v>
          </cell>
          <cell r="H383" t="str">
            <v>USD</v>
          </cell>
        </row>
        <row r="384">
          <cell r="A384">
            <v>5150</v>
          </cell>
          <cell r="B384" t="str">
            <v>AE NextEra Producer Services-Haynesville TX</v>
          </cell>
          <cell r="D384">
            <v>5150</v>
          </cell>
          <cell r="E384">
            <v>5150</v>
          </cell>
          <cell r="F384" t="str">
            <v>D</v>
          </cell>
          <cell r="G384" t="str">
            <v>US</v>
          </cell>
          <cell r="H384" t="str">
            <v>USD</v>
          </cell>
        </row>
        <row r="385">
          <cell r="A385">
            <v>5151</v>
          </cell>
          <cell r="B385" t="str">
            <v>Calhoun Power Company Holdings</v>
          </cell>
          <cell r="D385">
            <v>5151</v>
          </cell>
          <cell r="E385">
            <v>5151</v>
          </cell>
          <cell r="F385" t="str">
            <v>D</v>
          </cell>
          <cell r="G385" t="str">
            <v>US</v>
          </cell>
          <cell r="H385" t="str">
            <v>USD</v>
          </cell>
        </row>
        <row r="386">
          <cell r="A386">
            <v>6000</v>
          </cell>
          <cell r="B386" t="str">
            <v>LUZ Solar Prtnrs Ltd VIII</v>
          </cell>
          <cell r="F386" t="str">
            <v>D</v>
          </cell>
          <cell r="G386" t="str">
            <v>US</v>
          </cell>
          <cell r="H386" t="str">
            <v>USD</v>
          </cell>
        </row>
        <row r="387">
          <cell r="A387" t="str">
            <v>6000PTC</v>
          </cell>
          <cell r="B387" t="str">
            <v>PTC Unit for Partnerships</v>
          </cell>
          <cell r="F387" t="str">
            <v>D</v>
          </cell>
          <cell r="G387" t="str">
            <v>US</v>
          </cell>
          <cell r="H387" t="str">
            <v>USD</v>
          </cell>
        </row>
        <row r="388">
          <cell r="A388">
            <v>6001</v>
          </cell>
          <cell r="B388" t="str">
            <v>LUZ Solar Partners Ltd IX</v>
          </cell>
          <cell r="F388" t="str">
            <v>D</v>
          </cell>
          <cell r="G388" t="str">
            <v>US</v>
          </cell>
          <cell r="H388" t="str">
            <v>USD</v>
          </cell>
        </row>
        <row r="389">
          <cell r="A389">
            <v>6002</v>
          </cell>
          <cell r="B389" t="str">
            <v>ESI Vansycle Partners LP</v>
          </cell>
          <cell r="C389">
            <v>3033</v>
          </cell>
          <cell r="F389" t="str">
            <v>D</v>
          </cell>
          <cell r="G389" t="str">
            <v>US</v>
          </cell>
          <cell r="H389" t="str">
            <v>USD</v>
          </cell>
        </row>
        <row r="390">
          <cell r="A390">
            <v>6003</v>
          </cell>
          <cell r="B390" t="str">
            <v>Hawkeye Power Partners, LLC</v>
          </cell>
          <cell r="C390" t="str">
            <v>1007L10814</v>
          </cell>
          <cell r="D390">
            <v>6003</v>
          </cell>
          <cell r="E390">
            <v>6003</v>
          </cell>
          <cell r="F390" t="str">
            <v>D</v>
          </cell>
          <cell r="G390" t="str">
            <v>US</v>
          </cell>
          <cell r="H390" t="str">
            <v>USD</v>
          </cell>
        </row>
        <row r="391">
          <cell r="A391">
            <v>6004</v>
          </cell>
          <cell r="B391" t="str">
            <v>West Texas Wind Energy Partners LP</v>
          </cell>
          <cell r="C391">
            <v>3056</v>
          </cell>
          <cell r="F391" t="str">
            <v>D</v>
          </cell>
          <cell r="G391" t="str">
            <v>US</v>
          </cell>
          <cell r="H391" t="str">
            <v>USD</v>
          </cell>
        </row>
        <row r="392">
          <cell r="A392">
            <v>6005</v>
          </cell>
          <cell r="B392" t="str">
            <v>Lamar Power Partners LP</v>
          </cell>
          <cell r="C392" t="str">
            <v>1007L12501</v>
          </cell>
          <cell r="D392">
            <v>6005</v>
          </cell>
          <cell r="E392">
            <v>6005</v>
          </cell>
          <cell r="F392" t="str">
            <v>D</v>
          </cell>
          <cell r="G392" t="str">
            <v>US</v>
          </cell>
          <cell r="H392" t="str">
            <v>USD</v>
          </cell>
        </row>
        <row r="393">
          <cell r="A393" t="str">
            <v>6005NO</v>
          </cell>
          <cell r="B393" t="str">
            <v>Lamar Power Partners LP-NQH &amp; OTTI</v>
          </cell>
          <cell r="F393" t="str">
            <v>D</v>
          </cell>
          <cell r="G393" t="str">
            <v>US</v>
          </cell>
          <cell r="H393" t="str">
            <v>USD</v>
          </cell>
        </row>
        <row r="394">
          <cell r="A394">
            <v>6006</v>
          </cell>
          <cell r="B394" t="str">
            <v>FPL Energy MH50, LP</v>
          </cell>
          <cell r="C394" t="str">
            <v>1007L01301</v>
          </cell>
          <cell r="D394">
            <v>6006</v>
          </cell>
          <cell r="E394">
            <v>6006</v>
          </cell>
          <cell r="F394" t="str">
            <v>D</v>
          </cell>
          <cell r="G394" t="str">
            <v>US</v>
          </cell>
          <cell r="H394" t="str">
            <v>USD</v>
          </cell>
        </row>
        <row r="395">
          <cell r="A395" t="str">
            <v>6006NO</v>
          </cell>
          <cell r="B395" t="str">
            <v>FPL Energy MH50, LP-NQH &amp; OTTI</v>
          </cell>
          <cell r="F395" t="str">
            <v>D</v>
          </cell>
          <cell r="G395" t="str">
            <v>US</v>
          </cell>
          <cell r="H395" t="str">
            <v>USD</v>
          </cell>
        </row>
        <row r="396">
          <cell r="A396">
            <v>6007</v>
          </cell>
          <cell r="B396" t="str">
            <v>Intexco I LP, LLC</v>
          </cell>
          <cell r="C396" t="str">
            <v>1007L12503</v>
          </cell>
          <cell r="D396">
            <v>6007</v>
          </cell>
          <cell r="E396">
            <v>6007</v>
          </cell>
          <cell r="F396" t="str">
            <v>D</v>
          </cell>
          <cell r="G396" t="str">
            <v>US</v>
          </cell>
          <cell r="H396" t="str">
            <v>USD</v>
          </cell>
        </row>
        <row r="397">
          <cell r="A397">
            <v>6008</v>
          </cell>
          <cell r="B397" t="str">
            <v>Intexco I LP</v>
          </cell>
          <cell r="D397">
            <v>6008</v>
          </cell>
          <cell r="E397">
            <v>6008</v>
          </cell>
          <cell r="F397" t="str">
            <v>D</v>
          </cell>
          <cell r="G397" t="str">
            <v>US</v>
          </cell>
          <cell r="H397" t="str">
            <v>USD</v>
          </cell>
        </row>
        <row r="398">
          <cell r="A398">
            <v>6009</v>
          </cell>
          <cell r="B398" t="str">
            <v>FPL Energy Marcus Hook LP</v>
          </cell>
          <cell r="C398">
            <v>1022600122</v>
          </cell>
          <cell r="D398">
            <v>6009</v>
          </cell>
          <cell r="E398">
            <v>6009</v>
          </cell>
          <cell r="F398" t="str">
            <v>D</v>
          </cell>
          <cell r="G398" t="str">
            <v>US</v>
          </cell>
          <cell r="H398" t="str">
            <v>USD</v>
          </cell>
        </row>
        <row r="399">
          <cell r="A399" t="str">
            <v>6009NO</v>
          </cell>
          <cell r="B399" t="str">
            <v>FPL Energy Marcus Hook LP</v>
          </cell>
          <cell r="F399" t="str">
            <v>D</v>
          </cell>
          <cell r="G399" t="str">
            <v>US</v>
          </cell>
          <cell r="H399" t="str">
            <v>USD</v>
          </cell>
        </row>
        <row r="400">
          <cell r="A400">
            <v>6010</v>
          </cell>
          <cell r="B400" t="str">
            <v>FPLE Rhode Island State Energy LP</v>
          </cell>
          <cell r="C400">
            <v>3058</v>
          </cell>
          <cell r="F400" t="str">
            <v>D</v>
          </cell>
          <cell r="G400" t="str">
            <v>US</v>
          </cell>
          <cell r="H400" t="str">
            <v>USD</v>
          </cell>
        </row>
        <row r="401">
          <cell r="A401" t="str">
            <v>6010NO</v>
          </cell>
          <cell r="B401" t="str">
            <v>FPLE Rhode Island State Energy LP-NQH &amp; OTTI</v>
          </cell>
          <cell r="F401" t="str">
            <v>D</v>
          </cell>
          <cell r="G401" t="str">
            <v>US</v>
          </cell>
          <cell r="H401" t="str">
            <v>USD</v>
          </cell>
        </row>
        <row r="402">
          <cell r="A402">
            <v>6011</v>
          </cell>
          <cell r="B402" t="str">
            <v>Lake Benton Power Partners II, LLC</v>
          </cell>
          <cell r="C402" t="str">
            <v>1007L10816</v>
          </cell>
          <cell r="D402">
            <v>6011</v>
          </cell>
          <cell r="E402">
            <v>6011</v>
          </cell>
          <cell r="F402" t="str">
            <v>D</v>
          </cell>
          <cell r="G402" t="str">
            <v>US</v>
          </cell>
          <cell r="H402" t="str">
            <v>USD</v>
          </cell>
        </row>
        <row r="403">
          <cell r="A403">
            <v>6012</v>
          </cell>
          <cell r="B403" t="str">
            <v>Doswell Limited Partnership</v>
          </cell>
          <cell r="C403" t="str">
            <v>1007L14101</v>
          </cell>
          <cell r="D403">
            <v>6012</v>
          </cell>
          <cell r="E403">
            <v>6012</v>
          </cell>
          <cell r="F403" t="str">
            <v>D</v>
          </cell>
          <cell r="G403" t="str">
            <v>US</v>
          </cell>
          <cell r="H403" t="str">
            <v>USD</v>
          </cell>
        </row>
        <row r="404">
          <cell r="A404" t="str">
            <v>6012NO</v>
          </cell>
          <cell r="B404" t="str">
            <v>Doswell Limited Partnership-NQH &amp; OTTI</v>
          </cell>
          <cell r="F404" t="str">
            <v>D</v>
          </cell>
          <cell r="G404" t="str">
            <v>US</v>
          </cell>
          <cell r="H404" t="str">
            <v>USD</v>
          </cell>
        </row>
        <row r="405">
          <cell r="A405">
            <v>6013</v>
          </cell>
          <cell r="B405" t="str">
            <v>FPL Energy Pecos Wind I LP</v>
          </cell>
          <cell r="C405" t="str">
            <v>1007L09001</v>
          </cell>
          <cell r="E405">
            <v>6013</v>
          </cell>
          <cell r="F405" t="str">
            <v>D</v>
          </cell>
          <cell r="G405" t="str">
            <v>US</v>
          </cell>
          <cell r="H405" t="str">
            <v>USD</v>
          </cell>
        </row>
        <row r="406">
          <cell r="A406">
            <v>6014</v>
          </cell>
          <cell r="B406" t="str">
            <v>FPL Energy Pecos Wind II LP</v>
          </cell>
          <cell r="C406" t="str">
            <v>1007L09101</v>
          </cell>
          <cell r="E406">
            <v>6014</v>
          </cell>
          <cell r="F406" t="str">
            <v>D</v>
          </cell>
          <cell r="G406" t="str">
            <v>US</v>
          </cell>
          <cell r="H406" t="str">
            <v>USD</v>
          </cell>
        </row>
        <row r="407">
          <cell r="A407">
            <v>6015</v>
          </cell>
          <cell r="B407" t="str">
            <v>FPLE Forney LP</v>
          </cell>
          <cell r="C407" t="str">
            <v xml:space="preserve">1007L1654 </v>
          </cell>
          <cell r="D407">
            <v>6015</v>
          </cell>
          <cell r="E407">
            <v>6015</v>
          </cell>
          <cell r="F407" t="str">
            <v>D</v>
          </cell>
          <cell r="G407" t="str">
            <v>US</v>
          </cell>
          <cell r="H407" t="str">
            <v>USD</v>
          </cell>
        </row>
        <row r="408">
          <cell r="A408" t="str">
            <v>6015NO</v>
          </cell>
          <cell r="B408" t="str">
            <v>FPLE Forney LP-NQH &amp; OTTI</v>
          </cell>
          <cell r="F408" t="str">
            <v>D</v>
          </cell>
          <cell r="G408" t="str">
            <v>US</v>
          </cell>
          <cell r="H408" t="str">
            <v>USD</v>
          </cell>
        </row>
        <row r="409">
          <cell r="A409">
            <v>6016</v>
          </cell>
          <cell r="B409" t="str">
            <v>FPLE Forney Pipeline LP</v>
          </cell>
          <cell r="C409" t="str">
            <v xml:space="preserve">1007L1655 </v>
          </cell>
          <cell r="D409">
            <v>6016</v>
          </cell>
          <cell r="E409">
            <v>6016</v>
          </cell>
          <cell r="F409" t="str">
            <v>D</v>
          </cell>
          <cell r="G409" t="str">
            <v>US</v>
          </cell>
          <cell r="H409" t="str">
            <v>USD</v>
          </cell>
        </row>
        <row r="410">
          <cell r="A410">
            <v>6017</v>
          </cell>
          <cell r="B410" t="str">
            <v>FPL Energy Vansycle LLC</v>
          </cell>
          <cell r="C410" t="str">
            <v xml:space="preserve">1007L006  </v>
          </cell>
          <cell r="E410">
            <v>6017</v>
          </cell>
          <cell r="F410" t="str">
            <v>D</v>
          </cell>
          <cell r="G410" t="str">
            <v>US</v>
          </cell>
          <cell r="H410" t="str">
            <v>USD</v>
          </cell>
        </row>
        <row r="411">
          <cell r="A411">
            <v>6018</v>
          </cell>
          <cell r="B411" t="str">
            <v>Badger Windpower LLC</v>
          </cell>
          <cell r="C411" t="str">
            <v>1007L10811</v>
          </cell>
          <cell r="D411">
            <v>6018</v>
          </cell>
          <cell r="E411">
            <v>6018</v>
          </cell>
          <cell r="F411" t="str">
            <v>D</v>
          </cell>
          <cell r="G411" t="str">
            <v>US</v>
          </cell>
          <cell r="H411" t="str">
            <v>USD</v>
          </cell>
        </row>
        <row r="412">
          <cell r="A412">
            <v>6019</v>
          </cell>
          <cell r="B412" t="str">
            <v>Gray County Wind Energy LLC</v>
          </cell>
          <cell r="C412" t="str">
            <v>1007L05801</v>
          </cell>
          <cell r="E412">
            <v>6019</v>
          </cell>
          <cell r="F412" t="str">
            <v>D</v>
          </cell>
          <cell r="G412" t="str">
            <v>US</v>
          </cell>
          <cell r="H412" t="str">
            <v>USD</v>
          </cell>
        </row>
        <row r="413">
          <cell r="A413">
            <v>6020</v>
          </cell>
          <cell r="B413" t="str">
            <v>FPL Energy Upton Wind I LP</v>
          </cell>
          <cell r="C413" t="str">
            <v>1007L08301</v>
          </cell>
          <cell r="E413">
            <v>6020</v>
          </cell>
          <cell r="F413" t="str">
            <v>D</v>
          </cell>
          <cell r="G413" t="str">
            <v>US</v>
          </cell>
          <cell r="H413" t="str">
            <v>USD</v>
          </cell>
        </row>
        <row r="414">
          <cell r="A414">
            <v>6021</v>
          </cell>
          <cell r="B414" t="str">
            <v>FPL Energy Upton Wind II LP</v>
          </cell>
          <cell r="C414" t="str">
            <v>1007L08501</v>
          </cell>
          <cell r="E414">
            <v>6021</v>
          </cell>
          <cell r="F414" t="str">
            <v>D</v>
          </cell>
          <cell r="G414" t="str">
            <v>US</v>
          </cell>
          <cell r="H414" t="str">
            <v>USD</v>
          </cell>
        </row>
        <row r="415">
          <cell r="A415">
            <v>6022</v>
          </cell>
          <cell r="B415" t="str">
            <v>FPL Energy Upton Wind III LP</v>
          </cell>
          <cell r="C415" t="str">
            <v>1007L08701</v>
          </cell>
          <cell r="E415">
            <v>6022</v>
          </cell>
          <cell r="F415" t="str">
            <v>D</v>
          </cell>
          <cell r="G415" t="str">
            <v>US</v>
          </cell>
          <cell r="H415" t="str">
            <v>USD</v>
          </cell>
        </row>
        <row r="416">
          <cell r="A416">
            <v>6023</v>
          </cell>
          <cell r="B416" t="str">
            <v>FPL Energy Upton Wind IV LP</v>
          </cell>
          <cell r="C416" t="str">
            <v>1007L08901</v>
          </cell>
          <cell r="E416">
            <v>6023</v>
          </cell>
          <cell r="F416" t="str">
            <v>D</v>
          </cell>
          <cell r="G416" t="str">
            <v>US</v>
          </cell>
          <cell r="H416" t="str">
            <v>USD</v>
          </cell>
        </row>
        <row r="417">
          <cell r="A417">
            <v>6025</v>
          </cell>
          <cell r="B417" t="str">
            <v>Bayswater Peaking Facility LLC</v>
          </cell>
          <cell r="C417" t="str">
            <v>1007L10911</v>
          </cell>
          <cell r="D417">
            <v>6025</v>
          </cell>
          <cell r="E417">
            <v>6025</v>
          </cell>
          <cell r="F417" t="str">
            <v>D</v>
          </cell>
          <cell r="G417" t="str">
            <v>US</v>
          </cell>
          <cell r="H417" t="str">
            <v>USD</v>
          </cell>
        </row>
        <row r="418">
          <cell r="A418" t="str">
            <v>6025NO</v>
          </cell>
          <cell r="B418" t="str">
            <v>Bayswater Peaking Facility LLC</v>
          </cell>
          <cell r="F418" t="str">
            <v>D</v>
          </cell>
          <cell r="G418" t="str">
            <v>US</v>
          </cell>
          <cell r="H418" t="str">
            <v>USD</v>
          </cell>
        </row>
        <row r="419">
          <cell r="A419">
            <v>6026</v>
          </cell>
          <cell r="B419" t="str">
            <v>Calhoun Power Company I, LLC</v>
          </cell>
          <cell r="C419">
            <v>102260011</v>
          </cell>
          <cell r="D419">
            <v>6026</v>
          </cell>
          <cell r="E419">
            <v>6026</v>
          </cell>
          <cell r="F419" t="str">
            <v>D</v>
          </cell>
          <cell r="G419" t="str">
            <v>US</v>
          </cell>
          <cell r="H419" t="str">
            <v>USD</v>
          </cell>
        </row>
        <row r="420">
          <cell r="A420">
            <v>6036</v>
          </cell>
          <cell r="B420" t="str">
            <v>Acme Posdef Partners, L.P.</v>
          </cell>
          <cell r="C420">
            <v>3015</v>
          </cell>
          <cell r="F420" t="str">
            <v>D</v>
          </cell>
          <cell r="G420" t="str">
            <v>US</v>
          </cell>
          <cell r="H420" t="str">
            <v>USD</v>
          </cell>
        </row>
        <row r="421">
          <cell r="A421" t="str">
            <v>6036P_CTA</v>
          </cell>
          <cell r="B421" t="str">
            <v>Acme Posdef Partners, L.P.</v>
          </cell>
          <cell r="F421" t="str">
            <v>D</v>
          </cell>
          <cell r="G421" t="str">
            <v>US</v>
          </cell>
          <cell r="H421" t="str">
            <v>USD</v>
          </cell>
        </row>
        <row r="422">
          <cell r="A422">
            <v>6042</v>
          </cell>
          <cell r="B422" t="str">
            <v>ESI Tractebel Funding Corp.</v>
          </cell>
          <cell r="F422" t="str">
            <v>D</v>
          </cell>
          <cell r="G422" t="str">
            <v>US</v>
          </cell>
          <cell r="H422" t="str">
            <v>USD</v>
          </cell>
        </row>
        <row r="423">
          <cell r="A423">
            <v>6043</v>
          </cell>
          <cell r="B423" t="str">
            <v>North Jersey Energy Associates</v>
          </cell>
          <cell r="F423" t="str">
            <v>D</v>
          </cell>
          <cell r="G423" t="str">
            <v>US</v>
          </cell>
          <cell r="H423" t="str">
            <v>USD</v>
          </cell>
        </row>
        <row r="424">
          <cell r="A424">
            <v>6044</v>
          </cell>
          <cell r="B424" t="str">
            <v>Northeast Energy Associates</v>
          </cell>
          <cell r="F424" t="str">
            <v>D</v>
          </cell>
          <cell r="G424" t="str">
            <v>US</v>
          </cell>
          <cell r="H424" t="str">
            <v>USD</v>
          </cell>
        </row>
        <row r="425">
          <cell r="A425">
            <v>6045</v>
          </cell>
          <cell r="B425" t="str">
            <v>Northeast Energy LLC</v>
          </cell>
          <cell r="F425" t="str">
            <v>D</v>
          </cell>
          <cell r="G425" t="str">
            <v>US</v>
          </cell>
          <cell r="H425" t="str">
            <v>USD</v>
          </cell>
        </row>
        <row r="426">
          <cell r="A426">
            <v>6046</v>
          </cell>
          <cell r="B426" t="str">
            <v>Northeast Energy Limited Partnership</v>
          </cell>
          <cell r="F426" t="str">
            <v>D</v>
          </cell>
          <cell r="G426" t="str">
            <v>US</v>
          </cell>
          <cell r="H426" t="str">
            <v>USD</v>
          </cell>
        </row>
        <row r="427">
          <cell r="A427">
            <v>6048</v>
          </cell>
          <cell r="B427" t="str">
            <v>Altamont Infrastructure</v>
          </cell>
          <cell r="F427" t="str">
            <v>D</v>
          </cell>
          <cell r="G427" t="str">
            <v>US</v>
          </cell>
          <cell r="H427" t="str">
            <v>USD</v>
          </cell>
        </row>
        <row r="428">
          <cell r="A428">
            <v>6049</v>
          </cell>
          <cell r="B428" t="str">
            <v>ESI Tractebel Acquisition Corp.</v>
          </cell>
          <cell r="F428" t="str">
            <v>D</v>
          </cell>
          <cell r="G428" t="str">
            <v>US</v>
          </cell>
          <cell r="H428" t="str">
            <v>USD</v>
          </cell>
        </row>
        <row r="429">
          <cell r="A429">
            <v>6050</v>
          </cell>
          <cell r="B429" t="str">
            <v>Windco, LLC</v>
          </cell>
          <cell r="F429" t="str">
            <v>D</v>
          </cell>
          <cell r="G429" t="str">
            <v>US</v>
          </cell>
          <cell r="H429" t="str">
            <v>USD</v>
          </cell>
        </row>
        <row r="430">
          <cell r="A430">
            <v>6053</v>
          </cell>
          <cell r="B430" t="str">
            <v>Cherokee County Cogen Par</v>
          </cell>
          <cell r="F430" t="str">
            <v>D</v>
          </cell>
          <cell r="G430" t="str">
            <v>US</v>
          </cell>
          <cell r="H430" t="str">
            <v>USD</v>
          </cell>
        </row>
        <row r="431">
          <cell r="A431">
            <v>6054</v>
          </cell>
          <cell r="B431" t="str">
            <v>Multitrade Of Pittsylvania County, LP</v>
          </cell>
          <cell r="C431">
            <v>3089</v>
          </cell>
          <cell r="F431" t="str">
            <v>D</v>
          </cell>
          <cell r="G431" t="str">
            <v>US</v>
          </cell>
          <cell r="H431" t="str">
            <v>USD</v>
          </cell>
        </row>
        <row r="432">
          <cell r="A432">
            <v>6055</v>
          </cell>
          <cell r="B432" t="str">
            <v>Posdef Power Company</v>
          </cell>
          <cell r="C432">
            <v>3080</v>
          </cell>
          <cell r="D432">
            <v>6055</v>
          </cell>
          <cell r="E432">
            <v>6055</v>
          </cell>
          <cell r="F432" t="str">
            <v>D</v>
          </cell>
          <cell r="G432" t="str">
            <v>US</v>
          </cell>
          <cell r="H432" t="str">
            <v>USD</v>
          </cell>
        </row>
        <row r="433">
          <cell r="A433" t="str">
            <v>6055NO</v>
          </cell>
          <cell r="B433" t="str">
            <v>Posdef Power Company-NQH &amp; OTTI</v>
          </cell>
          <cell r="F433" t="str">
            <v>D</v>
          </cell>
          <cell r="G433" t="str">
            <v>US</v>
          </cell>
          <cell r="H433" t="str">
            <v>USD</v>
          </cell>
        </row>
        <row r="434">
          <cell r="A434">
            <v>6059</v>
          </cell>
          <cell r="B434" t="str">
            <v>Mojave 16/17/18 LLC</v>
          </cell>
          <cell r="F434" t="str">
            <v>D</v>
          </cell>
          <cell r="G434" t="str">
            <v>US</v>
          </cell>
          <cell r="H434" t="str">
            <v>USD</v>
          </cell>
        </row>
        <row r="435">
          <cell r="A435">
            <v>6063</v>
          </cell>
          <cell r="B435" t="str">
            <v>TPC Windfarms LLC</v>
          </cell>
          <cell r="F435" t="str">
            <v>D</v>
          </cell>
          <cell r="G435" t="str">
            <v>US</v>
          </cell>
          <cell r="H435" t="str">
            <v>USD</v>
          </cell>
        </row>
        <row r="436">
          <cell r="A436">
            <v>6064</v>
          </cell>
          <cell r="B436" t="str">
            <v>Windpower Partners 1990</v>
          </cell>
          <cell r="C436">
            <v>3087</v>
          </cell>
          <cell r="F436" t="str">
            <v>D</v>
          </cell>
          <cell r="G436" t="str">
            <v>US</v>
          </cell>
          <cell r="H436" t="str">
            <v>USD</v>
          </cell>
        </row>
        <row r="437">
          <cell r="A437">
            <v>6065</v>
          </cell>
          <cell r="B437" t="str">
            <v>Windpower Partners 1991</v>
          </cell>
          <cell r="C437">
            <v>3088</v>
          </cell>
          <cell r="F437" t="str">
            <v>D</v>
          </cell>
          <cell r="G437" t="str">
            <v>US</v>
          </cell>
          <cell r="H437" t="str">
            <v>USD</v>
          </cell>
        </row>
        <row r="438">
          <cell r="A438">
            <v>6068</v>
          </cell>
          <cell r="B438" t="str">
            <v>Green Ridge Power, LLC</v>
          </cell>
          <cell r="C438">
            <v>10078002</v>
          </cell>
          <cell r="E438">
            <v>6068</v>
          </cell>
          <cell r="F438" t="str">
            <v>D</v>
          </cell>
          <cell r="G438" t="str">
            <v>US</v>
          </cell>
          <cell r="H438" t="str">
            <v>USD</v>
          </cell>
        </row>
        <row r="439">
          <cell r="A439">
            <v>6069</v>
          </cell>
          <cell r="B439" t="str">
            <v>Altamont Power, LLC</v>
          </cell>
          <cell r="F439" t="str">
            <v>D</v>
          </cell>
          <cell r="G439" t="str">
            <v>US</v>
          </cell>
          <cell r="H439" t="str">
            <v>USD</v>
          </cell>
        </row>
        <row r="440">
          <cell r="A440">
            <v>6078</v>
          </cell>
          <cell r="B440" t="str">
            <v>Birch Limited Partnership</v>
          </cell>
          <cell r="F440" t="str">
            <v>D</v>
          </cell>
          <cell r="G440" t="str">
            <v>US</v>
          </cell>
          <cell r="H440" t="str">
            <v>USD</v>
          </cell>
        </row>
        <row r="441">
          <cell r="A441">
            <v>6079</v>
          </cell>
          <cell r="B441" t="str">
            <v>Montenay Montgomery Cty LP</v>
          </cell>
          <cell r="F441" t="str">
            <v>D</v>
          </cell>
          <cell r="G441" t="str">
            <v>US</v>
          </cell>
          <cell r="H441" t="str">
            <v>USD</v>
          </cell>
        </row>
        <row r="442">
          <cell r="A442">
            <v>6082</v>
          </cell>
          <cell r="B442" t="str">
            <v>Delaware Mountain Wind Farm LP</v>
          </cell>
          <cell r="C442" t="str">
            <v>1007L10201</v>
          </cell>
          <cell r="E442">
            <v>6082</v>
          </cell>
          <cell r="F442" t="str">
            <v>D</v>
          </cell>
          <cell r="G442" t="str">
            <v>US</v>
          </cell>
          <cell r="H442" t="str">
            <v>USD</v>
          </cell>
        </row>
        <row r="443">
          <cell r="A443">
            <v>6083</v>
          </cell>
          <cell r="B443" t="str">
            <v>Indian Mesa Wind Farm LP</v>
          </cell>
          <cell r="C443" t="str">
            <v>1007L10401</v>
          </cell>
          <cell r="E443">
            <v>6083</v>
          </cell>
          <cell r="F443" t="str">
            <v>D</v>
          </cell>
          <cell r="G443" t="str">
            <v>US</v>
          </cell>
          <cell r="H443" t="str">
            <v>USD</v>
          </cell>
        </row>
        <row r="444">
          <cell r="A444">
            <v>6084</v>
          </cell>
          <cell r="B444" t="str">
            <v>Backbone Mountain Windpower LLC</v>
          </cell>
          <cell r="C444">
            <v>10225301</v>
          </cell>
          <cell r="E444">
            <v>6084</v>
          </cell>
          <cell r="F444" t="str">
            <v>D</v>
          </cell>
          <cell r="G444" t="str">
            <v>US</v>
          </cell>
          <cell r="H444" t="str">
            <v>USD</v>
          </cell>
        </row>
        <row r="445">
          <cell r="A445">
            <v>6085</v>
          </cell>
          <cell r="B445" t="str">
            <v>Pennsylvania Windfarms, Inc.</v>
          </cell>
          <cell r="C445">
            <v>102254</v>
          </cell>
          <cell r="D445">
            <v>6085</v>
          </cell>
          <cell r="E445">
            <v>6085</v>
          </cell>
          <cell r="F445" t="str">
            <v>D</v>
          </cell>
          <cell r="G445" t="str">
            <v>US</v>
          </cell>
          <cell r="H445" t="str">
            <v>USD</v>
          </cell>
        </row>
        <row r="446">
          <cell r="A446">
            <v>6086</v>
          </cell>
          <cell r="B446" t="str">
            <v>FPL Energy Hancock County Wind, LLC</v>
          </cell>
          <cell r="C446" t="str">
            <v>1007L10813</v>
          </cell>
          <cell r="D446">
            <v>6086</v>
          </cell>
          <cell r="E446">
            <v>6086</v>
          </cell>
          <cell r="F446" t="str">
            <v>D</v>
          </cell>
          <cell r="G446" t="str">
            <v>US</v>
          </cell>
          <cell r="H446" t="str">
            <v>USD</v>
          </cell>
        </row>
        <row r="447">
          <cell r="A447">
            <v>6087</v>
          </cell>
          <cell r="B447" t="str">
            <v>Ebensburg Power Co LP</v>
          </cell>
          <cell r="F447" t="str">
            <v>D</v>
          </cell>
          <cell r="G447" t="str">
            <v>US</v>
          </cell>
          <cell r="H447" t="str">
            <v>USD</v>
          </cell>
        </row>
        <row r="448">
          <cell r="A448">
            <v>6091</v>
          </cell>
          <cell r="B448" t="str">
            <v>High Winds LLC</v>
          </cell>
          <cell r="C448" t="str">
            <v>1007L10815</v>
          </cell>
          <cell r="E448">
            <v>6091</v>
          </cell>
          <cell r="F448" t="str">
            <v>D</v>
          </cell>
          <cell r="G448" t="str">
            <v>US</v>
          </cell>
          <cell r="H448" t="str">
            <v>USD</v>
          </cell>
        </row>
        <row r="449">
          <cell r="A449">
            <v>6092</v>
          </cell>
          <cell r="B449" t="str">
            <v>FPL Energy Illinois Wind LLC</v>
          </cell>
          <cell r="C449" t="str">
            <v xml:space="preserve">1007L075  </v>
          </cell>
          <cell r="D449">
            <v>6092</v>
          </cell>
          <cell r="E449">
            <v>6092</v>
          </cell>
          <cell r="F449" t="str">
            <v>D</v>
          </cell>
          <cell r="G449" t="str">
            <v>US</v>
          </cell>
          <cell r="H449" t="str">
            <v>USD</v>
          </cell>
        </row>
        <row r="450">
          <cell r="A450">
            <v>6093</v>
          </cell>
          <cell r="B450" t="str">
            <v>FPL Energy South Dakota Wind LLC</v>
          </cell>
          <cell r="C450" t="str">
            <v xml:space="preserve">1007L097  </v>
          </cell>
          <cell r="E450">
            <v>6093</v>
          </cell>
          <cell r="F450" t="str">
            <v>D</v>
          </cell>
          <cell r="G450" t="str">
            <v>US</v>
          </cell>
          <cell r="H450" t="str">
            <v>USD</v>
          </cell>
        </row>
        <row r="451">
          <cell r="A451">
            <v>6094</v>
          </cell>
          <cell r="B451" t="str">
            <v>FPL Energy North Dakota Wind LLC</v>
          </cell>
          <cell r="C451" t="str">
            <v xml:space="preserve">1007L107  </v>
          </cell>
          <cell r="E451">
            <v>6094</v>
          </cell>
          <cell r="F451" t="str">
            <v>D</v>
          </cell>
          <cell r="G451" t="str">
            <v>US</v>
          </cell>
          <cell r="H451" t="str">
            <v>USD</v>
          </cell>
        </row>
        <row r="452">
          <cell r="A452">
            <v>6095</v>
          </cell>
          <cell r="B452" t="str">
            <v>FPL Energy Oklahoma Wind LLC</v>
          </cell>
          <cell r="C452" t="str">
            <v xml:space="preserve">1007L117  </v>
          </cell>
          <cell r="D452">
            <v>6095</v>
          </cell>
          <cell r="E452">
            <v>6095</v>
          </cell>
          <cell r="F452" t="str">
            <v>D</v>
          </cell>
          <cell r="G452" t="str">
            <v>US</v>
          </cell>
          <cell r="H452" t="str">
            <v>USD</v>
          </cell>
        </row>
        <row r="453">
          <cell r="A453">
            <v>6096</v>
          </cell>
          <cell r="B453" t="str">
            <v>Midway Power LLC</v>
          </cell>
          <cell r="C453" t="str">
            <v xml:space="preserve">1007L046  </v>
          </cell>
          <cell r="D453">
            <v>6096</v>
          </cell>
          <cell r="E453">
            <v>6096</v>
          </cell>
          <cell r="F453" t="str">
            <v>D</v>
          </cell>
          <cell r="G453" t="str">
            <v>US</v>
          </cell>
          <cell r="H453" t="str">
            <v>USD</v>
          </cell>
        </row>
        <row r="454">
          <cell r="A454">
            <v>6097</v>
          </cell>
          <cell r="B454" t="str">
            <v>FPL Energy Wyoming LLC</v>
          </cell>
          <cell r="C454" t="str">
            <v xml:space="preserve">1007L092  </v>
          </cell>
          <cell r="E454">
            <v>6097</v>
          </cell>
          <cell r="F454" t="str">
            <v>D</v>
          </cell>
          <cell r="G454" t="str">
            <v>US</v>
          </cell>
          <cell r="H454" t="str">
            <v>USD</v>
          </cell>
        </row>
        <row r="455">
          <cell r="A455">
            <v>6098</v>
          </cell>
          <cell r="B455" t="str">
            <v>Jamaica Bay Peaking Facility LLC</v>
          </cell>
          <cell r="C455" t="str">
            <v>1007L10912</v>
          </cell>
          <cell r="D455">
            <v>6098</v>
          </cell>
          <cell r="E455">
            <v>6098</v>
          </cell>
          <cell r="F455" t="str">
            <v>D</v>
          </cell>
          <cell r="G455" t="str">
            <v>US</v>
          </cell>
          <cell r="H455" t="str">
            <v>USD</v>
          </cell>
        </row>
        <row r="456">
          <cell r="A456" t="str">
            <v>6098NO</v>
          </cell>
          <cell r="B456" t="str">
            <v>Jamaica Bay Peaking Facility LLC</v>
          </cell>
          <cell r="F456" t="str">
            <v>D</v>
          </cell>
          <cell r="G456" t="str">
            <v>US</v>
          </cell>
          <cell r="H456" t="str">
            <v>USD</v>
          </cell>
        </row>
        <row r="457">
          <cell r="A457">
            <v>6099</v>
          </cell>
          <cell r="B457" t="str">
            <v>FPL Energy New Mexico Wind LLC</v>
          </cell>
          <cell r="C457">
            <v>308301</v>
          </cell>
          <cell r="F457" t="str">
            <v>D</v>
          </cell>
          <cell r="G457" t="str">
            <v>US</v>
          </cell>
          <cell r="H457" t="str">
            <v>USD</v>
          </cell>
        </row>
        <row r="458">
          <cell r="A458">
            <v>6100</v>
          </cell>
          <cell r="B458" t="str">
            <v>FPL Energy Seabrook LLC</v>
          </cell>
          <cell r="C458">
            <v>102252</v>
          </cell>
          <cell r="E458">
            <v>6100</v>
          </cell>
          <cell r="F458" t="str">
            <v>D</v>
          </cell>
          <cell r="G458" t="str">
            <v>US</v>
          </cell>
          <cell r="H458" t="str">
            <v>USD</v>
          </cell>
        </row>
        <row r="459">
          <cell r="A459" t="str">
            <v>6100NO</v>
          </cell>
          <cell r="B459" t="str">
            <v>FPL Energy Seabrook LLC-NQH &amp; OTTI</v>
          </cell>
          <cell r="F459" t="str">
            <v>D</v>
          </cell>
          <cell r="G459" t="str">
            <v>US</v>
          </cell>
          <cell r="H459" t="str">
            <v>USD</v>
          </cell>
        </row>
        <row r="460">
          <cell r="A460">
            <v>6101</v>
          </cell>
          <cell r="B460" t="str">
            <v>Blythe Energy, LLC</v>
          </cell>
          <cell r="C460" t="str">
            <v>1007L06311</v>
          </cell>
          <cell r="D460">
            <v>6101</v>
          </cell>
          <cell r="E460">
            <v>6101</v>
          </cell>
          <cell r="F460" t="str">
            <v>D</v>
          </cell>
          <cell r="G460" t="str">
            <v>US</v>
          </cell>
          <cell r="H460" t="str">
            <v>USD</v>
          </cell>
        </row>
        <row r="461">
          <cell r="A461" t="str">
            <v>6101NO</v>
          </cell>
          <cell r="B461" t="str">
            <v>Blythe Energy, LLC-NQH &amp; OTTI</v>
          </cell>
          <cell r="F461" t="str">
            <v>D</v>
          </cell>
          <cell r="G461" t="str">
            <v>US</v>
          </cell>
          <cell r="H461" t="str">
            <v>USD</v>
          </cell>
        </row>
        <row r="462">
          <cell r="A462">
            <v>6102</v>
          </cell>
          <cell r="B462" t="str">
            <v>FPLE New Englnd Transmiss</v>
          </cell>
          <cell r="F462" t="str">
            <v>D</v>
          </cell>
          <cell r="G462" t="str">
            <v>US</v>
          </cell>
          <cell r="H462" t="str">
            <v>USD</v>
          </cell>
        </row>
        <row r="463">
          <cell r="A463">
            <v>6104</v>
          </cell>
          <cell r="B463" t="str">
            <v>Somerset Windpower LLC</v>
          </cell>
          <cell r="C463" t="str">
            <v>1007L10603</v>
          </cell>
          <cell r="D463">
            <v>6104</v>
          </cell>
          <cell r="E463">
            <v>6104</v>
          </cell>
          <cell r="F463" t="str">
            <v>D</v>
          </cell>
          <cell r="G463" t="str">
            <v>US</v>
          </cell>
          <cell r="H463" t="str">
            <v>USD</v>
          </cell>
        </row>
        <row r="464">
          <cell r="A464">
            <v>6105</v>
          </cell>
          <cell r="B464" t="str">
            <v>Mill Run Windpower LLC</v>
          </cell>
          <cell r="C464" t="str">
            <v>1007L10602</v>
          </cell>
          <cell r="D464">
            <v>6105</v>
          </cell>
          <cell r="E464">
            <v>6105</v>
          </cell>
          <cell r="F464" t="str">
            <v>D</v>
          </cell>
          <cell r="G464" t="str">
            <v>US</v>
          </cell>
          <cell r="H464" t="str">
            <v>USD</v>
          </cell>
        </row>
        <row r="465">
          <cell r="A465">
            <v>6106</v>
          </cell>
          <cell r="B465" t="str">
            <v>Waymart Wind Farm L.P.</v>
          </cell>
          <cell r="C465" t="str">
            <v>1007L11201</v>
          </cell>
          <cell r="D465">
            <v>6106</v>
          </cell>
          <cell r="E465">
            <v>6106</v>
          </cell>
          <cell r="F465" t="str">
            <v>D</v>
          </cell>
          <cell r="G465" t="str">
            <v>US</v>
          </cell>
          <cell r="H465" t="str">
            <v>USD</v>
          </cell>
        </row>
        <row r="466">
          <cell r="A466">
            <v>6107</v>
          </cell>
          <cell r="B466" t="str">
            <v>FPL Energy Sooner Wind LLC</v>
          </cell>
          <cell r="C466" t="str">
            <v xml:space="preserve">1007L094  </v>
          </cell>
          <cell r="D466">
            <v>6107</v>
          </cell>
          <cell r="E466">
            <v>6107</v>
          </cell>
          <cell r="F466" t="str">
            <v>D</v>
          </cell>
          <cell r="G466" t="str">
            <v>US</v>
          </cell>
          <cell r="H466" t="str">
            <v>USD</v>
          </cell>
        </row>
        <row r="467">
          <cell r="A467">
            <v>6110</v>
          </cell>
          <cell r="B467" t="str">
            <v>FPLE Rhode Island State Energy LP (2)</v>
          </cell>
          <cell r="F467" t="str">
            <v>D</v>
          </cell>
          <cell r="G467" t="str">
            <v>US</v>
          </cell>
          <cell r="H467" t="str">
            <v>USD</v>
          </cell>
        </row>
        <row r="468">
          <cell r="A468">
            <v>6111</v>
          </cell>
          <cell r="B468" t="str">
            <v>Meyersdale Windpower LLC</v>
          </cell>
          <cell r="C468" t="str">
            <v>1007L10601</v>
          </cell>
          <cell r="D468">
            <v>6111</v>
          </cell>
          <cell r="E468">
            <v>6111</v>
          </cell>
          <cell r="F468" t="str">
            <v>D</v>
          </cell>
          <cell r="G468" t="str">
            <v>US</v>
          </cell>
          <cell r="H468" t="str">
            <v>USD</v>
          </cell>
        </row>
        <row r="469">
          <cell r="A469">
            <v>6112</v>
          </cell>
          <cell r="B469" t="str">
            <v>WINDPWR PRTNERS 1993,LP</v>
          </cell>
          <cell r="F469" t="str">
            <v>D</v>
          </cell>
          <cell r="G469" t="str">
            <v>US</v>
          </cell>
          <cell r="H469" t="str">
            <v>USD</v>
          </cell>
        </row>
        <row r="470">
          <cell r="A470">
            <v>6113</v>
          </cell>
          <cell r="B470" t="str">
            <v>Victory Garden Phase IV Partnership</v>
          </cell>
          <cell r="C470">
            <v>3073</v>
          </cell>
          <cell r="F470" t="str">
            <v>D</v>
          </cell>
          <cell r="G470" t="str">
            <v>US</v>
          </cell>
          <cell r="H470" t="str">
            <v>USD</v>
          </cell>
        </row>
        <row r="471">
          <cell r="A471">
            <v>6114</v>
          </cell>
          <cell r="B471" t="str">
            <v>Sky River Partnership (2)</v>
          </cell>
          <cell r="C471">
            <v>3072</v>
          </cell>
          <cell r="F471" t="str">
            <v>D</v>
          </cell>
          <cell r="G471" t="str">
            <v>US</v>
          </cell>
          <cell r="H471" t="str">
            <v>USD</v>
          </cell>
        </row>
        <row r="472">
          <cell r="A472">
            <v>6115</v>
          </cell>
          <cell r="B472" t="str">
            <v>FPL Energy Green Power Wind, LLC</v>
          </cell>
          <cell r="C472">
            <v>10071604</v>
          </cell>
          <cell r="E472">
            <v>6115</v>
          </cell>
          <cell r="F472" t="str">
            <v>D</v>
          </cell>
          <cell r="G472" t="str">
            <v>US</v>
          </cell>
          <cell r="H472" t="str">
            <v>USD</v>
          </cell>
        </row>
        <row r="473">
          <cell r="A473">
            <v>6116</v>
          </cell>
          <cell r="B473" t="str">
            <v>FPL Energy Cabazon Wind, LLC</v>
          </cell>
          <cell r="C473">
            <v>10071603</v>
          </cell>
          <cell r="E473">
            <v>6116</v>
          </cell>
          <cell r="F473" t="str">
            <v>D</v>
          </cell>
          <cell r="G473" t="str">
            <v>US</v>
          </cell>
          <cell r="H473" t="str">
            <v>USD</v>
          </cell>
        </row>
        <row r="474">
          <cell r="A474">
            <v>6117</v>
          </cell>
          <cell r="B474" t="str">
            <v>MNM I LP, LLC</v>
          </cell>
          <cell r="C474" t="str">
            <v>1007L16541</v>
          </cell>
          <cell r="D474">
            <v>6117</v>
          </cell>
          <cell r="E474">
            <v>6117</v>
          </cell>
          <cell r="F474" t="str">
            <v>D</v>
          </cell>
          <cell r="G474" t="str">
            <v>US</v>
          </cell>
          <cell r="H474" t="str">
            <v>USD</v>
          </cell>
        </row>
        <row r="475">
          <cell r="A475">
            <v>6118</v>
          </cell>
          <cell r="B475" t="str">
            <v>MNM I LP</v>
          </cell>
          <cell r="C475" t="str">
            <v>1007L16541</v>
          </cell>
          <cell r="D475">
            <v>6118</v>
          </cell>
          <cell r="E475">
            <v>6118</v>
          </cell>
          <cell r="F475" t="str">
            <v>D</v>
          </cell>
          <cell r="G475" t="str">
            <v>US</v>
          </cell>
          <cell r="H475" t="str">
            <v>USD</v>
          </cell>
        </row>
        <row r="476">
          <cell r="A476">
            <v>6119</v>
          </cell>
          <cell r="B476" t="str">
            <v>Diablo Winds, LLC</v>
          </cell>
          <cell r="C476" t="str">
            <v xml:space="preserve">1007L133  </v>
          </cell>
          <cell r="E476">
            <v>6119</v>
          </cell>
          <cell r="F476" t="str">
            <v>D</v>
          </cell>
          <cell r="G476" t="str">
            <v>US</v>
          </cell>
          <cell r="H476" t="str">
            <v>USD</v>
          </cell>
        </row>
        <row r="477">
          <cell r="A477">
            <v>6120</v>
          </cell>
          <cell r="B477" t="str">
            <v>FPL Energy Callahan Wind, LP</v>
          </cell>
          <cell r="C477" t="str">
            <v>1007L16604</v>
          </cell>
          <cell r="E477">
            <v>6120</v>
          </cell>
          <cell r="F477" t="str">
            <v>D</v>
          </cell>
          <cell r="G477" t="str">
            <v>US</v>
          </cell>
          <cell r="H477" t="str">
            <v>USD</v>
          </cell>
        </row>
        <row r="478">
          <cell r="A478">
            <v>6121</v>
          </cell>
          <cell r="B478" t="str">
            <v>Windpower Partners 1994 LP</v>
          </cell>
          <cell r="C478">
            <v>102267</v>
          </cell>
          <cell r="E478">
            <v>6121</v>
          </cell>
          <cell r="F478" t="str">
            <v>D</v>
          </cell>
          <cell r="G478" t="str">
            <v>US</v>
          </cell>
          <cell r="H478" t="str">
            <v>USD</v>
          </cell>
        </row>
        <row r="479">
          <cell r="A479">
            <v>6122</v>
          </cell>
          <cell r="B479" t="str">
            <v>FPL Energy Horse Hollow Wind, LLC</v>
          </cell>
          <cell r="C479" t="str">
            <v xml:space="preserve">1007L1661 </v>
          </cell>
          <cell r="E479">
            <v>6122</v>
          </cell>
          <cell r="F479" t="str">
            <v>D</v>
          </cell>
          <cell r="G479" t="str">
            <v>US</v>
          </cell>
          <cell r="H479" t="str">
            <v>USD</v>
          </cell>
        </row>
        <row r="480">
          <cell r="A480">
            <v>6123</v>
          </cell>
          <cell r="B480" t="str">
            <v>AE - Windpower Partners 1994 LP</v>
          </cell>
          <cell r="D480">
            <v>6123</v>
          </cell>
          <cell r="E480">
            <v>6123</v>
          </cell>
          <cell r="F480" t="str">
            <v>D</v>
          </cell>
          <cell r="G480" t="str">
            <v>US</v>
          </cell>
          <cell r="H480" t="str">
            <v>USD</v>
          </cell>
        </row>
        <row r="481">
          <cell r="A481">
            <v>6124</v>
          </cell>
          <cell r="B481" t="str">
            <v>LUZ Solar Ptnrs Ltd III</v>
          </cell>
          <cell r="F481" t="str">
            <v>D</v>
          </cell>
          <cell r="G481" t="str">
            <v>US</v>
          </cell>
          <cell r="H481" t="str">
            <v>USD</v>
          </cell>
        </row>
        <row r="482">
          <cell r="A482">
            <v>6125</v>
          </cell>
          <cell r="B482" t="str">
            <v>LUZ Solar Ptnrs Ltd IV</v>
          </cell>
          <cell r="F482" t="str">
            <v>D</v>
          </cell>
          <cell r="G482" t="str">
            <v>US</v>
          </cell>
          <cell r="H482" t="str">
            <v>USD</v>
          </cell>
        </row>
        <row r="483">
          <cell r="A483">
            <v>6126</v>
          </cell>
          <cell r="B483" t="str">
            <v>LUZ Solar Ptnrs Ltd V</v>
          </cell>
          <cell r="F483" t="str">
            <v>D</v>
          </cell>
          <cell r="G483" t="str">
            <v>US</v>
          </cell>
          <cell r="H483" t="str">
            <v>USD</v>
          </cell>
        </row>
        <row r="484">
          <cell r="A484">
            <v>6127</v>
          </cell>
          <cell r="B484" t="str">
            <v>LUZ Solar Ptnrs Ltd VI</v>
          </cell>
          <cell r="F484" t="str">
            <v>D</v>
          </cell>
          <cell r="G484" t="str">
            <v>US</v>
          </cell>
          <cell r="H484" t="str">
            <v>USD</v>
          </cell>
        </row>
        <row r="485">
          <cell r="A485">
            <v>6128</v>
          </cell>
          <cell r="B485" t="str">
            <v>LUZ Solar Ptnrs Ltd VII</v>
          </cell>
          <cell r="F485" t="str">
            <v>D</v>
          </cell>
          <cell r="G485" t="str">
            <v>US</v>
          </cell>
          <cell r="H485" t="str">
            <v>USD</v>
          </cell>
        </row>
        <row r="486">
          <cell r="A486">
            <v>6129</v>
          </cell>
          <cell r="B486" t="str">
            <v>Long Island Offshore Wind Park, LLC</v>
          </cell>
          <cell r="D486">
            <v>6129</v>
          </cell>
          <cell r="E486">
            <v>6129</v>
          </cell>
          <cell r="F486" t="str">
            <v>D</v>
          </cell>
          <cell r="G486" t="str">
            <v>US</v>
          </cell>
          <cell r="H486" t="str">
            <v>USD</v>
          </cell>
        </row>
        <row r="487">
          <cell r="A487">
            <v>6131</v>
          </cell>
          <cell r="B487" t="str">
            <v>Gexa Energy, LP</v>
          </cell>
          <cell r="C487" t="str">
            <v>1007L15710</v>
          </cell>
          <cell r="D487">
            <v>6131</v>
          </cell>
          <cell r="E487">
            <v>6131</v>
          </cell>
          <cell r="F487" t="str">
            <v>D</v>
          </cell>
          <cell r="G487" t="str">
            <v>US</v>
          </cell>
          <cell r="H487" t="str">
            <v>USD</v>
          </cell>
        </row>
        <row r="488">
          <cell r="A488" t="str">
            <v>6131NO</v>
          </cell>
          <cell r="B488" t="str">
            <v>Gexa Energy, LP-NQH &amp; OTTI</v>
          </cell>
          <cell r="F488" t="str">
            <v>D</v>
          </cell>
          <cell r="G488" t="str">
            <v>US</v>
          </cell>
          <cell r="H488" t="str">
            <v>USD</v>
          </cell>
        </row>
        <row r="489">
          <cell r="A489">
            <v>6132</v>
          </cell>
          <cell r="B489" t="str">
            <v>FPL Energy Burleigh County Wind, LLC</v>
          </cell>
          <cell r="C489" t="str">
            <v>1007L17005</v>
          </cell>
          <cell r="E489">
            <v>6132</v>
          </cell>
          <cell r="F489" t="str">
            <v>D</v>
          </cell>
          <cell r="G489" t="str">
            <v>US</v>
          </cell>
          <cell r="H489" t="str">
            <v>USD</v>
          </cell>
        </row>
        <row r="490">
          <cell r="A490">
            <v>6133</v>
          </cell>
          <cell r="B490" t="str">
            <v>FPL Energy Montezuma Wind, LLC</v>
          </cell>
          <cell r="C490" t="str">
            <v xml:space="preserve">1007L144  </v>
          </cell>
          <cell r="D490">
            <v>6133</v>
          </cell>
          <cell r="E490">
            <v>6133</v>
          </cell>
          <cell r="F490" t="str">
            <v>D</v>
          </cell>
          <cell r="G490" t="str">
            <v>US</v>
          </cell>
          <cell r="H490" t="str">
            <v>USD</v>
          </cell>
        </row>
        <row r="491">
          <cell r="A491">
            <v>6134</v>
          </cell>
          <cell r="B491" t="str">
            <v>FPL Energy Duane Arnold, LLC</v>
          </cell>
          <cell r="C491" t="str">
            <v xml:space="preserve">1007L156  </v>
          </cell>
          <cell r="D491">
            <v>6134</v>
          </cell>
          <cell r="E491">
            <v>6134</v>
          </cell>
          <cell r="F491" t="str">
            <v>D</v>
          </cell>
          <cell r="G491" t="str">
            <v>US</v>
          </cell>
          <cell r="H491" t="str">
            <v>USD</v>
          </cell>
        </row>
        <row r="492">
          <cell r="A492" t="str">
            <v>6134NO</v>
          </cell>
          <cell r="B492" t="str">
            <v>FPL Energy Duane Arnold, LLC-NQH &amp; OTTI</v>
          </cell>
          <cell r="F492" t="str">
            <v>D</v>
          </cell>
          <cell r="G492" t="str">
            <v>US</v>
          </cell>
          <cell r="H492" t="str">
            <v>USD</v>
          </cell>
        </row>
        <row r="493">
          <cell r="A493">
            <v>6135</v>
          </cell>
          <cell r="B493" t="str">
            <v>FPL Energy Oliver Wind, LLC (2)</v>
          </cell>
          <cell r="F493" t="str">
            <v>D</v>
          </cell>
          <cell r="G493" t="str">
            <v>US</v>
          </cell>
          <cell r="H493" t="str">
            <v>USD</v>
          </cell>
        </row>
        <row r="494">
          <cell r="A494" t="str">
            <v>6135D</v>
          </cell>
          <cell r="B494" t="str">
            <v>FPL Energy Oliver Wind, LLC (2)</v>
          </cell>
          <cell r="F494" t="str">
            <v>D</v>
          </cell>
          <cell r="G494" t="str">
            <v>US</v>
          </cell>
          <cell r="H494" t="str">
            <v>USD</v>
          </cell>
        </row>
        <row r="495">
          <cell r="A495">
            <v>6136</v>
          </cell>
          <cell r="B495" t="str">
            <v>FPL Energy Horse Hollow Wind II, LLC</v>
          </cell>
          <cell r="C495" t="str">
            <v>1007L17821</v>
          </cell>
          <cell r="E495">
            <v>6136</v>
          </cell>
          <cell r="F495" t="str">
            <v>D</v>
          </cell>
          <cell r="G495" t="str">
            <v>US</v>
          </cell>
          <cell r="H495" t="str">
            <v>USD</v>
          </cell>
        </row>
        <row r="496">
          <cell r="A496" t="str">
            <v>6136D</v>
          </cell>
          <cell r="B496" t="str">
            <v>FPL Energy Horse Hollow Wind II, LLC</v>
          </cell>
          <cell r="E496" t="str">
            <v>6136D</v>
          </cell>
          <cell r="F496" t="str">
            <v>D</v>
          </cell>
          <cell r="G496" t="str">
            <v>US</v>
          </cell>
          <cell r="H496" t="str">
            <v>USD</v>
          </cell>
        </row>
        <row r="497">
          <cell r="A497">
            <v>6137</v>
          </cell>
          <cell r="B497" t="str">
            <v>FPL Energy Mower County, LLC</v>
          </cell>
          <cell r="F497" t="str">
            <v>D</v>
          </cell>
          <cell r="G497" t="str">
            <v>US</v>
          </cell>
          <cell r="H497" t="str">
            <v>USD</v>
          </cell>
        </row>
        <row r="498">
          <cell r="A498" t="str">
            <v>6137D</v>
          </cell>
          <cell r="B498" t="str">
            <v>FPL Energy Mower County, LLC</v>
          </cell>
          <cell r="F498" t="str">
            <v>D</v>
          </cell>
          <cell r="G498" t="str">
            <v>US</v>
          </cell>
          <cell r="H498" t="str">
            <v>USD</v>
          </cell>
        </row>
        <row r="499">
          <cell r="A499">
            <v>6138</v>
          </cell>
          <cell r="B499" t="str">
            <v>Post Wind Farm LP</v>
          </cell>
          <cell r="C499" t="str">
            <v>1007L17810</v>
          </cell>
          <cell r="E499">
            <v>6138</v>
          </cell>
          <cell r="F499" t="str">
            <v>D</v>
          </cell>
          <cell r="G499" t="str">
            <v>US</v>
          </cell>
          <cell r="H499" t="str">
            <v>USD</v>
          </cell>
        </row>
        <row r="500">
          <cell r="A500">
            <v>6139</v>
          </cell>
          <cell r="B500" t="str">
            <v>WPP 1993, L.P.</v>
          </cell>
          <cell r="F500" t="str">
            <v>D</v>
          </cell>
          <cell r="G500" t="str">
            <v>US</v>
          </cell>
          <cell r="H500" t="str">
            <v>USD</v>
          </cell>
        </row>
        <row r="501">
          <cell r="A501">
            <v>6140</v>
          </cell>
          <cell r="B501" t="str">
            <v>Peetz Table Wind Energy, LLC</v>
          </cell>
          <cell r="F501" t="str">
            <v>D</v>
          </cell>
          <cell r="G501" t="str">
            <v>US</v>
          </cell>
          <cell r="H501" t="str">
            <v>USD</v>
          </cell>
        </row>
        <row r="502">
          <cell r="A502" t="str">
            <v>6140D</v>
          </cell>
          <cell r="B502" t="str">
            <v>Peetz Table Wind Energy, LLC</v>
          </cell>
          <cell r="F502" t="str">
            <v>D</v>
          </cell>
          <cell r="G502" t="str">
            <v>US</v>
          </cell>
          <cell r="H502" t="str">
            <v>USD</v>
          </cell>
        </row>
        <row r="503">
          <cell r="A503">
            <v>6141</v>
          </cell>
          <cell r="B503" t="str">
            <v>Windpower Partners 1991-2 LP (2)</v>
          </cell>
          <cell r="C503">
            <v>3081</v>
          </cell>
          <cell r="F503" t="str">
            <v>D</v>
          </cell>
          <cell r="G503" t="str">
            <v>US</v>
          </cell>
          <cell r="H503" t="str">
            <v>USD</v>
          </cell>
        </row>
        <row r="504">
          <cell r="A504">
            <v>6142</v>
          </cell>
          <cell r="B504" t="str">
            <v>Windpower Partners 1992 LP (2)</v>
          </cell>
          <cell r="C504">
            <v>3082</v>
          </cell>
          <cell r="F504" t="str">
            <v>D</v>
          </cell>
          <cell r="G504" t="str">
            <v>US</v>
          </cell>
          <cell r="H504" t="str">
            <v>USD</v>
          </cell>
        </row>
        <row r="505">
          <cell r="A505">
            <v>6143</v>
          </cell>
          <cell r="B505" t="str">
            <v>Green Ridge Services, LLC (2)</v>
          </cell>
          <cell r="C505" t="str">
            <v>1007L222</v>
          </cell>
          <cell r="D505">
            <v>6143</v>
          </cell>
          <cell r="E505">
            <v>6143</v>
          </cell>
          <cell r="F505" t="str">
            <v>D</v>
          </cell>
          <cell r="G505" t="str">
            <v>US</v>
          </cell>
          <cell r="H505" t="str">
            <v>USD</v>
          </cell>
        </row>
        <row r="506">
          <cell r="A506">
            <v>6144</v>
          </cell>
          <cell r="B506" t="str">
            <v>Green Ridge Power, LLC (2)</v>
          </cell>
          <cell r="C506">
            <v>10078002</v>
          </cell>
          <cell r="E506">
            <v>6144</v>
          </cell>
          <cell r="F506" t="str">
            <v>D</v>
          </cell>
          <cell r="G506" t="str">
            <v>US</v>
          </cell>
          <cell r="H506" t="str">
            <v>USD</v>
          </cell>
        </row>
        <row r="507">
          <cell r="A507">
            <v>6145</v>
          </cell>
          <cell r="B507" t="str">
            <v>Peetz Logan Interconnect, LLC</v>
          </cell>
          <cell r="F507" t="str">
            <v>D</v>
          </cell>
          <cell r="G507" t="str">
            <v>US</v>
          </cell>
          <cell r="H507" t="str">
            <v>USD</v>
          </cell>
        </row>
        <row r="508">
          <cell r="A508" t="str">
            <v>6145D</v>
          </cell>
          <cell r="B508" t="str">
            <v>Peetz Logan Interconnect, LLC</v>
          </cell>
          <cell r="F508" t="str">
            <v>D</v>
          </cell>
          <cell r="G508" t="str">
            <v>US</v>
          </cell>
          <cell r="H508" t="str">
            <v>USD</v>
          </cell>
        </row>
        <row r="509">
          <cell r="A509">
            <v>6146</v>
          </cell>
          <cell r="B509" t="str">
            <v>Beaver Point Wind, LP</v>
          </cell>
          <cell r="C509" t="str">
            <v>1007L18001</v>
          </cell>
          <cell r="D509">
            <v>6146</v>
          </cell>
          <cell r="E509">
            <v>6146</v>
          </cell>
          <cell r="F509" t="str">
            <v>D</v>
          </cell>
          <cell r="G509" t="str">
            <v>US</v>
          </cell>
          <cell r="H509" t="str">
            <v>USD</v>
          </cell>
        </row>
        <row r="510">
          <cell r="A510">
            <v>6147</v>
          </cell>
          <cell r="B510" t="str">
            <v>Blue Summit Wind, LP</v>
          </cell>
          <cell r="C510" t="str">
            <v>1007L18201</v>
          </cell>
          <cell r="D510">
            <v>6147</v>
          </cell>
          <cell r="E510">
            <v>6147</v>
          </cell>
          <cell r="F510" t="str">
            <v>D</v>
          </cell>
          <cell r="G510" t="str">
            <v>US</v>
          </cell>
          <cell r="H510" t="str">
            <v>USD</v>
          </cell>
        </row>
        <row r="511">
          <cell r="A511">
            <v>6148</v>
          </cell>
          <cell r="B511" t="str">
            <v>Capricorn Ridge, LLC</v>
          </cell>
          <cell r="C511" t="str">
            <v>1007L18401</v>
          </cell>
          <cell r="D511">
            <v>6148</v>
          </cell>
          <cell r="E511">
            <v>6148</v>
          </cell>
          <cell r="F511" t="str">
            <v>D</v>
          </cell>
          <cell r="G511" t="str">
            <v>US</v>
          </cell>
          <cell r="H511" t="str">
            <v>USD</v>
          </cell>
        </row>
        <row r="512">
          <cell r="A512" t="str">
            <v>6148D</v>
          </cell>
          <cell r="B512" t="str">
            <v>Capricorn Ridge III</v>
          </cell>
          <cell r="D512" t="str">
            <v>6148D</v>
          </cell>
          <cell r="E512" t="str">
            <v>6148D</v>
          </cell>
          <cell r="F512" t="str">
            <v>D</v>
          </cell>
          <cell r="G512" t="str">
            <v>US</v>
          </cell>
          <cell r="H512" t="str">
            <v>USD</v>
          </cell>
        </row>
        <row r="513">
          <cell r="A513">
            <v>6149</v>
          </cell>
          <cell r="B513" t="str">
            <v>Cherokee County Cogeneration Partners, LLC</v>
          </cell>
          <cell r="C513">
            <v>10076601</v>
          </cell>
          <cell r="E513">
            <v>6149</v>
          </cell>
          <cell r="F513" t="str">
            <v>D</v>
          </cell>
          <cell r="G513" t="str">
            <v>US</v>
          </cell>
          <cell r="H513" t="str">
            <v>USD</v>
          </cell>
        </row>
        <row r="514">
          <cell r="A514" t="str">
            <v>6149NO</v>
          </cell>
          <cell r="B514" t="str">
            <v>Cherokee County Cogeneration Partners, LLC-NQH &amp; OTTI</v>
          </cell>
          <cell r="F514" t="str">
            <v>D</v>
          </cell>
          <cell r="G514" t="str">
            <v>US</v>
          </cell>
          <cell r="H514" t="str">
            <v>USD</v>
          </cell>
        </row>
        <row r="515">
          <cell r="A515">
            <v>6150</v>
          </cell>
          <cell r="B515" t="str">
            <v>Osceola Windpower, LLC</v>
          </cell>
          <cell r="C515" t="str">
            <v xml:space="preserve">1007L179  </v>
          </cell>
          <cell r="D515">
            <v>6150</v>
          </cell>
          <cell r="E515">
            <v>6150</v>
          </cell>
          <cell r="F515" t="str">
            <v>D</v>
          </cell>
          <cell r="G515" t="str">
            <v>US</v>
          </cell>
          <cell r="H515" t="str">
            <v>USD</v>
          </cell>
        </row>
        <row r="516">
          <cell r="A516">
            <v>6151</v>
          </cell>
          <cell r="B516" t="str">
            <v>FPL Energy Oliver Wind II, LLC. (2)</v>
          </cell>
          <cell r="F516" t="str">
            <v>D</v>
          </cell>
          <cell r="G516" t="str">
            <v>US</v>
          </cell>
          <cell r="H516" t="str">
            <v>USD</v>
          </cell>
        </row>
        <row r="517">
          <cell r="A517" t="str">
            <v>6151D</v>
          </cell>
          <cell r="B517" t="str">
            <v>FPL Energy Oliver Wind II, LLC. (2)</v>
          </cell>
          <cell r="F517" t="str">
            <v>D</v>
          </cell>
          <cell r="G517" t="str">
            <v>US</v>
          </cell>
          <cell r="H517" t="str">
            <v>USD</v>
          </cell>
        </row>
        <row r="518">
          <cell r="A518">
            <v>6152</v>
          </cell>
          <cell r="B518" t="str">
            <v>FPL Energy Point Beach, LLC</v>
          </cell>
          <cell r="C518" t="str">
            <v xml:space="preserve">1007L187  </v>
          </cell>
          <cell r="D518">
            <v>6152</v>
          </cell>
          <cell r="E518">
            <v>6152</v>
          </cell>
          <cell r="F518" t="str">
            <v>D</v>
          </cell>
          <cell r="G518" t="str">
            <v>US</v>
          </cell>
          <cell r="H518" t="str">
            <v>USD</v>
          </cell>
        </row>
        <row r="519">
          <cell r="A519" t="str">
            <v>6152NO</v>
          </cell>
          <cell r="B519" t="str">
            <v>FPL Energy Point Beach, LLC-NQH &amp; OTTI</v>
          </cell>
          <cell r="F519" t="str">
            <v>D</v>
          </cell>
          <cell r="G519" t="str">
            <v>US</v>
          </cell>
          <cell r="H519" t="str">
            <v>USD</v>
          </cell>
        </row>
        <row r="520">
          <cell r="A520">
            <v>6153</v>
          </cell>
          <cell r="B520" t="str">
            <v>FPLE Point Beach LLC-Proj</v>
          </cell>
          <cell r="F520" t="str">
            <v>D</v>
          </cell>
          <cell r="G520" t="str">
            <v>US</v>
          </cell>
          <cell r="H520" t="str">
            <v>USD</v>
          </cell>
        </row>
        <row r="521">
          <cell r="A521">
            <v>6154</v>
          </cell>
          <cell r="B521" t="str">
            <v>Langdon Wind, LLC</v>
          </cell>
          <cell r="C521" t="str">
            <v xml:space="preserve">1007L189  </v>
          </cell>
          <cell r="D521">
            <v>6154</v>
          </cell>
          <cell r="E521">
            <v>6154</v>
          </cell>
          <cell r="F521" t="str">
            <v>D</v>
          </cell>
          <cell r="G521" t="str">
            <v>US</v>
          </cell>
          <cell r="H521" t="str">
            <v>USD</v>
          </cell>
        </row>
        <row r="522">
          <cell r="A522">
            <v>6155</v>
          </cell>
          <cell r="B522" t="str">
            <v>Logan Wind Energy LLC</v>
          </cell>
          <cell r="F522" t="str">
            <v>D</v>
          </cell>
          <cell r="G522" t="str">
            <v>US</v>
          </cell>
          <cell r="H522" t="str">
            <v>USD</v>
          </cell>
        </row>
        <row r="523">
          <cell r="A523" t="str">
            <v>6155D</v>
          </cell>
          <cell r="B523" t="str">
            <v>Logan Wind Energy LLC</v>
          </cell>
          <cell r="F523" t="str">
            <v>D</v>
          </cell>
          <cell r="G523" t="str">
            <v>US</v>
          </cell>
          <cell r="H523" t="str">
            <v>USD</v>
          </cell>
        </row>
        <row r="524">
          <cell r="A524">
            <v>6156</v>
          </cell>
          <cell r="B524" t="str">
            <v>Crystal Lake Wind, LLC</v>
          </cell>
          <cell r="C524" t="str">
            <v xml:space="preserve">1007L176  </v>
          </cell>
          <cell r="D524">
            <v>6156</v>
          </cell>
          <cell r="E524">
            <v>6156</v>
          </cell>
          <cell r="F524" t="str">
            <v>D</v>
          </cell>
          <cell r="G524" t="str">
            <v>US</v>
          </cell>
          <cell r="H524" t="str">
            <v>USD</v>
          </cell>
        </row>
        <row r="525">
          <cell r="A525">
            <v>6157</v>
          </cell>
          <cell r="B525" t="str">
            <v>Windpower Partners 1990 LP</v>
          </cell>
          <cell r="C525">
            <v>3087</v>
          </cell>
          <cell r="F525" t="str">
            <v>D</v>
          </cell>
          <cell r="G525" t="str">
            <v>US</v>
          </cell>
          <cell r="H525" t="str">
            <v>USD</v>
          </cell>
        </row>
        <row r="526">
          <cell r="A526">
            <v>6158</v>
          </cell>
          <cell r="B526" t="str">
            <v>Windpower Partners 1991</v>
          </cell>
          <cell r="C526">
            <v>3088</v>
          </cell>
          <cell r="F526" t="str">
            <v>D</v>
          </cell>
          <cell r="G526" t="str">
            <v>US</v>
          </cell>
          <cell r="H526" t="str">
            <v>USD</v>
          </cell>
        </row>
        <row r="527">
          <cell r="A527">
            <v>6159</v>
          </cell>
          <cell r="B527" t="str">
            <v>FPL Energy Story County Wind, LLC</v>
          </cell>
          <cell r="C527" t="str">
            <v xml:space="preserve">1007L149  </v>
          </cell>
          <cell r="D527">
            <v>6159</v>
          </cell>
          <cell r="E527">
            <v>6159</v>
          </cell>
          <cell r="F527" t="str">
            <v>D</v>
          </cell>
          <cell r="G527" t="str">
            <v>US</v>
          </cell>
          <cell r="H527" t="str">
            <v>USD</v>
          </cell>
        </row>
        <row r="528">
          <cell r="A528">
            <v>6160</v>
          </cell>
          <cell r="B528" t="str">
            <v>Wolf Ridge Wind, LLC</v>
          </cell>
          <cell r="C528" t="str">
            <v xml:space="preserve">1007L193  </v>
          </cell>
          <cell r="D528">
            <v>6160</v>
          </cell>
          <cell r="E528">
            <v>6160</v>
          </cell>
          <cell r="F528" t="str">
            <v>D</v>
          </cell>
          <cell r="G528" t="str">
            <v>US</v>
          </cell>
          <cell r="H528" t="str">
            <v>USD</v>
          </cell>
        </row>
        <row r="529">
          <cell r="A529">
            <v>6161</v>
          </cell>
          <cell r="B529" t="str">
            <v>Capricorn Ridge Wind II, LLC</v>
          </cell>
          <cell r="C529" t="str">
            <v xml:space="preserve">1007L198  </v>
          </cell>
          <cell r="D529">
            <v>6161</v>
          </cell>
          <cell r="E529">
            <v>6161</v>
          </cell>
          <cell r="F529" t="str">
            <v>D</v>
          </cell>
          <cell r="G529" t="str">
            <v>US</v>
          </cell>
          <cell r="H529" t="str">
            <v>USD</v>
          </cell>
        </row>
        <row r="530">
          <cell r="A530">
            <v>6162</v>
          </cell>
          <cell r="B530" t="str">
            <v>Osceola Windpower II</v>
          </cell>
          <cell r="C530" t="str">
            <v xml:space="preserve">1007L206  </v>
          </cell>
          <cell r="D530">
            <v>6162</v>
          </cell>
          <cell r="E530">
            <v>6162</v>
          </cell>
          <cell r="F530" t="str">
            <v>D</v>
          </cell>
          <cell r="G530" t="str">
            <v>US</v>
          </cell>
          <cell r="H530" t="str">
            <v>USD</v>
          </cell>
        </row>
        <row r="531">
          <cell r="A531">
            <v>6163</v>
          </cell>
          <cell r="B531" t="str">
            <v>Elk City Wind, LLC</v>
          </cell>
          <cell r="D531">
            <v>6163</v>
          </cell>
          <cell r="E531">
            <v>6163</v>
          </cell>
          <cell r="F531" t="str">
            <v>D</v>
          </cell>
          <cell r="G531" t="str">
            <v>US</v>
          </cell>
          <cell r="H531" t="str">
            <v>USD</v>
          </cell>
        </row>
        <row r="532">
          <cell r="A532">
            <v>6164</v>
          </cell>
          <cell r="B532" t="str">
            <v>AE Langdon Wind II LLC</v>
          </cell>
          <cell r="C532" t="str">
            <v xml:space="preserve">1007L189  </v>
          </cell>
          <cell r="D532">
            <v>6164</v>
          </cell>
          <cell r="E532">
            <v>6164</v>
          </cell>
          <cell r="F532" t="str">
            <v>D</v>
          </cell>
          <cell r="G532" t="str">
            <v>US</v>
          </cell>
          <cell r="H532" t="str">
            <v>USD</v>
          </cell>
        </row>
        <row r="533">
          <cell r="A533">
            <v>6165</v>
          </cell>
          <cell r="B533" t="str">
            <v>Ashtabula Wind, LLC</v>
          </cell>
          <cell r="C533" t="str">
            <v xml:space="preserve">1007L208  </v>
          </cell>
          <cell r="D533">
            <v>6165</v>
          </cell>
          <cell r="E533">
            <v>6165</v>
          </cell>
          <cell r="F533" t="str">
            <v>D</v>
          </cell>
          <cell r="G533" t="str">
            <v>US</v>
          </cell>
          <cell r="H533" t="str">
            <v>USD</v>
          </cell>
        </row>
        <row r="534">
          <cell r="A534">
            <v>6166</v>
          </cell>
          <cell r="B534" t="str">
            <v>Crystal Lake Wind II LLC</v>
          </cell>
          <cell r="C534" t="str">
            <v xml:space="preserve">1007L199  </v>
          </cell>
          <cell r="D534">
            <v>6166</v>
          </cell>
          <cell r="E534">
            <v>6166</v>
          </cell>
          <cell r="F534" t="str">
            <v>D</v>
          </cell>
          <cell r="G534" t="str">
            <v>US</v>
          </cell>
          <cell r="H534" t="str">
            <v>USD</v>
          </cell>
        </row>
        <row r="535">
          <cell r="A535">
            <v>6167</v>
          </cell>
          <cell r="B535" t="str">
            <v>FPL Energy Statline II, Inc.</v>
          </cell>
          <cell r="E535">
            <v>6167</v>
          </cell>
          <cell r="F535" t="str">
            <v>D</v>
          </cell>
          <cell r="G535" t="str">
            <v>US</v>
          </cell>
          <cell r="H535" t="str">
            <v>USD</v>
          </cell>
        </row>
        <row r="536">
          <cell r="A536">
            <v>6168</v>
          </cell>
          <cell r="B536" t="str">
            <v>NQH Seabrook Test (fka FPLE Oliver Wind I)</v>
          </cell>
          <cell r="F536" t="str">
            <v>D</v>
          </cell>
          <cell r="G536" t="str">
            <v>US</v>
          </cell>
          <cell r="H536" t="str">
            <v>USD</v>
          </cell>
        </row>
        <row r="537">
          <cell r="A537">
            <v>6169</v>
          </cell>
          <cell r="B537" t="str">
            <v>Garden Wind, LLC</v>
          </cell>
          <cell r="D537">
            <v>6169</v>
          </cell>
          <cell r="E537">
            <v>6169</v>
          </cell>
          <cell r="F537" t="str">
            <v>D</v>
          </cell>
          <cell r="G537" t="str">
            <v>US</v>
          </cell>
          <cell r="H537" t="str">
            <v>USD</v>
          </cell>
        </row>
        <row r="538">
          <cell r="A538">
            <v>6170</v>
          </cell>
          <cell r="B538" t="str">
            <v>Windco, LLC</v>
          </cell>
          <cell r="D538">
            <v>6170</v>
          </cell>
          <cell r="E538">
            <v>6170</v>
          </cell>
          <cell r="F538" t="str">
            <v>D</v>
          </cell>
          <cell r="G538" t="str">
            <v>US</v>
          </cell>
          <cell r="H538" t="str">
            <v>USD</v>
          </cell>
        </row>
        <row r="539">
          <cell r="A539">
            <v>6171</v>
          </cell>
          <cell r="B539" t="str">
            <v>Altamont Power, LLC</v>
          </cell>
          <cell r="D539">
            <v>6171</v>
          </cell>
          <cell r="E539">
            <v>6171</v>
          </cell>
          <cell r="F539" t="str">
            <v>D</v>
          </cell>
          <cell r="G539" t="str">
            <v>US</v>
          </cell>
          <cell r="H539" t="str">
            <v>USD</v>
          </cell>
        </row>
        <row r="540">
          <cell r="A540">
            <v>6172</v>
          </cell>
          <cell r="B540" t="str">
            <v>Seabrook Qualified Fund</v>
          </cell>
          <cell r="F540" t="str">
            <v>D</v>
          </cell>
          <cell r="G540" t="str">
            <v>US</v>
          </cell>
          <cell r="H540" t="str">
            <v>USD</v>
          </cell>
        </row>
        <row r="541">
          <cell r="A541" t="str">
            <v>6172NO</v>
          </cell>
          <cell r="B541" t="str">
            <v>Seabrook Qualified Fund-NQH &amp; OTTI</v>
          </cell>
          <cell r="F541" t="str">
            <v>D</v>
          </cell>
          <cell r="G541" t="str">
            <v>US</v>
          </cell>
          <cell r="H541" t="str">
            <v>USD</v>
          </cell>
        </row>
        <row r="542">
          <cell r="A542">
            <v>6173</v>
          </cell>
          <cell r="B542" t="str">
            <v>Duane Arnold Qualified Fund</v>
          </cell>
          <cell r="F542" t="str">
            <v>D</v>
          </cell>
          <cell r="G542" t="str">
            <v>US</v>
          </cell>
          <cell r="H542" t="str">
            <v>USD</v>
          </cell>
        </row>
        <row r="543">
          <cell r="A543" t="str">
            <v>6173NO</v>
          </cell>
          <cell r="B543" t="str">
            <v>Duane Arnold Qualified Fund-NQH &amp; OTTI</v>
          </cell>
          <cell r="F543" t="str">
            <v>D</v>
          </cell>
          <cell r="G543" t="str">
            <v>US</v>
          </cell>
          <cell r="H543" t="str">
            <v>USD</v>
          </cell>
        </row>
        <row r="544">
          <cell r="A544">
            <v>6174</v>
          </cell>
          <cell r="B544" t="str">
            <v>N. Colorado Wind, LLC</v>
          </cell>
          <cell r="C544">
            <v>10229901</v>
          </cell>
          <cell r="E544">
            <v>6174</v>
          </cell>
          <cell r="F544" t="str">
            <v>D</v>
          </cell>
          <cell r="G544" t="str">
            <v>US</v>
          </cell>
          <cell r="H544" t="str">
            <v>USD</v>
          </cell>
        </row>
        <row r="545">
          <cell r="A545">
            <v>6175</v>
          </cell>
          <cell r="B545" t="str">
            <v>Horse Hollow Generation</v>
          </cell>
          <cell r="C545" t="str">
            <v xml:space="preserve">1007L1921 </v>
          </cell>
          <cell r="D545">
            <v>6175</v>
          </cell>
          <cell r="E545">
            <v>6175</v>
          </cell>
          <cell r="F545" t="str">
            <v>D</v>
          </cell>
          <cell r="G545" t="str">
            <v>US</v>
          </cell>
          <cell r="H545" t="str">
            <v>USD</v>
          </cell>
        </row>
        <row r="546">
          <cell r="A546">
            <v>6176</v>
          </cell>
          <cell r="B546" t="str">
            <v>FPLE Gas Producing Barnett, LLC</v>
          </cell>
          <cell r="D546">
            <v>6176</v>
          </cell>
          <cell r="E546">
            <v>6176</v>
          </cell>
          <cell r="F546" t="str">
            <v>D</v>
          </cell>
          <cell r="G546" t="str">
            <v>US</v>
          </cell>
          <cell r="H546" t="str">
            <v>USD</v>
          </cell>
        </row>
        <row r="547">
          <cell r="A547" t="str">
            <v>6176NO</v>
          </cell>
          <cell r="B547" t="str">
            <v>FPLE Gas Producing Barnett, LLC</v>
          </cell>
          <cell r="F547" t="str">
            <v>D</v>
          </cell>
          <cell r="G547" t="str">
            <v>US</v>
          </cell>
          <cell r="H547" t="str">
            <v>USD</v>
          </cell>
        </row>
        <row r="548">
          <cell r="A548">
            <v>6177</v>
          </cell>
          <cell r="B548" t="str">
            <v>Producer Services Barnett, LLC</v>
          </cell>
          <cell r="D548">
            <v>6177</v>
          </cell>
          <cell r="E548">
            <v>6177</v>
          </cell>
          <cell r="F548" t="str">
            <v>D</v>
          </cell>
          <cell r="G548" t="str">
            <v>US</v>
          </cell>
          <cell r="H548" t="str">
            <v>USD</v>
          </cell>
        </row>
        <row r="549">
          <cell r="A549">
            <v>6178</v>
          </cell>
          <cell r="B549" t="str">
            <v>GEXA Energy CT, LLC</v>
          </cell>
          <cell r="C549">
            <v>102265</v>
          </cell>
          <cell r="E549">
            <v>6178</v>
          </cell>
          <cell r="F549" t="str">
            <v>D</v>
          </cell>
          <cell r="G549" t="str">
            <v>US</v>
          </cell>
          <cell r="H549" t="str">
            <v>USD</v>
          </cell>
        </row>
        <row r="550">
          <cell r="A550">
            <v>6179</v>
          </cell>
          <cell r="B550" t="str">
            <v>GEXA Energy DE, LLC</v>
          </cell>
          <cell r="C550">
            <v>102298</v>
          </cell>
          <cell r="E550">
            <v>6179</v>
          </cell>
          <cell r="F550" t="str">
            <v>D</v>
          </cell>
          <cell r="G550" t="str">
            <v>US</v>
          </cell>
          <cell r="H550" t="str">
            <v>USD</v>
          </cell>
        </row>
        <row r="551">
          <cell r="A551">
            <v>6180</v>
          </cell>
          <cell r="B551" t="str">
            <v>GEXA Energy DC, LLC</v>
          </cell>
          <cell r="C551">
            <v>102266</v>
          </cell>
          <cell r="E551">
            <v>6180</v>
          </cell>
          <cell r="F551" t="str">
            <v>D</v>
          </cell>
          <cell r="G551" t="str">
            <v>US</v>
          </cell>
          <cell r="H551" t="str">
            <v>USD</v>
          </cell>
        </row>
        <row r="552">
          <cell r="A552">
            <v>6181</v>
          </cell>
          <cell r="B552" t="str">
            <v>GEXA Energy IL, LLC</v>
          </cell>
          <cell r="C552">
            <v>102262</v>
          </cell>
          <cell r="E552">
            <v>6181</v>
          </cell>
          <cell r="F552" t="str">
            <v>D</v>
          </cell>
          <cell r="G552" t="str">
            <v>US</v>
          </cell>
          <cell r="H552" t="str">
            <v>USD</v>
          </cell>
        </row>
        <row r="553">
          <cell r="A553">
            <v>6182</v>
          </cell>
          <cell r="B553" t="str">
            <v>GEXA Energy, LLC (MASS)</v>
          </cell>
          <cell r="C553">
            <v>102302</v>
          </cell>
          <cell r="E553">
            <v>6182</v>
          </cell>
          <cell r="F553" t="str">
            <v>D</v>
          </cell>
          <cell r="G553" t="str">
            <v>US</v>
          </cell>
          <cell r="H553" t="str">
            <v>USD</v>
          </cell>
        </row>
        <row r="554">
          <cell r="A554">
            <v>6183</v>
          </cell>
          <cell r="B554" t="str">
            <v>GEXA Energy, LLC (NY)</v>
          </cell>
          <cell r="C554" t="str">
            <v>1007L15719</v>
          </cell>
          <cell r="D554">
            <v>6183</v>
          </cell>
          <cell r="E554">
            <v>6183</v>
          </cell>
          <cell r="F554" t="str">
            <v>D</v>
          </cell>
          <cell r="G554" t="str">
            <v>US</v>
          </cell>
          <cell r="H554" t="str">
            <v>USD</v>
          </cell>
        </row>
        <row r="555">
          <cell r="A555">
            <v>6184</v>
          </cell>
          <cell r="B555" t="str">
            <v>GEXA Energy MD, LLC</v>
          </cell>
          <cell r="C555">
            <v>102264</v>
          </cell>
          <cell r="E555">
            <v>6184</v>
          </cell>
          <cell r="F555" t="str">
            <v>D</v>
          </cell>
          <cell r="G555" t="str">
            <v>US</v>
          </cell>
          <cell r="H555" t="str">
            <v>USD</v>
          </cell>
        </row>
        <row r="556">
          <cell r="A556">
            <v>6185</v>
          </cell>
          <cell r="B556" t="str">
            <v>GEXA Energy NH, LLC</v>
          </cell>
          <cell r="C556" t="str">
            <v xml:space="preserve">1007L1573 </v>
          </cell>
          <cell r="D556">
            <v>6185</v>
          </cell>
          <cell r="E556">
            <v>6185</v>
          </cell>
          <cell r="F556" t="str">
            <v>D</v>
          </cell>
          <cell r="G556" t="str">
            <v>US</v>
          </cell>
          <cell r="H556" t="str">
            <v>USD</v>
          </cell>
        </row>
        <row r="557">
          <cell r="A557">
            <v>6186</v>
          </cell>
          <cell r="B557" t="str">
            <v>GEXA Energy NJ, LLC</v>
          </cell>
          <cell r="C557">
            <v>102263</v>
          </cell>
          <cell r="E557">
            <v>6186</v>
          </cell>
          <cell r="F557" t="str">
            <v>D</v>
          </cell>
          <cell r="G557" t="str">
            <v>US</v>
          </cell>
          <cell r="H557" t="str">
            <v>USD</v>
          </cell>
        </row>
        <row r="558">
          <cell r="A558">
            <v>6187</v>
          </cell>
          <cell r="B558" t="str">
            <v>GEXA Energy OH, LLC</v>
          </cell>
          <cell r="C558" t="str">
            <v xml:space="preserve">1007L1572 </v>
          </cell>
          <cell r="D558">
            <v>6187</v>
          </cell>
          <cell r="E558">
            <v>6187</v>
          </cell>
          <cell r="F558" t="str">
            <v>D</v>
          </cell>
          <cell r="G558" t="str">
            <v>US</v>
          </cell>
          <cell r="H558" t="str">
            <v>USD</v>
          </cell>
        </row>
        <row r="559">
          <cell r="A559">
            <v>6188</v>
          </cell>
          <cell r="B559" t="str">
            <v>GEXA Energy PA, LLC</v>
          </cell>
          <cell r="C559" t="str">
            <v xml:space="preserve">1007L1574 </v>
          </cell>
          <cell r="D559">
            <v>6188</v>
          </cell>
          <cell r="E559">
            <v>6188</v>
          </cell>
          <cell r="F559" t="str">
            <v>D</v>
          </cell>
          <cell r="G559" t="str">
            <v>US</v>
          </cell>
          <cell r="H559" t="str">
            <v>USD</v>
          </cell>
        </row>
        <row r="560">
          <cell r="A560">
            <v>6189</v>
          </cell>
          <cell r="B560" t="str">
            <v>GEXA Energy RI, LLC</v>
          </cell>
          <cell r="C560">
            <v>102269</v>
          </cell>
          <cell r="E560">
            <v>6189</v>
          </cell>
          <cell r="F560" t="str">
            <v>D</v>
          </cell>
          <cell r="G560" t="str">
            <v>US</v>
          </cell>
          <cell r="H560" t="str">
            <v>USD</v>
          </cell>
        </row>
        <row r="561">
          <cell r="A561">
            <v>6190</v>
          </cell>
          <cell r="B561" t="str">
            <v>Illinois Leasing, LLC</v>
          </cell>
          <cell r="C561">
            <v>102301</v>
          </cell>
          <cell r="E561">
            <v>6190</v>
          </cell>
          <cell r="F561" t="str">
            <v>D</v>
          </cell>
          <cell r="G561" t="str">
            <v>US</v>
          </cell>
          <cell r="H561" t="str">
            <v>USD</v>
          </cell>
        </row>
        <row r="562">
          <cell r="A562">
            <v>6191</v>
          </cell>
          <cell r="B562" t="str">
            <v>Pennsylvania Windfarm, LLC</v>
          </cell>
          <cell r="C562">
            <v>102254</v>
          </cell>
          <cell r="D562">
            <v>6191</v>
          </cell>
          <cell r="E562">
            <v>6191</v>
          </cell>
          <cell r="F562" t="str">
            <v>D</v>
          </cell>
          <cell r="G562" t="str">
            <v>US</v>
          </cell>
          <cell r="H562" t="str">
            <v>USD</v>
          </cell>
        </row>
        <row r="563">
          <cell r="A563">
            <v>6192</v>
          </cell>
          <cell r="B563" t="str">
            <v>Wilton Wind II, LLC</v>
          </cell>
          <cell r="C563" t="str">
            <v xml:space="preserve">1007L215  </v>
          </cell>
          <cell r="D563">
            <v>6192</v>
          </cell>
          <cell r="E563">
            <v>6192</v>
          </cell>
          <cell r="F563" t="str">
            <v>D</v>
          </cell>
          <cell r="G563" t="str">
            <v>US</v>
          </cell>
          <cell r="H563" t="str">
            <v>USD</v>
          </cell>
        </row>
        <row r="564">
          <cell r="A564">
            <v>6193</v>
          </cell>
          <cell r="B564" t="str">
            <v>Ashtabula Wind II, LLC</v>
          </cell>
          <cell r="D564">
            <v>6193</v>
          </cell>
          <cell r="E564">
            <v>6193</v>
          </cell>
          <cell r="F564" t="str">
            <v>D</v>
          </cell>
          <cell r="G564" t="str">
            <v>US</v>
          </cell>
          <cell r="H564" t="str">
            <v>USD</v>
          </cell>
        </row>
        <row r="565">
          <cell r="A565">
            <v>6194</v>
          </cell>
          <cell r="B565" t="str">
            <v>Crystal Lake Wind III, LLC</v>
          </cell>
          <cell r="D565">
            <v>6194</v>
          </cell>
          <cell r="E565">
            <v>6194</v>
          </cell>
          <cell r="F565" t="str">
            <v>D</v>
          </cell>
          <cell r="G565" t="str">
            <v>US</v>
          </cell>
          <cell r="H565" t="str">
            <v>USD</v>
          </cell>
        </row>
        <row r="566">
          <cell r="A566">
            <v>6195</v>
          </cell>
          <cell r="B566" t="str">
            <v>Day County Wind, LLC</v>
          </cell>
          <cell r="D566">
            <v>6195</v>
          </cell>
          <cell r="E566">
            <v>6195</v>
          </cell>
          <cell r="F566" t="str">
            <v>D</v>
          </cell>
          <cell r="G566" t="str">
            <v>US</v>
          </cell>
          <cell r="H566" t="str">
            <v>USD</v>
          </cell>
        </row>
        <row r="567">
          <cell r="A567">
            <v>6196</v>
          </cell>
          <cell r="B567" t="str">
            <v>Butler Ridge Wind Energy Center, LLC</v>
          </cell>
          <cell r="D567">
            <v>6196</v>
          </cell>
          <cell r="E567">
            <v>6196</v>
          </cell>
          <cell r="F567" t="str">
            <v>D</v>
          </cell>
          <cell r="G567" t="str">
            <v>US</v>
          </cell>
          <cell r="H567" t="str">
            <v>USD</v>
          </cell>
        </row>
        <row r="568">
          <cell r="A568">
            <v>6197</v>
          </cell>
          <cell r="B568" t="str">
            <v>High Majestic Wind Energy Center, LLC</v>
          </cell>
          <cell r="D568">
            <v>6197</v>
          </cell>
          <cell r="E568">
            <v>6197</v>
          </cell>
          <cell r="F568" t="str">
            <v>D</v>
          </cell>
          <cell r="G568" t="str">
            <v>US</v>
          </cell>
          <cell r="H568" t="str">
            <v>USD</v>
          </cell>
        </row>
        <row r="569">
          <cell r="A569">
            <v>6198</v>
          </cell>
          <cell r="B569" t="str">
            <v>Wessington Wind Energy Center, LLC</v>
          </cell>
          <cell r="D569">
            <v>6198</v>
          </cell>
          <cell r="E569">
            <v>6198</v>
          </cell>
          <cell r="F569" t="str">
            <v>D</v>
          </cell>
          <cell r="G569" t="str">
            <v>US</v>
          </cell>
          <cell r="H569" t="str">
            <v>USD</v>
          </cell>
        </row>
        <row r="570">
          <cell r="A570">
            <v>6199</v>
          </cell>
          <cell r="B570" t="str">
            <v>NextEra Gas Producing-Haynesville TX</v>
          </cell>
          <cell r="D570">
            <v>6199</v>
          </cell>
          <cell r="E570">
            <v>6199</v>
          </cell>
          <cell r="F570" t="str">
            <v>D</v>
          </cell>
          <cell r="G570" t="str">
            <v>US</v>
          </cell>
          <cell r="H570" t="str">
            <v>USD</v>
          </cell>
        </row>
        <row r="571">
          <cell r="A571">
            <v>6200</v>
          </cell>
          <cell r="B571" t="str">
            <v>NextEra Producer Services-Haynesville TX</v>
          </cell>
          <cell r="D571">
            <v>6200</v>
          </cell>
          <cell r="E571">
            <v>6200</v>
          </cell>
          <cell r="F571" t="str">
            <v>D</v>
          </cell>
          <cell r="G571" t="str">
            <v>US</v>
          </cell>
          <cell r="H571" t="str">
            <v>USD</v>
          </cell>
        </row>
        <row r="572">
          <cell r="A572">
            <v>7017</v>
          </cell>
          <cell r="B572" t="str">
            <v>OTTER TAIL - ASHTABULA II O&amp;M</v>
          </cell>
          <cell r="F572" t="str">
            <v>D</v>
          </cell>
          <cell r="G572" t="str">
            <v>US</v>
          </cell>
          <cell r="H572" t="str">
            <v>USD</v>
          </cell>
        </row>
        <row r="573">
          <cell r="A573">
            <v>7200</v>
          </cell>
          <cell r="B573" t="str">
            <v>FPL Group International, Inc.</v>
          </cell>
          <cell r="C573">
            <v>101101</v>
          </cell>
          <cell r="E573">
            <v>7200</v>
          </cell>
          <cell r="F573" t="str">
            <v>D</v>
          </cell>
          <cell r="G573" t="str">
            <v>US</v>
          </cell>
          <cell r="H573" t="str">
            <v>USD</v>
          </cell>
        </row>
        <row r="574">
          <cell r="A574">
            <v>7217</v>
          </cell>
          <cell r="B574" t="str">
            <v>Karaha Bodas Investment Corp.</v>
          </cell>
          <cell r="C574">
            <v>4000113</v>
          </cell>
          <cell r="F574" t="str">
            <v>D</v>
          </cell>
          <cell r="G574" t="str">
            <v>KY</v>
          </cell>
          <cell r="H574" t="str">
            <v>USD</v>
          </cell>
        </row>
        <row r="575">
          <cell r="A575">
            <v>7218</v>
          </cell>
          <cell r="B575" t="str">
            <v>FPL Grp Intl South America, Inc.</v>
          </cell>
          <cell r="E575">
            <v>7218</v>
          </cell>
          <cell r="F575" t="str">
            <v>D</v>
          </cell>
          <cell r="G575" t="str">
            <v>US</v>
          </cell>
          <cell r="H575" t="str">
            <v>USD</v>
          </cell>
        </row>
        <row r="576">
          <cell r="A576">
            <v>7219</v>
          </cell>
          <cell r="B576" t="str">
            <v>FPL Grp Intl South America II, Inc.</v>
          </cell>
          <cell r="E576">
            <v>7219</v>
          </cell>
          <cell r="F576" t="str">
            <v>D</v>
          </cell>
          <cell r="G576" t="str">
            <v>US</v>
          </cell>
          <cell r="H576" t="str">
            <v>USD</v>
          </cell>
        </row>
        <row r="577">
          <cell r="A577">
            <v>7222</v>
          </cell>
          <cell r="B577" t="str">
            <v>Tall Pines International Limited</v>
          </cell>
          <cell r="C577">
            <v>4000112</v>
          </cell>
          <cell r="F577" t="str">
            <v>D</v>
          </cell>
          <cell r="G577" t="str">
            <v>VG</v>
          </cell>
          <cell r="H577" t="str">
            <v>USD</v>
          </cell>
        </row>
        <row r="578">
          <cell r="A578">
            <v>7223</v>
          </cell>
          <cell r="B578" t="str">
            <v>Short Pines Intl, LTD</v>
          </cell>
          <cell r="C578">
            <v>400040</v>
          </cell>
          <cell r="F578" t="str">
            <v>D</v>
          </cell>
          <cell r="G578" t="str">
            <v>US</v>
          </cell>
          <cell r="H578" t="str">
            <v>USD</v>
          </cell>
        </row>
        <row r="579">
          <cell r="A579" t="str">
            <v>7401F</v>
          </cell>
          <cell r="B579" t="str">
            <v>FPLE GLOBAL ASSETS HOLDINGS BV</v>
          </cell>
          <cell r="F579" t="str">
            <v>F</v>
          </cell>
          <cell r="G579" t="str">
            <v>NL</v>
          </cell>
          <cell r="H579" t="str">
            <v>USD</v>
          </cell>
        </row>
        <row r="580">
          <cell r="A580" t="str">
            <v>7402F</v>
          </cell>
          <cell r="B580" t="str">
            <v>FPLE GLOBAL ASSETS HOLDINGS CANADA BV</v>
          </cell>
          <cell r="F580" t="str">
            <v>F</v>
          </cell>
          <cell r="G580" t="str">
            <v>NL</v>
          </cell>
          <cell r="H580" t="str">
            <v>USD</v>
          </cell>
        </row>
        <row r="581">
          <cell r="A581" t="str">
            <v>7403F</v>
          </cell>
          <cell r="B581" t="str">
            <v>FPLE GLOBAL ASSETS HOLDINGS SPAIN BV</v>
          </cell>
          <cell r="F581" t="str">
            <v>F</v>
          </cell>
          <cell r="G581" t="str">
            <v>NL</v>
          </cell>
          <cell r="H581" t="str">
            <v>USD</v>
          </cell>
        </row>
        <row r="582">
          <cell r="A582" t="str">
            <v>8000F</v>
          </cell>
          <cell r="B582" t="str">
            <v>FPLE Canadian Wind, ULC (Local Curr)</v>
          </cell>
          <cell r="C582" t="str">
            <v xml:space="preserve">400010L11 </v>
          </cell>
          <cell r="F582" t="str">
            <v>F</v>
          </cell>
          <cell r="G582" t="str">
            <v>CA</v>
          </cell>
          <cell r="H582" t="str">
            <v>CAD</v>
          </cell>
        </row>
        <row r="583">
          <cell r="A583" t="str">
            <v>8001F</v>
          </cell>
          <cell r="B583" t="str">
            <v>FPLE Global Assets Hldgs (Local Curr)</v>
          </cell>
          <cell r="C583">
            <v>400010</v>
          </cell>
          <cell r="F583" t="str">
            <v>F</v>
          </cell>
          <cell r="G583" t="str">
            <v>NL</v>
          </cell>
          <cell r="H583" t="str">
            <v>USD</v>
          </cell>
        </row>
        <row r="584">
          <cell r="A584" t="str">
            <v>8002F</v>
          </cell>
          <cell r="B584" t="str">
            <v>FPLE Global Assets Ca Hld (Local Curr)</v>
          </cell>
          <cell r="C584" t="str">
            <v xml:space="preserve">400010L1  </v>
          </cell>
          <cell r="F584" t="str">
            <v>F</v>
          </cell>
          <cell r="G584" t="str">
            <v>NL</v>
          </cell>
          <cell r="H584" t="str">
            <v>USD</v>
          </cell>
        </row>
        <row r="585">
          <cell r="A585" t="str">
            <v>8003F</v>
          </cell>
          <cell r="B585" t="str">
            <v>FPLE Global Assets SP Hld (Local Curr)</v>
          </cell>
          <cell r="C585" t="str">
            <v xml:space="preserve">400010L2  </v>
          </cell>
          <cell r="F585" t="str">
            <v>F</v>
          </cell>
          <cell r="G585" t="str">
            <v>NL</v>
          </cell>
          <cell r="H585" t="str">
            <v>USD</v>
          </cell>
        </row>
        <row r="586">
          <cell r="A586" t="str">
            <v>8004F</v>
          </cell>
          <cell r="B586" t="str">
            <v>FPLE Solar Assets, S.L. (Local Curr)</v>
          </cell>
          <cell r="C586" t="str">
            <v xml:space="preserve">400010L21 </v>
          </cell>
          <cell r="F586" t="str">
            <v>F</v>
          </cell>
          <cell r="G586" t="str">
            <v>ES</v>
          </cell>
          <cell r="H586" t="str">
            <v>EUR</v>
          </cell>
        </row>
        <row r="587">
          <cell r="A587" t="str">
            <v>8005F</v>
          </cell>
          <cell r="B587" t="str">
            <v>Aquilo Holdings LP ULC (Local Curr)</v>
          </cell>
          <cell r="C587" t="str">
            <v>400010L112</v>
          </cell>
          <cell r="F587" t="str">
            <v>F</v>
          </cell>
          <cell r="G587" t="str">
            <v>CA</v>
          </cell>
          <cell r="H587" t="str">
            <v>CAD</v>
          </cell>
        </row>
        <row r="588">
          <cell r="A588" t="str">
            <v>8006F</v>
          </cell>
          <cell r="B588" t="str">
            <v>Aquilo LP, ULC (Local Curr)</v>
          </cell>
          <cell r="C588" t="str">
            <v>400010L113</v>
          </cell>
          <cell r="F588" t="str">
            <v>F</v>
          </cell>
          <cell r="G588" t="str">
            <v>CA</v>
          </cell>
          <cell r="H588" t="str">
            <v>CAD</v>
          </cell>
        </row>
        <row r="589">
          <cell r="A589" t="str">
            <v>8007F</v>
          </cell>
          <cell r="B589" t="str">
            <v>FPLE Canadian Op Srv, Inc</v>
          </cell>
          <cell r="C589">
            <v>4000108</v>
          </cell>
          <cell r="F589" t="str">
            <v>F</v>
          </cell>
          <cell r="G589" t="str">
            <v>CA</v>
          </cell>
          <cell r="H589" t="str">
            <v>CAD</v>
          </cell>
        </row>
        <row r="590">
          <cell r="A590" t="str">
            <v>8008F</v>
          </cell>
          <cell r="B590" t="str">
            <v>Mount Copper GP, Inc</v>
          </cell>
          <cell r="C590">
            <v>4000104</v>
          </cell>
          <cell r="F590" t="str">
            <v>F</v>
          </cell>
          <cell r="G590" t="str">
            <v>CA</v>
          </cell>
          <cell r="H590" t="str">
            <v>CAD</v>
          </cell>
        </row>
        <row r="591">
          <cell r="A591" t="str">
            <v>8009F</v>
          </cell>
          <cell r="B591" t="str">
            <v>Pubnico Point GP, Inc</v>
          </cell>
          <cell r="C591">
            <v>4000101</v>
          </cell>
          <cell r="F591" t="str">
            <v>F</v>
          </cell>
          <cell r="G591" t="str">
            <v>CA</v>
          </cell>
          <cell r="H591" t="str">
            <v>CAD</v>
          </cell>
        </row>
        <row r="592">
          <cell r="A592" t="str">
            <v>8012F</v>
          </cell>
          <cell r="B592" t="str">
            <v>AE PLANTA TERMOSOLAR DE EXTREMADURA, S.L. (Local Curr)</v>
          </cell>
          <cell r="F592" t="str">
            <v>F</v>
          </cell>
          <cell r="G592" t="str">
            <v>ES</v>
          </cell>
          <cell r="H592" t="str">
            <v>EUR</v>
          </cell>
        </row>
        <row r="593">
          <cell r="A593" t="str">
            <v>8013F</v>
          </cell>
          <cell r="B593" t="str">
            <v>AE PLANTA TERMOSOLAR DE EXTREMADURA 2, S.L. (Local Curr)</v>
          </cell>
          <cell r="F593" t="str">
            <v>F</v>
          </cell>
          <cell r="G593" t="str">
            <v>ES</v>
          </cell>
          <cell r="H593" t="str">
            <v>EUR</v>
          </cell>
        </row>
        <row r="594">
          <cell r="A594" t="str">
            <v>8014F</v>
          </cell>
          <cell r="B594" t="str">
            <v>AE PLANTA TERMOSOLAR DE EXTREMADURA 3, S.L. (Local Curr)</v>
          </cell>
          <cell r="F594" t="str">
            <v>F</v>
          </cell>
          <cell r="G594" t="str">
            <v>ES</v>
          </cell>
          <cell r="H594" t="str">
            <v>EUR</v>
          </cell>
        </row>
        <row r="595">
          <cell r="A595" t="str">
            <v>8015F</v>
          </cell>
          <cell r="B595" t="str">
            <v>AE PLANTA TERMOSOLAR DE EXTREMADURA 4, S.L. (Local Curr)</v>
          </cell>
          <cell r="F595" t="str">
            <v>F</v>
          </cell>
          <cell r="G595" t="str">
            <v>ES</v>
          </cell>
          <cell r="H595" t="str">
            <v>EUR</v>
          </cell>
        </row>
        <row r="596">
          <cell r="A596" t="str">
            <v>8402F</v>
          </cell>
          <cell r="B596" t="str">
            <v>Planta Termosolar (Local Curr)</v>
          </cell>
          <cell r="C596" t="str">
            <v>400010L211</v>
          </cell>
          <cell r="F596" t="str">
            <v>F</v>
          </cell>
          <cell r="G596" t="str">
            <v>ES</v>
          </cell>
          <cell r="H596" t="str">
            <v>EUR</v>
          </cell>
        </row>
        <row r="597">
          <cell r="A597" t="str">
            <v>8403F</v>
          </cell>
          <cell r="B597" t="str">
            <v>Planta Termosolar 2 (Local Curr)</v>
          </cell>
          <cell r="C597" t="str">
            <v>400010L212</v>
          </cell>
          <cell r="F597" t="str">
            <v>F</v>
          </cell>
          <cell r="G597" t="str">
            <v>ES</v>
          </cell>
          <cell r="H597" t="str">
            <v>EUR</v>
          </cell>
        </row>
        <row r="598">
          <cell r="A598" t="str">
            <v>8404F</v>
          </cell>
          <cell r="B598" t="str">
            <v>Planta Termosolar 3 (Local Curr)</v>
          </cell>
          <cell r="C598" t="str">
            <v>400010L213</v>
          </cell>
          <cell r="F598" t="str">
            <v>F</v>
          </cell>
          <cell r="G598" t="str">
            <v>ES</v>
          </cell>
          <cell r="H598" t="str">
            <v>EUR</v>
          </cell>
        </row>
        <row r="599">
          <cell r="A599" t="str">
            <v>8405F</v>
          </cell>
          <cell r="B599" t="str">
            <v>Planta Termosolar 4 (Local Curr)</v>
          </cell>
          <cell r="C599" t="str">
            <v>400010L214</v>
          </cell>
          <cell r="F599" t="str">
            <v>F</v>
          </cell>
          <cell r="G599" t="str">
            <v>ES</v>
          </cell>
          <cell r="H599" t="str">
            <v>EUR</v>
          </cell>
        </row>
        <row r="600">
          <cell r="A600" t="str">
            <v>8406F</v>
          </cell>
          <cell r="B600" t="str">
            <v>Mount Copper, LP</v>
          </cell>
          <cell r="C600">
            <v>3092</v>
          </cell>
          <cell r="F600" t="str">
            <v>F</v>
          </cell>
          <cell r="G600" t="str">
            <v>CA</v>
          </cell>
          <cell r="H600" t="str">
            <v>CAD</v>
          </cell>
        </row>
        <row r="601">
          <cell r="A601" t="str">
            <v>8407F</v>
          </cell>
          <cell r="B601" t="str">
            <v>Pubnico Point, LP</v>
          </cell>
          <cell r="C601">
            <v>3091</v>
          </cell>
          <cell r="F601" t="str">
            <v>F</v>
          </cell>
          <cell r="G601" t="str">
            <v>CA</v>
          </cell>
          <cell r="H601" t="str">
            <v>CAD</v>
          </cell>
        </row>
        <row r="602">
          <cell r="A602" t="str">
            <v>8888FX</v>
          </cell>
          <cell r="B602" t="str">
            <v>FOREIGN TRANSLATION</v>
          </cell>
          <cell r="F602" t="str">
            <v>F</v>
          </cell>
          <cell r="G602" t="str">
            <v>US</v>
          </cell>
          <cell r="H602" t="str">
            <v>USD</v>
          </cell>
        </row>
        <row r="603">
          <cell r="A603" t="str">
            <v>A05-HIST</v>
          </cell>
          <cell r="B603" t="str">
            <v>LAMAR AE HISTORICAL</v>
          </cell>
          <cell r="F603" t="str">
            <v>D</v>
          </cell>
          <cell r="G603" t="str">
            <v>US</v>
          </cell>
          <cell r="H603" t="str">
            <v>USD</v>
          </cell>
        </row>
        <row r="604">
          <cell r="A604" t="str">
            <v>C1100CTA</v>
          </cell>
          <cell r="B604" t="str">
            <v>Consolidated Current Tax Adjustment - Group</v>
          </cell>
          <cell r="F604" t="str">
            <v>D</v>
          </cell>
          <cell r="G604" t="str">
            <v>US</v>
          </cell>
          <cell r="H604" t="str">
            <v>USD</v>
          </cell>
        </row>
        <row r="605">
          <cell r="A605" t="str">
            <v>C1100DTA</v>
          </cell>
          <cell r="B605" t="str">
            <v>Consolidated Deferred Tax Adjustment - Group</v>
          </cell>
          <cell r="F605" t="str">
            <v>D</v>
          </cell>
          <cell r="G605" t="str">
            <v>US</v>
          </cell>
          <cell r="H605" t="str">
            <v>USD</v>
          </cell>
        </row>
        <row r="606">
          <cell r="A606" t="str">
            <v>C1200CTA</v>
          </cell>
          <cell r="B606" t="str">
            <v>Consolidated Current Tax Adjustment - Capital</v>
          </cell>
          <cell r="F606" t="str">
            <v>D</v>
          </cell>
          <cell r="G606" t="str">
            <v>US</v>
          </cell>
          <cell r="H606" t="str">
            <v>USD</v>
          </cell>
        </row>
        <row r="607">
          <cell r="A607" t="str">
            <v>C1200DTA</v>
          </cell>
          <cell r="B607" t="str">
            <v>Consolidated Deferred Tax Adjustment - Capital</v>
          </cell>
          <cell r="F607" t="str">
            <v>D</v>
          </cell>
          <cell r="G607" t="str">
            <v>US</v>
          </cell>
          <cell r="H607" t="str">
            <v>USD</v>
          </cell>
        </row>
        <row r="608">
          <cell r="A608" t="str">
            <v>C4037CTA</v>
          </cell>
          <cell r="B608" t="str">
            <v>Consolidated CTA - ESI Northeast Energy LP, Inc.</v>
          </cell>
          <cell r="E608" t="str">
            <v>C4037CTA</v>
          </cell>
          <cell r="F608" t="str">
            <v>D</v>
          </cell>
          <cell r="G608" t="str">
            <v>US</v>
          </cell>
          <cell r="H608" t="str">
            <v>USD</v>
          </cell>
        </row>
        <row r="609">
          <cell r="A609" t="str">
            <v>C4037DTA</v>
          </cell>
          <cell r="B609" t="str">
            <v>Consolidated DTA - ESI Northeast Energy LP, Inc.</v>
          </cell>
          <cell r="E609" t="str">
            <v>C4037DTA</v>
          </cell>
          <cell r="F609" t="str">
            <v>D</v>
          </cell>
          <cell r="G609" t="str">
            <v>US</v>
          </cell>
          <cell r="H609" t="str">
            <v>USD</v>
          </cell>
        </row>
        <row r="610">
          <cell r="A610" t="str">
            <v>C4131CTA</v>
          </cell>
          <cell r="B610" t="str">
            <v>Consolidated CTA - Northern Frontier Wind Holding, LLC</v>
          </cell>
          <cell r="D610" t="str">
            <v>C4131CTA</v>
          </cell>
          <cell r="E610" t="str">
            <v>C4131CTA</v>
          </cell>
          <cell r="F610" t="str">
            <v>D</v>
          </cell>
          <cell r="G610" t="str">
            <v>US</v>
          </cell>
          <cell r="H610" t="str">
            <v>USD</v>
          </cell>
        </row>
        <row r="611">
          <cell r="A611" t="str">
            <v>C4131DTA</v>
          </cell>
          <cell r="B611" t="str">
            <v>Consolidated DTA - Northern Frontier Wind Holding, LLC.</v>
          </cell>
          <cell r="D611" t="str">
            <v>C4131DTA</v>
          </cell>
          <cell r="E611" t="str">
            <v>C4131DTA</v>
          </cell>
          <cell r="F611" t="str">
            <v>D</v>
          </cell>
          <cell r="G611" t="str">
            <v>US</v>
          </cell>
          <cell r="H611" t="str">
            <v>USD</v>
          </cell>
        </row>
        <row r="612">
          <cell r="A612" t="str">
            <v>E1100</v>
          </cell>
          <cell r="B612" t="str">
            <v>FPL-TOPG - Level 10 Elims</v>
          </cell>
          <cell r="F612" t="str">
            <v>D</v>
          </cell>
          <cell r="G612" t="str">
            <v>US</v>
          </cell>
          <cell r="H612" t="str">
            <v>USD</v>
          </cell>
        </row>
        <row r="613">
          <cell r="A613" t="str">
            <v>E1200</v>
          </cell>
          <cell r="B613" t="str">
            <v>CAP-INC - Level 30 Elims</v>
          </cell>
          <cell r="F613" t="str">
            <v>D</v>
          </cell>
          <cell r="G613" t="str">
            <v>US</v>
          </cell>
          <cell r="H613" t="str">
            <v>USD</v>
          </cell>
        </row>
        <row r="614">
          <cell r="A614" t="str">
            <v>E1230</v>
          </cell>
          <cell r="B614" t="str">
            <v>GC-CONS - Level 20 Elims</v>
          </cell>
          <cell r="F614" t="str">
            <v>D</v>
          </cell>
          <cell r="G614" t="str">
            <v>US</v>
          </cell>
          <cell r="H614" t="str">
            <v>USD</v>
          </cell>
        </row>
        <row r="615">
          <cell r="A615" t="str">
            <v>E1280</v>
          </cell>
          <cell r="B615" t="str">
            <v>ETH-HOLD - Level 50 Elims</v>
          </cell>
          <cell r="F615" t="str">
            <v>D</v>
          </cell>
          <cell r="G615" t="str">
            <v>US</v>
          </cell>
          <cell r="H615" t="str">
            <v>USD</v>
          </cell>
        </row>
        <row r="616">
          <cell r="A616" t="str">
            <v>E1310</v>
          </cell>
          <cell r="B616" t="str">
            <v>ALANDCO - Level 40 Elims</v>
          </cell>
          <cell r="F616" t="str">
            <v>D</v>
          </cell>
          <cell r="G616" t="str">
            <v>US</v>
          </cell>
          <cell r="H616" t="str">
            <v>USD</v>
          </cell>
        </row>
        <row r="617">
          <cell r="A617" t="str">
            <v>E1500</v>
          </cell>
          <cell r="B617" t="str">
            <v>FPL Utility - Elims</v>
          </cell>
          <cell r="F617" t="str">
            <v>D</v>
          </cell>
          <cell r="G617" t="str">
            <v>US</v>
          </cell>
          <cell r="H617" t="str">
            <v>USD</v>
          </cell>
        </row>
        <row r="618">
          <cell r="A618" t="str">
            <v>E1550</v>
          </cell>
          <cell r="B618" t="str">
            <v>FPL Recovery Funding - Elims</v>
          </cell>
          <cell r="F618" t="str">
            <v>D</v>
          </cell>
          <cell r="G618" t="str">
            <v>US</v>
          </cell>
          <cell r="H618" t="str">
            <v>USD</v>
          </cell>
        </row>
        <row r="619">
          <cell r="A619" t="str">
            <v>E2000</v>
          </cell>
          <cell r="B619" t="str">
            <v>NextEra Energy - Elims</v>
          </cell>
          <cell r="F619" t="str">
            <v>D</v>
          </cell>
          <cell r="G619" t="str">
            <v>US</v>
          </cell>
          <cell r="H619" t="str">
            <v>USD</v>
          </cell>
        </row>
        <row r="620">
          <cell r="A620" t="str">
            <v>R1100</v>
          </cell>
          <cell r="B620" t="str">
            <v>FPL-TOPG - Level 10 Reclasses</v>
          </cell>
          <cell r="F620" t="str">
            <v>D</v>
          </cell>
          <cell r="G620" t="str">
            <v>US</v>
          </cell>
          <cell r="H620" t="str">
            <v>USD</v>
          </cell>
        </row>
        <row r="621">
          <cell r="A621" t="str">
            <v>R1200</v>
          </cell>
          <cell r="B621" t="str">
            <v>CAP-INC - Level 30 Reclasses</v>
          </cell>
          <cell r="F621" t="str">
            <v>D</v>
          </cell>
          <cell r="G621" t="str">
            <v>US</v>
          </cell>
          <cell r="H621" t="str">
            <v>USD</v>
          </cell>
        </row>
        <row r="622">
          <cell r="A622" t="str">
            <v>R1230</v>
          </cell>
          <cell r="B622" t="str">
            <v>GC-CONS - Level 20 Reclasses</v>
          </cell>
          <cell r="F622" t="str">
            <v>D</v>
          </cell>
          <cell r="G622" t="str">
            <v>US</v>
          </cell>
          <cell r="H622" t="str">
            <v>USD</v>
          </cell>
        </row>
        <row r="623">
          <cell r="A623" t="str">
            <v>R1280</v>
          </cell>
          <cell r="B623" t="str">
            <v>ETH-HOLD - Level 50 Reclasses</v>
          </cell>
          <cell r="F623" t="str">
            <v>D</v>
          </cell>
          <cell r="G623" t="str">
            <v>US</v>
          </cell>
          <cell r="H623" t="str">
            <v>USD</v>
          </cell>
        </row>
        <row r="624">
          <cell r="A624" t="str">
            <v>R1310</v>
          </cell>
          <cell r="B624" t="str">
            <v>ALANDCO - Level 40 Reclasses</v>
          </cell>
          <cell r="F624" t="str">
            <v>D</v>
          </cell>
          <cell r="G624" t="str">
            <v>US</v>
          </cell>
          <cell r="H624" t="str">
            <v>USD</v>
          </cell>
        </row>
        <row r="625">
          <cell r="A625" t="str">
            <v>R1500</v>
          </cell>
          <cell r="B625" t="str">
            <v>FPL Utility - Reclasses</v>
          </cell>
          <cell r="F625" t="str">
            <v>D</v>
          </cell>
          <cell r="G625" t="str">
            <v>US</v>
          </cell>
          <cell r="H625" t="str">
            <v>USD</v>
          </cell>
        </row>
        <row r="626">
          <cell r="A626" t="str">
            <v>R2000</v>
          </cell>
          <cell r="B626" t="str">
            <v>NextEra Energy - Reclasses</v>
          </cell>
          <cell r="F626" t="str">
            <v>D</v>
          </cell>
          <cell r="G626" t="str">
            <v>US</v>
          </cell>
          <cell r="H626" t="str">
            <v>USD</v>
          </cell>
        </row>
        <row r="627">
          <cell r="A627" t="str">
            <v>ST15SAGE</v>
          </cell>
          <cell r="B627" t="str">
            <v>Sagebrush Partner Fifteen</v>
          </cell>
          <cell r="E627" t="str">
            <v>ST15SAGE</v>
          </cell>
          <cell r="F627" t="str">
            <v>D</v>
          </cell>
          <cell r="G627" t="str">
            <v>US</v>
          </cell>
          <cell r="H627" t="str">
            <v>USD</v>
          </cell>
        </row>
        <row r="628">
          <cell r="A628" t="str">
            <v>ST16SAGE</v>
          </cell>
          <cell r="B628" t="str">
            <v>Sagebrush Partner Sixteen</v>
          </cell>
          <cell r="E628" t="str">
            <v>ST16SAGE</v>
          </cell>
          <cell r="F628" t="str">
            <v>D</v>
          </cell>
          <cell r="G628" t="str">
            <v>US</v>
          </cell>
          <cell r="H628" t="str">
            <v>USD</v>
          </cell>
        </row>
        <row r="629">
          <cell r="A629" t="str">
            <v>STAJOSHUA</v>
          </cell>
          <cell r="B629" t="str">
            <v>Alpha Joshua (Prime)</v>
          </cell>
          <cell r="E629" t="str">
            <v>STAJOSHUA</v>
          </cell>
          <cell r="F629" t="str">
            <v>D</v>
          </cell>
          <cell r="G629" t="str">
            <v>US</v>
          </cell>
          <cell r="H629" t="str">
            <v>USD</v>
          </cell>
        </row>
        <row r="630">
          <cell r="A630" t="str">
            <v>STAJOSHUAINC</v>
          </cell>
          <cell r="B630" t="str">
            <v>Alpha Joshua Inc.</v>
          </cell>
          <cell r="E630" t="str">
            <v>STAJOSHUAINC</v>
          </cell>
          <cell r="F630" t="str">
            <v>D</v>
          </cell>
          <cell r="G630" t="str">
            <v>US</v>
          </cell>
          <cell r="H630" t="str">
            <v>USD</v>
          </cell>
        </row>
        <row r="631">
          <cell r="A631" t="str">
            <v>STAMARIAH</v>
          </cell>
          <cell r="B631" t="str">
            <v>Alpha Mariah (Prime)</v>
          </cell>
          <cell r="E631" t="str">
            <v>STAMARIAH</v>
          </cell>
          <cell r="F631" t="str">
            <v>D</v>
          </cell>
          <cell r="G631" t="str">
            <v>US</v>
          </cell>
          <cell r="H631" t="str">
            <v>USD</v>
          </cell>
        </row>
        <row r="632">
          <cell r="A632" t="str">
            <v>STBAYLOAN</v>
          </cell>
          <cell r="B632" t="str">
            <v>State specific for"Bay Loan"</v>
          </cell>
          <cell r="F632" t="str">
            <v>D</v>
          </cell>
          <cell r="G632" t="str">
            <v>US</v>
          </cell>
          <cell r="H632" t="str">
            <v>USD</v>
          </cell>
        </row>
        <row r="633">
          <cell r="A633" t="str">
            <v>STBJOSHUAINC</v>
          </cell>
          <cell r="B633" t="str">
            <v>Beta Joshua Inc.</v>
          </cell>
          <cell r="E633" t="str">
            <v>STBJOSHUAINC</v>
          </cell>
          <cell r="F633" t="str">
            <v>D</v>
          </cell>
          <cell r="G633" t="str">
            <v>US</v>
          </cell>
          <cell r="H633" t="str">
            <v>USD</v>
          </cell>
        </row>
        <row r="634">
          <cell r="A634" t="str">
            <v>STBMARIAH</v>
          </cell>
          <cell r="B634" t="str">
            <v>Beta Mariah (Prime)</v>
          </cell>
          <cell r="E634" t="str">
            <v>STBMARIAH</v>
          </cell>
          <cell r="F634" t="str">
            <v>D</v>
          </cell>
          <cell r="G634" t="str">
            <v>US</v>
          </cell>
          <cell r="H634" t="str">
            <v>USD</v>
          </cell>
        </row>
        <row r="635">
          <cell r="A635" t="str">
            <v>STBWILLOW</v>
          </cell>
          <cell r="B635" t="str">
            <v>Beta Willow (Prime)</v>
          </cell>
          <cell r="E635" t="str">
            <v>STBWILLOW</v>
          </cell>
          <cell r="F635" t="str">
            <v>D</v>
          </cell>
          <cell r="G635" t="str">
            <v>US</v>
          </cell>
          <cell r="H635" t="str">
            <v>USD</v>
          </cell>
        </row>
        <row r="636">
          <cell r="A636" t="str">
            <v>STBWILLOWINC</v>
          </cell>
          <cell r="B636" t="str">
            <v>Beta Willow Inc.</v>
          </cell>
          <cell r="E636" t="str">
            <v>STBWILLOWINC</v>
          </cell>
          <cell r="F636" t="str">
            <v>D</v>
          </cell>
          <cell r="G636" t="str">
            <v>US</v>
          </cell>
          <cell r="H636" t="str">
            <v>USD</v>
          </cell>
        </row>
      </sheetData>
      <sheetData sheetId="5"/>
      <sheetData sheetId="6">
        <row r="92">
          <cell r="AA92">
            <v>0</v>
          </cell>
        </row>
      </sheetData>
      <sheetData sheetId="7"/>
      <sheetData sheetId="8">
        <row r="293">
          <cell r="AQ293">
            <v>-18887374.77</v>
          </cell>
        </row>
      </sheetData>
      <sheetData sheetId="9">
        <row r="293">
          <cell r="AP293">
            <v>-18582324.789999999</v>
          </cell>
        </row>
      </sheetData>
      <sheetData sheetId="10"/>
      <sheetData sheetId="11"/>
      <sheetData sheetId="12"/>
      <sheetData sheetId="13">
        <row r="293">
          <cell r="AR293">
            <v>19792520.627142858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 Q4"/>
      <sheetName val="NOL utilization"/>
      <sheetName val="Journal Entry"/>
      <sheetName val="JE - AMT and PTC"/>
      <sheetName val="Wire - FPL to group"/>
      <sheetName val="Wire - Treasur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- FMPA"/>
      <sheetName val="FERC - OTHER"/>
      <sheetName val="CKW &amp; FKEC"/>
      <sheetName val="MWH JAN DEC 02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cherer"/>
      <sheetName val="SJRPP"/>
      <sheetName val=" Okeelanta"/>
      <sheetName val="A SCH INPUT"/>
      <sheetName val="R_INPUT"/>
      <sheetName val="RECON"/>
      <sheetName val="Patti Data"/>
      <sheetName val="FPSC TU"/>
      <sheetName val="Procedures_Index "/>
      <sheetName val="MAY03"/>
      <sheetName val="E1b 1 and 11"/>
      <sheetName val="E1b Update 4_7 FORE"/>
      <sheetName val="E1b Update 5_2 F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1 - FPL FIBERNET"/>
      <sheetName val="A2 - FPL INVESTMENTS"/>
      <sheetName val="A -GROUP CAPITAL"/>
      <sheetName val="C -AMT FEDERAL"/>
      <sheetName val="B -GROUP"/>
      <sheetName val="D -2003 FPL"/>
      <sheetName val="E -2004 FPL"/>
      <sheetName val="F -2005 FPL"/>
      <sheetName val="G -2006 FPL"/>
      <sheetName val="O-2007 FPL"/>
      <sheetName val="P-2008 FPL"/>
      <sheetName val="Q-2009"/>
      <sheetName val="R-2010"/>
      <sheetName val="CALC SHEET"/>
      <sheetName val="H -2001-2010 GROUP"/>
      <sheetName val="2007 State Tax"/>
      <sheetName val="2008 State Tax"/>
      <sheetName val="2009 State Tax"/>
      <sheetName val="2010 State Tax"/>
      <sheetName val="State tax 11-21"/>
      <sheetName val="I -SUMMARY"/>
      <sheetName val="J -OFFICIAL"/>
      <sheetName val="K -ESTIMATED PAYMENTS 2003"/>
      <sheetName val="L -ESTIMATED PAYMENTS 2004"/>
      <sheetName val="M -ESTIMATED PAYMENTS 2005"/>
      <sheetName val="N -ESTIMATED PAYMENTS 2006"/>
      <sheetName val="N-1-ESTIMATED PAYMENTS 2007"/>
      <sheetName val="N-2-ESTIMATED PAYMENTS 2008"/>
      <sheetName val="N-3-ESTIMATED PAYMENTS 2009"/>
      <sheetName val="N-4-ESTIMATED PAYMENTS 2010"/>
      <sheetName val="O -ESTIMATED PAYMENTSUMMARY"/>
      <sheetName val="P- RECONC TO DAVE HUSS Q-4"/>
      <sheetName val="TAX_EXTRACT_2004"/>
      <sheetName val="TAX_EXTRACT_2005"/>
      <sheetName val="TAX_EXTRACT_2006"/>
      <sheetName val="TAX_EXTRACT_2007"/>
      <sheetName val="TAX_EXTRACT_2008"/>
      <sheetName val="TAX_EXTRACT_2009"/>
      <sheetName val="TAX EXTRACT 2010"/>
      <sheetName val="Chart1PTCsgen&amp;unutilized"/>
      <sheetName val="Chart2PTCsUnutilizedPrevvsCurre"/>
      <sheetName val="Chart3unutPTCscurrvsprop"/>
      <sheetName val="GRAPH CHANGES"/>
      <sheetName val="POWERPOINT PRESENT"/>
      <sheetName val="Chart 4 - Line Chart"/>
      <sheetName val="Chart 5 Unutilizied AugvsOct05"/>
      <sheetName val="Chart6 PTCs Utilized"/>
      <sheetName val="UNBILLED REVENUES"/>
      <sheetName val="FPLETAXINCQRTV6.04R.1"/>
      <sheetName val="2004 FPLE"/>
      <sheetName val="2005 FPLE"/>
      <sheetName val="FPL Group TI Interface"/>
      <sheetName val="Sheet4"/>
      <sheetName val="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45">
          <cell r="P145">
            <v>21277950</v>
          </cell>
        </row>
      </sheetData>
      <sheetData sheetId="38"/>
      <sheetData sheetId="39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 refreshError="1"/>
      <sheetData sheetId="5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OLD"/>
      <sheetName val="FPLENERGY&amp;SUBS-OLD"/>
      <sheetName val="TAX_EXTRACT_2008"/>
    </sheetNames>
    <sheetDataSet>
      <sheetData sheetId="0">
        <row r="3">
          <cell r="E3" t="str">
            <v>FPL Group, Inc. &amp; Subsidiaries</v>
          </cell>
        </row>
        <row r="4">
          <cell r="E4" t="str">
            <v>2003 Consolidated Oregon Income Tax Allocations (OLD WAY)</v>
          </cell>
        </row>
        <row r="6">
          <cell r="E6" t="str">
            <v>FPL Group</v>
          </cell>
          <cell r="F6" t="str">
            <v>Alandco &amp;</v>
          </cell>
          <cell r="K6" t="str">
            <v>Turner &amp;</v>
          </cell>
          <cell r="L6" t="str">
            <v>Sagebrush</v>
          </cell>
          <cell r="M6" t="str">
            <v>Tract.</v>
          </cell>
          <cell r="P6" t="str">
            <v>Consolidated</v>
          </cell>
        </row>
        <row r="7">
          <cell r="C7" t="str">
            <v>FPL Group</v>
          </cell>
          <cell r="D7" t="str">
            <v>FPL &amp; Subs</v>
          </cell>
          <cell r="E7" t="str">
            <v>Capital &amp; Subs</v>
          </cell>
          <cell r="F7" t="str">
            <v>Subs</v>
          </cell>
          <cell r="G7" t="str">
            <v>EMB Invest.</v>
          </cell>
          <cell r="H7" t="str">
            <v>Mayberry</v>
          </cell>
          <cell r="I7" t="str">
            <v>FPLE &amp; Subs</v>
          </cell>
          <cell r="K7" t="str">
            <v>Subs</v>
          </cell>
          <cell r="L7" t="str">
            <v>Partner 16</v>
          </cell>
          <cell r="M7" t="str">
            <v>Urb Ren</v>
          </cell>
          <cell r="N7" t="str">
            <v>Total</v>
          </cell>
          <cell r="P7" t="str">
            <v>Total</v>
          </cell>
          <cell r="R7" t="str">
            <v>Amt/App</v>
          </cell>
        </row>
        <row r="9">
          <cell r="E9" t="str">
            <v xml:space="preserve"> </v>
          </cell>
        </row>
        <row r="10">
          <cell r="A10" t="str">
            <v>Oregon Taxable Income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-14931796</v>
          </cell>
          <cell r="K10">
            <v>0</v>
          </cell>
          <cell r="L10">
            <v>0</v>
          </cell>
          <cell r="M10">
            <v>0</v>
          </cell>
          <cell r="N10">
            <v>-14931796</v>
          </cell>
          <cell r="P10">
            <v>-871673</v>
          </cell>
        </row>
        <row r="12">
          <cell r="A12" t="str">
            <v>Regular Tax (6.6%)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-985498.53600000008</v>
          </cell>
          <cell r="K12">
            <v>0</v>
          </cell>
          <cell r="L12">
            <v>0</v>
          </cell>
          <cell r="M12">
            <v>0</v>
          </cell>
          <cell r="N12">
            <v>-985498.53600000008</v>
          </cell>
          <cell r="P12">
            <v>10</v>
          </cell>
          <cell r="R12">
            <v>985508.53600000008</v>
          </cell>
        </row>
        <row r="14">
          <cell r="A14" t="str">
            <v>Actual Tax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-985498.53600000008</v>
          </cell>
          <cell r="K14">
            <v>0</v>
          </cell>
          <cell r="L14">
            <v>0</v>
          </cell>
          <cell r="M14">
            <v>0</v>
          </cell>
          <cell r="N14">
            <v>-985498.53600000008</v>
          </cell>
          <cell r="P14">
            <v>10</v>
          </cell>
          <cell r="R14">
            <v>985508.53600000008</v>
          </cell>
        </row>
        <row r="16">
          <cell r="A16" t="str">
            <v>Less: Tax Credits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</row>
        <row r="18">
          <cell r="A18" t="str">
            <v>Net Oregon Income Tax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-985498.53600000008</v>
          </cell>
          <cell r="K18">
            <v>0</v>
          </cell>
          <cell r="L18">
            <v>0</v>
          </cell>
          <cell r="M18">
            <v>0</v>
          </cell>
          <cell r="N18">
            <v>-985498.53600000008</v>
          </cell>
          <cell r="P18">
            <v>10</v>
          </cell>
          <cell r="R18">
            <v>985508.53600000008</v>
          </cell>
        </row>
        <row r="20">
          <cell r="A20" t="str">
            <v xml:space="preserve">2003 Payments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R20">
            <v>0</v>
          </cell>
        </row>
        <row r="22">
          <cell r="A22" t="str">
            <v>Balance due (To) From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-985498.53600000008</v>
          </cell>
          <cell r="K22">
            <v>0</v>
          </cell>
          <cell r="L22">
            <v>0</v>
          </cell>
          <cell r="M22">
            <v>0</v>
          </cell>
          <cell r="N22">
            <v>-985498.53600000008</v>
          </cell>
          <cell r="P22">
            <v>10</v>
          </cell>
          <cell r="R22">
            <v>985508.53600000008</v>
          </cell>
        </row>
        <row r="23">
          <cell r="A23" t="str">
            <v>Cushion/Excess Cash</v>
          </cell>
          <cell r="N23">
            <v>0</v>
          </cell>
          <cell r="P23">
            <v>0</v>
          </cell>
          <cell r="R23">
            <v>0</v>
          </cell>
        </row>
        <row r="24">
          <cell r="A24" t="str">
            <v>Payment</v>
          </cell>
          <cell r="C24">
            <v>0</v>
          </cell>
          <cell r="D24">
            <v>0</v>
          </cell>
          <cell r="I24">
            <v>-985498.53600000008</v>
          </cell>
          <cell r="N24">
            <v>-985498.53600000008</v>
          </cell>
          <cell r="P24">
            <v>10</v>
          </cell>
          <cell r="R24">
            <v>985508.53600000008</v>
          </cell>
        </row>
        <row r="25">
          <cell r="R25" t="str">
            <v>DETRIMENT</v>
          </cell>
        </row>
        <row r="42">
          <cell r="A42" t="str">
            <v>FPL GROUP, INC.</v>
          </cell>
        </row>
        <row r="43">
          <cell r="A43" t="str">
            <v>FINAL 2003 OREGON TAX SHARING PAYMENT</v>
          </cell>
        </row>
        <row r="44">
          <cell r="A44" t="str">
            <v>DECEMBER, 2003</v>
          </cell>
        </row>
        <row r="46">
          <cell r="A46" t="str">
            <v>ANALYSIS OF ACCOUNT NO. 236-100</v>
          </cell>
        </row>
        <row r="48">
          <cell r="A48" t="str">
            <v xml:space="preserve">  WIRE TRANSFERS (TO) FROM SUBSIDIARIES:</v>
          </cell>
        </row>
        <row r="51">
          <cell r="A51" t="str">
            <v>FPL GROUP CAPITAL</v>
          </cell>
        </row>
        <row r="52">
          <cell r="A52" t="str">
            <v>ALANDCO</v>
          </cell>
        </row>
        <row r="53">
          <cell r="A53" t="str">
            <v>TURNER</v>
          </cell>
        </row>
        <row r="54">
          <cell r="A54" t="str">
            <v xml:space="preserve"> TELESAT </v>
          </cell>
        </row>
        <row r="55">
          <cell r="A55" t="str">
            <v>FPLE</v>
          </cell>
        </row>
        <row r="63">
          <cell r="A63" t="str">
            <v>Wire Transfers (To) From Subs</v>
          </cell>
        </row>
        <row r="67">
          <cell r="A67" t="str">
            <v xml:space="preserve">  ADJUSTMENTS TO 235-100 ACCOUNT:</v>
          </cell>
        </row>
        <row r="70">
          <cell r="A70" t="str">
            <v>Payment to Oregon Department of Revenue</v>
          </cell>
        </row>
        <row r="71">
          <cell r="A71" t="str">
            <v>FPL Portion of 2001 Overpayment Applied to 2002 Est.</v>
          </cell>
        </row>
        <row r="72">
          <cell r="A72" t="str">
            <v xml:space="preserve">   Included in Excess Cash-State</v>
          </cell>
        </row>
        <row r="74">
          <cell r="A74" t="str">
            <v xml:space="preserve">            Change in Excess Cash</v>
          </cell>
        </row>
        <row r="79">
          <cell r="A79" t="str">
            <v xml:space="preserve">            Change in App Factor Benefit</v>
          </cell>
        </row>
        <row r="85">
          <cell r="A85" t="str">
            <v xml:space="preserve">  BALANCE IN ACCOUNT #236-100</v>
          </cell>
        </row>
      </sheetData>
      <sheetData sheetId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%CORPTAX_DATA_CACHE%"/>
      <sheetName val="(A) Book to Tax Recon"/>
      <sheetName val="Sch M"/>
      <sheetName val="(A1) Lead"/>
      <sheetName val="(B) Book-Tax Ratio"/>
      <sheetName val="(C) Headcount"/>
      <sheetName val="(C1) Headcount sum"/>
      <sheetName val="(D) SCA"/>
      <sheetName val="(E) 2012 CWIP Reconciliation"/>
      <sheetName val="(F) Taxes"/>
      <sheetName val="(G) O&amp;M MSC"/>
      <sheetName val="(H) RECON - Reconciliation"/>
      <sheetName val="ASSIGN msc COSTS"/>
      <sheetName val="(I) MSC   - Mixed Service Costs"/>
      <sheetName val="(J) DED   - Deductibles"/>
      <sheetName val="(K) BOOK  - Book Treatment"/>
      <sheetName val="(L) TOOLS - Tools"/>
      <sheetName val="(M) LAND  - Land"/>
      <sheetName val="(N) S - Stores"/>
      <sheetName val="(O) - Fleet"/>
      <sheetName val="(P)    - Disb &amp; Trans Ops Contr"/>
      <sheetName val="(Q)    - Direct Labor"/>
      <sheetName val="(R)  - Direct Costs"/>
      <sheetName val="Data"/>
      <sheetName val="Narrative"/>
      <sheetName val="Support"/>
      <sheetName val="Prep Point Sheets"/>
      <sheetName val="Carryforward"/>
      <sheetName val="Research"/>
    </sheetNames>
    <sheetDataSet>
      <sheetData sheetId="0">
        <row r="7">
          <cell r="B7">
            <v>100101</v>
          </cell>
        </row>
      </sheetData>
      <sheetData sheetId="1"/>
      <sheetData sheetId="2"/>
      <sheetData sheetId="3"/>
      <sheetData sheetId="4"/>
      <sheetData sheetId="5">
        <row r="34">
          <cell r="F34">
            <v>8469886.5323767997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ell Links"/>
      <sheetName val="Corporate Summary Report"/>
      <sheetName val="(A)Book to Tax Recon"/>
      <sheetName val="(Aa) Data Map- WP A"/>
      <sheetName val="(A-1) State Taxable Income"/>
      <sheetName val="(A-2) CTX Book to Tax Recon"/>
      <sheetName val="(A-3) TXG&amp;ALIM"/>
      <sheetName val="(B) Trial Balance"/>
      <sheetName val="Gexa  YTD CO 200 TB at 1.30pm"/>
      <sheetName val="(B-1) Common Sch Ms"/>
      <sheetName val="(B-2) M-2 Reclass"/>
      <sheetName val="(C)State Tax Support"/>
      <sheetName val="(C-1) SIT301-State Tax True Up"/>
      <sheetName val="(C-1)SIT301-State Tax True Up"/>
      <sheetName val="(C-2)SIT302-NOL Utiliz True Up "/>
      <sheetName val="(C-3) SIT403-Other Tax True Up"/>
      <sheetName val="(C-4) CY Franchise Tax"/>
      <sheetName val="(C-5) TX Accrual"/>
      <sheetName val="(C-6) IA Fed Ded for St"/>
      <sheetName val="(C-7) PA Tax"/>
      <sheetName val="(C-8) CA LLC Fee"/>
      <sheetName val="(C-9) State Payments"/>
      <sheetName val="(C-10) SEP CO NOLS"/>
      <sheetName val="(C11) Other COGS  Reclasses "/>
      <sheetName val="(C12) Intercompany Reclass"/>
      <sheetName val="(D)Depreciation"/>
      <sheetName val="(D-1a) Federal Depreciation"/>
      <sheetName val="(D-1b) State Depreciation"/>
      <sheetName val="(D-1c) FL, MN, IL, &amp; PA Dep Adj"/>
      <sheetName val="(D-1d) PA Form 799"/>
      <sheetName val="(D-1e) Federal Gain-Loss"/>
      <sheetName val="(E1) K1s"/>
      <sheetName val="(F)Form 1065"/>
      <sheetName val="Revised Gain.Loss"/>
      <sheetName val="Gain Loss Questions"/>
      <sheetName val="(G) Apportionment"/>
      <sheetName val="(G1) Property"/>
      <sheetName val="(G1a) Property Support"/>
      <sheetName val="(G2) Payroll"/>
      <sheetName val="(G3) Sales"/>
      <sheetName val="%CORPTAX_DATA_CACHE%"/>
      <sheetName val="Katies E-mail on Sales"/>
      <sheetName val="(G3a) CTX Sales Adj Import"/>
      <sheetName val="(H) PTCs"/>
      <sheetName val="Provision"/>
      <sheetName val="Provision to Return"/>
      <sheetName val="State P2R"/>
      <sheetName val="ST Rates (Case 21)"/>
      <sheetName val="ST Appt (Case 21)"/>
      <sheetName val="Carryforward"/>
      <sheetName val="Management Structure"/>
      <sheetName val="Research"/>
      <sheetName val="Sheet"/>
      <sheetName val="CT Statement"/>
      <sheetName val="NJ Statement"/>
      <sheetName val="Prep Point Sheets"/>
      <sheetName val="Sheet1"/>
    </sheetNames>
    <sheetDataSet>
      <sheetData sheetId="0">
        <row r="7">
          <cell r="B7">
            <v>102315</v>
          </cell>
        </row>
        <row r="9">
          <cell r="B9">
            <v>2013</v>
          </cell>
        </row>
        <row r="10">
          <cell r="B1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Exclusions"/>
      <sheetName val="SUMMARY"/>
      <sheetName val="Tax Extract"/>
      <sheetName val="Scenario Info"/>
    </sheetNames>
    <sheetDataSet>
      <sheetData sheetId="0">
        <row r="78">
          <cell r="B78">
            <v>5.4455999999999997E-2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hastic IRR"/>
      <sheetName val="Stochastic NPV"/>
      <sheetName val="Stochastic Output"/>
      <sheetName val="Stochastic Input"/>
      <sheetName val="CF"/>
      <sheetName val="Adj CF"/>
      <sheetName val="Energy"/>
      <sheetName val="2007 Wind Generation"/>
      <sheetName val="2007 Market Forecast Price"/>
      <sheetName val="Dispatch"/>
      <sheetName val="Conversion"/>
      <sheetName val="ConversionMean"/>
      <sheetName val="Revenue"/>
      <sheetName val="TOC"/>
      <sheetName val="AnalystNotes"/>
      <sheetName val="ActionPlan"/>
      <sheetName val="Chart2"/>
      <sheetName val="Inputs"/>
      <sheetName val="Chart3"/>
      <sheetName val="Sheet1"/>
      <sheetName val="Chart5"/>
      <sheetName val="CURVE CHART"/>
      <sheetName val="HEAT RATES"/>
      <sheetName val="CURVE"/>
      <sheetName val="HEDGES (DATA FOR PRESENTATION)"/>
      <sheetName val="HEDGES"/>
      <sheetName val="HOURS"/>
      <sheetName val="SENSITIVITY"/>
      <sheetName val="10 YR IRR SURFACE"/>
      <sheetName val="20 YR IRR SURFACE"/>
      <sheetName val="SURFACE OUTPUT"/>
      <sheetName val="NEW VARIABILITY"/>
      <sheetName val="Chart1"/>
      <sheetName val="NEW VARIABILITY (OLD)"/>
      <sheetName val="Indicators"/>
      <sheetName val="Summary PTC Monetization"/>
      <sheetName val="Chart4"/>
      <sheetName val="Cover"/>
      <sheetName val="Bridge"/>
      <sheetName val="Input"/>
      <sheetName val="Financials"/>
      <sheetName val="Balances"/>
      <sheetName val="PartReturns"/>
      <sheetName val="Depr"/>
      <sheetName val="Debt"/>
      <sheetName val="Detail"/>
      <sheetName val="O&amp;M Budget "/>
      <sheetName val="Merch Revenues"/>
      <sheetName val="Energy CF"/>
      <sheetName val="Const"/>
      <sheetName val="Sources"/>
      <sheetName val="ControlPanel"/>
      <sheetName val="Trend"/>
      <sheetName val="FPLEIncome"/>
      <sheetName val="FPLEReturns"/>
      <sheetName val="FPLGroup (2)"/>
      <sheetName val="Tax"/>
      <sheetName val="FPLGroup_Amort"/>
      <sheetName val="FPLGroup"/>
      <sheetName val="FPL Group Net Income"/>
      <sheetName val="FPL Group Financial Statements"/>
      <sheetName val="Accounting"/>
      <sheetName val="PT"/>
      <sheetName val="Indices"/>
      <sheetName val="Legend"/>
      <sheetName val="Recon"/>
      <sheetName val="88.2 % "/>
      <sheetName val=""/>
    </sheetNames>
    <sheetDataSet>
      <sheetData sheetId="0" refreshError="1"/>
      <sheetData sheetId="1" refreshError="1"/>
      <sheetData sheetId="2"/>
      <sheetData sheetId="3" refreshError="1">
        <row r="23">
          <cell r="B23">
            <v>0</v>
          </cell>
        </row>
        <row r="26">
          <cell r="B26">
            <v>8.5000000000000006E-2</v>
          </cell>
        </row>
      </sheetData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 refreshError="1">
        <row r="16">
          <cell r="E16" t="str">
            <v>Cover</v>
          </cell>
          <cell r="N16">
            <v>1</v>
          </cell>
        </row>
        <row r="17">
          <cell r="E17" t="str">
            <v>TOC</v>
          </cell>
          <cell r="N17">
            <v>1</v>
          </cell>
        </row>
        <row r="18">
          <cell r="E18" t="str">
            <v>AnalystNotes</v>
          </cell>
          <cell r="N18">
            <v>4</v>
          </cell>
        </row>
        <row r="19">
          <cell r="E19" t="str">
            <v>Bridge</v>
          </cell>
          <cell r="N19">
            <v>2</v>
          </cell>
        </row>
        <row r="20">
          <cell r="E20" t="str">
            <v>ActionPlan</v>
          </cell>
          <cell r="N20">
            <v>2</v>
          </cell>
        </row>
        <row r="21">
          <cell r="E21" t="str">
            <v>Indicators</v>
          </cell>
          <cell r="N21">
            <v>1</v>
          </cell>
        </row>
        <row r="22">
          <cell r="E22" t="str">
            <v>Input</v>
          </cell>
          <cell r="N22">
            <v>11</v>
          </cell>
        </row>
        <row r="23">
          <cell r="E23" t="str">
            <v>Const</v>
          </cell>
          <cell r="N23">
            <v>9</v>
          </cell>
        </row>
        <row r="24">
          <cell r="E24" t="str">
            <v>Detail</v>
          </cell>
          <cell r="N24">
            <v>10</v>
          </cell>
        </row>
        <row r="25">
          <cell r="E25" t="str">
            <v>Sources</v>
          </cell>
          <cell r="N25">
            <v>1</v>
          </cell>
        </row>
        <row r="26">
          <cell r="E26" t="str">
            <v>Financials</v>
          </cell>
          <cell r="N26">
            <v>6</v>
          </cell>
        </row>
        <row r="27">
          <cell r="E27" t="str">
            <v>FPLEIncome</v>
          </cell>
          <cell r="N27">
            <v>2</v>
          </cell>
        </row>
        <row r="28">
          <cell r="E28" t="str">
            <v>FPLEReturns</v>
          </cell>
          <cell r="N28">
            <v>2</v>
          </cell>
        </row>
        <row r="29">
          <cell r="E29" t="str">
            <v>FPLGroup</v>
          </cell>
          <cell r="N29">
            <v>6</v>
          </cell>
        </row>
        <row r="30">
          <cell r="E30" t="str">
            <v>Tax</v>
          </cell>
          <cell r="N30">
            <v>7</v>
          </cell>
        </row>
        <row r="31">
          <cell r="E31" t="str">
            <v>Accounting</v>
          </cell>
          <cell r="N31">
            <v>4</v>
          </cell>
        </row>
        <row r="32">
          <cell r="E32" t="str">
            <v>Depr</v>
          </cell>
          <cell r="N32">
            <v>5</v>
          </cell>
        </row>
        <row r="33">
          <cell r="E33" t="str">
            <v>Balances</v>
          </cell>
          <cell r="N33">
            <v>2</v>
          </cell>
        </row>
        <row r="34">
          <cell r="E34" t="str">
            <v>Debt</v>
          </cell>
          <cell r="N34">
            <v>2</v>
          </cell>
        </row>
        <row r="35">
          <cell r="E35" t="str">
            <v>Recon</v>
          </cell>
          <cell r="N35">
            <v>10</v>
          </cell>
        </row>
        <row r="36">
          <cell r="E36" t="str">
            <v>Legend</v>
          </cell>
          <cell r="N36">
            <v>2</v>
          </cell>
        </row>
      </sheetData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/>
      <sheetData sheetId="34"/>
      <sheetData sheetId="35"/>
      <sheetData sheetId="36" refreshError="1"/>
      <sheetData sheetId="37"/>
      <sheetData sheetId="38"/>
      <sheetData sheetId="39" refreshError="1">
        <row r="1">
          <cell r="G1">
            <v>0</v>
          </cell>
        </row>
        <row r="6">
          <cell r="D6">
            <v>1</v>
          </cell>
        </row>
        <row r="304">
          <cell r="D304">
            <v>0</v>
          </cell>
        </row>
      </sheetData>
      <sheetData sheetId="40"/>
      <sheetData sheetId="41"/>
      <sheetData sheetId="42"/>
      <sheetData sheetId="43"/>
      <sheetData sheetId="44"/>
      <sheetData sheetId="45" refreshError="1">
        <row r="28">
          <cell r="B28" t="str">
            <v>FPL-E</v>
          </cell>
        </row>
        <row r="29">
          <cell r="B29" t="str">
            <v>ABC Equity Investor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Asset Lives"/>
      <sheetName val="Input #1 - General - Assumption"/>
      <sheetName val="Input #2 - Operating Savings"/>
      <sheetName val="Input #3 - Operating Costs"/>
      <sheetName val="Input #4 - No Const. Capital"/>
      <sheetName val="No Const Proj Orig Cost"/>
      <sheetName val="Tot Book Value for prop tax"/>
      <sheetName val="Accum Book Depr"/>
      <sheetName val="Net Tax Basis"/>
      <sheetName val="Tax Depr-No Const"/>
      <sheetName val="Def Tax"/>
      <sheetName val="Accum Def Tax"/>
      <sheetName val="Input #5 - Construction Capital"/>
      <sheetName val="Tax Depr-Const"/>
      <sheetName val="Input #6-Land"/>
      <sheetName val="Rate Base Land"/>
      <sheetName val="Input #7 - Renewable Resources"/>
      <sheetName val="ITC_Convertible Grant"/>
      <sheetName val="ITC"/>
      <sheetName val="Perm Tax Diff ITC_GRANT"/>
      <sheetName val="Tax Depr-Solar"/>
      <sheetName val="Calculations #1 - In-Serv. Cost"/>
      <sheetName val="Calculations #1a - Mon AFUDC"/>
      <sheetName val="Calculations #2 - Tax Dep. Exp."/>
      <sheetName val="Calc #3 - Rev Rqmt-No Const"/>
      <sheetName val="Calculations #4 - Rev Req Const"/>
      <sheetName val="Rev Req Summary - Input #5"/>
      <sheetName val="Calculations #5 - Property Tax "/>
      <sheetName val="Calculations #6 - Property Ins"/>
      <sheetName val="Calculations #7 -Rev Rqmts Land"/>
      <sheetName val="Calculations #8 - Sale of Land"/>
      <sheetName val="Calc #9 - In-Serv Renewable"/>
      <sheetName val="Calc #10 - Rev Req Renewable"/>
      <sheetName val="Clause - Rev Req Renewable"/>
      <sheetName val="RC COC"/>
      <sheetName val="Results - Cash Flow"/>
      <sheetName val="Results - Revenue Requirements"/>
      <sheetName val="Reg Lag EPS Impact"/>
      <sheetName val="Simplified CPVRR and EPS Impact"/>
      <sheetName val="CRE Assumptions"/>
      <sheetName val="GO Current"/>
      <sheetName val="HR Costs"/>
      <sheetName val="AOB Net Basis"/>
      <sheetName val="CBO Net Basis"/>
      <sheetName val="Capital Rev Req Detail"/>
      <sheetName val="DSC_LFO_SCS"/>
      <sheetName val="CSN Net Basis"/>
      <sheetName val="CSN Basis Est."/>
      <sheetName val="AOBCBO reassign"/>
      <sheetName val="CSN reassign"/>
      <sheetName val="Base case GO Exit"/>
      <sheetName val="NEE EPS"/>
    </sheetNames>
    <sheetDataSet>
      <sheetData sheetId="0" refreshError="1"/>
      <sheetData sheetId="1" refreshError="1"/>
      <sheetData sheetId="2">
        <row r="9">
          <cell r="E9">
            <v>0.38574999999999998</v>
          </cell>
        </row>
        <row r="18">
          <cell r="C18">
            <v>0.40380000000000005</v>
          </cell>
        </row>
        <row r="20">
          <cell r="C20">
            <v>0.59619999999999995</v>
          </cell>
          <cell r="D20">
            <v>0.105</v>
          </cell>
        </row>
        <row r="23">
          <cell r="E23">
            <v>7.4481835784999992E-2</v>
          </cell>
        </row>
        <row r="25">
          <cell r="E25">
            <v>1.8316760982016199E-2</v>
          </cell>
        </row>
        <row r="27">
          <cell r="E27">
            <v>5.0000000000000012E-4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titor IRR Evaluator"/>
      <sheetName val="2013-2017 Summary"/>
      <sheetName val="Net Income - FERC AR 13Approval"/>
      <sheetName val="Net Income - FERC AR 13 Disappr"/>
      <sheetName val="NEE EPS"/>
      <sheetName val="Scen"/>
      <sheetName val="Compression Scenarios"/>
      <sheetName val="Assumptions-Static"/>
      <sheetName val="Assumptions-Project Cap"/>
      <sheetName val="Transpose-CPVRR"/>
      <sheetName val="PL-CF Model"/>
      <sheetName val="PL-CF Declining"/>
      <sheetName val="Rate-Declining"/>
      <sheetName val="Rate-Levelized"/>
      <sheetName val="Cost of Service"/>
      <sheetName val="Rate Base"/>
      <sheetName val="Income Taxes"/>
      <sheetName val="Depreciation &amp; ADIT Base Case"/>
      <sheetName val="Spend Curves"/>
      <sheetName val="AFUDC Calc"/>
      <sheetName val="Regulatory Asset on AFUDC"/>
      <sheetName val="Levelized "/>
      <sheetName val="Backup-Incremental Gas"/>
      <sheetName val="Mainline O&amp;M Schedule"/>
      <sheetName val="G&amp;A Schedule"/>
      <sheetName val="30&quot; Compr. O&amp;M 1"/>
      <sheetName val="30&quot; Compr. O&amp;M 2"/>
      <sheetName val="Property Tax"/>
      <sheetName val="Cost &amp; Millage per County"/>
      <sheetName val="Backup-Compression Emiss"/>
      <sheetName val="FGT Ratios"/>
      <sheetName val="old-Financials - Trad 5YR Rates"/>
      <sheetName val="Capital Spend-NotInUse"/>
      <sheetName val="2013 Plan Load Forecas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>
        <row r="16">
          <cell r="I16">
            <v>7.3981117164713978E-2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Cover Sheet"/>
      <sheetName val="Plant Layout"/>
      <sheetName val="input"/>
      <sheetName val="Assumptions"/>
      <sheetName val="Assumptions-Major Maintenance11"/>
      <sheetName val="East Region Expense Assumption"/>
      <sheetName val="Employees"/>
      <sheetName val="Organ. Chart"/>
      <sheetName val="Operating costs"/>
      <sheetName val="Major Maintenance"/>
      <sheetName val="  Repair &amp; Replace 2CT-2ST"/>
      <sheetName val="Other Capital Expenditures"/>
      <sheetName val="Fleet Support"/>
      <sheetName val="ISO support Backup"/>
      <sheetName val="EMT Personnel"/>
      <sheetName val="Information Management"/>
      <sheetName val="Electrical Energy Calc."/>
      <sheetName val="Water Balance"/>
      <sheetName val="Project Site Layout"/>
      <sheetName val="Temperature Correction Formula"/>
      <sheetName val="Non Recoverable Degration curve"/>
      <sheetName val="Gate Cycle Curves"/>
      <sheetName val="Power Degradation"/>
      <sheetName val="Heat Rate Degradation"/>
      <sheetName val="Monthly Degradation"/>
      <sheetName val="Monthly Power Degradation"/>
      <sheetName val="Westinghouse Documentation"/>
      <sheetName val="Temp Corr Adjustment"/>
      <sheetName val="Capital Costs Graph"/>
      <sheetName val="Base Operating Costs Graph"/>
      <sheetName val="OH Operating Expenses 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</row>
        <row r="10">
          <cell r="B10">
            <v>0</v>
          </cell>
          <cell r="C10">
            <v>4000</v>
          </cell>
          <cell r="D10">
            <v>8000</v>
          </cell>
          <cell r="E10">
            <v>24000</v>
          </cell>
          <cell r="F10">
            <v>0</v>
          </cell>
          <cell r="G10">
            <v>0</v>
          </cell>
          <cell r="H10">
            <v>4000</v>
          </cell>
          <cell r="I10">
            <v>8000</v>
          </cell>
          <cell r="J10">
            <v>24000</v>
          </cell>
          <cell r="K10">
            <v>0</v>
          </cell>
          <cell r="L10">
            <v>0</v>
          </cell>
          <cell r="M10">
            <v>4000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58000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42500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42500</v>
          </cell>
          <cell r="M13">
            <v>0</v>
          </cell>
        </row>
        <row r="14">
          <cell r="B14">
            <v>0</v>
          </cell>
          <cell r="C14">
            <v>4000</v>
          </cell>
          <cell r="D14">
            <v>8000</v>
          </cell>
          <cell r="E14">
            <v>24000</v>
          </cell>
          <cell r="F14">
            <v>0</v>
          </cell>
          <cell r="G14">
            <v>42500</v>
          </cell>
          <cell r="H14">
            <v>4000</v>
          </cell>
          <cell r="I14">
            <v>8000</v>
          </cell>
          <cell r="J14">
            <v>24000</v>
          </cell>
          <cell r="K14">
            <v>58000</v>
          </cell>
          <cell r="L14">
            <v>42500</v>
          </cell>
          <cell r="M14">
            <v>4000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Sheet1"/>
      <sheetName val="Provision 2 Return"/>
      <sheetName val="Index"/>
      <sheetName val="Input"/>
      <sheetName val="(A-1)Book to Tax Recon"/>
      <sheetName val="(B-1)Trial Balance"/>
      <sheetName val="(C) Accruals &amp; Prepayments"/>
      <sheetName val="(C) PurchAcctgRec"/>
      <sheetName val="(C) Decomm Fund Earnings"/>
      <sheetName val="(C) State Tax Deduction"/>
      <sheetName val="(D-4) State Depr"/>
      <sheetName val="(D) California"/>
      <sheetName val="(D) Depreciation"/>
      <sheetName val="(D)Depreciation 2002 Vintage"/>
      <sheetName val="(D-2) 2004 Units of Production"/>
      <sheetName val="(D-2) 2002 Units of Production"/>
      <sheetName val="D-3 2004 Gain Loss"/>
      <sheetName val="D-3 Gain Loss"/>
      <sheetName val="(G)Apportionment"/>
      <sheetName val="(G)Apportionment (2)"/>
      <sheetName val="Prep_Point Sheets"/>
      <sheetName val="Provision"/>
      <sheetName val="Correspondence"/>
      <sheetName val="Carryforward"/>
      <sheetName val="Research"/>
      <sheetName val="Returns"/>
    </sheetNames>
    <sheetDataSet>
      <sheetData sheetId="0"/>
      <sheetData sheetId="1"/>
      <sheetData sheetId="2"/>
      <sheetData sheetId="3"/>
      <sheetData sheetId="4">
        <row r="6">
          <cell r="C6" t="str">
            <v>FPL Energy Seabrook, LLC</v>
          </cell>
        </row>
        <row r="7">
          <cell r="C7" t="str">
            <v>Form 1120</v>
          </cell>
        </row>
        <row r="8">
          <cell r="C8" t="str">
            <v>12/31/2004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Index"/>
      <sheetName val="A-1 Book to Tax"/>
      <sheetName val="B-1 BookTax TB"/>
      <sheetName val="C-1 Capital Rollforward"/>
      <sheetName val="C-5 Interest Expense"/>
      <sheetName val="D-1 Assets"/>
      <sheetName val="D-2 Amort. &amp; Depr"/>
      <sheetName val="(D-3) In-Service Date"/>
      <sheetName val="D-4 Depr Schedule"/>
      <sheetName val="STMT"/>
      <sheetName val="G-1 Apportionment"/>
      <sheetName val="H-1 Rent Expense (Income)"/>
      <sheetName val="I-1 Accruals"/>
      <sheetName val="Prep_Point Sheets"/>
      <sheetName val="Correspondence"/>
      <sheetName val="Carryforward"/>
      <sheetName val="Research"/>
      <sheetName val="Returns"/>
      <sheetName val="D-3 Short Period Date"/>
      <sheetName val="Summary"/>
      <sheetName val="Other Capital Expenditures"/>
    </sheetNames>
    <sheetDataSet>
      <sheetData sheetId="0"/>
      <sheetData sheetId="1">
        <row r="6">
          <cell r="C6" t="str">
            <v>FPLE RHODE ISLAND STATE ENERGY LP</v>
          </cell>
        </row>
        <row r="7">
          <cell r="C7" t="str">
            <v>FORM 1065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07TQ44"/>
      <sheetName val="07TQ44A"/>
      <sheetName val="07TQ44B"/>
      <sheetName val="07TQ44B1 BATS 6312 Rpt"/>
      <sheetName val="07TQ44C Reimbursables"/>
      <sheetName val="(07TQ44C1) Rec of Reim"/>
      <sheetName val="(07TQ44C2) BATS REIM BY MONTH"/>
      <sheetName val="(07TQ44C3) REIM SUM wtax anal"/>
      <sheetName val="06TQ44D Sprint Primeco"/>
      <sheetName val="07TQ44D1 Sprint Primeco Detail"/>
      <sheetName val="07TQ44E WMS  WO not matched"/>
      <sheetName val="07TQ44E1 WMS WO not 82 non tax"/>
      <sheetName val="07TQ44F  TBA 28 2007 YTD AMT"/>
      <sheetName val="07TQ44G Interconnect Summary"/>
      <sheetName val="07TQ44G1 interconnect detail"/>
    </sheetNames>
    <sheetDataSet>
      <sheetData sheetId="0" refreshError="1"/>
      <sheetData sheetId="1">
        <row r="6">
          <cell r="C6" t="str">
            <v>FLORIDA POWER &amp; LIGHT</v>
          </cell>
        </row>
        <row r="7">
          <cell r="C7" t="str">
            <v>TQ#44 CAIC</v>
          </cell>
        </row>
        <row r="8">
          <cell r="C8" t="str">
            <v>12/31/2007</v>
          </cell>
        </row>
      </sheetData>
      <sheetData sheetId="2">
        <row r="2">
          <cell r="A2" t="str">
            <v xml:space="preserve"> FLORIDA POWER &amp; LIGHT COMPANY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Log"/>
      <sheetName val="Ramp Up"/>
      <sheetName val="Assumptions "/>
      <sheetName val="Input"/>
      <sheetName val="O&amp;M Summary- FPL"/>
      <sheetName val="O&amp;M Summary"/>
      <sheetName val="Capital"/>
      <sheetName val="Fixed Production Costs"/>
      <sheetName val="CC-Prod Variable"/>
      <sheetName val="Prod-Payroll "/>
      <sheetName val="Maintenance"/>
      <sheetName val="Admin (Site G&amp;A)"/>
      <sheetName val="Shared EWIS Server"/>
      <sheetName val="Salary"/>
      <sheetName val="Payroll"/>
      <sheetName val="CC-Environmental"/>
      <sheetName val="motor EOL Distribution"/>
      <sheetName val="inverter EOL Distribution"/>
      <sheetName val="panel EOL Distribution"/>
      <sheetName val="transformer EOL Distribution"/>
      <sheetName val="SPWR Inventory"/>
      <sheetName val="SPWR Inventory (2)"/>
      <sheetName val="Water"/>
      <sheetName val="Seperate EWIS Servers"/>
      <sheetName val="land maint"/>
      <sheetName val="electrical"/>
      <sheetName val="Data Tables"/>
      <sheetName val="security came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8">
          <cell r="B38" t="str">
            <v>High</v>
          </cell>
        </row>
        <row r="39">
          <cell r="B39" t="str">
            <v>Med</v>
          </cell>
        </row>
        <row r="40">
          <cell r="B40" t="str">
            <v>Low</v>
          </cell>
        </row>
      </sheetData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 95 - O&amp;M Work Orders"/>
      <sheetName val="ER 6X - Capital Work Orders"/>
      <sheetName val="Tables"/>
      <sheetName val="Capital Coding"/>
      <sheetName val="ER 99 - Charges from FPL"/>
      <sheetName val="Misc. ER's-Accounting  Use Only"/>
      <sheetName val="ER 99 Translation - ACG Only"/>
      <sheetName val="Location Table for ER 99's"/>
      <sheetName val="All Work Orders"/>
      <sheetName val="ER 90 - Balance Sheet WO's"/>
    </sheetNames>
    <sheetDataSet>
      <sheetData sheetId="0" refreshError="1"/>
      <sheetData sheetId="1" refreshError="1"/>
      <sheetData sheetId="2">
        <row r="3">
          <cell r="A3" t="str">
            <v>009</v>
          </cell>
          <cell r="B3" t="str">
            <v>Acctg Use Only</v>
          </cell>
          <cell r="C3" t="str">
            <v>Acctg Use Only</v>
          </cell>
        </row>
        <row r="4">
          <cell r="A4" t="str">
            <v>060</v>
          </cell>
          <cell r="B4" t="str">
            <v>000.000</v>
          </cell>
          <cell r="C4" t="str">
            <v>Engineering / Overheads</v>
          </cell>
        </row>
        <row r="5">
          <cell r="A5" t="str">
            <v>061</v>
          </cell>
          <cell r="B5" t="str">
            <v>000.000</v>
          </cell>
          <cell r="C5" t="str">
            <v>Permitting</v>
          </cell>
        </row>
        <row r="6">
          <cell r="A6" t="str">
            <v>062</v>
          </cell>
          <cell r="B6" t="str">
            <v>See Capital Coding</v>
          </cell>
          <cell r="C6" t="str">
            <v>Fiber Material Purchase</v>
          </cell>
        </row>
        <row r="7">
          <cell r="A7" t="str">
            <v>063</v>
          </cell>
          <cell r="B7" t="str">
            <v>000.000</v>
          </cell>
          <cell r="C7" t="str">
            <v>Fiber Construction</v>
          </cell>
        </row>
        <row r="8">
          <cell r="A8" t="str">
            <v>064</v>
          </cell>
          <cell r="B8" t="str">
            <v>000.000</v>
          </cell>
          <cell r="C8" t="str">
            <v>Miscellaneous</v>
          </cell>
        </row>
        <row r="9">
          <cell r="A9" t="str">
            <v>065</v>
          </cell>
          <cell r="B9" t="str">
            <v>See Capital Coding</v>
          </cell>
          <cell r="C9" t="str">
            <v>Electronic Purchase</v>
          </cell>
        </row>
        <row r="10">
          <cell r="A10" t="str">
            <v>066</v>
          </cell>
          <cell r="B10" t="str">
            <v>000.000</v>
          </cell>
          <cell r="C10" t="str">
            <v>Electronic Installation</v>
          </cell>
        </row>
        <row r="11">
          <cell r="A11" t="str">
            <v>067</v>
          </cell>
          <cell r="B11" t="str">
            <v>000.000</v>
          </cell>
          <cell r="C11" t="str">
            <v>Collocations</v>
          </cell>
        </row>
        <row r="12">
          <cell r="A12" t="str">
            <v>068</v>
          </cell>
          <cell r="B12" t="str">
            <v>390.001</v>
          </cell>
          <cell r="C12" t="str">
            <v>POP Construction</v>
          </cell>
        </row>
        <row r="13">
          <cell r="A13" t="str">
            <v>070</v>
          </cell>
          <cell r="B13" t="str">
            <v>Acctg Use Only</v>
          </cell>
          <cell r="C13" t="str">
            <v>Acctg Use Only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 95 - O&amp;M Work Orders"/>
      <sheetName val="ER 6X - Capital Work Orders"/>
      <sheetName val="Tables"/>
      <sheetName val="Capital Coding"/>
      <sheetName val="ER 99 - Charges from FPL"/>
      <sheetName val="Misc. ER's-Accounting  Use Only"/>
      <sheetName val="ER 99 Translation - ACG Only"/>
      <sheetName val="Location Table for ER 99's"/>
      <sheetName val="All Work Orders"/>
      <sheetName val="ER 90 - Balance Sheet WO's"/>
      <sheetName val="Data Tables"/>
    </sheetNames>
    <sheetDataSet>
      <sheetData sheetId="0" refreshError="1"/>
      <sheetData sheetId="1" refreshError="1"/>
      <sheetData sheetId="2">
        <row r="3">
          <cell r="A3" t="str">
            <v>009</v>
          </cell>
          <cell r="B3" t="str">
            <v>Acctg Use Only</v>
          </cell>
          <cell r="C3" t="str">
            <v>Acctg Use Only</v>
          </cell>
        </row>
        <row r="4">
          <cell r="A4" t="str">
            <v>060</v>
          </cell>
          <cell r="B4" t="str">
            <v>000.000</v>
          </cell>
          <cell r="C4" t="str">
            <v>Engineering / Overheads</v>
          </cell>
        </row>
        <row r="5">
          <cell r="A5" t="str">
            <v>061</v>
          </cell>
          <cell r="B5" t="str">
            <v>000.000</v>
          </cell>
          <cell r="C5" t="str">
            <v>Permitting</v>
          </cell>
        </row>
        <row r="6">
          <cell r="A6" t="str">
            <v>062</v>
          </cell>
          <cell r="B6" t="str">
            <v>See Capital Coding</v>
          </cell>
          <cell r="C6" t="str">
            <v>Fiber Material Purchase</v>
          </cell>
        </row>
        <row r="7">
          <cell r="A7" t="str">
            <v>063</v>
          </cell>
          <cell r="B7" t="str">
            <v>000.000</v>
          </cell>
          <cell r="C7" t="str">
            <v>Fiber Construction</v>
          </cell>
        </row>
        <row r="8">
          <cell r="A8" t="str">
            <v>064</v>
          </cell>
          <cell r="B8" t="str">
            <v>000.000</v>
          </cell>
          <cell r="C8" t="str">
            <v>Miscellaneous</v>
          </cell>
        </row>
        <row r="9">
          <cell r="A9" t="str">
            <v>065</v>
          </cell>
          <cell r="B9" t="str">
            <v>See Capital Coding</v>
          </cell>
          <cell r="C9" t="str">
            <v>Electronic Purchase</v>
          </cell>
        </row>
        <row r="10">
          <cell r="A10" t="str">
            <v>066</v>
          </cell>
          <cell r="B10" t="str">
            <v>000.000</v>
          </cell>
          <cell r="C10" t="str">
            <v>Electronic Installation</v>
          </cell>
        </row>
        <row r="11">
          <cell r="A11" t="str">
            <v>067</v>
          </cell>
          <cell r="B11" t="str">
            <v>000.000</v>
          </cell>
          <cell r="C11" t="str">
            <v>Collocations</v>
          </cell>
        </row>
        <row r="12">
          <cell r="A12" t="str">
            <v>068</v>
          </cell>
          <cell r="B12" t="str">
            <v>390.001</v>
          </cell>
          <cell r="C12" t="str">
            <v>POP Construction</v>
          </cell>
        </row>
        <row r="13">
          <cell r="A13" t="str">
            <v>070</v>
          </cell>
          <cell r="B13" t="str">
            <v>Acctg Use Only</v>
          </cell>
          <cell r="C13" t="str">
            <v>Acctg Use Only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Analysis"/>
      <sheetName val="Summary"/>
      <sheetName val="All Companies"/>
      <sheetName val="No provs for..."/>
      <sheetName val="Change in Deferred Taxes"/>
      <sheetName val="Pivot Hard Code"/>
      <sheetName val="Pivot Table"/>
      <sheetName val="All Tax Expense"/>
      <sheetName val="Cos sold Q4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 refreshError="1">
        <row r="1">
          <cell r="A1" t="str">
            <v>FPL Energy, LLC &amp; Subsidiaries</v>
          </cell>
        </row>
        <row r="2">
          <cell r="B2" t="str">
            <v>For the YTD Period Ended 3/31/2005</v>
          </cell>
          <cell r="L2" t="str">
            <v xml:space="preserve"> </v>
          </cell>
          <cell r="W2" t="str">
            <v>Stockton</v>
          </cell>
          <cell r="X2" t="str">
            <v>High Sierra</v>
          </cell>
          <cell r="Z2" t="str">
            <v>VAPS</v>
          </cell>
          <cell r="AX2" t="str">
            <v>Marcus Hook 750</v>
          </cell>
          <cell r="AY2" t="str">
            <v>Marcus Hook 50</v>
          </cell>
        </row>
        <row r="3">
          <cell r="B3" t="str">
            <v>For the YTD Period Ended 6/30/2005</v>
          </cell>
          <cell r="H3">
            <v>4000</v>
          </cell>
          <cell r="J3">
            <v>5002</v>
          </cell>
          <cell r="K3" t="str">
            <v>PC # 1001</v>
          </cell>
          <cell r="L3">
            <v>4015</v>
          </cell>
          <cell r="M3">
            <v>4008</v>
          </cell>
          <cell r="N3">
            <v>5023</v>
          </cell>
          <cell r="O3">
            <v>4005</v>
          </cell>
          <cell r="P3">
            <v>5012</v>
          </cell>
          <cell r="Q3">
            <v>5013</v>
          </cell>
          <cell r="R3">
            <v>4007</v>
          </cell>
          <cell r="S3">
            <v>4017</v>
          </cell>
          <cell r="T3">
            <v>4023</v>
          </cell>
          <cell r="U3">
            <v>4016</v>
          </cell>
          <cell r="V3">
            <v>4013</v>
          </cell>
          <cell r="W3">
            <v>4012</v>
          </cell>
          <cell r="X3">
            <v>4006</v>
          </cell>
          <cell r="Y3">
            <v>4020</v>
          </cell>
          <cell r="Z3">
            <v>5008</v>
          </cell>
          <cell r="AA3">
            <v>4010</v>
          </cell>
          <cell r="AB3">
            <v>4060</v>
          </cell>
          <cell r="AC3">
            <v>5030</v>
          </cell>
          <cell r="AD3">
            <v>5011</v>
          </cell>
          <cell r="AE3">
            <v>4041</v>
          </cell>
          <cell r="AF3">
            <v>4039</v>
          </cell>
          <cell r="AG3">
            <v>4034</v>
          </cell>
          <cell r="AH3">
            <v>4042</v>
          </cell>
          <cell r="AI3">
            <v>4036</v>
          </cell>
          <cell r="AJ3">
            <v>4045</v>
          </cell>
          <cell r="AK3">
            <v>5016</v>
          </cell>
          <cell r="AL3">
            <v>5077</v>
          </cell>
          <cell r="AM3">
            <v>5005</v>
          </cell>
          <cell r="AN3">
            <v>4049</v>
          </cell>
          <cell r="AO3">
            <v>5019</v>
          </cell>
          <cell r="AP3">
            <v>4050</v>
          </cell>
          <cell r="AQ3">
            <v>4061</v>
          </cell>
          <cell r="AR3">
            <v>4062</v>
          </cell>
          <cell r="AS3">
            <v>4063</v>
          </cell>
          <cell r="AT3">
            <v>5039</v>
          </cell>
          <cell r="AU3">
            <v>5040</v>
          </cell>
          <cell r="AV3">
            <v>5038</v>
          </cell>
          <cell r="AW3">
            <v>4054</v>
          </cell>
          <cell r="AX3">
            <v>5026</v>
          </cell>
          <cell r="AY3">
            <v>5021</v>
          </cell>
          <cell r="AZ3">
            <v>5031</v>
          </cell>
          <cell r="BA3">
            <v>5035</v>
          </cell>
          <cell r="BB3">
            <v>5037</v>
          </cell>
          <cell r="BC3">
            <v>5050</v>
          </cell>
          <cell r="BD3">
            <v>5053</v>
          </cell>
          <cell r="BE3">
            <v>5028</v>
          </cell>
          <cell r="BF3">
            <v>4106</v>
          </cell>
          <cell r="BG3">
            <v>5054</v>
          </cell>
          <cell r="BH3">
            <v>5056</v>
          </cell>
          <cell r="BI3">
            <v>5059</v>
          </cell>
          <cell r="BJ3">
            <v>4105</v>
          </cell>
          <cell r="BK3">
            <v>5060</v>
          </cell>
          <cell r="BL3">
            <v>4074</v>
          </cell>
          <cell r="BM3">
            <v>4068</v>
          </cell>
          <cell r="BN3">
            <v>5061</v>
          </cell>
          <cell r="BO3">
            <v>4090</v>
          </cell>
          <cell r="BP3">
            <v>5070</v>
          </cell>
          <cell r="BQ3">
            <v>5065</v>
          </cell>
          <cell r="BR3">
            <v>5064</v>
          </cell>
          <cell r="BS3">
            <v>5063</v>
          </cell>
          <cell r="BT3">
            <v>5076</v>
          </cell>
          <cell r="BU3">
            <v>5067</v>
          </cell>
          <cell r="BV3">
            <v>4084</v>
          </cell>
          <cell r="BW3">
            <v>4104</v>
          </cell>
          <cell r="BX3">
            <v>5082</v>
          </cell>
          <cell r="BY3">
            <v>5083</v>
          </cell>
          <cell r="BZ3">
            <v>4087</v>
          </cell>
          <cell r="CA3">
            <v>4096</v>
          </cell>
          <cell r="CB3">
            <v>5068</v>
          </cell>
          <cell r="CC3">
            <v>5085</v>
          </cell>
          <cell r="CD3">
            <v>5084</v>
          </cell>
          <cell r="CE3">
            <v>4097</v>
          </cell>
          <cell r="CF3">
            <v>5089</v>
          </cell>
          <cell r="CG3">
            <v>4099</v>
          </cell>
          <cell r="CH3">
            <v>4101</v>
          </cell>
          <cell r="CI3">
            <v>4094</v>
          </cell>
          <cell r="CJ3">
            <v>5091</v>
          </cell>
          <cell r="CK3">
            <v>5095</v>
          </cell>
          <cell r="CL3">
            <v>4093</v>
          </cell>
          <cell r="CM3">
            <v>5096</v>
          </cell>
          <cell r="CN3">
            <v>5102</v>
          </cell>
          <cell r="CO3">
            <v>5103</v>
          </cell>
          <cell r="CP3">
            <v>4112</v>
          </cell>
          <cell r="CQ3">
            <v>5099</v>
          </cell>
          <cell r="CR3">
            <v>5100</v>
          </cell>
          <cell r="CS3">
            <v>5098</v>
          </cell>
          <cell r="CT3">
            <v>2000</v>
          </cell>
          <cell r="CU3">
            <v>2400</v>
          </cell>
          <cell r="CV3">
            <v>2001</v>
          </cell>
          <cell r="CW3">
            <v>2003</v>
          </cell>
          <cell r="CX3">
            <v>2004</v>
          </cell>
          <cell r="CY3">
            <v>2005</v>
          </cell>
          <cell r="CZ3">
            <v>2404</v>
          </cell>
          <cell r="DA3">
            <v>4076</v>
          </cell>
          <cell r="DB3">
            <v>7200</v>
          </cell>
        </row>
        <row r="4">
          <cell r="A4" t="str">
            <v>For the YTD Period Ended 12/31/2005</v>
          </cell>
          <cell r="B4" t="str">
            <v>For the YTD Period Ended 9/30/2005</v>
          </cell>
          <cell r="D4" t="str">
            <v>Consol.</v>
          </cell>
          <cell r="E4" t="str">
            <v>Check Total</v>
          </cell>
          <cell r="I4" t="str">
            <v>Mojave 3/5</v>
          </cell>
          <cell r="J4" t="str">
            <v>ESI</v>
          </cell>
          <cell r="K4" t="str">
            <v>ESI</v>
          </cell>
          <cell r="AC4" t="str">
            <v>FPLE Lake</v>
          </cell>
          <cell r="AX4" t="str">
            <v>FPLE MH</v>
          </cell>
          <cell r="AZ4" t="str">
            <v>FPLE Pecos</v>
          </cell>
          <cell r="BA4" t="str">
            <v xml:space="preserve">FPLE </v>
          </cell>
          <cell r="BB4" t="str">
            <v>FPLE</v>
          </cell>
          <cell r="BC4" t="str">
            <v xml:space="preserve">FPLE </v>
          </cell>
          <cell r="BD4" t="str">
            <v>FPLE</v>
          </cell>
          <cell r="BE4" t="str">
            <v xml:space="preserve"> </v>
          </cell>
          <cell r="BJ4" t="str">
            <v>Meyersdale</v>
          </cell>
          <cell r="BK4" t="str">
            <v>Hancock</v>
          </cell>
          <cell r="BL4" t="str">
            <v>FPLE Const.</v>
          </cell>
          <cell r="BM4" t="str">
            <v>FPLE Virginia</v>
          </cell>
          <cell r="BV4" t="str">
            <v>American</v>
          </cell>
          <cell r="BX4" t="str">
            <v>Green</v>
          </cell>
          <cell r="BY4" t="str">
            <v>Cabazon</v>
          </cell>
          <cell r="CB4" t="str">
            <v xml:space="preserve">FPLE </v>
          </cell>
          <cell r="CC4" t="str">
            <v>(Bkd @ 4112)</v>
          </cell>
          <cell r="CE4" t="str">
            <v>FPLE Segs</v>
          </cell>
          <cell r="CF4" t="str">
            <v>(Bkd @ 4112)</v>
          </cell>
          <cell r="CG4" t="str">
            <v>National Wind</v>
          </cell>
          <cell r="CL4" t="str">
            <v xml:space="preserve">New Mexico </v>
          </cell>
          <cell r="CN4" t="str">
            <v>Mower</v>
          </cell>
          <cell r="CO4" t="str">
            <v>Post Wind</v>
          </cell>
          <cell r="CP4" t="str">
            <v>FPLE Texas</v>
          </cell>
          <cell r="CR4" t="str">
            <v xml:space="preserve">Horse </v>
          </cell>
          <cell r="CS4" t="str">
            <v>Duane</v>
          </cell>
          <cell r="CV4" t="str">
            <v>FPL Energy</v>
          </cell>
          <cell r="CW4" t="str">
            <v>BAC</v>
          </cell>
          <cell r="CX4" t="str">
            <v xml:space="preserve">Square Lake </v>
          </cell>
          <cell r="CY4" t="str">
            <v>FPLE Proj.</v>
          </cell>
          <cell r="DA4" t="str">
            <v>Tower</v>
          </cell>
          <cell r="DB4" t="str">
            <v>FPL Group</v>
          </cell>
        </row>
        <row r="5">
          <cell r="B5" t="str">
            <v>For the YTD Period Ended 12/31/2005</v>
          </cell>
          <cell r="D5" t="str">
            <v>Total</v>
          </cell>
          <cell r="H5" t="str">
            <v>ESI Pure</v>
          </cell>
          <cell r="I5" t="str">
            <v>Lev. Lease</v>
          </cell>
          <cell r="J5" t="str">
            <v>(Mojave)</v>
          </cell>
          <cell r="K5" t="str">
            <v>(Birch)</v>
          </cell>
          <cell r="L5" t="str">
            <v>ESI Bay</v>
          </cell>
          <cell r="M5" t="str">
            <v>Double C</v>
          </cell>
          <cell r="N5" t="str">
            <v>Doswell</v>
          </cell>
          <cell r="O5" t="str">
            <v>Ebensburg</v>
          </cell>
          <cell r="P5" t="str">
            <v>Hyp VIII</v>
          </cell>
          <cell r="Q5" t="str">
            <v>Hyp IX</v>
          </cell>
          <cell r="R5" t="str">
            <v>ESI KF</v>
          </cell>
          <cell r="S5" t="str">
            <v>MES</v>
          </cell>
          <cell r="T5" t="str">
            <v>Mont. Co.</v>
          </cell>
          <cell r="U5" t="str">
            <v>ESI Mult.</v>
          </cell>
          <cell r="V5" t="str">
            <v>ESI Pitts</v>
          </cell>
          <cell r="W5" t="str">
            <v>CH Posdef</v>
          </cell>
          <cell r="X5" t="str">
            <v>ESI Sierra</v>
          </cell>
          <cell r="Y5" t="str">
            <v>Sky River</v>
          </cell>
          <cell r="Z5" t="str">
            <v>ESI Virginia</v>
          </cell>
          <cell r="AA5" t="str">
            <v>ESI Victory</v>
          </cell>
          <cell r="AB5" t="str">
            <v>ESI Chero</v>
          </cell>
          <cell r="AC5" t="str">
            <v>Benton Acq</v>
          </cell>
          <cell r="AD5" t="str">
            <v>Oper. Svc.</v>
          </cell>
          <cell r="AE5" t="str">
            <v>Sullivan Street</v>
          </cell>
          <cell r="AF5" t="str">
            <v>Northern Cross</v>
          </cell>
          <cell r="AG5" t="str">
            <v>Altamont Acq.</v>
          </cell>
          <cell r="AH5" t="str">
            <v>Tehachapi Acq.</v>
          </cell>
          <cell r="AI5" t="str">
            <v>NE Energy</v>
          </cell>
          <cell r="AJ5" t="str">
            <v>NE Fuel Mgmt</v>
          </cell>
          <cell r="AK5" t="str">
            <v>Cerro Gordo</v>
          </cell>
          <cell r="AL5" t="str">
            <v>SW Mesa</v>
          </cell>
          <cell r="AM5" t="str">
            <v>ESI Vansycle</v>
          </cell>
          <cell r="AN5" t="str">
            <v xml:space="preserve">Ridgetop </v>
          </cell>
          <cell r="AO5" t="str">
            <v>Paris</v>
          </cell>
          <cell r="AP5" t="str">
            <v>Pacific Crest</v>
          </cell>
          <cell r="AQ5" t="str">
            <v>Mojave Op Svc</v>
          </cell>
          <cell r="AR5" t="str">
            <v>TPC Windfarms</v>
          </cell>
          <cell r="AS5" t="str">
            <v>FPLE Bastrop</v>
          </cell>
          <cell r="AT5" t="str">
            <v>Gray County</v>
          </cell>
          <cell r="AU5" t="str">
            <v>Upton</v>
          </cell>
          <cell r="AV5" t="str">
            <v>Montfort</v>
          </cell>
          <cell r="AW5" t="str">
            <v>UFG Holdings</v>
          </cell>
          <cell r="AX5" t="str">
            <v>700, LLC</v>
          </cell>
          <cell r="AY5" t="str">
            <v>MH50</v>
          </cell>
          <cell r="AZ5" t="str">
            <v>Wind I GP</v>
          </cell>
          <cell r="BA5" t="str">
            <v>Forney</v>
          </cell>
          <cell r="BB5" t="str">
            <v>Stateline</v>
          </cell>
          <cell r="BC5" t="str">
            <v>Calhoun</v>
          </cell>
          <cell r="BD5" t="str">
            <v>Blythe</v>
          </cell>
          <cell r="BE5" t="str">
            <v>RISE</v>
          </cell>
          <cell r="BF5" t="str">
            <v>Backbone</v>
          </cell>
          <cell r="BG5" t="str">
            <v>Delaware Mtn</v>
          </cell>
          <cell r="BH5" t="str">
            <v>Indian Mesa</v>
          </cell>
          <cell r="BI5" t="str">
            <v>Penn Wind</v>
          </cell>
          <cell r="BJ5" t="str">
            <v xml:space="preserve"> Wind</v>
          </cell>
          <cell r="BK5" t="str">
            <v>County</v>
          </cell>
          <cell r="BL5" t="str">
            <v>Funding</v>
          </cell>
          <cell r="BM5" t="str">
            <v>Funding Corp</v>
          </cell>
          <cell r="BN5" t="str">
            <v>Highwinds</v>
          </cell>
          <cell r="BO5" t="str">
            <v>New Mexico</v>
          </cell>
          <cell r="BP5" t="str">
            <v>Seabrook</v>
          </cell>
          <cell r="BQ5" t="str">
            <v>Oklahoma</v>
          </cell>
          <cell r="BR5" t="str">
            <v>N Dakota</v>
          </cell>
          <cell r="BS5" t="str">
            <v>S  Dakota</v>
          </cell>
          <cell r="BT5" t="str">
            <v>Sooner</v>
          </cell>
          <cell r="BU5" t="str">
            <v>Wyoming</v>
          </cell>
          <cell r="BV5" t="str">
            <v>Wind</v>
          </cell>
          <cell r="BW5" t="str">
            <v>Waymart</v>
          </cell>
          <cell r="BX5" t="str">
            <v>Power</v>
          </cell>
          <cell r="BY5" t="str">
            <v>Wind</v>
          </cell>
          <cell r="BZ5" t="str">
            <v>WPP 93</v>
          </cell>
          <cell r="CA5" t="str">
            <v>WPP 94</v>
          </cell>
          <cell r="CB5" t="str">
            <v>Bays &amp; Jbay</v>
          </cell>
          <cell r="CC5" t="str">
            <v>Callahan</v>
          </cell>
          <cell r="CD5" t="str">
            <v>Diablo Winds</v>
          </cell>
          <cell r="CE5" t="str">
            <v>III-VII</v>
          </cell>
          <cell r="CF5" t="str">
            <v>Horse Hollow</v>
          </cell>
          <cell r="CG5" t="str">
            <v>Portfolio</v>
          </cell>
          <cell r="CH5" t="str">
            <v>National Wind</v>
          </cell>
          <cell r="CI5" t="str">
            <v>NAPS</v>
          </cell>
          <cell r="CJ5" t="str">
            <v>AE-LIPA</v>
          </cell>
          <cell r="CK5" t="str">
            <v>Gexa</v>
          </cell>
          <cell r="CL5" t="str">
            <v>Ops Svcs</v>
          </cell>
          <cell r="CM5" t="str">
            <v>Burleigh</v>
          </cell>
          <cell r="CN5" t="str">
            <v>County</v>
          </cell>
          <cell r="CO5" t="str">
            <v>Farm</v>
          </cell>
          <cell r="CP5" t="str">
            <v>Wind LP</v>
          </cell>
          <cell r="CQ5" t="str">
            <v>Oliver Wind</v>
          </cell>
          <cell r="CR5" t="str">
            <v>Hollow II</v>
          </cell>
          <cell r="CS5" t="str">
            <v>Arnold</v>
          </cell>
          <cell r="CT5" t="str">
            <v>FPL-E Pure</v>
          </cell>
          <cell r="CU5" t="str">
            <v>FPLE Maine</v>
          </cell>
          <cell r="CV5" t="str">
            <v>Pwr Mkgt</v>
          </cell>
          <cell r="CW5" t="str">
            <v>Investments</v>
          </cell>
          <cell r="CX5" t="str">
            <v>Holdings</v>
          </cell>
          <cell r="CY5" t="str">
            <v>Management</v>
          </cell>
          <cell r="CZ5" t="str">
            <v>Weatherford</v>
          </cell>
          <cell r="DA5" t="str">
            <v>Associates</v>
          </cell>
          <cell r="DB5" t="str">
            <v>International</v>
          </cell>
        </row>
        <row r="6">
          <cell r="A6" t="str">
            <v>YTD Gross Earnings</v>
          </cell>
          <cell r="D6">
            <v>242000075.08554104</v>
          </cell>
          <cell r="H6">
            <v>0</v>
          </cell>
          <cell r="I6">
            <v>3576938.32</v>
          </cell>
          <cell r="J6">
            <v>3370241.2949999995</v>
          </cell>
          <cell r="K6">
            <v>594244.48545000004</v>
          </cell>
          <cell r="L6">
            <v>449494.5</v>
          </cell>
          <cell r="M6">
            <v>0</v>
          </cell>
          <cell r="N6">
            <v>42637615</v>
          </cell>
          <cell r="O6">
            <v>1560634.3209600002</v>
          </cell>
          <cell r="P6">
            <v>4871813.1000000006</v>
          </cell>
          <cell r="Q6">
            <v>3968659.5200000005</v>
          </cell>
          <cell r="R6">
            <v>0</v>
          </cell>
          <cell r="S6">
            <v>0</v>
          </cell>
          <cell r="T6">
            <v>1200801.6000000001</v>
          </cell>
          <cell r="U6">
            <v>-23424.57</v>
          </cell>
          <cell r="V6">
            <v>-600.63</v>
          </cell>
          <cell r="W6">
            <v>17780008.809999999</v>
          </cell>
          <cell r="X6">
            <v>0</v>
          </cell>
          <cell r="Y6">
            <v>7680605.6000000006</v>
          </cell>
          <cell r="Z6">
            <v>0</v>
          </cell>
          <cell r="AA6">
            <v>2168467.4600000004</v>
          </cell>
        </row>
        <row r="7">
          <cell r="A7" t="str">
            <v>2003 True-up Entry Recorded in 2004</v>
          </cell>
          <cell r="D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A8" t="str">
            <v>Goodwill Amortization</v>
          </cell>
          <cell r="D8">
            <v>4091548.39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763797</v>
          </cell>
          <cell r="M8">
            <v>0</v>
          </cell>
          <cell r="N8">
            <v>0</v>
          </cell>
          <cell r="O8">
            <v>0</v>
          </cell>
          <cell r="P8">
            <v>-598740</v>
          </cell>
          <cell r="Q8">
            <v>-365940</v>
          </cell>
          <cell r="R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A9" t="str">
            <v>Other Income/(Expense) of ESI Sub.</v>
          </cell>
          <cell r="D9">
            <v>-165183507.22</v>
          </cell>
          <cell r="H9">
            <v>5411259.2000000002</v>
          </cell>
          <cell r="I9">
            <v>0</v>
          </cell>
          <cell r="J9">
            <v>0</v>
          </cell>
          <cell r="K9">
            <v>0</v>
          </cell>
          <cell r="L9">
            <v>32109</v>
          </cell>
          <cell r="M9">
            <v>-3320.77</v>
          </cell>
          <cell r="N9">
            <v>1129881</v>
          </cell>
          <cell r="O9">
            <v>-415428</v>
          </cell>
          <cell r="P9">
            <v>926213</v>
          </cell>
          <cell r="Q9">
            <v>1014086</v>
          </cell>
          <cell r="R9">
            <v>0</v>
          </cell>
          <cell r="S9">
            <v>-12496.5</v>
          </cell>
          <cell r="T9">
            <v>-1257123</v>
          </cell>
          <cell r="V9">
            <v>-8111</v>
          </cell>
          <cell r="W9">
            <v>148146.34</v>
          </cell>
          <cell r="Y9">
            <v>-18728.09</v>
          </cell>
          <cell r="Z9">
            <v>0</v>
          </cell>
          <cell r="AA9">
            <v>-63521.93</v>
          </cell>
        </row>
        <row r="10">
          <cell r="A10" t="str">
            <v>Other</v>
          </cell>
          <cell r="D10">
            <v>41325127.68</v>
          </cell>
          <cell r="H10">
            <v>-3576938.32</v>
          </cell>
          <cell r="I10">
            <v>0</v>
          </cell>
          <cell r="J10">
            <v>0</v>
          </cell>
          <cell r="K10">
            <v>-456563</v>
          </cell>
          <cell r="L10">
            <v>0</v>
          </cell>
          <cell r="M10">
            <v>4405500</v>
          </cell>
          <cell r="N10">
            <v>0</v>
          </cell>
          <cell r="O10">
            <v>-810634</v>
          </cell>
          <cell r="P10">
            <v>0</v>
          </cell>
          <cell r="Q10">
            <v>0</v>
          </cell>
          <cell r="R10">
            <v>4016700</v>
          </cell>
          <cell r="S10">
            <v>0</v>
          </cell>
          <cell r="T10">
            <v>953198</v>
          </cell>
          <cell r="U10">
            <v>-999</v>
          </cell>
          <cell r="V10">
            <v>182333</v>
          </cell>
          <cell r="W10">
            <v>0</v>
          </cell>
          <cell r="X10">
            <v>7985321</v>
          </cell>
          <cell r="Y10">
            <v>0</v>
          </cell>
          <cell r="Z10">
            <v>697867</v>
          </cell>
          <cell r="AA10">
            <v>0</v>
          </cell>
        </row>
        <row r="11">
          <cell r="A11" t="str">
            <v>Items taxed outside of project provision files</v>
          </cell>
          <cell r="D11">
            <v>-80273.795541003914</v>
          </cell>
          <cell r="H11">
            <v>-10358.880000000354</v>
          </cell>
          <cell r="I11">
            <v>-0.31999999983236194</v>
          </cell>
          <cell r="J11">
            <v>-0.29499999945983291</v>
          </cell>
          <cell r="K11">
            <v>-0.48545000003650784</v>
          </cell>
          <cell r="L11">
            <v>-3510.5</v>
          </cell>
          <cell r="M11">
            <v>-674.20000000018626</v>
          </cell>
          <cell r="N11">
            <v>-318</v>
          </cell>
          <cell r="O11">
            <v>-0.60096000018529594</v>
          </cell>
          <cell r="P11">
            <v>-1.1000000005587935</v>
          </cell>
          <cell r="Q11">
            <v>-90.520000000484288</v>
          </cell>
          <cell r="R11">
            <v>-47220.71</v>
          </cell>
          <cell r="S11">
            <v>0</v>
          </cell>
          <cell r="T11">
            <v>0.39999999990686774</v>
          </cell>
          <cell r="U11">
            <v>-29172.23</v>
          </cell>
          <cell r="V11">
            <v>-4013.47</v>
          </cell>
          <cell r="W11">
            <v>-46492.14999999851</v>
          </cell>
          <cell r="X11">
            <v>23842.44000000041</v>
          </cell>
          <cell r="Y11">
            <v>0.48999999929219484</v>
          </cell>
          <cell r="Z11">
            <v>0</v>
          </cell>
          <cell r="AA11">
            <v>0.46999999973922968</v>
          </cell>
        </row>
        <row r="12">
          <cell r="A12" t="str">
            <v xml:space="preserve">     Total NIBT to Date</v>
          </cell>
          <cell r="D12">
            <v>122152970.13999999</v>
          </cell>
          <cell r="E12">
            <v>122152970.14000003</v>
          </cell>
          <cell r="H12">
            <v>1823962</v>
          </cell>
          <cell r="I12">
            <v>3576938</v>
          </cell>
          <cell r="J12">
            <v>3370241</v>
          </cell>
          <cell r="K12">
            <v>137681</v>
          </cell>
          <cell r="L12">
            <v>1241890</v>
          </cell>
          <cell r="M12">
            <v>4401505.03</v>
          </cell>
          <cell r="N12">
            <v>43767178</v>
          </cell>
          <cell r="O12">
            <v>334571.71999999997</v>
          </cell>
          <cell r="P12">
            <v>5199285</v>
          </cell>
          <cell r="Q12">
            <v>4616715</v>
          </cell>
          <cell r="R12">
            <v>3969479.29</v>
          </cell>
          <cell r="S12">
            <v>-12496.5</v>
          </cell>
          <cell r="T12">
            <v>896877</v>
          </cell>
          <cell r="U12">
            <v>-53595.8</v>
          </cell>
          <cell r="V12">
            <v>169607.9</v>
          </cell>
          <cell r="W12">
            <v>17881663</v>
          </cell>
          <cell r="X12">
            <v>8009163.4400000004</v>
          </cell>
          <cell r="Y12">
            <v>7661878</v>
          </cell>
          <cell r="Z12">
            <v>697867</v>
          </cell>
          <cell r="AA12">
            <v>2104946</v>
          </cell>
        </row>
        <row r="13">
          <cell r="A13" t="str">
            <v>Per G/L</v>
          </cell>
          <cell r="D13">
            <v>122152969.94</v>
          </cell>
          <cell r="E13">
            <v>122152965</v>
          </cell>
          <cell r="H13">
            <v>1823962</v>
          </cell>
          <cell r="I13">
            <v>3576938</v>
          </cell>
          <cell r="J13">
            <v>3370241</v>
          </cell>
          <cell r="K13">
            <v>137681</v>
          </cell>
          <cell r="L13">
            <v>1241890</v>
          </cell>
          <cell r="M13">
            <v>4401505.03</v>
          </cell>
          <cell r="N13">
            <v>43767178</v>
          </cell>
          <cell r="O13">
            <v>334571.71999999997</v>
          </cell>
          <cell r="P13">
            <v>5199285</v>
          </cell>
          <cell r="Q13">
            <v>4616715</v>
          </cell>
          <cell r="R13">
            <v>3969479.29</v>
          </cell>
          <cell r="S13">
            <v>-12496.5</v>
          </cell>
          <cell r="T13">
            <v>896877</v>
          </cell>
          <cell r="U13">
            <v>-53595.8</v>
          </cell>
          <cell r="V13">
            <v>169607.9</v>
          </cell>
          <cell r="W13">
            <v>17881663</v>
          </cell>
          <cell r="X13">
            <v>8009163.4400000004</v>
          </cell>
          <cell r="Y13">
            <v>7661878</v>
          </cell>
          <cell r="Z13">
            <v>697867</v>
          </cell>
          <cell r="AA13">
            <v>2104946</v>
          </cell>
        </row>
        <row r="14">
          <cell r="D14">
            <v>-0.20000000238417215</v>
          </cell>
          <cell r="E14">
            <v>5.1400000303983688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E15">
            <v>4.9399999976158142</v>
          </cell>
        </row>
        <row r="16">
          <cell r="A16" t="str">
            <v>PERMANENT DIFFERENCES:</v>
          </cell>
        </row>
        <row r="17">
          <cell r="A17" t="str">
            <v>Items taxed outside of project provision files</v>
          </cell>
          <cell r="D17">
            <v>80273.475541004082</v>
          </cell>
          <cell r="H17">
            <v>10358.880000000354</v>
          </cell>
          <cell r="I17">
            <v>0</v>
          </cell>
          <cell r="J17">
            <v>0.29499999945983291</v>
          </cell>
          <cell r="K17">
            <v>0.48545000003650784</v>
          </cell>
          <cell r="L17">
            <v>3510.5</v>
          </cell>
          <cell r="M17">
            <v>674.20000000018626</v>
          </cell>
          <cell r="N17">
            <v>318</v>
          </cell>
          <cell r="O17">
            <v>0.60096000018529594</v>
          </cell>
          <cell r="P17">
            <v>1.1000000005587935</v>
          </cell>
          <cell r="Q17">
            <v>90.520000000484288</v>
          </cell>
          <cell r="R17">
            <v>47220.71</v>
          </cell>
          <cell r="S17">
            <v>0</v>
          </cell>
          <cell r="T17">
            <v>-0.39999999990686774</v>
          </cell>
          <cell r="U17">
            <v>29172.23</v>
          </cell>
          <cell r="V17">
            <v>4013.47</v>
          </cell>
          <cell r="W17">
            <v>46492.14999999851</v>
          </cell>
          <cell r="X17">
            <v>-23842.44000000041</v>
          </cell>
          <cell r="Y17">
            <v>-0.48999999929219484</v>
          </cell>
          <cell r="Z17">
            <v>0</v>
          </cell>
          <cell r="AA17">
            <v>-0.46999999973922968</v>
          </cell>
        </row>
        <row r="18">
          <cell r="A18" t="str">
            <v>Less:  True-up of P/Y Earnings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50% Disallowed Meals &amp; Entertainment</v>
          </cell>
          <cell r="D19">
            <v>242869.71000000002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W19">
            <v>0</v>
          </cell>
          <cell r="X19">
            <v>0</v>
          </cell>
          <cell r="Y19">
            <v>0</v>
          </cell>
          <cell r="Z19">
            <v>344.5</v>
          </cell>
          <cell r="AA19">
            <v>0</v>
          </cell>
        </row>
        <row r="20">
          <cell r="A20" t="str">
            <v>Prior Year(s) Current Tax True-up(s)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Fines &amp; Penalties</v>
          </cell>
          <cell r="D21">
            <v>1650.99</v>
          </cell>
          <cell r="H21">
            <v>463.2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Decommissioning Fund</v>
          </cell>
          <cell r="D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W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Sec. 199 Deduction (QPID)</v>
          </cell>
          <cell r="D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W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 t="str">
            <v>Tax Exempt Interest Income</v>
          </cell>
          <cell r="D24">
            <v>-1637312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W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 xml:space="preserve">Other  </v>
          </cell>
          <cell r="D25">
            <v>202749.17500000002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7">
          <cell r="A27" t="str">
            <v xml:space="preserve">    TOTAL</v>
          </cell>
          <cell r="D27">
            <v>-1109768.649458996</v>
          </cell>
          <cell r="E27">
            <v>-1109768.6494589958</v>
          </cell>
          <cell r="H27">
            <v>10822.080000000355</v>
          </cell>
          <cell r="I27">
            <v>0</v>
          </cell>
          <cell r="J27">
            <v>0.29499999945983291</v>
          </cell>
          <cell r="K27">
            <v>0.48545000003650784</v>
          </cell>
          <cell r="L27">
            <v>3510.5</v>
          </cell>
          <cell r="M27">
            <v>674.20000000018626</v>
          </cell>
          <cell r="N27">
            <v>318</v>
          </cell>
          <cell r="O27">
            <v>0.60096000018529594</v>
          </cell>
          <cell r="P27">
            <v>1.1000000005587935</v>
          </cell>
          <cell r="Q27">
            <v>90.520000000484288</v>
          </cell>
          <cell r="R27">
            <v>47220.71</v>
          </cell>
          <cell r="S27">
            <v>0</v>
          </cell>
          <cell r="T27">
            <v>-0.39999999990686774</v>
          </cell>
          <cell r="U27">
            <v>29172.23</v>
          </cell>
          <cell r="V27">
            <v>4013.47</v>
          </cell>
          <cell r="W27">
            <v>46492.14999999851</v>
          </cell>
          <cell r="X27">
            <v>-23842.44000000041</v>
          </cell>
          <cell r="Y27">
            <v>-0.48999999929219484</v>
          </cell>
          <cell r="Z27">
            <v>344.5</v>
          </cell>
          <cell r="AA27">
            <v>-0.46999999973922968</v>
          </cell>
        </row>
        <row r="29">
          <cell r="A29" t="str">
            <v>TEMPORARY DIFFERENCES:</v>
          </cell>
        </row>
        <row r="30">
          <cell r="A30" t="str">
            <v xml:space="preserve">Book Depreciation Expense </v>
          </cell>
          <cell r="D30">
            <v>291679348.62379998</v>
          </cell>
          <cell r="H30">
            <v>18490.8</v>
          </cell>
          <cell r="I30">
            <v>0</v>
          </cell>
          <cell r="J30">
            <v>18293.38</v>
          </cell>
          <cell r="K30">
            <v>0</v>
          </cell>
          <cell r="L30">
            <v>0</v>
          </cell>
          <cell r="M30">
            <v>0</v>
          </cell>
          <cell r="N30">
            <v>13379628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908807.82</v>
          </cell>
          <cell r="X30">
            <v>0</v>
          </cell>
          <cell r="Y30">
            <v>1749141.88</v>
          </cell>
          <cell r="Z30">
            <v>0</v>
          </cell>
          <cell r="AA30">
            <v>333923.75</v>
          </cell>
        </row>
        <row r="31">
          <cell r="A31" t="str">
            <v xml:space="preserve">Tax Depreciation Expense </v>
          </cell>
          <cell r="D31">
            <v>-702380661.4576</v>
          </cell>
          <cell r="H31">
            <v>0</v>
          </cell>
          <cell r="J31">
            <v>-19866</v>
          </cell>
          <cell r="K31">
            <v>0</v>
          </cell>
          <cell r="L31">
            <v>0</v>
          </cell>
          <cell r="N31">
            <v>-21963490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W31">
            <v>-4638938</v>
          </cell>
          <cell r="Y31">
            <v>-5718233.0800000001</v>
          </cell>
          <cell r="Z31">
            <v>0</v>
          </cell>
          <cell r="AA31">
            <v>-1430359</v>
          </cell>
        </row>
        <row r="32">
          <cell r="A32" t="str">
            <v>Amortization Expense</v>
          </cell>
          <cell r="D32">
            <v>40603388.1061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-1112126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W32">
            <v>-123644</v>
          </cell>
          <cell r="X32">
            <v>0</v>
          </cell>
          <cell r="Y32">
            <v>920883.62</v>
          </cell>
          <cell r="Z32">
            <v>0</v>
          </cell>
          <cell r="AA32">
            <v>207270.66</v>
          </cell>
        </row>
        <row r="33">
          <cell r="A33" t="str">
            <v xml:space="preserve">Accretion Expense </v>
          </cell>
          <cell r="D33">
            <v>-42054180.329999998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-763797</v>
          </cell>
          <cell r="N33">
            <v>0</v>
          </cell>
          <cell r="O33">
            <v>0</v>
          </cell>
          <cell r="P33">
            <v>598740</v>
          </cell>
          <cell r="Q33">
            <v>365940</v>
          </cell>
          <cell r="S33">
            <v>0</v>
          </cell>
          <cell r="T33">
            <v>0</v>
          </cell>
          <cell r="W33">
            <v>24630.240000000002</v>
          </cell>
          <cell r="Y33">
            <v>-144225.23000000001</v>
          </cell>
          <cell r="Z33">
            <v>0</v>
          </cell>
          <cell r="AA33">
            <v>18226.05</v>
          </cell>
        </row>
        <row r="34">
          <cell r="A34" t="str">
            <v xml:space="preserve">Major Maintenance </v>
          </cell>
          <cell r="D34">
            <v>30460651.939999998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2779050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W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Deferred Financing Costs</v>
          </cell>
          <cell r="D35">
            <v>1317802.07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W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A36" t="str">
            <v>Sec 195 Startup Costs</v>
          </cell>
          <cell r="D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W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Goodwill/Asset Impairment</v>
          </cell>
          <cell r="D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W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Interest Expense</v>
          </cell>
          <cell r="D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W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 t="str">
            <v>Mark to Market</v>
          </cell>
          <cell r="D39">
            <v>177939171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  <cell r="W39">
            <v>3283355</v>
          </cell>
          <cell r="Y39">
            <v>0</v>
          </cell>
          <cell r="Z39">
            <v>0</v>
          </cell>
          <cell r="AA39">
            <v>0</v>
          </cell>
        </row>
        <row r="40">
          <cell r="A40" t="str">
            <v>Reserves</v>
          </cell>
          <cell r="D40">
            <v>-12827214.26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W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 t="str">
            <v>APB 91-6</v>
          </cell>
          <cell r="D41">
            <v>651770.15999999992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W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A42" t="str">
            <v>Accrued Employee Costs</v>
          </cell>
          <cell r="D42">
            <v>230876.97000000003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W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A43" t="str">
            <v>Gain/Loss on Sale of Assets</v>
          </cell>
          <cell r="D43">
            <v>46793417.25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W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A44" t="str">
            <v>Prepaids</v>
          </cell>
          <cell r="D44">
            <v>4343763.5144020002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-55946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W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A45" t="str">
            <v>Joint Ventures</v>
          </cell>
          <cell r="D45">
            <v>37984224.843853556</v>
          </cell>
          <cell r="H45">
            <v>0</v>
          </cell>
          <cell r="J45">
            <v>338045.0950000002</v>
          </cell>
          <cell r="K45">
            <v>218880.77805000008</v>
          </cell>
          <cell r="L45">
            <v>898468.81599999999</v>
          </cell>
          <cell r="M45">
            <v>1068606.1891780549</v>
          </cell>
          <cell r="N45">
            <v>0</v>
          </cell>
          <cell r="O45">
            <v>338169.97962000011</v>
          </cell>
          <cell r="P45">
            <v>5081823.2088000001</v>
          </cell>
          <cell r="Q45">
            <v>5184038.9204000002</v>
          </cell>
          <cell r="R45">
            <v>750907.88120580919</v>
          </cell>
          <cell r="S45">
            <v>0</v>
          </cell>
          <cell r="T45">
            <v>1921402.4</v>
          </cell>
          <cell r="U45">
            <v>0</v>
          </cell>
          <cell r="W45">
            <v>0</v>
          </cell>
          <cell r="X45">
            <v>337552.73031182104</v>
          </cell>
          <cell r="Y45">
            <v>0</v>
          </cell>
          <cell r="Z45">
            <v>0</v>
          </cell>
          <cell r="AA45">
            <v>0</v>
          </cell>
        </row>
        <row r="46">
          <cell r="A46" t="str">
            <v>Repairs</v>
          </cell>
          <cell r="D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W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A47" t="str">
            <v>Other</v>
          </cell>
          <cell r="D47">
            <v>-55731997.420000009</v>
          </cell>
          <cell r="H47">
            <v>-1066156</v>
          </cell>
          <cell r="I47">
            <v>4086053</v>
          </cell>
          <cell r="J47">
            <v>-9357</v>
          </cell>
          <cell r="K47">
            <v>456563</v>
          </cell>
          <cell r="L47">
            <v>0</v>
          </cell>
          <cell r="M47">
            <v>-1182472</v>
          </cell>
          <cell r="N47">
            <v>0</v>
          </cell>
          <cell r="O47">
            <v>810634</v>
          </cell>
          <cell r="P47">
            <v>0</v>
          </cell>
          <cell r="Q47">
            <v>0</v>
          </cell>
          <cell r="R47">
            <v>-1061864</v>
          </cell>
          <cell r="S47">
            <v>0</v>
          </cell>
          <cell r="T47">
            <v>-953198</v>
          </cell>
          <cell r="U47">
            <v>0</v>
          </cell>
          <cell r="W47">
            <v>-12400939</v>
          </cell>
          <cell r="X47">
            <v>-2301045</v>
          </cell>
          <cell r="Y47">
            <v>0</v>
          </cell>
          <cell r="Z47">
            <v>0</v>
          </cell>
          <cell r="AA47">
            <v>0</v>
          </cell>
        </row>
        <row r="48">
          <cell r="A48" t="str">
            <v xml:space="preserve">    TOTAL</v>
          </cell>
          <cell r="D48">
            <v>-180989638.98944446</v>
          </cell>
          <cell r="E48">
            <v>-180989638.98944443</v>
          </cell>
          <cell r="H48">
            <v>-1047665.2</v>
          </cell>
          <cell r="I48">
            <v>4086053</v>
          </cell>
          <cell r="J48">
            <v>327115.47500000021</v>
          </cell>
          <cell r="K48">
            <v>675443.77805000008</v>
          </cell>
          <cell r="L48">
            <v>134671.81599999999</v>
          </cell>
          <cell r="M48">
            <v>-113865.81082194508</v>
          </cell>
          <cell r="N48">
            <v>-6972884</v>
          </cell>
          <cell r="O48">
            <v>1148803.9796200001</v>
          </cell>
          <cell r="P48">
            <v>5680563.2088000001</v>
          </cell>
          <cell r="Q48">
            <v>5549978.9204000002</v>
          </cell>
          <cell r="R48">
            <v>-310956.11879419081</v>
          </cell>
          <cell r="S48">
            <v>0</v>
          </cell>
          <cell r="T48">
            <v>968204.39999999991</v>
          </cell>
          <cell r="U48">
            <v>0</v>
          </cell>
          <cell r="V48">
            <v>0</v>
          </cell>
          <cell r="W48">
            <v>-12946727.939999999</v>
          </cell>
          <cell r="X48">
            <v>-1963492.269688179</v>
          </cell>
          <cell r="Y48">
            <v>-3192432.81</v>
          </cell>
          <cell r="Z48">
            <v>0</v>
          </cell>
          <cell r="AA48">
            <v>-870938.53999999992</v>
          </cell>
        </row>
        <row r="49">
          <cell r="A49" t="str">
            <v>TAXABLE INCOME</v>
          </cell>
          <cell r="D49">
            <v>-59946437.498903468</v>
          </cell>
          <cell r="E49">
            <v>-59946437.498903304</v>
          </cell>
          <cell r="H49">
            <v>787118.88000000035</v>
          </cell>
          <cell r="I49">
            <v>7662991</v>
          </cell>
          <cell r="J49">
            <v>3697356.7699999996</v>
          </cell>
          <cell r="K49">
            <v>813125.26350000012</v>
          </cell>
          <cell r="L49">
            <v>1380072.3160000001</v>
          </cell>
          <cell r="M49">
            <v>4288313.4191780556</v>
          </cell>
          <cell r="N49">
            <v>36794612</v>
          </cell>
          <cell r="O49">
            <v>1483376.3005800003</v>
          </cell>
          <cell r="P49">
            <v>10879849.308800001</v>
          </cell>
          <cell r="Q49">
            <v>10166784.440400001</v>
          </cell>
          <cell r="R49">
            <v>3705743.8812058093</v>
          </cell>
          <cell r="S49">
            <v>-12496.5</v>
          </cell>
          <cell r="T49">
            <v>1865081</v>
          </cell>
          <cell r="U49">
            <v>-24423.570000000003</v>
          </cell>
          <cell r="V49">
            <v>173621.37</v>
          </cell>
          <cell r="W49">
            <v>4981427.209999999</v>
          </cell>
          <cell r="X49">
            <v>6021828.7303118212</v>
          </cell>
          <cell r="Y49">
            <v>4469444.7000000011</v>
          </cell>
          <cell r="Z49">
            <v>698211.5</v>
          </cell>
          <cell r="AA49">
            <v>1234006.9900000002</v>
          </cell>
        </row>
        <row r="51">
          <cell r="A51" t="str">
            <v>STATE PERMANENT DIFFERENCES:</v>
          </cell>
        </row>
        <row r="52">
          <cell r="A52" t="str">
            <v>Decommissioning Fund</v>
          </cell>
          <cell r="D52">
            <v>-9795435</v>
          </cell>
          <cell r="H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A53" t="str">
            <v>Reverse Tax Exempt Interest Income</v>
          </cell>
          <cell r="D53">
            <v>1632022.34</v>
          </cell>
          <cell r="H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W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 t="str">
            <v xml:space="preserve">Other </v>
          </cell>
          <cell r="D54">
            <v>-1632022.34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W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 t="str">
            <v xml:space="preserve">Other </v>
          </cell>
          <cell r="D55">
            <v>0</v>
          </cell>
        </row>
        <row r="56">
          <cell r="A56" t="str">
            <v>SUB-TOTAL STATE PERMANENT DIFFS</v>
          </cell>
          <cell r="D56">
            <v>-9795435</v>
          </cell>
          <cell r="E56">
            <v>-9795435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W56">
            <v>0</v>
          </cell>
          <cell r="Y56">
            <v>0</v>
          </cell>
          <cell r="Z56">
            <v>0</v>
          </cell>
          <cell r="AA56">
            <v>0</v>
          </cell>
        </row>
        <row r="58">
          <cell r="A58" t="str">
            <v>STATE TEMPORARY DIFFERENCES:</v>
          </cell>
        </row>
        <row r="59">
          <cell r="A59" t="str">
            <v>Reverse Fed Tax Depreciation</v>
          </cell>
          <cell r="D59">
            <v>702360795.4576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21963490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W59">
            <v>4638938</v>
          </cell>
          <cell r="Y59">
            <v>5718233.0800000001</v>
          </cell>
          <cell r="Z59">
            <v>0</v>
          </cell>
          <cell r="AA59">
            <v>1430359</v>
          </cell>
        </row>
        <row r="60">
          <cell r="A60" t="str">
            <v>State Tax Depreciation</v>
          </cell>
          <cell r="D60">
            <v>-744448889.32760012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-21963490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T60">
            <v>0</v>
          </cell>
          <cell r="W60">
            <v>-4773860.9799999995</v>
          </cell>
          <cell r="Y60">
            <v>-5718782.0800000001</v>
          </cell>
          <cell r="Z60">
            <v>0</v>
          </cell>
          <cell r="AA60">
            <v>-1430871</v>
          </cell>
        </row>
        <row r="61">
          <cell r="A61" t="str">
            <v>Joint Ventures - State</v>
          </cell>
          <cell r="D61">
            <v>-273217.33888888889</v>
          </cell>
          <cell r="H61">
            <v>0</v>
          </cell>
          <cell r="J61">
            <v>0</v>
          </cell>
          <cell r="K61">
            <v>0</v>
          </cell>
          <cell r="L61">
            <v>-194204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W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 xml:space="preserve">Other  </v>
          </cell>
          <cell r="D62">
            <v>-11000538</v>
          </cell>
          <cell r="H62">
            <v>0</v>
          </cell>
          <cell r="I62">
            <v>-2043565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W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A63" t="str">
            <v>SUB-TOTAL STATE TEMPORARY DIFFS</v>
          </cell>
          <cell r="D63">
            <v>-53361849.208889015</v>
          </cell>
          <cell r="E63">
            <v>-53361849.208888903</v>
          </cell>
          <cell r="H63">
            <v>0</v>
          </cell>
          <cell r="I63">
            <v>-2043565</v>
          </cell>
          <cell r="J63">
            <v>0</v>
          </cell>
          <cell r="K63">
            <v>0</v>
          </cell>
          <cell r="L63">
            <v>-194204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W63">
            <v>-134922.97999999952</v>
          </cell>
          <cell r="Y63">
            <v>-549</v>
          </cell>
          <cell r="Z63">
            <v>0</v>
          </cell>
          <cell r="AA63">
            <v>-512</v>
          </cell>
        </row>
        <row r="65">
          <cell r="A65" t="str">
            <v>State Income before Apportionment</v>
          </cell>
          <cell r="D65">
            <v>-123103721.70779249</v>
          </cell>
          <cell r="E65">
            <v>-123103721.70779234</v>
          </cell>
          <cell r="H65">
            <v>787118.88000000035</v>
          </cell>
          <cell r="I65">
            <v>5619426</v>
          </cell>
          <cell r="J65">
            <v>3697356.7699999996</v>
          </cell>
          <cell r="K65">
            <v>813125.26350000012</v>
          </cell>
          <cell r="L65">
            <v>1185868.3160000001</v>
          </cell>
          <cell r="M65">
            <v>4288313.4191780556</v>
          </cell>
          <cell r="N65">
            <v>36794612</v>
          </cell>
          <cell r="O65">
            <v>1483376.3005800003</v>
          </cell>
          <cell r="P65">
            <v>10879849.308800001</v>
          </cell>
          <cell r="Q65">
            <v>10166784.440400001</v>
          </cell>
          <cell r="R65">
            <v>3705743.8812058093</v>
          </cell>
          <cell r="S65">
            <v>-12496.5</v>
          </cell>
          <cell r="T65">
            <v>1865081</v>
          </cell>
          <cell r="U65">
            <v>-24423.570000000003</v>
          </cell>
          <cell r="V65">
            <v>173621.37</v>
          </cell>
          <cell r="W65">
            <v>4846504.2299999995</v>
          </cell>
          <cell r="X65">
            <v>6021828.7303118212</v>
          </cell>
          <cell r="Y65">
            <v>4468895.7000000011</v>
          </cell>
          <cell r="Z65">
            <v>698211.5</v>
          </cell>
          <cell r="AA65">
            <v>1233494.9900000002</v>
          </cell>
        </row>
        <row r="66">
          <cell r="A66" t="str">
            <v>State Apportionment Factor</v>
          </cell>
          <cell r="H66">
            <v>1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</row>
        <row r="67">
          <cell r="A67" t="str">
            <v>State Taxable Income/(Loss)</v>
          </cell>
          <cell r="D67">
            <v>-123103721.70779249</v>
          </cell>
          <cell r="E67">
            <v>-123103721.70779234</v>
          </cell>
          <cell r="H67">
            <v>787118.88000000035</v>
          </cell>
          <cell r="I67">
            <v>5619426</v>
          </cell>
          <cell r="J67">
            <v>3697356.7699999996</v>
          </cell>
          <cell r="K67">
            <v>813125.26350000012</v>
          </cell>
          <cell r="L67">
            <v>1185868.3160000001</v>
          </cell>
          <cell r="M67">
            <v>4288313.4191780556</v>
          </cell>
          <cell r="N67">
            <v>36794612</v>
          </cell>
          <cell r="O67">
            <v>1483376.3005800003</v>
          </cell>
          <cell r="P67">
            <v>10879849.308800001</v>
          </cell>
          <cell r="Q67">
            <v>10166784.440400001</v>
          </cell>
          <cell r="R67">
            <v>3705743.8812058093</v>
          </cell>
          <cell r="S67">
            <v>-12496.5</v>
          </cell>
          <cell r="T67">
            <v>1865081</v>
          </cell>
          <cell r="U67">
            <v>-24423.570000000003</v>
          </cell>
          <cell r="V67">
            <v>173621.37</v>
          </cell>
          <cell r="W67">
            <v>4846504.2299999995</v>
          </cell>
          <cell r="X67">
            <v>6021828.7303118212</v>
          </cell>
          <cell r="Y67">
            <v>4468895.7000000011</v>
          </cell>
          <cell r="Z67">
            <v>698211.5</v>
          </cell>
          <cell r="AA67">
            <v>1233494.9900000002</v>
          </cell>
        </row>
        <row r="68">
          <cell r="A68" t="str">
            <v>State Tax Rate</v>
          </cell>
          <cell r="H68">
            <v>5.5E-2</v>
          </cell>
          <cell r="I68">
            <v>8.8400000000000006E-2</v>
          </cell>
          <cell r="J68">
            <v>8.8400000000000006E-2</v>
          </cell>
          <cell r="K68">
            <v>5.5E-2</v>
          </cell>
          <cell r="L68">
            <v>8.8400000000000006E-2</v>
          </cell>
          <cell r="M68">
            <v>8.8400000000000006E-2</v>
          </cell>
          <cell r="N68">
            <v>6.0000000000000005E-2</v>
          </cell>
          <cell r="O68">
            <v>9.9900000000000003E-2</v>
          </cell>
          <cell r="P68">
            <v>8.8400000000000006E-2</v>
          </cell>
          <cell r="Q68">
            <v>8.8400000000000006E-2</v>
          </cell>
          <cell r="R68">
            <v>8.8400000000000006E-2</v>
          </cell>
          <cell r="S68">
            <v>5.4199999999999998E-2</v>
          </cell>
          <cell r="T68">
            <v>9.9899999999999989E-2</v>
          </cell>
          <cell r="U68">
            <v>0.06</v>
          </cell>
          <cell r="V68">
            <v>0.06</v>
          </cell>
          <cell r="W68">
            <v>8.8400000000000034E-2</v>
          </cell>
          <cell r="X68">
            <v>8.8400000000000006E-2</v>
          </cell>
          <cell r="Y68">
            <v>8.8399999999999992E-2</v>
          </cell>
          <cell r="Z68">
            <v>0.06</v>
          </cell>
          <cell r="AA68">
            <v>8.8400000000000006E-2</v>
          </cell>
        </row>
        <row r="69">
          <cell r="A69" t="str">
            <v>State Tax</v>
          </cell>
          <cell r="D69">
            <v>5838184.4407755937</v>
          </cell>
          <cell r="H69">
            <v>43291.538400000019</v>
          </cell>
          <cell r="I69">
            <v>496757.25840000005</v>
          </cell>
          <cell r="J69">
            <v>326846.338468</v>
          </cell>
          <cell r="K69">
            <v>44721.889492500006</v>
          </cell>
          <cell r="L69">
            <v>104830.75913440001</v>
          </cell>
          <cell r="M69">
            <v>379086.90625534015</v>
          </cell>
          <cell r="N69">
            <v>2207676.7200000002</v>
          </cell>
          <cell r="O69">
            <v>148189.29242794204</v>
          </cell>
          <cell r="P69">
            <v>961778.67889792018</v>
          </cell>
          <cell r="Q69">
            <v>898743.74453136011</v>
          </cell>
          <cell r="R69">
            <v>327587.75909859355</v>
          </cell>
          <cell r="S69">
            <v>-677.31029999999998</v>
          </cell>
          <cell r="T69">
            <v>186321.59189999997</v>
          </cell>
          <cell r="U69">
            <v>-1465.4142000000002</v>
          </cell>
          <cell r="V69">
            <v>10417.2822</v>
          </cell>
          <cell r="W69">
            <v>428430.97393200011</v>
          </cell>
          <cell r="X69">
            <v>532329.65975956502</v>
          </cell>
          <cell r="Y69">
            <v>395050.37988000008</v>
          </cell>
          <cell r="Z69">
            <v>41892.689999999995</v>
          </cell>
          <cell r="AA69">
            <v>109040.95711600003</v>
          </cell>
        </row>
        <row r="71">
          <cell r="A71" t="str">
            <v>CITY TEMPORARY DIFFERENCES:</v>
          </cell>
        </row>
        <row r="72">
          <cell r="A72" t="str">
            <v>Reverse Fed Tax Depreciation</v>
          </cell>
          <cell r="D72">
            <v>6876409</v>
          </cell>
        </row>
        <row r="73">
          <cell r="A73" t="str">
            <v>City Tax Depreciation</v>
          </cell>
          <cell r="D73">
            <v>-8426409</v>
          </cell>
        </row>
        <row r="74">
          <cell r="A74" t="str">
            <v>Joint Ventures - City</v>
          </cell>
          <cell r="D74">
            <v>0</v>
          </cell>
        </row>
        <row r="75">
          <cell r="A75" t="str">
            <v xml:space="preserve">Other  </v>
          </cell>
          <cell r="D75">
            <v>0</v>
          </cell>
        </row>
        <row r="76">
          <cell r="A76" t="str">
            <v>SUB-TOTAL CITY TEMPORARY DIFFS</v>
          </cell>
          <cell r="D76">
            <v>-1550000</v>
          </cell>
          <cell r="E76">
            <v>-1550000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W76">
            <v>0</v>
          </cell>
          <cell r="Y76">
            <v>0</v>
          </cell>
          <cell r="Z76">
            <v>0</v>
          </cell>
          <cell r="AA76">
            <v>0</v>
          </cell>
        </row>
        <row r="78">
          <cell r="A78" t="str">
            <v>City Income before Apportionment</v>
          </cell>
          <cell r="D78">
            <v>5250150</v>
          </cell>
          <cell r="E78">
            <v>5250150</v>
          </cell>
        </row>
        <row r="79">
          <cell r="A79" t="str">
            <v>City Apportionment Factor</v>
          </cell>
        </row>
        <row r="80">
          <cell r="A80" t="str">
            <v>City Taxable Income/(Loss)</v>
          </cell>
          <cell r="D80">
            <v>5250150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A81" t="str">
            <v>City Tax Rate</v>
          </cell>
        </row>
        <row r="82">
          <cell r="A82" t="str">
            <v>City Tax</v>
          </cell>
          <cell r="D82">
            <v>429790.40437500004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4">
          <cell r="A84" t="str">
            <v>Taxable Income</v>
          </cell>
          <cell r="D84">
            <v>-59946437.498903468</v>
          </cell>
          <cell r="E84">
            <v>-59946437.498903304</v>
          </cell>
          <cell r="H84">
            <v>787118.88000000035</v>
          </cell>
          <cell r="I84">
            <v>7662991</v>
          </cell>
          <cell r="J84">
            <v>3697356.7699999996</v>
          </cell>
          <cell r="K84">
            <v>813125.26350000012</v>
          </cell>
          <cell r="L84">
            <v>1380072.3160000001</v>
          </cell>
          <cell r="M84">
            <v>4288313.4191780556</v>
          </cell>
          <cell r="N84">
            <v>36794612</v>
          </cell>
          <cell r="O84">
            <v>1483376.3005800003</v>
          </cell>
          <cell r="P84">
            <v>10879849.308800001</v>
          </cell>
          <cell r="Q84">
            <v>10166784.440400001</v>
          </cell>
          <cell r="R84">
            <v>3705743.8812058093</v>
          </cell>
          <cell r="S84">
            <v>-12496.5</v>
          </cell>
          <cell r="T84">
            <v>1865081</v>
          </cell>
          <cell r="U84">
            <v>-24423.570000000003</v>
          </cell>
          <cell r="V84">
            <v>173621.37</v>
          </cell>
          <cell r="W84">
            <v>4981427.209999999</v>
          </cell>
          <cell r="X84">
            <v>6021828.7303118212</v>
          </cell>
          <cell r="Y84">
            <v>4469444.7000000011</v>
          </cell>
          <cell r="Z84">
            <v>698211.5</v>
          </cell>
          <cell r="AA84">
            <v>1234006.9900000002</v>
          </cell>
        </row>
        <row r="85">
          <cell r="A85" t="str">
            <v>State Income Tax</v>
          </cell>
          <cell r="D85">
            <v>-5838184.4407755937</v>
          </cell>
          <cell r="E85">
            <v>-5838184.4407755937</v>
          </cell>
          <cell r="H85">
            <v>-43291.538400000019</v>
          </cell>
          <cell r="I85">
            <v>-496757.25840000005</v>
          </cell>
          <cell r="J85">
            <v>-326846.338468</v>
          </cell>
          <cell r="K85">
            <v>-44721.889492500006</v>
          </cell>
          <cell r="L85">
            <v>-104830.75913440001</v>
          </cell>
          <cell r="M85">
            <v>-379086.90625534015</v>
          </cell>
          <cell r="N85">
            <v>-2207676.7200000002</v>
          </cell>
          <cell r="O85">
            <v>-148189.29242794204</v>
          </cell>
          <cell r="P85">
            <v>-961778.67889792018</v>
          </cell>
          <cell r="Q85">
            <v>-898743.74453136011</v>
          </cell>
          <cell r="R85">
            <v>-327587.75909859355</v>
          </cell>
          <cell r="S85">
            <v>677.31029999999998</v>
          </cell>
          <cell r="T85">
            <v>-186321.59189999997</v>
          </cell>
          <cell r="U85">
            <v>1465.4142000000002</v>
          </cell>
          <cell r="V85">
            <v>-10417.2822</v>
          </cell>
          <cell r="W85">
            <v>-428430.97393200011</v>
          </cell>
          <cell r="X85">
            <v>-532329.65975956502</v>
          </cell>
          <cell r="Y85">
            <v>-395050.37988000008</v>
          </cell>
          <cell r="Z85">
            <v>-41892.689999999995</v>
          </cell>
          <cell r="AA85">
            <v>-109040.95711600003</v>
          </cell>
        </row>
        <row r="86">
          <cell r="A86" t="str">
            <v>City Income Tax</v>
          </cell>
          <cell r="D86">
            <v>-429790.40437500004</v>
          </cell>
          <cell r="E86">
            <v>-429790.40437500004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A87" t="str">
            <v>Federal Taxable</v>
          </cell>
          <cell r="D87">
            <v>-66214412.344054066</v>
          </cell>
          <cell r="E87">
            <v>-66214412.344053954</v>
          </cell>
          <cell r="H87">
            <v>743827.34160000039</v>
          </cell>
          <cell r="I87">
            <v>7166233.7416000003</v>
          </cell>
          <cell r="J87">
            <v>3370510.4315319997</v>
          </cell>
          <cell r="K87">
            <v>768403.37400750013</v>
          </cell>
          <cell r="L87">
            <v>1275241.5568656002</v>
          </cell>
          <cell r="M87">
            <v>3909226.5129227154</v>
          </cell>
          <cell r="N87">
            <v>34586935.280000001</v>
          </cell>
          <cell r="O87">
            <v>1335187.0081520583</v>
          </cell>
          <cell r="P87">
            <v>9918070.6299020797</v>
          </cell>
          <cell r="Q87">
            <v>9268040.6958686411</v>
          </cell>
          <cell r="R87">
            <v>3378156.1221072157</v>
          </cell>
          <cell r="S87">
            <v>-11819.189700000001</v>
          </cell>
          <cell r="T87">
            <v>1678759.4081000001</v>
          </cell>
          <cell r="U87">
            <v>-22958.155800000004</v>
          </cell>
          <cell r="V87">
            <v>163204.08780000001</v>
          </cell>
          <cell r="W87">
            <v>4552996.2360679992</v>
          </cell>
          <cell r="X87">
            <v>5489499.070552256</v>
          </cell>
          <cell r="Y87">
            <v>4074394.3201200012</v>
          </cell>
          <cell r="Z87">
            <v>656318.81000000006</v>
          </cell>
          <cell r="AA87">
            <v>1124966.0328840001</v>
          </cell>
        </row>
        <row r="88">
          <cell r="A88" t="str">
            <v>Federal Rate</v>
          </cell>
          <cell r="H88">
            <v>0.35</v>
          </cell>
          <cell r="I88">
            <v>0.35</v>
          </cell>
          <cell r="J88">
            <v>0.35</v>
          </cell>
          <cell r="K88">
            <v>0.35</v>
          </cell>
          <cell r="L88">
            <v>0.35</v>
          </cell>
          <cell r="M88">
            <v>0.35</v>
          </cell>
          <cell r="N88">
            <v>0.35</v>
          </cell>
          <cell r="O88">
            <v>0.35</v>
          </cell>
          <cell r="P88">
            <v>0.35</v>
          </cell>
          <cell r="Q88">
            <v>0.35</v>
          </cell>
          <cell r="R88">
            <v>0.35</v>
          </cell>
          <cell r="S88">
            <v>0.35</v>
          </cell>
          <cell r="T88">
            <v>0.35</v>
          </cell>
          <cell r="U88">
            <v>0.35</v>
          </cell>
          <cell r="V88">
            <v>0.35</v>
          </cell>
          <cell r="W88">
            <v>0.35</v>
          </cell>
          <cell r="X88">
            <v>0.35</v>
          </cell>
          <cell r="Y88">
            <v>0.35</v>
          </cell>
          <cell r="Z88">
            <v>0.35</v>
          </cell>
          <cell r="AA88">
            <v>0.35</v>
          </cell>
        </row>
        <row r="89">
          <cell r="A89" t="str">
            <v>Federal Income Tax</v>
          </cell>
          <cell r="D89">
            <v>-23720086.870418899</v>
          </cell>
          <cell r="E89">
            <v>-23720086.870418899</v>
          </cell>
          <cell r="H89">
            <v>260339.56956000012</v>
          </cell>
          <cell r="I89">
            <v>2508181.80956</v>
          </cell>
          <cell r="J89">
            <v>1179678.6510361999</v>
          </cell>
          <cell r="K89">
            <v>268941.18090262503</v>
          </cell>
          <cell r="L89">
            <v>446334.54490296001</v>
          </cell>
          <cell r="M89">
            <v>1368229.2795229503</v>
          </cell>
          <cell r="N89">
            <v>12105427.347999999</v>
          </cell>
          <cell r="O89">
            <v>467315.4528532204</v>
          </cell>
          <cell r="P89">
            <v>3471324.7204657276</v>
          </cell>
          <cell r="Q89">
            <v>3243814.243554024</v>
          </cell>
          <cell r="R89">
            <v>1182354.6427375255</v>
          </cell>
          <cell r="S89">
            <v>-4136.7163950000004</v>
          </cell>
          <cell r="T89">
            <v>587565.79283499997</v>
          </cell>
          <cell r="U89">
            <v>-8035.3545300000005</v>
          </cell>
          <cell r="V89">
            <v>57121.43073</v>
          </cell>
          <cell r="W89">
            <v>1593548.6826237997</v>
          </cell>
          <cell r="X89">
            <v>1921324.6746932894</v>
          </cell>
          <cell r="Y89">
            <v>1426038.0120420004</v>
          </cell>
          <cell r="Z89">
            <v>229711.58350000001</v>
          </cell>
          <cell r="AA89">
            <v>393738.11150940001</v>
          </cell>
        </row>
        <row r="90">
          <cell r="A90" t="str">
            <v>Less:  Tax Credits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A91" t="str">
            <v>Net Federal Income Tax</v>
          </cell>
          <cell r="D91">
            <v>-23720086.870418899</v>
          </cell>
          <cell r="E91">
            <v>-23720086.870418899</v>
          </cell>
          <cell r="H91">
            <v>260339.56956000012</v>
          </cell>
          <cell r="I91">
            <v>2508181.80956</v>
          </cell>
          <cell r="J91">
            <v>1179678.6510361999</v>
          </cell>
          <cell r="K91">
            <v>268941.18090262503</v>
          </cell>
          <cell r="L91">
            <v>446334.54490296001</v>
          </cell>
          <cell r="M91">
            <v>1368229.2795229503</v>
          </cell>
          <cell r="N91">
            <v>12105427.347999999</v>
          </cell>
          <cell r="O91">
            <v>467315.4528532204</v>
          </cell>
          <cell r="P91">
            <v>3471324.7204657276</v>
          </cell>
          <cell r="Q91">
            <v>3243814.243554024</v>
          </cell>
          <cell r="R91">
            <v>1182354.6427375255</v>
          </cell>
          <cell r="S91">
            <v>-4136.7163950000004</v>
          </cell>
          <cell r="T91">
            <v>587565.79283499997</v>
          </cell>
          <cell r="U91">
            <v>-8035.3545300000005</v>
          </cell>
          <cell r="V91">
            <v>57121.43073</v>
          </cell>
          <cell r="W91">
            <v>1593548.6826237997</v>
          </cell>
          <cell r="X91">
            <v>1921324.6746932894</v>
          </cell>
          <cell r="Y91">
            <v>1426038.0120420004</v>
          </cell>
          <cell r="Z91">
            <v>229711.58350000001</v>
          </cell>
          <cell r="AA91">
            <v>393738.11150940001</v>
          </cell>
        </row>
        <row r="93">
          <cell r="A93" t="str">
            <v>Balances Per G/L</v>
          </cell>
        </row>
        <row r="94">
          <cell r="A94" t="str">
            <v xml:space="preserve">   Current FIT Tax/(Benefit) 6800000</v>
          </cell>
          <cell r="D94">
            <v>-23720082.800000001</v>
          </cell>
          <cell r="H94">
            <v>260341</v>
          </cell>
          <cell r="I94">
            <v>2508186</v>
          </cell>
          <cell r="J94">
            <v>1179679</v>
          </cell>
          <cell r="K94">
            <v>268941</v>
          </cell>
          <cell r="L94">
            <v>446335</v>
          </cell>
          <cell r="M94">
            <v>1368229</v>
          </cell>
          <cell r="N94">
            <v>12105427</v>
          </cell>
          <cell r="O94">
            <v>467315</v>
          </cell>
          <cell r="P94">
            <v>3471325</v>
          </cell>
          <cell r="Q94">
            <v>3243814</v>
          </cell>
          <cell r="R94">
            <v>1182355</v>
          </cell>
          <cell r="S94">
            <v>-4137</v>
          </cell>
          <cell r="T94">
            <v>587566</v>
          </cell>
          <cell r="U94">
            <v>-8035</v>
          </cell>
          <cell r="V94">
            <v>57121</v>
          </cell>
          <cell r="W94">
            <v>1593549</v>
          </cell>
          <cell r="X94">
            <v>1921325</v>
          </cell>
          <cell r="Y94">
            <v>1426038</v>
          </cell>
          <cell r="Z94">
            <v>229712</v>
          </cell>
          <cell r="AA94">
            <v>393738</v>
          </cell>
        </row>
        <row r="95">
          <cell r="A95" t="str">
            <v xml:space="preserve">   Current SIT Tax/(Benefit) 6801000</v>
          </cell>
          <cell r="D95">
            <v>6267980.3499999978</v>
          </cell>
          <cell r="H95">
            <v>43292</v>
          </cell>
          <cell r="I95">
            <v>496759</v>
          </cell>
          <cell r="J95">
            <v>326846</v>
          </cell>
          <cell r="K95">
            <v>44722</v>
          </cell>
          <cell r="L95">
            <v>104831</v>
          </cell>
          <cell r="M95">
            <v>379087</v>
          </cell>
          <cell r="N95">
            <v>2207677</v>
          </cell>
          <cell r="O95">
            <v>148189</v>
          </cell>
          <cell r="P95">
            <v>961779</v>
          </cell>
          <cell r="Q95">
            <v>898744</v>
          </cell>
          <cell r="R95">
            <v>327588</v>
          </cell>
          <cell r="S95">
            <v>-677</v>
          </cell>
          <cell r="T95">
            <v>186321</v>
          </cell>
          <cell r="U95">
            <v>-1465</v>
          </cell>
          <cell r="V95">
            <v>10417</v>
          </cell>
          <cell r="W95">
            <v>428431</v>
          </cell>
          <cell r="X95">
            <v>532330</v>
          </cell>
          <cell r="Y95">
            <v>395050</v>
          </cell>
          <cell r="Z95">
            <v>41893</v>
          </cell>
          <cell r="AA95">
            <v>109041</v>
          </cell>
        </row>
        <row r="96">
          <cell r="A96" t="str">
            <v xml:space="preserve">   Deferred FIT Tax/(Benefit) 6802000</v>
          </cell>
          <cell r="D96">
            <v>60275611.480000004</v>
          </cell>
          <cell r="H96">
            <v>327671.11</v>
          </cell>
          <cell r="I96">
            <v>-1549339.73</v>
          </cell>
          <cell r="J96">
            <v>-104369</v>
          </cell>
          <cell r="K96">
            <v>-223403</v>
          </cell>
          <cell r="L96">
            <v>-48977</v>
          </cell>
          <cell r="M96">
            <v>153607</v>
          </cell>
          <cell r="N96">
            <v>2294078</v>
          </cell>
          <cell r="O96">
            <v>-361913</v>
          </cell>
          <cell r="P96">
            <v>-1812440</v>
          </cell>
          <cell r="Q96">
            <v>-1770777</v>
          </cell>
          <cell r="R96">
            <v>46420</v>
          </cell>
          <cell r="S96">
            <v>0</v>
          </cell>
          <cell r="T96">
            <v>-305019</v>
          </cell>
          <cell r="U96">
            <v>0</v>
          </cell>
          <cell r="V96">
            <v>0</v>
          </cell>
          <cell r="W96">
            <v>4133451</v>
          </cell>
          <cell r="X96">
            <v>912028</v>
          </cell>
          <cell r="Y96">
            <v>1018561</v>
          </cell>
          <cell r="Z96">
            <v>0</v>
          </cell>
          <cell r="AA96">
            <v>277866</v>
          </cell>
        </row>
        <row r="97">
          <cell r="A97" t="str">
            <v xml:space="preserve">   Deferred SIT Tax/(Benefit) 6803000</v>
          </cell>
          <cell r="D97">
            <v>10213011.819999998</v>
          </cell>
          <cell r="H97">
            <v>463940.89</v>
          </cell>
          <cell r="I97">
            <v>-182864.27</v>
          </cell>
          <cell r="J97">
            <v>-28917</v>
          </cell>
          <cell r="K97">
            <v>-37149</v>
          </cell>
          <cell r="L97">
            <v>5263</v>
          </cell>
          <cell r="M97">
            <v>42559</v>
          </cell>
          <cell r="N97">
            <v>418373</v>
          </cell>
          <cell r="O97">
            <v>-114766</v>
          </cell>
          <cell r="P97">
            <v>-502160</v>
          </cell>
          <cell r="Q97">
            <v>-490618</v>
          </cell>
          <cell r="R97">
            <v>12861</v>
          </cell>
          <cell r="T97">
            <v>-96724</v>
          </cell>
          <cell r="U97">
            <v>0</v>
          </cell>
          <cell r="V97">
            <v>0</v>
          </cell>
          <cell r="W97">
            <v>1158314</v>
          </cell>
          <cell r="X97">
            <v>252690</v>
          </cell>
          <cell r="Y97">
            <v>282259</v>
          </cell>
          <cell r="AA97">
            <v>77036</v>
          </cell>
        </row>
        <row r="98">
          <cell r="A98" t="str">
            <v xml:space="preserve">   Reverse Prior Period activity</v>
          </cell>
          <cell r="D98">
            <v>0</v>
          </cell>
          <cell r="H98">
            <v>0</v>
          </cell>
          <cell r="J98">
            <v>0</v>
          </cell>
          <cell r="K98">
            <v>0</v>
          </cell>
          <cell r="L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  <cell r="T98">
            <v>0</v>
          </cell>
          <cell r="W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A99" t="str">
            <v xml:space="preserve">   Proposed Tax Entry</v>
          </cell>
          <cell r="D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  <cell r="T99">
            <v>0</v>
          </cell>
          <cell r="W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A100" t="str">
            <v>Subtotal:  Tax on Current year activity</v>
          </cell>
          <cell r="D100">
            <v>53036520.850000001</v>
          </cell>
          <cell r="E100">
            <v>53036520.850000001</v>
          </cell>
          <cell r="H100">
            <v>1095245</v>
          </cell>
          <cell r="I100">
            <v>1272741</v>
          </cell>
          <cell r="J100">
            <v>1373239</v>
          </cell>
          <cell r="K100">
            <v>53111</v>
          </cell>
          <cell r="L100">
            <v>507452</v>
          </cell>
          <cell r="M100">
            <v>1943482</v>
          </cell>
          <cell r="N100">
            <v>17025555</v>
          </cell>
          <cell r="O100">
            <v>138825</v>
          </cell>
          <cell r="P100">
            <v>2118504</v>
          </cell>
          <cell r="Q100">
            <v>1881163</v>
          </cell>
          <cell r="R100">
            <v>1569224</v>
          </cell>
          <cell r="S100">
            <v>-4814</v>
          </cell>
          <cell r="T100">
            <v>372144</v>
          </cell>
          <cell r="U100">
            <v>-9500</v>
          </cell>
          <cell r="V100">
            <v>67538</v>
          </cell>
          <cell r="W100">
            <v>7313745</v>
          </cell>
          <cell r="X100">
            <v>3618373</v>
          </cell>
          <cell r="Y100">
            <v>3121908</v>
          </cell>
          <cell r="Z100">
            <v>271605</v>
          </cell>
          <cell r="AA100">
            <v>857681</v>
          </cell>
        </row>
        <row r="101">
          <cell r="A101" t="str">
            <v xml:space="preserve">   Adjustments / 2003 True up</v>
          </cell>
          <cell r="D101">
            <v>10517332.310000002</v>
          </cell>
          <cell r="H101">
            <v>4732237</v>
          </cell>
          <cell r="J101">
            <v>-2231900</v>
          </cell>
          <cell r="L101">
            <v>619298</v>
          </cell>
          <cell r="M101">
            <v>15133</v>
          </cell>
          <cell r="N101">
            <v>7000088</v>
          </cell>
          <cell r="O101">
            <v>595472</v>
          </cell>
          <cell r="P101">
            <v>1624853</v>
          </cell>
          <cell r="Q101">
            <v>1947247</v>
          </cell>
          <cell r="R101">
            <v>15840</v>
          </cell>
          <cell r="S101">
            <v>2478</v>
          </cell>
          <cell r="T101">
            <v>888673</v>
          </cell>
          <cell r="U101">
            <v>-281279</v>
          </cell>
          <cell r="V101">
            <v>-130535</v>
          </cell>
          <cell r="W101">
            <v>-664</v>
          </cell>
          <cell r="X101">
            <v>-24479</v>
          </cell>
          <cell r="Y101">
            <v>205724</v>
          </cell>
          <cell r="Z101">
            <v>2464</v>
          </cell>
          <cell r="AA101">
            <v>-61997</v>
          </cell>
        </row>
        <row r="102">
          <cell r="A102" t="str">
            <v>Total tax expense per GL</v>
          </cell>
          <cell r="D102">
            <v>63553853.160000004</v>
          </cell>
          <cell r="E102">
            <v>63553853.160000026</v>
          </cell>
          <cell r="G102">
            <v>0</v>
          </cell>
          <cell r="H102">
            <v>5827482</v>
          </cell>
          <cell r="I102">
            <v>1272741</v>
          </cell>
          <cell r="J102">
            <v>-858661</v>
          </cell>
          <cell r="K102">
            <v>53111</v>
          </cell>
          <cell r="L102">
            <v>1126750</v>
          </cell>
          <cell r="M102">
            <v>1958615</v>
          </cell>
          <cell r="N102">
            <v>24025643</v>
          </cell>
          <cell r="O102">
            <v>734297</v>
          </cell>
          <cell r="P102">
            <v>3743357</v>
          </cell>
          <cell r="Q102">
            <v>3828410</v>
          </cell>
          <cell r="R102">
            <v>1585064</v>
          </cell>
          <cell r="S102">
            <v>-2336</v>
          </cell>
          <cell r="T102">
            <v>1260817</v>
          </cell>
          <cell r="U102">
            <v>-290779</v>
          </cell>
          <cell r="V102">
            <v>-62997</v>
          </cell>
          <cell r="W102">
            <v>7313081</v>
          </cell>
          <cell r="X102">
            <v>3593894</v>
          </cell>
          <cell r="Y102">
            <v>3327632</v>
          </cell>
          <cell r="Z102">
            <v>274069</v>
          </cell>
          <cell r="AA102">
            <v>795684</v>
          </cell>
        </row>
        <row r="103">
          <cell r="H103" t="str">
            <v xml:space="preserve"> </v>
          </cell>
          <cell r="X103" t="str">
            <v xml:space="preserve"> </v>
          </cell>
        </row>
        <row r="104">
          <cell r="A104" t="str">
            <v>Calcuated Current FIT vs. Balance per G/L</v>
          </cell>
          <cell r="D104">
            <v>-4.0704189044268873</v>
          </cell>
          <cell r="H104">
            <v>-1.4304399998800363</v>
          </cell>
          <cell r="I104">
            <v>-4.1904400000348687</v>
          </cell>
          <cell r="J104">
            <v>-0.34896380011923611</v>
          </cell>
          <cell r="K104">
            <v>0.180902625026647</v>
          </cell>
          <cell r="L104">
            <v>-0.45509703998686746</v>
          </cell>
          <cell r="M104">
            <v>0.2795229502953589</v>
          </cell>
          <cell r="N104">
            <v>0.34799999929964542</v>
          </cell>
          <cell r="O104">
            <v>0.45285322039853781</v>
          </cell>
          <cell r="P104">
            <v>-0.2795342723838985</v>
          </cell>
          <cell r="Q104">
            <v>0.24355402402579784</v>
          </cell>
          <cell r="R104">
            <v>-0.35726247448474169</v>
          </cell>
          <cell r="S104">
            <v>0.28360499999962485</v>
          </cell>
          <cell r="T104">
            <v>-0.20716500002890825</v>
          </cell>
          <cell r="U104">
            <v>-0.3545300000005227</v>
          </cell>
          <cell r="V104">
            <v>0.43073000000003958</v>
          </cell>
          <cell r="W104">
            <v>-0.31737620034255087</v>
          </cell>
          <cell r="X104">
            <v>-0.32530671055428684</v>
          </cell>
          <cell r="Y104">
            <v>1.204200042411685E-2</v>
          </cell>
          <cell r="Z104">
            <v>-0.41649999999208376</v>
          </cell>
          <cell r="AA104">
            <v>0.11150940001243725</v>
          </cell>
        </row>
        <row r="105">
          <cell r="A105" t="str">
            <v>Calcuated Current SIT vs. Balance per G/L</v>
          </cell>
          <cell r="D105">
            <v>-5.5048494182149073</v>
          </cell>
          <cell r="H105">
            <v>-0.46159999998053536</v>
          </cell>
          <cell r="I105">
            <v>-1.7415999999502674</v>
          </cell>
          <cell r="J105">
            <v>0.33846800000173971</v>
          </cell>
          <cell r="K105">
            <v>-0.11050749999412801</v>
          </cell>
          <cell r="L105">
            <v>-0.24086559998977464</v>
          </cell>
          <cell r="M105">
            <v>-9.3744659854564816E-2</v>
          </cell>
          <cell r="N105">
            <v>-0.27999999979510903</v>
          </cell>
          <cell r="O105">
            <v>0.29242794204037637</v>
          </cell>
          <cell r="P105">
            <v>-0.32110207981895655</v>
          </cell>
          <cell r="Q105">
            <v>-0.25546863989438862</v>
          </cell>
          <cell r="R105">
            <v>-0.24090140644693747</v>
          </cell>
          <cell r="S105">
            <v>-0.31029999999998381</v>
          </cell>
          <cell r="T105">
            <v>0.59189999997033738</v>
          </cell>
          <cell r="U105">
            <v>-0.41420000000016444</v>
          </cell>
          <cell r="V105">
            <v>0.28219999999964784</v>
          </cell>
          <cell r="W105">
            <v>-2.6067999890074134E-2</v>
          </cell>
          <cell r="X105">
            <v>-0.34024043497629464</v>
          </cell>
          <cell r="Y105">
            <v>0.37988000008044764</v>
          </cell>
          <cell r="Z105">
            <v>-0.31000000000494765</v>
          </cell>
          <cell r="AA105">
            <v>-4.2883999965852126E-2</v>
          </cell>
        </row>
        <row r="107">
          <cell r="A107" t="str">
            <v xml:space="preserve">   Net Income/(Loss) Before Tax </v>
          </cell>
          <cell r="D107">
            <v>122152970.13999999</v>
          </cell>
          <cell r="E107">
            <v>122152970.14000003</v>
          </cell>
          <cell r="H107">
            <v>1823962</v>
          </cell>
          <cell r="I107">
            <v>3576938</v>
          </cell>
          <cell r="J107">
            <v>3370241</v>
          </cell>
          <cell r="K107">
            <v>137681</v>
          </cell>
          <cell r="L107">
            <v>1241890</v>
          </cell>
          <cell r="M107">
            <v>4401505.03</v>
          </cell>
          <cell r="N107">
            <v>43767178</v>
          </cell>
          <cell r="O107">
            <v>334571.71999999997</v>
          </cell>
          <cell r="P107">
            <v>5199285</v>
          </cell>
          <cell r="Q107">
            <v>4616715</v>
          </cell>
          <cell r="R107">
            <v>3969479.29</v>
          </cell>
          <cell r="S107">
            <v>-12496.5</v>
          </cell>
          <cell r="T107">
            <v>896877</v>
          </cell>
          <cell r="U107">
            <v>-53595.8</v>
          </cell>
          <cell r="V107">
            <v>169607.9</v>
          </cell>
          <cell r="W107">
            <v>17881663</v>
          </cell>
          <cell r="X107">
            <v>8009163.4400000004</v>
          </cell>
          <cell r="Y107">
            <v>7661878</v>
          </cell>
          <cell r="Z107">
            <v>697867</v>
          </cell>
          <cell r="AA107">
            <v>2104946</v>
          </cell>
        </row>
        <row r="108">
          <cell r="A108" t="str">
            <v xml:space="preserve">   Net FIT &amp; SIT Tax/(Benefit) on CY activity</v>
          </cell>
          <cell r="D108">
            <v>53036520.850000001</v>
          </cell>
          <cell r="E108">
            <v>53036520.849999994</v>
          </cell>
          <cell r="H108">
            <v>1095245</v>
          </cell>
          <cell r="I108">
            <v>1272741</v>
          </cell>
          <cell r="J108">
            <v>1373239</v>
          </cell>
          <cell r="K108">
            <v>53111</v>
          </cell>
          <cell r="L108">
            <v>507452</v>
          </cell>
          <cell r="M108">
            <v>1943482</v>
          </cell>
          <cell r="N108">
            <v>17025555</v>
          </cell>
          <cell r="O108">
            <v>138825</v>
          </cell>
          <cell r="P108">
            <v>2118504</v>
          </cell>
          <cell r="Q108">
            <v>1881163</v>
          </cell>
          <cell r="R108">
            <v>1569224</v>
          </cell>
          <cell r="S108">
            <v>-4814</v>
          </cell>
          <cell r="T108">
            <v>372144</v>
          </cell>
          <cell r="U108">
            <v>-9500</v>
          </cell>
          <cell r="V108">
            <v>67538</v>
          </cell>
          <cell r="W108">
            <v>7313745</v>
          </cell>
          <cell r="X108">
            <v>3618373</v>
          </cell>
          <cell r="Y108">
            <v>3121908</v>
          </cell>
          <cell r="Z108">
            <v>271605</v>
          </cell>
          <cell r="AA108">
            <v>857681</v>
          </cell>
        </row>
        <row r="110">
          <cell r="A110" t="str">
            <v>Effective Tax Rate Analysis</v>
          </cell>
          <cell r="H110" t="str">
            <v xml:space="preserve"> </v>
          </cell>
        </row>
        <row r="111">
          <cell r="A111" t="str">
            <v>All-in Effective Rate</v>
          </cell>
          <cell r="D111">
            <v>0.52028086658196437</v>
          </cell>
        </row>
        <row r="112">
          <cell r="A112" t="str">
            <v>Effective Rate - current project activity</v>
          </cell>
          <cell r="D112">
            <v>0.43418118109788606</v>
          </cell>
          <cell r="H112">
            <v>0.60047577745588998</v>
          </cell>
          <cell r="I112">
            <v>0.35581858002570915</v>
          </cell>
          <cell r="J112">
            <v>0.40746017866378104</v>
          </cell>
          <cell r="K112">
            <v>0.38579999999999998</v>
          </cell>
          <cell r="L112">
            <v>0.40861267906175264</v>
          </cell>
          <cell r="M112">
            <v>0.44154942156228771</v>
          </cell>
          <cell r="N112">
            <v>0.3890028047958678</v>
          </cell>
          <cell r="O112">
            <v>0.41493345582226737</v>
          </cell>
          <cell r="P112">
            <v>0.40746064122278353</v>
          </cell>
          <cell r="Q112">
            <v>0.40746786405485286</v>
          </cell>
          <cell r="R112">
            <v>0.39532237992857749</v>
          </cell>
          <cell r="S112">
            <v>0.38522786380186452</v>
          </cell>
          <cell r="T112">
            <v>0.41493315136858233</v>
          </cell>
          <cell r="U112">
            <v>0.17725269517387557</v>
          </cell>
          <cell r="V112">
            <v>0.39820079135464798</v>
          </cell>
          <cell r="W112">
            <v>0.40900809952631362</v>
          </cell>
          <cell r="X112">
            <v>0.45177914361552846</v>
          </cell>
          <cell r="Y112">
            <v>0.40745989429745555</v>
          </cell>
          <cell r="Z112">
            <v>0.38919306973964951</v>
          </cell>
          <cell r="AA112">
            <v>0.40745985882773239</v>
          </cell>
        </row>
        <row r="113">
          <cell r="A113" t="str">
            <v xml:space="preserve">   Effective Rate w/o PTC's &amp; Items not Tax Eff.</v>
          </cell>
          <cell r="D113">
            <v>0.43389604286349881</v>
          </cell>
          <cell r="H113">
            <v>0.59708473688638364</v>
          </cell>
          <cell r="I113">
            <v>0.35581854819347292</v>
          </cell>
          <cell r="J113">
            <v>0.40746014299845562</v>
          </cell>
          <cell r="K113">
            <v>0.38579999999999998</v>
          </cell>
          <cell r="L113">
            <v>0.40746089310225908</v>
          </cell>
          <cell r="M113">
            <v>0.44148179764139223</v>
          </cell>
          <cell r="N113">
            <v>0.3889999784314826</v>
          </cell>
          <cell r="O113">
            <v>0.41493271051730918</v>
          </cell>
          <cell r="P113">
            <v>0.40746055501735129</v>
          </cell>
          <cell r="Q113">
            <v>0.40745987498299469</v>
          </cell>
          <cell r="R113">
            <v>0.39067493215823934</v>
          </cell>
          <cell r="S113">
            <v>0.38522786380186452</v>
          </cell>
          <cell r="T113">
            <v>0.41493333642554614</v>
          </cell>
          <cell r="U113">
            <v>0.38896852507639129</v>
          </cell>
          <cell r="V113">
            <v>0.38899589376584232</v>
          </cell>
          <cell r="W113">
            <v>0.40794744014695794</v>
          </cell>
          <cell r="X113">
            <v>0.45312805834605774</v>
          </cell>
          <cell r="Y113">
            <v>0.40745992035573531</v>
          </cell>
          <cell r="Z113">
            <v>0.38919306973964951</v>
          </cell>
          <cell r="AA113">
            <v>0.40745994980687217</v>
          </cell>
        </row>
        <row r="114">
          <cell r="A114" t="str">
            <v xml:space="preserve">   Effective Rate w/o PTC's &amp; All Perm Diff's</v>
          </cell>
          <cell r="D114">
            <v>0.47708659619448024</v>
          </cell>
          <cell r="H114">
            <v>0.5969339999941573</v>
          </cell>
          <cell r="I114">
            <v>0.35581858002570915</v>
          </cell>
          <cell r="J114">
            <v>0.40746014299845562</v>
          </cell>
          <cell r="K114">
            <v>0.38579999999999998</v>
          </cell>
          <cell r="L114">
            <v>0.40746089310225908</v>
          </cell>
          <cell r="M114">
            <v>0.44148179764139223</v>
          </cell>
          <cell r="N114">
            <v>0.3889999784314826</v>
          </cell>
          <cell r="O114">
            <v>0.41493271051730918</v>
          </cell>
          <cell r="P114">
            <v>0.40746055501735129</v>
          </cell>
          <cell r="Q114">
            <v>0.40745987498299469</v>
          </cell>
          <cell r="R114">
            <v>0.39067493215823934</v>
          </cell>
          <cell r="S114">
            <v>0.38522786380186452</v>
          </cell>
          <cell r="T114">
            <v>0.41493333642554614</v>
          </cell>
          <cell r="U114">
            <v>0.38896852507639129</v>
          </cell>
          <cell r="V114">
            <v>0.38899589376584232</v>
          </cell>
          <cell r="W114">
            <v>0.40794744014695794</v>
          </cell>
          <cell r="X114">
            <v>0.45312805834605774</v>
          </cell>
          <cell r="Y114">
            <v>0.40745992035573531</v>
          </cell>
          <cell r="Z114">
            <v>0.38900104051566037</v>
          </cell>
          <cell r="AA114">
            <v>0.40745994980687217</v>
          </cell>
        </row>
        <row r="116">
          <cell r="A116" t="str">
            <v>Blended Statutory Tax Rate</v>
          </cell>
          <cell r="H116">
            <v>0.38574999999999998</v>
          </cell>
          <cell r="I116">
            <v>0.35580000000000001</v>
          </cell>
          <cell r="J116">
            <v>0.40745999999999999</v>
          </cell>
          <cell r="K116">
            <v>0.38574999999999998</v>
          </cell>
          <cell r="L116">
            <v>0.40745999999999999</v>
          </cell>
          <cell r="M116">
            <v>0.40745999999999999</v>
          </cell>
          <cell r="N116">
            <v>0.38900000000000001</v>
          </cell>
          <cell r="O116">
            <v>0.414935</v>
          </cell>
          <cell r="P116">
            <v>0.40745999999999999</v>
          </cell>
          <cell r="Q116">
            <v>0.40745999999999999</v>
          </cell>
          <cell r="R116">
            <v>0.40745999999999999</v>
          </cell>
          <cell r="S116">
            <v>0.38522999999999996</v>
          </cell>
          <cell r="T116">
            <v>0.41493499999999994</v>
          </cell>
          <cell r="U116">
            <v>0.38899999999999996</v>
          </cell>
          <cell r="V116">
            <v>0.38899999999999996</v>
          </cell>
          <cell r="W116">
            <v>0.40745999999999999</v>
          </cell>
          <cell r="X116">
            <v>0.40745999999999999</v>
          </cell>
          <cell r="Y116">
            <v>0.40745999999999999</v>
          </cell>
          <cell r="Z116">
            <v>0.38899999999999996</v>
          </cell>
          <cell r="AA116">
            <v>0.40745999999999999</v>
          </cell>
        </row>
        <row r="117">
          <cell r="A117" t="str">
            <v>Difference</v>
          </cell>
          <cell r="G117">
            <v>0</v>
          </cell>
          <cell r="H117">
            <v>0.21118399999415732</v>
          </cell>
          <cell r="I117">
            <v>1.8580025709147296E-5</v>
          </cell>
          <cell r="J117">
            <v>1.4299845563225944E-7</v>
          </cell>
          <cell r="K117">
            <v>4.9999999999994493E-5</v>
          </cell>
          <cell r="L117">
            <v>8.9310225909189356E-7</v>
          </cell>
          <cell r="M117">
            <v>3.4021797641392237E-2</v>
          </cell>
          <cell r="N117">
            <v>2.1568517416525879E-8</v>
          </cell>
          <cell r="O117">
            <v>2.2894826908204102E-6</v>
          </cell>
          <cell r="P117">
            <v>5.5501735130025764E-7</v>
          </cell>
          <cell r="Q117">
            <v>1.2501700530354043E-7</v>
          </cell>
          <cell r="R117">
            <v>1.6785067841760648E-2</v>
          </cell>
          <cell r="S117">
            <v>2.1361981354384163E-6</v>
          </cell>
          <cell r="T117">
            <v>1.6635744538029407E-6</v>
          </cell>
          <cell r="U117">
            <v>3.1474923608665328E-5</v>
          </cell>
          <cell r="V117">
            <v>4.1062341576414418E-6</v>
          </cell>
          <cell r="W117">
            <v>4.8744014695795146E-4</v>
          </cell>
          <cell r="X117">
            <v>4.5668058346057749E-2</v>
          </cell>
          <cell r="Y117">
            <v>7.9644264683320642E-8</v>
          </cell>
          <cell r="Z117">
            <v>1.0405156604109678E-6</v>
          </cell>
          <cell r="AA117">
            <v>5.0193127820730155E-8</v>
          </cell>
        </row>
        <row r="119">
          <cell r="A119" t="str">
            <v>State abbreviation</v>
          </cell>
        </row>
        <row r="120">
          <cell r="A120" t="str">
            <v>Unitary</v>
          </cell>
        </row>
        <row r="121">
          <cell r="A121" t="str">
            <v>Actual state rate</v>
          </cell>
        </row>
        <row r="123">
          <cell r="A123" t="str">
            <v>Variance</v>
          </cell>
        </row>
        <row r="124">
          <cell r="A124" t="str">
            <v xml:space="preserve">State/City tax </v>
          </cell>
        </row>
        <row r="125">
          <cell r="A125" t="str">
            <v>Variance less state tax</v>
          </cell>
        </row>
        <row r="126">
          <cell r="A126" t="str">
            <v>Federal tax</v>
          </cell>
        </row>
        <row r="127">
          <cell r="A127" t="str">
            <v>Total tax on variance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Debt"/>
      <sheetName val="Assume1"/>
      <sheetName val="Assume2"/>
      <sheetName val="Valuation"/>
      <sheetName val="Returns"/>
      <sheetName val="Sources"/>
      <sheetName val="Tax"/>
      <sheetName val="TaxNew"/>
      <sheetName val="Financials"/>
      <sheetName val="ProductionData"/>
      <sheetName val="Revenue"/>
      <sheetName val="Fuel"/>
      <sheetName val="NewMaint"/>
      <sheetName val="MMaint"/>
      <sheetName val="OM"/>
      <sheetName val="GA"/>
      <sheetName val="Cons"/>
      <sheetName val="Trans"/>
      <sheetName val="Depr"/>
      <sheetName val="BalancesNew"/>
      <sheetName val="RunLogic"/>
      <sheetName val="HenwoodMargin"/>
      <sheetName val="ScenarioSummary"/>
      <sheetName val="LowFuel-Base"/>
      <sheetName val="MidFuel-Base"/>
      <sheetName val="MidFuel-Scen1"/>
      <sheetName val="MidFuel-Scen2"/>
      <sheetName val="LowFuel-Scen1"/>
      <sheetName val="LowFuel-Scen2"/>
      <sheetName val="HighFuel-Base"/>
      <sheetName val="Comments"/>
      <sheetName val="HighFuel-Scen1"/>
      <sheetName val="HighFuel-Scen2"/>
      <sheetName val="VZ FDC PPM"/>
      <sheetName val="Cerro Gordo Raw 2002"/>
      <sheetName val="D&amp;T - 2002 AJE's"/>
      <sheetName val="purchases"/>
      <sheetName val="gas_fix$"/>
      <sheetName val="supplemental"/>
      <sheetName val="frankdat"/>
      <sheetName val=""/>
      <sheetName val="E&amp;C Risk Tracker"/>
      <sheetName val="SENSITIVITIES"/>
      <sheetName val="Journal Entry"/>
      <sheetName val="Freight Issues"/>
    </sheetNames>
    <sheetDataSet>
      <sheetData sheetId="0"/>
      <sheetData sheetId="1"/>
      <sheetData sheetId="2"/>
      <sheetData sheetId="3" refreshError="1">
        <row r="12">
          <cell r="E12" t="str">
            <v>Doswell CT Expansion:  170 MW - 1 CT</v>
          </cell>
        </row>
        <row r="13">
          <cell r="B13" t="str">
            <v>PPA Contract through 2005 thereafter Henwood case: MIDFUEL - BASE CASE</v>
          </cell>
        </row>
        <row r="29">
          <cell r="K29">
            <v>0.58904100000000004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Voting Share"/>
      <sheetName val="Worksheet 1"/>
      <sheetName val="Worksheet 2a"/>
      <sheetName val="Worksheet 3a"/>
      <sheetName val="Worksheet 4a"/>
      <sheetName val="Worksheet 2b"/>
      <sheetName val="Worksheet 3b"/>
      <sheetName val="Worksheet 4b"/>
      <sheetName val="Worksheet 2c"/>
      <sheetName val="Worksheet 3c"/>
      <sheetName val="Worksheet 4c"/>
      <sheetName val="Worksheet 2d"/>
      <sheetName val="Worksheet 3d"/>
      <sheetName val="Worksheet 4d"/>
      <sheetName val="Worksheet 5"/>
      <sheetName val="Worksheet 6"/>
      <sheetName val="Worksheet 7"/>
      <sheetName val="Worksheet 8"/>
      <sheetName val="AFUDC Equity"/>
      <sheetName val="1998 PTF Info"/>
      <sheetName val="St.Macros"/>
      <sheetName val="Temp"/>
    </sheetNames>
    <sheetDataSet>
      <sheetData sheetId="0">
        <row r="1">
          <cell r="A1" t="str">
            <v>file:  K:\conadm\test\nutrans\tariffs\FIRM1.xls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Cover"/>
      <sheetName val="input"/>
      <sheetName val="Assumptions"/>
      <sheetName val="Assumptions-Major Maintanence"/>
      <sheetName val="employees"/>
      <sheetName val="Organ. Chart"/>
      <sheetName val="operating costs"/>
      <sheetName val="capital expenditures"/>
      <sheetName val="Major Maintenance"/>
      <sheetName val="  REPAIR &amp; REPLACE 1CT-ST"/>
      <sheetName val="Fleet Support"/>
      <sheetName val="non-operating costs"/>
      <sheetName val="Electrical Energy Calc(1)."/>
      <sheetName val="HRSG TREATED  &amp; SERVICE WATER"/>
      <sheetName val="CTG Water Injection and Washes"/>
      <sheetName val="Cooling Tower"/>
      <sheetName val="  Sewer  "/>
      <sheetName val="IT - O&amp;M "/>
      <sheetName val="Correction Factor"/>
      <sheetName val="Water Balance"/>
      <sheetName val="Base Operating Expenses"/>
      <sheetName val="Overhaul Operating Expenses"/>
    </sheetNames>
    <sheetDataSet>
      <sheetData sheetId="0"/>
      <sheetData sheetId="1"/>
      <sheetData sheetId="2">
        <row r="3">
          <cell r="A3" t="str">
            <v xml:space="preserve">"F" Technology, PROJECT LATTE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ard Reports"/>
      <sheetName val="Sheet1"/>
    </sheetNames>
    <sheetDataSet>
      <sheetData sheetId="0"/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FOR SOL"/>
      <sheetName val="CWIP &amp; PP&amp;E BAL BY GROUP"/>
      <sheetName val="JAN CWIP"/>
      <sheetName val="ACCRUAL"/>
      <sheetName val="in svc pt"/>
      <sheetName val="Sheet1"/>
      <sheetName val="CWIP DATA FOR ANALYSIS"/>
      <sheetName val="Sheet2"/>
      <sheetName val="CWIP &amp; PP&amp;E BAL "/>
      <sheetName val="CER"/>
      <sheetName val="GROSS PROP AS OF8-31-02-FINAL"/>
      <sheetName val="DESCRIPTION TABLE"/>
      <sheetName val="Tables"/>
      <sheetName val="1999 ACCRUAL"/>
      <sheetName val="avail cwip"/>
      <sheetName val="Dec CWIP"/>
      <sheetName val="STATSUM"/>
    </sheetNames>
    <sheetDataSet>
      <sheetData sheetId="0"/>
      <sheetData sheetId="1"/>
      <sheetData sheetId="2"/>
      <sheetData sheetId="3"/>
      <sheetData sheetId="4">
        <row r="3">
          <cell r="A3" t="str">
            <v>1001</v>
          </cell>
          <cell r="B3">
            <v>-390764.75</v>
          </cell>
        </row>
        <row r="4">
          <cell r="A4" t="str">
            <v>1002</v>
          </cell>
          <cell r="B4">
            <v>-288079.69</v>
          </cell>
        </row>
        <row r="5">
          <cell r="A5" t="str">
            <v>1986</v>
          </cell>
          <cell r="B5">
            <v>-163041.85</v>
          </cell>
        </row>
        <row r="6">
          <cell r="A6" t="str">
            <v>1988</v>
          </cell>
          <cell r="B6">
            <v>-2837234.97</v>
          </cell>
        </row>
        <row r="7">
          <cell r="A7" t="str">
            <v>1989</v>
          </cell>
          <cell r="B7">
            <v>-4640901.87</v>
          </cell>
        </row>
        <row r="8">
          <cell r="A8" t="str">
            <v>1990</v>
          </cell>
          <cell r="B8">
            <v>-712959.33</v>
          </cell>
        </row>
        <row r="9">
          <cell r="A9" t="str">
            <v>1991</v>
          </cell>
          <cell r="B9">
            <v>-2825009.69</v>
          </cell>
        </row>
        <row r="10">
          <cell r="A10" t="str">
            <v>1992</v>
          </cell>
          <cell r="B10">
            <v>-1948586.16</v>
          </cell>
        </row>
        <row r="11">
          <cell r="A11" t="str">
            <v>1993</v>
          </cell>
          <cell r="B11">
            <v>-6497256.0800000001</v>
          </cell>
        </row>
        <row r="12">
          <cell r="A12" t="str">
            <v>1994</v>
          </cell>
          <cell r="B12">
            <v>-13717336.939999999</v>
          </cell>
        </row>
        <row r="13">
          <cell r="A13" t="str">
            <v>1995</v>
          </cell>
          <cell r="B13">
            <v>-3258362.24</v>
          </cell>
        </row>
        <row r="14">
          <cell r="A14" t="str">
            <v>1996</v>
          </cell>
          <cell r="B14">
            <v>-4302313.66</v>
          </cell>
        </row>
        <row r="15">
          <cell r="A15" t="str">
            <v>1997</v>
          </cell>
          <cell r="B15">
            <v>-20839968.300000001</v>
          </cell>
        </row>
        <row r="16">
          <cell r="A16" t="str">
            <v>1998</v>
          </cell>
          <cell r="B16">
            <v>-29175378.640000001</v>
          </cell>
        </row>
        <row r="17">
          <cell r="A17" t="str">
            <v>1999</v>
          </cell>
          <cell r="B17">
            <v>-7984051.3300000001</v>
          </cell>
        </row>
        <row r="18">
          <cell r="A18" t="str">
            <v>2000</v>
          </cell>
          <cell r="B18">
            <v>-14315637.49</v>
          </cell>
        </row>
        <row r="19">
          <cell r="A19" t="str">
            <v>6001</v>
          </cell>
          <cell r="B19">
            <v>-859807.22</v>
          </cell>
        </row>
        <row r="20">
          <cell r="A20" t="str">
            <v>6002</v>
          </cell>
          <cell r="B20">
            <v>-19007065.02</v>
          </cell>
        </row>
        <row r="21">
          <cell r="A21" t="str">
            <v>6003</v>
          </cell>
          <cell r="B21">
            <v>-11042074.039999999</v>
          </cell>
        </row>
        <row r="22">
          <cell r="A22" t="str">
            <v>6004</v>
          </cell>
          <cell r="B22">
            <v>-18050081.609999999</v>
          </cell>
        </row>
        <row r="23">
          <cell r="A23" t="str">
            <v>6005</v>
          </cell>
          <cell r="B23">
            <v>-19549915.649999999</v>
          </cell>
        </row>
        <row r="24">
          <cell r="A24" t="str">
            <v>6006</v>
          </cell>
          <cell r="B24">
            <v>-20136371.93</v>
          </cell>
        </row>
        <row r="25">
          <cell r="A25" t="str">
            <v>6007</v>
          </cell>
          <cell r="B25">
            <v>-10609533.84</v>
          </cell>
        </row>
        <row r="26">
          <cell r="A26" t="str">
            <v>6008</v>
          </cell>
          <cell r="B26">
            <v>-14211386.43</v>
          </cell>
        </row>
        <row r="27">
          <cell r="A27" t="str">
            <v>6009</v>
          </cell>
          <cell r="B27">
            <v>-1078335.6499999999</v>
          </cell>
        </row>
        <row r="28">
          <cell r="A28" t="str">
            <v>6010</v>
          </cell>
          <cell r="B28">
            <v>-471350.12</v>
          </cell>
        </row>
        <row r="29">
          <cell r="A29" t="str">
            <v>6012</v>
          </cell>
          <cell r="B29">
            <v>-2883407.29</v>
          </cell>
        </row>
        <row r="30">
          <cell r="A30" t="str">
            <v>6013</v>
          </cell>
          <cell r="B30">
            <v>-1975975.18</v>
          </cell>
        </row>
        <row r="31">
          <cell r="A31" t="str">
            <v>6014</v>
          </cell>
          <cell r="B31">
            <v>-241539.55</v>
          </cell>
        </row>
        <row r="32">
          <cell r="A32" t="str">
            <v>6015</v>
          </cell>
          <cell r="B32">
            <v>-4988250.1500000004</v>
          </cell>
        </row>
        <row r="33">
          <cell r="A33" t="str">
            <v>6016</v>
          </cell>
          <cell r="B33">
            <v>-1179157.3899999999</v>
          </cell>
        </row>
        <row r="34">
          <cell r="A34" t="str">
            <v>6017</v>
          </cell>
          <cell r="B34">
            <v>-521474.77</v>
          </cell>
        </row>
        <row r="35">
          <cell r="A35" t="str">
            <v>6018</v>
          </cell>
          <cell r="B35">
            <v>-116815.24</v>
          </cell>
        </row>
        <row r="36">
          <cell r="A36" t="str">
            <v>6019</v>
          </cell>
          <cell r="B36">
            <v>-552839.61</v>
          </cell>
        </row>
        <row r="37">
          <cell r="A37" t="str">
            <v>6020</v>
          </cell>
          <cell r="B37">
            <v>-286969.67</v>
          </cell>
        </row>
        <row r="38">
          <cell r="A38" t="str">
            <v>6021</v>
          </cell>
          <cell r="B38">
            <v>-299891.34000000003</v>
          </cell>
        </row>
        <row r="39">
          <cell r="A39" t="str">
            <v>6022</v>
          </cell>
          <cell r="B39">
            <v>-229519.25</v>
          </cell>
        </row>
        <row r="40">
          <cell r="A40" t="str">
            <v>6023</v>
          </cell>
          <cell r="B40">
            <v>-6037061.8200000003</v>
          </cell>
        </row>
        <row r="41">
          <cell r="A41" t="str">
            <v>6024</v>
          </cell>
          <cell r="B41">
            <v>-3933.37</v>
          </cell>
        </row>
        <row r="42">
          <cell r="A42" t="str">
            <v>6025</v>
          </cell>
          <cell r="B42">
            <v>-103411.71</v>
          </cell>
        </row>
        <row r="43">
          <cell r="A43" t="str">
            <v>6026</v>
          </cell>
          <cell r="B43">
            <v>-330618.51</v>
          </cell>
        </row>
        <row r="44">
          <cell r="A44" t="str">
            <v>6027</v>
          </cell>
          <cell r="B44">
            <v>-199531.63</v>
          </cell>
        </row>
        <row r="45">
          <cell r="A45" t="str">
            <v>6028</v>
          </cell>
          <cell r="B45">
            <v>-316492.55</v>
          </cell>
        </row>
        <row r="46">
          <cell r="A46" t="str">
            <v>6029</v>
          </cell>
          <cell r="B46">
            <v>-358388</v>
          </cell>
        </row>
        <row r="47">
          <cell r="A47" t="str">
            <v>6030</v>
          </cell>
          <cell r="B47">
            <v>-1219617.3</v>
          </cell>
        </row>
        <row r="48">
          <cell r="A48" t="str">
            <v>6031</v>
          </cell>
          <cell r="B48">
            <v>-3230970.03</v>
          </cell>
        </row>
        <row r="49">
          <cell r="A49" t="str">
            <v>6032</v>
          </cell>
          <cell r="B49">
            <v>-324900.81</v>
          </cell>
        </row>
        <row r="50">
          <cell r="A50" t="str">
            <v>6033</v>
          </cell>
          <cell r="B50">
            <v>-204033.22</v>
          </cell>
        </row>
        <row r="51">
          <cell r="A51" t="str">
            <v>6034</v>
          </cell>
          <cell r="B51">
            <v>-268369.93</v>
          </cell>
        </row>
        <row r="52">
          <cell r="A52" t="str">
            <v>6035</v>
          </cell>
          <cell r="B52">
            <v>-95819.51</v>
          </cell>
        </row>
        <row r="53">
          <cell r="A53" t="str">
            <v>6036</v>
          </cell>
          <cell r="B53">
            <v>-3293599.66</v>
          </cell>
        </row>
        <row r="54">
          <cell r="A54" t="str">
            <v>6037</v>
          </cell>
          <cell r="B54">
            <v>-514387.78</v>
          </cell>
        </row>
        <row r="55">
          <cell r="A55" t="str">
            <v>6038</v>
          </cell>
          <cell r="B55">
            <v>-2210470.5099999998</v>
          </cell>
        </row>
        <row r="56">
          <cell r="A56" t="str">
            <v>6039</v>
          </cell>
          <cell r="B56">
            <v>-431218.88</v>
          </cell>
        </row>
        <row r="57">
          <cell r="A57" t="str">
            <v>6040</v>
          </cell>
          <cell r="B57">
            <v>-53129.55</v>
          </cell>
        </row>
        <row r="58">
          <cell r="A58" t="str">
            <v>6041</v>
          </cell>
          <cell r="B58">
            <v>-87517.7</v>
          </cell>
        </row>
        <row r="59">
          <cell r="A59" t="str">
            <v>6044</v>
          </cell>
          <cell r="B59">
            <v>-131113.94</v>
          </cell>
        </row>
        <row r="60">
          <cell r="A60" t="str">
            <v>6045</v>
          </cell>
          <cell r="B60">
            <v>-19744.849999999999</v>
          </cell>
        </row>
        <row r="61">
          <cell r="A61" t="str">
            <v>6046</v>
          </cell>
          <cell r="B61">
            <v>-19953.12</v>
          </cell>
        </row>
        <row r="62">
          <cell r="A62" t="str">
            <v>6047</v>
          </cell>
          <cell r="B62">
            <v>-4620.82</v>
          </cell>
        </row>
        <row r="63">
          <cell r="A63" t="str">
            <v>6051</v>
          </cell>
          <cell r="B63">
            <v>2747.09</v>
          </cell>
        </row>
        <row r="64">
          <cell r="A64" t="str">
            <v>6052</v>
          </cell>
          <cell r="B64">
            <v>-50386.65</v>
          </cell>
        </row>
        <row r="65">
          <cell r="A65" t="str">
            <v>6053</v>
          </cell>
          <cell r="B65">
            <v>-128029.75999999999</v>
          </cell>
        </row>
        <row r="66">
          <cell r="A66" t="str">
            <v>6057</v>
          </cell>
          <cell r="B66">
            <v>-5125.32</v>
          </cell>
        </row>
        <row r="67">
          <cell r="A67" t="str">
            <v>6059</v>
          </cell>
          <cell r="B67">
            <v>-311392.17</v>
          </cell>
        </row>
        <row r="68">
          <cell r="A68" t="str">
            <v>6060</v>
          </cell>
          <cell r="B68">
            <v>-126039.02</v>
          </cell>
        </row>
        <row r="69">
          <cell r="A69" t="str">
            <v>6061</v>
          </cell>
          <cell r="B69">
            <v>-7419055.29</v>
          </cell>
        </row>
        <row r="70">
          <cell r="A70" t="str">
            <v>6062</v>
          </cell>
          <cell r="B70">
            <v>-5977746.0899999999</v>
          </cell>
        </row>
        <row r="71">
          <cell r="A71" t="str">
            <v>6064</v>
          </cell>
          <cell r="B71">
            <v>-4568907.9800000004</v>
          </cell>
        </row>
        <row r="72">
          <cell r="A72" t="str">
            <v>6065</v>
          </cell>
          <cell r="B72">
            <v>-3356607.38</v>
          </cell>
        </row>
        <row r="73">
          <cell r="A73" t="str">
            <v>6067</v>
          </cell>
          <cell r="B73">
            <v>-1782236.4</v>
          </cell>
        </row>
        <row r="74">
          <cell r="A74" t="str">
            <v>6068</v>
          </cell>
          <cell r="B74">
            <v>-2967386.54</v>
          </cell>
        </row>
        <row r="75">
          <cell r="A75" t="str">
            <v>6069</v>
          </cell>
          <cell r="B75">
            <v>-323463.12</v>
          </cell>
        </row>
        <row r="76">
          <cell r="A76" t="str">
            <v>6070</v>
          </cell>
          <cell r="B76">
            <v>-131672.29999999999</v>
          </cell>
        </row>
        <row r="77">
          <cell r="A77" t="str">
            <v>6071</v>
          </cell>
          <cell r="B77">
            <v>-168382.09</v>
          </cell>
        </row>
        <row r="78">
          <cell r="A78" t="str">
            <v>6072</v>
          </cell>
          <cell r="B78">
            <v>-321065.53999999998</v>
          </cell>
        </row>
        <row r="79">
          <cell r="A79" t="str">
            <v>6073</v>
          </cell>
          <cell r="B79">
            <v>-7800880.0499999998</v>
          </cell>
        </row>
        <row r="80">
          <cell r="A80" t="str">
            <v>6074</v>
          </cell>
          <cell r="B80">
            <v>-1138926.6599999999</v>
          </cell>
        </row>
        <row r="81">
          <cell r="A81" t="str">
            <v>6075</v>
          </cell>
          <cell r="B81">
            <v>-2551998.54</v>
          </cell>
        </row>
        <row r="82">
          <cell r="A82" t="str">
            <v>6076</v>
          </cell>
          <cell r="B82">
            <v>-560751.92000000004</v>
          </cell>
        </row>
        <row r="83">
          <cell r="A83" t="str">
            <v>6077</v>
          </cell>
          <cell r="B83">
            <v>-3182801.66</v>
          </cell>
        </row>
        <row r="84">
          <cell r="A84" t="str">
            <v>6079</v>
          </cell>
          <cell r="B84">
            <v>-150683.78</v>
          </cell>
        </row>
        <row r="85">
          <cell r="A85" t="str">
            <v>6080</v>
          </cell>
          <cell r="B85">
            <v>-288041.01</v>
          </cell>
        </row>
        <row r="86">
          <cell r="A86" t="str">
            <v>6081</v>
          </cell>
          <cell r="B86">
            <v>-15677.02</v>
          </cell>
        </row>
        <row r="87">
          <cell r="A87" t="str">
            <v>6115</v>
          </cell>
          <cell r="B87">
            <v>-3440.28</v>
          </cell>
        </row>
        <row r="88">
          <cell r="A88" t="str">
            <v>6116</v>
          </cell>
          <cell r="B88">
            <v>-8991.3700000000008</v>
          </cell>
        </row>
        <row r="89">
          <cell r="A89" t="str">
            <v>6119</v>
          </cell>
          <cell r="B89">
            <v>-61876.59</v>
          </cell>
        </row>
        <row r="90">
          <cell r="A90" t="str">
            <v>6122</v>
          </cell>
          <cell r="B90">
            <v>-1796.94</v>
          </cell>
        </row>
        <row r="91">
          <cell r="A91" t="str">
            <v>6125</v>
          </cell>
          <cell r="B91">
            <v>-114577.11</v>
          </cell>
        </row>
        <row r="92">
          <cell r="A92" t="str">
            <v>6126</v>
          </cell>
          <cell r="B92">
            <v>-506823.27</v>
          </cell>
        </row>
        <row r="93">
          <cell r="A93" t="str">
            <v>6127</v>
          </cell>
          <cell r="B93">
            <v>-162285.51999999999</v>
          </cell>
        </row>
        <row r="94">
          <cell r="A94" t="str">
            <v>6130</v>
          </cell>
          <cell r="B94">
            <v>-29525.18</v>
          </cell>
        </row>
        <row r="95">
          <cell r="A95" t="str">
            <v>6132</v>
          </cell>
          <cell r="B95">
            <v>-57550.91</v>
          </cell>
        </row>
        <row r="96">
          <cell r="A96" t="str">
            <v>6133</v>
          </cell>
          <cell r="B96">
            <v>-777600.2</v>
          </cell>
        </row>
        <row r="97">
          <cell r="A97" t="str">
            <v>6135</v>
          </cell>
          <cell r="B97">
            <v>-301757.06</v>
          </cell>
        </row>
        <row r="98">
          <cell r="A98" t="str">
            <v>6136</v>
          </cell>
          <cell r="B98">
            <v>-354679.72</v>
          </cell>
        </row>
        <row r="99">
          <cell r="A99" t="str">
            <v>6137</v>
          </cell>
          <cell r="B99">
            <v>-96374.62</v>
          </cell>
        </row>
        <row r="100">
          <cell r="A100" t="str">
            <v>6139</v>
          </cell>
          <cell r="B100">
            <v>-52989.85</v>
          </cell>
        </row>
        <row r="101">
          <cell r="A101" t="str">
            <v>6140</v>
          </cell>
          <cell r="B101">
            <v>-253970.93</v>
          </cell>
        </row>
        <row r="102">
          <cell r="A102" t="str">
            <v>6141</v>
          </cell>
          <cell r="B102">
            <v>-356399.85</v>
          </cell>
        </row>
        <row r="103">
          <cell r="A103" t="str">
            <v>6143</v>
          </cell>
          <cell r="B103">
            <v>-518152.55</v>
          </cell>
        </row>
        <row r="104">
          <cell r="A104" t="str">
            <v>6148</v>
          </cell>
          <cell r="B104">
            <v>-551747.68999999994</v>
          </cell>
        </row>
        <row r="105">
          <cell r="A105" t="str">
            <v>6149</v>
          </cell>
          <cell r="B105">
            <v>-980497.34</v>
          </cell>
        </row>
        <row r="106">
          <cell r="A106" t="str">
            <v>6150</v>
          </cell>
          <cell r="B106">
            <v>-470500.37</v>
          </cell>
        </row>
        <row r="107">
          <cell r="A107" t="str">
            <v>6151</v>
          </cell>
          <cell r="B107">
            <v>-691517.43</v>
          </cell>
        </row>
        <row r="108">
          <cell r="A108" t="str">
            <v>6152</v>
          </cell>
          <cell r="B108">
            <v>-799716.66</v>
          </cell>
        </row>
        <row r="109">
          <cell r="A109" t="str">
            <v>6153</v>
          </cell>
          <cell r="B109">
            <v>-29895.15</v>
          </cell>
        </row>
        <row r="110">
          <cell r="A110" t="str">
            <v>6154</v>
          </cell>
          <cell r="B110">
            <v>-2457.5700000000002</v>
          </cell>
        </row>
        <row r="111">
          <cell r="A111" t="str">
            <v>6155</v>
          </cell>
          <cell r="B111">
            <v>-221092.96</v>
          </cell>
        </row>
        <row r="112">
          <cell r="A112" t="str">
            <v>6158</v>
          </cell>
          <cell r="B112">
            <v>-537878.57999999996</v>
          </cell>
        </row>
        <row r="113">
          <cell r="A113" t="str">
            <v>6159</v>
          </cell>
          <cell r="B113">
            <v>-90724.37</v>
          </cell>
        </row>
        <row r="114">
          <cell r="A114" t="str">
            <v>6160</v>
          </cell>
          <cell r="B114">
            <v>-25494.400000000001</v>
          </cell>
        </row>
        <row r="115">
          <cell r="A115" t="str">
            <v>6163</v>
          </cell>
          <cell r="B115">
            <v>-274698.39</v>
          </cell>
        </row>
        <row r="116">
          <cell r="A116" t="str">
            <v>6164</v>
          </cell>
          <cell r="B116">
            <v>-260491.73</v>
          </cell>
        </row>
        <row r="117">
          <cell r="A117" t="str">
            <v>6166</v>
          </cell>
          <cell r="B117">
            <v>-54260.03</v>
          </cell>
        </row>
        <row r="118">
          <cell r="A118" t="str">
            <v>6167</v>
          </cell>
          <cell r="B118">
            <v>-23914.02</v>
          </cell>
        </row>
        <row r="119">
          <cell r="A119" t="str">
            <v>6169</v>
          </cell>
          <cell r="B119">
            <v>-4473.26</v>
          </cell>
        </row>
        <row r="120">
          <cell r="A120" t="str">
            <v>6170</v>
          </cell>
          <cell r="B120">
            <v>-47666.86</v>
          </cell>
        </row>
        <row r="121">
          <cell r="A121" t="str">
            <v>6172</v>
          </cell>
          <cell r="B121">
            <v>-45213.71</v>
          </cell>
        </row>
        <row r="122">
          <cell r="A122" t="str">
            <v>6173</v>
          </cell>
          <cell r="B122">
            <v>-299767.18</v>
          </cell>
        </row>
        <row r="123">
          <cell r="A123" t="str">
            <v>6174</v>
          </cell>
          <cell r="B123">
            <v>-102822.85</v>
          </cell>
        </row>
        <row r="124">
          <cell r="A124" t="str">
            <v>6177</v>
          </cell>
          <cell r="B124">
            <v>-170913.63</v>
          </cell>
        </row>
        <row r="125">
          <cell r="A125" t="str">
            <v>6185</v>
          </cell>
          <cell r="B125">
            <v>-24817.94</v>
          </cell>
        </row>
        <row r="126">
          <cell r="A126" t="str">
            <v>6201</v>
          </cell>
          <cell r="B126">
            <v>-2008983.5</v>
          </cell>
        </row>
        <row r="127">
          <cell r="A127" t="str">
            <v>6301</v>
          </cell>
          <cell r="B127">
            <v>-3191648.04</v>
          </cell>
        </row>
        <row r="128">
          <cell r="A128" t="str">
            <v>6302</v>
          </cell>
          <cell r="B128">
            <v>-629463.22</v>
          </cell>
        </row>
        <row r="129">
          <cell r="A129" t="str">
            <v>6303</v>
          </cell>
          <cell r="B129">
            <v>-730027.46</v>
          </cell>
        </row>
        <row r="130">
          <cell r="A130" t="str">
            <v>6304</v>
          </cell>
          <cell r="B130">
            <v>-2306524.66</v>
          </cell>
        </row>
        <row r="131">
          <cell r="A131" t="str">
            <v>6305</v>
          </cell>
          <cell r="B131">
            <v>-296849.5</v>
          </cell>
        </row>
        <row r="132">
          <cell r="A132" t="str">
            <v>6306</v>
          </cell>
          <cell r="B132">
            <v>-1189455.3400000001</v>
          </cell>
        </row>
        <row r="133">
          <cell r="A133" t="str">
            <v>6307</v>
          </cell>
          <cell r="B133">
            <v>-61351.49</v>
          </cell>
        </row>
        <row r="134">
          <cell r="A134" t="str">
            <v>6309</v>
          </cell>
          <cell r="B134">
            <v>-829326.73</v>
          </cell>
        </row>
        <row r="135">
          <cell r="A135" t="str">
            <v>6310</v>
          </cell>
          <cell r="B135">
            <v>-997783.67</v>
          </cell>
        </row>
        <row r="136">
          <cell r="A136" t="str">
            <v>6311</v>
          </cell>
          <cell r="B136">
            <v>-392183.93</v>
          </cell>
        </row>
        <row r="137">
          <cell r="A137" t="str">
            <v>6312</v>
          </cell>
          <cell r="B137">
            <v>-620476.15</v>
          </cell>
        </row>
        <row r="138">
          <cell r="A138" t="str">
            <v>6313</v>
          </cell>
          <cell r="B138">
            <v>-23728.1</v>
          </cell>
        </row>
        <row r="139">
          <cell r="A139" t="str">
            <v>6314</v>
          </cell>
          <cell r="B139">
            <v>-6715.65</v>
          </cell>
        </row>
        <row r="140">
          <cell r="A140" t="str">
            <v>6315</v>
          </cell>
          <cell r="B140">
            <v>-67954.13</v>
          </cell>
        </row>
        <row r="141">
          <cell r="A141" t="str">
            <v>6316</v>
          </cell>
          <cell r="B141">
            <v>-1893287.99</v>
          </cell>
        </row>
        <row r="142">
          <cell r="A142" t="str">
            <v>6317</v>
          </cell>
          <cell r="B142">
            <v>-649015.6</v>
          </cell>
        </row>
        <row r="143">
          <cell r="A143" t="str">
            <v>6318</v>
          </cell>
          <cell r="B143">
            <v>-299000.44</v>
          </cell>
        </row>
        <row r="144">
          <cell r="A144" t="str">
            <v>6319</v>
          </cell>
          <cell r="B144">
            <v>-78886.77</v>
          </cell>
        </row>
        <row r="145">
          <cell r="A145" t="str">
            <v>6320</v>
          </cell>
          <cell r="B145">
            <v>-332858.73</v>
          </cell>
        </row>
        <row r="146">
          <cell r="A146" t="str">
            <v>6321</v>
          </cell>
          <cell r="B146">
            <v>-625619.48</v>
          </cell>
        </row>
        <row r="147">
          <cell r="A147" t="str">
            <v>6324</v>
          </cell>
          <cell r="B147">
            <v>-1222188.57</v>
          </cell>
        </row>
        <row r="148">
          <cell r="A148" t="str">
            <v>6326</v>
          </cell>
          <cell r="B148">
            <v>-243633.64</v>
          </cell>
        </row>
        <row r="149">
          <cell r="A149" t="str">
            <v>6328</v>
          </cell>
          <cell r="B149">
            <v>-16957.71</v>
          </cell>
        </row>
        <row r="150">
          <cell r="A150" t="str">
            <v>6330</v>
          </cell>
          <cell r="B150">
            <v>-1082484.1100000001</v>
          </cell>
        </row>
        <row r="151">
          <cell r="A151" t="str">
            <v>6331</v>
          </cell>
          <cell r="B151">
            <v>-71248.92</v>
          </cell>
        </row>
        <row r="152">
          <cell r="A152" t="str">
            <v>6332</v>
          </cell>
          <cell r="B152">
            <v>-59549.919999999998</v>
          </cell>
        </row>
        <row r="153">
          <cell r="A153" t="str">
            <v>6333</v>
          </cell>
          <cell r="B153">
            <v>-59394.239999999998</v>
          </cell>
        </row>
        <row r="154">
          <cell r="A154" t="str">
            <v>6334</v>
          </cell>
          <cell r="B154">
            <v>-149286.43</v>
          </cell>
        </row>
        <row r="155">
          <cell r="A155" t="str">
            <v>6335</v>
          </cell>
          <cell r="B155">
            <v>-74376.52</v>
          </cell>
        </row>
        <row r="156">
          <cell r="A156" t="str">
            <v>6340</v>
          </cell>
          <cell r="B156">
            <v>-310637.92</v>
          </cell>
        </row>
        <row r="157">
          <cell r="A157" t="str">
            <v>6341</v>
          </cell>
          <cell r="B157">
            <v>-30035.77</v>
          </cell>
        </row>
        <row r="158">
          <cell r="A158" t="str">
            <v>6342</v>
          </cell>
          <cell r="B158">
            <v>-84296.81</v>
          </cell>
        </row>
        <row r="159">
          <cell r="A159" t="str">
            <v>6343</v>
          </cell>
          <cell r="B159">
            <v>-490860.51</v>
          </cell>
        </row>
        <row r="160">
          <cell r="A160" t="str">
            <v>6344</v>
          </cell>
          <cell r="B160">
            <v>-553670.19999999995</v>
          </cell>
        </row>
        <row r="161">
          <cell r="A161" t="str">
            <v>6345</v>
          </cell>
          <cell r="B161">
            <v>-138867.29</v>
          </cell>
        </row>
        <row r="162">
          <cell r="A162" t="str">
            <v>6346</v>
          </cell>
          <cell r="B162">
            <v>-552553.48</v>
          </cell>
        </row>
        <row r="163">
          <cell r="A163" t="str">
            <v>6347</v>
          </cell>
          <cell r="B163">
            <v>-14712.86</v>
          </cell>
        </row>
        <row r="164">
          <cell r="A164" t="str">
            <v>6348</v>
          </cell>
          <cell r="B164">
            <v>-2643.01</v>
          </cell>
        </row>
        <row r="165">
          <cell r="A165" t="str">
            <v>6349</v>
          </cell>
          <cell r="B165">
            <v>-3212.67</v>
          </cell>
        </row>
        <row r="166">
          <cell r="A166" t="str">
            <v>6350</v>
          </cell>
          <cell r="B166">
            <v>-461088.96</v>
          </cell>
        </row>
        <row r="167">
          <cell r="A167" t="str">
            <v>6352</v>
          </cell>
          <cell r="B167">
            <v>-25029.1</v>
          </cell>
        </row>
        <row r="168">
          <cell r="A168" t="str">
            <v>6353</v>
          </cell>
          <cell r="B168">
            <v>-466.58</v>
          </cell>
        </row>
        <row r="169">
          <cell r="A169" t="str">
            <v>6354</v>
          </cell>
          <cell r="B169">
            <v>-547501.23</v>
          </cell>
        </row>
        <row r="170">
          <cell r="A170" t="str">
            <v>6355</v>
          </cell>
          <cell r="B170">
            <v>-18481.25</v>
          </cell>
        </row>
        <row r="171">
          <cell r="A171" t="str">
            <v>6356</v>
          </cell>
          <cell r="B171">
            <v>-81566.22</v>
          </cell>
        </row>
        <row r="172">
          <cell r="A172" t="str">
            <v>6500</v>
          </cell>
          <cell r="B172">
            <v>-9011115.0399999991</v>
          </cell>
        </row>
        <row r="173">
          <cell r="A173" t="str">
            <v>6501</v>
          </cell>
          <cell r="B173">
            <v>-1579866.36</v>
          </cell>
        </row>
        <row r="174">
          <cell r="A174" t="str">
            <v>6600</v>
          </cell>
          <cell r="B174">
            <v>-224646.9</v>
          </cell>
        </row>
        <row r="175">
          <cell r="A175" t="str">
            <v>6601</v>
          </cell>
          <cell r="B175">
            <v>-280853.58</v>
          </cell>
        </row>
        <row r="176">
          <cell r="A176" t="str">
            <v>6604</v>
          </cell>
          <cell r="B176">
            <v>-123379.71</v>
          </cell>
        </row>
        <row r="177">
          <cell r="A177" t="str">
            <v>6606</v>
          </cell>
          <cell r="B177">
            <v>-101300.01</v>
          </cell>
        </row>
        <row r="178">
          <cell r="A178" t="str">
            <v>6607</v>
          </cell>
          <cell r="B178">
            <v>-392549.51</v>
          </cell>
        </row>
        <row r="179">
          <cell r="A179" t="str">
            <v>6608</v>
          </cell>
          <cell r="B179">
            <v>-8082.64</v>
          </cell>
        </row>
        <row r="180">
          <cell r="A180" t="str">
            <v>6609</v>
          </cell>
          <cell r="B180">
            <v>-57322.54</v>
          </cell>
        </row>
        <row r="181">
          <cell r="A181" t="str">
            <v>6610</v>
          </cell>
          <cell r="B181">
            <v>-6875.33</v>
          </cell>
        </row>
        <row r="182">
          <cell r="A182" t="str">
            <v>6611</v>
          </cell>
          <cell r="B182">
            <v>-36136.660000000003</v>
          </cell>
        </row>
        <row r="183">
          <cell r="A183" t="str">
            <v>6614</v>
          </cell>
          <cell r="B183">
            <v>-56899.6</v>
          </cell>
        </row>
        <row r="184">
          <cell r="A184" t="str">
            <v>6615</v>
          </cell>
          <cell r="B184">
            <v>-48184.01</v>
          </cell>
        </row>
        <row r="185">
          <cell r="A185" t="str">
            <v>6617</v>
          </cell>
          <cell r="B185">
            <v>-21545.48</v>
          </cell>
        </row>
        <row r="186">
          <cell r="A186" t="str">
            <v>6618</v>
          </cell>
          <cell r="B186">
            <v>-6625.15</v>
          </cell>
        </row>
        <row r="187">
          <cell r="A187" t="str">
            <v>6619</v>
          </cell>
          <cell r="B187">
            <v>-47661.82</v>
          </cell>
        </row>
        <row r="188">
          <cell r="A188" t="str">
            <v>6620</v>
          </cell>
          <cell r="B188">
            <v>-6539.2</v>
          </cell>
        </row>
        <row r="189">
          <cell r="A189" t="str">
            <v>6623</v>
          </cell>
          <cell r="B189">
            <v>-2628.84</v>
          </cell>
        </row>
        <row r="190">
          <cell r="A190" t="str">
            <v>6625</v>
          </cell>
          <cell r="B190">
            <v>-13538.13</v>
          </cell>
        </row>
        <row r="191">
          <cell r="A191" t="str">
            <v>6627</v>
          </cell>
          <cell r="B191">
            <v>-31838.15</v>
          </cell>
        </row>
        <row r="192">
          <cell r="A192" t="str">
            <v>6628</v>
          </cell>
          <cell r="B192">
            <v>-618103.59</v>
          </cell>
        </row>
        <row r="193">
          <cell r="A193" t="str">
            <v>6629</v>
          </cell>
          <cell r="B193">
            <v>-28317.56</v>
          </cell>
        </row>
        <row r="194">
          <cell r="A194" t="str">
            <v>6631</v>
          </cell>
          <cell r="B194">
            <v>-41499.25</v>
          </cell>
        </row>
        <row r="195">
          <cell r="A195" t="str">
            <v>6633</v>
          </cell>
          <cell r="B195">
            <v>-34312.199999999997</v>
          </cell>
        </row>
        <row r="196">
          <cell r="A196" t="str">
            <v>6634</v>
          </cell>
          <cell r="B196">
            <v>-23740.44</v>
          </cell>
        </row>
        <row r="197">
          <cell r="A197" t="str">
            <v>6997</v>
          </cell>
          <cell r="B197">
            <v>-1480157.35</v>
          </cell>
        </row>
        <row r="198">
          <cell r="A198" t="str">
            <v>6998</v>
          </cell>
          <cell r="B198">
            <v>-2711896.21</v>
          </cell>
        </row>
        <row r="199">
          <cell r="A199" t="str">
            <v>7596</v>
          </cell>
          <cell r="B199">
            <v>-173685.14</v>
          </cell>
        </row>
        <row r="200">
          <cell r="A200" t="str">
            <v>7694</v>
          </cell>
          <cell r="B200">
            <v>-3476598.59</v>
          </cell>
        </row>
        <row r="201">
          <cell r="A201" t="str">
            <v>8158</v>
          </cell>
          <cell r="B201">
            <v>-768259.43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M5" t="str">
            <v>0</v>
          </cell>
        </row>
      </sheetData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FOR SOL"/>
      <sheetName val="CWIP &amp; PP&amp;E BAL BY GROUP"/>
      <sheetName val="JAN CWIP"/>
      <sheetName val="ACCRUAL"/>
      <sheetName val="in svc pt"/>
      <sheetName val="Sheet1"/>
      <sheetName val="CWIP DATA FOR ANALYSIS"/>
      <sheetName val="Sheet2"/>
      <sheetName val="CWIP &amp; PP&amp;E BAL "/>
      <sheetName val="CER"/>
      <sheetName val="GROSS PROP AS OF8-31-02-FINAL"/>
      <sheetName val="DESCRIPTION TABLE"/>
      <sheetName val="Tables"/>
      <sheetName val="1999 ACCRUAL"/>
      <sheetName val="avail cwip"/>
      <sheetName val="Dec CWIP"/>
    </sheetNames>
    <sheetDataSet>
      <sheetData sheetId="0"/>
      <sheetData sheetId="1"/>
      <sheetData sheetId="2"/>
      <sheetData sheetId="3"/>
      <sheetData sheetId="4" refreshError="1">
        <row r="3">
          <cell r="A3" t="str">
            <v>1001</v>
          </cell>
          <cell r="B3">
            <v>-390764.75</v>
          </cell>
        </row>
        <row r="4">
          <cell r="A4" t="str">
            <v>1002</v>
          </cell>
          <cell r="B4">
            <v>-288079.69</v>
          </cell>
        </row>
        <row r="5">
          <cell r="A5" t="str">
            <v>1986</v>
          </cell>
          <cell r="B5">
            <v>-163041.85</v>
          </cell>
        </row>
        <row r="6">
          <cell r="A6" t="str">
            <v>1988</v>
          </cell>
          <cell r="B6">
            <v>-2837234.97</v>
          </cell>
        </row>
        <row r="7">
          <cell r="A7" t="str">
            <v>1989</v>
          </cell>
          <cell r="B7">
            <v>-4640901.87</v>
          </cell>
        </row>
        <row r="8">
          <cell r="A8" t="str">
            <v>1990</v>
          </cell>
          <cell r="B8">
            <v>-712959.33</v>
          </cell>
        </row>
        <row r="9">
          <cell r="A9" t="str">
            <v>1991</v>
          </cell>
          <cell r="B9">
            <v>-2825009.69</v>
          </cell>
        </row>
        <row r="10">
          <cell r="A10" t="str">
            <v>1992</v>
          </cell>
          <cell r="B10">
            <v>-1948586.16</v>
          </cell>
        </row>
        <row r="11">
          <cell r="A11" t="str">
            <v>1993</v>
          </cell>
          <cell r="B11">
            <v>-6497256.0800000001</v>
          </cell>
        </row>
        <row r="12">
          <cell r="A12" t="str">
            <v>1994</v>
          </cell>
          <cell r="B12">
            <v>-13717336.939999999</v>
          </cell>
        </row>
        <row r="13">
          <cell r="A13" t="str">
            <v>1995</v>
          </cell>
          <cell r="B13">
            <v>-3258362.24</v>
          </cell>
        </row>
        <row r="14">
          <cell r="A14" t="str">
            <v>1996</v>
          </cell>
          <cell r="B14">
            <v>-4302313.66</v>
          </cell>
        </row>
        <row r="15">
          <cell r="A15" t="str">
            <v>1997</v>
          </cell>
          <cell r="B15">
            <v>-20839968.300000001</v>
          </cell>
        </row>
        <row r="16">
          <cell r="A16" t="str">
            <v>1998</v>
          </cell>
          <cell r="B16">
            <v>-29175378.640000001</v>
          </cell>
        </row>
        <row r="17">
          <cell r="A17" t="str">
            <v>1999</v>
          </cell>
          <cell r="B17">
            <v>-7984051.3300000001</v>
          </cell>
        </row>
        <row r="18">
          <cell r="A18" t="str">
            <v>2000</v>
          </cell>
          <cell r="B18">
            <v>-14315637.49</v>
          </cell>
        </row>
        <row r="19">
          <cell r="A19" t="str">
            <v>6001</v>
          </cell>
          <cell r="B19">
            <v>-859807.22</v>
          </cell>
        </row>
        <row r="20">
          <cell r="A20" t="str">
            <v>6002</v>
          </cell>
          <cell r="B20">
            <v>-19007065.02</v>
          </cell>
        </row>
        <row r="21">
          <cell r="A21" t="str">
            <v>6003</v>
          </cell>
          <cell r="B21">
            <v>-11042074.039999999</v>
          </cell>
        </row>
        <row r="22">
          <cell r="A22" t="str">
            <v>6004</v>
          </cell>
          <cell r="B22">
            <v>-18050081.609999999</v>
          </cell>
        </row>
        <row r="23">
          <cell r="A23" t="str">
            <v>6005</v>
          </cell>
          <cell r="B23">
            <v>-19549915.649999999</v>
          </cell>
        </row>
        <row r="24">
          <cell r="A24" t="str">
            <v>6006</v>
          </cell>
          <cell r="B24">
            <v>-20136371.93</v>
          </cell>
        </row>
        <row r="25">
          <cell r="A25" t="str">
            <v>6007</v>
          </cell>
          <cell r="B25">
            <v>-10609533.84</v>
          </cell>
        </row>
        <row r="26">
          <cell r="A26" t="str">
            <v>6008</v>
          </cell>
          <cell r="B26">
            <v>-14211386.43</v>
          </cell>
        </row>
        <row r="27">
          <cell r="A27" t="str">
            <v>6009</v>
          </cell>
          <cell r="B27">
            <v>-1078335.6499999999</v>
          </cell>
        </row>
        <row r="28">
          <cell r="A28" t="str">
            <v>6010</v>
          </cell>
          <cell r="B28">
            <v>-471350.12</v>
          </cell>
        </row>
        <row r="29">
          <cell r="A29" t="str">
            <v>6012</v>
          </cell>
          <cell r="B29">
            <v>-2883407.29</v>
          </cell>
        </row>
        <row r="30">
          <cell r="A30" t="str">
            <v>6013</v>
          </cell>
          <cell r="B30">
            <v>-1975975.18</v>
          </cell>
        </row>
        <row r="31">
          <cell r="A31" t="str">
            <v>6014</v>
          </cell>
          <cell r="B31">
            <v>-241539.55</v>
          </cell>
        </row>
        <row r="32">
          <cell r="A32" t="str">
            <v>6015</v>
          </cell>
          <cell r="B32">
            <v>-4988250.1500000004</v>
          </cell>
        </row>
        <row r="33">
          <cell r="A33" t="str">
            <v>6016</v>
          </cell>
          <cell r="B33">
            <v>-1179157.3899999999</v>
          </cell>
        </row>
        <row r="34">
          <cell r="A34" t="str">
            <v>6017</v>
          </cell>
          <cell r="B34">
            <v>-521474.77</v>
          </cell>
        </row>
        <row r="35">
          <cell r="A35" t="str">
            <v>6018</v>
          </cell>
          <cell r="B35">
            <v>-116815.24</v>
          </cell>
        </row>
        <row r="36">
          <cell r="A36" t="str">
            <v>6019</v>
          </cell>
          <cell r="B36">
            <v>-552839.61</v>
          </cell>
        </row>
        <row r="37">
          <cell r="A37" t="str">
            <v>6020</v>
          </cell>
          <cell r="B37">
            <v>-286969.67</v>
          </cell>
        </row>
        <row r="38">
          <cell r="A38" t="str">
            <v>6021</v>
          </cell>
          <cell r="B38">
            <v>-299891.34000000003</v>
          </cell>
        </row>
        <row r="39">
          <cell r="A39" t="str">
            <v>6022</v>
          </cell>
          <cell r="B39">
            <v>-229519.25</v>
          </cell>
        </row>
        <row r="40">
          <cell r="A40" t="str">
            <v>6023</v>
          </cell>
          <cell r="B40">
            <v>-6037061.8200000003</v>
          </cell>
        </row>
        <row r="41">
          <cell r="A41" t="str">
            <v>6024</v>
          </cell>
          <cell r="B41">
            <v>-3933.37</v>
          </cell>
        </row>
        <row r="42">
          <cell r="A42" t="str">
            <v>6025</v>
          </cell>
          <cell r="B42">
            <v>-103411.71</v>
          </cell>
        </row>
        <row r="43">
          <cell r="A43" t="str">
            <v>6026</v>
          </cell>
          <cell r="B43">
            <v>-330618.51</v>
          </cell>
        </row>
        <row r="44">
          <cell r="A44" t="str">
            <v>6027</v>
          </cell>
          <cell r="B44">
            <v>-199531.63</v>
          </cell>
        </row>
        <row r="45">
          <cell r="A45" t="str">
            <v>6028</v>
          </cell>
          <cell r="B45">
            <v>-316492.55</v>
          </cell>
        </row>
        <row r="46">
          <cell r="A46" t="str">
            <v>6029</v>
          </cell>
          <cell r="B46">
            <v>-358388</v>
          </cell>
        </row>
        <row r="47">
          <cell r="A47" t="str">
            <v>6030</v>
          </cell>
          <cell r="B47">
            <v>-1219617.3</v>
          </cell>
        </row>
        <row r="48">
          <cell r="A48" t="str">
            <v>6031</v>
          </cell>
          <cell r="B48">
            <v>-3230970.03</v>
          </cell>
        </row>
        <row r="49">
          <cell r="A49" t="str">
            <v>6032</v>
          </cell>
          <cell r="B49">
            <v>-324900.81</v>
          </cell>
        </row>
        <row r="50">
          <cell r="A50" t="str">
            <v>6033</v>
          </cell>
          <cell r="B50">
            <v>-204033.22</v>
          </cell>
        </row>
        <row r="51">
          <cell r="A51" t="str">
            <v>6034</v>
          </cell>
          <cell r="B51">
            <v>-268369.93</v>
          </cell>
        </row>
        <row r="52">
          <cell r="A52" t="str">
            <v>6035</v>
          </cell>
          <cell r="B52">
            <v>-95819.51</v>
          </cell>
        </row>
        <row r="53">
          <cell r="A53" t="str">
            <v>6036</v>
          </cell>
          <cell r="B53">
            <v>-3293599.66</v>
          </cell>
        </row>
        <row r="54">
          <cell r="A54" t="str">
            <v>6037</v>
          </cell>
          <cell r="B54">
            <v>-514387.78</v>
          </cell>
        </row>
        <row r="55">
          <cell r="A55" t="str">
            <v>6038</v>
          </cell>
          <cell r="B55">
            <v>-2210470.5099999998</v>
          </cell>
        </row>
        <row r="56">
          <cell r="A56" t="str">
            <v>6039</v>
          </cell>
          <cell r="B56">
            <v>-431218.88</v>
          </cell>
        </row>
        <row r="57">
          <cell r="A57" t="str">
            <v>6040</v>
          </cell>
          <cell r="B57">
            <v>-53129.55</v>
          </cell>
        </row>
        <row r="58">
          <cell r="A58" t="str">
            <v>6041</v>
          </cell>
          <cell r="B58">
            <v>-87517.7</v>
          </cell>
        </row>
        <row r="59">
          <cell r="A59" t="str">
            <v>6044</v>
          </cell>
          <cell r="B59">
            <v>-131113.94</v>
          </cell>
        </row>
        <row r="60">
          <cell r="A60" t="str">
            <v>6045</v>
          </cell>
          <cell r="B60">
            <v>-19744.849999999999</v>
          </cell>
        </row>
        <row r="61">
          <cell r="A61" t="str">
            <v>6046</v>
          </cell>
          <cell r="B61">
            <v>-19953.12</v>
          </cell>
        </row>
        <row r="62">
          <cell r="A62" t="str">
            <v>6047</v>
          </cell>
          <cell r="B62">
            <v>-4620.82</v>
          </cell>
        </row>
        <row r="63">
          <cell r="A63" t="str">
            <v>6051</v>
          </cell>
          <cell r="B63">
            <v>2747.09</v>
          </cell>
        </row>
        <row r="64">
          <cell r="A64" t="str">
            <v>6052</v>
          </cell>
          <cell r="B64">
            <v>-50386.65</v>
          </cell>
        </row>
        <row r="65">
          <cell r="A65" t="str">
            <v>6053</v>
          </cell>
          <cell r="B65">
            <v>-128029.75999999999</v>
          </cell>
        </row>
        <row r="66">
          <cell r="A66" t="str">
            <v>6057</v>
          </cell>
          <cell r="B66">
            <v>-5125.32</v>
          </cell>
        </row>
        <row r="67">
          <cell r="A67" t="str">
            <v>6059</v>
          </cell>
          <cell r="B67">
            <v>-311392.17</v>
          </cell>
        </row>
        <row r="68">
          <cell r="A68" t="str">
            <v>6060</v>
          </cell>
          <cell r="B68">
            <v>-126039.02</v>
          </cell>
        </row>
        <row r="69">
          <cell r="A69" t="str">
            <v>6061</v>
          </cell>
          <cell r="B69">
            <v>-7419055.29</v>
          </cell>
        </row>
        <row r="70">
          <cell r="A70" t="str">
            <v>6062</v>
          </cell>
          <cell r="B70">
            <v>-5977746.0899999999</v>
          </cell>
        </row>
        <row r="71">
          <cell r="A71" t="str">
            <v>6064</v>
          </cell>
          <cell r="B71">
            <v>-4568907.9800000004</v>
          </cell>
        </row>
        <row r="72">
          <cell r="A72" t="str">
            <v>6065</v>
          </cell>
          <cell r="B72">
            <v>-3356607.38</v>
          </cell>
        </row>
        <row r="73">
          <cell r="A73" t="str">
            <v>6067</v>
          </cell>
          <cell r="B73">
            <v>-1782236.4</v>
          </cell>
        </row>
        <row r="74">
          <cell r="A74" t="str">
            <v>6068</v>
          </cell>
          <cell r="B74">
            <v>-2967386.54</v>
          </cell>
        </row>
        <row r="75">
          <cell r="A75" t="str">
            <v>6069</v>
          </cell>
          <cell r="B75">
            <v>-323463.12</v>
          </cell>
        </row>
        <row r="76">
          <cell r="A76" t="str">
            <v>6070</v>
          </cell>
          <cell r="B76">
            <v>-131672.29999999999</v>
          </cell>
        </row>
        <row r="77">
          <cell r="A77" t="str">
            <v>6071</v>
          </cell>
          <cell r="B77">
            <v>-168382.09</v>
          </cell>
        </row>
        <row r="78">
          <cell r="A78" t="str">
            <v>6072</v>
          </cell>
          <cell r="B78">
            <v>-321065.53999999998</v>
          </cell>
        </row>
        <row r="79">
          <cell r="A79" t="str">
            <v>6073</v>
          </cell>
          <cell r="B79">
            <v>-7800880.0499999998</v>
          </cell>
        </row>
        <row r="80">
          <cell r="A80" t="str">
            <v>6074</v>
          </cell>
          <cell r="B80">
            <v>-1138926.6599999999</v>
          </cell>
        </row>
        <row r="81">
          <cell r="A81" t="str">
            <v>6075</v>
          </cell>
          <cell r="B81">
            <v>-2551998.54</v>
          </cell>
        </row>
        <row r="82">
          <cell r="A82" t="str">
            <v>6076</v>
          </cell>
          <cell r="B82">
            <v>-560751.92000000004</v>
          </cell>
        </row>
        <row r="83">
          <cell r="A83" t="str">
            <v>6077</v>
          </cell>
          <cell r="B83">
            <v>-3182801.66</v>
          </cell>
        </row>
        <row r="84">
          <cell r="A84" t="str">
            <v>6079</v>
          </cell>
          <cell r="B84">
            <v>-150683.78</v>
          </cell>
        </row>
        <row r="85">
          <cell r="A85" t="str">
            <v>6080</v>
          </cell>
          <cell r="B85">
            <v>-288041.01</v>
          </cell>
        </row>
        <row r="86">
          <cell r="A86" t="str">
            <v>6081</v>
          </cell>
          <cell r="B86">
            <v>-15677.02</v>
          </cell>
        </row>
        <row r="87">
          <cell r="A87" t="str">
            <v>6115</v>
          </cell>
          <cell r="B87">
            <v>-3440.28</v>
          </cell>
        </row>
        <row r="88">
          <cell r="A88" t="str">
            <v>6116</v>
          </cell>
          <cell r="B88">
            <v>-8991.3700000000008</v>
          </cell>
        </row>
        <row r="89">
          <cell r="A89" t="str">
            <v>6119</v>
          </cell>
          <cell r="B89">
            <v>-61876.59</v>
          </cell>
        </row>
        <row r="90">
          <cell r="A90" t="str">
            <v>6122</v>
          </cell>
          <cell r="B90">
            <v>-1796.94</v>
          </cell>
        </row>
        <row r="91">
          <cell r="A91" t="str">
            <v>6125</v>
          </cell>
          <cell r="B91">
            <v>-114577.11</v>
          </cell>
        </row>
        <row r="92">
          <cell r="A92" t="str">
            <v>6126</v>
          </cell>
          <cell r="B92">
            <v>-506823.27</v>
          </cell>
        </row>
        <row r="93">
          <cell r="A93" t="str">
            <v>6127</v>
          </cell>
          <cell r="B93">
            <v>-162285.51999999999</v>
          </cell>
        </row>
        <row r="94">
          <cell r="A94" t="str">
            <v>6130</v>
          </cell>
          <cell r="B94">
            <v>-29525.18</v>
          </cell>
        </row>
        <row r="95">
          <cell r="A95" t="str">
            <v>6132</v>
          </cell>
          <cell r="B95">
            <v>-57550.91</v>
          </cell>
        </row>
        <row r="96">
          <cell r="A96" t="str">
            <v>6133</v>
          </cell>
          <cell r="B96">
            <v>-777600.2</v>
          </cell>
        </row>
        <row r="97">
          <cell r="A97" t="str">
            <v>6135</v>
          </cell>
          <cell r="B97">
            <v>-301757.06</v>
          </cell>
        </row>
        <row r="98">
          <cell r="A98" t="str">
            <v>6136</v>
          </cell>
          <cell r="B98">
            <v>-354679.72</v>
          </cell>
        </row>
        <row r="99">
          <cell r="A99" t="str">
            <v>6137</v>
          </cell>
          <cell r="B99">
            <v>-96374.62</v>
          </cell>
        </row>
        <row r="100">
          <cell r="A100" t="str">
            <v>6139</v>
          </cell>
          <cell r="B100">
            <v>-52989.85</v>
          </cell>
        </row>
        <row r="101">
          <cell r="A101" t="str">
            <v>6140</v>
          </cell>
          <cell r="B101">
            <v>-253970.93</v>
          </cell>
        </row>
        <row r="102">
          <cell r="A102" t="str">
            <v>6141</v>
          </cell>
          <cell r="B102">
            <v>-356399.85</v>
          </cell>
        </row>
        <row r="103">
          <cell r="A103" t="str">
            <v>6143</v>
          </cell>
          <cell r="B103">
            <v>-518152.55</v>
          </cell>
        </row>
        <row r="104">
          <cell r="A104" t="str">
            <v>6148</v>
          </cell>
          <cell r="B104">
            <v>-551747.68999999994</v>
          </cell>
        </row>
        <row r="105">
          <cell r="A105" t="str">
            <v>6149</v>
          </cell>
          <cell r="B105">
            <v>-980497.34</v>
          </cell>
        </row>
        <row r="106">
          <cell r="A106" t="str">
            <v>6150</v>
          </cell>
          <cell r="B106">
            <v>-470500.37</v>
          </cell>
        </row>
        <row r="107">
          <cell r="A107" t="str">
            <v>6151</v>
          </cell>
          <cell r="B107">
            <v>-691517.43</v>
          </cell>
        </row>
        <row r="108">
          <cell r="A108" t="str">
            <v>6152</v>
          </cell>
          <cell r="B108">
            <v>-799716.66</v>
          </cell>
        </row>
        <row r="109">
          <cell r="A109" t="str">
            <v>6153</v>
          </cell>
          <cell r="B109">
            <v>-29895.15</v>
          </cell>
        </row>
        <row r="110">
          <cell r="A110" t="str">
            <v>6154</v>
          </cell>
          <cell r="B110">
            <v>-2457.5700000000002</v>
          </cell>
        </row>
        <row r="111">
          <cell r="A111" t="str">
            <v>6155</v>
          </cell>
          <cell r="B111">
            <v>-221092.96</v>
          </cell>
        </row>
        <row r="112">
          <cell r="A112" t="str">
            <v>6158</v>
          </cell>
          <cell r="B112">
            <v>-537878.57999999996</v>
          </cell>
        </row>
        <row r="113">
          <cell r="A113" t="str">
            <v>6159</v>
          </cell>
          <cell r="B113">
            <v>-90724.37</v>
          </cell>
        </row>
        <row r="114">
          <cell r="A114" t="str">
            <v>6160</v>
          </cell>
          <cell r="B114">
            <v>-25494.400000000001</v>
          </cell>
        </row>
        <row r="115">
          <cell r="A115" t="str">
            <v>6163</v>
          </cell>
          <cell r="B115">
            <v>-274698.39</v>
          </cell>
        </row>
        <row r="116">
          <cell r="A116" t="str">
            <v>6164</v>
          </cell>
          <cell r="B116">
            <v>-260491.73</v>
          </cell>
        </row>
        <row r="117">
          <cell r="A117" t="str">
            <v>6166</v>
          </cell>
          <cell r="B117">
            <v>-54260.03</v>
          </cell>
        </row>
        <row r="118">
          <cell r="A118" t="str">
            <v>6167</v>
          </cell>
          <cell r="B118">
            <v>-23914.02</v>
          </cell>
        </row>
        <row r="119">
          <cell r="A119" t="str">
            <v>6169</v>
          </cell>
          <cell r="B119">
            <v>-4473.26</v>
          </cell>
        </row>
        <row r="120">
          <cell r="A120" t="str">
            <v>6170</v>
          </cell>
          <cell r="B120">
            <v>-47666.86</v>
          </cell>
        </row>
        <row r="121">
          <cell r="A121" t="str">
            <v>6172</v>
          </cell>
          <cell r="B121">
            <v>-45213.71</v>
          </cell>
        </row>
        <row r="122">
          <cell r="A122" t="str">
            <v>6173</v>
          </cell>
          <cell r="B122">
            <v>-299767.18</v>
          </cell>
        </row>
        <row r="123">
          <cell r="A123" t="str">
            <v>6174</v>
          </cell>
          <cell r="B123">
            <v>-102822.85</v>
          </cell>
        </row>
        <row r="124">
          <cell r="A124" t="str">
            <v>6177</v>
          </cell>
          <cell r="B124">
            <v>-170913.63</v>
          </cell>
        </row>
        <row r="125">
          <cell r="A125" t="str">
            <v>6185</v>
          </cell>
          <cell r="B125">
            <v>-24817.94</v>
          </cell>
        </row>
        <row r="126">
          <cell r="A126" t="str">
            <v>6201</v>
          </cell>
          <cell r="B126">
            <v>-2008983.5</v>
          </cell>
        </row>
        <row r="127">
          <cell r="A127" t="str">
            <v>6301</v>
          </cell>
          <cell r="B127">
            <v>-3191648.04</v>
          </cell>
        </row>
        <row r="128">
          <cell r="A128" t="str">
            <v>6302</v>
          </cell>
          <cell r="B128">
            <v>-629463.22</v>
          </cell>
        </row>
        <row r="129">
          <cell r="A129" t="str">
            <v>6303</v>
          </cell>
          <cell r="B129">
            <v>-730027.46</v>
          </cell>
        </row>
        <row r="130">
          <cell r="A130" t="str">
            <v>6304</v>
          </cell>
          <cell r="B130">
            <v>-2306524.66</v>
          </cell>
        </row>
        <row r="131">
          <cell r="A131" t="str">
            <v>6305</v>
          </cell>
          <cell r="B131">
            <v>-296849.5</v>
          </cell>
        </row>
        <row r="132">
          <cell r="A132" t="str">
            <v>6306</v>
          </cell>
          <cell r="B132">
            <v>-1189455.3400000001</v>
          </cell>
        </row>
        <row r="133">
          <cell r="A133" t="str">
            <v>6307</v>
          </cell>
          <cell r="B133">
            <v>-61351.49</v>
          </cell>
        </row>
        <row r="134">
          <cell r="A134" t="str">
            <v>6309</v>
          </cell>
          <cell r="B134">
            <v>-829326.73</v>
          </cell>
        </row>
        <row r="135">
          <cell r="A135" t="str">
            <v>6310</v>
          </cell>
          <cell r="B135">
            <v>-997783.67</v>
          </cell>
        </row>
        <row r="136">
          <cell r="A136" t="str">
            <v>6311</v>
          </cell>
          <cell r="B136">
            <v>-392183.93</v>
          </cell>
        </row>
        <row r="137">
          <cell r="A137" t="str">
            <v>6312</v>
          </cell>
          <cell r="B137">
            <v>-620476.15</v>
          </cell>
        </row>
        <row r="138">
          <cell r="A138" t="str">
            <v>6313</v>
          </cell>
          <cell r="B138">
            <v>-23728.1</v>
          </cell>
        </row>
        <row r="139">
          <cell r="A139" t="str">
            <v>6314</v>
          </cell>
          <cell r="B139">
            <v>-6715.65</v>
          </cell>
        </row>
        <row r="140">
          <cell r="A140" t="str">
            <v>6315</v>
          </cell>
          <cell r="B140">
            <v>-67954.13</v>
          </cell>
        </row>
        <row r="141">
          <cell r="A141" t="str">
            <v>6316</v>
          </cell>
          <cell r="B141">
            <v>-1893287.99</v>
          </cell>
        </row>
        <row r="142">
          <cell r="A142" t="str">
            <v>6317</v>
          </cell>
          <cell r="B142">
            <v>-649015.6</v>
          </cell>
        </row>
        <row r="143">
          <cell r="A143" t="str">
            <v>6318</v>
          </cell>
          <cell r="B143">
            <v>-299000.44</v>
          </cell>
        </row>
        <row r="144">
          <cell r="A144" t="str">
            <v>6319</v>
          </cell>
          <cell r="B144">
            <v>-78886.77</v>
          </cell>
        </row>
        <row r="145">
          <cell r="A145" t="str">
            <v>6320</v>
          </cell>
          <cell r="B145">
            <v>-332858.73</v>
          </cell>
        </row>
        <row r="146">
          <cell r="A146" t="str">
            <v>6321</v>
          </cell>
          <cell r="B146">
            <v>-625619.48</v>
          </cell>
        </row>
        <row r="147">
          <cell r="A147" t="str">
            <v>6324</v>
          </cell>
          <cell r="B147">
            <v>-1222188.57</v>
          </cell>
        </row>
        <row r="148">
          <cell r="A148" t="str">
            <v>6326</v>
          </cell>
          <cell r="B148">
            <v>-243633.64</v>
          </cell>
        </row>
        <row r="149">
          <cell r="A149" t="str">
            <v>6328</v>
          </cell>
          <cell r="B149">
            <v>-16957.71</v>
          </cell>
        </row>
        <row r="150">
          <cell r="A150" t="str">
            <v>6330</v>
          </cell>
          <cell r="B150">
            <v>-1082484.1100000001</v>
          </cell>
        </row>
        <row r="151">
          <cell r="A151" t="str">
            <v>6331</v>
          </cell>
          <cell r="B151">
            <v>-71248.92</v>
          </cell>
        </row>
        <row r="152">
          <cell r="A152" t="str">
            <v>6332</v>
          </cell>
          <cell r="B152">
            <v>-59549.919999999998</v>
          </cell>
        </row>
        <row r="153">
          <cell r="A153" t="str">
            <v>6333</v>
          </cell>
          <cell r="B153">
            <v>-59394.239999999998</v>
          </cell>
        </row>
        <row r="154">
          <cell r="A154" t="str">
            <v>6334</v>
          </cell>
          <cell r="B154">
            <v>-149286.43</v>
          </cell>
        </row>
        <row r="155">
          <cell r="A155" t="str">
            <v>6335</v>
          </cell>
          <cell r="B155">
            <v>-74376.52</v>
          </cell>
        </row>
        <row r="156">
          <cell r="A156" t="str">
            <v>6340</v>
          </cell>
          <cell r="B156">
            <v>-310637.92</v>
          </cell>
        </row>
        <row r="157">
          <cell r="A157" t="str">
            <v>6341</v>
          </cell>
          <cell r="B157">
            <v>-30035.77</v>
          </cell>
        </row>
        <row r="158">
          <cell r="A158" t="str">
            <v>6342</v>
          </cell>
          <cell r="B158">
            <v>-84296.81</v>
          </cell>
        </row>
        <row r="159">
          <cell r="A159" t="str">
            <v>6343</v>
          </cell>
          <cell r="B159">
            <v>-490860.51</v>
          </cell>
        </row>
        <row r="160">
          <cell r="A160" t="str">
            <v>6344</v>
          </cell>
          <cell r="B160">
            <v>-553670.19999999995</v>
          </cell>
        </row>
        <row r="161">
          <cell r="A161" t="str">
            <v>6345</v>
          </cell>
          <cell r="B161">
            <v>-138867.29</v>
          </cell>
        </row>
        <row r="162">
          <cell r="A162" t="str">
            <v>6346</v>
          </cell>
          <cell r="B162">
            <v>-552553.48</v>
          </cell>
        </row>
        <row r="163">
          <cell r="A163" t="str">
            <v>6347</v>
          </cell>
          <cell r="B163">
            <v>-14712.86</v>
          </cell>
        </row>
        <row r="164">
          <cell r="A164" t="str">
            <v>6348</v>
          </cell>
          <cell r="B164">
            <v>-2643.01</v>
          </cell>
        </row>
        <row r="165">
          <cell r="A165" t="str">
            <v>6349</v>
          </cell>
          <cell r="B165">
            <v>-3212.67</v>
          </cell>
        </row>
        <row r="166">
          <cell r="A166" t="str">
            <v>6350</v>
          </cell>
          <cell r="B166">
            <v>-461088.96</v>
          </cell>
        </row>
        <row r="167">
          <cell r="A167" t="str">
            <v>6352</v>
          </cell>
          <cell r="B167">
            <v>-25029.1</v>
          </cell>
        </row>
        <row r="168">
          <cell r="A168" t="str">
            <v>6353</v>
          </cell>
          <cell r="B168">
            <v>-466.58</v>
          </cell>
        </row>
        <row r="169">
          <cell r="A169" t="str">
            <v>6354</v>
          </cell>
          <cell r="B169">
            <v>-547501.23</v>
          </cell>
        </row>
        <row r="170">
          <cell r="A170" t="str">
            <v>6355</v>
          </cell>
          <cell r="B170">
            <v>-18481.25</v>
          </cell>
        </row>
        <row r="171">
          <cell r="A171" t="str">
            <v>6356</v>
          </cell>
          <cell r="B171">
            <v>-81566.22</v>
          </cell>
        </row>
        <row r="172">
          <cell r="A172" t="str">
            <v>6500</v>
          </cell>
          <cell r="B172">
            <v>-9011115.0399999991</v>
          </cell>
        </row>
        <row r="173">
          <cell r="A173" t="str">
            <v>6501</v>
          </cell>
          <cell r="B173">
            <v>-1579866.36</v>
          </cell>
        </row>
        <row r="174">
          <cell r="A174" t="str">
            <v>6600</v>
          </cell>
          <cell r="B174">
            <v>-224646.9</v>
          </cell>
        </row>
        <row r="175">
          <cell r="A175" t="str">
            <v>6601</v>
          </cell>
          <cell r="B175">
            <v>-280853.58</v>
          </cell>
        </row>
        <row r="176">
          <cell r="A176" t="str">
            <v>6604</v>
          </cell>
          <cell r="B176">
            <v>-123379.71</v>
          </cell>
        </row>
        <row r="177">
          <cell r="A177" t="str">
            <v>6606</v>
          </cell>
          <cell r="B177">
            <v>-101300.01</v>
          </cell>
        </row>
        <row r="178">
          <cell r="A178" t="str">
            <v>6607</v>
          </cell>
          <cell r="B178">
            <v>-392549.51</v>
          </cell>
        </row>
        <row r="179">
          <cell r="A179" t="str">
            <v>6608</v>
          </cell>
          <cell r="B179">
            <v>-8082.64</v>
          </cell>
        </row>
        <row r="180">
          <cell r="A180" t="str">
            <v>6609</v>
          </cell>
          <cell r="B180">
            <v>-57322.54</v>
          </cell>
        </row>
        <row r="181">
          <cell r="A181" t="str">
            <v>6610</v>
          </cell>
          <cell r="B181">
            <v>-6875.33</v>
          </cell>
        </row>
        <row r="182">
          <cell r="A182" t="str">
            <v>6611</v>
          </cell>
          <cell r="B182">
            <v>-36136.660000000003</v>
          </cell>
        </row>
        <row r="183">
          <cell r="A183" t="str">
            <v>6614</v>
          </cell>
          <cell r="B183">
            <v>-56899.6</v>
          </cell>
        </row>
        <row r="184">
          <cell r="A184" t="str">
            <v>6615</v>
          </cell>
          <cell r="B184">
            <v>-48184.01</v>
          </cell>
        </row>
        <row r="185">
          <cell r="A185" t="str">
            <v>6617</v>
          </cell>
          <cell r="B185">
            <v>-21545.48</v>
          </cell>
        </row>
        <row r="186">
          <cell r="A186" t="str">
            <v>6618</v>
          </cell>
          <cell r="B186">
            <v>-6625.15</v>
          </cell>
        </row>
        <row r="187">
          <cell r="A187" t="str">
            <v>6619</v>
          </cell>
          <cell r="B187">
            <v>-47661.82</v>
          </cell>
        </row>
        <row r="188">
          <cell r="A188" t="str">
            <v>6620</v>
          </cell>
          <cell r="B188">
            <v>-6539.2</v>
          </cell>
        </row>
        <row r="189">
          <cell r="A189" t="str">
            <v>6623</v>
          </cell>
          <cell r="B189">
            <v>-2628.84</v>
          </cell>
        </row>
        <row r="190">
          <cell r="A190" t="str">
            <v>6625</v>
          </cell>
          <cell r="B190">
            <v>-13538.13</v>
          </cell>
        </row>
        <row r="191">
          <cell r="A191" t="str">
            <v>6627</v>
          </cell>
          <cell r="B191">
            <v>-31838.15</v>
          </cell>
        </row>
        <row r="192">
          <cell r="A192" t="str">
            <v>6628</v>
          </cell>
          <cell r="B192">
            <v>-618103.59</v>
          </cell>
        </row>
        <row r="193">
          <cell r="A193" t="str">
            <v>6629</v>
          </cell>
          <cell r="B193">
            <v>-28317.56</v>
          </cell>
        </row>
        <row r="194">
          <cell r="A194" t="str">
            <v>6631</v>
          </cell>
          <cell r="B194">
            <v>-41499.25</v>
          </cell>
        </row>
        <row r="195">
          <cell r="A195" t="str">
            <v>6633</v>
          </cell>
          <cell r="B195">
            <v>-34312.199999999997</v>
          </cell>
        </row>
        <row r="196">
          <cell r="A196" t="str">
            <v>6634</v>
          </cell>
          <cell r="B196">
            <v>-23740.44</v>
          </cell>
        </row>
        <row r="197">
          <cell r="A197" t="str">
            <v>6997</v>
          </cell>
          <cell r="B197">
            <v>-1480157.35</v>
          </cell>
        </row>
        <row r="198">
          <cell r="A198" t="str">
            <v>6998</v>
          </cell>
          <cell r="B198">
            <v>-2711896.21</v>
          </cell>
        </row>
        <row r="199">
          <cell r="A199" t="str">
            <v>7596</v>
          </cell>
          <cell r="B199">
            <v>-173685.14</v>
          </cell>
        </row>
        <row r="200">
          <cell r="A200" t="str">
            <v>7694</v>
          </cell>
          <cell r="B200">
            <v>-3476598.59</v>
          </cell>
        </row>
        <row r="201">
          <cell r="A201" t="str">
            <v>8158</v>
          </cell>
          <cell r="B201">
            <v>-768259.43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Log"/>
      <sheetName val="Ramp Up"/>
      <sheetName val="Assumptions "/>
      <sheetName val="Input"/>
      <sheetName val="O&amp;M Summary- FPL"/>
      <sheetName val="O&amp;M Summary"/>
      <sheetName val="Capital"/>
      <sheetName val="Fixed Production Costs"/>
      <sheetName val="CC-Prod Variable"/>
      <sheetName val="Prod-Payroll "/>
      <sheetName val="Maintenance"/>
      <sheetName val="Admin (Site G&amp;A)"/>
      <sheetName val="Shared EWIS Server"/>
      <sheetName val="Salary"/>
      <sheetName val="Payroll"/>
      <sheetName val="CC-Environmental"/>
      <sheetName val="motor EOL Distribution"/>
      <sheetName val="inverter EOL Distribution"/>
      <sheetName val="panel EOL Distribution"/>
      <sheetName val="transformer EOL Distribution"/>
      <sheetName val="SPWR Inventory"/>
      <sheetName val="SPWR Inventory (2)"/>
      <sheetName val="Water"/>
      <sheetName val="Seperate EWIS Servers"/>
      <sheetName val="land maint"/>
      <sheetName val="electrical"/>
      <sheetName val="Data Tables"/>
      <sheetName val="security camer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E3" t="str">
            <v>Fixed Tilt</v>
          </cell>
          <cell r="F3" t="str">
            <v>T0</v>
          </cell>
          <cell r="G3" t="str">
            <v>T20</v>
          </cell>
        </row>
        <row r="20">
          <cell r="E20" t="str">
            <v>&lt;500</v>
          </cell>
          <cell r="F20">
            <v>420</v>
          </cell>
          <cell r="G20">
            <v>500</v>
          </cell>
        </row>
        <row r="24">
          <cell r="E24">
            <v>1438</v>
          </cell>
          <cell r="F24">
            <v>2874</v>
          </cell>
          <cell r="G24">
            <v>2874</v>
          </cell>
        </row>
      </sheetData>
      <sheetData sheetId="2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  <sheetName val="BAL (2)"/>
      <sheetName val="in svc 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G2" t="str">
            <v>Default (Sub)</v>
          </cell>
        </row>
      </sheetData>
      <sheetData sheetId="10">
        <row r="2">
          <cell r="A2" t="str">
            <v>A01-Base</v>
          </cell>
          <cell r="G2" t="str">
            <v>Default (Sub)</v>
          </cell>
          <cell r="I2" t="str">
            <v>N/A</v>
          </cell>
          <cell r="K2" t="str">
            <v>Yes</v>
          </cell>
        </row>
        <row r="3">
          <cell r="G3" t="str">
            <v>From IO</v>
          </cell>
          <cell r="I3" t="str">
            <v>Various</v>
          </cell>
          <cell r="K3" t="str">
            <v>No</v>
          </cell>
        </row>
        <row r="4">
          <cell r="G4" t="str">
            <v>From PP</v>
          </cell>
          <cell r="I4" t="str">
            <v>Statistical</v>
          </cell>
          <cell r="K4" t="str">
            <v>Add Mult. Accts</v>
          </cell>
        </row>
        <row r="5">
          <cell r="G5" t="str">
            <v>From Plant</v>
          </cell>
          <cell r="I5" t="str">
            <v>To Be Assigned</v>
          </cell>
        </row>
        <row r="6">
          <cell r="G6" t="str">
            <v>Generated</v>
          </cell>
          <cell r="I6" t="str">
            <v>Deferrals</v>
          </cell>
        </row>
        <row r="7">
          <cell r="G7" t="str">
            <v>C/Obj</v>
          </cell>
          <cell r="I7" t="str">
            <v>CC27-Customer Service Capital</v>
          </cell>
        </row>
        <row r="8">
          <cell r="G8" t="str">
            <v>Required</v>
          </cell>
          <cell r="I8" t="str">
            <v>CO11-Customer Service O&amp;M</v>
          </cell>
        </row>
        <row r="9">
          <cell r="I9" t="str">
            <v>DC25-Distribution Capital</v>
          </cell>
        </row>
        <row r="10">
          <cell r="I10" t="str">
            <v>DD20-Distribution Job Orders</v>
          </cell>
        </row>
        <row r="11">
          <cell r="I11" t="str">
            <v>DO04-Distribution O&amp;M (WMS)</v>
          </cell>
        </row>
        <row r="12">
          <cell r="I12" t="str">
            <v>DO05-Distribution O&amp;M (Non-WMS)</v>
          </cell>
        </row>
        <row r="13">
          <cell r="I13" t="str">
            <v>DO06-Distribution Non-Productive</v>
          </cell>
        </row>
        <row r="14">
          <cell r="I14" t="str">
            <v>FO10-Fleet O&amp;M</v>
          </cell>
        </row>
        <row r="15">
          <cell r="I15" t="str">
            <v>GC23-Power Generation Capital</v>
          </cell>
        </row>
        <row r="17">
          <cell r="I17" t="str">
            <v>GO02-Power Generation O&amp;M (Non-WMS)</v>
          </cell>
        </row>
        <row r="18">
          <cell r="I18" t="str">
            <v>NC24-Nuclear Capital</v>
          </cell>
        </row>
        <row r="19">
          <cell r="I19" t="str">
            <v>NO02-Nuclear O&amp;M (Non-NAMS)</v>
          </cell>
        </row>
        <row r="20">
          <cell r="I20" t="str">
            <v xml:space="preserve">NO03-Nuclear O&amp;M </v>
          </cell>
        </row>
        <row r="21">
          <cell r="I21" t="str">
            <v>OF36-Other Income &amp; Expenses</v>
          </cell>
        </row>
        <row r="22">
          <cell r="I22" t="str">
            <v>PC34-PowerPlant Capital</v>
          </cell>
        </row>
        <row r="23">
          <cell r="I23" t="str">
            <v>RF35-Utility Revenue</v>
          </cell>
        </row>
        <row r="24">
          <cell r="I24" t="str">
            <v>SC28-Corporate Groups Capital</v>
          </cell>
        </row>
        <row r="25">
          <cell r="I25" t="str">
            <v>SC29-Reserve Materials - Distribution</v>
          </cell>
        </row>
        <row r="26">
          <cell r="I26" t="str">
            <v>SC30-Reserve Materials - Transmission</v>
          </cell>
        </row>
        <row r="27">
          <cell r="I27" t="str">
            <v>SC31-Storm Capital</v>
          </cell>
        </row>
        <row r="28">
          <cell r="I28" t="str">
            <v>SC32-FPLES (Energy Services)</v>
          </cell>
        </row>
        <row r="29">
          <cell r="I29" t="str">
            <v>SC33-Readi Power</v>
          </cell>
        </row>
        <row r="30">
          <cell r="I30" t="str">
            <v xml:space="preserve">SD19-Storm Deferral </v>
          </cell>
        </row>
        <row r="31">
          <cell r="I31" t="str">
            <v>SD22-Other Balance Sheet Orders</v>
          </cell>
        </row>
        <row r="32">
          <cell r="I32" t="str">
            <v>SO12-Corporate Groups O&amp;M</v>
          </cell>
        </row>
        <row r="33">
          <cell r="I33" t="str">
            <v>SO14-Storm O&amp;M</v>
          </cell>
        </row>
        <row r="34">
          <cell r="I34" t="str">
            <v>SO15-Inter-Company</v>
          </cell>
        </row>
        <row r="35">
          <cell r="I35" t="str">
            <v>SO17-FPLES (Energy Services)</v>
          </cell>
        </row>
        <row r="36">
          <cell r="I36" t="str">
            <v>SO18-Readi Power</v>
          </cell>
        </row>
        <row r="37">
          <cell r="I37" t="str">
            <v>TC26-Transmission Capital</v>
          </cell>
        </row>
        <row r="38">
          <cell r="I38" t="str">
            <v>TD21-Transmission Job Orders</v>
          </cell>
        </row>
        <row r="39">
          <cell r="I39" t="str">
            <v>TO08-Transmission O&amp;M (Non-PUR)</v>
          </cell>
        </row>
        <row r="40">
          <cell r="I40" t="str">
            <v>TO09-Transmission Non-Productive</v>
          </cell>
        </row>
      </sheetData>
      <sheetData sheetId="1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JE list"/>
      <sheetName val="JEs"/>
      <sheetName val="Debt"/>
      <sheetName val="GW"/>
      <sheetName val="Sheet2"/>
      <sheetName val="SL Accruals"/>
      <sheetName val="Subs List"/>
      <sheetName val="Sheet1"/>
    </sheetNames>
    <sheetDataSet>
      <sheetData sheetId="0"/>
      <sheetData sheetId="1"/>
      <sheetData sheetId="2" refreshError="1">
        <row r="4">
          <cell r="H4" t="str">
            <v>H52-RE-R01</v>
          </cell>
        </row>
        <row r="254">
          <cell r="H254" t="str">
            <v>H52-RE-R06</v>
          </cell>
        </row>
        <row r="304">
          <cell r="H304" t="str">
            <v>H52-RE-R07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JE list"/>
      <sheetName val="JEs"/>
      <sheetName val="Debt"/>
      <sheetName val="GW"/>
      <sheetName val="Sheet2"/>
      <sheetName val="SL Accruals"/>
      <sheetName val="Subs List"/>
      <sheetName val="Sheet1"/>
      <sheetName val="WEC Invoice Tracking"/>
      <sheetName val="WEC Invoice"/>
    </sheetNames>
    <sheetDataSet>
      <sheetData sheetId="0"/>
      <sheetData sheetId="1"/>
      <sheetData sheetId="2" refreshError="1">
        <row r="4">
          <cell r="H4" t="str">
            <v>H52-RE-R01</v>
          </cell>
        </row>
        <row r="254">
          <cell r="H254" t="str">
            <v>H52-RE-R06</v>
          </cell>
        </row>
        <row r="304">
          <cell r="H304" t="str">
            <v>H52-RE-R07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29 to 7-28"/>
      <sheetName val="All in NMBS"/>
      <sheetName val="JEs"/>
    </sheetNames>
    <sheetDataSet>
      <sheetData sheetId="0">
        <row r="1">
          <cell r="A1" t="str">
            <v>Commodity</v>
          </cell>
          <cell r="B1" t="str">
            <v>group_name</v>
          </cell>
          <cell r="C1" t="str">
            <v>invoice_no</v>
          </cell>
          <cell r="D1" t="str">
            <v>CarmsDate</v>
          </cell>
          <cell r="E1" t="str">
            <v>Flow</v>
          </cell>
          <cell r="F1" t="str">
            <v>status</v>
          </cell>
          <cell r="G1" t="str">
            <v>bill_id</v>
          </cell>
          <cell r="H1" t="str">
            <v>commodity_type</v>
          </cell>
          <cell r="I1" t="str">
            <v>WkOrder</v>
          </cell>
          <cell r="J1" t="str">
            <v>1460000</v>
          </cell>
          <cell r="K1" t="str">
            <v>2320000</v>
          </cell>
          <cell r="L1" t="str">
            <v>4400000</v>
          </cell>
          <cell r="M1" t="str">
            <v>LPC</v>
          </cell>
          <cell r="N1" t="str">
            <v>fed_tax</v>
          </cell>
          <cell r="O1" t="str">
            <v>state_tax</v>
          </cell>
          <cell r="P1" t="str">
            <v>local_tax</v>
          </cell>
          <cell r="Q1" t="str">
            <v>city_tax</v>
          </cell>
          <cell r="R1" t="str">
            <v>fed_grt</v>
          </cell>
          <cell r="S1" t="str">
            <v>state_grt</v>
          </cell>
          <cell r="T1" t="str">
            <v>local_grt</v>
          </cell>
          <cell r="U1" t="str">
            <v>city_grt</v>
          </cell>
          <cell r="V1" t="str">
            <v>fed_get</v>
          </cell>
          <cell r="W1" t="str">
            <v>state_get</v>
          </cell>
          <cell r="X1" t="str">
            <v>local_get</v>
          </cell>
          <cell r="Y1" t="str">
            <v>city_get</v>
          </cell>
          <cell r="Z1" t="str">
            <v>current_bill</v>
          </cell>
          <cell r="AA1" t="str">
            <v>Unit</v>
          </cell>
          <cell r="AB1" t="str">
            <v>volume</v>
          </cell>
        </row>
        <row r="2">
          <cell r="A2" t="str">
            <v>1</v>
          </cell>
          <cell r="B2" t="str">
            <v>Clarkstown Central School District</v>
          </cell>
          <cell r="C2" t="str">
            <v>375833</v>
          </cell>
          <cell r="D2">
            <v>36341.687515162041</v>
          </cell>
          <cell r="E2" t="str">
            <v>199905</v>
          </cell>
          <cell r="F2" t="str">
            <v>CAN</v>
          </cell>
          <cell r="G2">
            <v>733</v>
          </cell>
          <cell r="H2" t="str">
            <v>1</v>
          </cell>
          <cell r="I2" t="str">
            <v>04652</v>
          </cell>
          <cell r="L2">
            <v>-22854.041499999999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-22854.05</v>
          </cell>
          <cell r="AA2" t="str">
            <v>KWH</v>
          </cell>
          <cell r="AB2">
            <v>510819</v>
          </cell>
        </row>
        <row r="3">
          <cell r="A3" t="str">
            <v>1</v>
          </cell>
          <cell r="B3" t="str">
            <v>Clarkstown Central School District</v>
          </cell>
          <cell r="C3" t="str">
            <v>375848</v>
          </cell>
          <cell r="D3">
            <v>36343.687517048616</v>
          </cell>
          <cell r="E3" t="str">
            <v>199905</v>
          </cell>
          <cell r="F3" t="str">
            <v>LOC</v>
          </cell>
          <cell r="G3">
            <v>748</v>
          </cell>
          <cell r="H3" t="str">
            <v>1</v>
          </cell>
          <cell r="I3" t="str">
            <v>04652</v>
          </cell>
          <cell r="L3">
            <v>22854.043900000001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22854.05</v>
          </cell>
          <cell r="AA3" t="str">
            <v>KWH</v>
          </cell>
          <cell r="AB3">
            <v>510819</v>
          </cell>
        </row>
        <row r="4">
          <cell r="A4" t="str">
            <v>1</v>
          </cell>
          <cell r="B4" t="str">
            <v>Clarkstown Central School District</v>
          </cell>
          <cell r="C4" t="str">
            <v>375878</v>
          </cell>
          <cell r="D4">
            <v>36355.6875</v>
          </cell>
          <cell r="E4" t="str">
            <v>199906</v>
          </cell>
          <cell r="F4" t="str">
            <v>LOC</v>
          </cell>
          <cell r="G4">
            <v>778</v>
          </cell>
          <cell r="H4" t="str">
            <v>1</v>
          </cell>
          <cell r="I4" t="str">
            <v>04652</v>
          </cell>
          <cell r="L4">
            <v>31670.232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31670.23</v>
          </cell>
          <cell r="AA4" t="str">
            <v>KWH</v>
          </cell>
          <cell r="AB4">
            <v>707873</v>
          </cell>
        </row>
        <row r="5">
          <cell r="A5" t="str">
            <v>1</v>
          </cell>
          <cell r="B5" t="str">
            <v>Haverstraw-Stony Point Central School Dist</v>
          </cell>
          <cell r="C5" t="str">
            <v>375834</v>
          </cell>
          <cell r="D5">
            <v>36341.687515543985</v>
          </cell>
          <cell r="E5" t="str">
            <v>199905</v>
          </cell>
          <cell r="F5" t="str">
            <v>CAN</v>
          </cell>
          <cell r="G5">
            <v>734</v>
          </cell>
          <cell r="H5" t="str">
            <v>1</v>
          </cell>
          <cell r="I5" t="str">
            <v>04652</v>
          </cell>
          <cell r="L5">
            <v>-8292.2175000000007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-8292.23</v>
          </cell>
          <cell r="AA5" t="str">
            <v>KWH</v>
          </cell>
          <cell r="AB5">
            <v>185342</v>
          </cell>
        </row>
        <row r="6">
          <cell r="A6" t="str">
            <v>1</v>
          </cell>
          <cell r="B6" t="str">
            <v>Haverstraw-Stony Point Central School Dist</v>
          </cell>
          <cell r="C6" t="str">
            <v>375845</v>
          </cell>
          <cell r="D6">
            <v>36343.687520717598</v>
          </cell>
          <cell r="E6" t="str">
            <v>199905</v>
          </cell>
          <cell r="F6" t="str">
            <v>LOC</v>
          </cell>
          <cell r="G6">
            <v>745</v>
          </cell>
          <cell r="H6" t="str">
            <v>1</v>
          </cell>
          <cell r="I6" t="str">
            <v>04652</v>
          </cell>
          <cell r="L6">
            <v>8292.2167000000009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8292.23</v>
          </cell>
          <cell r="AA6" t="str">
            <v>KWH</v>
          </cell>
          <cell r="AB6">
            <v>185342</v>
          </cell>
        </row>
        <row r="7">
          <cell r="A7" t="str">
            <v>1</v>
          </cell>
          <cell r="B7" t="str">
            <v>Haverstraw-Stony Point Central School Dist</v>
          </cell>
          <cell r="C7" t="str">
            <v>375890</v>
          </cell>
          <cell r="D7">
            <v>36357.687599606485</v>
          </cell>
          <cell r="E7" t="str">
            <v>199906</v>
          </cell>
          <cell r="F7" t="str">
            <v>LOC</v>
          </cell>
          <cell r="G7">
            <v>790</v>
          </cell>
          <cell r="H7" t="str">
            <v>1</v>
          </cell>
          <cell r="I7" t="str">
            <v>04652</v>
          </cell>
          <cell r="L7">
            <v>37001.225299999998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37001.230000000003</v>
          </cell>
          <cell r="AA7" t="str">
            <v>KWH</v>
          </cell>
          <cell r="AB7">
            <v>827028</v>
          </cell>
        </row>
        <row r="8">
          <cell r="A8" t="str">
            <v>1</v>
          </cell>
          <cell r="B8" t="str">
            <v>Nanuet Union Free School District</v>
          </cell>
          <cell r="C8" t="str">
            <v>375836</v>
          </cell>
          <cell r="D8">
            <v>36341.687516087964</v>
          </cell>
          <cell r="E8" t="str">
            <v>199905</v>
          </cell>
          <cell r="F8" t="str">
            <v>CAN</v>
          </cell>
          <cell r="G8">
            <v>736</v>
          </cell>
          <cell r="H8" t="str">
            <v>1</v>
          </cell>
          <cell r="I8" t="str">
            <v>04652</v>
          </cell>
          <cell r="L8">
            <v>-5017.96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-5017.96</v>
          </cell>
          <cell r="AA8" t="str">
            <v>KWH</v>
          </cell>
          <cell r="AB8">
            <v>112158</v>
          </cell>
        </row>
        <row r="9">
          <cell r="A9" t="str">
            <v>1</v>
          </cell>
          <cell r="B9" t="str">
            <v>Nanuet Union Free School District</v>
          </cell>
          <cell r="C9" t="str">
            <v>375849</v>
          </cell>
          <cell r="D9">
            <v>36343.687517824073</v>
          </cell>
          <cell r="E9" t="str">
            <v>199905</v>
          </cell>
          <cell r="F9" t="str">
            <v>LOC</v>
          </cell>
          <cell r="G9">
            <v>749</v>
          </cell>
          <cell r="H9" t="str">
            <v>1</v>
          </cell>
          <cell r="I9" t="str">
            <v>04652</v>
          </cell>
          <cell r="L9">
            <v>5017.96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5017.96</v>
          </cell>
          <cell r="AA9" t="str">
            <v>KWH</v>
          </cell>
          <cell r="AB9">
            <v>112158</v>
          </cell>
        </row>
        <row r="10">
          <cell r="A10" t="str">
            <v>1</v>
          </cell>
          <cell r="B10" t="str">
            <v>Nanuet Union Free School District</v>
          </cell>
          <cell r="C10" t="str">
            <v>375892</v>
          </cell>
          <cell r="D10">
            <v>36357.687615972223</v>
          </cell>
          <cell r="E10" t="str">
            <v>199906</v>
          </cell>
          <cell r="F10" t="str">
            <v>LOC</v>
          </cell>
          <cell r="G10">
            <v>792</v>
          </cell>
          <cell r="H10" t="str">
            <v>1</v>
          </cell>
          <cell r="I10" t="str">
            <v>04652</v>
          </cell>
          <cell r="L10">
            <v>5253.5955999999996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5253.6</v>
          </cell>
          <cell r="AA10" t="str">
            <v>KWH</v>
          </cell>
          <cell r="AB10">
            <v>117425</v>
          </cell>
        </row>
        <row r="11">
          <cell r="A11" t="str">
            <v>1</v>
          </cell>
          <cell r="B11" t="str">
            <v>National Fuel Gas Distribution</v>
          </cell>
          <cell r="C11" t="str">
            <v>375873</v>
          </cell>
          <cell r="D11">
            <v>36347.68752673611</v>
          </cell>
          <cell r="E11" t="str">
            <v>199906</v>
          </cell>
          <cell r="F11" t="str">
            <v>LOC</v>
          </cell>
          <cell r="G11">
            <v>773</v>
          </cell>
          <cell r="H11" t="str">
            <v>1</v>
          </cell>
          <cell r="I11" t="str">
            <v>04651</v>
          </cell>
          <cell r="L11">
            <v>11372.677299999999</v>
          </cell>
          <cell r="M11">
            <v>0</v>
          </cell>
          <cell r="N11">
            <v>0</v>
          </cell>
          <cell r="O11">
            <v>682.37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12055.04</v>
          </cell>
          <cell r="AA11" t="str">
            <v>KWH</v>
          </cell>
          <cell r="AB11">
            <v>295392</v>
          </cell>
        </row>
        <row r="12">
          <cell r="A12" t="str">
            <v>1</v>
          </cell>
          <cell r="B12" t="str">
            <v>Nyack Union Free School District</v>
          </cell>
          <cell r="C12" t="str">
            <v>375835</v>
          </cell>
          <cell r="D12">
            <v>36341.68751581019</v>
          </cell>
          <cell r="E12" t="str">
            <v>199905</v>
          </cell>
          <cell r="F12" t="str">
            <v>CAN</v>
          </cell>
          <cell r="G12">
            <v>735</v>
          </cell>
          <cell r="H12" t="str">
            <v>1</v>
          </cell>
          <cell r="I12" t="str">
            <v>04652</v>
          </cell>
          <cell r="L12">
            <v>-2813.8874000000001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-2813.88</v>
          </cell>
          <cell r="AA12" t="str">
            <v>KWH</v>
          </cell>
          <cell r="AB12">
            <v>62894</v>
          </cell>
        </row>
        <row r="13">
          <cell r="A13" t="str">
            <v>1</v>
          </cell>
          <cell r="B13" t="str">
            <v>Nyack Union Free School District</v>
          </cell>
          <cell r="C13" t="str">
            <v>375846</v>
          </cell>
          <cell r="D13">
            <v>36343.687520057872</v>
          </cell>
          <cell r="E13" t="str">
            <v>199905</v>
          </cell>
          <cell r="F13" t="str">
            <v>LOC</v>
          </cell>
          <cell r="G13">
            <v>746</v>
          </cell>
          <cell r="H13" t="str">
            <v>1</v>
          </cell>
          <cell r="I13" t="str">
            <v>04652</v>
          </cell>
          <cell r="L13">
            <v>2813.8831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2813.88</v>
          </cell>
          <cell r="AA13" t="str">
            <v>KWH</v>
          </cell>
          <cell r="AB13">
            <v>62894</v>
          </cell>
        </row>
        <row r="14">
          <cell r="A14" t="str">
            <v>1</v>
          </cell>
          <cell r="B14" t="str">
            <v>Nyack Union Free School District</v>
          </cell>
          <cell r="C14" t="str">
            <v>375893</v>
          </cell>
          <cell r="D14">
            <v>36357.687591273148</v>
          </cell>
          <cell r="E14" t="str">
            <v>199906</v>
          </cell>
          <cell r="F14" t="str">
            <v>LOC</v>
          </cell>
          <cell r="G14">
            <v>793</v>
          </cell>
          <cell r="H14" t="str">
            <v>1</v>
          </cell>
          <cell r="I14" t="str">
            <v>04652</v>
          </cell>
          <cell r="L14">
            <v>10949.481100000001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10949.48</v>
          </cell>
          <cell r="AA14" t="str">
            <v>KWH</v>
          </cell>
          <cell r="AB14">
            <v>244827</v>
          </cell>
        </row>
        <row r="15">
          <cell r="A15" t="str">
            <v>1</v>
          </cell>
          <cell r="B15" t="str">
            <v>South Orangetown Central School District</v>
          </cell>
          <cell r="C15" t="str">
            <v>375837</v>
          </cell>
          <cell r="D15">
            <v>36341.687516388891</v>
          </cell>
          <cell r="E15" t="str">
            <v>199905</v>
          </cell>
          <cell r="F15" t="str">
            <v>CAN</v>
          </cell>
          <cell r="G15">
            <v>737</v>
          </cell>
          <cell r="H15" t="str">
            <v>1</v>
          </cell>
          <cell r="I15" t="str">
            <v>04652</v>
          </cell>
          <cell r="L15">
            <v>-7634.2136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-7634.22</v>
          </cell>
          <cell r="AA15" t="str">
            <v>KWH</v>
          </cell>
          <cell r="AB15">
            <v>170635</v>
          </cell>
        </row>
        <row r="16">
          <cell r="A16" t="str">
            <v>1</v>
          </cell>
          <cell r="B16" t="str">
            <v>South Orangetown Central School District</v>
          </cell>
          <cell r="C16" t="str">
            <v>375847</v>
          </cell>
          <cell r="D16">
            <v>36343.68751916667</v>
          </cell>
          <cell r="E16" t="str">
            <v>199905</v>
          </cell>
          <cell r="F16" t="str">
            <v>LOC</v>
          </cell>
          <cell r="G16">
            <v>747</v>
          </cell>
          <cell r="H16" t="str">
            <v>1</v>
          </cell>
          <cell r="I16" t="str">
            <v>04652</v>
          </cell>
          <cell r="L16">
            <v>7634.22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7634.22</v>
          </cell>
          <cell r="AA16" t="str">
            <v>KWH</v>
          </cell>
          <cell r="AB16">
            <v>170635</v>
          </cell>
        </row>
        <row r="17">
          <cell r="A17" t="str">
            <v>1</v>
          </cell>
          <cell r="B17" t="str">
            <v>South Orangetown Central School District</v>
          </cell>
          <cell r="C17" t="str">
            <v>375894</v>
          </cell>
          <cell r="D17">
            <v>36355.6875</v>
          </cell>
          <cell r="E17" t="str">
            <v>199906</v>
          </cell>
          <cell r="F17" t="str">
            <v>LOC</v>
          </cell>
          <cell r="G17">
            <v>794</v>
          </cell>
          <cell r="H17" t="str">
            <v>1</v>
          </cell>
          <cell r="I17" t="str">
            <v>04652</v>
          </cell>
          <cell r="L17">
            <v>11059.05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11059.05</v>
          </cell>
          <cell r="AA17" t="str">
            <v>KWH</v>
          </cell>
          <cell r="AB17">
            <v>247185</v>
          </cell>
        </row>
        <row r="18">
          <cell r="A18" t="str">
            <v>2</v>
          </cell>
          <cell r="B18" t="str">
            <v>AEP Energy Services</v>
          </cell>
          <cell r="C18" t="str">
            <v>375850</v>
          </cell>
          <cell r="D18">
            <v>36343.687515659723</v>
          </cell>
          <cell r="E18" t="str">
            <v>199902</v>
          </cell>
          <cell r="F18" t="str">
            <v>LOC</v>
          </cell>
          <cell r="G18">
            <v>750</v>
          </cell>
          <cell r="H18" t="str">
            <v>2</v>
          </cell>
          <cell r="I18" t="str">
            <v>04653</v>
          </cell>
          <cell r="L18">
            <v>3940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3940</v>
          </cell>
          <cell r="AA18" t="str">
            <v>MMBTU</v>
          </cell>
          <cell r="AB18">
            <v>2000</v>
          </cell>
        </row>
        <row r="19">
          <cell r="A19" t="str">
            <v>2</v>
          </cell>
          <cell r="B19" t="str">
            <v>Air Products &amp; Chemicals Inc (CPA)</v>
          </cell>
          <cell r="C19" t="str">
            <v>375831</v>
          </cell>
          <cell r="D19">
            <v>36343.687512152777</v>
          </cell>
          <cell r="E19" t="str">
            <v>199905</v>
          </cell>
          <cell r="F19" t="str">
            <v>LOC</v>
          </cell>
          <cell r="G19">
            <v>731</v>
          </cell>
          <cell r="H19" t="str">
            <v>2</v>
          </cell>
          <cell r="I19" t="str">
            <v>04653</v>
          </cell>
          <cell r="L19">
            <v>127.65</v>
          </cell>
          <cell r="M19">
            <v>0</v>
          </cell>
          <cell r="N19">
            <v>0</v>
          </cell>
          <cell r="O19">
            <v>7.66</v>
          </cell>
          <cell r="P19">
            <v>1.28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136.59</v>
          </cell>
          <cell r="AA19" t="str">
            <v>MMBTU</v>
          </cell>
          <cell r="AB19">
            <v>46</v>
          </cell>
        </row>
        <row r="20">
          <cell r="A20" t="str">
            <v>2</v>
          </cell>
          <cell r="B20" t="str">
            <v>Air Products &amp; Chemicals Inc (CPA)</v>
          </cell>
          <cell r="C20" t="str">
            <v>376010</v>
          </cell>
          <cell r="D20">
            <v>36362.6879653125</v>
          </cell>
          <cell r="E20" t="str">
            <v>199906</v>
          </cell>
          <cell r="F20" t="str">
            <v>LOC</v>
          </cell>
          <cell r="G20">
            <v>910</v>
          </cell>
          <cell r="H20" t="str">
            <v>2</v>
          </cell>
          <cell r="I20" t="str">
            <v>04653</v>
          </cell>
          <cell r="L20">
            <v>32.19</v>
          </cell>
          <cell r="M20">
            <v>0</v>
          </cell>
          <cell r="N20">
            <v>0</v>
          </cell>
          <cell r="O20">
            <v>1.93</v>
          </cell>
          <cell r="P20">
            <v>0.32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34.44</v>
          </cell>
          <cell r="AA20" t="str">
            <v>MMBTU</v>
          </cell>
          <cell r="AB20">
            <v>11.6</v>
          </cell>
        </row>
        <row r="21">
          <cell r="A21" t="str">
            <v>2</v>
          </cell>
          <cell r="B21" t="str">
            <v>Air Products and Chemicals - PNG</v>
          </cell>
          <cell r="C21" t="str">
            <v>375992</v>
          </cell>
          <cell r="D21">
            <v>36363.687564930551</v>
          </cell>
          <cell r="E21" t="str">
            <v>199906</v>
          </cell>
          <cell r="F21" t="str">
            <v>LOC</v>
          </cell>
          <cell r="G21">
            <v>892</v>
          </cell>
          <cell r="H21" t="str">
            <v>2</v>
          </cell>
          <cell r="I21" t="str">
            <v>04653</v>
          </cell>
          <cell r="L21">
            <v>34.409999999999997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34.409999999999997</v>
          </cell>
          <cell r="AA21" t="str">
            <v>MCF</v>
          </cell>
          <cell r="AB21">
            <v>13</v>
          </cell>
        </row>
        <row r="22">
          <cell r="A22" t="str">
            <v>2</v>
          </cell>
          <cell r="B22" t="str">
            <v>Altoona Area School District</v>
          </cell>
          <cell r="C22" t="str">
            <v>375988</v>
          </cell>
          <cell r="D22">
            <v>36362.687790509262</v>
          </cell>
          <cell r="E22" t="str">
            <v>199906</v>
          </cell>
          <cell r="F22" t="str">
            <v>LOC</v>
          </cell>
          <cell r="G22">
            <v>888</v>
          </cell>
          <cell r="H22" t="str">
            <v>2</v>
          </cell>
          <cell r="I22" t="str">
            <v>04653</v>
          </cell>
          <cell r="L22">
            <v>1823.09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1823.09</v>
          </cell>
          <cell r="AA22" t="str">
            <v>MCF</v>
          </cell>
          <cell r="AB22">
            <v>587</v>
          </cell>
        </row>
        <row r="23">
          <cell r="A23" t="str">
            <v>2</v>
          </cell>
          <cell r="B23" t="str">
            <v>Amerada Hess</v>
          </cell>
          <cell r="C23" t="str">
            <v>375777</v>
          </cell>
          <cell r="D23">
            <v>36339.68751581019</v>
          </cell>
          <cell r="E23" t="str">
            <v>199901</v>
          </cell>
          <cell r="F23" t="str">
            <v>LOC</v>
          </cell>
          <cell r="G23">
            <v>677</v>
          </cell>
          <cell r="H23" t="str">
            <v>2</v>
          </cell>
          <cell r="I23" t="str">
            <v>04652</v>
          </cell>
          <cell r="L23">
            <v>103.2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103.2</v>
          </cell>
          <cell r="AA23" t="str">
            <v>MMBTU</v>
          </cell>
          <cell r="AB23">
            <v>40</v>
          </cell>
        </row>
        <row r="24">
          <cell r="A24" t="str">
            <v>2</v>
          </cell>
          <cell r="B24" t="str">
            <v>Amerada Hess</v>
          </cell>
          <cell r="C24" t="str">
            <v>375778</v>
          </cell>
          <cell r="D24">
            <v>36339.687516122685</v>
          </cell>
          <cell r="E24" t="str">
            <v>199904</v>
          </cell>
          <cell r="F24" t="str">
            <v>LOC</v>
          </cell>
          <cell r="G24">
            <v>678</v>
          </cell>
          <cell r="H24" t="str">
            <v>2</v>
          </cell>
          <cell r="I24" t="str">
            <v>04652</v>
          </cell>
          <cell r="L24">
            <v>1180.5233000000001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1180.52</v>
          </cell>
          <cell r="AA24" t="str">
            <v>MMBTU</v>
          </cell>
          <cell r="AB24">
            <v>466.61</v>
          </cell>
        </row>
        <row r="25">
          <cell r="A25" t="str">
            <v>2</v>
          </cell>
          <cell r="B25" t="str">
            <v>Amerada Hess</v>
          </cell>
          <cell r="C25" t="str">
            <v>375854</v>
          </cell>
          <cell r="D25">
            <v>36343.687522141205</v>
          </cell>
          <cell r="E25" t="str">
            <v>199905</v>
          </cell>
          <cell r="F25" t="str">
            <v>LOC</v>
          </cell>
          <cell r="G25">
            <v>754</v>
          </cell>
          <cell r="H25" t="str">
            <v>2</v>
          </cell>
          <cell r="I25" t="str">
            <v>04652</v>
          </cell>
          <cell r="L25">
            <v>10057.102999999999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10057.1</v>
          </cell>
          <cell r="AA25" t="str">
            <v>MMBTU</v>
          </cell>
          <cell r="AB25">
            <v>4009</v>
          </cell>
        </row>
        <row r="26">
          <cell r="A26" t="str">
            <v>2</v>
          </cell>
          <cell r="B26" t="str">
            <v>Amerada Hess</v>
          </cell>
          <cell r="C26" t="str">
            <v>375974</v>
          </cell>
          <cell r="D26">
            <v>36362.687527581016</v>
          </cell>
          <cell r="E26" t="str">
            <v>199906</v>
          </cell>
          <cell r="F26" t="str">
            <v>LOC</v>
          </cell>
          <cell r="G26">
            <v>874</v>
          </cell>
          <cell r="H26" t="str">
            <v>2</v>
          </cell>
          <cell r="I26" t="str">
            <v>04652</v>
          </cell>
          <cell r="L26">
            <v>1290.412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1290.42</v>
          </cell>
          <cell r="AA26" t="str">
            <v>MMBTU</v>
          </cell>
          <cell r="AB26">
            <v>491.8</v>
          </cell>
        </row>
        <row r="27">
          <cell r="A27" t="str">
            <v>2</v>
          </cell>
          <cell r="B27" t="str">
            <v>Ampal Inc</v>
          </cell>
          <cell r="C27" t="str">
            <v>375944</v>
          </cell>
          <cell r="D27">
            <v>36360.687602812497</v>
          </cell>
          <cell r="E27" t="str">
            <v>199906</v>
          </cell>
          <cell r="F27" t="str">
            <v>LOC</v>
          </cell>
          <cell r="G27">
            <v>844</v>
          </cell>
          <cell r="H27" t="str">
            <v>2</v>
          </cell>
          <cell r="I27" t="str">
            <v>04653</v>
          </cell>
          <cell r="L27">
            <v>13466.412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13466.41</v>
          </cell>
          <cell r="AA27" t="str">
            <v>MMBTU</v>
          </cell>
          <cell r="AB27">
            <v>4806</v>
          </cell>
        </row>
        <row r="28">
          <cell r="A28" t="str">
            <v>2</v>
          </cell>
          <cell r="B28" t="str">
            <v>Arcadia Energy Corp</v>
          </cell>
          <cell r="C28" t="str">
            <v>375885</v>
          </cell>
          <cell r="D28">
            <v>36367.67514486111</v>
          </cell>
          <cell r="E28" t="str">
            <v>199906</v>
          </cell>
          <cell r="F28" t="str">
            <v>LOC</v>
          </cell>
          <cell r="G28">
            <v>785</v>
          </cell>
          <cell r="H28" t="str">
            <v>2</v>
          </cell>
          <cell r="I28" t="str">
            <v>04652</v>
          </cell>
          <cell r="L28">
            <v>73959.600000000006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73959.600000000006</v>
          </cell>
          <cell r="AA28" t="str">
            <v>MMBTU</v>
          </cell>
          <cell r="AB28">
            <v>30600</v>
          </cell>
        </row>
        <row r="29">
          <cell r="A29" t="str">
            <v>2</v>
          </cell>
          <cell r="B29" t="str">
            <v>Architectural Woodsmiths Inc.</v>
          </cell>
          <cell r="C29" t="str">
            <v>375985</v>
          </cell>
          <cell r="D29">
            <v>36362.687770520832</v>
          </cell>
          <cell r="E29" t="str">
            <v>199906</v>
          </cell>
          <cell r="F29" t="str">
            <v>LOC</v>
          </cell>
          <cell r="G29">
            <v>885</v>
          </cell>
          <cell r="H29" t="str">
            <v>2</v>
          </cell>
          <cell r="I29" t="str">
            <v>04653</v>
          </cell>
          <cell r="K29">
            <v>114</v>
          </cell>
          <cell r="L29">
            <v>187.5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301.5</v>
          </cell>
        </row>
        <row r="30">
          <cell r="A30" t="str">
            <v>2</v>
          </cell>
          <cell r="B30" t="str">
            <v>Atlantic Castings, Inc</v>
          </cell>
          <cell r="C30" t="str">
            <v>375866</v>
          </cell>
          <cell r="D30">
            <v>36347.687522291671</v>
          </cell>
          <cell r="E30" t="str">
            <v>199906</v>
          </cell>
          <cell r="F30" t="str">
            <v>LOC</v>
          </cell>
          <cell r="G30">
            <v>766</v>
          </cell>
          <cell r="H30" t="str">
            <v>2</v>
          </cell>
          <cell r="I30" t="str">
            <v>04659</v>
          </cell>
          <cell r="L30">
            <v>6495.4260000000004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6495.43</v>
          </cell>
          <cell r="AA30" t="str">
            <v>MMBTU</v>
          </cell>
          <cell r="AB30">
            <v>2510.6999999999998</v>
          </cell>
        </row>
        <row r="31">
          <cell r="A31" t="str">
            <v>2</v>
          </cell>
          <cell r="B31" t="str">
            <v>Baker MGMT, Inc.</v>
          </cell>
          <cell r="C31" t="str">
            <v>376029</v>
          </cell>
          <cell r="D31">
            <v>36367.675160682869</v>
          </cell>
          <cell r="E31" t="str">
            <v>199906</v>
          </cell>
          <cell r="F31" t="str">
            <v>LOC</v>
          </cell>
          <cell r="G31">
            <v>929</v>
          </cell>
          <cell r="H31" t="str">
            <v>2</v>
          </cell>
          <cell r="I31" t="str">
            <v>04655</v>
          </cell>
          <cell r="L31">
            <v>1565.7</v>
          </cell>
          <cell r="M31">
            <v>0</v>
          </cell>
          <cell r="N31">
            <v>0</v>
          </cell>
          <cell r="O31">
            <v>93.94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1659.64</v>
          </cell>
          <cell r="AA31" t="str">
            <v>MMBTU</v>
          </cell>
          <cell r="AB31">
            <v>510</v>
          </cell>
        </row>
        <row r="32">
          <cell r="A32" t="str">
            <v>2</v>
          </cell>
          <cell r="B32" t="str">
            <v>Bedford Area School District</v>
          </cell>
          <cell r="C32" t="str">
            <v>375943</v>
          </cell>
          <cell r="D32">
            <v>36360.687594328701</v>
          </cell>
          <cell r="E32" t="str">
            <v>199906</v>
          </cell>
          <cell r="F32" t="str">
            <v>LOC</v>
          </cell>
          <cell r="G32">
            <v>843</v>
          </cell>
          <cell r="H32" t="str">
            <v>2</v>
          </cell>
          <cell r="I32" t="str">
            <v>04653</v>
          </cell>
          <cell r="L32">
            <v>401.76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401.76</v>
          </cell>
          <cell r="AA32" t="str">
            <v>MMBTU</v>
          </cell>
          <cell r="AB32">
            <v>144</v>
          </cell>
        </row>
        <row r="33">
          <cell r="A33" t="str">
            <v>2</v>
          </cell>
          <cell r="B33" t="str">
            <v>Benada Aluminum</v>
          </cell>
          <cell r="C33" t="str">
            <v>375868</v>
          </cell>
          <cell r="D33">
            <v>36347.68752295139</v>
          </cell>
          <cell r="E33" t="str">
            <v>199906</v>
          </cell>
          <cell r="F33" t="str">
            <v>LOC</v>
          </cell>
          <cell r="G33">
            <v>768</v>
          </cell>
          <cell r="H33" t="str">
            <v>2</v>
          </cell>
          <cell r="I33" t="str">
            <v>04659</v>
          </cell>
          <cell r="L33">
            <v>7443.9979999999996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7444</v>
          </cell>
          <cell r="AA33" t="str">
            <v>MMBTU</v>
          </cell>
          <cell r="AB33">
            <v>2901.3</v>
          </cell>
        </row>
        <row r="34">
          <cell r="A34" t="str">
            <v>2</v>
          </cell>
          <cell r="B34" t="str">
            <v>Bestfood Baking Company, Inc.</v>
          </cell>
          <cell r="C34" t="str">
            <v>375870</v>
          </cell>
          <cell r="D34">
            <v>36347.687525185182</v>
          </cell>
          <cell r="E34" t="str">
            <v>199906</v>
          </cell>
          <cell r="F34" t="str">
            <v>LOC</v>
          </cell>
          <cell r="G34">
            <v>770</v>
          </cell>
          <cell r="H34" t="str">
            <v>2</v>
          </cell>
          <cell r="I34" t="str">
            <v>04659</v>
          </cell>
          <cell r="L34">
            <v>10535.754999999999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10535.75</v>
          </cell>
          <cell r="AA34" t="str">
            <v>MMBTU</v>
          </cell>
          <cell r="AB34">
            <v>4378.1000000000004</v>
          </cell>
        </row>
        <row r="35">
          <cell r="A35" t="str">
            <v>2</v>
          </cell>
          <cell r="B35" t="str">
            <v>Blair Signs Companies</v>
          </cell>
          <cell r="C35" t="str">
            <v>375990</v>
          </cell>
          <cell r="D35">
            <v>36362.687809027775</v>
          </cell>
          <cell r="E35" t="str">
            <v>199906</v>
          </cell>
          <cell r="F35" t="str">
            <v>LOC</v>
          </cell>
          <cell r="G35">
            <v>890</v>
          </cell>
          <cell r="H35" t="str">
            <v>2</v>
          </cell>
          <cell r="I35" t="str">
            <v>04653</v>
          </cell>
          <cell r="L35">
            <v>1078.98</v>
          </cell>
          <cell r="M35">
            <v>0</v>
          </cell>
          <cell r="N35">
            <v>0</v>
          </cell>
          <cell r="O35">
            <v>62.98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1141.96</v>
          </cell>
          <cell r="AA35" t="str">
            <v>MCF</v>
          </cell>
          <cell r="AB35">
            <v>367</v>
          </cell>
        </row>
        <row r="36">
          <cell r="A36" t="str">
            <v>2</v>
          </cell>
          <cell r="B36" t="str">
            <v>Blue Ridge Pressure Casting, Inc</v>
          </cell>
          <cell r="C36" t="str">
            <v>375949</v>
          </cell>
          <cell r="D36">
            <v>36360.687611226851</v>
          </cell>
          <cell r="E36" t="str">
            <v>199906</v>
          </cell>
          <cell r="F36" t="str">
            <v>LOC</v>
          </cell>
          <cell r="G36">
            <v>849</v>
          </cell>
          <cell r="H36" t="str">
            <v>2</v>
          </cell>
          <cell r="I36" t="str">
            <v>04653</v>
          </cell>
          <cell r="L36">
            <v>9321.8420000000006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9321.84</v>
          </cell>
          <cell r="AA36" t="str">
            <v>MMBTU</v>
          </cell>
          <cell r="AB36">
            <v>3239</v>
          </cell>
        </row>
        <row r="37">
          <cell r="A37" t="str">
            <v>2</v>
          </cell>
          <cell r="B37" t="str">
            <v>Boca Raton Community Hospital</v>
          </cell>
          <cell r="C37" t="str">
            <v>375832</v>
          </cell>
          <cell r="D37">
            <v>36341.6875147338</v>
          </cell>
          <cell r="E37" t="str">
            <v>199903</v>
          </cell>
          <cell r="F37" t="str">
            <v>CRD</v>
          </cell>
          <cell r="G37">
            <v>732</v>
          </cell>
          <cell r="H37" t="str">
            <v>2</v>
          </cell>
          <cell r="I37" t="str">
            <v>04659</v>
          </cell>
          <cell r="L37">
            <v>-6483.11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-633.27</v>
          </cell>
          <cell r="R37">
            <v>0</v>
          </cell>
          <cell r="S37">
            <v>-162.38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-7278.76</v>
          </cell>
          <cell r="AA37" t="str">
            <v>MMBTU</v>
          </cell>
          <cell r="AB37">
            <v>2904.9</v>
          </cell>
        </row>
        <row r="38">
          <cell r="A38" t="str">
            <v>2</v>
          </cell>
          <cell r="B38" t="str">
            <v>Boca Raton Community Hospital</v>
          </cell>
          <cell r="C38" t="str">
            <v>375838</v>
          </cell>
          <cell r="D38">
            <v>36343.687512997691</v>
          </cell>
          <cell r="E38" t="str">
            <v>199903</v>
          </cell>
          <cell r="F38" t="str">
            <v>CLOC</v>
          </cell>
          <cell r="G38">
            <v>738</v>
          </cell>
          <cell r="H38" t="str">
            <v>2</v>
          </cell>
          <cell r="I38" t="str">
            <v>04659</v>
          </cell>
          <cell r="L38">
            <v>6483.11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633.27</v>
          </cell>
          <cell r="R38">
            <v>0</v>
          </cell>
          <cell r="S38">
            <v>162.38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7278.76</v>
          </cell>
          <cell r="AA38" t="str">
            <v>MMBTU</v>
          </cell>
          <cell r="AB38">
            <v>2904.9</v>
          </cell>
        </row>
        <row r="39">
          <cell r="A39" t="str">
            <v>2</v>
          </cell>
          <cell r="B39" t="str">
            <v>Boca Raton Community Hospital</v>
          </cell>
          <cell r="C39" t="str">
            <v>375882</v>
          </cell>
          <cell r="D39">
            <v>36347.687533483797</v>
          </cell>
          <cell r="E39" t="str">
            <v>199903</v>
          </cell>
          <cell r="F39" t="str">
            <v>CAN</v>
          </cell>
          <cell r="G39">
            <v>782</v>
          </cell>
          <cell r="H39" t="str">
            <v>2</v>
          </cell>
          <cell r="I39" t="str">
            <v>04659</v>
          </cell>
          <cell r="L39">
            <v>-6483.11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-633.27</v>
          </cell>
          <cell r="R39">
            <v>0</v>
          </cell>
          <cell r="S39">
            <v>-162.38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-7278.76</v>
          </cell>
          <cell r="AA39" t="str">
            <v>MMBTU</v>
          </cell>
          <cell r="AB39">
            <v>2904.9</v>
          </cell>
        </row>
        <row r="40">
          <cell r="A40" t="str">
            <v>2</v>
          </cell>
          <cell r="B40" t="str">
            <v>Boca Raton Community Hospital</v>
          </cell>
          <cell r="C40" t="str">
            <v>375888</v>
          </cell>
          <cell r="D40">
            <v>36348.687533101853</v>
          </cell>
          <cell r="E40" t="str">
            <v>199903</v>
          </cell>
          <cell r="F40" t="str">
            <v>LOC</v>
          </cell>
          <cell r="G40">
            <v>788</v>
          </cell>
          <cell r="H40" t="str">
            <v>2</v>
          </cell>
          <cell r="I40" t="str">
            <v>04659</v>
          </cell>
          <cell r="L40">
            <v>6483.11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633.27</v>
          </cell>
          <cell r="R40">
            <v>0</v>
          </cell>
          <cell r="S40">
            <v>162.38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7278.76</v>
          </cell>
          <cell r="AA40" t="str">
            <v>MMBTU</v>
          </cell>
          <cell r="AB40">
            <v>2904.9</v>
          </cell>
        </row>
        <row r="41">
          <cell r="A41" t="str">
            <v>2</v>
          </cell>
          <cell r="B41" t="str">
            <v>Boca Raton Community Hospital</v>
          </cell>
          <cell r="C41" t="str">
            <v>375521</v>
          </cell>
          <cell r="D41">
            <v>36355.6875</v>
          </cell>
          <cell r="E41" t="str">
            <v>199904</v>
          </cell>
          <cell r="F41" t="str">
            <v>LOC</v>
          </cell>
          <cell r="G41">
            <v>421</v>
          </cell>
          <cell r="H41" t="str">
            <v>2</v>
          </cell>
          <cell r="I41" t="str">
            <v>04659</v>
          </cell>
          <cell r="L41">
            <v>5079.75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558.16999999999996</v>
          </cell>
          <cell r="R41">
            <v>0</v>
          </cell>
          <cell r="S41">
            <v>143.12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5781.04</v>
          </cell>
          <cell r="AA41" t="str">
            <v>MMBTU</v>
          </cell>
          <cell r="AB41">
            <v>2297</v>
          </cell>
        </row>
        <row r="42">
          <cell r="A42" t="str">
            <v>2</v>
          </cell>
          <cell r="B42" t="str">
            <v>Boca Raton Community Hospital</v>
          </cell>
          <cell r="C42" t="str">
            <v>375688</v>
          </cell>
          <cell r="D42">
            <v>36356.6875</v>
          </cell>
          <cell r="E42" t="str">
            <v>199905</v>
          </cell>
          <cell r="F42" t="str">
            <v>LOC</v>
          </cell>
          <cell r="G42">
            <v>588</v>
          </cell>
          <cell r="H42" t="str">
            <v>2</v>
          </cell>
          <cell r="I42" t="str">
            <v>04659</v>
          </cell>
          <cell r="L42">
            <v>6357.42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662.74</v>
          </cell>
          <cell r="R42">
            <v>0</v>
          </cell>
          <cell r="S42">
            <v>169.93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7190.09</v>
          </cell>
          <cell r="AA42" t="str">
            <v>MMBTU</v>
          </cell>
          <cell r="AB42">
            <v>2285.3000000000002</v>
          </cell>
        </row>
        <row r="43">
          <cell r="A43" t="str">
            <v>2</v>
          </cell>
          <cell r="B43" t="str">
            <v>Boca Raton Community Hospital</v>
          </cell>
          <cell r="C43" t="str">
            <v>375917</v>
          </cell>
          <cell r="D43">
            <v>36357.687583171297</v>
          </cell>
          <cell r="E43" t="str">
            <v>199906</v>
          </cell>
          <cell r="F43" t="str">
            <v>LOC</v>
          </cell>
          <cell r="G43">
            <v>817</v>
          </cell>
          <cell r="H43" t="str">
            <v>2</v>
          </cell>
          <cell r="I43" t="str">
            <v>04659</v>
          </cell>
          <cell r="L43">
            <v>6484.3159999999998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675.04</v>
          </cell>
          <cell r="R43">
            <v>0</v>
          </cell>
          <cell r="S43">
            <v>173.09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7332.45</v>
          </cell>
          <cell r="AA43" t="str">
            <v>MMBTU</v>
          </cell>
          <cell r="AB43">
            <v>2428.1999999999998</v>
          </cell>
        </row>
        <row r="44">
          <cell r="A44" t="str">
            <v>2</v>
          </cell>
          <cell r="B44" t="str">
            <v>Boca Raton Resort &amp; Club</v>
          </cell>
          <cell r="C44" t="str">
            <v>375872</v>
          </cell>
          <cell r="D44">
            <v>36347.687528935181</v>
          </cell>
          <cell r="E44" t="str">
            <v>199906</v>
          </cell>
          <cell r="F44" t="str">
            <v>LOC</v>
          </cell>
          <cell r="G44">
            <v>772</v>
          </cell>
          <cell r="H44" t="str">
            <v>2</v>
          </cell>
          <cell r="I44" t="str">
            <v>04659</v>
          </cell>
          <cell r="L44">
            <v>14259.59</v>
          </cell>
          <cell r="M44">
            <v>0</v>
          </cell>
          <cell r="N44">
            <v>0</v>
          </cell>
          <cell r="O44">
            <v>853.65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15113.24</v>
          </cell>
          <cell r="AA44" t="str">
            <v>MCF</v>
          </cell>
          <cell r="AB44">
            <v>5308.8</v>
          </cell>
        </row>
        <row r="45">
          <cell r="A45" t="str">
            <v>2</v>
          </cell>
          <cell r="B45" t="str">
            <v>Brodart Company</v>
          </cell>
          <cell r="C45" t="str">
            <v>375926</v>
          </cell>
          <cell r="D45">
            <v>36360.687526226851</v>
          </cell>
          <cell r="E45" t="str">
            <v>199906</v>
          </cell>
          <cell r="F45" t="str">
            <v>LOC</v>
          </cell>
          <cell r="G45">
            <v>826</v>
          </cell>
          <cell r="H45" t="str">
            <v>2</v>
          </cell>
          <cell r="I45" t="str">
            <v>04653</v>
          </cell>
          <cell r="L45">
            <v>2152.54</v>
          </cell>
          <cell r="M45">
            <v>0</v>
          </cell>
          <cell r="N45">
            <v>0</v>
          </cell>
          <cell r="O45">
            <v>86.95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2239.4899999999998</v>
          </cell>
          <cell r="AA45" t="str">
            <v>MMBTU</v>
          </cell>
          <cell r="AB45">
            <v>616</v>
          </cell>
        </row>
        <row r="46">
          <cell r="A46" t="str">
            <v>2</v>
          </cell>
          <cell r="B46" t="str">
            <v>Butterick</v>
          </cell>
          <cell r="C46" t="str">
            <v>375991</v>
          </cell>
          <cell r="D46">
            <v>36362.68781797454</v>
          </cell>
          <cell r="E46" t="str">
            <v>199906</v>
          </cell>
          <cell r="F46" t="str">
            <v>CLOC</v>
          </cell>
          <cell r="G46">
            <v>891</v>
          </cell>
          <cell r="H46" t="str">
            <v>2</v>
          </cell>
          <cell r="I46" t="str">
            <v>04653</v>
          </cell>
          <cell r="L46">
            <v>603.4</v>
          </cell>
          <cell r="M46">
            <v>0</v>
          </cell>
          <cell r="N46">
            <v>0</v>
          </cell>
          <cell r="O46">
            <v>35.340000000000003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638.74</v>
          </cell>
          <cell r="AA46" t="str">
            <v>MCF</v>
          </cell>
          <cell r="AB46">
            <v>190</v>
          </cell>
        </row>
        <row r="47">
          <cell r="A47" t="str">
            <v>2</v>
          </cell>
          <cell r="B47" t="str">
            <v>Butterick</v>
          </cell>
          <cell r="C47" t="str">
            <v>376011</v>
          </cell>
          <cell r="D47">
            <v>36362.687974305554</v>
          </cell>
          <cell r="E47" t="str">
            <v>199906</v>
          </cell>
          <cell r="F47" t="str">
            <v>CRD</v>
          </cell>
          <cell r="G47">
            <v>911</v>
          </cell>
          <cell r="H47" t="str">
            <v>2</v>
          </cell>
          <cell r="I47" t="str">
            <v>04653</v>
          </cell>
          <cell r="L47">
            <v>-603.4</v>
          </cell>
          <cell r="M47">
            <v>0</v>
          </cell>
          <cell r="N47">
            <v>0</v>
          </cell>
          <cell r="O47">
            <v>-35.340000000000003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-638.74</v>
          </cell>
          <cell r="AA47" t="str">
            <v>MCF</v>
          </cell>
          <cell r="AB47">
            <v>190</v>
          </cell>
        </row>
        <row r="48">
          <cell r="A48" t="str">
            <v>2</v>
          </cell>
          <cell r="B48" t="str">
            <v>Butterick</v>
          </cell>
          <cell r="C48" t="str">
            <v>376012</v>
          </cell>
          <cell r="D48">
            <v>36363.687546712965</v>
          </cell>
          <cell r="E48" t="str">
            <v>199906</v>
          </cell>
          <cell r="F48" t="str">
            <v>LOC</v>
          </cell>
          <cell r="G48">
            <v>912</v>
          </cell>
          <cell r="H48" t="str">
            <v>2</v>
          </cell>
          <cell r="I48" t="str">
            <v>04653</v>
          </cell>
          <cell r="L48">
            <v>244.54</v>
          </cell>
          <cell r="M48">
            <v>0</v>
          </cell>
          <cell r="N48">
            <v>0</v>
          </cell>
          <cell r="O48">
            <v>14.32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258.86</v>
          </cell>
          <cell r="AA48" t="str">
            <v>MCF</v>
          </cell>
          <cell r="AB48">
            <v>77</v>
          </cell>
        </row>
        <row r="49">
          <cell r="A49" t="str">
            <v>2</v>
          </cell>
          <cell r="B49" t="str">
            <v>Cape May Foods, Inc.</v>
          </cell>
          <cell r="C49" t="str">
            <v>375839</v>
          </cell>
          <cell r="D49">
            <v>36341.687516701393</v>
          </cell>
          <cell r="E49" t="str">
            <v>199905</v>
          </cell>
          <cell r="F49" t="str">
            <v>CAN</v>
          </cell>
          <cell r="G49">
            <v>739</v>
          </cell>
          <cell r="H49" t="str">
            <v>2</v>
          </cell>
          <cell r="I49" t="str">
            <v>04655</v>
          </cell>
          <cell r="L49">
            <v>-4116.8991999999998</v>
          </cell>
          <cell r="M49">
            <v>0</v>
          </cell>
          <cell r="N49">
            <v>0</v>
          </cell>
          <cell r="O49">
            <v>-247.01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-4363.91</v>
          </cell>
          <cell r="AA49" t="str">
            <v>MMBTU</v>
          </cell>
          <cell r="AB49">
            <v>1457</v>
          </cell>
        </row>
        <row r="50">
          <cell r="A50" t="str">
            <v>2</v>
          </cell>
          <cell r="B50" t="str">
            <v>Cape May Foods, Inc.</v>
          </cell>
          <cell r="C50" t="str">
            <v>375840</v>
          </cell>
          <cell r="D50">
            <v>36342.68751369213</v>
          </cell>
          <cell r="E50" t="str">
            <v>199905</v>
          </cell>
          <cell r="F50" t="str">
            <v>LOC</v>
          </cell>
          <cell r="G50">
            <v>740</v>
          </cell>
          <cell r="H50" t="str">
            <v>2</v>
          </cell>
          <cell r="I50" t="str">
            <v>04655</v>
          </cell>
          <cell r="L50">
            <v>3941.712</v>
          </cell>
          <cell r="M50">
            <v>0</v>
          </cell>
          <cell r="N50">
            <v>0</v>
          </cell>
          <cell r="O50">
            <v>236.5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4178.21</v>
          </cell>
          <cell r="AA50" t="str">
            <v>MMBTU</v>
          </cell>
          <cell r="AB50">
            <v>1395</v>
          </cell>
        </row>
        <row r="51">
          <cell r="A51" t="str">
            <v>2</v>
          </cell>
          <cell r="B51" t="str">
            <v>Cape May Foods, Inc.</v>
          </cell>
          <cell r="C51" t="str">
            <v>376030</v>
          </cell>
          <cell r="D51">
            <v>36367.675164537031</v>
          </cell>
          <cell r="E51" t="str">
            <v>199906</v>
          </cell>
          <cell r="F51" t="str">
            <v>LOC</v>
          </cell>
          <cell r="G51">
            <v>930</v>
          </cell>
          <cell r="H51" t="str">
            <v>2</v>
          </cell>
          <cell r="I51" t="str">
            <v>04655</v>
          </cell>
          <cell r="L51">
            <v>423.84</v>
          </cell>
          <cell r="M51">
            <v>0</v>
          </cell>
          <cell r="N51">
            <v>0</v>
          </cell>
          <cell r="O51">
            <v>25.43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449.27</v>
          </cell>
          <cell r="AA51" t="str">
            <v>MMBTU</v>
          </cell>
          <cell r="AB51">
            <v>150</v>
          </cell>
        </row>
        <row r="52">
          <cell r="A52" t="str">
            <v>2</v>
          </cell>
          <cell r="B52" t="str">
            <v>Carbon County Area Vocational</v>
          </cell>
          <cell r="C52" t="str">
            <v>375928</v>
          </cell>
          <cell r="D52">
            <v>36360.687534675926</v>
          </cell>
          <cell r="E52" t="str">
            <v>199906</v>
          </cell>
          <cell r="F52" t="str">
            <v>LOC</v>
          </cell>
          <cell r="G52">
            <v>828</v>
          </cell>
          <cell r="H52" t="str">
            <v>2</v>
          </cell>
          <cell r="I52" t="str">
            <v>04653</v>
          </cell>
          <cell r="L52">
            <v>271.35000000000002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271.35000000000002</v>
          </cell>
          <cell r="AA52" t="str">
            <v>MMBTU</v>
          </cell>
          <cell r="AB52">
            <v>81</v>
          </cell>
        </row>
        <row r="53">
          <cell r="A53" t="str">
            <v>2</v>
          </cell>
          <cell r="B53" t="str">
            <v>Carrabas Italian Grill</v>
          </cell>
          <cell r="C53" t="str">
            <v>375877</v>
          </cell>
          <cell r="D53">
            <v>36347.68753116898</v>
          </cell>
          <cell r="E53" t="str">
            <v>199906</v>
          </cell>
          <cell r="F53" t="str">
            <v>LOC</v>
          </cell>
          <cell r="G53">
            <v>777</v>
          </cell>
          <cell r="H53" t="str">
            <v>2</v>
          </cell>
          <cell r="I53" t="str">
            <v>04655</v>
          </cell>
          <cell r="L53">
            <v>679.44</v>
          </cell>
          <cell r="M53">
            <v>17.05</v>
          </cell>
          <cell r="N53">
            <v>0</v>
          </cell>
          <cell r="O53">
            <v>40.770000000000003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737.26</v>
          </cell>
          <cell r="AA53" t="str">
            <v>MMBTU</v>
          </cell>
          <cell r="AB53">
            <v>228</v>
          </cell>
        </row>
        <row r="54">
          <cell r="A54" t="str">
            <v>2</v>
          </cell>
          <cell r="B54" t="str">
            <v>Celotex Corporation</v>
          </cell>
          <cell r="C54" t="str">
            <v>375879</v>
          </cell>
          <cell r="D54">
            <v>36347.687531828698</v>
          </cell>
          <cell r="E54" t="str">
            <v>199906</v>
          </cell>
          <cell r="F54" t="str">
            <v>CLOC</v>
          </cell>
          <cell r="G54">
            <v>779</v>
          </cell>
          <cell r="H54" t="str">
            <v>2</v>
          </cell>
          <cell r="I54" t="str">
            <v>04655</v>
          </cell>
          <cell r="L54">
            <v>621.6</v>
          </cell>
          <cell r="M54">
            <v>15.98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637.58000000000004</v>
          </cell>
          <cell r="AA54" t="str">
            <v>MMBTU</v>
          </cell>
          <cell r="AB54">
            <v>210</v>
          </cell>
        </row>
        <row r="55">
          <cell r="A55" t="str">
            <v>2</v>
          </cell>
          <cell r="B55" t="str">
            <v>Celotex Corporation</v>
          </cell>
          <cell r="C55" t="str">
            <v>375898</v>
          </cell>
          <cell r="D55">
            <v>36353.687533287033</v>
          </cell>
          <cell r="E55" t="str">
            <v>199906</v>
          </cell>
          <cell r="F55" t="str">
            <v>CAN</v>
          </cell>
          <cell r="G55">
            <v>798</v>
          </cell>
          <cell r="H55" t="str">
            <v>2</v>
          </cell>
          <cell r="I55" t="str">
            <v>04655</v>
          </cell>
          <cell r="L55">
            <v>-621.6</v>
          </cell>
          <cell r="M55">
            <v>-15.98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-637.58000000000004</v>
          </cell>
          <cell r="AA55" t="str">
            <v>MMBTU</v>
          </cell>
          <cell r="AB55">
            <v>210</v>
          </cell>
        </row>
        <row r="56">
          <cell r="A56" t="str">
            <v>2</v>
          </cell>
          <cell r="B56" t="str">
            <v>Celotex Corporation</v>
          </cell>
          <cell r="C56" t="str">
            <v>375899</v>
          </cell>
          <cell r="D56">
            <v>36357.687607708336</v>
          </cell>
          <cell r="E56" t="str">
            <v>199906</v>
          </cell>
          <cell r="F56" t="str">
            <v>LOC</v>
          </cell>
          <cell r="G56">
            <v>799</v>
          </cell>
          <cell r="H56" t="str">
            <v>2</v>
          </cell>
          <cell r="I56" t="str">
            <v>04655</v>
          </cell>
          <cell r="L56">
            <v>621.6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621.6</v>
          </cell>
          <cell r="AA56" t="str">
            <v>MMBTU</v>
          </cell>
          <cell r="AB56">
            <v>210</v>
          </cell>
        </row>
        <row r="57">
          <cell r="A57" t="str">
            <v>2</v>
          </cell>
          <cell r="B57" t="str">
            <v>Chestnut Ridge Foam</v>
          </cell>
          <cell r="C57" t="str">
            <v>375993</v>
          </cell>
          <cell r="D57">
            <v>36362.687827118061</v>
          </cell>
          <cell r="E57" t="str">
            <v>199906</v>
          </cell>
          <cell r="F57" t="str">
            <v>LOC</v>
          </cell>
          <cell r="G57">
            <v>893</v>
          </cell>
          <cell r="H57" t="str">
            <v>2</v>
          </cell>
          <cell r="I57" t="str">
            <v>04654</v>
          </cell>
          <cell r="L57">
            <v>13078.82</v>
          </cell>
          <cell r="M57">
            <v>0</v>
          </cell>
          <cell r="N57">
            <v>0</v>
          </cell>
          <cell r="O57">
            <v>38.22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13117.04</v>
          </cell>
          <cell r="AA57" t="str">
            <v>MCF</v>
          </cell>
          <cell r="AB57">
            <v>4455</v>
          </cell>
        </row>
        <row r="58">
          <cell r="A58" t="str">
            <v>2</v>
          </cell>
          <cell r="B58" t="str">
            <v>Clinton Energy</v>
          </cell>
          <cell r="C58" t="str">
            <v>375843</v>
          </cell>
          <cell r="D58">
            <v>36343.68751369213</v>
          </cell>
          <cell r="E58" t="str">
            <v>199905</v>
          </cell>
          <cell r="F58" t="str">
            <v>CLOC</v>
          </cell>
          <cell r="G58">
            <v>743</v>
          </cell>
          <cell r="H58" t="str">
            <v>2</v>
          </cell>
          <cell r="I58" t="str">
            <v>04659</v>
          </cell>
          <cell r="L58">
            <v>9942.5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254.94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10197.44</v>
          </cell>
          <cell r="AA58" t="str">
            <v>MMBTU</v>
          </cell>
          <cell r="AB58">
            <v>4000</v>
          </cell>
        </row>
        <row r="59">
          <cell r="A59" t="str">
            <v>2</v>
          </cell>
          <cell r="B59" t="str">
            <v>Clinton Energy</v>
          </cell>
          <cell r="C59" t="str">
            <v>375895</v>
          </cell>
          <cell r="D59">
            <v>36348.687541388892</v>
          </cell>
          <cell r="E59" t="str">
            <v>199905</v>
          </cell>
          <cell r="F59" t="str">
            <v>CAN</v>
          </cell>
          <cell r="G59">
            <v>795</v>
          </cell>
          <cell r="H59" t="str">
            <v>2</v>
          </cell>
          <cell r="I59" t="str">
            <v>04659</v>
          </cell>
          <cell r="L59">
            <v>-9942.5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-254.94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-10197.44</v>
          </cell>
          <cell r="AA59" t="str">
            <v>MMBTU</v>
          </cell>
          <cell r="AB59">
            <v>4000</v>
          </cell>
        </row>
        <row r="60">
          <cell r="A60" t="str">
            <v>2</v>
          </cell>
          <cell r="B60" t="str">
            <v>Clinton Energy</v>
          </cell>
          <cell r="C60" t="str">
            <v>375896</v>
          </cell>
          <cell r="D60">
            <v>36357.687648611114</v>
          </cell>
          <cell r="E60" t="str">
            <v>199905</v>
          </cell>
          <cell r="F60" t="str">
            <v>LOC</v>
          </cell>
          <cell r="G60">
            <v>796</v>
          </cell>
          <cell r="H60" t="str">
            <v>2</v>
          </cell>
          <cell r="I60" t="str">
            <v>04659</v>
          </cell>
          <cell r="L60">
            <v>9942.5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9942.5</v>
          </cell>
          <cell r="AA60" t="str">
            <v>MMBTU</v>
          </cell>
          <cell r="AB60">
            <v>4000</v>
          </cell>
        </row>
        <row r="61">
          <cell r="A61" t="str">
            <v>2</v>
          </cell>
          <cell r="B61" t="str">
            <v>Clinton Energy Management Services</v>
          </cell>
          <cell r="C61" t="str">
            <v>375864</v>
          </cell>
          <cell r="D61">
            <v>36347.687528078699</v>
          </cell>
          <cell r="E61" t="str">
            <v>199906</v>
          </cell>
          <cell r="F61" t="str">
            <v>LOC</v>
          </cell>
          <cell r="G61">
            <v>764</v>
          </cell>
          <cell r="H61" t="str">
            <v>2</v>
          </cell>
          <cell r="I61" t="str">
            <v>04659</v>
          </cell>
          <cell r="L61">
            <v>3448.32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3448.32</v>
          </cell>
          <cell r="AA61" t="str">
            <v>MMBTU</v>
          </cell>
          <cell r="AB61">
            <v>1336.7</v>
          </cell>
        </row>
        <row r="62">
          <cell r="A62" t="str">
            <v>2</v>
          </cell>
          <cell r="B62" t="str">
            <v>Columbia Energy Services</v>
          </cell>
          <cell r="C62" t="str">
            <v>375977</v>
          </cell>
          <cell r="D62">
            <v>36362.68753664352</v>
          </cell>
          <cell r="E62" t="str">
            <v>199901</v>
          </cell>
          <cell r="F62" t="str">
            <v>CAN</v>
          </cell>
          <cell r="G62">
            <v>877</v>
          </cell>
          <cell r="H62" t="str">
            <v>2</v>
          </cell>
          <cell r="I62" t="str">
            <v>04654</v>
          </cell>
          <cell r="L62">
            <v>-719.13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-719.13</v>
          </cell>
          <cell r="AA62" t="str">
            <v>MMBTU</v>
          </cell>
          <cell r="AB62">
            <v>315.41000000000003</v>
          </cell>
        </row>
        <row r="63">
          <cell r="A63" t="str">
            <v>2</v>
          </cell>
          <cell r="B63" t="str">
            <v>Columbia Energy Services</v>
          </cell>
          <cell r="C63" t="str">
            <v>375978</v>
          </cell>
          <cell r="D63">
            <v>36368.687535138888</v>
          </cell>
          <cell r="E63" t="str">
            <v>199901</v>
          </cell>
          <cell r="F63" t="str">
            <v>LOC</v>
          </cell>
          <cell r="G63">
            <v>878</v>
          </cell>
          <cell r="H63" t="str">
            <v>2</v>
          </cell>
          <cell r="I63" t="str">
            <v>04652</v>
          </cell>
          <cell r="L63">
            <v>718.2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718.2</v>
          </cell>
          <cell r="AA63" t="str">
            <v>MMBTU</v>
          </cell>
          <cell r="AB63">
            <v>315</v>
          </cell>
        </row>
        <row r="64">
          <cell r="A64" t="str">
            <v>2</v>
          </cell>
          <cell r="B64" t="str">
            <v>Conemaugh Valley School District</v>
          </cell>
          <cell r="C64" t="str">
            <v>375994</v>
          </cell>
          <cell r="D64">
            <v>36362.687956249996</v>
          </cell>
          <cell r="E64" t="str">
            <v>199906</v>
          </cell>
          <cell r="F64" t="str">
            <v>LOC</v>
          </cell>
          <cell r="G64">
            <v>894</v>
          </cell>
          <cell r="H64" t="str">
            <v>2</v>
          </cell>
          <cell r="I64" t="str">
            <v>04653</v>
          </cell>
          <cell r="L64">
            <v>239.15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239.15</v>
          </cell>
          <cell r="AA64" t="str">
            <v>MCF</v>
          </cell>
          <cell r="AB64">
            <v>77</v>
          </cell>
        </row>
        <row r="65">
          <cell r="A65" t="str">
            <v>2</v>
          </cell>
          <cell r="B65" t="str">
            <v>Constellation Energy Source, Inc.</v>
          </cell>
          <cell r="C65" t="str">
            <v>376022</v>
          </cell>
          <cell r="D65">
            <v>36364.682687418986</v>
          </cell>
          <cell r="E65" t="str">
            <v>199903</v>
          </cell>
          <cell r="F65" t="str">
            <v>LOC</v>
          </cell>
          <cell r="G65">
            <v>922</v>
          </cell>
          <cell r="H65" t="str">
            <v>2</v>
          </cell>
          <cell r="I65" t="str">
            <v>04652</v>
          </cell>
          <cell r="L65">
            <v>289.8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289.8</v>
          </cell>
          <cell r="AA65" t="str">
            <v>MMBTU</v>
          </cell>
          <cell r="AB65">
            <v>115</v>
          </cell>
        </row>
        <row r="66">
          <cell r="A66" t="str">
            <v>2</v>
          </cell>
          <cell r="B66" t="str">
            <v>Croda Inc.</v>
          </cell>
          <cell r="C66" t="str">
            <v>375929</v>
          </cell>
          <cell r="D66">
            <v>36360.687543125001</v>
          </cell>
          <cell r="E66" t="str">
            <v>199906</v>
          </cell>
          <cell r="F66" t="str">
            <v>LOC</v>
          </cell>
          <cell r="G66">
            <v>829</v>
          </cell>
          <cell r="H66" t="str">
            <v>2</v>
          </cell>
          <cell r="I66" t="str">
            <v>04653</v>
          </cell>
          <cell r="L66">
            <v>14658.8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14658.8</v>
          </cell>
          <cell r="AA66" t="str">
            <v>MMBTU</v>
          </cell>
          <cell r="AB66">
            <v>5638</v>
          </cell>
        </row>
        <row r="67">
          <cell r="A67" t="str">
            <v>2</v>
          </cell>
          <cell r="B67" t="str">
            <v>Curwensville School District</v>
          </cell>
          <cell r="C67" t="str">
            <v>375935</v>
          </cell>
          <cell r="D67">
            <v>36362.687563726853</v>
          </cell>
          <cell r="E67" t="str">
            <v>199906</v>
          </cell>
          <cell r="F67" t="str">
            <v>LOC</v>
          </cell>
          <cell r="G67">
            <v>835</v>
          </cell>
          <cell r="H67" t="str">
            <v>2</v>
          </cell>
          <cell r="I67" t="str">
            <v>04653</v>
          </cell>
          <cell r="K67">
            <v>323.95</v>
          </cell>
          <cell r="L67">
            <v>760.3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1084.25</v>
          </cell>
          <cell r="AA67" t="str">
            <v>MMBTU</v>
          </cell>
          <cell r="AB67">
            <v>179</v>
          </cell>
        </row>
        <row r="68">
          <cell r="A68" t="str">
            <v>2</v>
          </cell>
          <cell r="B68" t="str">
            <v>Cutler-Hammer</v>
          </cell>
          <cell r="C68" t="str">
            <v>375995</v>
          </cell>
          <cell r="D68">
            <v>36362.687836064812</v>
          </cell>
          <cell r="E68" t="str">
            <v>199906</v>
          </cell>
          <cell r="F68" t="str">
            <v>LOC</v>
          </cell>
          <cell r="G68">
            <v>895</v>
          </cell>
          <cell r="H68" t="str">
            <v>2</v>
          </cell>
          <cell r="I68" t="str">
            <v>04654</v>
          </cell>
          <cell r="L68">
            <v>22229.200000000001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22229.200000000001</v>
          </cell>
          <cell r="AA68" t="str">
            <v>MCF</v>
          </cell>
          <cell r="AB68">
            <v>7784</v>
          </cell>
        </row>
        <row r="69">
          <cell r="A69" t="str">
            <v>2</v>
          </cell>
          <cell r="B69" t="str">
            <v>Del Grosso Food, Inc.</v>
          </cell>
          <cell r="C69" t="str">
            <v>375996</v>
          </cell>
          <cell r="D69">
            <v>36362.687845092594</v>
          </cell>
          <cell r="E69" t="str">
            <v>199906</v>
          </cell>
          <cell r="F69" t="str">
            <v>LOC</v>
          </cell>
          <cell r="G69">
            <v>896</v>
          </cell>
          <cell r="H69" t="str">
            <v>2</v>
          </cell>
          <cell r="I69" t="str">
            <v>04653</v>
          </cell>
          <cell r="L69">
            <v>4165.18</v>
          </cell>
          <cell r="M69">
            <v>0</v>
          </cell>
          <cell r="N69">
            <v>0</v>
          </cell>
          <cell r="O69">
            <v>60.24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4225.42</v>
          </cell>
          <cell r="AA69" t="str">
            <v>MCF</v>
          </cell>
          <cell r="AB69">
            <v>1474</v>
          </cell>
        </row>
        <row r="70">
          <cell r="A70" t="str">
            <v>2</v>
          </cell>
          <cell r="B70" t="str">
            <v>Dismar, Inc.</v>
          </cell>
          <cell r="C70" t="str">
            <v>375876</v>
          </cell>
          <cell r="D70">
            <v>36347.687530277777</v>
          </cell>
          <cell r="E70" t="str">
            <v>199906</v>
          </cell>
          <cell r="F70" t="str">
            <v>LOC</v>
          </cell>
          <cell r="G70">
            <v>776</v>
          </cell>
          <cell r="H70" t="str">
            <v>2</v>
          </cell>
          <cell r="I70" t="str">
            <v>04655</v>
          </cell>
          <cell r="L70">
            <v>575.1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575.1</v>
          </cell>
          <cell r="AA70" t="str">
            <v>MMBTU</v>
          </cell>
          <cell r="AB70">
            <v>162</v>
          </cell>
        </row>
        <row r="71">
          <cell r="A71" t="str">
            <v>2</v>
          </cell>
          <cell r="B71" t="str">
            <v>Doctors Hospital</v>
          </cell>
          <cell r="C71" t="str">
            <v>375860</v>
          </cell>
          <cell r="D71">
            <v>36347.687529629628</v>
          </cell>
          <cell r="E71" t="str">
            <v>199906</v>
          </cell>
          <cell r="F71" t="str">
            <v>LOC</v>
          </cell>
          <cell r="G71">
            <v>760</v>
          </cell>
          <cell r="H71" t="str">
            <v>2</v>
          </cell>
          <cell r="I71" t="str">
            <v>04659</v>
          </cell>
          <cell r="L71">
            <v>3273.43</v>
          </cell>
          <cell r="M71">
            <v>0</v>
          </cell>
          <cell r="N71">
            <v>0</v>
          </cell>
          <cell r="O71">
            <v>196.28</v>
          </cell>
          <cell r="P71">
            <v>16.36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3486.07</v>
          </cell>
          <cell r="AA71" t="str">
            <v>MMBTU</v>
          </cell>
          <cell r="AB71">
            <v>1228.9000000000001</v>
          </cell>
        </row>
        <row r="72">
          <cell r="A72" t="str">
            <v>2</v>
          </cell>
          <cell r="B72" t="str">
            <v>Durabond Protective Coating, Inc</v>
          </cell>
          <cell r="C72" t="str">
            <v>375828</v>
          </cell>
          <cell r="D72">
            <v>36341.687516967599</v>
          </cell>
          <cell r="E72" t="str">
            <v>199905</v>
          </cell>
          <cell r="F72" t="str">
            <v>LOC</v>
          </cell>
          <cell r="G72">
            <v>728</v>
          </cell>
          <cell r="H72" t="str">
            <v>2</v>
          </cell>
          <cell r="I72" t="str">
            <v>04654</v>
          </cell>
          <cell r="L72">
            <v>2292.4850000000001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2292.4899999999998</v>
          </cell>
          <cell r="AA72" t="str">
            <v>MCF</v>
          </cell>
          <cell r="AB72">
            <v>749</v>
          </cell>
        </row>
        <row r="73">
          <cell r="A73" t="str">
            <v>2</v>
          </cell>
          <cell r="B73" t="str">
            <v>Durabond Protective Coating, Inc</v>
          </cell>
          <cell r="C73" t="str">
            <v>375997</v>
          </cell>
          <cell r="D73">
            <v>36362.687856365745</v>
          </cell>
          <cell r="E73" t="str">
            <v>199906</v>
          </cell>
          <cell r="F73" t="str">
            <v>LOC</v>
          </cell>
          <cell r="G73">
            <v>897</v>
          </cell>
          <cell r="H73" t="str">
            <v>2</v>
          </cell>
          <cell r="I73" t="str">
            <v>04654</v>
          </cell>
          <cell r="L73">
            <v>1940.0772999999999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1940.08</v>
          </cell>
          <cell r="AA73" t="str">
            <v>MCF</v>
          </cell>
          <cell r="AB73">
            <v>661</v>
          </cell>
        </row>
        <row r="74">
          <cell r="A74" t="str">
            <v>2</v>
          </cell>
          <cell r="B74" t="str">
            <v>East Liberty Electroplating</v>
          </cell>
          <cell r="C74" t="str">
            <v>375998</v>
          </cell>
          <cell r="D74">
            <v>36362.687865810185</v>
          </cell>
          <cell r="E74" t="str">
            <v>199906</v>
          </cell>
          <cell r="F74" t="str">
            <v>LOC</v>
          </cell>
          <cell r="G74">
            <v>898</v>
          </cell>
          <cell r="H74" t="str">
            <v>2</v>
          </cell>
          <cell r="I74" t="str">
            <v>04654</v>
          </cell>
          <cell r="L74">
            <v>820.78</v>
          </cell>
          <cell r="M74">
            <v>0</v>
          </cell>
          <cell r="N74">
            <v>0</v>
          </cell>
          <cell r="O74">
            <v>47.94</v>
          </cell>
          <cell r="P74">
            <v>7.99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876.71</v>
          </cell>
          <cell r="AA74" t="str">
            <v>MMBTU</v>
          </cell>
          <cell r="AB74">
            <v>297</v>
          </cell>
        </row>
        <row r="75">
          <cell r="A75" t="str">
            <v>2</v>
          </cell>
          <cell r="B75" t="str">
            <v>East Syracuse Sales</v>
          </cell>
          <cell r="C75" t="str">
            <v>375960</v>
          </cell>
          <cell r="D75">
            <v>36360.687696875</v>
          </cell>
          <cell r="E75" t="str">
            <v>199906</v>
          </cell>
          <cell r="F75" t="str">
            <v>CLOC</v>
          </cell>
          <cell r="G75">
            <v>860</v>
          </cell>
          <cell r="H75" t="str">
            <v>2</v>
          </cell>
          <cell r="I75" t="str">
            <v>04652</v>
          </cell>
          <cell r="L75">
            <v>17.670000000000002</v>
          </cell>
          <cell r="M75">
            <v>0</v>
          </cell>
          <cell r="N75">
            <v>0</v>
          </cell>
          <cell r="O75">
            <v>0.71</v>
          </cell>
          <cell r="P75">
            <v>0.53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18.91</v>
          </cell>
          <cell r="AA75" t="str">
            <v>THERM</v>
          </cell>
          <cell r="AB75">
            <v>57</v>
          </cell>
        </row>
        <row r="76">
          <cell r="A76" t="str">
            <v>2</v>
          </cell>
          <cell r="B76" t="str">
            <v>East Syracuse Sales</v>
          </cell>
          <cell r="C76" t="str">
            <v>375970</v>
          </cell>
          <cell r="D76">
            <v>36361.687528888884</v>
          </cell>
          <cell r="E76" t="str">
            <v>199906</v>
          </cell>
          <cell r="F76" t="str">
            <v>CAN</v>
          </cell>
          <cell r="G76">
            <v>870</v>
          </cell>
          <cell r="H76" t="str">
            <v>2</v>
          </cell>
          <cell r="I76" t="str">
            <v>04652</v>
          </cell>
          <cell r="L76">
            <v>-17.670000000000002</v>
          </cell>
          <cell r="M76">
            <v>0</v>
          </cell>
          <cell r="N76">
            <v>0</v>
          </cell>
          <cell r="O76">
            <v>-0.71</v>
          </cell>
          <cell r="P76">
            <v>-0.53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-18.91</v>
          </cell>
          <cell r="AA76" t="str">
            <v>THERM</v>
          </cell>
          <cell r="AB76">
            <v>57</v>
          </cell>
        </row>
        <row r="77">
          <cell r="A77" t="str">
            <v>2</v>
          </cell>
          <cell r="B77" t="str">
            <v>East Syracuse Sales</v>
          </cell>
          <cell r="C77" t="str">
            <v>375980</v>
          </cell>
          <cell r="D77">
            <v>36362.687739351852</v>
          </cell>
          <cell r="E77" t="str">
            <v>199906</v>
          </cell>
          <cell r="F77" t="str">
            <v>LOC</v>
          </cell>
          <cell r="G77">
            <v>880</v>
          </cell>
          <cell r="H77" t="str">
            <v>2</v>
          </cell>
          <cell r="I77" t="str">
            <v>04652</v>
          </cell>
          <cell r="L77">
            <v>17.98</v>
          </cell>
          <cell r="M77">
            <v>0</v>
          </cell>
          <cell r="N77">
            <v>0</v>
          </cell>
          <cell r="O77">
            <v>0.72</v>
          </cell>
          <cell r="P77">
            <v>0.54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19.239999999999998</v>
          </cell>
          <cell r="AA77" t="str">
            <v>THERM</v>
          </cell>
          <cell r="AB77">
            <v>58</v>
          </cell>
        </row>
        <row r="78">
          <cell r="A78" t="str">
            <v>2</v>
          </cell>
          <cell r="B78" t="str">
            <v>Edwards Paper Co., Inc</v>
          </cell>
          <cell r="C78" t="str">
            <v>375862</v>
          </cell>
          <cell r="D78">
            <v>36347.687520717598</v>
          </cell>
          <cell r="E78" t="str">
            <v>199906</v>
          </cell>
          <cell r="F78" t="str">
            <v>LOC</v>
          </cell>
          <cell r="G78">
            <v>762</v>
          </cell>
          <cell r="H78" t="str">
            <v>2</v>
          </cell>
          <cell r="I78" t="str">
            <v>04659</v>
          </cell>
          <cell r="L78">
            <v>12255.897000000001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12255.9</v>
          </cell>
          <cell r="AA78" t="str">
            <v>MMBTU</v>
          </cell>
          <cell r="AB78">
            <v>4859.7</v>
          </cell>
        </row>
        <row r="79">
          <cell r="A79" t="str">
            <v>2</v>
          </cell>
          <cell r="B79" t="str">
            <v>Empire Natural Gas Corporation</v>
          </cell>
          <cell r="C79" t="str">
            <v>375776</v>
          </cell>
          <cell r="D79">
            <v>36339.687515428246</v>
          </cell>
          <cell r="E79" t="str">
            <v>199902</v>
          </cell>
          <cell r="F79" t="str">
            <v>LOC</v>
          </cell>
          <cell r="G79">
            <v>676</v>
          </cell>
          <cell r="H79" t="str">
            <v>2</v>
          </cell>
          <cell r="I79" t="str">
            <v>04652</v>
          </cell>
          <cell r="L79">
            <v>2662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2662</v>
          </cell>
          <cell r="AA79" t="str">
            <v>MMBTU</v>
          </cell>
          <cell r="AB79">
            <v>1210</v>
          </cell>
        </row>
        <row r="80">
          <cell r="A80" t="str">
            <v>2</v>
          </cell>
          <cell r="B80" t="str">
            <v>Enron Energy Services</v>
          </cell>
          <cell r="C80" t="str">
            <v>375844</v>
          </cell>
          <cell r="D80">
            <v>36343.687514421297</v>
          </cell>
          <cell r="E80" t="str">
            <v>199905</v>
          </cell>
          <cell r="F80" t="str">
            <v>LOC</v>
          </cell>
          <cell r="G80">
            <v>744</v>
          </cell>
          <cell r="H80" t="str">
            <v>2</v>
          </cell>
          <cell r="I80" t="str">
            <v>04654</v>
          </cell>
          <cell r="L80">
            <v>306.45999999999998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306.45999999999998</v>
          </cell>
          <cell r="AA80" t="str">
            <v>MMBTU</v>
          </cell>
          <cell r="AB80">
            <v>139.30000000000001</v>
          </cell>
        </row>
        <row r="81">
          <cell r="A81" t="str">
            <v>2</v>
          </cell>
          <cell r="B81" t="str">
            <v>Enron Energy Services</v>
          </cell>
          <cell r="C81" t="str">
            <v>375841</v>
          </cell>
          <cell r="D81">
            <v>36343.687515000005</v>
          </cell>
          <cell r="E81" t="str">
            <v>199903</v>
          </cell>
          <cell r="F81" t="str">
            <v>LOC</v>
          </cell>
          <cell r="G81">
            <v>741</v>
          </cell>
          <cell r="H81" t="str">
            <v>2</v>
          </cell>
          <cell r="I81" t="str">
            <v>04652</v>
          </cell>
          <cell r="L81">
            <v>2428.27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2428.27</v>
          </cell>
          <cell r="AA81" t="str">
            <v>MMBTU</v>
          </cell>
          <cell r="AB81">
            <v>1179.76</v>
          </cell>
        </row>
        <row r="82">
          <cell r="A82" t="str">
            <v>2</v>
          </cell>
          <cell r="B82" t="str">
            <v>Fabricated Products</v>
          </cell>
          <cell r="C82" t="str">
            <v>375927</v>
          </cell>
          <cell r="D82">
            <v>36362.687545601853</v>
          </cell>
          <cell r="E82" t="str">
            <v>199906</v>
          </cell>
          <cell r="F82" t="str">
            <v>LOC</v>
          </cell>
          <cell r="G82">
            <v>827</v>
          </cell>
          <cell r="H82" t="str">
            <v>2</v>
          </cell>
          <cell r="I82" t="str">
            <v>04653</v>
          </cell>
          <cell r="K82">
            <v>2964.95</v>
          </cell>
          <cell r="L82">
            <v>4955.12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7920.07</v>
          </cell>
          <cell r="AA82" t="str">
            <v>MMBTU</v>
          </cell>
          <cell r="AB82">
            <v>1947</v>
          </cell>
        </row>
        <row r="83">
          <cell r="A83" t="str">
            <v>2</v>
          </cell>
          <cell r="B83" t="str">
            <v>Farmers Cheese</v>
          </cell>
          <cell r="C83" t="str">
            <v>375815</v>
          </cell>
          <cell r="D83">
            <v>36339.687514618061</v>
          </cell>
          <cell r="E83" t="str">
            <v>199905</v>
          </cell>
          <cell r="F83" t="str">
            <v>LOC</v>
          </cell>
          <cell r="G83">
            <v>715</v>
          </cell>
          <cell r="H83" t="str">
            <v>2</v>
          </cell>
          <cell r="I83" t="str">
            <v>04654</v>
          </cell>
          <cell r="L83">
            <v>94161.96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94161.96</v>
          </cell>
          <cell r="AA83" t="str">
            <v>MCF</v>
          </cell>
          <cell r="AB83">
            <v>36207</v>
          </cell>
        </row>
        <row r="84">
          <cell r="A84" t="str">
            <v>2</v>
          </cell>
          <cell r="B84" t="str">
            <v>Farmers Cheese</v>
          </cell>
          <cell r="C84" t="str">
            <v>376014</v>
          </cell>
          <cell r="D84">
            <v>36367.675168587957</v>
          </cell>
          <cell r="E84" t="str">
            <v>199906</v>
          </cell>
          <cell r="F84" t="str">
            <v>LOC</v>
          </cell>
          <cell r="G84">
            <v>914</v>
          </cell>
          <cell r="H84" t="str">
            <v>2</v>
          </cell>
          <cell r="I84" t="str">
            <v>04654</v>
          </cell>
          <cell r="L84">
            <v>100523.577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100523.58</v>
          </cell>
          <cell r="AA84" t="str">
            <v>MCF</v>
          </cell>
          <cell r="AB84">
            <v>38701</v>
          </cell>
        </row>
        <row r="85">
          <cell r="A85" t="str">
            <v>2</v>
          </cell>
          <cell r="B85" t="str">
            <v>Farmland Dairies, Inc</v>
          </cell>
          <cell r="C85" t="str">
            <v>375883</v>
          </cell>
          <cell r="D85">
            <v>36347.687534097218</v>
          </cell>
          <cell r="E85" t="str">
            <v>199906</v>
          </cell>
          <cell r="F85" t="str">
            <v>LOC</v>
          </cell>
          <cell r="G85">
            <v>783</v>
          </cell>
          <cell r="H85" t="str">
            <v>2</v>
          </cell>
          <cell r="I85" t="str">
            <v>04655</v>
          </cell>
          <cell r="L85">
            <v>33126.203999999998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33126.199999999997</v>
          </cell>
          <cell r="AA85" t="str">
            <v>MMBTU</v>
          </cell>
          <cell r="AB85">
            <v>12379</v>
          </cell>
        </row>
        <row r="86">
          <cell r="A86" t="str">
            <v>2</v>
          </cell>
          <cell r="B86" t="str">
            <v>Fleetwood Motor Homes of PA</v>
          </cell>
          <cell r="C86" t="str">
            <v>375930</v>
          </cell>
          <cell r="D86">
            <v>36360.68756878472</v>
          </cell>
          <cell r="E86" t="str">
            <v>199906</v>
          </cell>
          <cell r="F86" t="str">
            <v>LOC</v>
          </cell>
          <cell r="G86">
            <v>830</v>
          </cell>
          <cell r="H86" t="str">
            <v>2</v>
          </cell>
          <cell r="I86" t="str">
            <v>04653</v>
          </cell>
          <cell r="L86">
            <v>140.59</v>
          </cell>
          <cell r="M86">
            <v>0</v>
          </cell>
          <cell r="N86">
            <v>0</v>
          </cell>
          <cell r="O86">
            <v>3.89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144.47999999999999</v>
          </cell>
          <cell r="AA86" t="str">
            <v>MMBTU</v>
          </cell>
          <cell r="AB86">
            <v>29</v>
          </cell>
        </row>
        <row r="87">
          <cell r="A87" t="str">
            <v>2</v>
          </cell>
          <cell r="B87" t="str">
            <v>Florida Extruders</v>
          </cell>
          <cell r="C87" t="str">
            <v>375874</v>
          </cell>
          <cell r="D87">
            <v>36347.68752738426</v>
          </cell>
          <cell r="E87" t="str">
            <v>199906</v>
          </cell>
          <cell r="F87" t="str">
            <v>CLOC</v>
          </cell>
          <cell r="G87">
            <v>774</v>
          </cell>
          <cell r="H87" t="str">
            <v>2</v>
          </cell>
          <cell r="I87" t="str">
            <v>04655</v>
          </cell>
          <cell r="L87">
            <v>18188.448</v>
          </cell>
          <cell r="M87">
            <v>0</v>
          </cell>
          <cell r="N87">
            <v>0</v>
          </cell>
          <cell r="O87">
            <v>1078.0999999999999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19266.55</v>
          </cell>
          <cell r="AA87" t="str">
            <v>MMBTU</v>
          </cell>
          <cell r="AB87">
            <v>6704.6</v>
          </cell>
        </row>
        <row r="88">
          <cell r="A88" t="str">
            <v>2</v>
          </cell>
          <cell r="B88" t="str">
            <v>Florida Extruders</v>
          </cell>
          <cell r="C88" t="str">
            <v>376015</v>
          </cell>
          <cell r="D88">
            <v>36362.688001388888</v>
          </cell>
          <cell r="E88" t="str">
            <v>199906</v>
          </cell>
          <cell r="F88" t="str">
            <v>CAN</v>
          </cell>
          <cell r="G88">
            <v>915</v>
          </cell>
          <cell r="H88" t="str">
            <v>2</v>
          </cell>
          <cell r="I88" t="str">
            <v>04655</v>
          </cell>
          <cell r="L88">
            <v>-18188.448</v>
          </cell>
          <cell r="M88">
            <v>0</v>
          </cell>
          <cell r="N88">
            <v>0</v>
          </cell>
          <cell r="O88">
            <v>-1078.0999999999999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-19266.55</v>
          </cell>
          <cell r="AA88" t="str">
            <v>MMBTU</v>
          </cell>
          <cell r="AB88">
            <v>6704.6</v>
          </cell>
        </row>
        <row r="89">
          <cell r="A89" t="str">
            <v>2</v>
          </cell>
          <cell r="B89" t="str">
            <v>Florida Extruders</v>
          </cell>
          <cell r="C89" t="str">
            <v>376016</v>
          </cell>
          <cell r="D89">
            <v>36368.687549803246</v>
          </cell>
          <cell r="E89" t="str">
            <v>199906</v>
          </cell>
          <cell r="F89" t="str">
            <v>LOC</v>
          </cell>
          <cell r="G89">
            <v>916</v>
          </cell>
          <cell r="H89" t="str">
            <v>2</v>
          </cell>
          <cell r="I89" t="str">
            <v>04655</v>
          </cell>
          <cell r="L89">
            <v>18188.45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18188.45</v>
          </cell>
          <cell r="AA89" t="str">
            <v>MMBTU</v>
          </cell>
          <cell r="AB89">
            <v>6704.6</v>
          </cell>
        </row>
        <row r="90">
          <cell r="A90" t="str">
            <v>2</v>
          </cell>
          <cell r="B90" t="str">
            <v>Fore Systems</v>
          </cell>
          <cell r="C90" t="str">
            <v>375987</v>
          </cell>
          <cell r="D90">
            <v>36362.687780740744</v>
          </cell>
          <cell r="E90" t="str">
            <v>199906</v>
          </cell>
          <cell r="F90" t="str">
            <v>LOC</v>
          </cell>
          <cell r="G90">
            <v>887</v>
          </cell>
          <cell r="H90" t="str">
            <v>2</v>
          </cell>
          <cell r="I90" t="str">
            <v>04654</v>
          </cell>
          <cell r="L90">
            <v>6990.3360000000002</v>
          </cell>
          <cell r="M90">
            <v>0</v>
          </cell>
          <cell r="N90">
            <v>0</v>
          </cell>
          <cell r="O90">
            <v>419.42</v>
          </cell>
          <cell r="P90">
            <v>69.900000000000006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7479.66</v>
          </cell>
          <cell r="AA90" t="str">
            <v>MMBTU</v>
          </cell>
          <cell r="AB90">
            <v>2427.1999999999998</v>
          </cell>
        </row>
        <row r="91">
          <cell r="A91" t="str">
            <v>2</v>
          </cell>
          <cell r="B91" t="str">
            <v>FSG Energy Services</v>
          </cell>
          <cell r="C91" t="str">
            <v>375923</v>
          </cell>
          <cell r="D91">
            <v>36360.687517314815</v>
          </cell>
          <cell r="E91" t="str">
            <v>199903</v>
          </cell>
          <cell r="F91" t="str">
            <v>LOC</v>
          </cell>
          <cell r="G91">
            <v>823</v>
          </cell>
          <cell r="H91" t="str">
            <v>2</v>
          </cell>
          <cell r="I91" t="str">
            <v>04655</v>
          </cell>
          <cell r="L91">
            <v>164.72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164.72</v>
          </cell>
          <cell r="AA91" t="str">
            <v>MMBTU</v>
          </cell>
          <cell r="AB91">
            <v>80</v>
          </cell>
        </row>
        <row r="92">
          <cell r="A92" t="str">
            <v>2</v>
          </cell>
          <cell r="B92" t="str">
            <v>Gnaden Huetten Memorial Hospital</v>
          </cell>
          <cell r="C92" t="str">
            <v>375932</v>
          </cell>
          <cell r="D92">
            <v>36360.687560300925</v>
          </cell>
          <cell r="E92" t="str">
            <v>199906</v>
          </cell>
          <cell r="F92" t="str">
            <v>LOC</v>
          </cell>
          <cell r="G92">
            <v>832</v>
          </cell>
          <cell r="H92" t="str">
            <v>2</v>
          </cell>
          <cell r="I92" t="str">
            <v>04653</v>
          </cell>
          <cell r="L92">
            <v>4575.8999999999996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4575.8999999999996</v>
          </cell>
          <cell r="AA92" t="str">
            <v>MMBTU</v>
          </cell>
          <cell r="AB92">
            <v>1656</v>
          </cell>
        </row>
        <row r="93">
          <cell r="A93" t="str">
            <v>2</v>
          </cell>
          <cell r="B93" t="str">
            <v>Gray-Syracuse</v>
          </cell>
          <cell r="C93" t="str">
            <v>375959</v>
          </cell>
          <cell r="D93">
            <v>36360.687687962964</v>
          </cell>
          <cell r="E93" t="str">
            <v>199906</v>
          </cell>
          <cell r="F93" t="str">
            <v>CLOC</v>
          </cell>
          <cell r="G93">
            <v>859</v>
          </cell>
          <cell r="H93" t="str">
            <v>2</v>
          </cell>
          <cell r="I93" t="str">
            <v>04652</v>
          </cell>
          <cell r="L93">
            <v>13267.8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13267.8</v>
          </cell>
          <cell r="AA93" t="str">
            <v>MMBTU</v>
          </cell>
          <cell r="AB93">
            <v>4860</v>
          </cell>
        </row>
        <row r="94">
          <cell r="A94" t="str">
            <v>2</v>
          </cell>
          <cell r="B94" t="str">
            <v>Gray-Syracuse</v>
          </cell>
          <cell r="C94" t="str">
            <v>375969</v>
          </cell>
          <cell r="D94">
            <v>36361.687519942134</v>
          </cell>
          <cell r="E94" t="str">
            <v>199906</v>
          </cell>
          <cell r="F94" t="str">
            <v>CAN</v>
          </cell>
          <cell r="G94">
            <v>869</v>
          </cell>
          <cell r="H94" t="str">
            <v>2</v>
          </cell>
          <cell r="I94" t="str">
            <v>04652</v>
          </cell>
          <cell r="L94">
            <v>-13267.8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-13267.8</v>
          </cell>
          <cell r="AA94" t="str">
            <v>MMBTU</v>
          </cell>
          <cell r="AB94">
            <v>4860</v>
          </cell>
        </row>
        <row r="95">
          <cell r="A95" t="str">
            <v>2</v>
          </cell>
          <cell r="B95" t="str">
            <v>Gray-Syracuse</v>
          </cell>
          <cell r="C95" t="str">
            <v>375979</v>
          </cell>
          <cell r="D95">
            <v>36362.687572719908</v>
          </cell>
          <cell r="E95" t="str">
            <v>199906</v>
          </cell>
          <cell r="F95" t="str">
            <v>LOC</v>
          </cell>
          <cell r="G95">
            <v>879</v>
          </cell>
          <cell r="H95" t="str">
            <v>2</v>
          </cell>
          <cell r="I95" t="str">
            <v>04652</v>
          </cell>
          <cell r="L95">
            <v>13502.58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13502.58</v>
          </cell>
          <cell r="AA95" t="str">
            <v>MMBTU</v>
          </cell>
          <cell r="AB95">
            <v>4946</v>
          </cell>
        </row>
        <row r="96">
          <cell r="A96" t="str">
            <v>2</v>
          </cell>
          <cell r="B96" t="str">
            <v>Greater Pittston YMCA</v>
          </cell>
          <cell r="C96" t="str">
            <v>375939</v>
          </cell>
          <cell r="D96">
            <v>36360.687619791664</v>
          </cell>
          <cell r="E96" t="str">
            <v>199906</v>
          </cell>
          <cell r="F96" t="str">
            <v>LOC</v>
          </cell>
          <cell r="G96">
            <v>839</v>
          </cell>
          <cell r="H96" t="str">
            <v>2</v>
          </cell>
          <cell r="I96" t="str">
            <v>04653</v>
          </cell>
          <cell r="L96">
            <v>378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378</v>
          </cell>
          <cell r="AA96" t="str">
            <v>MMBTU</v>
          </cell>
          <cell r="AB96">
            <v>120</v>
          </cell>
        </row>
        <row r="97">
          <cell r="A97" t="str">
            <v>2</v>
          </cell>
          <cell r="B97" t="str">
            <v>Hatfield, Inc</v>
          </cell>
          <cell r="C97" t="str">
            <v>375884</v>
          </cell>
          <cell r="D97">
            <v>36347.687534837962</v>
          </cell>
          <cell r="E97" t="str">
            <v>199906</v>
          </cell>
          <cell r="F97" t="str">
            <v>CLOC</v>
          </cell>
          <cell r="G97">
            <v>784</v>
          </cell>
          <cell r="H97" t="str">
            <v>2</v>
          </cell>
          <cell r="I97" t="str">
            <v>04653</v>
          </cell>
          <cell r="L97">
            <v>11873.691999999999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11873.69</v>
          </cell>
          <cell r="AA97" t="str">
            <v>MMBTU</v>
          </cell>
          <cell r="AB97">
            <v>5714</v>
          </cell>
        </row>
        <row r="98">
          <cell r="A98" t="str">
            <v>2</v>
          </cell>
          <cell r="B98" t="str">
            <v>Hatfield, Inc</v>
          </cell>
          <cell r="C98" t="str">
            <v>376025</v>
          </cell>
          <cell r="D98">
            <v>36367.675140810185</v>
          </cell>
          <cell r="E98" t="str">
            <v>199906</v>
          </cell>
          <cell r="F98" t="str">
            <v>CRD</v>
          </cell>
          <cell r="G98">
            <v>925</v>
          </cell>
          <cell r="H98" t="str">
            <v>2</v>
          </cell>
          <cell r="I98" t="str">
            <v>04653</v>
          </cell>
          <cell r="L98">
            <v>-11873.691999999999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-11873.69</v>
          </cell>
          <cell r="AA98" t="str">
            <v>MMBTU</v>
          </cell>
          <cell r="AB98">
            <v>5714</v>
          </cell>
        </row>
        <row r="99">
          <cell r="A99" t="str">
            <v>2</v>
          </cell>
          <cell r="B99" t="str">
            <v>Hatfield, Inc</v>
          </cell>
          <cell r="C99" t="str">
            <v>376032</v>
          </cell>
          <cell r="D99">
            <v>36368.687539965278</v>
          </cell>
          <cell r="E99" t="str">
            <v>199906</v>
          </cell>
          <cell r="F99" t="str">
            <v>LOC</v>
          </cell>
          <cell r="G99">
            <v>932</v>
          </cell>
          <cell r="H99" t="str">
            <v>2</v>
          </cell>
          <cell r="I99" t="str">
            <v>04653</v>
          </cell>
          <cell r="L99">
            <v>11845.121999999999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11845.12</v>
          </cell>
          <cell r="AA99" t="str">
            <v>MMBTU</v>
          </cell>
          <cell r="AB99">
            <v>5714</v>
          </cell>
        </row>
        <row r="100">
          <cell r="A100" t="str">
            <v>2</v>
          </cell>
          <cell r="B100" t="str">
            <v>HCSC Laundry</v>
          </cell>
          <cell r="C100" t="str">
            <v>375999</v>
          </cell>
          <cell r="D100">
            <v>36362.687875069445</v>
          </cell>
          <cell r="E100" t="str">
            <v>199906</v>
          </cell>
          <cell r="F100" t="str">
            <v>LOC</v>
          </cell>
          <cell r="G100">
            <v>899</v>
          </cell>
          <cell r="H100" t="str">
            <v>2</v>
          </cell>
          <cell r="I100" t="str">
            <v>04654</v>
          </cell>
          <cell r="L100">
            <v>15033.97</v>
          </cell>
          <cell r="M100">
            <v>0</v>
          </cell>
          <cell r="N100">
            <v>0</v>
          </cell>
          <cell r="O100">
            <v>878.2</v>
          </cell>
          <cell r="P100">
            <v>146.37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16058.54</v>
          </cell>
          <cell r="AA100" t="str">
            <v>MMBTU</v>
          </cell>
          <cell r="AB100">
            <v>5401</v>
          </cell>
        </row>
        <row r="101">
          <cell r="A101" t="str">
            <v>2</v>
          </cell>
          <cell r="B101" t="str">
            <v>Heico Chemicals, Inc.</v>
          </cell>
          <cell r="C101" t="str">
            <v>375931</v>
          </cell>
          <cell r="D101">
            <v>36360.687551689822</v>
          </cell>
          <cell r="E101" t="str">
            <v>199906</v>
          </cell>
          <cell r="F101" t="str">
            <v>LOC</v>
          </cell>
          <cell r="G101">
            <v>831</v>
          </cell>
          <cell r="H101" t="str">
            <v>2</v>
          </cell>
          <cell r="I101" t="str">
            <v>04653</v>
          </cell>
          <cell r="L101">
            <v>2569.5450000000001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2569.5500000000002</v>
          </cell>
          <cell r="AA101" t="str">
            <v>MMBTU</v>
          </cell>
          <cell r="AB101">
            <v>957</v>
          </cell>
        </row>
        <row r="102">
          <cell r="A102" t="str">
            <v>2</v>
          </cell>
          <cell r="B102" t="str">
            <v>Hexcel</v>
          </cell>
          <cell r="C102" t="str">
            <v>375945</v>
          </cell>
          <cell r="D102">
            <v>36362.687667314814</v>
          </cell>
          <cell r="E102" t="str">
            <v>199906</v>
          </cell>
          <cell r="F102" t="str">
            <v>LOC</v>
          </cell>
          <cell r="G102">
            <v>845</v>
          </cell>
          <cell r="H102" t="str">
            <v>2</v>
          </cell>
          <cell r="I102" t="str">
            <v>04653</v>
          </cell>
          <cell r="K102">
            <v>1247.3599999999999</v>
          </cell>
          <cell r="L102">
            <v>2485.3000000000002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3732.66</v>
          </cell>
          <cell r="AA102" t="str">
            <v>MMBTU</v>
          </cell>
          <cell r="AB102">
            <v>857</v>
          </cell>
        </row>
        <row r="103">
          <cell r="A103" t="str">
            <v>2</v>
          </cell>
          <cell r="B103" t="str">
            <v>Holy Cross Hospital</v>
          </cell>
          <cell r="C103" t="str">
            <v>375918</v>
          </cell>
          <cell r="D103">
            <v>36360.68767078704</v>
          </cell>
          <cell r="E103" t="str">
            <v>199906</v>
          </cell>
          <cell r="F103" t="str">
            <v>LOC</v>
          </cell>
          <cell r="G103">
            <v>818</v>
          </cell>
          <cell r="H103" t="str">
            <v>2</v>
          </cell>
          <cell r="I103" t="str">
            <v>04659</v>
          </cell>
          <cell r="L103">
            <v>10868.08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10868.08</v>
          </cell>
          <cell r="AA103" t="str">
            <v>MMBTU</v>
          </cell>
          <cell r="AB103">
            <v>3646.8</v>
          </cell>
        </row>
        <row r="104">
          <cell r="A104" t="str">
            <v>2</v>
          </cell>
          <cell r="B104" t="str">
            <v>Housing Authority County of Huntingdon</v>
          </cell>
          <cell r="C104" t="str">
            <v>375948</v>
          </cell>
          <cell r="D104">
            <v>36362.687688032405</v>
          </cell>
          <cell r="E104" t="str">
            <v>199906</v>
          </cell>
          <cell r="F104" t="str">
            <v>LOC</v>
          </cell>
          <cell r="G104">
            <v>848</v>
          </cell>
          <cell r="H104" t="str">
            <v>2</v>
          </cell>
          <cell r="I104" t="str">
            <v>04653</v>
          </cell>
          <cell r="K104">
            <v>625.38</v>
          </cell>
          <cell r="L104">
            <v>995.99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1621.37</v>
          </cell>
          <cell r="AA104" t="str">
            <v>MMBTU</v>
          </cell>
          <cell r="AB104">
            <v>339</v>
          </cell>
        </row>
        <row r="105">
          <cell r="A105" t="str">
            <v>2</v>
          </cell>
          <cell r="B105" t="str">
            <v>Howard/Avista Energy</v>
          </cell>
          <cell r="C105" t="str">
            <v>375853</v>
          </cell>
          <cell r="D105">
            <v>36343.687518553241</v>
          </cell>
          <cell r="E105" t="str">
            <v>199902</v>
          </cell>
          <cell r="F105" t="str">
            <v>CRD</v>
          </cell>
          <cell r="G105">
            <v>753</v>
          </cell>
          <cell r="H105" t="str">
            <v>2</v>
          </cell>
          <cell r="I105" t="str">
            <v>04652</v>
          </cell>
          <cell r="L105">
            <v>-27739.7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Z105">
            <v>-27739.7</v>
          </cell>
          <cell r="AA105" t="str">
            <v>MMBTU</v>
          </cell>
          <cell r="AB105">
            <v>12783</v>
          </cell>
        </row>
        <row r="106">
          <cell r="A106" t="str">
            <v>2</v>
          </cell>
          <cell r="B106" t="str">
            <v>Howard/Avista Energy</v>
          </cell>
          <cell r="C106" t="str">
            <v>375857</v>
          </cell>
          <cell r="D106">
            <v>36347.687517824073</v>
          </cell>
          <cell r="E106" t="str">
            <v>199902</v>
          </cell>
          <cell r="F106" t="str">
            <v>LOC</v>
          </cell>
          <cell r="G106">
            <v>757</v>
          </cell>
          <cell r="H106" t="str">
            <v>2</v>
          </cell>
          <cell r="I106" t="str">
            <v>04652</v>
          </cell>
          <cell r="L106">
            <v>27657.56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27657.56</v>
          </cell>
          <cell r="AA106" t="str">
            <v>MMBTU</v>
          </cell>
          <cell r="AB106">
            <v>12746</v>
          </cell>
        </row>
        <row r="107">
          <cell r="A107" t="str">
            <v>2</v>
          </cell>
          <cell r="B107" t="str">
            <v>Howard/Avista Energy</v>
          </cell>
          <cell r="C107" t="str">
            <v>375858</v>
          </cell>
          <cell r="D107">
            <v>36347.68751851852</v>
          </cell>
          <cell r="E107" t="str">
            <v>199903</v>
          </cell>
          <cell r="F107" t="str">
            <v>CRD</v>
          </cell>
          <cell r="G107">
            <v>758</v>
          </cell>
          <cell r="H107" t="str">
            <v>2</v>
          </cell>
          <cell r="I107" t="str">
            <v>04652</v>
          </cell>
          <cell r="L107">
            <v>-24343.68</v>
          </cell>
          <cell r="M107">
            <v>-1.23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Z107">
            <v>-24344.91</v>
          </cell>
          <cell r="AA107" t="str">
            <v>MMBTU</v>
          </cell>
          <cell r="AB107">
            <v>11459</v>
          </cell>
        </row>
        <row r="108">
          <cell r="A108" t="str">
            <v>2</v>
          </cell>
          <cell r="B108" t="str">
            <v>Howard/Avista Energy</v>
          </cell>
          <cell r="C108" t="str">
            <v>375897</v>
          </cell>
          <cell r="D108">
            <v>36348.687549421302</v>
          </cell>
          <cell r="E108" t="str">
            <v>199903</v>
          </cell>
          <cell r="F108" t="str">
            <v>LOC</v>
          </cell>
          <cell r="G108">
            <v>797</v>
          </cell>
          <cell r="H108" t="str">
            <v>2</v>
          </cell>
          <cell r="I108" t="str">
            <v>04652</v>
          </cell>
          <cell r="L108">
            <v>24343.68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24343.68</v>
          </cell>
          <cell r="AA108" t="str">
            <v>MMBTU</v>
          </cell>
          <cell r="AB108">
            <v>11459</v>
          </cell>
        </row>
        <row r="109">
          <cell r="A109" t="str">
            <v>2</v>
          </cell>
          <cell r="B109" t="str">
            <v>Howard/Avista Energy</v>
          </cell>
          <cell r="C109" t="str">
            <v>375780</v>
          </cell>
          <cell r="D109">
            <v>36353.68752511574</v>
          </cell>
          <cell r="E109" t="str">
            <v>199904</v>
          </cell>
          <cell r="F109" t="str">
            <v>CLOC</v>
          </cell>
          <cell r="G109">
            <v>680</v>
          </cell>
          <cell r="H109" t="str">
            <v>2</v>
          </cell>
          <cell r="I109" t="str">
            <v>04652</v>
          </cell>
          <cell r="L109">
            <v>288.83999999999997</v>
          </cell>
          <cell r="M109">
            <v>1.25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290.08999999999997</v>
          </cell>
          <cell r="AA109" t="str">
            <v>MMBTU</v>
          </cell>
          <cell r="AB109">
            <v>143.69999999999999</v>
          </cell>
        </row>
        <row r="110">
          <cell r="A110" t="str">
            <v>2</v>
          </cell>
          <cell r="B110" t="str">
            <v>Howard/Avista Energy</v>
          </cell>
          <cell r="C110" t="str">
            <v>375901</v>
          </cell>
          <cell r="D110">
            <v>36354.687524143519</v>
          </cell>
          <cell r="E110" t="str">
            <v>199904</v>
          </cell>
          <cell r="F110" t="str">
            <v>CRD</v>
          </cell>
          <cell r="G110">
            <v>801</v>
          </cell>
          <cell r="H110" t="str">
            <v>2</v>
          </cell>
          <cell r="I110" t="str">
            <v>04652</v>
          </cell>
          <cell r="L110">
            <v>-288.83999999999997</v>
          </cell>
          <cell r="M110">
            <v>-1.25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-290.08999999999997</v>
          </cell>
          <cell r="AA110" t="str">
            <v>MMBTU</v>
          </cell>
          <cell r="AB110">
            <v>143.69999999999999</v>
          </cell>
        </row>
        <row r="111">
          <cell r="A111" t="str">
            <v>2</v>
          </cell>
          <cell r="B111" t="str">
            <v>Howard/Avista Energy</v>
          </cell>
          <cell r="C111" t="str">
            <v>375902</v>
          </cell>
          <cell r="D111">
            <v>36354.687531979165</v>
          </cell>
          <cell r="E111" t="str">
            <v>199904</v>
          </cell>
          <cell r="F111" t="str">
            <v>LOC</v>
          </cell>
          <cell r="G111">
            <v>802</v>
          </cell>
          <cell r="H111" t="str">
            <v>2</v>
          </cell>
          <cell r="I111" t="str">
            <v>04652</v>
          </cell>
          <cell r="L111">
            <v>288.83999999999997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288.83999999999997</v>
          </cell>
          <cell r="AA111" t="str">
            <v>MMBTU</v>
          </cell>
          <cell r="AB111">
            <v>143.69999999999999</v>
          </cell>
        </row>
        <row r="112">
          <cell r="A112" t="str">
            <v>2</v>
          </cell>
          <cell r="B112" t="str">
            <v>Howe's Leather Company</v>
          </cell>
          <cell r="C112" t="str">
            <v>375938</v>
          </cell>
          <cell r="D112">
            <v>36360.687585879627</v>
          </cell>
          <cell r="E112" t="str">
            <v>199906</v>
          </cell>
          <cell r="F112" t="str">
            <v>LOC</v>
          </cell>
          <cell r="G112">
            <v>838</v>
          </cell>
          <cell r="H112" t="str">
            <v>2</v>
          </cell>
          <cell r="I112" t="str">
            <v>04653</v>
          </cell>
          <cell r="L112">
            <v>15398.61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15398.61</v>
          </cell>
          <cell r="AA112" t="str">
            <v>MMBTU</v>
          </cell>
          <cell r="AB112">
            <v>6298</v>
          </cell>
        </row>
        <row r="113">
          <cell r="A113" t="str">
            <v>2</v>
          </cell>
          <cell r="B113" t="str">
            <v>Huntingdon School District</v>
          </cell>
          <cell r="C113" t="str">
            <v>375946</v>
          </cell>
          <cell r="D113">
            <v>36362.687677696755</v>
          </cell>
          <cell r="E113" t="str">
            <v>199906</v>
          </cell>
          <cell r="F113" t="str">
            <v>LOC</v>
          </cell>
          <cell r="G113">
            <v>846</v>
          </cell>
          <cell r="H113" t="str">
            <v>2</v>
          </cell>
          <cell r="I113" t="str">
            <v>04653</v>
          </cell>
          <cell r="K113">
            <v>135.1</v>
          </cell>
          <cell r="L113">
            <v>108.85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243.95</v>
          </cell>
          <cell r="AA113" t="str">
            <v>MMBTU</v>
          </cell>
          <cell r="AB113">
            <v>35</v>
          </cell>
        </row>
        <row r="114">
          <cell r="A114" t="str">
            <v>2</v>
          </cell>
          <cell r="B114" t="str">
            <v>Industrial Hardwood</v>
          </cell>
          <cell r="C114" t="str">
            <v>375950</v>
          </cell>
          <cell r="D114">
            <v>36360.687628356485</v>
          </cell>
          <cell r="E114" t="str">
            <v>199906</v>
          </cell>
          <cell r="F114" t="str">
            <v>LOC</v>
          </cell>
          <cell r="G114">
            <v>850</v>
          </cell>
          <cell r="H114" t="str">
            <v>2</v>
          </cell>
          <cell r="I114" t="str">
            <v>04653</v>
          </cell>
          <cell r="L114">
            <v>1417.83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1417.83</v>
          </cell>
          <cell r="AA114" t="str">
            <v>MMBTU</v>
          </cell>
          <cell r="AB114">
            <v>501</v>
          </cell>
        </row>
        <row r="115">
          <cell r="A115" t="str">
            <v>2</v>
          </cell>
          <cell r="B115" t="str">
            <v>Ingersoll Rand</v>
          </cell>
          <cell r="C115" t="str">
            <v>375951</v>
          </cell>
          <cell r="D115">
            <v>36362.687698182875</v>
          </cell>
          <cell r="E115" t="str">
            <v>199906</v>
          </cell>
          <cell r="F115" t="str">
            <v>LOC</v>
          </cell>
          <cell r="G115">
            <v>851</v>
          </cell>
          <cell r="H115" t="str">
            <v>2</v>
          </cell>
          <cell r="I115" t="str">
            <v>04653</v>
          </cell>
          <cell r="K115">
            <v>1701.53</v>
          </cell>
          <cell r="L115">
            <v>3924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5625.53</v>
          </cell>
          <cell r="AA115" t="str">
            <v>MMBTU</v>
          </cell>
          <cell r="AB115">
            <v>1200</v>
          </cell>
        </row>
        <row r="116">
          <cell r="A116" t="str">
            <v>2</v>
          </cell>
          <cell r="B116" t="str">
            <v>Inn at Sugar Hill</v>
          </cell>
          <cell r="C116" t="str">
            <v>376028</v>
          </cell>
          <cell r="D116">
            <v>36367.675156828707</v>
          </cell>
          <cell r="E116" t="str">
            <v>199906</v>
          </cell>
          <cell r="F116" t="str">
            <v>LOC</v>
          </cell>
          <cell r="G116">
            <v>928</v>
          </cell>
          <cell r="H116" t="str">
            <v>2</v>
          </cell>
          <cell r="I116" t="str">
            <v>04655</v>
          </cell>
          <cell r="L116">
            <v>93.9</v>
          </cell>
          <cell r="M116">
            <v>0</v>
          </cell>
          <cell r="N116">
            <v>0</v>
          </cell>
          <cell r="O116">
            <v>5.63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99.53</v>
          </cell>
          <cell r="AA116" t="str">
            <v>MMBTU</v>
          </cell>
          <cell r="AB116">
            <v>30</v>
          </cell>
        </row>
        <row r="117">
          <cell r="A117" t="str">
            <v>2</v>
          </cell>
          <cell r="B117" t="str">
            <v>Intercoastal Health Systems, Inc.</v>
          </cell>
          <cell r="C117" t="str">
            <v>375871</v>
          </cell>
          <cell r="D117">
            <v>36347.687525844907</v>
          </cell>
          <cell r="E117" t="str">
            <v>199906</v>
          </cell>
          <cell r="F117" t="str">
            <v>LOC</v>
          </cell>
          <cell r="G117">
            <v>771</v>
          </cell>
          <cell r="H117" t="str">
            <v>2</v>
          </cell>
          <cell r="I117" t="str">
            <v>04659</v>
          </cell>
          <cell r="L117">
            <v>12879.69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12879.7</v>
          </cell>
          <cell r="AA117" t="str">
            <v>MMBTU</v>
          </cell>
          <cell r="AB117">
            <v>4658.5</v>
          </cell>
        </row>
        <row r="118">
          <cell r="A118" t="str">
            <v>2</v>
          </cell>
          <cell r="B118" t="str">
            <v>Intracoastal Health Systems, Inc</v>
          </cell>
          <cell r="C118" t="str">
            <v>375867</v>
          </cell>
          <cell r="D118">
            <v>36347.687524490742</v>
          </cell>
          <cell r="E118" t="str">
            <v>199906</v>
          </cell>
          <cell r="F118" t="str">
            <v>LOC</v>
          </cell>
          <cell r="G118">
            <v>767</v>
          </cell>
          <cell r="H118" t="str">
            <v>2</v>
          </cell>
          <cell r="I118" t="str">
            <v>04659</v>
          </cell>
          <cell r="L118">
            <v>18741.169999999998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18741.169999999998</v>
          </cell>
          <cell r="AA118" t="str">
            <v>MMBTU</v>
          </cell>
          <cell r="AB118">
            <v>6869.3</v>
          </cell>
        </row>
        <row r="119">
          <cell r="A119" t="str">
            <v>2</v>
          </cell>
          <cell r="B119" t="str">
            <v>J &amp; L Specialty Steel</v>
          </cell>
          <cell r="C119" t="str">
            <v>375805</v>
          </cell>
          <cell r="D119">
            <v>36339.687515162041</v>
          </cell>
          <cell r="E119" t="str">
            <v>199905</v>
          </cell>
          <cell r="F119" t="str">
            <v>LOC</v>
          </cell>
          <cell r="G119">
            <v>705</v>
          </cell>
          <cell r="H119" t="str">
            <v>2</v>
          </cell>
          <cell r="I119" t="str">
            <v>04654</v>
          </cell>
          <cell r="L119">
            <v>218403.98499999999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218403.99</v>
          </cell>
          <cell r="AA119" t="str">
            <v>MCF</v>
          </cell>
          <cell r="AB119">
            <v>79005</v>
          </cell>
        </row>
        <row r="120">
          <cell r="A120" t="str">
            <v>2</v>
          </cell>
          <cell r="B120" t="str">
            <v>J &amp; L Specialty Steel</v>
          </cell>
          <cell r="C120" t="str">
            <v>375910</v>
          </cell>
          <cell r="D120">
            <v>36357.687525960646</v>
          </cell>
          <cell r="E120" t="str">
            <v>199806</v>
          </cell>
          <cell r="F120" t="str">
            <v>CRD</v>
          </cell>
          <cell r="G120">
            <v>810</v>
          </cell>
          <cell r="H120" t="str">
            <v>2</v>
          </cell>
          <cell r="I120" t="str">
            <v>04654</v>
          </cell>
          <cell r="L120">
            <v>-8488.08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-8488.08</v>
          </cell>
        </row>
        <row r="121">
          <cell r="A121" t="str">
            <v>2</v>
          </cell>
          <cell r="B121" t="str">
            <v>J &amp; L Specialty Steel</v>
          </cell>
          <cell r="C121" t="str">
            <v>375911</v>
          </cell>
          <cell r="D121">
            <v>36357.687534178236</v>
          </cell>
          <cell r="E121" t="str">
            <v>199807</v>
          </cell>
          <cell r="F121" t="str">
            <v>CRD</v>
          </cell>
          <cell r="G121">
            <v>811</v>
          </cell>
          <cell r="H121" t="str">
            <v>2</v>
          </cell>
          <cell r="I121" t="str">
            <v>04654</v>
          </cell>
          <cell r="L121">
            <v>-7016.17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-7016.17</v>
          </cell>
        </row>
        <row r="122">
          <cell r="A122" t="str">
            <v>2</v>
          </cell>
          <cell r="B122" t="str">
            <v>J &amp; L Specialty Steel</v>
          </cell>
          <cell r="C122" t="str">
            <v>375912</v>
          </cell>
          <cell r="D122">
            <v>36357.687542245374</v>
          </cell>
          <cell r="E122" t="str">
            <v>199808</v>
          </cell>
          <cell r="F122" t="str">
            <v>CRD</v>
          </cell>
          <cell r="G122">
            <v>812</v>
          </cell>
          <cell r="H122" t="str">
            <v>2</v>
          </cell>
          <cell r="I122" t="str">
            <v>04654</v>
          </cell>
          <cell r="L122">
            <v>-11845.45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-11845.45</v>
          </cell>
        </row>
        <row r="123">
          <cell r="A123" t="str">
            <v>2</v>
          </cell>
          <cell r="B123" t="str">
            <v>J &amp; L Specialty Steel</v>
          </cell>
          <cell r="C123" t="str">
            <v>375913</v>
          </cell>
          <cell r="D123">
            <v>36357.687550416667</v>
          </cell>
          <cell r="E123" t="str">
            <v>199809</v>
          </cell>
          <cell r="F123" t="str">
            <v>CRD</v>
          </cell>
          <cell r="G123">
            <v>813</v>
          </cell>
          <cell r="H123" t="str">
            <v>2</v>
          </cell>
          <cell r="I123" t="str">
            <v>04654</v>
          </cell>
          <cell r="L123">
            <v>-17100.330000000002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-17100.330000000002</v>
          </cell>
        </row>
        <row r="124">
          <cell r="A124" t="str">
            <v>2</v>
          </cell>
          <cell r="B124" t="str">
            <v>J &amp; L Specialty Steel</v>
          </cell>
          <cell r="C124" t="str">
            <v>375914</v>
          </cell>
          <cell r="D124">
            <v>36357.687558680555</v>
          </cell>
          <cell r="E124" t="str">
            <v>199810</v>
          </cell>
          <cell r="F124" t="str">
            <v>CRD</v>
          </cell>
          <cell r="G124">
            <v>814</v>
          </cell>
          <cell r="H124" t="str">
            <v>2</v>
          </cell>
          <cell r="I124" t="str">
            <v>04654</v>
          </cell>
          <cell r="L124">
            <v>-19459.59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-19459.59</v>
          </cell>
        </row>
        <row r="125">
          <cell r="A125" t="str">
            <v>2</v>
          </cell>
          <cell r="B125" t="str">
            <v>J &amp; L Specialty Steel</v>
          </cell>
          <cell r="C125" t="str">
            <v>375915</v>
          </cell>
          <cell r="D125">
            <v>36357.687566736109</v>
          </cell>
          <cell r="E125" t="str">
            <v>199811</v>
          </cell>
          <cell r="F125" t="str">
            <v>CRD</v>
          </cell>
          <cell r="G125">
            <v>815</v>
          </cell>
          <cell r="H125" t="str">
            <v>2</v>
          </cell>
          <cell r="I125" t="str">
            <v>04654</v>
          </cell>
          <cell r="L125">
            <v>-18518.3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-18518.3</v>
          </cell>
        </row>
        <row r="126">
          <cell r="A126" t="str">
            <v>2</v>
          </cell>
          <cell r="B126" t="str">
            <v>J &amp; L Specialty Steel</v>
          </cell>
          <cell r="C126" t="str">
            <v>375916</v>
          </cell>
          <cell r="D126">
            <v>36357.687574953707</v>
          </cell>
          <cell r="E126" t="str">
            <v>199812</v>
          </cell>
          <cell r="F126" t="str">
            <v>CRD</v>
          </cell>
          <cell r="G126">
            <v>816</v>
          </cell>
          <cell r="H126" t="str">
            <v>2</v>
          </cell>
          <cell r="I126" t="str">
            <v>04654</v>
          </cell>
          <cell r="L126">
            <v>-24886.5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-24886.5</v>
          </cell>
        </row>
        <row r="127">
          <cell r="A127" t="str">
            <v>2</v>
          </cell>
          <cell r="B127" t="str">
            <v>J &amp; L Specialty Steel</v>
          </cell>
          <cell r="C127" t="str">
            <v>376000</v>
          </cell>
          <cell r="D127">
            <v>36362.687992395833</v>
          </cell>
          <cell r="E127" t="str">
            <v>199906</v>
          </cell>
          <cell r="F127" t="str">
            <v>CLOC</v>
          </cell>
          <cell r="G127">
            <v>900</v>
          </cell>
          <cell r="H127" t="str">
            <v>2</v>
          </cell>
          <cell r="I127" t="str">
            <v>04654</v>
          </cell>
          <cell r="L127">
            <v>183905.66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183905.66</v>
          </cell>
          <cell r="AA127" t="str">
            <v>MCF</v>
          </cell>
          <cell r="AB127">
            <v>67460</v>
          </cell>
        </row>
        <row r="128">
          <cell r="A128" t="str">
            <v>2</v>
          </cell>
          <cell r="B128" t="str">
            <v>J &amp; L Specialty Steel</v>
          </cell>
          <cell r="C128" t="str">
            <v>376019</v>
          </cell>
          <cell r="D128">
            <v>36363.687518935185</v>
          </cell>
          <cell r="E128" t="str">
            <v>199906</v>
          </cell>
          <cell r="F128" t="str">
            <v>CRD</v>
          </cell>
          <cell r="G128">
            <v>919</v>
          </cell>
          <cell r="H128" t="str">
            <v>2</v>
          </cell>
          <cell r="I128" t="str">
            <v>04654</v>
          </cell>
          <cell r="L128">
            <v>-183905.66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-183905.66</v>
          </cell>
          <cell r="AA128" t="str">
            <v>MCF</v>
          </cell>
          <cell r="AB128">
            <v>67460</v>
          </cell>
        </row>
        <row r="129">
          <cell r="A129" t="str">
            <v>2</v>
          </cell>
          <cell r="B129" t="str">
            <v>J &amp; L Specialty Steel</v>
          </cell>
          <cell r="C129" t="str">
            <v>376020</v>
          </cell>
          <cell r="D129">
            <v>36363.687583136569</v>
          </cell>
          <cell r="E129" t="str">
            <v>199906</v>
          </cell>
          <cell r="F129" t="str">
            <v>LOC</v>
          </cell>
          <cell r="G129">
            <v>920</v>
          </cell>
          <cell r="H129" t="str">
            <v>2</v>
          </cell>
          <cell r="I129" t="str">
            <v>04654</v>
          </cell>
          <cell r="L129">
            <v>184502.46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184502.46</v>
          </cell>
          <cell r="AA129" t="str">
            <v>MCF</v>
          </cell>
          <cell r="AB129">
            <v>67460</v>
          </cell>
        </row>
        <row r="130">
          <cell r="A130" t="str">
            <v>2</v>
          </cell>
          <cell r="B130" t="str">
            <v>Jewel Of India</v>
          </cell>
          <cell r="C130" t="str">
            <v>376031</v>
          </cell>
          <cell r="D130">
            <v>36367.675148842594</v>
          </cell>
          <cell r="E130" t="str">
            <v>199906</v>
          </cell>
          <cell r="F130" t="str">
            <v>LOC</v>
          </cell>
          <cell r="G130">
            <v>931</v>
          </cell>
          <cell r="H130" t="str">
            <v>2</v>
          </cell>
          <cell r="I130" t="str">
            <v>04655</v>
          </cell>
          <cell r="L130">
            <v>94.5</v>
          </cell>
          <cell r="M130">
            <v>0</v>
          </cell>
          <cell r="N130">
            <v>0</v>
          </cell>
          <cell r="O130">
            <v>5.67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100.17</v>
          </cell>
          <cell r="AA130" t="str">
            <v>MMBTU</v>
          </cell>
          <cell r="AB130">
            <v>30</v>
          </cell>
        </row>
        <row r="131">
          <cell r="A131" t="str">
            <v>2</v>
          </cell>
          <cell r="B131" t="str">
            <v>JLG  Industries, Inc.</v>
          </cell>
          <cell r="C131" t="str">
            <v>375952</v>
          </cell>
          <cell r="D131">
            <v>36360.687636840281</v>
          </cell>
          <cell r="E131" t="str">
            <v>199906</v>
          </cell>
          <cell r="F131" t="str">
            <v>LOC</v>
          </cell>
          <cell r="G131">
            <v>852</v>
          </cell>
          <cell r="H131" t="str">
            <v>2</v>
          </cell>
          <cell r="I131" t="str">
            <v>04653</v>
          </cell>
          <cell r="L131">
            <v>12828.25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12828.26</v>
          </cell>
          <cell r="AA131" t="str">
            <v>MMBTU</v>
          </cell>
          <cell r="AB131">
            <v>4462</v>
          </cell>
        </row>
        <row r="132">
          <cell r="A132" t="str">
            <v>2</v>
          </cell>
          <cell r="B132" t="str">
            <v>Johnstown Corporation</v>
          </cell>
          <cell r="C132" t="str">
            <v>376001</v>
          </cell>
          <cell r="D132">
            <v>36362.687884027779</v>
          </cell>
          <cell r="E132" t="str">
            <v>199906</v>
          </cell>
          <cell r="F132" t="str">
            <v>LOC</v>
          </cell>
          <cell r="G132">
            <v>901</v>
          </cell>
          <cell r="H132" t="str">
            <v>2</v>
          </cell>
          <cell r="I132" t="str">
            <v>04653</v>
          </cell>
          <cell r="L132">
            <v>86806.97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86806.97</v>
          </cell>
          <cell r="AA132" t="str">
            <v>MCF</v>
          </cell>
          <cell r="AB132">
            <v>28315</v>
          </cell>
        </row>
        <row r="133">
          <cell r="A133" t="str">
            <v>2</v>
          </cell>
          <cell r="B133" t="str">
            <v>Kennametal Inc.</v>
          </cell>
          <cell r="C133" t="str">
            <v>375953</v>
          </cell>
          <cell r="D133">
            <v>36362.687708680554</v>
          </cell>
          <cell r="E133" t="str">
            <v>199906</v>
          </cell>
          <cell r="F133" t="str">
            <v>LOC</v>
          </cell>
          <cell r="G133">
            <v>853</v>
          </cell>
          <cell r="H133" t="str">
            <v>2</v>
          </cell>
          <cell r="I133" t="str">
            <v>04653</v>
          </cell>
          <cell r="K133">
            <v>2840.31</v>
          </cell>
          <cell r="L133">
            <v>6128.5</v>
          </cell>
          <cell r="M133">
            <v>0</v>
          </cell>
          <cell r="N133">
            <v>0</v>
          </cell>
          <cell r="O133">
            <v>73.540000000000006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9042.35</v>
          </cell>
          <cell r="AA133" t="str">
            <v>MMBTU</v>
          </cell>
          <cell r="AB133">
            <v>2060</v>
          </cell>
        </row>
        <row r="134">
          <cell r="A134" t="str">
            <v>2</v>
          </cell>
          <cell r="B134" t="str">
            <v>Larkin Community Hospital</v>
          </cell>
          <cell r="C134" t="str">
            <v>375967</v>
          </cell>
          <cell r="D134">
            <v>36360.687748645832</v>
          </cell>
          <cell r="E134" t="str">
            <v>199906</v>
          </cell>
          <cell r="F134" t="str">
            <v>LOC</v>
          </cell>
          <cell r="G134">
            <v>867</v>
          </cell>
          <cell r="H134" t="str">
            <v>2</v>
          </cell>
          <cell r="I134" t="str">
            <v>04659</v>
          </cell>
          <cell r="L134">
            <v>398.75</v>
          </cell>
          <cell r="M134">
            <v>0</v>
          </cell>
          <cell r="N134">
            <v>0</v>
          </cell>
          <cell r="O134">
            <v>23.93</v>
          </cell>
          <cell r="P134">
            <v>1.99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424.67</v>
          </cell>
          <cell r="AA134" t="str">
            <v>MMBTU</v>
          </cell>
          <cell r="AB134">
            <v>131.6</v>
          </cell>
        </row>
        <row r="135">
          <cell r="A135" t="str">
            <v>2</v>
          </cell>
          <cell r="B135" t="str">
            <v>Lear Corporation</v>
          </cell>
          <cell r="C135" t="str">
            <v>375954</v>
          </cell>
          <cell r="D135">
            <v>36363.687555740747</v>
          </cell>
          <cell r="E135" t="str">
            <v>199906</v>
          </cell>
          <cell r="F135" t="str">
            <v>LOC</v>
          </cell>
          <cell r="G135">
            <v>854</v>
          </cell>
          <cell r="H135" t="str">
            <v>2</v>
          </cell>
          <cell r="I135" t="str">
            <v>04653</v>
          </cell>
          <cell r="J135">
            <v>2778.89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2778.89</v>
          </cell>
        </row>
        <row r="136">
          <cell r="A136" t="str">
            <v>2</v>
          </cell>
          <cell r="B136" t="str">
            <v>Lehighton Area School District</v>
          </cell>
          <cell r="C136" t="str">
            <v>375934</v>
          </cell>
          <cell r="D136">
            <v>36360.687577349541</v>
          </cell>
          <cell r="E136" t="str">
            <v>199906</v>
          </cell>
          <cell r="F136" t="str">
            <v>LOC</v>
          </cell>
          <cell r="G136">
            <v>834</v>
          </cell>
          <cell r="H136" t="str">
            <v>2</v>
          </cell>
          <cell r="I136" t="str">
            <v>04653</v>
          </cell>
          <cell r="L136">
            <v>833.85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833.85</v>
          </cell>
          <cell r="AA136" t="str">
            <v>MMBTU</v>
          </cell>
          <cell r="AB136">
            <v>81</v>
          </cell>
        </row>
        <row r="137">
          <cell r="A137" t="str">
            <v>2</v>
          </cell>
          <cell r="B137" t="str">
            <v>Lino's Restaurant &amp; Uptown Grill</v>
          </cell>
          <cell r="C137" t="str">
            <v>376007</v>
          </cell>
          <cell r="D137">
            <v>36362.687929236112</v>
          </cell>
          <cell r="E137" t="str">
            <v>199906</v>
          </cell>
          <cell r="F137" t="str">
            <v>LOC</v>
          </cell>
          <cell r="G137">
            <v>907</v>
          </cell>
          <cell r="H137" t="str">
            <v>2</v>
          </cell>
          <cell r="I137" t="str">
            <v>04653</v>
          </cell>
          <cell r="L137">
            <v>753.43</v>
          </cell>
          <cell r="M137">
            <v>0</v>
          </cell>
          <cell r="N137">
            <v>0</v>
          </cell>
          <cell r="O137">
            <v>44.07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797.5</v>
          </cell>
          <cell r="AA137" t="str">
            <v>MCF</v>
          </cell>
          <cell r="AB137">
            <v>249</v>
          </cell>
        </row>
        <row r="138">
          <cell r="A138" t="str">
            <v>2</v>
          </cell>
          <cell r="B138" t="str">
            <v>Manhatten Bagel</v>
          </cell>
          <cell r="C138" t="str">
            <v>375880</v>
          </cell>
          <cell r="D138">
            <v>36347.687536377314</v>
          </cell>
          <cell r="E138" t="str">
            <v>199906</v>
          </cell>
          <cell r="F138" t="str">
            <v>LOC</v>
          </cell>
          <cell r="G138">
            <v>780</v>
          </cell>
          <cell r="H138" t="str">
            <v>2</v>
          </cell>
          <cell r="I138" t="str">
            <v>04655</v>
          </cell>
          <cell r="L138">
            <v>204.24</v>
          </cell>
          <cell r="M138">
            <v>2.82</v>
          </cell>
          <cell r="N138">
            <v>0</v>
          </cell>
          <cell r="O138">
            <v>12.25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219.31</v>
          </cell>
          <cell r="AA138" t="str">
            <v>MMBTU</v>
          </cell>
          <cell r="AB138">
            <v>69</v>
          </cell>
        </row>
        <row r="139">
          <cell r="A139" t="str">
            <v>2</v>
          </cell>
          <cell r="B139" t="str">
            <v>McArthur Dairy</v>
          </cell>
          <cell r="C139" t="str">
            <v>375920</v>
          </cell>
          <cell r="D139">
            <v>36357.687632210647</v>
          </cell>
          <cell r="E139" t="str">
            <v>199906</v>
          </cell>
          <cell r="F139" t="str">
            <v>LOC</v>
          </cell>
          <cell r="G139">
            <v>820</v>
          </cell>
          <cell r="H139" t="str">
            <v>2</v>
          </cell>
          <cell r="I139" t="str">
            <v>04659</v>
          </cell>
          <cell r="L139">
            <v>4314.09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4314.09</v>
          </cell>
          <cell r="AA139" t="str">
            <v>MMBTU</v>
          </cell>
          <cell r="AB139">
            <v>1691.8</v>
          </cell>
        </row>
        <row r="140">
          <cell r="A140" t="str">
            <v>2</v>
          </cell>
          <cell r="B140" t="str">
            <v>Medical Arts Homecare</v>
          </cell>
          <cell r="C140" t="str">
            <v>375961</v>
          </cell>
          <cell r="D140">
            <v>36360.687731597223</v>
          </cell>
          <cell r="E140" t="str">
            <v>199906</v>
          </cell>
          <cell r="F140" t="str">
            <v>LOC</v>
          </cell>
          <cell r="G140">
            <v>861</v>
          </cell>
          <cell r="H140" t="str">
            <v>2</v>
          </cell>
          <cell r="I140" t="str">
            <v>04652</v>
          </cell>
          <cell r="L140">
            <v>3.3</v>
          </cell>
          <cell r="M140">
            <v>0</v>
          </cell>
          <cell r="N140">
            <v>0</v>
          </cell>
          <cell r="O140">
            <v>0.13</v>
          </cell>
          <cell r="P140">
            <v>0.1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3.53</v>
          </cell>
          <cell r="AA140" t="str">
            <v>THERM</v>
          </cell>
          <cell r="AB140">
            <v>11</v>
          </cell>
        </row>
        <row r="141">
          <cell r="A141" t="str">
            <v>2</v>
          </cell>
          <cell r="B141" t="str">
            <v>Melvin Rubenstein</v>
          </cell>
          <cell r="C141" t="str">
            <v>375962</v>
          </cell>
          <cell r="D141">
            <v>36360.687705625001</v>
          </cell>
          <cell r="E141" t="str">
            <v>199906</v>
          </cell>
          <cell r="F141" t="str">
            <v>CLOC</v>
          </cell>
          <cell r="G141">
            <v>862</v>
          </cell>
          <cell r="H141" t="str">
            <v>2</v>
          </cell>
          <cell r="I141" t="str">
            <v>04652</v>
          </cell>
          <cell r="L141">
            <v>8.6709999999999994</v>
          </cell>
          <cell r="M141">
            <v>0</v>
          </cell>
          <cell r="N141">
            <v>0</v>
          </cell>
          <cell r="O141">
            <v>0.35</v>
          </cell>
          <cell r="P141">
            <v>0.26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9.2799999999999994</v>
          </cell>
          <cell r="AA141" t="str">
            <v>THERM</v>
          </cell>
          <cell r="AB141">
            <v>29</v>
          </cell>
        </row>
        <row r="142">
          <cell r="A142" t="str">
            <v>2</v>
          </cell>
          <cell r="B142" t="str">
            <v>Melvin Rubenstein</v>
          </cell>
          <cell r="C142" t="str">
            <v>375973</v>
          </cell>
          <cell r="D142">
            <v>36361.687554976852</v>
          </cell>
          <cell r="E142" t="str">
            <v>199906</v>
          </cell>
          <cell r="F142" t="str">
            <v>CAN</v>
          </cell>
          <cell r="G142">
            <v>873</v>
          </cell>
          <cell r="H142" t="str">
            <v>2</v>
          </cell>
          <cell r="I142" t="str">
            <v>04652</v>
          </cell>
          <cell r="L142">
            <v>-8.6709999999999994</v>
          </cell>
          <cell r="M142">
            <v>0</v>
          </cell>
          <cell r="N142">
            <v>0</v>
          </cell>
          <cell r="O142">
            <v>-0.35</v>
          </cell>
          <cell r="P142">
            <v>-0.26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-9.2799999999999994</v>
          </cell>
          <cell r="AA142" t="str">
            <v>THERM</v>
          </cell>
          <cell r="AB142">
            <v>29</v>
          </cell>
        </row>
        <row r="143">
          <cell r="A143" t="str">
            <v>2</v>
          </cell>
          <cell r="B143" t="str">
            <v>Melvin Rubenstein</v>
          </cell>
          <cell r="C143" t="str">
            <v>375981</v>
          </cell>
          <cell r="D143">
            <v>36362.687635879629</v>
          </cell>
          <cell r="E143" t="str">
            <v>199906</v>
          </cell>
          <cell r="F143" t="str">
            <v>LOC</v>
          </cell>
          <cell r="G143">
            <v>881</v>
          </cell>
          <cell r="H143" t="str">
            <v>2</v>
          </cell>
          <cell r="I143" t="str">
            <v>04652</v>
          </cell>
          <cell r="L143">
            <v>8.9700000000000006</v>
          </cell>
          <cell r="M143">
            <v>0</v>
          </cell>
          <cell r="N143">
            <v>0</v>
          </cell>
          <cell r="O143">
            <v>0.36</v>
          </cell>
          <cell r="P143">
            <v>0.27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9.6</v>
          </cell>
          <cell r="AA143" t="str">
            <v>THERM</v>
          </cell>
          <cell r="AB143">
            <v>30</v>
          </cell>
        </row>
        <row r="144">
          <cell r="A144" t="str">
            <v>2</v>
          </cell>
          <cell r="B144" t="str">
            <v>Menasha Packaging</v>
          </cell>
          <cell r="C144" t="str">
            <v>376002</v>
          </cell>
          <cell r="D144">
            <v>36362.687893009264</v>
          </cell>
          <cell r="E144" t="str">
            <v>199906</v>
          </cell>
          <cell r="F144" t="str">
            <v>LOC</v>
          </cell>
          <cell r="G144">
            <v>902</v>
          </cell>
          <cell r="H144" t="str">
            <v>2</v>
          </cell>
          <cell r="I144" t="str">
            <v>04654</v>
          </cell>
          <cell r="L144">
            <v>9705.2999999999993</v>
          </cell>
          <cell r="M144">
            <v>0</v>
          </cell>
          <cell r="N144">
            <v>0</v>
          </cell>
          <cell r="O144">
            <v>72.09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9777.39</v>
          </cell>
          <cell r="AA144" t="str">
            <v>MCF</v>
          </cell>
          <cell r="AB144">
            <v>3806</v>
          </cell>
        </row>
        <row r="145">
          <cell r="A145" t="str">
            <v>2</v>
          </cell>
          <cell r="B145" t="str">
            <v>Mill Hall Clay Products, Inc</v>
          </cell>
          <cell r="C145" t="str">
            <v>375936</v>
          </cell>
          <cell r="D145">
            <v>36362.687599803241</v>
          </cell>
          <cell r="E145" t="str">
            <v>199906</v>
          </cell>
          <cell r="F145" t="str">
            <v>LOC</v>
          </cell>
          <cell r="G145">
            <v>836</v>
          </cell>
          <cell r="H145" t="str">
            <v>2</v>
          </cell>
          <cell r="I145" t="str">
            <v>04653</v>
          </cell>
          <cell r="K145">
            <v>8488.68</v>
          </cell>
          <cell r="L145">
            <v>33554.46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42043.14</v>
          </cell>
          <cell r="AA145" t="str">
            <v>MMBTU</v>
          </cell>
          <cell r="AB145">
            <v>12031</v>
          </cell>
        </row>
        <row r="146">
          <cell r="A146" t="str">
            <v>2</v>
          </cell>
          <cell r="B146" t="str">
            <v>Millennium Rail, Inc</v>
          </cell>
          <cell r="C146" t="str">
            <v>375989</v>
          </cell>
          <cell r="D146">
            <v>36362.687800034728</v>
          </cell>
          <cell r="E146" t="str">
            <v>199906</v>
          </cell>
          <cell r="F146" t="str">
            <v>LOC</v>
          </cell>
          <cell r="G146">
            <v>889</v>
          </cell>
          <cell r="H146" t="str">
            <v>2</v>
          </cell>
          <cell r="I146" t="str">
            <v>04653</v>
          </cell>
          <cell r="L146">
            <v>676.43</v>
          </cell>
          <cell r="M146">
            <v>0</v>
          </cell>
          <cell r="N146">
            <v>0</v>
          </cell>
          <cell r="O146">
            <v>39.630000000000003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716.06</v>
          </cell>
          <cell r="AA146" t="str">
            <v>MCF</v>
          </cell>
          <cell r="AB146">
            <v>211</v>
          </cell>
        </row>
        <row r="147">
          <cell r="A147" t="str">
            <v>2</v>
          </cell>
          <cell r="B147" t="str">
            <v>Mini Mall Cleaners</v>
          </cell>
          <cell r="C147" t="str">
            <v>376027</v>
          </cell>
          <cell r="D147">
            <v>36367.675152777781</v>
          </cell>
          <cell r="E147" t="str">
            <v>199906</v>
          </cell>
          <cell r="F147" t="str">
            <v>LOC</v>
          </cell>
          <cell r="G147">
            <v>927</v>
          </cell>
          <cell r="H147" t="str">
            <v>2</v>
          </cell>
          <cell r="I147" t="str">
            <v>04655</v>
          </cell>
          <cell r="L147">
            <v>350.4</v>
          </cell>
          <cell r="M147">
            <v>0</v>
          </cell>
          <cell r="N147">
            <v>0</v>
          </cell>
          <cell r="O147">
            <v>21.02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371.42</v>
          </cell>
          <cell r="AA147" t="str">
            <v>MMBTU</v>
          </cell>
          <cell r="AB147">
            <v>120</v>
          </cell>
        </row>
        <row r="148">
          <cell r="A148" t="str">
            <v>2</v>
          </cell>
          <cell r="B148" t="str">
            <v>National Electrical Carbon Products</v>
          </cell>
          <cell r="C148" t="str">
            <v>375925</v>
          </cell>
          <cell r="D148">
            <v>36360.687645370374</v>
          </cell>
          <cell r="E148" t="str">
            <v>199906</v>
          </cell>
          <cell r="F148" t="str">
            <v>LOC</v>
          </cell>
          <cell r="G148">
            <v>825</v>
          </cell>
          <cell r="H148" t="str">
            <v>2</v>
          </cell>
          <cell r="I148" t="str">
            <v>04653</v>
          </cell>
          <cell r="L148">
            <v>13369.11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13369.11</v>
          </cell>
          <cell r="AA148" t="str">
            <v>MMBTU</v>
          </cell>
          <cell r="AB148">
            <v>4618</v>
          </cell>
        </row>
        <row r="149">
          <cell r="A149" t="str">
            <v>2</v>
          </cell>
          <cell r="B149" t="str">
            <v>National Gypsum Company</v>
          </cell>
          <cell r="C149" t="str">
            <v>375900</v>
          </cell>
          <cell r="D149">
            <v>36355.6875</v>
          </cell>
          <cell r="E149" t="str">
            <v>199903</v>
          </cell>
          <cell r="F149" t="str">
            <v>LOC</v>
          </cell>
          <cell r="G149">
            <v>800</v>
          </cell>
          <cell r="H149" t="str">
            <v>2</v>
          </cell>
          <cell r="I149" t="str">
            <v>04652</v>
          </cell>
          <cell r="L149">
            <v>652.5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652.5</v>
          </cell>
          <cell r="AA149" t="str">
            <v>MMBTU</v>
          </cell>
          <cell r="AB149">
            <v>290</v>
          </cell>
        </row>
        <row r="150">
          <cell r="A150" t="str">
            <v>2</v>
          </cell>
          <cell r="B150" t="str">
            <v>National Roll Company</v>
          </cell>
          <cell r="C150" t="str">
            <v>375903</v>
          </cell>
          <cell r="D150">
            <v>36354.687539768522</v>
          </cell>
          <cell r="E150" t="str">
            <v>199905</v>
          </cell>
          <cell r="F150" t="str">
            <v>CAN</v>
          </cell>
          <cell r="G150">
            <v>803</v>
          </cell>
          <cell r="H150" t="str">
            <v>2</v>
          </cell>
          <cell r="I150" t="str">
            <v>04654</v>
          </cell>
          <cell r="L150">
            <v>-85515.58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-85515.58</v>
          </cell>
          <cell r="AA150" t="str">
            <v>MCF</v>
          </cell>
          <cell r="AB150">
            <v>30761</v>
          </cell>
        </row>
        <row r="151">
          <cell r="A151" t="str">
            <v>2</v>
          </cell>
          <cell r="B151" t="str">
            <v>National Roll Company</v>
          </cell>
          <cell r="C151" t="str">
            <v>375904</v>
          </cell>
          <cell r="D151">
            <v>36355.6875</v>
          </cell>
          <cell r="E151" t="str">
            <v>199905</v>
          </cell>
          <cell r="F151" t="str">
            <v>LOC</v>
          </cell>
          <cell r="G151">
            <v>804</v>
          </cell>
          <cell r="H151" t="str">
            <v>2</v>
          </cell>
          <cell r="I151" t="str">
            <v>04654</v>
          </cell>
          <cell r="L151">
            <v>80984.179999999993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80984.179999999993</v>
          </cell>
          <cell r="AA151" t="str">
            <v>MCF</v>
          </cell>
          <cell r="AB151">
            <v>29131</v>
          </cell>
        </row>
        <row r="152">
          <cell r="A152" t="str">
            <v>2</v>
          </cell>
          <cell r="B152" t="str">
            <v>National Roll Company</v>
          </cell>
          <cell r="C152" t="str">
            <v>375905</v>
          </cell>
          <cell r="D152">
            <v>36356.6875</v>
          </cell>
          <cell r="E152" t="str">
            <v>199906</v>
          </cell>
          <cell r="F152" t="str">
            <v>LOC</v>
          </cell>
          <cell r="G152">
            <v>805</v>
          </cell>
          <cell r="H152" t="str">
            <v>2</v>
          </cell>
          <cell r="I152" t="str">
            <v>04654</v>
          </cell>
          <cell r="L152">
            <v>66211.259999999995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66211.259999999995</v>
          </cell>
          <cell r="AA152" t="str">
            <v>MCF</v>
          </cell>
          <cell r="AB152">
            <v>23817</v>
          </cell>
        </row>
        <row r="153">
          <cell r="A153" t="str">
            <v>2</v>
          </cell>
          <cell r="B153" t="str">
            <v>New Enterprise Stone &amp; Lime (COP)</v>
          </cell>
          <cell r="C153" t="str">
            <v>375986</v>
          </cell>
          <cell r="D153">
            <v>36362.687760104171</v>
          </cell>
          <cell r="E153" t="str">
            <v>199906</v>
          </cell>
          <cell r="F153" t="str">
            <v>LOC</v>
          </cell>
          <cell r="G153">
            <v>886</v>
          </cell>
          <cell r="H153" t="str">
            <v>2</v>
          </cell>
          <cell r="I153" t="str">
            <v>04653</v>
          </cell>
          <cell r="L153">
            <v>20271.8845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20271.88</v>
          </cell>
          <cell r="AA153" t="str">
            <v>MMBTU</v>
          </cell>
          <cell r="AB153">
            <v>8157.7</v>
          </cell>
        </row>
        <row r="154">
          <cell r="A154" t="str">
            <v>2</v>
          </cell>
          <cell r="B154" t="str">
            <v>New Enterprises Stone &amp; Lime (PNG)</v>
          </cell>
          <cell r="C154" t="str">
            <v>376003</v>
          </cell>
          <cell r="D154">
            <v>36362.687902152778</v>
          </cell>
          <cell r="E154" t="str">
            <v>199906</v>
          </cell>
          <cell r="F154" t="str">
            <v>LOC</v>
          </cell>
          <cell r="G154">
            <v>903</v>
          </cell>
          <cell r="H154" t="str">
            <v>2</v>
          </cell>
          <cell r="I154" t="str">
            <v>04653</v>
          </cell>
          <cell r="L154">
            <v>3772.145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3772.15</v>
          </cell>
          <cell r="AA154" t="str">
            <v>MMBTU</v>
          </cell>
          <cell r="AB154">
            <v>1315</v>
          </cell>
        </row>
        <row r="155">
          <cell r="A155" t="str">
            <v>2</v>
          </cell>
          <cell r="B155" t="str">
            <v>Niagara Mohawk Power Corporation</v>
          </cell>
          <cell r="C155" t="str">
            <v>375908</v>
          </cell>
          <cell r="D155">
            <v>36355.6875</v>
          </cell>
          <cell r="E155" t="str">
            <v>199903</v>
          </cell>
          <cell r="F155" t="str">
            <v>CLOC</v>
          </cell>
          <cell r="G155">
            <v>808</v>
          </cell>
          <cell r="H155" t="str">
            <v>2</v>
          </cell>
          <cell r="I155" t="str">
            <v>04652</v>
          </cell>
          <cell r="L155">
            <v>1916.9549999999999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1916.96</v>
          </cell>
          <cell r="AA155" t="str">
            <v>MMBTU</v>
          </cell>
          <cell r="AB155">
            <v>935.1</v>
          </cell>
        </row>
        <row r="156">
          <cell r="A156" t="str">
            <v>2</v>
          </cell>
          <cell r="B156" t="str">
            <v>Niagara Mohawk Power Corporation</v>
          </cell>
          <cell r="C156" t="str">
            <v>375976</v>
          </cell>
          <cell r="D156">
            <v>36361.687563576386</v>
          </cell>
          <cell r="E156" t="str">
            <v>199903</v>
          </cell>
          <cell r="F156" t="str">
            <v>CAN</v>
          </cell>
          <cell r="G156">
            <v>876</v>
          </cell>
          <cell r="H156" t="str">
            <v>2</v>
          </cell>
          <cell r="I156" t="str">
            <v>04652</v>
          </cell>
          <cell r="L156">
            <v>-1916.9549999999999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-1916.96</v>
          </cell>
          <cell r="AA156" t="str">
            <v>MMBTU</v>
          </cell>
          <cell r="AB156">
            <v>935.1</v>
          </cell>
        </row>
        <row r="157">
          <cell r="A157" t="str">
            <v>2</v>
          </cell>
          <cell r="B157" t="str">
            <v>Niagara Mohawk Power Corporation</v>
          </cell>
          <cell r="C157" t="str">
            <v>375968</v>
          </cell>
          <cell r="D157">
            <v>36363.687573993055</v>
          </cell>
          <cell r="E157" t="str">
            <v>199906</v>
          </cell>
          <cell r="F157" t="str">
            <v>LOC</v>
          </cell>
          <cell r="G157">
            <v>868</v>
          </cell>
          <cell r="H157" t="str">
            <v>2</v>
          </cell>
          <cell r="I157" t="str">
            <v>04652</v>
          </cell>
          <cell r="L157">
            <v>115635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115635</v>
          </cell>
          <cell r="AA157" t="str">
            <v>MMBTU</v>
          </cell>
          <cell r="AB157">
            <v>45400</v>
          </cell>
        </row>
        <row r="158">
          <cell r="A158" t="str">
            <v>2</v>
          </cell>
          <cell r="B158" t="str">
            <v>Niagara Mokawk Energy</v>
          </cell>
          <cell r="C158" t="str">
            <v>376021</v>
          </cell>
          <cell r="D158">
            <v>36364.682683287036</v>
          </cell>
          <cell r="E158" t="str">
            <v>199903</v>
          </cell>
          <cell r="F158" t="str">
            <v>LOC</v>
          </cell>
          <cell r="G158">
            <v>921</v>
          </cell>
          <cell r="H158" t="str">
            <v>2</v>
          </cell>
          <cell r="I158" t="str">
            <v>04652</v>
          </cell>
          <cell r="L158">
            <v>1916.9549999999999</v>
          </cell>
          <cell r="M158">
            <v>0</v>
          </cell>
          <cell r="N158">
            <v>0</v>
          </cell>
          <cell r="O158">
            <v>0</v>
          </cell>
          <cell r="P158">
            <v>57.51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1974.47</v>
          </cell>
          <cell r="AA158" t="str">
            <v>MMBTU</v>
          </cell>
          <cell r="AB158">
            <v>935.1</v>
          </cell>
        </row>
        <row r="159">
          <cell r="A159" t="str">
            <v>2</v>
          </cell>
          <cell r="B159" t="str">
            <v>Nicole Energy Services</v>
          </cell>
          <cell r="C159" t="str">
            <v>375887</v>
          </cell>
          <cell r="D159">
            <v>36347.687535648147</v>
          </cell>
          <cell r="E159" t="str">
            <v>199905</v>
          </cell>
          <cell r="F159" t="str">
            <v>LOC</v>
          </cell>
          <cell r="G159">
            <v>787</v>
          </cell>
          <cell r="H159" t="str">
            <v>2</v>
          </cell>
          <cell r="I159" t="str">
            <v>04654</v>
          </cell>
          <cell r="L159">
            <v>1703.76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1703.76</v>
          </cell>
          <cell r="AA159" t="str">
            <v>MMBTU</v>
          </cell>
          <cell r="AB159">
            <v>620</v>
          </cell>
        </row>
        <row r="160">
          <cell r="A160" t="str">
            <v>2</v>
          </cell>
          <cell r="B160" t="str">
            <v>North American Refractories</v>
          </cell>
          <cell r="C160" t="str">
            <v>375940</v>
          </cell>
          <cell r="D160">
            <v>36362.687581782404</v>
          </cell>
          <cell r="E160" t="str">
            <v>199906</v>
          </cell>
          <cell r="F160" t="str">
            <v>LOC</v>
          </cell>
          <cell r="G160">
            <v>840</v>
          </cell>
          <cell r="H160" t="str">
            <v>2</v>
          </cell>
          <cell r="I160" t="str">
            <v>04653</v>
          </cell>
          <cell r="K160">
            <v>882.23</v>
          </cell>
          <cell r="L160">
            <v>1621.1</v>
          </cell>
          <cell r="M160">
            <v>0</v>
          </cell>
          <cell r="N160">
            <v>0</v>
          </cell>
          <cell r="O160">
            <v>97.27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2600.6</v>
          </cell>
          <cell r="AA160" t="str">
            <v>MMBTU</v>
          </cell>
          <cell r="AB160">
            <v>580</v>
          </cell>
        </row>
        <row r="161">
          <cell r="A161" t="str">
            <v>2</v>
          </cell>
          <cell r="B161" t="str">
            <v>North Atlantic Utilities</v>
          </cell>
          <cell r="C161" t="str">
            <v>375924</v>
          </cell>
          <cell r="D161">
            <v>36360.687679467592</v>
          </cell>
          <cell r="E161" t="str">
            <v>199903</v>
          </cell>
          <cell r="F161" t="str">
            <v>LOC</v>
          </cell>
          <cell r="G161">
            <v>824</v>
          </cell>
          <cell r="H161" t="str">
            <v>2</v>
          </cell>
          <cell r="I161" t="str">
            <v>04655</v>
          </cell>
          <cell r="L161">
            <v>1358.94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1358.94</v>
          </cell>
          <cell r="AA161" t="str">
            <v>MMBTU</v>
          </cell>
          <cell r="AB161">
            <v>660</v>
          </cell>
        </row>
        <row r="162">
          <cell r="A162" t="str">
            <v>2</v>
          </cell>
          <cell r="B162" t="str">
            <v>Our Lady of Lourdes Memorial Hospital</v>
          </cell>
          <cell r="C162" t="str">
            <v>375875</v>
          </cell>
          <cell r="D162">
            <v>36364.682679166668</v>
          </cell>
          <cell r="E162" t="str">
            <v>199906</v>
          </cell>
          <cell r="F162" t="str">
            <v>LOC</v>
          </cell>
          <cell r="G162">
            <v>775</v>
          </cell>
          <cell r="H162" t="str">
            <v>2</v>
          </cell>
          <cell r="I162" t="str">
            <v>04653</v>
          </cell>
          <cell r="L162">
            <v>39221.81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39221.81</v>
          </cell>
          <cell r="AA162" t="str">
            <v>MMBTU</v>
          </cell>
          <cell r="AB162">
            <v>13069</v>
          </cell>
        </row>
        <row r="163">
          <cell r="A163" t="str">
            <v>2</v>
          </cell>
          <cell r="B163" t="str">
            <v>Palmerton Area School District</v>
          </cell>
          <cell r="C163" t="str">
            <v>375937</v>
          </cell>
          <cell r="D163">
            <v>36362.68761793981</v>
          </cell>
          <cell r="E163" t="str">
            <v>199906</v>
          </cell>
          <cell r="F163" t="str">
            <v>LOC</v>
          </cell>
          <cell r="G163">
            <v>837</v>
          </cell>
          <cell r="H163" t="str">
            <v>2</v>
          </cell>
          <cell r="I163" t="str">
            <v>04653</v>
          </cell>
          <cell r="K163">
            <v>351.27</v>
          </cell>
          <cell r="L163">
            <v>432.15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783.42</v>
          </cell>
          <cell r="AA163" t="str">
            <v>MMBTU</v>
          </cell>
          <cell r="AB163">
            <v>129</v>
          </cell>
        </row>
        <row r="164">
          <cell r="A164" t="str">
            <v>2</v>
          </cell>
          <cell r="B164" t="str">
            <v>Penn Jacobson Co</v>
          </cell>
          <cell r="C164" t="str">
            <v>376004</v>
          </cell>
          <cell r="D164">
            <v>36362.687911145833</v>
          </cell>
          <cell r="E164" t="str">
            <v>199906</v>
          </cell>
          <cell r="F164" t="str">
            <v>LOC</v>
          </cell>
          <cell r="G164">
            <v>904</v>
          </cell>
          <cell r="H164" t="str">
            <v>2</v>
          </cell>
          <cell r="I164" t="str">
            <v>04653</v>
          </cell>
          <cell r="L164">
            <v>15229.19</v>
          </cell>
          <cell r="M164">
            <v>0</v>
          </cell>
          <cell r="N164">
            <v>0</v>
          </cell>
          <cell r="O164">
            <v>97.95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15327.14</v>
          </cell>
          <cell r="AA164" t="str">
            <v>MCF</v>
          </cell>
          <cell r="AB164">
            <v>5135</v>
          </cell>
        </row>
        <row r="165">
          <cell r="A165" t="str">
            <v>2</v>
          </cell>
          <cell r="B165" t="str">
            <v>PG&amp;E ENERGY TRADING</v>
          </cell>
          <cell r="C165" t="str">
            <v>375851</v>
          </cell>
          <cell r="D165">
            <v>36343.687516238431</v>
          </cell>
          <cell r="E165" t="str">
            <v>199903</v>
          </cell>
          <cell r="F165" t="str">
            <v>LOC</v>
          </cell>
          <cell r="G165">
            <v>751</v>
          </cell>
          <cell r="H165" t="str">
            <v>2</v>
          </cell>
          <cell r="I165" t="str">
            <v>04655</v>
          </cell>
          <cell r="L165">
            <v>30.885000000000002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30.89</v>
          </cell>
          <cell r="AA165" t="str">
            <v>MMBTU</v>
          </cell>
          <cell r="AB165">
            <v>15</v>
          </cell>
        </row>
        <row r="166">
          <cell r="A166" t="str">
            <v>2</v>
          </cell>
          <cell r="B166" t="str">
            <v>PG&amp;E ENERGY TRADING</v>
          </cell>
          <cell r="C166" t="str">
            <v>375975</v>
          </cell>
          <cell r="D166">
            <v>36362.687518472223</v>
          </cell>
          <cell r="E166" t="str">
            <v>199906</v>
          </cell>
          <cell r="F166" t="str">
            <v>LOC</v>
          </cell>
          <cell r="G166">
            <v>875</v>
          </cell>
          <cell r="H166" t="str">
            <v>2</v>
          </cell>
          <cell r="I166" t="str">
            <v>04655</v>
          </cell>
          <cell r="L166">
            <v>82.896000000000001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82.9</v>
          </cell>
          <cell r="AA166" t="str">
            <v>MMBTU</v>
          </cell>
          <cell r="AB166">
            <v>33</v>
          </cell>
        </row>
        <row r="167">
          <cell r="A167" t="str">
            <v>2</v>
          </cell>
          <cell r="B167" t="str">
            <v>Poli Hi Solidur, Inc</v>
          </cell>
          <cell r="C167" t="str">
            <v>375906</v>
          </cell>
          <cell r="D167">
            <v>36354.68754752315</v>
          </cell>
          <cell r="E167" t="str">
            <v>199905</v>
          </cell>
          <cell r="F167" t="str">
            <v>CAN</v>
          </cell>
          <cell r="G167">
            <v>806</v>
          </cell>
          <cell r="H167" t="str">
            <v>2</v>
          </cell>
          <cell r="I167" t="str">
            <v>04654</v>
          </cell>
          <cell r="L167">
            <v>-24689.1</v>
          </cell>
          <cell r="M167">
            <v>0</v>
          </cell>
          <cell r="N167">
            <v>0</v>
          </cell>
          <cell r="O167">
            <v>-100.44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-24789.54</v>
          </cell>
          <cell r="AA167" t="str">
            <v>MCF</v>
          </cell>
          <cell r="AB167">
            <v>9682</v>
          </cell>
        </row>
        <row r="168">
          <cell r="A168" t="str">
            <v>2</v>
          </cell>
          <cell r="B168" t="str">
            <v>Poli Hi Solidur, Inc</v>
          </cell>
          <cell r="C168" t="str">
            <v>375907</v>
          </cell>
          <cell r="D168">
            <v>36355.6875</v>
          </cell>
          <cell r="E168" t="str">
            <v>199905</v>
          </cell>
          <cell r="F168" t="str">
            <v>LOC</v>
          </cell>
          <cell r="G168">
            <v>807</v>
          </cell>
          <cell r="H168" t="str">
            <v>2</v>
          </cell>
          <cell r="I168" t="str">
            <v>04654</v>
          </cell>
          <cell r="L168">
            <v>23380.95</v>
          </cell>
          <cell r="M168">
            <v>0</v>
          </cell>
          <cell r="N168">
            <v>0</v>
          </cell>
          <cell r="O168">
            <v>95.12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23476.07</v>
          </cell>
          <cell r="AA168" t="str">
            <v>MCF</v>
          </cell>
          <cell r="AB168">
            <v>9169</v>
          </cell>
        </row>
        <row r="169">
          <cell r="A169" t="str">
            <v>2</v>
          </cell>
          <cell r="B169" t="str">
            <v>Poli Hi Solidur, Inc</v>
          </cell>
          <cell r="C169" t="str">
            <v>376005</v>
          </cell>
          <cell r="D169">
            <v>36362.687920092598</v>
          </cell>
          <cell r="E169" t="str">
            <v>199906</v>
          </cell>
          <cell r="F169" t="str">
            <v>LOC</v>
          </cell>
          <cell r="G169">
            <v>905</v>
          </cell>
          <cell r="H169" t="str">
            <v>2</v>
          </cell>
          <cell r="I169" t="str">
            <v>04654</v>
          </cell>
          <cell r="L169">
            <v>19867.05</v>
          </cell>
          <cell r="M169">
            <v>0</v>
          </cell>
          <cell r="N169">
            <v>0</v>
          </cell>
          <cell r="O169">
            <v>80.819999999999993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19947.87</v>
          </cell>
          <cell r="AA169" t="str">
            <v>MCF</v>
          </cell>
          <cell r="AB169">
            <v>7791</v>
          </cell>
        </row>
        <row r="170">
          <cell r="A170" t="str">
            <v>2</v>
          </cell>
          <cell r="B170" t="str">
            <v>Pottsville School District</v>
          </cell>
          <cell r="C170" t="str">
            <v>375955</v>
          </cell>
          <cell r="D170">
            <v>36362.687718819441</v>
          </cell>
          <cell r="E170" t="str">
            <v>199906</v>
          </cell>
          <cell r="F170" t="str">
            <v>LOC</v>
          </cell>
          <cell r="G170">
            <v>855</v>
          </cell>
          <cell r="H170" t="str">
            <v>2</v>
          </cell>
          <cell r="I170" t="str">
            <v>04653</v>
          </cell>
          <cell r="K170">
            <v>722.99</v>
          </cell>
          <cell r="L170">
            <v>1256.5999999999999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1979.59</v>
          </cell>
          <cell r="AA170" t="str">
            <v>MMBTU</v>
          </cell>
          <cell r="AB170">
            <v>412</v>
          </cell>
        </row>
        <row r="171">
          <cell r="A171" t="str">
            <v>2</v>
          </cell>
          <cell r="B171" t="str">
            <v>Ranbar Technologies</v>
          </cell>
          <cell r="C171" t="str">
            <v>376006</v>
          </cell>
          <cell r="D171">
            <v>36362.687938229166</v>
          </cell>
          <cell r="E171" t="str">
            <v>199906</v>
          </cell>
          <cell r="F171" t="str">
            <v>LOC</v>
          </cell>
          <cell r="G171">
            <v>906</v>
          </cell>
          <cell r="H171" t="str">
            <v>2</v>
          </cell>
          <cell r="I171" t="str">
            <v>04654</v>
          </cell>
          <cell r="L171">
            <v>13548.174999999999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13548.18</v>
          </cell>
          <cell r="AA171" t="str">
            <v>MMBTU</v>
          </cell>
          <cell r="AB171">
            <v>4723</v>
          </cell>
        </row>
        <row r="172">
          <cell r="A172" t="str">
            <v>2</v>
          </cell>
          <cell r="B172" t="str">
            <v>Ryan Foods</v>
          </cell>
          <cell r="C172" t="str">
            <v>375921</v>
          </cell>
          <cell r="D172">
            <v>36357.687640312506</v>
          </cell>
          <cell r="E172" t="str">
            <v>199906</v>
          </cell>
          <cell r="F172" t="str">
            <v>LOC</v>
          </cell>
          <cell r="G172">
            <v>821</v>
          </cell>
          <cell r="H172" t="str">
            <v>2</v>
          </cell>
          <cell r="I172" t="str">
            <v>04659</v>
          </cell>
          <cell r="L172">
            <v>5729.13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5729.13</v>
          </cell>
          <cell r="AA172" t="str">
            <v>MMBTU</v>
          </cell>
          <cell r="AB172">
            <v>2660.21</v>
          </cell>
        </row>
        <row r="173">
          <cell r="A173" t="str">
            <v>2</v>
          </cell>
          <cell r="B173" t="str">
            <v>Sacred Heart Parish</v>
          </cell>
          <cell r="C173" t="str">
            <v>375956</v>
          </cell>
          <cell r="D173">
            <v>36362.687729050929</v>
          </cell>
          <cell r="E173" t="str">
            <v>199906</v>
          </cell>
          <cell r="F173" t="str">
            <v>LOC</v>
          </cell>
          <cell r="G173">
            <v>856</v>
          </cell>
          <cell r="H173" t="str">
            <v>2</v>
          </cell>
          <cell r="I173" t="str">
            <v>04653</v>
          </cell>
          <cell r="K173">
            <v>2.85</v>
          </cell>
          <cell r="L173">
            <v>36.85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39.700000000000003</v>
          </cell>
          <cell r="AA173" t="str">
            <v>MMBTU</v>
          </cell>
          <cell r="AB173">
            <v>11</v>
          </cell>
        </row>
        <row r="174">
          <cell r="A174" t="str">
            <v>2</v>
          </cell>
          <cell r="B174" t="str">
            <v>Secisa Int'l/Four Points Hotel</v>
          </cell>
          <cell r="C174" t="str">
            <v>375869</v>
          </cell>
          <cell r="D174">
            <v>36347.687523645829</v>
          </cell>
          <cell r="E174" t="str">
            <v>199906</v>
          </cell>
          <cell r="F174" t="str">
            <v>CLOC</v>
          </cell>
          <cell r="G174">
            <v>769</v>
          </cell>
          <cell r="H174" t="str">
            <v>2</v>
          </cell>
          <cell r="I174" t="str">
            <v>04659</v>
          </cell>
          <cell r="L174">
            <v>3050</v>
          </cell>
          <cell r="M174">
            <v>0</v>
          </cell>
          <cell r="N174">
            <v>0</v>
          </cell>
          <cell r="O174">
            <v>183</v>
          </cell>
          <cell r="P174">
            <v>15.25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3248.25</v>
          </cell>
          <cell r="AA174" t="str">
            <v>MMBTU</v>
          </cell>
          <cell r="AB174">
            <v>1000</v>
          </cell>
        </row>
        <row r="175">
          <cell r="A175" t="str">
            <v>2</v>
          </cell>
          <cell r="B175" t="str">
            <v>Secisa Int'l/Four Points Hotel</v>
          </cell>
          <cell r="C175" t="str">
            <v>375889</v>
          </cell>
          <cell r="D175">
            <v>36348.687517083337</v>
          </cell>
          <cell r="E175" t="str">
            <v>199906</v>
          </cell>
          <cell r="F175" t="str">
            <v>CAN</v>
          </cell>
          <cell r="G175">
            <v>789</v>
          </cell>
          <cell r="H175" t="str">
            <v>2</v>
          </cell>
          <cell r="I175" t="str">
            <v>04659</v>
          </cell>
          <cell r="L175">
            <v>-3050</v>
          </cell>
          <cell r="M175">
            <v>0</v>
          </cell>
          <cell r="N175">
            <v>0</v>
          </cell>
          <cell r="O175">
            <v>-183</v>
          </cell>
          <cell r="P175">
            <v>-15.25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-3248.25</v>
          </cell>
          <cell r="AA175" t="str">
            <v>MMBTU</v>
          </cell>
          <cell r="AB175">
            <v>1000</v>
          </cell>
        </row>
        <row r="176">
          <cell r="A176" t="str">
            <v>2</v>
          </cell>
          <cell r="B176" t="str">
            <v>Secisa Int'l/Four Points Hotel</v>
          </cell>
          <cell r="C176" t="str">
            <v>375966</v>
          </cell>
          <cell r="D176">
            <v>36360.687757210646</v>
          </cell>
          <cell r="E176" t="str">
            <v>199906</v>
          </cell>
          <cell r="F176" t="str">
            <v>LOC</v>
          </cell>
          <cell r="G176">
            <v>866</v>
          </cell>
          <cell r="H176" t="str">
            <v>2</v>
          </cell>
          <cell r="I176" t="str">
            <v>04659</v>
          </cell>
          <cell r="L176">
            <v>1721.73</v>
          </cell>
          <cell r="M176">
            <v>0</v>
          </cell>
          <cell r="N176">
            <v>0</v>
          </cell>
          <cell r="O176">
            <v>103.3</v>
          </cell>
          <cell r="P176">
            <v>8.61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1833.64</v>
          </cell>
          <cell r="AA176" t="str">
            <v>MMBTU</v>
          </cell>
          <cell r="AB176">
            <v>564.5</v>
          </cell>
        </row>
        <row r="177">
          <cell r="A177" t="str">
            <v>2</v>
          </cell>
          <cell r="B177" t="str">
            <v>Seven Springs Mountain Villas Association</v>
          </cell>
          <cell r="C177" t="str">
            <v>376008</v>
          </cell>
          <cell r="D177">
            <v>36362.687947175924</v>
          </cell>
          <cell r="E177" t="str">
            <v>199906</v>
          </cell>
          <cell r="F177" t="str">
            <v>LOC</v>
          </cell>
          <cell r="G177">
            <v>908</v>
          </cell>
          <cell r="H177" t="str">
            <v>2</v>
          </cell>
          <cell r="I177" t="str">
            <v>04653</v>
          </cell>
          <cell r="L177">
            <v>1100.94</v>
          </cell>
          <cell r="M177">
            <v>0</v>
          </cell>
          <cell r="N177">
            <v>0</v>
          </cell>
          <cell r="O177">
            <v>64.28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1165.22</v>
          </cell>
          <cell r="AA177" t="str">
            <v>MCF</v>
          </cell>
          <cell r="AB177">
            <v>391</v>
          </cell>
        </row>
        <row r="178">
          <cell r="A178" t="str">
            <v>2</v>
          </cell>
          <cell r="B178" t="str">
            <v>Shippensburg University</v>
          </cell>
          <cell r="C178" t="str">
            <v>375957</v>
          </cell>
          <cell r="D178">
            <v>36360.687653854162</v>
          </cell>
          <cell r="E178" t="str">
            <v>199906</v>
          </cell>
          <cell r="F178" t="str">
            <v>LOC</v>
          </cell>
          <cell r="G178">
            <v>857</v>
          </cell>
          <cell r="H178" t="str">
            <v>2</v>
          </cell>
          <cell r="I178" t="str">
            <v>04653</v>
          </cell>
          <cell r="L178">
            <v>2823.6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2823.6</v>
          </cell>
          <cell r="AA178" t="str">
            <v>MMBTU</v>
          </cell>
          <cell r="AB178">
            <v>1040</v>
          </cell>
        </row>
        <row r="179">
          <cell r="A179" t="str">
            <v>2</v>
          </cell>
          <cell r="B179" t="str">
            <v>Smith Interiors, LTD</v>
          </cell>
          <cell r="C179" t="str">
            <v>375963</v>
          </cell>
          <cell r="D179">
            <v>36360.687714120366</v>
          </cell>
          <cell r="E179" t="str">
            <v>199906</v>
          </cell>
          <cell r="F179" t="str">
            <v>LOC</v>
          </cell>
          <cell r="G179">
            <v>863</v>
          </cell>
          <cell r="H179" t="str">
            <v>2</v>
          </cell>
          <cell r="I179" t="str">
            <v>04652</v>
          </cell>
          <cell r="L179">
            <v>4.4550000000000001</v>
          </cell>
          <cell r="M179">
            <v>0</v>
          </cell>
          <cell r="N179">
            <v>0</v>
          </cell>
          <cell r="O179">
            <v>0.18</v>
          </cell>
          <cell r="P179">
            <v>0.13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4.7699999999999996</v>
          </cell>
          <cell r="AA179" t="str">
            <v>THERM</v>
          </cell>
          <cell r="AB179">
            <v>15</v>
          </cell>
        </row>
        <row r="180">
          <cell r="A180" t="str">
            <v>2</v>
          </cell>
          <cell r="B180" t="str">
            <v>Sonat Marketing Company</v>
          </cell>
          <cell r="C180" t="str">
            <v>375856</v>
          </cell>
          <cell r="D180">
            <v>36343.687523379631</v>
          </cell>
          <cell r="E180" t="str">
            <v>199903</v>
          </cell>
          <cell r="F180" t="str">
            <v>LOC</v>
          </cell>
          <cell r="G180">
            <v>756</v>
          </cell>
          <cell r="H180" t="str">
            <v>2</v>
          </cell>
          <cell r="I180" t="str">
            <v>04655</v>
          </cell>
          <cell r="L180">
            <v>29250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29250</v>
          </cell>
          <cell r="AA180" t="str">
            <v>MMBTU</v>
          </cell>
          <cell r="AB180">
            <v>15000</v>
          </cell>
        </row>
        <row r="181">
          <cell r="A181" t="str">
            <v>2</v>
          </cell>
          <cell r="B181" t="str">
            <v>Spang &amp; Company</v>
          </cell>
          <cell r="C181" t="str">
            <v>376009</v>
          </cell>
          <cell r="D181">
            <v>36363.687528391201</v>
          </cell>
          <cell r="E181" t="str">
            <v>199906</v>
          </cell>
          <cell r="F181" t="str">
            <v>LOC</v>
          </cell>
          <cell r="G181">
            <v>909</v>
          </cell>
          <cell r="H181" t="str">
            <v>2</v>
          </cell>
          <cell r="I181" t="str">
            <v>04653</v>
          </cell>
          <cell r="L181">
            <v>902.27</v>
          </cell>
          <cell r="M181">
            <v>0</v>
          </cell>
          <cell r="N181">
            <v>0</v>
          </cell>
          <cell r="O181">
            <v>39.950000000000003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942.22</v>
          </cell>
          <cell r="AA181" t="str">
            <v>MCF</v>
          </cell>
          <cell r="AB181">
            <v>331</v>
          </cell>
        </row>
        <row r="182">
          <cell r="A182" t="str">
            <v>2</v>
          </cell>
          <cell r="B182" t="str">
            <v>Sprague Energy Corp.</v>
          </cell>
          <cell r="C182" t="str">
            <v>375852</v>
          </cell>
          <cell r="D182">
            <v>36343.687521446765</v>
          </cell>
          <cell r="E182" t="str">
            <v>199903</v>
          </cell>
          <cell r="F182" t="str">
            <v>LOC</v>
          </cell>
          <cell r="G182">
            <v>752</v>
          </cell>
          <cell r="H182" t="str">
            <v>2</v>
          </cell>
          <cell r="I182" t="str">
            <v>04652</v>
          </cell>
          <cell r="L182">
            <v>4400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4400</v>
          </cell>
          <cell r="AA182" t="str">
            <v>MMBTU</v>
          </cell>
          <cell r="AB182">
            <v>2000</v>
          </cell>
        </row>
        <row r="183">
          <cell r="A183" t="str">
            <v>2</v>
          </cell>
          <cell r="B183" t="str">
            <v>St. Ives, Inc</v>
          </cell>
          <cell r="C183" t="str">
            <v>375787</v>
          </cell>
          <cell r="D183">
            <v>36347.687516967599</v>
          </cell>
          <cell r="E183" t="str">
            <v>199905</v>
          </cell>
          <cell r="F183" t="str">
            <v>LOC</v>
          </cell>
          <cell r="G183">
            <v>687</v>
          </cell>
          <cell r="H183" t="str">
            <v>2</v>
          </cell>
          <cell r="I183" t="str">
            <v>04659</v>
          </cell>
          <cell r="L183">
            <v>14384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14384</v>
          </cell>
          <cell r="AA183" t="str">
            <v>MMBTU</v>
          </cell>
          <cell r="AB183">
            <v>4960</v>
          </cell>
        </row>
        <row r="184">
          <cell r="A184" t="str">
            <v>2</v>
          </cell>
          <cell r="B184" t="str">
            <v>St. Ives, Inc</v>
          </cell>
          <cell r="C184" t="str">
            <v>375919</v>
          </cell>
          <cell r="D184">
            <v>36357.687656712958</v>
          </cell>
          <cell r="E184" t="str">
            <v>199906</v>
          </cell>
          <cell r="F184" t="str">
            <v>LOC</v>
          </cell>
          <cell r="G184">
            <v>819</v>
          </cell>
          <cell r="H184" t="str">
            <v>2</v>
          </cell>
          <cell r="I184" t="str">
            <v>04659</v>
          </cell>
          <cell r="L184">
            <v>15012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15012</v>
          </cell>
          <cell r="AA184" t="str">
            <v>MMBTU</v>
          </cell>
          <cell r="AB184">
            <v>5400</v>
          </cell>
        </row>
        <row r="185">
          <cell r="A185" t="str">
            <v>2</v>
          </cell>
          <cell r="B185" t="str">
            <v>Sunlight Trading Inc</v>
          </cell>
          <cell r="C185" t="str">
            <v>375855</v>
          </cell>
          <cell r="D185">
            <v>36343.687522754633</v>
          </cell>
          <cell r="E185" t="str">
            <v>199903</v>
          </cell>
          <cell r="F185" t="str">
            <v>CRD</v>
          </cell>
          <cell r="G185">
            <v>755</v>
          </cell>
          <cell r="H185" t="str">
            <v>2</v>
          </cell>
          <cell r="I185" t="str">
            <v>04659</v>
          </cell>
          <cell r="L185">
            <v>-9285.7999999999993</v>
          </cell>
          <cell r="M185">
            <v>-134.22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Z185">
            <v>-9420.02</v>
          </cell>
          <cell r="AA185" t="str">
            <v>MMBTU</v>
          </cell>
          <cell r="AB185">
            <v>4400.3999999999996</v>
          </cell>
        </row>
        <row r="186">
          <cell r="A186" t="str">
            <v>2</v>
          </cell>
          <cell r="B186" t="str">
            <v>Sunlight Trading Inc</v>
          </cell>
          <cell r="C186" t="str">
            <v>375859</v>
          </cell>
          <cell r="D186">
            <v>36347.68751916667</v>
          </cell>
          <cell r="E186" t="str">
            <v>199903</v>
          </cell>
          <cell r="F186" t="str">
            <v>LOC</v>
          </cell>
          <cell r="G186">
            <v>759</v>
          </cell>
          <cell r="H186" t="str">
            <v>2</v>
          </cell>
          <cell r="I186" t="str">
            <v>04659</v>
          </cell>
          <cell r="L186">
            <v>9285.7999999999993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9285.7999999999993</v>
          </cell>
          <cell r="AA186" t="str">
            <v>MMBTU</v>
          </cell>
          <cell r="AB186">
            <v>4400.3999999999996</v>
          </cell>
        </row>
        <row r="187">
          <cell r="A187" t="str">
            <v>2</v>
          </cell>
          <cell r="B187" t="str">
            <v>Sunlight Trading Inc</v>
          </cell>
          <cell r="C187" t="str">
            <v>375865</v>
          </cell>
          <cell r="D187">
            <v>36348.687525300928</v>
          </cell>
          <cell r="E187" t="str">
            <v>199906</v>
          </cell>
          <cell r="F187" t="str">
            <v>LOC</v>
          </cell>
          <cell r="G187">
            <v>765</v>
          </cell>
          <cell r="H187" t="str">
            <v>2</v>
          </cell>
          <cell r="I187" t="str">
            <v>04659</v>
          </cell>
          <cell r="L187">
            <v>12494.314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12494.31</v>
          </cell>
          <cell r="AA187" t="str">
            <v>MMBTU</v>
          </cell>
          <cell r="AB187">
            <v>4587.3999999999996</v>
          </cell>
        </row>
        <row r="188">
          <cell r="A188" t="str">
            <v>2</v>
          </cell>
          <cell r="B188" t="str">
            <v>T.G. Lee Dairy</v>
          </cell>
          <cell r="C188" t="str">
            <v>375922</v>
          </cell>
          <cell r="D188">
            <v>36357.687624108796</v>
          </cell>
          <cell r="E188" t="str">
            <v>199906</v>
          </cell>
          <cell r="F188" t="str">
            <v>LOC</v>
          </cell>
          <cell r="G188">
            <v>822</v>
          </cell>
          <cell r="H188" t="str">
            <v>2</v>
          </cell>
          <cell r="I188" t="str">
            <v>04659</v>
          </cell>
          <cell r="L188">
            <v>6542.95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6542.95</v>
          </cell>
          <cell r="AA188" t="str">
            <v>MMBTU</v>
          </cell>
          <cell r="AB188">
            <v>2565.86</v>
          </cell>
        </row>
        <row r="189">
          <cell r="A189" t="str">
            <v>2</v>
          </cell>
          <cell r="B189" t="str">
            <v>Tarmac-Pennsuco Cement Plant</v>
          </cell>
          <cell r="C189" t="str">
            <v>375863</v>
          </cell>
          <cell r="D189">
            <v>36347.687521412037</v>
          </cell>
          <cell r="E189" t="str">
            <v>199906</v>
          </cell>
          <cell r="F189" t="str">
            <v>LOC</v>
          </cell>
          <cell r="G189">
            <v>763</v>
          </cell>
          <cell r="H189" t="str">
            <v>2</v>
          </cell>
          <cell r="I189" t="str">
            <v>04659</v>
          </cell>
          <cell r="L189">
            <v>25107.428</v>
          </cell>
          <cell r="M189">
            <v>0</v>
          </cell>
          <cell r="N189">
            <v>0</v>
          </cell>
          <cell r="O189">
            <v>1503.22</v>
          </cell>
          <cell r="P189">
            <v>25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26635.65</v>
          </cell>
          <cell r="AA189" t="str">
            <v>MMBTU</v>
          </cell>
          <cell r="AB189">
            <v>9941.9</v>
          </cell>
        </row>
        <row r="190">
          <cell r="A190" t="str">
            <v>2</v>
          </cell>
          <cell r="B190" t="str">
            <v>Tastykake Baking Oxford, Inc</v>
          </cell>
          <cell r="C190" t="str">
            <v>375933</v>
          </cell>
          <cell r="D190">
            <v>36362.687554664357</v>
          </cell>
          <cell r="E190" t="str">
            <v>199906</v>
          </cell>
          <cell r="F190" t="str">
            <v>LOC</v>
          </cell>
          <cell r="G190">
            <v>833</v>
          </cell>
          <cell r="H190" t="str">
            <v>2</v>
          </cell>
          <cell r="I190" t="str">
            <v>04653</v>
          </cell>
          <cell r="K190">
            <v>3324.32</v>
          </cell>
          <cell r="L190">
            <v>5199.6000000000004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8523.92</v>
          </cell>
          <cell r="AA190" t="str">
            <v>MMBTU</v>
          </cell>
          <cell r="AB190">
            <v>1867</v>
          </cell>
        </row>
        <row r="191">
          <cell r="A191" t="str">
            <v>2</v>
          </cell>
          <cell r="B191" t="str">
            <v>The Hair Theater, Inc.</v>
          </cell>
          <cell r="C191" t="str">
            <v>375964</v>
          </cell>
          <cell r="D191">
            <v>36360.687722916664</v>
          </cell>
          <cell r="E191" t="str">
            <v>199906</v>
          </cell>
          <cell r="F191" t="str">
            <v>CLOC</v>
          </cell>
          <cell r="G191">
            <v>864</v>
          </cell>
          <cell r="H191" t="str">
            <v>2</v>
          </cell>
          <cell r="I191" t="str">
            <v>04652</v>
          </cell>
          <cell r="L191">
            <v>9.0519999999999996</v>
          </cell>
          <cell r="M191">
            <v>0</v>
          </cell>
          <cell r="N191">
            <v>0</v>
          </cell>
          <cell r="O191">
            <v>0.36</v>
          </cell>
          <cell r="P191">
            <v>0.27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9.68</v>
          </cell>
          <cell r="AA191" t="str">
            <v>THERM</v>
          </cell>
          <cell r="AB191">
            <v>31</v>
          </cell>
        </row>
        <row r="192">
          <cell r="A192" t="str">
            <v>2</v>
          </cell>
          <cell r="B192" t="str">
            <v>The Hair Theater, Inc.</v>
          </cell>
          <cell r="C192" t="str">
            <v>375972</v>
          </cell>
          <cell r="D192">
            <v>36361.687546331021</v>
          </cell>
          <cell r="E192" t="str">
            <v>199906</v>
          </cell>
          <cell r="F192" t="str">
            <v>CAN</v>
          </cell>
          <cell r="G192">
            <v>872</v>
          </cell>
          <cell r="H192" t="str">
            <v>2</v>
          </cell>
          <cell r="I192" t="str">
            <v>04652</v>
          </cell>
          <cell r="L192">
            <v>-9.0519999999999996</v>
          </cell>
          <cell r="M192">
            <v>0</v>
          </cell>
          <cell r="N192">
            <v>0</v>
          </cell>
          <cell r="O192">
            <v>-0.36</v>
          </cell>
          <cell r="P192">
            <v>-0.27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-9.68</v>
          </cell>
          <cell r="AA192" t="str">
            <v>THERM</v>
          </cell>
          <cell r="AB192">
            <v>31</v>
          </cell>
        </row>
        <row r="193">
          <cell r="A193" t="str">
            <v>2</v>
          </cell>
          <cell r="B193" t="str">
            <v>The Hair Theater, Inc.</v>
          </cell>
          <cell r="C193" t="str">
            <v>375982</v>
          </cell>
          <cell r="D193">
            <v>36362.687656516202</v>
          </cell>
          <cell r="E193" t="str">
            <v>199906</v>
          </cell>
          <cell r="F193" t="str">
            <v>LOC</v>
          </cell>
          <cell r="G193">
            <v>882</v>
          </cell>
          <cell r="H193" t="str">
            <v>2</v>
          </cell>
          <cell r="I193" t="str">
            <v>04652</v>
          </cell>
          <cell r="L193">
            <v>9.34</v>
          </cell>
          <cell r="M193">
            <v>0</v>
          </cell>
          <cell r="N193">
            <v>0</v>
          </cell>
          <cell r="O193">
            <v>0.37</v>
          </cell>
          <cell r="P193">
            <v>0.28000000000000003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9.99</v>
          </cell>
          <cell r="AA193" t="str">
            <v>THERM</v>
          </cell>
          <cell r="AB193">
            <v>32</v>
          </cell>
        </row>
        <row r="194">
          <cell r="A194" t="str">
            <v>2</v>
          </cell>
          <cell r="B194" t="str">
            <v>The West Company</v>
          </cell>
          <cell r="C194" t="str">
            <v>375941</v>
          </cell>
          <cell r="D194">
            <v>36362.687645092599</v>
          </cell>
          <cell r="E194" t="str">
            <v>199906</v>
          </cell>
          <cell r="F194" t="str">
            <v>LOC</v>
          </cell>
          <cell r="G194">
            <v>841</v>
          </cell>
          <cell r="H194" t="str">
            <v>2</v>
          </cell>
          <cell r="I194" t="str">
            <v>04653</v>
          </cell>
          <cell r="K194">
            <v>2749.67</v>
          </cell>
          <cell r="L194">
            <v>5185.51</v>
          </cell>
          <cell r="M194">
            <v>0</v>
          </cell>
          <cell r="N194">
            <v>0</v>
          </cell>
          <cell r="O194">
            <v>31.11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7966.29</v>
          </cell>
          <cell r="AA194" t="str">
            <v>MMBTU</v>
          </cell>
          <cell r="AB194">
            <v>1870</v>
          </cell>
        </row>
        <row r="195">
          <cell r="A195" t="str">
            <v>2</v>
          </cell>
          <cell r="B195" t="str">
            <v>Tyrone Area School District</v>
          </cell>
          <cell r="C195" t="str">
            <v>376013</v>
          </cell>
          <cell r="D195">
            <v>36362.687983333337</v>
          </cell>
          <cell r="E195" t="str">
            <v>199906</v>
          </cell>
          <cell r="F195" t="str">
            <v>CLOC</v>
          </cell>
          <cell r="G195">
            <v>913</v>
          </cell>
          <cell r="H195" t="str">
            <v>2</v>
          </cell>
          <cell r="I195" t="str">
            <v>04653</v>
          </cell>
          <cell r="L195">
            <v>373.27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373.27</v>
          </cell>
          <cell r="AA195" t="str">
            <v>MMBTU</v>
          </cell>
          <cell r="AB195">
            <v>115</v>
          </cell>
        </row>
        <row r="196">
          <cell r="A196" t="str">
            <v>2</v>
          </cell>
          <cell r="B196" t="str">
            <v>Tyrone Area School District</v>
          </cell>
          <cell r="C196" t="str">
            <v>376017</v>
          </cell>
          <cell r="D196">
            <v>36362.68801041667</v>
          </cell>
          <cell r="E196" t="str">
            <v>199906</v>
          </cell>
          <cell r="F196" t="str">
            <v>CRD</v>
          </cell>
          <cell r="G196">
            <v>917</v>
          </cell>
          <cell r="H196" t="str">
            <v>2</v>
          </cell>
          <cell r="I196" t="str">
            <v>04653</v>
          </cell>
          <cell r="L196">
            <v>-373.27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-373.27</v>
          </cell>
          <cell r="AA196" t="str">
            <v>MMBTU</v>
          </cell>
          <cell r="AB196">
            <v>115</v>
          </cell>
        </row>
        <row r="197">
          <cell r="A197" t="str">
            <v>2</v>
          </cell>
          <cell r="B197" t="str">
            <v>Tyrone Area School District</v>
          </cell>
          <cell r="C197" t="str">
            <v>376018</v>
          </cell>
          <cell r="D197">
            <v>36363.687537650461</v>
          </cell>
          <cell r="E197" t="str">
            <v>199906</v>
          </cell>
          <cell r="F197" t="str">
            <v>LOC</v>
          </cell>
          <cell r="G197">
            <v>918</v>
          </cell>
          <cell r="H197" t="str">
            <v>2</v>
          </cell>
          <cell r="I197" t="str">
            <v>04653</v>
          </cell>
          <cell r="L197">
            <v>373.27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373.27</v>
          </cell>
          <cell r="AA197" t="str">
            <v>MCF</v>
          </cell>
          <cell r="AB197">
            <v>115</v>
          </cell>
        </row>
        <row r="198">
          <cell r="A198" t="str">
            <v>2</v>
          </cell>
          <cell r="B198" t="str">
            <v>U.K.A.B. Inc</v>
          </cell>
          <cell r="C198" t="str">
            <v>375965</v>
          </cell>
          <cell r="D198">
            <v>36360.687740081019</v>
          </cell>
          <cell r="E198" t="str">
            <v>199906</v>
          </cell>
          <cell r="F198" t="str">
            <v>CLOC</v>
          </cell>
          <cell r="G198">
            <v>865</v>
          </cell>
          <cell r="H198" t="str">
            <v>2</v>
          </cell>
          <cell r="I198" t="str">
            <v>04652</v>
          </cell>
          <cell r="L198">
            <v>10.62</v>
          </cell>
          <cell r="M198">
            <v>0</v>
          </cell>
          <cell r="N198">
            <v>0</v>
          </cell>
          <cell r="O198">
            <v>0.42</v>
          </cell>
          <cell r="P198">
            <v>0.32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11.36</v>
          </cell>
          <cell r="AA198" t="str">
            <v>THERM</v>
          </cell>
          <cell r="AB198">
            <v>36</v>
          </cell>
        </row>
        <row r="199">
          <cell r="A199" t="str">
            <v>2</v>
          </cell>
          <cell r="B199" t="str">
            <v>U.K.A.B. Inc</v>
          </cell>
          <cell r="C199" t="str">
            <v>375971</v>
          </cell>
          <cell r="D199">
            <v>36361.687537534723</v>
          </cell>
          <cell r="E199" t="str">
            <v>199906</v>
          </cell>
          <cell r="F199" t="str">
            <v>CAN</v>
          </cell>
          <cell r="G199">
            <v>871</v>
          </cell>
          <cell r="H199" t="str">
            <v>2</v>
          </cell>
          <cell r="I199" t="str">
            <v>04652</v>
          </cell>
          <cell r="L199">
            <v>-10.62</v>
          </cell>
          <cell r="M199">
            <v>0</v>
          </cell>
          <cell r="N199">
            <v>0</v>
          </cell>
          <cell r="O199">
            <v>-0.42</v>
          </cell>
          <cell r="P199">
            <v>-0.32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-11.36</v>
          </cell>
          <cell r="AA199" t="str">
            <v>THERM</v>
          </cell>
          <cell r="AB199">
            <v>36</v>
          </cell>
        </row>
        <row r="200">
          <cell r="A200" t="str">
            <v>2</v>
          </cell>
          <cell r="B200" t="str">
            <v>U.K.A.B. Inc</v>
          </cell>
          <cell r="C200" t="str">
            <v>375983</v>
          </cell>
          <cell r="D200">
            <v>36362.687608865745</v>
          </cell>
          <cell r="E200" t="str">
            <v>199906</v>
          </cell>
          <cell r="F200" t="str">
            <v>LOC</v>
          </cell>
          <cell r="G200">
            <v>883</v>
          </cell>
          <cell r="H200" t="str">
            <v>2</v>
          </cell>
          <cell r="I200" t="str">
            <v>04652</v>
          </cell>
          <cell r="L200">
            <v>10.914999999999999</v>
          </cell>
          <cell r="M200">
            <v>0</v>
          </cell>
          <cell r="N200">
            <v>0</v>
          </cell>
          <cell r="O200">
            <v>0.44</v>
          </cell>
          <cell r="P200">
            <v>0.33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11.69</v>
          </cell>
          <cell r="AA200" t="str">
            <v>THERM</v>
          </cell>
          <cell r="AB200">
            <v>37</v>
          </cell>
        </row>
        <row r="201">
          <cell r="A201" t="str">
            <v>2</v>
          </cell>
          <cell r="B201" t="str">
            <v>UGI Energy Services, Inc Dba Gasmark</v>
          </cell>
          <cell r="C201" t="str">
            <v>376034</v>
          </cell>
          <cell r="D201">
            <v>36368.687544791668</v>
          </cell>
          <cell r="E201" t="str">
            <v>199903</v>
          </cell>
          <cell r="F201" t="str">
            <v>LOC</v>
          </cell>
          <cell r="G201">
            <v>934</v>
          </cell>
          <cell r="H201" t="str">
            <v>2</v>
          </cell>
          <cell r="I201" t="str">
            <v>04651</v>
          </cell>
          <cell r="L201">
            <v>123.54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123.54</v>
          </cell>
          <cell r="AA201" t="str">
            <v>MMBTU</v>
          </cell>
          <cell r="AB201">
            <v>60</v>
          </cell>
        </row>
        <row r="202">
          <cell r="A202" t="str">
            <v>2</v>
          </cell>
          <cell r="B202" t="str">
            <v>United Energy Division of United Propane</v>
          </cell>
          <cell r="C202" t="str">
            <v>375886</v>
          </cell>
          <cell r="D202">
            <v>36362.68774976852</v>
          </cell>
          <cell r="E202" t="str">
            <v>199906</v>
          </cell>
          <cell r="F202" t="str">
            <v>LOC</v>
          </cell>
          <cell r="G202">
            <v>786</v>
          </cell>
          <cell r="H202" t="str">
            <v>2</v>
          </cell>
          <cell r="I202" t="str">
            <v>04653</v>
          </cell>
          <cell r="L202">
            <v>31082.94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31082.94</v>
          </cell>
          <cell r="AA202" t="str">
            <v>MMBTU</v>
          </cell>
          <cell r="AB202">
            <v>11142</v>
          </cell>
        </row>
        <row r="203">
          <cell r="A203" t="str">
            <v>2</v>
          </cell>
          <cell r="B203" t="str">
            <v>Webb's Super Gro Products Inc.</v>
          </cell>
          <cell r="C203" t="str">
            <v>375984</v>
          </cell>
          <cell r="D203">
            <v>36362.687626689811</v>
          </cell>
          <cell r="E203" t="str">
            <v>199906</v>
          </cell>
          <cell r="F203" t="str">
            <v>LOC</v>
          </cell>
          <cell r="G203">
            <v>884</v>
          </cell>
          <cell r="H203" t="str">
            <v>2</v>
          </cell>
          <cell r="I203" t="str">
            <v>04653</v>
          </cell>
          <cell r="K203">
            <v>200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200</v>
          </cell>
        </row>
        <row r="204">
          <cell r="A204" t="str">
            <v>2</v>
          </cell>
          <cell r="B204" t="str">
            <v>Westwood Motor Lodge</v>
          </cell>
          <cell r="C204" t="str">
            <v>375881</v>
          </cell>
          <cell r="D204">
            <v>36347.687532592594</v>
          </cell>
          <cell r="E204" t="str">
            <v>199906</v>
          </cell>
          <cell r="F204" t="str">
            <v>LOC</v>
          </cell>
          <cell r="G204">
            <v>781</v>
          </cell>
          <cell r="H204" t="str">
            <v>2</v>
          </cell>
          <cell r="I204" t="str">
            <v>04655</v>
          </cell>
          <cell r="L204">
            <v>65.73</v>
          </cell>
          <cell r="M204">
            <v>0</v>
          </cell>
          <cell r="N204">
            <v>0</v>
          </cell>
          <cell r="O204">
            <v>3.94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69.67</v>
          </cell>
          <cell r="AA204" t="str">
            <v>MMBTU</v>
          </cell>
          <cell r="AB204">
            <v>21</v>
          </cell>
        </row>
        <row r="205">
          <cell r="A205" t="str">
            <v>2</v>
          </cell>
          <cell r="B205" t="str">
            <v>Wickett &amp; Craig of America</v>
          </cell>
          <cell r="C205" t="str">
            <v>375942</v>
          </cell>
          <cell r="D205">
            <v>36362.687590856476</v>
          </cell>
          <cell r="E205" t="str">
            <v>199906</v>
          </cell>
          <cell r="F205" t="str">
            <v>LOC</v>
          </cell>
          <cell r="G205">
            <v>842</v>
          </cell>
          <cell r="H205" t="str">
            <v>2</v>
          </cell>
          <cell r="I205" t="str">
            <v>04653</v>
          </cell>
          <cell r="K205">
            <v>2477.4699999999998</v>
          </cell>
          <cell r="L205">
            <v>6236.9</v>
          </cell>
          <cell r="M205">
            <v>0</v>
          </cell>
          <cell r="N205">
            <v>0</v>
          </cell>
          <cell r="O205">
            <v>16.84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8731.2099999999991</v>
          </cell>
          <cell r="AA205" t="str">
            <v>MMBTU</v>
          </cell>
          <cell r="AB205">
            <v>2144</v>
          </cell>
        </row>
        <row r="206">
          <cell r="A206" t="str">
            <v>2</v>
          </cell>
          <cell r="B206" t="str">
            <v>World Resources Company</v>
          </cell>
          <cell r="C206" t="str">
            <v>375958</v>
          </cell>
          <cell r="D206">
            <v>36360.687662303244</v>
          </cell>
          <cell r="E206" t="str">
            <v>199906</v>
          </cell>
          <cell r="F206" t="str">
            <v>LOC</v>
          </cell>
          <cell r="G206">
            <v>858</v>
          </cell>
          <cell r="H206" t="str">
            <v>2</v>
          </cell>
          <cell r="I206" t="str">
            <v>04653</v>
          </cell>
          <cell r="L206">
            <v>5934.8249999999998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5934.83</v>
          </cell>
          <cell r="AA206" t="str">
            <v>MMBTU</v>
          </cell>
          <cell r="AB206">
            <v>2029</v>
          </cell>
        </row>
        <row r="207">
          <cell r="A207" t="str">
            <v>2</v>
          </cell>
          <cell r="B207" t="str">
            <v>Wuesthoff Health Systems</v>
          </cell>
          <cell r="C207" t="str">
            <v>375861</v>
          </cell>
          <cell r="D207">
            <v>36347.687520057872</v>
          </cell>
          <cell r="E207" t="str">
            <v>199906</v>
          </cell>
          <cell r="F207" t="str">
            <v>LOC</v>
          </cell>
          <cell r="G207">
            <v>761</v>
          </cell>
          <cell r="H207" t="str">
            <v>2</v>
          </cell>
          <cell r="I207" t="str">
            <v>04659</v>
          </cell>
          <cell r="L207">
            <v>7882.29</v>
          </cell>
          <cell r="M207">
            <v>0</v>
          </cell>
          <cell r="N207">
            <v>0</v>
          </cell>
          <cell r="O207">
            <v>471.93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8354.2199999999993</v>
          </cell>
          <cell r="AA207" t="str">
            <v>MMBTU</v>
          </cell>
          <cell r="AB207">
            <v>3121.2</v>
          </cell>
        </row>
        <row r="208">
          <cell r="A208" t="str">
            <v>3</v>
          </cell>
          <cell r="B208" t="str">
            <v>Basketball Properties, Ltd</v>
          </cell>
          <cell r="C208" t="str">
            <v>375842</v>
          </cell>
          <cell r="D208">
            <v>36354.68755516204</v>
          </cell>
          <cell r="E208" t="str">
            <v>199906</v>
          </cell>
          <cell r="F208" t="str">
            <v>CLOC</v>
          </cell>
          <cell r="G208">
            <v>742</v>
          </cell>
          <cell r="H208" t="str">
            <v>3</v>
          </cell>
          <cell r="I208" t="str">
            <v>02403</v>
          </cell>
          <cell r="K208">
            <v>297.5</v>
          </cell>
          <cell r="L208">
            <v>29750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30047.5</v>
          </cell>
        </row>
        <row r="209">
          <cell r="A209" t="str">
            <v>3</v>
          </cell>
          <cell r="B209" t="str">
            <v>Basketball Properties, Ltd</v>
          </cell>
          <cell r="C209" t="str">
            <v>376024</v>
          </cell>
          <cell r="D209">
            <v>36367.675136759266</v>
          </cell>
          <cell r="E209" t="str">
            <v>199906</v>
          </cell>
          <cell r="F209" t="str">
            <v>CRD</v>
          </cell>
          <cell r="G209">
            <v>924</v>
          </cell>
          <cell r="H209" t="str">
            <v>3</v>
          </cell>
          <cell r="I209" t="str">
            <v>02403</v>
          </cell>
          <cell r="K209">
            <v>-297.5</v>
          </cell>
          <cell r="L209">
            <v>-29750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-30047.5</v>
          </cell>
        </row>
        <row r="210">
          <cell r="A210" t="str">
            <v>3</v>
          </cell>
          <cell r="B210" t="str">
            <v>Basketball Properties, Ltd</v>
          </cell>
          <cell r="C210" t="str">
            <v>376026</v>
          </cell>
          <cell r="D210">
            <v>36368.68753012731</v>
          </cell>
          <cell r="E210" t="str">
            <v>199906</v>
          </cell>
          <cell r="F210" t="str">
            <v>LOC</v>
          </cell>
          <cell r="G210">
            <v>926</v>
          </cell>
          <cell r="H210" t="str">
            <v>3</v>
          </cell>
          <cell r="I210" t="str">
            <v>02403</v>
          </cell>
          <cell r="K210">
            <v>297.5</v>
          </cell>
          <cell r="L210">
            <v>29750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30047.5</v>
          </cell>
        </row>
        <row r="211">
          <cell r="A211" t="str">
            <v>4</v>
          </cell>
          <cell r="B211" t="str">
            <v>Fawcett Memorial Hospital</v>
          </cell>
          <cell r="C211" t="str">
            <v>375830</v>
          </cell>
          <cell r="D211">
            <v>36339.687516388891</v>
          </cell>
          <cell r="E211" t="str">
            <v>199906</v>
          </cell>
          <cell r="F211" t="str">
            <v>LOC</v>
          </cell>
          <cell r="G211">
            <v>730</v>
          </cell>
          <cell r="H211" t="str">
            <v>4</v>
          </cell>
          <cell r="I211" t="str">
            <v>04659</v>
          </cell>
          <cell r="L211">
            <v>4492.0510000000004</v>
          </cell>
          <cell r="M211">
            <v>0</v>
          </cell>
          <cell r="N211">
            <v>0</v>
          </cell>
          <cell r="O211">
            <v>260.2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4752.25</v>
          </cell>
          <cell r="AA211" t="str">
            <v>GALS</v>
          </cell>
          <cell r="AB211">
            <v>7499</v>
          </cell>
        </row>
        <row r="212">
          <cell r="A212" t="str">
            <v>4</v>
          </cell>
          <cell r="B212" t="str">
            <v>Fawcett Memorial Hospital</v>
          </cell>
          <cell r="C212" t="str">
            <v>376035</v>
          </cell>
          <cell r="D212">
            <v>36369.687524803237</v>
          </cell>
          <cell r="E212" t="str">
            <v>199907</v>
          </cell>
          <cell r="F212" t="str">
            <v>LOC</v>
          </cell>
          <cell r="G212">
            <v>935</v>
          </cell>
          <cell r="H212" t="str">
            <v>4</v>
          </cell>
          <cell r="I212" t="str">
            <v>04659</v>
          </cell>
          <cell r="L212">
            <v>4434.5448999999999</v>
          </cell>
          <cell r="M212">
            <v>0</v>
          </cell>
          <cell r="N212">
            <v>0</v>
          </cell>
          <cell r="O212">
            <v>256.87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4691.41</v>
          </cell>
          <cell r="AA212" t="str">
            <v>GALS</v>
          </cell>
          <cell r="AB212">
            <v>7403</v>
          </cell>
        </row>
      </sheetData>
      <sheetData sheetId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Const Capital"/>
      <sheetName val="Non-Construction Capital"/>
      <sheetName val="O&amp;M"/>
      <sheetName val="Property Tax Calculation"/>
      <sheetName val="FPL Financial Statements"/>
      <sheetName val="FPL GROUP Financial Statements"/>
      <sheetName val="Tax &amp; Book Depr - Constr"/>
      <sheetName val="Non Const Revenue Requirement"/>
      <sheetName val="Tax Depreciation - Non Const"/>
      <sheetName val="Book Depreciation - Non Const"/>
      <sheetName val="Replacement Value"/>
      <sheetName val="Economic Assumptions"/>
      <sheetName val="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B4">
            <v>5</v>
          </cell>
        </row>
        <row r="5">
          <cell r="B5">
            <v>7</v>
          </cell>
        </row>
        <row r="6">
          <cell r="B6">
            <v>10</v>
          </cell>
        </row>
        <row r="7">
          <cell r="B7">
            <v>15</v>
          </cell>
        </row>
        <row r="8">
          <cell r="B8">
            <v>20</v>
          </cell>
        </row>
        <row r="9">
          <cell r="B9">
            <v>39</v>
          </cell>
        </row>
        <row r="10">
          <cell r="B10">
            <v>67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ACCRUAL CALC JAN01"/>
      <sheetName val="CAPITAL ACCRUAL CALC FEB01"/>
      <sheetName val="FEB 01Capital Accrual"/>
    </sheetNames>
    <sheetDataSet>
      <sheetData sheetId="0">
        <row r="1">
          <cell r="A1" t="str">
            <v>sd_wo</v>
          </cell>
          <cell r="B1" t="str">
            <v>amount</v>
          </cell>
          <cell r="C1" t="str">
            <v>addback reversal of prior month</v>
          </cell>
          <cell r="D1" t="str">
            <v>Gross Capital Expenditures</v>
          </cell>
          <cell r="E1" t="str">
            <v>Less FiberNet Payroll Charges and/or Non-Construction Expenditures</v>
          </cell>
          <cell r="F1" t="str">
            <v>Current Month recorded Actuals</v>
          </cell>
        </row>
        <row r="2">
          <cell r="A2" t="str">
            <v>0 Total</v>
          </cell>
          <cell r="B2">
            <v>-923099.93</v>
          </cell>
          <cell r="D2">
            <v>-923099.93</v>
          </cell>
          <cell r="F2">
            <v>-923099.93</v>
          </cell>
        </row>
        <row r="3">
          <cell r="A3" t="str">
            <v>1001 Total</v>
          </cell>
          <cell r="B3">
            <v>86939.38</v>
          </cell>
          <cell r="D3">
            <v>86939.38</v>
          </cell>
          <cell r="F3">
            <v>86939.38</v>
          </cell>
        </row>
        <row r="4">
          <cell r="A4" t="str">
            <v>6001 Total</v>
          </cell>
          <cell r="B4">
            <v>21883.69</v>
          </cell>
          <cell r="D4">
            <v>21883.69</v>
          </cell>
          <cell r="E4">
            <v>-19518.900000000001</v>
          </cell>
          <cell r="F4">
            <v>2364.7899999999972</v>
          </cell>
        </row>
        <row r="5">
          <cell r="A5" t="str">
            <v>6002 Total</v>
          </cell>
          <cell r="B5">
            <v>-930769.13000000059</v>
          </cell>
          <cell r="C5">
            <v>1018821.64</v>
          </cell>
          <cell r="D5">
            <v>88052.509999999427</v>
          </cell>
          <cell r="E5">
            <v>-11303.46</v>
          </cell>
          <cell r="F5">
            <v>76749.049999999435</v>
          </cell>
        </row>
        <row r="6">
          <cell r="A6" t="str">
            <v>6003 Total</v>
          </cell>
          <cell r="B6">
            <v>-2718967.24</v>
          </cell>
          <cell r="C6">
            <v>2936373.54</v>
          </cell>
          <cell r="D6">
            <v>217406.29999999981</v>
          </cell>
          <cell r="E6">
            <v>-13095.84</v>
          </cell>
          <cell r="F6">
            <v>204310.45999999982</v>
          </cell>
        </row>
        <row r="7">
          <cell r="A7" t="str">
            <v>6004 Total</v>
          </cell>
          <cell r="B7">
            <v>-80660.770000000237</v>
          </cell>
          <cell r="C7">
            <v>363003.19</v>
          </cell>
          <cell r="D7">
            <v>282342.41999999975</v>
          </cell>
          <cell r="F7">
            <v>282342.41999999975</v>
          </cell>
        </row>
        <row r="8">
          <cell r="A8" t="str">
            <v>6005 Total</v>
          </cell>
          <cell r="B8">
            <v>-219615</v>
          </cell>
          <cell r="C8">
            <v>316187.09999999998</v>
          </cell>
          <cell r="D8">
            <v>96572.099999999977</v>
          </cell>
          <cell r="E8">
            <v>-7848</v>
          </cell>
          <cell r="F8">
            <v>88724.099999999977</v>
          </cell>
        </row>
        <row r="9">
          <cell r="A9" t="str">
            <v>6006 Total</v>
          </cell>
          <cell r="B9">
            <v>-2196595.14</v>
          </cell>
          <cell r="C9">
            <v>2271514.09</v>
          </cell>
          <cell r="D9">
            <v>74918.949999999721</v>
          </cell>
          <cell r="E9">
            <v>-25889.8</v>
          </cell>
          <cell r="F9">
            <v>49029.149999999718</v>
          </cell>
        </row>
        <row r="10">
          <cell r="A10" t="str">
            <v>6007 Total</v>
          </cell>
          <cell r="B10">
            <v>-1294.43</v>
          </cell>
          <cell r="D10">
            <v>-1294.43</v>
          </cell>
          <cell r="F10">
            <v>-1294.43</v>
          </cell>
        </row>
        <row r="11">
          <cell r="A11" t="str">
            <v>6008 Total</v>
          </cell>
          <cell r="B11">
            <v>-12201.84</v>
          </cell>
          <cell r="D11">
            <v>-12201.84</v>
          </cell>
          <cell r="F11">
            <v>-12201.84</v>
          </cell>
        </row>
        <row r="12">
          <cell r="A12" t="str">
            <v>6009 Total</v>
          </cell>
          <cell r="B12">
            <v>16667</v>
          </cell>
          <cell r="D12">
            <v>16667</v>
          </cell>
          <cell r="F12">
            <v>16667</v>
          </cell>
        </row>
        <row r="13">
          <cell r="A13" t="str">
            <v>6013 Total</v>
          </cell>
          <cell r="B13">
            <v>-56869.82</v>
          </cell>
          <cell r="C13">
            <v>56869.82</v>
          </cell>
          <cell r="D13">
            <v>0</v>
          </cell>
          <cell r="F13">
            <v>0</v>
          </cell>
        </row>
        <row r="14">
          <cell r="A14" t="str">
            <v>6016 Total</v>
          </cell>
          <cell r="B14">
            <v>-112107.64</v>
          </cell>
          <cell r="C14">
            <v>112107.64</v>
          </cell>
          <cell r="D14">
            <v>0</v>
          </cell>
          <cell r="F14">
            <v>0</v>
          </cell>
        </row>
        <row r="15">
          <cell r="A15" t="str">
            <v>6017 Total</v>
          </cell>
          <cell r="B15">
            <v>-17509.060000000001</v>
          </cell>
          <cell r="C15">
            <v>17509.060000000001</v>
          </cell>
          <cell r="D15">
            <v>0</v>
          </cell>
          <cell r="F15">
            <v>0</v>
          </cell>
        </row>
        <row r="16">
          <cell r="A16" t="str">
            <v>6018 Total</v>
          </cell>
          <cell r="B16">
            <v>-10871.76</v>
          </cell>
          <cell r="C16">
            <v>10871.76</v>
          </cell>
          <cell r="D16">
            <v>0</v>
          </cell>
          <cell r="F16">
            <v>0</v>
          </cell>
        </row>
        <row r="17">
          <cell r="A17" t="str">
            <v>6020 Total</v>
          </cell>
          <cell r="B17">
            <v>-41087.949999999997</v>
          </cell>
          <cell r="C17">
            <v>41143.949999999997</v>
          </cell>
          <cell r="D17">
            <v>56</v>
          </cell>
          <cell r="F17">
            <v>56</v>
          </cell>
        </row>
        <row r="18">
          <cell r="A18" t="str">
            <v>6021 Total</v>
          </cell>
          <cell r="B18">
            <v>-172293.7</v>
          </cell>
          <cell r="C18">
            <v>172293.7</v>
          </cell>
          <cell r="D18">
            <v>0</v>
          </cell>
          <cell r="F18">
            <v>0</v>
          </cell>
        </row>
        <row r="19">
          <cell r="A19" t="str">
            <v>6022 Total</v>
          </cell>
          <cell r="B19">
            <v>1187.25</v>
          </cell>
        </row>
        <row r="20">
          <cell r="A20" t="str">
            <v>6023 Total</v>
          </cell>
          <cell r="B20">
            <v>46595.48</v>
          </cell>
          <cell r="D20">
            <v>46595.48</v>
          </cell>
          <cell r="F20">
            <v>46595.48</v>
          </cell>
        </row>
        <row r="21">
          <cell r="A21" t="str">
            <v>6026 Total</v>
          </cell>
          <cell r="B21">
            <v>-8159.06</v>
          </cell>
          <cell r="C21">
            <v>48297.02</v>
          </cell>
          <cell r="D21">
            <v>40137.96</v>
          </cell>
          <cell r="F21">
            <v>40137.96</v>
          </cell>
        </row>
        <row r="22">
          <cell r="A22" t="str">
            <v>6028 Total</v>
          </cell>
          <cell r="B22">
            <v>-129034.67</v>
          </cell>
          <cell r="C22">
            <v>419522.37</v>
          </cell>
          <cell r="D22">
            <v>290487.7</v>
          </cell>
          <cell r="F22">
            <v>290487.7</v>
          </cell>
        </row>
        <row r="23">
          <cell r="A23" t="str">
            <v>6029 Total</v>
          </cell>
          <cell r="B23">
            <v>-279293.21999999997</v>
          </cell>
          <cell r="C23">
            <v>279618.21999999997</v>
          </cell>
          <cell r="D23">
            <v>325</v>
          </cell>
          <cell r="F23">
            <v>325</v>
          </cell>
        </row>
        <row r="24">
          <cell r="A24" t="str">
            <v>6030 Total</v>
          </cell>
          <cell r="B24">
            <v>1674.17</v>
          </cell>
          <cell r="D24">
            <v>1674.17</v>
          </cell>
          <cell r="F24">
            <v>1674.17</v>
          </cell>
        </row>
        <row r="25">
          <cell r="A25" t="str">
            <v>6031 Total</v>
          </cell>
          <cell r="B25">
            <v>1044000</v>
          </cell>
        </row>
        <row r="26">
          <cell r="A26" t="str">
            <v>6033 Total</v>
          </cell>
          <cell r="B26">
            <v>-9048.9500000000007</v>
          </cell>
          <cell r="C26">
            <v>9048.9500000000007</v>
          </cell>
          <cell r="D26">
            <v>0</v>
          </cell>
          <cell r="F26">
            <v>0</v>
          </cell>
        </row>
        <row r="27">
          <cell r="A27" t="str">
            <v>6034 Total</v>
          </cell>
          <cell r="B27">
            <v>14881.75</v>
          </cell>
          <cell r="D27">
            <v>14881.75</v>
          </cell>
          <cell r="F27">
            <v>14881.75</v>
          </cell>
        </row>
        <row r="28">
          <cell r="A28" t="str">
            <v>6036 Total</v>
          </cell>
          <cell r="B28">
            <v>13290.82</v>
          </cell>
          <cell r="C28">
            <v>662.65</v>
          </cell>
          <cell r="D28">
            <v>13953.47</v>
          </cell>
          <cell r="F28">
            <v>13953.47</v>
          </cell>
        </row>
        <row r="29">
          <cell r="A29" t="str">
            <v>6037 Total</v>
          </cell>
          <cell r="B29">
            <v>-12811.94</v>
          </cell>
          <cell r="C29">
            <v>46601.94</v>
          </cell>
          <cell r="D29">
            <v>33790</v>
          </cell>
          <cell r="F29">
            <v>33790</v>
          </cell>
        </row>
        <row r="30">
          <cell r="A30" t="str">
            <v>6038 Total</v>
          </cell>
          <cell r="B30">
            <v>85.6</v>
          </cell>
          <cell r="D30">
            <v>85.6</v>
          </cell>
          <cell r="F30">
            <v>85.6</v>
          </cell>
        </row>
        <row r="31">
          <cell r="A31" t="str">
            <v>6039 Total</v>
          </cell>
          <cell r="B31">
            <v>2927.95</v>
          </cell>
          <cell r="C31">
            <v>17767.05</v>
          </cell>
          <cell r="D31">
            <v>20695</v>
          </cell>
          <cell r="F31">
            <v>20695</v>
          </cell>
        </row>
        <row r="32">
          <cell r="A32" t="str">
            <v>6040 Total</v>
          </cell>
          <cell r="B32">
            <v>-5764.95</v>
          </cell>
          <cell r="C32">
            <v>12172.45</v>
          </cell>
          <cell r="D32">
            <v>6407.5000000000009</v>
          </cell>
          <cell r="F32">
            <v>6407.5000000000009</v>
          </cell>
        </row>
        <row r="33">
          <cell r="A33" t="str">
            <v>6045 Total</v>
          </cell>
          <cell r="B33">
            <v>-3679.99</v>
          </cell>
          <cell r="C33">
            <v>3679.99</v>
          </cell>
          <cell r="D33">
            <v>0</v>
          </cell>
          <cell r="F33">
            <v>0</v>
          </cell>
        </row>
        <row r="34">
          <cell r="A34" t="str">
            <v>6046 Total</v>
          </cell>
          <cell r="B34">
            <v>4785.62</v>
          </cell>
          <cell r="D34">
            <v>4785.62</v>
          </cell>
          <cell r="F34">
            <v>4785.62</v>
          </cell>
        </row>
        <row r="35">
          <cell r="A35" t="str">
            <v>6051 Total</v>
          </cell>
          <cell r="B35">
            <v>15260</v>
          </cell>
          <cell r="D35">
            <v>15260</v>
          </cell>
          <cell r="F35">
            <v>15260</v>
          </cell>
        </row>
        <row r="36">
          <cell r="A36" t="str">
            <v>6052 Total</v>
          </cell>
          <cell r="B36">
            <v>9333</v>
          </cell>
          <cell r="D36">
            <v>9333</v>
          </cell>
          <cell r="F36">
            <v>9333</v>
          </cell>
        </row>
        <row r="37">
          <cell r="A37" t="str">
            <v>6053 Total</v>
          </cell>
          <cell r="B37">
            <v>3370.5</v>
          </cell>
          <cell r="D37">
            <v>3370.5</v>
          </cell>
          <cell r="F37">
            <v>3370.5</v>
          </cell>
        </row>
        <row r="38">
          <cell r="A38" t="str">
            <v>6059 Total</v>
          </cell>
          <cell r="B38">
            <v>6948</v>
          </cell>
          <cell r="D38">
            <v>6948</v>
          </cell>
          <cell r="F38">
            <v>6948</v>
          </cell>
        </row>
        <row r="39">
          <cell r="A39" t="str">
            <v>6500 Total</v>
          </cell>
          <cell r="B39">
            <v>-13043458</v>
          </cell>
          <cell r="C39">
            <v>13043458</v>
          </cell>
          <cell r="D39">
            <v>0</v>
          </cell>
          <cell r="F39">
            <v>0</v>
          </cell>
        </row>
        <row r="40">
          <cell r="A40" t="str">
            <v>6997 Total</v>
          </cell>
          <cell r="B40">
            <v>58911.65</v>
          </cell>
          <cell r="D40">
            <v>58911.65</v>
          </cell>
          <cell r="F40">
            <v>58911.65</v>
          </cell>
        </row>
        <row r="41">
          <cell r="A41" t="str">
            <v>6998 Total</v>
          </cell>
          <cell r="B41">
            <v>19114.96</v>
          </cell>
          <cell r="D41">
            <v>19114.96</v>
          </cell>
          <cell r="F41">
            <v>19114.96</v>
          </cell>
        </row>
      </sheetData>
      <sheetData sheetId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ACCRUAL CALC JAN01"/>
      <sheetName val="CAPITAL ACCRUAL CALC FEB01"/>
    </sheetNames>
    <sheetDataSet>
      <sheetData sheetId="0">
        <row r="1">
          <cell r="A1" t="str">
            <v>sd_wo</v>
          </cell>
          <cell r="B1" t="str">
            <v>amount</v>
          </cell>
          <cell r="C1" t="str">
            <v>addback reversal of prior month</v>
          </cell>
          <cell r="D1" t="str">
            <v>Gross Capital Expenditures</v>
          </cell>
          <cell r="E1" t="str">
            <v>Less FiberNet Payroll Charges and/or Non-Construction Expenditures</v>
          </cell>
          <cell r="F1" t="str">
            <v>Current Month recorded Actuals</v>
          </cell>
        </row>
        <row r="2">
          <cell r="A2" t="str">
            <v>0 Total</v>
          </cell>
          <cell r="B2">
            <v>-923099.93</v>
          </cell>
          <cell r="D2">
            <v>-923099.93</v>
          </cell>
          <cell r="F2">
            <v>-923099.93</v>
          </cell>
        </row>
        <row r="3">
          <cell r="A3" t="str">
            <v>1001 Total</v>
          </cell>
          <cell r="B3">
            <v>86939.38</v>
          </cell>
          <cell r="D3">
            <v>86939.38</v>
          </cell>
          <cell r="F3">
            <v>86939.38</v>
          </cell>
        </row>
        <row r="4">
          <cell r="A4" t="str">
            <v>6001 Total</v>
          </cell>
          <cell r="B4">
            <v>21883.69</v>
          </cell>
          <cell r="D4">
            <v>21883.69</v>
          </cell>
          <cell r="E4">
            <v>-19518.900000000001</v>
          </cell>
          <cell r="F4">
            <v>2364.7899999999972</v>
          </cell>
        </row>
        <row r="5">
          <cell r="A5" t="str">
            <v>6002 Total</v>
          </cell>
          <cell r="B5">
            <v>-930769.13000000059</v>
          </cell>
          <cell r="C5">
            <v>1018821.64</v>
          </cell>
          <cell r="D5">
            <v>88052.509999999427</v>
          </cell>
          <cell r="E5">
            <v>-11303.46</v>
          </cell>
          <cell r="F5">
            <v>76749.049999999435</v>
          </cell>
        </row>
        <row r="6">
          <cell r="A6" t="str">
            <v>6003 Total</v>
          </cell>
          <cell r="B6">
            <v>-2718967.24</v>
          </cell>
          <cell r="C6">
            <v>2936373.54</v>
          </cell>
          <cell r="D6">
            <v>217406.29999999981</v>
          </cell>
          <cell r="E6">
            <v>-13095.84</v>
          </cell>
          <cell r="F6">
            <v>204310.45999999982</v>
          </cell>
        </row>
        <row r="7">
          <cell r="A7" t="str">
            <v>6004 Total</v>
          </cell>
          <cell r="B7">
            <v>-80660.770000000237</v>
          </cell>
          <cell r="C7">
            <v>363003.19</v>
          </cell>
          <cell r="D7">
            <v>282342.41999999975</v>
          </cell>
          <cell r="F7">
            <v>282342.41999999975</v>
          </cell>
        </row>
        <row r="8">
          <cell r="A8" t="str">
            <v>6005 Total</v>
          </cell>
          <cell r="B8">
            <v>-219615</v>
          </cell>
          <cell r="C8">
            <v>316187.09999999998</v>
          </cell>
          <cell r="D8">
            <v>96572.099999999977</v>
          </cell>
          <cell r="E8">
            <v>-7848</v>
          </cell>
          <cell r="F8">
            <v>88724.099999999977</v>
          </cell>
        </row>
        <row r="9">
          <cell r="A9" t="str">
            <v>6006 Total</v>
          </cell>
          <cell r="B9">
            <v>-2196595.14</v>
          </cell>
          <cell r="C9">
            <v>2271514.09</v>
          </cell>
          <cell r="D9">
            <v>74918.949999999721</v>
          </cell>
          <cell r="E9">
            <v>-25889.8</v>
          </cell>
          <cell r="F9">
            <v>49029.149999999718</v>
          </cell>
        </row>
        <row r="10">
          <cell r="A10" t="str">
            <v>6007 Total</v>
          </cell>
          <cell r="B10">
            <v>-1294.43</v>
          </cell>
          <cell r="D10">
            <v>-1294.43</v>
          </cell>
          <cell r="F10">
            <v>-1294.43</v>
          </cell>
        </row>
        <row r="11">
          <cell r="A11" t="str">
            <v>6008 Total</v>
          </cell>
          <cell r="B11">
            <v>-12201.84</v>
          </cell>
          <cell r="D11">
            <v>-12201.84</v>
          </cell>
          <cell r="F11">
            <v>-12201.84</v>
          </cell>
        </row>
        <row r="12">
          <cell r="A12" t="str">
            <v>6009 Total</v>
          </cell>
          <cell r="B12">
            <v>16667</v>
          </cell>
          <cell r="D12">
            <v>16667</v>
          </cell>
          <cell r="F12">
            <v>16667</v>
          </cell>
        </row>
        <row r="13">
          <cell r="A13" t="str">
            <v>6013 Total</v>
          </cell>
          <cell r="B13">
            <v>-56869.82</v>
          </cell>
          <cell r="C13">
            <v>56869.82</v>
          </cell>
          <cell r="D13">
            <v>0</v>
          </cell>
          <cell r="F13">
            <v>0</v>
          </cell>
        </row>
        <row r="14">
          <cell r="A14" t="str">
            <v>6016 Total</v>
          </cell>
          <cell r="B14">
            <v>-112107.64</v>
          </cell>
          <cell r="C14">
            <v>112107.64</v>
          </cell>
          <cell r="D14">
            <v>0</v>
          </cell>
          <cell r="F14">
            <v>0</v>
          </cell>
        </row>
        <row r="15">
          <cell r="A15" t="str">
            <v>6017 Total</v>
          </cell>
          <cell r="B15">
            <v>-17509.060000000001</v>
          </cell>
          <cell r="C15">
            <v>17509.060000000001</v>
          </cell>
          <cell r="D15">
            <v>0</v>
          </cell>
          <cell r="F15">
            <v>0</v>
          </cell>
        </row>
        <row r="16">
          <cell r="A16" t="str">
            <v>6018 Total</v>
          </cell>
          <cell r="B16">
            <v>-10871.76</v>
          </cell>
          <cell r="C16">
            <v>10871.76</v>
          </cell>
          <cell r="D16">
            <v>0</v>
          </cell>
          <cell r="F16">
            <v>0</v>
          </cell>
        </row>
        <row r="17">
          <cell r="A17" t="str">
            <v>6020 Total</v>
          </cell>
          <cell r="B17">
            <v>-41087.949999999997</v>
          </cell>
          <cell r="C17">
            <v>41143.949999999997</v>
          </cell>
          <cell r="D17">
            <v>56</v>
          </cell>
          <cell r="F17">
            <v>56</v>
          </cell>
        </row>
        <row r="18">
          <cell r="A18" t="str">
            <v>6021 Total</v>
          </cell>
          <cell r="B18">
            <v>-172293.7</v>
          </cell>
          <cell r="C18">
            <v>172293.7</v>
          </cell>
          <cell r="D18">
            <v>0</v>
          </cell>
          <cell r="F18">
            <v>0</v>
          </cell>
        </row>
        <row r="19">
          <cell r="A19" t="str">
            <v>6022 Total</v>
          </cell>
          <cell r="B19">
            <v>1187.25</v>
          </cell>
        </row>
        <row r="20">
          <cell r="A20" t="str">
            <v>6023 Total</v>
          </cell>
          <cell r="B20">
            <v>46595.48</v>
          </cell>
          <cell r="D20">
            <v>46595.48</v>
          </cell>
          <cell r="F20">
            <v>46595.48</v>
          </cell>
        </row>
        <row r="21">
          <cell r="A21" t="str">
            <v>6026 Total</v>
          </cell>
          <cell r="B21">
            <v>-8159.06</v>
          </cell>
          <cell r="C21">
            <v>48297.02</v>
          </cell>
          <cell r="D21">
            <v>40137.96</v>
          </cell>
          <cell r="F21">
            <v>40137.96</v>
          </cell>
        </row>
        <row r="22">
          <cell r="A22" t="str">
            <v>6028 Total</v>
          </cell>
          <cell r="B22">
            <v>-129034.67</v>
          </cell>
          <cell r="C22">
            <v>419522.37</v>
          </cell>
          <cell r="D22">
            <v>290487.7</v>
          </cell>
          <cell r="F22">
            <v>290487.7</v>
          </cell>
        </row>
        <row r="23">
          <cell r="A23" t="str">
            <v>6029 Total</v>
          </cell>
          <cell r="B23">
            <v>-279293.21999999997</v>
          </cell>
          <cell r="C23">
            <v>279618.21999999997</v>
          </cell>
          <cell r="D23">
            <v>325</v>
          </cell>
          <cell r="F23">
            <v>325</v>
          </cell>
        </row>
        <row r="24">
          <cell r="A24" t="str">
            <v>6030 Total</v>
          </cell>
          <cell r="B24">
            <v>1674.17</v>
          </cell>
          <cell r="D24">
            <v>1674.17</v>
          </cell>
          <cell r="F24">
            <v>1674.17</v>
          </cell>
        </row>
        <row r="25">
          <cell r="A25" t="str">
            <v>6031 Total</v>
          </cell>
          <cell r="B25">
            <v>1044000</v>
          </cell>
        </row>
        <row r="26">
          <cell r="A26" t="str">
            <v>6033 Total</v>
          </cell>
          <cell r="B26">
            <v>-9048.9500000000007</v>
          </cell>
          <cell r="C26">
            <v>9048.9500000000007</v>
          </cell>
          <cell r="D26">
            <v>0</v>
          </cell>
          <cell r="F26">
            <v>0</v>
          </cell>
        </row>
        <row r="27">
          <cell r="A27" t="str">
            <v>6034 Total</v>
          </cell>
          <cell r="B27">
            <v>14881.75</v>
          </cell>
          <cell r="D27">
            <v>14881.75</v>
          </cell>
          <cell r="F27">
            <v>14881.75</v>
          </cell>
        </row>
        <row r="28">
          <cell r="A28" t="str">
            <v>6036 Total</v>
          </cell>
          <cell r="B28">
            <v>13290.82</v>
          </cell>
          <cell r="C28">
            <v>662.65</v>
          </cell>
          <cell r="D28">
            <v>13953.47</v>
          </cell>
          <cell r="F28">
            <v>13953.47</v>
          </cell>
        </row>
        <row r="29">
          <cell r="A29" t="str">
            <v>6037 Total</v>
          </cell>
          <cell r="B29">
            <v>-12811.94</v>
          </cell>
          <cell r="C29">
            <v>46601.94</v>
          </cell>
          <cell r="D29">
            <v>33790</v>
          </cell>
          <cell r="F29">
            <v>33790</v>
          </cell>
        </row>
        <row r="30">
          <cell r="A30" t="str">
            <v>6038 Total</v>
          </cell>
          <cell r="B30">
            <v>85.6</v>
          </cell>
          <cell r="D30">
            <v>85.6</v>
          </cell>
          <cell r="F30">
            <v>85.6</v>
          </cell>
        </row>
        <row r="31">
          <cell r="A31" t="str">
            <v>6039 Total</v>
          </cell>
          <cell r="B31">
            <v>2927.95</v>
          </cell>
          <cell r="C31">
            <v>17767.05</v>
          </cell>
          <cell r="D31">
            <v>20695</v>
          </cell>
          <cell r="F31">
            <v>20695</v>
          </cell>
        </row>
        <row r="32">
          <cell r="A32" t="str">
            <v>6040 Total</v>
          </cell>
          <cell r="B32">
            <v>-5764.95</v>
          </cell>
          <cell r="C32">
            <v>12172.45</v>
          </cell>
          <cell r="D32">
            <v>6407.5000000000009</v>
          </cell>
          <cell r="F32">
            <v>6407.5000000000009</v>
          </cell>
        </row>
        <row r="33">
          <cell r="A33" t="str">
            <v>6045 Total</v>
          </cell>
          <cell r="B33">
            <v>-3679.99</v>
          </cell>
          <cell r="C33">
            <v>3679.99</v>
          </cell>
          <cell r="D33">
            <v>0</v>
          </cell>
          <cell r="F33">
            <v>0</v>
          </cell>
        </row>
        <row r="34">
          <cell r="A34" t="str">
            <v>6046 Total</v>
          </cell>
          <cell r="B34">
            <v>4785.62</v>
          </cell>
          <cell r="D34">
            <v>4785.62</v>
          </cell>
          <cell r="F34">
            <v>4785.62</v>
          </cell>
        </row>
        <row r="35">
          <cell r="A35" t="str">
            <v>6051 Total</v>
          </cell>
          <cell r="B35">
            <v>15260</v>
          </cell>
          <cell r="D35">
            <v>15260</v>
          </cell>
          <cell r="F35">
            <v>15260</v>
          </cell>
        </row>
        <row r="36">
          <cell r="A36" t="str">
            <v>6052 Total</v>
          </cell>
          <cell r="B36">
            <v>9333</v>
          </cell>
          <cell r="D36">
            <v>9333</v>
          </cell>
          <cell r="F36">
            <v>9333</v>
          </cell>
        </row>
        <row r="37">
          <cell r="A37" t="str">
            <v>6053 Total</v>
          </cell>
          <cell r="B37">
            <v>3370.5</v>
          </cell>
          <cell r="D37">
            <v>3370.5</v>
          </cell>
          <cell r="F37">
            <v>3370.5</v>
          </cell>
        </row>
        <row r="38">
          <cell r="A38" t="str">
            <v>6059 Total</v>
          </cell>
          <cell r="B38">
            <v>6948</v>
          </cell>
          <cell r="D38">
            <v>6948</v>
          </cell>
          <cell r="F38">
            <v>6948</v>
          </cell>
        </row>
        <row r="39">
          <cell r="A39" t="str">
            <v>6500 Total</v>
          </cell>
          <cell r="B39">
            <v>-13043458</v>
          </cell>
          <cell r="C39">
            <v>13043458</v>
          </cell>
          <cell r="D39">
            <v>0</v>
          </cell>
          <cell r="F39">
            <v>0</v>
          </cell>
        </row>
        <row r="40">
          <cell r="A40" t="str">
            <v>6997 Total</v>
          </cell>
          <cell r="B40">
            <v>58911.65</v>
          </cell>
          <cell r="D40">
            <v>58911.65</v>
          </cell>
          <cell r="F40">
            <v>58911.65</v>
          </cell>
        </row>
        <row r="41">
          <cell r="A41" t="str">
            <v>6998 Total</v>
          </cell>
          <cell r="B41">
            <v>19114.96</v>
          </cell>
          <cell r="D41">
            <v>19114.96</v>
          </cell>
          <cell r="F41">
            <v>19114.96</v>
          </cell>
        </row>
      </sheetData>
      <sheetData sheetId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_festub_details"/>
      <sheetName val="tbl_festub_details (2)"/>
      <sheetName val="dec details all"/>
      <sheetName val="VENDLIST"/>
    </sheetNames>
    <sheetDataSet>
      <sheetData sheetId="0">
        <row r="1">
          <cell r="A1" t="str">
            <v>w_new_gl</v>
          </cell>
          <cell r="B1" t="str">
            <v>w_locn</v>
          </cell>
          <cell r="C1" t="str">
            <v>w_ba</v>
          </cell>
          <cell r="D1" t="str">
            <v>w_sa</v>
          </cell>
          <cell r="E1" t="str">
            <v>w_brc</v>
          </cell>
          <cell r="F1" t="str">
            <v>w_eac</v>
          </cell>
          <cell r="G1" t="str">
            <v>w_src</v>
          </cell>
          <cell r="H1" t="str">
            <v>w_exp_typ</v>
          </cell>
          <cell r="I1" t="str">
            <v>sd_co</v>
          </cell>
          <cell r="J1" t="str">
            <v>sd_er</v>
          </cell>
          <cell r="K1" t="str">
            <v>sd_locn</v>
          </cell>
          <cell r="L1" t="str">
            <v>sd_wo</v>
          </cell>
          <cell r="M1" t="str">
            <v>sd_comp</v>
          </cell>
          <cell r="N1" t="str">
            <v>sd_sec</v>
          </cell>
          <cell r="O1" t="str">
            <v>sd_uc</v>
          </cell>
          <cell r="P1" t="str">
            <v>sd_gl_acct</v>
          </cell>
          <cell r="Q1" t="str">
            <v>sd_eac</v>
          </cell>
          <cell r="R1" t="str">
            <v>sd_source</v>
          </cell>
          <cell r="S1" t="str">
            <v>ledger_date</v>
          </cell>
          <cell r="T1" t="str">
            <v>feeder_id</v>
          </cell>
          <cell r="U1" t="str">
            <v>amount</v>
          </cell>
          <cell r="V1" t="str">
            <v>amount_2_desc</v>
          </cell>
          <cell r="W1" t="str">
            <v>amount_2</v>
          </cell>
          <cell r="X1" t="str">
            <v>amount_3_desc</v>
          </cell>
          <cell r="Y1" t="str">
            <v>amount_3</v>
          </cell>
          <cell r="Z1" t="str">
            <v>qty</v>
          </cell>
          <cell r="AA1" t="str">
            <v>audit_field_1_desc</v>
          </cell>
          <cell r="AB1" t="str">
            <v>audit_field_1</v>
          </cell>
          <cell r="AC1" t="str">
            <v>audit_field_2_desc</v>
          </cell>
          <cell r="AD1" t="str">
            <v>audit_field_2</v>
          </cell>
          <cell r="AE1" t="str">
            <v>audit_field_3_desc</v>
          </cell>
          <cell r="AF1" t="str">
            <v>audit_field_3</v>
          </cell>
          <cell r="AG1" t="str">
            <v>audit_field_4_desc</v>
          </cell>
          <cell r="AH1" t="str">
            <v>audit_field_4</v>
          </cell>
          <cell r="AI1" t="str">
            <v>ref_field_1_desc</v>
          </cell>
          <cell r="AJ1" t="str">
            <v>ref_field_1</v>
          </cell>
          <cell r="AK1" t="str">
            <v>ref_field_2_desc</v>
          </cell>
          <cell r="AL1" t="str">
            <v>ref_field_2</v>
          </cell>
          <cell r="AM1" t="str">
            <v>ref_field_3_desc</v>
          </cell>
          <cell r="AN1" t="str">
            <v>ref_field_3</v>
          </cell>
          <cell r="AO1" t="str">
            <v>ref_field_4_desc</v>
          </cell>
          <cell r="AP1" t="str">
            <v>ref_field_4</v>
          </cell>
          <cell r="AQ1" t="str">
            <v>date_field_1_desc</v>
          </cell>
          <cell r="AR1" t="str">
            <v>date_field_1</v>
          </cell>
          <cell r="AS1" t="str">
            <v>date_field_2_desc</v>
          </cell>
          <cell r="AT1" t="str">
            <v>date_field_2</v>
          </cell>
          <cell r="AU1" t="str">
            <v>description</v>
          </cell>
          <cell r="AV1" t="str">
            <v>worksheet</v>
          </cell>
          <cell r="AW1" t="str">
            <v>bucs_component</v>
          </cell>
          <cell r="AX1" t="str">
            <v>bucs_section</v>
          </cell>
          <cell r="AY1" t="str">
            <v>bucs_user_code</v>
          </cell>
          <cell r="AZ1" t="str">
            <v>co_name</v>
          </cell>
        </row>
        <row r="2">
          <cell r="A2" t="str">
            <v>107100</v>
          </cell>
          <cell r="B2" t="str">
            <v>0330</v>
          </cell>
          <cell r="C2" t="str">
            <v>90000</v>
          </cell>
          <cell r="D2" t="str">
            <v>000000</v>
          </cell>
          <cell r="E2" t="str">
            <v>330000</v>
          </cell>
          <cell r="F2" t="str">
            <v>0790</v>
          </cell>
          <cell r="G2" t="str">
            <v>65000</v>
          </cell>
          <cell r="H2" t="str">
            <v>A</v>
          </cell>
          <cell r="I2" t="str">
            <v>00000041</v>
          </cell>
          <cell r="J2">
            <v>0</v>
          </cell>
          <cell r="K2">
            <v>330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107.1</v>
          </cell>
          <cell r="Q2" t="str">
            <v>0790</v>
          </cell>
          <cell r="R2" t="str">
            <v>65000</v>
          </cell>
          <cell r="S2" t="str">
            <v>200212</v>
          </cell>
          <cell r="T2" t="str">
            <v>CA01</v>
          </cell>
          <cell r="U2">
            <v>55.47</v>
          </cell>
          <cell r="V2" t="str">
            <v>LDB</v>
          </cell>
          <cell r="W2">
            <v>0</v>
          </cell>
          <cell r="Y2">
            <v>0</v>
          </cell>
          <cell r="Z2">
            <v>0</v>
          </cell>
          <cell r="AA2" t="str">
            <v>BCH</v>
          </cell>
          <cell r="AB2" t="str">
            <v>0018</v>
          </cell>
          <cell r="AC2" t="str">
            <v>WKS</v>
          </cell>
          <cell r="AE2" t="str">
            <v>JV#</v>
          </cell>
          <cell r="AF2" t="str">
            <v>1232</v>
          </cell>
          <cell r="AG2" t="str">
            <v>FRN</v>
          </cell>
          <cell r="AH2" t="str">
            <v>0000</v>
          </cell>
          <cell r="AI2" t="str">
            <v>RP#</v>
          </cell>
          <cell r="AJ2" t="str">
            <v>000</v>
          </cell>
          <cell r="AK2" t="str">
            <v>CTL</v>
          </cell>
          <cell r="AM2" t="str">
            <v>RF#</v>
          </cell>
          <cell r="AU2" t="str">
            <v>REV OCT ENG CHARGES</v>
          </cell>
          <cell r="AZ2" t="str">
            <v>FPL Fibernet</v>
          </cell>
        </row>
        <row r="3">
          <cell r="A3" t="str">
            <v>107100</v>
          </cell>
          <cell r="B3" t="str">
            <v>0360</v>
          </cell>
          <cell r="C3" t="str">
            <v>90000</v>
          </cell>
          <cell r="D3" t="str">
            <v>000000</v>
          </cell>
          <cell r="E3" t="str">
            <v>360000</v>
          </cell>
          <cell r="F3" t="str">
            <v>0632</v>
          </cell>
          <cell r="G3" t="str">
            <v>65000</v>
          </cell>
          <cell r="H3" t="str">
            <v>A</v>
          </cell>
          <cell r="I3" t="str">
            <v>00000041</v>
          </cell>
          <cell r="J3">
            <v>0</v>
          </cell>
          <cell r="K3">
            <v>360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107.1</v>
          </cell>
          <cell r="Q3" t="str">
            <v>0632</v>
          </cell>
          <cell r="R3" t="str">
            <v>65000</v>
          </cell>
          <cell r="S3" t="str">
            <v>200212</v>
          </cell>
          <cell r="T3" t="str">
            <v>CA01</v>
          </cell>
          <cell r="U3">
            <v>20616.32</v>
          </cell>
          <cell r="V3" t="str">
            <v>LDB</v>
          </cell>
          <cell r="W3">
            <v>0</v>
          </cell>
          <cell r="Y3">
            <v>0</v>
          </cell>
          <cell r="Z3">
            <v>0</v>
          </cell>
          <cell r="AA3" t="str">
            <v>BCH</v>
          </cell>
          <cell r="AB3" t="str">
            <v>0053</v>
          </cell>
          <cell r="AC3" t="str">
            <v>WKS</v>
          </cell>
          <cell r="AE3" t="str">
            <v>JV#</v>
          </cell>
          <cell r="AF3" t="str">
            <v>1232</v>
          </cell>
          <cell r="AG3" t="str">
            <v>FRN</v>
          </cell>
          <cell r="AH3" t="str">
            <v>0000</v>
          </cell>
          <cell r="AI3" t="str">
            <v>RP#</v>
          </cell>
          <cell r="AJ3" t="str">
            <v>000</v>
          </cell>
          <cell r="AK3" t="str">
            <v>CTL</v>
          </cell>
          <cell r="AM3" t="str">
            <v>RF#</v>
          </cell>
          <cell r="AU3" t="str">
            <v>RECLASS FICA &amp; MED TO CAP</v>
          </cell>
          <cell r="AZ3" t="str">
            <v>FPL Fibernet</v>
          </cell>
        </row>
        <row r="4">
          <cell r="A4" t="str">
            <v>107100</v>
          </cell>
          <cell r="B4" t="str">
            <v>0360</v>
          </cell>
          <cell r="C4" t="str">
            <v>90000</v>
          </cell>
          <cell r="D4" t="str">
            <v>000000</v>
          </cell>
          <cell r="E4" t="str">
            <v>360000</v>
          </cell>
          <cell r="F4" t="str">
            <v>0790</v>
          </cell>
          <cell r="G4" t="str">
            <v>65000</v>
          </cell>
          <cell r="H4" t="str">
            <v>A</v>
          </cell>
          <cell r="I4" t="str">
            <v>00000041</v>
          </cell>
          <cell r="J4">
            <v>0</v>
          </cell>
          <cell r="K4">
            <v>360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107.1</v>
          </cell>
          <cell r="Q4" t="str">
            <v>0790</v>
          </cell>
          <cell r="R4" t="str">
            <v>65000</v>
          </cell>
          <cell r="S4" t="str">
            <v>200212</v>
          </cell>
          <cell r="T4" t="str">
            <v>CA01</v>
          </cell>
          <cell r="U4">
            <v>8134.23</v>
          </cell>
          <cell r="V4" t="str">
            <v>LDB</v>
          </cell>
          <cell r="W4">
            <v>0</v>
          </cell>
          <cell r="Y4">
            <v>0</v>
          </cell>
          <cell r="Z4">
            <v>0</v>
          </cell>
          <cell r="AA4" t="str">
            <v>BCH</v>
          </cell>
          <cell r="AB4" t="str">
            <v>0056</v>
          </cell>
          <cell r="AC4" t="str">
            <v>WKS</v>
          </cell>
          <cell r="AE4" t="str">
            <v>JV#</v>
          </cell>
          <cell r="AF4" t="str">
            <v>1232</v>
          </cell>
          <cell r="AG4" t="str">
            <v>FRN</v>
          </cell>
          <cell r="AH4" t="str">
            <v>0000</v>
          </cell>
          <cell r="AI4" t="str">
            <v>RP#</v>
          </cell>
          <cell r="AJ4" t="str">
            <v>000</v>
          </cell>
          <cell r="AK4" t="str">
            <v>CTL</v>
          </cell>
          <cell r="AM4" t="str">
            <v>RF#</v>
          </cell>
          <cell r="AU4" t="str">
            <v>RECLASS FROM WO 1001</v>
          </cell>
          <cell r="AZ4" t="str">
            <v>FPL Fibernet</v>
          </cell>
        </row>
        <row r="5">
          <cell r="A5" t="str">
            <v>107100</v>
          </cell>
          <cell r="B5" t="str">
            <v>0360</v>
          </cell>
          <cell r="C5" t="str">
            <v>90000</v>
          </cell>
          <cell r="D5" t="str">
            <v>000000</v>
          </cell>
          <cell r="E5" t="str">
            <v>360000</v>
          </cell>
          <cell r="F5" t="str">
            <v>0809</v>
          </cell>
          <cell r="G5" t="str">
            <v>65000</v>
          </cell>
          <cell r="H5" t="str">
            <v>A</v>
          </cell>
          <cell r="I5" t="str">
            <v>00000041</v>
          </cell>
          <cell r="J5">
            <v>0</v>
          </cell>
          <cell r="K5">
            <v>360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107.1</v>
          </cell>
          <cell r="Q5" t="str">
            <v>0809</v>
          </cell>
          <cell r="R5" t="str">
            <v>65000</v>
          </cell>
          <cell r="S5" t="str">
            <v>200212</v>
          </cell>
          <cell r="T5" t="str">
            <v>CA01</v>
          </cell>
          <cell r="U5">
            <v>25855.18</v>
          </cell>
          <cell r="V5" t="str">
            <v>LDB</v>
          </cell>
          <cell r="W5">
            <v>0</v>
          </cell>
          <cell r="Y5">
            <v>0</v>
          </cell>
          <cell r="Z5">
            <v>0</v>
          </cell>
          <cell r="AA5" t="str">
            <v>BCH</v>
          </cell>
          <cell r="AB5" t="str">
            <v>0025</v>
          </cell>
          <cell r="AC5" t="str">
            <v>WKS</v>
          </cell>
          <cell r="AE5" t="str">
            <v>JV#</v>
          </cell>
          <cell r="AF5" t="str">
            <v>1232</v>
          </cell>
          <cell r="AG5" t="str">
            <v>FRN</v>
          </cell>
          <cell r="AH5" t="str">
            <v>0000</v>
          </cell>
          <cell r="AI5" t="str">
            <v>RP#</v>
          </cell>
          <cell r="AJ5" t="str">
            <v>000</v>
          </cell>
          <cell r="AK5" t="str">
            <v>CTL</v>
          </cell>
          <cell r="AM5" t="str">
            <v>RF#</v>
          </cell>
          <cell r="AU5" t="str">
            <v>ACCRUE LT INCENT - DEC</v>
          </cell>
          <cell r="AZ5" t="str">
            <v>FPL Fibernet</v>
          </cell>
        </row>
        <row r="6">
          <cell r="A6" t="str">
            <v>107100</v>
          </cell>
          <cell r="B6" t="str">
            <v>0360</v>
          </cell>
          <cell r="C6" t="str">
            <v>90000</v>
          </cell>
          <cell r="D6" t="str">
            <v>000000</v>
          </cell>
          <cell r="E6" t="str">
            <v>360000</v>
          </cell>
          <cell r="F6" t="str">
            <v>0809</v>
          </cell>
          <cell r="G6" t="str">
            <v>65000</v>
          </cell>
          <cell r="H6" t="str">
            <v>A</v>
          </cell>
          <cell r="I6" t="str">
            <v>00000041</v>
          </cell>
          <cell r="J6">
            <v>0</v>
          </cell>
          <cell r="K6">
            <v>360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107.1</v>
          </cell>
          <cell r="Q6" t="str">
            <v>0809</v>
          </cell>
          <cell r="R6" t="str">
            <v>65000</v>
          </cell>
          <cell r="S6" t="str">
            <v>200212</v>
          </cell>
          <cell r="T6" t="str">
            <v>CA01</v>
          </cell>
          <cell r="U6">
            <v>-34040.94</v>
          </cell>
          <cell r="V6" t="str">
            <v>LDB</v>
          </cell>
          <cell r="W6">
            <v>0</v>
          </cell>
          <cell r="Y6">
            <v>0</v>
          </cell>
          <cell r="Z6">
            <v>0</v>
          </cell>
          <cell r="AA6" t="str">
            <v>BCH</v>
          </cell>
          <cell r="AB6" t="str">
            <v>0059</v>
          </cell>
          <cell r="AC6" t="str">
            <v>WKS</v>
          </cell>
          <cell r="AE6" t="str">
            <v>JV#</v>
          </cell>
          <cell r="AF6" t="str">
            <v>1232</v>
          </cell>
          <cell r="AG6" t="str">
            <v>FRN</v>
          </cell>
          <cell r="AH6" t="str">
            <v>0000</v>
          </cell>
          <cell r="AI6" t="str">
            <v>RP#</v>
          </cell>
          <cell r="AJ6" t="str">
            <v>000</v>
          </cell>
          <cell r="AK6" t="str">
            <v>CTL</v>
          </cell>
          <cell r="AM6" t="str">
            <v>RF#</v>
          </cell>
          <cell r="AU6" t="str">
            <v>ADJUST LT INCENT - DEC</v>
          </cell>
          <cell r="AZ6" t="str">
            <v>FPL Fibernet</v>
          </cell>
        </row>
        <row r="7">
          <cell r="A7" t="str">
            <v>107100</v>
          </cell>
          <cell r="B7" t="str">
            <v>0366</v>
          </cell>
          <cell r="C7" t="str">
            <v>90000</v>
          </cell>
          <cell r="D7" t="str">
            <v>000000</v>
          </cell>
          <cell r="E7" t="str">
            <v>366000</v>
          </cell>
          <cell r="F7" t="str">
            <v>0662</v>
          </cell>
          <cell r="G7" t="str">
            <v>65000</v>
          </cell>
          <cell r="H7" t="str">
            <v>A</v>
          </cell>
          <cell r="I7" t="str">
            <v>00000041</v>
          </cell>
          <cell r="J7">
            <v>0</v>
          </cell>
          <cell r="K7">
            <v>366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107.1</v>
          </cell>
          <cell r="Q7" t="str">
            <v>0662</v>
          </cell>
          <cell r="R7" t="str">
            <v>65000</v>
          </cell>
          <cell r="S7" t="str">
            <v>200212</v>
          </cell>
          <cell r="T7" t="str">
            <v>CA01</v>
          </cell>
          <cell r="U7">
            <v>45595.18</v>
          </cell>
          <cell r="V7" t="str">
            <v>LDB</v>
          </cell>
          <cell r="W7">
            <v>0</v>
          </cell>
          <cell r="Y7">
            <v>0</v>
          </cell>
          <cell r="Z7">
            <v>0</v>
          </cell>
          <cell r="AA7" t="str">
            <v>BCH</v>
          </cell>
          <cell r="AB7" t="str">
            <v>0063</v>
          </cell>
          <cell r="AC7" t="str">
            <v>WKS</v>
          </cell>
          <cell r="AE7" t="str">
            <v>JV#</v>
          </cell>
          <cell r="AF7" t="str">
            <v>1232</v>
          </cell>
          <cell r="AG7" t="str">
            <v>FRN</v>
          </cell>
          <cell r="AH7" t="str">
            <v>0000</v>
          </cell>
          <cell r="AI7" t="str">
            <v>RP#</v>
          </cell>
          <cell r="AJ7" t="str">
            <v>000</v>
          </cell>
          <cell r="AK7" t="str">
            <v>CTL</v>
          </cell>
          <cell r="AM7" t="str">
            <v>RF#</v>
          </cell>
          <cell r="AU7" t="str">
            <v>RECLASS FROM WO 3231</v>
          </cell>
          <cell r="AZ7" t="str">
            <v>FPL Fibernet</v>
          </cell>
        </row>
        <row r="8">
          <cell r="A8" t="str">
            <v>107100</v>
          </cell>
          <cell r="L8">
            <v>0</v>
          </cell>
          <cell r="S8" t="str">
            <v>200212</v>
          </cell>
          <cell r="U8">
            <v>-45595.18</v>
          </cell>
        </row>
        <row r="9">
          <cell r="A9" t="str">
            <v>107100</v>
          </cell>
          <cell r="L9">
            <v>0</v>
          </cell>
          <cell r="S9" t="str">
            <v>200212</v>
          </cell>
          <cell r="U9">
            <v>-16680.66</v>
          </cell>
        </row>
        <row r="10">
          <cell r="A10" t="str">
            <v>107100</v>
          </cell>
          <cell r="L10">
            <v>0</v>
          </cell>
          <cell r="S10" t="str">
            <v>200212</v>
          </cell>
          <cell r="U10">
            <v>-111433.7</v>
          </cell>
        </row>
        <row r="11">
          <cell r="A11" t="str">
            <v>107100</v>
          </cell>
          <cell r="B11" t="str">
            <v>0335</v>
          </cell>
          <cell r="C11" t="str">
            <v>01055</v>
          </cell>
          <cell r="D11" t="str">
            <v>OMU000</v>
          </cell>
          <cell r="E11" t="str">
            <v>335000</v>
          </cell>
          <cell r="F11" t="str">
            <v>0676</v>
          </cell>
          <cell r="G11" t="str">
            <v>65000</v>
          </cell>
          <cell r="H11" t="str">
            <v>A</v>
          </cell>
          <cell r="I11" t="str">
            <v>00000041</v>
          </cell>
          <cell r="J11">
            <v>90</v>
          </cell>
          <cell r="K11">
            <v>335</v>
          </cell>
          <cell r="L11">
            <v>1001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0676</v>
          </cell>
          <cell r="R11" t="str">
            <v>65000</v>
          </cell>
          <cell r="S11" t="str">
            <v>200212</v>
          </cell>
          <cell r="T11" t="str">
            <v>CA01</v>
          </cell>
          <cell r="U11">
            <v>-1376172.47</v>
          </cell>
          <cell r="V11" t="str">
            <v>LDB</v>
          </cell>
          <cell r="W11">
            <v>0</v>
          </cell>
          <cell r="Y11">
            <v>0</v>
          </cell>
          <cell r="Z11">
            <v>0</v>
          </cell>
          <cell r="AA11" t="str">
            <v>BCH</v>
          </cell>
          <cell r="AB11" t="str">
            <v>0010</v>
          </cell>
          <cell r="AC11" t="str">
            <v>WKS</v>
          </cell>
          <cell r="AE11" t="str">
            <v>JV#</v>
          </cell>
          <cell r="AF11" t="str">
            <v>1232</v>
          </cell>
          <cell r="AG11" t="str">
            <v>FRN</v>
          </cell>
          <cell r="AH11" t="str">
            <v>1001</v>
          </cell>
          <cell r="AI11" t="str">
            <v>RP#</v>
          </cell>
          <cell r="AJ11" t="str">
            <v>000</v>
          </cell>
          <cell r="AK11" t="str">
            <v>CTL</v>
          </cell>
          <cell r="AM11" t="str">
            <v>RF#</v>
          </cell>
          <cell r="AU11" t="str">
            <v>CORR WO# SPARES INV ADJ</v>
          </cell>
          <cell r="AZ11" t="str">
            <v>FPL Fibernet</v>
          </cell>
        </row>
        <row r="12">
          <cell r="A12" t="str">
            <v>107100</v>
          </cell>
          <cell r="B12" t="str">
            <v>0360</v>
          </cell>
          <cell r="C12" t="str">
            <v>01055</v>
          </cell>
          <cell r="D12" t="str">
            <v>OMU000</v>
          </cell>
          <cell r="E12" t="str">
            <v>360000</v>
          </cell>
          <cell r="F12" t="str">
            <v>0790</v>
          </cell>
          <cell r="G12" t="str">
            <v>65000</v>
          </cell>
          <cell r="H12" t="str">
            <v>A</v>
          </cell>
          <cell r="I12" t="str">
            <v>00000041</v>
          </cell>
          <cell r="J12">
            <v>90</v>
          </cell>
          <cell r="K12">
            <v>360</v>
          </cell>
          <cell r="L12">
            <v>1001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 t="str">
            <v>0790</v>
          </cell>
          <cell r="R12" t="str">
            <v>65000</v>
          </cell>
          <cell r="S12" t="str">
            <v>200212</v>
          </cell>
          <cell r="T12" t="str">
            <v>CA01</v>
          </cell>
          <cell r="U12">
            <v>-8134.23</v>
          </cell>
          <cell r="V12" t="str">
            <v>LDB</v>
          </cell>
          <cell r="W12">
            <v>0</v>
          </cell>
          <cell r="Y12">
            <v>0</v>
          </cell>
          <cell r="Z12">
            <v>0</v>
          </cell>
          <cell r="AA12" t="str">
            <v>BCH</v>
          </cell>
          <cell r="AB12" t="str">
            <v>0056</v>
          </cell>
          <cell r="AC12" t="str">
            <v>WKS</v>
          </cell>
          <cell r="AE12" t="str">
            <v>JV#</v>
          </cell>
          <cell r="AF12" t="str">
            <v>1232</v>
          </cell>
          <cell r="AG12" t="str">
            <v>FRN</v>
          </cell>
          <cell r="AH12" t="str">
            <v>1001</v>
          </cell>
          <cell r="AI12" t="str">
            <v>RP#</v>
          </cell>
          <cell r="AJ12" t="str">
            <v>000</v>
          </cell>
          <cell r="AK12" t="str">
            <v>CTL</v>
          </cell>
          <cell r="AM12" t="str">
            <v>RF#</v>
          </cell>
          <cell r="AU12" t="str">
            <v>REV ALLOC ENG IN 11/02</v>
          </cell>
          <cell r="AZ12" t="str">
            <v>FPL Fibernet</v>
          </cell>
        </row>
        <row r="13">
          <cell r="A13" t="str">
            <v>107100</v>
          </cell>
          <cell r="B13" t="str">
            <v>0350</v>
          </cell>
          <cell r="C13" t="str">
            <v>01066</v>
          </cell>
          <cell r="D13" t="str">
            <v>OMC000</v>
          </cell>
          <cell r="E13" t="str">
            <v>368000</v>
          </cell>
          <cell r="F13" t="str">
            <v>0985</v>
          </cell>
          <cell r="G13" t="str">
            <v>65000</v>
          </cell>
          <cell r="H13" t="str">
            <v>A</v>
          </cell>
          <cell r="I13" t="str">
            <v>00000041</v>
          </cell>
          <cell r="J13">
            <v>90</v>
          </cell>
          <cell r="K13">
            <v>350</v>
          </cell>
          <cell r="L13">
            <v>1005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0985</v>
          </cell>
          <cell r="R13" t="str">
            <v>65000</v>
          </cell>
          <cell r="S13" t="str">
            <v>200212</v>
          </cell>
          <cell r="T13" t="str">
            <v>CA01</v>
          </cell>
          <cell r="U13">
            <v>5064.49</v>
          </cell>
          <cell r="V13" t="str">
            <v>LDB</v>
          </cell>
          <cell r="W13">
            <v>0</v>
          </cell>
          <cell r="Y13">
            <v>0</v>
          </cell>
          <cell r="Z13">
            <v>0</v>
          </cell>
          <cell r="AA13" t="str">
            <v>BCH</v>
          </cell>
          <cell r="AB13" t="str">
            <v>0026</v>
          </cell>
          <cell r="AC13" t="str">
            <v>WKS</v>
          </cell>
          <cell r="AE13" t="str">
            <v>JV#</v>
          </cell>
          <cell r="AF13" t="str">
            <v>1232</v>
          </cell>
          <cell r="AG13" t="str">
            <v>FRN</v>
          </cell>
          <cell r="AH13" t="str">
            <v>1005</v>
          </cell>
          <cell r="AI13" t="str">
            <v>RP#</v>
          </cell>
          <cell r="AJ13" t="str">
            <v>000</v>
          </cell>
          <cell r="AK13" t="str">
            <v>CTL</v>
          </cell>
          <cell r="AM13" t="str">
            <v>RF#</v>
          </cell>
          <cell r="AU13" t="str">
            <v>RECORD DEC/02 CAP INT.</v>
          </cell>
          <cell r="AZ13" t="str">
            <v>FPL Fibernet</v>
          </cell>
        </row>
        <row r="14">
          <cell r="A14" t="str">
            <v>107100</v>
          </cell>
          <cell r="B14" t="str">
            <v>0350</v>
          </cell>
          <cell r="C14" t="str">
            <v>01066</v>
          </cell>
          <cell r="D14" t="str">
            <v>OMC000</v>
          </cell>
          <cell r="E14" t="str">
            <v>368000</v>
          </cell>
          <cell r="F14" t="str">
            <v>0985</v>
          </cell>
          <cell r="G14" t="str">
            <v>65000</v>
          </cell>
          <cell r="H14" t="str">
            <v>A</v>
          </cell>
          <cell r="I14" t="str">
            <v>00000041</v>
          </cell>
          <cell r="J14">
            <v>90</v>
          </cell>
          <cell r="K14">
            <v>350</v>
          </cell>
          <cell r="L14">
            <v>1005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 t="str">
            <v>0985</v>
          </cell>
          <cell r="R14" t="str">
            <v>65000</v>
          </cell>
          <cell r="S14" t="str">
            <v>200212</v>
          </cell>
          <cell r="T14" t="str">
            <v>CA01</v>
          </cell>
          <cell r="U14">
            <v>229942.74</v>
          </cell>
          <cell r="V14" t="str">
            <v>LDB</v>
          </cell>
          <cell r="W14">
            <v>0</v>
          </cell>
          <cell r="Y14">
            <v>0</v>
          </cell>
          <cell r="Z14">
            <v>0</v>
          </cell>
          <cell r="AA14" t="str">
            <v>BCH</v>
          </cell>
          <cell r="AB14" t="str">
            <v>0050</v>
          </cell>
          <cell r="AC14" t="str">
            <v>WKS</v>
          </cell>
          <cell r="AE14" t="str">
            <v>JV#</v>
          </cell>
          <cell r="AF14" t="str">
            <v>1232</v>
          </cell>
          <cell r="AG14" t="str">
            <v>FRN</v>
          </cell>
          <cell r="AH14" t="str">
            <v>1005</v>
          </cell>
          <cell r="AI14" t="str">
            <v>RP#</v>
          </cell>
          <cell r="AJ14" t="str">
            <v>000</v>
          </cell>
          <cell r="AK14" t="str">
            <v>CTL</v>
          </cell>
          <cell r="AM14" t="str">
            <v>RF#</v>
          </cell>
          <cell r="AU14" t="str">
            <v>RECORD ADJ DEC/02 CAP INT</v>
          </cell>
          <cell r="AZ14" t="str">
            <v>FPL Fibernet</v>
          </cell>
        </row>
        <row r="15">
          <cell r="A15" t="str">
            <v>107100</v>
          </cell>
          <cell r="B15" t="str">
            <v>0368</v>
          </cell>
          <cell r="C15" t="str">
            <v>01066</v>
          </cell>
          <cell r="D15" t="str">
            <v>OMC000</v>
          </cell>
          <cell r="E15" t="str">
            <v>368000</v>
          </cell>
          <cell r="F15" t="str">
            <v>0618</v>
          </cell>
          <cell r="G15" t="str">
            <v>65000</v>
          </cell>
          <cell r="H15" t="str">
            <v>A</v>
          </cell>
          <cell r="I15" t="str">
            <v>00000041</v>
          </cell>
          <cell r="J15">
            <v>95</v>
          </cell>
          <cell r="K15">
            <v>368</v>
          </cell>
          <cell r="L15">
            <v>3213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0618</v>
          </cell>
          <cell r="R15" t="str">
            <v>65000</v>
          </cell>
          <cell r="S15" t="str">
            <v>200212</v>
          </cell>
          <cell r="T15" t="str">
            <v>CA01</v>
          </cell>
          <cell r="U15">
            <v>176.82</v>
          </cell>
          <cell r="V15" t="str">
            <v>LDB</v>
          </cell>
          <cell r="W15">
            <v>0</v>
          </cell>
          <cell r="Y15">
            <v>0</v>
          </cell>
          <cell r="Z15">
            <v>0</v>
          </cell>
          <cell r="AA15" t="str">
            <v>BCH</v>
          </cell>
          <cell r="AB15" t="str">
            <v>0001</v>
          </cell>
          <cell r="AC15" t="str">
            <v>WKS</v>
          </cell>
          <cell r="AE15" t="str">
            <v>JV#</v>
          </cell>
          <cell r="AF15" t="str">
            <v>122A</v>
          </cell>
          <cell r="AG15" t="str">
            <v>FRN</v>
          </cell>
          <cell r="AH15" t="str">
            <v>3213</v>
          </cell>
          <cell r="AI15" t="str">
            <v>RP#</v>
          </cell>
          <cell r="AJ15" t="str">
            <v>000</v>
          </cell>
          <cell r="AK15" t="str">
            <v>CTL</v>
          </cell>
          <cell r="AM15" t="str">
            <v>RF#</v>
          </cell>
          <cell r="AU15" t="str">
            <v>I/C-TNT LOGIST,FPL</v>
          </cell>
          <cell r="AZ15" t="str">
            <v>FPL Fibernet</v>
          </cell>
        </row>
        <row r="16">
          <cell r="A16" t="str">
            <v>107100</v>
          </cell>
          <cell r="B16" t="str">
            <v>0368</v>
          </cell>
          <cell r="C16" t="str">
            <v>01066</v>
          </cell>
          <cell r="D16" t="str">
            <v>OMC000</v>
          </cell>
          <cell r="E16" t="str">
            <v>368000</v>
          </cell>
          <cell r="F16" t="str">
            <v>0618</v>
          </cell>
          <cell r="G16" t="str">
            <v>65000</v>
          </cell>
          <cell r="H16" t="str">
            <v>A</v>
          </cell>
          <cell r="I16" t="str">
            <v>00000041</v>
          </cell>
          <cell r="J16">
            <v>95</v>
          </cell>
          <cell r="K16">
            <v>368</v>
          </cell>
          <cell r="L16">
            <v>3213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0618</v>
          </cell>
          <cell r="R16" t="str">
            <v>65000</v>
          </cell>
          <cell r="S16" t="str">
            <v>200212</v>
          </cell>
          <cell r="T16" t="str">
            <v>CA01</v>
          </cell>
          <cell r="U16">
            <v>238.28</v>
          </cell>
          <cell r="V16" t="str">
            <v>LDB</v>
          </cell>
          <cell r="W16">
            <v>0</v>
          </cell>
          <cell r="Y16">
            <v>0</v>
          </cell>
          <cell r="Z16">
            <v>0</v>
          </cell>
          <cell r="AA16" t="str">
            <v>BCH</v>
          </cell>
          <cell r="AB16" t="str">
            <v>0001</v>
          </cell>
          <cell r="AC16" t="str">
            <v>WKS</v>
          </cell>
          <cell r="AE16" t="str">
            <v>JV#</v>
          </cell>
          <cell r="AF16" t="str">
            <v>122A</v>
          </cell>
          <cell r="AG16" t="str">
            <v>FRN</v>
          </cell>
          <cell r="AH16" t="str">
            <v>3213</v>
          </cell>
          <cell r="AI16" t="str">
            <v>RP#</v>
          </cell>
          <cell r="AJ16" t="str">
            <v>000</v>
          </cell>
          <cell r="AK16" t="str">
            <v>CTL</v>
          </cell>
          <cell r="AM16" t="str">
            <v>RF#</v>
          </cell>
          <cell r="AU16" t="str">
            <v>I/C-BARTECH/BROWN,FPL</v>
          </cell>
          <cell r="AZ16" t="str">
            <v>FPL Fibernet</v>
          </cell>
        </row>
        <row r="17">
          <cell r="A17" t="str">
            <v>107100</v>
          </cell>
          <cell r="B17" t="str">
            <v>0368</v>
          </cell>
          <cell r="C17" t="str">
            <v>01066</v>
          </cell>
          <cell r="D17" t="str">
            <v>OMC000</v>
          </cell>
          <cell r="E17" t="str">
            <v>368000</v>
          </cell>
          <cell r="F17" t="str">
            <v>0618</v>
          </cell>
          <cell r="G17" t="str">
            <v>65000</v>
          </cell>
          <cell r="H17" t="str">
            <v>A</v>
          </cell>
          <cell r="I17" t="str">
            <v>00000041</v>
          </cell>
          <cell r="J17">
            <v>95</v>
          </cell>
          <cell r="K17">
            <v>368</v>
          </cell>
          <cell r="L17">
            <v>3213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0618</v>
          </cell>
          <cell r="R17" t="str">
            <v>65000</v>
          </cell>
          <cell r="S17" t="str">
            <v>200212</v>
          </cell>
          <cell r="T17" t="str">
            <v>CA01</v>
          </cell>
          <cell r="U17">
            <v>245.89</v>
          </cell>
          <cell r="V17" t="str">
            <v>LDB</v>
          </cell>
          <cell r="W17">
            <v>0</v>
          </cell>
          <cell r="Y17">
            <v>0</v>
          </cell>
          <cell r="Z17">
            <v>0</v>
          </cell>
          <cell r="AA17" t="str">
            <v>BCH</v>
          </cell>
          <cell r="AB17" t="str">
            <v>0001</v>
          </cell>
          <cell r="AC17" t="str">
            <v>WKS</v>
          </cell>
          <cell r="AE17" t="str">
            <v>JV#</v>
          </cell>
          <cell r="AF17" t="str">
            <v>122A</v>
          </cell>
          <cell r="AG17" t="str">
            <v>FRN</v>
          </cell>
          <cell r="AH17" t="str">
            <v>3213</v>
          </cell>
          <cell r="AI17" t="str">
            <v>RP#</v>
          </cell>
          <cell r="AJ17" t="str">
            <v>000</v>
          </cell>
          <cell r="AK17" t="str">
            <v>CTL</v>
          </cell>
          <cell r="AM17" t="str">
            <v>RF#</v>
          </cell>
          <cell r="AU17" t="str">
            <v>I/C-BARTECH/JONES,FPL</v>
          </cell>
          <cell r="AZ17" t="str">
            <v>FPL Fibernet</v>
          </cell>
        </row>
        <row r="18">
          <cell r="A18" t="str">
            <v>107100</v>
          </cell>
          <cell r="B18" t="str">
            <v>0368</v>
          </cell>
          <cell r="C18" t="str">
            <v>01066</v>
          </cell>
          <cell r="D18" t="str">
            <v>OMC000</v>
          </cell>
          <cell r="E18" t="str">
            <v>368000</v>
          </cell>
          <cell r="F18" t="str">
            <v>0620</v>
          </cell>
          <cell r="G18" t="str">
            <v>65000</v>
          </cell>
          <cell r="H18" t="str">
            <v>A</v>
          </cell>
          <cell r="I18" t="str">
            <v>00000041</v>
          </cell>
          <cell r="J18">
            <v>95</v>
          </cell>
          <cell r="K18">
            <v>368</v>
          </cell>
          <cell r="L18">
            <v>3213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0620</v>
          </cell>
          <cell r="R18" t="str">
            <v>65000</v>
          </cell>
          <cell r="S18" t="str">
            <v>200212</v>
          </cell>
          <cell r="T18" t="str">
            <v>CA01</v>
          </cell>
          <cell r="U18">
            <v>11</v>
          </cell>
          <cell r="V18" t="str">
            <v>LDB</v>
          </cell>
          <cell r="W18">
            <v>0</v>
          </cell>
          <cell r="Y18">
            <v>0</v>
          </cell>
          <cell r="Z18">
            <v>0</v>
          </cell>
          <cell r="AA18" t="str">
            <v>BCH</v>
          </cell>
          <cell r="AB18" t="str">
            <v>0001</v>
          </cell>
          <cell r="AC18" t="str">
            <v>WKS</v>
          </cell>
          <cell r="AE18" t="str">
            <v>JV#</v>
          </cell>
          <cell r="AF18" t="str">
            <v>122A</v>
          </cell>
          <cell r="AG18" t="str">
            <v>FRN</v>
          </cell>
          <cell r="AH18" t="str">
            <v>3213</v>
          </cell>
          <cell r="AI18" t="str">
            <v>RP#</v>
          </cell>
          <cell r="AJ18" t="str">
            <v>000</v>
          </cell>
          <cell r="AK18" t="str">
            <v>CTL</v>
          </cell>
          <cell r="AM18" t="str">
            <v>RF#</v>
          </cell>
          <cell r="AU18" t="str">
            <v>I/C-TFB,FPL</v>
          </cell>
          <cell r="AZ18" t="str">
            <v>FPL Fibernet</v>
          </cell>
        </row>
        <row r="19">
          <cell r="A19" t="str">
            <v>107100</v>
          </cell>
          <cell r="B19" t="str">
            <v>0368</v>
          </cell>
          <cell r="C19" t="str">
            <v>01066</v>
          </cell>
          <cell r="D19" t="str">
            <v>OMC000</v>
          </cell>
          <cell r="E19" t="str">
            <v>368000</v>
          </cell>
          <cell r="F19" t="str">
            <v>0625</v>
          </cell>
          <cell r="G19" t="str">
            <v>52450</v>
          </cell>
          <cell r="H19" t="str">
            <v>A</v>
          </cell>
          <cell r="I19" t="str">
            <v>00000041</v>
          </cell>
          <cell r="J19">
            <v>95</v>
          </cell>
          <cell r="K19">
            <v>368</v>
          </cell>
          <cell r="L19">
            <v>3213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0625</v>
          </cell>
          <cell r="R19" t="str">
            <v>52450</v>
          </cell>
          <cell r="S19" t="str">
            <v>200212</v>
          </cell>
          <cell r="T19" t="str">
            <v>SA01</v>
          </cell>
          <cell r="U19">
            <v>4.3099999999999996</v>
          </cell>
          <cell r="W19">
            <v>0</v>
          </cell>
          <cell r="Y19">
            <v>0</v>
          </cell>
          <cell r="Z19">
            <v>0</v>
          </cell>
          <cell r="AA19" t="str">
            <v>BCH</v>
          </cell>
          <cell r="AB19" t="str">
            <v>450002350</v>
          </cell>
          <cell r="AC19" t="str">
            <v>PO#</v>
          </cell>
          <cell r="AE19" t="str">
            <v>S/R</v>
          </cell>
          <cell r="AI19" t="str">
            <v>PYN</v>
          </cell>
          <cell r="AJ19" t="str">
            <v>LOPEZ M L</v>
          </cell>
          <cell r="AK19" t="str">
            <v>VND</v>
          </cell>
          <cell r="AL19" t="str">
            <v>481580814</v>
          </cell>
          <cell r="AM19" t="str">
            <v>FAC</v>
          </cell>
          <cell r="AN19" t="str">
            <v>000</v>
          </cell>
          <cell r="AQ19" t="str">
            <v>NVD</v>
          </cell>
          <cell r="AR19" t="str">
            <v>2002-12-</v>
          </cell>
          <cell r="AU19" t="str">
            <v>M LOPEZ MISC        LOPEZ M L           1900003319</v>
          </cell>
          <cell r="AV19" t="str">
            <v>WF-BATCH</v>
          </cell>
          <cell r="AW19" t="str">
            <v>000</v>
          </cell>
          <cell r="AX19" t="str">
            <v>00</v>
          </cell>
          <cell r="AY19" t="str">
            <v>0</v>
          </cell>
          <cell r="AZ19" t="str">
            <v>FPL Fibernet</v>
          </cell>
        </row>
        <row r="20">
          <cell r="A20" t="str">
            <v>107100</v>
          </cell>
          <cell r="B20" t="str">
            <v>0368</v>
          </cell>
          <cell r="C20" t="str">
            <v>01066</v>
          </cell>
          <cell r="D20" t="str">
            <v>OMC000</v>
          </cell>
          <cell r="E20" t="str">
            <v>368000</v>
          </cell>
          <cell r="F20" t="str">
            <v>0625</v>
          </cell>
          <cell r="G20" t="str">
            <v>65000</v>
          </cell>
          <cell r="H20" t="str">
            <v>A</v>
          </cell>
          <cell r="I20" t="str">
            <v>00000041</v>
          </cell>
          <cell r="J20">
            <v>95</v>
          </cell>
          <cell r="K20">
            <v>368</v>
          </cell>
          <cell r="L20">
            <v>3213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0625</v>
          </cell>
          <cell r="R20" t="str">
            <v>65000</v>
          </cell>
          <cell r="S20" t="str">
            <v>200212</v>
          </cell>
          <cell r="T20" t="str">
            <v>CA01</v>
          </cell>
          <cell r="U20">
            <v>147.33000000000001</v>
          </cell>
          <cell r="V20" t="str">
            <v>LDB</v>
          </cell>
          <cell r="W20">
            <v>0</v>
          </cell>
          <cell r="Y20">
            <v>0</v>
          </cell>
          <cell r="Z20">
            <v>0</v>
          </cell>
          <cell r="AA20" t="str">
            <v>BCH</v>
          </cell>
          <cell r="AB20" t="str">
            <v>0001</v>
          </cell>
          <cell r="AC20" t="str">
            <v>WKS</v>
          </cell>
          <cell r="AE20" t="str">
            <v>JV#</v>
          </cell>
          <cell r="AF20" t="str">
            <v>122A</v>
          </cell>
          <cell r="AG20" t="str">
            <v>FRN</v>
          </cell>
          <cell r="AH20" t="str">
            <v>3213</v>
          </cell>
          <cell r="AI20" t="str">
            <v>RP#</v>
          </cell>
          <cell r="AJ20" t="str">
            <v>000</v>
          </cell>
          <cell r="AK20" t="str">
            <v>CTL</v>
          </cell>
          <cell r="AM20" t="str">
            <v>RF#</v>
          </cell>
          <cell r="AU20" t="str">
            <v>I/C-GAUGER,C,FPL</v>
          </cell>
          <cell r="AZ20" t="str">
            <v>FPL Fibernet</v>
          </cell>
        </row>
        <row r="21">
          <cell r="A21" t="str">
            <v>107100</v>
          </cell>
          <cell r="B21" t="str">
            <v>0368</v>
          </cell>
          <cell r="C21" t="str">
            <v>01066</v>
          </cell>
          <cell r="D21" t="str">
            <v>OMC000</v>
          </cell>
          <cell r="E21" t="str">
            <v>368000</v>
          </cell>
          <cell r="F21" t="str">
            <v>0646</v>
          </cell>
          <cell r="G21" t="str">
            <v>52450</v>
          </cell>
          <cell r="H21" t="str">
            <v>A</v>
          </cell>
          <cell r="I21" t="str">
            <v>00000041</v>
          </cell>
          <cell r="J21">
            <v>95</v>
          </cell>
          <cell r="K21">
            <v>368</v>
          </cell>
          <cell r="L21">
            <v>3213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 t="str">
            <v>0646</v>
          </cell>
          <cell r="R21" t="str">
            <v>52450</v>
          </cell>
          <cell r="S21" t="str">
            <v>200212</v>
          </cell>
          <cell r="T21" t="str">
            <v>SA01</v>
          </cell>
          <cell r="U21">
            <v>22.63</v>
          </cell>
          <cell r="W21">
            <v>0</v>
          </cell>
          <cell r="Y21">
            <v>0</v>
          </cell>
          <cell r="Z21">
            <v>0</v>
          </cell>
          <cell r="AA21" t="str">
            <v>BCH</v>
          </cell>
          <cell r="AB21" t="str">
            <v>450002350</v>
          </cell>
          <cell r="AC21" t="str">
            <v>PO#</v>
          </cell>
          <cell r="AE21" t="str">
            <v>S/R</v>
          </cell>
          <cell r="AI21" t="str">
            <v>PYN</v>
          </cell>
          <cell r="AJ21" t="str">
            <v>LOPEZ M L</v>
          </cell>
          <cell r="AK21" t="str">
            <v>VND</v>
          </cell>
          <cell r="AL21" t="str">
            <v>481580814</v>
          </cell>
          <cell r="AM21" t="str">
            <v>FAC</v>
          </cell>
          <cell r="AN21" t="str">
            <v>000</v>
          </cell>
          <cell r="AQ21" t="str">
            <v>NVD</v>
          </cell>
          <cell r="AR21" t="str">
            <v>2002-12-</v>
          </cell>
          <cell r="AU21" t="str">
            <v>M LOPEZ MILEAGE     LOPEZ M L           1900003319</v>
          </cell>
          <cell r="AV21" t="str">
            <v>WF-BATCH</v>
          </cell>
          <cell r="AW21" t="str">
            <v>000</v>
          </cell>
          <cell r="AX21" t="str">
            <v>00</v>
          </cell>
          <cell r="AY21" t="str">
            <v>0</v>
          </cell>
          <cell r="AZ21" t="str">
            <v>FPL Fibernet</v>
          </cell>
        </row>
        <row r="22">
          <cell r="A22" t="str">
            <v>107100</v>
          </cell>
          <cell r="B22" t="str">
            <v>0368</v>
          </cell>
          <cell r="C22" t="str">
            <v>01066</v>
          </cell>
          <cell r="D22" t="str">
            <v>OMC000</v>
          </cell>
          <cell r="E22" t="str">
            <v>368000</v>
          </cell>
          <cell r="F22" t="str">
            <v>0646</v>
          </cell>
          <cell r="G22" t="str">
            <v>52450</v>
          </cell>
          <cell r="H22" t="str">
            <v>A</v>
          </cell>
          <cell r="I22" t="str">
            <v>00000041</v>
          </cell>
          <cell r="J22">
            <v>95</v>
          </cell>
          <cell r="K22">
            <v>368</v>
          </cell>
          <cell r="L22">
            <v>3213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0646</v>
          </cell>
          <cell r="R22" t="str">
            <v>52450</v>
          </cell>
          <cell r="S22" t="str">
            <v>200212</v>
          </cell>
          <cell r="T22" t="str">
            <v>SA01</v>
          </cell>
          <cell r="U22">
            <v>142.43</v>
          </cell>
          <cell r="W22">
            <v>0</v>
          </cell>
          <cell r="Y22">
            <v>0</v>
          </cell>
          <cell r="Z22">
            <v>0</v>
          </cell>
          <cell r="AA22" t="str">
            <v>BCH</v>
          </cell>
          <cell r="AB22" t="str">
            <v>450002350</v>
          </cell>
          <cell r="AC22" t="str">
            <v>PO#</v>
          </cell>
          <cell r="AE22" t="str">
            <v>S/R</v>
          </cell>
          <cell r="AI22" t="str">
            <v>PYN</v>
          </cell>
          <cell r="AJ22" t="str">
            <v>PLA M</v>
          </cell>
          <cell r="AK22" t="str">
            <v>VND</v>
          </cell>
          <cell r="AL22" t="str">
            <v>266378122</v>
          </cell>
          <cell r="AM22" t="str">
            <v>FAC</v>
          </cell>
          <cell r="AN22" t="str">
            <v>000</v>
          </cell>
          <cell r="AQ22" t="str">
            <v>NVD</v>
          </cell>
          <cell r="AR22" t="str">
            <v>2002-12-</v>
          </cell>
          <cell r="AU22" t="str">
            <v>M PLA MILEAGE       PLA M               1900003321</v>
          </cell>
          <cell r="AV22" t="str">
            <v>WF-BATCH</v>
          </cell>
          <cell r="AW22" t="str">
            <v>000</v>
          </cell>
          <cell r="AX22" t="str">
            <v>00</v>
          </cell>
          <cell r="AY22" t="str">
            <v>0</v>
          </cell>
          <cell r="AZ22" t="str">
            <v>FPL Fibernet</v>
          </cell>
        </row>
        <row r="23">
          <cell r="A23" t="str">
            <v>107100</v>
          </cell>
          <cell r="B23" t="str">
            <v>0368</v>
          </cell>
          <cell r="C23" t="str">
            <v>01066</v>
          </cell>
          <cell r="D23" t="str">
            <v>OMC000</v>
          </cell>
          <cell r="E23" t="str">
            <v>368000</v>
          </cell>
          <cell r="F23" t="str">
            <v>0675</v>
          </cell>
          <cell r="G23" t="str">
            <v>65000</v>
          </cell>
          <cell r="H23" t="str">
            <v>A</v>
          </cell>
          <cell r="I23" t="str">
            <v>00000041</v>
          </cell>
          <cell r="J23">
            <v>95</v>
          </cell>
          <cell r="K23">
            <v>368</v>
          </cell>
          <cell r="L23">
            <v>3213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str">
            <v>0675</v>
          </cell>
          <cell r="R23" t="str">
            <v>65000</v>
          </cell>
          <cell r="S23" t="str">
            <v>200212</v>
          </cell>
          <cell r="T23" t="str">
            <v>CA01</v>
          </cell>
          <cell r="U23">
            <v>32.31</v>
          </cell>
          <cell r="V23" t="str">
            <v>LDB</v>
          </cell>
          <cell r="W23">
            <v>0</v>
          </cell>
          <cell r="Y23">
            <v>0</v>
          </cell>
          <cell r="Z23">
            <v>0</v>
          </cell>
          <cell r="AA23" t="str">
            <v>BCH</v>
          </cell>
          <cell r="AB23" t="str">
            <v>0001</v>
          </cell>
          <cell r="AC23" t="str">
            <v>WKS</v>
          </cell>
          <cell r="AE23" t="str">
            <v>JV#</v>
          </cell>
          <cell r="AF23" t="str">
            <v>122A</v>
          </cell>
          <cell r="AG23" t="str">
            <v>FRN</v>
          </cell>
          <cell r="AH23" t="str">
            <v>3213</v>
          </cell>
          <cell r="AI23" t="str">
            <v>RP#</v>
          </cell>
          <cell r="AJ23" t="str">
            <v>000</v>
          </cell>
          <cell r="AK23" t="str">
            <v>CTL</v>
          </cell>
          <cell r="AM23" t="str">
            <v>RF#</v>
          </cell>
          <cell r="AU23" t="str">
            <v>I/C-UPS,FPL</v>
          </cell>
          <cell r="AZ23" t="str">
            <v>FPL Fibernet</v>
          </cell>
        </row>
        <row r="24">
          <cell r="A24" t="str">
            <v>107100</v>
          </cell>
          <cell r="B24" t="str">
            <v>0368</v>
          </cell>
          <cell r="C24" t="str">
            <v>01066</v>
          </cell>
          <cell r="D24" t="str">
            <v>OMC000</v>
          </cell>
          <cell r="E24" t="str">
            <v>368000</v>
          </cell>
          <cell r="F24" t="str">
            <v>0675</v>
          </cell>
          <cell r="G24" t="str">
            <v>65000</v>
          </cell>
          <cell r="H24" t="str">
            <v>A</v>
          </cell>
          <cell r="I24" t="str">
            <v>00000041</v>
          </cell>
          <cell r="J24">
            <v>95</v>
          </cell>
          <cell r="K24">
            <v>368</v>
          </cell>
          <cell r="L24">
            <v>3213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0675</v>
          </cell>
          <cell r="R24" t="str">
            <v>65000</v>
          </cell>
          <cell r="S24" t="str">
            <v>200212</v>
          </cell>
          <cell r="T24" t="str">
            <v>CA01</v>
          </cell>
          <cell r="U24">
            <v>1305</v>
          </cell>
          <cell r="V24" t="str">
            <v>LDB</v>
          </cell>
          <cell r="W24">
            <v>0</v>
          </cell>
          <cell r="Y24">
            <v>0</v>
          </cell>
          <cell r="Z24">
            <v>0</v>
          </cell>
          <cell r="AA24" t="str">
            <v>BCH</v>
          </cell>
          <cell r="AB24" t="str">
            <v>0001</v>
          </cell>
          <cell r="AC24" t="str">
            <v>WKS</v>
          </cell>
          <cell r="AE24" t="str">
            <v>JV#</v>
          </cell>
          <cell r="AF24" t="str">
            <v>122A</v>
          </cell>
          <cell r="AG24" t="str">
            <v>FRN</v>
          </cell>
          <cell r="AH24" t="str">
            <v>3213</v>
          </cell>
          <cell r="AI24" t="str">
            <v>RP#</v>
          </cell>
          <cell r="AJ24" t="str">
            <v>000</v>
          </cell>
          <cell r="AK24" t="str">
            <v>CTL</v>
          </cell>
          <cell r="AM24" t="str">
            <v>RF#</v>
          </cell>
          <cell r="AU24" t="str">
            <v>I/C-TNT LOGIST,FPL</v>
          </cell>
          <cell r="AZ24" t="str">
            <v>FPL Fibernet</v>
          </cell>
        </row>
        <row r="25">
          <cell r="A25" t="str">
            <v>107100</v>
          </cell>
          <cell r="B25" t="str">
            <v>0368</v>
          </cell>
          <cell r="C25" t="str">
            <v>01066</v>
          </cell>
          <cell r="D25" t="str">
            <v>OMC000</v>
          </cell>
          <cell r="E25" t="str">
            <v>368000</v>
          </cell>
          <cell r="F25" t="str">
            <v>0676</v>
          </cell>
          <cell r="G25" t="str">
            <v>65000</v>
          </cell>
          <cell r="H25" t="str">
            <v>A</v>
          </cell>
          <cell r="I25" t="str">
            <v>00000041</v>
          </cell>
          <cell r="J25">
            <v>95</v>
          </cell>
          <cell r="K25">
            <v>368</v>
          </cell>
          <cell r="L25">
            <v>3213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0676</v>
          </cell>
          <cell r="R25" t="str">
            <v>65000</v>
          </cell>
          <cell r="S25" t="str">
            <v>200212</v>
          </cell>
          <cell r="T25" t="str">
            <v>CA01</v>
          </cell>
          <cell r="U25">
            <v>39.35</v>
          </cell>
          <cell r="V25" t="str">
            <v>LDB</v>
          </cell>
          <cell r="W25">
            <v>0</v>
          </cell>
          <cell r="Y25">
            <v>0</v>
          </cell>
          <cell r="Z25">
            <v>0</v>
          </cell>
          <cell r="AA25" t="str">
            <v>BCH</v>
          </cell>
          <cell r="AB25" t="str">
            <v>0001</v>
          </cell>
          <cell r="AC25" t="str">
            <v>WKS</v>
          </cell>
          <cell r="AE25" t="str">
            <v>JV#</v>
          </cell>
          <cell r="AF25" t="str">
            <v>122A</v>
          </cell>
          <cell r="AG25" t="str">
            <v>FRN</v>
          </cell>
          <cell r="AH25" t="str">
            <v>3213</v>
          </cell>
          <cell r="AI25" t="str">
            <v>RP#</v>
          </cell>
          <cell r="AJ25" t="str">
            <v>000</v>
          </cell>
          <cell r="AK25" t="str">
            <v>CTL</v>
          </cell>
          <cell r="AM25" t="str">
            <v>RF#</v>
          </cell>
          <cell r="AU25" t="str">
            <v>I/C-M&amp;S,FPL</v>
          </cell>
          <cell r="AZ25" t="str">
            <v>FPL Fibernet</v>
          </cell>
        </row>
        <row r="26">
          <cell r="A26" t="str">
            <v>107100</v>
          </cell>
          <cell r="B26" t="str">
            <v>0368</v>
          </cell>
          <cell r="C26" t="str">
            <v>01066</v>
          </cell>
          <cell r="D26" t="str">
            <v>OMC000</v>
          </cell>
          <cell r="E26" t="str">
            <v>368000</v>
          </cell>
          <cell r="F26" t="str">
            <v>0676</v>
          </cell>
          <cell r="G26" t="str">
            <v>65000</v>
          </cell>
          <cell r="H26" t="str">
            <v>A</v>
          </cell>
          <cell r="I26" t="str">
            <v>00000041</v>
          </cell>
          <cell r="J26">
            <v>95</v>
          </cell>
          <cell r="K26">
            <v>368</v>
          </cell>
          <cell r="L26">
            <v>3213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0676</v>
          </cell>
          <cell r="R26" t="str">
            <v>65000</v>
          </cell>
          <cell r="S26" t="str">
            <v>200212</v>
          </cell>
          <cell r="T26" t="str">
            <v>CA01</v>
          </cell>
          <cell r="U26">
            <v>-4.75</v>
          </cell>
          <cell r="V26" t="str">
            <v>LDB</v>
          </cell>
          <cell r="W26">
            <v>0</v>
          </cell>
          <cell r="Y26">
            <v>0</v>
          </cell>
          <cell r="Z26">
            <v>0</v>
          </cell>
          <cell r="AA26" t="str">
            <v>BCH</v>
          </cell>
          <cell r="AB26" t="str">
            <v>0001</v>
          </cell>
          <cell r="AC26" t="str">
            <v>WKS</v>
          </cell>
          <cell r="AE26" t="str">
            <v>JV#</v>
          </cell>
          <cell r="AF26" t="str">
            <v>122A</v>
          </cell>
          <cell r="AG26" t="str">
            <v>FRN</v>
          </cell>
          <cell r="AH26" t="str">
            <v>3213</v>
          </cell>
          <cell r="AI26" t="str">
            <v>RP#</v>
          </cell>
          <cell r="AJ26" t="str">
            <v>000</v>
          </cell>
          <cell r="AK26" t="str">
            <v>CTL</v>
          </cell>
          <cell r="AM26" t="str">
            <v>RF#</v>
          </cell>
          <cell r="AU26" t="str">
            <v>I/C-M&amp;S,FPL</v>
          </cell>
          <cell r="AZ26" t="str">
            <v>FPL Fibernet</v>
          </cell>
        </row>
        <row r="27">
          <cell r="A27" t="str">
            <v>107100</v>
          </cell>
          <cell r="B27" t="str">
            <v>0368</v>
          </cell>
          <cell r="C27" t="str">
            <v>01066</v>
          </cell>
          <cell r="D27" t="str">
            <v>OMC000</v>
          </cell>
          <cell r="E27" t="str">
            <v>368000</v>
          </cell>
          <cell r="F27" t="str">
            <v>0676</v>
          </cell>
          <cell r="G27" t="str">
            <v>65000</v>
          </cell>
          <cell r="H27" t="str">
            <v>A</v>
          </cell>
          <cell r="I27" t="str">
            <v>00000041</v>
          </cell>
          <cell r="J27">
            <v>95</v>
          </cell>
          <cell r="K27">
            <v>368</v>
          </cell>
          <cell r="L27">
            <v>3213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 t="str">
            <v>0676</v>
          </cell>
          <cell r="R27" t="str">
            <v>65000</v>
          </cell>
          <cell r="S27" t="str">
            <v>200212</v>
          </cell>
          <cell r="T27" t="str">
            <v>CA01</v>
          </cell>
          <cell r="U27">
            <v>-9.41</v>
          </cell>
          <cell r="V27" t="str">
            <v>LDB</v>
          </cell>
          <cell r="W27">
            <v>0</v>
          </cell>
          <cell r="Y27">
            <v>0</v>
          </cell>
          <cell r="Z27">
            <v>0</v>
          </cell>
          <cell r="AA27" t="str">
            <v>BCH</v>
          </cell>
          <cell r="AB27" t="str">
            <v>0001</v>
          </cell>
          <cell r="AC27" t="str">
            <v>WKS</v>
          </cell>
          <cell r="AE27" t="str">
            <v>JV#</v>
          </cell>
          <cell r="AF27" t="str">
            <v>122A</v>
          </cell>
          <cell r="AG27" t="str">
            <v>FRN</v>
          </cell>
          <cell r="AH27" t="str">
            <v>3213</v>
          </cell>
          <cell r="AI27" t="str">
            <v>RP#</v>
          </cell>
          <cell r="AJ27" t="str">
            <v>000</v>
          </cell>
          <cell r="AK27" t="str">
            <v>CTL</v>
          </cell>
          <cell r="AM27" t="str">
            <v>RF#</v>
          </cell>
          <cell r="AU27" t="str">
            <v>I/C-M&amp;S,FPL</v>
          </cell>
          <cell r="AZ27" t="str">
            <v>FPL Fibernet</v>
          </cell>
        </row>
        <row r="28">
          <cell r="A28" t="str">
            <v>107100</v>
          </cell>
          <cell r="B28" t="str">
            <v>0368</v>
          </cell>
          <cell r="C28" t="str">
            <v>01066</v>
          </cell>
          <cell r="D28" t="str">
            <v>OMC000</v>
          </cell>
          <cell r="E28" t="str">
            <v>368000</v>
          </cell>
          <cell r="F28" t="str">
            <v>0680</v>
          </cell>
          <cell r="G28" t="str">
            <v>52450</v>
          </cell>
          <cell r="H28" t="str">
            <v>A</v>
          </cell>
          <cell r="I28" t="str">
            <v>00000041</v>
          </cell>
          <cell r="J28">
            <v>95</v>
          </cell>
          <cell r="K28">
            <v>368</v>
          </cell>
          <cell r="L28">
            <v>3213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str">
            <v>0680</v>
          </cell>
          <cell r="R28" t="str">
            <v>52450</v>
          </cell>
          <cell r="S28" t="str">
            <v>200212</v>
          </cell>
          <cell r="T28" t="str">
            <v>SA01</v>
          </cell>
          <cell r="U28">
            <v>40</v>
          </cell>
          <cell r="W28">
            <v>0</v>
          </cell>
          <cell r="Y28">
            <v>0</v>
          </cell>
          <cell r="Z28">
            <v>0</v>
          </cell>
          <cell r="AA28" t="str">
            <v>BCH</v>
          </cell>
          <cell r="AB28" t="str">
            <v>450002350</v>
          </cell>
          <cell r="AC28" t="str">
            <v>PO#</v>
          </cell>
          <cell r="AE28" t="str">
            <v>S/R</v>
          </cell>
          <cell r="AI28" t="str">
            <v>PYN</v>
          </cell>
          <cell r="AJ28" t="str">
            <v>PLA M</v>
          </cell>
          <cell r="AK28" t="str">
            <v>VND</v>
          </cell>
          <cell r="AL28" t="str">
            <v>266378122</v>
          </cell>
          <cell r="AM28" t="str">
            <v>FAC</v>
          </cell>
          <cell r="AN28" t="str">
            <v>000</v>
          </cell>
          <cell r="AQ28" t="str">
            <v>NVD</v>
          </cell>
          <cell r="AR28" t="str">
            <v>2002-12-</v>
          </cell>
          <cell r="AU28" t="str">
            <v>M PLA TOOLS         PLA M               1900003321</v>
          </cell>
          <cell r="AV28" t="str">
            <v>WF-BATCH</v>
          </cell>
          <cell r="AW28" t="str">
            <v>000</v>
          </cell>
          <cell r="AX28" t="str">
            <v>00</v>
          </cell>
          <cell r="AY28" t="str">
            <v>0</v>
          </cell>
          <cell r="AZ28" t="str">
            <v>FPL Fibernet</v>
          </cell>
        </row>
        <row r="29">
          <cell r="A29" t="str">
            <v>107100</v>
          </cell>
          <cell r="B29" t="str">
            <v>0368</v>
          </cell>
          <cell r="C29" t="str">
            <v>01066</v>
          </cell>
          <cell r="D29" t="str">
            <v>OMC000</v>
          </cell>
          <cell r="E29" t="str">
            <v>368000</v>
          </cell>
          <cell r="F29" t="str">
            <v>0750</v>
          </cell>
          <cell r="G29" t="str">
            <v>36000</v>
          </cell>
          <cell r="H29" t="str">
            <v>A</v>
          </cell>
          <cell r="I29" t="str">
            <v>00000041</v>
          </cell>
          <cell r="J29">
            <v>95</v>
          </cell>
          <cell r="K29">
            <v>368</v>
          </cell>
          <cell r="L29">
            <v>3213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0750</v>
          </cell>
          <cell r="R29" t="str">
            <v>36000</v>
          </cell>
          <cell r="S29" t="str">
            <v>200212</v>
          </cell>
          <cell r="T29" t="str">
            <v>PY42</v>
          </cell>
          <cell r="U29">
            <v>18.5</v>
          </cell>
          <cell r="V29" t="str">
            <v>LDB</v>
          </cell>
          <cell r="W29">
            <v>0</v>
          </cell>
          <cell r="X29" t="str">
            <v>SHR</v>
          </cell>
          <cell r="Y29">
            <v>0</v>
          </cell>
          <cell r="Z29">
            <v>0</v>
          </cell>
          <cell r="AA29" t="str">
            <v>PYP</v>
          </cell>
          <cell r="AB29" t="str">
            <v xml:space="preserve"> 0000025</v>
          </cell>
          <cell r="AC29" t="str">
            <v>PYL</v>
          </cell>
          <cell r="AD29" t="str">
            <v>004368</v>
          </cell>
          <cell r="AE29" t="str">
            <v>EMP</v>
          </cell>
          <cell r="AF29" t="str">
            <v>64529</v>
          </cell>
          <cell r="AG29" t="str">
            <v>JUL</v>
          </cell>
          <cell r="AH29" t="str">
            <v xml:space="preserve"> 000.00</v>
          </cell>
          <cell r="AI29" t="str">
            <v>BCH</v>
          </cell>
          <cell r="AJ29" t="str">
            <v>P52</v>
          </cell>
          <cell r="AK29" t="str">
            <v>CLS</v>
          </cell>
          <cell r="AL29" t="str">
            <v>R436</v>
          </cell>
          <cell r="AM29" t="str">
            <v>DTA</v>
          </cell>
          <cell r="AN29" t="str">
            <v xml:space="preserve"> 00000000000.00</v>
          </cell>
          <cell r="AO29" t="str">
            <v>DTH</v>
          </cell>
          <cell r="AP29" t="str">
            <v xml:space="preserve"> 00000000000.00</v>
          </cell>
          <cell r="AV29" t="str">
            <v>000000000</v>
          </cell>
          <cell r="AW29" t="str">
            <v>000</v>
          </cell>
          <cell r="AX29" t="str">
            <v>00</v>
          </cell>
          <cell r="AY29" t="str">
            <v>0</v>
          </cell>
          <cell r="AZ29" t="str">
            <v>FPL Fibernet</v>
          </cell>
        </row>
        <row r="30">
          <cell r="A30" t="str">
            <v>107100</v>
          </cell>
          <cell r="B30" t="str">
            <v>0368</v>
          </cell>
          <cell r="C30" t="str">
            <v>01066</v>
          </cell>
          <cell r="D30" t="str">
            <v>OMC000</v>
          </cell>
          <cell r="E30" t="str">
            <v>368000</v>
          </cell>
          <cell r="F30" t="str">
            <v>0750</v>
          </cell>
          <cell r="G30" t="str">
            <v>36000</v>
          </cell>
          <cell r="H30" t="str">
            <v>A</v>
          </cell>
          <cell r="I30" t="str">
            <v>00000041</v>
          </cell>
          <cell r="J30">
            <v>95</v>
          </cell>
          <cell r="K30">
            <v>368</v>
          </cell>
          <cell r="L30">
            <v>3213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0750</v>
          </cell>
          <cell r="R30" t="str">
            <v>36000</v>
          </cell>
          <cell r="S30" t="str">
            <v>200212</v>
          </cell>
          <cell r="T30" t="str">
            <v>PY42</v>
          </cell>
          <cell r="U30">
            <v>18.5</v>
          </cell>
          <cell r="V30" t="str">
            <v>LDB</v>
          </cell>
          <cell r="W30">
            <v>0</v>
          </cell>
          <cell r="X30" t="str">
            <v>SHR</v>
          </cell>
          <cell r="Y30">
            <v>0</v>
          </cell>
          <cell r="Z30">
            <v>0</v>
          </cell>
          <cell r="AA30" t="str">
            <v>PYP</v>
          </cell>
          <cell r="AB30" t="str">
            <v xml:space="preserve"> 0000026</v>
          </cell>
          <cell r="AC30" t="str">
            <v>PYL</v>
          </cell>
          <cell r="AD30" t="str">
            <v>004368</v>
          </cell>
          <cell r="AE30" t="str">
            <v>EMP</v>
          </cell>
          <cell r="AF30" t="str">
            <v>64529</v>
          </cell>
          <cell r="AG30" t="str">
            <v>JUL</v>
          </cell>
          <cell r="AH30" t="str">
            <v xml:space="preserve"> 000.00</v>
          </cell>
          <cell r="AI30" t="str">
            <v>BCH</v>
          </cell>
          <cell r="AJ30" t="str">
            <v>P52</v>
          </cell>
          <cell r="AK30" t="str">
            <v>CLS</v>
          </cell>
          <cell r="AL30" t="str">
            <v>R436</v>
          </cell>
          <cell r="AM30" t="str">
            <v>DTA</v>
          </cell>
          <cell r="AN30" t="str">
            <v xml:space="preserve"> 00000000000.00</v>
          </cell>
          <cell r="AO30" t="str">
            <v>DTH</v>
          </cell>
          <cell r="AP30" t="str">
            <v xml:space="preserve"> 00000000000.00</v>
          </cell>
          <cell r="AV30" t="str">
            <v>000000000</v>
          </cell>
          <cell r="AW30" t="str">
            <v>000</v>
          </cell>
          <cell r="AX30" t="str">
            <v>00</v>
          </cell>
          <cell r="AY30" t="str">
            <v>0</v>
          </cell>
          <cell r="AZ30" t="str">
            <v>FPL Fibernet</v>
          </cell>
        </row>
        <row r="31">
          <cell r="A31" t="str">
            <v>107100</v>
          </cell>
          <cell r="B31" t="str">
            <v>0368</v>
          </cell>
          <cell r="C31" t="str">
            <v>01066</v>
          </cell>
          <cell r="D31" t="str">
            <v>OMC000</v>
          </cell>
          <cell r="E31" t="str">
            <v>368000</v>
          </cell>
          <cell r="F31" t="str">
            <v>0772</v>
          </cell>
          <cell r="G31" t="str">
            <v>65000</v>
          </cell>
          <cell r="H31" t="str">
            <v>A</v>
          </cell>
          <cell r="I31" t="str">
            <v>00000041</v>
          </cell>
          <cell r="J31">
            <v>95</v>
          </cell>
          <cell r="K31">
            <v>368</v>
          </cell>
          <cell r="L31">
            <v>3213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0772</v>
          </cell>
          <cell r="R31" t="str">
            <v>65000</v>
          </cell>
          <cell r="S31" t="str">
            <v>200212</v>
          </cell>
          <cell r="T31" t="str">
            <v>CA01</v>
          </cell>
          <cell r="U31">
            <v>812.19</v>
          </cell>
          <cell r="V31" t="str">
            <v>LDB</v>
          </cell>
          <cell r="W31">
            <v>0</v>
          </cell>
          <cell r="Y31">
            <v>0</v>
          </cell>
          <cell r="Z31">
            <v>0</v>
          </cell>
          <cell r="AA31" t="str">
            <v>BCH</v>
          </cell>
          <cell r="AB31" t="str">
            <v>0001</v>
          </cell>
          <cell r="AC31" t="str">
            <v>WKS</v>
          </cell>
          <cell r="AE31" t="str">
            <v>JV#</v>
          </cell>
          <cell r="AF31" t="str">
            <v>122A</v>
          </cell>
          <cell r="AG31" t="str">
            <v>FRN</v>
          </cell>
          <cell r="AH31" t="str">
            <v>3213</v>
          </cell>
          <cell r="AI31" t="str">
            <v>RP#</v>
          </cell>
          <cell r="AJ31" t="str">
            <v>000</v>
          </cell>
          <cell r="AK31" t="str">
            <v>CTL</v>
          </cell>
          <cell r="AM31" t="str">
            <v>RF#</v>
          </cell>
          <cell r="AU31" t="str">
            <v>,</v>
          </cell>
          <cell r="AZ31" t="str">
            <v>FPL Fibernet</v>
          </cell>
        </row>
        <row r="32">
          <cell r="A32" t="str">
            <v>107100</v>
          </cell>
          <cell r="B32" t="str">
            <v>0368</v>
          </cell>
          <cell r="C32" t="str">
            <v>01066</v>
          </cell>
          <cell r="D32" t="str">
            <v>OMC000</v>
          </cell>
          <cell r="E32" t="str">
            <v>368000</v>
          </cell>
          <cell r="F32" t="str">
            <v>0802</v>
          </cell>
          <cell r="G32" t="str">
            <v>65000</v>
          </cell>
          <cell r="H32" t="str">
            <v>A</v>
          </cell>
          <cell r="I32" t="str">
            <v>00000041</v>
          </cell>
          <cell r="J32">
            <v>95</v>
          </cell>
          <cell r="K32">
            <v>368</v>
          </cell>
          <cell r="L32">
            <v>3213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0802</v>
          </cell>
          <cell r="R32" t="str">
            <v>65000</v>
          </cell>
          <cell r="S32" t="str">
            <v>200212</v>
          </cell>
          <cell r="T32" t="str">
            <v>CA01</v>
          </cell>
          <cell r="U32">
            <v>2409</v>
          </cell>
          <cell r="V32" t="str">
            <v>LDB</v>
          </cell>
          <cell r="W32">
            <v>0</v>
          </cell>
          <cell r="Y32">
            <v>0</v>
          </cell>
          <cell r="Z32">
            <v>0</v>
          </cell>
          <cell r="AA32" t="str">
            <v>BCH</v>
          </cell>
          <cell r="AB32" t="str">
            <v>0001</v>
          </cell>
          <cell r="AC32" t="str">
            <v>WKS</v>
          </cell>
          <cell r="AE32" t="str">
            <v>JV#</v>
          </cell>
          <cell r="AF32" t="str">
            <v>122A</v>
          </cell>
          <cell r="AG32" t="str">
            <v>FRN</v>
          </cell>
          <cell r="AH32" t="str">
            <v>3213</v>
          </cell>
          <cell r="AI32" t="str">
            <v>RP#</v>
          </cell>
          <cell r="AJ32" t="str">
            <v>000</v>
          </cell>
          <cell r="AK32" t="str">
            <v>CTL</v>
          </cell>
          <cell r="AM32" t="str">
            <v>RF#</v>
          </cell>
          <cell r="AU32" t="str">
            <v>I/C-AUGUSTE, M,FPL</v>
          </cell>
          <cell r="AZ32" t="str">
            <v>FPL Fibernet</v>
          </cell>
        </row>
        <row r="33">
          <cell r="A33" t="str">
            <v>107100</v>
          </cell>
          <cell r="B33" t="str">
            <v>0368</v>
          </cell>
          <cell r="C33" t="str">
            <v>01066</v>
          </cell>
          <cell r="D33" t="str">
            <v>OMC000</v>
          </cell>
          <cell r="E33" t="str">
            <v>368000</v>
          </cell>
          <cell r="F33" t="str">
            <v>0802</v>
          </cell>
          <cell r="G33" t="str">
            <v>65000</v>
          </cell>
          <cell r="H33" t="str">
            <v>A</v>
          </cell>
          <cell r="I33" t="str">
            <v>00000041</v>
          </cell>
          <cell r="J33">
            <v>95</v>
          </cell>
          <cell r="K33">
            <v>368</v>
          </cell>
          <cell r="L33">
            <v>3213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 t="str">
            <v>0802</v>
          </cell>
          <cell r="R33" t="str">
            <v>65000</v>
          </cell>
          <cell r="S33" t="str">
            <v>200212</v>
          </cell>
          <cell r="T33" t="str">
            <v>CA01</v>
          </cell>
          <cell r="U33">
            <v>3895</v>
          </cell>
          <cell r="V33" t="str">
            <v>LDB</v>
          </cell>
          <cell r="W33">
            <v>0</v>
          </cell>
          <cell r="Y33">
            <v>0</v>
          </cell>
          <cell r="Z33">
            <v>0</v>
          </cell>
          <cell r="AA33" t="str">
            <v>BCH</v>
          </cell>
          <cell r="AB33" t="str">
            <v>0001</v>
          </cell>
          <cell r="AC33" t="str">
            <v>WKS</v>
          </cell>
          <cell r="AE33" t="str">
            <v>JV#</v>
          </cell>
          <cell r="AF33" t="str">
            <v>122A</v>
          </cell>
          <cell r="AG33" t="str">
            <v>FRN</v>
          </cell>
          <cell r="AH33" t="str">
            <v>3213</v>
          </cell>
          <cell r="AI33" t="str">
            <v>RP#</v>
          </cell>
          <cell r="AJ33" t="str">
            <v>000</v>
          </cell>
          <cell r="AK33" t="str">
            <v>CTL</v>
          </cell>
          <cell r="AM33" t="str">
            <v>RF#</v>
          </cell>
          <cell r="AU33" t="str">
            <v>I/C-GAUGER,C,FPL</v>
          </cell>
          <cell r="AZ33" t="str">
            <v>FPL Fibernet</v>
          </cell>
        </row>
        <row r="34">
          <cell r="A34" t="str">
            <v>107100</v>
          </cell>
          <cell r="B34" t="str">
            <v>0368</v>
          </cell>
          <cell r="C34" t="str">
            <v>01066</v>
          </cell>
          <cell r="D34" t="str">
            <v>OMC000</v>
          </cell>
          <cell r="E34" t="str">
            <v>368000</v>
          </cell>
          <cell r="F34" t="str">
            <v>0803</v>
          </cell>
          <cell r="G34" t="str">
            <v>36000</v>
          </cell>
          <cell r="H34" t="str">
            <v>A</v>
          </cell>
          <cell r="I34" t="str">
            <v>00000041</v>
          </cell>
          <cell r="J34">
            <v>95</v>
          </cell>
          <cell r="K34">
            <v>368</v>
          </cell>
          <cell r="L34">
            <v>3213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>0803</v>
          </cell>
          <cell r="R34" t="str">
            <v>36000</v>
          </cell>
          <cell r="S34" t="str">
            <v>200212</v>
          </cell>
          <cell r="T34" t="str">
            <v>PY42</v>
          </cell>
          <cell r="U34">
            <v>553.79999999999995</v>
          </cell>
          <cell r="V34" t="str">
            <v>LDB</v>
          </cell>
          <cell r="W34">
            <v>0</v>
          </cell>
          <cell r="X34" t="str">
            <v>SHR</v>
          </cell>
          <cell r="Y34">
            <v>16</v>
          </cell>
          <cell r="Z34">
            <v>16</v>
          </cell>
          <cell r="AA34" t="str">
            <v>PYP</v>
          </cell>
          <cell r="AB34" t="str">
            <v xml:space="preserve"> 0000025</v>
          </cell>
          <cell r="AC34" t="str">
            <v>PYL</v>
          </cell>
          <cell r="AD34" t="str">
            <v>004368</v>
          </cell>
          <cell r="AE34" t="str">
            <v>EMP</v>
          </cell>
          <cell r="AF34" t="str">
            <v>35483</v>
          </cell>
          <cell r="AG34" t="str">
            <v>JUL</v>
          </cell>
          <cell r="AH34" t="str">
            <v xml:space="preserve"> 000.00</v>
          </cell>
          <cell r="AI34" t="str">
            <v>BCH</v>
          </cell>
          <cell r="AJ34" t="str">
            <v>801</v>
          </cell>
          <cell r="AK34" t="str">
            <v>CLS</v>
          </cell>
          <cell r="AL34" t="str">
            <v>R445</v>
          </cell>
          <cell r="AM34" t="str">
            <v>DTA</v>
          </cell>
          <cell r="AN34" t="str">
            <v xml:space="preserve"> 00000000000.00</v>
          </cell>
          <cell r="AO34" t="str">
            <v>DTH</v>
          </cell>
          <cell r="AP34" t="str">
            <v xml:space="preserve"> 00000000000.00</v>
          </cell>
          <cell r="AV34" t="str">
            <v>000000000</v>
          </cell>
          <cell r="AW34" t="str">
            <v>000</v>
          </cell>
          <cell r="AX34" t="str">
            <v>00</v>
          </cell>
          <cell r="AY34" t="str">
            <v>0</v>
          </cell>
          <cell r="AZ34" t="str">
            <v>FPL Fibernet</v>
          </cell>
        </row>
        <row r="35">
          <cell r="A35" t="str">
            <v>107100</v>
          </cell>
          <cell r="B35" t="str">
            <v>0368</v>
          </cell>
          <cell r="C35" t="str">
            <v>01066</v>
          </cell>
          <cell r="D35" t="str">
            <v>OMC000</v>
          </cell>
          <cell r="E35" t="str">
            <v>368000</v>
          </cell>
          <cell r="F35" t="str">
            <v>0803</v>
          </cell>
          <cell r="G35" t="str">
            <v>36000</v>
          </cell>
          <cell r="H35" t="str">
            <v>A</v>
          </cell>
          <cell r="I35" t="str">
            <v>00000041</v>
          </cell>
          <cell r="J35">
            <v>95</v>
          </cell>
          <cell r="K35">
            <v>368</v>
          </cell>
          <cell r="L35">
            <v>3213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 t="str">
            <v>0803</v>
          </cell>
          <cell r="R35" t="str">
            <v>36000</v>
          </cell>
          <cell r="S35" t="str">
            <v>200212</v>
          </cell>
          <cell r="T35" t="str">
            <v>PY42</v>
          </cell>
          <cell r="U35">
            <v>669.6</v>
          </cell>
          <cell r="V35" t="str">
            <v>LDB</v>
          </cell>
          <cell r="W35">
            <v>0</v>
          </cell>
          <cell r="X35" t="str">
            <v>SHR</v>
          </cell>
          <cell r="Y35">
            <v>16</v>
          </cell>
          <cell r="Z35">
            <v>16</v>
          </cell>
          <cell r="AA35" t="str">
            <v>PYP</v>
          </cell>
          <cell r="AB35" t="str">
            <v xml:space="preserve"> 0000026</v>
          </cell>
          <cell r="AC35" t="str">
            <v>PYL</v>
          </cell>
          <cell r="AD35" t="str">
            <v>004368</v>
          </cell>
          <cell r="AE35" t="str">
            <v>EMP</v>
          </cell>
          <cell r="AF35" t="str">
            <v>64529</v>
          </cell>
          <cell r="AG35" t="str">
            <v>JUL</v>
          </cell>
          <cell r="AH35" t="str">
            <v xml:space="preserve"> 000.00</v>
          </cell>
          <cell r="AI35" t="str">
            <v>BCH</v>
          </cell>
          <cell r="AJ35" t="str">
            <v>500</v>
          </cell>
          <cell r="AK35" t="str">
            <v>CLS</v>
          </cell>
          <cell r="AL35" t="str">
            <v>R436</v>
          </cell>
          <cell r="AM35" t="str">
            <v>DTA</v>
          </cell>
          <cell r="AN35" t="str">
            <v xml:space="preserve"> 00000000000.00</v>
          </cell>
          <cell r="AO35" t="str">
            <v>DTH</v>
          </cell>
          <cell r="AP35" t="str">
            <v xml:space="preserve"> 00000000000.00</v>
          </cell>
          <cell r="AV35" t="str">
            <v>000000000</v>
          </cell>
          <cell r="AW35" t="str">
            <v>000</v>
          </cell>
          <cell r="AX35" t="str">
            <v>00</v>
          </cell>
          <cell r="AY35" t="str">
            <v>0</v>
          </cell>
          <cell r="AZ35" t="str">
            <v>FPL Fibernet</v>
          </cell>
        </row>
        <row r="36">
          <cell r="A36" t="str">
            <v>107100</v>
          </cell>
          <cell r="B36" t="str">
            <v>0368</v>
          </cell>
          <cell r="C36" t="str">
            <v>01066</v>
          </cell>
          <cell r="D36" t="str">
            <v>OMC000</v>
          </cell>
          <cell r="E36" t="str">
            <v>368000</v>
          </cell>
          <cell r="F36" t="str">
            <v>0803</v>
          </cell>
          <cell r="G36" t="str">
            <v>36000</v>
          </cell>
          <cell r="H36" t="str">
            <v>A</v>
          </cell>
          <cell r="I36" t="str">
            <v>00000041</v>
          </cell>
          <cell r="J36">
            <v>95</v>
          </cell>
          <cell r="K36">
            <v>368</v>
          </cell>
          <cell r="L36">
            <v>3213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0803</v>
          </cell>
          <cell r="R36" t="str">
            <v>36000</v>
          </cell>
          <cell r="S36" t="str">
            <v>200212</v>
          </cell>
          <cell r="T36" t="str">
            <v>PY42</v>
          </cell>
          <cell r="U36">
            <v>837</v>
          </cell>
          <cell r="V36" t="str">
            <v>LDB</v>
          </cell>
          <cell r="W36">
            <v>0</v>
          </cell>
          <cell r="X36" t="str">
            <v>SHR</v>
          </cell>
          <cell r="Y36">
            <v>20</v>
          </cell>
          <cell r="Z36">
            <v>20</v>
          </cell>
          <cell r="AA36" t="str">
            <v>PYP</v>
          </cell>
          <cell r="AB36" t="str">
            <v xml:space="preserve"> 0000025</v>
          </cell>
          <cell r="AC36" t="str">
            <v>PYL</v>
          </cell>
          <cell r="AD36" t="str">
            <v>004368</v>
          </cell>
          <cell r="AE36" t="str">
            <v>EMP</v>
          </cell>
          <cell r="AF36" t="str">
            <v>64529</v>
          </cell>
          <cell r="AG36" t="str">
            <v>JUL</v>
          </cell>
          <cell r="AH36" t="str">
            <v xml:space="preserve"> 000.00</v>
          </cell>
          <cell r="AI36" t="str">
            <v>BCH</v>
          </cell>
          <cell r="AJ36" t="str">
            <v>500</v>
          </cell>
          <cell r="AK36" t="str">
            <v>CLS</v>
          </cell>
          <cell r="AL36" t="str">
            <v>R436</v>
          </cell>
          <cell r="AM36" t="str">
            <v>DTA</v>
          </cell>
          <cell r="AN36" t="str">
            <v xml:space="preserve"> 00000000000.00</v>
          </cell>
          <cell r="AO36" t="str">
            <v>DTH</v>
          </cell>
          <cell r="AP36" t="str">
            <v xml:space="preserve"> 00000000000.00</v>
          </cell>
          <cell r="AV36" t="str">
            <v>000000000</v>
          </cell>
          <cell r="AW36" t="str">
            <v>000</v>
          </cell>
          <cell r="AX36" t="str">
            <v>00</v>
          </cell>
          <cell r="AY36" t="str">
            <v>0</v>
          </cell>
          <cell r="AZ36" t="str">
            <v>FPL Fibernet</v>
          </cell>
        </row>
        <row r="37">
          <cell r="A37" t="str">
            <v>107100</v>
          </cell>
          <cell r="B37" t="str">
            <v>0368</v>
          </cell>
          <cell r="C37" t="str">
            <v>01066</v>
          </cell>
          <cell r="D37" t="str">
            <v>OMC000</v>
          </cell>
          <cell r="E37" t="str">
            <v>368000</v>
          </cell>
          <cell r="F37" t="str">
            <v>0803</v>
          </cell>
          <cell r="G37" t="str">
            <v>36000</v>
          </cell>
          <cell r="H37" t="str">
            <v>A</v>
          </cell>
          <cell r="I37" t="str">
            <v>00000041</v>
          </cell>
          <cell r="J37">
            <v>95</v>
          </cell>
          <cell r="K37">
            <v>368</v>
          </cell>
          <cell r="L37">
            <v>3213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 t="str">
            <v>0803</v>
          </cell>
          <cell r="R37" t="str">
            <v>36000</v>
          </cell>
          <cell r="S37" t="str">
            <v>200212</v>
          </cell>
          <cell r="T37" t="str">
            <v>PY42</v>
          </cell>
          <cell r="U37">
            <v>1384.8</v>
          </cell>
          <cell r="V37" t="str">
            <v>LDB</v>
          </cell>
          <cell r="W37">
            <v>0</v>
          </cell>
          <cell r="X37" t="str">
            <v>SHR</v>
          </cell>
          <cell r="Y37">
            <v>32</v>
          </cell>
          <cell r="Z37">
            <v>32</v>
          </cell>
          <cell r="AA37" t="str">
            <v>PYP</v>
          </cell>
          <cell r="AB37" t="str">
            <v xml:space="preserve"> 0000001</v>
          </cell>
          <cell r="AC37" t="str">
            <v>PYL</v>
          </cell>
          <cell r="AD37" t="str">
            <v>004368</v>
          </cell>
          <cell r="AE37" t="str">
            <v>EMP</v>
          </cell>
          <cell r="AF37" t="str">
            <v>78122</v>
          </cell>
          <cell r="AG37" t="str">
            <v>JUL</v>
          </cell>
          <cell r="AH37" t="str">
            <v xml:space="preserve"> 000.00</v>
          </cell>
          <cell r="AI37" t="str">
            <v>BCH</v>
          </cell>
          <cell r="AJ37" t="str">
            <v>801</v>
          </cell>
          <cell r="AK37" t="str">
            <v>CLS</v>
          </cell>
          <cell r="AL37" t="str">
            <v>1RB8</v>
          </cell>
          <cell r="AM37" t="str">
            <v>DTA</v>
          </cell>
          <cell r="AN37" t="str">
            <v xml:space="preserve"> 00000000000.00</v>
          </cell>
          <cell r="AO37" t="str">
            <v>DTH</v>
          </cell>
          <cell r="AP37" t="str">
            <v xml:space="preserve"> 00000000000.00</v>
          </cell>
          <cell r="AV37" t="str">
            <v>000000000</v>
          </cell>
          <cell r="AW37" t="str">
            <v>000</v>
          </cell>
          <cell r="AX37" t="str">
            <v>00</v>
          </cell>
          <cell r="AY37" t="str">
            <v>0</v>
          </cell>
          <cell r="AZ37" t="str">
            <v>FPL Fibernet</v>
          </cell>
        </row>
        <row r="38">
          <cell r="A38" t="str">
            <v>107100</v>
          </cell>
          <cell r="B38" t="str">
            <v>0368</v>
          </cell>
          <cell r="C38" t="str">
            <v>01066</v>
          </cell>
          <cell r="D38" t="str">
            <v>OMC000</v>
          </cell>
          <cell r="E38" t="str">
            <v>368000</v>
          </cell>
          <cell r="F38" t="str">
            <v>0803</v>
          </cell>
          <cell r="G38" t="str">
            <v>36000</v>
          </cell>
          <cell r="H38" t="str">
            <v>A</v>
          </cell>
          <cell r="I38" t="str">
            <v>00000041</v>
          </cell>
          <cell r="J38">
            <v>95</v>
          </cell>
          <cell r="K38">
            <v>368</v>
          </cell>
          <cell r="L38">
            <v>3213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0803</v>
          </cell>
          <cell r="R38" t="str">
            <v>36000</v>
          </cell>
          <cell r="S38" t="str">
            <v>200212</v>
          </cell>
          <cell r="T38" t="str">
            <v>PY42</v>
          </cell>
          <cell r="U38">
            <v>1471.35</v>
          </cell>
          <cell r="V38" t="str">
            <v>LDB</v>
          </cell>
          <cell r="W38">
            <v>0</v>
          </cell>
          <cell r="X38" t="str">
            <v>SHR</v>
          </cell>
          <cell r="Y38">
            <v>34</v>
          </cell>
          <cell r="Z38">
            <v>34</v>
          </cell>
          <cell r="AA38" t="str">
            <v>PYP</v>
          </cell>
          <cell r="AB38" t="str">
            <v xml:space="preserve"> 0000025</v>
          </cell>
          <cell r="AC38" t="str">
            <v>PYL</v>
          </cell>
          <cell r="AD38" t="str">
            <v>004368</v>
          </cell>
          <cell r="AE38" t="str">
            <v>EMP</v>
          </cell>
          <cell r="AF38" t="str">
            <v>78122</v>
          </cell>
          <cell r="AG38" t="str">
            <v>JUL</v>
          </cell>
          <cell r="AH38" t="str">
            <v xml:space="preserve"> 000.00</v>
          </cell>
          <cell r="AI38" t="str">
            <v>BCH</v>
          </cell>
          <cell r="AJ38" t="str">
            <v>801</v>
          </cell>
          <cell r="AK38" t="str">
            <v>CLS</v>
          </cell>
          <cell r="AL38" t="str">
            <v>1RB8</v>
          </cell>
          <cell r="AM38" t="str">
            <v>DTA</v>
          </cell>
          <cell r="AN38" t="str">
            <v xml:space="preserve"> 00000000000.00</v>
          </cell>
          <cell r="AO38" t="str">
            <v>DTH</v>
          </cell>
          <cell r="AP38" t="str">
            <v xml:space="preserve"> 00000000000.00</v>
          </cell>
          <cell r="AV38" t="str">
            <v>000000000</v>
          </cell>
          <cell r="AW38" t="str">
            <v>000</v>
          </cell>
          <cell r="AX38" t="str">
            <v>00</v>
          </cell>
          <cell r="AY38" t="str">
            <v>0</v>
          </cell>
          <cell r="AZ38" t="str">
            <v>FPL Fibernet</v>
          </cell>
        </row>
        <row r="39">
          <cell r="A39" t="str">
            <v>107100</v>
          </cell>
          <cell r="B39" t="str">
            <v>0368</v>
          </cell>
          <cell r="C39" t="str">
            <v>01066</v>
          </cell>
          <cell r="D39" t="str">
            <v>OMC000</v>
          </cell>
          <cell r="E39" t="str">
            <v>368000</v>
          </cell>
          <cell r="F39" t="str">
            <v>0803</v>
          </cell>
          <cell r="G39" t="str">
            <v>36000</v>
          </cell>
          <cell r="H39" t="str">
            <v>A</v>
          </cell>
          <cell r="I39" t="str">
            <v>00000041</v>
          </cell>
          <cell r="J39">
            <v>95</v>
          </cell>
          <cell r="K39">
            <v>368</v>
          </cell>
          <cell r="L39">
            <v>3213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0803</v>
          </cell>
          <cell r="R39" t="str">
            <v>36000</v>
          </cell>
          <cell r="S39" t="str">
            <v>200212</v>
          </cell>
          <cell r="T39" t="str">
            <v>PY42</v>
          </cell>
          <cell r="U39">
            <v>1617.96</v>
          </cell>
          <cell r="V39" t="str">
            <v>LDB</v>
          </cell>
          <cell r="W39">
            <v>0</v>
          </cell>
          <cell r="X39" t="str">
            <v>SHR</v>
          </cell>
          <cell r="Y39">
            <v>47</v>
          </cell>
          <cell r="Z39">
            <v>47</v>
          </cell>
          <cell r="AA39" t="str">
            <v>PYP</v>
          </cell>
          <cell r="AB39" t="str">
            <v xml:space="preserve"> 0000026</v>
          </cell>
          <cell r="AC39" t="str">
            <v>PYL</v>
          </cell>
          <cell r="AD39" t="str">
            <v>004368</v>
          </cell>
          <cell r="AE39" t="str">
            <v>EMP</v>
          </cell>
          <cell r="AF39" t="str">
            <v>13648</v>
          </cell>
          <cell r="AG39" t="str">
            <v>JUL</v>
          </cell>
          <cell r="AH39" t="str">
            <v xml:space="preserve"> 000.00</v>
          </cell>
          <cell r="AI39" t="str">
            <v>BCH</v>
          </cell>
          <cell r="AJ39" t="str">
            <v>801</v>
          </cell>
          <cell r="AK39" t="str">
            <v>CLS</v>
          </cell>
          <cell r="AL39" t="str">
            <v>R445</v>
          </cell>
          <cell r="AM39" t="str">
            <v>DTA</v>
          </cell>
          <cell r="AN39" t="str">
            <v xml:space="preserve"> 00000000000.00</v>
          </cell>
          <cell r="AO39" t="str">
            <v>DTH</v>
          </cell>
          <cell r="AP39" t="str">
            <v xml:space="preserve"> 00000000000.00</v>
          </cell>
          <cell r="AV39" t="str">
            <v>000000000</v>
          </cell>
          <cell r="AW39" t="str">
            <v>000</v>
          </cell>
          <cell r="AX39" t="str">
            <v>00</v>
          </cell>
          <cell r="AY39" t="str">
            <v>0</v>
          </cell>
          <cell r="AZ39" t="str">
            <v>FPL Fibernet</v>
          </cell>
        </row>
        <row r="40">
          <cell r="A40" t="str">
            <v>107100</v>
          </cell>
          <cell r="B40" t="str">
            <v>0368</v>
          </cell>
          <cell r="C40" t="str">
            <v>01066</v>
          </cell>
          <cell r="D40" t="str">
            <v>OMC000</v>
          </cell>
          <cell r="E40" t="str">
            <v>368000</v>
          </cell>
          <cell r="F40" t="str">
            <v>0803</v>
          </cell>
          <cell r="G40" t="str">
            <v>36000</v>
          </cell>
          <cell r="H40" t="str">
            <v>A</v>
          </cell>
          <cell r="I40" t="str">
            <v>00000041</v>
          </cell>
          <cell r="J40">
            <v>95</v>
          </cell>
          <cell r="K40">
            <v>368</v>
          </cell>
          <cell r="L40">
            <v>3213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0803</v>
          </cell>
          <cell r="R40" t="str">
            <v>36000</v>
          </cell>
          <cell r="S40" t="str">
            <v>200212</v>
          </cell>
          <cell r="T40" t="str">
            <v>PY42</v>
          </cell>
          <cell r="U40">
            <v>1938.3</v>
          </cell>
          <cell r="V40" t="str">
            <v>LDB</v>
          </cell>
          <cell r="W40">
            <v>0</v>
          </cell>
          <cell r="X40" t="str">
            <v>SHR</v>
          </cell>
          <cell r="Y40">
            <v>56</v>
          </cell>
          <cell r="Z40">
            <v>56</v>
          </cell>
          <cell r="AA40" t="str">
            <v>PYP</v>
          </cell>
          <cell r="AB40" t="str">
            <v xml:space="preserve"> 0000001</v>
          </cell>
          <cell r="AC40" t="str">
            <v>PYL</v>
          </cell>
          <cell r="AD40" t="str">
            <v>004368</v>
          </cell>
          <cell r="AE40" t="str">
            <v>EMP</v>
          </cell>
          <cell r="AF40" t="str">
            <v>35483</v>
          </cell>
          <cell r="AG40" t="str">
            <v>JUL</v>
          </cell>
          <cell r="AH40" t="str">
            <v xml:space="preserve"> 000.00</v>
          </cell>
          <cell r="AI40" t="str">
            <v>BCH</v>
          </cell>
          <cell r="AJ40" t="str">
            <v>801</v>
          </cell>
          <cell r="AK40" t="str">
            <v>CLS</v>
          </cell>
          <cell r="AL40" t="str">
            <v>R445</v>
          </cell>
          <cell r="AM40" t="str">
            <v>DTA</v>
          </cell>
          <cell r="AN40" t="str">
            <v xml:space="preserve"> 00000000000.00</v>
          </cell>
          <cell r="AO40" t="str">
            <v>DTH</v>
          </cell>
          <cell r="AP40" t="str">
            <v xml:space="preserve"> 00000000000.00</v>
          </cell>
          <cell r="AV40" t="str">
            <v>000000000</v>
          </cell>
          <cell r="AW40" t="str">
            <v>000</v>
          </cell>
          <cell r="AX40" t="str">
            <v>00</v>
          </cell>
          <cell r="AY40" t="str">
            <v>0</v>
          </cell>
          <cell r="AZ40" t="str">
            <v>FPL Fibernet</v>
          </cell>
        </row>
        <row r="41">
          <cell r="A41" t="str">
            <v>107100</v>
          </cell>
          <cell r="B41" t="str">
            <v>0368</v>
          </cell>
          <cell r="C41" t="str">
            <v>01066</v>
          </cell>
          <cell r="D41" t="str">
            <v>OMC000</v>
          </cell>
          <cell r="E41" t="str">
            <v>368000</v>
          </cell>
          <cell r="F41" t="str">
            <v>0803</v>
          </cell>
          <cell r="G41" t="str">
            <v>36000</v>
          </cell>
          <cell r="H41" t="str">
            <v>A</v>
          </cell>
          <cell r="I41" t="str">
            <v>00000041</v>
          </cell>
          <cell r="J41">
            <v>95</v>
          </cell>
          <cell r="K41">
            <v>368</v>
          </cell>
          <cell r="L41">
            <v>3213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0803</v>
          </cell>
          <cell r="R41" t="str">
            <v>36000</v>
          </cell>
          <cell r="S41" t="str">
            <v>200212</v>
          </cell>
          <cell r="T41" t="str">
            <v>PY42</v>
          </cell>
          <cell r="U41">
            <v>2754</v>
          </cell>
          <cell r="V41" t="str">
            <v>LDB</v>
          </cell>
          <cell r="W41">
            <v>0</v>
          </cell>
          <cell r="X41" t="str">
            <v>SHR</v>
          </cell>
          <cell r="Y41">
            <v>80</v>
          </cell>
          <cell r="Z41">
            <v>80</v>
          </cell>
          <cell r="AA41" t="str">
            <v>PYP</v>
          </cell>
          <cell r="AB41" t="str">
            <v xml:space="preserve"> 0000001</v>
          </cell>
          <cell r="AC41" t="str">
            <v>PYL</v>
          </cell>
          <cell r="AD41" t="str">
            <v>004368</v>
          </cell>
          <cell r="AE41" t="str">
            <v>EMP</v>
          </cell>
          <cell r="AF41" t="str">
            <v>13648</v>
          </cell>
          <cell r="AG41" t="str">
            <v>JUL</v>
          </cell>
          <cell r="AH41" t="str">
            <v xml:space="preserve"> 000.00</v>
          </cell>
          <cell r="AI41" t="str">
            <v>BCH</v>
          </cell>
          <cell r="AJ41" t="str">
            <v>801</v>
          </cell>
          <cell r="AK41" t="str">
            <v>CLS</v>
          </cell>
          <cell r="AL41" t="str">
            <v>R445</v>
          </cell>
          <cell r="AM41" t="str">
            <v>DTA</v>
          </cell>
          <cell r="AN41" t="str">
            <v xml:space="preserve"> 00000000000.00</v>
          </cell>
          <cell r="AO41" t="str">
            <v>DTH</v>
          </cell>
          <cell r="AP41" t="str">
            <v xml:space="preserve"> 00000000000.00</v>
          </cell>
          <cell r="AV41" t="str">
            <v>000000000</v>
          </cell>
          <cell r="AW41" t="str">
            <v>000</v>
          </cell>
          <cell r="AX41" t="str">
            <v>00</v>
          </cell>
          <cell r="AY41" t="str">
            <v>0</v>
          </cell>
          <cell r="AZ41" t="str">
            <v>FPL Fibernet</v>
          </cell>
        </row>
        <row r="42">
          <cell r="A42" t="str">
            <v>107100</v>
          </cell>
          <cell r="B42" t="str">
            <v>0368</v>
          </cell>
          <cell r="C42" t="str">
            <v>01066</v>
          </cell>
          <cell r="D42" t="str">
            <v>OMC000</v>
          </cell>
          <cell r="E42" t="str">
            <v>368000</v>
          </cell>
          <cell r="F42" t="str">
            <v>0803</v>
          </cell>
          <cell r="G42" t="str">
            <v>36000</v>
          </cell>
          <cell r="H42" t="str">
            <v>A</v>
          </cell>
          <cell r="I42" t="str">
            <v>00000041</v>
          </cell>
          <cell r="J42">
            <v>95</v>
          </cell>
          <cell r="K42">
            <v>368</v>
          </cell>
          <cell r="L42">
            <v>3213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0803</v>
          </cell>
          <cell r="R42" t="str">
            <v>36000</v>
          </cell>
          <cell r="S42" t="str">
            <v>200212</v>
          </cell>
          <cell r="T42" t="str">
            <v>PY42</v>
          </cell>
          <cell r="U42">
            <v>2754</v>
          </cell>
          <cell r="V42" t="str">
            <v>LDB</v>
          </cell>
          <cell r="W42">
            <v>0</v>
          </cell>
          <cell r="X42" t="str">
            <v>SHR</v>
          </cell>
          <cell r="Y42">
            <v>80</v>
          </cell>
          <cell r="Z42">
            <v>80</v>
          </cell>
          <cell r="AA42" t="str">
            <v>PYP</v>
          </cell>
          <cell r="AB42" t="str">
            <v xml:space="preserve"> 0000025</v>
          </cell>
          <cell r="AC42" t="str">
            <v>PYL</v>
          </cell>
          <cell r="AD42" t="str">
            <v>004368</v>
          </cell>
          <cell r="AE42" t="str">
            <v>EMP</v>
          </cell>
          <cell r="AF42" t="str">
            <v>13648</v>
          </cell>
          <cell r="AG42" t="str">
            <v>JUL</v>
          </cell>
          <cell r="AH42" t="str">
            <v xml:space="preserve"> 000.00</v>
          </cell>
          <cell r="AI42" t="str">
            <v>BCH</v>
          </cell>
          <cell r="AJ42" t="str">
            <v>801</v>
          </cell>
          <cell r="AK42" t="str">
            <v>CLS</v>
          </cell>
          <cell r="AL42" t="str">
            <v>R445</v>
          </cell>
          <cell r="AM42" t="str">
            <v>DTA</v>
          </cell>
          <cell r="AN42" t="str">
            <v xml:space="preserve"> 00000000000.00</v>
          </cell>
          <cell r="AO42" t="str">
            <v>DTH</v>
          </cell>
          <cell r="AP42" t="str">
            <v xml:space="preserve"> 00000000000.00</v>
          </cell>
          <cell r="AV42" t="str">
            <v>000000000</v>
          </cell>
          <cell r="AW42" t="str">
            <v>000</v>
          </cell>
          <cell r="AX42" t="str">
            <v>00</v>
          </cell>
          <cell r="AY42" t="str">
            <v>0</v>
          </cell>
          <cell r="AZ42" t="str">
            <v>FPL Fibernet</v>
          </cell>
        </row>
        <row r="43">
          <cell r="A43" t="str">
            <v>107100</v>
          </cell>
          <cell r="B43" t="str">
            <v>0368</v>
          </cell>
          <cell r="C43" t="str">
            <v>01066</v>
          </cell>
          <cell r="D43" t="str">
            <v>OMC000</v>
          </cell>
          <cell r="E43" t="str">
            <v>368000</v>
          </cell>
          <cell r="F43" t="str">
            <v>0803</v>
          </cell>
          <cell r="G43" t="str">
            <v>36000</v>
          </cell>
          <cell r="H43" t="str">
            <v>A</v>
          </cell>
          <cell r="I43" t="str">
            <v>00000041</v>
          </cell>
          <cell r="J43">
            <v>95</v>
          </cell>
          <cell r="K43">
            <v>368</v>
          </cell>
          <cell r="L43">
            <v>3213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0803</v>
          </cell>
          <cell r="R43" t="str">
            <v>36000</v>
          </cell>
          <cell r="S43" t="str">
            <v>200212</v>
          </cell>
          <cell r="T43" t="str">
            <v>PY42</v>
          </cell>
          <cell r="U43">
            <v>3348</v>
          </cell>
          <cell r="V43" t="str">
            <v>LDB</v>
          </cell>
          <cell r="W43">
            <v>0</v>
          </cell>
          <cell r="X43" t="str">
            <v>SHR</v>
          </cell>
          <cell r="Y43">
            <v>80</v>
          </cell>
          <cell r="Z43">
            <v>80</v>
          </cell>
          <cell r="AA43" t="str">
            <v>PYP</v>
          </cell>
          <cell r="AB43" t="str">
            <v xml:space="preserve"> 0000001</v>
          </cell>
          <cell r="AC43" t="str">
            <v>PYL</v>
          </cell>
          <cell r="AD43" t="str">
            <v>004368</v>
          </cell>
          <cell r="AE43" t="str">
            <v>EMP</v>
          </cell>
          <cell r="AF43" t="str">
            <v>64529</v>
          </cell>
          <cell r="AG43" t="str">
            <v>JUL</v>
          </cell>
          <cell r="AH43" t="str">
            <v xml:space="preserve"> 000.00</v>
          </cell>
          <cell r="AI43" t="str">
            <v>BCH</v>
          </cell>
          <cell r="AJ43" t="str">
            <v>801</v>
          </cell>
          <cell r="AK43" t="str">
            <v>CLS</v>
          </cell>
          <cell r="AL43" t="str">
            <v>R436</v>
          </cell>
          <cell r="AM43" t="str">
            <v>DTA</v>
          </cell>
          <cell r="AN43" t="str">
            <v xml:space="preserve"> 00000000000.00</v>
          </cell>
          <cell r="AO43" t="str">
            <v>DTH</v>
          </cell>
          <cell r="AP43" t="str">
            <v xml:space="preserve"> 00000000000.00</v>
          </cell>
          <cell r="AV43" t="str">
            <v>000000000</v>
          </cell>
          <cell r="AW43" t="str">
            <v>000</v>
          </cell>
          <cell r="AX43" t="str">
            <v>00</v>
          </cell>
          <cell r="AY43" t="str">
            <v>0</v>
          </cell>
          <cell r="AZ43" t="str">
            <v>FPL Fibernet</v>
          </cell>
        </row>
        <row r="44">
          <cell r="A44" t="str">
            <v>107100</v>
          </cell>
          <cell r="B44" t="str">
            <v>0368</v>
          </cell>
          <cell r="C44" t="str">
            <v>01066</v>
          </cell>
          <cell r="D44" t="str">
            <v>OMC000</v>
          </cell>
          <cell r="E44" t="str">
            <v>368000</v>
          </cell>
          <cell r="F44" t="str">
            <v>0803</v>
          </cell>
          <cell r="G44" t="str">
            <v>36000</v>
          </cell>
          <cell r="H44" t="str">
            <v>A</v>
          </cell>
          <cell r="I44" t="str">
            <v>00000041</v>
          </cell>
          <cell r="J44">
            <v>95</v>
          </cell>
          <cell r="K44">
            <v>368</v>
          </cell>
          <cell r="L44">
            <v>3213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0803</v>
          </cell>
          <cell r="R44" t="str">
            <v>36000</v>
          </cell>
          <cell r="S44" t="str">
            <v>200212</v>
          </cell>
          <cell r="T44" t="str">
            <v>PY42</v>
          </cell>
          <cell r="U44">
            <v>3462</v>
          </cell>
          <cell r="V44" t="str">
            <v>LDB</v>
          </cell>
          <cell r="W44">
            <v>0</v>
          </cell>
          <cell r="X44" t="str">
            <v>SHR</v>
          </cell>
          <cell r="Y44">
            <v>80</v>
          </cell>
          <cell r="Z44">
            <v>80</v>
          </cell>
          <cell r="AA44" t="str">
            <v>PYP</v>
          </cell>
          <cell r="AB44" t="str">
            <v xml:space="preserve"> 0000026</v>
          </cell>
          <cell r="AC44" t="str">
            <v>PYL</v>
          </cell>
          <cell r="AD44" t="str">
            <v>004368</v>
          </cell>
          <cell r="AE44" t="str">
            <v>EMP</v>
          </cell>
          <cell r="AF44" t="str">
            <v>78122</v>
          </cell>
          <cell r="AG44" t="str">
            <v>JUL</v>
          </cell>
          <cell r="AH44" t="str">
            <v xml:space="preserve"> 000.00</v>
          </cell>
          <cell r="AI44" t="str">
            <v>BCH</v>
          </cell>
          <cell r="AJ44" t="str">
            <v>801</v>
          </cell>
          <cell r="AK44" t="str">
            <v>CLS</v>
          </cell>
          <cell r="AL44" t="str">
            <v>1RB8</v>
          </cell>
          <cell r="AM44" t="str">
            <v>DTA</v>
          </cell>
          <cell r="AN44" t="str">
            <v xml:space="preserve"> 00000000000.00</v>
          </cell>
          <cell r="AO44" t="str">
            <v>DTH</v>
          </cell>
          <cell r="AP44" t="str">
            <v xml:space="preserve"> 00000000000.00</v>
          </cell>
          <cell r="AV44" t="str">
            <v>000000000</v>
          </cell>
          <cell r="AW44" t="str">
            <v>000</v>
          </cell>
          <cell r="AX44" t="str">
            <v>00</v>
          </cell>
          <cell r="AY44" t="str">
            <v>0</v>
          </cell>
          <cell r="AZ44" t="str">
            <v>FPL Fibernet</v>
          </cell>
        </row>
        <row r="45">
          <cell r="A45" t="str">
            <v>107100</v>
          </cell>
          <cell r="B45" t="str">
            <v>0368</v>
          </cell>
          <cell r="C45" t="str">
            <v>01066</v>
          </cell>
          <cell r="D45" t="str">
            <v>OMC000</v>
          </cell>
          <cell r="E45" t="str">
            <v>368000</v>
          </cell>
          <cell r="F45" t="str">
            <v>0805</v>
          </cell>
          <cell r="G45" t="str">
            <v>65000</v>
          </cell>
          <cell r="H45" t="str">
            <v>A</v>
          </cell>
          <cell r="I45" t="str">
            <v>00000041</v>
          </cell>
          <cell r="J45">
            <v>95</v>
          </cell>
          <cell r="K45">
            <v>368</v>
          </cell>
          <cell r="L45">
            <v>3213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0805</v>
          </cell>
          <cell r="R45" t="str">
            <v>65000</v>
          </cell>
          <cell r="S45" t="str">
            <v>200212</v>
          </cell>
          <cell r="T45" t="str">
            <v>CA01</v>
          </cell>
          <cell r="U45">
            <v>609</v>
          </cell>
          <cell r="V45" t="str">
            <v>LDB</v>
          </cell>
          <cell r="W45">
            <v>0</v>
          </cell>
          <cell r="Y45">
            <v>0</v>
          </cell>
          <cell r="Z45">
            <v>0</v>
          </cell>
          <cell r="AA45" t="str">
            <v>BCH</v>
          </cell>
          <cell r="AB45" t="str">
            <v>0001</v>
          </cell>
          <cell r="AC45" t="str">
            <v>WKS</v>
          </cell>
          <cell r="AE45" t="str">
            <v>JV#</v>
          </cell>
          <cell r="AF45" t="str">
            <v>122A</v>
          </cell>
          <cell r="AG45" t="str">
            <v>FRN</v>
          </cell>
          <cell r="AH45" t="str">
            <v>3213</v>
          </cell>
          <cell r="AI45" t="str">
            <v>RP#</v>
          </cell>
          <cell r="AJ45" t="str">
            <v>000</v>
          </cell>
          <cell r="AK45" t="str">
            <v>CTL</v>
          </cell>
          <cell r="AM45" t="str">
            <v>RF#</v>
          </cell>
          <cell r="AU45" t="str">
            <v>I/C-AMLONG,T,FPL</v>
          </cell>
          <cell r="AZ45" t="str">
            <v>FPL Fibernet</v>
          </cell>
        </row>
        <row r="46">
          <cell r="A46" t="str">
            <v>107100</v>
          </cell>
          <cell r="B46" t="str">
            <v>0368</v>
          </cell>
          <cell r="C46" t="str">
            <v>01066</v>
          </cell>
          <cell r="D46" t="str">
            <v>OMC000</v>
          </cell>
          <cell r="E46" t="str">
            <v>368000</v>
          </cell>
          <cell r="F46" t="str">
            <v>0805</v>
          </cell>
          <cell r="G46" t="str">
            <v>65000</v>
          </cell>
          <cell r="H46" t="str">
            <v>A</v>
          </cell>
          <cell r="I46" t="str">
            <v>00000041</v>
          </cell>
          <cell r="J46">
            <v>95</v>
          </cell>
          <cell r="K46">
            <v>368</v>
          </cell>
          <cell r="L46">
            <v>3213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0805</v>
          </cell>
          <cell r="R46" t="str">
            <v>65000</v>
          </cell>
          <cell r="S46" t="str">
            <v>200212</v>
          </cell>
          <cell r="T46" t="str">
            <v>CA01</v>
          </cell>
          <cell r="U46">
            <v>767.25</v>
          </cell>
          <cell r="V46" t="str">
            <v>LDB</v>
          </cell>
          <cell r="W46">
            <v>0</v>
          </cell>
          <cell r="Y46">
            <v>0</v>
          </cell>
          <cell r="Z46">
            <v>0</v>
          </cell>
          <cell r="AA46" t="str">
            <v>BCH</v>
          </cell>
          <cell r="AB46" t="str">
            <v>0001</v>
          </cell>
          <cell r="AC46" t="str">
            <v>WKS</v>
          </cell>
          <cell r="AE46" t="str">
            <v>JV#</v>
          </cell>
          <cell r="AF46" t="str">
            <v>122A</v>
          </cell>
          <cell r="AG46" t="str">
            <v>FRN</v>
          </cell>
          <cell r="AH46" t="str">
            <v>3213</v>
          </cell>
          <cell r="AI46" t="str">
            <v>RP#</v>
          </cell>
          <cell r="AJ46" t="str">
            <v>000</v>
          </cell>
          <cell r="AK46" t="str">
            <v>CTL</v>
          </cell>
          <cell r="AM46" t="str">
            <v>RF#</v>
          </cell>
          <cell r="AU46" t="str">
            <v>I/C-GILBERTI,D,FPL</v>
          </cell>
          <cell r="AZ46" t="str">
            <v>FPL Fibernet</v>
          </cell>
        </row>
        <row r="47">
          <cell r="A47" t="str">
            <v>107100</v>
          </cell>
          <cell r="B47" t="str">
            <v>0368</v>
          </cell>
          <cell r="C47" t="str">
            <v>01066</v>
          </cell>
          <cell r="D47" t="str">
            <v>OMC000</v>
          </cell>
          <cell r="E47" t="str">
            <v>368000</v>
          </cell>
          <cell r="F47" t="str">
            <v>0805</v>
          </cell>
          <cell r="G47" t="str">
            <v>65000</v>
          </cell>
          <cell r="H47" t="str">
            <v>A</v>
          </cell>
          <cell r="I47" t="str">
            <v>00000041</v>
          </cell>
          <cell r="J47">
            <v>95</v>
          </cell>
          <cell r="K47">
            <v>368</v>
          </cell>
          <cell r="L47">
            <v>3213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>0805</v>
          </cell>
          <cell r="R47" t="str">
            <v>65000</v>
          </cell>
          <cell r="S47" t="str">
            <v>200212</v>
          </cell>
          <cell r="T47" t="str">
            <v>CA01</v>
          </cell>
          <cell r="U47">
            <v>1435.5</v>
          </cell>
          <cell r="V47" t="str">
            <v>LDB</v>
          </cell>
          <cell r="W47">
            <v>0</v>
          </cell>
          <cell r="Y47">
            <v>0</v>
          </cell>
          <cell r="Z47">
            <v>0</v>
          </cell>
          <cell r="AA47" t="str">
            <v>BCH</v>
          </cell>
          <cell r="AB47" t="str">
            <v>0001</v>
          </cell>
          <cell r="AC47" t="str">
            <v>WKS</v>
          </cell>
          <cell r="AE47" t="str">
            <v>JV#</v>
          </cell>
          <cell r="AF47" t="str">
            <v>122A</v>
          </cell>
          <cell r="AG47" t="str">
            <v>FRN</v>
          </cell>
          <cell r="AH47" t="str">
            <v>3213</v>
          </cell>
          <cell r="AI47" t="str">
            <v>RP#</v>
          </cell>
          <cell r="AJ47" t="str">
            <v>000</v>
          </cell>
          <cell r="AK47" t="str">
            <v>CTL</v>
          </cell>
          <cell r="AM47" t="str">
            <v>RF#</v>
          </cell>
          <cell r="AU47" t="str">
            <v>I/C-AUGUSTE, M,FPL</v>
          </cell>
          <cell r="AZ47" t="str">
            <v>FPL Fibernet</v>
          </cell>
        </row>
        <row r="48">
          <cell r="A48" t="str">
            <v>107100</v>
          </cell>
          <cell r="B48" t="str">
            <v>0368</v>
          </cell>
          <cell r="C48" t="str">
            <v>01066</v>
          </cell>
          <cell r="D48" t="str">
            <v>OMC000</v>
          </cell>
          <cell r="E48" t="str">
            <v>368000</v>
          </cell>
          <cell r="F48" t="str">
            <v>0805</v>
          </cell>
          <cell r="G48" t="str">
            <v>65000</v>
          </cell>
          <cell r="H48" t="str">
            <v>A</v>
          </cell>
          <cell r="I48" t="str">
            <v>00000041</v>
          </cell>
          <cell r="J48">
            <v>95</v>
          </cell>
          <cell r="K48">
            <v>368</v>
          </cell>
          <cell r="L48">
            <v>3213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0805</v>
          </cell>
          <cell r="R48" t="str">
            <v>65000</v>
          </cell>
          <cell r="S48" t="str">
            <v>200212</v>
          </cell>
          <cell r="T48" t="str">
            <v>CA01</v>
          </cell>
          <cell r="U48">
            <v>3228.75</v>
          </cell>
          <cell r="V48" t="str">
            <v>LDB</v>
          </cell>
          <cell r="W48">
            <v>0</v>
          </cell>
          <cell r="Y48">
            <v>0</v>
          </cell>
          <cell r="Z48">
            <v>0</v>
          </cell>
          <cell r="AA48" t="str">
            <v>BCH</v>
          </cell>
          <cell r="AB48" t="str">
            <v>0001</v>
          </cell>
          <cell r="AC48" t="str">
            <v>WKS</v>
          </cell>
          <cell r="AE48" t="str">
            <v>JV#</v>
          </cell>
          <cell r="AF48" t="str">
            <v>122A</v>
          </cell>
          <cell r="AG48" t="str">
            <v>FRN</v>
          </cell>
          <cell r="AH48" t="str">
            <v>3213</v>
          </cell>
          <cell r="AI48" t="str">
            <v>RP#</v>
          </cell>
          <cell r="AJ48" t="str">
            <v>000</v>
          </cell>
          <cell r="AK48" t="str">
            <v>CTL</v>
          </cell>
          <cell r="AM48" t="str">
            <v>RF#</v>
          </cell>
          <cell r="AU48" t="str">
            <v>I/C-GAUGER,C,FPL</v>
          </cell>
          <cell r="AZ48" t="str">
            <v>FPL Fibernet</v>
          </cell>
        </row>
        <row r="49">
          <cell r="A49" t="str">
            <v>107100</v>
          </cell>
          <cell r="B49" t="str">
            <v>0368</v>
          </cell>
          <cell r="C49" t="str">
            <v>01066</v>
          </cell>
          <cell r="D49" t="str">
            <v>OMC000</v>
          </cell>
          <cell r="E49" t="str">
            <v>368000</v>
          </cell>
          <cell r="F49" t="str">
            <v>0810</v>
          </cell>
          <cell r="G49" t="str">
            <v>65000</v>
          </cell>
          <cell r="H49" t="str">
            <v>A</v>
          </cell>
          <cell r="I49" t="str">
            <v>00000041</v>
          </cell>
          <cell r="J49">
            <v>95</v>
          </cell>
          <cell r="K49">
            <v>368</v>
          </cell>
          <cell r="L49">
            <v>3213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 t="str">
            <v>0810</v>
          </cell>
          <cell r="R49" t="str">
            <v>65000</v>
          </cell>
          <cell r="S49" t="str">
            <v>200212</v>
          </cell>
          <cell r="T49" t="str">
            <v>CA01</v>
          </cell>
          <cell r="U49">
            <v>37.11</v>
          </cell>
          <cell r="V49" t="str">
            <v>LDB</v>
          </cell>
          <cell r="W49">
            <v>0</v>
          </cell>
          <cell r="Y49">
            <v>0</v>
          </cell>
          <cell r="Z49">
            <v>0</v>
          </cell>
          <cell r="AA49" t="str">
            <v>BCH</v>
          </cell>
          <cell r="AB49" t="str">
            <v>0001</v>
          </cell>
          <cell r="AC49" t="str">
            <v>WKS</v>
          </cell>
          <cell r="AE49" t="str">
            <v>JV#</v>
          </cell>
          <cell r="AF49" t="str">
            <v>122A</v>
          </cell>
          <cell r="AG49" t="str">
            <v>FRN</v>
          </cell>
          <cell r="AH49" t="str">
            <v>3213</v>
          </cell>
          <cell r="AI49" t="str">
            <v>RP#</v>
          </cell>
          <cell r="AJ49" t="str">
            <v>000</v>
          </cell>
          <cell r="AK49" t="str">
            <v>CTL</v>
          </cell>
          <cell r="AM49" t="str">
            <v>RF#</v>
          </cell>
          <cell r="AU49" t="str">
            <v>I/C-PHONE CHARGES,FPL</v>
          </cell>
          <cell r="AZ49" t="str">
            <v>FPL Fibernet</v>
          </cell>
        </row>
        <row r="50">
          <cell r="A50" t="str">
            <v>107100</v>
          </cell>
          <cell r="B50" t="str">
            <v>0368</v>
          </cell>
          <cell r="C50" t="str">
            <v>01066</v>
          </cell>
          <cell r="D50" t="str">
            <v>OMC000</v>
          </cell>
          <cell r="E50" t="str">
            <v>368000</v>
          </cell>
          <cell r="F50" t="str">
            <v>0814</v>
          </cell>
          <cell r="G50" t="str">
            <v>52450</v>
          </cell>
          <cell r="H50" t="str">
            <v>A</v>
          </cell>
          <cell r="I50" t="str">
            <v>00000041</v>
          </cell>
          <cell r="J50">
            <v>95</v>
          </cell>
          <cell r="K50">
            <v>368</v>
          </cell>
          <cell r="L50">
            <v>3213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0814</v>
          </cell>
          <cell r="R50" t="str">
            <v>52450</v>
          </cell>
          <cell r="S50" t="str">
            <v>200212</v>
          </cell>
          <cell r="T50" t="str">
            <v>SA01</v>
          </cell>
          <cell r="U50">
            <v>70.48</v>
          </cell>
          <cell r="W50">
            <v>0</v>
          </cell>
          <cell r="Y50">
            <v>0</v>
          </cell>
          <cell r="Z50">
            <v>0</v>
          </cell>
          <cell r="AA50" t="str">
            <v>BCH</v>
          </cell>
          <cell r="AB50" t="str">
            <v>450002350</v>
          </cell>
          <cell r="AC50" t="str">
            <v>PO#</v>
          </cell>
          <cell r="AE50" t="str">
            <v>S/R</v>
          </cell>
          <cell r="AI50" t="str">
            <v>PYN</v>
          </cell>
          <cell r="AJ50" t="str">
            <v>LOPEZ M L</v>
          </cell>
          <cell r="AK50" t="str">
            <v>VND</v>
          </cell>
          <cell r="AL50" t="str">
            <v>481580814</v>
          </cell>
          <cell r="AM50" t="str">
            <v>FAC</v>
          </cell>
          <cell r="AN50" t="str">
            <v>000</v>
          </cell>
          <cell r="AQ50" t="str">
            <v>NVD</v>
          </cell>
          <cell r="AR50" t="str">
            <v>2002-12-</v>
          </cell>
          <cell r="AU50" t="str">
            <v>M LOPEZ CELLPHONE   LOPEZ M L           1900003319</v>
          </cell>
          <cell r="AV50" t="str">
            <v>WF-BATCH</v>
          </cell>
          <cell r="AW50" t="str">
            <v>000</v>
          </cell>
          <cell r="AX50" t="str">
            <v>00</v>
          </cell>
          <cell r="AY50" t="str">
            <v>0</v>
          </cell>
          <cell r="AZ50" t="str">
            <v>FPL Fibernet</v>
          </cell>
        </row>
        <row r="51">
          <cell r="A51" t="str">
            <v>107100</v>
          </cell>
          <cell r="B51" t="str">
            <v>0368</v>
          </cell>
          <cell r="C51" t="str">
            <v>01066</v>
          </cell>
          <cell r="D51" t="str">
            <v>OMC000</v>
          </cell>
          <cell r="E51" t="str">
            <v>368000</v>
          </cell>
          <cell r="F51" t="str">
            <v>0814</v>
          </cell>
          <cell r="G51" t="str">
            <v>52450</v>
          </cell>
          <cell r="H51" t="str">
            <v>A</v>
          </cell>
          <cell r="I51" t="str">
            <v>00000041</v>
          </cell>
          <cell r="J51">
            <v>95</v>
          </cell>
          <cell r="K51">
            <v>368</v>
          </cell>
          <cell r="L51">
            <v>3213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 t="str">
            <v>0814</v>
          </cell>
          <cell r="R51" t="str">
            <v>52450</v>
          </cell>
          <cell r="S51" t="str">
            <v>200212</v>
          </cell>
          <cell r="T51" t="str">
            <v>SA01</v>
          </cell>
          <cell r="U51">
            <v>78.05</v>
          </cell>
          <cell r="W51">
            <v>0</v>
          </cell>
          <cell r="Y51">
            <v>0</v>
          </cell>
          <cell r="Z51">
            <v>0</v>
          </cell>
          <cell r="AA51" t="str">
            <v>BCH</v>
          </cell>
          <cell r="AB51" t="str">
            <v>450002350</v>
          </cell>
          <cell r="AC51" t="str">
            <v>PO#</v>
          </cell>
          <cell r="AE51" t="str">
            <v>S/R</v>
          </cell>
          <cell r="AI51" t="str">
            <v>PYN</v>
          </cell>
          <cell r="AJ51" t="str">
            <v>PLA M</v>
          </cell>
          <cell r="AK51" t="str">
            <v>VND</v>
          </cell>
          <cell r="AL51" t="str">
            <v>266378122</v>
          </cell>
          <cell r="AM51" t="str">
            <v>FAC</v>
          </cell>
          <cell r="AN51" t="str">
            <v>000</v>
          </cell>
          <cell r="AQ51" t="str">
            <v>NVD</v>
          </cell>
          <cell r="AR51" t="str">
            <v>2002-12-</v>
          </cell>
          <cell r="AU51" t="str">
            <v>M PLA CELL PHONE    PLA M               1900003321</v>
          </cell>
          <cell r="AV51" t="str">
            <v>WF-BATCH</v>
          </cell>
          <cell r="AW51" t="str">
            <v>000</v>
          </cell>
          <cell r="AX51" t="str">
            <v>00</v>
          </cell>
          <cell r="AY51" t="str">
            <v>0</v>
          </cell>
          <cell r="AZ51" t="str">
            <v>FPL Fibernet</v>
          </cell>
        </row>
        <row r="52">
          <cell r="A52" t="str">
            <v>107100</v>
          </cell>
          <cell r="B52" t="str">
            <v>0368</v>
          </cell>
          <cell r="C52" t="str">
            <v>01066</v>
          </cell>
          <cell r="D52" t="str">
            <v>OMC000</v>
          </cell>
          <cell r="E52" t="str">
            <v>368000</v>
          </cell>
          <cell r="F52" t="str">
            <v>0901</v>
          </cell>
          <cell r="G52" t="str">
            <v>65000</v>
          </cell>
          <cell r="H52" t="str">
            <v>A</v>
          </cell>
          <cell r="I52" t="str">
            <v>00000041</v>
          </cell>
          <cell r="J52">
            <v>95</v>
          </cell>
          <cell r="K52">
            <v>368</v>
          </cell>
          <cell r="L52">
            <v>3213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0901</v>
          </cell>
          <cell r="R52" t="str">
            <v>65000</v>
          </cell>
          <cell r="S52" t="str">
            <v>200212</v>
          </cell>
          <cell r="T52" t="str">
            <v>CA01</v>
          </cell>
          <cell r="U52">
            <v>48.12</v>
          </cell>
          <cell r="V52" t="str">
            <v>LDB</v>
          </cell>
          <cell r="W52">
            <v>0</v>
          </cell>
          <cell r="Y52">
            <v>0</v>
          </cell>
          <cell r="Z52">
            <v>0</v>
          </cell>
          <cell r="AA52" t="str">
            <v>BCH</v>
          </cell>
          <cell r="AB52" t="str">
            <v>0001</v>
          </cell>
          <cell r="AC52" t="str">
            <v>WKS</v>
          </cell>
          <cell r="AE52" t="str">
            <v>JV#</v>
          </cell>
          <cell r="AF52" t="str">
            <v>122A</v>
          </cell>
          <cell r="AG52" t="str">
            <v>FRN</v>
          </cell>
          <cell r="AH52" t="str">
            <v>3213</v>
          </cell>
          <cell r="AI52" t="str">
            <v>RP#</v>
          </cell>
          <cell r="AJ52" t="str">
            <v>000</v>
          </cell>
          <cell r="AK52" t="str">
            <v>CTL</v>
          </cell>
          <cell r="AM52" t="str">
            <v>RF#</v>
          </cell>
          <cell r="AU52" t="str">
            <v>I/C-GAUGER,C,FPL</v>
          </cell>
          <cell r="AZ52" t="str">
            <v>FPL Fibernet</v>
          </cell>
        </row>
        <row r="53">
          <cell r="A53" t="str">
            <v>107100</v>
          </cell>
          <cell r="B53" t="str">
            <v>0368</v>
          </cell>
          <cell r="C53" t="str">
            <v>01066</v>
          </cell>
          <cell r="D53" t="str">
            <v>OMC000</v>
          </cell>
          <cell r="E53" t="str">
            <v>368000</v>
          </cell>
          <cell r="F53" t="str">
            <v>0902</v>
          </cell>
          <cell r="G53" t="str">
            <v>65000</v>
          </cell>
          <cell r="H53" t="str">
            <v>A</v>
          </cell>
          <cell r="I53" t="str">
            <v>00000041</v>
          </cell>
          <cell r="J53">
            <v>95</v>
          </cell>
          <cell r="K53">
            <v>368</v>
          </cell>
          <cell r="L53">
            <v>3213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 t="str">
            <v>0902</v>
          </cell>
          <cell r="R53" t="str">
            <v>65000</v>
          </cell>
          <cell r="S53" t="str">
            <v>200212</v>
          </cell>
          <cell r="T53" t="str">
            <v>CA01</v>
          </cell>
          <cell r="U53">
            <v>109.89</v>
          </cell>
          <cell r="V53" t="str">
            <v>LDB</v>
          </cell>
          <cell r="W53">
            <v>0</v>
          </cell>
          <cell r="Y53">
            <v>0</v>
          </cell>
          <cell r="Z53">
            <v>0</v>
          </cell>
          <cell r="AA53" t="str">
            <v>BCH</v>
          </cell>
          <cell r="AB53" t="str">
            <v>0001</v>
          </cell>
          <cell r="AC53" t="str">
            <v>WKS</v>
          </cell>
          <cell r="AE53" t="str">
            <v>JV#</v>
          </cell>
          <cell r="AF53" t="str">
            <v>122A</v>
          </cell>
          <cell r="AG53" t="str">
            <v>FRN</v>
          </cell>
          <cell r="AH53" t="str">
            <v>3213</v>
          </cell>
          <cell r="AI53" t="str">
            <v>RP#</v>
          </cell>
          <cell r="AJ53" t="str">
            <v>000</v>
          </cell>
          <cell r="AK53" t="str">
            <v>CTL</v>
          </cell>
          <cell r="AM53" t="str">
            <v>RF#</v>
          </cell>
          <cell r="AU53" t="str">
            <v>I/C-GAUGER,C,FPL</v>
          </cell>
          <cell r="AZ53" t="str">
            <v>FPL Fibernet</v>
          </cell>
        </row>
        <row r="54">
          <cell r="A54" t="str">
            <v>107100</v>
          </cell>
          <cell r="B54" t="str">
            <v>0399</v>
          </cell>
          <cell r="C54" t="str">
            <v>01066</v>
          </cell>
          <cell r="D54" t="str">
            <v>OMC000</v>
          </cell>
          <cell r="E54" t="str">
            <v>399000</v>
          </cell>
          <cell r="F54" t="str">
            <v>0625</v>
          </cell>
          <cell r="G54" t="str">
            <v>52450</v>
          </cell>
          <cell r="H54" t="str">
            <v>A</v>
          </cell>
          <cell r="I54" t="str">
            <v>00000041</v>
          </cell>
          <cell r="J54">
            <v>95</v>
          </cell>
          <cell r="K54">
            <v>399</v>
          </cell>
          <cell r="L54">
            <v>3218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0625</v>
          </cell>
          <cell r="R54" t="str">
            <v>52450</v>
          </cell>
          <cell r="S54" t="str">
            <v>200212</v>
          </cell>
          <cell r="T54" t="str">
            <v>SA01</v>
          </cell>
          <cell r="U54">
            <v>15.5</v>
          </cell>
          <cell r="W54">
            <v>0</v>
          </cell>
          <cell r="Y54">
            <v>0</v>
          </cell>
          <cell r="Z54">
            <v>0</v>
          </cell>
          <cell r="AA54" t="str">
            <v>BCH</v>
          </cell>
          <cell r="AB54" t="str">
            <v>450002347</v>
          </cell>
          <cell r="AC54" t="str">
            <v>PO#</v>
          </cell>
          <cell r="AE54" t="str">
            <v>S/R</v>
          </cell>
          <cell r="AI54" t="str">
            <v>PYN</v>
          </cell>
          <cell r="AJ54" t="str">
            <v>KREAFLE J E</v>
          </cell>
          <cell r="AK54" t="str">
            <v>VND</v>
          </cell>
          <cell r="AL54" t="str">
            <v>212864529</v>
          </cell>
          <cell r="AM54" t="str">
            <v>FAC</v>
          </cell>
          <cell r="AN54" t="str">
            <v>000</v>
          </cell>
          <cell r="AQ54" t="str">
            <v>NVD</v>
          </cell>
          <cell r="AR54" t="str">
            <v>2002-12-</v>
          </cell>
          <cell r="AU54" t="str">
            <v>J KREAFLE MISC      KREAFLE J E         1900003310</v>
          </cell>
          <cell r="AV54" t="str">
            <v>WF-BATCH</v>
          </cell>
          <cell r="AW54" t="str">
            <v>000</v>
          </cell>
          <cell r="AX54" t="str">
            <v>00</v>
          </cell>
          <cell r="AY54" t="str">
            <v>0</v>
          </cell>
          <cell r="AZ54" t="str">
            <v>FPL Fibernet</v>
          </cell>
        </row>
        <row r="55">
          <cell r="A55" t="str">
            <v>107100</v>
          </cell>
          <cell r="B55" t="str">
            <v>0399</v>
          </cell>
          <cell r="C55" t="str">
            <v>01066</v>
          </cell>
          <cell r="D55" t="str">
            <v>OMC000</v>
          </cell>
          <cell r="E55" t="str">
            <v>399000</v>
          </cell>
          <cell r="F55" t="str">
            <v>0625</v>
          </cell>
          <cell r="G55" t="str">
            <v>52450</v>
          </cell>
          <cell r="H55" t="str">
            <v>A</v>
          </cell>
          <cell r="I55" t="str">
            <v>00000041</v>
          </cell>
          <cell r="J55">
            <v>95</v>
          </cell>
          <cell r="K55">
            <v>399</v>
          </cell>
          <cell r="L55">
            <v>3218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0625</v>
          </cell>
          <cell r="R55" t="str">
            <v>52450</v>
          </cell>
          <cell r="S55" t="str">
            <v>200212</v>
          </cell>
          <cell r="T55" t="str">
            <v>SA01</v>
          </cell>
          <cell r="U55">
            <v>48</v>
          </cell>
          <cell r="W55">
            <v>0</v>
          </cell>
          <cell r="Y55">
            <v>0</v>
          </cell>
          <cell r="Z55">
            <v>0</v>
          </cell>
          <cell r="AA55" t="str">
            <v>BCH</v>
          </cell>
          <cell r="AB55" t="str">
            <v>450002361</v>
          </cell>
          <cell r="AC55" t="str">
            <v>PO#</v>
          </cell>
          <cell r="AE55" t="str">
            <v>S/R</v>
          </cell>
          <cell r="AI55" t="str">
            <v>PYN</v>
          </cell>
          <cell r="AJ55" t="str">
            <v>LOPEZ-GUERRERO A</v>
          </cell>
          <cell r="AK55" t="str">
            <v>VND</v>
          </cell>
          <cell r="AL55" t="str">
            <v>592927026</v>
          </cell>
          <cell r="AM55" t="str">
            <v>FAC</v>
          </cell>
          <cell r="AN55" t="str">
            <v>000</v>
          </cell>
          <cell r="AQ55" t="str">
            <v>NVD</v>
          </cell>
          <cell r="AR55" t="str">
            <v>2002-12-</v>
          </cell>
          <cell r="AU55" t="str">
            <v>A LOPEZ MISC        LOPEZ-GUERRERO A    1900003484</v>
          </cell>
          <cell r="AV55" t="str">
            <v>WF-BATCH</v>
          </cell>
          <cell r="AW55" t="str">
            <v>000</v>
          </cell>
          <cell r="AX55" t="str">
            <v>00</v>
          </cell>
          <cell r="AY55" t="str">
            <v>0</v>
          </cell>
          <cell r="AZ55" t="str">
            <v>FPL Fibernet</v>
          </cell>
        </row>
        <row r="56">
          <cell r="A56" t="str">
            <v>107100</v>
          </cell>
          <cell r="B56" t="str">
            <v>0399</v>
          </cell>
          <cell r="C56" t="str">
            <v>01066</v>
          </cell>
          <cell r="D56" t="str">
            <v>OMC000</v>
          </cell>
          <cell r="E56" t="str">
            <v>399000</v>
          </cell>
          <cell r="F56" t="str">
            <v>0625</v>
          </cell>
          <cell r="G56" t="str">
            <v>52450</v>
          </cell>
          <cell r="H56" t="str">
            <v>A</v>
          </cell>
          <cell r="I56" t="str">
            <v>00000041</v>
          </cell>
          <cell r="J56">
            <v>95</v>
          </cell>
          <cell r="K56">
            <v>399</v>
          </cell>
          <cell r="L56">
            <v>3218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 t="str">
            <v>0625</v>
          </cell>
          <cell r="R56" t="str">
            <v>52450</v>
          </cell>
          <cell r="S56" t="str">
            <v>200212</v>
          </cell>
          <cell r="T56" t="str">
            <v>SA01</v>
          </cell>
          <cell r="U56">
            <v>68.36</v>
          </cell>
          <cell r="W56">
            <v>0</v>
          </cell>
          <cell r="Y56">
            <v>0</v>
          </cell>
          <cell r="Z56">
            <v>0</v>
          </cell>
          <cell r="AA56" t="str">
            <v>BCH</v>
          </cell>
          <cell r="AB56" t="str">
            <v>450002350</v>
          </cell>
          <cell r="AC56" t="str">
            <v>PO#</v>
          </cell>
          <cell r="AE56" t="str">
            <v>S/R</v>
          </cell>
          <cell r="AI56" t="str">
            <v>PYN</v>
          </cell>
          <cell r="AJ56" t="str">
            <v>WOLFSON L</v>
          </cell>
          <cell r="AK56" t="str">
            <v>VND</v>
          </cell>
          <cell r="AL56" t="str">
            <v>266735412</v>
          </cell>
          <cell r="AM56" t="str">
            <v>FAC</v>
          </cell>
          <cell r="AN56" t="str">
            <v>000</v>
          </cell>
          <cell r="AQ56" t="str">
            <v>NVD</v>
          </cell>
          <cell r="AR56" t="str">
            <v>2002-12-</v>
          </cell>
          <cell r="AU56" t="str">
            <v>L WOLFSON MISC      WOLFSON L           1900003320</v>
          </cell>
          <cell r="AV56" t="str">
            <v>WF-BATCH</v>
          </cell>
          <cell r="AW56" t="str">
            <v>000</v>
          </cell>
          <cell r="AX56" t="str">
            <v>00</v>
          </cell>
          <cell r="AY56" t="str">
            <v>0</v>
          </cell>
          <cell r="AZ56" t="str">
            <v>FPL Fibernet</v>
          </cell>
        </row>
        <row r="57">
          <cell r="A57" t="str">
            <v>107100</v>
          </cell>
          <cell r="B57" t="str">
            <v>0399</v>
          </cell>
          <cell r="C57" t="str">
            <v>01066</v>
          </cell>
          <cell r="D57" t="str">
            <v>OMC000</v>
          </cell>
          <cell r="E57" t="str">
            <v>399000</v>
          </cell>
          <cell r="F57" t="str">
            <v>0630</v>
          </cell>
          <cell r="G57" t="str">
            <v>52450</v>
          </cell>
          <cell r="H57" t="str">
            <v>A</v>
          </cell>
          <cell r="I57" t="str">
            <v>00000041</v>
          </cell>
          <cell r="J57">
            <v>95</v>
          </cell>
          <cell r="K57">
            <v>399</v>
          </cell>
          <cell r="L57">
            <v>3218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 t="str">
            <v>0630</v>
          </cell>
          <cell r="R57" t="str">
            <v>52450</v>
          </cell>
          <cell r="S57" t="str">
            <v>200212</v>
          </cell>
          <cell r="T57" t="str">
            <v>SA01</v>
          </cell>
          <cell r="U57">
            <v>124.46</v>
          </cell>
          <cell r="W57">
            <v>0</v>
          </cell>
          <cell r="Y57">
            <v>0</v>
          </cell>
          <cell r="Z57">
            <v>0</v>
          </cell>
          <cell r="AA57" t="str">
            <v>BCH</v>
          </cell>
          <cell r="AB57" t="str">
            <v>450002357</v>
          </cell>
          <cell r="AC57" t="str">
            <v>PO#</v>
          </cell>
          <cell r="AE57" t="str">
            <v>S/R</v>
          </cell>
          <cell r="AI57" t="str">
            <v>PYN</v>
          </cell>
          <cell r="AJ57" t="str">
            <v>US BANK NATIONAL ASSOCIAT</v>
          </cell>
          <cell r="AK57" t="str">
            <v>VND</v>
          </cell>
          <cell r="AL57" t="str">
            <v>411881896</v>
          </cell>
          <cell r="AM57" t="str">
            <v>FAC</v>
          </cell>
          <cell r="AN57" t="str">
            <v>000</v>
          </cell>
          <cell r="AQ57" t="str">
            <v>NVD</v>
          </cell>
          <cell r="AR57" t="str">
            <v>2002-11-</v>
          </cell>
          <cell r="AU57" t="str">
            <v>4246040009043359    US BANK NATIONAL ASS1900003452</v>
          </cell>
          <cell r="AV57" t="str">
            <v>WF-BATCH</v>
          </cell>
          <cell r="AW57" t="str">
            <v>000</v>
          </cell>
          <cell r="AX57" t="str">
            <v>00</v>
          </cell>
          <cell r="AY57" t="str">
            <v>0</v>
          </cell>
          <cell r="AZ57" t="str">
            <v>FPL Fibernet</v>
          </cell>
        </row>
        <row r="58">
          <cell r="A58" t="str">
            <v>107100</v>
          </cell>
          <cell r="B58" t="str">
            <v>0399</v>
          </cell>
          <cell r="C58" t="str">
            <v>01066</v>
          </cell>
          <cell r="D58" t="str">
            <v>OMC000</v>
          </cell>
          <cell r="E58" t="str">
            <v>399000</v>
          </cell>
          <cell r="F58" t="str">
            <v>0646</v>
          </cell>
          <cell r="G58" t="str">
            <v>52450</v>
          </cell>
          <cell r="H58" t="str">
            <v>A</v>
          </cell>
          <cell r="I58" t="str">
            <v>00000041</v>
          </cell>
          <cell r="J58">
            <v>95</v>
          </cell>
          <cell r="K58">
            <v>399</v>
          </cell>
          <cell r="L58">
            <v>3218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0646</v>
          </cell>
          <cell r="R58" t="str">
            <v>52450</v>
          </cell>
          <cell r="S58" t="str">
            <v>200212</v>
          </cell>
          <cell r="T58" t="str">
            <v>SA01</v>
          </cell>
          <cell r="U58">
            <v>75.92</v>
          </cell>
          <cell r="W58">
            <v>0</v>
          </cell>
          <cell r="Y58">
            <v>0</v>
          </cell>
          <cell r="Z58">
            <v>0</v>
          </cell>
          <cell r="AA58" t="str">
            <v>BCH</v>
          </cell>
          <cell r="AB58" t="str">
            <v>450002350</v>
          </cell>
          <cell r="AC58" t="str">
            <v>PO#</v>
          </cell>
          <cell r="AE58" t="str">
            <v>S/R</v>
          </cell>
          <cell r="AI58" t="str">
            <v>PYN</v>
          </cell>
          <cell r="AJ58" t="str">
            <v>DE ZAYAS J M</v>
          </cell>
          <cell r="AK58" t="str">
            <v>VND</v>
          </cell>
          <cell r="AL58" t="str">
            <v>589128454</v>
          </cell>
          <cell r="AM58" t="str">
            <v>FAC</v>
          </cell>
          <cell r="AN58" t="str">
            <v>000</v>
          </cell>
          <cell r="AQ58" t="str">
            <v>NVD</v>
          </cell>
          <cell r="AR58" t="str">
            <v>2002-12-</v>
          </cell>
          <cell r="AU58" t="str">
            <v>J DEZAYAS MILEAGE   DE ZAYAS J M        1900003316</v>
          </cell>
          <cell r="AV58" t="str">
            <v>WF-BATCH</v>
          </cell>
          <cell r="AW58" t="str">
            <v>000</v>
          </cell>
          <cell r="AX58" t="str">
            <v>00</v>
          </cell>
          <cell r="AY58" t="str">
            <v>0</v>
          </cell>
          <cell r="AZ58" t="str">
            <v>FPL Fibernet</v>
          </cell>
        </row>
        <row r="59">
          <cell r="A59" t="str">
            <v>107100</v>
          </cell>
          <cell r="B59" t="str">
            <v>0399</v>
          </cell>
          <cell r="C59" t="str">
            <v>01066</v>
          </cell>
          <cell r="D59" t="str">
            <v>OMC000</v>
          </cell>
          <cell r="E59" t="str">
            <v>399000</v>
          </cell>
          <cell r="F59" t="str">
            <v>0646</v>
          </cell>
          <cell r="G59" t="str">
            <v>52450</v>
          </cell>
          <cell r="H59" t="str">
            <v>A</v>
          </cell>
          <cell r="I59" t="str">
            <v>00000041</v>
          </cell>
          <cell r="J59">
            <v>95</v>
          </cell>
          <cell r="K59">
            <v>399</v>
          </cell>
          <cell r="L59">
            <v>3218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 t="str">
            <v>0646</v>
          </cell>
          <cell r="R59" t="str">
            <v>52450</v>
          </cell>
          <cell r="S59" t="str">
            <v>200212</v>
          </cell>
          <cell r="T59" t="str">
            <v>SA01</v>
          </cell>
          <cell r="U59">
            <v>489.83</v>
          </cell>
          <cell r="W59">
            <v>0</v>
          </cell>
          <cell r="Y59">
            <v>0</v>
          </cell>
          <cell r="Z59">
            <v>0</v>
          </cell>
          <cell r="AA59" t="str">
            <v>BCH</v>
          </cell>
          <cell r="AB59" t="str">
            <v>450002361</v>
          </cell>
          <cell r="AC59" t="str">
            <v>PO#</v>
          </cell>
          <cell r="AE59" t="str">
            <v>S/R</v>
          </cell>
          <cell r="AI59" t="str">
            <v>PYN</v>
          </cell>
          <cell r="AJ59" t="str">
            <v>LOPEZ-GUERRERO A</v>
          </cell>
          <cell r="AK59" t="str">
            <v>VND</v>
          </cell>
          <cell r="AL59" t="str">
            <v>592927026</v>
          </cell>
          <cell r="AM59" t="str">
            <v>FAC</v>
          </cell>
          <cell r="AN59" t="str">
            <v>000</v>
          </cell>
          <cell r="AQ59" t="str">
            <v>NVD</v>
          </cell>
          <cell r="AR59" t="str">
            <v>2002-12-</v>
          </cell>
          <cell r="AU59" t="str">
            <v>A LOPEZ MILEAGE     LOPEZ-GUERRERO A    1900003484</v>
          </cell>
          <cell r="AV59" t="str">
            <v>WF-BATCH</v>
          </cell>
          <cell r="AW59" t="str">
            <v>000</v>
          </cell>
          <cell r="AX59" t="str">
            <v>00</v>
          </cell>
          <cell r="AY59" t="str">
            <v>0</v>
          </cell>
          <cell r="AZ59" t="str">
            <v>FPL Fibernet</v>
          </cell>
        </row>
        <row r="60">
          <cell r="A60" t="str">
            <v>107100</v>
          </cell>
          <cell r="B60" t="str">
            <v>0399</v>
          </cell>
          <cell r="C60" t="str">
            <v>01066</v>
          </cell>
          <cell r="D60" t="str">
            <v>OMC000</v>
          </cell>
          <cell r="E60" t="str">
            <v>399000</v>
          </cell>
          <cell r="F60" t="str">
            <v>0648</v>
          </cell>
          <cell r="G60" t="str">
            <v>52450</v>
          </cell>
          <cell r="H60" t="str">
            <v>A</v>
          </cell>
          <cell r="I60" t="str">
            <v>00000041</v>
          </cell>
          <cell r="J60">
            <v>95</v>
          </cell>
          <cell r="K60">
            <v>399</v>
          </cell>
          <cell r="L60">
            <v>3218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0648</v>
          </cell>
          <cell r="R60" t="str">
            <v>52450</v>
          </cell>
          <cell r="S60" t="str">
            <v>200212</v>
          </cell>
          <cell r="T60" t="str">
            <v>SA01</v>
          </cell>
          <cell r="U60">
            <v>232.14</v>
          </cell>
          <cell r="W60">
            <v>0</v>
          </cell>
          <cell r="Y60">
            <v>0</v>
          </cell>
          <cell r="Z60">
            <v>0</v>
          </cell>
          <cell r="AA60" t="str">
            <v>BCH</v>
          </cell>
          <cell r="AB60" t="str">
            <v>450002347</v>
          </cell>
          <cell r="AC60" t="str">
            <v>PO#</v>
          </cell>
          <cell r="AE60" t="str">
            <v>S/R</v>
          </cell>
          <cell r="AI60" t="str">
            <v>PYN</v>
          </cell>
          <cell r="AJ60" t="str">
            <v>KREAFLE J E</v>
          </cell>
          <cell r="AK60" t="str">
            <v>VND</v>
          </cell>
          <cell r="AL60" t="str">
            <v>212864529</v>
          </cell>
          <cell r="AM60" t="str">
            <v>FAC</v>
          </cell>
          <cell r="AN60" t="str">
            <v>000</v>
          </cell>
          <cell r="AQ60" t="str">
            <v>NVD</v>
          </cell>
          <cell r="AR60" t="str">
            <v>2002-12-</v>
          </cell>
          <cell r="AU60" t="str">
            <v>J KREAFLE MILEAGE   KREAFLE J E         1900003310</v>
          </cell>
          <cell r="AV60" t="str">
            <v>WF-BATCH</v>
          </cell>
          <cell r="AW60" t="str">
            <v>000</v>
          </cell>
          <cell r="AX60" t="str">
            <v>00</v>
          </cell>
          <cell r="AY60" t="str">
            <v>0</v>
          </cell>
          <cell r="AZ60" t="str">
            <v>FPL Fibernet</v>
          </cell>
        </row>
        <row r="61">
          <cell r="A61" t="str">
            <v>107100</v>
          </cell>
          <cell r="B61" t="str">
            <v>0399</v>
          </cell>
          <cell r="C61" t="str">
            <v>01066</v>
          </cell>
          <cell r="D61" t="str">
            <v>OMC000</v>
          </cell>
          <cell r="E61" t="str">
            <v>399000</v>
          </cell>
          <cell r="F61" t="str">
            <v>0648</v>
          </cell>
          <cell r="G61" t="str">
            <v>52450</v>
          </cell>
          <cell r="H61" t="str">
            <v>A</v>
          </cell>
          <cell r="I61" t="str">
            <v>00000041</v>
          </cell>
          <cell r="J61">
            <v>95</v>
          </cell>
          <cell r="K61">
            <v>399</v>
          </cell>
          <cell r="L61">
            <v>3218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 t="str">
            <v>0648</v>
          </cell>
          <cell r="R61" t="str">
            <v>52450</v>
          </cell>
          <cell r="S61" t="str">
            <v>200212</v>
          </cell>
          <cell r="T61" t="str">
            <v>SA01</v>
          </cell>
          <cell r="U61">
            <v>478.88</v>
          </cell>
          <cell r="W61">
            <v>0</v>
          </cell>
          <cell r="Y61">
            <v>0</v>
          </cell>
          <cell r="Z61">
            <v>0</v>
          </cell>
          <cell r="AA61" t="str">
            <v>BCH</v>
          </cell>
          <cell r="AB61" t="str">
            <v>450002350</v>
          </cell>
          <cell r="AC61" t="str">
            <v>PO#</v>
          </cell>
          <cell r="AE61" t="str">
            <v>S/R</v>
          </cell>
          <cell r="AI61" t="str">
            <v>PYN</v>
          </cell>
          <cell r="AJ61" t="str">
            <v>WOLFSON L</v>
          </cell>
          <cell r="AK61" t="str">
            <v>VND</v>
          </cell>
          <cell r="AL61" t="str">
            <v>266735412</v>
          </cell>
          <cell r="AM61" t="str">
            <v>FAC</v>
          </cell>
          <cell r="AN61" t="str">
            <v>000</v>
          </cell>
          <cell r="AQ61" t="str">
            <v>NVD</v>
          </cell>
          <cell r="AR61" t="str">
            <v>2002-12-</v>
          </cell>
          <cell r="AU61" t="str">
            <v>L WOLFSON MILEAGE   WOLFSON L           1900003320</v>
          </cell>
          <cell r="AV61" t="str">
            <v>WF-BATCH</v>
          </cell>
          <cell r="AW61" t="str">
            <v>000</v>
          </cell>
          <cell r="AX61" t="str">
            <v>00</v>
          </cell>
          <cell r="AY61" t="str">
            <v>0</v>
          </cell>
          <cell r="AZ61" t="str">
            <v>FPL Fibernet</v>
          </cell>
        </row>
        <row r="62">
          <cell r="A62" t="str">
            <v>107100</v>
          </cell>
          <cell r="B62" t="str">
            <v>0399</v>
          </cell>
          <cell r="C62" t="str">
            <v>01066</v>
          </cell>
          <cell r="D62" t="str">
            <v>OMC000</v>
          </cell>
          <cell r="E62" t="str">
            <v>399000</v>
          </cell>
          <cell r="F62" t="str">
            <v>0668</v>
          </cell>
          <cell r="G62" t="str">
            <v>65000</v>
          </cell>
          <cell r="H62" t="str">
            <v>A</v>
          </cell>
          <cell r="I62" t="str">
            <v>00000041</v>
          </cell>
          <cell r="J62">
            <v>95</v>
          </cell>
          <cell r="K62">
            <v>399</v>
          </cell>
          <cell r="L62">
            <v>3218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>0668</v>
          </cell>
          <cell r="R62" t="str">
            <v>65000</v>
          </cell>
          <cell r="S62" t="str">
            <v>200212</v>
          </cell>
          <cell r="T62" t="str">
            <v>CA01</v>
          </cell>
          <cell r="U62">
            <v>255</v>
          </cell>
          <cell r="V62" t="str">
            <v>LDB</v>
          </cell>
          <cell r="W62">
            <v>0</v>
          </cell>
          <cell r="Y62">
            <v>0</v>
          </cell>
          <cell r="Z62">
            <v>0</v>
          </cell>
          <cell r="AA62" t="str">
            <v>BCH</v>
          </cell>
          <cell r="AB62" t="str">
            <v>0001</v>
          </cell>
          <cell r="AC62" t="str">
            <v>WKS</v>
          </cell>
          <cell r="AE62" t="str">
            <v>JV#</v>
          </cell>
          <cell r="AF62" t="str">
            <v>122A</v>
          </cell>
          <cell r="AG62" t="str">
            <v>FRN</v>
          </cell>
          <cell r="AH62" t="str">
            <v>3218</v>
          </cell>
          <cell r="AI62" t="str">
            <v>RP#</v>
          </cell>
          <cell r="AJ62" t="str">
            <v>000</v>
          </cell>
          <cell r="AK62" t="str">
            <v>CTL</v>
          </cell>
          <cell r="AM62" t="str">
            <v>RF#</v>
          </cell>
          <cell r="AU62" t="str">
            <v>I/C-WOLFSON,L,FPL</v>
          </cell>
          <cell r="AZ62" t="str">
            <v>FPL Fibernet</v>
          </cell>
        </row>
        <row r="63">
          <cell r="A63" t="str">
            <v>107100</v>
          </cell>
          <cell r="B63" t="str">
            <v>0399</v>
          </cell>
          <cell r="C63" t="str">
            <v>01066</v>
          </cell>
          <cell r="D63" t="str">
            <v>OMC000</v>
          </cell>
          <cell r="E63" t="str">
            <v>399000</v>
          </cell>
          <cell r="F63" t="str">
            <v>0750</v>
          </cell>
          <cell r="G63" t="str">
            <v>36000</v>
          </cell>
          <cell r="H63" t="str">
            <v>A</v>
          </cell>
          <cell r="I63" t="str">
            <v>00000041</v>
          </cell>
          <cell r="J63">
            <v>95</v>
          </cell>
          <cell r="K63">
            <v>399</v>
          </cell>
          <cell r="L63">
            <v>3218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0750</v>
          </cell>
          <cell r="R63" t="str">
            <v>36000</v>
          </cell>
          <cell r="S63" t="str">
            <v>200212</v>
          </cell>
          <cell r="T63" t="str">
            <v>PY42</v>
          </cell>
          <cell r="U63">
            <v>13.5</v>
          </cell>
          <cell r="V63" t="str">
            <v>LDB</v>
          </cell>
          <cell r="W63">
            <v>0</v>
          </cell>
          <cell r="X63" t="str">
            <v>SHR</v>
          </cell>
          <cell r="Y63">
            <v>0</v>
          </cell>
          <cell r="Z63">
            <v>0</v>
          </cell>
          <cell r="AA63" t="str">
            <v>PYP</v>
          </cell>
          <cell r="AB63" t="str">
            <v xml:space="preserve"> 0000025</v>
          </cell>
          <cell r="AC63" t="str">
            <v>PYL</v>
          </cell>
          <cell r="AD63" t="str">
            <v>004399</v>
          </cell>
          <cell r="AE63" t="str">
            <v>EMP</v>
          </cell>
          <cell r="AF63" t="str">
            <v>35412</v>
          </cell>
          <cell r="AG63" t="str">
            <v>JUL</v>
          </cell>
          <cell r="AH63" t="str">
            <v xml:space="preserve"> 000.00</v>
          </cell>
          <cell r="AI63" t="str">
            <v>BCH</v>
          </cell>
          <cell r="AJ63" t="str">
            <v>P51</v>
          </cell>
          <cell r="AK63" t="str">
            <v>CLS</v>
          </cell>
          <cell r="AL63" t="str">
            <v>R436</v>
          </cell>
          <cell r="AM63" t="str">
            <v>DTA</v>
          </cell>
          <cell r="AN63" t="str">
            <v xml:space="preserve"> 00000000000.00</v>
          </cell>
          <cell r="AO63" t="str">
            <v>DTH</v>
          </cell>
          <cell r="AP63" t="str">
            <v xml:space="preserve"> 00000000000.00</v>
          </cell>
          <cell r="AV63" t="str">
            <v>000000000</v>
          </cell>
          <cell r="AW63" t="str">
            <v>000</v>
          </cell>
          <cell r="AX63" t="str">
            <v>00</v>
          </cell>
          <cell r="AY63" t="str">
            <v>0</v>
          </cell>
          <cell r="AZ63" t="str">
            <v>FPL Fibernet</v>
          </cell>
        </row>
        <row r="64">
          <cell r="A64" t="str">
            <v>107100</v>
          </cell>
          <cell r="B64" t="str">
            <v>0399</v>
          </cell>
          <cell r="C64" t="str">
            <v>01066</v>
          </cell>
          <cell r="D64" t="str">
            <v>OMC000</v>
          </cell>
          <cell r="E64" t="str">
            <v>399000</v>
          </cell>
          <cell r="F64" t="str">
            <v>0750</v>
          </cell>
          <cell r="G64" t="str">
            <v>36000</v>
          </cell>
          <cell r="H64" t="str">
            <v>A</v>
          </cell>
          <cell r="I64" t="str">
            <v>00000041</v>
          </cell>
          <cell r="J64">
            <v>95</v>
          </cell>
          <cell r="K64">
            <v>399</v>
          </cell>
          <cell r="L64">
            <v>3218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 t="str">
            <v>0750</v>
          </cell>
          <cell r="R64" t="str">
            <v>36000</v>
          </cell>
          <cell r="S64" t="str">
            <v>200212</v>
          </cell>
          <cell r="T64" t="str">
            <v>PY42</v>
          </cell>
          <cell r="U64">
            <v>13.5</v>
          </cell>
          <cell r="V64" t="str">
            <v>LDB</v>
          </cell>
          <cell r="W64">
            <v>0</v>
          </cell>
          <cell r="X64" t="str">
            <v>SHR</v>
          </cell>
          <cell r="Y64">
            <v>0</v>
          </cell>
          <cell r="Z64">
            <v>0</v>
          </cell>
          <cell r="AA64" t="str">
            <v>PYP</v>
          </cell>
          <cell r="AB64" t="str">
            <v xml:space="preserve"> 0000026</v>
          </cell>
          <cell r="AC64" t="str">
            <v>PYL</v>
          </cell>
          <cell r="AD64" t="str">
            <v>004399</v>
          </cell>
          <cell r="AE64" t="str">
            <v>EMP</v>
          </cell>
          <cell r="AF64" t="str">
            <v>35412</v>
          </cell>
          <cell r="AG64" t="str">
            <v>JUL</v>
          </cell>
          <cell r="AH64" t="str">
            <v xml:space="preserve"> 000.00</v>
          </cell>
          <cell r="AI64" t="str">
            <v>BCH</v>
          </cell>
          <cell r="AJ64" t="str">
            <v>P51</v>
          </cell>
          <cell r="AK64" t="str">
            <v>CLS</v>
          </cell>
          <cell r="AL64" t="str">
            <v>R436</v>
          </cell>
          <cell r="AM64" t="str">
            <v>DTA</v>
          </cell>
          <cell r="AN64" t="str">
            <v xml:space="preserve"> 00000000000.00</v>
          </cell>
          <cell r="AO64" t="str">
            <v>DTH</v>
          </cell>
          <cell r="AP64" t="str">
            <v xml:space="preserve"> 00000000000.00</v>
          </cell>
          <cell r="AV64" t="str">
            <v>000000000</v>
          </cell>
          <cell r="AW64" t="str">
            <v>000</v>
          </cell>
          <cell r="AX64" t="str">
            <v>00</v>
          </cell>
          <cell r="AY64" t="str">
            <v>0</v>
          </cell>
          <cell r="AZ64" t="str">
            <v>FPL Fibernet</v>
          </cell>
        </row>
        <row r="65">
          <cell r="A65" t="str">
            <v>107100</v>
          </cell>
          <cell r="B65" t="str">
            <v>0399</v>
          </cell>
          <cell r="C65" t="str">
            <v>01066</v>
          </cell>
          <cell r="D65" t="str">
            <v>OMC000</v>
          </cell>
          <cell r="E65" t="str">
            <v>399000</v>
          </cell>
          <cell r="F65" t="str">
            <v>0772</v>
          </cell>
          <cell r="G65" t="str">
            <v>52450</v>
          </cell>
          <cell r="H65" t="str">
            <v>A</v>
          </cell>
          <cell r="I65" t="str">
            <v>00000041</v>
          </cell>
          <cell r="J65">
            <v>95</v>
          </cell>
          <cell r="K65">
            <v>399</v>
          </cell>
          <cell r="L65">
            <v>3218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 t="str">
            <v>0772</v>
          </cell>
          <cell r="R65" t="str">
            <v>52450</v>
          </cell>
          <cell r="S65" t="str">
            <v>200212</v>
          </cell>
          <cell r="T65" t="str">
            <v>SA01</v>
          </cell>
          <cell r="U65">
            <v>49.69</v>
          </cell>
          <cell r="W65">
            <v>0</v>
          </cell>
          <cell r="Y65">
            <v>0</v>
          </cell>
          <cell r="Z65">
            <v>0</v>
          </cell>
          <cell r="AA65" t="str">
            <v>BCH</v>
          </cell>
          <cell r="AB65" t="str">
            <v>450002350</v>
          </cell>
          <cell r="AC65" t="str">
            <v>PO#</v>
          </cell>
          <cell r="AE65" t="str">
            <v>S/R</v>
          </cell>
          <cell r="AI65" t="str">
            <v>PYN</v>
          </cell>
          <cell r="AJ65" t="str">
            <v>WOLFSON L</v>
          </cell>
          <cell r="AK65" t="str">
            <v>VND</v>
          </cell>
          <cell r="AL65" t="str">
            <v>266735412</v>
          </cell>
          <cell r="AM65" t="str">
            <v>FAC</v>
          </cell>
          <cell r="AN65" t="str">
            <v>000</v>
          </cell>
          <cell r="AQ65" t="str">
            <v>NVD</v>
          </cell>
          <cell r="AR65" t="str">
            <v>2002-12-</v>
          </cell>
          <cell r="AU65" t="str">
            <v>L WOLFSON CAR RENTALWOLFSON L           1900003320</v>
          </cell>
          <cell r="AV65" t="str">
            <v>WF-BATCH</v>
          </cell>
          <cell r="AW65" t="str">
            <v>000</v>
          </cell>
          <cell r="AX65" t="str">
            <v>00</v>
          </cell>
          <cell r="AY65" t="str">
            <v>0</v>
          </cell>
          <cell r="AZ65" t="str">
            <v>FPL Fibernet</v>
          </cell>
        </row>
        <row r="66">
          <cell r="A66" t="str">
            <v>107100</v>
          </cell>
          <cell r="B66" t="str">
            <v>0399</v>
          </cell>
          <cell r="C66" t="str">
            <v>01066</v>
          </cell>
          <cell r="D66" t="str">
            <v>OMC000</v>
          </cell>
          <cell r="E66" t="str">
            <v>399000</v>
          </cell>
          <cell r="F66" t="str">
            <v>0772</v>
          </cell>
          <cell r="G66" t="str">
            <v>52450</v>
          </cell>
          <cell r="H66" t="str">
            <v>A</v>
          </cell>
          <cell r="I66" t="str">
            <v>00000041</v>
          </cell>
          <cell r="J66">
            <v>95</v>
          </cell>
          <cell r="K66">
            <v>399</v>
          </cell>
          <cell r="L66">
            <v>3218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0772</v>
          </cell>
          <cell r="R66" t="str">
            <v>52450</v>
          </cell>
          <cell r="S66" t="str">
            <v>200212</v>
          </cell>
          <cell r="T66" t="str">
            <v>SA01</v>
          </cell>
          <cell r="U66">
            <v>69.42</v>
          </cell>
          <cell r="W66">
            <v>0</v>
          </cell>
          <cell r="Y66">
            <v>0</v>
          </cell>
          <cell r="Z66">
            <v>0</v>
          </cell>
          <cell r="AA66" t="str">
            <v>BCH</v>
          </cell>
          <cell r="AB66" t="str">
            <v>450002361</v>
          </cell>
          <cell r="AC66" t="str">
            <v>PO#</v>
          </cell>
          <cell r="AE66" t="str">
            <v>S/R</v>
          </cell>
          <cell r="AI66" t="str">
            <v>PYN</v>
          </cell>
          <cell r="AJ66" t="str">
            <v>LOPEZ-GUERRERO A</v>
          </cell>
          <cell r="AK66" t="str">
            <v>VND</v>
          </cell>
          <cell r="AL66" t="str">
            <v>592927026</v>
          </cell>
          <cell r="AM66" t="str">
            <v>FAC</v>
          </cell>
          <cell r="AN66" t="str">
            <v>000</v>
          </cell>
          <cell r="AQ66" t="str">
            <v>NVD</v>
          </cell>
          <cell r="AR66" t="str">
            <v>2002-12-</v>
          </cell>
          <cell r="AU66" t="str">
            <v>A LOPEZ CAR RENTAL  LOPEZ-GUERRERO A    1900003484</v>
          </cell>
          <cell r="AV66" t="str">
            <v>WF-BATCH</v>
          </cell>
          <cell r="AW66" t="str">
            <v>000</v>
          </cell>
          <cell r="AX66" t="str">
            <v>00</v>
          </cell>
          <cell r="AY66" t="str">
            <v>0</v>
          </cell>
          <cell r="AZ66" t="str">
            <v>FPL Fibernet</v>
          </cell>
        </row>
        <row r="67">
          <cell r="A67" t="str">
            <v>107100</v>
          </cell>
          <cell r="B67" t="str">
            <v>0399</v>
          </cell>
          <cell r="C67" t="str">
            <v>01066</v>
          </cell>
          <cell r="D67" t="str">
            <v>OMC000</v>
          </cell>
          <cell r="E67" t="str">
            <v>399000</v>
          </cell>
          <cell r="F67" t="str">
            <v>0803</v>
          </cell>
          <cell r="G67" t="str">
            <v>36000</v>
          </cell>
          <cell r="H67" t="str">
            <v>A</v>
          </cell>
          <cell r="I67" t="str">
            <v>00000041</v>
          </cell>
          <cell r="J67">
            <v>95</v>
          </cell>
          <cell r="K67">
            <v>399</v>
          </cell>
          <cell r="L67">
            <v>3218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 t="str">
            <v>0803</v>
          </cell>
          <cell r="R67" t="str">
            <v>36000</v>
          </cell>
          <cell r="S67" t="str">
            <v>200212</v>
          </cell>
          <cell r="T67" t="str">
            <v>PY42</v>
          </cell>
          <cell r="U67">
            <v>694.75</v>
          </cell>
          <cell r="V67" t="str">
            <v>LDB</v>
          </cell>
          <cell r="W67">
            <v>0</v>
          </cell>
          <cell r="X67" t="str">
            <v>SHR</v>
          </cell>
          <cell r="Y67">
            <v>20</v>
          </cell>
          <cell r="Z67">
            <v>20</v>
          </cell>
          <cell r="AA67" t="str">
            <v>PYP</v>
          </cell>
          <cell r="AB67" t="str">
            <v xml:space="preserve"> 0000025</v>
          </cell>
          <cell r="AC67" t="str">
            <v>PYL</v>
          </cell>
          <cell r="AD67" t="str">
            <v>004399</v>
          </cell>
          <cell r="AE67" t="str">
            <v>EMP</v>
          </cell>
          <cell r="AF67" t="str">
            <v>27026</v>
          </cell>
          <cell r="AG67" t="str">
            <v>JUL</v>
          </cell>
          <cell r="AH67" t="str">
            <v xml:space="preserve"> 000.00</v>
          </cell>
          <cell r="AI67" t="str">
            <v>BCH</v>
          </cell>
          <cell r="AJ67" t="str">
            <v>801</v>
          </cell>
          <cell r="AK67" t="str">
            <v>CLS</v>
          </cell>
          <cell r="AL67" t="str">
            <v>R445</v>
          </cell>
          <cell r="AM67" t="str">
            <v>DTA</v>
          </cell>
          <cell r="AN67" t="str">
            <v xml:space="preserve"> 00000000000.00</v>
          </cell>
          <cell r="AO67" t="str">
            <v>DTH</v>
          </cell>
          <cell r="AP67" t="str">
            <v xml:space="preserve"> 00000000000.00</v>
          </cell>
          <cell r="AV67" t="str">
            <v>000000000</v>
          </cell>
          <cell r="AW67" t="str">
            <v>000</v>
          </cell>
          <cell r="AX67" t="str">
            <v>00</v>
          </cell>
          <cell r="AY67" t="str">
            <v>0</v>
          </cell>
          <cell r="AZ67" t="str">
            <v>FPL Fibernet</v>
          </cell>
        </row>
        <row r="68">
          <cell r="A68" t="str">
            <v>107100</v>
          </cell>
          <cell r="B68" t="str">
            <v>0399</v>
          </cell>
          <cell r="C68" t="str">
            <v>01066</v>
          </cell>
          <cell r="D68" t="str">
            <v>OMC000</v>
          </cell>
          <cell r="E68" t="str">
            <v>399000</v>
          </cell>
          <cell r="F68" t="str">
            <v>0803</v>
          </cell>
          <cell r="G68" t="str">
            <v>36000</v>
          </cell>
          <cell r="H68" t="str">
            <v>A</v>
          </cell>
          <cell r="I68" t="str">
            <v>00000041</v>
          </cell>
          <cell r="J68">
            <v>95</v>
          </cell>
          <cell r="K68">
            <v>399</v>
          </cell>
          <cell r="L68">
            <v>3218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 t="str">
            <v>0803</v>
          </cell>
          <cell r="R68" t="str">
            <v>36000</v>
          </cell>
          <cell r="S68" t="str">
            <v>200212</v>
          </cell>
          <cell r="T68" t="str">
            <v>PY42</v>
          </cell>
          <cell r="U68">
            <v>833.7</v>
          </cell>
          <cell r="V68" t="str">
            <v>LDB</v>
          </cell>
          <cell r="W68">
            <v>0</v>
          </cell>
          <cell r="X68" t="str">
            <v>SHR</v>
          </cell>
          <cell r="Y68">
            <v>24</v>
          </cell>
          <cell r="Z68">
            <v>24</v>
          </cell>
          <cell r="AA68" t="str">
            <v>PYP</v>
          </cell>
          <cell r="AB68" t="str">
            <v xml:space="preserve"> 0000026</v>
          </cell>
          <cell r="AC68" t="str">
            <v>PYL</v>
          </cell>
          <cell r="AD68" t="str">
            <v>004399</v>
          </cell>
          <cell r="AE68" t="str">
            <v>EMP</v>
          </cell>
          <cell r="AF68" t="str">
            <v>27026</v>
          </cell>
          <cell r="AG68" t="str">
            <v>JUL</v>
          </cell>
          <cell r="AH68" t="str">
            <v xml:space="preserve"> 000.00</v>
          </cell>
          <cell r="AI68" t="str">
            <v>BCH</v>
          </cell>
          <cell r="AJ68" t="str">
            <v>801</v>
          </cell>
          <cell r="AK68" t="str">
            <v>CLS</v>
          </cell>
          <cell r="AL68" t="str">
            <v>R445</v>
          </cell>
          <cell r="AM68" t="str">
            <v>DTA</v>
          </cell>
          <cell r="AN68" t="str">
            <v xml:space="preserve"> 00000000000.00</v>
          </cell>
          <cell r="AO68" t="str">
            <v>DTH</v>
          </cell>
          <cell r="AP68" t="str">
            <v xml:space="preserve"> 00000000000.00</v>
          </cell>
          <cell r="AV68" t="str">
            <v>000000000</v>
          </cell>
          <cell r="AW68" t="str">
            <v>000</v>
          </cell>
          <cell r="AX68" t="str">
            <v>00</v>
          </cell>
          <cell r="AY68" t="str">
            <v>0</v>
          </cell>
          <cell r="AZ68" t="str">
            <v>FPL Fibernet</v>
          </cell>
        </row>
        <row r="69">
          <cell r="A69" t="str">
            <v>107100</v>
          </cell>
          <cell r="B69" t="str">
            <v>0399</v>
          </cell>
          <cell r="C69" t="str">
            <v>01066</v>
          </cell>
          <cell r="D69" t="str">
            <v>OMC000</v>
          </cell>
          <cell r="E69" t="str">
            <v>399000</v>
          </cell>
          <cell r="F69" t="str">
            <v>0803</v>
          </cell>
          <cell r="G69" t="str">
            <v>36000</v>
          </cell>
          <cell r="H69" t="str">
            <v>A</v>
          </cell>
          <cell r="I69" t="str">
            <v>00000041</v>
          </cell>
          <cell r="J69">
            <v>95</v>
          </cell>
          <cell r="K69">
            <v>399</v>
          </cell>
          <cell r="L69">
            <v>3218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 t="str">
            <v>0803</v>
          </cell>
          <cell r="R69" t="str">
            <v>36000</v>
          </cell>
          <cell r="S69" t="str">
            <v>200212</v>
          </cell>
          <cell r="T69" t="str">
            <v>PY42</v>
          </cell>
          <cell r="U69">
            <v>984.9</v>
          </cell>
          <cell r="V69" t="str">
            <v>LDB</v>
          </cell>
          <cell r="W69">
            <v>0</v>
          </cell>
          <cell r="X69" t="str">
            <v>SHR</v>
          </cell>
          <cell r="Y69">
            <v>24</v>
          </cell>
          <cell r="Z69">
            <v>24</v>
          </cell>
          <cell r="AA69" t="str">
            <v>PYP</v>
          </cell>
          <cell r="AB69" t="str">
            <v xml:space="preserve"> 0000025</v>
          </cell>
          <cell r="AC69" t="str">
            <v>PYL</v>
          </cell>
          <cell r="AD69" t="str">
            <v>004399</v>
          </cell>
          <cell r="AE69" t="str">
            <v>EMP</v>
          </cell>
          <cell r="AF69" t="str">
            <v>35412</v>
          </cell>
          <cell r="AG69" t="str">
            <v>JUL</v>
          </cell>
          <cell r="AH69" t="str">
            <v xml:space="preserve"> 000.00</v>
          </cell>
          <cell r="AI69" t="str">
            <v>BCH</v>
          </cell>
          <cell r="AJ69" t="str">
            <v>801</v>
          </cell>
          <cell r="AK69" t="str">
            <v>CLS</v>
          </cell>
          <cell r="AL69" t="str">
            <v>R436</v>
          </cell>
          <cell r="AM69" t="str">
            <v>DTA</v>
          </cell>
          <cell r="AN69" t="str">
            <v xml:space="preserve"> 00000000000.00</v>
          </cell>
          <cell r="AO69" t="str">
            <v>DTH</v>
          </cell>
          <cell r="AP69" t="str">
            <v xml:space="preserve"> 00000000000.00</v>
          </cell>
          <cell r="AV69" t="str">
            <v>000000000</v>
          </cell>
          <cell r="AW69" t="str">
            <v>000</v>
          </cell>
          <cell r="AX69" t="str">
            <v>00</v>
          </cell>
          <cell r="AY69" t="str">
            <v>0</v>
          </cell>
          <cell r="AZ69" t="str">
            <v>FPL Fibernet</v>
          </cell>
        </row>
        <row r="70">
          <cell r="A70" t="str">
            <v>107100</v>
          </cell>
          <cell r="B70" t="str">
            <v>0399</v>
          </cell>
          <cell r="C70" t="str">
            <v>01066</v>
          </cell>
          <cell r="D70" t="str">
            <v>OMC000</v>
          </cell>
          <cell r="E70" t="str">
            <v>399000</v>
          </cell>
          <cell r="F70" t="str">
            <v>0803</v>
          </cell>
          <cell r="G70" t="str">
            <v>36000</v>
          </cell>
          <cell r="H70" t="str">
            <v>A</v>
          </cell>
          <cell r="I70" t="str">
            <v>00000041</v>
          </cell>
          <cell r="J70">
            <v>95</v>
          </cell>
          <cell r="K70">
            <v>399</v>
          </cell>
          <cell r="L70">
            <v>3218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0803</v>
          </cell>
          <cell r="R70" t="str">
            <v>36000</v>
          </cell>
          <cell r="S70" t="str">
            <v>200212</v>
          </cell>
          <cell r="T70" t="str">
            <v>PY42</v>
          </cell>
          <cell r="U70">
            <v>1615.6</v>
          </cell>
          <cell r="V70" t="str">
            <v>LDB</v>
          </cell>
          <cell r="W70">
            <v>0</v>
          </cell>
          <cell r="X70" t="str">
            <v>SHR</v>
          </cell>
          <cell r="Y70">
            <v>32</v>
          </cell>
          <cell r="Z70">
            <v>32</v>
          </cell>
          <cell r="AA70" t="str">
            <v>PYP</v>
          </cell>
          <cell r="AB70" t="str">
            <v xml:space="preserve"> 0000025</v>
          </cell>
          <cell r="AC70" t="str">
            <v>PYL</v>
          </cell>
          <cell r="AD70" t="str">
            <v>004399</v>
          </cell>
          <cell r="AE70" t="str">
            <v>EMP</v>
          </cell>
          <cell r="AF70" t="str">
            <v>40663</v>
          </cell>
          <cell r="AG70" t="str">
            <v>JUL</v>
          </cell>
          <cell r="AH70" t="str">
            <v xml:space="preserve"> 000.00</v>
          </cell>
          <cell r="AI70" t="str">
            <v>BCH</v>
          </cell>
          <cell r="AJ70" t="str">
            <v>801</v>
          </cell>
          <cell r="AK70" t="str">
            <v>CLS</v>
          </cell>
          <cell r="AL70" t="str">
            <v>1RB8</v>
          </cell>
          <cell r="AM70" t="str">
            <v>DTA</v>
          </cell>
          <cell r="AN70" t="str">
            <v xml:space="preserve"> 00000000000.00</v>
          </cell>
          <cell r="AO70" t="str">
            <v>DTH</v>
          </cell>
          <cell r="AP70" t="str">
            <v xml:space="preserve"> 00000000000.00</v>
          </cell>
          <cell r="AV70" t="str">
            <v>000000000</v>
          </cell>
          <cell r="AW70" t="str">
            <v>000</v>
          </cell>
          <cell r="AX70" t="str">
            <v>00</v>
          </cell>
          <cell r="AY70" t="str">
            <v>0</v>
          </cell>
          <cell r="AZ70" t="str">
            <v>FPL Fibernet</v>
          </cell>
        </row>
        <row r="71">
          <cell r="A71" t="str">
            <v>107100</v>
          </cell>
          <cell r="B71" t="str">
            <v>0399</v>
          </cell>
          <cell r="C71" t="str">
            <v>01066</v>
          </cell>
          <cell r="D71" t="str">
            <v>OMC000</v>
          </cell>
          <cell r="E71" t="str">
            <v>399000</v>
          </cell>
          <cell r="F71" t="str">
            <v>0803</v>
          </cell>
          <cell r="G71" t="str">
            <v>36000</v>
          </cell>
          <cell r="H71" t="str">
            <v>A</v>
          </cell>
          <cell r="I71" t="str">
            <v>00000041</v>
          </cell>
          <cell r="J71">
            <v>95</v>
          </cell>
          <cell r="K71">
            <v>399</v>
          </cell>
          <cell r="L71">
            <v>3218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0803</v>
          </cell>
          <cell r="R71" t="str">
            <v>36000</v>
          </cell>
          <cell r="S71" t="str">
            <v>200212</v>
          </cell>
          <cell r="T71" t="str">
            <v>PY42</v>
          </cell>
          <cell r="U71">
            <v>1641.5</v>
          </cell>
          <cell r="V71" t="str">
            <v>LDB</v>
          </cell>
          <cell r="W71">
            <v>0</v>
          </cell>
          <cell r="X71" t="str">
            <v>SHR</v>
          </cell>
          <cell r="Y71">
            <v>40</v>
          </cell>
          <cell r="Z71">
            <v>40</v>
          </cell>
          <cell r="AA71" t="str">
            <v>PYP</v>
          </cell>
          <cell r="AB71" t="str">
            <v xml:space="preserve"> 0000001</v>
          </cell>
          <cell r="AC71" t="str">
            <v>PYL</v>
          </cell>
          <cell r="AD71" t="str">
            <v>004399</v>
          </cell>
          <cell r="AE71" t="str">
            <v>EMP</v>
          </cell>
          <cell r="AF71" t="str">
            <v>35412</v>
          </cell>
          <cell r="AG71" t="str">
            <v>JUL</v>
          </cell>
          <cell r="AH71" t="str">
            <v xml:space="preserve"> 000.00</v>
          </cell>
          <cell r="AI71" t="str">
            <v>BCH</v>
          </cell>
          <cell r="AJ71" t="str">
            <v>801</v>
          </cell>
          <cell r="AK71" t="str">
            <v>CLS</v>
          </cell>
          <cell r="AL71" t="str">
            <v>R436</v>
          </cell>
          <cell r="AM71" t="str">
            <v>DTA</v>
          </cell>
          <cell r="AN71" t="str">
            <v xml:space="preserve"> 00000000000.00</v>
          </cell>
          <cell r="AO71" t="str">
            <v>DTH</v>
          </cell>
          <cell r="AP71" t="str">
            <v xml:space="preserve"> 00000000000.00</v>
          </cell>
          <cell r="AV71" t="str">
            <v>000000000</v>
          </cell>
          <cell r="AW71" t="str">
            <v>000</v>
          </cell>
          <cell r="AX71" t="str">
            <v>00</v>
          </cell>
          <cell r="AY71" t="str">
            <v>0</v>
          </cell>
          <cell r="AZ71" t="str">
            <v>FPL Fibernet</v>
          </cell>
        </row>
        <row r="72">
          <cell r="A72" t="str">
            <v>107100</v>
          </cell>
          <cell r="B72" t="str">
            <v>0399</v>
          </cell>
          <cell r="C72" t="str">
            <v>01066</v>
          </cell>
          <cell r="D72" t="str">
            <v>OMC000</v>
          </cell>
          <cell r="E72" t="str">
            <v>399000</v>
          </cell>
          <cell r="F72" t="str">
            <v>0803</v>
          </cell>
          <cell r="G72" t="str">
            <v>36000</v>
          </cell>
          <cell r="H72" t="str">
            <v>A</v>
          </cell>
          <cell r="I72" t="str">
            <v>00000041</v>
          </cell>
          <cell r="J72">
            <v>95</v>
          </cell>
          <cell r="K72">
            <v>399</v>
          </cell>
          <cell r="L72">
            <v>3218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0803</v>
          </cell>
          <cell r="R72" t="str">
            <v>36000</v>
          </cell>
          <cell r="S72" t="str">
            <v>200212</v>
          </cell>
          <cell r="T72" t="str">
            <v>PY42</v>
          </cell>
          <cell r="U72">
            <v>1767.06</v>
          </cell>
          <cell r="V72" t="str">
            <v>LDB</v>
          </cell>
          <cell r="W72">
            <v>0</v>
          </cell>
          <cell r="X72" t="str">
            <v>SHR</v>
          </cell>
          <cell r="Y72">
            <v>35</v>
          </cell>
          <cell r="Z72">
            <v>35</v>
          </cell>
          <cell r="AA72" t="str">
            <v>PYP</v>
          </cell>
          <cell r="AB72" t="str">
            <v xml:space="preserve"> 0000026</v>
          </cell>
          <cell r="AC72" t="str">
            <v>PYL</v>
          </cell>
          <cell r="AD72" t="str">
            <v>004399</v>
          </cell>
          <cell r="AE72" t="str">
            <v>EMP</v>
          </cell>
          <cell r="AF72" t="str">
            <v>40663</v>
          </cell>
          <cell r="AG72" t="str">
            <v>JUL</v>
          </cell>
          <cell r="AH72" t="str">
            <v xml:space="preserve"> 000.00</v>
          </cell>
          <cell r="AI72" t="str">
            <v>BCH</v>
          </cell>
          <cell r="AJ72" t="str">
            <v>801</v>
          </cell>
          <cell r="AK72" t="str">
            <v>CLS</v>
          </cell>
          <cell r="AL72" t="str">
            <v>1RB8</v>
          </cell>
          <cell r="AM72" t="str">
            <v>DTA</v>
          </cell>
          <cell r="AN72" t="str">
            <v xml:space="preserve"> 00000000000.00</v>
          </cell>
          <cell r="AO72" t="str">
            <v>DTH</v>
          </cell>
          <cell r="AP72" t="str">
            <v xml:space="preserve"> 00000000000.00</v>
          </cell>
          <cell r="AV72" t="str">
            <v>000000000</v>
          </cell>
          <cell r="AW72" t="str">
            <v>000</v>
          </cell>
          <cell r="AX72" t="str">
            <v>00</v>
          </cell>
          <cell r="AY72" t="str">
            <v>0</v>
          </cell>
          <cell r="AZ72" t="str">
            <v>FPL Fibernet</v>
          </cell>
        </row>
        <row r="73">
          <cell r="A73" t="str">
            <v>107100</v>
          </cell>
          <cell r="B73" t="str">
            <v>0399</v>
          </cell>
          <cell r="C73" t="str">
            <v>01066</v>
          </cell>
          <cell r="D73" t="str">
            <v>OMC000</v>
          </cell>
          <cell r="E73" t="str">
            <v>399000</v>
          </cell>
          <cell r="F73" t="str">
            <v>0803</v>
          </cell>
          <cell r="G73" t="str">
            <v>36000</v>
          </cell>
          <cell r="H73" t="str">
            <v>A</v>
          </cell>
          <cell r="I73" t="str">
            <v>00000041</v>
          </cell>
          <cell r="J73">
            <v>95</v>
          </cell>
          <cell r="K73">
            <v>399</v>
          </cell>
          <cell r="L73">
            <v>3218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0803</v>
          </cell>
          <cell r="R73" t="str">
            <v>36000</v>
          </cell>
          <cell r="S73" t="str">
            <v>200212</v>
          </cell>
          <cell r="T73" t="str">
            <v>PY42</v>
          </cell>
          <cell r="U73">
            <v>1890.63</v>
          </cell>
          <cell r="V73" t="str">
            <v>LDB</v>
          </cell>
          <cell r="W73">
            <v>0</v>
          </cell>
          <cell r="X73" t="str">
            <v>SHR</v>
          </cell>
          <cell r="Y73">
            <v>50</v>
          </cell>
          <cell r="Z73">
            <v>50</v>
          </cell>
          <cell r="AA73" t="str">
            <v>PYP</v>
          </cell>
          <cell r="AB73" t="str">
            <v xml:space="preserve"> 0000001</v>
          </cell>
          <cell r="AC73" t="str">
            <v>PYL</v>
          </cell>
          <cell r="AD73" t="str">
            <v>004399</v>
          </cell>
          <cell r="AE73" t="str">
            <v>EMP</v>
          </cell>
          <cell r="AF73" t="str">
            <v>80814</v>
          </cell>
          <cell r="AG73" t="str">
            <v>JUL</v>
          </cell>
          <cell r="AH73" t="str">
            <v xml:space="preserve"> 000.00</v>
          </cell>
          <cell r="AI73" t="str">
            <v>BCH</v>
          </cell>
          <cell r="AJ73" t="str">
            <v>801</v>
          </cell>
          <cell r="AK73" t="str">
            <v>CLS</v>
          </cell>
          <cell r="AL73" t="str">
            <v>R437</v>
          </cell>
          <cell r="AM73" t="str">
            <v>DTA</v>
          </cell>
          <cell r="AN73" t="str">
            <v xml:space="preserve"> 00000000000.00</v>
          </cell>
          <cell r="AO73" t="str">
            <v>DTH</v>
          </cell>
          <cell r="AP73" t="str">
            <v xml:space="preserve"> 00000000000.00</v>
          </cell>
          <cell r="AV73" t="str">
            <v>000000000</v>
          </cell>
          <cell r="AW73" t="str">
            <v>000</v>
          </cell>
          <cell r="AX73" t="str">
            <v>00</v>
          </cell>
          <cell r="AY73" t="str">
            <v>0</v>
          </cell>
          <cell r="AZ73" t="str">
            <v>FPL Fibernet</v>
          </cell>
        </row>
        <row r="74">
          <cell r="A74" t="str">
            <v>107100</v>
          </cell>
          <cell r="B74" t="str">
            <v>0399</v>
          </cell>
          <cell r="C74" t="str">
            <v>01066</v>
          </cell>
          <cell r="D74" t="str">
            <v>OMC000</v>
          </cell>
          <cell r="E74" t="str">
            <v>399000</v>
          </cell>
          <cell r="F74" t="str">
            <v>0803</v>
          </cell>
          <cell r="G74" t="str">
            <v>36000</v>
          </cell>
          <cell r="H74" t="str">
            <v>A</v>
          </cell>
          <cell r="I74" t="str">
            <v>00000041</v>
          </cell>
          <cell r="J74">
            <v>95</v>
          </cell>
          <cell r="K74">
            <v>399</v>
          </cell>
          <cell r="L74">
            <v>3218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0803</v>
          </cell>
          <cell r="R74" t="str">
            <v>36000</v>
          </cell>
          <cell r="S74" t="str">
            <v>200212</v>
          </cell>
          <cell r="T74" t="str">
            <v>PY42</v>
          </cell>
          <cell r="U74">
            <v>2019.5</v>
          </cell>
          <cell r="V74" t="str">
            <v>LDB</v>
          </cell>
          <cell r="W74">
            <v>0</v>
          </cell>
          <cell r="X74" t="str">
            <v>SHR</v>
          </cell>
          <cell r="Y74">
            <v>40</v>
          </cell>
          <cell r="Z74">
            <v>40</v>
          </cell>
          <cell r="AA74" t="str">
            <v>PYP</v>
          </cell>
          <cell r="AB74" t="str">
            <v xml:space="preserve"> 0000001</v>
          </cell>
          <cell r="AC74" t="str">
            <v>PYL</v>
          </cell>
          <cell r="AD74" t="str">
            <v>004399</v>
          </cell>
          <cell r="AE74" t="str">
            <v>EMP</v>
          </cell>
          <cell r="AF74" t="str">
            <v>40663</v>
          </cell>
          <cell r="AG74" t="str">
            <v>JUL</v>
          </cell>
          <cell r="AH74" t="str">
            <v xml:space="preserve"> 000.00</v>
          </cell>
          <cell r="AI74" t="str">
            <v>BCH</v>
          </cell>
          <cell r="AJ74" t="str">
            <v>801</v>
          </cell>
          <cell r="AK74" t="str">
            <v>CLS</v>
          </cell>
          <cell r="AL74" t="str">
            <v>1RB8</v>
          </cell>
          <cell r="AM74" t="str">
            <v>DTA</v>
          </cell>
          <cell r="AN74" t="str">
            <v xml:space="preserve"> 00000000000.00</v>
          </cell>
          <cell r="AO74" t="str">
            <v>DTH</v>
          </cell>
          <cell r="AP74" t="str">
            <v xml:space="preserve"> 00000000000.00</v>
          </cell>
          <cell r="AV74" t="str">
            <v>000000000</v>
          </cell>
          <cell r="AW74" t="str">
            <v>000</v>
          </cell>
          <cell r="AX74" t="str">
            <v>00</v>
          </cell>
          <cell r="AY74" t="str">
            <v>0</v>
          </cell>
          <cell r="AZ74" t="str">
            <v>FPL Fibernet</v>
          </cell>
        </row>
        <row r="75">
          <cell r="A75" t="str">
            <v>107100</v>
          </cell>
          <cell r="B75" t="str">
            <v>0399</v>
          </cell>
          <cell r="C75" t="str">
            <v>01066</v>
          </cell>
          <cell r="D75" t="str">
            <v>OMC000</v>
          </cell>
          <cell r="E75" t="str">
            <v>399000</v>
          </cell>
          <cell r="F75" t="str">
            <v>0803</v>
          </cell>
          <cell r="G75" t="str">
            <v>36000</v>
          </cell>
          <cell r="H75" t="str">
            <v>A</v>
          </cell>
          <cell r="I75" t="str">
            <v>00000041</v>
          </cell>
          <cell r="J75">
            <v>95</v>
          </cell>
          <cell r="K75">
            <v>399</v>
          </cell>
          <cell r="L75">
            <v>3218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 t="str">
            <v>0803</v>
          </cell>
          <cell r="R75" t="str">
            <v>36000</v>
          </cell>
          <cell r="S75" t="str">
            <v>200212</v>
          </cell>
          <cell r="T75" t="str">
            <v>PY42</v>
          </cell>
          <cell r="U75">
            <v>2268.75</v>
          </cell>
          <cell r="V75" t="str">
            <v>LDB</v>
          </cell>
          <cell r="W75">
            <v>0</v>
          </cell>
          <cell r="X75" t="str">
            <v>SHR</v>
          </cell>
          <cell r="Y75">
            <v>60</v>
          </cell>
          <cell r="Z75">
            <v>60</v>
          </cell>
          <cell r="AA75" t="str">
            <v>PYP</v>
          </cell>
          <cell r="AB75" t="str">
            <v xml:space="preserve"> 0000025</v>
          </cell>
          <cell r="AC75" t="str">
            <v>PYL</v>
          </cell>
          <cell r="AD75" t="str">
            <v>004399</v>
          </cell>
          <cell r="AE75" t="str">
            <v>EMP</v>
          </cell>
          <cell r="AF75" t="str">
            <v>80814</v>
          </cell>
          <cell r="AG75" t="str">
            <v>JUL</v>
          </cell>
          <cell r="AH75" t="str">
            <v xml:space="preserve"> 000.00</v>
          </cell>
          <cell r="AI75" t="str">
            <v>BCH</v>
          </cell>
          <cell r="AJ75" t="str">
            <v>801</v>
          </cell>
          <cell r="AK75" t="str">
            <v>CLS</v>
          </cell>
          <cell r="AL75" t="str">
            <v>R437</v>
          </cell>
          <cell r="AM75" t="str">
            <v>DTA</v>
          </cell>
          <cell r="AN75" t="str">
            <v xml:space="preserve"> 00000000000.00</v>
          </cell>
          <cell r="AO75" t="str">
            <v>DTH</v>
          </cell>
          <cell r="AP75" t="str">
            <v xml:space="preserve"> 00000000000.00</v>
          </cell>
          <cell r="AV75" t="str">
            <v>000000000</v>
          </cell>
          <cell r="AW75" t="str">
            <v>000</v>
          </cell>
          <cell r="AX75" t="str">
            <v>00</v>
          </cell>
          <cell r="AY75" t="str">
            <v>0</v>
          </cell>
          <cell r="AZ75" t="str">
            <v>FPL Fibernet</v>
          </cell>
        </row>
        <row r="76">
          <cell r="A76" t="str">
            <v>107100</v>
          </cell>
          <cell r="B76" t="str">
            <v>0399</v>
          </cell>
          <cell r="C76" t="str">
            <v>01066</v>
          </cell>
          <cell r="D76" t="str">
            <v>OMC000</v>
          </cell>
          <cell r="E76" t="str">
            <v>399000</v>
          </cell>
          <cell r="F76" t="str">
            <v>0803</v>
          </cell>
          <cell r="G76" t="str">
            <v>36000</v>
          </cell>
          <cell r="H76" t="str">
            <v>A</v>
          </cell>
          <cell r="I76" t="str">
            <v>00000041</v>
          </cell>
          <cell r="J76">
            <v>95</v>
          </cell>
          <cell r="K76">
            <v>399</v>
          </cell>
          <cell r="L76">
            <v>3218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 t="str">
            <v>0803</v>
          </cell>
          <cell r="R76" t="str">
            <v>36000</v>
          </cell>
          <cell r="S76" t="str">
            <v>200212</v>
          </cell>
          <cell r="T76" t="str">
            <v>PY42</v>
          </cell>
          <cell r="U76">
            <v>2344.36</v>
          </cell>
          <cell r="V76" t="str">
            <v>LDB</v>
          </cell>
          <cell r="W76">
            <v>0</v>
          </cell>
          <cell r="X76" t="str">
            <v>SHR</v>
          </cell>
          <cell r="Y76">
            <v>62</v>
          </cell>
          <cell r="Z76">
            <v>62</v>
          </cell>
          <cell r="AA76" t="str">
            <v>PYP</v>
          </cell>
          <cell r="AB76" t="str">
            <v xml:space="preserve"> 0000026</v>
          </cell>
          <cell r="AC76" t="str">
            <v>PYL</v>
          </cell>
          <cell r="AD76" t="str">
            <v>004399</v>
          </cell>
          <cell r="AE76" t="str">
            <v>EMP</v>
          </cell>
          <cell r="AF76" t="str">
            <v>80814</v>
          </cell>
          <cell r="AG76" t="str">
            <v>JUL</v>
          </cell>
          <cell r="AH76" t="str">
            <v xml:space="preserve"> 000.00</v>
          </cell>
          <cell r="AI76" t="str">
            <v>BCH</v>
          </cell>
          <cell r="AJ76" t="str">
            <v>801</v>
          </cell>
          <cell r="AK76" t="str">
            <v>CLS</v>
          </cell>
          <cell r="AL76" t="str">
            <v>R437</v>
          </cell>
          <cell r="AM76" t="str">
            <v>DTA</v>
          </cell>
          <cell r="AN76" t="str">
            <v xml:space="preserve"> 00000000000.00</v>
          </cell>
          <cell r="AO76" t="str">
            <v>DTH</v>
          </cell>
          <cell r="AP76" t="str">
            <v xml:space="preserve"> 00000000000.00</v>
          </cell>
          <cell r="AV76" t="str">
            <v>000000000</v>
          </cell>
          <cell r="AW76" t="str">
            <v>000</v>
          </cell>
          <cell r="AX76" t="str">
            <v>00</v>
          </cell>
          <cell r="AY76" t="str">
            <v>0</v>
          </cell>
          <cell r="AZ76" t="str">
            <v>FPL Fibernet</v>
          </cell>
        </row>
        <row r="77">
          <cell r="A77" t="str">
            <v>107100</v>
          </cell>
          <cell r="B77" t="str">
            <v>0399</v>
          </cell>
          <cell r="C77" t="str">
            <v>01066</v>
          </cell>
          <cell r="D77" t="str">
            <v>OMC000</v>
          </cell>
          <cell r="E77" t="str">
            <v>399000</v>
          </cell>
          <cell r="F77" t="str">
            <v>0803</v>
          </cell>
          <cell r="G77" t="str">
            <v>36000</v>
          </cell>
          <cell r="H77" t="str">
            <v>A</v>
          </cell>
          <cell r="I77" t="str">
            <v>00000041</v>
          </cell>
          <cell r="J77">
            <v>95</v>
          </cell>
          <cell r="K77">
            <v>399</v>
          </cell>
          <cell r="L77">
            <v>3218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 t="str">
            <v>0803</v>
          </cell>
          <cell r="R77" t="str">
            <v>36000</v>
          </cell>
          <cell r="S77" t="str">
            <v>200212</v>
          </cell>
          <cell r="T77" t="str">
            <v>PY42</v>
          </cell>
          <cell r="U77">
            <v>2570.58</v>
          </cell>
          <cell r="V77" t="str">
            <v>LDB</v>
          </cell>
          <cell r="W77">
            <v>0</v>
          </cell>
          <cell r="X77" t="str">
            <v>SHR</v>
          </cell>
          <cell r="Y77">
            <v>74</v>
          </cell>
          <cell r="Z77">
            <v>74</v>
          </cell>
          <cell r="AA77" t="str">
            <v>PYP</v>
          </cell>
          <cell r="AB77" t="str">
            <v xml:space="preserve"> 0000001</v>
          </cell>
          <cell r="AC77" t="str">
            <v>PYL</v>
          </cell>
          <cell r="AD77" t="str">
            <v>004399</v>
          </cell>
          <cell r="AE77" t="str">
            <v>EMP</v>
          </cell>
          <cell r="AF77" t="str">
            <v>27026</v>
          </cell>
          <cell r="AG77" t="str">
            <v>JUL</v>
          </cell>
          <cell r="AH77" t="str">
            <v xml:space="preserve"> 000.00</v>
          </cell>
          <cell r="AI77" t="str">
            <v>BCH</v>
          </cell>
          <cell r="AJ77" t="str">
            <v>801</v>
          </cell>
          <cell r="AK77" t="str">
            <v>CLS</v>
          </cell>
          <cell r="AL77" t="str">
            <v>R445</v>
          </cell>
          <cell r="AM77" t="str">
            <v>DTA</v>
          </cell>
          <cell r="AN77" t="str">
            <v xml:space="preserve"> 00000000000.00</v>
          </cell>
          <cell r="AO77" t="str">
            <v>DTH</v>
          </cell>
          <cell r="AP77" t="str">
            <v xml:space="preserve"> 00000000000.00</v>
          </cell>
          <cell r="AV77" t="str">
            <v>000000000</v>
          </cell>
          <cell r="AW77" t="str">
            <v>000</v>
          </cell>
          <cell r="AX77" t="str">
            <v>00</v>
          </cell>
          <cell r="AY77" t="str">
            <v>0</v>
          </cell>
          <cell r="AZ77" t="str">
            <v>FPL Fibernet</v>
          </cell>
        </row>
        <row r="78">
          <cell r="A78" t="str">
            <v>107100</v>
          </cell>
          <cell r="B78" t="str">
            <v>0399</v>
          </cell>
          <cell r="C78" t="str">
            <v>01066</v>
          </cell>
          <cell r="D78" t="str">
            <v>OMC000</v>
          </cell>
          <cell r="E78" t="str">
            <v>399000</v>
          </cell>
          <cell r="F78" t="str">
            <v>0803</v>
          </cell>
          <cell r="G78" t="str">
            <v>36000</v>
          </cell>
          <cell r="H78" t="str">
            <v>A</v>
          </cell>
          <cell r="I78" t="str">
            <v>00000041</v>
          </cell>
          <cell r="J78">
            <v>95</v>
          </cell>
          <cell r="K78">
            <v>399</v>
          </cell>
          <cell r="L78">
            <v>3218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0803</v>
          </cell>
          <cell r="R78" t="str">
            <v>36000</v>
          </cell>
          <cell r="S78" t="str">
            <v>200212</v>
          </cell>
          <cell r="T78" t="str">
            <v>PY42</v>
          </cell>
          <cell r="U78">
            <v>2782</v>
          </cell>
          <cell r="V78" t="str">
            <v>LDB</v>
          </cell>
          <cell r="W78">
            <v>0</v>
          </cell>
          <cell r="X78" t="str">
            <v>SHR</v>
          </cell>
          <cell r="Y78">
            <v>80</v>
          </cell>
          <cell r="Z78">
            <v>80</v>
          </cell>
          <cell r="AA78" t="str">
            <v>PYP</v>
          </cell>
          <cell r="AB78" t="str">
            <v xml:space="preserve"> 0000001</v>
          </cell>
          <cell r="AC78" t="str">
            <v>PYL</v>
          </cell>
          <cell r="AD78" t="str">
            <v>004399</v>
          </cell>
          <cell r="AE78" t="str">
            <v>EMP</v>
          </cell>
          <cell r="AF78" t="str">
            <v>28454</v>
          </cell>
          <cell r="AG78" t="str">
            <v>JUL</v>
          </cell>
          <cell r="AH78" t="str">
            <v xml:space="preserve"> 000.00</v>
          </cell>
          <cell r="AI78" t="str">
            <v>BCH</v>
          </cell>
          <cell r="AJ78" t="str">
            <v>801</v>
          </cell>
          <cell r="AK78" t="str">
            <v>CLS</v>
          </cell>
          <cell r="AL78" t="str">
            <v>R437</v>
          </cell>
          <cell r="AM78" t="str">
            <v>DTA</v>
          </cell>
          <cell r="AN78" t="str">
            <v xml:space="preserve"> 00000000000.00</v>
          </cell>
          <cell r="AO78" t="str">
            <v>DTH</v>
          </cell>
          <cell r="AP78" t="str">
            <v xml:space="preserve"> 00000000000.00</v>
          </cell>
          <cell r="AV78" t="str">
            <v>000000000</v>
          </cell>
          <cell r="AW78" t="str">
            <v>000</v>
          </cell>
          <cell r="AX78" t="str">
            <v>00</v>
          </cell>
          <cell r="AY78" t="str">
            <v>0</v>
          </cell>
          <cell r="AZ78" t="str">
            <v>FPL Fibernet</v>
          </cell>
        </row>
        <row r="79">
          <cell r="A79" t="str">
            <v>107100</v>
          </cell>
          <cell r="B79" t="str">
            <v>0399</v>
          </cell>
          <cell r="C79" t="str">
            <v>01066</v>
          </cell>
          <cell r="D79" t="str">
            <v>OMC000</v>
          </cell>
          <cell r="E79" t="str">
            <v>399000</v>
          </cell>
          <cell r="F79" t="str">
            <v>0803</v>
          </cell>
          <cell r="G79" t="str">
            <v>36000</v>
          </cell>
          <cell r="H79" t="str">
            <v>A</v>
          </cell>
          <cell r="I79" t="str">
            <v>00000041</v>
          </cell>
          <cell r="J79">
            <v>95</v>
          </cell>
          <cell r="K79">
            <v>399</v>
          </cell>
          <cell r="L79">
            <v>3218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 t="str">
            <v>0803</v>
          </cell>
          <cell r="R79" t="str">
            <v>36000</v>
          </cell>
          <cell r="S79" t="str">
            <v>200212</v>
          </cell>
          <cell r="T79" t="str">
            <v>PY42</v>
          </cell>
          <cell r="U79">
            <v>2782</v>
          </cell>
          <cell r="V79" t="str">
            <v>LDB</v>
          </cell>
          <cell r="W79">
            <v>0</v>
          </cell>
          <cell r="X79" t="str">
            <v>SHR</v>
          </cell>
          <cell r="Y79">
            <v>80</v>
          </cell>
          <cell r="Z79">
            <v>80</v>
          </cell>
          <cell r="AA79" t="str">
            <v>PYP</v>
          </cell>
          <cell r="AB79" t="str">
            <v xml:space="preserve"> 0000025</v>
          </cell>
          <cell r="AC79" t="str">
            <v>PYL</v>
          </cell>
          <cell r="AD79" t="str">
            <v>004399</v>
          </cell>
          <cell r="AE79" t="str">
            <v>EMP</v>
          </cell>
          <cell r="AF79" t="str">
            <v>28454</v>
          </cell>
          <cell r="AG79" t="str">
            <v>JUL</v>
          </cell>
          <cell r="AH79" t="str">
            <v xml:space="preserve"> 000.00</v>
          </cell>
          <cell r="AI79" t="str">
            <v>BCH</v>
          </cell>
          <cell r="AJ79" t="str">
            <v>801</v>
          </cell>
          <cell r="AK79" t="str">
            <v>CLS</v>
          </cell>
          <cell r="AL79" t="str">
            <v>R437</v>
          </cell>
          <cell r="AM79" t="str">
            <v>DTA</v>
          </cell>
          <cell r="AN79" t="str">
            <v xml:space="preserve"> 00000000000.00</v>
          </cell>
          <cell r="AO79" t="str">
            <v>DTH</v>
          </cell>
          <cell r="AP79" t="str">
            <v xml:space="preserve"> 00000000000.00</v>
          </cell>
          <cell r="AV79" t="str">
            <v>000000000</v>
          </cell>
          <cell r="AW79" t="str">
            <v>000</v>
          </cell>
          <cell r="AX79" t="str">
            <v>00</v>
          </cell>
          <cell r="AY79" t="str">
            <v>0</v>
          </cell>
          <cell r="AZ79" t="str">
            <v>FPL Fibernet</v>
          </cell>
        </row>
        <row r="80">
          <cell r="A80" t="str">
            <v>107100</v>
          </cell>
          <cell r="B80" t="str">
            <v>0399</v>
          </cell>
          <cell r="C80" t="str">
            <v>01066</v>
          </cell>
          <cell r="D80" t="str">
            <v>OMC000</v>
          </cell>
          <cell r="E80" t="str">
            <v>399000</v>
          </cell>
          <cell r="F80" t="str">
            <v>0803</v>
          </cell>
          <cell r="G80" t="str">
            <v>36000</v>
          </cell>
          <cell r="H80" t="str">
            <v>A</v>
          </cell>
          <cell r="I80" t="str">
            <v>00000041</v>
          </cell>
          <cell r="J80">
            <v>95</v>
          </cell>
          <cell r="K80">
            <v>399</v>
          </cell>
          <cell r="L80">
            <v>3218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0803</v>
          </cell>
          <cell r="R80" t="str">
            <v>36000</v>
          </cell>
          <cell r="S80" t="str">
            <v>200212</v>
          </cell>
          <cell r="T80" t="str">
            <v>PY42</v>
          </cell>
          <cell r="U80">
            <v>2782</v>
          </cell>
          <cell r="V80" t="str">
            <v>LDB</v>
          </cell>
          <cell r="W80">
            <v>0</v>
          </cell>
          <cell r="X80" t="str">
            <v>SHR</v>
          </cell>
          <cell r="Y80">
            <v>80</v>
          </cell>
          <cell r="Z80">
            <v>80</v>
          </cell>
          <cell r="AA80" t="str">
            <v>PYP</v>
          </cell>
          <cell r="AB80" t="str">
            <v xml:space="preserve"> 0000026</v>
          </cell>
          <cell r="AC80" t="str">
            <v>PYL</v>
          </cell>
          <cell r="AD80" t="str">
            <v>004399</v>
          </cell>
          <cell r="AE80" t="str">
            <v>EMP</v>
          </cell>
          <cell r="AF80" t="str">
            <v>28454</v>
          </cell>
          <cell r="AG80" t="str">
            <v>JUL</v>
          </cell>
          <cell r="AH80" t="str">
            <v xml:space="preserve"> 000.00</v>
          </cell>
          <cell r="AI80" t="str">
            <v>BCH</v>
          </cell>
          <cell r="AJ80" t="str">
            <v>801</v>
          </cell>
          <cell r="AK80" t="str">
            <v>CLS</v>
          </cell>
          <cell r="AL80" t="str">
            <v>R437</v>
          </cell>
          <cell r="AM80" t="str">
            <v>DTA</v>
          </cell>
          <cell r="AN80" t="str">
            <v xml:space="preserve"> 00000000000.00</v>
          </cell>
          <cell r="AO80" t="str">
            <v>DTH</v>
          </cell>
          <cell r="AP80" t="str">
            <v xml:space="preserve"> 00000000000.00</v>
          </cell>
          <cell r="AV80" t="str">
            <v>000000000</v>
          </cell>
          <cell r="AW80" t="str">
            <v>000</v>
          </cell>
          <cell r="AX80" t="str">
            <v>00</v>
          </cell>
          <cell r="AY80" t="str">
            <v>0</v>
          </cell>
          <cell r="AZ80" t="str">
            <v>FPL Fibernet</v>
          </cell>
        </row>
        <row r="81">
          <cell r="A81" t="str">
            <v>107100</v>
          </cell>
          <cell r="B81" t="str">
            <v>0399</v>
          </cell>
          <cell r="C81" t="str">
            <v>01066</v>
          </cell>
          <cell r="D81" t="str">
            <v>OMC000</v>
          </cell>
          <cell r="E81" t="str">
            <v>399000</v>
          </cell>
          <cell r="F81" t="str">
            <v>0803</v>
          </cell>
          <cell r="G81" t="str">
            <v>36000</v>
          </cell>
          <cell r="H81" t="str">
            <v>A</v>
          </cell>
          <cell r="I81" t="str">
            <v>00000041</v>
          </cell>
          <cell r="J81">
            <v>95</v>
          </cell>
          <cell r="K81">
            <v>399</v>
          </cell>
          <cell r="L81">
            <v>3218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 t="str">
            <v>0803</v>
          </cell>
          <cell r="R81" t="str">
            <v>36000</v>
          </cell>
          <cell r="S81" t="str">
            <v>200212</v>
          </cell>
          <cell r="T81" t="str">
            <v>PY42</v>
          </cell>
          <cell r="U81">
            <v>4001</v>
          </cell>
          <cell r="V81" t="str">
            <v>LDB</v>
          </cell>
          <cell r="W81">
            <v>0</v>
          </cell>
          <cell r="X81" t="str">
            <v>SHR</v>
          </cell>
          <cell r="Y81">
            <v>80</v>
          </cell>
          <cell r="Z81">
            <v>80</v>
          </cell>
          <cell r="AA81" t="str">
            <v>PYP</v>
          </cell>
          <cell r="AB81" t="str">
            <v xml:space="preserve"> 0000001</v>
          </cell>
          <cell r="AC81" t="str">
            <v>PYL</v>
          </cell>
          <cell r="AD81" t="str">
            <v>003054</v>
          </cell>
          <cell r="AE81" t="str">
            <v>EMP</v>
          </cell>
          <cell r="AF81" t="str">
            <v>04875</v>
          </cell>
          <cell r="AG81" t="str">
            <v>JUL</v>
          </cell>
          <cell r="AH81" t="str">
            <v xml:space="preserve"> 000.00</v>
          </cell>
          <cell r="AI81" t="str">
            <v>BCH</v>
          </cell>
          <cell r="AJ81" t="str">
            <v>801</v>
          </cell>
          <cell r="AK81" t="str">
            <v>CLS</v>
          </cell>
          <cell r="AL81" t="str">
            <v>R447</v>
          </cell>
          <cell r="AM81" t="str">
            <v>DTA</v>
          </cell>
          <cell r="AN81" t="str">
            <v xml:space="preserve"> 00000000000.00</v>
          </cell>
          <cell r="AO81" t="str">
            <v>DTH</v>
          </cell>
          <cell r="AP81" t="str">
            <v xml:space="preserve"> 00000000000.00</v>
          </cell>
          <cell r="AV81" t="str">
            <v>000000000</v>
          </cell>
          <cell r="AW81" t="str">
            <v>000</v>
          </cell>
          <cell r="AX81" t="str">
            <v>00</v>
          </cell>
          <cell r="AY81" t="str">
            <v>0</v>
          </cell>
          <cell r="AZ81" t="str">
            <v>FPL Fibernet</v>
          </cell>
        </row>
        <row r="82">
          <cell r="A82" t="str">
            <v>107100</v>
          </cell>
          <cell r="B82" t="str">
            <v>0399</v>
          </cell>
          <cell r="C82" t="str">
            <v>01066</v>
          </cell>
          <cell r="D82" t="str">
            <v>OMC000</v>
          </cell>
          <cell r="E82" t="str">
            <v>399000</v>
          </cell>
          <cell r="F82" t="str">
            <v>0803</v>
          </cell>
          <cell r="G82" t="str">
            <v>36000</v>
          </cell>
          <cell r="H82" t="str">
            <v>A</v>
          </cell>
          <cell r="I82" t="str">
            <v>00000041</v>
          </cell>
          <cell r="J82">
            <v>95</v>
          </cell>
          <cell r="K82">
            <v>399</v>
          </cell>
          <cell r="L82">
            <v>3218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0803</v>
          </cell>
          <cell r="R82" t="str">
            <v>36000</v>
          </cell>
          <cell r="S82" t="str">
            <v>200212</v>
          </cell>
          <cell r="T82" t="str">
            <v>PY42</v>
          </cell>
          <cell r="U82">
            <v>4001</v>
          </cell>
          <cell r="V82" t="str">
            <v>LDB</v>
          </cell>
          <cell r="W82">
            <v>0</v>
          </cell>
          <cell r="X82" t="str">
            <v>SHR</v>
          </cell>
          <cell r="Y82">
            <v>80</v>
          </cell>
          <cell r="Z82">
            <v>80</v>
          </cell>
          <cell r="AA82" t="str">
            <v>PYP</v>
          </cell>
          <cell r="AB82" t="str">
            <v xml:space="preserve"> 0000025</v>
          </cell>
          <cell r="AC82" t="str">
            <v>PYL</v>
          </cell>
          <cell r="AD82" t="str">
            <v>003054</v>
          </cell>
          <cell r="AE82" t="str">
            <v>EMP</v>
          </cell>
          <cell r="AF82" t="str">
            <v>04875</v>
          </cell>
          <cell r="AG82" t="str">
            <v>JUL</v>
          </cell>
          <cell r="AH82" t="str">
            <v xml:space="preserve"> 000.00</v>
          </cell>
          <cell r="AI82" t="str">
            <v>BCH</v>
          </cell>
          <cell r="AJ82" t="str">
            <v>801</v>
          </cell>
          <cell r="AK82" t="str">
            <v>CLS</v>
          </cell>
          <cell r="AL82" t="str">
            <v>R447</v>
          </cell>
          <cell r="AM82" t="str">
            <v>DTA</v>
          </cell>
          <cell r="AN82" t="str">
            <v xml:space="preserve"> 00000000000.00</v>
          </cell>
          <cell r="AO82" t="str">
            <v>DTH</v>
          </cell>
          <cell r="AP82" t="str">
            <v xml:space="preserve"> 00000000000.00</v>
          </cell>
          <cell r="AV82" t="str">
            <v>000000000</v>
          </cell>
          <cell r="AW82" t="str">
            <v>000</v>
          </cell>
          <cell r="AX82" t="str">
            <v>00</v>
          </cell>
          <cell r="AY82" t="str">
            <v>0</v>
          </cell>
          <cell r="AZ82" t="str">
            <v>FPL Fibernet</v>
          </cell>
        </row>
        <row r="83">
          <cell r="A83" t="str">
            <v>107100</v>
          </cell>
          <cell r="B83" t="str">
            <v>0399</v>
          </cell>
          <cell r="C83" t="str">
            <v>01066</v>
          </cell>
          <cell r="D83" t="str">
            <v>OMC000</v>
          </cell>
          <cell r="E83" t="str">
            <v>399000</v>
          </cell>
          <cell r="F83" t="str">
            <v>0803</v>
          </cell>
          <cell r="G83" t="str">
            <v>36000</v>
          </cell>
          <cell r="H83" t="str">
            <v>A</v>
          </cell>
          <cell r="I83" t="str">
            <v>00000041</v>
          </cell>
          <cell r="J83">
            <v>95</v>
          </cell>
          <cell r="K83">
            <v>399</v>
          </cell>
          <cell r="L83">
            <v>3218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 t="str">
            <v>0803</v>
          </cell>
          <cell r="R83" t="str">
            <v>36000</v>
          </cell>
          <cell r="S83" t="str">
            <v>200212</v>
          </cell>
          <cell r="T83" t="str">
            <v>PY42</v>
          </cell>
          <cell r="U83">
            <v>4001</v>
          </cell>
          <cell r="V83" t="str">
            <v>LDB</v>
          </cell>
          <cell r="W83">
            <v>0</v>
          </cell>
          <cell r="X83" t="str">
            <v>SHR</v>
          </cell>
          <cell r="Y83">
            <v>80</v>
          </cell>
          <cell r="Z83">
            <v>80</v>
          </cell>
          <cell r="AA83" t="str">
            <v>PYP</v>
          </cell>
          <cell r="AB83" t="str">
            <v xml:space="preserve"> 0000026</v>
          </cell>
          <cell r="AC83" t="str">
            <v>PYL</v>
          </cell>
          <cell r="AD83" t="str">
            <v>003054</v>
          </cell>
          <cell r="AE83" t="str">
            <v>EMP</v>
          </cell>
          <cell r="AF83" t="str">
            <v>04875</v>
          </cell>
          <cell r="AG83" t="str">
            <v>JUL</v>
          </cell>
          <cell r="AH83" t="str">
            <v xml:space="preserve"> 000.00</v>
          </cell>
          <cell r="AI83" t="str">
            <v>BCH</v>
          </cell>
          <cell r="AJ83" t="str">
            <v>801</v>
          </cell>
          <cell r="AK83" t="str">
            <v>CLS</v>
          </cell>
          <cell r="AL83" t="str">
            <v>R447</v>
          </cell>
          <cell r="AM83" t="str">
            <v>DTA</v>
          </cell>
          <cell r="AN83" t="str">
            <v xml:space="preserve"> 00000000000.00</v>
          </cell>
          <cell r="AO83" t="str">
            <v>DTH</v>
          </cell>
          <cell r="AP83" t="str">
            <v xml:space="preserve"> 00000000000.00</v>
          </cell>
          <cell r="AV83" t="str">
            <v>000000000</v>
          </cell>
          <cell r="AW83" t="str">
            <v>000</v>
          </cell>
          <cell r="AX83" t="str">
            <v>00</v>
          </cell>
          <cell r="AY83" t="str">
            <v>0</v>
          </cell>
          <cell r="AZ83" t="str">
            <v>FPL Fibernet</v>
          </cell>
        </row>
        <row r="84">
          <cell r="A84" t="str">
            <v>107100</v>
          </cell>
          <cell r="B84" t="str">
            <v>0399</v>
          </cell>
          <cell r="C84" t="str">
            <v>01066</v>
          </cell>
          <cell r="D84" t="str">
            <v>OMC000</v>
          </cell>
          <cell r="E84" t="str">
            <v>399000</v>
          </cell>
          <cell r="F84" t="str">
            <v>0810</v>
          </cell>
          <cell r="G84" t="str">
            <v>65000</v>
          </cell>
          <cell r="H84" t="str">
            <v>A</v>
          </cell>
          <cell r="I84" t="str">
            <v>00000041</v>
          </cell>
          <cell r="J84">
            <v>95</v>
          </cell>
          <cell r="K84">
            <v>399</v>
          </cell>
          <cell r="L84">
            <v>3218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0810</v>
          </cell>
          <cell r="R84" t="str">
            <v>65000</v>
          </cell>
          <cell r="S84" t="str">
            <v>200212</v>
          </cell>
          <cell r="T84" t="str">
            <v>CA01</v>
          </cell>
          <cell r="U84">
            <v>36.909999999999997</v>
          </cell>
          <cell r="V84" t="str">
            <v>LDB</v>
          </cell>
          <cell r="W84">
            <v>0</v>
          </cell>
          <cell r="Y84">
            <v>0</v>
          </cell>
          <cell r="Z84">
            <v>0</v>
          </cell>
          <cell r="AA84" t="str">
            <v>BCH</v>
          </cell>
          <cell r="AB84" t="str">
            <v>0001</v>
          </cell>
          <cell r="AC84" t="str">
            <v>WKS</v>
          </cell>
          <cell r="AE84" t="str">
            <v>JV#</v>
          </cell>
          <cell r="AF84" t="str">
            <v>122A</v>
          </cell>
          <cell r="AG84" t="str">
            <v>FRN</v>
          </cell>
          <cell r="AH84" t="str">
            <v>3218</v>
          </cell>
          <cell r="AI84" t="str">
            <v>RP#</v>
          </cell>
          <cell r="AJ84" t="str">
            <v>000</v>
          </cell>
          <cell r="AK84" t="str">
            <v>CTL</v>
          </cell>
          <cell r="AM84" t="str">
            <v>RF#</v>
          </cell>
          <cell r="AU84" t="str">
            <v>I/C-PHONE CHARGES,FPL</v>
          </cell>
          <cell r="AZ84" t="str">
            <v>FPL Fibernet</v>
          </cell>
        </row>
        <row r="85">
          <cell r="A85" t="str">
            <v>107100</v>
          </cell>
          <cell r="B85" t="str">
            <v>0399</v>
          </cell>
          <cell r="C85" t="str">
            <v>01066</v>
          </cell>
          <cell r="D85" t="str">
            <v>OMC000</v>
          </cell>
          <cell r="E85" t="str">
            <v>399000</v>
          </cell>
          <cell r="F85" t="str">
            <v>0811</v>
          </cell>
          <cell r="G85" t="str">
            <v>52450</v>
          </cell>
          <cell r="H85" t="str">
            <v>A</v>
          </cell>
          <cell r="I85" t="str">
            <v>00000041</v>
          </cell>
          <cell r="J85">
            <v>95</v>
          </cell>
          <cell r="K85">
            <v>399</v>
          </cell>
          <cell r="L85">
            <v>3218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 t="str">
            <v>0811</v>
          </cell>
          <cell r="R85" t="str">
            <v>52450</v>
          </cell>
          <cell r="S85" t="str">
            <v>200212</v>
          </cell>
          <cell r="T85" t="str">
            <v>SA01</v>
          </cell>
          <cell r="U85">
            <v>21.37</v>
          </cell>
          <cell r="W85">
            <v>0</v>
          </cell>
          <cell r="Y85">
            <v>0</v>
          </cell>
          <cell r="Z85">
            <v>0</v>
          </cell>
          <cell r="AA85" t="str">
            <v>BCH</v>
          </cell>
          <cell r="AB85" t="str">
            <v>450002350</v>
          </cell>
          <cell r="AC85" t="str">
            <v>PO#</v>
          </cell>
          <cell r="AE85" t="str">
            <v>S/R</v>
          </cell>
          <cell r="AI85" t="str">
            <v>PYN</v>
          </cell>
          <cell r="AJ85" t="str">
            <v>WOLFSON L</v>
          </cell>
          <cell r="AK85" t="str">
            <v>VND</v>
          </cell>
          <cell r="AL85" t="str">
            <v>266735412</v>
          </cell>
          <cell r="AM85" t="str">
            <v>FAC</v>
          </cell>
          <cell r="AN85" t="str">
            <v>000</v>
          </cell>
          <cell r="AQ85" t="str">
            <v>NVD</v>
          </cell>
          <cell r="AR85" t="str">
            <v>2002-12-</v>
          </cell>
          <cell r="AU85" t="str">
            <v>L WOLFSON LOCALCALLSWOLFSON L           1900003320</v>
          </cell>
          <cell r="AV85" t="str">
            <v>WF-BATCH</v>
          </cell>
          <cell r="AW85" t="str">
            <v>000</v>
          </cell>
          <cell r="AX85" t="str">
            <v>00</v>
          </cell>
          <cell r="AY85" t="str">
            <v>0</v>
          </cell>
          <cell r="AZ85" t="str">
            <v>FPL Fibernet</v>
          </cell>
        </row>
        <row r="86">
          <cell r="A86" t="str">
            <v>107100</v>
          </cell>
          <cell r="B86" t="str">
            <v>0399</v>
          </cell>
          <cell r="C86" t="str">
            <v>01066</v>
          </cell>
          <cell r="D86" t="str">
            <v>OMC000</v>
          </cell>
          <cell r="E86" t="str">
            <v>399000</v>
          </cell>
          <cell r="F86" t="str">
            <v>0814</v>
          </cell>
          <cell r="G86" t="str">
            <v>52450</v>
          </cell>
          <cell r="H86" t="str">
            <v>A</v>
          </cell>
          <cell r="I86" t="str">
            <v>00000041</v>
          </cell>
          <cell r="J86">
            <v>95</v>
          </cell>
          <cell r="K86">
            <v>399</v>
          </cell>
          <cell r="L86">
            <v>3218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0814</v>
          </cell>
          <cell r="R86" t="str">
            <v>52450</v>
          </cell>
          <cell r="S86" t="str">
            <v>200212</v>
          </cell>
          <cell r="T86" t="str">
            <v>SA01</v>
          </cell>
          <cell r="U86">
            <v>33.5</v>
          </cell>
          <cell r="W86">
            <v>0</v>
          </cell>
          <cell r="Y86">
            <v>0</v>
          </cell>
          <cell r="Z86">
            <v>0</v>
          </cell>
          <cell r="AA86" t="str">
            <v>BCH</v>
          </cell>
          <cell r="AB86" t="str">
            <v>450002347</v>
          </cell>
          <cell r="AC86" t="str">
            <v>PO#</v>
          </cell>
          <cell r="AE86" t="str">
            <v>S/R</v>
          </cell>
          <cell r="AI86" t="str">
            <v>PYN</v>
          </cell>
          <cell r="AJ86" t="str">
            <v>KREAFLE J E</v>
          </cell>
          <cell r="AK86" t="str">
            <v>VND</v>
          </cell>
          <cell r="AL86" t="str">
            <v>212864529</v>
          </cell>
          <cell r="AM86" t="str">
            <v>FAC</v>
          </cell>
          <cell r="AN86" t="str">
            <v>000</v>
          </cell>
          <cell r="AQ86" t="str">
            <v>NVD</v>
          </cell>
          <cell r="AR86" t="str">
            <v>2002-12-</v>
          </cell>
          <cell r="AU86" t="str">
            <v>J KREAFLE CELLPHONE KREAFLE J E         1900003310</v>
          </cell>
          <cell r="AV86" t="str">
            <v>WF-BATCH</v>
          </cell>
          <cell r="AW86" t="str">
            <v>000</v>
          </cell>
          <cell r="AX86" t="str">
            <v>00</v>
          </cell>
          <cell r="AY86" t="str">
            <v>0</v>
          </cell>
          <cell r="AZ86" t="str">
            <v>FPL Fibernet</v>
          </cell>
        </row>
        <row r="87">
          <cell r="A87" t="str">
            <v>107100</v>
          </cell>
          <cell r="B87" t="str">
            <v>0399</v>
          </cell>
          <cell r="C87" t="str">
            <v>01066</v>
          </cell>
          <cell r="D87" t="str">
            <v>OMC000</v>
          </cell>
          <cell r="E87" t="str">
            <v>399000</v>
          </cell>
          <cell r="F87" t="str">
            <v>0814</v>
          </cell>
          <cell r="G87" t="str">
            <v>52450</v>
          </cell>
          <cell r="H87" t="str">
            <v>A</v>
          </cell>
          <cell r="I87" t="str">
            <v>00000041</v>
          </cell>
          <cell r="J87">
            <v>95</v>
          </cell>
          <cell r="K87">
            <v>399</v>
          </cell>
          <cell r="L87">
            <v>3218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0814</v>
          </cell>
          <cell r="R87" t="str">
            <v>52450</v>
          </cell>
          <cell r="S87" t="str">
            <v>200212</v>
          </cell>
          <cell r="T87" t="str">
            <v>SA01</v>
          </cell>
          <cell r="U87">
            <v>56.5</v>
          </cell>
          <cell r="W87">
            <v>0</v>
          </cell>
          <cell r="Y87">
            <v>0</v>
          </cell>
          <cell r="Z87">
            <v>0</v>
          </cell>
          <cell r="AA87" t="str">
            <v>BCH</v>
          </cell>
          <cell r="AB87" t="str">
            <v>450002350</v>
          </cell>
          <cell r="AC87" t="str">
            <v>PO#</v>
          </cell>
          <cell r="AE87" t="str">
            <v>S/R</v>
          </cell>
          <cell r="AI87" t="str">
            <v>PYN</v>
          </cell>
          <cell r="AJ87" t="str">
            <v>WOLFSON L</v>
          </cell>
          <cell r="AK87" t="str">
            <v>VND</v>
          </cell>
          <cell r="AL87" t="str">
            <v>266735412</v>
          </cell>
          <cell r="AM87" t="str">
            <v>FAC</v>
          </cell>
          <cell r="AN87" t="str">
            <v>000</v>
          </cell>
          <cell r="AQ87" t="str">
            <v>NVD</v>
          </cell>
          <cell r="AR87" t="str">
            <v>2002-12-</v>
          </cell>
          <cell r="AU87" t="str">
            <v>L WOLFSON CELL PHONEWOLFSON L           1900003320</v>
          </cell>
          <cell r="AV87" t="str">
            <v>WF-BATCH</v>
          </cell>
          <cell r="AW87" t="str">
            <v>000</v>
          </cell>
          <cell r="AX87" t="str">
            <v>00</v>
          </cell>
          <cell r="AY87" t="str">
            <v>0</v>
          </cell>
          <cell r="AZ87" t="str">
            <v>FPL Fibernet</v>
          </cell>
        </row>
        <row r="88">
          <cell r="A88" t="str">
            <v>107100</v>
          </cell>
          <cell r="B88" t="str">
            <v>0399</v>
          </cell>
          <cell r="C88" t="str">
            <v>01066</v>
          </cell>
          <cell r="D88" t="str">
            <v>OMC000</v>
          </cell>
          <cell r="E88" t="str">
            <v>399000</v>
          </cell>
          <cell r="F88" t="str">
            <v>0814</v>
          </cell>
          <cell r="G88" t="str">
            <v>52450</v>
          </cell>
          <cell r="H88" t="str">
            <v>A</v>
          </cell>
          <cell r="I88" t="str">
            <v>00000041</v>
          </cell>
          <cell r="J88">
            <v>95</v>
          </cell>
          <cell r="K88">
            <v>399</v>
          </cell>
          <cell r="L88">
            <v>3218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0814</v>
          </cell>
          <cell r="R88" t="str">
            <v>52450</v>
          </cell>
          <cell r="S88" t="str">
            <v>200212</v>
          </cell>
          <cell r="T88" t="str">
            <v>SA01</v>
          </cell>
          <cell r="U88">
            <v>73.2</v>
          </cell>
          <cell r="W88">
            <v>0</v>
          </cell>
          <cell r="Y88">
            <v>0</v>
          </cell>
          <cell r="Z88">
            <v>0</v>
          </cell>
          <cell r="AA88" t="str">
            <v>BCH</v>
          </cell>
          <cell r="AB88" t="str">
            <v>450002350</v>
          </cell>
          <cell r="AC88" t="str">
            <v>PO#</v>
          </cell>
          <cell r="AE88" t="str">
            <v>S/R</v>
          </cell>
          <cell r="AI88" t="str">
            <v>PYN</v>
          </cell>
          <cell r="AJ88" t="str">
            <v>DE ZAYAS J M</v>
          </cell>
          <cell r="AK88" t="str">
            <v>VND</v>
          </cell>
          <cell r="AL88" t="str">
            <v>589128454</v>
          </cell>
          <cell r="AM88" t="str">
            <v>FAC</v>
          </cell>
          <cell r="AN88" t="str">
            <v>000</v>
          </cell>
          <cell r="AQ88" t="str">
            <v>NVD</v>
          </cell>
          <cell r="AR88" t="str">
            <v>2002-12-</v>
          </cell>
          <cell r="AU88" t="str">
            <v>J DEZAYAS CELLPHONE DE ZAYAS J M        1900003316</v>
          </cell>
          <cell r="AV88" t="str">
            <v>WF-BATCH</v>
          </cell>
          <cell r="AW88" t="str">
            <v>000</v>
          </cell>
          <cell r="AX88" t="str">
            <v>00</v>
          </cell>
          <cell r="AY88" t="str">
            <v>0</v>
          </cell>
          <cell r="AZ88" t="str">
            <v>FPL Fibernet</v>
          </cell>
        </row>
        <row r="89">
          <cell r="A89" t="str">
            <v>107100</v>
          </cell>
          <cell r="B89" t="str">
            <v>0399</v>
          </cell>
          <cell r="C89" t="str">
            <v>01066</v>
          </cell>
          <cell r="D89" t="str">
            <v>OMC000</v>
          </cell>
          <cell r="E89" t="str">
            <v>399000</v>
          </cell>
          <cell r="F89" t="str">
            <v>0814</v>
          </cell>
          <cell r="G89" t="str">
            <v>52450</v>
          </cell>
          <cell r="H89" t="str">
            <v>A</v>
          </cell>
          <cell r="I89" t="str">
            <v>00000041</v>
          </cell>
          <cell r="J89">
            <v>95</v>
          </cell>
          <cell r="K89">
            <v>399</v>
          </cell>
          <cell r="L89">
            <v>3218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0814</v>
          </cell>
          <cell r="R89" t="str">
            <v>52450</v>
          </cell>
          <cell r="S89" t="str">
            <v>200212</v>
          </cell>
          <cell r="T89" t="str">
            <v>SA01</v>
          </cell>
          <cell r="U89">
            <v>89.46</v>
          </cell>
          <cell r="W89">
            <v>0</v>
          </cell>
          <cell r="Y89">
            <v>0</v>
          </cell>
          <cell r="Z89">
            <v>0</v>
          </cell>
          <cell r="AA89" t="str">
            <v>BCH</v>
          </cell>
          <cell r="AB89" t="str">
            <v>450002340</v>
          </cell>
          <cell r="AC89" t="str">
            <v>PO#</v>
          </cell>
          <cell r="AE89" t="str">
            <v>S/R</v>
          </cell>
          <cell r="AI89" t="str">
            <v>PYN</v>
          </cell>
          <cell r="AJ89" t="str">
            <v>DE ZAYAS J M</v>
          </cell>
          <cell r="AK89" t="str">
            <v>VND</v>
          </cell>
          <cell r="AL89" t="str">
            <v>589128454</v>
          </cell>
          <cell r="AM89" t="str">
            <v>FAC</v>
          </cell>
          <cell r="AN89" t="str">
            <v>000</v>
          </cell>
          <cell r="AQ89" t="str">
            <v>NVD</v>
          </cell>
          <cell r="AR89" t="str">
            <v>2002-12-</v>
          </cell>
          <cell r="AU89" t="str">
            <v>J DEZAYAS CELLPHONE DE ZAYAS J M        1900003277</v>
          </cell>
          <cell r="AV89" t="str">
            <v>WF-BATCH</v>
          </cell>
          <cell r="AW89" t="str">
            <v>000</v>
          </cell>
          <cell r="AX89" t="str">
            <v>00</v>
          </cell>
          <cell r="AY89" t="str">
            <v>0</v>
          </cell>
          <cell r="AZ89" t="str">
            <v>FPL Fibernet</v>
          </cell>
        </row>
        <row r="90">
          <cell r="A90" t="str">
            <v>107100</v>
          </cell>
          <cell r="B90" t="str">
            <v>0399</v>
          </cell>
          <cell r="C90" t="str">
            <v>01066</v>
          </cell>
          <cell r="D90" t="str">
            <v>OMC000</v>
          </cell>
          <cell r="E90" t="str">
            <v>399000</v>
          </cell>
          <cell r="F90" t="str">
            <v>0814</v>
          </cell>
          <cell r="G90" t="str">
            <v>52450</v>
          </cell>
          <cell r="H90" t="str">
            <v>A</v>
          </cell>
          <cell r="I90" t="str">
            <v>00000041</v>
          </cell>
          <cell r="J90">
            <v>95</v>
          </cell>
          <cell r="K90">
            <v>399</v>
          </cell>
          <cell r="L90">
            <v>3218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0814</v>
          </cell>
          <cell r="R90" t="str">
            <v>52450</v>
          </cell>
          <cell r="S90" t="str">
            <v>200212</v>
          </cell>
          <cell r="T90" t="str">
            <v>SA01</v>
          </cell>
          <cell r="U90">
            <v>179.02</v>
          </cell>
          <cell r="W90">
            <v>0</v>
          </cell>
          <cell r="Y90">
            <v>0</v>
          </cell>
          <cell r="Z90">
            <v>0</v>
          </cell>
          <cell r="AA90" t="str">
            <v>BCH</v>
          </cell>
          <cell r="AB90" t="str">
            <v>450002361</v>
          </cell>
          <cell r="AC90" t="str">
            <v>PO#</v>
          </cell>
          <cell r="AE90" t="str">
            <v>S/R</v>
          </cell>
          <cell r="AI90" t="str">
            <v>PYN</v>
          </cell>
          <cell r="AJ90" t="str">
            <v>LOPEZ-GUERRERO A</v>
          </cell>
          <cell r="AK90" t="str">
            <v>VND</v>
          </cell>
          <cell r="AL90" t="str">
            <v>592927026</v>
          </cell>
          <cell r="AM90" t="str">
            <v>FAC</v>
          </cell>
          <cell r="AN90" t="str">
            <v>000</v>
          </cell>
          <cell r="AQ90" t="str">
            <v>NVD</v>
          </cell>
          <cell r="AR90" t="str">
            <v>2002-12-</v>
          </cell>
          <cell r="AU90" t="str">
            <v>A LOPEZ CELL PHONE  LOPEZ-GUERRERO A    1900003484</v>
          </cell>
          <cell r="AV90" t="str">
            <v>WF-BATCH</v>
          </cell>
          <cell r="AW90" t="str">
            <v>000</v>
          </cell>
          <cell r="AX90" t="str">
            <v>00</v>
          </cell>
          <cell r="AY90" t="str">
            <v>0</v>
          </cell>
          <cell r="AZ90" t="str">
            <v>FPL Fibernet</v>
          </cell>
        </row>
        <row r="91">
          <cell r="A91" t="str">
            <v>107100</v>
          </cell>
          <cell r="B91" t="str">
            <v>0399</v>
          </cell>
          <cell r="C91" t="str">
            <v>01066</v>
          </cell>
          <cell r="D91" t="str">
            <v>OMC000</v>
          </cell>
          <cell r="E91" t="str">
            <v>399000</v>
          </cell>
          <cell r="F91" t="str">
            <v>0821</v>
          </cell>
          <cell r="G91" t="str">
            <v>36000</v>
          </cell>
          <cell r="H91" t="str">
            <v>A</v>
          </cell>
          <cell r="I91" t="str">
            <v>00000041</v>
          </cell>
          <cell r="J91">
            <v>95</v>
          </cell>
          <cell r="K91">
            <v>399</v>
          </cell>
          <cell r="L91">
            <v>3218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>0821</v>
          </cell>
          <cell r="R91" t="str">
            <v>36000</v>
          </cell>
          <cell r="S91" t="str">
            <v>200212</v>
          </cell>
          <cell r="T91" t="str">
            <v>PY42</v>
          </cell>
          <cell r="U91">
            <v>1375.6</v>
          </cell>
          <cell r="V91" t="str">
            <v>LDB</v>
          </cell>
          <cell r="W91">
            <v>0</v>
          </cell>
          <cell r="X91" t="str">
            <v>SHR</v>
          </cell>
          <cell r="Y91">
            <v>0</v>
          </cell>
          <cell r="Z91">
            <v>0</v>
          </cell>
          <cell r="AA91" t="str">
            <v>PYP</v>
          </cell>
          <cell r="AB91" t="str">
            <v xml:space="preserve"> 0000026</v>
          </cell>
          <cell r="AC91" t="str">
            <v>PYL</v>
          </cell>
          <cell r="AD91" t="str">
            <v>004399</v>
          </cell>
          <cell r="AE91" t="str">
            <v>EMP</v>
          </cell>
          <cell r="AF91" t="str">
            <v>27026</v>
          </cell>
          <cell r="AG91" t="str">
            <v>JUL</v>
          </cell>
          <cell r="AH91" t="str">
            <v xml:space="preserve"> 000.00</v>
          </cell>
          <cell r="AI91" t="str">
            <v>BCH</v>
          </cell>
          <cell r="AJ91" t="str">
            <v>C37</v>
          </cell>
          <cell r="AK91" t="str">
            <v>CLS</v>
          </cell>
          <cell r="AL91" t="str">
            <v>R445</v>
          </cell>
          <cell r="AM91" t="str">
            <v>DTA</v>
          </cell>
          <cell r="AN91" t="str">
            <v xml:space="preserve"> 00000000000.00</v>
          </cell>
          <cell r="AO91" t="str">
            <v>DTH</v>
          </cell>
          <cell r="AP91" t="str">
            <v xml:space="preserve"> 00000000000.00</v>
          </cell>
          <cell r="AV91" t="str">
            <v>000000000</v>
          </cell>
          <cell r="AW91" t="str">
            <v>000</v>
          </cell>
          <cell r="AX91" t="str">
            <v>00</v>
          </cell>
          <cell r="AY91" t="str">
            <v>0</v>
          </cell>
          <cell r="AZ91" t="str">
            <v>FPL Fibernet</v>
          </cell>
        </row>
        <row r="92">
          <cell r="A92" t="str">
            <v>107100</v>
          </cell>
          <cell r="B92" t="str">
            <v>0399</v>
          </cell>
          <cell r="C92" t="str">
            <v>01066</v>
          </cell>
          <cell r="D92" t="str">
            <v>OMC000</v>
          </cell>
          <cell r="E92" t="str">
            <v>399000</v>
          </cell>
          <cell r="F92" t="str">
            <v>0821</v>
          </cell>
          <cell r="G92" t="str">
            <v>36000</v>
          </cell>
          <cell r="H92" t="str">
            <v>A</v>
          </cell>
          <cell r="I92" t="str">
            <v>00000041</v>
          </cell>
          <cell r="J92">
            <v>95</v>
          </cell>
          <cell r="K92">
            <v>399</v>
          </cell>
          <cell r="L92">
            <v>3218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str">
            <v>0821</v>
          </cell>
          <cell r="R92" t="str">
            <v>36000</v>
          </cell>
          <cell r="S92" t="str">
            <v>200212</v>
          </cell>
          <cell r="T92" t="str">
            <v>PY42</v>
          </cell>
          <cell r="U92">
            <v>-34.32</v>
          </cell>
          <cell r="V92" t="str">
            <v>LDB</v>
          </cell>
          <cell r="W92">
            <v>0</v>
          </cell>
          <cell r="X92" t="str">
            <v>SHR</v>
          </cell>
          <cell r="Y92">
            <v>0</v>
          </cell>
          <cell r="Z92">
            <v>0</v>
          </cell>
          <cell r="AA92" t="str">
            <v>PYP</v>
          </cell>
          <cell r="AB92" t="str">
            <v xml:space="preserve"> 0000025</v>
          </cell>
          <cell r="AC92" t="str">
            <v>PYL</v>
          </cell>
          <cell r="AD92" t="str">
            <v>004399</v>
          </cell>
          <cell r="AE92" t="str">
            <v>EMP</v>
          </cell>
          <cell r="AF92" t="str">
            <v>80814</v>
          </cell>
          <cell r="AG92" t="str">
            <v>JUL</v>
          </cell>
          <cell r="AH92" t="str">
            <v xml:space="preserve"> 000.00</v>
          </cell>
          <cell r="AI92" t="str">
            <v>BCH</v>
          </cell>
          <cell r="AJ92" t="str">
            <v>979</v>
          </cell>
          <cell r="AK92" t="str">
            <v>CLS</v>
          </cell>
          <cell r="AL92" t="str">
            <v>R437</v>
          </cell>
          <cell r="AM92" t="str">
            <v>DTA</v>
          </cell>
          <cell r="AN92" t="str">
            <v xml:space="preserve"> 00000000000.00</v>
          </cell>
          <cell r="AO92" t="str">
            <v>DTH</v>
          </cell>
          <cell r="AP92" t="str">
            <v xml:space="preserve"> 00000000000.00</v>
          </cell>
          <cell r="AV92" t="str">
            <v>000000000</v>
          </cell>
          <cell r="AW92" t="str">
            <v>000</v>
          </cell>
          <cell r="AX92" t="str">
            <v>00</v>
          </cell>
          <cell r="AY92" t="str">
            <v>0</v>
          </cell>
          <cell r="AZ92" t="str">
            <v>FPL Fibernet</v>
          </cell>
        </row>
        <row r="93">
          <cell r="A93" t="str">
            <v>107100</v>
          </cell>
          <cell r="B93" t="str">
            <v>0399</v>
          </cell>
          <cell r="C93" t="str">
            <v>01066</v>
          </cell>
          <cell r="D93" t="str">
            <v>OMC000</v>
          </cell>
          <cell r="E93" t="str">
            <v>399000</v>
          </cell>
          <cell r="F93" t="str">
            <v>0821</v>
          </cell>
          <cell r="G93" t="str">
            <v>36000</v>
          </cell>
          <cell r="H93" t="str">
            <v>A</v>
          </cell>
          <cell r="I93" t="str">
            <v>00000041</v>
          </cell>
          <cell r="J93">
            <v>95</v>
          </cell>
          <cell r="K93">
            <v>399</v>
          </cell>
          <cell r="L93">
            <v>3218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 t="str">
            <v>0821</v>
          </cell>
          <cell r="R93" t="str">
            <v>36000</v>
          </cell>
          <cell r="S93" t="str">
            <v>200212</v>
          </cell>
          <cell r="T93" t="str">
            <v>PY42</v>
          </cell>
          <cell r="U93">
            <v>-34.32</v>
          </cell>
          <cell r="V93" t="str">
            <v>LDB</v>
          </cell>
          <cell r="W93">
            <v>0</v>
          </cell>
          <cell r="X93" t="str">
            <v>SHR</v>
          </cell>
          <cell r="Y93">
            <v>0</v>
          </cell>
          <cell r="Z93">
            <v>0</v>
          </cell>
          <cell r="AA93" t="str">
            <v>PYP</v>
          </cell>
          <cell r="AB93" t="str">
            <v xml:space="preserve"> 0000026</v>
          </cell>
          <cell r="AC93" t="str">
            <v>PYL</v>
          </cell>
          <cell r="AD93" t="str">
            <v>004399</v>
          </cell>
          <cell r="AE93" t="str">
            <v>EMP</v>
          </cell>
          <cell r="AF93" t="str">
            <v>80814</v>
          </cell>
          <cell r="AG93" t="str">
            <v>JUL</v>
          </cell>
          <cell r="AH93" t="str">
            <v xml:space="preserve"> 000.00</v>
          </cell>
          <cell r="AI93" t="str">
            <v>BCH</v>
          </cell>
          <cell r="AJ93" t="str">
            <v>979</v>
          </cell>
          <cell r="AK93" t="str">
            <v>CLS</v>
          </cell>
          <cell r="AL93" t="str">
            <v>R437</v>
          </cell>
          <cell r="AM93" t="str">
            <v>DTA</v>
          </cell>
          <cell r="AN93" t="str">
            <v xml:space="preserve"> 00000000000.00</v>
          </cell>
          <cell r="AO93" t="str">
            <v>DTH</v>
          </cell>
          <cell r="AP93" t="str">
            <v xml:space="preserve"> 00000000000.00</v>
          </cell>
          <cell r="AV93" t="str">
            <v>000000000</v>
          </cell>
          <cell r="AW93" t="str">
            <v>000</v>
          </cell>
          <cell r="AX93" t="str">
            <v>00</v>
          </cell>
          <cell r="AY93" t="str">
            <v>0</v>
          </cell>
          <cell r="AZ93" t="str">
            <v>FPL Fibernet</v>
          </cell>
        </row>
        <row r="94">
          <cell r="A94" t="str">
            <v>107100</v>
          </cell>
          <cell r="B94" t="str">
            <v>0399</v>
          </cell>
          <cell r="C94" t="str">
            <v>01066</v>
          </cell>
          <cell r="D94" t="str">
            <v>OMC000</v>
          </cell>
          <cell r="E94" t="str">
            <v>399000</v>
          </cell>
          <cell r="F94" t="str">
            <v>0821</v>
          </cell>
          <cell r="G94" t="str">
            <v>36000</v>
          </cell>
          <cell r="H94" t="str">
            <v>A</v>
          </cell>
          <cell r="I94" t="str">
            <v>00000041</v>
          </cell>
          <cell r="J94">
            <v>95</v>
          </cell>
          <cell r="K94">
            <v>399</v>
          </cell>
          <cell r="L94">
            <v>3218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 t="str">
            <v>0821</v>
          </cell>
          <cell r="R94" t="str">
            <v>36000</v>
          </cell>
          <cell r="S94" t="str">
            <v>200212</v>
          </cell>
          <cell r="T94" t="str">
            <v>PY42</v>
          </cell>
          <cell r="U94">
            <v>-52.6</v>
          </cell>
          <cell r="V94" t="str">
            <v>LDB</v>
          </cell>
          <cell r="W94">
            <v>0</v>
          </cell>
          <cell r="X94" t="str">
            <v>SHR</v>
          </cell>
          <cell r="Y94">
            <v>0</v>
          </cell>
          <cell r="Z94">
            <v>0</v>
          </cell>
          <cell r="AA94" t="str">
            <v>PYP</v>
          </cell>
          <cell r="AB94" t="str">
            <v xml:space="preserve"> 0000025</v>
          </cell>
          <cell r="AC94" t="str">
            <v>PYL</v>
          </cell>
          <cell r="AD94" t="str">
            <v>004399</v>
          </cell>
          <cell r="AE94" t="str">
            <v>EMP</v>
          </cell>
          <cell r="AF94" t="str">
            <v>28454</v>
          </cell>
          <cell r="AG94" t="str">
            <v>JUL</v>
          </cell>
          <cell r="AH94" t="str">
            <v xml:space="preserve"> 000.00</v>
          </cell>
          <cell r="AI94" t="str">
            <v>BCH</v>
          </cell>
          <cell r="AJ94" t="str">
            <v>979</v>
          </cell>
          <cell r="AK94" t="str">
            <v>CLS</v>
          </cell>
          <cell r="AL94" t="str">
            <v>R437</v>
          </cell>
          <cell r="AM94" t="str">
            <v>DTA</v>
          </cell>
          <cell r="AN94" t="str">
            <v xml:space="preserve"> 00000000000.00</v>
          </cell>
          <cell r="AO94" t="str">
            <v>DTH</v>
          </cell>
          <cell r="AP94" t="str">
            <v xml:space="preserve"> 00000000000.00</v>
          </cell>
          <cell r="AV94" t="str">
            <v>000000000</v>
          </cell>
          <cell r="AW94" t="str">
            <v>000</v>
          </cell>
          <cell r="AX94" t="str">
            <v>00</v>
          </cell>
          <cell r="AY94" t="str">
            <v>0</v>
          </cell>
          <cell r="AZ94" t="str">
            <v>FPL Fibernet</v>
          </cell>
        </row>
        <row r="95">
          <cell r="A95" t="str">
            <v>107100</v>
          </cell>
          <cell r="B95" t="str">
            <v>0399</v>
          </cell>
          <cell r="C95" t="str">
            <v>01066</v>
          </cell>
          <cell r="D95" t="str">
            <v>OMC000</v>
          </cell>
          <cell r="E95" t="str">
            <v>399000</v>
          </cell>
          <cell r="F95" t="str">
            <v>0821</v>
          </cell>
          <cell r="G95" t="str">
            <v>36000</v>
          </cell>
          <cell r="H95" t="str">
            <v>A</v>
          </cell>
          <cell r="I95" t="str">
            <v>00000041</v>
          </cell>
          <cell r="J95">
            <v>95</v>
          </cell>
          <cell r="K95">
            <v>399</v>
          </cell>
          <cell r="L95">
            <v>3218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0821</v>
          </cell>
          <cell r="R95" t="str">
            <v>36000</v>
          </cell>
          <cell r="S95" t="str">
            <v>200212</v>
          </cell>
          <cell r="T95" t="str">
            <v>PY42</v>
          </cell>
          <cell r="U95">
            <v>-52.6</v>
          </cell>
          <cell r="V95" t="str">
            <v>LDB</v>
          </cell>
          <cell r="W95">
            <v>0</v>
          </cell>
          <cell r="X95" t="str">
            <v>SHR</v>
          </cell>
          <cell r="Y95">
            <v>0</v>
          </cell>
          <cell r="Z95">
            <v>0</v>
          </cell>
          <cell r="AA95" t="str">
            <v>PYP</v>
          </cell>
          <cell r="AB95" t="str">
            <v xml:space="preserve"> 0000026</v>
          </cell>
          <cell r="AC95" t="str">
            <v>PYL</v>
          </cell>
          <cell r="AD95" t="str">
            <v>004399</v>
          </cell>
          <cell r="AE95" t="str">
            <v>EMP</v>
          </cell>
          <cell r="AF95" t="str">
            <v>28454</v>
          </cell>
          <cell r="AG95" t="str">
            <v>JUL</v>
          </cell>
          <cell r="AH95" t="str">
            <v xml:space="preserve"> 000.00</v>
          </cell>
          <cell r="AI95" t="str">
            <v>BCH</v>
          </cell>
          <cell r="AJ95" t="str">
            <v>979</v>
          </cell>
          <cell r="AK95" t="str">
            <v>CLS</v>
          </cell>
          <cell r="AL95" t="str">
            <v>R437</v>
          </cell>
          <cell r="AM95" t="str">
            <v>DTA</v>
          </cell>
          <cell r="AN95" t="str">
            <v xml:space="preserve"> 00000000000.00</v>
          </cell>
          <cell r="AO95" t="str">
            <v>DTH</v>
          </cell>
          <cell r="AP95" t="str">
            <v xml:space="preserve"> 00000000000.00</v>
          </cell>
          <cell r="AV95" t="str">
            <v>000000000</v>
          </cell>
          <cell r="AW95" t="str">
            <v>000</v>
          </cell>
          <cell r="AX95" t="str">
            <v>00</v>
          </cell>
          <cell r="AY95" t="str">
            <v>0</v>
          </cell>
          <cell r="AZ95" t="str">
            <v>FPL Fibernet</v>
          </cell>
        </row>
        <row r="96">
          <cell r="A96" t="str">
            <v>107100</v>
          </cell>
          <cell r="B96" t="str">
            <v>0399</v>
          </cell>
          <cell r="C96" t="str">
            <v>01066</v>
          </cell>
          <cell r="D96" t="str">
            <v>OMC000</v>
          </cell>
          <cell r="E96" t="str">
            <v>399000</v>
          </cell>
          <cell r="F96" t="str">
            <v>0821</v>
          </cell>
          <cell r="G96" t="str">
            <v>36000</v>
          </cell>
          <cell r="H96" t="str">
            <v>A</v>
          </cell>
          <cell r="I96" t="str">
            <v>00000041</v>
          </cell>
          <cell r="J96">
            <v>95</v>
          </cell>
          <cell r="K96">
            <v>399</v>
          </cell>
          <cell r="L96">
            <v>3218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0821</v>
          </cell>
          <cell r="R96" t="str">
            <v>36000</v>
          </cell>
          <cell r="S96" t="str">
            <v>200212</v>
          </cell>
          <cell r="T96" t="str">
            <v>PY42</v>
          </cell>
          <cell r="U96">
            <v>-57.31</v>
          </cell>
          <cell r="V96" t="str">
            <v>LDB</v>
          </cell>
          <cell r="W96">
            <v>0</v>
          </cell>
          <cell r="X96" t="str">
            <v>SHR</v>
          </cell>
          <cell r="Y96">
            <v>0</v>
          </cell>
          <cell r="Z96">
            <v>0</v>
          </cell>
          <cell r="AA96" t="str">
            <v>PYP</v>
          </cell>
          <cell r="AB96" t="str">
            <v xml:space="preserve"> 0000025</v>
          </cell>
          <cell r="AC96" t="str">
            <v>PYL</v>
          </cell>
          <cell r="AD96" t="str">
            <v>004399</v>
          </cell>
          <cell r="AE96" t="str">
            <v>EMP</v>
          </cell>
          <cell r="AF96" t="str">
            <v>27026</v>
          </cell>
          <cell r="AG96" t="str">
            <v>JUL</v>
          </cell>
          <cell r="AH96" t="str">
            <v xml:space="preserve"> 000.00</v>
          </cell>
          <cell r="AI96" t="str">
            <v>BCH</v>
          </cell>
          <cell r="AJ96" t="str">
            <v>979</v>
          </cell>
          <cell r="AK96" t="str">
            <v>CLS</v>
          </cell>
          <cell r="AL96" t="str">
            <v>R445</v>
          </cell>
          <cell r="AM96" t="str">
            <v>DTA</v>
          </cell>
          <cell r="AN96" t="str">
            <v xml:space="preserve"> 00000000000.00</v>
          </cell>
          <cell r="AO96" t="str">
            <v>DTH</v>
          </cell>
          <cell r="AP96" t="str">
            <v xml:space="preserve"> 00000000000.00</v>
          </cell>
          <cell r="AV96" t="str">
            <v>000000000</v>
          </cell>
          <cell r="AW96" t="str">
            <v>000</v>
          </cell>
          <cell r="AX96" t="str">
            <v>00</v>
          </cell>
          <cell r="AY96" t="str">
            <v>0</v>
          </cell>
          <cell r="AZ96" t="str">
            <v>FPL Fibernet</v>
          </cell>
        </row>
        <row r="97">
          <cell r="A97" t="str">
            <v>107100</v>
          </cell>
          <cell r="B97" t="str">
            <v>0399</v>
          </cell>
          <cell r="C97" t="str">
            <v>01066</v>
          </cell>
          <cell r="D97" t="str">
            <v>OMC000</v>
          </cell>
          <cell r="E97" t="str">
            <v>399000</v>
          </cell>
          <cell r="F97" t="str">
            <v>0821</v>
          </cell>
          <cell r="G97" t="str">
            <v>36000</v>
          </cell>
          <cell r="H97" t="str">
            <v>A</v>
          </cell>
          <cell r="I97" t="str">
            <v>00000041</v>
          </cell>
          <cell r="J97">
            <v>95</v>
          </cell>
          <cell r="K97">
            <v>399</v>
          </cell>
          <cell r="L97">
            <v>3218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0821</v>
          </cell>
          <cell r="R97" t="str">
            <v>36000</v>
          </cell>
          <cell r="S97" t="str">
            <v>200212</v>
          </cell>
          <cell r="T97" t="str">
            <v>PY42</v>
          </cell>
          <cell r="U97">
            <v>-57.31</v>
          </cell>
          <cell r="V97" t="str">
            <v>LDB</v>
          </cell>
          <cell r="W97">
            <v>0</v>
          </cell>
          <cell r="X97" t="str">
            <v>SHR</v>
          </cell>
          <cell r="Y97">
            <v>0</v>
          </cell>
          <cell r="Z97">
            <v>0</v>
          </cell>
          <cell r="AA97" t="str">
            <v>PYP</v>
          </cell>
          <cell r="AB97" t="str">
            <v xml:space="preserve"> 0000026</v>
          </cell>
          <cell r="AC97" t="str">
            <v>PYL</v>
          </cell>
          <cell r="AD97" t="str">
            <v>004399</v>
          </cell>
          <cell r="AE97" t="str">
            <v>EMP</v>
          </cell>
          <cell r="AF97" t="str">
            <v>27026</v>
          </cell>
          <cell r="AG97" t="str">
            <v>JUL</v>
          </cell>
          <cell r="AH97" t="str">
            <v xml:space="preserve"> 000.00</v>
          </cell>
          <cell r="AI97" t="str">
            <v>BCH</v>
          </cell>
          <cell r="AJ97" t="str">
            <v>979</v>
          </cell>
          <cell r="AK97" t="str">
            <v>CLS</v>
          </cell>
          <cell r="AL97" t="str">
            <v>R445</v>
          </cell>
          <cell r="AM97" t="str">
            <v>DTA</v>
          </cell>
          <cell r="AN97" t="str">
            <v xml:space="preserve"> 00000000000.00</v>
          </cell>
          <cell r="AO97" t="str">
            <v>DTH</v>
          </cell>
          <cell r="AP97" t="str">
            <v xml:space="preserve"> 00000000000.00</v>
          </cell>
          <cell r="AV97" t="str">
            <v>000000000</v>
          </cell>
          <cell r="AW97" t="str">
            <v>000</v>
          </cell>
          <cell r="AX97" t="str">
            <v>00</v>
          </cell>
          <cell r="AY97" t="str">
            <v>0</v>
          </cell>
          <cell r="AZ97" t="str">
            <v>FPL Fibernet</v>
          </cell>
        </row>
        <row r="98">
          <cell r="A98" t="str">
            <v>107100</v>
          </cell>
          <cell r="B98" t="str">
            <v>0399</v>
          </cell>
          <cell r="C98" t="str">
            <v>01066</v>
          </cell>
          <cell r="D98" t="str">
            <v>OMC000</v>
          </cell>
          <cell r="E98" t="str">
            <v>399000</v>
          </cell>
          <cell r="F98" t="str">
            <v>0821</v>
          </cell>
          <cell r="G98" t="str">
            <v>36000</v>
          </cell>
          <cell r="H98" t="str">
            <v>A</v>
          </cell>
          <cell r="I98" t="str">
            <v>00000041</v>
          </cell>
          <cell r="J98">
            <v>95</v>
          </cell>
          <cell r="K98">
            <v>399</v>
          </cell>
          <cell r="L98">
            <v>3218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0821</v>
          </cell>
          <cell r="R98" t="str">
            <v>36000</v>
          </cell>
          <cell r="S98" t="str">
            <v>200212</v>
          </cell>
          <cell r="T98" t="str">
            <v>PY42</v>
          </cell>
          <cell r="U98">
            <v>-83.36</v>
          </cell>
          <cell r="V98" t="str">
            <v>LDB</v>
          </cell>
          <cell r="W98">
            <v>0</v>
          </cell>
          <cell r="X98" t="str">
            <v>SHR</v>
          </cell>
          <cell r="Y98">
            <v>0</v>
          </cell>
          <cell r="Z98">
            <v>0</v>
          </cell>
          <cell r="AA98" t="str">
            <v>PYP</v>
          </cell>
          <cell r="AB98" t="str">
            <v xml:space="preserve"> 0000025</v>
          </cell>
          <cell r="AC98" t="str">
            <v>PYL</v>
          </cell>
          <cell r="AD98" t="str">
            <v>003054</v>
          </cell>
          <cell r="AE98" t="str">
            <v>EMP</v>
          </cell>
          <cell r="AF98" t="str">
            <v>04875</v>
          </cell>
          <cell r="AG98" t="str">
            <v>JUL</v>
          </cell>
          <cell r="AH98" t="str">
            <v xml:space="preserve"> 000.00</v>
          </cell>
          <cell r="AI98" t="str">
            <v>BCH</v>
          </cell>
          <cell r="AJ98" t="str">
            <v>979</v>
          </cell>
          <cell r="AK98" t="str">
            <v>CLS</v>
          </cell>
          <cell r="AL98" t="str">
            <v>R447</v>
          </cell>
          <cell r="AM98" t="str">
            <v>DTA</v>
          </cell>
          <cell r="AN98" t="str">
            <v xml:space="preserve"> 00000000000.00</v>
          </cell>
          <cell r="AO98" t="str">
            <v>DTH</v>
          </cell>
          <cell r="AP98" t="str">
            <v xml:space="preserve"> 00000000000.00</v>
          </cell>
          <cell r="AV98" t="str">
            <v>000000000</v>
          </cell>
          <cell r="AW98" t="str">
            <v>000</v>
          </cell>
          <cell r="AX98" t="str">
            <v>00</v>
          </cell>
          <cell r="AY98" t="str">
            <v>0</v>
          </cell>
          <cell r="AZ98" t="str">
            <v>FPL Fibernet</v>
          </cell>
        </row>
        <row r="99">
          <cell r="A99" t="str">
            <v>107100</v>
          </cell>
          <cell r="B99" t="str">
            <v>0399</v>
          </cell>
          <cell r="C99" t="str">
            <v>01066</v>
          </cell>
          <cell r="D99" t="str">
            <v>OMC000</v>
          </cell>
          <cell r="E99" t="str">
            <v>399000</v>
          </cell>
          <cell r="F99" t="str">
            <v>0821</v>
          </cell>
          <cell r="G99" t="str">
            <v>36000</v>
          </cell>
          <cell r="H99" t="str">
            <v>A</v>
          </cell>
          <cell r="I99" t="str">
            <v>00000041</v>
          </cell>
          <cell r="J99">
            <v>95</v>
          </cell>
          <cell r="K99">
            <v>399</v>
          </cell>
          <cell r="L99">
            <v>3218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 t="str">
            <v>0821</v>
          </cell>
          <cell r="R99" t="str">
            <v>36000</v>
          </cell>
          <cell r="S99" t="str">
            <v>200212</v>
          </cell>
          <cell r="T99" t="str">
            <v>PY42</v>
          </cell>
          <cell r="U99">
            <v>-83.36</v>
          </cell>
          <cell r="V99" t="str">
            <v>LDB</v>
          </cell>
          <cell r="W99">
            <v>0</v>
          </cell>
          <cell r="X99" t="str">
            <v>SHR</v>
          </cell>
          <cell r="Y99">
            <v>0</v>
          </cell>
          <cell r="Z99">
            <v>0</v>
          </cell>
          <cell r="AA99" t="str">
            <v>PYP</v>
          </cell>
          <cell r="AB99" t="str">
            <v xml:space="preserve"> 0000026</v>
          </cell>
          <cell r="AC99" t="str">
            <v>PYL</v>
          </cell>
          <cell r="AD99" t="str">
            <v>003054</v>
          </cell>
          <cell r="AE99" t="str">
            <v>EMP</v>
          </cell>
          <cell r="AF99" t="str">
            <v>04875</v>
          </cell>
          <cell r="AG99" t="str">
            <v>JUL</v>
          </cell>
          <cell r="AH99" t="str">
            <v xml:space="preserve"> 000.00</v>
          </cell>
          <cell r="AI99" t="str">
            <v>BCH</v>
          </cell>
          <cell r="AJ99" t="str">
            <v>979</v>
          </cell>
          <cell r="AK99" t="str">
            <v>CLS</v>
          </cell>
          <cell r="AL99" t="str">
            <v>R447</v>
          </cell>
          <cell r="AM99" t="str">
            <v>DTA</v>
          </cell>
          <cell r="AN99" t="str">
            <v xml:space="preserve"> 00000000000.00</v>
          </cell>
          <cell r="AO99" t="str">
            <v>DTH</v>
          </cell>
          <cell r="AP99" t="str">
            <v xml:space="preserve"> 00000000000.00</v>
          </cell>
          <cell r="AV99" t="str">
            <v>000000000</v>
          </cell>
          <cell r="AW99" t="str">
            <v>000</v>
          </cell>
          <cell r="AX99" t="str">
            <v>00</v>
          </cell>
          <cell r="AY99" t="str">
            <v>0</v>
          </cell>
          <cell r="AZ99" t="str">
            <v>FPL Fibernet</v>
          </cell>
        </row>
        <row r="100">
          <cell r="A100" t="str">
            <v>107100</v>
          </cell>
          <cell r="B100" t="str">
            <v>0399</v>
          </cell>
          <cell r="C100" t="str">
            <v>01066</v>
          </cell>
          <cell r="D100" t="str">
            <v>OMC000</v>
          </cell>
          <cell r="E100" t="str">
            <v>399000</v>
          </cell>
          <cell r="F100" t="str">
            <v>0901</v>
          </cell>
          <cell r="G100" t="str">
            <v>52450</v>
          </cell>
          <cell r="H100" t="str">
            <v>A</v>
          </cell>
          <cell r="I100" t="str">
            <v>00000041</v>
          </cell>
          <cell r="J100">
            <v>95</v>
          </cell>
          <cell r="K100">
            <v>399</v>
          </cell>
          <cell r="L100">
            <v>3218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0901</v>
          </cell>
          <cell r="R100" t="str">
            <v>52450</v>
          </cell>
          <cell r="S100" t="str">
            <v>200212</v>
          </cell>
          <cell r="T100" t="str">
            <v>SA01</v>
          </cell>
          <cell r="U100">
            <v>15</v>
          </cell>
          <cell r="W100">
            <v>0</v>
          </cell>
          <cell r="Y100">
            <v>0</v>
          </cell>
          <cell r="Z100">
            <v>0</v>
          </cell>
          <cell r="AA100" t="str">
            <v>BCH</v>
          </cell>
          <cell r="AB100" t="str">
            <v>450002361</v>
          </cell>
          <cell r="AC100" t="str">
            <v>PO#</v>
          </cell>
          <cell r="AE100" t="str">
            <v>S/R</v>
          </cell>
          <cell r="AI100" t="str">
            <v>PYN</v>
          </cell>
          <cell r="AJ100" t="str">
            <v>LOPEZ-GUERRERO A</v>
          </cell>
          <cell r="AK100" t="str">
            <v>VND</v>
          </cell>
          <cell r="AL100" t="str">
            <v>592927026</v>
          </cell>
          <cell r="AM100" t="str">
            <v>FAC</v>
          </cell>
          <cell r="AN100" t="str">
            <v>000</v>
          </cell>
          <cell r="AQ100" t="str">
            <v>NVD</v>
          </cell>
          <cell r="AR100" t="str">
            <v>2002-12-</v>
          </cell>
          <cell r="AU100" t="str">
            <v>A LOPEZ MEALS       LOPEZ-GUERRERO A    1900003484</v>
          </cell>
          <cell r="AV100" t="str">
            <v>WF-BATCH</v>
          </cell>
          <cell r="AW100" t="str">
            <v>000</v>
          </cell>
          <cell r="AX100" t="str">
            <v>00</v>
          </cell>
          <cell r="AY100" t="str">
            <v>0</v>
          </cell>
          <cell r="AZ100" t="str">
            <v>FPL Fibernet</v>
          </cell>
        </row>
        <row r="101">
          <cell r="A101" t="str">
            <v>107100</v>
          </cell>
          <cell r="B101" t="str">
            <v>0399</v>
          </cell>
          <cell r="C101" t="str">
            <v>01066</v>
          </cell>
          <cell r="D101" t="str">
            <v>OMC000</v>
          </cell>
          <cell r="E101" t="str">
            <v>399000</v>
          </cell>
          <cell r="F101" t="str">
            <v>0901</v>
          </cell>
          <cell r="G101" t="str">
            <v>52450</v>
          </cell>
          <cell r="H101" t="str">
            <v>A</v>
          </cell>
          <cell r="I101" t="str">
            <v>00000041</v>
          </cell>
          <cell r="J101">
            <v>95</v>
          </cell>
          <cell r="K101">
            <v>399</v>
          </cell>
          <cell r="L101">
            <v>3218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 t="str">
            <v>0901</v>
          </cell>
          <cell r="R101" t="str">
            <v>52450</v>
          </cell>
          <cell r="S101" t="str">
            <v>200212</v>
          </cell>
          <cell r="T101" t="str">
            <v>SA01</v>
          </cell>
          <cell r="U101">
            <v>116.8</v>
          </cell>
          <cell r="W101">
            <v>0</v>
          </cell>
          <cell r="Y101">
            <v>0</v>
          </cell>
          <cell r="Z101">
            <v>0</v>
          </cell>
          <cell r="AA101" t="str">
            <v>BCH</v>
          </cell>
          <cell r="AB101" t="str">
            <v>450002350</v>
          </cell>
          <cell r="AC101" t="str">
            <v>PO#</v>
          </cell>
          <cell r="AE101" t="str">
            <v>S/R</v>
          </cell>
          <cell r="AI101" t="str">
            <v>PYN</v>
          </cell>
          <cell r="AJ101" t="str">
            <v>WOLFSON L</v>
          </cell>
          <cell r="AK101" t="str">
            <v>VND</v>
          </cell>
          <cell r="AL101" t="str">
            <v>266735412</v>
          </cell>
          <cell r="AM101" t="str">
            <v>FAC</v>
          </cell>
          <cell r="AN101" t="str">
            <v>000</v>
          </cell>
          <cell r="AQ101" t="str">
            <v>NVD</v>
          </cell>
          <cell r="AR101" t="str">
            <v>2002-12-</v>
          </cell>
          <cell r="AU101" t="str">
            <v>L WOLFSON MEALS     WOLFSON L           1900003320</v>
          </cell>
          <cell r="AV101" t="str">
            <v>WF-BATCH</v>
          </cell>
          <cell r="AW101" t="str">
            <v>000</v>
          </cell>
          <cell r="AX101" t="str">
            <v>00</v>
          </cell>
          <cell r="AY101" t="str">
            <v>0</v>
          </cell>
          <cell r="AZ101" t="str">
            <v>FPL Fibernet</v>
          </cell>
        </row>
        <row r="102">
          <cell r="A102" t="str">
            <v>107100</v>
          </cell>
          <cell r="B102" t="str">
            <v>0399</v>
          </cell>
          <cell r="C102" t="str">
            <v>01066</v>
          </cell>
          <cell r="D102" t="str">
            <v>OMC000</v>
          </cell>
          <cell r="E102" t="str">
            <v>399000</v>
          </cell>
          <cell r="F102" t="str">
            <v>0902</v>
          </cell>
          <cell r="G102" t="str">
            <v>52450</v>
          </cell>
          <cell r="H102" t="str">
            <v>A</v>
          </cell>
          <cell r="I102" t="str">
            <v>00000041</v>
          </cell>
          <cell r="J102">
            <v>95</v>
          </cell>
          <cell r="K102">
            <v>399</v>
          </cell>
          <cell r="L102">
            <v>3218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0902</v>
          </cell>
          <cell r="R102" t="str">
            <v>52450</v>
          </cell>
          <cell r="S102" t="str">
            <v>200212</v>
          </cell>
          <cell r="T102" t="str">
            <v>SA01</v>
          </cell>
          <cell r="U102">
            <v>126.67</v>
          </cell>
          <cell r="W102">
            <v>0</v>
          </cell>
          <cell r="Y102">
            <v>0</v>
          </cell>
          <cell r="Z102">
            <v>0</v>
          </cell>
          <cell r="AA102" t="str">
            <v>BCH</v>
          </cell>
          <cell r="AB102" t="str">
            <v>450002350</v>
          </cell>
          <cell r="AC102" t="str">
            <v>PO#</v>
          </cell>
          <cell r="AE102" t="str">
            <v>S/R</v>
          </cell>
          <cell r="AI102" t="str">
            <v>PYN</v>
          </cell>
          <cell r="AJ102" t="str">
            <v>WOLFSON L</v>
          </cell>
          <cell r="AK102" t="str">
            <v>VND</v>
          </cell>
          <cell r="AL102" t="str">
            <v>266735412</v>
          </cell>
          <cell r="AM102" t="str">
            <v>FAC</v>
          </cell>
          <cell r="AN102" t="str">
            <v>000</v>
          </cell>
          <cell r="AQ102" t="str">
            <v>NVD</v>
          </cell>
          <cell r="AR102" t="str">
            <v>2002-12-</v>
          </cell>
          <cell r="AU102" t="str">
            <v>L WOLFSON HOTEL     WOLFSON L           1900003320</v>
          </cell>
          <cell r="AV102" t="str">
            <v>WF-BATCH</v>
          </cell>
          <cell r="AW102" t="str">
            <v>000</v>
          </cell>
          <cell r="AX102" t="str">
            <v>00</v>
          </cell>
          <cell r="AY102" t="str">
            <v>0</v>
          </cell>
          <cell r="AZ102" t="str">
            <v>FPL Fibernet</v>
          </cell>
        </row>
        <row r="103">
          <cell r="A103" t="str">
            <v>107100</v>
          </cell>
          <cell r="B103" t="str">
            <v>0399</v>
          </cell>
          <cell r="C103" t="str">
            <v>01066</v>
          </cell>
          <cell r="D103" t="str">
            <v>OMC000</v>
          </cell>
          <cell r="E103" t="str">
            <v>399000</v>
          </cell>
          <cell r="F103" t="str">
            <v>0903</v>
          </cell>
          <cell r="G103" t="str">
            <v>52450</v>
          </cell>
          <cell r="H103" t="str">
            <v>A</v>
          </cell>
          <cell r="I103" t="str">
            <v>00000041</v>
          </cell>
          <cell r="J103">
            <v>95</v>
          </cell>
          <cell r="K103">
            <v>399</v>
          </cell>
          <cell r="L103">
            <v>3218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>0903</v>
          </cell>
          <cell r="R103" t="str">
            <v>52450</v>
          </cell>
          <cell r="S103" t="str">
            <v>200212</v>
          </cell>
          <cell r="T103" t="str">
            <v>SA01</v>
          </cell>
          <cell r="U103">
            <v>5.5</v>
          </cell>
          <cell r="W103">
            <v>0</v>
          </cell>
          <cell r="Y103">
            <v>0</v>
          </cell>
          <cell r="Z103">
            <v>0</v>
          </cell>
          <cell r="AA103" t="str">
            <v>BCH</v>
          </cell>
          <cell r="AB103" t="str">
            <v>450002361</v>
          </cell>
          <cell r="AC103" t="str">
            <v>PO#</v>
          </cell>
          <cell r="AE103" t="str">
            <v>S/R</v>
          </cell>
          <cell r="AI103" t="str">
            <v>PYN</v>
          </cell>
          <cell r="AJ103" t="str">
            <v>LOPEZ-GUERRERO A</v>
          </cell>
          <cell r="AK103" t="str">
            <v>VND</v>
          </cell>
          <cell r="AL103" t="str">
            <v>592927026</v>
          </cell>
          <cell r="AM103" t="str">
            <v>FAC</v>
          </cell>
          <cell r="AN103" t="str">
            <v>000</v>
          </cell>
          <cell r="AQ103" t="str">
            <v>NVD</v>
          </cell>
          <cell r="AR103" t="str">
            <v>2002-12-</v>
          </cell>
          <cell r="AU103" t="str">
            <v>A LOPEZ AIR FARE    LOPEZ-GUERRERO A    1900003484</v>
          </cell>
          <cell r="AV103" t="str">
            <v>WF-BATCH</v>
          </cell>
          <cell r="AW103" t="str">
            <v>000</v>
          </cell>
          <cell r="AX103" t="str">
            <v>00</v>
          </cell>
          <cell r="AY103" t="str">
            <v>0</v>
          </cell>
          <cell r="AZ103" t="str">
            <v>FPL Fibernet</v>
          </cell>
        </row>
        <row r="104">
          <cell r="A104" t="str">
            <v>107100</v>
          </cell>
          <cell r="B104" t="str">
            <v>0399</v>
          </cell>
          <cell r="C104" t="str">
            <v>01066</v>
          </cell>
          <cell r="D104" t="str">
            <v>OMC000</v>
          </cell>
          <cell r="E104" t="str">
            <v>399000</v>
          </cell>
          <cell r="F104" t="str">
            <v>0903</v>
          </cell>
          <cell r="G104" t="str">
            <v>52450</v>
          </cell>
          <cell r="H104" t="str">
            <v>A</v>
          </cell>
          <cell r="I104" t="str">
            <v>00000041</v>
          </cell>
          <cell r="J104">
            <v>95</v>
          </cell>
          <cell r="K104">
            <v>399</v>
          </cell>
          <cell r="L104">
            <v>3218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str">
            <v>0903</v>
          </cell>
          <cell r="R104" t="str">
            <v>52450</v>
          </cell>
          <cell r="S104" t="str">
            <v>200212</v>
          </cell>
          <cell r="T104" t="str">
            <v>SA01</v>
          </cell>
          <cell r="U104">
            <v>169</v>
          </cell>
          <cell r="W104">
            <v>0</v>
          </cell>
          <cell r="Y104">
            <v>0</v>
          </cell>
          <cell r="Z104">
            <v>0</v>
          </cell>
          <cell r="AA104" t="str">
            <v>BCH</v>
          </cell>
          <cell r="AB104" t="str">
            <v>450002350</v>
          </cell>
          <cell r="AC104" t="str">
            <v>PO#</v>
          </cell>
          <cell r="AE104" t="str">
            <v>S/R</v>
          </cell>
          <cell r="AI104" t="str">
            <v>PYN</v>
          </cell>
          <cell r="AJ104" t="str">
            <v>WOLFSON L</v>
          </cell>
          <cell r="AK104" t="str">
            <v>VND</v>
          </cell>
          <cell r="AL104" t="str">
            <v>266735412</v>
          </cell>
          <cell r="AM104" t="str">
            <v>FAC</v>
          </cell>
          <cell r="AN104" t="str">
            <v>000</v>
          </cell>
          <cell r="AQ104" t="str">
            <v>NVD</v>
          </cell>
          <cell r="AR104" t="str">
            <v>2002-12-</v>
          </cell>
          <cell r="AU104" t="str">
            <v>L WOLFSON AIR FARE  WOLFSON L           1900003320</v>
          </cell>
          <cell r="AV104" t="str">
            <v>WF-BATCH</v>
          </cell>
          <cell r="AW104" t="str">
            <v>000</v>
          </cell>
          <cell r="AX104" t="str">
            <v>00</v>
          </cell>
          <cell r="AY104" t="str">
            <v>0</v>
          </cell>
          <cell r="AZ104" t="str">
            <v>FPL Fibernet</v>
          </cell>
        </row>
        <row r="105">
          <cell r="A105" t="str">
            <v>107100</v>
          </cell>
          <cell r="B105" t="str">
            <v>0382</v>
          </cell>
          <cell r="C105" t="str">
            <v>01066</v>
          </cell>
          <cell r="D105" t="str">
            <v>OMC000</v>
          </cell>
          <cell r="E105" t="str">
            <v>382000</v>
          </cell>
          <cell r="F105" t="str">
            <v>0625</v>
          </cell>
          <cell r="G105" t="str">
            <v>52450</v>
          </cell>
          <cell r="H105" t="str">
            <v>A</v>
          </cell>
          <cell r="I105" t="str">
            <v>00000041</v>
          </cell>
          <cell r="J105">
            <v>95</v>
          </cell>
          <cell r="K105">
            <v>382</v>
          </cell>
          <cell r="L105">
            <v>3219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 t="str">
            <v>0625</v>
          </cell>
          <cell r="R105" t="str">
            <v>52450</v>
          </cell>
          <cell r="S105" t="str">
            <v>200212</v>
          </cell>
          <cell r="T105" t="str">
            <v>SA01</v>
          </cell>
          <cell r="U105">
            <v>13.78</v>
          </cell>
          <cell r="W105">
            <v>0</v>
          </cell>
          <cell r="Y105">
            <v>0</v>
          </cell>
          <cell r="Z105">
            <v>0</v>
          </cell>
          <cell r="AA105" t="str">
            <v>BCH</v>
          </cell>
          <cell r="AB105" t="str">
            <v>450002350</v>
          </cell>
          <cell r="AC105" t="str">
            <v>PO#</v>
          </cell>
          <cell r="AE105" t="str">
            <v>S/R</v>
          </cell>
          <cell r="AI105" t="str">
            <v>PYN</v>
          </cell>
          <cell r="AJ105" t="str">
            <v>CAJIGAS R C</v>
          </cell>
          <cell r="AK105" t="str">
            <v>VND</v>
          </cell>
          <cell r="AL105" t="str">
            <v>264370702</v>
          </cell>
          <cell r="AM105" t="str">
            <v>FAC</v>
          </cell>
          <cell r="AN105" t="str">
            <v>000</v>
          </cell>
          <cell r="AQ105" t="str">
            <v>NVD</v>
          </cell>
          <cell r="AR105" t="str">
            <v>2002-12-</v>
          </cell>
          <cell r="AU105" t="str">
            <v>R CAJIGAS MISC      CAJIGAS R C         1900003317</v>
          </cell>
          <cell r="AV105" t="str">
            <v>WF-BATCH</v>
          </cell>
          <cell r="AW105" t="str">
            <v>000</v>
          </cell>
          <cell r="AX105" t="str">
            <v>00</v>
          </cell>
          <cell r="AY105" t="str">
            <v>0</v>
          </cell>
          <cell r="AZ105" t="str">
            <v>FPL Fibernet</v>
          </cell>
        </row>
        <row r="106">
          <cell r="A106" t="str">
            <v>107100</v>
          </cell>
          <cell r="B106" t="str">
            <v>0382</v>
          </cell>
          <cell r="C106" t="str">
            <v>01066</v>
          </cell>
          <cell r="D106" t="str">
            <v>OMC000</v>
          </cell>
          <cell r="E106" t="str">
            <v>382000</v>
          </cell>
          <cell r="F106" t="str">
            <v>0629</v>
          </cell>
          <cell r="G106" t="str">
            <v>52450</v>
          </cell>
          <cell r="H106" t="str">
            <v>A</v>
          </cell>
          <cell r="I106" t="str">
            <v>00000041</v>
          </cell>
          <cell r="J106">
            <v>95</v>
          </cell>
          <cell r="K106">
            <v>382</v>
          </cell>
          <cell r="L106">
            <v>3219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 t="str">
            <v>0629</v>
          </cell>
          <cell r="R106" t="str">
            <v>52450</v>
          </cell>
          <cell r="S106" t="str">
            <v>200212</v>
          </cell>
          <cell r="T106" t="str">
            <v>SA01</v>
          </cell>
          <cell r="U106">
            <v>8.51</v>
          </cell>
          <cell r="W106">
            <v>0</v>
          </cell>
          <cell r="Y106">
            <v>0</v>
          </cell>
          <cell r="Z106">
            <v>0</v>
          </cell>
          <cell r="AA106" t="str">
            <v>BCH</v>
          </cell>
          <cell r="AB106" t="str">
            <v>450002337</v>
          </cell>
          <cell r="AC106" t="str">
            <v>PO#</v>
          </cell>
          <cell r="AE106" t="str">
            <v>S/R</v>
          </cell>
          <cell r="AI106" t="str">
            <v>PYN</v>
          </cell>
          <cell r="AJ106" t="str">
            <v>US BANK NATIONAL ASSOCIAT</v>
          </cell>
          <cell r="AK106" t="str">
            <v>VND</v>
          </cell>
          <cell r="AL106" t="str">
            <v>411881896</v>
          </cell>
          <cell r="AM106" t="str">
            <v>FAC</v>
          </cell>
          <cell r="AN106" t="str">
            <v>000</v>
          </cell>
          <cell r="AQ106" t="str">
            <v>NVD</v>
          </cell>
          <cell r="AR106" t="str">
            <v>2002-09-</v>
          </cell>
          <cell r="AU106" t="str">
            <v>4246044100408099    US BANK NATIONAL ASS1900003263</v>
          </cell>
          <cell r="AV106" t="str">
            <v>WF-BATCH</v>
          </cell>
          <cell r="AW106" t="str">
            <v>000</v>
          </cell>
          <cell r="AX106" t="str">
            <v>00</v>
          </cell>
          <cell r="AY106" t="str">
            <v>0</v>
          </cell>
          <cell r="AZ106" t="str">
            <v>FPL Fibernet</v>
          </cell>
        </row>
        <row r="107">
          <cell r="A107" t="str">
            <v>107100</v>
          </cell>
          <cell r="B107" t="str">
            <v>0382</v>
          </cell>
          <cell r="C107" t="str">
            <v>01066</v>
          </cell>
          <cell r="D107" t="str">
            <v>OMC000</v>
          </cell>
          <cell r="E107" t="str">
            <v>382000</v>
          </cell>
          <cell r="F107" t="str">
            <v>0642</v>
          </cell>
          <cell r="G107" t="str">
            <v>52450</v>
          </cell>
          <cell r="H107" t="str">
            <v>A</v>
          </cell>
          <cell r="I107" t="str">
            <v>00000041</v>
          </cell>
          <cell r="J107">
            <v>95</v>
          </cell>
          <cell r="K107">
            <v>382</v>
          </cell>
          <cell r="L107">
            <v>3219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 t="str">
            <v>0642</v>
          </cell>
          <cell r="R107" t="str">
            <v>52450</v>
          </cell>
          <cell r="S107" t="str">
            <v>200212</v>
          </cell>
          <cell r="T107" t="str">
            <v>SA01</v>
          </cell>
          <cell r="U107">
            <v>879.45</v>
          </cell>
          <cell r="W107">
            <v>0</v>
          </cell>
          <cell r="Y107">
            <v>0</v>
          </cell>
          <cell r="Z107">
            <v>0</v>
          </cell>
          <cell r="AA107" t="str">
            <v>BCH</v>
          </cell>
          <cell r="AB107" t="str">
            <v>450002338</v>
          </cell>
          <cell r="AC107" t="str">
            <v>PO#</v>
          </cell>
          <cell r="AE107" t="str">
            <v>S/R</v>
          </cell>
          <cell r="AI107" t="str">
            <v>PYN</v>
          </cell>
          <cell r="AJ107" t="str">
            <v>FLORIDA POWER &amp; LIGHT CO</v>
          </cell>
          <cell r="AK107" t="str">
            <v>VND</v>
          </cell>
          <cell r="AL107" t="str">
            <v>590247775</v>
          </cell>
          <cell r="AM107" t="str">
            <v>FAC</v>
          </cell>
          <cell r="AN107" t="str">
            <v>000</v>
          </cell>
          <cell r="AQ107" t="str">
            <v>NVD</v>
          </cell>
          <cell r="AR107" t="str">
            <v>2002-11-</v>
          </cell>
          <cell r="AU107" t="str">
            <v>519873-25401 DEC    FLORIDA POWER &amp; LIGH1900003272</v>
          </cell>
          <cell r="AV107" t="str">
            <v>WF-BATCH</v>
          </cell>
          <cell r="AW107" t="str">
            <v>000</v>
          </cell>
          <cell r="AX107" t="str">
            <v>00</v>
          </cell>
          <cell r="AY107" t="str">
            <v>0</v>
          </cell>
          <cell r="AZ107" t="str">
            <v>FPL Fibernet</v>
          </cell>
        </row>
        <row r="108">
          <cell r="A108" t="str">
            <v>107100</v>
          </cell>
          <cell r="B108" t="str">
            <v>0382</v>
          </cell>
          <cell r="C108" t="str">
            <v>01066</v>
          </cell>
          <cell r="D108" t="str">
            <v>OMC000</v>
          </cell>
          <cell r="E108" t="str">
            <v>382000</v>
          </cell>
          <cell r="F108" t="str">
            <v>0662</v>
          </cell>
          <cell r="G108" t="str">
            <v>52450</v>
          </cell>
          <cell r="H108" t="str">
            <v>A</v>
          </cell>
          <cell r="I108" t="str">
            <v>00000041</v>
          </cell>
          <cell r="J108">
            <v>95</v>
          </cell>
          <cell r="K108">
            <v>382</v>
          </cell>
          <cell r="L108">
            <v>3219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0662</v>
          </cell>
          <cell r="R108" t="str">
            <v>52450</v>
          </cell>
          <cell r="S108" t="str">
            <v>200212</v>
          </cell>
          <cell r="T108" t="str">
            <v>SA01</v>
          </cell>
          <cell r="U108">
            <v>55</v>
          </cell>
          <cell r="W108">
            <v>0</v>
          </cell>
          <cell r="Y108">
            <v>0</v>
          </cell>
          <cell r="Z108">
            <v>0</v>
          </cell>
          <cell r="AA108" t="str">
            <v>BCH</v>
          </cell>
          <cell r="AB108" t="str">
            <v>450002351</v>
          </cell>
          <cell r="AC108" t="str">
            <v>PO#</v>
          </cell>
          <cell r="AE108" t="str">
            <v>S/R</v>
          </cell>
          <cell r="AI108" t="str">
            <v>PYN</v>
          </cell>
          <cell r="AJ108" t="str">
            <v>DATA SEARCH NETWORK INC</v>
          </cell>
          <cell r="AK108" t="str">
            <v>VND</v>
          </cell>
          <cell r="AL108" t="str">
            <v>582172465</v>
          </cell>
          <cell r="AM108" t="str">
            <v>FAC</v>
          </cell>
          <cell r="AN108" t="str">
            <v>000</v>
          </cell>
          <cell r="AQ108" t="str">
            <v>NVD</v>
          </cell>
          <cell r="AR108" t="str">
            <v>2002-10-</v>
          </cell>
          <cell r="AU108" t="str">
            <v>INVOICE# 11898      DATA SEARCH NETWORK 1900003358</v>
          </cell>
          <cell r="AV108" t="str">
            <v>WF-BATCH</v>
          </cell>
          <cell r="AW108" t="str">
            <v>000</v>
          </cell>
          <cell r="AX108" t="str">
            <v>00</v>
          </cell>
          <cell r="AY108" t="str">
            <v>0</v>
          </cell>
          <cell r="AZ108" t="str">
            <v>FPL Fibernet</v>
          </cell>
        </row>
        <row r="109">
          <cell r="A109" t="str">
            <v>107100</v>
          </cell>
          <cell r="B109" t="str">
            <v>0382</v>
          </cell>
          <cell r="C109" t="str">
            <v>01066</v>
          </cell>
          <cell r="D109" t="str">
            <v>OMC000</v>
          </cell>
          <cell r="E109" t="str">
            <v>382000</v>
          </cell>
          <cell r="F109" t="str">
            <v>0662</v>
          </cell>
          <cell r="G109" t="str">
            <v>52450</v>
          </cell>
          <cell r="H109" t="str">
            <v>A</v>
          </cell>
          <cell r="I109" t="str">
            <v>00000041</v>
          </cell>
          <cell r="J109">
            <v>95</v>
          </cell>
          <cell r="K109">
            <v>382</v>
          </cell>
          <cell r="L109">
            <v>3219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 t="str">
            <v>0662</v>
          </cell>
          <cell r="R109" t="str">
            <v>52450</v>
          </cell>
          <cell r="S109" t="str">
            <v>200212</v>
          </cell>
          <cell r="T109" t="str">
            <v>SA01</v>
          </cell>
          <cell r="U109">
            <v>110</v>
          </cell>
          <cell r="W109">
            <v>0</v>
          </cell>
          <cell r="Y109">
            <v>0</v>
          </cell>
          <cell r="Z109">
            <v>0</v>
          </cell>
          <cell r="AA109" t="str">
            <v>BCH</v>
          </cell>
          <cell r="AB109" t="str">
            <v>450002351</v>
          </cell>
          <cell r="AC109" t="str">
            <v>PO#</v>
          </cell>
          <cell r="AE109" t="str">
            <v>S/R</v>
          </cell>
          <cell r="AI109" t="str">
            <v>PYN</v>
          </cell>
          <cell r="AJ109" t="str">
            <v>DATA SEARCH NETWORK INC</v>
          </cell>
          <cell r="AK109" t="str">
            <v>VND</v>
          </cell>
          <cell r="AL109" t="str">
            <v>582172465</v>
          </cell>
          <cell r="AM109" t="str">
            <v>FAC</v>
          </cell>
          <cell r="AN109" t="str">
            <v>000</v>
          </cell>
          <cell r="AQ109" t="str">
            <v>NVD</v>
          </cell>
          <cell r="AR109" t="str">
            <v>2002-10-</v>
          </cell>
          <cell r="AU109" t="str">
            <v>INVOICE# 11867      DATA SEARCH NETWORK 1900003356</v>
          </cell>
          <cell r="AV109" t="str">
            <v>WF-BATCH</v>
          </cell>
          <cell r="AW109" t="str">
            <v>000</v>
          </cell>
          <cell r="AX109" t="str">
            <v>00</v>
          </cell>
          <cell r="AY109" t="str">
            <v>0</v>
          </cell>
          <cell r="AZ109" t="str">
            <v>FPL Fibernet</v>
          </cell>
        </row>
        <row r="110">
          <cell r="A110" t="str">
            <v>107100</v>
          </cell>
          <cell r="B110" t="str">
            <v>0382</v>
          </cell>
          <cell r="C110" t="str">
            <v>01066</v>
          </cell>
          <cell r="D110" t="str">
            <v>OMC000</v>
          </cell>
          <cell r="E110" t="str">
            <v>382000</v>
          </cell>
          <cell r="F110" t="str">
            <v>0662</v>
          </cell>
          <cell r="G110" t="str">
            <v>52450</v>
          </cell>
          <cell r="H110" t="str">
            <v>A</v>
          </cell>
          <cell r="I110" t="str">
            <v>00000041</v>
          </cell>
          <cell r="J110">
            <v>95</v>
          </cell>
          <cell r="K110">
            <v>382</v>
          </cell>
          <cell r="L110">
            <v>3219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0662</v>
          </cell>
          <cell r="R110" t="str">
            <v>52450</v>
          </cell>
          <cell r="S110" t="str">
            <v>200212</v>
          </cell>
          <cell r="T110" t="str">
            <v>SA01</v>
          </cell>
          <cell r="U110">
            <v>110</v>
          </cell>
          <cell r="W110">
            <v>0</v>
          </cell>
          <cell r="Y110">
            <v>0</v>
          </cell>
          <cell r="Z110">
            <v>0</v>
          </cell>
          <cell r="AA110" t="str">
            <v>BCH</v>
          </cell>
          <cell r="AB110" t="str">
            <v>450002351</v>
          </cell>
          <cell r="AC110" t="str">
            <v>PO#</v>
          </cell>
          <cell r="AE110" t="str">
            <v>S/R</v>
          </cell>
          <cell r="AI110" t="str">
            <v>PYN</v>
          </cell>
          <cell r="AJ110" t="str">
            <v>DATA SEARCH NETWORK INC</v>
          </cell>
          <cell r="AK110" t="str">
            <v>VND</v>
          </cell>
          <cell r="AL110" t="str">
            <v>582172465</v>
          </cell>
          <cell r="AM110" t="str">
            <v>FAC</v>
          </cell>
          <cell r="AN110" t="str">
            <v>000</v>
          </cell>
          <cell r="AQ110" t="str">
            <v>NVD</v>
          </cell>
          <cell r="AR110" t="str">
            <v>2002-10-</v>
          </cell>
          <cell r="AU110" t="str">
            <v>INVOICE# 11882      DATA SEARCH NETWORK 1900003357</v>
          </cell>
          <cell r="AV110" t="str">
            <v>WF-BATCH</v>
          </cell>
          <cell r="AW110" t="str">
            <v>000</v>
          </cell>
          <cell r="AX110" t="str">
            <v>00</v>
          </cell>
          <cell r="AY110" t="str">
            <v>0</v>
          </cell>
          <cell r="AZ110" t="str">
            <v>FPL Fibernet</v>
          </cell>
        </row>
        <row r="111">
          <cell r="A111" t="str">
            <v>107100</v>
          </cell>
          <cell r="B111" t="str">
            <v>0382</v>
          </cell>
          <cell r="C111" t="str">
            <v>01066</v>
          </cell>
          <cell r="D111" t="str">
            <v>OMC000</v>
          </cell>
          <cell r="E111" t="str">
            <v>382000</v>
          </cell>
          <cell r="F111" t="str">
            <v>0676</v>
          </cell>
          <cell r="G111" t="str">
            <v>52450</v>
          </cell>
          <cell r="H111" t="str">
            <v>A</v>
          </cell>
          <cell r="I111" t="str">
            <v>00000041</v>
          </cell>
          <cell r="J111">
            <v>95</v>
          </cell>
          <cell r="K111">
            <v>382</v>
          </cell>
          <cell r="L111">
            <v>3219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str">
            <v>0676</v>
          </cell>
          <cell r="R111" t="str">
            <v>52450</v>
          </cell>
          <cell r="S111" t="str">
            <v>200212</v>
          </cell>
          <cell r="T111" t="str">
            <v>SA01</v>
          </cell>
          <cell r="U111">
            <v>278.93</v>
          </cell>
          <cell r="W111">
            <v>0</v>
          </cell>
          <cell r="Y111">
            <v>0</v>
          </cell>
          <cell r="Z111">
            <v>0</v>
          </cell>
          <cell r="AA111" t="str">
            <v>BCH</v>
          </cell>
          <cell r="AB111" t="str">
            <v>450002360</v>
          </cell>
          <cell r="AC111" t="str">
            <v>PO#</v>
          </cell>
          <cell r="AE111" t="str">
            <v>S/R</v>
          </cell>
          <cell r="AI111" t="str">
            <v>PYN</v>
          </cell>
          <cell r="AJ111" t="str">
            <v>TELEPHONE TOOLS OF GEORGI</v>
          </cell>
          <cell r="AK111" t="str">
            <v>VND</v>
          </cell>
          <cell r="AL111" t="str">
            <v>621457597</v>
          </cell>
          <cell r="AM111" t="str">
            <v>FAC</v>
          </cell>
          <cell r="AN111" t="str">
            <v>000</v>
          </cell>
          <cell r="AQ111" t="str">
            <v>NVD</v>
          </cell>
          <cell r="AR111" t="str">
            <v>2002-12-</v>
          </cell>
          <cell r="AU111" t="str">
            <v>INVOICE# 21029      TELEPHONE TOOLS OF G1900003471</v>
          </cell>
          <cell r="AV111" t="str">
            <v>WF-BATCH</v>
          </cell>
          <cell r="AW111" t="str">
            <v>000</v>
          </cell>
          <cell r="AX111" t="str">
            <v>00</v>
          </cell>
          <cell r="AY111" t="str">
            <v>0</v>
          </cell>
          <cell r="AZ111" t="str">
            <v>FPL Fibernet</v>
          </cell>
        </row>
        <row r="112">
          <cell r="A112" t="str">
            <v>107100</v>
          </cell>
          <cell r="B112" t="str">
            <v>0382</v>
          </cell>
          <cell r="C112" t="str">
            <v>01066</v>
          </cell>
          <cell r="D112" t="str">
            <v>OMC000</v>
          </cell>
          <cell r="E112" t="str">
            <v>382000</v>
          </cell>
          <cell r="F112" t="str">
            <v>0695</v>
          </cell>
          <cell r="G112" t="str">
            <v>52450</v>
          </cell>
          <cell r="H112" t="str">
            <v>A</v>
          </cell>
          <cell r="I112" t="str">
            <v>00000041</v>
          </cell>
          <cell r="J112">
            <v>95</v>
          </cell>
          <cell r="K112">
            <v>382</v>
          </cell>
          <cell r="L112">
            <v>3219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0695</v>
          </cell>
          <cell r="R112" t="str">
            <v>52450</v>
          </cell>
          <cell r="S112" t="str">
            <v>200212</v>
          </cell>
          <cell r="T112" t="str">
            <v>SA01</v>
          </cell>
          <cell r="U112">
            <v>350</v>
          </cell>
          <cell r="W112">
            <v>0</v>
          </cell>
          <cell r="Y112">
            <v>0</v>
          </cell>
          <cell r="Z112">
            <v>0</v>
          </cell>
          <cell r="AA112" t="str">
            <v>BCH</v>
          </cell>
          <cell r="AB112" t="str">
            <v>450002346</v>
          </cell>
          <cell r="AC112" t="str">
            <v>PO#</v>
          </cell>
          <cell r="AE112" t="str">
            <v>S/R</v>
          </cell>
          <cell r="AI112" t="str">
            <v>PYN</v>
          </cell>
          <cell r="AJ112" t="str">
            <v>FLORIDA EAST COAST RAILWA</v>
          </cell>
          <cell r="AK112" t="str">
            <v>VND</v>
          </cell>
          <cell r="AL112" t="str">
            <v>596001115</v>
          </cell>
          <cell r="AM112" t="str">
            <v>FAC</v>
          </cell>
          <cell r="AN112" t="str">
            <v>000</v>
          </cell>
          <cell r="AQ112" t="str">
            <v>NVD</v>
          </cell>
          <cell r="AR112" t="str">
            <v>2002-12-</v>
          </cell>
          <cell r="AU112" t="str">
            <v>UTILITY CROSSING APPFLORIDA EAST COAST R1900003307</v>
          </cell>
          <cell r="AV112" t="str">
            <v>WF-BATCH</v>
          </cell>
          <cell r="AW112" t="str">
            <v>000</v>
          </cell>
          <cell r="AX112" t="str">
            <v>00</v>
          </cell>
          <cell r="AY112" t="str">
            <v>0</v>
          </cell>
          <cell r="AZ112" t="str">
            <v>FPL Fibernet</v>
          </cell>
        </row>
        <row r="113">
          <cell r="A113" t="str">
            <v>107100</v>
          </cell>
          <cell r="B113" t="str">
            <v>0382</v>
          </cell>
          <cell r="C113" t="str">
            <v>01066</v>
          </cell>
          <cell r="D113" t="str">
            <v>OMC000</v>
          </cell>
          <cell r="E113" t="str">
            <v>382000</v>
          </cell>
          <cell r="F113" t="str">
            <v>0750</v>
          </cell>
          <cell r="G113" t="str">
            <v>36000</v>
          </cell>
          <cell r="H113" t="str">
            <v>A</v>
          </cell>
          <cell r="I113" t="str">
            <v>00000041</v>
          </cell>
          <cell r="J113">
            <v>95</v>
          </cell>
          <cell r="K113">
            <v>382</v>
          </cell>
          <cell r="L113">
            <v>3219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0750</v>
          </cell>
          <cell r="R113" t="str">
            <v>36000</v>
          </cell>
          <cell r="S113" t="str">
            <v>200212</v>
          </cell>
          <cell r="T113" t="str">
            <v>PY42</v>
          </cell>
          <cell r="U113">
            <v>18.5</v>
          </cell>
          <cell r="V113" t="str">
            <v>LDB</v>
          </cell>
          <cell r="W113">
            <v>0</v>
          </cell>
          <cell r="X113" t="str">
            <v>SHR</v>
          </cell>
          <cell r="Y113">
            <v>0</v>
          </cell>
          <cell r="Z113">
            <v>0</v>
          </cell>
          <cell r="AA113" t="str">
            <v>PYP</v>
          </cell>
          <cell r="AB113" t="str">
            <v xml:space="preserve"> 0000025</v>
          </cell>
          <cell r="AC113" t="str">
            <v>PYL</v>
          </cell>
          <cell r="AD113" t="str">
            <v>004382</v>
          </cell>
          <cell r="AE113" t="str">
            <v>EMP</v>
          </cell>
          <cell r="AF113" t="str">
            <v>46869</v>
          </cell>
          <cell r="AG113" t="str">
            <v>JUL</v>
          </cell>
          <cell r="AH113" t="str">
            <v xml:space="preserve"> 000.00</v>
          </cell>
          <cell r="AI113" t="str">
            <v>BCH</v>
          </cell>
          <cell r="AJ113" t="str">
            <v>P52</v>
          </cell>
          <cell r="AK113" t="str">
            <v>CLS</v>
          </cell>
          <cell r="AL113" t="str">
            <v>R431</v>
          </cell>
          <cell r="AM113" t="str">
            <v>DTA</v>
          </cell>
          <cell r="AN113" t="str">
            <v xml:space="preserve"> 00000000000.00</v>
          </cell>
          <cell r="AO113" t="str">
            <v>DTH</v>
          </cell>
          <cell r="AP113" t="str">
            <v xml:space="preserve"> 00000000000.00</v>
          </cell>
          <cell r="AV113" t="str">
            <v>000000000</v>
          </cell>
          <cell r="AW113" t="str">
            <v>000</v>
          </cell>
          <cell r="AX113" t="str">
            <v>00</v>
          </cell>
          <cell r="AY113" t="str">
            <v>0</v>
          </cell>
          <cell r="AZ113" t="str">
            <v>FPL Fibernet</v>
          </cell>
        </row>
        <row r="114">
          <cell r="A114" t="str">
            <v>107100</v>
          </cell>
          <cell r="B114" t="str">
            <v>0382</v>
          </cell>
          <cell r="C114" t="str">
            <v>01066</v>
          </cell>
          <cell r="D114" t="str">
            <v>OMC000</v>
          </cell>
          <cell r="E114" t="str">
            <v>382000</v>
          </cell>
          <cell r="F114" t="str">
            <v>0750</v>
          </cell>
          <cell r="G114" t="str">
            <v>36000</v>
          </cell>
          <cell r="H114" t="str">
            <v>A</v>
          </cell>
          <cell r="I114" t="str">
            <v>00000041</v>
          </cell>
          <cell r="J114">
            <v>95</v>
          </cell>
          <cell r="K114">
            <v>382</v>
          </cell>
          <cell r="L114">
            <v>3219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0750</v>
          </cell>
          <cell r="R114" t="str">
            <v>36000</v>
          </cell>
          <cell r="S114" t="str">
            <v>200212</v>
          </cell>
          <cell r="T114" t="str">
            <v>PY42</v>
          </cell>
          <cell r="U114">
            <v>18.5</v>
          </cell>
          <cell r="V114" t="str">
            <v>LDB</v>
          </cell>
          <cell r="W114">
            <v>0</v>
          </cell>
          <cell r="X114" t="str">
            <v>SHR</v>
          </cell>
          <cell r="Y114">
            <v>0</v>
          </cell>
          <cell r="Z114">
            <v>0</v>
          </cell>
          <cell r="AA114" t="str">
            <v>PYP</v>
          </cell>
          <cell r="AB114" t="str">
            <v xml:space="preserve"> 0000026</v>
          </cell>
          <cell r="AC114" t="str">
            <v>PYL</v>
          </cell>
          <cell r="AD114" t="str">
            <v>004382</v>
          </cell>
          <cell r="AE114" t="str">
            <v>EMP</v>
          </cell>
          <cell r="AF114" t="str">
            <v>46869</v>
          </cell>
          <cell r="AG114" t="str">
            <v>JUL</v>
          </cell>
          <cell r="AH114" t="str">
            <v xml:space="preserve"> 000.00</v>
          </cell>
          <cell r="AI114" t="str">
            <v>BCH</v>
          </cell>
          <cell r="AJ114" t="str">
            <v>P52</v>
          </cell>
          <cell r="AK114" t="str">
            <v>CLS</v>
          </cell>
          <cell r="AL114" t="str">
            <v>R431</v>
          </cell>
          <cell r="AM114" t="str">
            <v>DTA</v>
          </cell>
          <cell r="AN114" t="str">
            <v xml:space="preserve"> 00000000000.00</v>
          </cell>
          <cell r="AO114" t="str">
            <v>DTH</v>
          </cell>
          <cell r="AP114" t="str">
            <v xml:space="preserve"> 00000000000.00</v>
          </cell>
          <cell r="AV114" t="str">
            <v>000000000</v>
          </cell>
          <cell r="AW114" t="str">
            <v>000</v>
          </cell>
          <cell r="AX114" t="str">
            <v>00</v>
          </cell>
          <cell r="AY114" t="str">
            <v>0</v>
          </cell>
          <cell r="AZ114" t="str">
            <v>FPL Fibernet</v>
          </cell>
        </row>
        <row r="115">
          <cell r="A115" t="str">
            <v>107100</v>
          </cell>
          <cell r="B115" t="str">
            <v>0382</v>
          </cell>
          <cell r="C115" t="str">
            <v>01066</v>
          </cell>
          <cell r="D115" t="str">
            <v>OMC000</v>
          </cell>
          <cell r="E115" t="str">
            <v>382000</v>
          </cell>
          <cell r="F115" t="str">
            <v>0803</v>
          </cell>
          <cell r="G115" t="str">
            <v>36000</v>
          </cell>
          <cell r="H115" t="str">
            <v>A</v>
          </cell>
          <cell r="I115" t="str">
            <v>00000041</v>
          </cell>
          <cell r="J115">
            <v>95</v>
          </cell>
          <cell r="K115">
            <v>382</v>
          </cell>
          <cell r="L115">
            <v>3219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 t="str">
            <v>0803</v>
          </cell>
          <cell r="R115" t="str">
            <v>36000</v>
          </cell>
          <cell r="S115" t="str">
            <v>200212</v>
          </cell>
          <cell r="T115" t="str">
            <v>PY42</v>
          </cell>
          <cell r="U115">
            <v>37.5</v>
          </cell>
          <cell r="V115" t="str">
            <v>LDB</v>
          </cell>
          <cell r="W115">
            <v>0</v>
          </cell>
          <cell r="X115" t="str">
            <v>SHR</v>
          </cell>
          <cell r="Y115">
            <v>1</v>
          </cell>
          <cell r="Z115">
            <v>1</v>
          </cell>
          <cell r="AA115" t="str">
            <v>PYP</v>
          </cell>
          <cell r="AB115" t="str">
            <v xml:space="preserve"> 0000025</v>
          </cell>
          <cell r="AC115" t="str">
            <v>PYL</v>
          </cell>
          <cell r="AD115" t="str">
            <v>004382</v>
          </cell>
          <cell r="AE115" t="str">
            <v>EMP</v>
          </cell>
          <cell r="AF115" t="str">
            <v>29440</v>
          </cell>
          <cell r="AG115" t="str">
            <v>JUL</v>
          </cell>
          <cell r="AH115" t="str">
            <v xml:space="preserve"> 000.00</v>
          </cell>
          <cell r="AI115" t="str">
            <v>BCH</v>
          </cell>
          <cell r="AJ115" t="str">
            <v>500</v>
          </cell>
          <cell r="AK115" t="str">
            <v>CLS</v>
          </cell>
          <cell r="AL115" t="str">
            <v>R449</v>
          </cell>
          <cell r="AM115" t="str">
            <v>DTA</v>
          </cell>
          <cell r="AN115" t="str">
            <v xml:space="preserve"> 00000000000.00</v>
          </cell>
          <cell r="AO115" t="str">
            <v>DTH</v>
          </cell>
          <cell r="AP115" t="str">
            <v xml:space="preserve"> 00000000000.00</v>
          </cell>
          <cell r="AV115" t="str">
            <v>000000000</v>
          </cell>
          <cell r="AW115" t="str">
            <v>000</v>
          </cell>
          <cell r="AX115" t="str">
            <v>00</v>
          </cell>
          <cell r="AY115" t="str">
            <v>0</v>
          </cell>
          <cell r="AZ115" t="str">
            <v>FPL Fibernet</v>
          </cell>
        </row>
        <row r="116">
          <cell r="A116" t="str">
            <v>107100</v>
          </cell>
          <cell r="B116" t="str">
            <v>0382</v>
          </cell>
          <cell r="C116" t="str">
            <v>01066</v>
          </cell>
          <cell r="D116" t="str">
            <v>OMC000</v>
          </cell>
          <cell r="E116" t="str">
            <v>382000</v>
          </cell>
          <cell r="F116" t="str">
            <v>0803</v>
          </cell>
          <cell r="G116" t="str">
            <v>36000</v>
          </cell>
          <cell r="H116" t="str">
            <v>A</v>
          </cell>
          <cell r="I116" t="str">
            <v>00000041</v>
          </cell>
          <cell r="J116">
            <v>95</v>
          </cell>
          <cell r="K116">
            <v>382</v>
          </cell>
          <cell r="L116">
            <v>3219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0803</v>
          </cell>
          <cell r="R116" t="str">
            <v>36000</v>
          </cell>
          <cell r="S116" t="str">
            <v>200212</v>
          </cell>
          <cell r="T116" t="str">
            <v>PY42</v>
          </cell>
          <cell r="U116">
            <v>146.15</v>
          </cell>
          <cell r="V116" t="str">
            <v>LDB</v>
          </cell>
          <cell r="W116">
            <v>0</v>
          </cell>
          <cell r="X116" t="str">
            <v>SHR</v>
          </cell>
          <cell r="Y116">
            <v>4</v>
          </cell>
          <cell r="Z116">
            <v>4</v>
          </cell>
          <cell r="AA116" t="str">
            <v>PYP</v>
          </cell>
          <cell r="AB116" t="str">
            <v xml:space="preserve"> 0000026</v>
          </cell>
          <cell r="AC116" t="str">
            <v>PYL</v>
          </cell>
          <cell r="AD116" t="str">
            <v>004382</v>
          </cell>
          <cell r="AE116" t="str">
            <v>EMP</v>
          </cell>
          <cell r="AF116" t="str">
            <v>90017</v>
          </cell>
          <cell r="AG116" t="str">
            <v>JUL</v>
          </cell>
          <cell r="AH116" t="str">
            <v xml:space="preserve"> 000.00</v>
          </cell>
          <cell r="AI116" t="str">
            <v>BCH</v>
          </cell>
          <cell r="AJ116" t="str">
            <v>500</v>
          </cell>
          <cell r="AK116" t="str">
            <v>CLS</v>
          </cell>
          <cell r="AL116" t="str">
            <v>R449</v>
          </cell>
          <cell r="AM116" t="str">
            <v>DTA</v>
          </cell>
          <cell r="AN116" t="str">
            <v xml:space="preserve"> 00000000000.00</v>
          </cell>
          <cell r="AO116" t="str">
            <v>DTH</v>
          </cell>
          <cell r="AP116" t="str">
            <v xml:space="preserve"> 00000000000.00</v>
          </cell>
          <cell r="AV116" t="str">
            <v>000000000</v>
          </cell>
          <cell r="AW116" t="str">
            <v>000</v>
          </cell>
          <cell r="AX116" t="str">
            <v>00</v>
          </cell>
          <cell r="AY116" t="str">
            <v>0</v>
          </cell>
          <cell r="AZ116" t="str">
            <v>FPL Fibernet</v>
          </cell>
        </row>
        <row r="117">
          <cell r="A117" t="str">
            <v>107100</v>
          </cell>
          <cell r="B117" t="str">
            <v>0382</v>
          </cell>
          <cell r="C117" t="str">
            <v>01066</v>
          </cell>
          <cell r="D117" t="str">
            <v>OMC000</v>
          </cell>
          <cell r="E117" t="str">
            <v>382000</v>
          </cell>
          <cell r="F117" t="str">
            <v>0803</v>
          </cell>
          <cell r="G117" t="str">
            <v>36000</v>
          </cell>
          <cell r="H117" t="str">
            <v>A</v>
          </cell>
          <cell r="I117" t="str">
            <v>00000041</v>
          </cell>
          <cell r="J117">
            <v>95</v>
          </cell>
          <cell r="K117">
            <v>382</v>
          </cell>
          <cell r="L117">
            <v>3219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 t="str">
            <v>0803</v>
          </cell>
          <cell r="R117" t="str">
            <v>36000</v>
          </cell>
          <cell r="S117" t="str">
            <v>200212</v>
          </cell>
          <cell r="T117" t="str">
            <v>PY42</v>
          </cell>
          <cell r="U117">
            <v>429.6</v>
          </cell>
          <cell r="V117" t="str">
            <v>LDB</v>
          </cell>
          <cell r="W117">
            <v>0</v>
          </cell>
          <cell r="X117" t="str">
            <v>SHR</v>
          </cell>
          <cell r="Y117">
            <v>12</v>
          </cell>
          <cell r="Z117">
            <v>12</v>
          </cell>
          <cell r="AA117" t="str">
            <v>PYP</v>
          </cell>
          <cell r="AB117" t="str">
            <v xml:space="preserve"> 0000026</v>
          </cell>
          <cell r="AC117" t="str">
            <v>PYL</v>
          </cell>
          <cell r="AD117" t="str">
            <v>004382</v>
          </cell>
          <cell r="AE117" t="str">
            <v>EMP</v>
          </cell>
          <cell r="AF117" t="str">
            <v>46869</v>
          </cell>
          <cell r="AG117" t="str">
            <v>JUL</v>
          </cell>
          <cell r="AH117" t="str">
            <v xml:space="preserve"> 000.00</v>
          </cell>
          <cell r="AI117" t="str">
            <v>BCH</v>
          </cell>
          <cell r="AJ117" t="str">
            <v>500</v>
          </cell>
          <cell r="AK117" t="str">
            <v>CLS</v>
          </cell>
          <cell r="AL117" t="str">
            <v>R431</v>
          </cell>
          <cell r="AM117" t="str">
            <v>DTA</v>
          </cell>
          <cell r="AN117" t="str">
            <v xml:space="preserve"> 00000000000.00</v>
          </cell>
          <cell r="AO117" t="str">
            <v>DTH</v>
          </cell>
          <cell r="AP117" t="str">
            <v xml:space="preserve"> 00000000000.00</v>
          </cell>
          <cell r="AV117" t="str">
            <v>000000000</v>
          </cell>
          <cell r="AW117" t="str">
            <v>000</v>
          </cell>
          <cell r="AX117" t="str">
            <v>00</v>
          </cell>
          <cell r="AY117" t="str">
            <v>0</v>
          </cell>
          <cell r="AZ117" t="str">
            <v>FPL Fibernet</v>
          </cell>
        </row>
        <row r="118">
          <cell r="A118" t="str">
            <v>107100</v>
          </cell>
          <cell r="B118" t="str">
            <v>0382</v>
          </cell>
          <cell r="C118" t="str">
            <v>01066</v>
          </cell>
          <cell r="D118" t="str">
            <v>OMC000</v>
          </cell>
          <cell r="E118" t="str">
            <v>382000</v>
          </cell>
          <cell r="F118" t="str">
            <v>0803</v>
          </cell>
          <cell r="G118" t="str">
            <v>36000</v>
          </cell>
          <cell r="H118" t="str">
            <v>A</v>
          </cell>
          <cell r="I118" t="str">
            <v>00000041</v>
          </cell>
          <cell r="J118">
            <v>95</v>
          </cell>
          <cell r="K118">
            <v>382</v>
          </cell>
          <cell r="L118">
            <v>3219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 t="str">
            <v>0803</v>
          </cell>
          <cell r="R118" t="str">
            <v>36000</v>
          </cell>
          <cell r="S118" t="str">
            <v>200212</v>
          </cell>
          <cell r="T118" t="str">
            <v>PY42</v>
          </cell>
          <cell r="U118">
            <v>876.91</v>
          </cell>
          <cell r="V118" t="str">
            <v>LDB</v>
          </cell>
          <cell r="W118">
            <v>0</v>
          </cell>
          <cell r="X118" t="str">
            <v>SHR</v>
          </cell>
          <cell r="Y118">
            <v>24</v>
          </cell>
          <cell r="Z118">
            <v>24</v>
          </cell>
          <cell r="AA118" t="str">
            <v>PYP</v>
          </cell>
          <cell r="AB118" t="str">
            <v xml:space="preserve"> 0000025</v>
          </cell>
          <cell r="AC118" t="str">
            <v>PYL</v>
          </cell>
          <cell r="AD118" t="str">
            <v>004382</v>
          </cell>
          <cell r="AE118" t="str">
            <v>EMP</v>
          </cell>
          <cell r="AF118" t="str">
            <v>90017</v>
          </cell>
          <cell r="AG118" t="str">
            <v>JUL</v>
          </cell>
          <cell r="AH118" t="str">
            <v xml:space="preserve"> 000.00</v>
          </cell>
          <cell r="AI118" t="str">
            <v>BCH</v>
          </cell>
          <cell r="AJ118" t="str">
            <v>801</v>
          </cell>
          <cell r="AK118" t="str">
            <v>CLS</v>
          </cell>
          <cell r="AL118" t="str">
            <v>R449</v>
          </cell>
          <cell r="AM118" t="str">
            <v>DTA</v>
          </cell>
          <cell r="AN118" t="str">
            <v xml:space="preserve"> 00000000000.00</v>
          </cell>
          <cell r="AO118" t="str">
            <v>DTH</v>
          </cell>
          <cell r="AP118" t="str">
            <v xml:space="preserve"> 00000000000.00</v>
          </cell>
          <cell r="AV118" t="str">
            <v>000000000</v>
          </cell>
          <cell r="AW118" t="str">
            <v>000</v>
          </cell>
          <cell r="AX118" t="str">
            <v>00</v>
          </cell>
          <cell r="AY118" t="str">
            <v>0</v>
          </cell>
          <cell r="AZ118" t="str">
            <v>FPL Fibernet</v>
          </cell>
        </row>
        <row r="119">
          <cell r="A119" t="str">
            <v>107100</v>
          </cell>
          <cell r="B119" t="str">
            <v>0382</v>
          </cell>
          <cell r="C119" t="str">
            <v>01066</v>
          </cell>
          <cell r="D119" t="str">
            <v>OMC000</v>
          </cell>
          <cell r="E119" t="str">
            <v>382000</v>
          </cell>
          <cell r="F119" t="str">
            <v>0803</v>
          </cell>
          <cell r="G119" t="str">
            <v>36000</v>
          </cell>
          <cell r="H119" t="str">
            <v>A</v>
          </cell>
          <cell r="I119" t="str">
            <v>00000041</v>
          </cell>
          <cell r="J119">
            <v>95</v>
          </cell>
          <cell r="K119">
            <v>382</v>
          </cell>
          <cell r="L119">
            <v>3219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 t="str">
            <v>0803</v>
          </cell>
          <cell r="R119" t="str">
            <v>36000</v>
          </cell>
          <cell r="S119" t="str">
            <v>200212</v>
          </cell>
          <cell r="T119" t="str">
            <v>PY42</v>
          </cell>
          <cell r="U119">
            <v>900</v>
          </cell>
          <cell r="V119" t="str">
            <v>LDB</v>
          </cell>
          <cell r="W119">
            <v>0</v>
          </cell>
          <cell r="X119" t="str">
            <v>SHR</v>
          </cell>
          <cell r="Y119">
            <v>24</v>
          </cell>
          <cell r="Z119">
            <v>24</v>
          </cell>
          <cell r="AA119" t="str">
            <v>PYP</v>
          </cell>
          <cell r="AB119" t="str">
            <v xml:space="preserve"> 0000001</v>
          </cell>
          <cell r="AC119" t="str">
            <v>PYL</v>
          </cell>
          <cell r="AD119" t="str">
            <v>004382</v>
          </cell>
          <cell r="AE119" t="str">
            <v>EMP</v>
          </cell>
          <cell r="AF119" t="str">
            <v>29440</v>
          </cell>
          <cell r="AG119" t="str">
            <v>JUL</v>
          </cell>
          <cell r="AH119" t="str">
            <v xml:space="preserve"> 000.00</v>
          </cell>
          <cell r="AI119" t="str">
            <v>BCH</v>
          </cell>
          <cell r="AJ119" t="str">
            <v>801</v>
          </cell>
          <cell r="AK119" t="str">
            <v>CLS</v>
          </cell>
          <cell r="AL119" t="str">
            <v>R449</v>
          </cell>
          <cell r="AM119" t="str">
            <v>DTA</v>
          </cell>
          <cell r="AN119" t="str">
            <v xml:space="preserve"> 00000000000.00</v>
          </cell>
          <cell r="AO119" t="str">
            <v>DTH</v>
          </cell>
          <cell r="AP119" t="str">
            <v xml:space="preserve"> 00000000000.00</v>
          </cell>
          <cell r="AV119" t="str">
            <v>000000000</v>
          </cell>
          <cell r="AW119" t="str">
            <v>000</v>
          </cell>
          <cell r="AX119" t="str">
            <v>00</v>
          </cell>
          <cell r="AY119" t="str">
            <v>0</v>
          </cell>
          <cell r="AZ119" t="str">
            <v>FPL Fibernet</v>
          </cell>
        </row>
        <row r="120">
          <cell r="A120" t="str">
            <v>107100</v>
          </cell>
          <cell r="B120" t="str">
            <v>0382</v>
          </cell>
          <cell r="C120" t="str">
            <v>01066</v>
          </cell>
          <cell r="D120" t="str">
            <v>OMC000</v>
          </cell>
          <cell r="E120" t="str">
            <v>382000</v>
          </cell>
          <cell r="F120" t="str">
            <v>0803</v>
          </cell>
          <cell r="G120" t="str">
            <v>36000</v>
          </cell>
          <cell r="H120" t="str">
            <v>A</v>
          </cell>
          <cell r="I120" t="str">
            <v>00000041</v>
          </cell>
          <cell r="J120">
            <v>95</v>
          </cell>
          <cell r="K120">
            <v>382</v>
          </cell>
          <cell r="L120">
            <v>3219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 t="str">
            <v>0803</v>
          </cell>
          <cell r="R120" t="str">
            <v>36000</v>
          </cell>
          <cell r="S120" t="str">
            <v>200212</v>
          </cell>
          <cell r="T120" t="str">
            <v>PY42</v>
          </cell>
          <cell r="U120">
            <v>1012.5</v>
          </cell>
          <cell r="V120" t="str">
            <v>LDB</v>
          </cell>
          <cell r="W120">
            <v>0</v>
          </cell>
          <cell r="X120" t="str">
            <v>SHR</v>
          </cell>
          <cell r="Y120">
            <v>27</v>
          </cell>
          <cell r="Z120">
            <v>27</v>
          </cell>
          <cell r="AA120" t="str">
            <v>PYP</v>
          </cell>
          <cell r="AB120" t="str">
            <v xml:space="preserve"> 0000026</v>
          </cell>
          <cell r="AC120" t="str">
            <v>PYL</v>
          </cell>
          <cell r="AD120" t="str">
            <v>004382</v>
          </cell>
          <cell r="AE120" t="str">
            <v>EMP</v>
          </cell>
          <cell r="AF120" t="str">
            <v>29440</v>
          </cell>
          <cell r="AG120" t="str">
            <v>JUL</v>
          </cell>
          <cell r="AH120" t="str">
            <v xml:space="preserve"> 000.00</v>
          </cell>
          <cell r="AI120" t="str">
            <v>BCH</v>
          </cell>
          <cell r="AJ120" t="str">
            <v>801</v>
          </cell>
          <cell r="AK120" t="str">
            <v>CLS</v>
          </cell>
          <cell r="AL120" t="str">
            <v>R449</v>
          </cell>
          <cell r="AM120" t="str">
            <v>DTA</v>
          </cell>
          <cell r="AN120" t="str">
            <v xml:space="preserve"> 00000000000.00</v>
          </cell>
          <cell r="AO120" t="str">
            <v>DTH</v>
          </cell>
          <cell r="AP120" t="str">
            <v xml:space="preserve"> 00000000000.00</v>
          </cell>
          <cell r="AV120" t="str">
            <v>000000000</v>
          </cell>
          <cell r="AW120" t="str">
            <v>000</v>
          </cell>
          <cell r="AX120" t="str">
            <v>00</v>
          </cell>
          <cell r="AY120" t="str">
            <v>0</v>
          </cell>
          <cell r="AZ120" t="str">
            <v>FPL Fibernet</v>
          </cell>
        </row>
        <row r="121">
          <cell r="A121" t="str">
            <v>107100</v>
          </cell>
          <cell r="B121" t="str">
            <v>0382</v>
          </cell>
          <cell r="C121" t="str">
            <v>01066</v>
          </cell>
          <cell r="D121" t="str">
            <v>OMC000</v>
          </cell>
          <cell r="E121" t="str">
            <v>382000</v>
          </cell>
          <cell r="F121" t="str">
            <v>0803</v>
          </cell>
          <cell r="G121" t="str">
            <v>36000</v>
          </cell>
          <cell r="H121" t="str">
            <v>A</v>
          </cell>
          <cell r="I121" t="str">
            <v>00000041</v>
          </cell>
          <cell r="J121">
            <v>95</v>
          </cell>
          <cell r="K121">
            <v>382</v>
          </cell>
          <cell r="L121">
            <v>3219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0803</v>
          </cell>
          <cell r="R121" t="str">
            <v>36000</v>
          </cell>
          <cell r="S121" t="str">
            <v>200212</v>
          </cell>
          <cell r="T121" t="str">
            <v>PY42</v>
          </cell>
          <cell r="U121">
            <v>1145.5999999999999</v>
          </cell>
          <cell r="V121" t="str">
            <v>LDB</v>
          </cell>
          <cell r="W121">
            <v>0</v>
          </cell>
          <cell r="X121" t="str">
            <v>SHR</v>
          </cell>
          <cell r="Y121">
            <v>32</v>
          </cell>
          <cell r="Z121">
            <v>32</v>
          </cell>
          <cell r="AA121" t="str">
            <v>PYP</v>
          </cell>
          <cell r="AB121" t="str">
            <v xml:space="preserve"> 0000001</v>
          </cell>
          <cell r="AC121" t="str">
            <v>PYL</v>
          </cell>
          <cell r="AD121" t="str">
            <v>004382</v>
          </cell>
          <cell r="AE121" t="str">
            <v>EMP</v>
          </cell>
          <cell r="AF121" t="str">
            <v>46869</v>
          </cell>
          <cell r="AG121" t="str">
            <v>JUL</v>
          </cell>
          <cell r="AH121" t="str">
            <v xml:space="preserve"> 000.00</v>
          </cell>
          <cell r="AI121" t="str">
            <v>BCH</v>
          </cell>
          <cell r="AJ121" t="str">
            <v>801</v>
          </cell>
          <cell r="AK121" t="str">
            <v>CLS</v>
          </cell>
          <cell r="AL121" t="str">
            <v>R431</v>
          </cell>
          <cell r="AM121" t="str">
            <v>DTA</v>
          </cell>
          <cell r="AN121" t="str">
            <v xml:space="preserve"> 00000000000.00</v>
          </cell>
          <cell r="AO121" t="str">
            <v>DTH</v>
          </cell>
          <cell r="AP121" t="str">
            <v xml:space="preserve"> 00000000000.00</v>
          </cell>
          <cell r="AV121" t="str">
            <v>000000000</v>
          </cell>
          <cell r="AW121" t="str">
            <v>000</v>
          </cell>
          <cell r="AX121" t="str">
            <v>00</v>
          </cell>
          <cell r="AY121" t="str">
            <v>0</v>
          </cell>
          <cell r="AZ121" t="str">
            <v>FPL Fibernet</v>
          </cell>
        </row>
        <row r="122">
          <cell r="A122" t="str">
            <v>107100</v>
          </cell>
          <cell r="B122" t="str">
            <v>0382</v>
          </cell>
          <cell r="C122" t="str">
            <v>01066</v>
          </cell>
          <cell r="D122" t="str">
            <v>OMC000</v>
          </cell>
          <cell r="E122" t="str">
            <v>382000</v>
          </cell>
          <cell r="F122" t="str">
            <v>0803</v>
          </cell>
          <cell r="G122" t="str">
            <v>36000</v>
          </cell>
          <cell r="H122" t="str">
            <v>A</v>
          </cell>
          <cell r="I122" t="str">
            <v>00000041</v>
          </cell>
          <cell r="J122">
            <v>95</v>
          </cell>
          <cell r="K122">
            <v>382</v>
          </cell>
          <cell r="L122">
            <v>3219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0803</v>
          </cell>
          <cell r="R122" t="str">
            <v>36000</v>
          </cell>
          <cell r="S122" t="str">
            <v>200212</v>
          </cell>
          <cell r="T122" t="str">
            <v>PY42</v>
          </cell>
          <cell r="U122">
            <v>1360.4</v>
          </cell>
          <cell r="V122" t="str">
            <v>LDB</v>
          </cell>
          <cell r="W122">
            <v>0</v>
          </cell>
          <cell r="X122" t="str">
            <v>SHR</v>
          </cell>
          <cell r="Y122">
            <v>38</v>
          </cell>
          <cell r="Z122">
            <v>38</v>
          </cell>
          <cell r="AA122" t="str">
            <v>PYP</v>
          </cell>
          <cell r="AB122" t="str">
            <v xml:space="preserve"> 0000025</v>
          </cell>
          <cell r="AC122" t="str">
            <v>PYL</v>
          </cell>
          <cell r="AD122" t="str">
            <v>004382</v>
          </cell>
          <cell r="AE122" t="str">
            <v>EMP</v>
          </cell>
          <cell r="AF122" t="str">
            <v>46869</v>
          </cell>
          <cell r="AG122" t="str">
            <v>JUL</v>
          </cell>
          <cell r="AH122" t="str">
            <v xml:space="preserve"> 000.00</v>
          </cell>
          <cell r="AI122" t="str">
            <v>BCH</v>
          </cell>
          <cell r="AJ122" t="str">
            <v>801</v>
          </cell>
          <cell r="AK122" t="str">
            <v>CLS</v>
          </cell>
          <cell r="AL122" t="str">
            <v>R431</v>
          </cell>
          <cell r="AM122" t="str">
            <v>DTA</v>
          </cell>
          <cell r="AN122" t="str">
            <v xml:space="preserve"> 00000000000.00</v>
          </cell>
          <cell r="AO122" t="str">
            <v>DTH</v>
          </cell>
          <cell r="AP122" t="str">
            <v xml:space="preserve"> 00000000000.00</v>
          </cell>
          <cell r="AV122" t="str">
            <v>000000000</v>
          </cell>
          <cell r="AW122" t="str">
            <v>000</v>
          </cell>
          <cell r="AX122" t="str">
            <v>00</v>
          </cell>
          <cell r="AY122" t="str">
            <v>0</v>
          </cell>
          <cell r="AZ122" t="str">
            <v>FPL Fibernet</v>
          </cell>
        </row>
        <row r="123">
          <cell r="A123" t="str">
            <v>107100</v>
          </cell>
          <cell r="B123" t="str">
            <v>0382</v>
          </cell>
          <cell r="C123" t="str">
            <v>01066</v>
          </cell>
          <cell r="D123" t="str">
            <v>OMC000</v>
          </cell>
          <cell r="E123" t="str">
            <v>382000</v>
          </cell>
          <cell r="F123" t="str">
            <v>0803</v>
          </cell>
          <cell r="G123" t="str">
            <v>36000</v>
          </cell>
          <cell r="H123" t="str">
            <v>A</v>
          </cell>
          <cell r="I123" t="str">
            <v>00000041</v>
          </cell>
          <cell r="J123">
            <v>95</v>
          </cell>
          <cell r="K123">
            <v>382</v>
          </cell>
          <cell r="L123">
            <v>3219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 t="str">
            <v>0803</v>
          </cell>
          <cell r="R123" t="str">
            <v>36000</v>
          </cell>
          <cell r="S123" t="str">
            <v>200212</v>
          </cell>
          <cell r="T123" t="str">
            <v>PY42</v>
          </cell>
          <cell r="U123">
            <v>1500</v>
          </cell>
          <cell r="V123" t="str">
            <v>LDB</v>
          </cell>
          <cell r="W123">
            <v>0</v>
          </cell>
          <cell r="X123" t="str">
            <v>SHR</v>
          </cell>
          <cell r="Y123">
            <v>40</v>
          </cell>
          <cell r="Z123">
            <v>40</v>
          </cell>
          <cell r="AA123" t="str">
            <v>PYP</v>
          </cell>
          <cell r="AB123" t="str">
            <v xml:space="preserve"> 0000026</v>
          </cell>
          <cell r="AC123" t="str">
            <v>PYL</v>
          </cell>
          <cell r="AD123" t="str">
            <v>004382</v>
          </cell>
          <cell r="AE123" t="str">
            <v>EMP</v>
          </cell>
          <cell r="AF123" t="str">
            <v>29440</v>
          </cell>
          <cell r="AG123" t="str">
            <v>JUL</v>
          </cell>
          <cell r="AH123" t="str">
            <v xml:space="preserve"> 000.00</v>
          </cell>
          <cell r="AI123" t="str">
            <v>BCH</v>
          </cell>
          <cell r="AJ123" t="str">
            <v>500</v>
          </cell>
          <cell r="AK123" t="str">
            <v>CLS</v>
          </cell>
          <cell r="AL123" t="str">
            <v>R449</v>
          </cell>
          <cell r="AM123" t="str">
            <v>DTA</v>
          </cell>
          <cell r="AN123" t="str">
            <v xml:space="preserve"> 00000000000.00</v>
          </cell>
          <cell r="AO123" t="str">
            <v>DTH</v>
          </cell>
          <cell r="AP123" t="str">
            <v xml:space="preserve"> 00000000000.00</v>
          </cell>
          <cell r="AV123" t="str">
            <v>000000000</v>
          </cell>
          <cell r="AW123" t="str">
            <v>000</v>
          </cell>
          <cell r="AX123" t="str">
            <v>00</v>
          </cell>
          <cell r="AY123" t="str">
            <v>0</v>
          </cell>
          <cell r="AZ123" t="str">
            <v>FPL Fibernet</v>
          </cell>
        </row>
        <row r="124">
          <cell r="A124" t="str">
            <v>107100</v>
          </cell>
          <cell r="B124" t="str">
            <v>0382</v>
          </cell>
          <cell r="C124" t="str">
            <v>01066</v>
          </cell>
          <cell r="D124" t="str">
            <v>OMC000</v>
          </cell>
          <cell r="E124" t="str">
            <v>382000</v>
          </cell>
          <cell r="F124" t="str">
            <v>0803</v>
          </cell>
          <cell r="G124" t="str">
            <v>36000</v>
          </cell>
          <cell r="H124" t="str">
            <v>A</v>
          </cell>
          <cell r="I124" t="str">
            <v>00000041</v>
          </cell>
          <cell r="J124">
            <v>95</v>
          </cell>
          <cell r="K124">
            <v>382</v>
          </cell>
          <cell r="L124">
            <v>3219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0803</v>
          </cell>
          <cell r="R124" t="str">
            <v>36000</v>
          </cell>
          <cell r="S124" t="str">
            <v>200212</v>
          </cell>
          <cell r="T124" t="str">
            <v>PY42</v>
          </cell>
          <cell r="U124">
            <v>1987.5</v>
          </cell>
          <cell r="V124" t="str">
            <v>LDB</v>
          </cell>
          <cell r="W124">
            <v>0</v>
          </cell>
          <cell r="X124" t="str">
            <v>SHR</v>
          </cell>
          <cell r="Y124">
            <v>53</v>
          </cell>
          <cell r="Z124">
            <v>53</v>
          </cell>
          <cell r="AA124" t="str">
            <v>PYP</v>
          </cell>
          <cell r="AB124" t="str">
            <v xml:space="preserve"> 0000025</v>
          </cell>
          <cell r="AC124" t="str">
            <v>PYL</v>
          </cell>
          <cell r="AD124" t="str">
            <v>004382</v>
          </cell>
          <cell r="AE124" t="str">
            <v>EMP</v>
          </cell>
          <cell r="AF124" t="str">
            <v>29440</v>
          </cell>
          <cell r="AG124" t="str">
            <v>JUL</v>
          </cell>
          <cell r="AH124" t="str">
            <v xml:space="preserve"> 000.00</v>
          </cell>
          <cell r="AI124" t="str">
            <v>BCH</v>
          </cell>
          <cell r="AJ124" t="str">
            <v>801</v>
          </cell>
          <cell r="AK124" t="str">
            <v>CLS</v>
          </cell>
          <cell r="AL124" t="str">
            <v>R449</v>
          </cell>
          <cell r="AM124" t="str">
            <v>DTA</v>
          </cell>
          <cell r="AN124" t="str">
            <v xml:space="preserve"> 00000000000.00</v>
          </cell>
          <cell r="AO124" t="str">
            <v>DTH</v>
          </cell>
          <cell r="AP124" t="str">
            <v xml:space="preserve"> 00000000000.00</v>
          </cell>
          <cell r="AV124" t="str">
            <v>000000000</v>
          </cell>
          <cell r="AW124" t="str">
            <v>000</v>
          </cell>
          <cell r="AX124" t="str">
            <v>00</v>
          </cell>
          <cell r="AY124" t="str">
            <v>0</v>
          </cell>
          <cell r="AZ124" t="str">
            <v>FPL Fibernet</v>
          </cell>
        </row>
        <row r="125">
          <cell r="A125" t="str">
            <v>107100</v>
          </cell>
          <cell r="B125" t="str">
            <v>0382</v>
          </cell>
          <cell r="C125" t="str">
            <v>01066</v>
          </cell>
          <cell r="D125" t="str">
            <v>OMC000</v>
          </cell>
          <cell r="E125" t="str">
            <v>382000</v>
          </cell>
          <cell r="F125" t="str">
            <v>0803</v>
          </cell>
          <cell r="G125" t="str">
            <v>36000</v>
          </cell>
          <cell r="H125" t="str">
            <v>A</v>
          </cell>
          <cell r="I125" t="str">
            <v>00000041</v>
          </cell>
          <cell r="J125">
            <v>95</v>
          </cell>
          <cell r="K125">
            <v>382</v>
          </cell>
          <cell r="L125">
            <v>3219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 t="str">
            <v>0803</v>
          </cell>
          <cell r="R125" t="str">
            <v>36000</v>
          </cell>
          <cell r="S125" t="str">
            <v>200212</v>
          </cell>
          <cell r="T125" t="str">
            <v>PY42</v>
          </cell>
          <cell r="U125">
            <v>2046.1</v>
          </cell>
          <cell r="V125" t="str">
            <v>LDB</v>
          </cell>
          <cell r="W125">
            <v>0</v>
          </cell>
          <cell r="X125" t="str">
            <v>SHR</v>
          </cell>
          <cell r="Y125">
            <v>56</v>
          </cell>
          <cell r="Z125">
            <v>56</v>
          </cell>
          <cell r="AA125" t="str">
            <v>PYP</v>
          </cell>
          <cell r="AB125" t="str">
            <v xml:space="preserve"> 0000001</v>
          </cell>
          <cell r="AC125" t="str">
            <v>PYL</v>
          </cell>
          <cell r="AD125" t="str">
            <v>004382</v>
          </cell>
          <cell r="AE125" t="str">
            <v>EMP</v>
          </cell>
          <cell r="AF125" t="str">
            <v>90017</v>
          </cell>
          <cell r="AG125" t="str">
            <v>JUL</v>
          </cell>
          <cell r="AH125" t="str">
            <v xml:space="preserve"> 000.00</v>
          </cell>
          <cell r="AI125" t="str">
            <v>BCH</v>
          </cell>
          <cell r="AJ125" t="str">
            <v>801</v>
          </cell>
          <cell r="AK125" t="str">
            <v>CLS</v>
          </cell>
          <cell r="AL125" t="str">
            <v>R449</v>
          </cell>
          <cell r="AM125" t="str">
            <v>DTA</v>
          </cell>
          <cell r="AN125" t="str">
            <v xml:space="preserve"> 00000000000.00</v>
          </cell>
          <cell r="AO125" t="str">
            <v>DTH</v>
          </cell>
          <cell r="AP125" t="str">
            <v xml:space="preserve"> 00000000000.00</v>
          </cell>
          <cell r="AV125" t="str">
            <v>000000000</v>
          </cell>
          <cell r="AW125" t="str">
            <v>000</v>
          </cell>
          <cell r="AX125" t="str">
            <v>00</v>
          </cell>
          <cell r="AY125" t="str">
            <v>0</v>
          </cell>
          <cell r="AZ125" t="str">
            <v>FPL Fibernet</v>
          </cell>
        </row>
        <row r="126">
          <cell r="A126" t="str">
            <v>107100</v>
          </cell>
          <cell r="B126" t="str">
            <v>0382</v>
          </cell>
          <cell r="C126" t="str">
            <v>01066</v>
          </cell>
          <cell r="D126" t="str">
            <v>OMC000</v>
          </cell>
          <cell r="E126" t="str">
            <v>382000</v>
          </cell>
          <cell r="F126" t="str">
            <v>0803</v>
          </cell>
          <cell r="G126" t="str">
            <v>36000</v>
          </cell>
          <cell r="H126" t="str">
            <v>A</v>
          </cell>
          <cell r="I126" t="str">
            <v>00000041</v>
          </cell>
          <cell r="J126">
            <v>95</v>
          </cell>
          <cell r="K126">
            <v>382</v>
          </cell>
          <cell r="L126">
            <v>3219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 t="str">
            <v>0803</v>
          </cell>
          <cell r="R126" t="str">
            <v>36000</v>
          </cell>
          <cell r="S126" t="str">
            <v>200212</v>
          </cell>
          <cell r="T126" t="str">
            <v>PY42</v>
          </cell>
          <cell r="U126">
            <v>2811.2</v>
          </cell>
          <cell r="V126" t="str">
            <v>LDB</v>
          </cell>
          <cell r="W126">
            <v>0</v>
          </cell>
          <cell r="X126" t="str">
            <v>SHR</v>
          </cell>
          <cell r="Y126">
            <v>64</v>
          </cell>
          <cell r="Z126">
            <v>64</v>
          </cell>
          <cell r="AA126" t="str">
            <v>PYP</v>
          </cell>
          <cell r="AB126" t="str">
            <v xml:space="preserve"> 0000001</v>
          </cell>
          <cell r="AC126" t="str">
            <v>PYL</v>
          </cell>
          <cell r="AD126" t="str">
            <v>003054</v>
          </cell>
          <cell r="AE126" t="str">
            <v>EMP</v>
          </cell>
          <cell r="AF126" t="str">
            <v>70702</v>
          </cell>
          <cell r="AG126" t="str">
            <v>JUL</v>
          </cell>
          <cell r="AH126" t="str">
            <v xml:space="preserve"> 000.00</v>
          </cell>
          <cell r="AI126" t="str">
            <v>BCH</v>
          </cell>
          <cell r="AJ126" t="str">
            <v>801</v>
          </cell>
          <cell r="AK126" t="str">
            <v>CLS</v>
          </cell>
          <cell r="AL126" t="str">
            <v>R513</v>
          </cell>
          <cell r="AM126" t="str">
            <v>DTA</v>
          </cell>
          <cell r="AN126" t="str">
            <v xml:space="preserve"> 00000000000.00</v>
          </cell>
          <cell r="AO126" t="str">
            <v>DTH</v>
          </cell>
          <cell r="AP126" t="str">
            <v xml:space="preserve"> 00000000000.00</v>
          </cell>
          <cell r="AV126" t="str">
            <v>000000000</v>
          </cell>
          <cell r="AW126" t="str">
            <v>000</v>
          </cell>
          <cell r="AX126" t="str">
            <v>00</v>
          </cell>
          <cell r="AY126" t="str">
            <v>0</v>
          </cell>
          <cell r="AZ126" t="str">
            <v>FPL Fibernet</v>
          </cell>
        </row>
        <row r="127">
          <cell r="A127" t="str">
            <v>107100</v>
          </cell>
          <cell r="B127" t="str">
            <v>0382</v>
          </cell>
          <cell r="C127" t="str">
            <v>01066</v>
          </cell>
          <cell r="D127" t="str">
            <v>OMC000</v>
          </cell>
          <cell r="E127" t="str">
            <v>382000</v>
          </cell>
          <cell r="F127" t="str">
            <v>0803</v>
          </cell>
          <cell r="G127" t="str">
            <v>36000</v>
          </cell>
          <cell r="H127" t="str">
            <v>A</v>
          </cell>
          <cell r="I127" t="str">
            <v>00000041</v>
          </cell>
          <cell r="J127">
            <v>95</v>
          </cell>
          <cell r="K127">
            <v>382</v>
          </cell>
          <cell r="L127">
            <v>3219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 t="str">
            <v>0803</v>
          </cell>
          <cell r="R127" t="str">
            <v>36000</v>
          </cell>
          <cell r="S127" t="str">
            <v>200212</v>
          </cell>
          <cell r="T127" t="str">
            <v>PY42</v>
          </cell>
          <cell r="U127">
            <v>3514</v>
          </cell>
          <cell r="V127" t="str">
            <v>LDB</v>
          </cell>
          <cell r="W127">
            <v>0</v>
          </cell>
          <cell r="X127" t="str">
            <v>SHR</v>
          </cell>
          <cell r="Y127">
            <v>80</v>
          </cell>
          <cell r="Z127">
            <v>80</v>
          </cell>
          <cell r="AA127" t="str">
            <v>PYP</v>
          </cell>
          <cell r="AB127" t="str">
            <v xml:space="preserve"> 0000026</v>
          </cell>
          <cell r="AC127" t="str">
            <v>PYL</v>
          </cell>
          <cell r="AD127" t="str">
            <v>003054</v>
          </cell>
          <cell r="AE127" t="str">
            <v>EMP</v>
          </cell>
          <cell r="AF127" t="str">
            <v>70702</v>
          </cell>
          <cell r="AG127" t="str">
            <v>JUL</v>
          </cell>
          <cell r="AH127" t="str">
            <v xml:space="preserve"> 000.00</v>
          </cell>
          <cell r="AI127" t="str">
            <v>BCH</v>
          </cell>
          <cell r="AJ127" t="str">
            <v>801</v>
          </cell>
          <cell r="AK127" t="str">
            <v>CLS</v>
          </cell>
          <cell r="AL127" t="str">
            <v>R513</v>
          </cell>
          <cell r="AM127" t="str">
            <v>DTA</v>
          </cell>
          <cell r="AN127" t="str">
            <v xml:space="preserve"> 00000000000.00</v>
          </cell>
          <cell r="AO127" t="str">
            <v>DTH</v>
          </cell>
          <cell r="AP127" t="str">
            <v xml:space="preserve"> 00000000000.00</v>
          </cell>
          <cell r="AV127" t="str">
            <v>000000000</v>
          </cell>
          <cell r="AW127" t="str">
            <v>000</v>
          </cell>
          <cell r="AX127" t="str">
            <v>00</v>
          </cell>
          <cell r="AY127" t="str">
            <v>0</v>
          </cell>
          <cell r="AZ127" t="str">
            <v>FPL Fibernet</v>
          </cell>
        </row>
        <row r="128">
          <cell r="A128" t="str">
            <v>107100</v>
          </cell>
          <cell r="B128" t="str">
            <v>0382</v>
          </cell>
          <cell r="C128" t="str">
            <v>01066</v>
          </cell>
          <cell r="D128" t="str">
            <v>OMC000</v>
          </cell>
          <cell r="E128" t="str">
            <v>382000</v>
          </cell>
          <cell r="F128" t="str">
            <v>0803</v>
          </cell>
          <cell r="G128" t="str">
            <v>36000</v>
          </cell>
          <cell r="H128" t="str">
            <v>A</v>
          </cell>
          <cell r="I128" t="str">
            <v>00000041</v>
          </cell>
          <cell r="J128">
            <v>95</v>
          </cell>
          <cell r="K128">
            <v>382</v>
          </cell>
          <cell r="L128">
            <v>3219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0803</v>
          </cell>
          <cell r="R128" t="str">
            <v>36000</v>
          </cell>
          <cell r="S128" t="str">
            <v>200212</v>
          </cell>
          <cell r="T128" t="str">
            <v>PY42</v>
          </cell>
          <cell r="U128">
            <v>-0.02</v>
          </cell>
          <cell r="V128" t="str">
            <v>LDB</v>
          </cell>
          <cell r="W128">
            <v>0</v>
          </cell>
          <cell r="X128" t="str">
            <v>SHR</v>
          </cell>
          <cell r="Y128">
            <v>0</v>
          </cell>
          <cell r="Z128">
            <v>0</v>
          </cell>
          <cell r="AA128" t="str">
            <v>PYP</v>
          </cell>
          <cell r="AB128" t="str">
            <v xml:space="preserve"> 0000026</v>
          </cell>
          <cell r="AC128" t="str">
            <v>PYL</v>
          </cell>
          <cell r="AD128" t="str">
            <v>004382</v>
          </cell>
          <cell r="AE128" t="str">
            <v>EMP</v>
          </cell>
          <cell r="AF128" t="str">
            <v>90017</v>
          </cell>
          <cell r="AG128" t="str">
            <v>JUL</v>
          </cell>
          <cell r="AH128" t="str">
            <v xml:space="preserve"> 000.00</v>
          </cell>
          <cell r="AI128" t="str">
            <v>BCH</v>
          </cell>
          <cell r="AJ128" t="str">
            <v>801</v>
          </cell>
          <cell r="AK128" t="str">
            <v>CLS</v>
          </cell>
          <cell r="AL128" t="str">
            <v>R449</v>
          </cell>
          <cell r="AM128" t="str">
            <v>DTA</v>
          </cell>
          <cell r="AN128" t="str">
            <v xml:space="preserve"> 00000000000.00</v>
          </cell>
          <cell r="AO128" t="str">
            <v>DTH</v>
          </cell>
          <cell r="AP128" t="str">
            <v xml:space="preserve"> 00000000000.00</v>
          </cell>
          <cell r="AV128" t="str">
            <v>000000000</v>
          </cell>
          <cell r="AW128" t="str">
            <v>000</v>
          </cell>
          <cell r="AX128" t="str">
            <v>00</v>
          </cell>
          <cell r="AY128" t="str">
            <v>0</v>
          </cell>
          <cell r="AZ128" t="str">
            <v>FPL Fibernet</v>
          </cell>
        </row>
        <row r="129">
          <cell r="A129" t="str">
            <v>107100</v>
          </cell>
          <cell r="B129" t="str">
            <v>0382</v>
          </cell>
          <cell r="C129" t="str">
            <v>01066</v>
          </cell>
          <cell r="D129" t="str">
            <v>OMC000</v>
          </cell>
          <cell r="E129" t="str">
            <v>382000</v>
          </cell>
          <cell r="F129" t="str">
            <v>0803</v>
          </cell>
          <cell r="G129" t="str">
            <v>36000</v>
          </cell>
          <cell r="H129" t="str">
            <v>A</v>
          </cell>
          <cell r="I129" t="str">
            <v>00000041</v>
          </cell>
          <cell r="J129">
            <v>95</v>
          </cell>
          <cell r="K129">
            <v>382</v>
          </cell>
          <cell r="L129">
            <v>3219</v>
          </cell>
          <cell r="M129">
            <v>300</v>
          </cell>
          <cell r="N129">
            <v>0</v>
          </cell>
          <cell r="O129">
            <v>0</v>
          </cell>
          <cell r="P129">
            <v>300</v>
          </cell>
          <cell r="Q129" t="str">
            <v>0803</v>
          </cell>
          <cell r="R129" t="str">
            <v>36000</v>
          </cell>
          <cell r="S129" t="str">
            <v>200212</v>
          </cell>
          <cell r="T129" t="str">
            <v>PY42</v>
          </cell>
          <cell r="U129">
            <v>2547.65</v>
          </cell>
          <cell r="V129" t="str">
            <v>LDB</v>
          </cell>
          <cell r="W129">
            <v>0</v>
          </cell>
          <cell r="X129" t="str">
            <v>SHR</v>
          </cell>
          <cell r="Y129">
            <v>58</v>
          </cell>
          <cell r="Z129">
            <v>58</v>
          </cell>
          <cell r="AA129" t="str">
            <v>PYP</v>
          </cell>
          <cell r="AB129" t="str">
            <v xml:space="preserve"> 0000025</v>
          </cell>
          <cell r="AC129" t="str">
            <v>PYL</v>
          </cell>
          <cell r="AD129" t="str">
            <v>003054</v>
          </cell>
          <cell r="AE129" t="str">
            <v>EMP</v>
          </cell>
          <cell r="AF129" t="str">
            <v>70702</v>
          </cell>
          <cell r="AG129" t="str">
            <v>JUL</v>
          </cell>
          <cell r="AH129" t="str">
            <v xml:space="preserve"> 000.00</v>
          </cell>
          <cell r="AI129" t="str">
            <v>BCH</v>
          </cell>
          <cell r="AJ129" t="str">
            <v>500</v>
          </cell>
          <cell r="AK129" t="str">
            <v>CLS</v>
          </cell>
          <cell r="AL129" t="str">
            <v>R513</v>
          </cell>
          <cell r="AM129" t="str">
            <v>DTA</v>
          </cell>
          <cell r="AN129" t="str">
            <v xml:space="preserve"> 00000000000.00</v>
          </cell>
          <cell r="AO129" t="str">
            <v>DTH</v>
          </cell>
          <cell r="AP129" t="str">
            <v xml:space="preserve"> 00000000000.00</v>
          </cell>
          <cell r="AV129" t="str">
            <v>000000000</v>
          </cell>
          <cell r="AW129" t="str">
            <v>000</v>
          </cell>
          <cell r="AX129" t="str">
            <v>00</v>
          </cell>
          <cell r="AY129" t="str">
            <v>0</v>
          </cell>
          <cell r="AZ129" t="str">
            <v>FPL Fibernet</v>
          </cell>
        </row>
        <row r="130">
          <cell r="A130" t="str">
            <v>107100</v>
          </cell>
          <cell r="B130" t="str">
            <v>0382</v>
          </cell>
          <cell r="C130" t="str">
            <v>01066</v>
          </cell>
          <cell r="D130" t="str">
            <v>OMC000</v>
          </cell>
          <cell r="E130" t="str">
            <v>382000</v>
          </cell>
          <cell r="F130" t="str">
            <v>0814</v>
          </cell>
          <cell r="G130" t="str">
            <v>52450</v>
          </cell>
          <cell r="H130" t="str">
            <v>A</v>
          </cell>
          <cell r="I130" t="str">
            <v>00000041</v>
          </cell>
          <cell r="J130">
            <v>95</v>
          </cell>
          <cell r="K130">
            <v>382</v>
          </cell>
          <cell r="L130">
            <v>3219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0814</v>
          </cell>
          <cell r="R130" t="str">
            <v>52450</v>
          </cell>
          <cell r="S130" t="str">
            <v>200212</v>
          </cell>
          <cell r="T130" t="str">
            <v>SA01</v>
          </cell>
          <cell r="U130">
            <v>32.729999999999997</v>
          </cell>
          <cell r="W130">
            <v>0</v>
          </cell>
          <cell r="Y130">
            <v>0</v>
          </cell>
          <cell r="Z130">
            <v>0</v>
          </cell>
          <cell r="AA130" t="str">
            <v>BCH</v>
          </cell>
          <cell r="AB130" t="str">
            <v>450002343</v>
          </cell>
          <cell r="AC130" t="str">
            <v>PO#</v>
          </cell>
          <cell r="AE130" t="str">
            <v>S/R</v>
          </cell>
          <cell r="AI130" t="str">
            <v>PYN</v>
          </cell>
          <cell r="AJ130" t="str">
            <v>WINSLOW D B</v>
          </cell>
          <cell r="AK130" t="str">
            <v>VND</v>
          </cell>
          <cell r="AL130" t="str">
            <v>063446869</v>
          </cell>
          <cell r="AM130" t="str">
            <v>FAC</v>
          </cell>
          <cell r="AN130" t="str">
            <v>000</v>
          </cell>
          <cell r="AQ130" t="str">
            <v>NVD</v>
          </cell>
          <cell r="AR130" t="str">
            <v>2002-12-</v>
          </cell>
          <cell r="AU130" t="str">
            <v>D WINSLOW CELL PHONEWINSLOW D B         1900003294</v>
          </cell>
          <cell r="AV130" t="str">
            <v>WF-BATCH</v>
          </cell>
          <cell r="AW130" t="str">
            <v>000</v>
          </cell>
          <cell r="AX130" t="str">
            <v>00</v>
          </cell>
          <cell r="AY130" t="str">
            <v>0</v>
          </cell>
          <cell r="AZ130" t="str">
            <v>FPL Fibernet</v>
          </cell>
        </row>
        <row r="131">
          <cell r="A131" t="str">
            <v>107100</v>
          </cell>
          <cell r="B131" t="str">
            <v>0382</v>
          </cell>
          <cell r="C131" t="str">
            <v>01066</v>
          </cell>
          <cell r="D131" t="str">
            <v>OMC000</v>
          </cell>
          <cell r="E131" t="str">
            <v>382000</v>
          </cell>
          <cell r="F131" t="str">
            <v>0814</v>
          </cell>
          <cell r="G131" t="str">
            <v>52450</v>
          </cell>
          <cell r="H131" t="str">
            <v>A</v>
          </cell>
          <cell r="I131" t="str">
            <v>00000041</v>
          </cell>
          <cell r="J131">
            <v>95</v>
          </cell>
          <cell r="K131">
            <v>382</v>
          </cell>
          <cell r="L131">
            <v>3219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 t="str">
            <v>0814</v>
          </cell>
          <cell r="R131" t="str">
            <v>52450</v>
          </cell>
          <cell r="S131" t="str">
            <v>200212</v>
          </cell>
          <cell r="T131" t="str">
            <v>SA01</v>
          </cell>
          <cell r="U131">
            <v>106</v>
          </cell>
          <cell r="W131">
            <v>0</v>
          </cell>
          <cell r="Y131">
            <v>0</v>
          </cell>
          <cell r="Z131">
            <v>0</v>
          </cell>
          <cell r="AA131" t="str">
            <v>BCH</v>
          </cell>
          <cell r="AB131" t="str">
            <v>450002360</v>
          </cell>
          <cell r="AC131" t="str">
            <v>PO#</v>
          </cell>
          <cell r="AE131" t="str">
            <v>S/R</v>
          </cell>
          <cell r="AI131" t="str">
            <v>PYN</v>
          </cell>
          <cell r="AJ131" t="str">
            <v>VERIZON WIRELESS MESSAGIN</v>
          </cell>
          <cell r="AK131" t="str">
            <v>VND</v>
          </cell>
          <cell r="AL131" t="str">
            <v>223724253</v>
          </cell>
          <cell r="AM131" t="str">
            <v>FAC</v>
          </cell>
          <cell r="AN131" t="str">
            <v>000</v>
          </cell>
          <cell r="AQ131" t="str">
            <v>NVD</v>
          </cell>
          <cell r="AR131" t="str">
            <v>2002-06-</v>
          </cell>
          <cell r="AU131" t="str">
            <v>B5-026212           VERIZON WIRELESS MES1900003472</v>
          </cell>
          <cell r="AV131" t="str">
            <v>WF-BATCH</v>
          </cell>
          <cell r="AW131" t="str">
            <v>000</v>
          </cell>
          <cell r="AX131" t="str">
            <v>00</v>
          </cell>
          <cell r="AY131" t="str">
            <v>0</v>
          </cell>
          <cell r="AZ131" t="str">
            <v>FPL Fibernet</v>
          </cell>
        </row>
        <row r="132">
          <cell r="A132" t="str">
            <v>107100</v>
          </cell>
          <cell r="B132" t="str">
            <v>0382</v>
          </cell>
          <cell r="C132" t="str">
            <v>01066</v>
          </cell>
          <cell r="D132" t="str">
            <v>OMC000</v>
          </cell>
          <cell r="E132" t="str">
            <v>382000</v>
          </cell>
          <cell r="F132" t="str">
            <v>0814</v>
          </cell>
          <cell r="G132" t="str">
            <v>52450</v>
          </cell>
          <cell r="H132" t="str">
            <v>A</v>
          </cell>
          <cell r="I132" t="str">
            <v>00000041</v>
          </cell>
          <cell r="J132">
            <v>95</v>
          </cell>
          <cell r="K132">
            <v>382</v>
          </cell>
          <cell r="L132">
            <v>3219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 t="str">
            <v>0814</v>
          </cell>
          <cell r="R132" t="str">
            <v>52450</v>
          </cell>
          <cell r="S132" t="str">
            <v>200212</v>
          </cell>
          <cell r="T132" t="str">
            <v>SA01</v>
          </cell>
          <cell r="U132">
            <v>129.65</v>
          </cell>
          <cell r="W132">
            <v>0</v>
          </cell>
          <cell r="Y132">
            <v>0</v>
          </cell>
          <cell r="Z132">
            <v>0</v>
          </cell>
          <cell r="AA132" t="str">
            <v>BCH</v>
          </cell>
          <cell r="AB132" t="str">
            <v>450002343</v>
          </cell>
          <cell r="AC132" t="str">
            <v>PO#</v>
          </cell>
          <cell r="AE132" t="str">
            <v>S/R</v>
          </cell>
          <cell r="AI132" t="str">
            <v>PYN</v>
          </cell>
          <cell r="AJ132" t="str">
            <v>CAJIGAS R C</v>
          </cell>
          <cell r="AK132" t="str">
            <v>VND</v>
          </cell>
          <cell r="AL132" t="str">
            <v>264370702</v>
          </cell>
          <cell r="AM132" t="str">
            <v>FAC</v>
          </cell>
          <cell r="AN132" t="str">
            <v>000</v>
          </cell>
          <cell r="AQ132" t="str">
            <v>NVD</v>
          </cell>
          <cell r="AR132" t="str">
            <v>2002-11-</v>
          </cell>
          <cell r="AU132" t="str">
            <v>R CAJIGAS CELL PHONECAJIGAS R C         1900003289</v>
          </cell>
          <cell r="AV132" t="str">
            <v>WF-BATCH</v>
          </cell>
          <cell r="AW132" t="str">
            <v>000</v>
          </cell>
          <cell r="AX132" t="str">
            <v>00</v>
          </cell>
          <cell r="AY132" t="str">
            <v>0</v>
          </cell>
          <cell r="AZ132" t="str">
            <v>FPL Fibernet</v>
          </cell>
        </row>
        <row r="133">
          <cell r="A133" t="str">
            <v>107100</v>
          </cell>
          <cell r="B133" t="str">
            <v>0382</v>
          </cell>
          <cell r="C133" t="str">
            <v>01066</v>
          </cell>
          <cell r="D133" t="str">
            <v>OMC000</v>
          </cell>
          <cell r="E133" t="str">
            <v>382000</v>
          </cell>
          <cell r="F133" t="str">
            <v>0814</v>
          </cell>
          <cell r="G133" t="str">
            <v>52450</v>
          </cell>
          <cell r="H133" t="str">
            <v>A</v>
          </cell>
          <cell r="I133" t="str">
            <v>00000041</v>
          </cell>
          <cell r="J133">
            <v>95</v>
          </cell>
          <cell r="K133">
            <v>382</v>
          </cell>
          <cell r="L133">
            <v>3219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0814</v>
          </cell>
          <cell r="R133" t="str">
            <v>52450</v>
          </cell>
          <cell r="S133" t="str">
            <v>200212</v>
          </cell>
          <cell r="T133" t="str">
            <v>SA01</v>
          </cell>
          <cell r="U133">
            <v>214.4</v>
          </cell>
          <cell r="W133">
            <v>0</v>
          </cell>
          <cell r="Y133">
            <v>0</v>
          </cell>
          <cell r="Z133">
            <v>0</v>
          </cell>
          <cell r="AA133" t="str">
            <v>BCH</v>
          </cell>
          <cell r="AB133" t="str">
            <v>450002350</v>
          </cell>
          <cell r="AC133" t="str">
            <v>PO#</v>
          </cell>
          <cell r="AE133" t="str">
            <v>S/R</v>
          </cell>
          <cell r="AI133" t="str">
            <v>PYN</v>
          </cell>
          <cell r="AJ133" t="str">
            <v>CAJIGAS R C</v>
          </cell>
          <cell r="AK133" t="str">
            <v>VND</v>
          </cell>
          <cell r="AL133" t="str">
            <v>264370702</v>
          </cell>
          <cell r="AM133" t="str">
            <v>FAC</v>
          </cell>
          <cell r="AN133" t="str">
            <v>000</v>
          </cell>
          <cell r="AQ133" t="str">
            <v>NVD</v>
          </cell>
          <cell r="AR133" t="str">
            <v>2002-12-</v>
          </cell>
          <cell r="AU133" t="str">
            <v>R CAJIGAS CELLPHONE CAJIGAS R C         1900003317</v>
          </cell>
          <cell r="AV133" t="str">
            <v>WF-BATCH</v>
          </cell>
          <cell r="AW133" t="str">
            <v>000</v>
          </cell>
          <cell r="AX133" t="str">
            <v>00</v>
          </cell>
          <cell r="AY133" t="str">
            <v>0</v>
          </cell>
          <cell r="AZ133" t="str">
            <v>FPL Fibernet</v>
          </cell>
        </row>
        <row r="134">
          <cell r="A134" t="str">
            <v>107100</v>
          </cell>
          <cell r="L134">
            <v>3231</v>
          </cell>
          <cell r="S134" t="str">
            <v>200212</v>
          </cell>
          <cell r="U134">
            <v>45595.18</v>
          </cell>
        </row>
        <row r="135">
          <cell r="A135" t="str">
            <v>107100</v>
          </cell>
          <cell r="B135" t="str">
            <v>0342</v>
          </cell>
          <cell r="C135" t="str">
            <v>01066</v>
          </cell>
          <cell r="D135" t="str">
            <v>OMC000</v>
          </cell>
          <cell r="E135" t="str">
            <v>342000</v>
          </cell>
          <cell r="F135" t="str">
            <v>0750</v>
          </cell>
          <cell r="G135" t="str">
            <v>36000</v>
          </cell>
          <cell r="H135" t="str">
            <v>A</v>
          </cell>
          <cell r="I135" t="str">
            <v>00000041</v>
          </cell>
          <cell r="J135">
            <v>95</v>
          </cell>
          <cell r="K135">
            <v>342</v>
          </cell>
          <cell r="L135">
            <v>3333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 t="str">
            <v>0750</v>
          </cell>
          <cell r="R135" t="str">
            <v>36000</v>
          </cell>
          <cell r="S135" t="str">
            <v>200212</v>
          </cell>
          <cell r="T135" t="str">
            <v>PY42</v>
          </cell>
          <cell r="U135">
            <v>9.25</v>
          </cell>
          <cell r="V135" t="str">
            <v>LDB</v>
          </cell>
          <cell r="W135">
            <v>0</v>
          </cell>
          <cell r="X135" t="str">
            <v>SHR</v>
          </cell>
          <cell r="Y135">
            <v>0</v>
          </cell>
          <cell r="Z135">
            <v>0</v>
          </cell>
          <cell r="AA135" t="str">
            <v>PYP</v>
          </cell>
          <cell r="AB135" t="str">
            <v xml:space="preserve"> 0000026</v>
          </cell>
          <cell r="AC135" t="str">
            <v>PYL</v>
          </cell>
          <cell r="AD135" t="str">
            <v>004342</v>
          </cell>
          <cell r="AE135" t="str">
            <v>EMP</v>
          </cell>
          <cell r="AF135" t="str">
            <v>63250</v>
          </cell>
          <cell r="AG135" t="str">
            <v>JUL</v>
          </cell>
          <cell r="AH135" t="str">
            <v xml:space="preserve"> 000.00</v>
          </cell>
          <cell r="AI135" t="str">
            <v>BCH</v>
          </cell>
          <cell r="AJ135" t="str">
            <v>P52</v>
          </cell>
          <cell r="AK135" t="str">
            <v>CLS</v>
          </cell>
          <cell r="AL135" t="str">
            <v>R335</v>
          </cell>
          <cell r="AM135" t="str">
            <v>DTA</v>
          </cell>
          <cell r="AN135" t="str">
            <v xml:space="preserve"> 00000000000.00</v>
          </cell>
          <cell r="AO135" t="str">
            <v>DTH</v>
          </cell>
          <cell r="AP135" t="str">
            <v xml:space="preserve"> 00000000000.00</v>
          </cell>
          <cell r="AV135" t="str">
            <v>000000000</v>
          </cell>
          <cell r="AW135" t="str">
            <v>000</v>
          </cell>
          <cell r="AX135" t="str">
            <v>00</v>
          </cell>
          <cell r="AY135" t="str">
            <v>0</v>
          </cell>
          <cell r="AZ135" t="str">
            <v>FPL Fibernet</v>
          </cell>
        </row>
        <row r="136">
          <cell r="A136" t="str">
            <v>107100</v>
          </cell>
          <cell r="B136" t="str">
            <v>0342</v>
          </cell>
          <cell r="C136" t="str">
            <v>01066</v>
          </cell>
          <cell r="D136" t="str">
            <v>OMC000</v>
          </cell>
          <cell r="E136" t="str">
            <v>342000</v>
          </cell>
          <cell r="F136" t="str">
            <v>0803</v>
          </cell>
          <cell r="G136" t="str">
            <v>36000</v>
          </cell>
          <cell r="H136" t="str">
            <v>A</v>
          </cell>
          <cell r="I136" t="str">
            <v>00000041</v>
          </cell>
          <cell r="J136">
            <v>95</v>
          </cell>
          <cell r="K136">
            <v>342</v>
          </cell>
          <cell r="L136">
            <v>3333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0803</v>
          </cell>
          <cell r="R136" t="str">
            <v>36000</v>
          </cell>
          <cell r="S136" t="str">
            <v>200212</v>
          </cell>
          <cell r="T136" t="str">
            <v>PY42</v>
          </cell>
          <cell r="U136">
            <v>3221.5</v>
          </cell>
          <cell r="V136" t="str">
            <v>LDB</v>
          </cell>
          <cell r="W136">
            <v>0</v>
          </cell>
          <cell r="X136" t="str">
            <v>SHR</v>
          </cell>
          <cell r="Y136">
            <v>40</v>
          </cell>
          <cell r="Z136">
            <v>40</v>
          </cell>
          <cell r="AA136" t="str">
            <v>PYP</v>
          </cell>
          <cell r="AB136" t="str">
            <v xml:space="preserve"> 0000026</v>
          </cell>
          <cell r="AC136" t="str">
            <v>PYL</v>
          </cell>
          <cell r="AD136" t="str">
            <v>004342</v>
          </cell>
          <cell r="AE136" t="str">
            <v>EMP</v>
          </cell>
          <cell r="AF136" t="str">
            <v>63250</v>
          </cell>
          <cell r="AG136" t="str">
            <v>JUL</v>
          </cell>
          <cell r="AH136" t="str">
            <v xml:space="preserve"> 000.00</v>
          </cell>
          <cell r="AI136" t="str">
            <v>BCH</v>
          </cell>
          <cell r="AJ136" t="str">
            <v>801</v>
          </cell>
          <cell r="AK136" t="str">
            <v>CLS</v>
          </cell>
          <cell r="AL136" t="str">
            <v>R335</v>
          </cell>
          <cell r="AM136" t="str">
            <v>DTA</v>
          </cell>
          <cell r="AN136" t="str">
            <v xml:space="preserve"> 00000000000.00</v>
          </cell>
          <cell r="AO136" t="str">
            <v>DTH</v>
          </cell>
          <cell r="AP136" t="str">
            <v xml:space="preserve"> 00000000000.00</v>
          </cell>
          <cell r="AV136" t="str">
            <v>000000000</v>
          </cell>
          <cell r="AW136" t="str">
            <v>000</v>
          </cell>
          <cell r="AX136" t="str">
            <v>00</v>
          </cell>
          <cell r="AY136" t="str">
            <v>0</v>
          </cell>
          <cell r="AZ136" t="str">
            <v>FPL Fibernet</v>
          </cell>
        </row>
        <row r="137">
          <cell r="A137" t="str">
            <v>107100</v>
          </cell>
          <cell r="B137" t="str">
            <v>0350</v>
          </cell>
          <cell r="C137" t="str">
            <v>01066</v>
          </cell>
          <cell r="D137" t="str">
            <v>OMC000</v>
          </cell>
          <cell r="E137" t="str">
            <v>350000</v>
          </cell>
          <cell r="F137" t="str">
            <v>0803</v>
          </cell>
          <cell r="G137" t="str">
            <v>36000</v>
          </cell>
          <cell r="H137" t="str">
            <v>A</v>
          </cell>
          <cell r="I137" t="str">
            <v>00000041</v>
          </cell>
          <cell r="J137">
            <v>95</v>
          </cell>
          <cell r="K137">
            <v>350</v>
          </cell>
          <cell r="L137">
            <v>3333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 t="str">
            <v>0803</v>
          </cell>
          <cell r="R137" t="str">
            <v>36000</v>
          </cell>
          <cell r="S137" t="str">
            <v>200212</v>
          </cell>
          <cell r="T137" t="str">
            <v>PY42</v>
          </cell>
          <cell r="U137">
            <v>502.5</v>
          </cell>
          <cell r="V137" t="str">
            <v>LDB</v>
          </cell>
          <cell r="W137">
            <v>0</v>
          </cell>
          <cell r="X137" t="str">
            <v>SHR</v>
          </cell>
          <cell r="Y137">
            <v>24</v>
          </cell>
          <cell r="Z137">
            <v>24</v>
          </cell>
          <cell r="AA137" t="str">
            <v>PYP</v>
          </cell>
          <cell r="AB137" t="str">
            <v xml:space="preserve"> 0000001</v>
          </cell>
          <cell r="AC137" t="str">
            <v>PYL</v>
          </cell>
          <cell r="AD137" t="str">
            <v>004350</v>
          </cell>
          <cell r="AE137" t="str">
            <v>EMP</v>
          </cell>
          <cell r="AF137" t="str">
            <v>46908</v>
          </cell>
          <cell r="AG137" t="str">
            <v>JUL</v>
          </cell>
          <cell r="AH137" t="str">
            <v xml:space="preserve"> 000.00</v>
          </cell>
          <cell r="AI137" t="str">
            <v>BCH</v>
          </cell>
          <cell r="AJ137" t="str">
            <v>801</v>
          </cell>
          <cell r="AK137" t="str">
            <v>CLS</v>
          </cell>
          <cell r="AL137" t="str">
            <v>1HH4</v>
          </cell>
          <cell r="AM137" t="str">
            <v>DTA</v>
          </cell>
          <cell r="AN137" t="str">
            <v xml:space="preserve"> 00000000000.00</v>
          </cell>
          <cell r="AO137" t="str">
            <v>DTH</v>
          </cell>
          <cell r="AP137" t="str">
            <v xml:space="preserve"> 00000000000.00</v>
          </cell>
          <cell r="AV137" t="str">
            <v>000000000</v>
          </cell>
          <cell r="AW137" t="str">
            <v>000</v>
          </cell>
          <cell r="AX137" t="str">
            <v>00</v>
          </cell>
          <cell r="AY137" t="str">
            <v>0</v>
          </cell>
          <cell r="AZ137" t="str">
            <v>FPL Fibernet</v>
          </cell>
        </row>
        <row r="138">
          <cell r="A138" t="str">
            <v>107100</v>
          </cell>
          <cell r="B138" t="str">
            <v>0350</v>
          </cell>
          <cell r="C138" t="str">
            <v>01066</v>
          </cell>
          <cell r="D138" t="str">
            <v>OMC000</v>
          </cell>
          <cell r="E138" t="str">
            <v>350000</v>
          </cell>
          <cell r="F138" t="str">
            <v>0803</v>
          </cell>
          <cell r="G138" t="str">
            <v>36000</v>
          </cell>
          <cell r="H138" t="str">
            <v>A</v>
          </cell>
          <cell r="I138" t="str">
            <v>00000041</v>
          </cell>
          <cell r="J138">
            <v>95</v>
          </cell>
          <cell r="K138">
            <v>350</v>
          </cell>
          <cell r="L138">
            <v>3333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0803</v>
          </cell>
          <cell r="R138" t="str">
            <v>36000</v>
          </cell>
          <cell r="S138" t="str">
            <v>200212</v>
          </cell>
          <cell r="T138" t="str">
            <v>PY42</v>
          </cell>
          <cell r="U138">
            <v>502.5</v>
          </cell>
          <cell r="V138" t="str">
            <v>LDB</v>
          </cell>
          <cell r="W138">
            <v>0</v>
          </cell>
          <cell r="X138" t="str">
            <v>SHR</v>
          </cell>
          <cell r="Y138">
            <v>24</v>
          </cell>
          <cell r="Z138">
            <v>24</v>
          </cell>
          <cell r="AA138" t="str">
            <v>PYP</v>
          </cell>
          <cell r="AB138" t="str">
            <v xml:space="preserve"> 0000026</v>
          </cell>
          <cell r="AC138" t="str">
            <v>PYL</v>
          </cell>
          <cell r="AD138" t="str">
            <v>004350</v>
          </cell>
          <cell r="AE138" t="str">
            <v>EMP</v>
          </cell>
          <cell r="AF138" t="str">
            <v>46908</v>
          </cell>
          <cell r="AG138" t="str">
            <v>JUL</v>
          </cell>
          <cell r="AH138" t="str">
            <v xml:space="preserve"> 000.00</v>
          </cell>
          <cell r="AI138" t="str">
            <v>BCH</v>
          </cell>
          <cell r="AJ138" t="str">
            <v>801</v>
          </cell>
          <cell r="AK138" t="str">
            <v>CLS</v>
          </cell>
          <cell r="AL138" t="str">
            <v>1HH4</v>
          </cell>
          <cell r="AM138" t="str">
            <v>DTA</v>
          </cell>
          <cell r="AN138" t="str">
            <v xml:space="preserve"> 00000000000.00</v>
          </cell>
          <cell r="AO138" t="str">
            <v>DTH</v>
          </cell>
          <cell r="AP138" t="str">
            <v xml:space="preserve"> 00000000000.00</v>
          </cell>
          <cell r="AV138" t="str">
            <v>000000000</v>
          </cell>
          <cell r="AW138" t="str">
            <v>000</v>
          </cell>
          <cell r="AX138" t="str">
            <v>00</v>
          </cell>
          <cell r="AY138" t="str">
            <v>0</v>
          </cell>
          <cell r="AZ138" t="str">
            <v>FPL Fibernet</v>
          </cell>
        </row>
        <row r="139">
          <cell r="A139" t="str">
            <v>107100</v>
          </cell>
          <cell r="B139" t="str">
            <v>0350</v>
          </cell>
          <cell r="C139" t="str">
            <v>01066</v>
          </cell>
          <cell r="D139" t="str">
            <v>OMC000</v>
          </cell>
          <cell r="E139" t="str">
            <v>350000</v>
          </cell>
          <cell r="F139" t="str">
            <v>0803</v>
          </cell>
          <cell r="G139" t="str">
            <v>36000</v>
          </cell>
          <cell r="H139" t="str">
            <v>A</v>
          </cell>
          <cell r="I139" t="str">
            <v>00000041</v>
          </cell>
          <cell r="J139">
            <v>95</v>
          </cell>
          <cell r="K139">
            <v>350</v>
          </cell>
          <cell r="L139">
            <v>3333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 t="str">
            <v>0803</v>
          </cell>
          <cell r="R139" t="str">
            <v>36000</v>
          </cell>
          <cell r="S139" t="str">
            <v>200212</v>
          </cell>
          <cell r="T139" t="str">
            <v>PY42</v>
          </cell>
          <cell r="U139">
            <v>3221.5</v>
          </cell>
          <cell r="V139" t="str">
            <v>LDB</v>
          </cell>
          <cell r="W139">
            <v>0</v>
          </cell>
          <cell r="X139" t="str">
            <v>SHR</v>
          </cell>
          <cell r="Y139">
            <v>40</v>
          </cell>
          <cell r="Z139">
            <v>40</v>
          </cell>
          <cell r="AA139" t="str">
            <v>PYP</v>
          </cell>
          <cell r="AB139" t="str">
            <v xml:space="preserve"> 0000001</v>
          </cell>
          <cell r="AC139" t="str">
            <v>PYL</v>
          </cell>
          <cell r="AD139" t="str">
            <v>004342</v>
          </cell>
          <cell r="AE139" t="str">
            <v>EMP</v>
          </cell>
          <cell r="AF139" t="str">
            <v>63250</v>
          </cell>
          <cell r="AG139" t="str">
            <v>JUL</v>
          </cell>
          <cell r="AH139" t="str">
            <v xml:space="preserve"> 000.00</v>
          </cell>
          <cell r="AI139" t="str">
            <v>BCH</v>
          </cell>
          <cell r="AJ139" t="str">
            <v>801</v>
          </cell>
          <cell r="AK139" t="str">
            <v>CLS</v>
          </cell>
          <cell r="AL139" t="str">
            <v>R335</v>
          </cell>
          <cell r="AM139" t="str">
            <v>DTA</v>
          </cell>
          <cell r="AN139" t="str">
            <v xml:space="preserve"> 00000000000.00</v>
          </cell>
          <cell r="AO139" t="str">
            <v>DTH</v>
          </cell>
          <cell r="AP139" t="str">
            <v xml:space="preserve"> 00000000000.00</v>
          </cell>
          <cell r="AV139" t="str">
            <v>000000000</v>
          </cell>
          <cell r="AW139" t="str">
            <v>000</v>
          </cell>
          <cell r="AX139" t="str">
            <v>00</v>
          </cell>
          <cell r="AY139" t="str">
            <v>0</v>
          </cell>
          <cell r="AZ139" t="str">
            <v>FPL Fibernet</v>
          </cell>
        </row>
        <row r="140">
          <cell r="A140" t="str">
            <v>107100</v>
          </cell>
          <cell r="B140" t="str">
            <v>0350</v>
          </cell>
          <cell r="C140" t="str">
            <v>01066</v>
          </cell>
          <cell r="D140" t="str">
            <v>OMC000</v>
          </cell>
          <cell r="E140" t="str">
            <v>350000</v>
          </cell>
          <cell r="F140" t="str">
            <v>0821</v>
          </cell>
          <cell r="G140" t="str">
            <v>36000</v>
          </cell>
          <cell r="H140" t="str">
            <v>A</v>
          </cell>
          <cell r="I140" t="str">
            <v>00000041</v>
          </cell>
          <cell r="J140">
            <v>95</v>
          </cell>
          <cell r="K140">
            <v>350</v>
          </cell>
          <cell r="L140">
            <v>3333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0821</v>
          </cell>
          <cell r="R140" t="str">
            <v>36000</v>
          </cell>
          <cell r="S140" t="str">
            <v>200212</v>
          </cell>
          <cell r="T140" t="str">
            <v>PY42</v>
          </cell>
          <cell r="U140">
            <v>-9.89</v>
          </cell>
          <cell r="V140" t="str">
            <v>LDB</v>
          </cell>
          <cell r="W140">
            <v>0</v>
          </cell>
          <cell r="X140" t="str">
            <v>SHR</v>
          </cell>
          <cell r="Y140">
            <v>0</v>
          </cell>
          <cell r="Z140">
            <v>0</v>
          </cell>
          <cell r="AA140" t="str">
            <v>PYP</v>
          </cell>
          <cell r="AB140" t="str">
            <v xml:space="preserve"> 0000026</v>
          </cell>
          <cell r="AC140" t="str">
            <v>PYL</v>
          </cell>
          <cell r="AD140" t="str">
            <v>004350</v>
          </cell>
          <cell r="AE140" t="str">
            <v>EMP</v>
          </cell>
          <cell r="AF140" t="str">
            <v>46908</v>
          </cell>
          <cell r="AG140" t="str">
            <v>JUL</v>
          </cell>
          <cell r="AH140" t="str">
            <v xml:space="preserve"> 000.00</v>
          </cell>
          <cell r="AI140" t="str">
            <v>BCH</v>
          </cell>
          <cell r="AJ140" t="str">
            <v>979</v>
          </cell>
          <cell r="AK140" t="str">
            <v>CLS</v>
          </cell>
          <cell r="AL140" t="str">
            <v>1HH4</v>
          </cell>
          <cell r="AM140" t="str">
            <v>DTA</v>
          </cell>
          <cell r="AN140" t="str">
            <v xml:space="preserve"> 00000000000.00</v>
          </cell>
          <cell r="AO140" t="str">
            <v>DTH</v>
          </cell>
          <cell r="AP140" t="str">
            <v xml:space="preserve"> 00000000000.00</v>
          </cell>
          <cell r="AV140" t="str">
            <v>000000000</v>
          </cell>
          <cell r="AW140" t="str">
            <v>000</v>
          </cell>
          <cell r="AX140" t="str">
            <v>00</v>
          </cell>
          <cell r="AY140" t="str">
            <v>0</v>
          </cell>
          <cell r="AZ140" t="str">
            <v>FPL Fibernet</v>
          </cell>
        </row>
        <row r="141">
          <cell r="A141" t="str">
            <v>107100</v>
          </cell>
          <cell r="B141" t="str">
            <v>0367</v>
          </cell>
          <cell r="C141" t="str">
            <v>01066</v>
          </cell>
          <cell r="D141" t="str">
            <v>OMC000</v>
          </cell>
          <cell r="E141" t="str">
            <v>367000</v>
          </cell>
          <cell r="F141" t="str">
            <v>0810</v>
          </cell>
          <cell r="G141" t="str">
            <v>65000</v>
          </cell>
          <cell r="H141" t="str">
            <v>A</v>
          </cell>
          <cell r="I141" t="str">
            <v>00000041</v>
          </cell>
          <cell r="J141">
            <v>95</v>
          </cell>
          <cell r="K141">
            <v>367</v>
          </cell>
          <cell r="L141">
            <v>3333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0810</v>
          </cell>
          <cell r="R141" t="str">
            <v>65000</v>
          </cell>
          <cell r="S141" t="str">
            <v>200212</v>
          </cell>
          <cell r="T141" t="str">
            <v>CA01</v>
          </cell>
          <cell r="U141">
            <v>11.14</v>
          </cell>
          <cell r="V141" t="str">
            <v>LDB</v>
          </cell>
          <cell r="W141">
            <v>0</v>
          </cell>
          <cell r="Y141">
            <v>0</v>
          </cell>
          <cell r="Z141">
            <v>0</v>
          </cell>
          <cell r="AA141" t="str">
            <v>BCH</v>
          </cell>
          <cell r="AB141" t="str">
            <v>0001</v>
          </cell>
          <cell r="AC141" t="str">
            <v>WKS</v>
          </cell>
          <cell r="AE141" t="str">
            <v>JV#</v>
          </cell>
          <cell r="AF141" t="str">
            <v>122A</v>
          </cell>
          <cell r="AG141" t="str">
            <v>FRN</v>
          </cell>
          <cell r="AH141" t="str">
            <v>3333</v>
          </cell>
          <cell r="AI141" t="str">
            <v>RP#</v>
          </cell>
          <cell r="AJ141" t="str">
            <v>000</v>
          </cell>
          <cell r="AK141" t="str">
            <v>CTL</v>
          </cell>
          <cell r="AM141" t="str">
            <v>RF#</v>
          </cell>
          <cell r="AU141" t="str">
            <v>I/C-PHONE CHARGES,FPL</v>
          </cell>
          <cell r="AZ141" t="str">
            <v>FPL Fibernet</v>
          </cell>
        </row>
        <row r="142">
          <cell r="A142" t="str">
            <v>107100</v>
          </cell>
          <cell r="B142" t="str">
            <v>0312</v>
          </cell>
          <cell r="C142" t="str">
            <v>06002</v>
          </cell>
          <cell r="D142" t="str">
            <v>0ELECT</v>
          </cell>
          <cell r="E142" t="str">
            <v>312000</v>
          </cell>
          <cell r="F142" t="str">
            <v>0790</v>
          </cell>
          <cell r="G142" t="str">
            <v>65000</v>
          </cell>
          <cell r="H142" t="str">
            <v>A</v>
          </cell>
          <cell r="I142" t="str">
            <v>00000041</v>
          </cell>
          <cell r="J142">
            <v>70</v>
          </cell>
          <cell r="K142">
            <v>312</v>
          </cell>
          <cell r="L142">
            <v>6002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 t="str">
            <v>0790</v>
          </cell>
          <cell r="R142" t="str">
            <v>65000</v>
          </cell>
          <cell r="S142" t="str">
            <v>200212</v>
          </cell>
          <cell r="T142" t="str">
            <v>CA01</v>
          </cell>
          <cell r="U142">
            <v>-25185.96</v>
          </cell>
          <cell r="V142" t="str">
            <v>LDB</v>
          </cell>
          <cell r="W142">
            <v>0</v>
          </cell>
          <cell r="Y142">
            <v>0</v>
          </cell>
          <cell r="Z142">
            <v>0</v>
          </cell>
          <cell r="AA142" t="str">
            <v>BCH</v>
          </cell>
          <cell r="AB142" t="str">
            <v>0023</v>
          </cell>
          <cell r="AC142" t="str">
            <v>WKS</v>
          </cell>
          <cell r="AE142" t="str">
            <v>JV#</v>
          </cell>
          <cell r="AF142" t="str">
            <v>1232</v>
          </cell>
          <cell r="AG142" t="str">
            <v>FRN</v>
          </cell>
          <cell r="AH142" t="str">
            <v>6002</v>
          </cell>
          <cell r="AI142" t="str">
            <v>RP#</v>
          </cell>
          <cell r="AJ142" t="str">
            <v>000</v>
          </cell>
          <cell r="AK142" t="str">
            <v>CTL</v>
          </cell>
          <cell r="AM142" t="str">
            <v>RF#</v>
          </cell>
          <cell r="AU142" t="str">
            <v>TO PLACE IN SERVICE</v>
          </cell>
          <cell r="AZ142" t="str">
            <v>FPL Fibernet</v>
          </cell>
        </row>
        <row r="143">
          <cell r="A143" t="str">
            <v>107100</v>
          </cell>
          <cell r="B143" t="str">
            <v>0312</v>
          </cell>
          <cell r="C143" t="str">
            <v>06002</v>
          </cell>
          <cell r="D143" t="str">
            <v>0FIBER</v>
          </cell>
          <cell r="E143" t="str">
            <v>312000</v>
          </cell>
          <cell r="F143" t="str">
            <v>0662</v>
          </cell>
          <cell r="G143" t="str">
            <v>51450</v>
          </cell>
          <cell r="H143" t="str">
            <v>A</v>
          </cell>
          <cell r="I143" t="str">
            <v>00000041</v>
          </cell>
          <cell r="J143">
            <v>60</v>
          </cell>
          <cell r="K143">
            <v>312</v>
          </cell>
          <cell r="L143">
            <v>6002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0662</v>
          </cell>
          <cell r="R143" t="str">
            <v>51450</v>
          </cell>
          <cell r="S143" t="str">
            <v>200212</v>
          </cell>
          <cell r="T143" t="str">
            <v>SA01</v>
          </cell>
          <cell r="U143">
            <v>594.75</v>
          </cell>
          <cell r="W143">
            <v>0</v>
          </cell>
          <cell r="Y143">
            <v>0</v>
          </cell>
          <cell r="Z143">
            <v>1</v>
          </cell>
          <cell r="AA143" t="str">
            <v>BCH</v>
          </cell>
          <cell r="AB143" t="str">
            <v>450002350</v>
          </cell>
          <cell r="AC143" t="str">
            <v>PO#</v>
          </cell>
          <cell r="AD143" t="str">
            <v>4500030221</v>
          </cell>
          <cell r="AE143" t="str">
            <v>S/R</v>
          </cell>
          <cell r="AF143" t="str">
            <v>NET</v>
          </cell>
          <cell r="AI143" t="str">
            <v>PYN</v>
          </cell>
          <cell r="AJ143" t="str">
            <v>W D COMMUNICATIONS INC</v>
          </cell>
          <cell r="AK143" t="str">
            <v>VND</v>
          </cell>
          <cell r="AL143" t="str">
            <v>591953252</v>
          </cell>
          <cell r="AM143" t="str">
            <v>FAC</v>
          </cell>
          <cell r="AN143" t="str">
            <v>000</v>
          </cell>
          <cell r="AQ143" t="str">
            <v>NVD</v>
          </cell>
          <cell r="AR143" t="str">
            <v>2002-12-</v>
          </cell>
          <cell r="AU143" t="str">
            <v>INVOICE# 26707      W D COMMUNICATIONS I5000003533</v>
          </cell>
          <cell r="AV143" t="str">
            <v>WF-BATCH</v>
          </cell>
          <cell r="AW143" t="str">
            <v>000</v>
          </cell>
          <cell r="AX143" t="str">
            <v>00</v>
          </cell>
          <cell r="AY143" t="str">
            <v>0</v>
          </cell>
          <cell r="AZ143" t="str">
            <v>FPL Fibernet</v>
          </cell>
        </row>
        <row r="144">
          <cell r="A144" t="str">
            <v>107100</v>
          </cell>
          <cell r="B144" t="str">
            <v>0312</v>
          </cell>
          <cell r="C144" t="str">
            <v>06002</v>
          </cell>
          <cell r="D144" t="str">
            <v>0FIBER</v>
          </cell>
          <cell r="E144" t="str">
            <v>312000</v>
          </cell>
          <cell r="F144" t="str">
            <v>0662</v>
          </cell>
          <cell r="G144" t="str">
            <v>51450</v>
          </cell>
          <cell r="H144" t="str">
            <v>A</v>
          </cell>
          <cell r="I144" t="str">
            <v>00000041</v>
          </cell>
          <cell r="J144">
            <v>60</v>
          </cell>
          <cell r="K144">
            <v>312</v>
          </cell>
          <cell r="L144">
            <v>6002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0662</v>
          </cell>
          <cell r="R144" t="str">
            <v>51450</v>
          </cell>
          <cell r="S144" t="str">
            <v>200212</v>
          </cell>
          <cell r="T144" t="str">
            <v>SA01</v>
          </cell>
          <cell r="U144">
            <v>1586</v>
          </cell>
          <cell r="W144">
            <v>0</v>
          </cell>
          <cell r="Y144">
            <v>0</v>
          </cell>
          <cell r="Z144">
            <v>1</v>
          </cell>
          <cell r="AA144" t="str">
            <v>BCH</v>
          </cell>
          <cell r="AB144" t="str">
            <v>450002350</v>
          </cell>
          <cell r="AC144" t="str">
            <v>PO#</v>
          </cell>
          <cell r="AD144" t="str">
            <v>4500030221</v>
          </cell>
          <cell r="AE144" t="str">
            <v>S/R</v>
          </cell>
          <cell r="AF144" t="str">
            <v>NET</v>
          </cell>
          <cell r="AI144" t="str">
            <v>PYN</v>
          </cell>
          <cell r="AJ144" t="str">
            <v>W D COMMUNICATIONS INC</v>
          </cell>
          <cell r="AK144" t="str">
            <v>VND</v>
          </cell>
          <cell r="AL144" t="str">
            <v>591953252</v>
          </cell>
          <cell r="AM144" t="str">
            <v>FAC</v>
          </cell>
          <cell r="AN144" t="str">
            <v>000</v>
          </cell>
          <cell r="AQ144" t="str">
            <v>NVD</v>
          </cell>
          <cell r="AR144" t="str">
            <v>2002-12-</v>
          </cell>
          <cell r="AU144" t="str">
            <v>INVOICE# 26689      W D COMMUNICATIONS I5000003538</v>
          </cell>
          <cell r="AV144" t="str">
            <v>WF-BATCH</v>
          </cell>
          <cell r="AW144" t="str">
            <v>000</v>
          </cell>
          <cell r="AX144" t="str">
            <v>00</v>
          </cell>
          <cell r="AY144" t="str">
            <v>0</v>
          </cell>
          <cell r="AZ144" t="str">
            <v>FPL Fibernet</v>
          </cell>
        </row>
        <row r="145">
          <cell r="A145" t="str">
            <v>107100</v>
          </cell>
          <cell r="B145" t="str">
            <v>0312</v>
          </cell>
          <cell r="C145" t="str">
            <v>06002</v>
          </cell>
          <cell r="D145" t="str">
            <v>0FIBER</v>
          </cell>
          <cell r="E145" t="str">
            <v>312000</v>
          </cell>
          <cell r="F145" t="str">
            <v>0662</v>
          </cell>
          <cell r="G145" t="str">
            <v>51450</v>
          </cell>
          <cell r="H145" t="str">
            <v>A</v>
          </cell>
          <cell r="I145" t="str">
            <v>00000041</v>
          </cell>
          <cell r="J145">
            <v>61</v>
          </cell>
          <cell r="K145">
            <v>312</v>
          </cell>
          <cell r="L145">
            <v>6002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 t="str">
            <v>0662</v>
          </cell>
          <cell r="R145" t="str">
            <v>51450</v>
          </cell>
          <cell r="S145" t="str">
            <v>200212</v>
          </cell>
          <cell r="T145" t="str">
            <v>SA01</v>
          </cell>
          <cell r="U145">
            <v>7839.9</v>
          </cell>
          <cell r="W145">
            <v>0</v>
          </cell>
          <cell r="Y145">
            <v>0</v>
          </cell>
          <cell r="Z145">
            <v>1</v>
          </cell>
          <cell r="AA145" t="str">
            <v>BCH</v>
          </cell>
          <cell r="AB145" t="str">
            <v>450002361</v>
          </cell>
          <cell r="AC145" t="str">
            <v>PO#</v>
          </cell>
          <cell r="AD145" t="str">
            <v>4500057524</v>
          </cell>
          <cell r="AE145" t="str">
            <v>S/R</v>
          </cell>
          <cell r="AF145" t="str">
            <v>337</v>
          </cell>
          <cell r="AI145" t="str">
            <v>PYN</v>
          </cell>
          <cell r="AJ145" t="str">
            <v>ALPINE COMMUNICATION CORP</v>
          </cell>
          <cell r="AK145" t="str">
            <v>VND</v>
          </cell>
          <cell r="AL145" t="str">
            <v>592047310</v>
          </cell>
          <cell r="AM145" t="str">
            <v>FAC</v>
          </cell>
          <cell r="AN145" t="str">
            <v>000</v>
          </cell>
          <cell r="AQ145" t="str">
            <v>NVD</v>
          </cell>
          <cell r="AR145" t="str">
            <v>2002-12-</v>
          </cell>
          <cell r="AU145" t="str">
            <v>INVOICE# 6402       ALPINE COMMUNICATION5000003713</v>
          </cell>
          <cell r="AV145" t="str">
            <v>WF-BATCH</v>
          </cell>
          <cell r="AW145" t="str">
            <v>000</v>
          </cell>
          <cell r="AX145" t="str">
            <v>00</v>
          </cell>
          <cell r="AY145" t="str">
            <v>0</v>
          </cell>
          <cell r="AZ145" t="str">
            <v>FPL Fibernet</v>
          </cell>
        </row>
        <row r="146">
          <cell r="A146" t="str">
            <v>107100</v>
          </cell>
          <cell r="B146" t="str">
            <v>0312</v>
          </cell>
          <cell r="C146" t="str">
            <v>06002</v>
          </cell>
          <cell r="D146" t="str">
            <v>0FIBER</v>
          </cell>
          <cell r="E146" t="str">
            <v>312000</v>
          </cell>
          <cell r="F146" t="str">
            <v>0662</v>
          </cell>
          <cell r="G146" t="str">
            <v>51450</v>
          </cell>
          <cell r="H146" t="str">
            <v>A</v>
          </cell>
          <cell r="I146" t="str">
            <v>00000041</v>
          </cell>
          <cell r="J146">
            <v>61</v>
          </cell>
          <cell r="K146">
            <v>312</v>
          </cell>
          <cell r="L146">
            <v>6002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 t="str">
            <v>0662</v>
          </cell>
          <cell r="R146" t="str">
            <v>51450</v>
          </cell>
          <cell r="S146" t="str">
            <v>200212</v>
          </cell>
          <cell r="T146" t="str">
            <v>SA01</v>
          </cell>
          <cell r="U146">
            <v>28647.95</v>
          </cell>
          <cell r="W146">
            <v>0</v>
          </cell>
          <cell r="Y146">
            <v>0</v>
          </cell>
          <cell r="Z146">
            <v>1</v>
          </cell>
          <cell r="AA146" t="str">
            <v>BCH</v>
          </cell>
          <cell r="AB146" t="str">
            <v>450002361</v>
          </cell>
          <cell r="AC146" t="str">
            <v>PO#</v>
          </cell>
          <cell r="AD146" t="str">
            <v>4500057524</v>
          </cell>
          <cell r="AE146" t="str">
            <v>S/R</v>
          </cell>
          <cell r="AF146" t="str">
            <v>337</v>
          </cell>
          <cell r="AI146" t="str">
            <v>PYN</v>
          </cell>
          <cell r="AJ146" t="str">
            <v>ALPINE COMMUNICATION CORP</v>
          </cell>
          <cell r="AK146" t="str">
            <v>VND</v>
          </cell>
          <cell r="AL146" t="str">
            <v>592047310</v>
          </cell>
          <cell r="AM146" t="str">
            <v>FAC</v>
          </cell>
          <cell r="AN146" t="str">
            <v>000</v>
          </cell>
          <cell r="AQ146" t="str">
            <v>NVD</v>
          </cell>
          <cell r="AR146" t="str">
            <v>2002-12-</v>
          </cell>
          <cell r="AU146" t="str">
            <v>INVOICE# 6401       ALPINE COMMUNICATION5000003712</v>
          </cell>
          <cell r="AV146" t="str">
            <v>WF-BATCH</v>
          </cell>
          <cell r="AW146" t="str">
            <v>000</v>
          </cell>
          <cell r="AX146" t="str">
            <v>00</v>
          </cell>
          <cell r="AY146" t="str">
            <v>0</v>
          </cell>
          <cell r="AZ146" t="str">
            <v>FPL Fibernet</v>
          </cell>
        </row>
        <row r="147">
          <cell r="A147" t="str">
            <v>107100</v>
          </cell>
          <cell r="B147" t="str">
            <v>0312</v>
          </cell>
          <cell r="C147" t="str">
            <v>06002</v>
          </cell>
          <cell r="D147" t="str">
            <v>0FIBER</v>
          </cell>
          <cell r="E147" t="str">
            <v>312000</v>
          </cell>
          <cell r="F147" t="str">
            <v>0662</v>
          </cell>
          <cell r="G147" t="str">
            <v>51450</v>
          </cell>
          <cell r="H147" t="str">
            <v>A</v>
          </cell>
          <cell r="I147" t="str">
            <v>00000041</v>
          </cell>
          <cell r="J147">
            <v>63</v>
          </cell>
          <cell r="K147">
            <v>312</v>
          </cell>
          <cell r="L147">
            <v>6002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 t="str">
            <v>0662</v>
          </cell>
          <cell r="R147" t="str">
            <v>51450</v>
          </cell>
          <cell r="S147" t="str">
            <v>200212</v>
          </cell>
          <cell r="T147" t="str">
            <v>SA01</v>
          </cell>
          <cell r="U147">
            <v>317.2</v>
          </cell>
          <cell r="W147">
            <v>0</v>
          </cell>
          <cell r="Y147">
            <v>0</v>
          </cell>
          <cell r="Z147">
            <v>1</v>
          </cell>
          <cell r="AA147" t="str">
            <v>BCH</v>
          </cell>
          <cell r="AB147" t="str">
            <v>450002350</v>
          </cell>
          <cell r="AC147" t="str">
            <v>PO#</v>
          </cell>
          <cell r="AD147" t="str">
            <v>4500030221</v>
          </cell>
          <cell r="AE147" t="str">
            <v>S/R</v>
          </cell>
          <cell r="AF147" t="str">
            <v>NET</v>
          </cell>
          <cell r="AI147" t="str">
            <v>PYN</v>
          </cell>
          <cell r="AJ147" t="str">
            <v>W D COMMUNICATIONS INC</v>
          </cell>
          <cell r="AK147" t="str">
            <v>VND</v>
          </cell>
          <cell r="AL147" t="str">
            <v>591953252</v>
          </cell>
          <cell r="AM147" t="str">
            <v>FAC</v>
          </cell>
          <cell r="AN147" t="str">
            <v>000</v>
          </cell>
          <cell r="AQ147" t="str">
            <v>NVD</v>
          </cell>
          <cell r="AR147" t="str">
            <v>2002-12-</v>
          </cell>
          <cell r="AU147" t="str">
            <v>INVOICE# 26753      W D COMMUNICATIONS I5000003531</v>
          </cell>
          <cell r="AV147" t="str">
            <v>WF-BATCH</v>
          </cell>
          <cell r="AW147" t="str">
            <v>000</v>
          </cell>
          <cell r="AX147" t="str">
            <v>00</v>
          </cell>
          <cell r="AY147" t="str">
            <v>0</v>
          </cell>
          <cell r="AZ147" t="str">
            <v>FPL Fibernet</v>
          </cell>
        </row>
        <row r="148">
          <cell r="A148" t="str">
            <v>107100</v>
          </cell>
          <cell r="B148" t="str">
            <v>0312</v>
          </cell>
          <cell r="C148" t="str">
            <v>06002</v>
          </cell>
          <cell r="D148" t="str">
            <v>0FIBER</v>
          </cell>
          <cell r="E148" t="str">
            <v>312000</v>
          </cell>
          <cell r="F148" t="str">
            <v>0662</v>
          </cell>
          <cell r="G148" t="str">
            <v>51450</v>
          </cell>
          <cell r="H148" t="str">
            <v>A</v>
          </cell>
          <cell r="I148" t="str">
            <v>00000041</v>
          </cell>
          <cell r="J148">
            <v>63</v>
          </cell>
          <cell r="K148">
            <v>312</v>
          </cell>
          <cell r="L148">
            <v>6002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 t="str">
            <v>0662</v>
          </cell>
          <cell r="R148" t="str">
            <v>51450</v>
          </cell>
          <cell r="S148" t="str">
            <v>200212</v>
          </cell>
          <cell r="T148" t="str">
            <v>SA01</v>
          </cell>
          <cell r="U148">
            <v>793</v>
          </cell>
          <cell r="W148">
            <v>0</v>
          </cell>
          <cell r="Y148">
            <v>0</v>
          </cell>
          <cell r="Z148">
            <v>1</v>
          </cell>
          <cell r="AA148" t="str">
            <v>BCH</v>
          </cell>
          <cell r="AB148" t="str">
            <v>450002361</v>
          </cell>
          <cell r="AC148" t="str">
            <v>PO#</v>
          </cell>
          <cell r="AD148" t="str">
            <v>4500030221</v>
          </cell>
          <cell r="AE148" t="str">
            <v>S/R</v>
          </cell>
          <cell r="AF148" t="str">
            <v>NET</v>
          </cell>
          <cell r="AI148" t="str">
            <v>PYN</v>
          </cell>
          <cell r="AJ148" t="str">
            <v>W D COMMUNICATIONS INC</v>
          </cell>
          <cell r="AK148" t="str">
            <v>VND</v>
          </cell>
          <cell r="AL148" t="str">
            <v>591953252</v>
          </cell>
          <cell r="AM148" t="str">
            <v>FAC</v>
          </cell>
          <cell r="AN148" t="str">
            <v>000</v>
          </cell>
          <cell r="AQ148" t="str">
            <v>NVD</v>
          </cell>
          <cell r="AR148" t="str">
            <v>2002-12-</v>
          </cell>
          <cell r="AU148" t="str">
            <v>INVOICE# 26814      W D COMMUNICATIONS I5000003706</v>
          </cell>
          <cell r="AV148" t="str">
            <v>WF-BATCH</v>
          </cell>
          <cell r="AW148" t="str">
            <v>000</v>
          </cell>
          <cell r="AX148" t="str">
            <v>00</v>
          </cell>
          <cell r="AY148" t="str">
            <v>0</v>
          </cell>
          <cell r="AZ148" t="str">
            <v>FPL Fibernet</v>
          </cell>
        </row>
        <row r="149">
          <cell r="A149" t="str">
            <v>107100</v>
          </cell>
          <cell r="B149" t="str">
            <v>0312</v>
          </cell>
          <cell r="C149" t="str">
            <v>06002</v>
          </cell>
          <cell r="D149" t="str">
            <v>0FIBER</v>
          </cell>
          <cell r="E149" t="str">
            <v>312000</v>
          </cell>
          <cell r="F149" t="str">
            <v>0662</v>
          </cell>
          <cell r="G149" t="str">
            <v>51450</v>
          </cell>
          <cell r="H149" t="str">
            <v>A</v>
          </cell>
          <cell r="I149" t="str">
            <v>00000041</v>
          </cell>
          <cell r="J149">
            <v>63</v>
          </cell>
          <cell r="K149">
            <v>312</v>
          </cell>
          <cell r="L149">
            <v>6002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 t="str">
            <v>0662</v>
          </cell>
          <cell r="R149" t="str">
            <v>51450</v>
          </cell>
          <cell r="S149" t="str">
            <v>200212</v>
          </cell>
          <cell r="T149" t="str">
            <v>SA01</v>
          </cell>
          <cell r="U149">
            <v>2379</v>
          </cell>
          <cell r="W149">
            <v>0</v>
          </cell>
          <cell r="Y149">
            <v>0</v>
          </cell>
          <cell r="Z149">
            <v>1</v>
          </cell>
          <cell r="AA149" t="str">
            <v>BCH</v>
          </cell>
          <cell r="AB149" t="str">
            <v>450002353</v>
          </cell>
          <cell r="AC149" t="str">
            <v>PO#</v>
          </cell>
          <cell r="AD149" t="str">
            <v>4500030221</v>
          </cell>
          <cell r="AE149" t="str">
            <v>S/R</v>
          </cell>
          <cell r="AF149" t="str">
            <v>NET</v>
          </cell>
          <cell r="AI149" t="str">
            <v>PYN</v>
          </cell>
          <cell r="AJ149" t="str">
            <v>W D COMMUNICATIONS INC</v>
          </cell>
          <cell r="AK149" t="str">
            <v>VND</v>
          </cell>
          <cell r="AL149" t="str">
            <v>591953252</v>
          </cell>
          <cell r="AM149" t="str">
            <v>FAC</v>
          </cell>
          <cell r="AN149" t="str">
            <v>000</v>
          </cell>
          <cell r="AQ149" t="str">
            <v>NVD</v>
          </cell>
          <cell r="AR149" t="str">
            <v>2002-12-</v>
          </cell>
          <cell r="AU149" t="str">
            <v>INVOICE# 26791      W D COMMUNICATIONS I5000003605</v>
          </cell>
          <cell r="AV149" t="str">
            <v>WF-BATCH</v>
          </cell>
          <cell r="AW149" t="str">
            <v>000</v>
          </cell>
          <cell r="AX149" t="str">
            <v>00</v>
          </cell>
          <cell r="AY149" t="str">
            <v>0</v>
          </cell>
          <cell r="AZ149" t="str">
            <v>FPL Fibernet</v>
          </cell>
        </row>
        <row r="150">
          <cell r="A150" t="str">
            <v>107100</v>
          </cell>
          <cell r="B150" t="str">
            <v>0312</v>
          </cell>
          <cell r="C150" t="str">
            <v>06002</v>
          </cell>
          <cell r="D150" t="str">
            <v>0FIBER</v>
          </cell>
          <cell r="E150" t="str">
            <v>312000</v>
          </cell>
          <cell r="F150" t="str">
            <v>0662</v>
          </cell>
          <cell r="G150" t="str">
            <v>51450</v>
          </cell>
          <cell r="H150" t="str">
            <v>A</v>
          </cell>
          <cell r="I150" t="str">
            <v>00000041</v>
          </cell>
          <cell r="J150">
            <v>63</v>
          </cell>
          <cell r="K150">
            <v>312</v>
          </cell>
          <cell r="L150">
            <v>6002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 t="str">
            <v>0662</v>
          </cell>
          <cell r="R150" t="str">
            <v>51450</v>
          </cell>
          <cell r="S150" t="str">
            <v>200212</v>
          </cell>
          <cell r="T150" t="str">
            <v>SA01</v>
          </cell>
          <cell r="U150">
            <v>49609.440000000002</v>
          </cell>
          <cell r="W150">
            <v>0</v>
          </cell>
          <cell r="Y150">
            <v>0</v>
          </cell>
          <cell r="Z150">
            <v>1</v>
          </cell>
          <cell r="AA150" t="str">
            <v>BCH</v>
          </cell>
          <cell r="AB150" t="str">
            <v>450002354</v>
          </cell>
          <cell r="AC150" t="str">
            <v>PO#</v>
          </cell>
          <cell r="AD150" t="str">
            <v>4500118238</v>
          </cell>
          <cell r="AE150" t="str">
            <v>S/R</v>
          </cell>
          <cell r="AF150" t="str">
            <v>337</v>
          </cell>
          <cell r="AI150" t="str">
            <v>PYN</v>
          </cell>
          <cell r="AJ150" t="str">
            <v>GREGORY ELECTRIC COMPANY</v>
          </cell>
          <cell r="AK150" t="str">
            <v>VND</v>
          </cell>
          <cell r="AL150" t="str">
            <v>570362682</v>
          </cell>
          <cell r="AM150" t="str">
            <v>FAC</v>
          </cell>
          <cell r="AN150" t="str">
            <v>000</v>
          </cell>
          <cell r="AQ150" t="str">
            <v>NVD</v>
          </cell>
          <cell r="AR150" t="str">
            <v>2002-12-</v>
          </cell>
          <cell r="AU150" t="str">
            <v>INVOICE# 27572-001M GREGORY ELECTRIC COM5000003650</v>
          </cell>
          <cell r="AV150" t="str">
            <v>WF-BATCH</v>
          </cell>
          <cell r="AW150" t="str">
            <v>000</v>
          </cell>
          <cell r="AX150" t="str">
            <v>00</v>
          </cell>
          <cell r="AY150" t="str">
            <v>0</v>
          </cell>
          <cell r="AZ150" t="str">
            <v>FPL Fibernet</v>
          </cell>
        </row>
        <row r="151">
          <cell r="A151" t="str">
            <v>107100</v>
          </cell>
          <cell r="B151" t="str">
            <v>0312</v>
          </cell>
          <cell r="C151" t="str">
            <v>06002</v>
          </cell>
          <cell r="D151" t="str">
            <v>0FIBER</v>
          </cell>
          <cell r="E151" t="str">
            <v>312000</v>
          </cell>
          <cell r="F151" t="str">
            <v>0662</v>
          </cell>
          <cell r="G151" t="str">
            <v>52450</v>
          </cell>
          <cell r="H151" t="str">
            <v>A</v>
          </cell>
          <cell r="I151" t="str">
            <v>00000041</v>
          </cell>
          <cell r="J151">
            <v>63</v>
          </cell>
          <cell r="K151">
            <v>312</v>
          </cell>
          <cell r="L151">
            <v>6002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 t="str">
            <v>0662</v>
          </cell>
          <cell r="R151" t="str">
            <v>52450</v>
          </cell>
          <cell r="S151" t="str">
            <v>200212</v>
          </cell>
          <cell r="T151" t="str">
            <v>SA01</v>
          </cell>
          <cell r="U151">
            <v>19333.52</v>
          </cell>
          <cell r="W151">
            <v>0</v>
          </cell>
          <cell r="Y151">
            <v>0</v>
          </cell>
          <cell r="Z151">
            <v>0</v>
          </cell>
          <cell r="AA151" t="str">
            <v>BCH</v>
          </cell>
          <cell r="AB151" t="str">
            <v>450002350</v>
          </cell>
          <cell r="AC151" t="str">
            <v>PO#</v>
          </cell>
          <cell r="AE151" t="str">
            <v>S/R</v>
          </cell>
          <cell r="AI151" t="str">
            <v>PYN</v>
          </cell>
          <cell r="AJ151" t="str">
            <v>CITY OF FT LAUDERDALE</v>
          </cell>
          <cell r="AK151" t="str">
            <v>VND</v>
          </cell>
          <cell r="AL151" t="str">
            <v>596000319</v>
          </cell>
          <cell r="AM151" t="str">
            <v>FAC</v>
          </cell>
          <cell r="AN151" t="str">
            <v>000</v>
          </cell>
          <cell r="AQ151" t="str">
            <v>NVD</v>
          </cell>
          <cell r="AR151" t="str">
            <v>2002-10-</v>
          </cell>
          <cell r="AU151" t="str">
            <v>CUST# R0927         CITY OF FT LAUDERDAL1900003309</v>
          </cell>
          <cell r="AV151" t="str">
            <v>RXC0FXQ</v>
          </cell>
          <cell r="AW151" t="str">
            <v>000</v>
          </cell>
          <cell r="AX151" t="str">
            <v>00</v>
          </cell>
          <cell r="AY151" t="str">
            <v>0</v>
          </cell>
          <cell r="AZ151" t="str">
            <v>FPL Fibernet</v>
          </cell>
        </row>
        <row r="152">
          <cell r="A152" t="str">
            <v>107100</v>
          </cell>
          <cell r="B152" t="str">
            <v>0312</v>
          </cell>
          <cell r="C152" t="str">
            <v>06002</v>
          </cell>
          <cell r="D152" t="str">
            <v>0FIBER</v>
          </cell>
          <cell r="E152" t="str">
            <v>312000</v>
          </cell>
          <cell r="F152" t="str">
            <v>0662</v>
          </cell>
          <cell r="G152" t="str">
            <v>52450</v>
          </cell>
          <cell r="H152" t="str">
            <v>A</v>
          </cell>
          <cell r="I152" t="str">
            <v>00000041</v>
          </cell>
          <cell r="J152">
            <v>63</v>
          </cell>
          <cell r="K152">
            <v>312</v>
          </cell>
          <cell r="L152">
            <v>6002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0662</v>
          </cell>
          <cell r="R152" t="str">
            <v>52450</v>
          </cell>
          <cell r="S152" t="str">
            <v>200212</v>
          </cell>
          <cell r="T152" t="str">
            <v>SA01</v>
          </cell>
          <cell r="U152">
            <v>-89.86</v>
          </cell>
          <cell r="W152">
            <v>0</v>
          </cell>
          <cell r="Y152">
            <v>0</v>
          </cell>
          <cell r="Z152">
            <v>0</v>
          </cell>
          <cell r="AA152" t="str">
            <v>BCH</v>
          </cell>
          <cell r="AB152" t="str">
            <v>450002354</v>
          </cell>
          <cell r="AC152" t="str">
            <v>PO#</v>
          </cell>
          <cell r="AE152" t="str">
            <v>S/R</v>
          </cell>
          <cell r="AI152" t="str">
            <v>PYN</v>
          </cell>
          <cell r="AJ152" t="str">
            <v>CITY OF PLANTATION</v>
          </cell>
          <cell r="AK152" t="str">
            <v>VND</v>
          </cell>
          <cell r="AL152" t="str">
            <v>596017775</v>
          </cell>
          <cell r="AM152" t="str">
            <v>FAC</v>
          </cell>
          <cell r="AN152" t="str">
            <v>000</v>
          </cell>
          <cell r="AQ152" t="str">
            <v>NVD</v>
          </cell>
          <cell r="AR152" t="str">
            <v>2002-10-</v>
          </cell>
          <cell r="AU152" t="str">
            <v>INV# 021504-A       CITY OF PLANTATION  1700000113</v>
          </cell>
          <cell r="AV152" t="str">
            <v>MPS0JFF</v>
          </cell>
          <cell r="AW152" t="str">
            <v>000</v>
          </cell>
          <cell r="AX152" t="str">
            <v>00</v>
          </cell>
          <cell r="AY152" t="str">
            <v>0</v>
          </cell>
          <cell r="AZ152" t="str">
            <v>FPL Fibernet</v>
          </cell>
        </row>
        <row r="153">
          <cell r="A153" t="str">
            <v>107100</v>
          </cell>
          <cell r="B153" t="str">
            <v>0312</v>
          </cell>
          <cell r="C153" t="str">
            <v>06002</v>
          </cell>
          <cell r="D153" t="str">
            <v>0FIBER</v>
          </cell>
          <cell r="E153" t="str">
            <v>312000</v>
          </cell>
          <cell r="F153" t="str">
            <v>0790</v>
          </cell>
          <cell r="G153" t="str">
            <v>65000</v>
          </cell>
          <cell r="H153" t="str">
            <v>A</v>
          </cell>
          <cell r="I153" t="str">
            <v>00000041</v>
          </cell>
          <cell r="J153">
            <v>63</v>
          </cell>
          <cell r="K153">
            <v>312</v>
          </cell>
          <cell r="L153">
            <v>6002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0790</v>
          </cell>
          <cell r="R153" t="str">
            <v>65000</v>
          </cell>
          <cell r="S153" t="str">
            <v>200212</v>
          </cell>
          <cell r="T153" t="str">
            <v>CA01</v>
          </cell>
          <cell r="U153">
            <v>298750</v>
          </cell>
          <cell r="V153" t="str">
            <v>LDB</v>
          </cell>
          <cell r="W153">
            <v>0</v>
          </cell>
          <cell r="Y153">
            <v>0</v>
          </cell>
          <cell r="Z153">
            <v>0</v>
          </cell>
          <cell r="AA153" t="str">
            <v>BCH</v>
          </cell>
          <cell r="AB153" t="str">
            <v>0024</v>
          </cell>
          <cell r="AC153" t="str">
            <v>WKS</v>
          </cell>
          <cell r="AE153" t="str">
            <v>JV#</v>
          </cell>
          <cell r="AF153" t="str">
            <v>1232</v>
          </cell>
          <cell r="AG153" t="str">
            <v>FRN</v>
          </cell>
          <cell r="AH153" t="str">
            <v>6002</v>
          </cell>
          <cell r="AI153" t="str">
            <v>RP#</v>
          </cell>
          <cell r="AJ153" t="str">
            <v>000</v>
          </cell>
          <cell r="AK153" t="str">
            <v>CTL</v>
          </cell>
          <cell r="AM153" t="str">
            <v>RF#</v>
          </cell>
          <cell r="AU153" t="str">
            <v>ACCR DEC 02 CAPITAL-EXELO</v>
          </cell>
          <cell r="AZ153" t="str">
            <v>FPL Fibernet</v>
          </cell>
        </row>
        <row r="154">
          <cell r="A154" t="str">
            <v>107100</v>
          </cell>
          <cell r="B154" t="str">
            <v>0312</v>
          </cell>
          <cell r="C154" t="str">
            <v>06002</v>
          </cell>
          <cell r="D154" t="str">
            <v>0FIBER</v>
          </cell>
          <cell r="E154" t="str">
            <v>312000</v>
          </cell>
          <cell r="F154" t="str">
            <v>0790</v>
          </cell>
          <cell r="G154" t="str">
            <v>65000</v>
          </cell>
          <cell r="H154" t="str">
            <v>A</v>
          </cell>
          <cell r="I154" t="str">
            <v>00000041</v>
          </cell>
          <cell r="J154">
            <v>63</v>
          </cell>
          <cell r="K154">
            <v>312</v>
          </cell>
          <cell r="L154">
            <v>6002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 t="str">
            <v>0790</v>
          </cell>
          <cell r="R154" t="str">
            <v>65000</v>
          </cell>
          <cell r="S154" t="str">
            <v>200212</v>
          </cell>
          <cell r="T154" t="str">
            <v>CA01</v>
          </cell>
          <cell r="U154">
            <v>307603</v>
          </cell>
          <cell r="V154" t="str">
            <v>LDB</v>
          </cell>
          <cell r="W154">
            <v>0</v>
          </cell>
          <cell r="Y154">
            <v>0</v>
          </cell>
          <cell r="Z154">
            <v>0</v>
          </cell>
          <cell r="AA154" t="str">
            <v>BCH</v>
          </cell>
          <cell r="AB154" t="str">
            <v>0015</v>
          </cell>
          <cell r="AC154" t="str">
            <v>WKS</v>
          </cell>
          <cell r="AE154" t="str">
            <v>JV#</v>
          </cell>
          <cell r="AF154" t="str">
            <v>1232</v>
          </cell>
          <cell r="AG154" t="str">
            <v>FRN</v>
          </cell>
          <cell r="AH154" t="str">
            <v>6002</v>
          </cell>
          <cell r="AI154" t="str">
            <v>RP#</v>
          </cell>
          <cell r="AJ154" t="str">
            <v>000</v>
          </cell>
          <cell r="AK154" t="str">
            <v>CTL</v>
          </cell>
          <cell r="AM154" t="str">
            <v>RF#</v>
          </cell>
          <cell r="AU154" t="str">
            <v>ACCRUAL OF DEC 02 CAPITAL</v>
          </cell>
          <cell r="AZ154" t="str">
            <v>FPL Fibernet</v>
          </cell>
        </row>
        <row r="155">
          <cell r="A155" t="str">
            <v>107100</v>
          </cell>
          <cell r="B155" t="str">
            <v>0312</v>
          </cell>
          <cell r="C155" t="str">
            <v>06002</v>
          </cell>
          <cell r="D155" t="str">
            <v>0FIBER</v>
          </cell>
          <cell r="E155" t="str">
            <v>312000</v>
          </cell>
          <cell r="F155" t="str">
            <v>0790</v>
          </cell>
          <cell r="G155" t="str">
            <v>65000</v>
          </cell>
          <cell r="H155" t="str">
            <v>A</v>
          </cell>
          <cell r="I155" t="str">
            <v>00000041</v>
          </cell>
          <cell r="J155">
            <v>63</v>
          </cell>
          <cell r="K155">
            <v>312</v>
          </cell>
          <cell r="L155">
            <v>6002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 t="str">
            <v>0790</v>
          </cell>
          <cell r="R155" t="str">
            <v>65000</v>
          </cell>
          <cell r="S155" t="str">
            <v>200212</v>
          </cell>
          <cell r="T155" t="str">
            <v>CA01</v>
          </cell>
          <cell r="U155">
            <v>955000</v>
          </cell>
          <cell r="V155" t="str">
            <v>LDB</v>
          </cell>
          <cell r="W155">
            <v>0</v>
          </cell>
          <cell r="Y155">
            <v>0</v>
          </cell>
          <cell r="Z155">
            <v>0</v>
          </cell>
          <cell r="AA155" t="str">
            <v>BCH</v>
          </cell>
          <cell r="AB155" t="str">
            <v>0024</v>
          </cell>
          <cell r="AC155" t="str">
            <v>WKS</v>
          </cell>
          <cell r="AE155" t="str">
            <v>JV#</v>
          </cell>
          <cell r="AF155" t="str">
            <v>1232</v>
          </cell>
          <cell r="AG155" t="str">
            <v>FRN</v>
          </cell>
          <cell r="AH155" t="str">
            <v>6002</v>
          </cell>
          <cell r="AI155" t="str">
            <v>RP#</v>
          </cell>
          <cell r="AJ155" t="str">
            <v>000</v>
          </cell>
          <cell r="AK155" t="str">
            <v>CTL</v>
          </cell>
          <cell r="AM155" t="str">
            <v>RF#</v>
          </cell>
          <cell r="AU155" t="str">
            <v>ACCR DEC 02 CAPITAL-FIRST</v>
          </cell>
          <cell r="AZ155" t="str">
            <v>FPL Fibernet</v>
          </cell>
        </row>
        <row r="156">
          <cell r="A156" t="str">
            <v>107100</v>
          </cell>
          <cell r="B156" t="str">
            <v>0312</v>
          </cell>
          <cell r="C156" t="str">
            <v>06002</v>
          </cell>
          <cell r="D156" t="str">
            <v>0FIBER</v>
          </cell>
          <cell r="E156" t="str">
            <v>312000</v>
          </cell>
          <cell r="F156" t="str">
            <v>0790</v>
          </cell>
          <cell r="G156" t="str">
            <v>65000</v>
          </cell>
          <cell r="H156" t="str">
            <v>A</v>
          </cell>
          <cell r="I156" t="str">
            <v>00000041</v>
          </cell>
          <cell r="J156">
            <v>63</v>
          </cell>
          <cell r="K156">
            <v>312</v>
          </cell>
          <cell r="L156">
            <v>6002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>0790</v>
          </cell>
          <cell r="R156" t="str">
            <v>65000</v>
          </cell>
          <cell r="S156" t="str">
            <v>200212</v>
          </cell>
          <cell r="T156" t="str">
            <v>CA01</v>
          </cell>
          <cell r="U156">
            <v>-307603</v>
          </cell>
          <cell r="V156" t="str">
            <v>LDB</v>
          </cell>
          <cell r="W156">
            <v>0</v>
          </cell>
          <cell r="Y156">
            <v>0</v>
          </cell>
          <cell r="Z156">
            <v>0</v>
          </cell>
          <cell r="AA156" t="str">
            <v>BCH</v>
          </cell>
          <cell r="AB156" t="str">
            <v>0043</v>
          </cell>
          <cell r="AC156" t="str">
            <v>WKS</v>
          </cell>
          <cell r="AE156" t="str">
            <v>JV#</v>
          </cell>
          <cell r="AF156" t="str">
            <v>1232</v>
          </cell>
          <cell r="AG156" t="str">
            <v>FRN</v>
          </cell>
          <cell r="AH156" t="str">
            <v>6002</v>
          </cell>
          <cell r="AI156" t="str">
            <v>RP#</v>
          </cell>
          <cell r="AJ156" t="str">
            <v>000</v>
          </cell>
          <cell r="AK156" t="str">
            <v>CTL</v>
          </cell>
          <cell r="AM156" t="str">
            <v>RF#</v>
          </cell>
          <cell r="AU156" t="str">
            <v>ACCR REVERSAL OF DEC 02</v>
          </cell>
          <cell r="AZ156" t="str">
            <v>FPL Fibernet</v>
          </cell>
        </row>
        <row r="157">
          <cell r="A157" t="str">
            <v>107100</v>
          </cell>
          <cell r="B157" t="str">
            <v>0306</v>
          </cell>
          <cell r="C157" t="str">
            <v>06004</v>
          </cell>
          <cell r="D157" t="str">
            <v>0ELECT</v>
          </cell>
          <cell r="E157" t="str">
            <v>306000</v>
          </cell>
          <cell r="F157" t="str">
            <v>0790</v>
          </cell>
          <cell r="G157" t="str">
            <v>65000</v>
          </cell>
          <cell r="H157" t="str">
            <v>A</v>
          </cell>
          <cell r="I157" t="str">
            <v>00000041</v>
          </cell>
          <cell r="J157">
            <v>70</v>
          </cell>
          <cell r="K157">
            <v>306</v>
          </cell>
          <cell r="L157">
            <v>6004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 t="str">
            <v>0790</v>
          </cell>
          <cell r="R157" t="str">
            <v>65000</v>
          </cell>
          <cell r="S157" t="str">
            <v>200212</v>
          </cell>
          <cell r="T157" t="str">
            <v>CA01</v>
          </cell>
          <cell r="U157">
            <v>-331246.7</v>
          </cell>
          <cell r="V157" t="str">
            <v>LDB</v>
          </cell>
          <cell r="W157">
            <v>0</v>
          </cell>
          <cell r="Y157">
            <v>0</v>
          </cell>
          <cell r="Z157">
            <v>0</v>
          </cell>
          <cell r="AA157" t="str">
            <v>BCH</v>
          </cell>
          <cell r="AB157" t="str">
            <v>0023</v>
          </cell>
          <cell r="AC157" t="str">
            <v>WKS</v>
          </cell>
          <cell r="AE157" t="str">
            <v>JV#</v>
          </cell>
          <cell r="AF157" t="str">
            <v>1232</v>
          </cell>
          <cell r="AG157" t="str">
            <v>FRN</v>
          </cell>
          <cell r="AH157" t="str">
            <v>6004</v>
          </cell>
          <cell r="AI157" t="str">
            <v>RP#</v>
          </cell>
          <cell r="AJ157" t="str">
            <v>000</v>
          </cell>
          <cell r="AK157" t="str">
            <v>CTL</v>
          </cell>
          <cell r="AM157" t="str">
            <v>RF#</v>
          </cell>
          <cell r="AU157" t="str">
            <v>TO PLACE IN SERVICE</v>
          </cell>
          <cell r="AZ157" t="str">
            <v>FPL Fibernet</v>
          </cell>
        </row>
        <row r="158">
          <cell r="A158" t="str">
            <v>107100</v>
          </cell>
          <cell r="B158" t="str">
            <v>0306</v>
          </cell>
          <cell r="C158" t="str">
            <v>06004</v>
          </cell>
          <cell r="D158" t="str">
            <v>0FIBER</v>
          </cell>
          <cell r="E158" t="str">
            <v>306000</v>
          </cell>
          <cell r="F158" t="str">
            <v>0662</v>
          </cell>
          <cell r="G158" t="str">
            <v>51450</v>
          </cell>
          <cell r="H158" t="str">
            <v>A</v>
          </cell>
          <cell r="I158" t="str">
            <v>00000041</v>
          </cell>
          <cell r="J158">
            <v>63</v>
          </cell>
          <cell r="K158">
            <v>306</v>
          </cell>
          <cell r="L158">
            <v>6004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0662</v>
          </cell>
          <cell r="R158" t="str">
            <v>51450</v>
          </cell>
          <cell r="S158" t="str">
            <v>200212</v>
          </cell>
          <cell r="T158" t="str">
            <v>SA01</v>
          </cell>
          <cell r="U158">
            <v>796.5</v>
          </cell>
          <cell r="W158">
            <v>0</v>
          </cell>
          <cell r="Y158">
            <v>0</v>
          </cell>
          <cell r="Z158">
            <v>1</v>
          </cell>
          <cell r="AA158" t="str">
            <v>BCH</v>
          </cell>
          <cell r="AB158" t="str">
            <v>450002361</v>
          </cell>
          <cell r="AC158" t="str">
            <v>PO#</v>
          </cell>
          <cell r="AD158" t="str">
            <v>4500030221</v>
          </cell>
          <cell r="AE158" t="str">
            <v>S/R</v>
          </cell>
          <cell r="AF158" t="str">
            <v>NET</v>
          </cell>
          <cell r="AI158" t="str">
            <v>PYN</v>
          </cell>
          <cell r="AJ158" t="str">
            <v>W D COMMUNICATIONS INC</v>
          </cell>
          <cell r="AK158" t="str">
            <v>VND</v>
          </cell>
          <cell r="AL158" t="str">
            <v>591953252</v>
          </cell>
          <cell r="AM158" t="str">
            <v>FAC</v>
          </cell>
          <cell r="AN158" t="str">
            <v>000</v>
          </cell>
          <cell r="AQ158" t="str">
            <v>NVD</v>
          </cell>
          <cell r="AR158" t="str">
            <v>2002-12-</v>
          </cell>
          <cell r="AU158" t="str">
            <v>INVOICE# 26651      W D COMMUNICATIONS I5000003707</v>
          </cell>
          <cell r="AV158" t="str">
            <v>WF-BATCH</v>
          </cell>
          <cell r="AW158" t="str">
            <v>000</v>
          </cell>
          <cell r="AX158" t="str">
            <v>00</v>
          </cell>
          <cell r="AY158" t="str">
            <v>0</v>
          </cell>
          <cell r="AZ158" t="str">
            <v>FPL Fibernet</v>
          </cell>
        </row>
        <row r="159">
          <cell r="A159" t="str">
            <v>107100</v>
          </cell>
          <cell r="B159" t="str">
            <v>0306</v>
          </cell>
          <cell r="C159" t="str">
            <v>06004</v>
          </cell>
          <cell r="D159" t="str">
            <v>0FIBER</v>
          </cell>
          <cell r="E159" t="str">
            <v>306000</v>
          </cell>
          <cell r="F159" t="str">
            <v>0662</v>
          </cell>
          <cell r="G159" t="str">
            <v>51450</v>
          </cell>
          <cell r="H159" t="str">
            <v>A</v>
          </cell>
          <cell r="I159" t="str">
            <v>00000041</v>
          </cell>
          <cell r="J159">
            <v>63</v>
          </cell>
          <cell r="K159">
            <v>306</v>
          </cell>
          <cell r="L159">
            <v>6004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 t="str">
            <v>0662</v>
          </cell>
          <cell r="R159" t="str">
            <v>51450</v>
          </cell>
          <cell r="S159" t="str">
            <v>200212</v>
          </cell>
          <cell r="T159" t="str">
            <v>SA01</v>
          </cell>
          <cell r="U159">
            <v>1193.25</v>
          </cell>
          <cell r="W159">
            <v>0</v>
          </cell>
          <cell r="Y159">
            <v>0</v>
          </cell>
          <cell r="Z159">
            <v>1</v>
          </cell>
          <cell r="AA159" t="str">
            <v>BCH</v>
          </cell>
          <cell r="AB159" t="str">
            <v>450002339</v>
          </cell>
          <cell r="AC159" t="str">
            <v>PO#</v>
          </cell>
          <cell r="AD159" t="str">
            <v>4500030221</v>
          </cell>
          <cell r="AE159" t="str">
            <v>S/R</v>
          </cell>
          <cell r="AF159" t="str">
            <v>NET</v>
          </cell>
          <cell r="AI159" t="str">
            <v>PYN</v>
          </cell>
          <cell r="AJ159" t="str">
            <v>W D COMMUNICATIONS INC</v>
          </cell>
          <cell r="AK159" t="str">
            <v>VND</v>
          </cell>
          <cell r="AL159" t="str">
            <v>591953252</v>
          </cell>
          <cell r="AM159" t="str">
            <v>FAC</v>
          </cell>
          <cell r="AN159" t="str">
            <v>000</v>
          </cell>
          <cell r="AQ159" t="str">
            <v>NVD</v>
          </cell>
          <cell r="AR159" t="str">
            <v>2002-12-</v>
          </cell>
          <cell r="AU159" t="str">
            <v>INVOICE# 26620      W D COMMUNICATIONS I5000003482</v>
          </cell>
          <cell r="AV159" t="str">
            <v>WF-BATCH</v>
          </cell>
          <cell r="AW159" t="str">
            <v>000</v>
          </cell>
          <cell r="AX159" t="str">
            <v>00</v>
          </cell>
          <cell r="AY159" t="str">
            <v>0</v>
          </cell>
          <cell r="AZ159" t="str">
            <v>FPL Fibernet</v>
          </cell>
        </row>
        <row r="160">
          <cell r="A160" t="str">
            <v>107100</v>
          </cell>
          <cell r="B160" t="str">
            <v>0306</v>
          </cell>
          <cell r="C160" t="str">
            <v>06004</v>
          </cell>
          <cell r="D160" t="str">
            <v>0FIBER</v>
          </cell>
          <cell r="E160" t="str">
            <v>306000</v>
          </cell>
          <cell r="F160" t="str">
            <v>0662</v>
          </cell>
          <cell r="G160" t="str">
            <v>51450</v>
          </cell>
          <cell r="H160" t="str">
            <v>A</v>
          </cell>
          <cell r="I160" t="str">
            <v>00000041</v>
          </cell>
          <cell r="J160">
            <v>63</v>
          </cell>
          <cell r="K160">
            <v>306</v>
          </cell>
          <cell r="L160">
            <v>6004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 t="str">
            <v>0662</v>
          </cell>
          <cell r="R160" t="str">
            <v>51450</v>
          </cell>
          <cell r="S160" t="str">
            <v>200212</v>
          </cell>
          <cell r="T160" t="str">
            <v>SA01</v>
          </cell>
          <cell r="U160">
            <v>1193.25</v>
          </cell>
          <cell r="W160">
            <v>0</v>
          </cell>
          <cell r="Y160">
            <v>0</v>
          </cell>
          <cell r="Z160">
            <v>1</v>
          </cell>
          <cell r="AA160" t="str">
            <v>BCH</v>
          </cell>
          <cell r="AB160" t="str">
            <v>450002339</v>
          </cell>
          <cell r="AC160" t="str">
            <v>PO#</v>
          </cell>
          <cell r="AD160" t="str">
            <v>4500030221</v>
          </cell>
          <cell r="AE160" t="str">
            <v>S/R</v>
          </cell>
          <cell r="AF160" t="str">
            <v>NET</v>
          </cell>
          <cell r="AI160" t="str">
            <v>PYN</v>
          </cell>
          <cell r="AJ160" t="str">
            <v>W D COMMUNICATIONS INC</v>
          </cell>
          <cell r="AK160" t="str">
            <v>VND</v>
          </cell>
          <cell r="AL160" t="str">
            <v>591953252</v>
          </cell>
          <cell r="AM160" t="str">
            <v>FAC</v>
          </cell>
          <cell r="AN160" t="str">
            <v>000</v>
          </cell>
          <cell r="AQ160" t="str">
            <v>NVD</v>
          </cell>
          <cell r="AR160" t="str">
            <v>2002-12-</v>
          </cell>
          <cell r="AU160" t="str">
            <v>INVOICE# FPL-01     W D COMMUNICATIONS I5000003476</v>
          </cell>
          <cell r="AV160" t="str">
            <v>WF-BATCH</v>
          </cell>
          <cell r="AW160" t="str">
            <v>000</v>
          </cell>
          <cell r="AX160" t="str">
            <v>00</v>
          </cell>
          <cell r="AY160" t="str">
            <v>0</v>
          </cell>
          <cell r="AZ160" t="str">
            <v>FPL Fibernet</v>
          </cell>
        </row>
        <row r="161">
          <cell r="A161" t="str">
            <v>107100</v>
          </cell>
          <cell r="B161" t="str">
            <v>0306</v>
          </cell>
          <cell r="C161" t="str">
            <v>06004</v>
          </cell>
          <cell r="D161" t="str">
            <v>0FIBER</v>
          </cell>
          <cell r="E161" t="str">
            <v>306000</v>
          </cell>
          <cell r="F161" t="str">
            <v>0662</v>
          </cell>
          <cell r="G161" t="str">
            <v>51450</v>
          </cell>
          <cell r="H161" t="str">
            <v>A</v>
          </cell>
          <cell r="I161" t="str">
            <v>00000041</v>
          </cell>
          <cell r="J161">
            <v>63</v>
          </cell>
          <cell r="K161">
            <v>306</v>
          </cell>
          <cell r="L161">
            <v>6004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 t="str">
            <v>0662</v>
          </cell>
          <cell r="R161" t="str">
            <v>51450</v>
          </cell>
          <cell r="S161" t="str">
            <v>200212</v>
          </cell>
          <cell r="T161" t="str">
            <v>SA01</v>
          </cell>
          <cell r="U161">
            <v>1193.25</v>
          </cell>
          <cell r="W161">
            <v>0</v>
          </cell>
          <cell r="Y161">
            <v>0</v>
          </cell>
          <cell r="Z161">
            <v>1</v>
          </cell>
          <cell r="AA161" t="str">
            <v>BCH</v>
          </cell>
          <cell r="AB161" t="str">
            <v>450002350</v>
          </cell>
          <cell r="AC161" t="str">
            <v>PO#</v>
          </cell>
          <cell r="AD161" t="str">
            <v>4500030221</v>
          </cell>
          <cell r="AE161" t="str">
            <v>S/R</v>
          </cell>
          <cell r="AF161" t="str">
            <v>NET</v>
          </cell>
          <cell r="AI161" t="str">
            <v>PYN</v>
          </cell>
          <cell r="AJ161" t="str">
            <v>W D COMMUNICATIONS INC</v>
          </cell>
          <cell r="AK161" t="str">
            <v>VND</v>
          </cell>
          <cell r="AL161" t="str">
            <v>591953252</v>
          </cell>
          <cell r="AM161" t="str">
            <v>FAC</v>
          </cell>
          <cell r="AN161" t="str">
            <v>000</v>
          </cell>
          <cell r="AQ161" t="str">
            <v>NVD</v>
          </cell>
          <cell r="AR161" t="str">
            <v>2002-12-</v>
          </cell>
          <cell r="AU161" t="str">
            <v>INVOICE# 26306      W D COMMUNICATIONS I5000003560</v>
          </cell>
          <cell r="AV161" t="str">
            <v>WF-BATCH</v>
          </cell>
          <cell r="AW161" t="str">
            <v>000</v>
          </cell>
          <cell r="AX161" t="str">
            <v>00</v>
          </cell>
          <cell r="AY161" t="str">
            <v>0</v>
          </cell>
          <cell r="AZ161" t="str">
            <v>FPL Fibernet</v>
          </cell>
        </row>
        <row r="162">
          <cell r="A162" t="str">
            <v>107100</v>
          </cell>
          <cell r="B162" t="str">
            <v>0306</v>
          </cell>
          <cell r="C162" t="str">
            <v>06004</v>
          </cell>
          <cell r="D162" t="str">
            <v>0FIBER</v>
          </cell>
          <cell r="E162" t="str">
            <v>306000</v>
          </cell>
          <cell r="F162" t="str">
            <v>0691</v>
          </cell>
          <cell r="G162" t="str">
            <v>65000</v>
          </cell>
          <cell r="H162" t="str">
            <v>A</v>
          </cell>
          <cell r="I162" t="str">
            <v>00000041</v>
          </cell>
          <cell r="J162">
            <v>63</v>
          </cell>
          <cell r="K162">
            <v>306</v>
          </cell>
          <cell r="L162">
            <v>6004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 t="str">
            <v>0691</v>
          </cell>
          <cell r="R162" t="str">
            <v>65000</v>
          </cell>
          <cell r="S162" t="str">
            <v>200212</v>
          </cell>
          <cell r="T162" t="str">
            <v>CA01</v>
          </cell>
          <cell r="U162">
            <v>12392.05</v>
          </cell>
          <cell r="V162" t="str">
            <v>LDB</v>
          </cell>
          <cell r="W162">
            <v>0</v>
          </cell>
          <cell r="Y162">
            <v>0</v>
          </cell>
          <cell r="Z162">
            <v>0</v>
          </cell>
          <cell r="AA162" t="str">
            <v>BCH</v>
          </cell>
          <cell r="AB162" t="str">
            <v>0028</v>
          </cell>
          <cell r="AC162" t="str">
            <v>WKS</v>
          </cell>
          <cell r="AE162" t="str">
            <v>JV#</v>
          </cell>
          <cell r="AF162" t="str">
            <v>1232</v>
          </cell>
          <cell r="AG162" t="str">
            <v>FRN</v>
          </cell>
          <cell r="AH162" t="str">
            <v>6004</v>
          </cell>
          <cell r="AI162" t="str">
            <v>RP#</v>
          </cell>
          <cell r="AJ162" t="str">
            <v>000</v>
          </cell>
          <cell r="AK162" t="str">
            <v>CTL</v>
          </cell>
          <cell r="AM162" t="str">
            <v>RF#</v>
          </cell>
          <cell r="AU162" t="str">
            <v>I/C-ACCR FELDMAN GALE&amp;WEB</v>
          </cell>
          <cell r="AZ162" t="str">
            <v>FPL Fibernet</v>
          </cell>
        </row>
        <row r="163">
          <cell r="A163" t="str">
            <v>107100</v>
          </cell>
          <cell r="B163" t="str">
            <v>0306</v>
          </cell>
          <cell r="C163" t="str">
            <v>06004</v>
          </cell>
          <cell r="D163" t="str">
            <v>0FIBER</v>
          </cell>
          <cell r="E163" t="str">
            <v>306000</v>
          </cell>
          <cell r="F163" t="str">
            <v>0790</v>
          </cell>
          <cell r="G163" t="str">
            <v>65000</v>
          </cell>
          <cell r="H163" t="str">
            <v>A</v>
          </cell>
          <cell r="I163" t="str">
            <v>00000041</v>
          </cell>
          <cell r="J163">
            <v>63</v>
          </cell>
          <cell r="K163">
            <v>306</v>
          </cell>
          <cell r="L163">
            <v>6004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 t="str">
            <v>0790</v>
          </cell>
          <cell r="R163" t="str">
            <v>65000</v>
          </cell>
          <cell r="S163" t="str">
            <v>200212</v>
          </cell>
          <cell r="T163" t="str">
            <v>CA01</v>
          </cell>
          <cell r="U163">
            <v>390000</v>
          </cell>
          <cell r="V163" t="str">
            <v>LDB</v>
          </cell>
          <cell r="W163">
            <v>0</v>
          </cell>
          <cell r="Y163">
            <v>0</v>
          </cell>
          <cell r="Z163">
            <v>0</v>
          </cell>
          <cell r="AA163" t="str">
            <v>BCH</v>
          </cell>
          <cell r="AB163" t="str">
            <v>0024</v>
          </cell>
          <cell r="AC163" t="str">
            <v>WKS</v>
          </cell>
          <cell r="AE163" t="str">
            <v>JV#</v>
          </cell>
          <cell r="AF163" t="str">
            <v>1232</v>
          </cell>
          <cell r="AG163" t="str">
            <v>FRN</v>
          </cell>
          <cell r="AH163" t="str">
            <v>6004</v>
          </cell>
          <cell r="AI163" t="str">
            <v>RP#</v>
          </cell>
          <cell r="AJ163" t="str">
            <v>000</v>
          </cell>
          <cell r="AK163" t="str">
            <v>CTL</v>
          </cell>
          <cell r="AM163" t="str">
            <v>RF#</v>
          </cell>
          <cell r="AU163" t="str">
            <v>ACCR DEC 02 CAPITAL-EXELO</v>
          </cell>
          <cell r="AZ163" t="str">
            <v>FPL Fibernet</v>
          </cell>
        </row>
        <row r="164">
          <cell r="A164" t="str">
            <v>107100</v>
          </cell>
          <cell r="B164" t="str">
            <v>0306</v>
          </cell>
          <cell r="C164" t="str">
            <v>06004</v>
          </cell>
          <cell r="D164" t="str">
            <v>0FIBER</v>
          </cell>
          <cell r="E164" t="str">
            <v>306000</v>
          </cell>
          <cell r="F164" t="str">
            <v>0790</v>
          </cell>
          <cell r="G164" t="str">
            <v>65000</v>
          </cell>
          <cell r="H164" t="str">
            <v>A</v>
          </cell>
          <cell r="I164" t="str">
            <v>00000041</v>
          </cell>
          <cell r="J164">
            <v>63</v>
          </cell>
          <cell r="K164">
            <v>306</v>
          </cell>
          <cell r="L164">
            <v>6004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 t="str">
            <v>0790</v>
          </cell>
          <cell r="R164" t="str">
            <v>65000</v>
          </cell>
          <cell r="S164" t="str">
            <v>200212</v>
          </cell>
          <cell r="T164" t="str">
            <v>CA01</v>
          </cell>
          <cell r="U164">
            <v>-955000</v>
          </cell>
          <cell r="V164" t="str">
            <v>LDB</v>
          </cell>
          <cell r="W164">
            <v>0</v>
          </cell>
          <cell r="Y164">
            <v>0</v>
          </cell>
          <cell r="Z164">
            <v>0</v>
          </cell>
          <cell r="AA164" t="str">
            <v>BCH</v>
          </cell>
          <cell r="AB164" t="str">
            <v>0003</v>
          </cell>
          <cell r="AC164" t="str">
            <v>WKS</v>
          </cell>
          <cell r="AE164" t="str">
            <v>JV#</v>
          </cell>
          <cell r="AF164" t="str">
            <v>1232</v>
          </cell>
          <cell r="AG164" t="str">
            <v>FRN</v>
          </cell>
          <cell r="AH164" t="str">
            <v>6004</v>
          </cell>
          <cell r="AI164" t="str">
            <v>RP#</v>
          </cell>
          <cell r="AJ164" t="str">
            <v>000</v>
          </cell>
          <cell r="AK164" t="str">
            <v>CTL</v>
          </cell>
          <cell r="AM164" t="str">
            <v>RF#</v>
          </cell>
          <cell r="AU164" t="str">
            <v>AC-REV ACCRUAL OF OCT 02 CAPITA</v>
          </cell>
          <cell r="AZ164" t="str">
            <v>FPL Fibernet</v>
          </cell>
        </row>
        <row r="165">
          <cell r="A165" t="str">
            <v>107100</v>
          </cell>
          <cell r="B165" t="str">
            <v>0385</v>
          </cell>
          <cell r="C165" t="str">
            <v>06004</v>
          </cell>
          <cell r="D165" t="str">
            <v>0FIBER</v>
          </cell>
          <cell r="E165" t="str">
            <v>306000</v>
          </cell>
          <cell r="F165" t="str">
            <v>0625</v>
          </cell>
          <cell r="G165" t="str">
            <v>52450</v>
          </cell>
          <cell r="H165" t="str">
            <v>A</v>
          </cell>
          <cell r="I165" t="str">
            <v>00000041</v>
          </cell>
          <cell r="J165">
            <v>60</v>
          </cell>
          <cell r="K165">
            <v>385</v>
          </cell>
          <cell r="L165">
            <v>6004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 t="str">
            <v>0625</v>
          </cell>
          <cell r="R165" t="str">
            <v>52450</v>
          </cell>
          <cell r="S165" t="str">
            <v>200212</v>
          </cell>
          <cell r="T165" t="str">
            <v>SA01</v>
          </cell>
          <cell r="U165">
            <v>11</v>
          </cell>
          <cell r="W165">
            <v>0</v>
          </cell>
          <cell r="Y165">
            <v>0</v>
          </cell>
          <cell r="Z165">
            <v>0</v>
          </cell>
          <cell r="AA165" t="str">
            <v>BCH</v>
          </cell>
          <cell r="AB165" t="str">
            <v>450002340</v>
          </cell>
          <cell r="AC165" t="str">
            <v>PO#</v>
          </cell>
          <cell r="AE165" t="str">
            <v>S/R</v>
          </cell>
          <cell r="AI165" t="str">
            <v>PYN</v>
          </cell>
          <cell r="AJ165" t="str">
            <v>CAJIGAS R C</v>
          </cell>
          <cell r="AK165" t="str">
            <v>VND</v>
          </cell>
          <cell r="AL165" t="str">
            <v>264370702</v>
          </cell>
          <cell r="AM165" t="str">
            <v>FAC</v>
          </cell>
          <cell r="AN165" t="str">
            <v>000</v>
          </cell>
          <cell r="AQ165" t="str">
            <v>NVD</v>
          </cell>
          <cell r="AR165" t="str">
            <v>2002-08-</v>
          </cell>
          <cell r="AU165" t="str">
            <v>R CAJIGAS MISC      CAJIGAS R C         1900003283</v>
          </cell>
          <cell r="AV165" t="str">
            <v>WF-BATCH</v>
          </cell>
          <cell r="AW165" t="str">
            <v>000</v>
          </cell>
          <cell r="AX165" t="str">
            <v>00</v>
          </cell>
          <cell r="AY165" t="str">
            <v>0</v>
          </cell>
          <cell r="AZ165" t="str">
            <v>FPL Fibernet</v>
          </cell>
        </row>
        <row r="166">
          <cell r="A166" t="str">
            <v>107100</v>
          </cell>
          <cell r="B166" t="str">
            <v>0385</v>
          </cell>
          <cell r="C166" t="str">
            <v>06004</v>
          </cell>
          <cell r="D166" t="str">
            <v>0FIBER</v>
          </cell>
          <cell r="E166" t="str">
            <v>306000</v>
          </cell>
          <cell r="F166" t="str">
            <v>0646</v>
          </cell>
          <cell r="G166" t="str">
            <v>52450</v>
          </cell>
          <cell r="H166" t="str">
            <v>A</v>
          </cell>
          <cell r="I166" t="str">
            <v>00000041</v>
          </cell>
          <cell r="J166">
            <v>60</v>
          </cell>
          <cell r="K166">
            <v>385</v>
          </cell>
          <cell r="L166">
            <v>6004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0646</v>
          </cell>
          <cell r="R166" t="str">
            <v>52450</v>
          </cell>
          <cell r="S166" t="str">
            <v>200212</v>
          </cell>
          <cell r="T166" t="str">
            <v>SA01</v>
          </cell>
          <cell r="U166">
            <v>78.67</v>
          </cell>
          <cell r="W166">
            <v>0</v>
          </cell>
          <cell r="Y166">
            <v>0</v>
          </cell>
          <cell r="Z166">
            <v>0</v>
          </cell>
          <cell r="AA166" t="str">
            <v>BCH</v>
          </cell>
          <cell r="AB166" t="str">
            <v>450002340</v>
          </cell>
          <cell r="AC166" t="str">
            <v>PO#</v>
          </cell>
          <cell r="AE166" t="str">
            <v>S/R</v>
          </cell>
          <cell r="AI166" t="str">
            <v>PYN</v>
          </cell>
          <cell r="AJ166" t="str">
            <v>CAJIGAS R C</v>
          </cell>
          <cell r="AK166" t="str">
            <v>VND</v>
          </cell>
          <cell r="AL166" t="str">
            <v>264370702</v>
          </cell>
          <cell r="AM166" t="str">
            <v>FAC</v>
          </cell>
          <cell r="AN166" t="str">
            <v>000</v>
          </cell>
          <cell r="AQ166" t="str">
            <v>NVD</v>
          </cell>
          <cell r="AR166" t="str">
            <v>2002-08-</v>
          </cell>
          <cell r="AU166" t="str">
            <v>R CAJIGAS MILEAGE   CAJIGAS R C         1900003283</v>
          </cell>
          <cell r="AV166" t="str">
            <v>WF-BATCH</v>
          </cell>
          <cell r="AW166" t="str">
            <v>000</v>
          </cell>
          <cell r="AX166" t="str">
            <v>00</v>
          </cell>
          <cell r="AY166" t="str">
            <v>0</v>
          </cell>
          <cell r="AZ166" t="str">
            <v>FPL Fibernet</v>
          </cell>
        </row>
        <row r="167">
          <cell r="A167" t="str">
            <v>107100</v>
          </cell>
          <cell r="B167" t="str">
            <v>0314</v>
          </cell>
          <cell r="C167" t="str">
            <v>06005</v>
          </cell>
          <cell r="D167" t="str">
            <v>0FIBER</v>
          </cell>
          <cell r="E167" t="str">
            <v>314000</v>
          </cell>
          <cell r="F167" t="str">
            <v>0662</v>
          </cell>
          <cell r="G167" t="str">
            <v>51450</v>
          </cell>
          <cell r="H167" t="str">
            <v>A</v>
          </cell>
          <cell r="I167" t="str">
            <v>00000041</v>
          </cell>
          <cell r="J167">
            <v>63</v>
          </cell>
          <cell r="K167">
            <v>314</v>
          </cell>
          <cell r="L167">
            <v>6005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 t="str">
            <v>0662</v>
          </cell>
          <cell r="R167" t="str">
            <v>51450</v>
          </cell>
          <cell r="S167" t="str">
            <v>200212</v>
          </cell>
          <cell r="T167" t="str">
            <v>SA01</v>
          </cell>
          <cell r="U167">
            <v>1193.25</v>
          </cell>
          <cell r="W167">
            <v>0</v>
          </cell>
          <cell r="Y167">
            <v>0</v>
          </cell>
          <cell r="Z167">
            <v>1</v>
          </cell>
          <cell r="AA167" t="str">
            <v>BCH</v>
          </cell>
          <cell r="AB167" t="str">
            <v>450002350</v>
          </cell>
          <cell r="AC167" t="str">
            <v>PO#</v>
          </cell>
          <cell r="AD167" t="str">
            <v>4500030221</v>
          </cell>
          <cell r="AE167" t="str">
            <v>S/R</v>
          </cell>
          <cell r="AF167" t="str">
            <v>NET</v>
          </cell>
          <cell r="AI167" t="str">
            <v>PYN</v>
          </cell>
          <cell r="AJ167" t="str">
            <v>W D COMMUNICATIONS INC</v>
          </cell>
          <cell r="AK167" t="str">
            <v>VND</v>
          </cell>
          <cell r="AL167" t="str">
            <v>591953252</v>
          </cell>
          <cell r="AM167" t="str">
            <v>FAC</v>
          </cell>
          <cell r="AN167" t="str">
            <v>000</v>
          </cell>
          <cell r="AQ167" t="str">
            <v>NVD</v>
          </cell>
          <cell r="AR167" t="str">
            <v>2002-12-</v>
          </cell>
          <cell r="AU167" t="str">
            <v>INVOICE# 26749      W D COMMUNICATIONS I5000003546</v>
          </cell>
          <cell r="AV167" t="str">
            <v>WF-BATCH</v>
          </cell>
          <cell r="AW167" t="str">
            <v>000</v>
          </cell>
          <cell r="AX167" t="str">
            <v>00</v>
          </cell>
          <cell r="AY167" t="str">
            <v>0</v>
          </cell>
          <cell r="AZ167" t="str">
            <v>FPL Fibernet</v>
          </cell>
        </row>
        <row r="168">
          <cell r="A168" t="str">
            <v>107100</v>
          </cell>
          <cell r="B168" t="str">
            <v>0314</v>
          </cell>
          <cell r="C168" t="str">
            <v>06005</v>
          </cell>
          <cell r="D168" t="str">
            <v>0FIBER</v>
          </cell>
          <cell r="E168" t="str">
            <v>314000</v>
          </cell>
          <cell r="F168" t="str">
            <v>0662</v>
          </cell>
          <cell r="G168" t="str">
            <v>51450</v>
          </cell>
          <cell r="H168" t="str">
            <v>A</v>
          </cell>
          <cell r="I168" t="str">
            <v>00000041</v>
          </cell>
          <cell r="J168">
            <v>63</v>
          </cell>
          <cell r="K168">
            <v>314</v>
          </cell>
          <cell r="L168">
            <v>6005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0662</v>
          </cell>
          <cell r="R168" t="str">
            <v>51450</v>
          </cell>
          <cell r="S168" t="str">
            <v>200212</v>
          </cell>
          <cell r="T168" t="str">
            <v>SA01</v>
          </cell>
          <cell r="U168">
            <v>1951</v>
          </cell>
          <cell r="W168">
            <v>0</v>
          </cell>
          <cell r="Y168">
            <v>0</v>
          </cell>
          <cell r="Z168">
            <v>1</v>
          </cell>
          <cell r="AA168" t="str">
            <v>BCH</v>
          </cell>
          <cell r="AB168" t="str">
            <v>450002350</v>
          </cell>
          <cell r="AC168" t="str">
            <v>PO#</v>
          </cell>
          <cell r="AD168" t="str">
            <v>4500030221</v>
          </cell>
          <cell r="AE168" t="str">
            <v>S/R</v>
          </cell>
          <cell r="AF168" t="str">
            <v>NET</v>
          </cell>
          <cell r="AI168" t="str">
            <v>PYN</v>
          </cell>
          <cell r="AJ168" t="str">
            <v>W D COMMUNICATIONS INC</v>
          </cell>
          <cell r="AK168" t="str">
            <v>VND</v>
          </cell>
          <cell r="AL168" t="str">
            <v>591953252</v>
          </cell>
          <cell r="AM168" t="str">
            <v>FAC</v>
          </cell>
          <cell r="AN168" t="str">
            <v>000</v>
          </cell>
          <cell r="AQ168" t="str">
            <v>NVD</v>
          </cell>
          <cell r="AR168" t="str">
            <v>2002-12-</v>
          </cell>
          <cell r="AU168" t="str">
            <v>INVOICE# 26750      W D COMMUNICATIONS I5000003584</v>
          </cell>
          <cell r="AV168" t="str">
            <v>WF-BATCH</v>
          </cell>
          <cell r="AW168" t="str">
            <v>000</v>
          </cell>
          <cell r="AX168" t="str">
            <v>00</v>
          </cell>
          <cell r="AY168" t="str">
            <v>0</v>
          </cell>
          <cell r="AZ168" t="str">
            <v>FPL Fibernet</v>
          </cell>
        </row>
        <row r="169">
          <cell r="A169" t="str">
            <v>107100</v>
          </cell>
          <cell r="B169" t="str">
            <v>0314</v>
          </cell>
          <cell r="C169" t="str">
            <v>06005</v>
          </cell>
          <cell r="D169" t="str">
            <v>0FIBER</v>
          </cell>
          <cell r="E169" t="str">
            <v>314000</v>
          </cell>
          <cell r="F169" t="str">
            <v>0790</v>
          </cell>
          <cell r="G169" t="str">
            <v>65000</v>
          </cell>
          <cell r="H169" t="str">
            <v>A</v>
          </cell>
          <cell r="I169" t="str">
            <v>00000041</v>
          </cell>
          <cell r="J169">
            <v>9</v>
          </cell>
          <cell r="K169">
            <v>314</v>
          </cell>
          <cell r="L169">
            <v>6005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 t="str">
            <v>0790</v>
          </cell>
          <cell r="R169" t="str">
            <v>65000</v>
          </cell>
          <cell r="S169" t="str">
            <v>200212</v>
          </cell>
          <cell r="T169" t="str">
            <v>CA01</v>
          </cell>
          <cell r="U169">
            <v>-56477.59</v>
          </cell>
          <cell r="V169" t="str">
            <v>LDB</v>
          </cell>
          <cell r="W169">
            <v>0</v>
          </cell>
          <cell r="Y169">
            <v>0</v>
          </cell>
          <cell r="Z169">
            <v>0</v>
          </cell>
          <cell r="AA169" t="str">
            <v>BCH</v>
          </cell>
          <cell r="AB169" t="str">
            <v>0023</v>
          </cell>
          <cell r="AC169" t="str">
            <v>WKS</v>
          </cell>
          <cell r="AE169" t="str">
            <v>JV#</v>
          </cell>
          <cell r="AF169" t="str">
            <v>1232</v>
          </cell>
          <cell r="AG169" t="str">
            <v>FRN</v>
          </cell>
          <cell r="AH169" t="str">
            <v>6005</v>
          </cell>
          <cell r="AI169" t="str">
            <v>RP#</v>
          </cell>
          <cell r="AJ169" t="str">
            <v>000</v>
          </cell>
          <cell r="AK169" t="str">
            <v>CTL</v>
          </cell>
          <cell r="AM169" t="str">
            <v>RF#</v>
          </cell>
          <cell r="AU169" t="str">
            <v>TO PLACE IN SERVICE</v>
          </cell>
          <cell r="AZ169" t="str">
            <v>FPL Fibernet</v>
          </cell>
        </row>
        <row r="170">
          <cell r="A170" t="str">
            <v>107100</v>
          </cell>
          <cell r="B170" t="str">
            <v>0314</v>
          </cell>
          <cell r="C170" t="str">
            <v>06005</v>
          </cell>
          <cell r="D170" t="str">
            <v>0FIBER</v>
          </cell>
          <cell r="E170" t="str">
            <v>314000</v>
          </cell>
          <cell r="F170" t="str">
            <v>0790</v>
          </cell>
          <cell r="G170" t="str">
            <v>65000</v>
          </cell>
          <cell r="H170" t="str">
            <v>A</v>
          </cell>
          <cell r="I170" t="str">
            <v>00000041</v>
          </cell>
          <cell r="J170">
            <v>63</v>
          </cell>
          <cell r="K170">
            <v>314</v>
          </cell>
          <cell r="L170">
            <v>6005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 t="str">
            <v>0790</v>
          </cell>
          <cell r="R170" t="str">
            <v>65000</v>
          </cell>
          <cell r="S170" t="str">
            <v>200212</v>
          </cell>
          <cell r="T170" t="str">
            <v>CA01</v>
          </cell>
          <cell r="U170">
            <v>54850</v>
          </cell>
          <cell r="V170" t="str">
            <v>LDB</v>
          </cell>
          <cell r="W170">
            <v>0</v>
          </cell>
          <cell r="Y170">
            <v>0</v>
          </cell>
          <cell r="Z170">
            <v>0</v>
          </cell>
          <cell r="AA170" t="str">
            <v>BCH</v>
          </cell>
          <cell r="AB170" t="str">
            <v>0015</v>
          </cell>
          <cell r="AC170" t="str">
            <v>WKS</v>
          </cell>
          <cell r="AE170" t="str">
            <v>JV#</v>
          </cell>
          <cell r="AF170" t="str">
            <v>1232</v>
          </cell>
          <cell r="AG170" t="str">
            <v>FRN</v>
          </cell>
          <cell r="AH170" t="str">
            <v>6005</v>
          </cell>
          <cell r="AI170" t="str">
            <v>RP#</v>
          </cell>
          <cell r="AJ170" t="str">
            <v>000</v>
          </cell>
          <cell r="AK170" t="str">
            <v>CTL</v>
          </cell>
          <cell r="AM170" t="str">
            <v>RF#</v>
          </cell>
          <cell r="AU170" t="str">
            <v>ACCRUAL OF DEC 02 CAPITAL</v>
          </cell>
          <cell r="AZ170" t="str">
            <v>FPL Fibernet</v>
          </cell>
        </row>
        <row r="171">
          <cell r="A171" t="str">
            <v>107100</v>
          </cell>
          <cell r="B171" t="str">
            <v>0314</v>
          </cell>
          <cell r="C171" t="str">
            <v>06005</v>
          </cell>
          <cell r="D171" t="str">
            <v>0FIBER</v>
          </cell>
          <cell r="E171" t="str">
            <v>314000</v>
          </cell>
          <cell r="F171" t="str">
            <v>0790</v>
          </cell>
          <cell r="G171" t="str">
            <v>65000</v>
          </cell>
          <cell r="H171" t="str">
            <v>A</v>
          </cell>
          <cell r="I171" t="str">
            <v>00000041</v>
          </cell>
          <cell r="J171">
            <v>63</v>
          </cell>
          <cell r="K171">
            <v>314</v>
          </cell>
          <cell r="L171">
            <v>6005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 t="str">
            <v>0790</v>
          </cell>
          <cell r="R171" t="str">
            <v>65000</v>
          </cell>
          <cell r="S171" t="str">
            <v>200212</v>
          </cell>
          <cell r="T171" t="str">
            <v>CA01</v>
          </cell>
          <cell r="U171">
            <v>54850</v>
          </cell>
          <cell r="V171" t="str">
            <v>LDB</v>
          </cell>
          <cell r="W171">
            <v>0</v>
          </cell>
          <cell r="Y171">
            <v>0</v>
          </cell>
          <cell r="Z171">
            <v>0</v>
          </cell>
          <cell r="AA171" t="str">
            <v>BCH</v>
          </cell>
          <cell r="AB171" t="str">
            <v>0066</v>
          </cell>
          <cell r="AC171" t="str">
            <v>WKS</v>
          </cell>
          <cell r="AE171" t="str">
            <v>JV#</v>
          </cell>
          <cell r="AF171" t="str">
            <v>1232</v>
          </cell>
          <cell r="AG171" t="str">
            <v>FRN</v>
          </cell>
          <cell r="AH171" t="str">
            <v>6005</v>
          </cell>
          <cell r="AI171" t="str">
            <v>RP#</v>
          </cell>
          <cell r="AJ171" t="str">
            <v>000</v>
          </cell>
          <cell r="AK171" t="str">
            <v>CTL</v>
          </cell>
          <cell r="AM171" t="str">
            <v>RF#</v>
          </cell>
          <cell r="AU171" t="str">
            <v>ACCR REVERSAL OF DEC 02</v>
          </cell>
          <cell r="AZ171" t="str">
            <v>FPL Fibernet</v>
          </cell>
        </row>
        <row r="172">
          <cell r="A172" t="str">
            <v>107100</v>
          </cell>
          <cell r="B172" t="str">
            <v>0314</v>
          </cell>
          <cell r="C172" t="str">
            <v>06005</v>
          </cell>
          <cell r="D172" t="str">
            <v>0FIBER</v>
          </cell>
          <cell r="E172" t="str">
            <v>314000</v>
          </cell>
          <cell r="F172" t="str">
            <v>0790</v>
          </cell>
          <cell r="G172" t="str">
            <v>65000</v>
          </cell>
          <cell r="H172" t="str">
            <v>A</v>
          </cell>
          <cell r="I172" t="str">
            <v>00000041</v>
          </cell>
          <cell r="J172">
            <v>63</v>
          </cell>
          <cell r="K172">
            <v>314</v>
          </cell>
          <cell r="L172">
            <v>6005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 t="str">
            <v>0790</v>
          </cell>
          <cell r="R172" t="str">
            <v>65000</v>
          </cell>
          <cell r="S172" t="str">
            <v>200212</v>
          </cell>
          <cell r="T172" t="str">
            <v>CA01</v>
          </cell>
          <cell r="U172">
            <v>206250</v>
          </cell>
          <cell r="V172" t="str">
            <v>LDB</v>
          </cell>
          <cell r="W172">
            <v>0</v>
          </cell>
          <cell r="Y172">
            <v>0</v>
          </cell>
          <cell r="Z172">
            <v>0</v>
          </cell>
          <cell r="AA172" t="str">
            <v>BCH</v>
          </cell>
          <cell r="AB172" t="str">
            <v>0024</v>
          </cell>
          <cell r="AC172" t="str">
            <v>WKS</v>
          </cell>
          <cell r="AE172" t="str">
            <v>JV#</v>
          </cell>
          <cell r="AF172" t="str">
            <v>1232</v>
          </cell>
          <cell r="AG172" t="str">
            <v>FRN</v>
          </cell>
          <cell r="AH172" t="str">
            <v>6005</v>
          </cell>
          <cell r="AI172" t="str">
            <v>RP#</v>
          </cell>
          <cell r="AJ172" t="str">
            <v>000</v>
          </cell>
          <cell r="AK172" t="str">
            <v>CTL</v>
          </cell>
          <cell r="AM172" t="str">
            <v>RF#</v>
          </cell>
          <cell r="AU172" t="str">
            <v>ACCR DEC 02 CAPITAL-EXELO</v>
          </cell>
          <cell r="AZ172" t="str">
            <v>FPL Fibernet</v>
          </cell>
        </row>
        <row r="173">
          <cell r="A173" t="str">
            <v>107100</v>
          </cell>
          <cell r="B173" t="str">
            <v>0314</v>
          </cell>
          <cell r="C173" t="str">
            <v>06005</v>
          </cell>
          <cell r="D173" t="str">
            <v>0FIBER</v>
          </cell>
          <cell r="E173" t="str">
            <v>314000</v>
          </cell>
          <cell r="F173" t="str">
            <v>0790</v>
          </cell>
          <cell r="G173" t="str">
            <v>65000</v>
          </cell>
          <cell r="H173" t="str">
            <v>A</v>
          </cell>
          <cell r="I173" t="str">
            <v>00000041</v>
          </cell>
          <cell r="J173">
            <v>63</v>
          </cell>
          <cell r="K173">
            <v>314</v>
          </cell>
          <cell r="L173">
            <v>6005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 t="str">
            <v>0790</v>
          </cell>
          <cell r="R173" t="str">
            <v>65000</v>
          </cell>
          <cell r="S173" t="str">
            <v>200212</v>
          </cell>
          <cell r="T173" t="str">
            <v>CA01</v>
          </cell>
          <cell r="U173">
            <v>-54850</v>
          </cell>
          <cell r="V173" t="str">
            <v>LDB</v>
          </cell>
          <cell r="W173">
            <v>0</v>
          </cell>
          <cell r="Y173">
            <v>0</v>
          </cell>
          <cell r="Z173">
            <v>0</v>
          </cell>
          <cell r="AA173" t="str">
            <v>BCH</v>
          </cell>
          <cell r="AB173" t="str">
            <v>0048</v>
          </cell>
          <cell r="AC173" t="str">
            <v>WKS</v>
          </cell>
          <cell r="AE173" t="str">
            <v>JV#</v>
          </cell>
          <cell r="AF173" t="str">
            <v>1232</v>
          </cell>
          <cell r="AG173" t="str">
            <v>FRN</v>
          </cell>
          <cell r="AH173" t="str">
            <v>6005</v>
          </cell>
          <cell r="AI173" t="str">
            <v>RP#</v>
          </cell>
          <cell r="AJ173" t="str">
            <v>000</v>
          </cell>
          <cell r="AK173" t="str">
            <v>CTL</v>
          </cell>
          <cell r="AM173" t="str">
            <v>RF#</v>
          </cell>
          <cell r="AU173" t="str">
            <v>ACCR REVERSAL OF DEC 02</v>
          </cell>
          <cell r="AZ173" t="str">
            <v>FPL Fibernet</v>
          </cell>
        </row>
        <row r="174">
          <cell r="A174" t="str">
            <v>107100</v>
          </cell>
          <cell r="B174" t="str">
            <v>0314</v>
          </cell>
          <cell r="C174" t="str">
            <v>06005</v>
          </cell>
          <cell r="D174" t="str">
            <v>0FIBER</v>
          </cell>
          <cell r="E174" t="str">
            <v>314000</v>
          </cell>
          <cell r="F174" t="str">
            <v>0790</v>
          </cell>
          <cell r="G174" t="str">
            <v>65000</v>
          </cell>
          <cell r="H174" t="str">
            <v>A</v>
          </cell>
          <cell r="I174" t="str">
            <v>00000041</v>
          </cell>
          <cell r="J174">
            <v>63</v>
          </cell>
          <cell r="K174">
            <v>314</v>
          </cell>
          <cell r="L174">
            <v>6005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 t="str">
            <v>0790</v>
          </cell>
          <cell r="R174" t="str">
            <v>65000</v>
          </cell>
          <cell r="S174" t="str">
            <v>200212</v>
          </cell>
          <cell r="T174" t="str">
            <v>CA01</v>
          </cell>
          <cell r="U174">
            <v>-54850</v>
          </cell>
          <cell r="V174" t="str">
            <v>LDB</v>
          </cell>
          <cell r="W174">
            <v>0</v>
          </cell>
          <cell r="Y174">
            <v>0</v>
          </cell>
          <cell r="Z174">
            <v>0</v>
          </cell>
          <cell r="AA174" t="str">
            <v>BCH</v>
          </cell>
          <cell r="AB174" t="str">
            <v>0049</v>
          </cell>
          <cell r="AC174" t="str">
            <v>WKS</v>
          </cell>
          <cell r="AE174" t="str">
            <v>JV#</v>
          </cell>
          <cell r="AF174" t="str">
            <v>1232</v>
          </cell>
          <cell r="AG174" t="str">
            <v>FRN</v>
          </cell>
          <cell r="AH174" t="str">
            <v>6005</v>
          </cell>
          <cell r="AI174" t="str">
            <v>RP#</v>
          </cell>
          <cell r="AJ174" t="str">
            <v>000</v>
          </cell>
          <cell r="AK174" t="str">
            <v>CTL</v>
          </cell>
          <cell r="AM174" t="str">
            <v>RF#</v>
          </cell>
          <cell r="AU174" t="str">
            <v>ACCR REVERSAL OF DEC 02</v>
          </cell>
          <cell r="AZ174" t="str">
            <v>FPL Fibernet</v>
          </cell>
        </row>
        <row r="175">
          <cell r="A175" t="str">
            <v>107100</v>
          </cell>
          <cell r="B175" t="str">
            <v>0313</v>
          </cell>
          <cell r="C175" t="str">
            <v>06006</v>
          </cell>
          <cell r="D175" t="str">
            <v>0FIBER</v>
          </cell>
          <cell r="E175" t="str">
            <v>313000</v>
          </cell>
          <cell r="F175" t="str">
            <v>0691</v>
          </cell>
          <cell r="G175" t="str">
            <v>51450</v>
          </cell>
          <cell r="H175" t="str">
            <v>A</v>
          </cell>
          <cell r="I175" t="str">
            <v>00000041</v>
          </cell>
          <cell r="J175">
            <v>61</v>
          </cell>
          <cell r="K175">
            <v>313</v>
          </cell>
          <cell r="L175">
            <v>6006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 t="str">
            <v>0691</v>
          </cell>
          <cell r="R175" t="str">
            <v>51450</v>
          </cell>
          <cell r="S175" t="str">
            <v>200212</v>
          </cell>
          <cell r="T175" t="str">
            <v>SA01</v>
          </cell>
          <cell r="U175">
            <v>662.3</v>
          </cell>
          <cell r="W175">
            <v>0</v>
          </cell>
          <cell r="Y175">
            <v>0</v>
          </cell>
          <cell r="Z175">
            <v>1</v>
          </cell>
          <cell r="AA175" t="str">
            <v>BCH</v>
          </cell>
          <cell r="AB175" t="str">
            <v>450002361</v>
          </cell>
          <cell r="AC175" t="str">
            <v>PO#</v>
          </cell>
          <cell r="AD175" t="str">
            <v>4500084513</v>
          </cell>
          <cell r="AE175" t="str">
            <v>S/R</v>
          </cell>
          <cell r="AF175" t="str">
            <v>337</v>
          </cell>
          <cell r="AI175" t="str">
            <v>PYN</v>
          </cell>
          <cell r="AJ175" t="str">
            <v>STEEL HECTOR &amp; DAVIS</v>
          </cell>
          <cell r="AK175" t="str">
            <v>VND</v>
          </cell>
          <cell r="AL175" t="str">
            <v>590702089</v>
          </cell>
          <cell r="AM175" t="str">
            <v>FAC</v>
          </cell>
          <cell r="AN175" t="str">
            <v>000</v>
          </cell>
          <cell r="AQ175" t="str">
            <v>NVD</v>
          </cell>
          <cell r="AR175" t="str">
            <v>2002-12-</v>
          </cell>
          <cell r="AU175" t="str">
            <v>00000000000000291341STEEL HECTOR &amp; DAVIS5000003727</v>
          </cell>
          <cell r="AV175" t="str">
            <v>WF-BATCH</v>
          </cell>
          <cell r="AW175" t="str">
            <v>000</v>
          </cell>
          <cell r="AX175" t="str">
            <v>00</v>
          </cell>
          <cell r="AY175" t="str">
            <v>0</v>
          </cell>
          <cell r="AZ175" t="str">
            <v>FPL Fibernet</v>
          </cell>
        </row>
        <row r="176">
          <cell r="A176" t="str">
            <v>107100</v>
          </cell>
          <cell r="B176" t="str">
            <v>0313</v>
          </cell>
          <cell r="C176" t="str">
            <v>06006</v>
          </cell>
          <cell r="D176" t="str">
            <v>0FIBER</v>
          </cell>
          <cell r="E176" t="str">
            <v>313000</v>
          </cell>
          <cell r="F176" t="str">
            <v>0691</v>
          </cell>
          <cell r="G176" t="str">
            <v>51450</v>
          </cell>
          <cell r="H176" t="str">
            <v>A</v>
          </cell>
          <cell r="I176" t="str">
            <v>00000041</v>
          </cell>
          <cell r="J176">
            <v>61</v>
          </cell>
          <cell r="K176">
            <v>313</v>
          </cell>
          <cell r="L176">
            <v>6006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0691</v>
          </cell>
          <cell r="R176" t="str">
            <v>51450</v>
          </cell>
          <cell r="S176" t="str">
            <v>200212</v>
          </cell>
          <cell r="T176" t="str">
            <v>SA01</v>
          </cell>
          <cell r="U176">
            <v>3500.04</v>
          </cell>
          <cell r="W176">
            <v>0</v>
          </cell>
          <cell r="Y176">
            <v>0</v>
          </cell>
          <cell r="Z176">
            <v>1</v>
          </cell>
          <cell r="AA176" t="str">
            <v>BCH</v>
          </cell>
          <cell r="AB176" t="str">
            <v>450002350</v>
          </cell>
          <cell r="AC176" t="str">
            <v>PO#</v>
          </cell>
          <cell r="AD176" t="str">
            <v>4500084513</v>
          </cell>
          <cell r="AE176" t="str">
            <v>S/R</v>
          </cell>
          <cell r="AF176" t="str">
            <v>337</v>
          </cell>
          <cell r="AI176" t="str">
            <v>PYN</v>
          </cell>
          <cell r="AJ176" t="str">
            <v>STEEL HECTOR &amp; DAVIS</v>
          </cell>
          <cell r="AK176" t="str">
            <v>VND</v>
          </cell>
          <cell r="AL176" t="str">
            <v>590702089</v>
          </cell>
          <cell r="AM176" t="str">
            <v>FAC</v>
          </cell>
          <cell r="AN176" t="str">
            <v>000</v>
          </cell>
          <cell r="AQ176" t="str">
            <v>NVD</v>
          </cell>
          <cell r="AR176" t="str">
            <v>2002-12-</v>
          </cell>
          <cell r="AU176" t="str">
            <v>INVOICE# 289557     STEEL HECTOR &amp; DAVIS5000003576</v>
          </cell>
          <cell r="AV176" t="str">
            <v>WF-BATCH</v>
          </cell>
          <cell r="AW176" t="str">
            <v>000</v>
          </cell>
          <cell r="AX176" t="str">
            <v>00</v>
          </cell>
          <cell r="AY176" t="str">
            <v>0</v>
          </cell>
          <cell r="AZ176" t="str">
            <v>FPL Fibernet</v>
          </cell>
        </row>
        <row r="177">
          <cell r="A177" t="str">
            <v>107100</v>
          </cell>
          <cell r="B177" t="str">
            <v>0313</v>
          </cell>
          <cell r="C177" t="str">
            <v>06006</v>
          </cell>
          <cell r="D177" t="str">
            <v>0FIBER</v>
          </cell>
          <cell r="E177" t="str">
            <v>313000</v>
          </cell>
          <cell r="F177" t="str">
            <v>0691</v>
          </cell>
          <cell r="G177" t="str">
            <v>52450</v>
          </cell>
          <cell r="H177" t="str">
            <v>A</v>
          </cell>
          <cell r="I177" t="str">
            <v>00000041</v>
          </cell>
          <cell r="J177">
            <v>61</v>
          </cell>
          <cell r="K177">
            <v>313</v>
          </cell>
          <cell r="L177">
            <v>6006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 t="str">
            <v>0691</v>
          </cell>
          <cell r="R177" t="str">
            <v>52450</v>
          </cell>
          <cell r="S177" t="str">
            <v>200212</v>
          </cell>
          <cell r="T177" t="str">
            <v>SA01</v>
          </cell>
          <cell r="U177">
            <v>-70</v>
          </cell>
          <cell r="W177">
            <v>0</v>
          </cell>
          <cell r="Y177">
            <v>0</v>
          </cell>
          <cell r="Z177">
            <v>-1</v>
          </cell>
          <cell r="AA177" t="str">
            <v>BCH</v>
          </cell>
          <cell r="AB177" t="str">
            <v>450002353</v>
          </cell>
          <cell r="AC177" t="str">
            <v>PO#</v>
          </cell>
          <cell r="AD177" t="str">
            <v>4500084513</v>
          </cell>
          <cell r="AE177" t="str">
            <v>S/R</v>
          </cell>
          <cell r="AF177" t="str">
            <v>337</v>
          </cell>
          <cell r="AI177" t="str">
            <v>PYN</v>
          </cell>
          <cell r="AJ177" t="str">
            <v>STEEL HECTOR &amp; DAVIS</v>
          </cell>
          <cell r="AK177" t="str">
            <v>VND</v>
          </cell>
          <cell r="AL177" t="str">
            <v>590702089</v>
          </cell>
          <cell r="AM177" t="str">
            <v>FAC</v>
          </cell>
          <cell r="AN177" t="str">
            <v>000</v>
          </cell>
          <cell r="AQ177" t="str">
            <v>NVD</v>
          </cell>
          <cell r="AR177" t="str">
            <v>2002-11-</v>
          </cell>
          <cell r="AU177" t="str">
            <v>STEEL HECTOR &amp; DAVISSTEEL HECTOR &amp; DAVIS0015286156</v>
          </cell>
          <cell r="AV177" t="str">
            <v>AXR0JK3</v>
          </cell>
          <cell r="AW177" t="str">
            <v>000</v>
          </cell>
          <cell r="AX177" t="str">
            <v>00</v>
          </cell>
          <cell r="AY177" t="str">
            <v>0</v>
          </cell>
          <cell r="AZ177" t="str">
            <v>FPL Fibernet</v>
          </cell>
        </row>
        <row r="178">
          <cell r="A178" t="str">
            <v>107100</v>
          </cell>
          <cell r="B178" t="str">
            <v>0313</v>
          </cell>
          <cell r="C178" t="str">
            <v>06006</v>
          </cell>
          <cell r="D178" t="str">
            <v>0FIBER</v>
          </cell>
          <cell r="E178" t="str">
            <v>313000</v>
          </cell>
          <cell r="F178" t="str">
            <v>0790</v>
          </cell>
          <cell r="G178" t="str">
            <v>65000</v>
          </cell>
          <cell r="H178" t="str">
            <v>A</v>
          </cell>
          <cell r="I178" t="str">
            <v>00000041</v>
          </cell>
          <cell r="J178">
            <v>9</v>
          </cell>
          <cell r="K178">
            <v>313</v>
          </cell>
          <cell r="L178">
            <v>6006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 t="str">
            <v>0790</v>
          </cell>
          <cell r="R178" t="str">
            <v>65000</v>
          </cell>
          <cell r="S178" t="str">
            <v>200212</v>
          </cell>
          <cell r="T178" t="str">
            <v>CA01</v>
          </cell>
          <cell r="U178">
            <v>86362.27</v>
          </cell>
          <cell r="V178" t="str">
            <v>LDB</v>
          </cell>
          <cell r="W178">
            <v>0</v>
          </cell>
          <cell r="Y178">
            <v>0</v>
          </cell>
          <cell r="Z178">
            <v>0</v>
          </cell>
          <cell r="AA178" t="str">
            <v>BCH</v>
          </cell>
          <cell r="AB178" t="str">
            <v>0023</v>
          </cell>
          <cell r="AC178" t="str">
            <v>WKS</v>
          </cell>
          <cell r="AE178" t="str">
            <v>JV#</v>
          </cell>
          <cell r="AF178" t="str">
            <v>1232</v>
          </cell>
          <cell r="AG178" t="str">
            <v>FRN</v>
          </cell>
          <cell r="AH178" t="str">
            <v>6006</v>
          </cell>
          <cell r="AI178" t="str">
            <v>RP#</v>
          </cell>
          <cell r="AJ178" t="str">
            <v>000</v>
          </cell>
          <cell r="AK178" t="str">
            <v>CTL</v>
          </cell>
          <cell r="AM178" t="str">
            <v>RF#</v>
          </cell>
          <cell r="AU178" t="str">
            <v>TO PLACE IN SERVICE</v>
          </cell>
          <cell r="AZ178" t="str">
            <v>FPL Fibernet</v>
          </cell>
        </row>
        <row r="179">
          <cell r="A179" t="str">
            <v>107100</v>
          </cell>
          <cell r="B179" t="str">
            <v>0313</v>
          </cell>
          <cell r="C179" t="str">
            <v>06006</v>
          </cell>
          <cell r="D179" t="str">
            <v>0FIBER</v>
          </cell>
          <cell r="E179" t="str">
            <v>313000</v>
          </cell>
          <cell r="F179" t="str">
            <v>0790</v>
          </cell>
          <cell r="G179" t="str">
            <v>65000</v>
          </cell>
          <cell r="H179" t="str">
            <v>A</v>
          </cell>
          <cell r="I179" t="str">
            <v>00000041</v>
          </cell>
          <cell r="J179">
            <v>63</v>
          </cell>
          <cell r="K179">
            <v>313</v>
          </cell>
          <cell r="L179">
            <v>6006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 t="str">
            <v>0790</v>
          </cell>
          <cell r="R179" t="str">
            <v>65000</v>
          </cell>
          <cell r="S179" t="str">
            <v>200212</v>
          </cell>
          <cell r="T179" t="str">
            <v>CA01</v>
          </cell>
          <cell r="U179">
            <v>14944</v>
          </cell>
          <cell r="V179" t="str">
            <v>LDB</v>
          </cell>
          <cell r="W179">
            <v>0</v>
          </cell>
          <cell r="Y179">
            <v>0</v>
          </cell>
          <cell r="Z179">
            <v>0</v>
          </cell>
          <cell r="AA179" t="str">
            <v>BCH</v>
          </cell>
          <cell r="AB179" t="str">
            <v>0044</v>
          </cell>
          <cell r="AC179" t="str">
            <v>WKS</v>
          </cell>
          <cell r="AE179" t="str">
            <v>JV#</v>
          </cell>
          <cell r="AF179" t="str">
            <v>1232</v>
          </cell>
          <cell r="AG179" t="str">
            <v>FRN</v>
          </cell>
          <cell r="AH179" t="str">
            <v>6006</v>
          </cell>
          <cell r="AI179" t="str">
            <v>RP#</v>
          </cell>
          <cell r="AJ179" t="str">
            <v>000</v>
          </cell>
          <cell r="AK179" t="str">
            <v>CTL</v>
          </cell>
          <cell r="AM179" t="str">
            <v>RF#</v>
          </cell>
          <cell r="AU179" t="str">
            <v>ACCRUAL OF DEC 02 CAPITAL</v>
          </cell>
          <cell r="AZ179" t="str">
            <v>FPL Fibernet</v>
          </cell>
        </row>
        <row r="180">
          <cell r="A180" t="str">
            <v>107100</v>
          </cell>
          <cell r="B180" t="str">
            <v>0313</v>
          </cell>
          <cell r="C180" t="str">
            <v>06006</v>
          </cell>
          <cell r="D180" t="str">
            <v>0FIBER</v>
          </cell>
          <cell r="E180" t="str">
            <v>313000</v>
          </cell>
          <cell r="F180" t="str">
            <v>0790</v>
          </cell>
          <cell r="G180" t="str">
            <v>65000</v>
          </cell>
          <cell r="H180" t="str">
            <v>A</v>
          </cell>
          <cell r="I180" t="str">
            <v>00000041</v>
          </cell>
          <cell r="J180">
            <v>63</v>
          </cell>
          <cell r="K180">
            <v>313</v>
          </cell>
          <cell r="L180">
            <v>6006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0790</v>
          </cell>
          <cell r="R180" t="str">
            <v>65000</v>
          </cell>
          <cell r="S180" t="str">
            <v>200212</v>
          </cell>
          <cell r="T180" t="str">
            <v>CA01</v>
          </cell>
          <cell r="U180">
            <v>327500</v>
          </cell>
          <cell r="V180" t="str">
            <v>LDB</v>
          </cell>
          <cell r="W180">
            <v>0</v>
          </cell>
          <cell r="Y180">
            <v>0</v>
          </cell>
          <cell r="Z180">
            <v>0</v>
          </cell>
          <cell r="AA180" t="str">
            <v>BCH</v>
          </cell>
          <cell r="AB180" t="str">
            <v>0024</v>
          </cell>
          <cell r="AC180" t="str">
            <v>WKS</v>
          </cell>
          <cell r="AE180" t="str">
            <v>JV#</v>
          </cell>
          <cell r="AF180" t="str">
            <v>1232</v>
          </cell>
          <cell r="AG180" t="str">
            <v>FRN</v>
          </cell>
          <cell r="AH180" t="str">
            <v>6006</v>
          </cell>
          <cell r="AI180" t="str">
            <v>RP#</v>
          </cell>
          <cell r="AJ180" t="str">
            <v>000</v>
          </cell>
          <cell r="AK180" t="str">
            <v>CTL</v>
          </cell>
          <cell r="AM180" t="str">
            <v>RF#</v>
          </cell>
          <cell r="AU180" t="str">
            <v>ACCR DEC 02 CAPITAL-EXELO</v>
          </cell>
          <cell r="AZ180" t="str">
            <v>FPL Fibernet</v>
          </cell>
        </row>
        <row r="181">
          <cell r="A181" t="str">
            <v>107100</v>
          </cell>
          <cell r="B181" t="str">
            <v>0313</v>
          </cell>
          <cell r="C181" t="str">
            <v>06006</v>
          </cell>
          <cell r="D181" t="str">
            <v>0FIBER</v>
          </cell>
          <cell r="E181" t="str">
            <v>313000</v>
          </cell>
          <cell r="F181" t="str">
            <v>0790</v>
          </cell>
          <cell r="G181" t="str">
            <v>65000</v>
          </cell>
          <cell r="H181" t="str">
            <v>A</v>
          </cell>
          <cell r="I181" t="str">
            <v>00000041</v>
          </cell>
          <cell r="J181">
            <v>63</v>
          </cell>
          <cell r="K181">
            <v>313</v>
          </cell>
          <cell r="L181">
            <v>6006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 t="str">
            <v>0790</v>
          </cell>
          <cell r="R181" t="str">
            <v>65000</v>
          </cell>
          <cell r="S181" t="str">
            <v>200212</v>
          </cell>
          <cell r="T181" t="str">
            <v>CA01</v>
          </cell>
          <cell r="U181">
            <v>-450000</v>
          </cell>
          <cell r="V181" t="str">
            <v>LDB</v>
          </cell>
          <cell r="W181">
            <v>0</v>
          </cell>
          <cell r="Y181">
            <v>0</v>
          </cell>
          <cell r="Z181">
            <v>0</v>
          </cell>
          <cell r="AA181" t="str">
            <v>BCH</v>
          </cell>
          <cell r="AB181" t="str">
            <v>0004</v>
          </cell>
          <cell r="AC181" t="str">
            <v>WKS</v>
          </cell>
          <cell r="AE181" t="str">
            <v>JV#</v>
          </cell>
          <cell r="AF181" t="str">
            <v>1232</v>
          </cell>
          <cell r="AG181" t="str">
            <v>FRN</v>
          </cell>
          <cell r="AH181" t="str">
            <v>6006</v>
          </cell>
          <cell r="AI181" t="str">
            <v>RP#</v>
          </cell>
          <cell r="AJ181" t="str">
            <v>000</v>
          </cell>
          <cell r="AK181" t="str">
            <v>CTL</v>
          </cell>
          <cell r="AM181" t="str">
            <v>RF#</v>
          </cell>
          <cell r="AU181" t="str">
            <v>AC-REV ACCRUAL OF OCT 02 CAPITA</v>
          </cell>
          <cell r="AZ181" t="str">
            <v>FPL Fibernet</v>
          </cell>
        </row>
        <row r="182">
          <cell r="A182" t="str">
            <v>107100</v>
          </cell>
          <cell r="B182" t="str">
            <v>0385</v>
          </cell>
          <cell r="C182" t="str">
            <v>06006</v>
          </cell>
          <cell r="D182" t="str">
            <v>0FIBER</v>
          </cell>
          <cell r="E182" t="str">
            <v>313000</v>
          </cell>
          <cell r="F182" t="str">
            <v>0662</v>
          </cell>
          <cell r="G182" t="str">
            <v>51450</v>
          </cell>
          <cell r="H182" t="str">
            <v>A</v>
          </cell>
          <cell r="I182" t="str">
            <v>00000041</v>
          </cell>
          <cell r="J182">
            <v>63</v>
          </cell>
          <cell r="K182">
            <v>385</v>
          </cell>
          <cell r="L182">
            <v>6006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 t="str">
            <v>0662</v>
          </cell>
          <cell r="R182" t="str">
            <v>51450</v>
          </cell>
          <cell r="S182" t="str">
            <v>200212</v>
          </cell>
          <cell r="T182" t="str">
            <v>SA01</v>
          </cell>
          <cell r="U182">
            <v>16500</v>
          </cell>
          <cell r="W182">
            <v>0</v>
          </cell>
          <cell r="Y182">
            <v>0</v>
          </cell>
          <cell r="Z182">
            <v>1</v>
          </cell>
          <cell r="AA182" t="str">
            <v>BCH</v>
          </cell>
          <cell r="AB182" t="str">
            <v>450002339</v>
          </cell>
          <cell r="AC182" t="str">
            <v>PO#</v>
          </cell>
          <cell r="AD182" t="str">
            <v>4500038584</v>
          </cell>
          <cell r="AE182" t="str">
            <v>S/R</v>
          </cell>
          <cell r="AF182" t="str">
            <v>337</v>
          </cell>
          <cell r="AI182" t="str">
            <v>PYN</v>
          </cell>
          <cell r="AJ182" t="str">
            <v>FOUNTAIN ENGINEERING INC</v>
          </cell>
          <cell r="AK182" t="str">
            <v>VND</v>
          </cell>
          <cell r="AL182" t="str">
            <v>650384549</v>
          </cell>
          <cell r="AM182" t="str">
            <v>FAC</v>
          </cell>
          <cell r="AN182" t="str">
            <v>000</v>
          </cell>
          <cell r="AQ182" t="str">
            <v>NVD</v>
          </cell>
          <cell r="AR182" t="str">
            <v>2002-12-</v>
          </cell>
          <cell r="AU182" t="str">
            <v>INVOICE# 01-9734    FOUNTAIN ENGINEERING5000003491</v>
          </cell>
          <cell r="AV182" t="str">
            <v>WF-BATCH</v>
          </cell>
          <cell r="AW182" t="str">
            <v>000</v>
          </cell>
          <cell r="AX182" t="str">
            <v>00</v>
          </cell>
          <cell r="AY182" t="str">
            <v>0</v>
          </cell>
          <cell r="AZ182" t="str">
            <v>FPL Fibernet</v>
          </cell>
        </row>
        <row r="183">
          <cell r="A183" t="str">
            <v>107100</v>
          </cell>
          <cell r="B183" t="str">
            <v>0314</v>
          </cell>
          <cell r="C183" t="str">
            <v>06007</v>
          </cell>
          <cell r="D183" t="str">
            <v>0ELECT</v>
          </cell>
          <cell r="E183" t="str">
            <v>314000</v>
          </cell>
          <cell r="F183" t="str">
            <v>0790</v>
          </cell>
          <cell r="G183" t="str">
            <v>65000</v>
          </cell>
          <cell r="H183" t="str">
            <v>A</v>
          </cell>
          <cell r="I183" t="str">
            <v>00000041</v>
          </cell>
          <cell r="J183">
            <v>70</v>
          </cell>
          <cell r="K183">
            <v>314</v>
          </cell>
          <cell r="L183">
            <v>6007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 t="str">
            <v>0790</v>
          </cell>
          <cell r="R183" t="str">
            <v>65000</v>
          </cell>
          <cell r="S183" t="str">
            <v>200212</v>
          </cell>
          <cell r="T183" t="str">
            <v>CA01</v>
          </cell>
          <cell r="U183">
            <v>-14251.11</v>
          </cell>
          <cell r="V183" t="str">
            <v>LDB</v>
          </cell>
          <cell r="W183">
            <v>0</v>
          </cell>
          <cell r="Y183">
            <v>0</v>
          </cell>
          <cell r="Z183">
            <v>0</v>
          </cell>
          <cell r="AA183" t="str">
            <v>BCH</v>
          </cell>
          <cell r="AB183" t="str">
            <v>0023</v>
          </cell>
          <cell r="AC183" t="str">
            <v>WKS</v>
          </cell>
          <cell r="AE183" t="str">
            <v>JV#</v>
          </cell>
          <cell r="AF183" t="str">
            <v>1232</v>
          </cell>
          <cell r="AG183" t="str">
            <v>FRN</v>
          </cell>
          <cell r="AH183" t="str">
            <v>6007</v>
          </cell>
          <cell r="AI183" t="str">
            <v>RP#</v>
          </cell>
          <cell r="AJ183" t="str">
            <v>000</v>
          </cell>
          <cell r="AK183" t="str">
            <v>CTL</v>
          </cell>
          <cell r="AM183" t="str">
            <v>RF#</v>
          </cell>
          <cell r="AU183" t="str">
            <v>TO PLACE IN SERVICE</v>
          </cell>
          <cell r="AZ183" t="str">
            <v>FPL Fibernet</v>
          </cell>
        </row>
        <row r="184">
          <cell r="A184" t="str">
            <v>107100</v>
          </cell>
          <cell r="B184" t="str">
            <v>0314</v>
          </cell>
          <cell r="C184" t="str">
            <v>06007</v>
          </cell>
          <cell r="D184" t="str">
            <v>0FIBER</v>
          </cell>
          <cell r="E184" t="str">
            <v>314000</v>
          </cell>
          <cell r="F184" t="str">
            <v>0790</v>
          </cell>
          <cell r="G184" t="str">
            <v>65000</v>
          </cell>
          <cell r="H184" t="str">
            <v>A</v>
          </cell>
          <cell r="I184" t="str">
            <v>00000041</v>
          </cell>
          <cell r="J184">
            <v>63</v>
          </cell>
          <cell r="K184">
            <v>314</v>
          </cell>
          <cell r="L184">
            <v>6007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 t="str">
            <v>0790</v>
          </cell>
          <cell r="R184" t="str">
            <v>65000</v>
          </cell>
          <cell r="S184" t="str">
            <v>200212</v>
          </cell>
          <cell r="T184" t="str">
            <v>CA01</v>
          </cell>
          <cell r="U184">
            <v>200000</v>
          </cell>
          <cell r="V184" t="str">
            <v>LDB</v>
          </cell>
          <cell r="W184">
            <v>0</v>
          </cell>
          <cell r="Y184">
            <v>0</v>
          </cell>
          <cell r="Z184">
            <v>0</v>
          </cell>
          <cell r="AA184" t="str">
            <v>BCH</v>
          </cell>
          <cell r="AB184" t="str">
            <v>0024</v>
          </cell>
          <cell r="AC184" t="str">
            <v>WKS</v>
          </cell>
          <cell r="AE184" t="str">
            <v>JV#</v>
          </cell>
          <cell r="AF184" t="str">
            <v>1232</v>
          </cell>
          <cell r="AG184" t="str">
            <v>FRN</v>
          </cell>
          <cell r="AH184" t="str">
            <v>6007</v>
          </cell>
          <cell r="AI184" t="str">
            <v>RP#</v>
          </cell>
          <cell r="AJ184" t="str">
            <v>000</v>
          </cell>
          <cell r="AK184" t="str">
            <v>CTL</v>
          </cell>
          <cell r="AM184" t="str">
            <v>RF#</v>
          </cell>
          <cell r="AU184" t="str">
            <v>ACCR DEC 02 CAP-DEVENEY</v>
          </cell>
          <cell r="AZ184" t="str">
            <v>FPL Fibernet</v>
          </cell>
        </row>
        <row r="185">
          <cell r="A185" t="str">
            <v>107100</v>
          </cell>
          <cell r="B185" t="str">
            <v>0314</v>
          </cell>
          <cell r="C185" t="str">
            <v>06007</v>
          </cell>
          <cell r="D185" t="str">
            <v>0FIBER</v>
          </cell>
          <cell r="E185" t="str">
            <v>314000</v>
          </cell>
          <cell r="F185" t="str">
            <v>0790</v>
          </cell>
          <cell r="G185" t="str">
            <v>65000</v>
          </cell>
          <cell r="H185" t="str">
            <v>A</v>
          </cell>
          <cell r="I185" t="str">
            <v>00000041</v>
          </cell>
          <cell r="J185">
            <v>63</v>
          </cell>
          <cell r="K185">
            <v>314</v>
          </cell>
          <cell r="L185">
            <v>6007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 t="str">
            <v>0790</v>
          </cell>
          <cell r="R185" t="str">
            <v>65000</v>
          </cell>
          <cell r="S185" t="str">
            <v>200212</v>
          </cell>
          <cell r="T185" t="str">
            <v>CA01</v>
          </cell>
          <cell r="U185">
            <v>-200000</v>
          </cell>
          <cell r="V185" t="str">
            <v>LDB</v>
          </cell>
          <cell r="W185">
            <v>0</v>
          </cell>
          <cell r="Y185">
            <v>0</v>
          </cell>
          <cell r="Z185">
            <v>0</v>
          </cell>
          <cell r="AA185" t="str">
            <v>BCH</v>
          </cell>
          <cell r="AB185" t="str">
            <v>0003</v>
          </cell>
          <cell r="AC185" t="str">
            <v>WKS</v>
          </cell>
          <cell r="AE185" t="str">
            <v>JV#</v>
          </cell>
          <cell r="AF185" t="str">
            <v>1232</v>
          </cell>
          <cell r="AG185" t="str">
            <v>FRN</v>
          </cell>
          <cell r="AH185" t="str">
            <v>6007</v>
          </cell>
          <cell r="AI185" t="str">
            <v>RP#</v>
          </cell>
          <cell r="AJ185" t="str">
            <v>000</v>
          </cell>
          <cell r="AK185" t="str">
            <v>CTL</v>
          </cell>
          <cell r="AM185" t="str">
            <v>RF#</v>
          </cell>
          <cell r="AU185" t="str">
            <v>AC-REV ACCRUAL OF OCT 02 CAPITA</v>
          </cell>
          <cell r="AZ185" t="str">
            <v>FPL Fibernet</v>
          </cell>
        </row>
        <row r="186">
          <cell r="A186" t="str">
            <v>107100</v>
          </cell>
          <cell r="B186" t="str">
            <v>0313</v>
          </cell>
          <cell r="C186" t="str">
            <v>06008</v>
          </cell>
          <cell r="D186" t="str">
            <v>0FIBER</v>
          </cell>
          <cell r="E186" t="str">
            <v>313000</v>
          </cell>
          <cell r="F186" t="str">
            <v>0790</v>
          </cell>
          <cell r="G186" t="str">
            <v>65000</v>
          </cell>
          <cell r="H186" t="str">
            <v>A</v>
          </cell>
          <cell r="I186" t="str">
            <v>00000041</v>
          </cell>
          <cell r="J186">
            <v>63</v>
          </cell>
          <cell r="K186">
            <v>313</v>
          </cell>
          <cell r="L186">
            <v>6008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 t="str">
            <v>0790</v>
          </cell>
          <cell r="R186" t="str">
            <v>65000</v>
          </cell>
          <cell r="S186" t="str">
            <v>200212</v>
          </cell>
          <cell r="T186" t="str">
            <v>CA01</v>
          </cell>
          <cell r="U186">
            <v>27500</v>
          </cell>
          <cell r="V186" t="str">
            <v>LDB</v>
          </cell>
          <cell r="W186">
            <v>0</v>
          </cell>
          <cell r="Y186">
            <v>0</v>
          </cell>
          <cell r="Z186">
            <v>0</v>
          </cell>
          <cell r="AA186" t="str">
            <v>BCH</v>
          </cell>
          <cell r="AB186" t="str">
            <v>0054</v>
          </cell>
          <cell r="AC186" t="str">
            <v>WKS</v>
          </cell>
          <cell r="AE186" t="str">
            <v>JV#</v>
          </cell>
          <cell r="AF186" t="str">
            <v>1232</v>
          </cell>
          <cell r="AG186" t="str">
            <v>FRN</v>
          </cell>
          <cell r="AH186" t="str">
            <v>6008</v>
          </cell>
          <cell r="AI186" t="str">
            <v>RP#</v>
          </cell>
          <cell r="AJ186" t="str">
            <v>000</v>
          </cell>
          <cell r="AK186" t="str">
            <v>CTL</v>
          </cell>
          <cell r="AM186" t="str">
            <v>RF#</v>
          </cell>
          <cell r="AU186" t="str">
            <v>ACCR DEC 02 CAPITAL-EXELO</v>
          </cell>
          <cell r="AZ186" t="str">
            <v>FPL Fibernet</v>
          </cell>
        </row>
        <row r="187">
          <cell r="A187" t="str">
            <v>107100</v>
          </cell>
          <cell r="B187" t="str">
            <v>0312</v>
          </cell>
          <cell r="C187" t="str">
            <v>06027</v>
          </cell>
          <cell r="D187" t="str">
            <v>0ELECT</v>
          </cell>
          <cell r="E187" t="str">
            <v>312000</v>
          </cell>
          <cell r="F187" t="str">
            <v>0790</v>
          </cell>
          <cell r="G187" t="str">
            <v>65000</v>
          </cell>
          <cell r="H187" t="str">
            <v>A</v>
          </cell>
          <cell r="I187" t="str">
            <v>00000041</v>
          </cell>
          <cell r="J187">
            <v>70</v>
          </cell>
          <cell r="K187">
            <v>312</v>
          </cell>
          <cell r="L187">
            <v>6027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 t="str">
            <v>0790</v>
          </cell>
          <cell r="R187" t="str">
            <v>65000</v>
          </cell>
          <cell r="S187" t="str">
            <v>200212</v>
          </cell>
          <cell r="T187" t="str">
            <v>CA01</v>
          </cell>
          <cell r="U187">
            <v>-8148.44</v>
          </cell>
          <cell r="V187" t="str">
            <v>LDB</v>
          </cell>
          <cell r="W187">
            <v>0</v>
          </cell>
          <cell r="Y187">
            <v>0</v>
          </cell>
          <cell r="Z187">
            <v>0</v>
          </cell>
          <cell r="AA187" t="str">
            <v>BCH</v>
          </cell>
          <cell r="AB187" t="str">
            <v>0023</v>
          </cell>
          <cell r="AC187" t="str">
            <v>WKS</v>
          </cell>
          <cell r="AE187" t="str">
            <v>JV#</v>
          </cell>
          <cell r="AF187" t="str">
            <v>1232</v>
          </cell>
          <cell r="AG187" t="str">
            <v>FRN</v>
          </cell>
          <cell r="AH187" t="str">
            <v>6027</v>
          </cell>
          <cell r="AI187" t="str">
            <v>RP#</v>
          </cell>
          <cell r="AJ187" t="str">
            <v>000</v>
          </cell>
          <cell r="AK187" t="str">
            <v>CTL</v>
          </cell>
          <cell r="AM187" t="str">
            <v>RF#</v>
          </cell>
          <cell r="AU187" t="str">
            <v>TO PLACE IN SERVICE</v>
          </cell>
          <cell r="AZ187" t="str">
            <v>FPL Fibernet</v>
          </cell>
        </row>
        <row r="188">
          <cell r="A188" t="str">
            <v>107100</v>
          </cell>
          <cell r="B188" t="str">
            <v>0312</v>
          </cell>
          <cell r="C188" t="str">
            <v>06027</v>
          </cell>
          <cell r="D188" t="str">
            <v>0FIBER</v>
          </cell>
          <cell r="E188" t="str">
            <v>312000</v>
          </cell>
          <cell r="F188" t="str">
            <v>0790</v>
          </cell>
          <cell r="G188" t="str">
            <v>65000</v>
          </cell>
          <cell r="H188" t="str">
            <v>A</v>
          </cell>
          <cell r="I188" t="str">
            <v>00000041</v>
          </cell>
          <cell r="J188">
            <v>9</v>
          </cell>
          <cell r="K188">
            <v>312</v>
          </cell>
          <cell r="L188">
            <v>6027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 t="str">
            <v>0790</v>
          </cell>
          <cell r="R188" t="str">
            <v>65000</v>
          </cell>
          <cell r="S188" t="str">
            <v>200212</v>
          </cell>
          <cell r="T188" t="str">
            <v>CA01</v>
          </cell>
          <cell r="U188">
            <v>-6208.25</v>
          </cell>
          <cell r="V188" t="str">
            <v>LDB</v>
          </cell>
          <cell r="W188">
            <v>0</v>
          </cell>
          <cell r="Y188">
            <v>0</v>
          </cell>
          <cell r="Z188">
            <v>0</v>
          </cell>
          <cell r="AA188" t="str">
            <v>BCH</v>
          </cell>
          <cell r="AB188" t="str">
            <v>0023</v>
          </cell>
          <cell r="AC188" t="str">
            <v>WKS</v>
          </cell>
          <cell r="AE188" t="str">
            <v>JV#</v>
          </cell>
          <cell r="AF188" t="str">
            <v>1232</v>
          </cell>
          <cell r="AG188" t="str">
            <v>FRN</v>
          </cell>
          <cell r="AH188" t="str">
            <v>6027</v>
          </cell>
          <cell r="AI188" t="str">
            <v>RP#</v>
          </cell>
          <cell r="AJ188" t="str">
            <v>000</v>
          </cell>
          <cell r="AK188" t="str">
            <v>CTL</v>
          </cell>
          <cell r="AM188" t="str">
            <v>RF#</v>
          </cell>
          <cell r="AU188" t="str">
            <v>TO PLACE IN SERVICE</v>
          </cell>
          <cell r="AZ188" t="str">
            <v>FPL Fibernet</v>
          </cell>
        </row>
        <row r="189">
          <cell r="A189" t="str">
            <v>107100</v>
          </cell>
          <cell r="B189" t="str">
            <v>0312</v>
          </cell>
          <cell r="C189" t="str">
            <v>06027</v>
          </cell>
          <cell r="D189" t="str">
            <v>0FIBER</v>
          </cell>
          <cell r="E189" t="str">
            <v>312000</v>
          </cell>
          <cell r="F189" t="str">
            <v>0813</v>
          </cell>
          <cell r="G189" t="str">
            <v>51450</v>
          </cell>
          <cell r="H189" t="str">
            <v>A</v>
          </cell>
          <cell r="I189" t="str">
            <v>00000041</v>
          </cell>
          <cell r="J189">
            <v>63</v>
          </cell>
          <cell r="K189">
            <v>312</v>
          </cell>
          <cell r="L189">
            <v>6027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 t="str">
            <v>0813</v>
          </cell>
          <cell r="R189" t="str">
            <v>51450</v>
          </cell>
          <cell r="S189" t="str">
            <v>200212</v>
          </cell>
          <cell r="T189" t="str">
            <v>SA01</v>
          </cell>
          <cell r="U189">
            <v>6208.25</v>
          </cell>
          <cell r="W189">
            <v>0</v>
          </cell>
          <cell r="Y189">
            <v>0</v>
          </cell>
          <cell r="Z189">
            <v>1</v>
          </cell>
          <cell r="AA189" t="str">
            <v>BCH</v>
          </cell>
          <cell r="AB189" t="str">
            <v>450002339</v>
          </cell>
          <cell r="AC189" t="str">
            <v>PO#</v>
          </cell>
          <cell r="AD189" t="str">
            <v>4500006339</v>
          </cell>
          <cell r="AE189" t="str">
            <v>S/R</v>
          </cell>
          <cell r="AF189" t="str">
            <v>NET</v>
          </cell>
          <cell r="AI189" t="str">
            <v>PYN</v>
          </cell>
          <cell r="AJ189" t="str">
            <v>CABLE UTILTIES</v>
          </cell>
          <cell r="AK189" t="str">
            <v>VND</v>
          </cell>
          <cell r="AL189" t="str">
            <v>043139190</v>
          </cell>
          <cell r="AM189" t="str">
            <v>FAC</v>
          </cell>
          <cell r="AN189" t="str">
            <v>000</v>
          </cell>
          <cell r="AQ189" t="str">
            <v>NVD</v>
          </cell>
          <cell r="AR189" t="str">
            <v>2002-06-</v>
          </cell>
          <cell r="AU189" t="str">
            <v>INVOICE# 0012       CABLE UTILTIES      5000003497</v>
          </cell>
          <cell r="AV189" t="str">
            <v>WF-BATCH</v>
          </cell>
          <cell r="AW189" t="str">
            <v>000</v>
          </cell>
          <cell r="AX189" t="str">
            <v>00</v>
          </cell>
          <cell r="AY189" t="str">
            <v>0</v>
          </cell>
          <cell r="AZ189" t="str">
            <v>FPL Fibernet</v>
          </cell>
        </row>
        <row r="190">
          <cell r="A190" t="str">
            <v>107100</v>
          </cell>
          <cell r="B190" t="str">
            <v>0312</v>
          </cell>
          <cell r="C190" t="str">
            <v>06030</v>
          </cell>
          <cell r="D190" t="str">
            <v>0ELECT</v>
          </cell>
          <cell r="E190" t="str">
            <v>312000</v>
          </cell>
          <cell r="F190" t="str">
            <v>0790</v>
          </cell>
          <cell r="G190" t="str">
            <v>65000</v>
          </cell>
          <cell r="H190" t="str">
            <v>A</v>
          </cell>
          <cell r="I190" t="str">
            <v>00000041</v>
          </cell>
          <cell r="J190">
            <v>70</v>
          </cell>
          <cell r="K190">
            <v>312</v>
          </cell>
          <cell r="L190">
            <v>6030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0790</v>
          </cell>
          <cell r="R190" t="str">
            <v>65000</v>
          </cell>
          <cell r="S190" t="str">
            <v>200212</v>
          </cell>
          <cell r="T190" t="str">
            <v>CA01</v>
          </cell>
          <cell r="U190">
            <v>-9738.59</v>
          </cell>
          <cell r="V190" t="str">
            <v>LDB</v>
          </cell>
          <cell r="W190">
            <v>0</v>
          </cell>
          <cell r="Y190">
            <v>0</v>
          </cell>
          <cell r="Z190">
            <v>0</v>
          </cell>
          <cell r="AA190" t="str">
            <v>BCH</v>
          </cell>
          <cell r="AB190" t="str">
            <v>0023</v>
          </cell>
          <cell r="AC190" t="str">
            <v>WKS</v>
          </cell>
          <cell r="AE190" t="str">
            <v>JV#</v>
          </cell>
          <cell r="AF190" t="str">
            <v>1232</v>
          </cell>
          <cell r="AG190" t="str">
            <v>FRN</v>
          </cell>
          <cell r="AH190" t="str">
            <v>6030</v>
          </cell>
          <cell r="AI190" t="str">
            <v>RP#</v>
          </cell>
          <cell r="AJ190" t="str">
            <v>000</v>
          </cell>
          <cell r="AK190" t="str">
            <v>CTL</v>
          </cell>
          <cell r="AM190" t="str">
            <v>RF#</v>
          </cell>
          <cell r="AU190" t="str">
            <v>TO PLACE IN SERVICE</v>
          </cell>
          <cell r="AZ190" t="str">
            <v>FPL Fibernet</v>
          </cell>
        </row>
        <row r="191">
          <cell r="A191" t="str">
            <v>107100</v>
          </cell>
          <cell r="B191" t="str">
            <v>0312</v>
          </cell>
          <cell r="C191" t="str">
            <v>06035</v>
          </cell>
          <cell r="D191" t="str">
            <v>0ELECT</v>
          </cell>
          <cell r="E191" t="str">
            <v>312000</v>
          </cell>
          <cell r="F191" t="str">
            <v>0790</v>
          </cell>
          <cell r="G191" t="str">
            <v>65000</v>
          </cell>
          <cell r="H191" t="str">
            <v>A</v>
          </cell>
          <cell r="I191" t="str">
            <v>00000041</v>
          </cell>
          <cell r="J191">
            <v>70</v>
          </cell>
          <cell r="K191">
            <v>312</v>
          </cell>
          <cell r="L191">
            <v>6035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 t="str">
            <v>0790</v>
          </cell>
          <cell r="R191" t="str">
            <v>65000</v>
          </cell>
          <cell r="S191" t="str">
            <v>200212</v>
          </cell>
          <cell r="T191" t="str">
            <v>CA01</v>
          </cell>
          <cell r="U191">
            <v>-8679.01</v>
          </cell>
          <cell r="V191" t="str">
            <v>LDB</v>
          </cell>
          <cell r="W191">
            <v>0</v>
          </cell>
          <cell r="Y191">
            <v>0</v>
          </cell>
          <cell r="Z191">
            <v>0</v>
          </cell>
          <cell r="AA191" t="str">
            <v>BCH</v>
          </cell>
          <cell r="AB191" t="str">
            <v>0023</v>
          </cell>
          <cell r="AC191" t="str">
            <v>WKS</v>
          </cell>
          <cell r="AE191" t="str">
            <v>JV#</v>
          </cell>
          <cell r="AF191" t="str">
            <v>1232</v>
          </cell>
          <cell r="AG191" t="str">
            <v>FRN</v>
          </cell>
          <cell r="AH191" t="str">
            <v>6035</v>
          </cell>
          <cell r="AI191" t="str">
            <v>RP#</v>
          </cell>
          <cell r="AJ191" t="str">
            <v>000</v>
          </cell>
          <cell r="AK191" t="str">
            <v>CTL</v>
          </cell>
          <cell r="AM191" t="str">
            <v>RF#</v>
          </cell>
          <cell r="AU191" t="str">
            <v>TO PLACE IN SERVICE</v>
          </cell>
          <cell r="AZ191" t="str">
            <v>FPL Fibernet</v>
          </cell>
        </row>
        <row r="192">
          <cell r="A192" t="str">
            <v>107100</v>
          </cell>
          <cell r="B192" t="str">
            <v>0312</v>
          </cell>
          <cell r="C192" t="str">
            <v>06036</v>
          </cell>
          <cell r="D192" t="str">
            <v>0ELECT</v>
          </cell>
          <cell r="E192" t="str">
            <v>312000</v>
          </cell>
          <cell r="F192" t="str">
            <v>0790</v>
          </cell>
          <cell r="G192" t="str">
            <v>65000</v>
          </cell>
          <cell r="H192" t="str">
            <v>A</v>
          </cell>
          <cell r="I192" t="str">
            <v>00000041</v>
          </cell>
          <cell r="J192">
            <v>70</v>
          </cell>
          <cell r="K192">
            <v>312</v>
          </cell>
          <cell r="L192">
            <v>6036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0790</v>
          </cell>
          <cell r="R192" t="str">
            <v>65000</v>
          </cell>
          <cell r="S192" t="str">
            <v>200212</v>
          </cell>
          <cell r="T192" t="str">
            <v>CA01</v>
          </cell>
          <cell r="U192">
            <v>-6214.74</v>
          </cell>
          <cell r="V192" t="str">
            <v>LDB</v>
          </cell>
          <cell r="W192">
            <v>0</v>
          </cell>
          <cell r="Y192">
            <v>0</v>
          </cell>
          <cell r="Z192">
            <v>0</v>
          </cell>
          <cell r="AA192" t="str">
            <v>BCH</v>
          </cell>
          <cell r="AB192" t="str">
            <v>0023</v>
          </cell>
          <cell r="AC192" t="str">
            <v>WKS</v>
          </cell>
          <cell r="AE192" t="str">
            <v>JV#</v>
          </cell>
          <cell r="AF192" t="str">
            <v>1232</v>
          </cell>
          <cell r="AG192" t="str">
            <v>FRN</v>
          </cell>
          <cell r="AH192" t="str">
            <v>6036</v>
          </cell>
          <cell r="AI192" t="str">
            <v>RP#</v>
          </cell>
          <cell r="AJ192" t="str">
            <v>000</v>
          </cell>
          <cell r="AK192" t="str">
            <v>CTL</v>
          </cell>
          <cell r="AM192" t="str">
            <v>RF#</v>
          </cell>
          <cell r="AU192" t="str">
            <v>TO PLACE IN SERVICE</v>
          </cell>
          <cell r="AZ192" t="str">
            <v>FPL Fibernet</v>
          </cell>
        </row>
        <row r="193">
          <cell r="A193" t="str">
            <v>107100</v>
          </cell>
          <cell r="B193" t="str">
            <v>0312</v>
          </cell>
          <cell r="C193" t="str">
            <v>06036</v>
          </cell>
          <cell r="D193" t="str">
            <v>0FIBER</v>
          </cell>
          <cell r="E193" t="str">
            <v>312000</v>
          </cell>
          <cell r="F193" t="str">
            <v>0790</v>
          </cell>
          <cell r="G193" t="str">
            <v>65000</v>
          </cell>
          <cell r="H193" t="str">
            <v>A</v>
          </cell>
          <cell r="I193" t="str">
            <v>00000041</v>
          </cell>
          <cell r="J193">
            <v>63</v>
          </cell>
          <cell r="K193">
            <v>312</v>
          </cell>
          <cell r="L193">
            <v>6036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 t="str">
            <v>0790</v>
          </cell>
          <cell r="R193" t="str">
            <v>65000</v>
          </cell>
          <cell r="S193" t="str">
            <v>200212</v>
          </cell>
          <cell r="T193" t="str">
            <v>CA01</v>
          </cell>
          <cell r="U193">
            <v>119697</v>
          </cell>
          <cell r="V193" t="str">
            <v>LDB</v>
          </cell>
          <cell r="W193">
            <v>0</v>
          </cell>
          <cell r="Y193">
            <v>0</v>
          </cell>
          <cell r="Z193">
            <v>0</v>
          </cell>
          <cell r="AA193" t="str">
            <v>BCH</v>
          </cell>
          <cell r="AB193" t="str">
            <v>0011</v>
          </cell>
          <cell r="AC193" t="str">
            <v>WKS</v>
          </cell>
          <cell r="AE193" t="str">
            <v>JV#</v>
          </cell>
          <cell r="AF193" t="str">
            <v>1232</v>
          </cell>
          <cell r="AG193" t="str">
            <v>FRN</v>
          </cell>
          <cell r="AH193" t="str">
            <v>6036</v>
          </cell>
          <cell r="AI193" t="str">
            <v>RP#</v>
          </cell>
          <cell r="AJ193" t="str">
            <v>000</v>
          </cell>
          <cell r="AK193" t="str">
            <v>CTL</v>
          </cell>
          <cell r="AM193" t="str">
            <v>RF#</v>
          </cell>
          <cell r="AU193" t="str">
            <v>ACCRUAL OF DEC 02 CAPITAL</v>
          </cell>
          <cell r="AZ193" t="str">
            <v>FPL Fibernet</v>
          </cell>
        </row>
        <row r="194">
          <cell r="A194" t="str">
            <v>107100</v>
          </cell>
          <cell r="B194" t="str">
            <v>0312</v>
          </cell>
          <cell r="C194" t="str">
            <v>06036</v>
          </cell>
          <cell r="D194" t="str">
            <v>0OTHER</v>
          </cell>
          <cell r="E194" t="str">
            <v>312000</v>
          </cell>
          <cell r="F194" t="str">
            <v>0803</v>
          </cell>
          <cell r="G194" t="str">
            <v>36000</v>
          </cell>
          <cell r="H194" t="str">
            <v>A</v>
          </cell>
          <cell r="I194" t="str">
            <v>00000041</v>
          </cell>
          <cell r="J194">
            <v>68</v>
          </cell>
          <cell r="K194">
            <v>312</v>
          </cell>
          <cell r="L194">
            <v>6036</v>
          </cell>
          <cell r="M194">
            <v>107</v>
          </cell>
          <cell r="N194">
            <v>10</v>
          </cell>
          <cell r="O194">
            <v>0</v>
          </cell>
          <cell r="P194">
            <v>107.1</v>
          </cell>
          <cell r="Q194" t="str">
            <v>0803</v>
          </cell>
          <cell r="R194" t="str">
            <v>36000</v>
          </cell>
          <cell r="S194" t="str">
            <v>200212</v>
          </cell>
          <cell r="T194" t="str">
            <v>PY42</v>
          </cell>
          <cell r="U194">
            <v>403.9</v>
          </cell>
          <cell r="V194" t="str">
            <v>LDB</v>
          </cell>
          <cell r="W194">
            <v>0</v>
          </cell>
          <cell r="X194" t="str">
            <v>SHR</v>
          </cell>
          <cell r="Y194">
            <v>8</v>
          </cell>
          <cell r="Z194">
            <v>8</v>
          </cell>
          <cell r="AA194" t="str">
            <v>PYP</v>
          </cell>
          <cell r="AB194" t="str">
            <v xml:space="preserve"> 0000001</v>
          </cell>
          <cell r="AC194" t="str">
            <v>PYL</v>
          </cell>
          <cell r="AD194" t="str">
            <v>004399</v>
          </cell>
          <cell r="AE194" t="str">
            <v>EMP</v>
          </cell>
          <cell r="AF194" t="str">
            <v>40663</v>
          </cell>
          <cell r="AG194" t="str">
            <v>JUL</v>
          </cell>
          <cell r="AH194" t="str">
            <v xml:space="preserve"> 000.00</v>
          </cell>
          <cell r="AI194" t="str">
            <v>BCH</v>
          </cell>
          <cell r="AJ194" t="str">
            <v>500</v>
          </cell>
          <cell r="AK194" t="str">
            <v>CLS</v>
          </cell>
          <cell r="AL194" t="str">
            <v>1RB8</v>
          </cell>
          <cell r="AM194" t="str">
            <v>DTA</v>
          </cell>
          <cell r="AN194" t="str">
            <v xml:space="preserve"> 00000000000.00</v>
          </cell>
          <cell r="AO194" t="str">
            <v>DTH</v>
          </cell>
          <cell r="AP194" t="str">
            <v xml:space="preserve"> 00000000000.00</v>
          </cell>
          <cell r="AV194" t="str">
            <v>000000000</v>
          </cell>
          <cell r="AW194" t="str">
            <v>000</v>
          </cell>
          <cell r="AX194" t="str">
            <v>00</v>
          </cell>
          <cell r="AY194" t="str">
            <v>0</v>
          </cell>
          <cell r="AZ194" t="str">
            <v>FPL Fibernet</v>
          </cell>
        </row>
        <row r="195">
          <cell r="A195" t="str">
            <v>107100</v>
          </cell>
          <cell r="B195" t="str">
            <v>0382</v>
          </cell>
          <cell r="C195" t="str">
            <v>06036</v>
          </cell>
          <cell r="D195" t="str">
            <v>0OTHER</v>
          </cell>
          <cell r="E195" t="str">
            <v>312000</v>
          </cell>
          <cell r="F195" t="str">
            <v>0662</v>
          </cell>
          <cell r="G195" t="str">
            <v>51450</v>
          </cell>
          <cell r="H195" t="str">
            <v>A</v>
          </cell>
          <cell r="I195" t="str">
            <v>00000041</v>
          </cell>
          <cell r="J195">
            <v>68</v>
          </cell>
          <cell r="K195">
            <v>382</v>
          </cell>
          <cell r="L195">
            <v>6036</v>
          </cell>
          <cell r="M195">
            <v>390</v>
          </cell>
          <cell r="N195">
            <v>0</v>
          </cell>
          <cell r="O195">
            <v>1</v>
          </cell>
          <cell r="P195">
            <v>390.00099999999998</v>
          </cell>
          <cell r="Q195" t="str">
            <v>0662</v>
          </cell>
          <cell r="R195" t="str">
            <v>51450</v>
          </cell>
          <cell r="S195" t="str">
            <v>200212</v>
          </cell>
          <cell r="T195" t="str">
            <v>SA01</v>
          </cell>
          <cell r="U195">
            <v>-3800</v>
          </cell>
          <cell r="W195">
            <v>0</v>
          </cell>
          <cell r="Y195">
            <v>0</v>
          </cell>
          <cell r="Z195">
            <v>-1</v>
          </cell>
          <cell r="AA195" t="str">
            <v>BCH</v>
          </cell>
          <cell r="AB195" t="str">
            <v>450002344</v>
          </cell>
          <cell r="AC195" t="str">
            <v>PO#</v>
          </cell>
          <cell r="AD195" t="str">
            <v>4500109985</v>
          </cell>
          <cell r="AE195" t="str">
            <v>S/R</v>
          </cell>
          <cell r="AF195" t="str">
            <v>337</v>
          </cell>
          <cell r="AI195" t="str">
            <v>PYN</v>
          </cell>
          <cell r="AJ195" t="str">
            <v>CROSS CONNECT COMMUNICATI</v>
          </cell>
          <cell r="AK195" t="str">
            <v>VND</v>
          </cell>
          <cell r="AL195" t="str">
            <v>650926583</v>
          </cell>
          <cell r="AM195" t="str">
            <v>FAC</v>
          </cell>
          <cell r="AN195" t="str">
            <v>000</v>
          </cell>
          <cell r="AQ195" t="str">
            <v>NVD</v>
          </cell>
          <cell r="AR195" t="str">
            <v>2002-11-</v>
          </cell>
          <cell r="AU195" t="str">
            <v>FPL29MIA36          CROSS CONNECT COMMUN5000003520</v>
          </cell>
          <cell r="AV195" t="str">
            <v>WF-BATCH</v>
          </cell>
          <cell r="AW195" t="str">
            <v>000</v>
          </cell>
          <cell r="AX195" t="str">
            <v>00</v>
          </cell>
          <cell r="AY195" t="str">
            <v>0</v>
          </cell>
          <cell r="AZ195" t="str">
            <v>FPL Fibernet</v>
          </cell>
        </row>
        <row r="196">
          <cell r="A196" t="str">
            <v>107100</v>
          </cell>
          <cell r="B196" t="str">
            <v>0382</v>
          </cell>
          <cell r="C196" t="str">
            <v>06036</v>
          </cell>
          <cell r="D196" t="str">
            <v>0OTHER</v>
          </cell>
          <cell r="E196" t="str">
            <v>312000</v>
          </cell>
          <cell r="F196" t="str">
            <v>0803</v>
          </cell>
          <cell r="G196" t="str">
            <v>36000</v>
          </cell>
          <cell r="H196" t="str">
            <v>A</v>
          </cell>
          <cell r="I196" t="str">
            <v>00000041</v>
          </cell>
          <cell r="J196">
            <v>68</v>
          </cell>
          <cell r="K196">
            <v>382</v>
          </cell>
          <cell r="L196">
            <v>6036</v>
          </cell>
          <cell r="M196">
            <v>107</v>
          </cell>
          <cell r="N196">
            <v>10</v>
          </cell>
          <cell r="O196">
            <v>0</v>
          </cell>
          <cell r="P196">
            <v>107.1</v>
          </cell>
          <cell r="Q196" t="str">
            <v>0803</v>
          </cell>
          <cell r="R196" t="str">
            <v>36000</v>
          </cell>
          <cell r="S196" t="str">
            <v>200212</v>
          </cell>
          <cell r="T196" t="str">
            <v>PY42</v>
          </cell>
          <cell r="U196">
            <v>757.31</v>
          </cell>
          <cell r="V196" t="str">
            <v>LDB</v>
          </cell>
          <cell r="W196">
            <v>0</v>
          </cell>
          <cell r="X196" t="str">
            <v>SHR</v>
          </cell>
          <cell r="Y196">
            <v>15</v>
          </cell>
          <cell r="Z196">
            <v>15</v>
          </cell>
          <cell r="AA196" t="str">
            <v>PYP</v>
          </cell>
          <cell r="AB196" t="str">
            <v xml:space="preserve"> 0000026</v>
          </cell>
          <cell r="AC196" t="str">
            <v>PYL</v>
          </cell>
          <cell r="AD196" t="str">
            <v>004399</v>
          </cell>
          <cell r="AE196" t="str">
            <v>EMP</v>
          </cell>
          <cell r="AF196" t="str">
            <v>40663</v>
          </cell>
          <cell r="AG196" t="str">
            <v>JUL</v>
          </cell>
          <cell r="AH196" t="str">
            <v xml:space="preserve"> 000.00</v>
          </cell>
          <cell r="AI196" t="str">
            <v>BCH</v>
          </cell>
          <cell r="AJ196" t="str">
            <v>500</v>
          </cell>
          <cell r="AK196" t="str">
            <v>CLS</v>
          </cell>
          <cell r="AL196" t="str">
            <v>1RB8</v>
          </cell>
          <cell r="AM196" t="str">
            <v>DTA</v>
          </cell>
          <cell r="AN196" t="str">
            <v xml:space="preserve"> 00000000000.00</v>
          </cell>
          <cell r="AO196" t="str">
            <v>DTH</v>
          </cell>
          <cell r="AP196" t="str">
            <v xml:space="preserve"> 00000000000.00</v>
          </cell>
          <cell r="AV196" t="str">
            <v>000000000</v>
          </cell>
          <cell r="AW196" t="str">
            <v>000</v>
          </cell>
          <cell r="AX196" t="str">
            <v>00</v>
          </cell>
          <cell r="AY196" t="str">
            <v>0</v>
          </cell>
          <cell r="AZ196" t="str">
            <v>FPL Fibernet</v>
          </cell>
        </row>
        <row r="197">
          <cell r="A197" t="str">
            <v>107100</v>
          </cell>
          <cell r="B197" t="str">
            <v>0312</v>
          </cell>
          <cell r="C197" t="str">
            <v>06037</v>
          </cell>
          <cell r="D197" t="str">
            <v>0FIBER</v>
          </cell>
          <cell r="E197" t="str">
            <v>312000</v>
          </cell>
          <cell r="F197" t="str">
            <v>0790</v>
          </cell>
          <cell r="G197" t="str">
            <v>65000</v>
          </cell>
          <cell r="H197" t="str">
            <v>A</v>
          </cell>
          <cell r="I197" t="str">
            <v>00000041</v>
          </cell>
          <cell r="J197">
            <v>9</v>
          </cell>
          <cell r="K197">
            <v>312</v>
          </cell>
          <cell r="L197">
            <v>6037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 t="str">
            <v>0790</v>
          </cell>
          <cell r="R197" t="str">
            <v>65000</v>
          </cell>
          <cell r="S197" t="str">
            <v>200212</v>
          </cell>
          <cell r="T197" t="str">
            <v>CA01</v>
          </cell>
          <cell r="U197">
            <v>-2583.59</v>
          </cell>
          <cell r="V197" t="str">
            <v>LDB</v>
          </cell>
          <cell r="W197">
            <v>0</v>
          </cell>
          <cell r="Y197">
            <v>0</v>
          </cell>
          <cell r="Z197">
            <v>0</v>
          </cell>
          <cell r="AA197" t="str">
            <v>BCH</v>
          </cell>
          <cell r="AB197" t="str">
            <v>0023</v>
          </cell>
          <cell r="AC197" t="str">
            <v>WKS</v>
          </cell>
          <cell r="AE197" t="str">
            <v>JV#</v>
          </cell>
          <cell r="AF197" t="str">
            <v>1232</v>
          </cell>
          <cell r="AG197" t="str">
            <v>FRN</v>
          </cell>
          <cell r="AH197" t="str">
            <v>6037</v>
          </cell>
          <cell r="AI197" t="str">
            <v>RP#</v>
          </cell>
          <cell r="AJ197" t="str">
            <v>000</v>
          </cell>
          <cell r="AK197" t="str">
            <v>CTL</v>
          </cell>
          <cell r="AM197" t="str">
            <v>RF#</v>
          </cell>
          <cell r="AU197" t="str">
            <v>TO PLACE IN SERVICE</v>
          </cell>
          <cell r="AZ197" t="str">
            <v>FPL Fibernet</v>
          </cell>
        </row>
        <row r="198">
          <cell r="A198" t="str">
            <v>107100</v>
          </cell>
          <cell r="B198" t="str">
            <v>0312</v>
          </cell>
          <cell r="C198" t="str">
            <v>06039</v>
          </cell>
          <cell r="D198" t="str">
            <v>0ELECT</v>
          </cell>
          <cell r="E198" t="str">
            <v>312000</v>
          </cell>
          <cell r="F198" t="str">
            <v>0790</v>
          </cell>
          <cell r="G198" t="str">
            <v>65000</v>
          </cell>
          <cell r="H198" t="str">
            <v>A</v>
          </cell>
          <cell r="I198" t="str">
            <v>00000041</v>
          </cell>
          <cell r="J198">
            <v>70</v>
          </cell>
          <cell r="K198">
            <v>312</v>
          </cell>
          <cell r="L198">
            <v>6039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0790</v>
          </cell>
          <cell r="R198" t="str">
            <v>65000</v>
          </cell>
          <cell r="S198" t="str">
            <v>200212</v>
          </cell>
          <cell r="T198" t="str">
            <v>CA01</v>
          </cell>
          <cell r="U198">
            <v>-2761.7</v>
          </cell>
          <cell r="V198" t="str">
            <v>LDB</v>
          </cell>
          <cell r="W198">
            <v>0</v>
          </cell>
          <cell r="Y198">
            <v>0</v>
          </cell>
          <cell r="Z198">
            <v>0</v>
          </cell>
          <cell r="AA198" t="str">
            <v>BCH</v>
          </cell>
          <cell r="AB198" t="str">
            <v>0023</v>
          </cell>
          <cell r="AC198" t="str">
            <v>WKS</v>
          </cell>
          <cell r="AE198" t="str">
            <v>JV#</v>
          </cell>
          <cell r="AF198" t="str">
            <v>1232</v>
          </cell>
          <cell r="AG198" t="str">
            <v>FRN</v>
          </cell>
          <cell r="AH198" t="str">
            <v>6039</v>
          </cell>
          <cell r="AI198" t="str">
            <v>RP#</v>
          </cell>
          <cell r="AJ198" t="str">
            <v>000</v>
          </cell>
          <cell r="AK198" t="str">
            <v>CTL</v>
          </cell>
          <cell r="AM198" t="str">
            <v>RF#</v>
          </cell>
          <cell r="AU198" t="str">
            <v>TO PLACE IN SERVICE</v>
          </cell>
          <cell r="AZ198" t="str">
            <v>FPL Fibernet</v>
          </cell>
        </row>
        <row r="199">
          <cell r="A199" t="str">
            <v>107100</v>
          </cell>
          <cell r="B199" t="str">
            <v>0312</v>
          </cell>
          <cell r="C199" t="str">
            <v>06039</v>
          </cell>
          <cell r="D199" t="str">
            <v>0FIBER</v>
          </cell>
          <cell r="E199" t="str">
            <v>312000</v>
          </cell>
          <cell r="F199" t="str">
            <v>0790</v>
          </cell>
          <cell r="G199" t="str">
            <v>65000</v>
          </cell>
          <cell r="H199" t="str">
            <v>A</v>
          </cell>
          <cell r="I199" t="str">
            <v>00000041</v>
          </cell>
          <cell r="J199">
            <v>63</v>
          </cell>
          <cell r="K199">
            <v>312</v>
          </cell>
          <cell r="L199">
            <v>6039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 t="str">
            <v>0790</v>
          </cell>
          <cell r="R199" t="str">
            <v>65000</v>
          </cell>
          <cell r="S199" t="str">
            <v>200212</v>
          </cell>
          <cell r="T199" t="str">
            <v>CA01</v>
          </cell>
          <cell r="U199">
            <v>-52134</v>
          </cell>
          <cell r="V199" t="str">
            <v>LDB</v>
          </cell>
          <cell r="W199">
            <v>0</v>
          </cell>
          <cell r="Y199">
            <v>0</v>
          </cell>
          <cell r="Z199">
            <v>0</v>
          </cell>
          <cell r="AA199" t="str">
            <v>BCH</v>
          </cell>
          <cell r="AB199" t="str">
            <v>0003</v>
          </cell>
          <cell r="AC199" t="str">
            <v>WKS</v>
          </cell>
          <cell r="AE199" t="str">
            <v>JV#</v>
          </cell>
          <cell r="AF199" t="str">
            <v>1232</v>
          </cell>
          <cell r="AG199" t="str">
            <v>FRN</v>
          </cell>
          <cell r="AH199" t="str">
            <v>6039</v>
          </cell>
          <cell r="AI199" t="str">
            <v>RP#</v>
          </cell>
          <cell r="AJ199" t="str">
            <v>000</v>
          </cell>
          <cell r="AK199" t="str">
            <v>CTL</v>
          </cell>
          <cell r="AM199" t="str">
            <v>RF#</v>
          </cell>
          <cell r="AU199" t="str">
            <v>AC-REV ACCRUAL OF OCT 02 CAPITA</v>
          </cell>
          <cell r="AZ199" t="str">
            <v>FPL Fibernet</v>
          </cell>
        </row>
        <row r="200">
          <cell r="A200" t="str">
            <v>107100</v>
          </cell>
          <cell r="L200">
            <v>6042</v>
          </cell>
          <cell r="S200" t="str">
            <v>200212</v>
          </cell>
          <cell r="U200">
            <v>105720.69</v>
          </cell>
        </row>
        <row r="201">
          <cell r="A201" t="str">
            <v>107100</v>
          </cell>
          <cell r="L201">
            <v>6050</v>
          </cell>
          <cell r="S201" t="str">
            <v>200212</v>
          </cell>
          <cell r="U201">
            <v>12218.97</v>
          </cell>
        </row>
        <row r="202">
          <cell r="A202" t="str">
            <v>107100</v>
          </cell>
          <cell r="B202" t="str">
            <v>0312</v>
          </cell>
          <cell r="C202" t="str">
            <v>06052</v>
          </cell>
          <cell r="D202" t="str">
            <v>0FIBER</v>
          </cell>
          <cell r="E202" t="str">
            <v>312000</v>
          </cell>
          <cell r="F202" t="str">
            <v>0790</v>
          </cell>
          <cell r="G202" t="str">
            <v>65000</v>
          </cell>
          <cell r="H202" t="str">
            <v>A</v>
          </cell>
          <cell r="I202" t="str">
            <v>00000041</v>
          </cell>
          <cell r="J202">
            <v>9</v>
          </cell>
          <cell r="K202">
            <v>312</v>
          </cell>
          <cell r="L202">
            <v>6052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0790</v>
          </cell>
          <cell r="R202" t="str">
            <v>65000</v>
          </cell>
          <cell r="S202" t="str">
            <v>200212</v>
          </cell>
          <cell r="T202" t="str">
            <v>CA01</v>
          </cell>
          <cell r="U202">
            <v>-5232.32</v>
          </cell>
          <cell r="V202" t="str">
            <v>LDB</v>
          </cell>
          <cell r="W202">
            <v>0</v>
          </cell>
          <cell r="Y202">
            <v>0</v>
          </cell>
          <cell r="Z202">
            <v>0</v>
          </cell>
          <cell r="AA202" t="str">
            <v>BCH</v>
          </cell>
          <cell r="AB202" t="str">
            <v>0023</v>
          </cell>
          <cell r="AC202" t="str">
            <v>WKS</v>
          </cell>
          <cell r="AE202" t="str">
            <v>JV#</v>
          </cell>
          <cell r="AF202" t="str">
            <v>1232</v>
          </cell>
          <cell r="AG202" t="str">
            <v>FRN</v>
          </cell>
          <cell r="AH202" t="str">
            <v>6052</v>
          </cell>
          <cell r="AI202" t="str">
            <v>RP#</v>
          </cell>
          <cell r="AJ202" t="str">
            <v>000</v>
          </cell>
          <cell r="AK202" t="str">
            <v>CTL</v>
          </cell>
          <cell r="AM202" t="str">
            <v>RF#</v>
          </cell>
          <cell r="AU202" t="str">
            <v>TO PLACE IN SERVICE</v>
          </cell>
          <cell r="AZ202" t="str">
            <v>FPL Fibernet</v>
          </cell>
        </row>
        <row r="203">
          <cell r="A203" t="str">
            <v>107100</v>
          </cell>
          <cell r="B203" t="str">
            <v>0313</v>
          </cell>
          <cell r="C203" t="str">
            <v>06060</v>
          </cell>
          <cell r="D203" t="str">
            <v>0FIBER</v>
          </cell>
          <cell r="E203" t="str">
            <v>313000</v>
          </cell>
          <cell r="F203" t="str">
            <v>0790</v>
          </cell>
          <cell r="G203" t="str">
            <v>65000</v>
          </cell>
          <cell r="H203" t="str">
            <v>A</v>
          </cell>
          <cell r="I203" t="str">
            <v>00000041</v>
          </cell>
          <cell r="J203">
            <v>9</v>
          </cell>
          <cell r="K203">
            <v>313</v>
          </cell>
          <cell r="L203">
            <v>6060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 t="str">
            <v>0790</v>
          </cell>
          <cell r="R203" t="str">
            <v>65000</v>
          </cell>
          <cell r="S203" t="str">
            <v>200212</v>
          </cell>
          <cell r="T203" t="str">
            <v>CA01</v>
          </cell>
          <cell r="U203">
            <v>-10065.030000000001</v>
          </cell>
          <cell r="V203" t="str">
            <v>LDB</v>
          </cell>
          <cell r="W203">
            <v>0</v>
          </cell>
          <cell r="Y203">
            <v>0</v>
          </cell>
          <cell r="Z203">
            <v>0</v>
          </cell>
          <cell r="AA203" t="str">
            <v>BCH</v>
          </cell>
          <cell r="AB203" t="str">
            <v>0023</v>
          </cell>
          <cell r="AC203" t="str">
            <v>WKS</v>
          </cell>
          <cell r="AE203" t="str">
            <v>JV#</v>
          </cell>
          <cell r="AF203" t="str">
            <v>1232</v>
          </cell>
          <cell r="AG203" t="str">
            <v>FRN</v>
          </cell>
          <cell r="AH203" t="str">
            <v>6060</v>
          </cell>
          <cell r="AI203" t="str">
            <v>RP#</v>
          </cell>
          <cell r="AJ203" t="str">
            <v>000</v>
          </cell>
          <cell r="AK203" t="str">
            <v>CTL</v>
          </cell>
          <cell r="AM203" t="str">
            <v>RF#</v>
          </cell>
          <cell r="AU203" t="str">
            <v>TO PLACE IN SERVICE</v>
          </cell>
          <cell r="AZ203" t="str">
            <v>FPL Fibernet</v>
          </cell>
        </row>
        <row r="204">
          <cell r="A204" t="str">
            <v>107100</v>
          </cell>
          <cell r="B204" t="str">
            <v>0312</v>
          </cell>
          <cell r="C204" t="str">
            <v>06061</v>
          </cell>
          <cell r="D204" t="str">
            <v>0FIBER</v>
          </cell>
          <cell r="E204" t="str">
            <v>312000</v>
          </cell>
          <cell r="F204" t="str">
            <v>0662</v>
          </cell>
          <cell r="G204" t="str">
            <v>51450</v>
          </cell>
          <cell r="H204" t="str">
            <v>A</v>
          </cell>
          <cell r="I204" t="str">
            <v>00000041</v>
          </cell>
          <cell r="J204">
            <v>63</v>
          </cell>
          <cell r="K204">
            <v>312</v>
          </cell>
          <cell r="L204">
            <v>6061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0662</v>
          </cell>
          <cell r="R204" t="str">
            <v>51450</v>
          </cell>
          <cell r="S204" t="str">
            <v>200212</v>
          </cell>
          <cell r="T204" t="str">
            <v>SA01</v>
          </cell>
          <cell r="U204">
            <v>634.4</v>
          </cell>
          <cell r="W204">
            <v>0</v>
          </cell>
          <cell r="Y204">
            <v>0</v>
          </cell>
          <cell r="Z204">
            <v>1</v>
          </cell>
          <cell r="AA204" t="str">
            <v>BCH</v>
          </cell>
          <cell r="AB204" t="str">
            <v>450002350</v>
          </cell>
          <cell r="AC204" t="str">
            <v>PO#</v>
          </cell>
          <cell r="AD204" t="str">
            <v>4500030221</v>
          </cell>
          <cell r="AE204" t="str">
            <v>S/R</v>
          </cell>
          <cell r="AF204" t="str">
            <v>NET</v>
          </cell>
          <cell r="AI204" t="str">
            <v>PYN</v>
          </cell>
          <cell r="AJ204" t="str">
            <v>W D COMMUNICATIONS INC</v>
          </cell>
          <cell r="AK204" t="str">
            <v>VND</v>
          </cell>
          <cell r="AL204" t="str">
            <v>591953252</v>
          </cell>
          <cell r="AM204" t="str">
            <v>FAC</v>
          </cell>
          <cell r="AN204" t="str">
            <v>000</v>
          </cell>
          <cell r="AQ204" t="str">
            <v>NVD</v>
          </cell>
          <cell r="AR204" t="str">
            <v>2002-12-</v>
          </cell>
          <cell r="AU204" t="str">
            <v>INVOICE# 26753      W D COMMUNICATIONS I5000003531</v>
          </cell>
          <cell r="AV204" t="str">
            <v>WF-BATCH</v>
          </cell>
          <cell r="AW204" t="str">
            <v>000</v>
          </cell>
          <cell r="AX204" t="str">
            <v>00</v>
          </cell>
          <cell r="AY204" t="str">
            <v>0</v>
          </cell>
          <cell r="AZ204" t="str">
            <v>FPL Fibernet</v>
          </cell>
        </row>
        <row r="205">
          <cell r="A205" t="str">
            <v>107100</v>
          </cell>
          <cell r="B205" t="str">
            <v>0312</v>
          </cell>
          <cell r="C205" t="str">
            <v>06061</v>
          </cell>
          <cell r="D205" t="str">
            <v>0FIBER</v>
          </cell>
          <cell r="E205" t="str">
            <v>312000</v>
          </cell>
          <cell r="F205" t="str">
            <v>0662</v>
          </cell>
          <cell r="G205" t="str">
            <v>51450</v>
          </cell>
          <cell r="H205" t="str">
            <v>A</v>
          </cell>
          <cell r="I205" t="str">
            <v>00000041</v>
          </cell>
          <cell r="J205">
            <v>63</v>
          </cell>
          <cell r="K205">
            <v>312</v>
          </cell>
          <cell r="L205">
            <v>6061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 t="str">
            <v>0662</v>
          </cell>
          <cell r="R205" t="str">
            <v>51450</v>
          </cell>
          <cell r="S205" t="str">
            <v>200212</v>
          </cell>
          <cell r="T205" t="str">
            <v>SA01</v>
          </cell>
          <cell r="U205">
            <v>886.2</v>
          </cell>
          <cell r="W205">
            <v>0</v>
          </cell>
          <cell r="Y205">
            <v>0</v>
          </cell>
          <cell r="Z205">
            <v>1</v>
          </cell>
          <cell r="AA205" t="str">
            <v>BCH</v>
          </cell>
          <cell r="AB205" t="str">
            <v>450002353</v>
          </cell>
          <cell r="AC205" t="str">
            <v>PO#</v>
          </cell>
          <cell r="AD205" t="str">
            <v>4500078635</v>
          </cell>
          <cell r="AE205" t="str">
            <v>S/R</v>
          </cell>
          <cell r="AF205" t="str">
            <v>337</v>
          </cell>
          <cell r="AI205" t="str">
            <v>PYN</v>
          </cell>
          <cell r="AJ205" t="str">
            <v>ORIUS TELECOM SERVICES IN</v>
          </cell>
          <cell r="AK205" t="str">
            <v>VND</v>
          </cell>
          <cell r="AL205" t="str">
            <v>651061903</v>
          </cell>
          <cell r="AM205" t="str">
            <v>FAC</v>
          </cell>
          <cell r="AN205" t="str">
            <v>000</v>
          </cell>
          <cell r="AQ205" t="str">
            <v>NVD</v>
          </cell>
          <cell r="AR205" t="str">
            <v>2002-12-</v>
          </cell>
          <cell r="AU205" t="str">
            <v>INVOICE# 90653TPR   ORIUS TELECOM SERVIC5000003587</v>
          </cell>
          <cell r="AV205" t="str">
            <v>WF-BATCH</v>
          </cell>
          <cell r="AW205" t="str">
            <v>000</v>
          </cell>
          <cell r="AX205" t="str">
            <v>00</v>
          </cell>
          <cell r="AY205" t="str">
            <v>0</v>
          </cell>
          <cell r="AZ205" t="str">
            <v>FPL Fibernet</v>
          </cell>
        </row>
        <row r="206">
          <cell r="A206" t="str">
            <v>107100</v>
          </cell>
          <cell r="B206" t="str">
            <v>0312</v>
          </cell>
          <cell r="C206" t="str">
            <v>06061</v>
          </cell>
          <cell r="D206" t="str">
            <v>0FIBER</v>
          </cell>
          <cell r="E206" t="str">
            <v>312000</v>
          </cell>
          <cell r="F206" t="str">
            <v>0662</v>
          </cell>
          <cell r="G206" t="str">
            <v>51450</v>
          </cell>
          <cell r="H206" t="str">
            <v>A</v>
          </cell>
          <cell r="I206" t="str">
            <v>00000041</v>
          </cell>
          <cell r="J206">
            <v>63</v>
          </cell>
          <cell r="K206">
            <v>312</v>
          </cell>
          <cell r="L206">
            <v>6061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0662</v>
          </cell>
          <cell r="R206" t="str">
            <v>51450</v>
          </cell>
          <cell r="S206" t="str">
            <v>200212</v>
          </cell>
          <cell r="T206" t="str">
            <v>SA01</v>
          </cell>
          <cell r="U206">
            <v>2320</v>
          </cell>
          <cell r="W206">
            <v>0</v>
          </cell>
          <cell r="Y206">
            <v>0</v>
          </cell>
          <cell r="Z206">
            <v>1</v>
          </cell>
          <cell r="AA206" t="str">
            <v>BCH</v>
          </cell>
          <cell r="AB206" t="str">
            <v>450002350</v>
          </cell>
          <cell r="AC206" t="str">
            <v>PO#</v>
          </cell>
          <cell r="AD206" t="str">
            <v>4500006339</v>
          </cell>
          <cell r="AE206" t="str">
            <v>S/R</v>
          </cell>
          <cell r="AF206" t="str">
            <v>NET</v>
          </cell>
          <cell r="AI206" t="str">
            <v>PYN</v>
          </cell>
          <cell r="AJ206" t="str">
            <v>CABLE UTILTIES</v>
          </cell>
          <cell r="AK206" t="str">
            <v>VND</v>
          </cell>
          <cell r="AL206" t="str">
            <v>043139190</v>
          </cell>
          <cell r="AM206" t="str">
            <v>FAC</v>
          </cell>
          <cell r="AN206" t="str">
            <v>000</v>
          </cell>
          <cell r="AQ206" t="str">
            <v>NVD</v>
          </cell>
          <cell r="AR206" t="str">
            <v>2002-12-</v>
          </cell>
          <cell r="AU206" t="str">
            <v>INVOICE# 16         CABLE UTILTIES      5000003573</v>
          </cell>
          <cell r="AV206" t="str">
            <v>WF-BATCH</v>
          </cell>
          <cell r="AW206" t="str">
            <v>000</v>
          </cell>
          <cell r="AX206" t="str">
            <v>00</v>
          </cell>
          <cell r="AY206" t="str">
            <v>0</v>
          </cell>
          <cell r="AZ206" t="str">
            <v>FPL Fibernet</v>
          </cell>
        </row>
        <row r="207">
          <cell r="A207" t="str">
            <v>107100</v>
          </cell>
          <cell r="B207" t="str">
            <v>0312</v>
          </cell>
          <cell r="C207" t="str">
            <v>06061</v>
          </cell>
          <cell r="D207" t="str">
            <v>0FIBER</v>
          </cell>
          <cell r="E207" t="str">
            <v>312000</v>
          </cell>
          <cell r="F207" t="str">
            <v>0790</v>
          </cell>
          <cell r="G207" t="str">
            <v>65000</v>
          </cell>
          <cell r="H207" t="str">
            <v>A</v>
          </cell>
          <cell r="I207" t="str">
            <v>00000041</v>
          </cell>
          <cell r="J207">
            <v>9</v>
          </cell>
          <cell r="K207">
            <v>312</v>
          </cell>
          <cell r="L207">
            <v>6061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 t="str">
            <v>0790</v>
          </cell>
          <cell r="R207" t="str">
            <v>65000</v>
          </cell>
          <cell r="S207" t="str">
            <v>200212</v>
          </cell>
          <cell r="T207" t="str">
            <v>CA01</v>
          </cell>
          <cell r="U207">
            <v>-29819.13</v>
          </cell>
          <cell r="V207" t="str">
            <v>LDB</v>
          </cell>
          <cell r="W207">
            <v>0</v>
          </cell>
          <cell r="Y207">
            <v>0</v>
          </cell>
          <cell r="Z207">
            <v>0</v>
          </cell>
          <cell r="AA207" t="str">
            <v>BCH</v>
          </cell>
          <cell r="AB207" t="str">
            <v>0023</v>
          </cell>
          <cell r="AC207" t="str">
            <v>WKS</v>
          </cell>
          <cell r="AE207" t="str">
            <v>JV#</v>
          </cell>
          <cell r="AF207" t="str">
            <v>1232</v>
          </cell>
          <cell r="AG207" t="str">
            <v>FRN</v>
          </cell>
          <cell r="AH207" t="str">
            <v>6061</v>
          </cell>
          <cell r="AI207" t="str">
            <v>RP#</v>
          </cell>
          <cell r="AJ207" t="str">
            <v>000</v>
          </cell>
          <cell r="AK207" t="str">
            <v>CTL</v>
          </cell>
          <cell r="AM207" t="str">
            <v>RF#</v>
          </cell>
          <cell r="AU207" t="str">
            <v>TO PLACE IN SERVICE</v>
          </cell>
          <cell r="AZ207" t="str">
            <v>FPL Fibernet</v>
          </cell>
        </row>
        <row r="208">
          <cell r="A208" t="str">
            <v>107100</v>
          </cell>
          <cell r="B208" t="str">
            <v>0312</v>
          </cell>
          <cell r="C208" t="str">
            <v>06061</v>
          </cell>
          <cell r="D208" t="str">
            <v>0FIBER</v>
          </cell>
          <cell r="E208" t="str">
            <v>312000</v>
          </cell>
          <cell r="F208" t="str">
            <v>0790</v>
          </cell>
          <cell r="G208" t="str">
            <v>65000</v>
          </cell>
          <cell r="H208" t="str">
            <v>A</v>
          </cell>
          <cell r="I208" t="str">
            <v>00000041</v>
          </cell>
          <cell r="J208">
            <v>63</v>
          </cell>
          <cell r="K208">
            <v>312</v>
          </cell>
          <cell r="L208">
            <v>6061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 t="str">
            <v>0790</v>
          </cell>
          <cell r="R208" t="str">
            <v>65000</v>
          </cell>
          <cell r="S208" t="str">
            <v>200212</v>
          </cell>
          <cell r="T208" t="str">
            <v>CA01</v>
          </cell>
          <cell r="U208">
            <v>128000</v>
          </cell>
          <cell r="V208" t="str">
            <v>LDB</v>
          </cell>
          <cell r="W208">
            <v>0</v>
          </cell>
          <cell r="Y208">
            <v>0</v>
          </cell>
          <cell r="Z208">
            <v>0</v>
          </cell>
          <cell r="AA208" t="str">
            <v>BCH</v>
          </cell>
          <cell r="AB208" t="str">
            <v>0004</v>
          </cell>
          <cell r="AC208" t="str">
            <v>WKS</v>
          </cell>
          <cell r="AE208" t="str">
            <v>JV#</v>
          </cell>
          <cell r="AF208" t="str">
            <v>1232</v>
          </cell>
          <cell r="AG208" t="str">
            <v>FRN</v>
          </cell>
          <cell r="AH208" t="str">
            <v>6061</v>
          </cell>
          <cell r="AI208" t="str">
            <v>RP#</v>
          </cell>
          <cell r="AJ208" t="str">
            <v>000</v>
          </cell>
          <cell r="AK208" t="str">
            <v>CTL</v>
          </cell>
          <cell r="AM208" t="str">
            <v>RF#</v>
          </cell>
          <cell r="AU208" t="str">
            <v>AC-REV ACCRUAL OF OCT 02 CAPITA</v>
          </cell>
          <cell r="AZ208" t="str">
            <v>FPL Fibernet</v>
          </cell>
        </row>
        <row r="209">
          <cell r="A209" t="str">
            <v>107100</v>
          </cell>
          <cell r="B209" t="str">
            <v>0312</v>
          </cell>
          <cell r="C209" t="str">
            <v>06061</v>
          </cell>
          <cell r="D209" t="str">
            <v>0FIBER</v>
          </cell>
          <cell r="E209" t="str">
            <v>312000</v>
          </cell>
          <cell r="F209" t="str">
            <v>0790</v>
          </cell>
          <cell r="G209" t="str">
            <v>65000</v>
          </cell>
          <cell r="H209" t="str">
            <v>A</v>
          </cell>
          <cell r="I209" t="str">
            <v>00000041</v>
          </cell>
          <cell r="J209">
            <v>63</v>
          </cell>
          <cell r="K209">
            <v>312</v>
          </cell>
          <cell r="L209">
            <v>6061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 t="str">
            <v>0790</v>
          </cell>
          <cell r="R209" t="str">
            <v>65000</v>
          </cell>
          <cell r="S209" t="str">
            <v>200212</v>
          </cell>
          <cell r="T209" t="str">
            <v>CA01</v>
          </cell>
          <cell r="U209">
            <v>187711.64</v>
          </cell>
          <cell r="V209" t="str">
            <v>LDB</v>
          </cell>
          <cell r="W209">
            <v>0</v>
          </cell>
          <cell r="Y209">
            <v>0</v>
          </cell>
          <cell r="Z209">
            <v>0</v>
          </cell>
          <cell r="AA209" t="str">
            <v>BCH</v>
          </cell>
          <cell r="AB209" t="str">
            <v>0015</v>
          </cell>
          <cell r="AC209" t="str">
            <v>WKS</v>
          </cell>
          <cell r="AE209" t="str">
            <v>JV#</v>
          </cell>
          <cell r="AF209" t="str">
            <v>1232</v>
          </cell>
          <cell r="AG209" t="str">
            <v>FRN</v>
          </cell>
          <cell r="AH209" t="str">
            <v>6061</v>
          </cell>
          <cell r="AI209" t="str">
            <v>RP#</v>
          </cell>
          <cell r="AJ209" t="str">
            <v>000</v>
          </cell>
          <cell r="AK209" t="str">
            <v>CTL</v>
          </cell>
          <cell r="AM209" t="str">
            <v>RF#</v>
          </cell>
          <cell r="AU209" t="str">
            <v>ACCRUAL OF DEC 02 CAPITAL</v>
          </cell>
          <cell r="AZ209" t="str">
            <v>FPL Fibernet</v>
          </cell>
        </row>
        <row r="210">
          <cell r="A210" t="str">
            <v>107100</v>
          </cell>
          <cell r="B210" t="str">
            <v>0312</v>
          </cell>
          <cell r="C210" t="str">
            <v>06061</v>
          </cell>
          <cell r="D210" t="str">
            <v>0FIBER</v>
          </cell>
          <cell r="E210" t="str">
            <v>312000</v>
          </cell>
          <cell r="F210" t="str">
            <v>0790</v>
          </cell>
          <cell r="G210" t="str">
            <v>65000</v>
          </cell>
          <cell r="H210" t="str">
            <v>A</v>
          </cell>
          <cell r="I210" t="str">
            <v>00000041</v>
          </cell>
          <cell r="J210">
            <v>63</v>
          </cell>
          <cell r="K210">
            <v>312</v>
          </cell>
          <cell r="L210">
            <v>6061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0790</v>
          </cell>
          <cell r="R210" t="str">
            <v>65000</v>
          </cell>
          <cell r="S210" t="str">
            <v>200212</v>
          </cell>
          <cell r="T210" t="str">
            <v>CA01</v>
          </cell>
          <cell r="U210">
            <v>-580000</v>
          </cell>
          <cell r="V210" t="str">
            <v>LDB</v>
          </cell>
          <cell r="W210">
            <v>0</v>
          </cell>
          <cell r="Y210">
            <v>0</v>
          </cell>
          <cell r="Z210">
            <v>0</v>
          </cell>
          <cell r="AA210" t="str">
            <v>BCH</v>
          </cell>
          <cell r="AB210" t="str">
            <v>0003</v>
          </cell>
          <cell r="AC210" t="str">
            <v>WKS</v>
          </cell>
          <cell r="AE210" t="str">
            <v>JV#</v>
          </cell>
          <cell r="AF210" t="str">
            <v>1232</v>
          </cell>
          <cell r="AG210" t="str">
            <v>FRN</v>
          </cell>
          <cell r="AH210" t="str">
            <v>6061</v>
          </cell>
          <cell r="AI210" t="str">
            <v>RP#</v>
          </cell>
          <cell r="AJ210" t="str">
            <v>000</v>
          </cell>
          <cell r="AK210" t="str">
            <v>CTL</v>
          </cell>
          <cell r="AM210" t="str">
            <v>RF#</v>
          </cell>
          <cell r="AU210" t="str">
            <v>AC-REV ACCRUAL OF OCT 02 CAPITA</v>
          </cell>
          <cell r="AZ210" t="str">
            <v>FPL Fibernet</v>
          </cell>
        </row>
        <row r="211">
          <cell r="A211" t="str">
            <v>107100</v>
          </cell>
          <cell r="B211" t="str">
            <v>0306</v>
          </cell>
          <cell r="C211" t="str">
            <v>06062</v>
          </cell>
          <cell r="D211" t="str">
            <v>0ELECT</v>
          </cell>
          <cell r="E211" t="str">
            <v>306000</v>
          </cell>
          <cell r="F211" t="str">
            <v>0790</v>
          </cell>
          <cell r="G211" t="str">
            <v>65000</v>
          </cell>
          <cell r="H211" t="str">
            <v>A</v>
          </cell>
          <cell r="I211" t="str">
            <v>00000041</v>
          </cell>
          <cell r="J211">
            <v>70</v>
          </cell>
          <cell r="K211">
            <v>306</v>
          </cell>
          <cell r="L211">
            <v>6062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 t="str">
            <v>0790</v>
          </cell>
          <cell r="R211" t="str">
            <v>65000</v>
          </cell>
          <cell r="S211" t="str">
            <v>200212</v>
          </cell>
          <cell r="T211" t="str">
            <v>CA01</v>
          </cell>
          <cell r="U211">
            <v>-143481.26</v>
          </cell>
          <cell r="V211" t="str">
            <v>LDB</v>
          </cell>
          <cell r="W211">
            <v>0</v>
          </cell>
          <cell r="Y211">
            <v>0</v>
          </cell>
          <cell r="Z211">
            <v>0</v>
          </cell>
          <cell r="AA211" t="str">
            <v>BCH</v>
          </cell>
          <cell r="AB211" t="str">
            <v>0023</v>
          </cell>
          <cell r="AC211" t="str">
            <v>WKS</v>
          </cell>
          <cell r="AE211" t="str">
            <v>JV#</v>
          </cell>
          <cell r="AF211" t="str">
            <v>1232</v>
          </cell>
          <cell r="AG211" t="str">
            <v>FRN</v>
          </cell>
          <cell r="AH211" t="str">
            <v>6062</v>
          </cell>
          <cell r="AI211" t="str">
            <v>RP#</v>
          </cell>
          <cell r="AJ211" t="str">
            <v>000</v>
          </cell>
          <cell r="AK211" t="str">
            <v>CTL</v>
          </cell>
          <cell r="AM211" t="str">
            <v>RF#</v>
          </cell>
          <cell r="AU211" t="str">
            <v>TO PLACE IN SERVICE</v>
          </cell>
          <cell r="AZ211" t="str">
            <v>FPL Fibernet</v>
          </cell>
        </row>
        <row r="212">
          <cell r="A212" t="str">
            <v>107100</v>
          </cell>
          <cell r="B212" t="str">
            <v>0312</v>
          </cell>
          <cell r="C212" t="str">
            <v>06064</v>
          </cell>
          <cell r="D212" t="str">
            <v>0ELECT</v>
          </cell>
          <cell r="E212" t="str">
            <v>312000</v>
          </cell>
          <cell r="F212" t="str">
            <v>0790</v>
          </cell>
          <cell r="G212" t="str">
            <v>65000</v>
          </cell>
          <cell r="H212" t="str">
            <v>A</v>
          </cell>
          <cell r="I212" t="str">
            <v>00000041</v>
          </cell>
          <cell r="J212">
            <v>70</v>
          </cell>
          <cell r="K212">
            <v>312</v>
          </cell>
          <cell r="L212">
            <v>6064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0790</v>
          </cell>
          <cell r="R212" t="str">
            <v>65000</v>
          </cell>
          <cell r="S212" t="str">
            <v>200212</v>
          </cell>
          <cell r="T212" t="str">
            <v>CA01</v>
          </cell>
          <cell r="U212">
            <v>-50633.32</v>
          </cell>
          <cell r="V212" t="str">
            <v>LDB</v>
          </cell>
          <cell r="W212">
            <v>0</v>
          </cell>
          <cell r="Y212">
            <v>0</v>
          </cell>
          <cell r="Z212">
            <v>0</v>
          </cell>
          <cell r="AA212" t="str">
            <v>BCH</v>
          </cell>
          <cell r="AB212" t="str">
            <v>0023</v>
          </cell>
          <cell r="AC212" t="str">
            <v>WKS</v>
          </cell>
          <cell r="AE212" t="str">
            <v>JV#</v>
          </cell>
          <cell r="AF212" t="str">
            <v>1232</v>
          </cell>
          <cell r="AG212" t="str">
            <v>FRN</v>
          </cell>
          <cell r="AH212" t="str">
            <v>6064</v>
          </cell>
          <cell r="AI212" t="str">
            <v>RP#</v>
          </cell>
          <cell r="AJ212" t="str">
            <v>000</v>
          </cell>
          <cell r="AK212" t="str">
            <v>CTL</v>
          </cell>
          <cell r="AM212" t="str">
            <v>RF#</v>
          </cell>
          <cell r="AU212" t="str">
            <v>TO PLACE IN SERVICE</v>
          </cell>
          <cell r="AZ212" t="str">
            <v>FPL Fibernet</v>
          </cell>
        </row>
        <row r="213">
          <cell r="A213" t="str">
            <v>107100</v>
          </cell>
          <cell r="B213" t="str">
            <v>0312</v>
          </cell>
          <cell r="C213" t="str">
            <v>06064</v>
          </cell>
          <cell r="D213" t="str">
            <v>0FIBER</v>
          </cell>
          <cell r="E213" t="str">
            <v>312000</v>
          </cell>
          <cell r="F213" t="str">
            <v>0662</v>
          </cell>
          <cell r="G213" t="str">
            <v>51450</v>
          </cell>
          <cell r="H213" t="str">
            <v>A</v>
          </cell>
          <cell r="I213" t="str">
            <v>00000041</v>
          </cell>
          <cell r="J213">
            <v>63</v>
          </cell>
          <cell r="K213">
            <v>312</v>
          </cell>
          <cell r="L213">
            <v>6064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 t="str">
            <v>0662</v>
          </cell>
          <cell r="R213" t="str">
            <v>51450</v>
          </cell>
          <cell r="S213" t="str">
            <v>200212</v>
          </cell>
          <cell r="T213" t="str">
            <v>SA01</v>
          </cell>
          <cell r="U213">
            <v>634.4</v>
          </cell>
          <cell r="W213">
            <v>0</v>
          </cell>
          <cell r="Y213">
            <v>0</v>
          </cell>
          <cell r="Z213">
            <v>1</v>
          </cell>
          <cell r="AA213" t="str">
            <v>BCH</v>
          </cell>
          <cell r="AB213" t="str">
            <v>450002350</v>
          </cell>
          <cell r="AC213" t="str">
            <v>PO#</v>
          </cell>
          <cell r="AD213" t="str">
            <v>4500030221</v>
          </cell>
          <cell r="AE213" t="str">
            <v>S/R</v>
          </cell>
          <cell r="AF213" t="str">
            <v>NET</v>
          </cell>
          <cell r="AI213" t="str">
            <v>PYN</v>
          </cell>
          <cell r="AJ213" t="str">
            <v>W D COMMUNICATIONS INC</v>
          </cell>
          <cell r="AK213" t="str">
            <v>VND</v>
          </cell>
          <cell r="AL213" t="str">
            <v>591953252</v>
          </cell>
          <cell r="AM213" t="str">
            <v>FAC</v>
          </cell>
          <cell r="AN213" t="str">
            <v>000</v>
          </cell>
          <cell r="AQ213" t="str">
            <v>NVD</v>
          </cell>
          <cell r="AR213" t="str">
            <v>2002-12-</v>
          </cell>
          <cell r="AU213" t="str">
            <v>INVOICE# 26753      W D COMMUNICATIONS I5000003531</v>
          </cell>
          <cell r="AV213" t="str">
            <v>WF-BATCH</v>
          </cell>
          <cell r="AW213" t="str">
            <v>000</v>
          </cell>
          <cell r="AX213" t="str">
            <v>00</v>
          </cell>
          <cell r="AY213" t="str">
            <v>0</v>
          </cell>
          <cell r="AZ213" t="str">
            <v>FPL Fibernet</v>
          </cell>
        </row>
        <row r="214">
          <cell r="A214" t="str">
            <v>107100</v>
          </cell>
          <cell r="B214" t="str">
            <v>0312</v>
          </cell>
          <cell r="C214" t="str">
            <v>06064</v>
          </cell>
          <cell r="D214" t="str">
            <v>0FIBER</v>
          </cell>
          <cell r="E214" t="str">
            <v>312000</v>
          </cell>
          <cell r="F214" t="str">
            <v>0790</v>
          </cell>
          <cell r="G214" t="str">
            <v>65000</v>
          </cell>
          <cell r="H214" t="str">
            <v>A</v>
          </cell>
          <cell r="I214" t="str">
            <v>00000041</v>
          </cell>
          <cell r="J214">
            <v>63</v>
          </cell>
          <cell r="K214">
            <v>312</v>
          </cell>
          <cell r="L214">
            <v>6064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0790</v>
          </cell>
          <cell r="R214" t="str">
            <v>65000</v>
          </cell>
          <cell r="S214" t="str">
            <v>200212</v>
          </cell>
          <cell r="T214" t="str">
            <v>CA01</v>
          </cell>
          <cell r="U214">
            <v>154500</v>
          </cell>
          <cell r="V214" t="str">
            <v>LDB</v>
          </cell>
          <cell r="W214">
            <v>0</v>
          </cell>
          <cell r="Y214">
            <v>0</v>
          </cell>
          <cell r="Z214">
            <v>0</v>
          </cell>
          <cell r="AA214" t="str">
            <v>BCH</v>
          </cell>
          <cell r="AB214" t="str">
            <v>0015</v>
          </cell>
          <cell r="AC214" t="str">
            <v>WKS</v>
          </cell>
          <cell r="AE214" t="str">
            <v>JV#</v>
          </cell>
          <cell r="AF214" t="str">
            <v>1232</v>
          </cell>
          <cell r="AG214" t="str">
            <v>FRN</v>
          </cell>
          <cell r="AH214" t="str">
            <v>6064</v>
          </cell>
          <cell r="AI214" t="str">
            <v>RP#</v>
          </cell>
          <cell r="AJ214" t="str">
            <v>000</v>
          </cell>
          <cell r="AK214" t="str">
            <v>CTL</v>
          </cell>
          <cell r="AM214" t="str">
            <v>RF#</v>
          </cell>
          <cell r="AU214" t="str">
            <v>ACCRUAL OF DEC 02 CAPITAL</v>
          </cell>
          <cell r="AZ214" t="str">
            <v>FPL Fibernet</v>
          </cell>
        </row>
        <row r="215">
          <cell r="A215" t="str">
            <v>107100</v>
          </cell>
          <cell r="B215" t="str">
            <v>0312</v>
          </cell>
          <cell r="C215" t="str">
            <v>06064</v>
          </cell>
          <cell r="D215" t="str">
            <v>0FIBER</v>
          </cell>
          <cell r="E215" t="str">
            <v>312000</v>
          </cell>
          <cell r="F215" t="str">
            <v>0790</v>
          </cell>
          <cell r="G215" t="str">
            <v>65000</v>
          </cell>
          <cell r="H215" t="str">
            <v>A</v>
          </cell>
          <cell r="I215" t="str">
            <v>00000041</v>
          </cell>
          <cell r="J215">
            <v>63</v>
          </cell>
          <cell r="K215">
            <v>312</v>
          </cell>
          <cell r="L215">
            <v>6064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 t="str">
            <v>0790</v>
          </cell>
          <cell r="R215" t="str">
            <v>65000</v>
          </cell>
          <cell r="S215" t="str">
            <v>200212</v>
          </cell>
          <cell r="T215" t="str">
            <v>CA01</v>
          </cell>
          <cell r="U215">
            <v>-249000</v>
          </cell>
          <cell r="V215" t="str">
            <v>LDB</v>
          </cell>
          <cell r="W215">
            <v>0</v>
          </cell>
          <cell r="Y215">
            <v>0</v>
          </cell>
          <cell r="Z215">
            <v>0</v>
          </cell>
          <cell r="AA215" t="str">
            <v>BCH</v>
          </cell>
          <cell r="AB215" t="str">
            <v>0004</v>
          </cell>
          <cell r="AC215" t="str">
            <v>WKS</v>
          </cell>
          <cell r="AE215" t="str">
            <v>JV#</v>
          </cell>
          <cell r="AF215" t="str">
            <v>1232</v>
          </cell>
          <cell r="AG215" t="str">
            <v>FRN</v>
          </cell>
          <cell r="AH215" t="str">
            <v>6064</v>
          </cell>
          <cell r="AI215" t="str">
            <v>RP#</v>
          </cell>
          <cell r="AJ215" t="str">
            <v>000</v>
          </cell>
          <cell r="AK215" t="str">
            <v>CTL</v>
          </cell>
          <cell r="AM215" t="str">
            <v>RF#</v>
          </cell>
          <cell r="AU215" t="str">
            <v>AC-REV ACCRUAL OF OCT 02 CAPITA</v>
          </cell>
          <cell r="AZ215" t="str">
            <v>FPL Fibernet</v>
          </cell>
        </row>
        <row r="216">
          <cell r="A216" t="str">
            <v>107100</v>
          </cell>
          <cell r="B216" t="str">
            <v>0312</v>
          </cell>
          <cell r="C216" t="str">
            <v>06064</v>
          </cell>
          <cell r="D216" t="str">
            <v>0FIBER</v>
          </cell>
          <cell r="E216" t="str">
            <v>312000</v>
          </cell>
          <cell r="F216" t="str">
            <v>0813</v>
          </cell>
          <cell r="G216" t="str">
            <v>51450</v>
          </cell>
          <cell r="H216" t="str">
            <v>A</v>
          </cell>
          <cell r="I216" t="str">
            <v>00000041</v>
          </cell>
          <cell r="J216">
            <v>63</v>
          </cell>
          <cell r="K216">
            <v>312</v>
          </cell>
          <cell r="L216">
            <v>6064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0813</v>
          </cell>
          <cell r="R216" t="str">
            <v>51450</v>
          </cell>
          <cell r="S216" t="str">
            <v>200212</v>
          </cell>
          <cell r="T216" t="str">
            <v>SA01</v>
          </cell>
          <cell r="U216">
            <v>2580</v>
          </cell>
          <cell r="W216">
            <v>0</v>
          </cell>
          <cell r="Y216">
            <v>0</v>
          </cell>
          <cell r="Z216">
            <v>1</v>
          </cell>
          <cell r="AA216" t="str">
            <v>BCH</v>
          </cell>
          <cell r="AB216" t="str">
            <v>450002339</v>
          </cell>
          <cell r="AC216" t="str">
            <v>PO#</v>
          </cell>
          <cell r="AD216" t="str">
            <v>4500006339</v>
          </cell>
          <cell r="AE216" t="str">
            <v>S/R</v>
          </cell>
          <cell r="AF216" t="str">
            <v>NET</v>
          </cell>
          <cell r="AI216" t="str">
            <v>PYN</v>
          </cell>
          <cell r="AJ216" t="str">
            <v>CABLE UTILTIES</v>
          </cell>
          <cell r="AK216" t="str">
            <v>VND</v>
          </cell>
          <cell r="AL216" t="str">
            <v>043139190</v>
          </cell>
          <cell r="AM216" t="str">
            <v>FAC</v>
          </cell>
          <cell r="AN216" t="str">
            <v>000</v>
          </cell>
          <cell r="AQ216" t="str">
            <v>NVD</v>
          </cell>
          <cell r="AR216" t="str">
            <v>2002-06-</v>
          </cell>
          <cell r="AU216" t="str">
            <v>INVOICE# 0021       CABLE UTILTIES      5000003498</v>
          </cell>
          <cell r="AV216" t="str">
            <v>WF-BATCH</v>
          </cell>
          <cell r="AW216" t="str">
            <v>000</v>
          </cell>
          <cell r="AX216" t="str">
            <v>00</v>
          </cell>
          <cell r="AY216" t="str">
            <v>0</v>
          </cell>
          <cell r="AZ216" t="str">
            <v>FPL Fibernet</v>
          </cell>
        </row>
        <row r="217">
          <cell r="A217" t="str">
            <v>107100</v>
          </cell>
          <cell r="B217" t="str">
            <v>0313</v>
          </cell>
          <cell r="C217" t="str">
            <v>06065</v>
          </cell>
          <cell r="D217" t="str">
            <v>0ELECT</v>
          </cell>
          <cell r="E217" t="str">
            <v>313000</v>
          </cell>
          <cell r="F217" t="str">
            <v>0790</v>
          </cell>
          <cell r="G217" t="str">
            <v>65000</v>
          </cell>
          <cell r="H217" t="str">
            <v>A</v>
          </cell>
          <cell r="I217" t="str">
            <v>00000041</v>
          </cell>
          <cell r="J217">
            <v>70</v>
          </cell>
          <cell r="K217">
            <v>313</v>
          </cell>
          <cell r="L217">
            <v>6065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 t="str">
            <v>0790</v>
          </cell>
          <cell r="R217" t="str">
            <v>65000</v>
          </cell>
          <cell r="S217" t="str">
            <v>200212</v>
          </cell>
          <cell r="T217" t="str">
            <v>CA01</v>
          </cell>
          <cell r="U217">
            <v>-12266.59</v>
          </cell>
          <cell r="V217" t="str">
            <v>LDB</v>
          </cell>
          <cell r="W217">
            <v>0</v>
          </cell>
          <cell r="Y217">
            <v>0</v>
          </cell>
          <cell r="Z217">
            <v>0</v>
          </cell>
          <cell r="AA217" t="str">
            <v>BCH</v>
          </cell>
          <cell r="AB217" t="str">
            <v>0023</v>
          </cell>
          <cell r="AC217" t="str">
            <v>WKS</v>
          </cell>
          <cell r="AE217" t="str">
            <v>JV#</v>
          </cell>
          <cell r="AF217" t="str">
            <v>1232</v>
          </cell>
          <cell r="AG217" t="str">
            <v>FRN</v>
          </cell>
          <cell r="AH217" t="str">
            <v>6065</v>
          </cell>
          <cell r="AI217" t="str">
            <v>RP#</v>
          </cell>
          <cell r="AJ217" t="str">
            <v>000</v>
          </cell>
          <cell r="AK217" t="str">
            <v>CTL</v>
          </cell>
          <cell r="AM217" t="str">
            <v>RF#</v>
          </cell>
          <cell r="AU217" t="str">
            <v>TO PLACE IN SERVICE</v>
          </cell>
          <cell r="AZ217" t="str">
            <v>FPL Fibernet</v>
          </cell>
        </row>
        <row r="218">
          <cell r="A218" t="str">
            <v>107100</v>
          </cell>
          <cell r="B218" t="str">
            <v>0313</v>
          </cell>
          <cell r="C218" t="str">
            <v>06065</v>
          </cell>
          <cell r="D218" t="str">
            <v>0FIBER</v>
          </cell>
          <cell r="E218" t="str">
            <v>313000</v>
          </cell>
          <cell r="F218" t="str">
            <v>0662</v>
          </cell>
          <cell r="G218" t="str">
            <v>51450</v>
          </cell>
          <cell r="H218" t="str">
            <v>A</v>
          </cell>
          <cell r="I218" t="str">
            <v>00000041</v>
          </cell>
          <cell r="J218">
            <v>63</v>
          </cell>
          <cell r="K218">
            <v>313</v>
          </cell>
          <cell r="L218">
            <v>6065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 t="str">
            <v>0662</v>
          </cell>
          <cell r="R218" t="str">
            <v>51450</v>
          </cell>
          <cell r="S218" t="str">
            <v>200212</v>
          </cell>
          <cell r="T218" t="str">
            <v>SA01</v>
          </cell>
          <cell r="U218">
            <v>450</v>
          </cell>
          <cell r="W218">
            <v>0</v>
          </cell>
          <cell r="Y218">
            <v>0</v>
          </cell>
          <cell r="Z218">
            <v>1</v>
          </cell>
          <cell r="AA218" t="str">
            <v>BCH</v>
          </cell>
          <cell r="AB218" t="str">
            <v>450002361</v>
          </cell>
          <cell r="AC218" t="str">
            <v>PO#</v>
          </cell>
          <cell r="AD218" t="str">
            <v>4500094253</v>
          </cell>
          <cell r="AE218" t="str">
            <v>S/R</v>
          </cell>
          <cell r="AF218" t="str">
            <v>337</v>
          </cell>
          <cell r="AI218" t="str">
            <v>PYN</v>
          </cell>
          <cell r="AJ218" t="str">
            <v>YOUNGS COMMUNICATIONS CO</v>
          </cell>
          <cell r="AK218" t="str">
            <v>VND</v>
          </cell>
          <cell r="AL218" t="str">
            <v>591398816</v>
          </cell>
          <cell r="AM218" t="str">
            <v>FAC</v>
          </cell>
          <cell r="AN218" t="str">
            <v>000</v>
          </cell>
          <cell r="AQ218" t="str">
            <v>NVD</v>
          </cell>
          <cell r="AR218" t="str">
            <v>2002-12-</v>
          </cell>
          <cell r="AU218" t="str">
            <v>INVOICE# 7244       YOUNGS COMMUNICATION5000003703</v>
          </cell>
          <cell r="AV218" t="str">
            <v>WF-BATCH</v>
          </cell>
          <cell r="AW218" t="str">
            <v>000</v>
          </cell>
          <cell r="AX218" t="str">
            <v>00</v>
          </cell>
          <cell r="AY218" t="str">
            <v>0</v>
          </cell>
          <cell r="AZ218" t="str">
            <v>FPL Fibernet</v>
          </cell>
        </row>
        <row r="219">
          <cell r="A219" t="str">
            <v>107100</v>
          </cell>
          <cell r="B219" t="str">
            <v>0313</v>
          </cell>
          <cell r="C219" t="str">
            <v>06065</v>
          </cell>
          <cell r="D219" t="str">
            <v>0FIBER</v>
          </cell>
          <cell r="E219" t="str">
            <v>313000</v>
          </cell>
          <cell r="F219" t="str">
            <v>0662</v>
          </cell>
          <cell r="G219" t="str">
            <v>51450</v>
          </cell>
          <cell r="H219" t="str">
            <v>A</v>
          </cell>
          <cell r="I219" t="str">
            <v>00000041</v>
          </cell>
          <cell r="J219">
            <v>63</v>
          </cell>
          <cell r="K219">
            <v>313</v>
          </cell>
          <cell r="L219">
            <v>6065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 t="str">
            <v>0662</v>
          </cell>
          <cell r="R219" t="str">
            <v>51450</v>
          </cell>
          <cell r="S219" t="str">
            <v>200212</v>
          </cell>
          <cell r="T219" t="str">
            <v>SA01</v>
          </cell>
          <cell r="U219">
            <v>450</v>
          </cell>
          <cell r="W219">
            <v>0</v>
          </cell>
          <cell r="Y219">
            <v>0</v>
          </cell>
          <cell r="Z219">
            <v>1</v>
          </cell>
          <cell r="AA219" t="str">
            <v>BCH</v>
          </cell>
          <cell r="AB219" t="str">
            <v>450002361</v>
          </cell>
          <cell r="AC219" t="str">
            <v>PO#</v>
          </cell>
          <cell r="AD219" t="str">
            <v>4500094253</v>
          </cell>
          <cell r="AE219" t="str">
            <v>S/R</v>
          </cell>
          <cell r="AF219" t="str">
            <v>337</v>
          </cell>
          <cell r="AI219" t="str">
            <v>PYN</v>
          </cell>
          <cell r="AJ219" t="str">
            <v>YOUNGS COMMUNICATIONS CO</v>
          </cell>
          <cell r="AK219" t="str">
            <v>VND</v>
          </cell>
          <cell r="AL219" t="str">
            <v>591398816</v>
          </cell>
          <cell r="AM219" t="str">
            <v>FAC</v>
          </cell>
          <cell r="AN219" t="str">
            <v>000</v>
          </cell>
          <cell r="AQ219" t="str">
            <v>NVD</v>
          </cell>
          <cell r="AR219" t="str">
            <v>2002-12-</v>
          </cell>
          <cell r="AU219" t="str">
            <v>INVOICE# 7245       YOUNGS COMMUNICATION5000003704</v>
          </cell>
          <cell r="AV219" t="str">
            <v>WF-BATCH</v>
          </cell>
          <cell r="AW219" t="str">
            <v>000</v>
          </cell>
          <cell r="AX219" t="str">
            <v>00</v>
          </cell>
          <cell r="AY219" t="str">
            <v>0</v>
          </cell>
          <cell r="AZ219" t="str">
            <v>FPL Fibernet</v>
          </cell>
        </row>
        <row r="220">
          <cell r="A220" t="str">
            <v>107100</v>
          </cell>
          <cell r="B220" t="str">
            <v>0313</v>
          </cell>
          <cell r="C220" t="str">
            <v>06065</v>
          </cell>
          <cell r="D220" t="str">
            <v>0FIBER</v>
          </cell>
          <cell r="E220" t="str">
            <v>313000</v>
          </cell>
          <cell r="F220" t="str">
            <v>0662</v>
          </cell>
          <cell r="G220" t="str">
            <v>51450</v>
          </cell>
          <cell r="H220" t="str">
            <v>A</v>
          </cell>
          <cell r="I220" t="str">
            <v>00000041</v>
          </cell>
          <cell r="J220">
            <v>63</v>
          </cell>
          <cell r="K220">
            <v>313</v>
          </cell>
          <cell r="L220">
            <v>6065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0662</v>
          </cell>
          <cell r="R220" t="str">
            <v>51450</v>
          </cell>
          <cell r="S220" t="str">
            <v>200212</v>
          </cell>
          <cell r="T220" t="str">
            <v>SA01</v>
          </cell>
          <cell r="U220">
            <v>477.3</v>
          </cell>
          <cell r="W220">
            <v>0</v>
          </cell>
          <cell r="Y220">
            <v>0</v>
          </cell>
          <cell r="Z220">
            <v>1</v>
          </cell>
          <cell r="AA220" t="str">
            <v>BCH</v>
          </cell>
          <cell r="AB220" t="str">
            <v>450002350</v>
          </cell>
          <cell r="AC220" t="str">
            <v>PO#</v>
          </cell>
          <cell r="AD220" t="str">
            <v>4500030221</v>
          </cell>
          <cell r="AE220" t="str">
            <v>S/R</v>
          </cell>
          <cell r="AF220" t="str">
            <v>NET</v>
          </cell>
          <cell r="AI220" t="str">
            <v>PYN</v>
          </cell>
          <cell r="AJ220" t="str">
            <v>W D COMMUNICATIONS INC</v>
          </cell>
          <cell r="AK220" t="str">
            <v>VND</v>
          </cell>
          <cell r="AL220" t="str">
            <v>591953252</v>
          </cell>
          <cell r="AM220" t="str">
            <v>FAC</v>
          </cell>
          <cell r="AN220" t="str">
            <v>000</v>
          </cell>
          <cell r="AQ220" t="str">
            <v>NVD</v>
          </cell>
          <cell r="AR220" t="str">
            <v>2002-12-</v>
          </cell>
          <cell r="AU220" t="str">
            <v>INVOICE# 26519      W D COMMUNICATIONS I5000003532</v>
          </cell>
          <cell r="AV220" t="str">
            <v>WF-BATCH</v>
          </cell>
          <cell r="AW220" t="str">
            <v>000</v>
          </cell>
          <cell r="AX220" t="str">
            <v>00</v>
          </cell>
          <cell r="AY220" t="str">
            <v>0</v>
          </cell>
          <cell r="AZ220" t="str">
            <v>FPL Fibernet</v>
          </cell>
        </row>
        <row r="221">
          <cell r="A221" t="str">
            <v>107100</v>
          </cell>
          <cell r="B221" t="str">
            <v>0313</v>
          </cell>
          <cell r="C221" t="str">
            <v>06065</v>
          </cell>
          <cell r="D221" t="str">
            <v>0FIBER</v>
          </cell>
          <cell r="E221" t="str">
            <v>313000</v>
          </cell>
          <cell r="F221" t="str">
            <v>0662</v>
          </cell>
          <cell r="G221" t="str">
            <v>51450</v>
          </cell>
          <cell r="H221" t="str">
            <v>A</v>
          </cell>
          <cell r="I221" t="str">
            <v>00000041</v>
          </cell>
          <cell r="J221">
            <v>63</v>
          </cell>
          <cell r="K221">
            <v>313</v>
          </cell>
          <cell r="L221">
            <v>6065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 t="str">
            <v>0662</v>
          </cell>
          <cell r="R221" t="str">
            <v>51450</v>
          </cell>
          <cell r="S221" t="str">
            <v>200212</v>
          </cell>
          <cell r="T221" t="str">
            <v>SA01</v>
          </cell>
          <cell r="U221">
            <v>14944</v>
          </cell>
          <cell r="W221">
            <v>0</v>
          </cell>
          <cell r="Y221">
            <v>0</v>
          </cell>
          <cell r="Z221">
            <v>1</v>
          </cell>
          <cell r="AA221" t="str">
            <v>BCH</v>
          </cell>
          <cell r="AB221" t="str">
            <v>450002339</v>
          </cell>
          <cell r="AC221" t="str">
            <v>PO#</v>
          </cell>
          <cell r="AD221" t="str">
            <v>4500094253</v>
          </cell>
          <cell r="AE221" t="str">
            <v>S/R</v>
          </cell>
          <cell r="AF221" t="str">
            <v>337</v>
          </cell>
          <cell r="AI221" t="str">
            <v>PYN</v>
          </cell>
          <cell r="AJ221" t="str">
            <v>YOUNGS COMMUNICATIONS CO</v>
          </cell>
          <cell r="AK221" t="str">
            <v>VND</v>
          </cell>
          <cell r="AL221" t="str">
            <v>591398816</v>
          </cell>
          <cell r="AM221" t="str">
            <v>FAC</v>
          </cell>
          <cell r="AN221" t="str">
            <v>000</v>
          </cell>
          <cell r="AQ221" t="str">
            <v>NVD</v>
          </cell>
          <cell r="AR221" t="str">
            <v>2002-12-</v>
          </cell>
          <cell r="AU221" t="str">
            <v>INVOICE# 6967       YOUNGS COMMUNICATION5000003495</v>
          </cell>
          <cell r="AV221" t="str">
            <v>WF-BATCH</v>
          </cell>
          <cell r="AW221" t="str">
            <v>000</v>
          </cell>
          <cell r="AX221" t="str">
            <v>00</v>
          </cell>
          <cell r="AY221" t="str">
            <v>0</v>
          </cell>
          <cell r="AZ221" t="str">
            <v>FPL Fibernet</v>
          </cell>
        </row>
        <row r="222">
          <cell r="A222" t="str">
            <v>107100</v>
          </cell>
          <cell r="B222" t="str">
            <v>0313</v>
          </cell>
          <cell r="C222" t="str">
            <v>06065</v>
          </cell>
          <cell r="D222" t="str">
            <v>0FIBER</v>
          </cell>
          <cell r="E222" t="str">
            <v>313000</v>
          </cell>
          <cell r="F222" t="str">
            <v>0790</v>
          </cell>
          <cell r="G222" t="str">
            <v>65000</v>
          </cell>
          <cell r="H222" t="str">
            <v>A</v>
          </cell>
          <cell r="I222" t="str">
            <v>00000041</v>
          </cell>
          <cell r="J222">
            <v>63</v>
          </cell>
          <cell r="K222">
            <v>313</v>
          </cell>
          <cell r="L222">
            <v>6065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 t="str">
            <v>0790</v>
          </cell>
          <cell r="R222" t="str">
            <v>65000</v>
          </cell>
          <cell r="S222" t="str">
            <v>200212</v>
          </cell>
          <cell r="T222" t="str">
            <v>CA01</v>
          </cell>
          <cell r="U222">
            <v>248000</v>
          </cell>
          <cell r="V222" t="str">
            <v>LDB</v>
          </cell>
          <cell r="W222">
            <v>0</v>
          </cell>
          <cell r="Y222">
            <v>0</v>
          </cell>
          <cell r="Z222">
            <v>0</v>
          </cell>
          <cell r="AA222" t="str">
            <v>BCH</v>
          </cell>
          <cell r="AB222" t="str">
            <v>0015</v>
          </cell>
          <cell r="AC222" t="str">
            <v>WKS</v>
          </cell>
          <cell r="AE222" t="str">
            <v>JV#</v>
          </cell>
          <cell r="AF222" t="str">
            <v>1232</v>
          </cell>
          <cell r="AG222" t="str">
            <v>FRN</v>
          </cell>
          <cell r="AH222" t="str">
            <v>6065</v>
          </cell>
          <cell r="AI222" t="str">
            <v>RP#</v>
          </cell>
          <cell r="AJ222" t="str">
            <v>000</v>
          </cell>
          <cell r="AK222" t="str">
            <v>CTL</v>
          </cell>
          <cell r="AM222" t="str">
            <v>RF#</v>
          </cell>
          <cell r="AU222" t="str">
            <v>ACCRUAL OF DEC 02 CAPITAL</v>
          </cell>
          <cell r="AZ222" t="str">
            <v>FPL Fibernet</v>
          </cell>
        </row>
        <row r="223">
          <cell r="A223" t="str">
            <v>107100</v>
          </cell>
          <cell r="B223" t="str">
            <v>0313</v>
          </cell>
          <cell r="C223" t="str">
            <v>06065</v>
          </cell>
          <cell r="D223" t="str">
            <v>0FIBER</v>
          </cell>
          <cell r="E223" t="str">
            <v>313000</v>
          </cell>
          <cell r="F223" t="str">
            <v>0790</v>
          </cell>
          <cell r="G223" t="str">
            <v>65000</v>
          </cell>
          <cell r="H223" t="str">
            <v>A</v>
          </cell>
          <cell r="I223" t="str">
            <v>00000041</v>
          </cell>
          <cell r="J223">
            <v>63</v>
          </cell>
          <cell r="K223">
            <v>313</v>
          </cell>
          <cell r="L223">
            <v>6065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 t="str">
            <v>0790</v>
          </cell>
          <cell r="R223" t="str">
            <v>65000</v>
          </cell>
          <cell r="S223" t="str">
            <v>200212</v>
          </cell>
          <cell r="T223" t="str">
            <v>CA01</v>
          </cell>
          <cell r="U223">
            <v>-135106</v>
          </cell>
          <cell r="V223" t="str">
            <v>LDB</v>
          </cell>
          <cell r="W223">
            <v>0</v>
          </cell>
          <cell r="Y223">
            <v>0</v>
          </cell>
          <cell r="Z223">
            <v>0</v>
          </cell>
          <cell r="AA223" t="str">
            <v>BCH</v>
          </cell>
          <cell r="AB223" t="str">
            <v>0003</v>
          </cell>
          <cell r="AC223" t="str">
            <v>WKS</v>
          </cell>
          <cell r="AE223" t="str">
            <v>JV#</v>
          </cell>
          <cell r="AF223" t="str">
            <v>1232</v>
          </cell>
          <cell r="AG223" t="str">
            <v>FRN</v>
          </cell>
          <cell r="AH223" t="str">
            <v>6065</v>
          </cell>
          <cell r="AI223" t="str">
            <v>RP#</v>
          </cell>
          <cell r="AJ223" t="str">
            <v>000</v>
          </cell>
          <cell r="AK223" t="str">
            <v>CTL</v>
          </cell>
          <cell r="AM223" t="str">
            <v>RF#</v>
          </cell>
          <cell r="AU223" t="str">
            <v>AC-REV ACCRUAL OF OCT 02 CAPITA</v>
          </cell>
          <cell r="AZ223" t="str">
            <v>FPL Fibernet</v>
          </cell>
        </row>
        <row r="224">
          <cell r="A224" t="str">
            <v>107100</v>
          </cell>
          <cell r="B224" t="str">
            <v>0312</v>
          </cell>
          <cell r="C224" t="str">
            <v>06002</v>
          </cell>
          <cell r="D224" t="str">
            <v>0ELECT</v>
          </cell>
          <cell r="E224" t="str">
            <v>312000</v>
          </cell>
          <cell r="F224" t="str">
            <v>0790</v>
          </cell>
          <cell r="G224" t="str">
            <v>65000</v>
          </cell>
          <cell r="H224" t="str">
            <v>A</v>
          </cell>
          <cell r="I224" t="str">
            <v>00000041</v>
          </cell>
          <cell r="J224">
            <v>70</v>
          </cell>
          <cell r="K224">
            <v>312</v>
          </cell>
          <cell r="L224">
            <v>6067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 t="str">
            <v>0790</v>
          </cell>
          <cell r="R224" t="str">
            <v>65000</v>
          </cell>
          <cell r="S224" t="str">
            <v>200212</v>
          </cell>
          <cell r="T224" t="str">
            <v>CA01</v>
          </cell>
          <cell r="U224">
            <v>-98817.45</v>
          </cell>
          <cell r="V224" t="str">
            <v>LDB</v>
          </cell>
          <cell r="W224">
            <v>0</v>
          </cell>
          <cell r="Y224">
            <v>0</v>
          </cell>
          <cell r="Z224">
            <v>0</v>
          </cell>
          <cell r="AA224" t="str">
            <v>BCH</v>
          </cell>
          <cell r="AB224" t="str">
            <v>0023</v>
          </cell>
          <cell r="AC224" t="str">
            <v>WKS</v>
          </cell>
          <cell r="AE224" t="str">
            <v>JV#</v>
          </cell>
          <cell r="AF224" t="str">
            <v>1232</v>
          </cell>
          <cell r="AG224" t="str">
            <v>FRN</v>
          </cell>
          <cell r="AH224" t="str">
            <v>6067</v>
          </cell>
          <cell r="AI224" t="str">
            <v>RP#</v>
          </cell>
          <cell r="AJ224" t="str">
            <v>000</v>
          </cell>
          <cell r="AK224" t="str">
            <v>CTL</v>
          </cell>
          <cell r="AM224" t="str">
            <v>RF#</v>
          </cell>
          <cell r="AU224" t="str">
            <v>TO PLACE IN SERVICE</v>
          </cell>
          <cell r="AZ224" t="str">
            <v>FPL Fibernet</v>
          </cell>
        </row>
        <row r="225">
          <cell r="A225" t="str">
            <v>107100</v>
          </cell>
          <cell r="B225" t="str">
            <v>0382</v>
          </cell>
          <cell r="C225" t="str">
            <v>06002</v>
          </cell>
          <cell r="D225" t="str">
            <v>0ELECT</v>
          </cell>
          <cell r="E225" t="str">
            <v>382000</v>
          </cell>
          <cell r="F225" t="str">
            <v>0803</v>
          </cell>
          <cell r="G225" t="str">
            <v>36000</v>
          </cell>
          <cell r="H225" t="str">
            <v>A</v>
          </cell>
          <cell r="I225" t="str">
            <v>00000041</v>
          </cell>
          <cell r="J225">
            <v>68</v>
          </cell>
          <cell r="K225">
            <v>382</v>
          </cell>
          <cell r="L225">
            <v>6067</v>
          </cell>
          <cell r="M225">
            <v>107</v>
          </cell>
          <cell r="N225">
            <v>10</v>
          </cell>
          <cell r="O225">
            <v>0</v>
          </cell>
          <cell r="P225">
            <v>107.1</v>
          </cell>
          <cell r="Q225" t="str">
            <v>0803</v>
          </cell>
          <cell r="R225" t="str">
            <v>36000</v>
          </cell>
          <cell r="S225" t="str">
            <v>200212</v>
          </cell>
          <cell r="T225" t="str">
            <v>PY42</v>
          </cell>
          <cell r="U225">
            <v>201.95</v>
          </cell>
          <cell r="V225" t="str">
            <v>LDB</v>
          </cell>
          <cell r="W225">
            <v>0</v>
          </cell>
          <cell r="X225" t="str">
            <v>SHR</v>
          </cell>
          <cell r="Y225">
            <v>4</v>
          </cell>
          <cell r="Z225">
            <v>4</v>
          </cell>
          <cell r="AA225" t="str">
            <v>PYP</v>
          </cell>
          <cell r="AB225" t="str">
            <v xml:space="preserve"> 0000026</v>
          </cell>
          <cell r="AC225" t="str">
            <v>PYL</v>
          </cell>
          <cell r="AD225" t="str">
            <v>004399</v>
          </cell>
          <cell r="AE225" t="str">
            <v>EMP</v>
          </cell>
          <cell r="AF225" t="str">
            <v>40663</v>
          </cell>
          <cell r="AG225" t="str">
            <v>JUL</v>
          </cell>
          <cell r="AH225" t="str">
            <v xml:space="preserve"> 000.00</v>
          </cell>
          <cell r="AI225" t="str">
            <v>BCH</v>
          </cell>
          <cell r="AJ225" t="str">
            <v>500</v>
          </cell>
          <cell r="AK225" t="str">
            <v>CLS</v>
          </cell>
          <cell r="AL225" t="str">
            <v>1RB8</v>
          </cell>
          <cell r="AM225" t="str">
            <v>DTA</v>
          </cell>
          <cell r="AN225" t="str">
            <v xml:space="preserve"> 00000000000.00</v>
          </cell>
          <cell r="AO225" t="str">
            <v>DTH</v>
          </cell>
          <cell r="AP225" t="str">
            <v xml:space="preserve"> 00000000000.00</v>
          </cell>
          <cell r="AV225" t="str">
            <v>000000000</v>
          </cell>
          <cell r="AW225" t="str">
            <v>000</v>
          </cell>
          <cell r="AX225" t="str">
            <v>00</v>
          </cell>
          <cell r="AY225" t="str">
            <v>0</v>
          </cell>
          <cell r="AZ225" t="str">
            <v>FPL Fibernet</v>
          </cell>
        </row>
        <row r="226">
          <cell r="A226" t="str">
            <v>107100</v>
          </cell>
          <cell r="B226" t="str">
            <v>0312</v>
          </cell>
          <cell r="C226" t="str">
            <v>06068</v>
          </cell>
          <cell r="D226" t="str">
            <v>0ELECT</v>
          </cell>
          <cell r="E226" t="str">
            <v>312000</v>
          </cell>
          <cell r="F226" t="str">
            <v>0790</v>
          </cell>
          <cell r="G226" t="str">
            <v>65000</v>
          </cell>
          <cell r="H226" t="str">
            <v>A</v>
          </cell>
          <cell r="I226" t="str">
            <v>00000041</v>
          </cell>
          <cell r="J226">
            <v>70</v>
          </cell>
          <cell r="K226">
            <v>312</v>
          </cell>
          <cell r="L226">
            <v>6068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 t="str">
            <v>0790</v>
          </cell>
          <cell r="R226" t="str">
            <v>65000</v>
          </cell>
          <cell r="S226" t="str">
            <v>200212</v>
          </cell>
          <cell r="T226" t="str">
            <v>CA01</v>
          </cell>
          <cell r="U226">
            <v>-38145.599999999999</v>
          </cell>
          <cell r="V226" t="str">
            <v>LDB</v>
          </cell>
          <cell r="W226">
            <v>0</v>
          </cell>
          <cell r="Y226">
            <v>0</v>
          </cell>
          <cell r="Z226">
            <v>0</v>
          </cell>
          <cell r="AA226" t="str">
            <v>BCH</v>
          </cell>
          <cell r="AB226" t="str">
            <v>0023</v>
          </cell>
          <cell r="AC226" t="str">
            <v>WKS</v>
          </cell>
          <cell r="AE226" t="str">
            <v>JV#</v>
          </cell>
          <cell r="AF226" t="str">
            <v>1232</v>
          </cell>
          <cell r="AG226" t="str">
            <v>FRN</v>
          </cell>
          <cell r="AH226" t="str">
            <v>6068</v>
          </cell>
          <cell r="AI226" t="str">
            <v>RP#</v>
          </cell>
          <cell r="AJ226" t="str">
            <v>000</v>
          </cell>
          <cell r="AK226" t="str">
            <v>CTL</v>
          </cell>
          <cell r="AM226" t="str">
            <v>RF#</v>
          </cell>
          <cell r="AU226" t="str">
            <v>TO PLACE IN SERVICE</v>
          </cell>
          <cell r="AZ226" t="str">
            <v>FPL Fibernet</v>
          </cell>
        </row>
        <row r="227">
          <cell r="A227" t="str">
            <v>107100</v>
          </cell>
          <cell r="B227" t="str">
            <v>0312</v>
          </cell>
          <cell r="C227" t="str">
            <v>06068</v>
          </cell>
          <cell r="D227" t="str">
            <v>0ELECT</v>
          </cell>
          <cell r="E227" t="str">
            <v>312000</v>
          </cell>
          <cell r="F227" t="str">
            <v>0812</v>
          </cell>
          <cell r="G227" t="str">
            <v>52450</v>
          </cell>
          <cell r="H227" t="str">
            <v>A</v>
          </cell>
          <cell r="I227" t="str">
            <v>00000041</v>
          </cell>
          <cell r="J227">
            <v>66</v>
          </cell>
          <cell r="K227">
            <v>312</v>
          </cell>
          <cell r="L227">
            <v>6068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 t="str">
            <v>0812</v>
          </cell>
          <cell r="R227" t="str">
            <v>52450</v>
          </cell>
          <cell r="S227" t="str">
            <v>200212</v>
          </cell>
          <cell r="T227" t="str">
            <v>SA01</v>
          </cell>
          <cell r="U227">
            <v>-167.62</v>
          </cell>
          <cell r="W227">
            <v>0</v>
          </cell>
          <cell r="Y227">
            <v>0</v>
          </cell>
          <cell r="Z227">
            <v>0</v>
          </cell>
          <cell r="AA227" t="str">
            <v>BCH</v>
          </cell>
          <cell r="AB227" t="str">
            <v>450002354</v>
          </cell>
          <cell r="AC227" t="str">
            <v>PO#</v>
          </cell>
          <cell r="AE227" t="str">
            <v>S/R</v>
          </cell>
          <cell r="AI227" t="str">
            <v>PYN</v>
          </cell>
          <cell r="AJ227" t="str">
            <v>BELLSOUTH TELECOMMUNICATI</v>
          </cell>
          <cell r="AK227" t="str">
            <v>VND</v>
          </cell>
          <cell r="AL227" t="str">
            <v>580436120</v>
          </cell>
          <cell r="AM227" t="str">
            <v>FAC</v>
          </cell>
          <cell r="AN227" t="str">
            <v>000</v>
          </cell>
          <cell r="AQ227" t="str">
            <v>NVD</v>
          </cell>
          <cell r="AR227" t="str">
            <v>2001-06-</v>
          </cell>
          <cell r="AU227" t="str">
            <v>1931163             BELLSOUTH TELECOMMUN1700000112</v>
          </cell>
          <cell r="AV227" t="str">
            <v>MPS0JFF</v>
          </cell>
          <cell r="AW227" t="str">
            <v>000</v>
          </cell>
          <cell r="AX227" t="str">
            <v>00</v>
          </cell>
          <cell r="AY227" t="str">
            <v>0</v>
          </cell>
          <cell r="AZ227" t="str">
            <v>FPL Fibernet</v>
          </cell>
        </row>
        <row r="228">
          <cell r="A228" t="str">
            <v>107100</v>
          </cell>
          <cell r="B228" t="str">
            <v>0312</v>
          </cell>
          <cell r="C228" t="str">
            <v>06068</v>
          </cell>
          <cell r="D228" t="str">
            <v>0FIBER</v>
          </cell>
          <cell r="E228" t="str">
            <v>312000</v>
          </cell>
          <cell r="F228" t="str">
            <v>0790</v>
          </cell>
          <cell r="G228" t="str">
            <v>65000</v>
          </cell>
          <cell r="H228" t="str">
            <v>A</v>
          </cell>
          <cell r="I228" t="str">
            <v>00000041</v>
          </cell>
          <cell r="J228">
            <v>63</v>
          </cell>
          <cell r="K228">
            <v>312</v>
          </cell>
          <cell r="L228">
            <v>6068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0790</v>
          </cell>
          <cell r="R228" t="str">
            <v>65000</v>
          </cell>
          <cell r="S228" t="str">
            <v>200212</v>
          </cell>
          <cell r="T228" t="str">
            <v>CA01</v>
          </cell>
          <cell r="U228">
            <v>6500</v>
          </cell>
          <cell r="V228" t="str">
            <v>LDB</v>
          </cell>
          <cell r="W228">
            <v>0</v>
          </cell>
          <cell r="Y228">
            <v>0</v>
          </cell>
          <cell r="Z228">
            <v>0</v>
          </cell>
          <cell r="AA228" t="str">
            <v>BCH</v>
          </cell>
          <cell r="AB228" t="str">
            <v>0011</v>
          </cell>
          <cell r="AC228" t="str">
            <v>WKS</v>
          </cell>
          <cell r="AE228" t="str">
            <v>JV#</v>
          </cell>
          <cell r="AF228" t="str">
            <v>1232</v>
          </cell>
          <cell r="AG228" t="str">
            <v>FRN</v>
          </cell>
          <cell r="AH228" t="str">
            <v>6068</v>
          </cell>
          <cell r="AI228" t="str">
            <v>RP#</v>
          </cell>
          <cell r="AJ228" t="str">
            <v>000</v>
          </cell>
          <cell r="AK228" t="str">
            <v>CTL</v>
          </cell>
          <cell r="AM228" t="str">
            <v>RF#</v>
          </cell>
          <cell r="AU228" t="str">
            <v>ACCRUAL OF DEC 02 CAPITAL</v>
          </cell>
          <cell r="AZ228" t="str">
            <v>FPL Fibernet</v>
          </cell>
        </row>
        <row r="229">
          <cell r="A229" t="str">
            <v>107100</v>
          </cell>
          <cell r="B229" t="str">
            <v>0382</v>
          </cell>
          <cell r="C229" t="str">
            <v>06068</v>
          </cell>
          <cell r="D229" t="str">
            <v>0OTHER</v>
          </cell>
          <cell r="E229" t="str">
            <v>382000</v>
          </cell>
          <cell r="F229" t="str">
            <v>0803</v>
          </cell>
          <cell r="G229" t="str">
            <v>36000</v>
          </cell>
          <cell r="H229" t="str">
            <v>A</v>
          </cell>
          <cell r="I229" t="str">
            <v>00000041</v>
          </cell>
          <cell r="J229">
            <v>68</v>
          </cell>
          <cell r="K229">
            <v>382</v>
          </cell>
          <cell r="L229">
            <v>6068</v>
          </cell>
          <cell r="M229">
            <v>107</v>
          </cell>
          <cell r="N229">
            <v>10</v>
          </cell>
          <cell r="O229">
            <v>0</v>
          </cell>
          <cell r="P229">
            <v>107.1</v>
          </cell>
          <cell r="Q229" t="str">
            <v>0803</v>
          </cell>
          <cell r="R229" t="str">
            <v>36000</v>
          </cell>
          <cell r="S229" t="str">
            <v>200212</v>
          </cell>
          <cell r="T229" t="str">
            <v>PY42</v>
          </cell>
          <cell r="U229">
            <v>403.9</v>
          </cell>
          <cell r="V229" t="str">
            <v>LDB</v>
          </cell>
          <cell r="W229">
            <v>0</v>
          </cell>
          <cell r="X229" t="str">
            <v>SHR</v>
          </cell>
          <cell r="Y229">
            <v>8</v>
          </cell>
          <cell r="Z229">
            <v>8</v>
          </cell>
          <cell r="AA229" t="str">
            <v>PYP</v>
          </cell>
          <cell r="AB229" t="str">
            <v xml:space="preserve"> 0000025</v>
          </cell>
          <cell r="AC229" t="str">
            <v>PYL</v>
          </cell>
          <cell r="AD229" t="str">
            <v>004399</v>
          </cell>
          <cell r="AE229" t="str">
            <v>EMP</v>
          </cell>
          <cell r="AF229" t="str">
            <v>40663</v>
          </cell>
          <cell r="AG229" t="str">
            <v>JUL</v>
          </cell>
          <cell r="AH229" t="str">
            <v xml:space="preserve"> 000.00</v>
          </cell>
          <cell r="AI229" t="str">
            <v>BCH</v>
          </cell>
          <cell r="AJ229" t="str">
            <v>500</v>
          </cell>
          <cell r="AK229" t="str">
            <v>CLS</v>
          </cell>
          <cell r="AL229" t="str">
            <v>1RB8</v>
          </cell>
          <cell r="AM229" t="str">
            <v>DTA</v>
          </cell>
          <cell r="AN229" t="str">
            <v xml:space="preserve"> 00000000000.00</v>
          </cell>
          <cell r="AO229" t="str">
            <v>DTH</v>
          </cell>
          <cell r="AP229" t="str">
            <v xml:space="preserve"> 00000000000.00</v>
          </cell>
          <cell r="AV229" t="str">
            <v>000000000</v>
          </cell>
          <cell r="AW229" t="str">
            <v>000</v>
          </cell>
          <cell r="AX229" t="str">
            <v>00</v>
          </cell>
          <cell r="AY229" t="str">
            <v>0</v>
          </cell>
          <cell r="AZ229" t="str">
            <v>FPL Fibernet</v>
          </cell>
        </row>
        <row r="230">
          <cell r="A230" t="str">
            <v>107100</v>
          </cell>
          <cell r="B230" t="str">
            <v>0306</v>
          </cell>
          <cell r="C230" t="str">
            <v>06004</v>
          </cell>
          <cell r="D230" t="str">
            <v>0ELECT</v>
          </cell>
          <cell r="E230" t="str">
            <v>306000</v>
          </cell>
          <cell r="F230" t="str">
            <v>0662</v>
          </cell>
          <cell r="G230" t="str">
            <v>51450</v>
          </cell>
          <cell r="H230" t="str">
            <v>A</v>
          </cell>
          <cell r="I230" t="str">
            <v>00000041</v>
          </cell>
          <cell r="J230">
            <v>66</v>
          </cell>
          <cell r="K230">
            <v>306</v>
          </cell>
          <cell r="L230">
            <v>6069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0662</v>
          </cell>
          <cell r="R230" t="str">
            <v>51450</v>
          </cell>
          <cell r="S230" t="str">
            <v>200212</v>
          </cell>
          <cell r="T230" t="str">
            <v>SA01</v>
          </cell>
          <cell r="U230">
            <v>795.5</v>
          </cell>
          <cell r="W230">
            <v>0</v>
          </cell>
          <cell r="Y230">
            <v>0</v>
          </cell>
          <cell r="Z230">
            <v>1</v>
          </cell>
          <cell r="AA230" t="str">
            <v>BCH</v>
          </cell>
          <cell r="AB230" t="str">
            <v>450002350</v>
          </cell>
          <cell r="AC230" t="str">
            <v>PO#</v>
          </cell>
          <cell r="AD230" t="str">
            <v>4500030221</v>
          </cell>
          <cell r="AE230" t="str">
            <v>S/R</v>
          </cell>
          <cell r="AF230" t="str">
            <v>NET</v>
          </cell>
          <cell r="AI230" t="str">
            <v>PYN</v>
          </cell>
          <cell r="AJ230" t="str">
            <v>W D COMMUNICATIONS INC</v>
          </cell>
          <cell r="AK230" t="str">
            <v>VND</v>
          </cell>
          <cell r="AL230" t="str">
            <v>591953252</v>
          </cell>
          <cell r="AM230" t="str">
            <v>FAC</v>
          </cell>
          <cell r="AN230" t="str">
            <v>000</v>
          </cell>
          <cell r="AQ230" t="str">
            <v>NVD</v>
          </cell>
          <cell r="AR230" t="str">
            <v>2002-12-</v>
          </cell>
          <cell r="AU230" t="str">
            <v>INVOICE# 26305      W D COMMUNICATIONS I5000003547</v>
          </cell>
          <cell r="AV230" t="str">
            <v>WF-BATCH</v>
          </cell>
          <cell r="AW230" t="str">
            <v>000</v>
          </cell>
          <cell r="AX230" t="str">
            <v>00</v>
          </cell>
          <cell r="AY230" t="str">
            <v>0</v>
          </cell>
          <cell r="AZ230" t="str">
            <v>FPL Fibernet</v>
          </cell>
        </row>
        <row r="231">
          <cell r="A231" t="str">
            <v>107100</v>
          </cell>
          <cell r="B231" t="str">
            <v>0306</v>
          </cell>
          <cell r="C231" t="str">
            <v>06004</v>
          </cell>
          <cell r="D231" t="str">
            <v>0FIBER</v>
          </cell>
          <cell r="E231" t="str">
            <v>306000</v>
          </cell>
          <cell r="F231" t="str">
            <v>0662</v>
          </cell>
          <cell r="G231" t="str">
            <v>51450</v>
          </cell>
          <cell r="H231" t="str">
            <v>A</v>
          </cell>
          <cell r="I231" t="str">
            <v>00000041</v>
          </cell>
          <cell r="J231">
            <v>63</v>
          </cell>
          <cell r="K231">
            <v>306</v>
          </cell>
          <cell r="L231">
            <v>6069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 t="str">
            <v>0662</v>
          </cell>
          <cell r="R231" t="str">
            <v>51450</v>
          </cell>
          <cell r="S231" t="str">
            <v>200212</v>
          </cell>
          <cell r="T231" t="str">
            <v>SA01</v>
          </cell>
          <cell r="U231">
            <v>598.5</v>
          </cell>
          <cell r="W231">
            <v>0</v>
          </cell>
          <cell r="Y231">
            <v>0</v>
          </cell>
          <cell r="Z231">
            <v>1</v>
          </cell>
          <cell r="AA231" t="str">
            <v>BCH</v>
          </cell>
          <cell r="AB231" t="str">
            <v>450002339</v>
          </cell>
          <cell r="AC231" t="str">
            <v>PO#</v>
          </cell>
          <cell r="AD231" t="str">
            <v>4500030221</v>
          </cell>
          <cell r="AE231" t="str">
            <v>S/R</v>
          </cell>
          <cell r="AF231" t="str">
            <v>NET</v>
          </cell>
          <cell r="AI231" t="str">
            <v>PYN</v>
          </cell>
          <cell r="AJ231" t="str">
            <v>W D COMMUNICATIONS INC</v>
          </cell>
          <cell r="AK231" t="str">
            <v>VND</v>
          </cell>
          <cell r="AL231" t="str">
            <v>591953252</v>
          </cell>
          <cell r="AM231" t="str">
            <v>FAC</v>
          </cell>
          <cell r="AN231" t="str">
            <v>000</v>
          </cell>
          <cell r="AQ231" t="str">
            <v>NVD</v>
          </cell>
          <cell r="AR231" t="str">
            <v>2002-12-</v>
          </cell>
          <cell r="AU231" t="str">
            <v>INVOICE# 26688      W D COMMUNICATIONS I5000003486</v>
          </cell>
          <cell r="AV231" t="str">
            <v>WF-BATCH</v>
          </cell>
          <cell r="AW231" t="str">
            <v>000</v>
          </cell>
          <cell r="AX231" t="str">
            <v>00</v>
          </cell>
          <cell r="AY231" t="str">
            <v>0</v>
          </cell>
          <cell r="AZ231" t="str">
            <v>FPL Fibernet</v>
          </cell>
        </row>
        <row r="232">
          <cell r="A232" t="str">
            <v>107100</v>
          </cell>
          <cell r="B232" t="str">
            <v>0306</v>
          </cell>
          <cell r="C232" t="str">
            <v>06004</v>
          </cell>
          <cell r="D232" t="str">
            <v>0FIBER</v>
          </cell>
          <cell r="E232" t="str">
            <v>306000</v>
          </cell>
          <cell r="F232" t="str">
            <v>0662</v>
          </cell>
          <cell r="G232" t="str">
            <v>51450</v>
          </cell>
          <cell r="H232" t="str">
            <v>A</v>
          </cell>
          <cell r="I232" t="str">
            <v>00000041</v>
          </cell>
          <cell r="J232">
            <v>63</v>
          </cell>
          <cell r="K232">
            <v>306</v>
          </cell>
          <cell r="L232">
            <v>6069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0662</v>
          </cell>
          <cell r="R232" t="str">
            <v>51450</v>
          </cell>
          <cell r="S232" t="str">
            <v>200212</v>
          </cell>
          <cell r="T232" t="str">
            <v>SA01</v>
          </cell>
          <cell r="U232">
            <v>795</v>
          </cell>
          <cell r="W232">
            <v>0</v>
          </cell>
          <cell r="Y232">
            <v>0</v>
          </cell>
          <cell r="Z232">
            <v>1</v>
          </cell>
          <cell r="AA232" t="str">
            <v>BCH</v>
          </cell>
          <cell r="AB232" t="str">
            <v>450002339</v>
          </cell>
          <cell r="AC232" t="str">
            <v>PO#</v>
          </cell>
          <cell r="AD232" t="str">
            <v>4500030221</v>
          </cell>
          <cell r="AE232" t="str">
            <v>S/R</v>
          </cell>
          <cell r="AF232" t="str">
            <v>NET</v>
          </cell>
          <cell r="AI232" t="str">
            <v>PYN</v>
          </cell>
          <cell r="AJ232" t="str">
            <v>W D COMMUNICATIONS INC</v>
          </cell>
          <cell r="AK232" t="str">
            <v>VND</v>
          </cell>
          <cell r="AL232" t="str">
            <v>591953252</v>
          </cell>
          <cell r="AM232" t="str">
            <v>FAC</v>
          </cell>
          <cell r="AN232" t="str">
            <v>000</v>
          </cell>
          <cell r="AQ232" t="str">
            <v>NVD</v>
          </cell>
          <cell r="AR232" t="str">
            <v>2002-12-</v>
          </cell>
          <cell r="AU232" t="str">
            <v>INVOICE# 26703      W D COMMUNICATIONS I5000003490</v>
          </cell>
          <cell r="AV232" t="str">
            <v>WF-BATCH</v>
          </cell>
          <cell r="AW232" t="str">
            <v>000</v>
          </cell>
          <cell r="AX232" t="str">
            <v>00</v>
          </cell>
          <cell r="AY232" t="str">
            <v>0</v>
          </cell>
          <cell r="AZ232" t="str">
            <v>FPL Fibernet</v>
          </cell>
        </row>
        <row r="233">
          <cell r="A233" t="str">
            <v>107100</v>
          </cell>
          <cell r="B233" t="str">
            <v>0306</v>
          </cell>
          <cell r="C233" t="str">
            <v>06004</v>
          </cell>
          <cell r="D233" t="str">
            <v>0FIBER</v>
          </cell>
          <cell r="E233" t="str">
            <v>306000</v>
          </cell>
          <cell r="F233" t="str">
            <v>0662</v>
          </cell>
          <cell r="G233" t="str">
            <v>51450</v>
          </cell>
          <cell r="H233" t="str">
            <v>A</v>
          </cell>
          <cell r="I233" t="str">
            <v>00000041</v>
          </cell>
          <cell r="J233">
            <v>63</v>
          </cell>
          <cell r="K233">
            <v>306</v>
          </cell>
          <cell r="L233">
            <v>6069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 t="str">
            <v>0662</v>
          </cell>
          <cell r="R233" t="str">
            <v>51450</v>
          </cell>
          <cell r="S233" t="str">
            <v>200212</v>
          </cell>
          <cell r="T233" t="str">
            <v>SA01</v>
          </cell>
          <cell r="U233">
            <v>2476.5</v>
          </cell>
          <cell r="W233">
            <v>0</v>
          </cell>
          <cell r="Y233">
            <v>0</v>
          </cell>
          <cell r="Z233">
            <v>1</v>
          </cell>
          <cell r="AA233" t="str">
            <v>BCH</v>
          </cell>
          <cell r="AB233" t="str">
            <v>450002350</v>
          </cell>
          <cell r="AC233" t="str">
            <v>PO#</v>
          </cell>
          <cell r="AD233" t="str">
            <v>4500030221</v>
          </cell>
          <cell r="AE233" t="str">
            <v>S/R</v>
          </cell>
          <cell r="AF233" t="str">
            <v>NET</v>
          </cell>
          <cell r="AI233" t="str">
            <v>PYN</v>
          </cell>
          <cell r="AJ233" t="str">
            <v>W D COMMUNICATIONS INC</v>
          </cell>
          <cell r="AK233" t="str">
            <v>VND</v>
          </cell>
          <cell r="AL233" t="str">
            <v>591953252</v>
          </cell>
          <cell r="AM233" t="str">
            <v>FAC</v>
          </cell>
          <cell r="AN233" t="str">
            <v>000</v>
          </cell>
          <cell r="AQ233" t="str">
            <v>NVD</v>
          </cell>
          <cell r="AR233" t="str">
            <v>2002-12-</v>
          </cell>
          <cell r="AU233" t="str">
            <v>INVOICE# 26347      W D COMMUNICATIONS I5000003561</v>
          </cell>
          <cell r="AV233" t="str">
            <v>WF-BATCH</v>
          </cell>
          <cell r="AW233" t="str">
            <v>000</v>
          </cell>
          <cell r="AX233" t="str">
            <v>00</v>
          </cell>
          <cell r="AY233" t="str">
            <v>0</v>
          </cell>
          <cell r="AZ233" t="str">
            <v>FPL Fibernet</v>
          </cell>
        </row>
        <row r="234">
          <cell r="A234" t="str">
            <v>107100</v>
          </cell>
          <cell r="B234" t="str">
            <v>0306</v>
          </cell>
          <cell r="C234" t="str">
            <v>06004</v>
          </cell>
          <cell r="D234" t="str">
            <v>0FIBER</v>
          </cell>
          <cell r="E234" t="str">
            <v>306000</v>
          </cell>
          <cell r="F234" t="str">
            <v>0790</v>
          </cell>
          <cell r="G234" t="str">
            <v>65000</v>
          </cell>
          <cell r="H234" t="str">
            <v>A</v>
          </cell>
          <cell r="I234" t="str">
            <v>00000041</v>
          </cell>
          <cell r="J234">
            <v>9</v>
          </cell>
          <cell r="K234">
            <v>306</v>
          </cell>
          <cell r="L234">
            <v>6069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0790</v>
          </cell>
          <cell r="R234" t="str">
            <v>65000</v>
          </cell>
          <cell r="S234" t="str">
            <v>200212</v>
          </cell>
          <cell r="T234" t="str">
            <v>CA01</v>
          </cell>
          <cell r="U234">
            <v>-6076.9</v>
          </cell>
          <cell r="V234" t="str">
            <v>LDB</v>
          </cell>
          <cell r="W234">
            <v>0</v>
          </cell>
          <cell r="Y234">
            <v>0</v>
          </cell>
          <cell r="Z234">
            <v>0</v>
          </cell>
          <cell r="AA234" t="str">
            <v>BCH</v>
          </cell>
          <cell r="AB234" t="str">
            <v>0023</v>
          </cell>
          <cell r="AC234" t="str">
            <v>WKS</v>
          </cell>
          <cell r="AE234" t="str">
            <v>JV#</v>
          </cell>
          <cell r="AF234" t="str">
            <v>1232</v>
          </cell>
          <cell r="AG234" t="str">
            <v>FRN</v>
          </cell>
          <cell r="AH234" t="str">
            <v>6069</v>
          </cell>
          <cell r="AI234" t="str">
            <v>RP#</v>
          </cell>
          <cell r="AJ234" t="str">
            <v>000</v>
          </cell>
          <cell r="AK234" t="str">
            <v>CTL</v>
          </cell>
          <cell r="AM234" t="str">
            <v>RF#</v>
          </cell>
          <cell r="AU234" t="str">
            <v>TO PLACE IN SERVICE</v>
          </cell>
          <cell r="AZ234" t="str">
            <v>FPL Fibernet</v>
          </cell>
        </row>
        <row r="235">
          <cell r="A235" t="str">
            <v>107100</v>
          </cell>
          <cell r="B235" t="str">
            <v>0306</v>
          </cell>
          <cell r="C235" t="str">
            <v>06004</v>
          </cell>
          <cell r="D235" t="str">
            <v>0FIBER</v>
          </cell>
          <cell r="E235" t="str">
            <v>306000</v>
          </cell>
          <cell r="F235" t="str">
            <v>0790</v>
          </cell>
          <cell r="G235" t="str">
            <v>65000</v>
          </cell>
          <cell r="H235" t="str">
            <v>A</v>
          </cell>
          <cell r="I235" t="str">
            <v>00000041</v>
          </cell>
          <cell r="J235">
            <v>9</v>
          </cell>
          <cell r="K235">
            <v>306</v>
          </cell>
          <cell r="L235">
            <v>6070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 t="str">
            <v>0790</v>
          </cell>
          <cell r="R235" t="str">
            <v>65000</v>
          </cell>
          <cell r="S235" t="str">
            <v>200212</v>
          </cell>
          <cell r="T235" t="str">
            <v>CA01</v>
          </cell>
          <cell r="U235">
            <v>-816.1</v>
          </cell>
          <cell r="V235" t="str">
            <v>LDB</v>
          </cell>
          <cell r="W235">
            <v>0</v>
          </cell>
          <cell r="Y235">
            <v>0</v>
          </cell>
          <cell r="Z235">
            <v>0</v>
          </cell>
          <cell r="AA235" t="str">
            <v>BCH</v>
          </cell>
          <cell r="AB235" t="str">
            <v>0023</v>
          </cell>
          <cell r="AC235" t="str">
            <v>WKS</v>
          </cell>
          <cell r="AE235" t="str">
            <v>JV#</v>
          </cell>
          <cell r="AF235" t="str">
            <v>1232</v>
          </cell>
          <cell r="AG235" t="str">
            <v>FRN</v>
          </cell>
          <cell r="AH235" t="str">
            <v>6070</v>
          </cell>
          <cell r="AI235" t="str">
            <v>RP#</v>
          </cell>
          <cell r="AJ235" t="str">
            <v>000</v>
          </cell>
          <cell r="AK235" t="str">
            <v>CTL</v>
          </cell>
          <cell r="AM235" t="str">
            <v>RF#</v>
          </cell>
          <cell r="AU235" t="str">
            <v>TO PLACE IN SERVICE</v>
          </cell>
          <cell r="AZ235" t="str">
            <v>FPL Fibernet</v>
          </cell>
        </row>
        <row r="236">
          <cell r="A236" t="str">
            <v>107100</v>
          </cell>
          <cell r="B236" t="str">
            <v>0306</v>
          </cell>
          <cell r="C236" t="str">
            <v>06004</v>
          </cell>
          <cell r="D236" t="str">
            <v>0FIBER</v>
          </cell>
          <cell r="E236" t="str">
            <v>306000</v>
          </cell>
          <cell r="F236" t="str">
            <v>0790</v>
          </cell>
          <cell r="G236" t="str">
            <v>65000</v>
          </cell>
          <cell r="H236" t="str">
            <v>A</v>
          </cell>
          <cell r="I236" t="str">
            <v>00000041</v>
          </cell>
          <cell r="J236">
            <v>9</v>
          </cell>
          <cell r="K236">
            <v>306</v>
          </cell>
          <cell r="L236">
            <v>6072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0790</v>
          </cell>
          <cell r="R236" t="str">
            <v>65000</v>
          </cell>
          <cell r="S236" t="str">
            <v>200212</v>
          </cell>
          <cell r="T236" t="str">
            <v>CA01</v>
          </cell>
          <cell r="U236">
            <v>-7130.96</v>
          </cell>
          <cell r="V236" t="str">
            <v>LDB</v>
          </cell>
          <cell r="W236">
            <v>0</v>
          </cell>
          <cell r="Y236">
            <v>0</v>
          </cell>
          <cell r="Z236">
            <v>0</v>
          </cell>
          <cell r="AA236" t="str">
            <v>BCH</v>
          </cell>
          <cell r="AB236" t="str">
            <v>0023</v>
          </cell>
          <cell r="AC236" t="str">
            <v>WKS</v>
          </cell>
          <cell r="AE236" t="str">
            <v>JV#</v>
          </cell>
          <cell r="AF236" t="str">
            <v>1232</v>
          </cell>
          <cell r="AG236" t="str">
            <v>FRN</v>
          </cell>
          <cell r="AH236" t="str">
            <v>6072</v>
          </cell>
          <cell r="AI236" t="str">
            <v>RP#</v>
          </cell>
          <cell r="AJ236" t="str">
            <v>000</v>
          </cell>
          <cell r="AK236" t="str">
            <v>CTL</v>
          </cell>
          <cell r="AM236" t="str">
            <v>RF#</v>
          </cell>
          <cell r="AU236" t="str">
            <v>TO PLACE IN SERVICE</v>
          </cell>
          <cell r="AZ236" t="str">
            <v>FPL Fibernet</v>
          </cell>
        </row>
        <row r="237">
          <cell r="A237" t="str">
            <v>107100</v>
          </cell>
          <cell r="B237" t="str">
            <v>0306</v>
          </cell>
          <cell r="C237" t="str">
            <v>06004</v>
          </cell>
          <cell r="D237" t="str">
            <v>0FIBER</v>
          </cell>
          <cell r="E237" t="str">
            <v>306000</v>
          </cell>
          <cell r="F237" t="str">
            <v>0790</v>
          </cell>
          <cell r="G237" t="str">
            <v>65000</v>
          </cell>
          <cell r="H237" t="str">
            <v>A</v>
          </cell>
          <cell r="I237" t="str">
            <v>00000041</v>
          </cell>
          <cell r="J237">
            <v>63</v>
          </cell>
          <cell r="K237">
            <v>306</v>
          </cell>
          <cell r="L237">
            <v>6072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 t="str">
            <v>0790</v>
          </cell>
          <cell r="R237" t="str">
            <v>65000</v>
          </cell>
          <cell r="S237" t="str">
            <v>200212</v>
          </cell>
          <cell r="T237" t="str">
            <v>CA01</v>
          </cell>
          <cell r="U237">
            <v>-111506</v>
          </cell>
          <cell r="V237" t="str">
            <v>LDB</v>
          </cell>
          <cell r="W237">
            <v>0</v>
          </cell>
          <cell r="Y237">
            <v>0</v>
          </cell>
          <cell r="Z237">
            <v>0</v>
          </cell>
          <cell r="AA237" t="str">
            <v>BCH</v>
          </cell>
          <cell r="AB237" t="str">
            <v>0003</v>
          </cell>
          <cell r="AC237" t="str">
            <v>WKS</v>
          </cell>
          <cell r="AE237" t="str">
            <v>JV#</v>
          </cell>
          <cell r="AF237" t="str">
            <v>1232</v>
          </cell>
          <cell r="AG237" t="str">
            <v>FRN</v>
          </cell>
          <cell r="AH237" t="str">
            <v>6072</v>
          </cell>
          <cell r="AI237" t="str">
            <v>RP#</v>
          </cell>
          <cell r="AJ237" t="str">
            <v>000</v>
          </cell>
          <cell r="AK237" t="str">
            <v>CTL</v>
          </cell>
          <cell r="AM237" t="str">
            <v>RF#</v>
          </cell>
          <cell r="AU237" t="str">
            <v>AC-REV ACCRUAL OF OCT 02 CAPITA</v>
          </cell>
          <cell r="AZ237" t="str">
            <v>FPL Fibernet</v>
          </cell>
        </row>
        <row r="238">
          <cell r="A238" t="str">
            <v>107100</v>
          </cell>
          <cell r="B238" t="str">
            <v>0306</v>
          </cell>
          <cell r="C238" t="str">
            <v>06001</v>
          </cell>
          <cell r="D238" t="str">
            <v>0ELECT</v>
          </cell>
          <cell r="E238" t="str">
            <v>306000</v>
          </cell>
          <cell r="F238" t="str">
            <v>0790</v>
          </cell>
          <cell r="G238" t="str">
            <v>65000</v>
          </cell>
          <cell r="H238" t="str">
            <v>A</v>
          </cell>
          <cell r="I238" t="str">
            <v>00000041</v>
          </cell>
          <cell r="J238">
            <v>70</v>
          </cell>
          <cell r="K238">
            <v>306</v>
          </cell>
          <cell r="L238">
            <v>6073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 t="str">
            <v>0790</v>
          </cell>
          <cell r="R238" t="str">
            <v>65000</v>
          </cell>
          <cell r="S238" t="str">
            <v>200212</v>
          </cell>
          <cell r="T238" t="str">
            <v>CA01</v>
          </cell>
          <cell r="U238">
            <v>-3326.25</v>
          </cell>
          <cell r="V238" t="str">
            <v>LDB</v>
          </cell>
          <cell r="W238">
            <v>0</v>
          </cell>
          <cell r="Y238">
            <v>0</v>
          </cell>
          <cell r="Z238">
            <v>0</v>
          </cell>
          <cell r="AA238" t="str">
            <v>BCH</v>
          </cell>
          <cell r="AB238" t="str">
            <v>0023</v>
          </cell>
          <cell r="AC238" t="str">
            <v>WKS</v>
          </cell>
          <cell r="AE238" t="str">
            <v>JV#</v>
          </cell>
          <cell r="AF238" t="str">
            <v>1232</v>
          </cell>
          <cell r="AG238" t="str">
            <v>FRN</v>
          </cell>
          <cell r="AH238" t="str">
            <v>6073</v>
          </cell>
          <cell r="AI238" t="str">
            <v>RP#</v>
          </cell>
          <cell r="AJ238" t="str">
            <v>000</v>
          </cell>
          <cell r="AK238" t="str">
            <v>CTL</v>
          </cell>
          <cell r="AM238" t="str">
            <v>RF#</v>
          </cell>
          <cell r="AU238" t="str">
            <v>TO PLACE IN SERVICE</v>
          </cell>
          <cell r="AZ238" t="str">
            <v>FPL Fibernet</v>
          </cell>
        </row>
        <row r="239">
          <cell r="A239" t="str">
            <v>107100</v>
          </cell>
          <cell r="B239" t="str">
            <v>0306</v>
          </cell>
          <cell r="C239" t="str">
            <v>06001</v>
          </cell>
          <cell r="D239" t="str">
            <v>0ELECT</v>
          </cell>
          <cell r="E239" t="str">
            <v>306000</v>
          </cell>
          <cell r="F239" t="str">
            <v>0813</v>
          </cell>
          <cell r="G239" t="str">
            <v>51450</v>
          </cell>
          <cell r="H239" t="str">
            <v>A</v>
          </cell>
          <cell r="I239" t="str">
            <v>00000041</v>
          </cell>
          <cell r="J239">
            <v>66</v>
          </cell>
          <cell r="K239">
            <v>306</v>
          </cell>
          <cell r="L239">
            <v>6073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 t="str">
            <v>0813</v>
          </cell>
          <cell r="R239" t="str">
            <v>51450</v>
          </cell>
          <cell r="S239" t="str">
            <v>200212</v>
          </cell>
          <cell r="T239" t="str">
            <v>SA01</v>
          </cell>
          <cell r="U239">
            <v>257464.02</v>
          </cell>
          <cell r="W239">
            <v>0</v>
          </cell>
          <cell r="Y239">
            <v>0</v>
          </cell>
          <cell r="Z239">
            <v>1</v>
          </cell>
          <cell r="AA239" t="str">
            <v>BCH</v>
          </cell>
          <cell r="AB239" t="str">
            <v>450002354</v>
          </cell>
          <cell r="AC239" t="str">
            <v>PO#</v>
          </cell>
          <cell r="AD239" t="str">
            <v>4500005203</v>
          </cell>
          <cell r="AE239" t="str">
            <v>S/R</v>
          </cell>
          <cell r="AF239" t="str">
            <v>NET</v>
          </cell>
          <cell r="AI239" t="str">
            <v>PYN</v>
          </cell>
          <cell r="AJ239" t="str">
            <v>NORTEL NETWORKS USA INC</v>
          </cell>
          <cell r="AK239" t="str">
            <v>VND</v>
          </cell>
          <cell r="AL239" t="str">
            <v>770427791</v>
          </cell>
          <cell r="AM239" t="str">
            <v>FAC</v>
          </cell>
          <cell r="AN239" t="str">
            <v>000</v>
          </cell>
          <cell r="AQ239" t="str">
            <v>NVD</v>
          </cell>
          <cell r="AR239" t="str">
            <v>2002-12-</v>
          </cell>
          <cell r="AU239" t="str">
            <v>INVOICE# 40205142   NORTEL NETWORKS USA 5000003666</v>
          </cell>
          <cell r="AV239" t="str">
            <v>WF-BATCH</v>
          </cell>
          <cell r="AW239" t="str">
            <v>000</v>
          </cell>
          <cell r="AX239" t="str">
            <v>00</v>
          </cell>
          <cell r="AY239" t="str">
            <v>0</v>
          </cell>
          <cell r="AZ239" t="str">
            <v>FPL Fibernet</v>
          </cell>
        </row>
        <row r="240">
          <cell r="A240" t="str">
            <v>107100</v>
          </cell>
          <cell r="B240" t="str">
            <v>0306</v>
          </cell>
          <cell r="C240" t="str">
            <v>06001</v>
          </cell>
          <cell r="D240" t="str">
            <v>0FIBER</v>
          </cell>
          <cell r="E240" t="str">
            <v>306000</v>
          </cell>
          <cell r="F240" t="str">
            <v>0790</v>
          </cell>
          <cell r="G240" t="str">
            <v>65000</v>
          </cell>
          <cell r="H240" t="str">
            <v>A</v>
          </cell>
          <cell r="I240" t="str">
            <v>00000041</v>
          </cell>
          <cell r="J240">
            <v>63</v>
          </cell>
          <cell r="K240">
            <v>306</v>
          </cell>
          <cell r="L240">
            <v>6073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 t="str">
            <v>0790</v>
          </cell>
          <cell r="R240" t="str">
            <v>65000</v>
          </cell>
          <cell r="S240" t="str">
            <v>200212</v>
          </cell>
          <cell r="T240" t="str">
            <v>CA01</v>
          </cell>
          <cell r="U240">
            <v>-24629</v>
          </cell>
          <cell r="V240" t="str">
            <v>LDB</v>
          </cell>
          <cell r="W240">
            <v>0</v>
          </cell>
          <cell r="Y240">
            <v>0</v>
          </cell>
          <cell r="Z240">
            <v>0</v>
          </cell>
          <cell r="AA240" t="str">
            <v>BCH</v>
          </cell>
          <cell r="AB240" t="str">
            <v>0003</v>
          </cell>
          <cell r="AC240" t="str">
            <v>WKS</v>
          </cell>
          <cell r="AE240" t="str">
            <v>JV#</v>
          </cell>
          <cell r="AF240" t="str">
            <v>1232</v>
          </cell>
          <cell r="AG240" t="str">
            <v>FRN</v>
          </cell>
          <cell r="AH240" t="str">
            <v>6073</v>
          </cell>
          <cell r="AI240" t="str">
            <v>RP#</v>
          </cell>
          <cell r="AJ240" t="str">
            <v>000</v>
          </cell>
          <cell r="AK240" t="str">
            <v>CTL</v>
          </cell>
          <cell r="AM240" t="str">
            <v>RF#</v>
          </cell>
          <cell r="AU240" t="str">
            <v>AC-REV ACCRUAL OF OCT 02 CAPITA</v>
          </cell>
          <cell r="AZ240" t="str">
            <v>FPL Fibernet</v>
          </cell>
        </row>
        <row r="241">
          <cell r="A241" t="str">
            <v>107100</v>
          </cell>
          <cell r="B241" t="str">
            <v>0385</v>
          </cell>
          <cell r="C241" t="str">
            <v>06001</v>
          </cell>
          <cell r="D241" t="str">
            <v>0FIBER</v>
          </cell>
          <cell r="E241" t="str">
            <v>385000</v>
          </cell>
          <cell r="F241" t="str">
            <v>0803</v>
          </cell>
          <cell r="G241" t="str">
            <v>36000</v>
          </cell>
          <cell r="H241" t="str">
            <v>A</v>
          </cell>
          <cell r="I241" t="str">
            <v>00000041</v>
          </cell>
          <cell r="J241">
            <v>60</v>
          </cell>
          <cell r="K241">
            <v>385</v>
          </cell>
          <cell r="L241">
            <v>6073</v>
          </cell>
          <cell r="M241">
            <v>107</v>
          </cell>
          <cell r="N241">
            <v>10</v>
          </cell>
          <cell r="O241">
            <v>0</v>
          </cell>
          <cell r="P241">
            <v>107.1</v>
          </cell>
          <cell r="Q241" t="str">
            <v>0803</v>
          </cell>
          <cell r="R241" t="str">
            <v>36000</v>
          </cell>
          <cell r="S241" t="str">
            <v>200212</v>
          </cell>
          <cell r="T241" t="str">
            <v>PY42</v>
          </cell>
          <cell r="U241">
            <v>571.6</v>
          </cell>
          <cell r="V241" t="str">
            <v>LDB</v>
          </cell>
          <cell r="W241">
            <v>0</v>
          </cell>
          <cell r="X241" t="str">
            <v>SHR</v>
          </cell>
          <cell r="Y241">
            <v>16</v>
          </cell>
          <cell r="Z241">
            <v>16</v>
          </cell>
          <cell r="AA241" t="str">
            <v>PYP</v>
          </cell>
          <cell r="AB241" t="str">
            <v xml:space="preserve"> 0000026</v>
          </cell>
          <cell r="AC241" t="str">
            <v>PYL</v>
          </cell>
          <cell r="AD241" t="str">
            <v>004366</v>
          </cell>
          <cell r="AE241" t="str">
            <v>EMP</v>
          </cell>
          <cell r="AF241" t="str">
            <v>97355</v>
          </cell>
          <cell r="AG241" t="str">
            <v>JUL</v>
          </cell>
          <cell r="AH241" t="str">
            <v xml:space="preserve"> 000.00</v>
          </cell>
          <cell r="AI241" t="str">
            <v>BCH</v>
          </cell>
          <cell r="AJ241" t="str">
            <v>500</v>
          </cell>
          <cell r="AK241" t="str">
            <v>CLS</v>
          </cell>
          <cell r="AL241" t="str">
            <v>R431</v>
          </cell>
          <cell r="AM241" t="str">
            <v>DTA</v>
          </cell>
          <cell r="AN241" t="str">
            <v xml:space="preserve"> 00000000000.00</v>
          </cell>
          <cell r="AO241" t="str">
            <v>DTH</v>
          </cell>
          <cell r="AP241" t="str">
            <v xml:space="preserve"> 00000000000.00</v>
          </cell>
          <cell r="AV241" t="str">
            <v>000000000</v>
          </cell>
          <cell r="AW241" t="str">
            <v>000</v>
          </cell>
          <cell r="AX241" t="str">
            <v>00</v>
          </cell>
          <cell r="AY241" t="str">
            <v>0</v>
          </cell>
          <cell r="AZ241" t="str">
            <v>FPL Fibernet</v>
          </cell>
        </row>
        <row r="242">
          <cell r="A242" t="str">
            <v>107100</v>
          </cell>
          <cell r="B242" t="str">
            <v>0306</v>
          </cell>
          <cell r="C242" t="str">
            <v>06001</v>
          </cell>
          <cell r="D242" t="str">
            <v>0FIBER</v>
          </cell>
          <cell r="E242" t="str">
            <v>306000</v>
          </cell>
          <cell r="F242" t="str">
            <v>0790</v>
          </cell>
          <cell r="G242" t="str">
            <v>65000</v>
          </cell>
          <cell r="H242" t="str">
            <v>A</v>
          </cell>
          <cell r="I242" t="str">
            <v>00000041</v>
          </cell>
          <cell r="J242">
            <v>9</v>
          </cell>
          <cell r="K242">
            <v>306</v>
          </cell>
          <cell r="L242">
            <v>6074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 t="str">
            <v>0790</v>
          </cell>
          <cell r="R242" t="str">
            <v>65000</v>
          </cell>
          <cell r="S242" t="str">
            <v>200212</v>
          </cell>
          <cell r="T242" t="str">
            <v>CA01</v>
          </cell>
          <cell r="U242">
            <v>66412.19</v>
          </cell>
          <cell r="V242" t="str">
            <v>LDB</v>
          </cell>
          <cell r="W242">
            <v>0</v>
          </cell>
          <cell r="Y242">
            <v>0</v>
          </cell>
          <cell r="Z242">
            <v>0</v>
          </cell>
          <cell r="AA242" t="str">
            <v>BCH</v>
          </cell>
          <cell r="AB242" t="str">
            <v>0023</v>
          </cell>
          <cell r="AC242" t="str">
            <v>WKS</v>
          </cell>
          <cell r="AE242" t="str">
            <v>JV#</v>
          </cell>
          <cell r="AF242" t="str">
            <v>1232</v>
          </cell>
          <cell r="AG242" t="str">
            <v>FRN</v>
          </cell>
          <cell r="AH242" t="str">
            <v>6074</v>
          </cell>
          <cell r="AI242" t="str">
            <v>RP#</v>
          </cell>
          <cell r="AJ242" t="str">
            <v>000</v>
          </cell>
          <cell r="AK242" t="str">
            <v>CTL</v>
          </cell>
          <cell r="AM242" t="str">
            <v>RF#</v>
          </cell>
          <cell r="AU242" t="str">
            <v>TO PLACE IN SERVICE</v>
          </cell>
          <cell r="AZ242" t="str">
            <v>FPL Fibernet</v>
          </cell>
        </row>
        <row r="243">
          <cell r="A243" t="str">
            <v>107100</v>
          </cell>
          <cell r="B243" t="str">
            <v>0306</v>
          </cell>
          <cell r="C243" t="str">
            <v>06075</v>
          </cell>
          <cell r="D243" t="str">
            <v>0ELECT</v>
          </cell>
          <cell r="E243" t="str">
            <v>306000</v>
          </cell>
          <cell r="F243" t="str">
            <v>0790</v>
          </cell>
          <cell r="G243" t="str">
            <v>65000</v>
          </cell>
          <cell r="H243" t="str">
            <v>A</v>
          </cell>
          <cell r="I243" t="str">
            <v>00000041</v>
          </cell>
          <cell r="J243">
            <v>70</v>
          </cell>
          <cell r="K243">
            <v>306</v>
          </cell>
          <cell r="L243">
            <v>6075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 t="str">
            <v>0790</v>
          </cell>
          <cell r="R243" t="str">
            <v>65000</v>
          </cell>
          <cell r="S243" t="str">
            <v>200212</v>
          </cell>
          <cell r="T243" t="str">
            <v>CA01</v>
          </cell>
          <cell r="U243">
            <v>-257587.01</v>
          </cell>
          <cell r="V243" t="str">
            <v>LDB</v>
          </cell>
          <cell r="W243">
            <v>0</v>
          </cell>
          <cell r="Y243">
            <v>0</v>
          </cell>
          <cell r="Z243">
            <v>0</v>
          </cell>
          <cell r="AA243" t="str">
            <v>BCH</v>
          </cell>
          <cell r="AB243" t="str">
            <v>0023</v>
          </cell>
          <cell r="AC243" t="str">
            <v>WKS</v>
          </cell>
          <cell r="AE243" t="str">
            <v>JV#</v>
          </cell>
          <cell r="AF243" t="str">
            <v>1232</v>
          </cell>
          <cell r="AG243" t="str">
            <v>FRN</v>
          </cell>
          <cell r="AH243" t="str">
            <v>6075</v>
          </cell>
          <cell r="AI243" t="str">
            <v>RP#</v>
          </cell>
          <cell r="AJ243" t="str">
            <v>000</v>
          </cell>
          <cell r="AK243" t="str">
            <v>CTL</v>
          </cell>
          <cell r="AM243" t="str">
            <v>RF#</v>
          </cell>
          <cell r="AU243" t="str">
            <v>TO PLACE IN SERVICE</v>
          </cell>
          <cell r="AZ243" t="str">
            <v>FPL Fibernet</v>
          </cell>
        </row>
        <row r="244">
          <cell r="A244" t="str">
            <v>107100</v>
          </cell>
          <cell r="B244" t="str">
            <v>0312</v>
          </cell>
          <cell r="C244" t="str">
            <v>06076</v>
          </cell>
          <cell r="D244" t="str">
            <v>0OTHER</v>
          </cell>
          <cell r="E244" t="str">
            <v>312000</v>
          </cell>
          <cell r="F244" t="str">
            <v>0803</v>
          </cell>
          <cell r="G244" t="str">
            <v>36000</v>
          </cell>
          <cell r="H244" t="str">
            <v>A</v>
          </cell>
          <cell r="I244" t="str">
            <v>00000041</v>
          </cell>
          <cell r="J244">
            <v>68</v>
          </cell>
          <cell r="K244">
            <v>312</v>
          </cell>
          <cell r="L244">
            <v>6076</v>
          </cell>
          <cell r="M244">
            <v>107</v>
          </cell>
          <cell r="N244">
            <v>10</v>
          </cell>
          <cell r="O244">
            <v>0</v>
          </cell>
          <cell r="P244">
            <v>107.1</v>
          </cell>
          <cell r="Q244" t="str">
            <v>0803</v>
          </cell>
          <cell r="R244" t="str">
            <v>36000</v>
          </cell>
          <cell r="S244" t="str">
            <v>200212</v>
          </cell>
          <cell r="T244" t="str">
            <v>PY42</v>
          </cell>
          <cell r="U244">
            <v>403.9</v>
          </cell>
          <cell r="V244" t="str">
            <v>LDB</v>
          </cell>
          <cell r="W244">
            <v>0</v>
          </cell>
          <cell r="X244" t="str">
            <v>SHR</v>
          </cell>
          <cell r="Y244">
            <v>8</v>
          </cell>
          <cell r="Z244">
            <v>8</v>
          </cell>
          <cell r="AA244" t="str">
            <v>PYP</v>
          </cell>
          <cell r="AB244" t="str">
            <v xml:space="preserve"> 0000001</v>
          </cell>
          <cell r="AC244" t="str">
            <v>PYL</v>
          </cell>
          <cell r="AD244" t="str">
            <v>004399</v>
          </cell>
          <cell r="AE244" t="str">
            <v>EMP</v>
          </cell>
          <cell r="AF244" t="str">
            <v>40663</v>
          </cell>
          <cell r="AG244" t="str">
            <v>JUL</v>
          </cell>
          <cell r="AH244" t="str">
            <v xml:space="preserve"> 000.00</v>
          </cell>
          <cell r="AI244" t="str">
            <v>BCH</v>
          </cell>
          <cell r="AJ244" t="str">
            <v>500</v>
          </cell>
          <cell r="AK244" t="str">
            <v>CLS</v>
          </cell>
          <cell r="AL244" t="str">
            <v>1RB8</v>
          </cell>
          <cell r="AM244" t="str">
            <v>DTA</v>
          </cell>
          <cell r="AN244" t="str">
            <v xml:space="preserve"> 00000000000.00</v>
          </cell>
          <cell r="AO244" t="str">
            <v>DTH</v>
          </cell>
          <cell r="AP244" t="str">
            <v xml:space="preserve"> 00000000000.00</v>
          </cell>
          <cell r="AV244" t="str">
            <v>000000000</v>
          </cell>
          <cell r="AW244" t="str">
            <v>000</v>
          </cell>
          <cell r="AX244" t="str">
            <v>00</v>
          </cell>
          <cell r="AY244" t="str">
            <v>0</v>
          </cell>
          <cell r="AZ244" t="str">
            <v>FPL Fibernet</v>
          </cell>
        </row>
        <row r="245">
          <cell r="A245" t="str">
            <v>107100</v>
          </cell>
          <cell r="B245" t="str">
            <v>0382</v>
          </cell>
          <cell r="C245" t="str">
            <v>06076</v>
          </cell>
          <cell r="D245" t="str">
            <v>0OTHER</v>
          </cell>
          <cell r="E245" t="str">
            <v>382000</v>
          </cell>
          <cell r="F245" t="str">
            <v>0803</v>
          </cell>
          <cell r="G245" t="str">
            <v>36000</v>
          </cell>
          <cell r="H245" t="str">
            <v>A</v>
          </cell>
          <cell r="I245" t="str">
            <v>00000041</v>
          </cell>
          <cell r="J245">
            <v>68</v>
          </cell>
          <cell r="K245">
            <v>382</v>
          </cell>
          <cell r="L245">
            <v>6076</v>
          </cell>
          <cell r="M245">
            <v>107</v>
          </cell>
          <cell r="N245">
            <v>10</v>
          </cell>
          <cell r="O245">
            <v>0</v>
          </cell>
          <cell r="P245">
            <v>107.1</v>
          </cell>
          <cell r="Q245" t="str">
            <v>0803</v>
          </cell>
          <cell r="R245" t="str">
            <v>36000</v>
          </cell>
          <cell r="S245" t="str">
            <v>200212</v>
          </cell>
          <cell r="T245" t="str">
            <v>PY42</v>
          </cell>
          <cell r="U245">
            <v>201.95</v>
          </cell>
          <cell r="V245" t="str">
            <v>LDB</v>
          </cell>
          <cell r="W245">
            <v>0</v>
          </cell>
          <cell r="X245" t="str">
            <v>SHR</v>
          </cell>
          <cell r="Y245">
            <v>4</v>
          </cell>
          <cell r="Z245">
            <v>4</v>
          </cell>
          <cell r="AA245" t="str">
            <v>PYP</v>
          </cell>
          <cell r="AB245" t="str">
            <v xml:space="preserve"> 0000026</v>
          </cell>
          <cell r="AC245" t="str">
            <v>PYL</v>
          </cell>
          <cell r="AD245" t="str">
            <v>004399</v>
          </cell>
          <cell r="AE245" t="str">
            <v>EMP</v>
          </cell>
          <cell r="AF245" t="str">
            <v>40663</v>
          </cell>
          <cell r="AG245" t="str">
            <v>JUL</v>
          </cell>
          <cell r="AH245" t="str">
            <v xml:space="preserve"> 000.00</v>
          </cell>
          <cell r="AI245" t="str">
            <v>BCH</v>
          </cell>
          <cell r="AJ245" t="str">
            <v>500</v>
          </cell>
          <cell r="AK245" t="str">
            <v>CLS</v>
          </cell>
          <cell r="AL245" t="str">
            <v>1RB8</v>
          </cell>
          <cell r="AM245" t="str">
            <v>DTA</v>
          </cell>
          <cell r="AN245" t="str">
            <v xml:space="preserve"> 00000000000.00</v>
          </cell>
          <cell r="AO245" t="str">
            <v>DTH</v>
          </cell>
          <cell r="AP245" t="str">
            <v xml:space="preserve"> 00000000000.00</v>
          </cell>
          <cell r="AV245" t="str">
            <v>000000000</v>
          </cell>
          <cell r="AW245" t="str">
            <v>000</v>
          </cell>
          <cell r="AX245" t="str">
            <v>00</v>
          </cell>
          <cell r="AY245" t="str">
            <v>0</v>
          </cell>
          <cell r="AZ245" t="str">
            <v>FPL Fibernet</v>
          </cell>
        </row>
        <row r="246">
          <cell r="A246" t="str">
            <v>107100</v>
          </cell>
          <cell r="B246" t="str">
            <v>0382</v>
          </cell>
          <cell r="C246" t="str">
            <v>06076</v>
          </cell>
          <cell r="D246" t="str">
            <v>0OTHER</v>
          </cell>
          <cell r="E246" t="str">
            <v>382000</v>
          </cell>
          <cell r="F246" t="str">
            <v>0803</v>
          </cell>
          <cell r="G246" t="str">
            <v>36000</v>
          </cell>
          <cell r="H246" t="str">
            <v>A</v>
          </cell>
          <cell r="I246" t="str">
            <v>00000041</v>
          </cell>
          <cell r="J246">
            <v>68</v>
          </cell>
          <cell r="K246">
            <v>382</v>
          </cell>
          <cell r="L246">
            <v>6076</v>
          </cell>
          <cell r="M246">
            <v>107</v>
          </cell>
          <cell r="N246">
            <v>10</v>
          </cell>
          <cell r="O246">
            <v>0</v>
          </cell>
          <cell r="P246">
            <v>107.1</v>
          </cell>
          <cell r="Q246" t="str">
            <v>0803</v>
          </cell>
          <cell r="R246" t="str">
            <v>36000</v>
          </cell>
          <cell r="S246" t="str">
            <v>200212</v>
          </cell>
          <cell r="T246" t="str">
            <v>PY42</v>
          </cell>
          <cell r="U246">
            <v>1211.7</v>
          </cell>
          <cell r="V246" t="str">
            <v>LDB</v>
          </cell>
          <cell r="W246">
            <v>0</v>
          </cell>
          <cell r="X246" t="str">
            <v>SHR</v>
          </cell>
          <cell r="Y246">
            <v>24</v>
          </cell>
          <cell r="Z246">
            <v>24</v>
          </cell>
          <cell r="AA246" t="str">
            <v>PYP</v>
          </cell>
          <cell r="AB246" t="str">
            <v xml:space="preserve"> 0000025</v>
          </cell>
          <cell r="AC246" t="str">
            <v>PYL</v>
          </cell>
          <cell r="AD246" t="str">
            <v>004399</v>
          </cell>
          <cell r="AE246" t="str">
            <v>EMP</v>
          </cell>
          <cell r="AF246" t="str">
            <v>40663</v>
          </cell>
          <cell r="AG246" t="str">
            <v>JUL</v>
          </cell>
          <cell r="AH246" t="str">
            <v xml:space="preserve"> 000.00</v>
          </cell>
          <cell r="AI246" t="str">
            <v>BCH</v>
          </cell>
          <cell r="AJ246" t="str">
            <v>500</v>
          </cell>
          <cell r="AK246" t="str">
            <v>CLS</v>
          </cell>
          <cell r="AL246" t="str">
            <v>1RB8</v>
          </cell>
          <cell r="AM246" t="str">
            <v>DTA</v>
          </cell>
          <cell r="AN246" t="str">
            <v xml:space="preserve"> 00000000000.00</v>
          </cell>
          <cell r="AO246" t="str">
            <v>DTH</v>
          </cell>
          <cell r="AP246" t="str">
            <v xml:space="preserve"> 00000000000.00</v>
          </cell>
          <cell r="AV246" t="str">
            <v>000000000</v>
          </cell>
          <cell r="AW246" t="str">
            <v>000</v>
          </cell>
          <cell r="AX246" t="str">
            <v>00</v>
          </cell>
          <cell r="AY246" t="str">
            <v>0</v>
          </cell>
          <cell r="AZ246" t="str">
            <v>FPL Fibernet</v>
          </cell>
        </row>
        <row r="247">
          <cell r="A247" t="str">
            <v>107100</v>
          </cell>
          <cell r="B247" t="str">
            <v>0385</v>
          </cell>
          <cell r="C247" t="str">
            <v>06076</v>
          </cell>
          <cell r="D247" t="str">
            <v>0ELECT</v>
          </cell>
          <cell r="E247" t="str">
            <v>385000</v>
          </cell>
          <cell r="F247" t="str">
            <v>0790</v>
          </cell>
          <cell r="G247" t="str">
            <v>65000</v>
          </cell>
          <cell r="H247" t="str">
            <v>A</v>
          </cell>
          <cell r="I247" t="str">
            <v>00000041</v>
          </cell>
          <cell r="J247">
            <v>70</v>
          </cell>
          <cell r="K247">
            <v>385</v>
          </cell>
          <cell r="L247">
            <v>6076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 t="str">
            <v>0790</v>
          </cell>
          <cell r="R247" t="str">
            <v>65000</v>
          </cell>
          <cell r="S247" t="str">
            <v>200212</v>
          </cell>
          <cell r="T247" t="str">
            <v>CA01</v>
          </cell>
          <cell r="U247">
            <v>-21725.54</v>
          </cell>
          <cell r="V247" t="str">
            <v>LDB</v>
          </cell>
          <cell r="W247">
            <v>0</v>
          </cell>
          <cell r="Y247">
            <v>0</v>
          </cell>
          <cell r="Z247">
            <v>0</v>
          </cell>
          <cell r="AA247" t="str">
            <v>BCH</v>
          </cell>
          <cell r="AB247" t="str">
            <v>0023</v>
          </cell>
          <cell r="AC247" t="str">
            <v>WKS</v>
          </cell>
          <cell r="AE247" t="str">
            <v>JV#</v>
          </cell>
          <cell r="AF247" t="str">
            <v>1232</v>
          </cell>
          <cell r="AG247" t="str">
            <v>FRN</v>
          </cell>
          <cell r="AH247" t="str">
            <v>6076</v>
          </cell>
          <cell r="AI247" t="str">
            <v>RP#</v>
          </cell>
          <cell r="AJ247" t="str">
            <v>000</v>
          </cell>
          <cell r="AK247" t="str">
            <v>CTL</v>
          </cell>
          <cell r="AM247" t="str">
            <v>RF#</v>
          </cell>
          <cell r="AU247" t="str">
            <v>TO PLACE IN SERVICE</v>
          </cell>
          <cell r="AZ247" t="str">
            <v>FPL Fibernet</v>
          </cell>
        </row>
        <row r="248">
          <cell r="A248" t="str">
            <v>107100</v>
          </cell>
          <cell r="B248" t="str">
            <v>0385</v>
          </cell>
          <cell r="C248" t="str">
            <v>06076</v>
          </cell>
          <cell r="D248" t="str">
            <v>0FIBER</v>
          </cell>
          <cell r="E248" t="str">
            <v>385000</v>
          </cell>
          <cell r="F248" t="str">
            <v>0618</v>
          </cell>
          <cell r="G248" t="str">
            <v>65000</v>
          </cell>
          <cell r="H248" t="str">
            <v>A</v>
          </cell>
          <cell r="I248" t="str">
            <v>00000041</v>
          </cell>
          <cell r="J248">
            <v>60</v>
          </cell>
          <cell r="K248">
            <v>385</v>
          </cell>
          <cell r="L248">
            <v>6076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0618</v>
          </cell>
          <cell r="R248" t="str">
            <v>65000</v>
          </cell>
          <cell r="S248" t="str">
            <v>200212</v>
          </cell>
          <cell r="T248" t="str">
            <v>CA01</v>
          </cell>
          <cell r="U248">
            <v>225.24</v>
          </cell>
          <cell r="V248" t="str">
            <v>LDB</v>
          </cell>
          <cell r="W248">
            <v>0</v>
          </cell>
          <cell r="Y248">
            <v>0</v>
          </cell>
          <cell r="Z248">
            <v>0</v>
          </cell>
          <cell r="AA248" t="str">
            <v>BCH</v>
          </cell>
          <cell r="AB248" t="str">
            <v>0001</v>
          </cell>
          <cell r="AC248" t="str">
            <v>WKS</v>
          </cell>
          <cell r="AE248" t="str">
            <v>JV#</v>
          </cell>
          <cell r="AF248" t="str">
            <v>122A</v>
          </cell>
          <cell r="AG248" t="str">
            <v>FRN</v>
          </cell>
          <cell r="AH248" t="str">
            <v>6076</v>
          </cell>
          <cell r="AI248" t="str">
            <v>RP#</v>
          </cell>
          <cell r="AJ248" t="str">
            <v>000</v>
          </cell>
          <cell r="AK248" t="str">
            <v>CTL</v>
          </cell>
          <cell r="AM248" t="str">
            <v>RF#</v>
          </cell>
          <cell r="AU248" t="str">
            <v>I/C-QUANTUM/K CILLA,FPL</v>
          </cell>
          <cell r="AZ248" t="str">
            <v>FPL Fibernet</v>
          </cell>
        </row>
        <row r="249">
          <cell r="A249" t="str">
            <v>107100</v>
          </cell>
          <cell r="B249" t="str">
            <v>0385</v>
          </cell>
          <cell r="C249" t="str">
            <v>06076</v>
          </cell>
          <cell r="D249" t="str">
            <v>0FIBER</v>
          </cell>
          <cell r="E249" t="str">
            <v>385000</v>
          </cell>
          <cell r="F249" t="str">
            <v>0693</v>
          </cell>
          <cell r="G249" t="str">
            <v>65000</v>
          </cell>
          <cell r="H249" t="str">
            <v>A</v>
          </cell>
          <cell r="I249" t="str">
            <v>00000041</v>
          </cell>
          <cell r="J249">
            <v>60</v>
          </cell>
          <cell r="K249">
            <v>385</v>
          </cell>
          <cell r="L249">
            <v>6076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 t="str">
            <v>0693</v>
          </cell>
          <cell r="R249" t="str">
            <v>65000</v>
          </cell>
          <cell r="S249" t="str">
            <v>200212</v>
          </cell>
          <cell r="T249" t="str">
            <v>CA01</v>
          </cell>
          <cell r="U249">
            <v>98.07</v>
          </cell>
          <cell r="V249" t="str">
            <v>LDB</v>
          </cell>
          <cell r="W249">
            <v>0</v>
          </cell>
          <cell r="Y249">
            <v>0</v>
          </cell>
          <cell r="Z249">
            <v>0</v>
          </cell>
          <cell r="AA249" t="str">
            <v>BCH</v>
          </cell>
          <cell r="AB249" t="str">
            <v>0001</v>
          </cell>
          <cell r="AC249" t="str">
            <v>WKS</v>
          </cell>
          <cell r="AE249" t="str">
            <v>JV#</v>
          </cell>
          <cell r="AF249" t="str">
            <v>122A</v>
          </cell>
          <cell r="AG249" t="str">
            <v>FRN</v>
          </cell>
          <cell r="AH249" t="str">
            <v>6076</v>
          </cell>
          <cell r="AI249" t="str">
            <v>RP#</v>
          </cell>
          <cell r="AJ249" t="str">
            <v>000</v>
          </cell>
          <cell r="AK249" t="str">
            <v>CTL</v>
          </cell>
          <cell r="AM249" t="str">
            <v>RF#</v>
          </cell>
          <cell r="AU249" t="str">
            <v>I/C-BEST ACCESS,FPL</v>
          </cell>
          <cell r="AZ249" t="str">
            <v>FPL Fibernet</v>
          </cell>
        </row>
        <row r="250">
          <cell r="A250" t="str">
            <v>107100</v>
          </cell>
          <cell r="B250" t="str">
            <v>0306</v>
          </cell>
          <cell r="C250" t="str">
            <v>06001</v>
          </cell>
          <cell r="D250" t="str">
            <v>0ELECT</v>
          </cell>
          <cell r="E250" t="str">
            <v>306000</v>
          </cell>
          <cell r="F250" t="str">
            <v>0790</v>
          </cell>
          <cell r="G250" t="str">
            <v>65000</v>
          </cell>
          <cell r="H250" t="str">
            <v>A</v>
          </cell>
          <cell r="I250" t="str">
            <v>00000041</v>
          </cell>
          <cell r="J250">
            <v>70</v>
          </cell>
          <cell r="K250">
            <v>306</v>
          </cell>
          <cell r="L250">
            <v>6077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0790</v>
          </cell>
          <cell r="R250" t="str">
            <v>65000</v>
          </cell>
          <cell r="S250" t="str">
            <v>200212</v>
          </cell>
          <cell r="T250" t="str">
            <v>CA01</v>
          </cell>
          <cell r="U250">
            <v>-39638.71</v>
          </cell>
          <cell r="V250" t="str">
            <v>LDB</v>
          </cell>
          <cell r="W250">
            <v>0</v>
          </cell>
          <cell r="Y250">
            <v>0</v>
          </cell>
          <cell r="Z250">
            <v>0</v>
          </cell>
          <cell r="AA250" t="str">
            <v>BCH</v>
          </cell>
          <cell r="AB250" t="str">
            <v>0023</v>
          </cell>
          <cell r="AC250" t="str">
            <v>WKS</v>
          </cell>
          <cell r="AE250" t="str">
            <v>JV#</v>
          </cell>
          <cell r="AF250" t="str">
            <v>1232</v>
          </cell>
          <cell r="AG250" t="str">
            <v>FRN</v>
          </cell>
          <cell r="AH250" t="str">
            <v>6077</v>
          </cell>
          <cell r="AI250" t="str">
            <v>RP#</v>
          </cell>
          <cell r="AJ250" t="str">
            <v>000</v>
          </cell>
          <cell r="AK250" t="str">
            <v>CTL</v>
          </cell>
          <cell r="AM250" t="str">
            <v>RF#</v>
          </cell>
          <cell r="AU250" t="str">
            <v>TO PLACE IN SERVICE</v>
          </cell>
          <cell r="AZ250" t="str">
            <v>FPL Fibernet</v>
          </cell>
        </row>
        <row r="251">
          <cell r="A251" t="str">
            <v>107100</v>
          </cell>
          <cell r="B251" t="str">
            <v>0306</v>
          </cell>
          <cell r="C251" t="str">
            <v>06001</v>
          </cell>
          <cell r="D251" t="str">
            <v>0FIBER</v>
          </cell>
          <cell r="E251" t="str">
            <v>306000</v>
          </cell>
          <cell r="F251" t="str">
            <v>0691</v>
          </cell>
          <cell r="G251" t="str">
            <v>51450</v>
          </cell>
          <cell r="H251" t="str">
            <v>A</v>
          </cell>
          <cell r="I251" t="str">
            <v>00000041</v>
          </cell>
          <cell r="J251">
            <v>60</v>
          </cell>
          <cell r="K251">
            <v>306</v>
          </cell>
          <cell r="L251">
            <v>6077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 t="str">
            <v>0691</v>
          </cell>
          <cell r="R251" t="str">
            <v>51450</v>
          </cell>
          <cell r="S251" t="str">
            <v>200212</v>
          </cell>
          <cell r="T251" t="str">
            <v>SA01</v>
          </cell>
          <cell r="U251">
            <v>178.18</v>
          </cell>
          <cell r="W251">
            <v>0</v>
          </cell>
          <cell r="Y251">
            <v>0</v>
          </cell>
          <cell r="Z251">
            <v>1</v>
          </cell>
          <cell r="AA251" t="str">
            <v>BCH</v>
          </cell>
          <cell r="AB251" t="str">
            <v>450002361</v>
          </cell>
          <cell r="AC251" t="str">
            <v>PO#</v>
          </cell>
          <cell r="AD251" t="str">
            <v>4500084513</v>
          </cell>
          <cell r="AE251" t="str">
            <v>S/R</v>
          </cell>
          <cell r="AF251" t="str">
            <v>337</v>
          </cell>
          <cell r="AI251" t="str">
            <v>PYN</v>
          </cell>
          <cell r="AJ251" t="str">
            <v>STEEL HECTOR &amp; DAVIS</v>
          </cell>
          <cell r="AK251" t="str">
            <v>VND</v>
          </cell>
          <cell r="AL251" t="str">
            <v>590702089</v>
          </cell>
          <cell r="AM251" t="str">
            <v>FAC</v>
          </cell>
          <cell r="AN251" t="str">
            <v>000</v>
          </cell>
          <cell r="AQ251" t="str">
            <v>NVD</v>
          </cell>
          <cell r="AR251" t="str">
            <v>2002-12-</v>
          </cell>
          <cell r="AU251" t="str">
            <v>00000000000000292106STEEL HECTOR &amp; DAVIS5000003726</v>
          </cell>
          <cell r="AV251" t="str">
            <v>WF-BATCH</v>
          </cell>
          <cell r="AW251" t="str">
            <v>000</v>
          </cell>
          <cell r="AX251" t="str">
            <v>00</v>
          </cell>
          <cell r="AY251" t="str">
            <v>0</v>
          </cell>
          <cell r="AZ251" t="str">
            <v>FPL Fibernet</v>
          </cell>
        </row>
        <row r="252">
          <cell r="A252" t="str">
            <v>107100</v>
          </cell>
          <cell r="B252" t="str">
            <v>0306</v>
          </cell>
          <cell r="C252" t="str">
            <v>06001</v>
          </cell>
          <cell r="D252" t="str">
            <v>0FIBER</v>
          </cell>
          <cell r="E252" t="str">
            <v>306000</v>
          </cell>
          <cell r="F252" t="str">
            <v>0691</v>
          </cell>
          <cell r="G252" t="str">
            <v>51450</v>
          </cell>
          <cell r="H252" t="str">
            <v>A</v>
          </cell>
          <cell r="I252" t="str">
            <v>00000041</v>
          </cell>
          <cell r="J252">
            <v>60</v>
          </cell>
          <cell r="K252">
            <v>306</v>
          </cell>
          <cell r="L252">
            <v>6077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 t="str">
            <v>0691</v>
          </cell>
          <cell r="R252" t="str">
            <v>51450</v>
          </cell>
          <cell r="S252" t="str">
            <v>200212</v>
          </cell>
          <cell r="T252" t="str">
            <v>SA01</v>
          </cell>
          <cell r="U252">
            <v>259.23</v>
          </cell>
          <cell r="W252">
            <v>0</v>
          </cell>
          <cell r="Y252">
            <v>0</v>
          </cell>
          <cell r="Z252">
            <v>1</v>
          </cell>
          <cell r="AA252" t="str">
            <v>BCH</v>
          </cell>
          <cell r="AB252" t="str">
            <v>450002361</v>
          </cell>
          <cell r="AC252" t="str">
            <v>PO#</v>
          </cell>
          <cell r="AD252" t="str">
            <v>4500084513</v>
          </cell>
          <cell r="AE252" t="str">
            <v>S/R</v>
          </cell>
          <cell r="AF252" t="str">
            <v>337</v>
          </cell>
          <cell r="AI252" t="str">
            <v>PYN</v>
          </cell>
          <cell r="AJ252" t="str">
            <v>STEEL HECTOR &amp; DAVIS</v>
          </cell>
          <cell r="AK252" t="str">
            <v>VND</v>
          </cell>
          <cell r="AL252" t="str">
            <v>590702089</v>
          </cell>
          <cell r="AM252" t="str">
            <v>FAC</v>
          </cell>
          <cell r="AN252" t="str">
            <v>000</v>
          </cell>
          <cell r="AQ252" t="str">
            <v>NVD</v>
          </cell>
          <cell r="AR252" t="str">
            <v>2002-12-</v>
          </cell>
          <cell r="AU252" t="str">
            <v>00000000000000290525STEEL HECTOR &amp; DAVIS5000003724</v>
          </cell>
          <cell r="AV252" t="str">
            <v>WF-BATCH</v>
          </cell>
          <cell r="AW252" t="str">
            <v>000</v>
          </cell>
          <cell r="AX252" t="str">
            <v>00</v>
          </cell>
          <cell r="AY252" t="str">
            <v>0</v>
          </cell>
          <cell r="AZ252" t="str">
            <v>FPL Fibernet</v>
          </cell>
        </row>
        <row r="253">
          <cell r="A253" t="str">
            <v>107100</v>
          </cell>
          <cell r="B253" t="str">
            <v>0306</v>
          </cell>
          <cell r="C253" t="str">
            <v>06001</v>
          </cell>
          <cell r="D253" t="str">
            <v>0FIBER</v>
          </cell>
          <cell r="E253" t="str">
            <v>306000</v>
          </cell>
          <cell r="F253" t="str">
            <v>0691</v>
          </cell>
          <cell r="G253" t="str">
            <v>52450</v>
          </cell>
          <cell r="H253" t="str">
            <v>A</v>
          </cell>
          <cell r="I253" t="str">
            <v>00000041</v>
          </cell>
          <cell r="J253">
            <v>60</v>
          </cell>
          <cell r="K253">
            <v>306</v>
          </cell>
          <cell r="L253">
            <v>6077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 t="str">
            <v>0691</v>
          </cell>
          <cell r="R253" t="str">
            <v>52450</v>
          </cell>
          <cell r="S253" t="str">
            <v>200212</v>
          </cell>
          <cell r="T253" t="str">
            <v>SA01</v>
          </cell>
          <cell r="U253">
            <v>30.52</v>
          </cell>
          <cell r="W253">
            <v>0</v>
          </cell>
          <cell r="Y253">
            <v>0</v>
          </cell>
          <cell r="Z253">
            <v>0</v>
          </cell>
          <cell r="AA253" t="str">
            <v>BCH</v>
          </cell>
          <cell r="AB253" t="str">
            <v>450002361</v>
          </cell>
          <cell r="AC253" t="str">
            <v>PO#</v>
          </cell>
          <cell r="AE253" t="str">
            <v>S/R</v>
          </cell>
          <cell r="AI253" t="str">
            <v>PYN</v>
          </cell>
          <cell r="AJ253" t="str">
            <v>DARBY PEELE BOWDOIN PAYNE</v>
          </cell>
          <cell r="AK253" t="str">
            <v>VND</v>
          </cell>
          <cell r="AL253" t="str">
            <v>592135453</v>
          </cell>
          <cell r="AM253" t="str">
            <v>FAC</v>
          </cell>
          <cell r="AN253" t="str">
            <v>000</v>
          </cell>
          <cell r="AQ253" t="str">
            <v>NVD</v>
          </cell>
          <cell r="AR253" t="str">
            <v>2002-12-</v>
          </cell>
          <cell r="AU253" t="str">
            <v>FPL MATTER 42892    DARBY PEELE BOWDOIN 1900003488</v>
          </cell>
          <cell r="AV253" t="str">
            <v>WF-BATCH</v>
          </cell>
          <cell r="AW253" t="str">
            <v>000</v>
          </cell>
          <cell r="AX253" t="str">
            <v>00</v>
          </cell>
          <cell r="AY253" t="str">
            <v>0</v>
          </cell>
          <cell r="AZ253" t="str">
            <v>FPL Fibernet</v>
          </cell>
        </row>
        <row r="254">
          <cell r="A254" t="str">
            <v>107100</v>
          </cell>
          <cell r="B254" t="str">
            <v>0306</v>
          </cell>
          <cell r="C254" t="str">
            <v>06001</v>
          </cell>
          <cell r="D254" t="str">
            <v>0FIBER</v>
          </cell>
          <cell r="E254" t="str">
            <v>306000</v>
          </cell>
          <cell r="F254" t="str">
            <v>0691</v>
          </cell>
          <cell r="G254" t="str">
            <v>52450</v>
          </cell>
          <cell r="H254" t="str">
            <v>A</v>
          </cell>
          <cell r="I254" t="str">
            <v>00000041</v>
          </cell>
          <cell r="J254">
            <v>60</v>
          </cell>
          <cell r="K254">
            <v>306</v>
          </cell>
          <cell r="L254">
            <v>6077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0691</v>
          </cell>
          <cell r="R254" t="str">
            <v>52450</v>
          </cell>
          <cell r="S254" t="str">
            <v>200212</v>
          </cell>
          <cell r="T254" t="str">
            <v>SA01</v>
          </cell>
          <cell r="U254">
            <v>80.42</v>
          </cell>
          <cell r="W254">
            <v>0</v>
          </cell>
          <cell r="Y254">
            <v>0</v>
          </cell>
          <cell r="Z254">
            <v>0</v>
          </cell>
          <cell r="AA254" t="str">
            <v>BCH</v>
          </cell>
          <cell r="AB254" t="str">
            <v>450002346</v>
          </cell>
          <cell r="AC254" t="str">
            <v>PO#</v>
          </cell>
          <cell r="AE254" t="str">
            <v>S/R</v>
          </cell>
          <cell r="AI254" t="str">
            <v>PYN</v>
          </cell>
          <cell r="AJ254" t="str">
            <v>DARBY PEELE BOWDOIN PAYNE</v>
          </cell>
          <cell r="AK254" t="str">
            <v>VND</v>
          </cell>
          <cell r="AL254" t="str">
            <v>592135453</v>
          </cell>
          <cell r="AM254" t="str">
            <v>FAC</v>
          </cell>
          <cell r="AN254" t="str">
            <v>000</v>
          </cell>
          <cell r="AQ254" t="str">
            <v>NVD</v>
          </cell>
          <cell r="AR254" t="str">
            <v>2002-11-</v>
          </cell>
          <cell r="AU254" t="str">
            <v>MATTER# 42892       DARBY PEELE BOWDOIN 1900003305</v>
          </cell>
          <cell r="AV254" t="str">
            <v>WF-BATCH</v>
          </cell>
          <cell r="AW254" t="str">
            <v>000</v>
          </cell>
          <cell r="AX254" t="str">
            <v>00</v>
          </cell>
          <cell r="AY254" t="str">
            <v>0</v>
          </cell>
          <cell r="AZ254" t="str">
            <v>FPL Fibernet</v>
          </cell>
        </row>
        <row r="255">
          <cell r="A255" t="str">
            <v>107100</v>
          </cell>
          <cell r="B255" t="str">
            <v>0306</v>
          </cell>
          <cell r="C255" t="str">
            <v>06001</v>
          </cell>
          <cell r="D255" t="str">
            <v>0FIBER</v>
          </cell>
          <cell r="E255" t="str">
            <v>306000</v>
          </cell>
          <cell r="F255" t="str">
            <v>0691</v>
          </cell>
          <cell r="G255" t="str">
            <v>52450</v>
          </cell>
          <cell r="H255" t="str">
            <v>A</v>
          </cell>
          <cell r="I255" t="str">
            <v>00000041</v>
          </cell>
          <cell r="J255">
            <v>60</v>
          </cell>
          <cell r="K255">
            <v>306</v>
          </cell>
          <cell r="L255">
            <v>6077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 t="str">
            <v>0691</v>
          </cell>
          <cell r="R255" t="str">
            <v>52450</v>
          </cell>
          <cell r="S255" t="str">
            <v>200212</v>
          </cell>
          <cell r="T255" t="str">
            <v>SA01</v>
          </cell>
          <cell r="U255">
            <v>-0.13</v>
          </cell>
          <cell r="W255">
            <v>0</v>
          </cell>
          <cell r="Y255">
            <v>0</v>
          </cell>
          <cell r="Z255">
            <v>-1</v>
          </cell>
          <cell r="AA255" t="str">
            <v>BCH</v>
          </cell>
          <cell r="AB255" t="str">
            <v>450002337</v>
          </cell>
          <cell r="AC255" t="str">
            <v>PO#</v>
          </cell>
          <cell r="AD255" t="str">
            <v>4500084513</v>
          </cell>
          <cell r="AE255" t="str">
            <v>S/R</v>
          </cell>
          <cell r="AF255" t="str">
            <v>337</v>
          </cell>
          <cell r="AI255" t="str">
            <v>PYN</v>
          </cell>
          <cell r="AJ255" t="str">
            <v>STEEL HECTOR &amp; DAVIS</v>
          </cell>
          <cell r="AK255" t="str">
            <v>VND</v>
          </cell>
          <cell r="AL255" t="str">
            <v>590702089</v>
          </cell>
          <cell r="AM255" t="str">
            <v>FAC</v>
          </cell>
          <cell r="AN255" t="str">
            <v>000</v>
          </cell>
          <cell r="AQ255" t="str">
            <v>NVD</v>
          </cell>
          <cell r="AR255" t="str">
            <v>2002-10-</v>
          </cell>
          <cell r="AU255" t="str">
            <v>STEEL HECTOR &amp; DAVISSTEEL HECTOR &amp; DAVIS0015279958</v>
          </cell>
          <cell r="AV255" t="str">
            <v>AXR0JK3</v>
          </cell>
          <cell r="AW255" t="str">
            <v>000</v>
          </cell>
          <cell r="AX255" t="str">
            <v>00</v>
          </cell>
          <cell r="AY255" t="str">
            <v>0</v>
          </cell>
          <cell r="AZ255" t="str">
            <v>FPL Fibernet</v>
          </cell>
        </row>
        <row r="256">
          <cell r="A256" t="str">
            <v>107100</v>
          </cell>
          <cell r="B256" t="str">
            <v>0306</v>
          </cell>
          <cell r="C256" t="str">
            <v>06001</v>
          </cell>
          <cell r="D256" t="str">
            <v>0FIBER</v>
          </cell>
          <cell r="E256" t="str">
            <v>306000</v>
          </cell>
          <cell r="F256" t="str">
            <v>0691</v>
          </cell>
          <cell r="G256" t="str">
            <v>65000</v>
          </cell>
          <cell r="H256" t="str">
            <v>A</v>
          </cell>
          <cell r="I256" t="str">
            <v>00000041</v>
          </cell>
          <cell r="J256">
            <v>60</v>
          </cell>
          <cell r="K256">
            <v>306</v>
          </cell>
          <cell r="L256">
            <v>6077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0691</v>
          </cell>
          <cell r="R256" t="str">
            <v>65000</v>
          </cell>
          <cell r="S256" t="str">
            <v>200212</v>
          </cell>
          <cell r="T256" t="str">
            <v>CA01</v>
          </cell>
          <cell r="U256">
            <v>9261.9</v>
          </cell>
          <cell r="V256" t="str">
            <v>LDB</v>
          </cell>
          <cell r="W256">
            <v>0</v>
          </cell>
          <cell r="Y256">
            <v>0</v>
          </cell>
          <cell r="Z256">
            <v>0</v>
          </cell>
          <cell r="AA256" t="str">
            <v>BCH</v>
          </cell>
          <cell r="AB256" t="str">
            <v>0031</v>
          </cell>
          <cell r="AC256" t="str">
            <v>WKS</v>
          </cell>
          <cell r="AE256" t="str">
            <v>JV#</v>
          </cell>
          <cell r="AF256" t="str">
            <v>1231</v>
          </cell>
          <cell r="AG256" t="str">
            <v>FRN</v>
          </cell>
          <cell r="AH256" t="str">
            <v>6077</v>
          </cell>
          <cell r="AI256" t="str">
            <v>RP#</v>
          </cell>
          <cell r="AJ256" t="str">
            <v>000</v>
          </cell>
          <cell r="AK256" t="str">
            <v>CTL</v>
          </cell>
          <cell r="AM256" t="str">
            <v>RF#</v>
          </cell>
          <cell r="AU256" t="str">
            <v>ACCRUE BOIES, SCHILLER</v>
          </cell>
          <cell r="AZ256" t="str">
            <v>FPL Fibernet</v>
          </cell>
        </row>
        <row r="257">
          <cell r="A257" t="str">
            <v>107100</v>
          </cell>
          <cell r="B257" t="str">
            <v>0382</v>
          </cell>
          <cell r="C257" t="str">
            <v>06001</v>
          </cell>
          <cell r="D257" t="str">
            <v>0OTHER</v>
          </cell>
          <cell r="E257" t="str">
            <v>382000</v>
          </cell>
          <cell r="F257" t="str">
            <v>0803</v>
          </cell>
          <cell r="G257" t="str">
            <v>36000</v>
          </cell>
          <cell r="H257" t="str">
            <v>A</v>
          </cell>
          <cell r="I257" t="str">
            <v>00000041</v>
          </cell>
          <cell r="J257">
            <v>68</v>
          </cell>
          <cell r="K257">
            <v>382</v>
          </cell>
          <cell r="L257">
            <v>6077</v>
          </cell>
          <cell r="M257">
            <v>107</v>
          </cell>
          <cell r="N257">
            <v>10</v>
          </cell>
          <cell r="O257">
            <v>0</v>
          </cell>
          <cell r="P257">
            <v>107.1</v>
          </cell>
          <cell r="Q257" t="str">
            <v>0803</v>
          </cell>
          <cell r="R257" t="str">
            <v>36000</v>
          </cell>
          <cell r="S257" t="str">
            <v>200212</v>
          </cell>
          <cell r="T257" t="str">
            <v>PY42</v>
          </cell>
          <cell r="U257">
            <v>201.95</v>
          </cell>
          <cell r="V257" t="str">
            <v>LDB</v>
          </cell>
          <cell r="W257">
            <v>0</v>
          </cell>
          <cell r="X257" t="str">
            <v>SHR</v>
          </cell>
          <cell r="Y257">
            <v>4</v>
          </cell>
          <cell r="Z257">
            <v>4</v>
          </cell>
          <cell r="AA257" t="str">
            <v>PYP</v>
          </cell>
          <cell r="AB257" t="str">
            <v xml:space="preserve"> 0000026</v>
          </cell>
          <cell r="AC257" t="str">
            <v>PYL</v>
          </cell>
          <cell r="AD257" t="str">
            <v>004399</v>
          </cell>
          <cell r="AE257" t="str">
            <v>EMP</v>
          </cell>
          <cell r="AF257" t="str">
            <v>40663</v>
          </cell>
          <cell r="AG257" t="str">
            <v>JUL</v>
          </cell>
          <cell r="AH257" t="str">
            <v xml:space="preserve"> 000.00</v>
          </cell>
          <cell r="AI257" t="str">
            <v>BCH</v>
          </cell>
          <cell r="AJ257" t="str">
            <v>500</v>
          </cell>
          <cell r="AK257" t="str">
            <v>CLS</v>
          </cell>
          <cell r="AL257" t="str">
            <v>1RB8</v>
          </cell>
          <cell r="AM257" t="str">
            <v>DTA</v>
          </cell>
          <cell r="AN257" t="str">
            <v xml:space="preserve"> 00000000000.00</v>
          </cell>
          <cell r="AO257" t="str">
            <v>DTH</v>
          </cell>
          <cell r="AP257" t="str">
            <v xml:space="preserve"> 00000000000.00</v>
          </cell>
          <cell r="AV257" t="str">
            <v>000000000</v>
          </cell>
          <cell r="AW257" t="str">
            <v>000</v>
          </cell>
          <cell r="AX257" t="str">
            <v>00</v>
          </cell>
          <cell r="AY257" t="str">
            <v>0</v>
          </cell>
          <cell r="AZ257" t="str">
            <v>FPL Fibernet</v>
          </cell>
        </row>
        <row r="258">
          <cell r="A258" t="str">
            <v>107100</v>
          </cell>
          <cell r="B258" t="str">
            <v>0382</v>
          </cell>
          <cell r="C258" t="str">
            <v>06001</v>
          </cell>
          <cell r="D258" t="str">
            <v>0OTHER</v>
          </cell>
          <cell r="E258" t="str">
            <v>382000</v>
          </cell>
          <cell r="F258" t="str">
            <v>0803</v>
          </cell>
          <cell r="G258" t="str">
            <v>36000</v>
          </cell>
          <cell r="H258" t="str">
            <v>A</v>
          </cell>
          <cell r="I258" t="str">
            <v>00000041</v>
          </cell>
          <cell r="J258">
            <v>68</v>
          </cell>
          <cell r="K258">
            <v>382</v>
          </cell>
          <cell r="L258">
            <v>6077</v>
          </cell>
          <cell r="M258">
            <v>107</v>
          </cell>
          <cell r="N258">
            <v>10</v>
          </cell>
          <cell r="O258">
            <v>0</v>
          </cell>
          <cell r="P258">
            <v>107.1</v>
          </cell>
          <cell r="Q258" t="str">
            <v>0803</v>
          </cell>
          <cell r="R258" t="str">
            <v>36000</v>
          </cell>
          <cell r="S258" t="str">
            <v>200212</v>
          </cell>
          <cell r="T258" t="str">
            <v>PY42</v>
          </cell>
          <cell r="U258">
            <v>807.8</v>
          </cell>
          <cell r="V258" t="str">
            <v>LDB</v>
          </cell>
          <cell r="W258">
            <v>0</v>
          </cell>
          <cell r="X258" t="str">
            <v>SHR</v>
          </cell>
          <cell r="Y258">
            <v>16</v>
          </cell>
          <cell r="Z258">
            <v>16</v>
          </cell>
          <cell r="AA258" t="str">
            <v>PYP</v>
          </cell>
          <cell r="AB258" t="str">
            <v xml:space="preserve"> 0000025</v>
          </cell>
          <cell r="AC258" t="str">
            <v>PYL</v>
          </cell>
          <cell r="AD258" t="str">
            <v>004399</v>
          </cell>
          <cell r="AE258" t="str">
            <v>EMP</v>
          </cell>
          <cell r="AF258" t="str">
            <v>40663</v>
          </cell>
          <cell r="AG258" t="str">
            <v>JUL</v>
          </cell>
          <cell r="AH258" t="str">
            <v xml:space="preserve"> 000.00</v>
          </cell>
          <cell r="AI258" t="str">
            <v>BCH</v>
          </cell>
          <cell r="AJ258" t="str">
            <v>500</v>
          </cell>
          <cell r="AK258" t="str">
            <v>CLS</v>
          </cell>
          <cell r="AL258" t="str">
            <v>1RB8</v>
          </cell>
          <cell r="AM258" t="str">
            <v>DTA</v>
          </cell>
          <cell r="AN258" t="str">
            <v xml:space="preserve"> 00000000000.00</v>
          </cell>
          <cell r="AO258" t="str">
            <v>DTH</v>
          </cell>
          <cell r="AP258" t="str">
            <v xml:space="preserve"> 00000000000.00</v>
          </cell>
          <cell r="AV258" t="str">
            <v>000000000</v>
          </cell>
          <cell r="AW258" t="str">
            <v>000</v>
          </cell>
          <cell r="AX258" t="str">
            <v>00</v>
          </cell>
          <cell r="AY258" t="str">
            <v>0</v>
          </cell>
          <cell r="AZ258" t="str">
            <v>FPL Fibernet</v>
          </cell>
        </row>
        <row r="259">
          <cell r="A259" t="str">
            <v>107100</v>
          </cell>
          <cell r="B259" t="str">
            <v>0312</v>
          </cell>
          <cell r="C259" t="str">
            <v>06078</v>
          </cell>
          <cell r="D259" t="str">
            <v>0FIBER</v>
          </cell>
          <cell r="E259" t="str">
            <v>312000</v>
          </cell>
          <cell r="F259" t="str">
            <v>0790</v>
          </cell>
          <cell r="G259" t="str">
            <v>65000</v>
          </cell>
          <cell r="H259" t="str">
            <v>A</v>
          </cell>
          <cell r="I259" t="str">
            <v>00000041</v>
          </cell>
          <cell r="J259">
            <v>63</v>
          </cell>
          <cell r="K259">
            <v>312</v>
          </cell>
          <cell r="L259">
            <v>6078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0790</v>
          </cell>
          <cell r="R259" t="str">
            <v>65000</v>
          </cell>
          <cell r="S259" t="str">
            <v>200212</v>
          </cell>
          <cell r="T259" t="str">
            <v>CA01</v>
          </cell>
          <cell r="U259">
            <v>-10000</v>
          </cell>
          <cell r="V259" t="str">
            <v>LDB</v>
          </cell>
          <cell r="W259">
            <v>0</v>
          </cell>
          <cell r="Y259">
            <v>0</v>
          </cell>
          <cell r="Z259">
            <v>0</v>
          </cell>
          <cell r="AA259" t="str">
            <v>BCH</v>
          </cell>
          <cell r="AB259" t="str">
            <v>0003</v>
          </cell>
          <cell r="AC259" t="str">
            <v>WKS</v>
          </cell>
          <cell r="AE259" t="str">
            <v>JV#</v>
          </cell>
          <cell r="AF259" t="str">
            <v>1232</v>
          </cell>
          <cell r="AG259" t="str">
            <v>FRN</v>
          </cell>
          <cell r="AH259" t="str">
            <v>6078</v>
          </cell>
          <cell r="AI259" t="str">
            <v>RP#</v>
          </cell>
          <cell r="AJ259" t="str">
            <v>000</v>
          </cell>
          <cell r="AK259" t="str">
            <v>CTL</v>
          </cell>
          <cell r="AM259" t="str">
            <v>RF#</v>
          </cell>
          <cell r="AU259" t="str">
            <v>AC-REV ACCRUAL OF OCT 02 CAPITA</v>
          </cell>
          <cell r="AZ259" t="str">
            <v>FPL Fibernet</v>
          </cell>
        </row>
        <row r="260">
          <cell r="A260" t="str">
            <v>107100</v>
          </cell>
          <cell r="B260" t="str">
            <v>0312</v>
          </cell>
          <cell r="C260" t="str">
            <v>06078</v>
          </cell>
          <cell r="D260" t="str">
            <v>0FIBER</v>
          </cell>
          <cell r="E260" t="str">
            <v>312000</v>
          </cell>
          <cell r="F260" t="str">
            <v>0803</v>
          </cell>
          <cell r="G260" t="str">
            <v>36000</v>
          </cell>
          <cell r="H260" t="str">
            <v>A</v>
          </cell>
          <cell r="I260" t="str">
            <v>00000041</v>
          </cell>
          <cell r="J260">
            <v>63</v>
          </cell>
          <cell r="K260">
            <v>312</v>
          </cell>
          <cell r="L260">
            <v>6078</v>
          </cell>
          <cell r="M260">
            <v>0</v>
          </cell>
          <cell r="N260">
            <v>0</v>
          </cell>
          <cell r="O260">
            <v>1</v>
          </cell>
          <cell r="P260">
            <v>1E-3</v>
          </cell>
          <cell r="Q260" t="str">
            <v>0803</v>
          </cell>
          <cell r="R260" t="str">
            <v>36000</v>
          </cell>
          <cell r="S260" t="str">
            <v>200212</v>
          </cell>
          <cell r="T260" t="str">
            <v>PY42</v>
          </cell>
          <cell r="U260">
            <v>37.81</v>
          </cell>
          <cell r="V260" t="str">
            <v>LDB</v>
          </cell>
          <cell r="W260">
            <v>0</v>
          </cell>
          <cell r="X260" t="str">
            <v>SHR</v>
          </cell>
          <cell r="Y260">
            <v>1</v>
          </cell>
          <cell r="Z260">
            <v>1</v>
          </cell>
          <cell r="AA260" t="str">
            <v>PYP</v>
          </cell>
          <cell r="AB260" t="str">
            <v xml:space="preserve"> 0000025</v>
          </cell>
          <cell r="AC260" t="str">
            <v>PYL</v>
          </cell>
          <cell r="AD260" t="str">
            <v>004399</v>
          </cell>
          <cell r="AE260" t="str">
            <v>EMP</v>
          </cell>
          <cell r="AF260" t="str">
            <v>80814</v>
          </cell>
          <cell r="AG260" t="str">
            <v>JUL</v>
          </cell>
          <cell r="AH260" t="str">
            <v xml:space="preserve"> 000.00</v>
          </cell>
          <cell r="AI260" t="str">
            <v>BCH</v>
          </cell>
          <cell r="AJ260" t="str">
            <v>500</v>
          </cell>
          <cell r="AK260" t="str">
            <v>CLS</v>
          </cell>
          <cell r="AL260" t="str">
            <v>R437</v>
          </cell>
          <cell r="AM260" t="str">
            <v>DTA</v>
          </cell>
          <cell r="AN260" t="str">
            <v xml:space="preserve"> 00000000000.00</v>
          </cell>
          <cell r="AO260" t="str">
            <v>DTH</v>
          </cell>
          <cell r="AP260" t="str">
            <v xml:space="preserve"> 00000000000.00</v>
          </cell>
          <cell r="AV260" t="str">
            <v>000000000</v>
          </cell>
          <cell r="AW260" t="str">
            <v>000</v>
          </cell>
          <cell r="AX260" t="str">
            <v>00</v>
          </cell>
          <cell r="AY260" t="str">
            <v>0</v>
          </cell>
          <cell r="AZ260" t="str">
            <v>FPL Fibernet</v>
          </cell>
        </row>
        <row r="261">
          <cell r="A261" t="str">
            <v>107100</v>
          </cell>
          <cell r="B261" t="str">
            <v>0312</v>
          </cell>
          <cell r="C261" t="str">
            <v>06078</v>
          </cell>
          <cell r="D261" t="str">
            <v>0FIBER</v>
          </cell>
          <cell r="E261" t="str">
            <v>312000</v>
          </cell>
          <cell r="F261" t="str">
            <v>0813</v>
          </cell>
          <cell r="G261" t="str">
            <v>51450</v>
          </cell>
          <cell r="H261" t="str">
            <v>A</v>
          </cell>
          <cell r="I261" t="str">
            <v>00000041</v>
          </cell>
          <cell r="J261">
            <v>63</v>
          </cell>
          <cell r="K261">
            <v>312</v>
          </cell>
          <cell r="L261">
            <v>6078</v>
          </cell>
          <cell r="M261">
            <v>0</v>
          </cell>
          <cell r="N261">
            <v>0</v>
          </cell>
          <cell r="O261">
            <v>1</v>
          </cell>
          <cell r="P261">
            <v>1E-3</v>
          </cell>
          <cell r="Q261" t="str">
            <v>0813</v>
          </cell>
          <cell r="R261" t="str">
            <v>51450</v>
          </cell>
          <cell r="S261" t="str">
            <v>200212</v>
          </cell>
          <cell r="T261" t="str">
            <v>SA01</v>
          </cell>
          <cell r="U261">
            <v>1845</v>
          </cell>
          <cell r="W261">
            <v>0</v>
          </cell>
          <cell r="Y261">
            <v>0</v>
          </cell>
          <cell r="Z261">
            <v>1</v>
          </cell>
          <cell r="AA261" t="str">
            <v>BCH</v>
          </cell>
          <cell r="AB261" t="str">
            <v>450002354</v>
          </cell>
          <cell r="AC261" t="str">
            <v>PO#</v>
          </cell>
          <cell r="AD261" t="str">
            <v>4500054250</v>
          </cell>
          <cell r="AE261" t="str">
            <v>S/R</v>
          </cell>
          <cell r="AF261" t="str">
            <v>337</v>
          </cell>
          <cell r="AI261" t="str">
            <v>PYN</v>
          </cell>
          <cell r="AJ261" t="str">
            <v>K NEX INC</v>
          </cell>
          <cell r="AK261" t="str">
            <v>VND</v>
          </cell>
          <cell r="AL261" t="str">
            <v>593648022</v>
          </cell>
          <cell r="AM261" t="str">
            <v>FAC</v>
          </cell>
          <cell r="AN261" t="str">
            <v>000</v>
          </cell>
          <cell r="AQ261" t="str">
            <v>NVD</v>
          </cell>
          <cell r="AR261" t="str">
            <v>2002-12-</v>
          </cell>
          <cell r="AU261" t="str">
            <v>INVOICE# 1114       K NEX INC           5000003655</v>
          </cell>
          <cell r="AV261" t="str">
            <v>WF-BATCH</v>
          </cell>
          <cell r="AW261" t="str">
            <v>000</v>
          </cell>
          <cell r="AX261" t="str">
            <v>00</v>
          </cell>
          <cell r="AY261" t="str">
            <v>0</v>
          </cell>
          <cell r="AZ261" t="str">
            <v>FPL Fibernet</v>
          </cell>
        </row>
        <row r="262">
          <cell r="A262" t="str">
            <v>107100</v>
          </cell>
          <cell r="B262" t="str">
            <v>0312</v>
          </cell>
          <cell r="C262" t="str">
            <v>06078</v>
          </cell>
          <cell r="D262" t="str">
            <v>0FIBER</v>
          </cell>
          <cell r="E262" t="str">
            <v>312000</v>
          </cell>
          <cell r="F262" t="str">
            <v>0813</v>
          </cell>
          <cell r="G262" t="str">
            <v>51450</v>
          </cell>
          <cell r="H262" t="str">
            <v>A</v>
          </cell>
          <cell r="I262" t="str">
            <v>00000041</v>
          </cell>
          <cell r="J262">
            <v>63</v>
          </cell>
          <cell r="K262">
            <v>312</v>
          </cell>
          <cell r="L262">
            <v>6078</v>
          </cell>
          <cell r="M262">
            <v>0</v>
          </cell>
          <cell r="N262">
            <v>0</v>
          </cell>
          <cell r="O262">
            <v>1</v>
          </cell>
          <cell r="P262">
            <v>1E-3</v>
          </cell>
          <cell r="Q262" t="str">
            <v>0813</v>
          </cell>
          <cell r="R262" t="str">
            <v>51450</v>
          </cell>
          <cell r="S262" t="str">
            <v>200212</v>
          </cell>
          <cell r="T262" t="str">
            <v>SA01</v>
          </cell>
          <cell r="U262">
            <v>3280</v>
          </cell>
          <cell r="W262">
            <v>0</v>
          </cell>
          <cell r="Y262">
            <v>0</v>
          </cell>
          <cell r="Z262">
            <v>1</v>
          </cell>
          <cell r="AA262" t="str">
            <v>BCH</v>
          </cell>
          <cell r="AB262" t="str">
            <v>450002354</v>
          </cell>
          <cell r="AC262" t="str">
            <v>PO#</v>
          </cell>
          <cell r="AD262" t="str">
            <v>4500054250</v>
          </cell>
          <cell r="AE262" t="str">
            <v>S/R</v>
          </cell>
          <cell r="AF262" t="str">
            <v>337</v>
          </cell>
          <cell r="AI262" t="str">
            <v>PYN</v>
          </cell>
          <cell r="AJ262" t="str">
            <v>K NEX INC</v>
          </cell>
          <cell r="AK262" t="str">
            <v>VND</v>
          </cell>
          <cell r="AL262" t="str">
            <v>593648022</v>
          </cell>
          <cell r="AM262" t="str">
            <v>FAC</v>
          </cell>
          <cell r="AN262" t="str">
            <v>000</v>
          </cell>
          <cell r="AQ262" t="str">
            <v>NVD</v>
          </cell>
          <cell r="AR262" t="str">
            <v>2002-12-</v>
          </cell>
          <cell r="AU262" t="str">
            <v>INVOICE# 1115       K NEX INC           5000003656</v>
          </cell>
          <cell r="AV262" t="str">
            <v>WF-BATCH</v>
          </cell>
          <cell r="AW262" t="str">
            <v>000</v>
          </cell>
          <cell r="AX262" t="str">
            <v>00</v>
          </cell>
          <cell r="AY262" t="str">
            <v>0</v>
          </cell>
          <cell r="AZ262" t="str">
            <v>FPL Fibernet</v>
          </cell>
        </row>
        <row r="263">
          <cell r="A263" t="str">
            <v>107100</v>
          </cell>
          <cell r="L263">
            <v>6078</v>
          </cell>
          <cell r="S263" t="str">
            <v>200212</v>
          </cell>
          <cell r="U263">
            <v>-5740</v>
          </cell>
        </row>
        <row r="264">
          <cell r="A264" t="str">
            <v>107100</v>
          </cell>
          <cell r="L264">
            <v>6078</v>
          </cell>
          <cell r="S264" t="str">
            <v>200212</v>
          </cell>
          <cell r="U264">
            <v>-100.61</v>
          </cell>
        </row>
        <row r="265">
          <cell r="A265">
            <v>107100</v>
          </cell>
          <cell r="L265">
            <v>6078</v>
          </cell>
          <cell r="S265" t="str">
            <v>200212</v>
          </cell>
          <cell r="U265">
            <v>16680.66</v>
          </cell>
        </row>
        <row r="266">
          <cell r="A266" t="str">
            <v>107100</v>
          </cell>
          <cell r="B266" t="str">
            <v>0312</v>
          </cell>
          <cell r="C266" t="str">
            <v>06600</v>
          </cell>
          <cell r="D266" t="str">
            <v>0FIBER</v>
          </cell>
          <cell r="E266" t="str">
            <v>312000</v>
          </cell>
          <cell r="F266" t="str">
            <v>0662</v>
          </cell>
          <cell r="G266" t="str">
            <v>65000</v>
          </cell>
          <cell r="H266" t="str">
            <v>A</v>
          </cell>
          <cell r="I266" t="str">
            <v>00000041</v>
          </cell>
          <cell r="J266">
            <v>63</v>
          </cell>
          <cell r="K266">
            <v>312</v>
          </cell>
          <cell r="L266">
            <v>6081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0662</v>
          </cell>
          <cell r="R266" t="str">
            <v>65000</v>
          </cell>
          <cell r="S266" t="str">
            <v>200212</v>
          </cell>
          <cell r="T266" t="str">
            <v>CA01</v>
          </cell>
          <cell r="U266">
            <v>999.9</v>
          </cell>
          <cell r="V266" t="str">
            <v>LDB</v>
          </cell>
          <cell r="W266">
            <v>0</v>
          </cell>
          <cell r="Y266">
            <v>0</v>
          </cell>
          <cell r="Z266">
            <v>0</v>
          </cell>
          <cell r="AA266" t="str">
            <v>BCH</v>
          </cell>
          <cell r="AB266" t="str">
            <v>0055</v>
          </cell>
          <cell r="AC266" t="str">
            <v>WKS</v>
          </cell>
          <cell r="AE266" t="str">
            <v>JV#</v>
          </cell>
          <cell r="AF266" t="str">
            <v>1232</v>
          </cell>
          <cell r="AG266" t="str">
            <v>FRN</v>
          </cell>
          <cell r="AH266" t="str">
            <v>6081</v>
          </cell>
          <cell r="AI266" t="str">
            <v>RP#</v>
          </cell>
          <cell r="AJ266" t="str">
            <v>000</v>
          </cell>
          <cell r="AK266" t="str">
            <v>CTL</v>
          </cell>
          <cell r="AM266" t="str">
            <v>RF#</v>
          </cell>
          <cell r="AU266" t="str">
            <v>GREGORY ELECTRIC</v>
          </cell>
          <cell r="AZ266" t="str">
            <v>FPL Fibernet</v>
          </cell>
        </row>
        <row r="267">
          <cell r="A267" t="str">
            <v>107100</v>
          </cell>
          <cell r="B267" t="str">
            <v>0312</v>
          </cell>
          <cell r="C267" t="str">
            <v>06600</v>
          </cell>
          <cell r="D267" t="str">
            <v>0FIBER</v>
          </cell>
          <cell r="E267" t="str">
            <v>312000</v>
          </cell>
          <cell r="F267" t="str">
            <v>0662</v>
          </cell>
          <cell r="G267" t="str">
            <v>51450</v>
          </cell>
          <cell r="H267" t="str">
            <v>A</v>
          </cell>
          <cell r="I267" t="str">
            <v>00000041</v>
          </cell>
          <cell r="J267">
            <v>60</v>
          </cell>
          <cell r="K267">
            <v>312</v>
          </cell>
          <cell r="L267">
            <v>6082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0662</v>
          </cell>
          <cell r="R267" t="str">
            <v>51450</v>
          </cell>
          <cell r="S267" t="str">
            <v>200212</v>
          </cell>
          <cell r="T267" t="str">
            <v>SA01</v>
          </cell>
          <cell r="U267">
            <v>6150</v>
          </cell>
          <cell r="W267">
            <v>0</v>
          </cell>
          <cell r="Y267">
            <v>0</v>
          </cell>
          <cell r="Z267">
            <v>1</v>
          </cell>
          <cell r="AA267" t="str">
            <v>BCH</v>
          </cell>
          <cell r="AB267" t="str">
            <v>450002361</v>
          </cell>
          <cell r="AC267" t="str">
            <v>PO#</v>
          </cell>
          <cell r="AD267" t="str">
            <v>4500054250</v>
          </cell>
          <cell r="AE267" t="str">
            <v>S/R</v>
          </cell>
          <cell r="AF267" t="str">
            <v>337</v>
          </cell>
          <cell r="AI267" t="str">
            <v>PYN</v>
          </cell>
          <cell r="AJ267" t="str">
            <v>K NEX INC</v>
          </cell>
          <cell r="AK267" t="str">
            <v>VND</v>
          </cell>
          <cell r="AL267" t="str">
            <v>593648022</v>
          </cell>
          <cell r="AM267" t="str">
            <v>FAC</v>
          </cell>
          <cell r="AN267" t="str">
            <v>000</v>
          </cell>
          <cell r="AQ267" t="str">
            <v>NVD</v>
          </cell>
          <cell r="AR267" t="str">
            <v>2002-12-</v>
          </cell>
          <cell r="AU267" t="str">
            <v>INVOICE# 1118       K NEX INC           5000003718</v>
          </cell>
          <cell r="AV267" t="str">
            <v>WF-BATCH</v>
          </cell>
          <cell r="AW267" t="str">
            <v>000</v>
          </cell>
          <cell r="AX267" t="str">
            <v>00</v>
          </cell>
          <cell r="AY267" t="str">
            <v>0</v>
          </cell>
          <cell r="AZ267" t="str">
            <v>FPL Fibernet</v>
          </cell>
        </row>
        <row r="268">
          <cell r="A268" t="str">
            <v>107100</v>
          </cell>
          <cell r="B268" t="str">
            <v>0312</v>
          </cell>
          <cell r="C268" t="str">
            <v>06600</v>
          </cell>
          <cell r="D268" t="str">
            <v>0FIBER</v>
          </cell>
          <cell r="E268" t="str">
            <v>312000</v>
          </cell>
          <cell r="F268" t="str">
            <v>0676</v>
          </cell>
          <cell r="G268" t="str">
            <v>11450</v>
          </cell>
          <cell r="H268" t="str">
            <v>A</v>
          </cell>
          <cell r="I268" t="str">
            <v>00000041</v>
          </cell>
          <cell r="J268">
            <v>60</v>
          </cell>
          <cell r="K268">
            <v>312</v>
          </cell>
          <cell r="L268">
            <v>6082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>0676</v>
          </cell>
          <cell r="R268" t="str">
            <v>11450</v>
          </cell>
          <cell r="S268" t="str">
            <v>200212</v>
          </cell>
          <cell r="T268" t="str">
            <v>SA01</v>
          </cell>
          <cell r="U268">
            <v>1754.19</v>
          </cell>
          <cell r="V268" t="str">
            <v>LDB</v>
          </cell>
          <cell r="W268">
            <v>0</v>
          </cell>
          <cell r="Y268">
            <v>0</v>
          </cell>
          <cell r="Z268">
            <v>2</v>
          </cell>
          <cell r="AA268" t="str">
            <v>MS#</v>
          </cell>
          <cell r="AB268" t="str">
            <v xml:space="preserve">   998000426</v>
          </cell>
          <cell r="AC268" t="str">
            <v>BCH</v>
          </cell>
          <cell r="AD268" t="str">
            <v>012622</v>
          </cell>
          <cell r="AE268" t="str">
            <v>TML</v>
          </cell>
          <cell r="AF268" t="str">
            <v>12027</v>
          </cell>
          <cell r="AG268" t="str">
            <v>SRL</v>
          </cell>
          <cell r="AH268" t="str">
            <v>0368</v>
          </cell>
          <cell r="AI268" t="str">
            <v>DLV</v>
          </cell>
          <cell r="AJ268" t="str">
            <v>000</v>
          </cell>
          <cell r="AK268" t="str">
            <v>REL</v>
          </cell>
          <cell r="AL268" t="str">
            <v>000</v>
          </cell>
          <cell r="AM268" t="str">
            <v>LN#</v>
          </cell>
          <cell r="AO268" t="str">
            <v>UOI</v>
          </cell>
          <cell r="AP268" t="str">
            <v>EA</v>
          </cell>
          <cell r="AU268" t="str">
            <v>0</v>
          </cell>
          <cell r="AW268" t="str">
            <v>000</v>
          </cell>
          <cell r="AX268" t="str">
            <v>00</v>
          </cell>
          <cell r="AY268" t="str">
            <v>0</v>
          </cell>
          <cell r="AZ268" t="str">
            <v>FPL Fibernet</v>
          </cell>
        </row>
        <row r="269">
          <cell r="A269" t="str">
            <v>107100</v>
          </cell>
          <cell r="B269" t="str">
            <v>0312</v>
          </cell>
          <cell r="C269" t="str">
            <v>06600</v>
          </cell>
          <cell r="D269" t="str">
            <v>0FIBER</v>
          </cell>
          <cell r="E269" t="str">
            <v>312000</v>
          </cell>
          <cell r="F269" t="str">
            <v>0803</v>
          </cell>
          <cell r="G269" t="str">
            <v>36000</v>
          </cell>
          <cell r="H269" t="str">
            <v>A</v>
          </cell>
          <cell r="I269" t="str">
            <v>00000041</v>
          </cell>
          <cell r="J269">
            <v>60</v>
          </cell>
          <cell r="K269">
            <v>312</v>
          </cell>
          <cell r="L269">
            <v>6082</v>
          </cell>
          <cell r="M269">
            <v>107</v>
          </cell>
          <cell r="N269">
            <v>10</v>
          </cell>
          <cell r="O269">
            <v>0</v>
          </cell>
          <cell r="P269">
            <v>107.1</v>
          </cell>
          <cell r="Q269" t="str">
            <v>0803</v>
          </cell>
          <cell r="R269" t="str">
            <v>36000</v>
          </cell>
          <cell r="S269" t="str">
            <v>200212</v>
          </cell>
          <cell r="T269" t="str">
            <v>PY42</v>
          </cell>
          <cell r="U269">
            <v>75.63</v>
          </cell>
          <cell r="V269" t="str">
            <v>LDB</v>
          </cell>
          <cell r="W269">
            <v>0</v>
          </cell>
          <cell r="X269" t="str">
            <v>SHR</v>
          </cell>
          <cell r="Y269">
            <v>2</v>
          </cell>
          <cell r="Z269">
            <v>2</v>
          </cell>
          <cell r="AA269" t="str">
            <v>PYP</v>
          </cell>
          <cell r="AB269" t="str">
            <v xml:space="preserve"> 0000026</v>
          </cell>
          <cell r="AC269" t="str">
            <v>PYL</v>
          </cell>
          <cell r="AD269" t="str">
            <v>004399</v>
          </cell>
          <cell r="AE269" t="str">
            <v>EMP</v>
          </cell>
          <cell r="AF269" t="str">
            <v>80814</v>
          </cell>
          <cell r="AG269" t="str">
            <v>JUL</v>
          </cell>
          <cell r="AH269" t="str">
            <v xml:space="preserve"> 000.00</v>
          </cell>
          <cell r="AI269" t="str">
            <v>BCH</v>
          </cell>
          <cell r="AJ269" t="str">
            <v>500</v>
          </cell>
          <cell r="AK269" t="str">
            <v>CLS</v>
          </cell>
          <cell r="AL269" t="str">
            <v>R437</v>
          </cell>
          <cell r="AM269" t="str">
            <v>DTA</v>
          </cell>
          <cell r="AN269" t="str">
            <v xml:space="preserve"> 00000000000.00</v>
          </cell>
          <cell r="AO269" t="str">
            <v>DTH</v>
          </cell>
          <cell r="AP269" t="str">
            <v xml:space="preserve"> 00000000000.00</v>
          </cell>
          <cell r="AV269" t="str">
            <v>000000000</v>
          </cell>
          <cell r="AW269" t="str">
            <v>000</v>
          </cell>
          <cell r="AX269" t="str">
            <v>00</v>
          </cell>
          <cell r="AY269" t="str">
            <v>0</v>
          </cell>
          <cell r="AZ269" t="str">
            <v>FPL Fibernet</v>
          </cell>
        </row>
        <row r="270">
          <cell r="A270" t="str">
            <v>107100</v>
          </cell>
          <cell r="B270" t="str">
            <v>0312</v>
          </cell>
          <cell r="C270" t="str">
            <v>06600</v>
          </cell>
          <cell r="D270" t="str">
            <v>0FIBER</v>
          </cell>
          <cell r="E270" t="str">
            <v>312000</v>
          </cell>
          <cell r="F270" t="str">
            <v>0803</v>
          </cell>
          <cell r="G270" t="str">
            <v>36000</v>
          </cell>
          <cell r="H270" t="str">
            <v>A</v>
          </cell>
          <cell r="I270" t="str">
            <v>00000041</v>
          </cell>
          <cell r="J270">
            <v>60</v>
          </cell>
          <cell r="K270">
            <v>312</v>
          </cell>
          <cell r="L270">
            <v>6082</v>
          </cell>
          <cell r="M270">
            <v>107</v>
          </cell>
          <cell r="N270">
            <v>10</v>
          </cell>
          <cell r="O270">
            <v>0</v>
          </cell>
          <cell r="P270">
            <v>107.1</v>
          </cell>
          <cell r="Q270" t="str">
            <v>0803</v>
          </cell>
          <cell r="R270" t="str">
            <v>36000</v>
          </cell>
          <cell r="S270" t="str">
            <v>200212</v>
          </cell>
          <cell r="T270" t="str">
            <v>PY42</v>
          </cell>
          <cell r="U270">
            <v>109.61</v>
          </cell>
          <cell r="V270" t="str">
            <v>LDB</v>
          </cell>
          <cell r="W270">
            <v>0</v>
          </cell>
          <cell r="X270" t="str">
            <v>SHR</v>
          </cell>
          <cell r="Y270">
            <v>3</v>
          </cell>
          <cell r="Z270">
            <v>3</v>
          </cell>
          <cell r="AA270" t="str">
            <v>PYP</v>
          </cell>
          <cell r="AB270" t="str">
            <v xml:space="preserve"> 0000026</v>
          </cell>
          <cell r="AC270" t="str">
            <v>PYL</v>
          </cell>
          <cell r="AD270" t="str">
            <v>004382</v>
          </cell>
          <cell r="AE270" t="str">
            <v>EMP</v>
          </cell>
          <cell r="AF270" t="str">
            <v>90017</v>
          </cell>
          <cell r="AG270" t="str">
            <v>JUL</v>
          </cell>
          <cell r="AH270" t="str">
            <v xml:space="preserve"> 000.00</v>
          </cell>
          <cell r="AI270" t="str">
            <v>BCH</v>
          </cell>
          <cell r="AJ270" t="str">
            <v>500</v>
          </cell>
          <cell r="AK270" t="str">
            <v>CLS</v>
          </cell>
          <cell r="AL270" t="str">
            <v>R449</v>
          </cell>
          <cell r="AM270" t="str">
            <v>DTA</v>
          </cell>
          <cell r="AN270" t="str">
            <v xml:space="preserve"> 00000000000.00</v>
          </cell>
          <cell r="AO270" t="str">
            <v>DTH</v>
          </cell>
          <cell r="AP270" t="str">
            <v xml:space="preserve"> 00000000000.00</v>
          </cell>
          <cell r="AV270" t="str">
            <v>000000000</v>
          </cell>
          <cell r="AW270" t="str">
            <v>000</v>
          </cell>
          <cell r="AX270" t="str">
            <v>00</v>
          </cell>
          <cell r="AY270" t="str">
            <v>0</v>
          </cell>
          <cell r="AZ270" t="str">
            <v>FPL Fibernet</v>
          </cell>
        </row>
        <row r="271">
          <cell r="A271" t="str">
            <v>107100</v>
          </cell>
          <cell r="B271" t="str">
            <v>0312</v>
          </cell>
          <cell r="C271" t="str">
            <v>06600</v>
          </cell>
          <cell r="D271" t="str">
            <v>0FIBER</v>
          </cell>
          <cell r="E271" t="str">
            <v>312000</v>
          </cell>
          <cell r="F271" t="str">
            <v>0803</v>
          </cell>
          <cell r="G271" t="str">
            <v>36000</v>
          </cell>
          <cell r="H271" t="str">
            <v>A</v>
          </cell>
          <cell r="I271" t="str">
            <v>00000041</v>
          </cell>
          <cell r="J271">
            <v>60</v>
          </cell>
          <cell r="K271">
            <v>312</v>
          </cell>
          <cell r="L271">
            <v>6082</v>
          </cell>
          <cell r="M271">
            <v>107</v>
          </cell>
          <cell r="N271">
            <v>10</v>
          </cell>
          <cell r="O271">
            <v>0</v>
          </cell>
          <cell r="P271">
            <v>107.1</v>
          </cell>
          <cell r="Q271" t="str">
            <v>0803</v>
          </cell>
          <cell r="R271" t="str">
            <v>36000</v>
          </cell>
          <cell r="S271" t="str">
            <v>200212</v>
          </cell>
          <cell r="T271" t="str">
            <v>PY42</v>
          </cell>
          <cell r="U271">
            <v>146.15</v>
          </cell>
          <cell r="V271" t="str">
            <v>LDB</v>
          </cell>
          <cell r="W271">
            <v>0</v>
          </cell>
          <cell r="X271" t="str">
            <v>SHR</v>
          </cell>
          <cell r="Y271">
            <v>4</v>
          </cell>
          <cell r="Z271">
            <v>4</v>
          </cell>
          <cell r="AA271" t="str">
            <v>PYP</v>
          </cell>
          <cell r="AB271" t="str">
            <v xml:space="preserve"> 0000025</v>
          </cell>
          <cell r="AC271" t="str">
            <v>PYL</v>
          </cell>
          <cell r="AD271" t="str">
            <v>004382</v>
          </cell>
          <cell r="AE271" t="str">
            <v>EMP</v>
          </cell>
          <cell r="AF271" t="str">
            <v>90017</v>
          </cell>
          <cell r="AG271" t="str">
            <v>JUL</v>
          </cell>
          <cell r="AH271" t="str">
            <v xml:space="preserve"> 000.00</v>
          </cell>
          <cell r="AI271" t="str">
            <v>BCH</v>
          </cell>
          <cell r="AJ271" t="str">
            <v>500</v>
          </cell>
          <cell r="AK271" t="str">
            <v>CLS</v>
          </cell>
          <cell r="AL271" t="str">
            <v>R449</v>
          </cell>
          <cell r="AM271" t="str">
            <v>DTA</v>
          </cell>
          <cell r="AN271" t="str">
            <v xml:space="preserve"> 00000000000.00</v>
          </cell>
          <cell r="AO271" t="str">
            <v>DTH</v>
          </cell>
          <cell r="AP271" t="str">
            <v xml:space="preserve"> 00000000000.00</v>
          </cell>
          <cell r="AV271" t="str">
            <v>000000000</v>
          </cell>
          <cell r="AW271" t="str">
            <v>000</v>
          </cell>
          <cell r="AX271" t="str">
            <v>00</v>
          </cell>
          <cell r="AY271" t="str">
            <v>0</v>
          </cell>
          <cell r="AZ271" t="str">
            <v>FPL Fibernet</v>
          </cell>
        </row>
        <row r="272">
          <cell r="A272" t="str">
            <v>107100</v>
          </cell>
          <cell r="B272" t="str">
            <v>0312</v>
          </cell>
          <cell r="C272" t="str">
            <v>06600</v>
          </cell>
          <cell r="D272" t="str">
            <v>0FIBER</v>
          </cell>
          <cell r="E272" t="str">
            <v>312000</v>
          </cell>
          <cell r="F272" t="str">
            <v>0803</v>
          </cell>
          <cell r="G272" t="str">
            <v>36000</v>
          </cell>
          <cell r="H272" t="str">
            <v>A</v>
          </cell>
          <cell r="I272" t="str">
            <v>00000041</v>
          </cell>
          <cell r="J272">
            <v>60</v>
          </cell>
          <cell r="K272">
            <v>312</v>
          </cell>
          <cell r="L272">
            <v>6082</v>
          </cell>
          <cell r="M272">
            <v>107</v>
          </cell>
          <cell r="N272">
            <v>10</v>
          </cell>
          <cell r="O272">
            <v>0</v>
          </cell>
          <cell r="P272">
            <v>107.1</v>
          </cell>
          <cell r="Q272" t="str">
            <v>0803</v>
          </cell>
          <cell r="R272" t="str">
            <v>36000</v>
          </cell>
          <cell r="S272" t="str">
            <v>200212</v>
          </cell>
          <cell r="T272" t="str">
            <v>PY42</v>
          </cell>
          <cell r="U272">
            <v>189.06</v>
          </cell>
          <cell r="V272" t="str">
            <v>LDB</v>
          </cell>
          <cell r="W272">
            <v>0</v>
          </cell>
          <cell r="X272" t="str">
            <v>SHR</v>
          </cell>
          <cell r="Y272">
            <v>5</v>
          </cell>
          <cell r="Z272">
            <v>5</v>
          </cell>
          <cell r="AA272" t="str">
            <v>PYP</v>
          </cell>
          <cell r="AB272" t="str">
            <v xml:space="preserve"> 0000025</v>
          </cell>
          <cell r="AC272" t="str">
            <v>PYL</v>
          </cell>
          <cell r="AD272" t="str">
            <v>004399</v>
          </cell>
          <cell r="AE272" t="str">
            <v>EMP</v>
          </cell>
          <cell r="AF272" t="str">
            <v>80814</v>
          </cell>
          <cell r="AG272" t="str">
            <v>JUL</v>
          </cell>
          <cell r="AH272" t="str">
            <v xml:space="preserve"> 000.00</v>
          </cell>
          <cell r="AI272" t="str">
            <v>BCH</v>
          </cell>
          <cell r="AJ272" t="str">
            <v>500</v>
          </cell>
          <cell r="AK272" t="str">
            <v>CLS</v>
          </cell>
          <cell r="AL272" t="str">
            <v>R437</v>
          </cell>
          <cell r="AM272" t="str">
            <v>DTA</v>
          </cell>
          <cell r="AN272" t="str">
            <v xml:space="preserve"> 00000000000.00</v>
          </cell>
          <cell r="AO272" t="str">
            <v>DTH</v>
          </cell>
          <cell r="AP272" t="str">
            <v xml:space="preserve"> 00000000000.00</v>
          </cell>
          <cell r="AV272" t="str">
            <v>000000000</v>
          </cell>
          <cell r="AW272" t="str">
            <v>000</v>
          </cell>
          <cell r="AX272" t="str">
            <v>00</v>
          </cell>
          <cell r="AY272" t="str">
            <v>0</v>
          </cell>
          <cell r="AZ272" t="str">
            <v>FPL Fibernet</v>
          </cell>
        </row>
        <row r="273">
          <cell r="A273" t="str">
            <v>107100</v>
          </cell>
          <cell r="B273" t="str">
            <v>0385</v>
          </cell>
          <cell r="C273" t="str">
            <v>06600</v>
          </cell>
          <cell r="D273" t="str">
            <v>0FIBER</v>
          </cell>
          <cell r="E273" t="str">
            <v>385000</v>
          </cell>
          <cell r="F273" t="str">
            <v>0646</v>
          </cell>
          <cell r="G273" t="str">
            <v>52450</v>
          </cell>
          <cell r="H273" t="str">
            <v>A</v>
          </cell>
          <cell r="I273" t="str">
            <v>00000041</v>
          </cell>
          <cell r="J273">
            <v>60</v>
          </cell>
          <cell r="K273">
            <v>385</v>
          </cell>
          <cell r="L273">
            <v>6082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0646</v>
          </cell>
          <cell r="R273" t="str">
            <v>52450</v>
          </cell>
          <cell r="S273" t="str">
            <v>200212</v>
          </cell>
          <cell r="T273" t="str">
            <v>SA01</v>
          </cell>
          <cell r="U273">
            <v>106.95</v>
          </cell>
          <cell r="W273">
            <v>0</v>
          </cell>
          <cell r="Y273">
            <v>0</v>
          </cell>
          <cell r="Z273">
            <v>0</v>
          </cell>
          <cell r="AA273" t="str">
            <v>BCH</v>
          </cell>
          <cell r="AB273" t="str">
            <v>450002343</v>
          </cell>
          <cell r="AC273" t="str">
            <v>PO#</v>
          </cell>
          <cell r="AE273" t="str">
            <v>S/R</v>
          </cell>
          <cell r="AI273" t="str">
            <v>PYN</v>
          </cell>
          <cell r="AJ273" t="str">
            <v>CAJIGAS R C</v>
          </cell>
          <cell r="AK273" t="str">
            <v>VND</v>
          </cell>
          <cell r="AL273" t="str">
            <v>264370702</v>
          </cell>
          <cell r="AM273" t="str">
            <v>FAC</v>
          </cell>
          <cell r="AN273" t="str">
            <v>000</v>
          </cell>
          <cell r="AQ273" t="str">
            <v>NVD</v>
          </cell>
          <cell r="AR273" t="str">
            <v>2002-11-</v>
          </cell>
          <cell r="AU273" t="str">
            <v>R CAJIGAS MILEAGE   CAJIGAS R C         1900003288</v>
          </cell>
          <cell r="AV273" t="str">
            <v>WF-BATCH</v>
          </cell>
          <cell r="AW273" t="str">
            <v>000</v>
          </cell>
          <cell r="AX273" t="str">
            <v>00</v>
          </cell>
          <cell r="AY273" t="str">
            <v>0</v>
          </cell>
          <cell r="AZ273" t="str">
            <v>FPL Fibernet</v>
          </cell>
        </row>
        <row r="274">
          <cell r="A274" t="str">
            <v>107100</v>
          </cell>
          <cell r="B274" t="str">
            <v>0314</v>
          </cell>
          <cell r="C274" t="str">
            <v>06080</v>
          </cell>
          <cell r="D274" t="str">
            <v>0FIBER</v>
          </cell>
          <cell r="E274" t="str">
            <v>314000</v>
          </cell>
          <cell r="F274" t="str">
            <v>0790</v>
          </cell>
          <cell r="G274" t="str">
            <v>65000</v>
          </cell>
          <cell r="H274" t="str">
            <v>A</v>
          </cell>
          <cell r="I274" t="str">
            <v>00000041</v>
          </cell>
          <cell r="J274">
            <v>63</v>
          </cell>
          <cell r="K274">
            <v>314</v>
          </cell>
          <cell r="L274">
            <v>6119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0790</v>
          </cell>
          <cell r="R274" t="str">
            <v>65000</v>
          </cell>
          <cell r="S274" t="str">
            <v>200212</v>
          </cell>
          <cell r="T274" t="str">
            <v>CA01</v>
          </cell>
          <cell r="U274">
            <v>61008.63</v>
          </cell>
          <cell r="V274" t="str">
            <v>LDB</v>
          </cell>
          <cell r="W274">
            <v>0</v>
          </cell>
          <cell r="Y274">
            <v>0</v>
          </cell>
          <cell r="Z274">
            <v>0</v>
          </cell>
          <cell r="AA274" t="str">
            <v>BCH</v>
          </cell>
          <cell r="AB274" t="str">
            <v>0015</v>
          </cell>
          <cell r="AC274" t="str">
            <v>WKS</v>
          </cell>
          <cell r="AE274" t="str">
            <v>JV#</v>
          </cell>
          <cell r="AF274" t="str">
            <v>1232</v>
          </cell>
          <cell r="AG274" t="str">
            <v>FRN</v>
          </cell>
          <cell r="AH274" t="str">
            <v>6119</v>
          </cell>
          <cell r="AI274" t="str">
            <v>RP#</v>
          </cell>
          <cell r="AJ274" t="str">
            <v>000</v>
          </cell>
          <cell r="AK274" t="str">
            <v>CTL</v>
          </cell>
          <cell r="AM274" t="str">
            <v>RF#</v>
          </cell>
          <cell r="AU274" t="str">
            <v>ACCRUAL OF DEC 02 CAPITAL</v>
          </cell>
          <cell r="AZ274" t="str">
            <v>FPL Fibernet</v>
          </cell>
        </row>
        <row r="275">
          <cell r="A275" t="str">
            <v>107100</v>
          </cell>
          <cell r="B275" t="str">
            <v>0385</v>
          </cell>
          <cell r="C275" t="str">
            <v>06124</v>
          </cell>
          <cell r="D275" t="str">
            <v>0FIBER</v>
          </cell>
          <cell r="E275" t="str">
            <v>385000</v>
          </cell>
          <cell r="F275" t="str">
            <v>0803</v>
          </cell>
          <cell r="G275" t="str">
            <v>36000</v>
          </cell>
          <cell r="H275" t="str">
            <v>A</v>
          </cell>
          <cell r="I275" t="str">
            <v>00000041</v>
          </cell>
          <cell r="J275">
            <v>60</v>
          </cell>
          <cell r="K275">
            <v>385</v>
          </cell>
          <cell r="L275">
            <v>6124</v>
          </cell>
          <cell r="M275">
            <v>107</v>
          </cell>
          <cell r="N275">
            <v>10</v>
          </cell>
          <cell r="O275">
            <v>0</v>
          </cell>
          <cell r="P275">
            <v>107.1</v>
          </cell>
          <cell r="Q275" t="str">
            <v>0803</v>
          </cell>
          <cell r="R275" t="str">
            <v>36000</v>
          </cell>
          <cell r="S275" t="str">
            <v>200212</v>
          </cell>
          <cell r="T275" t="str">
            <v>PY42</v>
          </cell>
          <cell r="U275">
            <v>72.13</v>
          </cell>
          <cell r="V275" t="str">
            <v>LDB</v>
          </cell>
          <cell r="W275">
            <v>0</v>
          </cell>
          <cell r="X275" t="str">
            <v>SHR</v>
          </cell>
          <cell r="Y275">
            <v>2</v>
          </cell>
          <cell r="Z275">
            <v>2</v>
          </cell>
          <cell r="AA275" t="str">
            <v>PYP</v>
          </cell>
          <cell r="AB275" t="str">
            <v xml:space="preserve"> 0000026</v>
          </cell>
          <cell r="AC275" t="str">
            <v>PYL</v>
          </cell>
          <cell r="AD275" t="str">
            <v>004367</v>
          </cell>
          <cell r="AE275" t="str">
            <v>EMP</v>
          </cell>
          <cell r="AF275" t="str">
            <v>86996</v>
          </cell>
          <cell r="AG275" t="str">
            <v>JUL</v>
          </cell>
          <cell r="AH275" t="str">
            <v xml:space="preserve"> 000.00</v>
          </cell>
          <cell r="AI275" t="str">
            <v>BCH</v>
          </cell>
          <cell r="AJ275" t="str">
            <v>500</v>
          </cell>
          <cell r="AK275" t="str">
            <v>CLS</v>
          </cell>
          <cell r="AL275" t="str">
            <v>R234</v>
          </cell>
          <cell r="AM275" t="str">
            <v>DTA</v>
          </cell>
          <cell r="AN275" t="str">
            <v xml:space="preserve"> 00000000000.00</v>
          </cell>
          <cell r="AO275" t="str">
            <v>DTH</v>
          </cell>
          <cell r="AP275" t="str">
            <v xml:space="preserve"> 00000000000.00</v>
          </cell>
          <cell r="AV275" t="str">
            <v>000000000</v>
          </cell>
          <cell r="AW275" t="str">
            <v>000</v>
          </cell>
          <cell r="AX275" t="str">
            <v>00</v>
          </cell>
          <cell r="AY275" t="str">
            <v>0</v>
          </cell>
          <cell r="AZ275" t="str">
            <v>FPL Fibernet</v>
          </cell>
        </row>
        <row r="276">
          <cell r="A276" t="str">
            <v>107100</v>
          </cell>
          <cell r="B276" t="str">
            <v>0385</v>
          </cell>
          <cell r="C276" t="str">
            <v>06124</v>
          </cell>
          <cell r="D276" t="str">
            <v>0FIBER</v>
          </cell>
          <cell r="E276" t="str">
            <v>385000</v>
          </cell>
          <cell r="F276" t="str">
            <v>0803</v>
          </cell>
          <cell r="G276" t="str">
            <v>36000</v>
          </cell>
          <cell r="H276" t="str">
            <v>A</v>
          </cell>
          <cell r="I276" t="str">
            <v>00000041</v>
          </cell>
          <cell r="J276">
            <v>60</v>
          </cell>
          <cell r="K276">
            <v>385</v>
          </cell>
          <cell r="L276">
            <v>6124</v>
          </cell>
          <cell r="M276">
            <v>107</v>
          </cell>
          <cell r="N276">
            <v>10</v>
          </cell>
          <cell r="O276">
            <v>0</v>
          </cell>
          <cell r="P276">
            <v>107.1</v>
          </cell>
          <cell r="Q276" t="str">
            <v>0803</v>
          </cell>
          <cell r="R276" t="str">
            <v>36000</v>
          </cell>
          <cell r="S276" t="str">
            <v>200212</v>
          </cell>
          <cell r="T276" t="str">
            <v>PY42</v>
          </cell>
          <cell r="U276">
            <v>144.25</v>
          </cell>
          <cell r="V276" t="str">
            <v>LDB</v>
          </cell>
          <cell r="W276">
            <v>0</v>
          </cell>
          <cell r="X276" t="str">
            <v>SHR</v>
          </cell>
          <cell r="Y276">
            <v>4</v>
          </cell>
          <cell r="Z276">
            <v>4</v>
          </cell>
          <cell r="AA276" t="str">
            <v>PYP</v>
          </cell>
          <cell r="AB276" t="str">
            <v xml:space="preserve"> 0000025</v>
          </cell>
          <cell r="AC276" t="str">
            <v>PYL</v>
          </cell>
          <cell r="AD276" t="str">
            <v>004367</v>
          </cell>
          <cell r="AE276" t="str">
            <v>EMP</v>
          </cell>
          <cell r="AF276" t="str">
            <v>86996</v>
          </cell>
          <cell r="AG276" t="str">
            <v>JUL</v>
          </cell>
          <cell r="AH276" t="str">
            <v xml:space="preserve"> 000.00</v>
          </cell>
          <cell r="AI276" t="str">
            <v>BCH</v>
          </cell>
          <cell r="AJ276" t="str">
            <v>500</v>
          </cell>
          <cell r="AK276" t="str">
            <v>CLS</v>
          </cell>
          <cell r="AL276" t="str">
            <v>R234</v>
          </cell>
          <cell r="AM276" t="str">
            <v>DTA</v>
          </cell>
          <cell r="AN276" t="str">
            <v xml:space="preserve"> 00000000000.00</v>
          </cell>
          <cell r="AO276" t="str">
            <v>DTH</v>
          </cell>
          <cell r="AP276" t="str">
            <v xml:space="preserve"> 00000000000.00</v>
          </cell>
          <cell r="AV276" t="str">
            <v>000000000</v>
          </cell>
          <cell r="AW276" t="str">
            <v>000</v>
          </cell>
          <cell r="AX276" t="str">
            <v>00</v>
          </cell>
          <cell r="AY276" t="str">
            <v>0</v>
          </cell>
          <cell r="AZ276" t="str">
            <v>FPL Fibernet</v>
          </cell>
        </row>
        <row r="277">
          <cell r="A277" t="str">
            <v>107100</v>
          </cell>
          <cell r="B277" t="str">
            <v>0312</v>
          </cell>
          <cell r="C277" t="str">
            <v>06125</v>
          </cell>
          <cell r="D277" t="str">
            <v>0FIBER</v>
          </cell>
          <cell r="E277" t="str">
            <v>312000</v>
          </cell>
          <cell r="F277" t="str">
            <v>0662</v>
          </cell>
          <cell r="G277" t="str">
            <v>65000</v>
          </cell>
          <cell r="H277" t="str">
            <v>A</v>
          </cell>
          <cell r="I277" t="str">
            <v>00000041</v>
          </cell>
          <cell r="J277">
            <v>63</v>
          </cell>
          <cell r="K277">
            <v>312</v>
          </cell>
          <cell r="L277">
            <v>6125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0662</v>
          </cell>
          <cell r="R277" t="str">
            <v>65000</v>
          </cell>
          <cell r="S277" t="str">
            <v>200212</v>
          </cell>
          <cell r="T277" t="str">
            <v>CA01</v>
          </cell>
          <cell r="U277">
            <v>410</v>
          </cell>
          <cell r="V277" t="str">
            <v>LDB</v>
          </cell>
          <cell r="W277">
            <v>0</v>
          </cell>
          <cell r="Y277">
            <v>0</v>
          </cell>
          <cell r="Z277">
            <v>0</v>
          </cell>
          <cell r="AA277" t="str">
            <v>BCH</v>
          </cell>
          <cell r="AB277" t="str">
            <v>0055</v>
          </cell>
          <cell r="AC277" t="str">
            <v>WKS</v>
          </cell>
          <cell r="AE277" t="str">
            <v>JV#</v>
          </cell>
          <cell r="AF277" t="str">
            <v>1232</v>
          </cell>
          <cell r="AG277" t="str">
            <v>FRN</v>
          </cell>
          <cell r="AH277" t="str">
            <v>6125</v>
          </cell>
          <cell r="AI277" t="str">
            <v>RP#</v>
          </cell>
          <cell r="AJ277" t="str">
            <v>000</v>
          </cell>
          <cell r="AK277" t="str">
            <v>CTL</v>
          </cell>
          <cell r="AM277" t="str">
            <v>RF#</v>
          </cell>
          <cell r="AU277" t="str">
            <v>K NEX INC</v>
          </cell>
          <cell r="AZ277" t="str">
            <v>FPL Fibernet</v>
          </cell>
        </row>
        <row r="278">
          <cell r="A278" t="str">
            <v>107100</v>
          </cell>
          <cell r="B278" t="str">
            <v>0314</v>
          </cell>
          <cell r="C278" t="str">
            <v>06002</v>
          </cell>
          <cell r="D278" t="str">
            <v>0ELECT</v>
          </cell>
          <cell r="E278" t="str">
            <v>314000</v>
          </cell>
          <cell r="F278" t="str">
            <v>0653</v>
          </cell>
          <cell r="G278" t="str">
            <v>65000</v>
          </cell>
          <cell r="H278" t="str">
            <v>A</v>
          </cell>
          <cell r="I278" t="str">
            <v>00000041</v>
          </cell>
          <cell r="J278">
            <v>66</v>
          </cell>
          <cell r="K278">
            <v>314</v>
          </cell>
          <cell r="L278">
            <v>6128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0653</v>
          </cell>
          <cell r="R278" t="str">
            <v>65000</v>
          </cell>
          <cell r="S278" t="str">
            <v>200212</v>
          </cell>
          <cell r="T278" t="str">
            <v>CA01</v>
          </cell>
          <cell r="U278">
            <v>-2245.8200000000002</v>
          </cell>
          <cell r="V278" t="str">
            <v>LDB</v>
          </cell>
          <cell r="W278">
            <v>0</v>
          </cell>
          <cell r="Y278">
            <v>0</v>
          </cell>
          <cell r="Z278">
            <v>0</v>
          </cell>
          <cell r="AA278" t="str">
            <v>BCH</v>
          </cell>
          <cell r="AB278" t="str">
            <v>0018</v>
          </cell>
          <cell r="AC278" t="str">
            <v>WKS</v>
          </cell>
          <cell r="AE278" t="str">
            <v>JV#</v>
          </cell>
          <cell r="AF278" t="str">
            <v>1232</v>
          </cell>
          <cell r="AG278" t="str">
            <v>FRN</v>
          </cell>
          <cell r="AH278" t="str">
            <v>6128</v>
          </cell>
          <cell r="AI278" t="str">
            <v>RP#</v>
          </cell>
          <cell r="AJ278" t="str">
            <v>000</v>
          </cell>
          <cell r="AK278" t="str">
            <v>CTL</v>
          </cell>
          <cell r="AM278" t="str">
            <v>RF#</v>
          </cell>
          <cell r="AU278" t="str">
            <v>BELLSOUTH TELECOMM</v>
          </cell>
          <cell r="AZ278" t="str">
            <v>FPL Fibernet</v>
          </cell>
        </row>
        <row r="279">
          <cell r="A279" t="str">
            <v>107100</v>
          </cell>
          <cell r="B279" t="str">
            <v>0314</v>
          </cell>
          <cell r="C279" t="str">
            <v>06002</v>
          </cell>
          <cell r="D279" t="str">
            <v>0ELECT</v>
          </cell>
          <cell r="E279" t="str">
            <v>314000</v>
          </cell>
          <cell r="F279" t="str">
            <v>0653</v>
          </cell>
          <cell r="G279" t="str">
            <v>65000</v>
          </cell>
          <cell r="H279" t="str">
            <v>A</v>
          </cell>
          <cell r="I279" t="str">
            <v>00000041</v>
          </cell>
          <cell r="J279">
            <v>66</v>
          </cell>
          <cell r="K279">
            <v>314</v>
          </cell>
          <cell r="L279">
            <v>6128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>0653</v>
          </cell>
          <cell r="R279" t="str">
            <v>65000</v>
          </cell>
          <cell r="S279" t="str">
            <v>200212</v>
          </cell>
          <cell r="T279" t="str">
            <v>CA01</v>
          </cell>
          <cell r="U279">
            <v>-2355.84</v>
          </cell>
          <cell r="V279" t="str">
            <v>LDB</v>
          </cell>
          <cell r="W279">
            <v>0</v>
          </cell>
          <cell r="Y279">
            <v>0</v>
          </cell>
          <cell r="Z279">
            <v>0</v>
          </cell>
          <cell r="AA279" t="str">
            <v>BCH</v>
          </cell>
          <cell r="AB279" t="str">
            <v>0018</v>
          </cell>
          <cell r="AC279" t="str">
            <v>WKS</v>
          </cell>
          <cell r="AE279" t="str">
            <v>JV#</v>
          </cell>
          <cell r="AF279" t="str">
            <v>1232</v>
          </cell>
          <cell r="AG279" t="str">
            <v>FRN</v>
          </cell>
          <cell r="AH279" t="str">
            <v>6128</v>
          </cell>
          <cell r="AI279" t="str">
            <v>RP#</v>
          </cell>
          <cell r="AJ279" t="str">
            <v>000</v>
          </cell>
          <cell r="AK279" t="str">
            <v>CTL</v>
          </cell>
          <cell r="AM279" t="str">
            <v>RF#</v>
          </cell>
          <cell r="AU279" t="str">
            <v>BELLSOUTH TELECOMM</v>
          </cell>
          <cell r="AZ279" t="str">
            <v>FPL Fibernet</v>
          </cell>
        </row>
        <row r="280">
          <cell r="A280" t="str">
            <v>107100</v>
          </cell>
          <cell r="B280" t="str">
            <v>0314</v>
          </cell>
          <cell r="C280" t="str">
            <v>06002</v>
          </cell>
          <cell r="D280" t="str">
            <v>0ELECT</v>
          </cell>
          <cell r="E280" t="str">
            <v>314000</v>
          </cell>
          <cell r="F280" t="str">
            <v>0812</v>
          </cell>
          <cell r="G280" t="str">
            <v>51450</v>
          </cell>
          <cell r="H280" t="str">
            <v>A</v>
          </cell>
          <cell r="I280" t="str">
            <v>00000041</v>
          </cell>
          <cell r="J280">
            <v>66</v>
          </cell>
          <cell r="K280">
            <v>314</v>
          </cell>
          <cell r="L280">
            <v>6128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 t="str">
            <v>0812</v>
          </cell>
          <cell r="R280" t="str">
            <v>51450</v>
          </cell>
          <cell r="S280" t="str">
            <v>200212</v>
          </cell>
          <cell r="T280" t="str">
            <v>SA01</v>
          </cell>
          <cell r="U280">
            <v>2361.0700000000002</v>
          </cell>
          <cell r="W280">
            <v>0</v>
          </cell>
          <cell r="Y280">
            <v>0</v>
          </cell>
          <cell r="Z280">
            <v>1</v>
          </cell>
          <cell r="AA280" t="str">
            <v>BCH</v>
          </cell>
          <cell r="AB280" t="str">
            <v>450002339</v>
          </cell>
          <cell r="AC280" t="str">
            <v>PO#</v>
          </cell>
          <cell r="AD280" t="str">
            <v>4500021286</v>
          </cell>
          <cell r="AE280" t="str">
            <v>S/R</v>
          </cell>
          <cell r="AF280" t="str">
            <v>NET</v>
          </cell>
          <cell r="AI280" t="str">
            <v>PYN</v>
          </cell>
          <cell r="AJ280" t="str">
            <v>BELLSOUTH TELECOMMUNICATI</v>
          </cell>
          <cell r="AK280" t="str">
            <v>VND</v>
          </cell>
          <cell r="AL280" t="str">
            <v>580436120</v>
          </cell>
          <cell r="AM280" t="str">
            <v>FAC</v>
          </cell>
          <cell r="AN280" t="str">
            <v>000</v>
          </cell>
          <cell r="AQ280" t="str">
            <v>NVD</v>
          </cell>
          <cell r="AR280" t="str">
            <v>2002-12-</v>
          </cell>
          <cell r="AU280" t="str">
            <v>407 C01-0021 021    BELLSOUTH TELECOMMUN5000003511</v>
          </cell>
          <cell r="AV280" t="str">
            <v>WF-BATCH</v>
          </cell>
          <cell r="AW280" t="str">
            <v>000</v>
          </cell>
          <cell r="AX280" t="str">
            <v>00</v>
          </cell>
          <cell r="AY280" t="str">
            <v>0</v>
          </cell>
          <cell r="AZ280" t="str">
            <v>FPL Fibernet</v>
          </cell>
        </row>
        <row r="281">
          <cell r="A281" t="str">
            <v>107100</v>
          </cell>
          <cell r="B281" t="str">
            <v>0314</v>
          </cell>
          <cell r="C281" t="str">
            <v>06002</v>
          </cell>
          <cell r="D281" t="str">
            <v>0FIBER</v>
          </cell>
          <cell r="E281" t="str">
            <v>314000</v>
          </cell>
          <cell r="F281" t="str">
            <v>0662</v>
          </cell>
          <cell r="G281" t="str">
            <v>51450</v>
          </cell>
          <cell r="H281" t="str">
            <v>A</v>
          </cell>
          <cell r="I281" t="str">
            <v>00000041</v>
          </cell>
          <cell r="J281">
            <v>60</v>
          </cell>
          <cell r="K281">
            <v>314</v>
          </cell>
          <cell r="L281">
            <v>6128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0662</v>
          </cell>
          <cell r="R281" t="str">
            <v>51450</v>
          </cell>
          <cell r="S281" t="str">
            <v>200212</v>
          </cell>
          <cell r="T281" t="str">
            <v>SA01</v>
          </cell>
          <cell r="U281">
            <v>25480.62</v>
          </cell>
          <cell r="W281">
            <v>0</v>
          </cell>
          <cell r="Y281">
            <v>0</v>
          </cell>
          <cell r="Z281">
            <v>1</v>
          </cell>
          <cell r="AA281" t="str">
            <v>BCH</v>
          </cell>
          <cell r="AB281" t="str">
            <v>450002350</v>
          </cell>
          <cell r="AC281" t="str">
            <v>PO#</v>
          </cell>
          <cell r="AD281" t="str">
            <v>4500060439</v>
          </cell>
          <cell r="AE281" t="str">
            <v>S/R</v>
          </cell>
          <cell r="AF281" t="str">
            <v>337</v>
          </cell>
          <cell r="AI281" t="str">
            <v>PYN</v>
          </cell>
          <cell r="AJ281" t="str">
            <v>YOUNGS COMMUNICATIONS CO</v>
          </cell>
          <cell r="AK281" t="str">
            <v>VND</v>
          </cell>
          <cell r="AL281" t="str">
            <v>591398816</v>
          </cell>
          <cell r="AM281" t="str">
            <v>FAC</v>
          </cell>
          <cell r="AN281" t="str">
            <v>000</v>
          </cell>
          <cell r="AQ281" t="str">
            <v>NVD</v>
          </cell>
          <cell r="AR281" t="str">
            <v>2002-12-</v>
          </cell>
          <cell r="AU281" t="str">
            <v>INVOICE# 6716       YOUNGS COMMUNICATION5000003586</v>
          </cell>
          <cell r="AV281" t="str">
            <v>WF-BATCH</v>
          </cell>
          <cell r="AW281" t="str">
            <v>000</v>
          </cell>
          <cell r="AX281" t="str">
            <v>00</v>
          </cell>
          <cell r="AY281" t="str">
            <v>0</v>
          </cell>
          <cell r="AZ281" t="str">
            <v>FPL Fibernet</v>
          </cell>
        </row>
        <row r="282">
          <cell r="A282" t="str">
            <v>107100</v>
          </cell>
          <cell r="B282" t="str">
            <v>0314</v>
          </cell>
          <cell r="C282" t="str">
            <v>06002</v>
          </cell>
          <cell r="D282" t="str">
            <v>0FIBER</v>
          </cell>
          <cell r="E282" t="str">
            <v>314000</v>
          </cell>
          <cell r="F282" t="str">
            <v>0790</v>
          </cell>
          <cell r="G282" t="str">
            <v>65000</v>
          </cell>
          <cell r="H282" t="str">
            <v>A</v>
          </cell>
          <cell r="I282" t="str">
            <v>00000041</v>
          </cell>
          <cell r="J282">
            <v>60</v>
          </cell>
          <cell r="K282">
            <v>314</v>
          </cell>
          <cell r="L282">
            <v>6128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0790</v>
          </cell>
          <cell r="R282" t="str">
            <v>65000</v>
          </cell>
          <cell r="S282" t="str">
            <v>200212</v>
          </cell>
          <cell r="T282" t="str">
            <v>CA01</v>
          </cell>
          <cell r="U282">
            <v>-55.47</v>
          </cell>
          <cell r="V282" t="str">
            <v>LDB</v>
          </cell>
          <cell r="W282">
            <v>0</v>
          </cell>
          <cell r="Y282">
            <v>0</v>
          </cell>
          <cell r="Z282">
            <v>0</v>
          </cell>
          <cell r="AA282" t="str">
            <v>BCH</v>
          </cell>
          <cell r="AB282" t="str">
            <v>0018</v>
          </cell>
          <cell r="AC282" t="str">
            <v>WKS</v>
          </cell>
          <cell r="AE282" t="str">
            <v>JV#</v>
          </cell>
          <cell r="AF282" t="str">
            <v>1232</v>
          </cell>
          <cell r="AG282" t="str">
            <v>FRN</v>
          </cell>
          <cell r="AH282" t="str">
            <v>6128</v>
          </cell>
          <cell r="AI282" t="str">
            <v>RP#</v>
          </cell>
          <cell r="AJ282" t="str">
            <v>000</v>
          </cell>
          <cell r="AK282" t="str">
            <v>CTL</v>
          </cell>
          <cell r="AM282" t="str">
            <v>RF#</v>
          </cell>
          <cell r="AU282" t="str">
            <v>REV OCT ENG CHARGES</v>
          </cell>
          <cell r="AZ282" t="str">
            <v>FPL Fibernet</v>
          </cell>
        </row>
        <row r="283">
          <cell r="A283" t="str">
            <v>107100</v>
          </cell>
          <cell r="B283" t="str">
            <v>0314</v>
          </cell>
          <cell r="C283" t="str">
            <v>06002</v>
          </cell>
          <cell r="D283" t="str">
            <v>0FIBER</v>
          </cell>
          <cell r="E283" t="str">
            <v>314000</v>
          </cell>
          <cell r="F283" t="str">
            <v>0790</v>
          </cell>
          <cell r="G283" t="str">
            <v>65000</v>
          </cell>
          <cell r="H283" t="str">
            <v>A</v>
          </cell>
          <cell r="I283" t="str">
            <v>00000041</v>
          </cell>
          <cell r="J283">
            <v>63</v>
          </cell>
          <cell r="K283">
            <v>314</v>
          </cell>
          <cell r="L283">
            <v>6128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0790</v>
          </cell>
          <cell r="R283" t="str">
            <v>65000</v>
          </cell>
          <cell r="S283" t="str">
            <v>200212</v>
          </cell>
          <cell r="T283" t="str">
            <v>CA01</v>
          </cell>
          <cell r="U283">
            <v>-27969</v>
          </cell>
          <cell r="V283" t="str">
            <v>LDB</v>
          </cell>
          <cell r="W283">
            <v>0</v>
          </cell>
          <cell r="Y283">
            <v>0</v>
          </cell>
          <cell r="Z283">
            <v>0</v>
          </cell>
          <cell r="AA283" t="str">
            <v>BCH</v>
          </cell>
          <cell r="AB283" t="str">
            <v>0021</v>
          </cell>
          <cell r="AC283" t="str">
            <v>WKS</v>
          </cell>
          <cell r="AE283" t="str">
            <v>JV#</v>
          </cell>
          <cell r="AF283" t="str">
            <v>1232</v>
          </cell>
          <cell r="AG283" t="str">
            <v>FRN</v>
          </cell>
          <cell r="AH283" t="str">
            <v>6128</v>
          </cell>
          <cell r="AI283" t="str">
            <v>RP#</v>
          </cell>
          <cell r="AJ283" t="str">
            <v>000</v>
          </cell>
          <cell r="AK283" t="str">
            <v>CTL</v>
          </cell>
          <cell r="AM283" t="str">
            <v>RF#</v>
          </cell>
          <cell r="AU283" t="str">
            <v>ACCRUAL OF SEP 02 CAPITAL</v>
          </cell>
          <cell r="AZ283" t="str">
            <v>FPL Fibernet</v>
          </cell>
        </row>
        <row r="284">
          <cell r="A284" t="str">
            <v>107100</v>
          </cell>
          <cell r="B284" t="str">
            <v>0385</v>
          </cell>
          <cell r="C284" t="str">
            <v>06002</v>
          </cell>
          <cell r="D284" t="str">
            <v>0FIBER</v>
          </cell>
          <cell r="E284" t="str">
            <v>385000</v>
          </cell>
          <cell r="F284" t="str">
            <v>0803</v>
          </cell>
          <cell r="G284" t="str">
            <v>30000</v>
          </cell>
          <cell r="H284" t="str">
            <v>A</v>
          </cell>
          <cell r="I284" t="str">
            <v>00000041</v>
          </cell>
          <cell r="J284">
            <v>60</v>
          </cell>
          <cell r="K284">
            <v>385</v>
          </cell>
          <cell r="L284">
            <v>6128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 t="str">
            <v>0803</v>
          </cell>
          <cell r="R284" t="str">
            <v>30000</v>
          </cell>
          <cell r="S284" t="str">
            <v>200212</v>
          </cell>
          <cell r="T284" t="str">
            <v>CA01</v>
          </cell>
          <cell r="U284">
            <v>-702.8</v>
          </cell>
          <cell r="W284">
            <v>0</v>
          </cell>
          <cell r="Y284">
            <v>0</v>
          </cell>
          <cell r="Z284">
            <v>0</v>
          </cell>
          <cell r="AA284" t="str">
            <v>BCH</v>
          </cell>
          <cell r="AB284" t="str">
            <v>0003</v>
          </cell>
          <cell r="AC284" t="str">
            <v>PYL</v>
          </cell>
          <cell r="AD284" t="str">
            <v>000000</v>
          </cell>
          <cell r="AZ284" t="str">
            <v>FPL Fibernet</v>
          </cell>
        </row>
        <row r="285">
          <cell r="A285" t="str">
            <v>107100</v>
          </cell>
          <cell r="B285" t="str">
            <v>0385</v>
          </cell>
          <cell r="C285" t="str">
            <v>06002</v>
          </cell>
          <cell r="D285" t="str">
            <v>0FIBER</v>
          </cell>
          <cell r="E285" t="str">
            <v>385000</v>
          </cell>
          <cell r="F285" t="str">
            <v>0803</v>
          </cell>
          <cell r="G285" t="str">
            <v>36000</v>
          </cell>
          <cell r="H285" t="str">
            <v>A</v>
          </cell>
          <cell r="I285" t="str">
            <v>00000041</v>
          </cell>
          <cell r="J285">
            <v>60</v>
          </cell>
          <cell r="K285">
            <v>385</v>
          </cell>
          <cell r="L285">
            <v>6128</v>
          </cell>
          <cell r="M285">
            <v>107</v>
          </cell>
          <cell r="N285">
            <v>10</v>
          </cell>
          <cell r="O285">
            <v>0</v>
          </cell>
          <cell r="P285">
            <v>107.1</v>
          </cell>
          <cell r="Q285" t="str">
            <v>0803</v>
          </cell>
          <cell r="R285" t="str">
            <v>36000</v>
          </cell>
          <cell r="S285" t="str">
            <v>200212</v>
          </cell>
          <cell r="T285" t="str">
            <v>PY42</v>
          </cell>
          <cell r="U285">
            <v>702.8</v>
          </cell>
          <cell r="V285" t="str">
            <v>LDB</v>
          </cell>
          <cell r="W285">
            <v>0</v>
          </cell>
          <cell r="X285" t="str">
            <v>SHR</v>
          </cell>
          <cell r="Y285">
            <v>16</v>
          </cell>
          <cell r="Z285">
            <v>16</v>
          </cell>
          <cell r="AA285" t="str">
            <v>PYP</v>
          </cell>
          <cell r="AB285" t="str">
            <v xml:space="preserve"> 0000001</v>
          </cell>
          <cell r="AC285" t="str">
            <v>PYL</v>
          </cell>
          <cell r="AD285" t="str">
            <v>003054</v>
          </cell>
          <cell r="AE285" t="str">
            <v>EMP</v>
          </cell>
          <cell r="AF285" t="str">
            <v>70702</v>
          </cell>
          <cell r="AG285" t="str">
            <v>JUL</v>
          </cell>
          <cell r="AH285" t="str">
            <v xml:space="preserve"> 000.00</v>
          </cell>
          <cell r="AI285" t="str">
            <v>BCH</v>
          </cell>
          <cell r="AJ285" t="str">
            <v>500</v>
          </cell>
          <cell r="AK285" t="str">
            <v>CLS</v>
          </cell>
          <cell r="AL285" t="str">
            <v>R513</v>
          </cell>
          <cell r="AM285" t="str">
            <v>DTA</v>
          </cell>
          <cell r="AN285" t="str">
            <v xml:space="preserve"> 00000000000.00</v>
          </cell>
          <cell r="AO285" t="str">
            <v>DTH</v>
          </cell>
          <cell r="AP285" t="str">
            <v xml:space="preserve"> 00000000000.00</v>
          </cell>
          <cell r="AV285" t="str">
            <v>000000000</v>
          </cell>
          <cell r="AW285" t="str">
            <v>000</v>
          </cell>
          <cell r="AX285" t="str">
            <v>00</v>
          </cell>
          <cell r="AY285" t="str">
            <v>0</v>
          </cell>
          <cell r="AZ285" t="str">
            <v>FPL Fibernet</v>
          </cell>
        </row>
        <row r="286">
          <cell r="A286" t="str">
            <v>107100</v>
          </cell>
          <cell r="B286" t="str">
            <v>0312</v>
          </cell>
          <cell r="C286" t="str">
            <v>06134</v>
          </cell>
          <cell r="D286" t="str">
            <v>0FIBER</v>
          </cell>
          <cell r="E286" t="str">
            <v>312000</v>
          </cell>
          <cell r="F286" t="str">
            <v>0695</v>
          </cell>
          <cell r="G286" t="str">
            <v>52450</v>
          </cell>
          <cell r="H286" t="str">
            <v>A</v>
          </cell>
          <cell r="I286" t="str">
            <v>00000041</v>
          </cell>
          <cell r="J286">
            <v>60</v>
          </cell>
          <cell r="K286">
            <v>312</v>
          </cell>
          <cell r="L286">
            <v>6134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0695</v>
          </cell>
          <cell r="R286" t="str">
            <v>52450</v>
          </cell>
          <cell r="S286" t="str">
            <v>200212</v>
          </cell>
          <cell r="T286" t="str">
            <v>SA01</v>
          </cell>
          <cell r="U286">
            <v>-600</v>
          </cell>
          <cell r="W286">
            <v>0</v>
          </cell>
          <cell r="Y286">
            <v>0</v>
          </cell>
          <cell r="Z286">
            <v>0</v>
          </cell>
          <cell r="AA286" t="str">
            <v>BCH</v>
          </cell>
          <cell r="AB286" t="str">
            <v>450002360</v>
          </cell>
          <cell r="AC286" t="str">
            <v>PO#</v>
          </cell>
          <cell r="AE286" t="str">
            <v>S/R</v>
          </cell>
          <cell r="AI286" t="str">
            <v>PYN</v>
          </cell>
          <cell r="AJ286" t="str">
            <v>SOUTH FLORIDA WATER MGMT</v>
          </cell>
          <cell r="AK286" t="str">
            <v>VND</v>
          </cell>
          <cell r="AL286" t="str">
            <v>596015290</v>
          </cell>
          <cell r="AM286" t="str">
            <v>FAC</v>
          </cell>
          <cell r="AN286" t="str">
            <v>000</v>
          </cell>
          <cell r="AQ286" t="str">
            <v>NVD</v>
          </cell>
          <cell r="AR286" t="str">
            <v>2002-02-</v>
          </cell>
          <cell r="AU286" t="str">
            <v>LITTLE RIVER/BISCAYNSOUTH FLORIDA WATER 1700000116</v>
          </cell>
          <cell r="AV286" t="str">
            <v>MPS0JFF</v>
          </cell>
          <cell r="AW286" t="str">
            <v>000</v>
          </cell>
          <cell r="AX286" t="str">
            <v>00</v>
          </cell>
          <cell r="AY286" t="str">
            <v>0</v>
          </cell>
          <cell r="AZ286" t="str">
            <v>FPL Fibernet</v>
          </cell>
        </row>
        <row r="287">
          <cell r="A287" t="str">
            <v>107100</v>
          </cell>
          <cell r="B287" t="str">
            <v>0312</v>
          </cell>
          <cell r="C287" t="str">
            <v>06134</v>
          </cell>
          <cell r="D287" t="str">
            <v>0FIBER</v>
          </cell>
          <cell r="E287" t="str">
            <v>312000</v>
          </cell>
          <cell r="F287" t="str">
            <v>0790</v>
          </cell>
          <cell r="G287" t="str">
            <v>65000</v>
          </cell>
          <cell r="H287" t="str">
            <v>A</v>
          </cell>
          <cell r="I287" t="str">
            <v>00000041</v>
          </cell>
          <cell r="J287">
            <v>63</v>
          </cell>
          <cell r="K287">
            <v>312</v>
          </cell>
          <cell r="L287">
            <v>6134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 t="str">
            <v>0790</v>
          </cell>
          <cell r="R287" t="str">
            <v>65000</v>
          </cell>
          <cell r="S287" t="str">
            <v>200212</v>
          </cell>
          <cell r="T287" t="str">
            <v>CA01</v>
          </cell>
          <cell r="U287">
            <v>26139</v>
          </cell>
          <cell r="V287" t="str">
            <v>LDB</v>
          </cell>
          <cell r="W287">
            <v>0</v>
          </cell>
          <cell r="Y287">
            <v>0</v>
          </cell>
          <cell r="Z287">
            <v>0</v>
          </cell>
          <cell r="AA287" t="str">
            <v>BCH</v>
          </cell>
          <cell r="AB287" t="str">
            <v>0044</v>
          </cell>
          <cell r="AC287" t="str">
            <v>WKS</v>
          </cell>
          <cell r="AE287" t="str">
            <v>JV#</v>
          </cell>
          <cell r="AF287" t="str">
            <v>1232</v>
          </cell>
          <cell r="AG287" t="str">
            <v>FRN</v>
          </cell>
          <cell r="AH287" t="str">
            <v>6134</v>
          </cell>
          <cell r="AI287" t="str">
            <v>RP#</v>
          </cell>
          <cell r="AJ287" t="str">
            <v>000</v>
          </cell>
          <cell r="AK287" t="str">
            <v>CTL</v>
          </cell>
          <cell r="AM287" t="str">
            <v>RF#</v>
          </cell>
          <cell r="AU287" t="str">
            <v>ACCRUAL OF DEC 02 CAPITAL</v>
          </cell>
          <cell r="AZ287" t="str">
            <v>FPL Fibernet</v>
          </cell>
        </row>
        <row r="288">
          <cell r="A288" t="str">
            <v>107100</v>
          </cell>
          <cell r="B288" t="str">
            <v>0385</v>
          </cell>
          <cell r="C288" t="str">
            <v>06134</v>
          </cell>
          <cell r="D288" t="str">
            <v>0FIBER</v>
          </cell>
          <cell r="E288" t="str">
            <v>385000</v>
          </cell>
          <cell r="F288" t="str">
            <v>0802</v>
          </cell>
          <cell r="G288" t="str">
            <v>31000</v>
          </cell>
          <cell r="H288" t="str">
            <v>A</v>
          </cell>
          <cell r="I288" t="str">
            <v>00000041</v>
          </cell>
          <cell r="J288">
            <v>60</v>
          </cell>
          <cell r="K288">
            <v>385</v>
          </cell>
          <cell r="L288">
            <v>6134</v>
          </cell>
          <cell r="M288">
            <v>107</v>
          </cell>
          <cell r="N288">
            <v>10</v>
          </cell>
          <cell r="O288">
            <v>0</v>
          </cell>
          <cell r="P288">
            <v>107.1</v>
          </cell>
          <cell r="Q288" t="str">
            <v>0802</v>
          </cell>
          <cell r="R288" t="str">
            <v>31000</v>
          </cell>
          <cell r="S288" t="str">
            <v>200212</v>
          </cell>
          <cell r="T288" t="str">
            <v>PY42</v>
          </cell>
          <cell r="U288">
            <v>173.1</v>
          </cell>
          <cell r="V288" t="str">
            <v>LDB</v>
          </cell>
          <cell r="W288">
            <v>0</v>
          </cell>
          <cell r="X288" t="str">
            <v>SHR</v>
          </cell>
          <cell r="Y288">
            <v>8</v>
          </cell>
          <cell r="Z288">
            <v>8</v>
          </cell>
          <cell r="AA288" t="str">
            <v>PYP</v>
          </cell>
          <cell r="AB288" t="str">
            <v xml:space="preserve"> 0000001</v>
          </cell>
          <cell r="AC288" t="str">
            <v>PYL</v>
          </cell>
          <cell r="AD288" t="str">
            <v>003054</v>
          </cell>
          <cell r="AE288" t="str">
            <v>EMP</v>
          </cell>
          <cell r="AF288" t="str">
            <v>JULIA</v>
          </cell>
          <cell r="AG288" t="str">
            <v>JUL</v>
          </cell>
          <cell r="AH288" t="str">
            <v xml:space="preserve"> 000.00</v>
          </cell>
          <cell r="AI288" t="str">
            <v>BCH</v>
          </cell>
          <cell r="AJ288" t="str">
            <v>500</v>
          </cell>
          <cell r="AK288" t="str">
            <v>CLS</v>
          </cell>
          <cell r="AL288" t="str">
            <v>1XD9</v>
          </cell>
          <cell r="AM288" t="str">
            <v>DTA</v>
          </cell>
          <cell r="AN288" t="str">
            <v xml:space="preserve"> 00000000000.00</v>
          </cell>
          <cell r="AO288" t="str">
            <v>DTH</v>
          </cell>
          <cell r="AP288" t="str">
            <v xml:space="preserve"> 00000000000.00</v>
          </cell>
          <cell r="AV288" t="str">
            <v>000000000</v>
          </cell>
          <cell r="AW288" t="str">
            <v>000</v>
          </cell>
          <cell r="AX288" t="str">
            <v>00</v>
          </cell>
          <cell r="AY288" t="str">
            <v>0</v>
          </cell>
          <cell r="AZ288" t="str">
            <v>FPL Fibernet</v>
          </cell>
        </row>
        <row r="289">
          <cell r="A289" t="str">
            <v>107100</v>
          </cell>
          <cell r="B289" t="str">
            <v>0314</v>
          </cell>
          <cell r="C289" t="str">
            <v>06135</v>
          </cell>
          <cell r="D289" t="str">
            <v>0FIBER</v>
          </cell>
          <cell r="E289" t="str">
            <v>314000</v>
          </cell>
          <cell r="F289" t="str">
            <v>0662</v>
          </cell>
          <cell r="G289" t="str">
            <v>51450</v>
          </cell>
          <cell r="H289" t="str">
            <v>A</v>
          </cell>
          <cell r="I289" t="str">
            <v>00000041</v>
          </cell>
          <cell r="J289">
            <v>63</v>
          </cell>
          <cell r="K289">
            <v>314</v>
          </cell>
          <cell r="L289">
            <v>6135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 t="str">
            <v>0662</v>
          </cell>
          <cell r="R289" t="str">
            <v>51450</v>
          </cell>
          <cell r="S289" t="str">
            <v>200212</v>
          </cell>
          <cell r="T289" t="str">
            <v>SA01</v>
          </cell>
          <cell r="U289">
            <v>397.75</v>
          </cell>
          <cell r="W289">
            <v>0</v>
          </cell>
          <cell r="Y289">
            <v>0</v>
          </cell>
          <cell r="Z289">
            <v>1</v>
          </cell>
          <cell r="AA289" t="str">
            <v>BCH</v>
          </cell>
          <cell r="AB289" t="str">
            <v>450002353</v>
          </cell>
          <cell r="AC289" t="str">
            <v>PO#</v>
          </cell>
          <cell r="AD289" t="str">
            <v>4500030221</v>
          </cell>
          <cell r="AE289" t="str">
            <v>S/R</v>
          </cell>
          <cell r="AF289" t="str">
            <v>NET</v>
          </cell>
          <cell r="AI289" t="str">
            <v>PYN</v>
          </cell>
          <cell r="AJ289" t="str">
            <v>W D COMMUNICATIONS INC</v>
          </cell>
          <cell r="AK289" t="str">
            <v>VND</v>
          </cell>
          <cell r="AL289" t="str">
            <v>591953252</v>
          </cell>
          <cell r="AM289" t="str">
            <v>FAC</v>
          </cell>
          <cell r="AN289" t="str">
            <v>000</v>
          </cell>
          <cell r="AQ289" t="str">
            <v>NVD</v>
          </cell>
          <cell r="AR289" t="str">
            <v>2002-12-</v>
          </cell>
          <cell r="AU289" t="str">
            <v>INVOICE# 26310      W D COMMUNICATIONS I5000003613</v>
          </cell>
          <cell r="AV289" t="str">
            <v>WF-BATCH</v>
          </cell>
          <cell r="AW289" t="str">
            <v>000</v>
          </cell>
          <cell r="AX289" t="str">
            <v>00</v>
          </cell>
          <cell r="AY289" t="str">
            <v>0</v>
          </cell>
          <cell r="AZ289" t="str">
            <v>FPL Fibernet</v>
          </cell>
        </row>
        <row r="290">
          <cell r="A290" t="str">
            <v>107100</v>
          </cell>
          <cell r="B290" t="str">
            <v>0314</v>
          </cell>
          <cell r="C290" t="str">
            <v>06135</v>
          </cell>
          <cell r="D290" t="str">
            <v>0FIBER</v>
          </cell>
          <cell r="E290" t="str">
            <v>314000</v>
          </cell>
          <cell r="F290" t="str">
            <v>0662</v>
          </cell>
          <cell r="G290" t="str">
            <v>51450</v>
          </cell>
          <cell r="H290" t="str">
            <v>A</v>
          </cell>
          <cell r="I290" t="str">
            <v>00000041</v>
          </cell>
          <cell r="J290">
            <v>63</v>
          </cell>
          <cell r="K290">
            <v>314</v>
          </cell>
          <cell r="L290">
            <v>6135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 t="str">
            <v>0662</v>
          </cell>
          <cell r="R290" t="str">
            <v>51450</v>
          </cell>
          <cell r="S290" t="str">
            <v>200212</v>
          </cell>
          <cell r="T290" t="str">
            <v>SA01</v>
          </cell>
          <cell r="U290">
            <v>397.75</v>
          </cell>
          <cell r="W290">
            <v>0</v>
          </cell>
          <cell r="Y290">
            <v>0</v>
          </cell>
          <cell r="Z290">
            <v>1</v>
          </cell>
          <cell r="AA290" t="str">
            <v>BCH</v>
          </cell>
          <cell r="AB290" t="str">
            <v>450002353</v>
          </cell>
          <cell r="AC290" t="str">
            <v>PO#</v>
          </cell>
          <cell r="AD290" t="str">
            <v>4500030221</v>
          </cell>
          <cell r="AE290" t="str">
            <v>S/R</v>
          </cell>
          <cell r="AF290" t="str">
            <v>NET</v>
          </cell>
          <cell r="AI290" t="str">
            <v>PYN</v>
          </cell>
          <cell r="AJ290" t="str">
            <v>W D COMMUNICATIONS INC</v>
          </cell>
          <cell r="AK290" t="str">
            <v>VND</v>
          </cell>
          <cell r="AL290" t="str">
            <v>591953252</v>
          </cell>
          <cell r="AM290" t="str">
            <v>FAC</v>
          </cell>
          <cell r="AN290" t="str">
            <v>000</v>
          </cell>
          <cell r="AQ290" t="str">
            <v>NVD</v>
          </cell>
          <cell r="AR290" t="str">
            <v>2002-12-</v>
          </cell>
          <cell r="AU290" t="str">
            <v>INVOICE# 26321      W D COMMUNICATIONS I5000003596</v>
          </cell>
          <cell r="AV290" t="str">
            <v>WF-BATCH</v>
          </cell>
          <cell r="AW290" t="str">
            <v>000</v>
          </cell>
          <cell r="AX290" t="str">
            <v>00</v>
          </cell>
          <cell r="AY290" t="str">
            <v>0</v>
          </cell>
          <cell r="AZ290" t="str">
            <v>FPL Fibernet</v>
          </cell>
        </row>
        <row r="291">
          <cell r="A291" t="str">
            <v>107100</v>
          </cell>
          <cell r="B291" t="str">
            <v>0314</v>
          </cell>
          <cell r="C291" t="str">
            <v>06135</v>
          </cell>
          <cell r="D291" t="str">
            <v>0FIBER</v>
          </cell>
          <cell r="E291" t="str">
            <v>314000</v>
          </cell>
          <cell r="F291" t="str">
            <v>0662</v>
          </cell>
          <cell r="G291" t="str">
            <v>51450</v>
          </cell>
          <cell r="H291" t="str">
            <v>A</v>
          </cell>
          <cell r="I291" t="str">
            <v>00000041</v>
          </cell>
          <cell r="J291">
            <v>63</v>
          </cell>
          <cell r="K291">
            <v>314</v>
          </cell>
          <cell r="L291">
            <v>6135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 t="str">
            <v>0662</v>
          </cell>
          <cell r="R291" t="str">
            <v>51450</v>
          </cell>
          <cell r="S291" t="str">
            <v>200212</v>
          </cell>
          <cell r="T291" t="str">
            <v>SA01</v>
          </cell>
          <cell r="U291">
            <v>667.75</v>
          </cell>
          <cell r="W291">
            <v>0</v>
          </cell>
          <cell r="Y291">
            <v>0</v>
          </cell>
          <cell r="Z291">
            <v>1</v>
          </cell>
          <cell r="AA291" t="str">
            <v>BCH</v>
          </cell>
          <cell r="AB291" t="str">
            <v>450002353</v>
          </cell>
          <cell r="AC291" t="str">
            <v>PO#</v>
          </cell>
          <cell r="AD291" t="str">
            <v>4500030221</v>
          </cell>
          <cell r="AE291" t="str">
            <v>S/R</v>
          </cell>
          <cell r="AF291" t="str">
            <v>NET</v>
          </cell>
          <cell r="AI291" t="str">
            <v>PYN</v>
          </cell>
          <cell r="AJ291" t="str">
            <v>W D COMMUNICATIONS INC</v>
          </cell>
          <cell r="AK291" t="str">
            <v>VND</v>
          </cell>
          <cell r="AL291" t="str">
            <v>591953252</v>
          </cell>
          <cell r="AM291" t="str">
            <v>FAC</v>
          </cell>
          <cell r="AN291" t="str">
            <v>000</v>
          </cell>
          <cell r="AQ291" t="str">
            <v>NVD</v>
          </cell>
          <cell r="AR291" t="str">
            <v>2002-12-</v>
          </cell>
          <cell r="AU291" t="str">
            <v>INVOICE# 26309      W D COMMUNICATIONS I5000003595</v>
          </cell>
          <cell r="AV291" t="str">
            <v>WF-BATCH</v>
          </cell>
          <cell r="AW291" t="str">
            <v>000</v>
          </cell>
          <cell r="AX291" t="str">
            <v>00</v>
          </cell>
          <cell r="AY291" t="str">
            <v>0</v>
          </cell>
          <cell r="AZ291" t="str">
            <v>FPL Fibernet</v>
          </cell>
        </row>
        <row r="292">
          <cell r="A292" t="str">
            <v>107100</v>
          </cell>
          <cell r="B292" t="str">
            <v>0314</v>
          </cell>
          <cell r="C292" t="str">
            <v>06135</v>
          </cell>
          <cell r="D292" t="str">
            <v>0FIBER</v>
          </cell>
          <cell r="E292" t="str">
            <v>314000</v>
          </cell>
          <cell r="F292" t="str">
            <v>0790</v>
          </cell>
          <cell r="G292" t="str">
            <v>65000</v>
          </cell>
          <cell r="H292" t="str">
            <v>A</v>
          </cell>
          <cell r="I292" t="str">
            <v>00000041</v>
          </cell>
          <cell r="J292">
            <v>9</v>
          </cell>
          <cell r="K292">
            <v>314</v>
          </cell>
          <cell r="L292">
            <v>6135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>0790</v>
          </cell>
          <cell r="R292" t="str">
            <v>65000</v>
          </cell>
          <cell r="S292" t="str">
            <v>200212</v>
          </cell>
          <cell r="T292" t="str">
            <v>CA01</v>
          </cell>
          <cell r="U292">
            <v>-35629.360000000001</v>
          </cell>
          <cell r="V292" t="str">
            <v>LDB</v>
          </cell>
          <cell r="W292">
            <v>0</v>
          </cell>
          <cell r="Y292">
            <v>0</v>
          </cell>
          <cell r="Z292">
            <v>0</v>
          </cell>
          <cell r="AA292" t="str">
            <v>BCH</v>
          </cell>
          <cell r="AB292" t="str">
            <v>0023</v>
          </cell>
          <cell r="AC292" t="str">
            <v>WKS</v>
          </cell>
          <cell r="AE292" t="str">
            <v>JV#</v>
          </cell>
          <cell r="AF292" t="str">
            <v>1232</v>
          </cell>
          <cell r="AG292" t="str">
            <v>FRN</v>
          </cell>
          <cell r="AH292" t="str">
            <v>6135</v>
          </cell>
          <cell r="AI292" t="str">
            <v>RP#</v>
          </cell>
          <cell r="AJ292" t="str">
            <v>000</v>
          </cell>
          <cell r="AK292" t="str">
            <v>CTL</v>
          </cell>
          <cell r="AM292" t="str">
            <v>RF#</v>
          </cell>
          <cell r="AU292" t="str">
            <v>TO PLACE IN SERVICE</v>
          </cell>
          <cell r="AZ292" t="str">
            <v>FPL Fibernet</v>
          </cell>
        </row>
        <row r="293">
          <cell r="A293" t="str">
            <v>107100</v>
          </cell>
          <cell r="B293" t="str">
            <v>0314</v>
          </cell>
          <cell r="C293" t="str">
            <v>06135</v>
          </cell>
          <cell r="D293" t="str">
            <v>0FIBER</v>
          </cell>
          <cell r="E293" t="str">
            <v>314000</v>
          </cell>
          <cell r="F293" t="str">
            <v>0790</v>
          </cell>
          <cell r="G293" t="str">
            <v>65000</v>
          </cell>
          <cell r="H293" t="str">
            <v>A</v>
          </cell>
          <cell r="I293" t="str">
            <v>00000041</v>
          </cell>
          <cell r="J293">
            <v>9</v>
          </cell>
          <cell r="K293">
            <v>314</v>
          </cell>
          <cell r="L293">
            <v>6135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0790</v>
          </cell>
          <cell r="R293" t="str">
            <v>65000</v>
          </cell>
          <cell r="S293" t="str">
            <v>200212</v>
          </cell>
          <cell r="T293" t="str">
            <v>CA01</v>
          </cell>
          <cell r="U293">
            <v>-148197.42000000001</v>
          </cell>
          <cell r="V293" t="str">
            <v>LDB</v>
          </cell>
          <cell r="W293">
            <v>0</v>
          </cell>
          <cell r="Y293">
            <v>0</v>
          </cell>
          <cell r="Z293">
            <v>0</v>
          </cell>
          <cell r="AA293" t="str">
            <v>BCH</v>
          </cell>
          <cell r="AB293" t="str">
            <v>0023</v>
          </cell>
          <cell r="AC293" t="str">
            <v>WKS</v>
          </cell>
          <cell r="AE293" t="str">
            <v>JV#</v>
          </cell>
          <cell r="AF293" t="str">
            <v>1232</v>
          </cell>
          <cell r="AG293" t="str">
            <v>FRN</v>
          </cell>
          <cell r="AH293" t="str">
            <v>6135</v>
          </cell>
          <cell r="AI293" t="str">
            <v>RP#</v>
          </cell>
          <cell r="AJ293" t="str">
            <v>000</v>
          </cell>
          <cell r="AK293" t="str">
            <v>CTL</v>
          </cell>
          <cell r="AM293" t="str">
            <v>RF#</v>
          </cell>
          <cell r="AU293" t="str">
            <v>TO PLACE IN SERVICE</v>
          </cell>
          <cell r="AZ293" t="str">
            <v>FPL Fibernet</v>
          </cell>
        </row>
        <row r="294">
          <cell r="A294" t="str">
            <v>107100</v>
          </cell>
          <cell r="B294" t="str">
            <v>0312</v>
          </cell>
          <cell r="C294" t="str">
            <v>06080</v>
          </cell>
          <cell r="D294" t="str">
            <v>0ELECT</v>
          </cell>
          <cell r="E294" t="str">
            <v>312000</v>
          </cell>
          <cell r="F294" t="str">
            <v>0790</v>
          </cell>
          <cell r="G294" t="str">
            <v>65000</v>
          </cell>
          <cell r="H294" t="str">
            <v>A</v>
          </cell>
          <cell r="I294" t="str">
            <v>00000041</v>
          </cell>
          <cell r="J294">
            <v>65</v>
          </cell>
          <cell r="K294">
            <v>312</v>
          </cell>
          <cell r="L294">
            <v>6139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0790</v>
          </cell>
          <cell r="R294" t="str">
            <v>65000</v>
          </cell>
          <cell r="S294" t="str">
            <v>200212</v>
          </cell>
          <cell r="T294" t="str">
            <v>CA01</v>
          </cell>
          <cell r="U294">
            <v>-52989.85</v>
          </cell>
          <cell r="V294" t="str">
            <v>LDB</v>
          </cell>
          <cell r="W294">
            <v>0</v>
          </cell>
          <cell r="Y294">
            <v>0</v>
          </cell>
          <cell r="Z294">
            <v>0</v>
          </cell>
          <cell r="AA294" t="str">
            <v>BCH</v>
          </cell>
          <cell r="AB294" t="str">
            <v>0023</v>
          </cell>
          <cell r="AC294" t="str">
            <v>WKS</v>
          </cell>
          <cell r="AE294" t="str">
            <v>JV#</v>
          </cell>
          <cell r="AF294" t="str">
            <v>1232</v>
          </cell>
          <cell r="AG294" t="str">
            <v>FRN</v>
          </cell>
          <cell r="AH294" t="str">
            <v>6139</v>
          </cell>
          <cell r="AI294" t="str">
            <v>RP#</v>
          </cell>
          <cell r="AJ294" t="str">
            <v>000</v>
          </cell>
          <cell r="AK294" t="str">
            <v>CTL</v>
          </cell>
          <cell r="AM294" t="str">
            <v>RF#</v>
          </cell>
          <cell r="AU294" t="str">
            <v>TO PLACE IN SERVICE</v>
          </cell>
          <cell r="AZ294" t="str">
            <v>FPL Fibernet</v>
          </cell>
        </row>
        <row r="295">
          <cell r="A295" t="str">
            <v>107100</v>
          </cell>
          <cell r="B295" t="str">
            <v>0312</v>
          </cell>
          <cell r="C295" t="str">
            <v>06080</v>
          </cell>
          <cell r="D295" t="str">
            <v>0FIBER</v>
          </cell>
          <cell r="E295" t="str">
            <v>312000</v>
          </cell>
          <cell r="F295" t="str">
            <v>0790</v>
          </cell>
          <cell r="G295" t="str">
            <v>65000</v>
          </cell>
          <cell r="H295" t="str">
            <v>A</v>
          </cell>
          <cell r="I295" t="str">
            <v>00000041</v>
          </cell>
          <cell r="J295">
            <v>63</v>
          </cell>
          <cell r="K295">
            <v>312</v>
          </cell>
          <cell r="L295">
            <v>6139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0790</v>
          </cell>
          <cell r="R295" t="str">
            <v>65000</v>
          </cell>
          <cell r="S295" t="str">
            <v>200212</v>
          </cell>
          <cell r="T295" t="str">
            <v>CA01</v>
          </cell>
          <cell r="U295">
            <v>2000</v>
          </cell>
          <cell r="V295" t="str">
            <v>LDB</v>
          </cell>
          <cell r="W295">
            <v>0</v>
          </cell>
          <cell r="Y295">
            <v>0</v>
          </cell>
          <cell r="Z295">
            <v>0</v>
          </cell>
          <cell r="AA295" t="str">
            <v>BCH</v>
          </cell>
          <cell r="AB295" t="str">
            <v>0011</v>
          </cell>
          <cell r="AC295" t="str">
            <v>WKS</v>
          </cell>
          <cell r="AE295" t="str">
            <v>JV#</v>
          </cell>
          <cell r="AF295" t="str">
            <v>1232</v>
          </cell>
          <cell r="AG295" t="str">
            <v>FRN</v>
          </cell>
          <cell r="AH295" t="str">
            <v>6139</v>
          </cell>
          <cell r="AI295" t="str">
            <v>RP#</v>
          </cell>
          <cell r="AJ295" t="str">
            <v>000</v>
          </cell>
          <cell r="AK295" t="str">
            <v>CTL</v>
          </cell>
          <cell r="AM295" t="str">
            <v>RF#</v>
          </cell>
          <cell r="AU295" t="str">
            <v>ACCRUAL OF DEC 02 CAPITAL</v>
          </cell>
          <cell r="AZ295" t="str">
            <v>FPL Fibernet</v>
          </cell>
        </row>
        <row r="296">
          <cell r="A296" t="str">
            <v>107100</v>
          </cell>
          <cell r="B296" t="str">
            <v>0312</v>
          </cell>
          <cell r="C296" t="str">
            <v>06080</v>
          </cell>
          <cell r="D296" t="str">
            <v>0FIBER</v>
          </cell>
          <cell r="E296" t="str">
            <v>312000</v>
          </cell>
          <cell r="F296" t="str">
            <v>0803</v>
          </cell>
          <cell r="G296" t="str">
            <v>36000</v>
          </cell>
          <cell r="H296" t="str">
            <v>A</v>
          </cell>
          <cell r="I296" t="str">
            <v>00000041</v>
          </cell>
          <cell r="J296">
            <v>60</v>
          </cell>
          <cell r="K296">
            <v>312</v>
          </cell>
          <cell r="L296">
            <v>6139</v>
          </cell>
          <cell r="M296">
            <v>107</v>
          </cell>
          <cell r="N296">
            <v>10</v>
          </cell>
          <cell r="O296">
            <v>0</v>
          </cell>
          <cell r="P296">
            <v>107.1</v>
          </cell>
          <cell r="Q296" t="str">
            <v>0803</v>
          </cell>
          <cell r="R296" t="str">
            <v>36000</v>
          </cell>
          <cell r="S296" t="str">
            <v>200212</v>
          </cell>
          <cell r="T296" t="str">
            <v>PY42</v>
          </cell>
          <cell r="U296">
            <v>418.5</v>
          </cell>
          <cell r="V296" t="str">
            <v>LDB</v>
          </cell>
          <cell r="W296">
            <v>0</v>
          </cell>
          <cell r="X296" t="str">
            <v>SHR</v>
          </cell>
          <cell r="Y296">
            <v>10</v>
          </cell>
          <cell r="Z296">
            <v>10</v>
          </cell>
          <cell r="AA296" t="str">
            <v>PYP</v>
          </cell>
          <cell r="AB296" t="str">
            <v xml:space="preserve"> 0000025</v>
          </cell>
          <cell r="AC296" t="str">
            <v>PYL</v>
          </cell>
          <cell r="AD296" t="str">
            <v>004368</v>
          </cell>
          <cell r="AE296" t="str">
            <v>EMP</v>
          </cell>
          <cell r="AF296" t="str">
            <v>64529</v>
          </cell>
          <cell r="AG296" t="str">
            <v>JUL</v>
          </cell>
          <cell r="AH296" t="str">
            <v xml:space="preserve"> 000.00</v>
          </cell>
          <cell r="AI296" t="str">
            <v>BCH</v>
          </cell>
          <cell r="AJ296" t="str">
            <v>500</v>
          </cell>
          <cell r="AK296" t="str">
            <v>CLS</v>
          </cell>
          <cell r="AL296" t="str">
            <v>R436</v>
          </cell>
          <cell r="AM296" t="str">
            <v>DTA</v>
          </cell>
          <cell r="AN296" t="str">
            <v xml:space="preserve"> 00000000000.00</v>
          </cell>
          <cell r="AO296" t="str">
            <v>DTH</v>
          </cell>
          <cell r="AP296" t="str">
            <v xml:space="preserve"> 00000000000.00</v>
          </cell>
          <cell r="AV296" t="str">
            <v>000000000</v>
          </cell>
          <cell r="AW296" t="str">
            <v>000</v>
          </cell>
          <cell r="AX296" t="str">
            <v>00</v>
          </cell>
          <cell r="AY296" t="str">
            <v>0</v>
          </cell>
          <cell r="AZ296" t="str">
            <v>FPL Fibernet</v>
          </cell>
        </row>
        <row r="297">
          <cell r="A297" t="str">
            <v>107100</v>
          </cell>
          <cell r="B297" t="str">
            <v>0367</v>
          </cell>
          <cell r="C297" t="str">
            <v>06080</v>
          </cell>
          <cell r="D297" t="str">
            <v>0FIBER</v>
          </cell>
          <cell r="E297" t="str">
            <v>367000</v>
          </cell>
          <cell r="F297" t="str">
            <v>0803</v>
          </cell>
          <cell r="G297" t="str">
            <v>36000</v>
          </cell>
          <cell r="H297" t="str">
            <v>A</v>
          </cell>
          <cell r="I297" t="str">
            <v>00000041</v>
          </cell>
          <cell r="J297">
            <v>60</v>
          </cell>
          <cell r="K297">
            <v>367</v>
          </cell>
          <cell r="L297">
            <v>6139</v>
          </cell>
          <cell r="M297">
            <v>107</v>
          </cell>
          <cell r="N297">
            <v>10</v>
          </cell>
          <cell r="O297">
            <v>0</v>
          </cell>
          <cell r="P297">
            <v>107.1</v>
          </cell>
          <cell r="Q297" t="str">
            <v>0803</v>
          </cell>
          <cell r="R297" t="str">
            <v>36000</v>
          </cell>
          <cell r="S297" t="str">
            <v>200212</v>
          </cell>
          <cell r="T297" t="str">
            <v>PY42</v>
          </cell>
          <cell r="U297">
            <v>216.38</v>
          </cell>
          <cell r="V297" t="str">
            <v>LDB</v>
          </cell>
          <cell r="W297">
            <v>0</v>
          </cell>
          <cell r="X297" t="str">
            <v>SHR</v>
          </cell>
          <cell r="Y297">
            <v>6</v>
          </cell>
          <cell r="Z297">
            <v>6</v>
          </cell>
          <cell r="AA297" t="str">
            <v>PYP</v>
          </cell>
          <cell r="AB297" t="str">
            <v xml:space="preserve"> 0000025</v>
          </cell>
          <cell r="AC297" t="str">
            <v>PYL</v>
          </cell>
          <cell r="AD297" t="str">
            <v>004367</v>
          </cell>
          <cell r="AE297" t="str">
            <v>EMP</v>
          </cell>
          <cell r="AF297" t="str">
            <v>86996</v>
          </cell>
          <cell r="AG297" t="str">
            <v>JUL</v>
          </cell>
          <cell r="AH297" t="str">
            <v xml:space="preserve"> 000.00</v>
          </cell>
          <cell r="AI297" t="str">
            <v>BCH</v>
          </cell>
          <cell r="AJ297" t="str">
            <v>500</v>
          </cell>
          <cell r="AK297" t="str">
            <v>CLS</v>
          </cell>
          <cell r="AL297" t="str">
            <v>R234</v>
          </cell>
          <cell r="AM297" t="str">
            <v>DTA</v>
          </cell>
          <cell r="AN297" t="str">
            <v xml:space="preserve"> 00000000000.00</v>
          </cell>
          <cell r="AO297" t="str">
            <v>DTH</v>
          </cell>
          <cell r="AP297" t="str">
            <v xml:space="preserve"> 00000000000.00</v>
          </cell>
          <cell r="AV297" t="str">
            <v>000000000</v>
          </cell>
          <cell r="AW297" t="str">
            <v>000</v>
          </cell>
          <cell r="AX297" t="str">
            <v>00</v>
          </cell>
          <cell r="AY297" t="str">
            <v>0</v>
          </cell>
          <cell r="AZ297" t="str">
            <v>FPL Fibernet</v>
          </cell>
        </row>
        <row r="298">
          <cell r="A298" t="str">
            <v>107100</v>
          </cell>
          <cell r="B298" t="str">
            <v>0367</v>
          </cell>
          <cell r="C298" t="str">
            <v>06080</v>
          </cell>
          <cell r="D298" t="str">
            <v>0FIBER</v>
          </cell>
          <cell r="E298" t="str">
            <v>367000</v>
          </cell>
          <cell r="F298" t="str">
            <v>0803</v>
          </cell>
          <cell r="G298" t="str">
            <v>36000</v>
          </cell>
          <cell r="H298" t="str">
            <v>A</v>
          </cell>
          <cell r="I298" t="str">
            <v>00000041</v>
          </cell>
          <cell r="J298">
            <v>60</v>
          </cell>
          <cell r="K298">
            <v>367</v>
          </cell>
          <cell r="L298">
            <v>6139</v>
          </cell>
          <cell r="M298">
            <v>107</v>
          </cell>
          <cell r="N298">
            <v>10</v>
          </cell>
          <cell r="O298">
            <v>0</v>
          </cell>
          <cell r="P298">
            <v>107.1</v>
          </cell>
          <cell r="Q298" t="str">
            <v>0803</v>
          </cell>
          <cell r="R298" t="str">
            <v>36000</v>
          </cell>
          <cell r="S298" t="str">
            <v>200212</v>
          </cell>
          <cell r="T298" t="str">
            <v>PY42</v>
          </cell>
          <cell r="U298">
            <v>865.5</v>
          </cell>
          <cell r="V298" t="str">
            <v>LDB</v>
          </cell>
          <cell r="W298">
            <v>0</v>
          </cell>
          <cell r="X298" t="str">
            <v>SHR</v>
          </cell>
          <cell r="Y298">
            <v>24</v>
          </cell>
          <cell r="Z298">
            <v>24</v>
          </cell>
          <cell r="AA298" t="str">
            <v>PYP</v>
          </cell>
          <cell r="AB298" t="str">
            <v xml:space="preserve"> 0000026</v>
          </cell>
          <cell r="AC298" t="str">
            <v>PYL</v>
          </cell>
          <cell r="AD298" t="str">
            <v>004367</v>
          </cell>
          <cell r="AE298" t="str">
            <v>EMP</v>
          </cell>
          <cell r="AF298" t="str">
            <v>86996</v>
          </cell>
          <cell r="AG298" t="str">
            <v>JUL</v>
          </cell>
          <cell r="AH298" t="str">
            <v xml:space="preserve"> 000.00</v>
          </cell>
          <cell r="AI298" t="str">
            <v>BCH</v>
          </cell>
          <cell r="AJ298" t="str">
            <v>500</v>
          </cell>
          <cell r="AK298" t="str">
            <v>CLS</v>
          </cell>
          <cell r="AL298" t="str">
            <v>R234</v>
          </cell>
          <cell r="AM298" t="str">
            <v>DTA</v>
          </cell>
          <cell r="AN298" t="str">
            <v xml:space="preserve"> 00000000000.00</v>
          </cell>
          <cell r="AO298" t="str">
            <v>DTH</v>
          </cell>
          <cell r="AP298" t="str">
            <v xml:space="preserve"> 00000000000.00</v>
          </cell>
          <cell r="AV298" t="str">
            <v>000000000</v>
          </cell>
          <cell r="AW298" t="str">
            <v>000</v>
          </cell>
          <cell r="AX298" t="str">
            <v>00</v>
          </cell>
          <cell r="AY298" t="str">
            <v>0</v>
          </cell>
          <cell r="AZ298" t="str">
            <v>FPL Fibernet</v>
          </cell>
        </row>
        <row r="299">
          <cell r="A299" t="str">
            <v>107100</v>
          </cell>
          <cell r="B299" t="str">
            <v>0385</v>
          </cell>
          <cell r="C299" t="str">
            <v>06080</v>
          </cell>
          <cell r="D299" t="str">
            <v>0FIBER</v>
          </cell>
          <cell r="E299" t="str">
            <v>385000</v>
          </cell>
          <cell r="F299" t="str">
            <v>0662</v>
          </cell>
          <cell r="G299" t="str">
            <v>51450</v>
          </cell>
          <cell r="H299" t="str">
            <v>A</v>
          </cell>
          <cell r="I299" t="str">
            <v>00000041</v>
          </cell>
          <cell r="J299">
            <v>60</v>
          </cell>
          <cell r="K299">
            <v>385</v>
          </cell>
          <cell r="L299">
            <v>6139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 t="str">
            <v>0662</v>
          </cell>
          <cell r="R299" t="str">
            <v>51450</v>
          </cell>
          <cell r="S299" t="str">
            <v>200212</v>
          </cell>
          <cell r="T299" t="str">
            <v>SA01</v>
          </cell>
          <cell r="U299">
            <v>20045.25</v>
          </cell>
          <cell r="W299">
            <v>0</v>
          </cell>
          <cell r="Y299">
            <v>0</v>
          </cell>
          <cell r="Z299">
            <v>1</v>
          </cell>
          <cell r="AA299" t="str">
            <v>BCH</v>
          </cell>
          <cell r="AB299" t="str">
            <v>450002354</v>
          </cell>
          <cell r="AC299" t="str">
            <v>PO#</v>
          </cell>
          <cell r="AD299" t="str">
            <v>4500080535</v>
          </cell>
          <cell r="AE299" t="str">
            <v>S/R</v>
          </cell>
          <cell r="AF299" t="str">
            <v>337</v>
          </cell>
          <cell r="AI299" t="str">
            <v>PYN</v>
          </cell>
          <cell r="AJ299" t="str">
            <v>YOUNGS COMMUNICATIONS CO</v>
          </cell>
          <cell r="AK299" t="str">
            <v>VND</v>
          </cell>
          <cell r="AL299" t="str">
            <v>591398816</v>
          </cell>
          <cell r="AM299" t="str">
            <v>FAC</v>
          </cell>
          <cell r="AN299" t="str">
            <v>000</v>
          </cell>
          <cell r="AQ299" t="str">
            <v>NVD</v>
          </cell>
          <cell r="AR299" t="str">
            <v>2002-12-</v>
          </cell>
          <cell r="AU299" t="str">
            <v>INVOICE# 6718       YOUNGS COMMUNICATION5000003644</v>
          </cell>
          <cell r="AV299" t="str">
            <v>WF-BATCH</v>
          </cell>
          <cell r="AW299" t="str">
            <v>000</v>
          </cell>
          <cell r="AX299" t="str">
            <v>00</v>
          </cell>
          <cell r="AY299" t="str">
            <v>0</v>
          </cell>
          <cell r="AZ299" t="str">
            <v>FPL Fibernet</v>
          </cell>
        </row>
        <row r="300">
          <cell r="A300" t="str">
            <v>107100</v>
          </cell>
          <cell r="B300" t="str">
            <v>0385</v>
          </cell>
          <cell r="C300" t="str">
            <v>06080</v>
          </cell>
          <cell r="D300" t="str">
            <v>0FIBER</v>
          </cell>
          <cell r="E300" t="str">
            <v>385000</v>
          </cell>
          <cell r="F300" t="str">
            <v>0803</v>
          </cell>
          <cell r="G300" t="str">
            <v>36000</v>
          </cell>
          <cell r="H300" t="str">
            <v>A</v>
          </cell>
          <cell r="I300" t="str">
            <v>00000041</v>
          </cell>
          <cell r="J300">
            <v>60</v>
          </cell>
          <cell r="K300">
            <v>385</v>
          </cell>
          <cell r="L300">
            <v>6139</v>
          </cell>
          <cell r="M300">
            <v>107</v>
          </cell>
          <cell r="N300">
            <v>10</v>
          </cell>
          <cell r="O300">
            <v>0</v>
          </cell>
          <cell r="P300">
            <v>107.1</v>
          </cell>
          <cell r="Q300" t="str">
            <v>0803</v>
          </cell>
          <cell r="R300" t="str">
            <v>36000</v>
          </cell>
          <cell r="S300" t="str">
            <v>200212</v>
          </cell>
          <cell r="T300" t="str">
            <v>PY42</v>
          </cell>
          <cell r="U300">
            <v>334.8</v>
          </cell>
          <cell r="V300" t="str">
            <v>LDB</v>
          </cell>
          <cell r="W300">
            <v>0</v>
          </cell>
          <cell r="X300" t="str">
            <v>SHR</v>
          </cell>
          <cell r="Y300">
            <v>8</v>
          </cell>
          <cell r="Z300">
            <v>8</v>
          </cell>
          <cell r="AA300" t="str">
            <v>PYP</v>
          </cell>
          <cell r="AB300" t="str">
            <v xml:space="preserve"> 0000026</v>
          </cell>
          <cell r="AC300" t="str">
            <v>PYL</v>
          </cell>
          <cell r="AD300" t="str">
            <v>004368</v>
          </cell>
          <cell r="AE300" t="str">
            <v>EMP</v>
          </cell>
          <cell r="AF300" t="str">
            <v>64529</v>
          </cell>
          <cell r="AG300" t="str">
            <v>JUL</v>
          </cell>
          <cell r="AH300" t="str">
            <v xml:space="preserve"> 000.00</v>
          </cell>
          <cell r="AI300" t="str">
            <v>BCH</v>
          </cell>
          <cell r="AJ300" t="str">
            <v>500</v>
          </cell>
          <cell r="AK300" t="str">
            <v>CLS</v>
          </cell>
          <cell r="AL300" t="str">
            <v>R436</v>
          </cell>
          <cell r="AM300" t="str">
            <v>DTA</v>
          </cell>
          <cell r="AN300" t="str">
            <v xml:space="preserve"> 00000000000.00</v>
          </cell>
          <cell r="AO300" t="str">
            <v>DTH</v>
          </cell>
          <cell r="AP300" t="str">
            <v xml:space="preserve"> 00000000000.00</v>
          </cell>
          <cell r="AV300" t="str">
            <v>000000000</v>
          </cell>
          <cell r="AW300" t="str">
            <v>000</v>
          </cell>
          <cell r="AX300" t="str">
            <v>00</v>
          </cell>
          <cell r="AY300" t="str">
            <v>0</v>
          </cell>
          <cell r="AZ300" t="str">
            <v>FPL Fibernet</v>
          </cell>
        </row>
        <row r="301">
          <cell r="A301" t="str">
            <v>107100</v>
          </cell>
          <cell r="B301" t="str">
            <v>0312</v>
          </cell>
          <cell r="C301" t="str">
            <v>06997</v>
          </cell>
          <cell r="D301" t="str">
            <v>0OTHER</v>
          </cell>
          <cell r="E301" t="str">
            <v>312000</v>
          </cell>
          <cell r="F301" t="str">
            <v>0675</v>
          </cell>
          <cell r="G301" t="str">
            <v>52450</v>
          </cell>
          <cell r="H301" t="str">
            <v>A</v>
          </cell>
          <cell r="I301" t="str">
            <v>00000041</v>
          </cell>
          <cell r="J301">
            <v>65</v>
          </cell>
          <cell r="K301">
            <v>312</v>
          </cell>
          <cell r="L301">
            <v>6140</v>
          </cell>
          <cell r="M301">
            <v>398</v>
          </cell>
          <cell r="N301">
            <v>0</v>
          </cell>
          <cell r="O301">
            <v>1</v>
          </cell>
          <cell r="P301">
            <v>398.00099999999998</v>
          </cell>
          <cell r="Q301" t="str">
            <v>0675</v>
          </cell>
          <cell r="R301" t="str">
            <v>52450</v>
          </cell>
          <cell r="S301" t="str">
            <v>200212</v>
          </cell>
          <cell r="T301" t="str">
            <v>SA01</v>
          </cell>
          <cell r="U301">
            <v>304</v>
          </cell>
          <cell r="W301">
            <v>0</v>
          </cell>
          <cell r="Y301">
            <v>0</v>
          </cell>
          <cell r="Z301">
            <v>0</v>
          </cell>
          <cell r="AA301" t="str">
            <v>BCH</v>
          </cell>
          <cell r="AB301" t="str">
            <v>450002345</v>
          </cell>
          <cell r="AC301" t="str">
            <v>PO#</v>
          </cell>
          <cell r="AE301" t="str">
            <v>S/R</v>
          </cell>
          <cell r="AI301" t="str">
            <v>PYN</v>
          </cell>
          <cell r="AJ301" t="str">
            <v>INTERCONNX INC</v>
          </cell>
          <cell r="AK301" t="str">
            <v>VND</v>
          </cell>
          <cell r="AL301" t="str">
            <v>522070373</v>
          </cell>
          <cell r="AM301" t="str">
            <v>FAC</v>
          </cell>
          <cell r="AN301" t="str">
            <v>000</v>
          </cell>
          <cell r="AQ301" t="str">
            <v>NVD</v>
          </cell>
          <cell r="AR301" t="str">
            <v>2002-10-</v>
          </cell>
          <cell r="AU301" t="str">
            <v>4500096841          INTERCONNX INC      1900003304</v>
          </cell>
          <cell r="AV301" t="str">
            <v>WF-BATCH</v>
          </cell>
          <cell r="AW301" t="str">
            <v>000</v>
          </cell>
          <cell r="AX301" t="str">
            <v>00</v>
          </cell>
          <cell r="AY301" t="str">
            <v>0</v>
          </cell>
          <cell r="AZ301" t="str">
            <v>FPL Fibernet</v>
          </cell>
        </row>
        <row r="302">
          <cell r="A302" t="str">
            <v>107100</v>
          </cell>
          <cell r="B302" t="str">
            <v>0368</v>
          </cell>
          <cell r="C302" t="str">
            <v>06997</v>
          </cell>
          <cell r="D302" t="str">
            <v>0OTHER</v>
          </cell>
          <cell r="E302" t="str">
            <v>368000</v>
          </cell>
          <cell r="F302" t="str">
            <v>0813</v>
          </cell>
          <cell r="G302" t="str">
            <v>51450</v>
          </cell>
          <cell r="H302" t="str">
            <v>A</v>
          </cell>
          <cell r="I302" t="str">
            <v>00000041</v>
          </cell>
          <cell r="J302">
            <v>66</v>
          </cell>
          <cell r="K302">
            <v>368</v>
          </cell>
          <cell r="L302">
            <v>6140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 t="str">
            <v>0813</v>
          </cell>
          <cell r="R302" t="str">
            <v>51450</v>
          </cell>
          <cell r="S302" t="str">
            <v>200212</v>
          </cell>
          <cell r="T302" t="str">
            <v>SA01</v>
          </cell>
          <cell r="U302">
            <v>48978</v>
          </cell>
          <cell r="W302">
            <v>0</v>
          </cell>
          <cell r="Y302">
            <v>0</v>
          </cell>
          <cell r="Z302">
            <v>1</v>
          </cell>
          <cell r="AA302" t="str">
            <v>BCH</v>
          </cell>
          <cell r="AB302" t="str">
            <v>450002353</v>
          </cell>
          <cell r="AC302" t="str">
            <v>PO#</v>
          </cell>
          <cell r="AD302" t="str">
            <v>4500112616</v>
          </cell>
          <cell r="AE302" t="str">
            <v>S/R</v>
          </cell>
          <cell r="AF302" t="str">
            <v>337</v>
          </cell>
          <cell r="AI302" t="str">
            <v>PYN</v>
          </cell>
          <cell r="AJ302" t="str">
            <v>AGILENT TECHNOLOGIES</v>
          </cell>
          <cell r="AK302" t="str">
            <v>VND</v>
          </cell>
          <cell r="AL302" t="str">
            <v>770518772</v>
          </cell>
          <cell r="AM302" t="str">
            <v>FAC</v>
          </cell>
          <cell r="AN302" t="str">
            <v>000</v>
          </cell>
          <cell r="AQ302" t="str">
            <v>NVD</v>
          </cell>
          <cell r="AR302" t="str">
            <v>2002-12-</v>
          </cell>
          <cell r="AU302" t="str">
            <v>INVOICE# 1087792M   AGILENT TECHNOLOGIES5000003614</v>
          </cell>
          <cell r="AV302" t="str">
            <v>WF-BATCH</v>
          </cell>
          <cell r="AW302" t="str">
            <v>000</v>
          </cell>
          <cell r="AX302" t="str">
            <v>00</v>
          </cell>
          <cell r="AY302" t="str">
            <v>0</v>
          </cell>
          <cell r="AZ302" t="str">
            <v>FPL Fibernet</v>
          </cell>
        </row>
        <row r="303">
          <cell r="A303" t="str">
            <v>107100</v>
          </cell>
          <cell r="B303" t="str">
            <v>0399</v>
          </cell>
          <cell r="C303" t="str">
            <v>06997</v>
          </cell>
          <cell r="D303" t="str">
            <v>0OTHER</v>
          </cell>
          <cell r="E303" t="str">
            <v>399000</v>
          </cell>
          <cell r="F303" t="str">
            <v>0790</v>
          </cell>
          <cell r="G303" t="str">
            <v>65000</v>
          </cell>
          <cell r="H303" t="str">
            <v>A</v>
          </cell>
          <cell r="I303" t="str">
            <v>00000041</v>
          </cell>
          <cell r="J303">
            <v>65</v>
          </cell>
          <cell r="K303">
            <v>399</v>
          </cell>
          <cell r="L303">
            <v>6140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 t="str">
            <v>0790</v>
          </cell>
          <cell r="R303" t="str">
            <v>65000</v>
          </cell>
          <cell r="S303" t="str">
            <v>200212</v>
          </cell>
          <cell r="T303" t="str">
            <v>CA01</v>
          </cell>
          <cell r="U303">
            <v>-16103.15</v>
          </cell>
          <cell r="V303" t="str">
            <v>LDB</v>
          </cell>
          <cell r="W303">
            <v>0</v>
          </cell>
          <cell r="Y303">
            <v>0</v>
          </cell>
          <cell r="Z303">
            <v>0</v>
          </cell>
          <cell r="AA303" t="str">
            <v>BCH</v>
          </cell>
          <cell r="AB303" t="str">
            <v>0023</v>
          </cell>
          <cell r="AC303" t="str">
            <v>WKS</v>
          </cell>
          <cell r="AE303" t="str">
            <v>JV#</v>
          </cell>
          <cell r="AF303" t="str">
            <v>1232</v>
          </cell>
          <cell r="AG303" t="str">
            <v>FRN</v>
          </cell>
          <cell r="AH303" t="str">
            <v>6140</v>
          </cell>
          <cell r="AI303" t="str">
            <v>RP#</v>
          </cell>
          <cell r="AJ303" t="str">
            <v>000</v>
          </cell>
          <cell r="AK303" t="str">
            <v>CTL</v>
          </cell>
          <cell r="AM303" t="str">
            <v>RF#</v>
          </cell>
          <cell r="AU303" t="str">
            <v>TO PLACE IN SERVICE</v>
          </cell>
          <cell r="AZ303" t="str">
            <v>FPL Fibernet</v>
          </cell>
        </row>
        <row r="304">
          <cell r="A304" t="str">
            <v>107100</v>
          </cell>
          <cell r="B304" t="str">
            <v>0312</v>
          </cell>
          <cell r="C304" t="str">
            <v>06068</v>
          </cell>
          <cell r="D304" t="str">
            <v>0ELECT</v>
          </cell>
          <cell r="E304" t="str">
            <v>312000</v>
          </cell>
          <cell r="F304" t="str">
            <v>0790</v>
          </cell>
          <cell r="G304" t="str">
            <v>65000</v>
          </cell>
          <cell r="H304" t="str">
            <v>A</v>
          </cell>
          <cell r="I304" t="str">
            <v>00000041</v>
          </cell>
          <cell r="J304">
            <v>65</v>
          </cell>
          <cell r="K304">
            <v>312</v>
          </cell>
          <cell r="L304">
            <v>6141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 t="str">
            <v>0790</v>
          </cell>
          <cell r="R304" t="str">
            <v>65000</v>
          </cell>
          <cell r="S304" t="str">
            <v>200212</v>
          </cell>
          <cell r="T304" t="str">
            <v>CA01</v>
          </cell>
          <cell r="U304">
            <v>-75172.11</v>
          </cell>
          <cell r="V304" t="str">
            <v>LDB</v>
          </cell>
          <cell r="W304">
            <v>0</v>
          </cell>
          <cell r="Y304">
            <v>0</v>
          </cell>
          <cell r="Z304">
            <v>0</v>
          </cell>
          <cell r="AA304" t="str">
            <v>BCH</v>
          </cell>
          <cell r="AB304" t="str">
            <v>0023</v>
          </cell>
          <cell r="AC304" t="str">
            <v>WKS</v>
          </cell>
          <cell r="AE304" t="str">
            <v>JV#</v>
          </cell>
          <cell r="AF304" t="str">
            <v>1232</v>
          </cell>
          <cell r="AG304" t="str">
            <v>FRN</v>
          </cell>
          <cell r="AH304" t="str">
            <v>6141</v>
          </cell>
          <cell r="AI304" t="str">
            <v>RP#</v>
          </cell>
          <cell r="AJ304" t="str">
            <v>000</v>
          </cell>
          <cell r="AK304" t="str">
            <v>CTL</v>
          </cell>
          <cell r="AM304" t="str">
            <v>RF#</v>
          </cell>
          <cell r="AU304" t="str">
            <v>TO PLACE IN SERVICE</v>
          </cell>
          <cell r="AZ304" t="str">
            <v>FPL Fibernet</v>
          </cell>
        </row>
        <row r="305">
          <cell r="A305" t="str">
            <v>107100</v>
          </cell>
          <cell r="B305" t="str">
            <v>0312</v>
          </cell>
          <cell r="C305" t="str">
            <v>06068</v>
          </cell>
          <cell r="D305" t="str">
            <v>0FIBER</v>
          </cell>
          <cell r="E305" t="str">
            <v>312000</v>
          </cell>
          <cell r="F305" t="str">
            <v>0803</v>
          </cell>
          <cell r="G305" t="str">
            <v>36000</v>
          </cell>
          <cell r="H305" t="str">
            <v>A</v>
          </cell>
          <cell r="I305" t="str">
            <v>00000041</v>
          </cell>
          <cell r="J305">
            <v>60</v>
          </cell>
          <cell r="K305">
            <v>312</v>
          </cell>
          <cell r="L305">
            <v>6141</v>
          </cell>
          <cell r="M305">
            <v>107</v>
          </cell>
          <cell r="N305">
            <v>10</v>
          </cell>
          <cell r="O305">
            <v>0</v>
          </cell>
          <cell r="P305">
            <v>107.1</v>
          </cell>
          <cell r="Q305" t="str">
            <v>0803</v>
          </cell>
          <cell r="R305" t="str">
            <v>36000</v>
          </cell>
          <cell r="S305" t="str">
            <v>200212</v>
          </cell>
          <cell r="T305" t="str">
            <v>PY42</v>
          </cell>
          <cell r="U305">
            <v>83.08</v>
          </cell>
          <cell r="V305" t="str">
            <v>LDB</v>
          </cell>
          <cell r="W305">
            <v>0</v>
          </cell>
          <cell r="X305" t="str">
            <v>SHR</v>
          </cell>
          <cell r="Y305">
            <v>2</v>
          </cell>
          <cell r="Z305">
            <v>2</v>
          </cell>
          <cell r="AA305" t="str">
            <v>PYP</v>
          </cell>
          <cell r="AB305" t="str">
            <v xml:space="preserve"> 0000025</v>
          </cell>
          <cell r="AC305" t="str">
            <v>PYL</v>
          </cell>
          <cell r="AD305" t="str">
            <v>003054</v>
          </cell>
          <cell r="AE305" t="str">
            <v>EMP</v>
          </cell>
          <cell r="AF305" t="str">
            <v>16244</v>
          </cell>
          <cell r="AG305" t="str">
            <v>JUL</v>
          </cell>
          <cell r="AH305" t="str">
            <v xml:space="preserve"> 000.00</v>
          </cell>
          <cell r="AI305" t="str">
            <v>BCH</v>
          </cell>
          <cell r="AJ305" t="str">
            <v>500</v>
          </cell>
          <cell r="AK305" t="str">
            <v>CLS</v>
          </cell>
          <cell r="AL305" t="str">
            <v>R513</v>
          </cell>
          <cell r="AM305" t="str">
            <v>DTA</v>
          </cell>
          <cell r="AN305" t="str">
            <v xml:space="preserve"> 00000000000.00</v>
          </cell>
          <cell r="AO305" t="str">
            <v>DTH</v>
          </cell>
          <cell r="AP305" t="str">
            <v xml:space="preserve"> 00000000000.00</v>
          </cell>
          <cell r="AV305" t="str">
            <v>000000000</v>
          </cell>
          <cell r="AW305" t="str">
            <v>000</v>
          </cell>
          <cell r="AX305" t="str">
            <v>00</v>
          </cell>
          <cell r="AY305" t="str">
            <v>0</v>
          </cell>
          <cell r="AZ305" t="str">
            <v>FPL Fibernet</v>
          </cell>
        </row>
        <row r="306">
          <cell r="A306" t="str">
            <v>107100</v>
          </cell>
          <cell r="B306" t="str">
            <v>0312</v>
          </cell>
          <cell r="C306" t="str">
            <v>06068</v>
          </cell>
          <cell r="D306" t="str">
            <v>0OTHER</v>
          </cell>
          <cell r="E306" t="str">
            <v>312000</v>
          </cell>
          <cell r="F306" t="str">
            <v>0841</v>
          </cell>
          <cell r="G306" t="str">
            <v>51450</v>
          </cell>
          <cell r="H306" t="str">
            <v>A</v>
          </cell>
          <cell r="I306" t="str">
            <v>00000041</v>
          </cell>
          <cell r="J306">
            <v>64</v>
          </cell>
          <cell r="K306">
            <v>312</v>
          </cell>
          <cell r="L306">
            <v>6141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 t="str">
            <v>0841</v>
          </cell>
          <cell r="R306" t="str">
            <v>51450</v>
          </cell>
          <cell r="S306" t="str">
            <v>200212</v>
          </cell>
          <cell r="T306" t="str">
            <v>SA01</v>
          </cell>
          <cell r="U306">
            <v>826.44</v>
          </cell>
          <cell r="W306">
            <v>0</v>
          </cell>
          <cell r="Y306">
            <v>0</v>
          </cell>
          <cell r="Z306">
            <v>1</v>
          </cell>
          <cell r="AA306" t="str">
            <v>BCH</v>
          </cell>
          <cell r="AB306" t="str">
            <v>450002361</v>
          </cell>
          <cell r="AC306" t="str">
            <v>PO#</v>
          </cell>
          <cell r="AD306" t="str">
            <v>3000026612</v>
          </cell>
          <cell r="AE306" t="str">
            <v>S/R</v>
          </cell>
          <cell r="AF306" t="str">
            <v>337</v>
          </cell>
          <cell r="AI306" t="str">
            <v>PYN</v>
          </cell>
          <cell r="AJ306" t="str">
            <v>COMPUCOM SYSTEMS INC</v>
          </cell>
          <cell r="AK306" t="str">
            <v>VND</v>
          </cell>
          <cell r="AL306" t="str">
            <v>382363156</v>
          </cell>
          <cell r="AM306" t="str">
            <v>FAC</v>
          </cell>
          <cell r="AN306" t="str">
            <v>000</v>
          </cell>
          <cell r="AQ306" t="str">
            <v>NVD</v>
          </cell>
          <cell r="AR306" t="str">
            <v>2002-12-</v>
          </cell>
          <cell r="AU306" t="str">
            <v>WHATSUP GOLD V7.X W/COMPUCOM SYSTEMS INC5000003708</v>
          </cell>
          <cell r="AV306" t="str">
            <v>EPROCOMM</v>
          </cell>
          <cell r="AW306" t="str">
            <v>000</v>
          </cell>
          <cell r="AX306" t="str">
            <v>00</v>
          </cell>
          <cell r="AY306" t="str">
            <v>0</v>
          </cell>
          <cell r="AZ306" t="str">
            <v>FPL Fibernet</v>
          </cell>
        </row>
        <row r="307">
          <cell r="A307" t="str">
            <v>107100</v>
          </cell>
          <cell r="B307" t="str">
            <v>0385</v>
          </cell>
          <cell r="C307" t="str">
            <v>06068</v>
          </cell>
          <cell r="D307" t="str">
            <v>0FIBER</v>
          </cell>
          <cell r="E307" t="str">
            <v>385000</v>
          </cell>
          <cell r="F307" t="str">
            <v>0621</v>
          </cell>
          <cell r="G307" t="str">
            <v>52450</v>
          </cell>
          <cell r="H307" t="str">
            <v>A</v>
          </cell>
          <cell r="I307" t="str">
            <v>00000041</v>
          </cell>
          <cell r="J307">
            <v>60</v>
          </cell>
          <cell r="K307">
            <v>385</v>
          </cell>
          <cell r="L307">
            <v>6141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 t="str">
            <v>0621</v>
          </cell>
          <cell r="R307" t="str">
            <v>52450</v>
          </cell>
          <cell r="S307" t="str">
            <v>200212</v>
          </cell>
          <cell r="T307" t="str">
            <v>SA01</v>
          </cell>
          <cell r="U307">
            <v>58.97</v>
          </cell>
          <cell r="W307">
            <v>0</v>
          </cell>
          <cell r="Y307">
            <v>0</v>
          </cell>
          <cell r="Z307">
            <v>0</v>
          </cell>
          <cell r="AA307" t="str">
            <v>BCH</v>
          </cell>
          <cell r="AB307" t="str">
            <v>450002351</v>
          </cell>
          <cell r="AC307" t="str">
            <v>PO#</v>
          </cell>
          <cell r="AE307" t="str">
            <v>S/R</v>
          </cell>
          <cell r="AI307" t="str">
            <v>PYN</v>
          </cell>
          <cell r="AJ307" t="str">
            <v>BATTLES K J</v>
          </cell>
          <cell r="AK307" t="str">
            <v>VND</v>
          </cell>
          <cell r="AL307" t="str">
            <v>497709833</v>
          </cell>
          <cell r="AM307" t="str">
            <v>FAC</v>
          </cell>
          <cell r="AN307" t="str">
            <v>000</v>
          </cell>
          <cell r="AQ307" t="str">
            <v>NVD</v>
          </cell>
          <cell r="AR307" t="str">
            <v>2002-12-</v>
          </cell>
          <cell r="AU307" t="str">
            <v>FINAL EXPENSE BOOKS BATTLES K J         1900003346</v>
          </cell>
          <cell r="AV307" t="str">
            <v>WF-BATCH</v>
          </cell>
          <cell r="AW307" t="str">
            <v>000</v>
          </cell>
          <cell r="AX307" t="str">
            <v>00</v>
          </cell>
          <cell r="AY307" t="str">
            <v>0</v>
          </cell>
          <cell r="AZ307" t="str">
            <v>FPL Fibernet</v>
          </cell>
        </row>
        <row r="308">
          <cell r="A308" t="str">
            <v>107100</v>
          </cell>
          <cell r="B308" t="str">
            <v>0385</v>
          </cell>
          <cell r="C308" t="str">
            <v>06068</v>
          </cell>
          <cell r="D308" t="str">
            <v>0FIBER</v>
          </cell>
          <cell r="E308" t="str">
            <v>385000</v>
          </cell>
          <cell r="F308" t="str">
            <v>0803</v>
          </cell>
          <cell r="G308" t="str">
            <v>36000</v>
          </cell>
          <cell r="H308" t="str">
            <v>A</v>
          </cell>
          <cell r="I308" t="str">
            <v>00000041</v>
          </cell>
          <cell r="J308">
            <v>60</v>
          </cell>
          <cell r="K308">
            <v>385</v>
          </cell>
          <cell r="L308">
            <v>6141</v>
          </cell>
          <cell r="M308">
            <v>107</v>
          </cell>
          <cell r="N308">
            <v>10</v>
          </cell>
          <cell r="O308">
            <v>0</v>
          </cell>
          <cell r="P308">
            <v>107.1</v>
          </cell>
          <cell r="Q308" t="str">
            <v>0803</v>
          </cell>
          <cell r="R308" t="str">
            <v>36000</v>
          </cell>
          <cell r="S308" t="str">
            <v>200212</v>
          </cell>
          <cell r="T308" t="str">
            <v>PY42</v>
          </cell>
          <cell r="U308">
            <v>2785.6</v>
          </cell>
          <cell r="V308" t="str">
            <v>LDB</v>
          </cell>
          <cell r="W308">
            <v>0</v>
          </cell>
          <cell r="X308" t="str">
            <v>SHR</v>
          </cell>
          <cell r="Y308">
            <v>64</v>
          </cell>
          <cell r="Z308">
            <v>64</v>
          </cell>
          <cell r="AA308" t="str">
            <v>PYP</v>
          </cell>
          <cell r="AB308" t="str">
            <v xml:space="preserve"> 0000001</v>
          </cell>
          <cell r="AC308" t="str">
            <v>PYL</v>
          </cell>
          <cell r="AD308" t="str">
            <v>004308</v>
          </cell>
          <cell r="AE308" t="str">
            <v>EMP</v>
          </cell>
          <cell r="AF308" t="str">
            <v>17340</v>
          </cell>
          <cell r="AG308" t="str">
            <v>JUL</v>
          </cell>
          <cell r="AH308" t="str">
            <v xml:space="preserve"> 000.00</v>
          </cell>
          <cell r="AI308" t="str">
            <v>BCH</v>
          </cell>
          <cell r="AJ308" t="str">
            <v>500</v>
          </cell>
          <cell r="AK308" t="str">
            <v>CLS</v>
          </cell>
          <cell r="AL308" t="str">
            <v>1RCL</v>
          </cell>
          <cell r="AM308" t="str">
            <v>DTA</v>
          </cell>
          <cell r="AN308" t="str">
            <v xml:space="preserve"> 00000000000.00</v>
          </cell>
          <cell r="AO308" t="str">
            <v>DTH</v>
          </cell>
          <cell r="AP308" t="str">
            <v xml:space="preserve"> 00000000000.00</v>
          </cell>
          <cell r="AV308" t="str">
            <v>000000000</v>
          </cell>
          <cell r="AW308" t="str">
            <v>000</v>
          </cell>
          <cell r="AX308" t="str">
            <v>00</v>
          </cell>
          <cell r="AY308" t="str">
            <v>0</v>
          </cell>
          <cell r="AZ308" t="str">
            <v>FPL Fibernet</v>
          </cell>
        </row>
        <row r="309">
          <cell r="A309" t="str">
            <v>107100</v>
          </cell>
          <cell r="B309" t="str">
            <v>0385</v>
          </cell>
          <cell r="C309" t="str">
            <v>06068</v>
          </cell>
          <cell r="D309" t="str">
            <v>0FIBER</v>
          </cell>
          <cell r="E309" t="str">
            <v>385000</v>
          </cell>
          <cell r="F309" t="str">
            <v>0803</v>
          </cell>
          <cell r="G309" t="str">
            <v>36000</v>
          </cell>
          <cell r="H309" t="str">
            <v>A</v>
          </cell>
          <cell r="I309" t="str">
            <v>00000041</v>
          </cell>
          <cell r="J309">
            <v>60</v>
          </cell>
          <cell r="K309">
            <v>385</v>
          </cell>
          <cell r="L309">
            <v>6141</v>
          </cell>
          <cell r="M309">
            <v>107</v>
          </cell>
          <cell r="N309">
            <v>10</v>
          </cell>
          <cell r="O309">
            <v>0</v>
          </cell>
          <cell r="P309">
            <v>107.1</v>
          </cell>
          <cell r="Q309" t="str">
            <v>0803</v>
          </cell>
          <cell r="R309" t="str">
            <v>36000</v>
          </cell>
          <cell r="S309" t="str">
            <v>200212</v>
          </cell>
          <cell r="T309" t="str">
            <v>PY42</v>
          </cell>
          <cell r="U309">
            <v>3482</v>
          </cell>
          <cell r="V309" t="str">
            <v>LDB</v>
          </cell>
          <cell r="W309">
            <v>0</v>
          </cell>
          <cell r="X309" t="str">
            <v>SHR</v>
          </cell>
          <cell r="Y309">
            <v>80</v>
          </cell>
          <cell r="Z309">
            <v>80</v>
          </cell>
          <cell r="AA309" t="str">
            <v>PYP</v>
          </cell>
          <cell r="AB309" t="str">
            <v xml:space="preserve"> 0000025</v>
          </cell>
          <cell r="AC309" t="str">
            <v>PYL</v>
          </cell>
          <cell r="AD309" t="str">
            <v>004308</v>
          </cell>
          <cell r="AE309" t="str">
            <v>EMP</v>
          </cell>
          <cell r="AF309" t="str">
            <v>17340</v>
          </cell>
          <cell r="AG309" t="str">
            <v>JUL</v>
          </cell>
          <cell r="AH309" t="str">
            <v xml:space="preserve"> 000.00</v>
          </cell>
          <cell r="AI309" t="str">
            <v>BCH</v>
          </cell>
          <cell r="AJ309" t="str">
            <v>500</v>
          </cell>
          <cell r="AK309" t="str">
            <v>CLS</v>
          </cell>
          <cell r="AL309" t="str">
            <v>1RCL</v>
          </cell>
          <cell r="AM309" t="str">
            <v>DTA</v>
          </cell>
          <cell r="AN309" t="str">
            <v xml:space="preserve"> 00000000000.00</v>
          </cell>
          <cell r="AO309" t="str">
            <v>DTH</v>
          </cell>
          <cell r="AP309" t="str">
            <v xml:space="preserve"> 00000000000.00</v>
          </cell>
          <cell r="AV309" t="str">
            <v>000000000</v>
          </cell>
          <cell r="AW309" t="str">
            <v>000</v>
          </cell>
          <cell r="AX309" t="str">
            <v>00</v>
          </cell>
          <cell r="AY309" t="str">
            <v>0</v>
          </cell>
          <cell r="AZ309" t="str">
            <v>FPL Fibernet</v>
          </cell>
        </row>
        <row r="310">
          <cell r="A310" t="str">
            <v>107100</v>
          </cell>
          <cell r="B310" t="str">
            <v>0385</v>
          </cell>
          <cell r="C310" t="str">
            <v>06068</v>
          </cell>
          <cell r="D310" t="str">
            <v>0FIBER</v>
          </cell>
          <cell r="E310" t="str">
            <v>385000</v>
          </cell>
          <cell r="F310" t="str">
            <v>0803</v>
          </cell>
          <cell r="G310" t="str">
            <v>36000</v>
          </cell>
          <cell r="H310" t="str">
            <v>A</v>
          </cell>
          <cell r="I310" t="str">
            <v>00000041</v>
          </cell>
          <cell r="J310">
            <v>60</v>
          </cell>
          <cell r="K310">
            <v>385</v>
          </cell>
          <cell r="L310">
            <v>6141</v>
          </cell>
          <cell r="M310">
            <v>107</v>
          </cell>
          <cell r="N310">
            <v>10</v>
          </cell>
          <cell r="O310">
            <v>0</v>
          </cell>
          <cell r="P310">
            <v>107.1</v>
          </cell>
          <cell r="Q310" t="str">
            <v>0803</v>
          </cell>
          <cell r="R310" t="str">
            <v>36000</v>
          </cell>
          <cell r="S310" t="str">
            <v>200212</v>
          </cell>
          <cell r="T310" t="str">
            <v>PY42</v>
          </cell>
          <cell r="U310">
            <v>3482</v>
          </cell>
          <cell r="V310" t="str">
            <v>LDB</v>
          </cell>
          <cell r="W310">
            <v>0</v>
          </cell>
          <cell r="X310" t="str">
            <v>SHR</v>
          </cell>
          <cell r="Y310">
            <v>80</v>
          </cell>
          <cell r="Z310">
            <v>80</v>
          </cell>
          <cell r="AA310" t="str">
            <v>PYP</v>
          </cell>
          <cell r="AB310" t="str">
            <v xml:space="preserve"> 0000026</v>
          </cell>
          <cell r="AC310" t="str">
            <v>PYL</v>
          </cell>
          <cell r="AD310" t="str">
            <v>004308</v>
          </cell>
          <cell r="AE310" t="str">
            <v>EMP</v>
          </cell>
          <cell r="AF310" t="str">
            <v>17340</v>
          </cell>
          <cell r="AG310" t="str">
            <v>JUL</v>
          </cell>
          <cell r="AH310" t="str">
            <v xml:space="preserve"> 000.00</v>
          </cell>
          <cell r="AI310" t="str">
            <v>BCH</v>
          </cell>
          <cell r="AJ310" t="str">
            <v>500</v>
          </cell>
          <cell r="AK310" t="str">
            <v>CLS</v>
          </cell>
          <cell r="AL310" t="str">
            <v>1RCL</v>
          </cell>
          <cell r="AM310" t="str">
            <v>DTA</v>
          </cell>
          <cell r="AN310" t="str">
            <v xml:space="preserve"> 00000000000.00</v>
          </cell>
          <cell r="AO310" t="str">
            <v>DTH</v>
          </cell>
          <cell r="AP310" t="str">
            <v xml:space="preserve"> 00000000000.00</v>
          </cell>
          <cell r="AV310" t="str">
            <v>000000000</v>
          </cell>
          <cell r="AW310" t="str">
            <v>000</v>
          </cell>
          <cell r="AX310" t="str">
            <v>00</v>
          </cell>
          <cell r="AY310" t="str">
            <v>0</v>
          </cell>
          <cell r="AZ310" t="str">
            <v>FPL Fibernet</v>
          </cell>
        </row>
        <row r="311">
          <cell r="A311" t="str">
            <v>107100</v>
          </cell>
          <cell r="B311" t="str">
            <v>0385</v>
          </cell>
          <cell r="C311" t="str">
            <v>06068</v>
          </cell>
          <cell r="D311" t="str">
            <v>0FIBER</v>
          </cell>
          <cell r="E311" t="str">
            <v>385000</v>
          </cell>
          <cell r="F311" t="str">
            <v>0814</v>
          </cell>
          <cell r="G311" t="str">
            <v>52450</v>
          </cell>
          <cell r="H311" t="str">
            <v>A</v>
          </cell>
          <cell r="I311" t="str">
            <v>00000041</v>
          </cell>
          <cell r="J311">
            <v>60</v>
          </cell>
          <cell r="K311">
            <v>385</v>
          </cell>
          <cell r="L311">
            <v>6141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 t="str">
            <v>0814</v>
          </cell>
          <cell r="R311" t="str">
            <v>52450</v>
          </cell>
          <cell r="S311" t="str">
            <v>200212</v>
          </cell>
          <cell r="T311" t="str">
            <v>SA01</v>
          </cell>
          <cell r="U311">
            <v>63.47</v>
          </cell>
          <cell r="W311">
            <v>0</v>
          </cell>
          <cell r="Y311">
            <v>0</v>
          </cell>
          <cell r="Z311">
            <v>0</v>
          </cell>
          <cell r="AA311" t="str">
            <v>BCH</v>
          </cell>
          <cell r="AB311" t="str">
            <v>450002354</v>
          </cell>
          <cell r="AC311" t="str">
            <v>PO#</v>
          </cell>
          <cell r="AE311" t="str">
            <v>S/R</v>
          </cell>
          <cell r="AI311" t="str">
            <v>PYN</v>
          </cell>
          <cell r="AJ311" t="str">
            <v>FUENTES Y D</v>
          </cell>
          <cell r="AK311" t="str">
            <v>VND</v>
          </cell>
          <cell r="AL311" t="str">
            <v>458817340</v>
          </cell>
          <cell r="AM311" t="str">
            <v>FAC</v>
          </cell>
          <cell r="AN311" t="str">
            <v>000</v>
          </cell>
          <cell r="AQ311" t="str">
            <v>NVD</v>
          </cell>
          <cell r="AR311" t="str">
            <v>2002-12-</v>
          </cell>
          <cell r="AU311" t="str">
            <v>FUENTES - CELL      FUENTES Y D         1900003409</v>
          </cell>
          <cell r="AV311" t="str">
            <v>WF-BATCH</v>
          </cell>
          <cell r="AW311" t="str">
            <v>000</v>
          </cell>
          <cell r="AX311" t="str">
            <v>00</v>
          </cell>
          <cell r="AY311" t="str">
            <v>0</v>
          </cell>
          <cell r="AZ311" t="str">
            <v>FPL Fibernet</v>
          </cell>
        </row>
        <row r="312">
          <cell r="A312" t="str">
            <v>107100</v>
          </cell>
          <cell r="B312" t="str">
            <v>0385</v>
          </cell>
          <cell r="C312" t="str">
            <v>06068</v>
          </cell>
          <cell r="D312" t="str">
            <v>0OTHER</v>
          </cell>
          <cell r="E312" t="str">
            <v>385000</v>
          </cell>
          <cell r="F312" t="str">
            <v>0803</v>
          </cell>
          <cell r="G312" t="str">
            <v>36000</v>
          </cell>
          <cell r="H312" t="str">
            <v>A</v>
          </cell>
          <cell r="I312" t="str">
            <v>00000041</v>
          </cell>
          <cell r="J312">
            <v>64</v>
          </cell>
          <cell r="K312">
            <v>385</v>
          </cell>
          <cell r="L312">
            <v>6141</v>
          </cell>
          <cell r="M312">
            <v>107</v>
          </cell>
          <cell r="N312">
            <v>10</v>
          </cell>
          <cell r="O312">
            <v>0</v>
          </cell>
          <cell r="P312">
            <v>107.1</v>
          </cell>
          <cell r="Q312" t="str">
            <v>0803</v>
          </cell>
          <cell r="R312" t="str">
            <v>36000</v>
          </cell>
          <cell r="S312" t="str">
            <v>200212</v>
          </cell>
          <cell r="T312" t="str">
            <v>PY42</v>
          </cell>
          <cell r="U312">
            <v>328.3</v>
          </cell>
          <cell r="V312" t="str">
            <v>LDB</v>
          </cell>
          <cell r="W312">
            <v>0</v>
          </cell>
          <cell r="X312" t="str">
            <v>SHR</v>
          </cell>
          <cell r="Y312">
            <v>8</v>
          </cell>
          <cell r="Z312">
            <v>8</v>
          </cell>
          <cell r="AA312" t="str">
            <v>PYP</v>
          </cell>
          <cell r="AB312" t="str">
            <v xml:space="preserve"> 0000025</v>
          </cell>
          <cell r="AC312" t="str">
            <v>PYL</v>
          </cell>
          <cell r="AD312" t="str">
            <v>004399</v>
          </cell>
          <cell r="AE312" t="str">
            <v>EMP</v>
          </cell>
          <cell r="AF312" t="str">
            <v>35412</v>
          </cell>
          <cell r="AG312" t="str">
            <v>JUL</v>
          </cell>
          <cell r="AH312" t="str">
            <v xml:space="preserve"> 000.00</v>
          </cell>
          <cell r="AI312" t="str">
            <v>BCH</v>
          </cell>
          <cell r="AJ312" t="str">
            <v>500</v>
          </cell>
          <cell r="AK312" t="str">
            <v>CLS</v>
          </cell>
          <cell r="AL312" t="str">
            <v>R436</v>
          </cell>
          <cell r="AM312" t="str">
            <v>DTA</v>
          </cell>
          <cell r="AN312" t="str">
            <v xml:space="preserve"> 00000000000.00</v>
          </cell>
          <cell r="AO312" t="str">
            <v>DTH</v>
          </cell>
          <cell r="AP312" t="str">
            <v xml:space="preserve"> 00000000000.00</v>
          </cell>
          <cell r="AV312" t="str">
            <v>000000000</v>
          </cell>
          <cell r="AW312" t="str">
            <v>000</v>
          </cell>
          <cell r="AX312" t="str">
            <v>00</v>
          </cell>
          <cell r="AY312" t="str">
            <v>0</v>
          </cell>
          <cell r="AZ312" t="str">
            <v>FPL Fibernet</v>
          </cell>
        </row>
        <row r="313">
          <cell r="A313" t="str">
            <v>107100</v>
          </cell>
          <cell r="B313" t="str">
            <v>0385</v>
          </cell>
          <cell r="C313" t="str">
            <v>06068</v>
          </cell>
          <cell r="D313" t="str">
            <v>0OTHER</v>
          </cell>
          <cell r="E313" t="str">
            <v>385000</v>
          </cell>
          <cell r="F313" t="str">
            <v>0803</v>
          </cell>
          <cell r="G313" t="str">
            <v>36000</v>
          </cell>
          <cell r="H313" t="str">
            <v>A</v>
          </cell>
          <cell r="I313" t="str">
            <v>00000041</v>
          </cell>
          <cell r="J313">
            <v>64</v>
          </cell>
          <cell r="K313">
            <v>385</v>
          </cell>
          <cell r="L313">
            <v>6141</v>
          </cell>
          <cell r="M313">
            <v>107</v>
          </cell>
          <cell r="N313">
            <v>10</v>
          </cell>
          <cell r="O313">
            <v>0</v>
          </cell>
          <cell r="P313">
            <v>107.1</v>
          </cell>
          <cell r="Q313" t="str">
            <v>0803</v>
          </cell>
          <cell r="R313" t="str">
            <v>36000</v>
          </cell>
          <cell r="S313" t="str">
            <v>200212</v>
          </cell>
          <cell r="T313" t="str">
            <v>PY42</v>
          </cell>
          <cell r="U313">
            <v>328.3</v>
          </cell>
          <cell r="V313" t="str">
            <v>LDB</v>
          </cell>
          <cell r="W313">
            <v>0</v>
          </cell>
          <cell r="X313" t="str">
            <v>SHR</v>
          </cell>
          <cell r="Y313">
            <v>8</v>
          </cell>
          <cell r="Z313">
            <v>8</v>
          </cell>
          <cell r="AA313" t="str">
            <v>PYP</v>
          </cell>
          <cell r="AB313" t="str">
            <v xml:space="preserve"> 0000026</v>
          </cell>
          <cell r="AC313" t="str">
            <v>PYL</v>
          </cell>
          <cell r="AD313" t="str">
            <v>004399</v>
          </cell>
          <cell r="AE313" t="str">
            <v>EMP</v>
          </cell>
          <cell r="AF313" t="str">
            <v>35412</v>
          </cell>
          <cell r="AG313" t="str">
            <v>JUL</v>
          </cell>
          <cell r="AH313" t="str">
            <v xml:space="preserve"> 000.00</v>
          </cell>
          <cell r="AI313" t="str">
            <v>BCH</v>
          </cell>
          <cell r="AJ313" t="str">
            <v>500</v>
          </cell>
          <cell r="AK313" t="str">
            <v>CLS</v>
          </cell>
          <cell r="AL313" t="str">
            <v>R436</v>
          </cell>
          <cell r="AM313" t="str">
            <v>DTA</v>
          </cell>
          <cell r="AN313" t="str">
            <v xml:space="preserve"> 00000000000.00</v>
          </cell>
          <cell r="AO313" t="str">
            <v>DTH</v>
          </cell>
          <cell r="AP313" t="str">
            <v xml:space="preserve"> 00000000000.00</v>
          </cell>
          <cell r="AV313" t="str">
            <v>000000000</v>
          </cell>
          <cell r="AW313" t="str">
            <v>000</v>
          </cell>
          <cell r="AX313" t="str">
            <v>00</v>
          </cell>
          <cell r="AY313" t="str">
            <v>0</v>
          </cell>
          <cell r="AZ313" t="str">
            <v>FPL Fibernet</v>
          </cell>
        </row>
        <row r="314">
          <cell r="A314" t="str">
            <v>107100</v>
          </cell>
          <cell r="B314" t="str">
            <v>0306</v>
          </cell>
          <cell r="C314" t="str">
            <v>06143</v>
          </cell>
          <cell r="D314" t="str">
            <v>0FIBER</v>
          </cell>
          <cell r="E314" t="str">
            <v>306000</v>
          </cell>
          <cell r="F314" t="str">
            <v>0676</v>
          </cell>
          <cell r="G314" t="str">
            <v>65000</v>
          </cell>
          <cell r="H314" t="str">
            <v>A</v>
          </cell>
          <cell r="I314" t="str">
            <v>00000041</v>
          </cell>
          <cell r="J314">
            <v>63</v>
          </cell>
          <cell r="K314">
            <v>306</v>
          </cell>
          <cell r="L314">
            <v>6143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 t="str">
            <v>0676</v>
          </cell>
          <cell r="R314" t="str">
            <v>65000</v>
          </cell>
          <cell r="S314" t="str">
            <v>200212</v>
          </cell>
          <cell r="T314" t="str">
            <v>CA01</v>
          </cell>
          <cell r="U314">
            <v>227.26</v>
          </cell>
          <cell r="V314" t="str">
            <v>LDB</v>
          </cell>
          <cell r="W314">
            <v>0</v>
          </cell>
          <cell r="Y314">
            <v>0</v>
          </cell>
          <cell r="Z314">
            <v>0</v>
          </cell>
          <cell r="AA314" t="str">
            <v>BCH</v>
          </cell>
          <cell r="AB314" t="str">
            <v>0001</v>
          </cell>
          <cell r="AC314" t="str">
            <v>WKS</v>
          </cell>
          <cell r="AE314" t="str">
            <v>JV#</v>
          </cell>
          <cell r="AF314" t="str">
            <v>122A</v>
          </cell>
          <cell r="AG314" t="str">
            <v>FRN</v>
          </cell>
          <cell r="AH314" t="str">
            <v>6143</v>
          </cell>
          <cell r="AI314" t="str">
            <v>RP#</v>
          </cell>
          <cell r="AJ314" t="str">
            <v>000</v>
          </cell>
          <cell r="AK314" t="str">
            <v>CTL</v>
          </cell>
          <cell r="AM314" t="str">
            <v>RF#</v>
          </cell>
          <cell r="AU314" t="str">
            <v>I/C-M&amp;S</v>
          </cell>
          <cell r="AZ314" t="str">
            <v>FPL Fibernet</v>
          </cell>
        </row>
        <row r="315">
          <cell r="A315" t="str">
            <v>107100</v>
          </cell>
          <cell r="B315" t="str">
            <v>0306</v>
          </cell>
          <cell r="C315" t="str">
            <v>06143</v>
          </cell>
          <cell r="D315" t="str">
            <v>0FIBER</v>
          </cell>
          <cell r="E315" t="str">
            <v>306000</v>
          </cell>
          <cell r="F315" t="str">
            <v>0790</v>
          </cell>
          <cell r="G315" t="str">
            <v>65000</v>
          </cell>
          <cell r="H315" t="str">
            <v>A</v>
          </cell>
          <cell r="I315" t="str">
            <v>00000041</v>
          </cell>
          <cell r="J315">
            <v>63</v>
          </cell>
          <cell r="K315">
            <v>306</v>
          </cell>
          <cell r="L315">
            <v>6143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 t="str">
            <v>0790</v>
          </cell>
          <cell r="R315" t="str">
            <v>65000</v>
          </cell>
          <cell r="S315" t="str">
            <v>200212</v>
          </cell>
          <cell r="T315" t="str">
            <v>CA01</v>
          </cell>
          <cell r="U315">
            <v>-38736.300000000003</v>
          </cell>
          <cell r="V315" t="str">
            <v>LDB</v>
          </cell>
          <cell r="W315">
            <v>0</v>
          </cell>
          <cell r="Y315">
            <v>0</v>
          </cell>
          <cell r="Z315">
            <v>0</v>
          </cell>
          <cell r="AA315" t="str">
            <v>BCH</v>
          </cell>
          <cell r="AB315" t="str">
            <v>0023</v>
          </cell>
          <cell r="AC315" t="str">
            <v>WKS</v>
          </cell>
          <cell r="AE315" t="str">
            <v>JV#</v>
          </cell>
          <cell r="AF315" t="str">
            <v>1232</v>
          </cell>
          <cell r="AG315" t="str">
            <v>FRN</v>
          </cell>
          <cell r="AH315" t="str">
            <v>6143</v>
          </cell>
          <cell r="AI315" t="str">
            <v>RP#</v>
          </cell>
          <cell r="AJ315" t="str">
            <v>000</v>
          </cell>
          <cell r="AK315" t="str">
            <v>CTL</v>
          </cell>
          <cell r="AM315" t="str">
            <v>RF#</v>
          </cell>
          <cell r="AU315" t="str">
            <v>TO PLACE IN SERVICE</v>
          </cell>
          <cell r="AZ315" t="str">
            <v>FPL Fibernet</v>
          </cell>
        </row>
        <row r="316">
          <cell r="A316" t="str">
            <v>107100</v>
          </cell>
          <cell r="B316" t="str">
            <v>0306</v>
          </cell>
          <cell r="C316" t="str">
            <v>06143</v>
          </cell>
          <cell r="D316" t="str">
            <v>0FIBER</v>
          </cell>
          <cell r="E316" t="str">
            <v>306000</v>
          </cell>
          <cell r="F316" t="str">
            <v>0804</v>
          </cell>
          <cell r="G316" t="str">
            <v>65000</v>
          </cell>
          <cell r="H316" t="str">
            <v>A</v>
          </cell>
          <cell r="I316" t="str">
            <v>00000041</v>
          </cell>
          <cell r="J316">
            <v>63</v>
          </cell>
          <cell r="K316">
            <v>306</v>
          </cell>
          <cell r="L316">
            <v>6143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 t="str">
            <v>0804</v>
          </cell>
          <cell r="R316" t="str">
            <v>65000</v>
          </cell>
          <cell r="S316" t="str">
            <v>200212</v>
          </cell>
          <cell r="T316" t="str">
            <v>CA01</v>
          </cell>
          <cell r="U316">
            <v>928.68</v>
          </cell>
          <cell r="V316" t="str">
            <v>LDB</v>
          </cell>
          <cell r="W316">
            <v>0</v>
          </cell>
          <cell r="Y316">
            <v>0</v>
          </cell>
          <cell r="Z316">
            <v>0</v>
          </cell>
          <cell r="AA316" t="str">
            <v>BCH</v>
          </cell>
          <cell r="AB316" t="str">
            <v>0001</v>
          </cell>
          <cell r="AC316" t="str">
            <v>WKS</v>
          </cell>
          <cell r="AE316" t="str">
            <v>JV#</v>
          </cell>
          <cell r="AF316" t="str">
            <v>122A</v>
          </cell>
          <cell r="AG316" t="str">
            <v>FRN</v>
          </cell>
          <cell r="AH316" t="str">
            <v>6143</v>
          </cell>
          <cell r="AI316" t="str">
            <v>RP#</v>
          </cell>
          <cell r="AJ316" t="str">
            <v>000</v>
          </cell>
          <cell r="AK316" t="str">
            <v>CTL</v>
          </cell>
          <cell r="AM316" t="str">
            <v>RF#</v>
          </cell>
          <cell r="AU316" t="str">
            <v>I/C-OT PAY/BARG VAR,FPL</v>
          </cell>
          <cell r="AZ316" t="str">
            <v>FPL Fibernet</v>
          </cell>
        </row>
        <row r="317">
          <cell r="A317" t="str">
            <v>107100</v>
          </cell>
          <cell r="B317" t="str">
            <v>0312</v>
          </cell>
          <cell r="C317" t="str">
            <v>06997</v>
          </cell>
          <cell r="D317" t="str">
            <v>0OTHER</v>
          </cell>
          <cell r="E317" t="str">
            <v>312000</v>
          </cell>
          <cell r="F317" t="str">
            <v>0790</v>
          </cell>
          <cell r="G317" t="str">
            <v>65000</v>
          </cell>
          <cell r="H317" t="str">
            <v>A</v>
          </cell>
          <cell r="I317" t="str">
            <v>00000041</v>
          </cell>
          <cell r="J317">
            <v>65</v>
          </cell>
          <cell r="K317">
            <v>312</v>
          </cell>
          <cell r="L317">
            <v>6144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 t="str">
            <v>0790</v>
          </cell>
          <cell r="R317" t="str">
            <v>65000</v>
          </cell>
          <cell r="S317" t="str">
            <v>200212</v>
          </cell>
          <cell r="T317" t="str">
            <v>CA01</v>
          </cell>
          <cell r="U317">
            <v>-46374</v>
          </cell>
          <cell r="V317" t="str">
            <v>LDB</v>
          </cell>
          <cell r="W317">
            <v>0</v>
          </cell>
          <cell r="Y317">
            <v>0</v>
          </cell>
          <cell r="Z317">
            <v>0</v>
          </cell>
          <cell r="AA317" t="str">
            <v>BCH</v>
          </cell>
          <cell r="AB317" t="str">
            <v>0003</v>
          </cell>
          <cell r="AC317" t="str">
            <v>WKS</v>
          </cell>
          <cell r="AE317" t="str">
            <v>JV#</v>
          </cell>
          <cell r="AF317" t="str">
            <v>1232</v>
          </cell>
          <cell r="AG317" t="str">
            <v>FRN</v>
          </cell>
          <cell r="AH317" t="str">
            <v>6144</v>
          </cell>
          <cell r="AI317" t="str">
            <v>RP#</v>
          </cell>
          <cell r="AJ317" t="str">
            <v>000</v>
          </cell>
          <cell r="AK317" t="str">
            <v>CTL</v>
          </cell>
          <cell r="AM317" t="str">
            <v>RF#</v>
          </cell>
          <cell r="AU317" t="str">
            <v>AC-REV ACCRUAL OF OCT 02 CAPITA</v>
          </cell>
          <cell r="AZ317" t="str">
            <v>FPL Fibernet</v>
          </cell>
        </row>
        <row r="318">
          <cell r="A318" t="str">
            <v>107100</v>
          </cell>
          <cell r="B318" t="str">
            <v>0312</v>
          </cell>
          <cell r="C318" t="str">
            <v>06997</v>
          </cell>
          <cell r="D318" t="str">
            <v>0OTHER</v>
          </cell>
          <cell r="E318" t="str">
            <v>312000</v>
          </cell>
          <cell r="F318" t="str">
            <v>0813</v>
          </cell>
          <cell r="G318" t="str">
            <v>52450</v>
          </cell>
          <cell r="H318" t="str">
            <v>A</v>
          </cell>
          <cell r="I318" t="str">
            <v>00000041</v>
          </cell>
          <cell r="J318">
            <v>66</v>
          </cell>
          <cell r="K318">
            <v>312</v>
          </cell>
          <cell r="L318">
            <v>6144</v>
          </cell>
          <cell r="M318">
            <v>398</v>
          </cell>
          <cell r="N318">
            <v>0</v>
          </cell>
          <cell r="O318">
            <v>1</v>
          </cell>
          <cell r="P318">
            <v>398.00099999999998</v>
          </cell>
          <cell r="Q318" t="str">
            <v>0813</v>
          </cell>
          <cell r="R318" t="str">
            <v>52450</v>
          </cell>
          <cell r="S318" t="str">
            <v>200212</v>
          </cell>
          <cell r="T318" t="str">
            <v>SA01</v>
          </cell>
          <cell r="U318">
            <v>17.25</v>
          </cell>
          <cell r="W318">
            <v>0</v>
          </cell>
          <cell r="Y318">
            <v>0</v>
          </cell>
          <cell r="Z318">
            <v>1</v>
          </cell>
          <cell r="AA318" t="str">
            <v>BCH</v>
          </cell>
          <cell r="AB318" t="str">
            <v>450002337</v>
          </cell>
          <cell r="AC318" t="str">
            <v>PO#</v>
          </cell>
          <cell r="AD318" t="str">
            <v>4500005203</v>
          </cell>
          <cell r="AE318" t="str">
            <v>S/R</v>
          </cell>
          <cell r="AF318" t="str">
            <v>NET</v>
          </cell>
          <cell r="AI318" t="str">
            <v>PYN</v>
          </cell>
          <cell r="AJ318" t="str">
            <v>NORTEL NETWORKS USA INC</v>
          </cell>
          <cell r="AK318" t="str">
            <v>VND</v>
          </cell>
          <cell r="AL318" t="str">
            <v>770427791</v>
          </cell>
          <cell r="AM318" t="str">
            <v>FAC</v>
          </cell>
          <cell r="AN318" t="str">
            <v>000</v>
          </cell>
          <cell r="AQ318" t="str">
            <v>NVD</v>
          </cell>
          <cell r="AR318" t="str">
            <v>2002-09-</v>
          </cell>
          <cell r="AU318" t="str">
            <v>NORTEL NETWORKS USA NORTEL NETWORKS USA 0015279970</v>
          </cell>
          <cell r="AV318" t="str">
            <v>AXR0JK3</v>
          </cell>
          <cell r="AW318" t="str">
            <v>000</v>
          </cell>
          <cell r="AX318" t="str">
            <v>00</v>
          </cell>
          <cell r="AY318" t="str">
            <v>0</v>
          </cell>
          <cell r="AZ318" t="str">
            <v>FPL Fibernet</v>
          </cell>
        </row>
        <row r="319">
          <cell r="A319" t="str">
            <v>107100</v>
          </cell>
          <cell r="B319" t="str">
            <v>0312</v>
          </cell>
          <cell r="C319" t="str">
            <v>06997</v>
          </cell>
          <cell r="D319" t="str">
            <v>0OTHER</v>
          </cell>
          <cell r="E319" t="str">
            <v>312000</v>
          </cell>
          <cell r="F319" t="str">
            <v>0813</v>
          </cell>
          <cell r="G319" t="str">
            <v>52450</v>
          </cell>
          <cell r="H319" t="str">
            <v>A</v>
          </cell>
          <cell r="I319" t="str">
            <v>00000041</v>
          </cell>
          <cell r="J319">
            <v>66</v>
          </cell>
          <cell r="K319">
            <v>312</v>
          </cell>
          <cell r="L319">
            <v>6144</v>
          </cell>
          <cell r="M319">
            <v>398</v>
          </cell>
          <cell r="N319">
            <v>0</v>
          </cell>
          <cell r="O319">
            <v>1</v>
          </cell>
          <cell r="P319">
            <v>398.00099999999998</v>
          </cell>
          <cell r="Q319" t="str">
            <v>0813</v>
          </cell>
          <cell r="R319" t="str">
            <v>52450</v>
          </cell>
          <cell r="S319" t="str">
            <v>200212</v>
          </cell>
          <cell r="T319" t="str">
            <v>SA01</v>
          </cell>
          <cell r="U319">
            <v>25</v>
          </cell>
          <cell r="W319">
            <v>0</v>
          </cell>
          <cell r="Y319">
            <v>0</v>
          </cell>
          <cell r="Z319">
            <v>1</v>
          </cell>
          <cell r="AA319" t="str">
            <v>BCH</v>
          </cell>
          <cell r="AB319" t="str">
            <v>450002337</v>
          </cell>
          <cell r="AC319" t="str">
            <v>PO#</v>
          </cell>
          <cell r="AD319" t="str">
            <v>4500005203</v>
          </cell>
          <cell r="AE319" t="str">
            <v>S/R</v>
          </cell>
          <cell r="AF319" t="str">
            <v>NET</v>
          </cell>
          <cell r="AI319" t="str">
            <v>PYN</v>
          </cell>
          <cell r="AJ319" t="str">
            <v>NORTEL NETWORKS USA INC</v>
          </cell>
          <cell r="AK319" t="str">
            <v>VND</v>
          </cell>
          <cell r="AL319" t="str">
            <v>770427791</v>
          </cell>
          <cell r="AM319" t="str">
            <v>FAC</v>
          </cell>
          <cell r="AN319" t="str">
            <v>000</v>
          </cell>
          <cell r="AQ319" t="str">
            <v>NVD</v>
          </cell>
          <cell r="AR319" t="str">
            <v>2002-09-</v>
          </cell>
          <cell r="AU319" t="str">
            <v>NORTEL NETWORKS USA NORTEL NETWORKS USA 0015279968</v>
          </cell>
          <cell r="AV319" t="str">
            <v>AXR0JK3</v>
          </cell>
          <cell r="AW319" t="str">
            <v>000</v>
          </cell>
          <cell r="AX319" t="str">
            <v>00</v>
          </cell>
          <cell r="AY319" t="str">
            <v>0</v>
          </cell>
          <cell r="AZ319" t="str">
            <v>FPL Fibernet</v>
          </cell>
        </row>
        <row r="320">
          <cell r="A320" t="str">
            <v>107100</v>
          </cell>
          <cell r="B320" t="str">
            <v>0312</v>
          </cell>
          <cell r="C320" t="str">
            <v>06080</v>
          </cell>
          <cell r="D320" t="str">
            <v>0FIBER</v>
          </cell>
          <cell r="E320" t="str">
            <v>312000</v>
          </cell>
          <cell r="F320" t="str">
            <v>0803</v>
          </cell>
          <cell r="G320" t="str">
            <v>36000</v>
          </cell>
          <cell r="H320" t="str">
            <v>A</v>
          </cell>
          <cell r="I320" t="str">
            <v>00000041</v>
          </cell>
          <cell r="J320">
            <v>60</v>
          </cell>
          <cell r="K320">
            <v>312</v>
          </cell>
          <cell r="L320">
            <v>6146</v>
          </cell>
          <cell r="M320">
            <v>0</v>
          </cell>
          <cell r="N320">
            <v>0</v>
          </cell>
          <cell r="O320">
            <v>1</v>
          </cell>
          <cell r="P320">
            <v>1E-3</v>
          </cell>
          <cell r="Q320" t="str">
            <v>0803</v>
          </cell>
          <cell r="R320" t="str">
            <v>36000</v>
          </cell>
          <cell r="S320" t="str">
            <v>200212</v>
          </cell>
          <cell r="T320" t="str">
            <v>PY42</v>
          </cell>
          <cell r="U320">
            <v>113.44</v>
          </cell>
          <cell r="V320" t="str">
            <v>LDB</v>
          </cell>
          <cell r="W320">
            <v>0</v>
          </cell>
          <cell r="X320" t="str">
            <v>SHR</v>
          </cell>
          <cell r="Y320">
            <v>3</v>
          </cell>
          <cell r="Z320">
            <v>3</v>
          </cell>
          <cell r="AA320" t="str">
            <v>PYP</v>
          </cell>
          <cell r="AB320" t="str">
            <v xml:space="preserve"> 0000026</v>
          </cell>
          <cell r="AC320" t="str">
            <v>PYL</v>
          </cell>
          <cell r="AD320" t="str">
            <v>004399</v>
          </cell>
          <cell r="AE320" t="str">
            <v>EMP</v>
          </cell>
          <cell r="AF320" t="str">
            <v>80814</v>
          </cell>
          <cell r="AG320" t="str">
            <v>JUL</v>
          </cell>
          <cell r="AH320" t="str">
            <v xml:space="preserve"> 000.00</v>
          </cell>
          <cell r="AI320" t="str">
            <v>BCH</v>
          </cell>
          <cell r="AJ320" t="str">
            <v>500</v>
          </cell>
          <cell r="AK320" t="str">
            <v>CLS</v>
          </cell>
          <cell r="AL320" t="str">
            <v>R437</v>
          </cell>
          <cell r="AM320" t="str">
            <v>DTA</v>
          </cell>
          <cell r="AN320" t="str">
            <v xml:space="preserve"> 00000000000.00</v>
          </cell>
          <cell r="AO320" t="str">
            <v>DTH</v>
          </cell>
          <cell r="AP320" t="str">
            <v xml:space="preserve"> 00000000000.00</v>
          </cell>
          <cell r="AV320" t="str">
            <v>000000000</v>
          </cell>
          <cell r="AW320" t="str">
            <v>000</v>
          </cell>
          <cell r="AX320" t="str">
            <v>00</v>
          </cell>
          <cell r="AY320" t="str">
            <v>0</v>
          </cell>
          <cell r="AZ320" t="str">
            <v>FPL Fibernet</v>
          </cell>
        </row>
        <row r="321">
          <cell r="A321" t="str">
            <v>107100</v>
          </cell>
          <cell r="B321" t="str">
            <v>0312</v>
          </cell>
          <cell r="C321" t="str">
            <v>06080</v>
          </cell>
          <cell r="D321" t="str">
            <v>0FIBER</v>
          </cell>
          <cell r="E321" t="str">
            <v>312000</v>
          </cell>
          <cell r="F321" t="str">
            <v>0803</v>
          </cell>
          <cell r="G321" t="str">
            <v>36000</v>
          </cell>
          <cell r="H321" t="str">
            <v>A</v>
          </cell>
          <cell r="I321" t="str">
            <v>00000041</v>
          </cell>
          <cell r="J321">
            <v>60</v>
          </cell>
          <cell r="K321">
            <v>312</v>
          </cell>
          <cell r="L321">
            <v>6146</v>
          </cell>
          <cell r="M321">
            <v>107</v>
          </cell>
          <cell r="N321">
            <v>10</v>
          </cell>
          <cell r="O321">
            <v>0</v>
          </cell>
          <cell r="P321">
            <v>107.1</v>
          </cell>
          <cell r="Q321" t="str">
            <v>0803</v>
          </cell>
          <cell r="R321" t="str">
            <v>36000</v>
          </cell>
          <cell r="S321" t="str">
            <v>200212</v>
          </cell>
          <cell r="T321" t="str">
            <v>PY42</v>
          </cell>
          <cell r="U321">
            <v>189.06</v>
          </cell>
          <cell r="V321" t="str">
            <v>LDB</v>
          </cell>
          <cell r="W321">
            <v>0</v>
          </cell>
          <cell r="X321" t="str">
            <v>SHR</v>
          </cell>
          <cell r="Y321">
            <v>5</v>
          </cell>
          <cell r="Z321">
            <v>5</v>
          </cell>
          <cell r="AA321" t="str">
            <v>PYP</v>
          </cell>
          <cell r="AB321" t="str">
            <v xml:space="preserve"> 0000001</v>
          </cell>
          <cell r="AC321" t="str">
            <v>PYL</v>
          </cell>
          <cell r="AD321" t="str">
            <v>004399</v>
          </cell>
          <cell r="AE321" t="str">
            <v>EMP</v>
          </cell>
          <cell r="AF321" t="str">
            <v>80814</v>
          </cell>
          <cell r="AG321" t="str">
            <v>JUL</v>
          </cell>
          <cell r="AH321" t="str">
            <v xml:space="preserve"> 000.00</v>
          </cell>
          <cell r="AI321" t="str">
            <v>BCH</v>
          </cell>
          <cell r="AJ321" t="str">
            <v>500</v>
          </cell>
          <cell r="AK321" t="str">
            <v>CLS</v>
          </cell>
          <cell r="AL321" t="str">
            <v>R437</v>
          </cell>
          <cell r="AM321" t="str">
            <v>DTA</v>
          </cell>
          <cell r="AN321" t="str">
            <v xml:space="preserve"> 00000000000.00</v>
          </cell>
          <cell r="AO321" t="str">
            <v>DTH</v>
          </cell>
          <cell r="AP321" t="str">
            <v xml:space="preserve"> 00000000000.00</v>
          </cell>
          <cell r="AV321" t="str">
            <v>000000000</v>
          </cell>
          <cell r="AW321" t="str">
            <v>000</v>
          </cell>
          <cell r="AX321" t="str">
            <v>00</v>
          </cell>
          <cell r="AY321" t="str">
            <v>0</v>
          </cell>
          <cell r="AZ321" t="str">
            <v>FPL Fibernet</v>
          </cell>
        </row>
        <row r="322">
          <cell r="A322" t="str">
            <v>107100</v>
          </cell>
          <cell r="B322" t="str">
            <v>0312</v>
          </cell>
          <cell r="C322" t="str">
            <v>06080</v>
          </cell>
          <cell r="D322" t="str">
            <v>0FIBER</v>
          </cell>
          <cell r="E322" t="str">
            <v>312000</v>
          </cell>
          <cell r="F322" t="str">
            <v>0803</v>
          </cell>
          <cell r="G322" t="str">
            <v>36000</v>
          </cell>
          <cell r="H322" t="str">
            <v>A</v>
          </cell>
          <cell r="I322" t="str">
            <v>00000041</v>
          </cell>
          <cell r="J322">
            <v>63</v>
          </cell>
          <cell r="K322">
            <v>312</v>
          </cell>
          <cell r="L322">
            <v>6146</v>
          </cell>
          <cell r="M322">
            <v>107</v>
          </cell>
          <cell r="N322">
            <v>10</v>
          </cell>
          <cell r="O322">
            <v>0</v>
          </cell>
          <cell r="P322">
            <v>107.1</v>
          </cell>
          <cell r="Q322" t="str">
            <v>0803</v>
          </cell>
          <cell r="R322" t="str">
            <v>36000</v>
          </cell>
          <cell r="S322" t="str">
            <v>200212</v>
          </cell>
          <cell r="T322" t="str">
            <v>PY42</v>
          </cell>
          <cell r="U322">
            <v>113.44</v>
          </cell>
          <cell r="V322" t="str">
            <v>LDB</v>
          </cell>
          <cell r="W322">
            <v>0</v>
          </cell>
          <cell r="X322" t="str">
            <v>SHR</v>
          </cell>
          <cell r="Y322">
            <v>3</v>
          </cell>
          <cell r="Z322">
            <v>3</v>
          </cell>
          <cell r="AA322" t="str">
            <v>PYP</v>
          </cell>
          <cell r="AB322" t="str">
            <v xml:space="preserve"> 0000025</v>
          </cell>
          <cell r="AC322" t="str">
            <v>PYL</v>
          </cell>
          <cell r="AD322" t="str">
            <v>004399</v>
          </cell>
          <cell r="AE322" t="str">
            <v>EMP</v>
          </cell>
          <cell r="AF322" t="str">
            <v>80814</v>
          </cell>
          <cell r="AG322" t="str">
            <v>JUL</v>
          </cell>
          <cell r="AH322" t="str">
            <v xml:space="preserve"> 000.00</v>
          </cell>
          <cell r="AI322" t="str">
            <v>BCH</v>
          </cell>
          <cell r="AJ322" t="str">
            <v>500</v>
          </cell>
          <cell r="AK322" t="str">
            <v>CLS</v>
          </cell>
          <cell r="AL322" t="str">
            <v>R437</v>
          </cell>
          <cell r="AM322" t="str">
            <v>DTA</v>
          </cell>
          <cell r="AN322" t="str">
            <v xml:space="preserve"> 00000000000.00</v>
          </cell>
          <cell r="AO322" t="str">
            <v>DTH</v>
          </cell>
          <cell r="AP322" t="str">
            <v xml:space="preserve"> 00000000000.00</v>
          </cell>
          <cell r="AV322" t="str">
            <v>000000000</v>
          </cell>
          <cell r="AW322" t="str">
            <v>000</v>
          </cell>
          <cell r="AX322" t="str">
            <v>00</v>
          </cell>
          <cell r="AY322" t="str">
            <v>0</v>
          </cell>
          <cell r="AZ322" t="str">
            <v>FPL Fibernet</v>
          </cell>
        </row>
        <row r="323">
          <cell r="A323" t="str">
            <v>107100</v>
          </cell>
          <cell r="B323" t="str">
            <v>0312</v>
          </cell>
          <cell r="C323" t="str">
            <v>06080</v>
          </cell>
          <cell r="D323" t="str">
            <v>0FIBER</v>
          </cell>
          <cell r="E323" t="str">
            <v>312000</v>
          </cell>
          <cell r="F323" t="str">
            <v>0813</v>
          </cell>
          <cell r="G323" t="str">
            <v>51450</v>
          </cell>
          <cell r="H323" t="str">
            <v>A</v>
          </cell>
          <cell r="I323" t="str">
            <v>00000041</v>
          </cell>
          <cell r="J323">
            <v>63</v>
          </cell>
          <cell r="K323">
            <v>312</v>
          </cell>
          <cell r="L323">
            <v>6146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 t="str">
            <v>0813</v>
          </cell>
          <cell r="R323" t="str">
            <v>51450</v>
          </cell>
          <cell r="S323" t="str">
            <v>200212</v>
          </cell>
          <cell r="T323" t="str">
            <v>SA01</v>
          </cell>
          <cell r="U323">
            <v>410</v>
          </cell>
          <cell r="W323">
            <v>0</v>
          </cell>
          <cell r="Y323">
            <v>0</v>
          </cell>
          <cell r="Z323">
            <v>1</v>
          </cell>
          <cell r="AA323" t="str">
            <v>BCH</v>
          </cell>
          <cell r="AB323" t="str">
            <v>450002361</v>
          </cell>
          <cell r="AC323" t="str">
            <v>PO#</v>
          </cell>
          <cell r="AD323" t="str">
            <v>4500054250</v>
          </cell>
          <cell r="AE323" t="str">
            <v>S/R</v>
          </cell>
          <cell r="AF323" t="str">
            <v>337</v>
          </cell>
          <cell r="AI323" t="str">
            <v>PYN</v>
          </cell>
          <cell r="AJ323" t="str">
            <v>K NEX INC</v>
          </cell>
          <cell r="AK323" t="str">
            <v>VND</v>
          </cell>
          <cell r="AL323" t="str">
            <v>593648022</v>
          </cell>
          <cell r="AM323" t="str">
            <v>FAC</v>
          </cell>
          <cell r="AN323" t="str">
            <v>000</v>
          </cell>
          <cell r="AQ323" t="str">
            <v>NVD</v>
          </cell>
          <cell r="AR323" t="str">
            <v>2002-12-</v>
          </cell>
          <cell r="AU323" t="str">
            <v>INVOICE# 1117       K NEX INC           5000003719</v>
          </cell>
          <cell r="AV323" t="str">
            <v>WF-BATCH</v>
          </cell>
          <cell r="AW323" t="str">
            <v>000</v>
          </cell>
          <cell r="AX323" t="str">
            <v>00</v>
          </cell>
          <cell r="AY323" t="str">
            <v>0</v>
          </cell>
          <cell r="AZ323" t="str">
            <v>FPL Fibernet</v>
          </cell>
        </row>
        <row r="324">
          <cell r="A324" t="str">
            <v>107100</v>
          </cell>
          <cell r="B324" t="str">
            <v>0385</v>
          </cell>
          <cell r="C324" t="str">
            <v>06080</v>
          </cell>
          <cell r="D324" t="str">
            <v>0FIBER</v>
          </cell>
          <cell r="E324" t="str">
            <v>385000</v>
          </cell>
          <cell r="F324" t="str">
            <v>0691</v>
          </cell>
          <cell r="G324" t="str">
            <v>51450</v>
          </cell>
          <cell r="H324" t="str">
            <v>A</v>
          </cell>
          <cell r="I324" t="str">
            <v>00000041</v>
          </cell>
          <cell r="J324">
            <v>60</v>
          </cell>
          <cell r="K324">
            <v>385</v>
          </cell>
          <cell r="L324">
            <v>6146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 t="str">
            <v>0691</v>
          </cell>
          <cell r="R324" t="str">
            <v>51450</v>
          </cell>
          <cell r="S324" t="str">
            <v>200212</v>
          </cell>
          <cell r="T324" t="str">
            <v>SA01</v>
          </cell>
          <cell r="U324">
            <v>11857.5</v>
          </cell>
          <cell r="W324">
            <v>0</v>
          </cell>
          <cell r="Y324">
            <v>0</v>
          </cell>
          <cell r="Z324">
            <v>1</v>
          </cell>
          <cell r="AA324" t="str">
            <v>BCH</v>
          </cell>
          <cell r="AB324" t="str">
            <v>450002361</v>
          </cell>
          <cell r="AC324" t="str">
            <v>PO#</v>
          </cell>
          <cell r="AD324" t="str">
            <v>4500122942</v>
          </cell>
          <cell r="AE324" t="str">
            <v>S/R</v>
          </cell>
          <cell r="AF324" t="str">
            <v>337</v>
          </cell>
          <cell r="AI324" t="str">
            <v>PYN</v>
          </cell>
          <cell r="AJ324" t="str">
            <v>SWIDLER BERLIN SHEREFF FR</v>
          </cell>
          <cell r="AK324" t="str">
            <v>VND</v>
          </cell>
          <cell r="AL324" t="str">
            <v>132679676</v>
          </cell>
          <cell r="AM324" t="str">
            <v>FAC</v>
          </cell>
          <cell r="AN324" t="str">
            <v>000</v>
          </cell>
          <cell r="AQ324" t="str">
            <v>NVD</v>
          </cell>
          <cell r="AR324" t="str">
            <v>2002-12-</v>
          </cell>
          <cell r="AU324" t="str">
            <v>INVOICE# 227944     SWIDLER BERLIN SHERE5000003723</v>
          </cell>
          <cell r="AV324" t="str">
            <v>WF-BATCH</v>
          </cell>
          <cell r="AW324" t="str">
            <v>000</v>
          </cell>
          <cell r="AX324" t="str">
            <v>00</v>
          </cell>
          <cell r="AY324" t="str">
            <v>0</v>
          </cell>
          <cell r="AZ324" t="str">
            <v>FPL Fibernet</v>
          </cell>
        </row>
        <row r="325">
          <cell r="A325" t="str">
            <v>107100</v>
          </cell>
          <cell r="B325" t="str">
            <v>0385</v>
          </cell>
          <cell r="C325" t="str">
            <v>06080</v>
          </cell>
          <cell r="D325" t="str">
            <v>0FIBER</v>
          </cell>
          <cell r="E325" t="str">
            <v>385000</v>
          </cell>
          <cell r="F325" t="str">
            <v>0803</v>
          </cell>
          <cell r="G325" t="str">
            <v>36000</v>
          </cell>
          <cell r="H325" t="str">
            <v>A</v>
          </cell>
          <cell r="I325" t="str">
            <v>00000041</v>
          </cell>
          <cell r="J325">
            <v>60</v>
          </cell>
          <cell r="K325">
            <v>385</v>
          </cell>
          <cell r="L325">
            <v>6146</v>
          </cell>
          <cell r="M325">
            <v>107</v>
          </cell>
          <cell r="N325">
            <v>10</v>
          </cell>
          <cell r="O325">
            <v>0</v>
          </cell>
          <cell r="P325">
            <v>107.1</v>
          </cell>
          <cell r="Q325" t="str">
            <v>0803</v>
          </cell>
          <cell r="R325" t="str">
            <v>36000</v>
          </cell>
          <cell r="S325" t="str">
            <v>200212</v>
          </cell>
          <cell r="T325" t="str">
            <v>PY42</v>
          </cell>
          <cell r="U325">
            <v>502.2</v>
          </cell>
          <cell r="V325" t="str">
            <v>LDB</v>
          </cell>
          <cell r="W325">
            <v>0</v>
          </cell>
          <cell r="X325" t="str">
            <v>SHR</v>
          </cell>
          <cell r="Y325">
            <v>12</v>
          </cell>
          <cell r="Z325">
            <v>12</v>
          </cell>
          <cell r="AA325" t="str">
            <v>PYP</v>
          </cell>
          <cell r="AB325" t="str">
            <v xml:space="preserve"> 0000026</v>
          </cell>
          <cell r="AC325" t="str">
            <v>PYL</v>
          </cell>
          <cell r="AD325" t="str">
            <v>004368</v>
          </cell>
          <cell r="AE325" t="str">
            <v>EMP</v>
          </cell>
          <cell r="AF325" t="str">
            <v>64529</v>
          </cell>
          <cell r="AG325" t="str">
            <v>JUL</v>
          </cell>
          <cell r="AH325" t="str">
            <v xml:space="preserve"> 000.00</v>
          </cell>
          <cell r="AI325" t="str">
            <v>BCH</v>
          </cell>
          <cell r="AJ325" t="str">
            <v>500</v>
          </cell>
          <cell r="AK325" t="str">
            <v>CLS</v>
          </cell>
          <cell r="AL325" t="str">
            <v>R436</v>
          </cell>
          <cell r="AM325" t="str">
            <v>DTA</v>
          </cell>
          <cell r="AN325" t="str">
            <v xml:space="preserve"> 00000000000.00</v>
          </cell>
          <cell r="AO325" t="str">
            <v>DTH</v>
          </cell>
          <cell r="AP325" t="str">
            <v xml:space="preserve"> 00000000000.00</v>
          </cell>
          <cell r="AV325" t="str">
            <v>000000000</v>
          </cell>
          <cell r="AW325" t="str">
            <v>000</v>
          </cell>
          <cell r="AX325" t="str">
            <v>00</v>
          </cell>
          <cell r="AY325" t="str">
            <v>0</v>
          </cell>
          <cell r="AZ325" t="str">
            <v>FPL Fibernet</v>
          </cell>
        </row>
        <row r="326">
          <cell r="A326" t="str">
            <v>107100</v>
          </cell>
          <cell r="B326" t="str">
            <v>0385</v>
          </cell>
          <cell r="C326" t="str">
            <v>06080</v>
          </cell>
          <cell r="D326" t="str">
            <v>0FIBER</v>
          </cell>
          <cell r="E326" t="str">
            <v>385000</v>
          </cell>
          <cell r="F326" t="str">
            <v>0625</v>
          </cell>
          <cell r="G326" t="str">
            <v>52450</v>
          </cell>
          <cell r="H326" t="str">
            <v>A</v>
          </cell>
          <cell r="I326" t="str">
            <v>00000041</v>
          </cell>
          <cell r="J326">
            <v>60</v>
          </cell>
          <cell r="K326">
            <v>385</v>
          </cell>
          <cell r="L326">
            <v>6147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 t="str">
            <v>0625</v>
          </cell>
          <cell r="R326" t="str">
            <v>52450</v>
          </cell>
          <cell r="S326" t="str">
            <v>200212</v>
          </cell>
          <cell r="T326" t="str">
            <v>SA01</v>
          </cell>
          <cell r="U326">
            <v>11</v>
          </cell>
          <cell r="W326">
            <v>0</v>
          </cell>
          <cell r="Y326">
            <v>0</v>
          </cell>
          <cell r="Z326">
            <v>0</v>
          </cell>
          <cell r="AA326" t="str">
            <v>BCH</v>
          </cell>
          <cell r="AB326" t="str">
            <v>450002343</v>
          </cell>
          <cell r="AC326" t="str">
            <v>PO#</v>
          </cell>
          <cell r="AE326" t="str">
            <v>S/R</v>
          </cell>
          <cell r="AI326" t="str">
            <v>PYN</v>
          </cell>
          <cell r="AJ326" t="str">
            <v>CAJIGAS R C</v>
          </cell>
          <cell r="AK326" t="str">
            <v>VND</v>
          </cell>
          <cell r="AL326" t="str">
            <v>264370702</v>
          </cell>
          <cell r="AM326" t="str">
            <v>FAC</v>
          </cell>
          <cell r="AN326" t="str">
            <v>000</v>
          </cell>
          <cell r="AQ326" t="str">
            <v>NVD</v>
          </cell>
          <cell r="AR326" t="str">
            <v>2002-11-</v>
          </cell>
          <cell r="AU326" t="str">
            <v>R CAJIGAS MISC      CAJIGAS R C         1900003290</v>
          </cell>
          <cell r="AV326" t="str">
            <v>WF-BATCH</v>
          </cell>
          <cell r="AW326" t="str">
            <v>000</v>
          </cell>
          <cell r="AX326" t="str">
            <v>00</v>
          </cell>
          <cell r="AY326" t="str">
            <v>0</v>
          </cell>
          <cell r="AZ326" t="str">
            <v>FPL Fibernet</v>
          </cell>
        </row>
        <row r="327">
          <cell r="A327" t="str">
            <v>107100</v>
          </cell>
          <cell r="B327" t="str">
            <v>0385</v>
          </cell>
          <cell r="C327" t="str">
            <v>06080</v>
          </cell>
          <cell r="D327" t="str">
            <v>0FIBER</v>
          </cell>
          <cell r="E327" t="str">
            <v>385000</v>
          </cell>
          <cell r="F327" t="str">
            <v>0646</v>
          </cell>
          <cell r="G327" t="str">
            <v>52450</v>
          </cell>
          <cell r="H327" t="str">
            <v>A</v>
          </cell>
          <cell r="I327" t="str">
            <v>00000041</v>
          </cell>
          <cell r="J327">
            <v>60</v>
          </cell>
          <cell r="K327">
            <v>385</v>
          </cell>
          <cell r="L327">
            <v>6147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 t="str">
            <v>0646</v>
          </cell>
          <cell r="R327" t="str">
            <v>52450</v>
          </cell>
          <cell r="S327" t="str">
            <v>200212</v>
          </cell>
          <cell r="T327" t="str">
            <v>SA01</v>
          </cell>
          <cell r="U327">
            <v>96.73</v>
          </cell>
          <cell r="W327">
            <v>0</v>
          </cell>
          <cell r="Y327">
            <v>0</v>
          </cell>
          <cell r="Z327">
            <v>0</v>
          </cell>
          <cell r="AA327" t="str">
            <v>BCH</v>
          </cell>
          <cell r="AB327" t="str">
            <v>450002343</v>
          </cell>
          <cell r="AC327" t="str">
            <v>PO#</v>
          </cell>
          <cell r="AE327" t="str">
            <v>S/R</v>
          </cell>
          <cell r="AI327" t="str">
            <v>PYN</v>
          </cell>
          <cell r="AJ327" t="str">
            <v>CAJIGAS R C</v>
          </cell>
          <cell r="AK327" t="str">
            <v>VND</v>
          </cell>
          <cell r="AL327" t="str">
            <v>264370702</v>
          </cell>
          <cell r="AM327" t="str">
            <v>FAC</v>
          </cell>
          <cell r="AN327" t="str">
            <v>000</v>
          </cell>
          <cell r="AQ327" t="str">
            <v>NVD</v>
          </cell>
          <cell r="AR327" t="str">
            <v>2002-11-</v>
          </cell>
          <cell r="AU327" t="str">
            <v>R CAJIGAS MILEAGE   CAJIGAS R C         1900003290</v>
          </cell>
          <cell r="AV327" t="str">
            <v>WF-BATCH</v>
          </cell>
          <cell r="AW327" t="str">
            <v>000</v>
          </cell>
          <cell r="AX327" t="str">
            <v>00</v>
          </cell>
          <cell r="AY327" t="str">
            <v>0</v>
          </cell>
          <cell r="AZ327" t="str">
            <v>FPL Fibernet</v>
          </cell>
        </row>
        <row r="328">
          <cell r="A328" t="str">
            <v>107100</v>
          </cell>
          <cell r="B328" t="str">
            <v>0312</v>
          </cell>
          <cell r="C328" t="str">
            <v>06080</v>
          </cell>
          <cell r="D328" t="str">
            <v>0FIBER</v>
          </cell>
          <cell r="E328" t="str">
            <v>312000</v>
          </cell>
          <cell r="F328" t="str">
            <v>0662</v>
          </cell>
          <cell r="G328" t="str">
            <v>51450</v>
          </cell>
          <cell r="H328" t="str">
            <v>A</v>
          </cell>
          <cell r="I328" t="str">
            <v>00000041</v>
          </cell>
          <cell r="J328">
            <v>63</v>
          </cell>
          <cell r="K328">
            <v>312</v>
          </cell>
          <cell r="L328">
            <v>6148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 t="str">
            <v>0662</v>
          </cell>
          <cell r="R328" t="str">
            <v>51450</v>
          </cell>
          <cell r="S328" t="str">
            <v>200212</v>
          </cell>
          <cell r="T328" t="str">
            <v>SA01</v>
          </cell>
          <cell r="U328">
            <v>875</v>
          </cell>
          <cell r="W328">
            <v>0</v>
          </cell>
          <cell r="Y328">
            <v>0</v>
          </cell>
          <cell r="Z328">
            <v>1</v>
          </cell>
          <cell r="AA328" t="str">
            <v>BCH</v>
          </cell>
          <cell r="AB328" t="str">
            <v>450002339</v>
          </cell>
          <cell r="AC328" t="str">
            <v>PO#</v>
          </cell>
          <cell r="AD328" t="str">
            <v>4500094253</v>
          </cell>
          <cell r="AE328" t="str">
            <v>S/R</v>
          </cell>
          <cell r="AF328" t="str">
            <v>337</v>
          </cell>
          <cell r="AI328" t="str">
            <v>PYN</v>
          </cell>
          <cell r="AJ328" t="str">
            <v>YOUNGS COMMUNICATIONS CO</v>
          </cell>
          <cell r="AK328" t="str">
            <v>VND</v>
          </cell>
          <cell r="AL328" t="str">
            <v>591398816</v>
          </cell>
          <cell r="AM328" t="str">
            <v>FAC</v>
          </cell>
          <cell r="AN328" t="str">
            <v>000</v>
          </cell>
          <cell r="AQ328" t="str">
            <v>NVD</v>
          </cell>
          <cell r="AR328" t="str">
            <v>2002-12-</v>
          </cell>
          <cell r="AU328" t="str">
            <v>INVOICE# 7196       YOUNGS COMMUNICATION5000003467</v>
          </cell>
          <cell r="AV328" t="str">
            <v>WF-BATCH</v>
          </cell>
          <cell r="AW328" t="str">
            <v>000</v>
          </cell>
          <cell r="AX328" t="str">
            <v>00</v>
          </cell>
          <cell r="AY328" t="str">
            <v>0</v>
          </cell>
          <cell r="AZ328" t="str">
            <v>FPL Fibernet</v>
          </cell>
        </row>
        <row r="329">
          <cell r="A329" t="str">
            <v>107100</v>
          </cell>
          <cell r="B329" t="str">
            <v>0312</v>
          </cell>
          <cell r="C329" t="str">
            <v>06080</v>
          </cell>
          <cell r="D329" t="str">
            <v>0FIBER</v>
          </cell>
          <cell r="E329" t="str">
            <v>312000</v>
          </cell>
          <cell r="F329" t="str">
            <v>0790</v>
          </cell>
          <cell r="G329" t="str">
            <v>65000</v>
          </cell>
          <cell r="H329" t="str">
            <v>A</v>
          </cell>
          <cell r="I329" t="str">
            <v>00000041</v>
          </cell>
          <cell r="J329">
            <v>63</v>
          </cell>
          <cell r="K329">
            <v>312</v>
          </cell>
          <cell r="L329">
            <v>6148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 t="str">
            <v>0790</v>
          </cell>
          <cell r="R329" t="str">
            <v>65000</v>
          </cell>
          <cell r="S329" t="str">
            <v>200212</v>
          </cell>
          <cell r="T329" t="str">
            <v>CA01</v>
          </cell>
          <cell r="U329">
            <v>-22802</v>
          </cell>
          <cell r="V329" t="str">
            <v>LDB</v>
          </cell>
          <cell r="W329">
            <v>0</v>
          </cell>
          <cell r="Y329">
            <v>0</v>
          </cell>
          <cell r="Z329">
            <v>0</v>
          </cell>
          <cell r="AA329" t="str">
            <v>BCH</v>
          </cell>
          <cell r="AB329" t="str">
            <v>0004</v>
          </cell>
          <cell r="AC329" t="str">
            <v>WKS</v>
          </cell>
          <cell r="AE329" t="str">
            <v>JV#</v>
          </cell>
          <cell r="AF329" t="str">
            <v>1232</v>
          </cell>
          <cell r="AG329" t="str">
            <v>FRN</v>
          </cell>
          <cell r="AH329" t="str">
            <v>6148</v>
          </cell>
          <cell r="AI329" t="str">
            <v>RP#</v>
          </cell>
          <cell r="AJ329" t="str">
            <v>000</v>
          </cell>
          <cell r="AK329" t="str">
            <v>CTL</v>
          </cell>
          <cell r="AM329" t="str">
            <v>RF#</v>
          </cell>
          <cell r="AU329" t="str">
            <v>AC-REV ACCRUAL OF OCT 02 CAPITA</v>
          </cell>
          <cell r="AZ329" t="str">
            <v>FPL Fibernet</v>
          </cell>
        </row>
        <row r="330">
          <cell r="A330" t="str">
            <v>107100</v>
          </cell>
          <cell r="B330" t="str">
            <v>0312</v>
          </cell>
          <cell r="C330" t="str">
            <v>06080</v>
          </cell>
          <cell r="D330" t="str">
            <v>0FIBER</v>
          </cell>
          <cell r="E330" t="str">
            <v>312000</v>
          </cell>
          <cell r="F330" t="str">
            <v>0790</v>
          </cell>
          <cell r="G330" t="str">
            <v>65000</v>
          </cell>
          <cell r="H330" t="str">
            <v>A</v>
          </cell>
          <cell r="I330" t="str">
            <v>00000041</v>
          </cell>
          <cell r="J330">
            <v>63</v>
          </cell>
          <cell r="K330">
            <v>312</v>
          </cell>
          <cell r="L330">
            <v>6148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 t="str">
            <v>0790</v>
          </cell>
          <cell r="R330" t="str">
            <v>65000</v>
          </cell>
          <cell r="S330" t="str">
            <v>200212</v>
          </cell>
          <cell r="T330" t="str">
            <v>CA01</v>
          </cell>
          <cell r="U330">
            <v>-24889.62</v>
          </cell>
          <cell r="V330" t="str">
            <v>LDB</v>
          </cell>
          <cell r="W330">
            <v>0</v>
          </cell>
          <cell r="Y330">
            <v>0</v>
          </cell>
          <cell r="Z330">
            <v>0</v>
          </cell>
          <cell r="AA330" t="str">
            <v>BCH</v>
          </cell>
          <cell r="AB330" t="str">
            <v>0023</v>
          </cell>
          <cell r="AC330" t="str">
            <v>WKS</v>
          </cell>
          <cell r="AE330" t="str">
            <v>JV#</v>
          </cell>
          <cell r="AF330" t="str">
            <v>1232</v>
          </cell>
          <cell r="AG330" t="str">
            <v>FRN</v>
          </cell>
          <cell r="AH330" t="str">
            <v>6148</v>
          </cell>
          <cell r="AI330" t="str">
            <v>RP#</v>
          </cell>
          <cell r="AJ330" t="str">
            <v>000</v>
          </cell>
          <cell r="AK330" t="str">
            <v>CTL</v>
          </cell>
          <cell r="AM330" t="str">
            <v>RF#</v>
          </cell>
          <cell r="AU330" t="str">
            <v>TO PLACE IN SERVICE</v>
          </cell>
          <cell r="AZ330" t="str">
            <v>FPL Fibernet</v>
          </cell>
        </row>
        <row r="331">
          <cell r="A331" t="str">
            <v>107100</v>
          </cell>
          <cell r="B331" t="str">
            <v>0399</v>
          </cell>
          <cell r="C331" t="str">
            <v>06080</v>
          </cell>
          <cell r="D331" t="str">
            <v>0FIBER</v>
          </cell>
          <cell r="E331" t="str">
            <v>399000</v>
          </cell>
          <cell r="F331" t="str">
            <v>0646</v>
          </cell>
          <cell r="G331" t="str">
            <v>52450</v>
          </cell>
          <cell r="H331" t="str">
            <v>A</v>
          </cell>
          <cell r="I331" t="str">
            <v>00000041</v>
          </cell>
          <cell r="J331">
            <v>60</v>
          </cell>
          <cell r="K331">
            <v>399</v>
          </cell>
          <cell r="L331">
            <v>6148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 t="str">
            <v>0646</v>
          </cell>
          <cell r="R331" t="str">
            <v>52450</v>
          </cell>
          <cell r="S331" t="str">
            <v>200212</v>
          </cell>
          <cell r="T331" t="str">
            <v>SA01</v>
          </cell>
          <cell r="U331">
            <v>67.16</v>
          </cell>
          <cell r="W331">
            <v>0</v>
          </cell>
          <cell r="Y331">
            <v>0</v>
          </cell>
          <cell r="Z331">
            <v>0</v>
          </cell>
          <cell r="AA331" t="str">
            <v>BCH</v>
          </cell>
          <cell r="AB331" t="str">
            <v>450002353</v>
          </cell>
          <cell r="AC331" t="str">
            <v>PO#</v>
          </cell>
          <cell r="AE331" t="str">
            <v>S/R</v>
          </cell>
          <cell r="AI331" t="str">
            <v>PYN</v>
          </cell>
          <cell r="AJ331" t="str">
            <v>DE ZAYAS J M</v>
          </cell>
          <cell r="AK331" t="str">
            <v>VND</v>
          </cell>
          <cell r="AL331" t="str">
            <v>589128454</v>
          </cell>
          <cell r="AM331" t="str">
            <v>FAC</v>
          </cell>
          <cell r="AN331" t="str">
            <v>000</v>
          </cell>
          <cell r="AQ331" t="str">
            <v>NVD</v>
          </cell>
          <cell r="AR331" t="str">
            <v>2002-12-</v>
          </cell>
          <cell r="AU331" t="str">
            <v>J DEZAYAS MILEAGE   DE ZAYAS J M        1900003390</v>
          </cell>
          <cell r="AV331" t="str">
            <v>WF-BATCH</v>
          </cell>
          <cell r="AW331" t="str">
            <v>000</v>
          </cell>
          <cell r="AX331" t="str">
            <v>00</v>
          </cell>
          <cell r="AY331" t="str">
            <v>0</v>
          </cell>
          <cell r="AZ331" t="str">
            <v>FPL Fibernet</v>
          </cell>
        </row>
        <row r="332">
          <cell r="A332" t="str">
            <v>107100</v>
          </cell>
          <cell r="B332" t="str">
            <v>0312</v>
          </cell>
          <cell r="C332" t="str">
            <v>06080</v>
          </cell>
          <cell r="D332" t="str">
            <v>0FIBER</v>
          </cell>
          <cell r="E332" t="str">
            <v>312000</v>
          </cell>
          <cell r="F332" t="str">
            <v>0662</v>
          </cell>
          <cell r="G332" t="str">
            <v>65000</v>
          </cell>
          <cell r="H332" t="str">
            <v>A</v>
          </cell>
          <cell r="I332" t="str">
            <v>00000041</v>
          </cell>
          <cell r="J332">
            <v>63</v>
          </cell>
          <cell r="K332">
            <v>312</v>
          </cell>
          <cell r="L332">
            <v>6149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 t="str">
            <v>0662</v>
          </cell>
          <cell r="R332" t="str">
            <v>65000</v>
          </cell>
          <cell r="S332" t="str">
            <v>200212</v>
          </cell>
          <cell r="T332" t="str">
            <v>CA01</v>
          </cell>
          <cell r="U332">
            <v>79.3</v>
          </cell>
          <cell r="V332" t="str">
            <v>LDB</v>
          </cell>
          <cell r="W332">
            <v>0</v>
          </cell>
          <cell r="Y332">
            <v>0</v>
          </cell>
          <cell r="Z332">
            <v>0</v>
          </cell>
          <cell r="AA332" t="str">
            <v>BCH</v>
          </cell>
          <cell r="AB332" t="str">
            <v>0029</v>
          </cell>
          <cell r="AC332" t="str">
            <v>WKS</v>
          </cell>
          <cell r="AE332" t="str">
            <v>JV#</v>
          </cell>
          <cell r="AF332" t="str">
            <v>1232</v>
          </cell>
          <cell r="AG332" t="str">
            <v>FRN</v>
          </cell>
          <cell r="AH332" t="str">
            <v>6149</v>
          </cell>
          <cell r="AI332" t="str">
            <v>RP#</v>
          </cell>
          <cell r="AJ332" t="str">
            <v>000</v>
          </cell>
          <cell r="AK332" t="str">
            <v>CTL</v>
          </cell>
          <cell r="AM332" t="str">
            <v>RF#</v>
          </cell>
          <cell r="AU332" t="str">
            <v>ACCR WD COMM UNPAID INV</v>
          </cell>
          <cell r="AZ332" t="str">
            <v>FPL Fibernet</v>
          </cell>
        </row>
        <row r="333">
          <cell r="A333" t="str">
            <v>107100</v>
          </cell>
          <cell r="B333" t="str">
            <v>0312</v>
          </cell>
          <cell r="C333" t="str">
            <v>06080</v>
          </cell>
          <cell r="D333" t="str">
            <v>0FIBER</v>
          </cell>
          <cell r="E333" t="str">
            <v>312000</v>
          </cell>
          <cell r="F333" t="str">
            <v>0662</v>
          </cell>
          <cell r="G333" t="str">
            <v>65000</v>
          </cell>
          <cell r="H333" t="str">
            <v>A</v>
          </cell>
          <cell r="I333" t="str">
            <v>00000041</v>
          </cell>
          <cell r="J333">
            <v>63</v>
          </cell>
          <cell r="K333">
            <v>312</v>
          </cell>
          <cell r="L333">
            <v>6149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 t="str">
            <v>0662</v>
          </cell>
          <cell r="R333" t="str">
            <v>65000</v>
          </cell>
          <cell r="S333" t="str">
            <v>200212</v>
          </cell>
          <cell r="T333" t="str">
            <v>CA01</v>
          </cell>
          <cell r="U333">
            <v>79.3</v>
          </cell>
          <cell r="V333" t="str">
            <v>LDB</v>
          </cell>
          <cell r="W333">
            <v>0</v>
          </cell>
          <cell r="Y333">
            <v>0</v>
          </cell>
          <cell r="Z333">
            <v>0</v>
          </cell>
          <cell r="AA333" t="str">
            <v>BCH</v>
          </cell>
          <cell r="AB333" t="str">
            <v>0033</v>
          </cell>
          <cell r="AC333" t="str">
            <v>WKS</v>
          </cell>
          <cell r="AE333" t="str">
            <v>JV#</v>
          </cell>
          <cell r="AF333" t="str">
            <v>1232</v>
          </cell>
          <cell r="AG333" t="str">
            <v>FRN</v>
          </cell>
          <cell r="AH333" t="str">
            <v>6149</v>
          </cell>
          <cell r="AI333" t="str">
            <v>RP#</v>
          </cell>
          <cell r="AJ333" t="str">
            <v>000</v>
          </cell>
          <cell r="AK333" t="str">
            <v>CTL</v>
          </cell>
          <cell r="AM333" t="str">
            <v>RF#</v>
          </cell>
          <cell r="AU333" t="str">
            <v>ACCR WD COMM UNPAID INV</v>
          </cell>
          <cell r="AZ333" t="str">
            <v>FPL Fibernet</v>
          </cell>
        </row>
        <row r="334">
          <cell r="A334" t="str">
            <v>107100</v>
          </cell>
          <cell r="B334" t="str">
            <v>0312</v>
          </cell>
          <cell r="C334" t="str">
            <v>06080</v>
          </cell>
          <cell r="D334" t="str">
            <v>0FIBER</v>
          </cell>
          <cell r="E334" t="str">
            <v>312000</v>
          </cell>
          <cell r="F334" t="str">
            <v>0662</v>
          </cell>
          <cell r="G334" t="str">
            <v>65000</v>
          </cell>
          <cell r="H334" t="str">
            <v>A</v>
          </cell>
          <cell r="I334" t="str">
            <v>00000041</v>
          </cell>
          <cell r="J334">
            <v>63</v>
          </cell>
          <cell r="K334">
            <v>312</v>
          </cell>
          <cell r="L334">
            <v>6149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 t="str">
            <v>0662</v>
          </cell>
          <cell r="R334" t="str">
            <v>65000</v>
          </cell>
          <cell r="S334" t="str">
            <v>200212</v>
          </cell>
          <cell r="T334" t="str">
            <v>CA01</v>
          </cell>
          <cell r="U334">
            <v>-79.3</v>
          </cell>
          <cell r="V334" t="str">
            <v>LDB</v>
          </cell>
          <cell r="W334">
            <v>0</v>
          </cell>
          <cell r="Y334">
            <v>0</v>
          </cell>
          <cell r="Z334">
            <v>0</v>
          </cell>
          <cell r="AA334" t="str">
            <v>BCH</v>
          </cell>
          <cell r="AB334" t="str">
            <v>0034</v>
          </cell>
          <cell r="AC334" t="str">
            <v>WKS</v>
          </cell>
          <cell r="AE334" t="str">
            <v>JV#</v>
          </cell>
          <cell r="AF334" t="str">
            <v>1232</v>
          </cell>
          <cell r="AG334" t="str">
            <v>FRN</v>
          </cell>
          <cell r="AH334" t="str">
            <v>6149</v>
          </cell>
          <cell r="AI334" t="str">
            <v>RP#</v>
          </cell>
          <cell r="AJ334" t="str">
            <v>000</v>
          </cell>
          <cell r="AK334" t="str">
            <v>CTL</v>
          </cell>
          <cell r="AM334" t="str">
            <v>RF#</v>
          </cell>
          <cell r="AU334" t="str">
            <v>ACCR WD COMM UNPAID INV</v>
          </cell>
          <cell r="AZ334" t="str">
            <v>FPL Fibernet</v>
          </cell>
        </row>
        <row r="335">
          <cell r="A335" t="str">
            <v>107100</v>
          </cell>
          <cell r="B335" t="str">
            <v>0312</v>
          </cell>
          <cell r="C335" t="str">
            <v>06080</v>
          </cell>
          <cell r="D335" t="str">
            <v>0FIBER</v>
          </cell>
          <cell r="E335" t="str">
            <v>312000</v>
          </cell>
          <cell r="F335" t="str">
            <v>0790</v>
          </cell>
          <cell r="G335" t="str">
            <v>65000</v>
          </cell>
          <cell r="H335" t="str">
            <v>A</v>
          </cell>
          <cell r="I335" t="str">
            <v>00000041</v>
          </cell>
          <cell r="J335">
            <v>63</v>
          </cell>
          <cell r="K335">
            <v>312</v>
          </cell>
          <cell r="L335">
            <v>6149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 t="str">
            <v>0790</v>
          </cell>
          <cell r="R335" t="str">
            <v>65000</v>
          </cell>
          <cell r="S335" t="str">
            <v>200212</v>
          </cell>
          <cell r="T335" t="str">
            <v>CA01</v>
          </cell>
          <cell r="U335">
            <v>22800</v>
          </cell>
          <cell r="V335" t="str">
            <v>LDB</v>
          </cell>
          <cell r="W335">
            <v>0</v>
          </cell>
          <cell r="Y335">
            <v>0</v>
          </cell>
          <cell r="Z335">
            <v>0</v>
          </cell>
          <cell r="AA335" t="str">
            <v>BCH</v>
          </cell>
          <cell r="AB335" t="str">
            <v>0011</v>
          </cell>
          <cell r="AC335" t="str">
            <v>WKS</v>
          </cell>
          <cell r="AE335" t="str">
            <v>JV#</v>
          </cell>
          <cell r="AF335" t="str">
            <v>1232</v>
          </cell>
          <cell r="AG335" t="str">
            <v>FRN</v>
          </cell>
          <cell r="AH335" t="str">
            <v>6149</v>
          </cell>
          <cell r="AI335" t="str">
            <v>RP#</v>
          </cell>
          <cell r="AJ335" t="str">
            <v>000</v>
          </cell>
          <cell r="AK335" t="str">
            <v>CTL</v>
          </cell>
          <cell r="AM335" t="str">
            <v>RF#</v>
          </cell>
          <cell r="AU335" t="str">
            <v>ACCRUAL OF DEC 02 CAPITAL</v>
          </cell>
          <cell r="AZ335" t="str">
            <v>FPL Fibernet</v>
          </cell>
        </row>
        <row r="336">
          <cell r="A336" t="str">
            <v>107100</v>
          </cell>
          <cell r="B336" t="str">
            <v>0312</v>
          </cell>
          <cell r="C336" t="str">
            <v>06080</v>
          </cell>
          <cell r="D336" t="str">
            <v>0FIBER</v>
          </cell>
          <cell r="E336" t="str">
            <v>312000</v>
          </cell>
          <cell r="F336" t="str">
            <v>0790</v>
          </cell>
          <cell r="G336" t="str">
            <v>65000</v>
          </cell>
          <cell r="H336" t="str">
            <v>A</v>
          </cell>
          <cell r="I336" t="str">
            <v>00000041</v>
          </cell>
          <cell r="J336">
            <v>63</v>
          </cell>
          <cell r="K336">
            <v>312</v>
          </cell>
          <cell r="L336">
            <v>6149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 t="str">
            <v>0790</v>
          </cell>
          <cell r="R336" t="str">
            <v>65000</v>
          </cell>
          <cell r="S336" t="str">
            <v>200212</v>
          </cell>
          <cell r="T336" t="str">
            <v>CA01</v>
          </cell>
          <cell r="U336">
            <v>-22800</v>
          </cell>
          <cell r="V336" t="str">
            <v>LDB</v>
          </cell>
          <cell r="W336">
            <v>0</v>
          </cell>
          <cell r="Y336">
            <v>0</v>
          </cell>
          <cell r="Z336">
            <v>0</v>
          </cell>
          <cell r="AA336" t="str">
            <v>BCH</v>
          </cell>
          <cell r="AB336" t="str">
            <v>0042</v>
          </cell>
          <cell r="AC336" t="str">
            <v>WKS</v>
          </cell>
          <cell r="AE336" t="str">
            <v>JV#</v>
          </cell>
          <cell r="AF336" t="str">
            <v>1232</v>
          </cell>
          <cell r="AG336" t="str">
            <v>FRN</v>
          </cell>
          <cell r="AH336" t="str">
            <v>6149</v>
          </cell>
          <cell r="AI336" t="str">
            <v>RP#</v>
          </cell>
          <cell r="AJ336" t="str">
            <v>000</v>
          </cell>
          <cell r="AK336" t="str">
            <v>CTL</v>
          </cell>
          <cell r="AM336" t="str">
            <v>RF#</v>
          </cell>
          <cell r="AU336" t="str">
            <v>ACCRUAL REVERSAL OF DEC02</v>
          </cell>
          <cell r="AZ336" t="str">
            <v>FPL Fibernet</v>
          </cell>
        </row>
        <row r="337">
          <cell r="A337" t="str">
            <v>107100</v>
          </cell>
          <cell r="B337" t="str">
            <v>0312</v>
          </cell>
          <cell r="C337" t="str">
            <v>06080</v>
          </cell>
          <cell r="D337" t="str">
            <v>0FIBER</v>
          </cell>
          <cell r="E337" t="str">
            <v>312000</v>
          </cell>
          <cell r="F337" t="str">
            <v>0790</v>
          </cell>
          <cell r="G337" t="str">
            <v>65000</v>
          </cell>
          <cell r="H337" t="str">
            <v>A</v>
          </cell>
          <cell r="I337" t="str">
            <v>00000041</v>
          </cell>
          <cell r="J337">
            <v>63</v>
          </cell>
          <cell r="K337">
            <v>312</v>
          </cell>
          <cell r="L337">
            <v>6149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 t="str">
            <v>0790</v>
          </cell>
          <cell r="R337" t="str">
            <v>65000</v>
          </cell>
          <cell r="S337" t="str">
            <v>200212</v>
          </cell>
          <cell r="T337" t="str">
            <v>CA01</v>
          </cell>
          <cell r="U337">
            <v>-198179.7</v>
          </cell>
          <cell r="V337" t="str">
            <v>LDB</v>
          </cell>
          <cell r="W337">
            <v>0</v>
          </cell>
          <cell r="Y337">
            <v>0</v>
          </cell>
          <cell r="Z337">
            <v>0</v>
          </cell>
          <cell r="AA337" t="str">
            <v>BCH</v>
          </cell>
          <cell r="AB337" t="str">
            <v>0023</v>
          </cell>
          <cell r="AC337" t="str">
            <v>WKS</v>
          </cell>
          <cell r="AE337" t="str">
            <v>JV#</v>
          </cell>
          <cell r="AF337" t="str">
            <v>1232</v>
          </cell>
          <cell r="AG337" t="str">
            <v>FRN</v>
          </cell>
          <cell r="AH337" t="str">
            <v>6149</v>
          </cell>
          <cell r="AI337" t="str">
            <v>RP#</v>
          </cell>
          <cell r="AJ337" t="str">
            <v>000</v>
          </cell>
          <cell r="AK337" t="str">
            <v>CTL</v>
          </cell>
          <cell r="AM337" t="str">
            <v>RF#</v>
          </cell>
          <cell r="AU337" t="str">
            <v>TO PLACE IN SERVICE</v>
          </cell>
          <cell r="AZ337" t="str">
            <v>FPL Fibernet</v>
          </cell>
        </row>
        <row r="338">
          <cell r="A338" t="str">
            <v>107100</v>
          </cell>
          <cell r="B338" t="str">
            <v>0312</v>
          </cell>
          <cell r="C338" t="str">
            <v>06080</v>
          </cell>
          <cell r="D338" t="str">
            <v>0OTHER</v>
          </cell>
          <cell r="E338" t="str">
            <v>312000</v>
          </cell>
          <cell r="F338" t="str">
            <v>0790</v>
          </cell>
          <cell r="G338" t="str">
            <v>65000</v>
          </cell>
          <cell r="H338" t="str">
            <v>A</v>
          </cell>
          <cell r="I338" t="str">
            <v>00000041</v>
          </cell>
          <cell r="J338">
            <v>64</v>
          </cell>
          <cell r="K338">
            <v>312</v>
          </cell>
          <cell r="L338">
            <v>6149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 t="str">
            <v>0790</v>
          </cell>
          <cell r="R338" t="str">
            <v>65000</v>
          </cell>
          <cell r="S338" t="str">
            <v>200212</v>
          </cell>
          <cell r="T338" t="str">
            <v>CA01</v>
          </cell>
          <cell r="U338">
            <v>-16009</v>
          </cell>
          <cell r="V338" t="str">
            <v>LDB</v>
          </cell>
          <cell r="W338">
            <v>0</v>
          </cell>
          <cell r="Y338">
            <v>0</v>
          </cell>
          <cell r="Z338">
            <v>0</v>
          </cell>
          <cell r="AA338" t="str">
            <v>BCH</v>
          </cell>
          <cell r="AB338" t="str">
            <v>0004</v>
          </cell>
          <cell r="AC338" t="str">
            <v>WKS</v>
          </cell>
          <cell r="AE338" t="str">
            <v>JV#</v>
          </cell>
          <cell r="AF338" t="str">
            <v>1232</v>
          </cell>
          <cell r="AG338" t="str">
            <v>FRN</v>
          </cell>
          <cell r="AH338" t="str">
            <v>6149</v>
          </cell>
          <cell r="AI338" t="str">
            <v>RP#</v>
          </cell>
          <cell r="AJ338" t="str">
            <v>000</v>
          </cell>
          <cell r="AK338" t="str">
            <v>CTL</v>
          </cell>
          <cell r="AM338" t="str">
            <v>RF#</v>
          </cell>
          <cell r="AU338" t="str">
            <v>AC-REV ACCRUAL OF OCT 02 CAPITA</v>
          </cell>
          <cell r="AZ338" t="str">
            <v>FPL Fibernet</v>
          </cell>
        </row>
        <row r="339">
          <cell r="A339" t="str">
            <v>107100</v>
          </cell>
          <cell r="B339" t="str">
            <v>0313</v>
          </cell>
          <cell r="C339" t="str">
            <v>06080</v>
          </cell>
          <cell r="D339" t="str">
            <v>0FIBER</v>
          </cell>
          <cell r="E339" t="str">
            <v>313000</v>
          </cell>
          <cell r="F339" t="str">
            <v>0803</v>
          </cell>
          <cell r="G339" t="str">
            <v>36000</v>
          </cell>
          <cell r="H339" t="str">
            <v>A</v>
          </cell>
          <cell r="I339" t="str">
            <v>00000041</v>
          </cell>
          <cell r="J339">
            <v>60</v>
          </cell>
          <cell r="K339">
            <v>313</v>
          </cell>
          <cell r="L339">
            <v>6149</v>
          </cell>
          <cell r="M339">
            <v>107</v>
          </cell>
          <cell r="N339">
            <v>10</v>
          </cell>
          <cell r="O339">
            <v>0</v>
          </cell>
          <cell r="P339">
            <v>107.1</v>
          </cell>
          <cell r="Q339" t="str">
            <v>0803</v>
          </cell>
          <cell r="R339" t="str">
            <v>36000</v>
          </cell>
          <cell r="S339" t="str">
            <v>200212</v>
          </cell>
          <cell r="T339" t="str">
            <v>PY42</v>
          </cell>
          <cell r="U339">
            <v>614.25</v>
          </cell>
          <cell r="V339" t="str">
            <v>LDB</v>
          </cell>
          <cell r="W339">
            <v>0</v>
          </cell>
          <cell r="X339" t="str">
            <v>SHR</v>
          </cell>
          <cell r="Y339">
            <v>20</v>
          </cell>
          <cell r="Z339">
            <v>20</v>
          </cell>
          <cell r="AA339" t="str">
            <v>PYP</v>
          </cell>
          <cell r="AB339" t="str">
            <v xml:space="preserve"> 0000025</v>
          </cell>
          <cell r="AC339" t="str">
            <v>PYL</v>
          </cell>
          <cell r="AD339" t="str">
            <v>004340</v>
          </cell>
          <cell r="AE339" t="str">
            <v>EMP</v>
          </cell>
          <cell r="AF339" t="str">
            <v>80816</v>
          </cell>
          <cell r="AG339" t="str">
            <v>JUL</v>
          </cell>
          <cell r="AH339" t="str">
            <v xml:space="preserve"> 000.00</v>
          </cell>
          <cell r="AI339" t="str">
            <v>BCH</v>
          </cell>
          <cell r="AJ339" t="str">
            <v>500</v>
          </cell>
          <cell r="AK339" t="str">
            <v>CLS</v>
          </cell>
          <cell r="AL339" t="str">
            <v>R438</v>
          </cell>
          <cell r="AM339" t="str">
            <v>DTA</v>
          </cell>
          <cell r="AN339" t="str">
            <v xml:space="preserve"> 00000000000.00</v>
          </cell>
          <cell r="AO339" t="str">
            <v>DTH</v>
          </cell>
          <cell r="AP339" t="str">
            <v xml:space="preserve"> 00000000000.00</v>
          </cell>
          <cell r="AV339" t="str">
            <v>000000000</v>
          </cell>
          <cell r="AW339" t="str">
            <v>000</v>
          </cell>
          <cell r="AX339" t="str">
            <v>00</v>
          </cell>
          <cell r="AY339" t="str">
            <v>0</v>
          </cell>
          <cell r="AZ339" t="str">
            <v>FPL Fibernet</v>
          </cell>
        </row>
        <row r="340">
          <cell r="A340" t="str">
            <v>107100</v>
          </cell>
          <cell r="B340" t="str">
            <v>0314</v>
          </cell>
          <cell r="C340" t="str">
            <v>06080</v>
          </cell>
          <cell r="D340" t="str">
            <v>0FIBER</v>
          </cell>
          <cell r="E340" t="str">
            <v>314000</v>
          </cell>
          <cell r="F340" t="str">
            <v>0790</v>
          </cell>
          <cell r="G340" t="str">
            <v>65000</v>
          </cell>
          <cell r="H340" t="str">
            <v>A</v>
          </cell>
          <cell r="I340" t="str">
            <v>00000041</v>
          </cell>
          <cell r="J340">
            <v>63</v>
          </cell>
          <cell r="K340">
            <v>314</v>
          </cell>
          <cell r="L340">
            <v>6149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 t="str">
            <v>0790</v>
          </cell>
          <cell r="R340" t="str">
            <v>65000</v>
          </cell>
          <cell r="S340" t="str">
            <v>200212</v>
          </cell>
          <cell r="T340" t="str">
            <v>CA01</v>
          </cell>
          <cell r="U340">
            <v>23819.61</v>
          </cell>
          <cell r="V340" t="str">
            <v>LDB</v>
          </cell>
          <cell r="W340">
            <v>0</v>
          </cell>
          <cell r="Y340">
            <v>0</v>
          </cell>
          <cell r="Z340">
            <v>0</v>
          </cell>
          <cell r="AA340" t="str">
            <v>BCH</v>
          </cell>
          <cell r="AB340" t="str">
            <v>0015</v>
          </cell>
          <cell r="AC340" t="str">
            <v>WKS</v>
          </cell>
          <cell r="AE340" t="str">
            <v>JV#</v>
          </cell>
          <cell r="AF340" t="str">
            <v>1232</v>
          </cell>
          <cell r="AG340" t="str">
            <v>FRN</v>
          </cell>
          <cell r="AH340" t="str">
            <v>6149</v>
          </cell>
          <cell r="AI340" t="str">
            <v>RP#</v>
          </cell>
          <cell r="AJ340" t="str">
            <v>000</v>
          </cell>
          <cell r="AK340" t="str">
            <v>CTL</v>
          </cell>
          <cell r="AM340" t="str">
            <v>RF#</v>
          </cell>
          <cell r="AU340" t="str">
            <v>ACCRUAL OF DEC 02 CAPITAL</v>
          </cell>
          <cell r="AZ340" t="str">
            <v>FPL Fibernet</v>
          </cell>
        </row>
        <row r="341">
          <cell r="A341" t="str">
            <v>107100</v>
          </cell>
          <cell r="B341" t="str">
            <v>0367</v>
          </cell>
          <cell r="C341" t="str">
            <v>06080</v>
          </cell>
          <cell r="D341" t="str">
            <v>0FIBER</v>
          </cell>
          <cell r="E341" t="str">
            <v>367000</v>
          </cell>
          <cell r="F341" t="str">
            <v>0803</v>
          </cell>
          <cell r="G341" t="str">
            <v>36000</v>
          </cell>
          <cell r="H341" t="str">
            <v>A</v>
          </cell>
          <cell r="I341" t="str">
            <v>00000041</v>
          </cell>
          <cell r="J341">
            <v>60</v>
          </cell>
          <cell r="K341">
            <v>367</v>
          </cell>
          <cell r="L341">
            <v>6149</v>
          </cell>
          <cell r="M341">
            <v>107</v>
          </cell>
          <cell r="N341">
            <v>10</v>
          </cell>
          <cell r="O341">
            <v>0</v>
          </cell>
          <cell r="P341">
            <v>107.1</v>
          </cell>
          <cell r="Q341" t="str">
            <v>0803</v>
          </cell>
          <cell r="R341" t="str">
            <v>36000</v>
          </cell>
          <cell r="S341" t="str">
            <v>200212</v>
          </cell>
          <cell r="T341" t="str">
            <v>PY42</v>
          </cell>
          <cell r="U341">
            <v>695</v>
          </cell>
          <cell r="V341" t="str">
            <v>LDB</v>
          </cell>
          <cell r="W341">
            <v>0</v>
          </cell>
          <cell r="X341" t="str">
            <v>SHR</v>
          </cell>
          <cell r="Y341">
            <v>16</v>
          </cell>
          <cell r="Z341">
            <v>16</v>
          </cell>
          <cell r="AA341" t="str">
            <v>PYP</v>
          </cell>
          <cell r="AB341" t="str">
            <v xml:space="preserve"> 0000025</v>
          </cell>
          <cell r="AC341" t="str">
            <v>PYL</v>
          </cell>
          <cell r="AD341" t="str">
            <v>004367</v>
          </cell>
          <cell r="AE341" t="str">
            <v>EMP</v>
          </cell>
          <cell r="AF341" t="str">
            <v>46704</v>
          </cell>
          <cell r="AG341" t="str">
            <v>JUL</v>
          </cell>
          <cell r="AH341" t="str">
            <v xml:space="preserve"> 000.00</v>
          </cell>
          <cell r="AI341" t="str">
            <v>BCH</v>
          </cell>
          <cell r="AJ341" t="str">
            <v>500</v>
          </cell>
          <cell r="AK341" t="str">
            <v>CLS</v>
          </cell>
          <cell r="AL341" t="str">
            <v>R235</v>
          </cell>
          <cell r="AM341" t="str">
            <v>DTA</v>
          </cell>
          <cell r="AN341" t="str">
            <v xml:space="preserve"> 00000000000.00</v>
          </cell>
          <cell r="AO341" t="str">
            <v>DTH</v>
          </cell>
          <cell r="AP341" t="str">
            <v xml:space="preserve"> 00000000000.00</v>
          </cell>
          <cell r="AV341" t="str">
            <v>000000000</v>
          </cell>
          <cell r="AW341" t="str">
            <v>000</v>
          </cell>
          <cell r="AX341" t="str">
            <v>00</v>
          </cell>
          <cell r="AY341" t="str">
            <v>0</v>
          </cell>
          <cell r="AZ341" t="str">
            <v>FPL Fibernet</v>
          </cell>
        </row>
        <row r="342">
          <cell r="A342" t="str">
            <v>107100</v>
          </cell>
          <cell r="B342" t="str">
            <v>0312</v>
          </cell>
          <cell r="C342" t="str">
            <v>06080</v>
          </cell>
          <cell r="D342" t="str">
            <v>0ELECT</v>
          </cell>
          <cell r="E342" t="str">
            <v>312000</v>
          </cell>
          <cell r="F342" t="str">
            <v>0676</v>
          </cell>
          <cell r="G342" t="str">
            <v>12450</v>
          </cell>
          <cell r="H342" t="str">
            <v>A</v>
          </cell>
          <cell r="I342" t="str">
            <v>00000041</v>
          </cell>
          <cell r="J342">
            <v>65</v>
          </cell>
          <cell r="K342">
            <v>312</v>
          </cell>
          <cell r="L342">
            <v>6150</v>
          </cell>
          <cell r="M342">
            <v>398</v>
          </cell>
          <cell r="N342">
            <v>0</v>
          </cell>
          <cell r="O342">
            <v>1</v>
          </cell>
          <cell r="P342">
            <v>398.00099999999998</v>
          </cell>
          <cell r="Q342" t="str">
            <v>0676</v>
          </cell>
          <cell r="R342" t="str">
            <v>12450</v>
          </cell>
          <cell r="S342" t="str">
            <v>200212</v>
          </cell>
          <cell r="T342" t="str">
            <v>SA01</v>
          </cell>
          <cell r="U342">
            <v>-2582.39</v>
          </cell>
          <cell r="V342" t="str">
            <v>LDB</v>
          </cell>
          <cell r="W342">
            <v>0</v>
          </cell>
          <cell r="Y342">
            <v>0</v>
          </cell>
          <cell r="Z342">
            <v>-1</v>
          </cell>
          <cell r="AA342" t="str">
            <v>MS#</v>
          </cell>
          <cell r="AB342" t="str">
            <v xml:space="preserve">   998014506</v>
          </cell>
          <cell r="AC342" t="str">
            <v>BCH</v>
          </cell>
          <cell r="AD342" t="str">
            <v>012627</v>
          </cell>
          <cell r="AE342" t="str">
            <v>TML</v>
          </cell>
          <cell r="AF342" t="str">
            <v>12027</v>
          </cell>
          <cell r="AG342" t="str">
            <v>SRL</v>
          </cell>
          <cell r="AH342" t="str">
            <v>0368</v>
          </cell>
          <cell r="AI342" t="str">
            <v>DLV</v>
          </cell>
          <cell r="AJ342" t="str">
            <v>000</v>
          </cell>
          <cell r="AK342" t="str">
            <v>REL</v>
          </cell>
          <cell r="AL342" t="str">
            <v>000</v>
          </cell>
          <cell r="AM342" t="str">
            <v>LN#</v>
          </cell>
          <cell r="AO342" t="str">
            <v>UOI</v>
          </cell>
          <cell r="AP342" t="str">
            <v>EA</v>
          </cell>
          <cell r="AU342" t="str">
            <v>0</v>
          </cell>
          <cell r="AW342" t="str">
            <v>000</v>
          </cell>
          <cell r="AX342" t="str">
            <v>00</v>
          </cell>
          <cell r="AY342" t="str">
            <v>0</v>
          </cell>
          <cell r="AZ342" t="str">
            <v>FPL Fibernet</v>
          </cell>
        </row>
        <row r="343">
          <cell r="A343" t="str">
            <v>107100</v>
          </cell>
          <cell r="B343" t="str">
            <v>0312</v>
          </cell>
          <cell r="C343" t="str">
            <v>06080</v>
          </cell>
          <cell r="D343" t="str">
            <v>0ELECT</v>
          </cell>
          <cell r="E343" t="str">
            <v>312000</v>
          </cell>
          <cell r="F343" t="str">
            <v>0790</v>
          </cell>
          <cell r="G343" t="str">
            <v>65000</v>
          </cell>
          <cell r="H343" t="str">
            <v>A</v>
          </cell>
          <cell r="I343" t="str">
            <v>00000041</v>
          </cell>
          <cell r="J343">
            <v>65</v>
          </cell>
          <cell r="K343">
            <v>312</v>
          </cell>
          <cell r="L343">
            <v>6150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 t="str">
            <v>0790</v>
          </cell>
          <cell r="R343" t="str">
            <v>65000</v>
          </cell>
          <cell r="S343" t="str">
            <v>200212</v>
          </cell>
          <cell r="T343" t="str">
            <v>CA01</v>
          </cell>
          <cell r="U343">
            <v>-261666.87</v>
          </cell>
          <cell r="V343" t="str">
            <v>LDB</v>
          </cell>
          <cell r="W343">
            <v>0</v>
          </cell>
          <cell r="Y343">
            <v>0</v>
          </cell>
          <cell r="Z343">
            <v>0</v>
          </cell>
          <cell r="AA343" t="str">
            <v>BCH</v>
          </cell>
          <cell r="AB343" t="str">
            <v>0023</v>
          </cell>
          <cell r="AC343" t="str">
            <v>WKS</v>
          </cell>
          <cell r="AE343" t="str">
            <v>JV#</v>
          </cell>
          <cell r="AF343" t="str">
            <v>1232</v>
          </cell>
          <cell r="AG343" t="str">
            <v>FRN</v>
          </cell>
          <cell r="AH343" t="str">
            <v>6150</v>
          </cell>
          <cell r="AI343" t="str">
            <v>RP#</v>
          </cell>
          <cell r="AJ343" t="str">
            <v>000</v>
          </cell>
          <cell r="AK343" t="str">
            <v>CTL</v>
          </cell>
          <cell r="AM343" t="str">
            <v>RF#</v>
          </cell>
          <cell r="AU343" t="str">
            <v>TO PLACE IN SERVICE</v>
          </cell>
          <cell r="AZ343" t="str">
            <v>FPL Fibernet</v>
          </cell>
        </row>
        <row r="344">
          <cell r="A344" t="str">
            <v>107100</v>
          </cell>
          <cell r="B344" t="str">
            <v>0312</v>
          </cell>
          <cell r="C344" t="str">
            <v>06080</v>
          </cell>
          <cell r="D344" t="str">
            <v>0FIBER</v>
          </cell>
          <cell r="E344" t="str">
            <v>312000</v>
          </cell>
          <cell r="F344" t="str">
            <v>0790</v>
          </cell>
          <cell r="G344" t="str">
            <v>65000</v>
          </cell>
          <cell r="H344" t="str">
            <v>A</v>
          </cell>
          <cell r="I344" t="str">
            <v>00000041</v>
          </cell>
          <cell r="J344">
            <v>63</v>
          </cell>
          <cell r="K344">
            <v>312</v>
          </cell>
          <cell r="L344">
            <v>6150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 t="str">
            <v>0790</v>
          </cell>
          <cell r="R344" t="str">
            <v>65000</v>
          </cell>
          <cell r="S344" t="str">
            <v>200212</v>
          </cell>
          <cell r="T344" t="str">
            <v>CA01</v>
          </cell>
          <cell r="U344">
            <v>-208833.5</v>
          </cell>
          <cell r="V344" t="str">
            <v>LDB</v>
          </cell>
          <cell r="W344">
            <v>0</v>
          </cell>
          <cell r="Y344">
            <v>0</v>
          </cell>
          <cell r="Z344">
            <v>0</v>
          </cell>
          <cell r="AA344" t="str">
            <v>BCH</v>
          </cell>
          <cell r="AB344" t="str">
            <v>0023</v>
          </cell>
          <cell r="AC344" t="str">
            <v>WKS</v>
          </cell>
          <cell r="AE344" t="str">
            <v>JV#</v>
          </cell>
          <cell r="AF344" t="str">
            <v>1232</v>
          </cell>
          <cell r="AG344" t="str">
            <v>FRN</v>
          </cell>
          <cell r="AH344" t="str">
            <v>6150</v>
          </cell>
          <cell r="AI344" t="str">
            <v>RP#</v>
          </cell>
          <cell r="AJ344" t="str">
            <v>000</v>
          </cell>
          <cell r="AK344" t="str">
            <v>CTL</v>
          </cell>
          <cell r="AM344" t="str">
            <v>RF#</v>
          </cell>
          <cell r="AU344" t="str">
            <v>TO PLACE IN SERVICE</v>
          </cell>
          <cell r="AZ344" t="str">
            <v>FPL Fibernet</v>
          </cell>
        </row>
        <row r="345">
          <cell r="A345" t="str">
            <v>107100</v>
          </cell>
          <cell r="B345" t="str">
            <v>0399</v>
          </cell>
          <cell r="C345" t="str">
            <v>06080</v>
          </cell>
          <cell r="D345" t="str">
            <v>0FIBER</v>
          </cell>
          <cell r="E345" t="str">
            <v>399000</v>
          </cell>
          <cell r="F345" t="str">
            <v>0625</v>
          </cell>
          <cell r="G345" t="str">
            <v>52450</v>
          </cell>
          <cell r="H345" t="str">
            <v>A</v>
          </cell>
          <cell r="I345" t="str">
            <v>00000041</v>
          </cell>
          <cell r="J345">
            <v>60</v>
          </cell>
          <cell r="K345">
            <v>399</v>
          </cell>
          <cell r="L345">
            <v>6150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 t="str">
            <v>0625</v>
          </cell>
          <cell r="R345" t="str">
            <v>52450</v>
          </cell>
          <cell r="S345" t="str">
            <v>200212</v>
          </cell>
          <cell r="T345" t="str">
            <v>SA01</v>
          </cell>
          <cell r="U345">
            <v>10</v>
          </cell>
          <cell r="W345">
            <v>0</v>
          </cell>
          <cell r="Y345">
            <v>0</v>
          </cell>
          <cell r="Z345">
            <v>0</v>
          </cell>
          <cell r="AA345" t="str">
            <v>BCH</v>
          </cell>
          <cell r="AB345" t="str">
            <v>450002340</v>
          </cell>
          <cell r="AC345" t="str">
            <v>PO#</v>
          </cell>
          <cell r="AE345" t="str">
            <v>S/R</v>
          </cell>
          <cell r="AI345" t="str">
            <v>PYN</v>
          </cell>
          <cell r="AJ345" t="str">
            <v>DE ZAYAS J M</v>
          </cell>
          <cell r="AK345" t="str">
            <v>VND</v>
          </cell>
          <cell r="AL345" t="str">
            <v>589128454</v>
          </cell>
          <cell r="AM345" t="str">
            <v>FAC</v>
          </cell>
          <cell r="AN345" t="str">
            <v>000</v>
          </cell>
          <cell r="AQ345" t="str">
            <v>NVD</v>
          </cell>
          <cell r="AR345" t="str">
            <v>2002-12-</v>
          </cell>
          <cell r="AU345" t="str">
            <v>J DEZAYAS MISC      DE ZAYAS J M        1900003280</v>
          </cell>
          <cell r="AV345" t="str">
            <v>WF-BATCH</v>
          </cell>
          <cell r="AW345" t="str">
            <v>000</v>
          </cell>
          <cell r="AX345" t="str">
            <v>00</v>
          </cell>
          <cell r="AY345" t="str">
            <v>0</v>
          </cell>
          <cell r="AZ345" t="str">
            <v>FPL Fibernet</v>
          </cell>
        </row>
        <row r="346">
          <cell r="A346" t="str">
            <v>107100</v>
          </cell>
          <cell r="B346" t="str">
            <v>0399</v>
          </cell>
          <cell r="C346" t="str">
            <v>06080</v>
          </cell>
          <cell r="D346" t="str">
            <v>0FIBER</v>
          </cell>
          <cell r="E346" t="str">
            <v>399000</v>
          </cell>
          <cell r="F346" t="str">
            <v>0625</v>
          </cell>
          <cell r="G346" t="str">
            <v>52450</v>
          </cell>
          <cell r="H346" t="str">
            <v>A</v>
          </cell>
          <cell r="I346" t="str">
            <v>00000041</v>
          </cell>
          <cell r="J346">
            <v>60</v>
          </cell>
          <cell r="K346">
            <v>399</v>
          </cell>
          <cell r="L346">
            <v>6150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 t="str">
            <v>0625</v>
          </cell>
          <cell r="R346" t="str">
            <v>52450</v>
          </cell>
          <cell r="S346" t="str">
            <v>200212</v>
          </cell>
          <cell r="T346" t="str">
            <v>SA01</v>
          </cell>
          <cell r="U346">
            <v>10</v>
          </cell>
          <cell r="W346">
            <v>0</v>
          </cell>
          <cell r="Y346">
            <v>0</v>
          </cell>
          <cell r="Z346">
            <v>0</v>
          </cell>
          <cell r="AA346" t="str">
            <v>BCH</v>
          </cell>
          <cell r="AB346" t="str">
            <v>450002350</v>
          </cell>
          <cell r="AC346" t="str">
            <v>PO#</v>
          </cell>
          <cell r="AE346" t="str">
            <v>S/R</v>
          </cell>
          <cell r="AI346" t="str">
            <v>PYN</v>
          </cell>
          <cell r="AJ346" t="str">
            <v>DE ZAYAS J M</v>
          </cell>
          <cell r="AK346" t="str">
            <v>VND</v>
          </cell>
          <cell r="AL346" t="str">
            <v>589128454</v>
          </cell>
          <cell r="AM346" t="str">
            <v>FAC</v>
          </cell>
          <cell r="AN346" t="str">
            <v>000</v>
          </cell>
          <cell r="AQ346" t="str">
            <v>NVD</v>
          </cell>
          <cell r="AR346" t="str">
            <v>2002-12-</v>
          </cell>
          <cell r="AU346" t="str">
            <v>J DEZAYAS MISC      DE ZAYAS J M        1900003313</v>
          </cell>
          <cell r="AV346" t="str">
            <v>WF-BATCH</v>
          </cell>
          <cell r="AW346" t="str">
            <v>000</v>
          </cell>
          <cell r="AX346" t="str">
            <v>00</v>
          </cell>
          <cell r="AY346" t="str">
            <v>0</v>
          </cell>
          <cell r="AZ346" t="str">
            <v>FPL Fibernet</v>
          </cell>
        </row>
        <row r="347">
          <cell r="A347" t="str">
            <v>107100</v>
          </cell>
          <cell r="B347" t="str">
            <v>0399</v>
          </cell>
          <cell r="C347" t="str">
            <v>06080</v>
          </cell>
          <cell r="D347" t="str">
            <v>0FIBER</v>
          </cell>
          <cell r="E347" t="str">
            <v>399000</v>
          </cell>
          <cell r="F347" t="str">
            <v>0646</v>
          </cell>
          <cell r="G347" t="str">
            <v>52450</v>
          </cell>
          <cell r="H347" t="str">
            <v>A</v>
          </cell>
          <cell r="I347" t="str">
            <v>00000041</v>
          </cell>
          <cell r="J347">
            <v>60</v>
          </cell>
          <cell r="K347">
            <v>399</v>
          </cell>
          <cell r="L347">
            <v>6150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 t="str">
            <v>0646</v>
          </cell>
          <cell r="R347" t="str">
            <v>52450</v>
          </cell>
          <cell r="S347" t="str">
            <v>200212</v>
          </cell>
          <cell r="T347" t="str">
            <v>SA01</v>
          </cell>
          <cell r="U347">
            <v>81.760000000000005</v>
          </cell>
          <cell r="W347">
            <v>0</v>
          </cell>
          <cell r="Y347">
            <v>0</v>
          </cell>
          <cell r="Z347">
            <v>0</v>
          </cell>
          <cell r="AA347" t="str">
            <v>BCH</v>
          </cell>
          <cell r="AB347" t="str">
            <v>450002350</v>
          </cell>
          <cell r="AC347" t="str">
            <v>PO#</v>
          </cell>
          <cell r="AE347" t="str">
            <v>S/R</v>
          </cell>
          <cell r="AI347" t="str">
            <v>PYN</v>
          </cell>
          <cell r="AJ347" t="str">
            <v>DE ZAYAS J M</v>
          </cell>
          <cell r="AK347" t="str">
            <v>VND</v>
          </cell>
          <cell r="AL347" t="str">
            <v>589128454</v>
          </cell>
          <cell r="AM347" t="str">
            <v>FAC</v>
          </cell>
          <cell r="AN347" t="str">
            <v>000</v>
          </cell>
          <cell r="AQ347" t="str">
            <v>NVD</v>
          </cell>
          <cell r="AR347" t="str">
            <v>2002-12-</v>
          </cell>
          <cell r="AU347" t="str">
            <v>J DEZAYAS MILEAGE   DE ZAYAS J M        1900003313</v>
          </cell>
          <cell r="AV347" t="str">
            <v>WF-BATCH</v>
          </cell>
          <cell r="AW347" t="str">
            <v>000</v>
          </cell>
          <cell r="AX347" t="str">
            <v>00</v>
          </cell>
          <cell r="AY347" t="str">
            <v>0</v>
          </cell>
          <cell r="AZ347" t="str">
            <v>FPL Fibernet</v>
          </cell>
        </row>
        <row r="348">
          <cell r="A348" t="str">
            <v>107100</v>
          </cell>
          <cell r="B348" t="str">
            <v>0399</v>
          </cell>
          <cell r="C348" t="str">
            <v>06080</v>
          </cell>
          <cell r="D348" t="str">
            <v>0FIBER</v>
          </cell>
          <cell r="E348" t="str">
            <v>399000</v>
          </cell>
          <cell r="F348" t="str">
            <v>0646</v>
          </cell>
          <cell r="G348" t="str">
            <v>52450</v>
          </cell>
          <cell r="H348" t="str">
            <v>A</v>
          </cell>
          <cell r="I348" t="str">
            <v>00000041</v>
          </cell>
          <cell r="J348">
            <v>60</v>
          </cell>
          <cell r="K348">
            <v>399</v>
          </cell>
          <cell r="L348">
            <v>6150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 t="str">
            <v>0646</v>
          </cell>
          <cell r="R348" t="str">
            <v>52450</v>
          </cell>
          <cell r="S348" t="str">
            <v>200212</v>
          </cell>
          <cell r="T348" t="str">
            <v>SA01</v>
          </cell>
          <cell r="U348">
            <v>122.64</v>
          </cell>
          <cell r="W348">
            <v>0</v>
          </cell>
          <cell r="Y348">
            <v>0</v>
          </cell>
          <cell r="Z348">
            <v>0</v>
          </cell>
          <cell r="AA348" t="str">
            <v>BCH</v>
          </cell>
          <cell r="AB348" t="str">
            <v>450002340</v>
          </cell>
          <cell r="AC348" t="str">
            <v>PO#</v>
          </cell>
          <cell r="AE348" t="str">
            <v>S/R</v>
          </cell>
          <cell r="AI348" t="str">
            <v>PYN</v>
          </cell>
          <cell r="AJ348" t="str">
            <v>DE ZAYAS J M</v>
          </cell>
          <cell r="AK348" t="str">
            <v>VND</v>
          </cell>
          <cell r="AL348" t="str">
            <v>589128454</v>
          </cell>
          <cell r="AM348" t="str">
            <v>FAC</v>
          </cell>
          <cell r="AN348" t="str">
            <v>000</v>
          </cell>
          <cell r="AQ348" t="str">
            <v>NVD</v>
          </cell>
          <cell r="AR348" t="str">
            <v>2002-12-</v>
          </cell>
          <cell r="AU348" t="str">
            <v>J DEZAYAS MILEAGE   DE ZAYAS J M        1900003280</v>
          </cell>
          <cell r="AV348" t="str">
            <v>WF-BATCH</v>
          </cell>
          <cell r="AW348" t="str">
            <v>000</v>
          </cell>
          <cell r="AX348" t="str">
            <v>00</v>
          </cell>
          <cell r="AY348" t="str">
            <v>0</v>
          </cell>
          <cell r="AZ348" t="str">
            <v>FPL Fibernet</v>
          </cell>
        </row>
        <row r="349">
          <cell r="A349" t="str">
            <v>107100</v>
          </cell>
          <cell r="B349" t="str">
            <v>0399</v>
          </cell>
          <cell r="C349" t="str">
            <v>06080</v>
          </cell>
          <cell r="D349" t="str">
            <v>0FIBER</v>
          </cell>
          <cell r="E349" t="str">
            <v>399000</v>
          </cell>
          <cell r="F349" t="str">
            <v>0901</v>
          </cell>
          <cell r="G349" t="str">
            <v>52450</v>
          </cell>
          <cell r="H349" t="str">
            <v>A</v>
          </cell>
          <cell r="I349" t="str">
            <v>00000041</v>
          </cell>
          <cell r="J349">
            <v>60</v>
          </cell>
          <cell r="K349">
            <v>399</v>
          </cell>
          <cell r="L349">
            <v>6150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 t="str">
            <v>0901</v>
          </cell>
          <cell r="R349" t="str">
            <v>52450</v>
          </cell>
          <cell r="S349" t="str">
            <v>200212</v>
          </cell>
          <cell r="T349" t="str">
            <v>SA01</v>
          </cell>
          <cell r="U349">
            <v>37.56</v>
          </cell>
          <cell r="W349">
            <v>0</v>
          </cell>
          <cell r="Y349">
            <v>0</v>
          </cell>
          <cell r="Z349">
            <v>0</v>
          </cell>
          <cell r="AA349" t="str">
            <v>BCH</v>
          </cell>
          <cell r="AB349" t="str">
            <v>450002340</v>
          </cell>
          <cell r="AC349" t="str">
            <v>PO#</v>
          </cell>
          <cell r="AE349" t="str">
            <v>S/R</v>
          </cell>
          <cell r="AI349" t="str">
            <v>PYN</v>
          </cell>
          <cell r="AJ349" t="str">
            <v>DE ZAYAS J M</v>
          </cell>
          <cell r="AK349" t="str">
            <v>VND</v>
          </cell>
          <cell r="AL349" t="str">
            <v>589128454</v>
          </cell>
          <cell r="AM349" t="str">
            <v>FAC</v>
          </cell>
          <cell r="AN349" t="str">
            <v>000</v>
          </cell>
          <cell r="AQ349" t="str">
            <v>NVD</v>
          </cell>
          <cell r="AR349" t="str">
            <v>2002-12-</v>
          </cell>
          <cell r="AU349" t="str">
            <v>J DEZAYAS MEALS     DE ZAYAS J M        1900003280</v>
          </cell>
          <cell r="AV349" t="str">
            <v>WF-BATCH</v>
          </cell>
          <cell r="AW349" t="str">
            <v>000</v>
          </cell>
          <cell r="AX349" t="str">
            <v>00</v>
          </cell>
          <cell r="AY349" t="str">
            <v>0</v>
          </cell>
          <cell r="AZ349" t="str">
            <v>FPL Fibernet</v>
          </cell>
        </row>
        <row r="350">
          <cell r="A350" t="str">
            <v>107100</v>
          </cell>
          <cell r="B350" t="str">
            <v>0313</v>
          </cell>
          <cell r="C350" t="str">
            <v>06080</v>
          </cell>
          <cell r="D350" t="str">
            <v>0FIBER</v>
          </cell>
          <cell r="E350" t="str">
            <v>313000</v>
          </cell>
          <cell r="F350" t="str">
            <v>0790</v>
          </cell>
          <cell r="G350" t="str">
            <v>65000</v>
          </cell>
          <cell r="H350" t="str">
            <v>A</v>
          </cell>
          <cell r="I350" t="str">
            <v>00000041</v>
          </cell>
          <cell r="J350">
            <v>9</v>
          </cell>
          <cell r="K350">
            <v>313</v>
          </cell>
          <cell r="L350">
            <v>6151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 t="str">
            <v>0790</v>
          </cell>
          <cell r="R350" t="str">
            <v>65000</v>
          </cell>
          <cell r="S350" t="str">
            <v>200212</v>
          </cell>
          <cell r="T350" t="str">
            <v>CA01</v>
          </cell>
          <cell r="U350">
            <v>-15830.59</v>
          </cell>
          <cell r="V350" t="str">
            <v>LDB</v>
          </cell>
          <cell r="W350">
            <v>0</v>
          </cell>
          <cell r="Y350">
            <v>0</v>
          </cell>
          <cell r="Z350">
            <v>0</v>
          </cell>
          <cell r="AA350" t="str">
            <v>BCH</v>
          </cell>
          <cell r="AB350" t="str">
            <v>0023</v>
          </cell>
          <cell r="AC350" t="str">
            <v>WKS</v>
          </cell>
          <cell r="AE350" t="str">
            <v>JV#</v>
          </cell>
          <cell r="AF350" t="str">
            <v>1232</v>
          </cell>
          <cell r="AG350" t="str">
            <v>FRN</v>
          </cell>
          <cell r="AH350" t="str">
            <v>6151</v>
          </cell>
          <cell r="AI350" t="str">
            <v>RP#</v>
          </cell>
          <cell r="AJ350" t="str">
            <v>000</v>
          </cell>
          <cell r="AK350" t="str">
            <v>CTL</v>
          </cell>
          <cell r="AM350" t="str">
            <v>RF#</v>
          </cell>
          <cell r="AU350" t="str">
            <v>TO PLACE IN SERVICE</v>
          </cell>
          <cell r="AZ350" t="str">
            <v>FPL Fibernet</v>
          </cell>
        </row>
        <row r="351">
          <cell r="A351" t="str">
            <v>107100</v>
          </cell>
          <cell r="B351" t="str">
            <v>0312</v>
          </cell>
          <cell r="C351" t="str">
            <v>06080</v>
          </cell>
          <cell r="D351" t="str">
            <v>0ELECT</v>
          </cell>
          <cell r="E351" t="str">
            <v>312000</v>
          </cell>
          <cell r="F351" t="str">
            <v>0790</v>
          </cell>
          <cell r="G351" t="str">
            <v>65000</v>
          </cell>
          <cell r="H351" t="str">
            <v>A</v>
          </cell>
          <cell r="I351" t="str">
            <v>00000041</v>
          </cell>
          <cell r="J351">
            <v>65</v>
          </cell>
          <cell r="K351">
            <v>312</v>
          </cell>
          <cell r="L351">
            <v>6152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 t="str">
            <v>0790</v>
          </cell>
          <cell r="R351" t="str">
            <v>65000</v>
          </cell>
          <cell r="S351" t="str">
            <v>200212</v>
          </cell>
          <cell r="T351" t="str">
            <v>CA01</v>
          </cell>
          <cell r="U351">
            <v>-1811.7</v>
          </cell>
          <cell r="V351" t="str">
            <v>LDB</v>
          </cell>
          <cell r="W351">
            <v>0</v>
          </cell>
          <cell r="Y351">
            <v>0</v>
          </cell>
          <cell r="Z351">
            <v>0</v>
          </cell>
          <cell r="AA351" t="str">
            <v>BCH</v>
          </cell>
          <cell r="AB351" t="str">
            <v>0023</v>
          </cell>
          <cell r="AC351" t="str">
            <v>WKS</v>
          </cell>
          <cell r="AE351" t="str">
            <v>JV#</v>
          </cell>
          <cell r="AF351" t="str">
            <v>1232</v>
          </cell>
          <cell r="AG351" t="str">
            <v>FRN</v>
          </cell>
          <cell r="AH351" t="str">
            <v>6152</v>
          </cell>
          <cell r="AI351" t="str">
            <v>RP#</v>
          </cell>
          <cell r="AJ351" t="str">
            <v>000</v>
          </cell>
          <cell r="AK351" t="str">
            <v>CTL</v>
          </cell>
          <cell r="AM351" t="str">
            <v>RF#</v>
          </cell>
          <cell r="AU351" t="str">
            <v>TO PLACE IN SERVICE</v>
          </cell>
          <cell r="AZ351" t="str">
            <v>FPL Fibernet</v>
          </cell>
        </row>
        <row r="352">
          <cell r="A352" t="str">
            <v>107100</v>
          </cell>
          <cell r="B352" t="str">
            <v>0312</v>
          </cell>
          <cell r="C352" t="str">
            <v>06080</v>
          </cell>
          <cell r="D352" t="str">
            <v>0FIBER</v>
          </cell>
          <cell r="E352" t="str">
            <v>312000</v>
          </cell>
          <cell r="F352" t="str">
            <v>0790</v>
          </cell>
          <cell r="G352" t="str">
            <v>65000</v>
          </cell>
          <cell r="H352" t="str">
            <v>A</v>
          </cell>
          <cell r="I352" t="str">
            <v>00000041</v>
          </cell>
          <cell r="J352">
            <v>63</v>
          </cell>
          <cell r="K352">
            <v>312</v>
          </cell>
          <cell r="L352">
            <v>6152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 t="str">
            <v>0790</v>
          </cell>
          <cell r="R352" t="str">
            <v>65000</v>
          </cell>
          <cell r="S352" t="str">
            <v>200212</v>
          </cell>
          <cell r="T352" t="str">
            <v>CA01</v>
          </cell>
          <cell r="U352">
            <v>7000</v>
          </cell>
          <cell r="V352" t="str">
            <v>LDB</v>
          </cell>
          <cell r="W352">
            <v>0</v>
          </cell>
          <cell r="Y352">
            <v>0</v>
          </cell>
          <cell r="Z352">
            <v>0</v>
          </cell>
          <cell r="AA352" t="str">
            <v>BCH</v>
          </cell>
          <cell r="AB352" t="str">
            <v>0011</v>
          </cell>
          <cell r="AC352" t="str">
            <v>WKS</v>
          </cell>
          <cell r="AE352" t="str">
            <v>JV#</v>
          </cell>
          <cell r="AF352" t="str">
            <v>1232</v>
          </cell>
          <cell r="AG352" t="str">
            <v>FRN</v>
          </cell>
          <cell r="AH352" t="str">
            <v>6152</v>
          </cell>
          <cell r="AI352" t="str">
            <v>RP#</v>
          </cell>
          <cell r="AJ352" t="str">
            <v>000</v>
          </cell>
          <cell r="AK352" t="str">
            <v>CTL</v>
          </cell>
          <cell r="AM352" t="str">
            <v>RF#</v>
          </cell>
          <cell r="AU352" t="str">
            <v>ACCRUAL OF DEC 02 CAPITAL</v>
          </cell>
          <cell r="AZ352" t="str">
            <v>FPL Fibernet</v>
          </cell>
        </row>
        <row r="353">
          <cell r="A353" t="str">
            <v>107100</v>
          </cell>
          <cell r="B353" t="str">
            <v>0314</v>
          </cell>
          <cell r="C353" t="str">
            <v>06080</v>
          </cell>
          <cell r="D353" t="str">
            <v>0ELECT</v>
          </cell>
          <cell r="E353" t="str">
            <v>314000</v>
          </cell>
          <cell r="F353" t="str">
            <v>0675</v>
          </cell>
          <cell r="G353" t="str">
            <v>52450</v>
          </cell>
          <cell r="H353" t="str">
            <v>A</v>
          </cell>
          <cell r="I353" t="str">
            <v>00000041</v>
          </cell>
          <cell r="J353">
            <v>65</v>
          </cell>
          <cell r="K353">
            <v>314</v>
          </cell>
          <cell r="L353">
            <v>6152</v>
          </cell>
          <cell r="M353">
            <v>398</v>
          </cell>
          <cell r="N353">
            <v>0</v>
          </cell>
          <cell r="O353">
            <v>1</v>
          </cell>
          <cell r="P353">
            <v>398.00099999999998</v>
          </cell>
          <cell r="Q353" t="str">
            <v>0675</v>
          </cell>
          <cell r="R353" t="str">
            <v>52450</v>
          </cell>
          <cell r="S353" t="str">
            <v>200212</v>
          </cell>
          <cell r="T353" t="str">
            <v>SA01</v>
          </cell>
          <cell r="U353">
            <v>10</v>
          </cell>
          <cell r="W353">
            <v>0</v>
          </cell>
          <cell r="Y353">
            <v>0</v>
          </cell>
          <cell r="Z353">
            <v>0</v>
          </cell>
          <cell r="AA353" t="str">
            <v>BCH</v>
          </cell>
          <cell r="AB353" t="str">
            <v>450002345</v>
          </cell>
          <cell r="AC353" t="str">
            <v>PO#</v>
          </cell>
          <cell r="AE353" t="str">
            <v>S/R</v>
          </cell>
          <cell r="AI353" t="str">
            <v>PYN</v>
          </cell>
          <cell r="AJ353" t="str">
            <v>INTERCONNX INC</v>
          </cell>
          <cell r="AK353" t="str">
            <v>VND</v>
          </cell>
          <cell r="AL353" t="str">
            <v>522070373</v>
          </cell>
          <cell r="AM353" t="str">
            <v>FAC</v>
          </cell>
          <cell r="AN353" t="str">
            <v>000</v>
          </cell>
          <cell r="AQ353" t="str">
            <v>NVD</v>
          </cell>
          <cell r="AR353" t="str">
            <v>2002-10-</v>
          </cell>
          <cell r="AU353" t="str">
            <v>4500104775          INTERCONNX INC      1900003304</v>
          </cell>
          <cell r="AV353" t="str">
            <v>WF-BATCH</v>
          </cell>
          <cell r="AW353" t="str">
            <v>000</v>
          </cell>
          <cell r="AX353" t="str">
            <v>00</v>
          </cell>
          <cell r="AY353" t="str">
            <v>0</v>
          </cell>
          <cell r="AZ353" t="str">
            <v>FPL Fibernet</v>
          </cell>
        </row>
        <row r="354">
          <cell r="A354" t="str">
            <v>107100</v>
          </cell>
          <cell r="B354" t="str">
            <v>0312</v>
          </cell>
          <cell r="C354" t="str">
            <v>06080</v>
          </cell>
          <cell r="D354" t="str">
            <v>0ELECT</v>
          </cell>
          <cell r="E354" t="str">
            <v>312000</v>
          </cell>
          <cell r="F354" t="str">
            <v>0790</v>
          </cell>
          <cell r="G354" t="str">
            <v>65000</v>
          </cell>
          <cell r="H354" t="str">
            <v>A</v>
          </cell>
          <cell r="I354" t="str">
            <v>00000041</v>
          </cell>
          <cell r="J354">
            <v>65</v>
          </cell>
          <cell r="K354">
            <v>312</v>
          </cell>
          <cell r="L354">
            <v>6153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 t="str">
            <v>0790</v>
          </cell>
          <cell r="R354" t="str">
            <v>65000</v>
          </cell>
          <cell r="S354" t="str">
            <v>200212</v>
          </cell>
          <cell r="T354" t="str">
            <v>CA01</v>
          </cell>
          <cell r="U354">
            <v>-2609.06</v>
          </cell>
          <cell r="V354" t="str">
            <v>LDB</v>
          </cell>
          <cell r="W354">
            <v>0</v>
          </cell>
          <cell r="Y354">
            <v>0</v>
          </cell>
          <cell r="Z354">
            <v>0</v>
          </cell>
          <cell r="AA354" t="str">
            <v>BCH</v>
          </cell>
          <cell r="AB354" t="str">
            <v>0023</v>
          </cell>
          <cell r="AC354" t="str">
            <v>WKS</v>
          </cell>
          <cell r="AE354" t="str">
            <v>JV#</v>
          </cell>
          <cell r="AF354" t="str">
            <v>1232</v>
          </cell>
          <cell r="AG354" t="str">
            <v>FRN</v>
          </cell>
          <cell r="AH354" t="str">
            <v>6153</v>
          </cell>
          <cell r="AI354" t="str">
            <v>RP#</v>
          </cell>
          <cell r="AJ354" t="str">
            <v>000</v>
          </cell>
          <cell r="AK354" t="str">
            <v>CTL</v>
          </cell>
          <cell r="AM354" t="str">
            <v>RF#</v>
          </cell>
          <cell r="AU354" t="str">
            <v>TO PLACE IN SERVICE</v>
          </cell>
          <cell r="AZ354" t="str">
            <v>FPL Fibernet</v>
          </cell>
        </row>
        <row r="355">
          <cell r="A355" t="str">
            <v>107100</v>
          </cell>
          <cell r="B355" t="str">
            <v>0367</v>
          </cell>
          <cell r="C355" t="str">
            <v>06080</v>
          </cell>
          <cell r="D355" t="str">
            <v>0FIBER</v>
          </cell>
          <cell r="E355" t="str">
            <v>367000</v>
          </cell>
          <cell r="F355" t="str">
            <v>0803</v>
          </cell>
          <cell r="G355" t="str">
            <v>36000</v>
          </cell>
          <cell r="H355" t="str">
            <v>A</v>
          </cell>
          <cell r="I355" t="str">
            <v>00000041</v>
          </cell>
          <cell r="J355">
            <v>60</v>
          </cell>
          <cell r="K355">
            <v>367</v>
          </cell>
          <cell r="L355">
            <v>6153</v>
          </cell>
          <cell r="M355">
            <v>107</v>
          </cell>
          <cell r="N355">
            <v>10</v>
          </cell>
          <cell r="O355">
            <v>0</v>
          </cell>
          <cell r="P355">
            <v>107.1</v>
          </cell>
          <cell r="Q355" t="str">
            <v>0803</v>
          </cell>
          <cell r="R355" t="str">
            <v>36000</v>
          </cell>
          <cell r="S355" t="str">
            <v>200212</v>
          </cell>
          <cell r="T355" t="str">
            <v>PY42</v>
          </cell>
          <cell r="U355">
            <v>144.25</v>
          </cell>
          <cell r="V355" t="str">
            <v>LDB</v>
          </cell>
          <cell r="W355">
            <v>0</v>
          </cell>
          <cell r="X355" t="str">
            <v>SHR</v>
          </cell>
          <cell r="Y355">
            <v>4</v>
          </cell>
          <cell r="Z355">
            <v>4</v>
          </cell>
          <cell r="AA355" t="str">
            <v>PYP</v>
          </cell>
          <cell r="AB355" t="str">
            <v xml:space="preserve"> 0000025</v>
          </cell>
          <cell r="AC355" t="str">
            <v>PYL</v>
          </cell>
          <cell r="AD355" t="str">
            <v>004367</v>
          </cell>
          <cell r="AE355" t="str">
            <v>EMP</v>
          </cell>
          <cell r="AF355" t="str">
            <v>86996</v>
          </cell>
          <cell r="AG355" t="str">
            <v>JUL</v>
          </cell>
          <cell r="AH355" t="str">
            <v xml:space="preserve"> 000.00</v>
          </cell>
          <cell r="AI355" t="str">
            <v>BCH</v>
          </cell>
          <cell r="AJ355" t="str">
            <v>500</v>
          </cell>
          <cell r="AK355" t="str">
            <v>CLS</v>
          </cell>
          <cell r="AL355" t="str">
            <v>R234</v>
          </cell>
          <cell r="AM355" t="str">
            <v>DTA</v>
          </cell>
          <cell r="AN355" t="str">
            <v xml:space="preserve"> 00000000000.00</v>
          </cell>
          <cell r="AO355" t="str">
            <v>DTH</v>
          </cell>
          <cell r="AP355" t="str">
            <v xml:space="preserve"> 00000000000.00</v>
          </cell>
          <cell r="AV355" t="str">
            <v>000000000</v>
          </cell>
          <cell r="AW355" t="str">
            <v>000</v>
          </cell>
          <cell r="AX355" t="str">
            <v>00</v>
          </cell>
          <cell r="AY355" t="str">
            <v>0</v>
          </cell>
          <cell r="AZ355" t="str">
            <v>FPL Fibernet</v>
          </cell>
        </row>
        <row r="356">
          <cell r="A356" t="str">
            <v>107100</v>
          </cell>
          <cell r="B356" t="str">
            <v>0367</v>
          </cell>
          <cell r="C356" t="str">
            <v>06080</v>
          </cell>
          <cell r="D356" t="str">
            <v>0FIBER</v>
          </cell>
          <cell r="E356" t="str">
            <v>367000</v>
          </cell>
          <cell r="F356" t="str">
            <v>0803</v>
          </cell>
          <cell r="G356" t="str">
            <v>36000</v>
          </cell>
          <cell r="H356" t="str">
            <v>A</v>
          </cell>
          <cell r="I356" t="str">
            <v>00000041</v>
          </cell>
          <cell r="J356">
            <v>60</v>
          </cell>
          <cell r="K356">
            <v>367</v>
          </cell>
          <cell r="L356">
            <v>6153</v>
          </cell>
          <cell r="M356">
            <v>107</v>
          </cell>
          <cell r="N356">
            <v>10</v>
          </cell>
          <cell r="O356">
            <v>0</v>
          </cell>
          <cell r="P356">
            <v>107.1</v>
          </cell>
          <cell r="Q356" t="str">
            <v>0803</v>
          </cell>
          <cell r="R356" t="str">
            <v>36000</v>
          </cell>
          <cell r="S356" t="str">
            <v>200212</v>
          </cell>
          <cell r="T356" t="str">
            <v>PY42</v>
          </cell>
          <cell r="U356">
            <v>288.5</v>
          </cell>
          <cell r="V356" t="str">
            <v>LDB</v>
          </cell>
          <cell r="W356">
            <v>0</v>
          </cell>
          <cell r="X356" t="str">
            <v>SHR</v>
          </cell>
          <cell r="Y356">
            <v>8</v>
          </cell>
          <cell r="Z356">
            <v>8</v>
          </cell>
          <cell r="AA356" t="str">
            <v>PYP</v>
          </cell>
          <cell r="AB356" t="str">
            <v xml:space="preserve"> 0000026</v>
          </cell>
          <cell r="AC356" t="str">
            <v>PYL</v>
          </cell>
          <cell r="AD356" t="str">
            <v>004367</v>
          </cell>
          <cell r="AE356" t="str">
            <v>EMP</v>
          </cell>
          <cell r="AF356" t="str">
            <v>86996</v>
          </cell>
          <cell r="AG356" t="str">
            <v>JUL</v>
          </cell>
          <cell r="AH356" t="str">
            <v xml:space="preserve"> 000.00</v>
          </cell>
          <cell r="AI356" t="str">
            <v>BCH</v>
          </cell>
          <cell r="AJ356" t="str">
            <v>500</v>
          </cell>
          <cell r="AK356" t="str">
            <v>CLS</v>
          </cell>
          <cell r="AL356" t="str">
            <v>R234</v>
          </cell>
          <cell r="AM356" t="str">
            <v>DTA</v>
          </cell>
          <cell r="AN356" t="str">
            <v xml:space="preserve"> 00000000000.00</v>
          </cell>
          <cell r="AO356" t="str">
            <v>DTH</v>
          </cell>
          <cell r="AP356" t="str">
            <v xml:space="preserve"> 00000000000.00</v>
          </cell>
          <cell r="AV356" t="str">
            <v>000000000</v>
          </cell>
          <cell r="AW356" t="str">
            <v>000</v>
          </cell>
          <cell r="AX356" t="str">
            <v>00</v>
          </cell>
          <cell r="AY356" t="str">
            <v>0</v>
          </cell>
          <cell r="AZ356" t="str">
            <v>FPL Fibernet</v>
          </cell>
        </row>
        <row r="357">
          <cell r="A357" t="str">
            <v>107100</v>
          </cell>
          <cell r="B357" t="str">
            <v>0312</v>
          </cell>
          <cell r="C357" t="str">
            <v>06080</v>
          </cell>
          <cell r="D357" t="str">
            <v>0ELECT</v>
          </cell>
          <cell r="E357" t="str">
            <v>312000</v>
          </cell>
          <cell r="F357" t="str">
            <v>0790</v>
          </cell>
          <cell r="G357" t="str">
            <v>65000</v>
          </cell>
          <cell r="H357" t="str">
            <v>A</v>
          </cell>
          <cell r="I357" t="str">
            <v>00000041</v>
          </cell>
          <cell r="J357">
            <v>65</v>
          </cell>
          <cell r="K357">
            <v>312</v>
          </cell>
          <cell r="L357">
            <v>6154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 t="str">
            <v>0790</v>
          </cell>
          <cell r="R357" t="str">
            <v>65000</v>
          </cell>
          <cell r="S357" t="str">
            <v>200212</v>
          </cell>
          <cell r="T357" t="str">
            <v>CA01</v>
          </cell>
          <cell r="U357">
            <v>-2457.5700000000002</v>
          </cell>
          <cell r="V357" t="str">
            <v>LDB</v>
          </cell>
          <cell r="W357">
            <v>0</v>
          </cell>
          <cell r="Y357">
            <v>0</v>
          </cell>
          <cell r="Z357">
            <v>0</v>
          </cell>
          <cell r="AA357" t="str">
            <v>BCH</v>
          </cell>
          <cell r="AB357" t="str">
            <v>0023</v>
          </cell>
          <cell r="AC357" t="str">
            <v>WKS</v>
          </cell>
          <cell r="AE357" t="str">
            <v>JV#</v>
          </cell>
          <cell r="AF357" t="str">
            <v>1232</v>
          </cell>
          <cell r="AG357" t="str">
            <v>FRN</v>
          </cell>
          <cell r="AH357" t="str">
            <v>6154</v>
          </cell>
          <cell r="AI357" t="str">
            <v>RP#</v>
          </cell>
          <cell r="AJ357" t="str">
            <v>000</v>
          </cell>
          <cell r="AK357" t="str">
            <v>CTL</v>
          </cell>
          <cell r="AM357" t="str">
            <v>RF#</v>
          </cell>
          <cell r="AU357" t="str">
            <v>TO PLACE IN SERVICE</v>
          </cell>
          <cell r="AZ357" t="str">
            <v>FPL Fibernet</v>
          </cell>
        </row>
        <row r="358">
          <cell r="A358" t="str">
            <v>107100</v>
          </cell>
          <cell r="B358" t="str">
            <v>0312</v>
          </cell>
          <cell r="C358" t="str">
            <v>06080</v>
          </cell>
          <cell r="D358" t="str">
            <v>0FIBER</v>
          </cell>
          <cell r="E358" t="str">
            <v>312000</v>
          </cell>
          <cell r="F358" t="str">
            <v>0790</v>
          </cell>
          <cell r="G358" t="str">
            <v>65000</v>
          </cell>
          <cell r="H358" t="str">
            <v>A</v>
          </cell>
          <cell r="I358" t="str">
            <v>00000041</v>
          </cell>
          <cell r="J358">
            <v>63</v>
          </cell>
          <cell r="K358">
            <v>312</v>
          </cell>
          <cell r="L358">
            <v>6154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 t="str">
            <v>0790</v>
          </cell>
          <cell r="R358" t="str">
            <v>65000</v>
          </cell>
          <cell r="S358" t="str">
            <v>200212</v>
          </cell>
          <cell r="T358" t="str">
            <v>CA01</v>
          </cell>
          <cell r="U358">
            <v>6000</v>
          </cell>
          <cell r="V358" t="str">
            <v>LDB</v>
          </cell>
          <cell r="W358">
            <v>0</v>
          </cell>
          <cell r="Y358">
            <v>0</v>
          </cell>
          <cell r="Z358">
            <v>0</v>
          </cell>
          <cell r="AA358" t="str">
            <v>BCH</v>
          </cell>
          <cell r="AB358" t="str">
            <v>0011</v>
          </cell>
          <cell r="AC358" t="str">
            <v>WKS</v>
          </cell>
          <cell r="AE358" t="str">
            <v>JV#</v>
          </cell>
          <cell r="AF358" t="str">
            <v>1232</v>
          </cell>
          <cell r="AG358" t="str">
            <v>FRN</v>
          </cell>
          <cell r="AH358" t="str">
            <v>6154</v>
          </cell>
          <cell r="AI358" t="str">
            <v>RP#</v>
          </cell>
          <cell r="AJ358" t="str">
            <v>000</v>
          </cell>
          <cell r="AK358" t="str">
            <v>CTL</v>
          </cell>
          <cell r="AM358" t="str">
            <v>RF#</v>
          </cell>
          <cell r="AU358" t="str">
            <v>ACCRUAL OF DEC 02 CAPITAL</v>
          </cell>
          <cell r="AZ358" t="str">
            <v>FPL Fibernet</v>
          </cell>
        </row>
        <row r="359">
          <cell r="A359" t="str">
            <v>107100</v>
          </cell>
          <cell r="B359" t="str">
            <v>0385</v>
          </cell>
          <cell r="C359" t="str">
            <v>06080</v>
          </cell>
          <cell r="D359" t="str">
            <v>0FIBER</v>
          </cell>
          <cell r="E359" t="str">
            <v>385000</v>
          </cell>
          <cell r="F359" t="str">
            <v>0803</v>
          </cell>
          <cell r="G359" t="str">
            <v>36000</v>
          </cell>
          <cell r="H359" t="str">
            <v>A</v>
          </cell>
          <cell r="I359" t="str">
            <v>00000041</v>
          </cell>
          <cell r="J359">
            <v>60</v>
          </cell>
          <cell r="K359">
            <v>385</v>
          </cell>
          <cell r="L359">
            <v>6154</v>
          </cell>
          <cell r="M359">
            <v>107</v>
          </cell>
          <cell r="N359">
            <v>10</v>
          </cell>
          <cell r="O359">
            <v>0</v>
          </cell>
          <cell r="P359">
            <v>107.1</v>
          </cell>
          <cell r="Q359" t="str">
            <v>0803</v>
          </cell>
          <cell r="R359" t="str">
            <v>36000</v>
          </cell>
          <cell r="S359" t="str">
            <v>200212</v>
          </cell>
          <cell r="T359" t="str">
            <v>PY42</v>
          </cell>
          <cell r="U359">
            <v>769.25</v>
          </cell>
          <cell r="V359" t="str">
            <v>LDB</v>
          </cell>
          <cell r="W359">
            <v>0</v>
          </cell>
          <cell r="X359" t="str">
            <v>SHR</v>
          </cell>
          <cell r="Y359">
            <v>20</v>
          </cell>
          <cell r="Z359">
            <v>20</v>
          </cell>
          <cell r="AA359" t="str">
            <v>PYP</v>
          </cell>
          <cell r="AB359" t="str">
            <v xml:space="preserve"> 0000026</v>
          </cell>
          <cell r="AC359" t="str">
            <v>PYL</v>
          </cell>
          <cell r="AD359" t="str">
            <v>004367</v>
          </cell>
          <cell r="AE359" t="str">
            <v>EMP</v>
          </cell>
          <cell r="AF359" t="str">
            <v>23986</v>
          </cell>
          <cell r="AG359" t="str">
            <v>JUL</v>
          </cell>
          <cell r="AH359" t="str">
            <v xml:space="preserve"> 000.00</v>
          </cell>
          <cell r="AI359" t="str">
            <v>BCH</v>
          </cell>
          <cell r="AJ359" t="str">
            <v>500</v>
          </cell>
          <cell r="AK359" t="str">
            <v>CLS</v>
          </cell>
          <cell r="AL359" t="str">
            <v>R234</v>
          </cell>
          <cell r="AM359" t="str">
            <v>DTA</v>
          </cell>
          <cell r="AN359" t="str">
            <v xml:space="preserve"> 00000000000.00</v>
          </cell>
          <cell r="AO359" t="str">
            <v>DTH</v>
          </cell>
          <cell r="AP359" t="str">
            <v xml:space="preserve"> 00000000000.00</v>
          </cell>
          <cell r="AV359" t="str">
            <v>000000000</v>
          </cell>
          <cell r="AW359" t="str">
            <v>000</v>
          </cell>
          <cell r="AX359" t="str">
            <v>00</v>
          </cell>
          <cell r="AY359" t="str">
            <v>0</v>
          </cell>
          <cell r="AZ359" t="str">
            <v>FPL Fibernet</v>
          </cell>
        </row>
        <row r="360">
          <cell r="A360" t="str">
            <v>107100</v>
          </cell>
          <cell r="B360" t="str">
            <v>0312</v>
          </cell>
          <cell r="C360" t="str">
            <v>06080</v>
          </cell>
          <cell r="D360" t="str">
            <v>0ELECT</v>
          </cell>
          <cell r="E360" t="str">
            <v>312000</v>
          </cell>
          <cell r="F360" t="str">
            <v>0790</v>
          </cell>
          <cell r="G360" t="str">
            <v>65000</v>
          </cell>
          <cell r="H360" t="str">
            <v>A</v>
          </cell>
          <cell r="I360" t="str">
            <v>00000041</v>
          </cell>
          <cell r="J360">
            <v>65</v>
          </cell>
          <cell r="K360">
            <v>312</v>
          </cell>
          <cell r="L360">
            <v>6155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 t="str">
            <v>0790</v>
          </cell>
          <cell r="R360" t="str">
            <v>65000</v>
          </cell>
          <cell r="S360" t="str">
            <v>200212</v>
          </cell>
          <cell r="T360" t="str">
            <v>CA01</v>
          </cell>
          <cell r="U360">
            <v>-311.41000000000003</v>
          </cell>
          <cell r="V360" t="str">
            <v>LDB</v>
          </cell>
          <cell r="W360">
            <v>0</v>
          </cell>
          <cell r="Y360">
            <v>0</v>
          </cell>
          <cell r="Z360">
            <v>0</v>
          </cell>
          <cell r="AA360" t="str">
            <v>BCH</v>
          </cell>
          <cell r="AB360" t="str">
            <v>0023</v>
          </cell>
          <cell r="AC360" t="str">
            <v>WKS</v>
          </cell>
          <cell r="AE360" t="str">
            <v>JV#</v>
          </cell>
          <cell r="AF360" t="str">
            <v>1232</v>
          </cell>
          <cell r="AG360" t="str">
            <v>FRN</v>
          </cell>
          <cell r="AH360" t="str">
            <v>6155</v>
          </cell>
          <cell r="AI360" t="str">
            <v>RP#</v>
          </cell>
          <cell r="AJ360" t="str">
            <v>000</v>
          </cell>
          <cell r="AK360" t="str">
            <v>CTL</v>
          </cell>
          <cell r="AM360" t="str">
            <v>RF#</v>
          </cell>
          <cell r="AU360" t="str">
            <v>TO PLACE IN SERVICE</v>
          </cell>
          <cell r="AZ360" t="str">
            <v>FPL Fibernet</v>
          </cell>
        </row>
        <row r="361">
          <cell r="A361" t="str">
            <v>107100</v>
          </cell>
          <cell r="B361" t="str">
            <v>0350</v>
          </cell>
          <cell r="C361" t="str">
            <v>06068</v>
          </cell>
          <cell r="D361" t="str">
            <v>0FIBER</v>
          </cell>
          <cell r="E361" t="str">
            <v>350000</v>
          </cell>
          <cell r="F361" t="str">
            <v>0803</v>
          </cell>
          <cell r="G361" t="str">
            <v>36000</v>
          </cell>
          <cell r="H361" t="str">
            <v>A</v>
          </cell>
          <cell r="I361" t="str">
            <v>00000041</v>
          </cell>
          <cell r="J361">
            <v>60</v>
          </cell>
          <cell r="K361">
            <v>350</v>
          </cell>
          <cell r="L361">
            <v>6157</v>
          </cell>
          <cell r="M361">
            <v>107</v>
          </cell>
          <cell r="N361">
            <v>10</v>
          </cell>
          <cell r="O361">
            <v>0</v>
          </cell>
          <cell r="P361">
            <v>107.1</v>
          </cell>
          <cell r="Q361" t="str">
            <v>0803</v>
          </cell>
          <cell r="R361" t="str">
            <v>36000</v>
          </cell>
          <cell r="S361" t="str">
            <v>200212</v>
          </cell>
          <cell r="T361" t="str">
            <v>PY42</v>
          </cell>
          <cell r="U361">
            <v>801.75</v>
          </cell>
          <cell r="V361" t="str">
            <v>LDB</v>
          </cell>
          <cell r="W361">
            <v>0</v>
          </cell>
          <cell r="X361" t="str">
            <v>SHR</v>
          </cell>
          <cell r="Y361">
            <v>20</v>
          </cell>
          <cell r="Z361">
            <v>20</v>
          </cell>
          <cell r="AA361" t="str">
            <v>PYP</v>
          </cell>
          <cell r="AB361" t="str">
            <v xml:space="preserve"> 0000001</v>
          </cell>
          <cell r="AC361" t="str">
            <v>PYL</v>
          </cell>
          <cell r="AD361" t="str">
            <v>004308</v>
          </cell>
          <cell r="AE361" t="str">
            <v>EMP</v>
          </cell>
          <cell r="AF361" t="str">
            <v>45514</v>
          </cell>
          <cell r="AG361" t="str">
            <v>JUL</v>
          </cell>
          <cell r="AH361" t="str">
            <v xml:space="preserve"> 000.00</v>
          </cell>
          <cell r="AI361" t="str">
            <v>BCH</v>
          </cell>
          <cell r="AJ361" t="str">
            <v>500</v>
          </cell>
          <cell r="AK361" t="str">
            <v>CLS</v>
          </cell>
          <cell r="AL361" t="str">
            <v>1RCL</v>
          </cell>
          <cell r="AM361" t="str">
            <v>DTA</v>
          </cell>
          <cell r="AN361" t="str">
            <v xml:space="preserve"> 00000000000.00</v>
          </cell>
          <cell r="AO361" t="str">
            <v>DTH</v>
          </cell>
          <cell r="AP361" t="str">
            <v xml:space="preserve"> 00000000000.00</v>
          </cell>
          <cell r="AV361" t="str">
            <v>000000000</v>
          </cell>
          <cell r="AW361" t="str">
            <v>000</v>
          </cell>
          <cell r="AX361" t="str">
            <v>00</v>
          </cell>
          <cell r="AY361" t="str">
            <v>0</v>
          </cell>
          <cell r="AZ361" t="str">
            <v>FPL Fibernet</v>
          </cell>
        </row>
        <row r="362">
          <cell r="A362" t="str">
            <v>107100</v>
          </cell>
          <cell r="B362" t="str">
            <v>0350</v>
          </cell>
          <cell r="C362" t="str">
            <v>06068</v>
          </cell>
          <cell r="D362" t="str">
            <v>0FIBER</v>
          </cell>
          <cell r="E362" t="str">
            <v>350000</v>
          </cell>
          <cell r="F362" t="str">
            <v>0803</v>
          </cell>
          <cell r="G362" t="str">
            <v>36000</v>
          </cell>
          <cell r="H362" t="str">
            <v>A</v>
          </cell>
          <cell r="I362" t="str">
            <v>00000041</v>
          </cell>
          <cell r="J362">
            <v>60</v>
          </cell>
          <cell r="K362">
            <v>350</v>
          </cell>
          <cell r="L362">
            <v>6157</v>
          </cell>
          <cell r="M362">
            <v>107</v>
          </cell>
          <cell r="N362">
            <v>10</v>
          </cell>
          <cell r="O362">
            <v>0</v>
          </cell>
          <cell r="P362">
            <v>107.1</v>
          </cell>
          <cell r="Q362" t="str">
            <v>0803</v>
          </cell>
          <cell r="R362" t="str">
            <v>36000</v>
          </cell>
          <cell r="S362" t="str">
            <v>200212</v>
          </cell>
          <cell r="T362" t="str">
            <v>PY42</v>
          </cell>
          <cell r="U362">
            <v>1603.5</v>
          </cell>
          <cell r="V362" t="str">
            <v>LDB</v>
          </cell>
          <cell r="W362">
            <v>0</v>
          </cell>
          <cell r="X362" t="str">
            <v>SHR</v>
          </cell>
          <cell r="Y362">
            <v>40</v>
          </cell>
          <cell r="Z362">
            <v>40</v>
          </cell>
          <cell r="AA362" t="str">
            <v>PYP</v>
          </cell>
          <cell r="AB362" t="str">
            <v xml:space="preserve"> 0000025</v>
          </cell>
          <cell r="AC362" t="str">
            <v>PYL</v>
          </cell>
          <cell r="AD362" t="str">
            <v>004308</v>
          </cell>
          <cell r="AE362" t="str">
            <v>EMP</v>
          </cell>
          <cell r="AF362" t="str">
            <v>45514</v>
          </cell>
          <cell r="AG362" t="str">
            <v>JUL</v>
          </cell>
          <cell r="AH362" t="str">
            <v xml:space="preserve"> 000.00</v>
          </cell>
          <cell r="AI362" t="str">
            <v>BCH</v>
          </cell>
          <cell r="AJ362" t="str">
            <v>500</v>
          </cell>
          <cell r="AK362" t="str">
            <v>CLS</v>
          </cell>
          <cell r="AL362" t="str">
            <v>1RCL</v>
          </cell>
          <cell r="AM362" t="str">
            <v>DTA</v>
          </cell>
          <cell r="AN362" t="str">
            <v xml:space="preserve"> 00000000000.00</v>
          </cell>
          <cell r="AO362" t="str">
            <v>DTH</v>
          </cell>
          <cell r="AP362" t="str">
            <v xml:space="preserve"> 00000000000.00</v>
          </cell>
          <cell r="AV362" t="str">
            <v>000000000</v>
          </cell>
          <cell r="AW362" t="str">
            <v>000</v>
          </cell>
          <cell r="AX362" t="str">
            <v>00</v>
          </cell>
          <cell r="AY362" t="str">
            <v>0</v>
          </cell>
          <cell r="AZ362" t="str">
            <v>FPL Fibernet</v>
          </cell>
        </row>
        <row r="363">
          <cell r="A363" t="str">
            <v>107100</v>
          </cell>
          <cell r="B363" t="str">
            <v>0350</v>
          </cell>
          <cell r="C363" t="str">
            <v>06068</v>
          </cell>
          <cell r="D363" t="str">
            <v>0FIBER</v>
          </cell>
          <cell r="E363" t="str">
            <v>350000</v>
          </cell>
          <cell r="F363" t="str">
            <v>0803</v>
          </cell>
          <cell r="G363" t="str">
            <v>36000</v>
          </cell>
          <cell r="H363" t="str">
            <v>A</v>
          </cell>
          <cell r="I363" t="str">
            <v>00000041</v>
          </cell>
          <cell r="J363">
            <v>60</v>
          </cell>
          <cell r="K363">
            <v>350</v>
          </cell>
          <cell r="L363">
            <v>6157</v>
          </cell>
          <cell r="M363">
            <v>107</v>
          </cell>
          <cell r="N363">
            <v>10</v>
          </cell>
          <cell r="O363">
            <v>0</v>
          </cell>
          <cell r="P363">
            <v>107.1</v>
          </cell>
          <cell r="Q363" t="str">
            <v>0803</v>
          </cell>
          <cell r="R363" t="str">
            <v>36000</v>
          </cell>
          <cell r="S363" t="str">
            <v>200212</v>
          </cell>
          <cell r="T363" t="str">
            <v>PY42</v>
          </cell>
          <cell r="U363">
            <v>1603.5</v>
          </cell>
          <cell r="V363" t="str">
            <v>LDB</v>
          </cell>
          <cell r="W363">
            <v>0</v>
          </cell>
          <cell r="X363" t="str">
            <v>SHR</v>
          </cell>
          <cell r="Y363">
            <v>40</v>
          </cell>
          <cell r="Z363">
            <v>40</v>
          </cell>
          <cell r="AA363" t="str">
            <v>PYP</v>
          </cell>
          <cell r="AB363" t="str">
            <v xml:space="preserve"> 0000026</v>
          </cell>
          <cell r="AC363" t="str">
            <v>PYL</v>
          </cell>
          <cell r="AD363" t="str">
            <v>004308</v>
          </cell>
          <cell r="AE363" t="str">
            <v>EMP</v>
          </cell>
          <cell r="AF363" t="str">
            <v>45514</v>
          </cell>
          <cell r="AG363" t="str">
            <v>JUL</v>
          </cell>
          <cell r="AH363" t="str">
            <v xml:space="preserve"> 000.00</v>
          </cell>
          <cell r="AI363" t="str">
            <v>BCH</v>
          </cell>
          <cell r="AJ363" t="str">
            <v>500</v>
          </cell>
          <cell r="AK363" t="str">
            <v>CLS</v>
          </cell>
          <cell r="AL363" t="str">
            <v>1RCL</v>
          </cell>
          <cell r="AM363" t="str">
            <v>DTA</v>
          </cell>
          <cell r="AN363" t="str">
            <v xml:space="preserve"> 00000000000.00</v>
          </cell>
          <cell r="AO363" t="str">
            <v>DTH</v>
          </cell>
          <cell r="AP363" t="str">
            <v xml:space="preserve"> 00000000000.00</v>
          </cell>
          <cell r="AV363" t="str">
            <v>000000000</v>
          </cell>
          <cell r="AW363" t="str">
            <v>000</v>
          </cell>
          <cell r="AX363" t="str">
            <v>00</v>
          </cell>
          <cell r="AY363" t="str">
            <v>0</v>
          </cell>
          <cell r="AZ363" t="str">
            <v>FPL Fibernet</v>
          </cell>
        </row>
        <row r="364">
          <cell r="A364" t="str">
            <v>107100</v>
          </cell>
          <cell r="B364" t="str">
            <v>0350</v>
          </cell>
          <cell r="C364" t="str">
            <v>06068</v>
          </cell>
          <cell r="D364" t="str">
            <v>0OTHER</v>
          </cell>
          <cell r="E364" t="str">
            <v>350000</v>
          </cell>
          <cell r="F364" t="str">
            <v>0741</v>
          </cell>
          <cell r="G364" t="str">
            <v>51450</v>
          </cell>
          <cell r="H364" t="str">
            <v>A</v>
          </cell>
          <cell r="I364" t="str">
            <v>00000041</v>
          </cell>
          <cell r="J364">
            <v>64</v>
          </cell>
          <cell r="K364">
            <v>350</v>
          </cell>
          <cell r="L364">
            <v>6157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 t="str">
            <v>0741</v>
          </cell>
          <cell r="R364" t="str">
            <v>51450</v>
          </cell>
          <cell r="S364" t="str">
            <v>200212</v>
          </cell>
          <cell r="T364" t="str">
            <v>SA01</v>
          </cell>
          <cell r="U364">
            <v>16670</v>
          </cell>
          <cell r="W364">
            <v>0</v>
          </cell>
          <cell r="Y364">
            <v>0</v>
          </cell>
          <cell r="Z364">
            <v>1</v>
          </cell>
          <cell r="AA364" t="str">
            <v>BCH</v>
          </cell>
          <cell r="AB364" t="str">
            <v>450002354</v>
          </cell>
          <cell r="AC364" t="str">
            <v>PO#</v>
          </cell>
          <cell r="AD364" t="str">
            <v>4500109387</v>
          </cell>
          <cell r="AE364" t="str">
            <v>S/R</v>
          </cell>
          <cell r="AF364" t="str">
            <v>337</v>
          </cell>
          <cell r="AI364" t="str">
            <v>PYN</v>
          </cell>
          <cell r="AJ364" t="str">
            <v>COMPUTER SYSTEMS &amp; SERVIC</v>
          </cell>
          <cell r="AK364" t="str">
            <v>VND</v>
          </cell>
          <cell r="AL364" t="str">
            <v>592038261</v>
          </cell>
          <cell r="AM364" t="str">
            <v>FAC</v>
          </cell>
          <cell r="AN364" t="str">
            <v>000</v>
          </cell>
          <cell r="AQ364" t="str">
            <v>NVD</v>
          </cell>
          <cell r="AR364" t="str">
            <v>2002-12-</v>
          </cell>
          <cell r="AU364" t="str">
            <v>INVOICE# 589        COMPUTER SYSTEMS &amp; S5000003637</v>
          </cell>
          <cell r="AV364" t="str">
            <v>WF-BATCH</v>
          </cell>
          <cell r="AW364" t="str">
            <v>000</v>
          </cell>
          <cell r="AX364" t="str">
            <v>00</v>
          </cell>
          <cell r="AY364" t="str">
            <v>0</v>
          </cell>
          <cell r="AZ364" t="str">
            <v>FPL Fibernet</v>
          </cell>
        </row>
        <row r="365">
          <cell r="A365" t="str">
            <v>107100</v>
          </cell>
          <cell r="B365" t="str">
            <v>0350</v>
          </cell>
          <cell r="C365" t="str">
            <v>06068</v>
          </cell>
          <cell r="D365" t="str">
            <v>0OTHER</v>
          </cell>
          <cell r="E365" t="str">
            <v>350000</v>
          </cell>
          <cell r="F365" t="str">
            <v>0741</v>
          </cell>
          <cell r="G365" t="str">
            <v>51450</v>
          </cell>
          <cell r="H365" t="str">
            <v>A</v>
          </cell>
          <cell r="I365" t="str">
            <v>00000041</v>
          </cell>
          <cell r="J365">
            <v>64</v>
          </cell>
          <cell r="K365">
            <v>350</v>
          </cell>
          <cell r="L365">
            <v>6157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 t="str">
            <v>0741</v>
          </cell>
          <cell r="R365" t="str">
            <v>51450</v>
          </cell>
          <cell r="S365" t="str">
            <v>200212</v>
          </cell>
          <cell r="T365" t="str">
            <v>SA01</v>
          </cell>
          <cell r="U365">
            <v>43485</v>
          </cell>
          <cell r="W365">
            <v>0</v>
          </cell>
          <cell r="Y365">
            <v>0</v>
          </cell>
          <cell r="Z365">
            <v>1</v>
          </cell>
          <cell r="AA365" t="str">
            <v>BCH</v>
          </cell>
          <cell r="AB365" t="str">
            <v>450002354</v>
          </cell>
          <cell r="AC365" t="str">
            <v>PO#</v>
          </cell>
          <cell r="AD365" t="str">
            <v>4500109387</v>
          </cell>
          <cell r="AE365" t="str">
            <v>S/R</v>
          </cell>
          <cell r="AF365" t="str">
            <v>337</v>
          </cell>
          <cell r="AI365" t="str">
            <v>PYN</v>
          </cell>
          <cell r="AJ365" t="str">
            <v>COMPUTER SYSTEMS &amp; SERVIC</v>
          </cell>
          <cell r="AK365" t="str">
            <v>VND</v>
          </cell>
          <cell r="AL365" t="str">
            <v>592038261</v>
          </cell>
          <cell r="AM365" t="str">
            <v>FAC</v>
          </cell>
          <cell r="AN365" t="str">
            <v>000</v>
          </cell>
          <cell r="AQ365" t="str">
            <v>NVD</v>
          </cell>
          <cell r="AR365" t="str">
            <v>2002-12-</v>
          </cell>
          <cell r="AU365" t="str">
            <v>INVOICE# 593        COMPUTER SYSTEMS &amp; S5000003640</v>
          </cell>
          <cell r="AV365" t="str">
            <v>WF-BATCH</v>
          </cell>
          <cell r="AW365" t="str">
            <v>000</v>
          </cell>
          <cell r="AX365" t="str">
            <v>00</v>
          </cell>
          <cell r="AY365" t="str">
            <v>0</v>
          </cell>
          <cell r="AZ365" t="str">
            <v>FPL Fibernet</v>
          </cell>
        </row>
        <row r="366">
          <cell r="A366" t="str">
            <v>107100</v>
          </cell>
          <cell r="B366" t="str">
            <v>0350</v>
          </cell>
          <cell r="C366" t="str">
            <v>06068</v>
          </cell>
          <cell r="D366" t="str">
            <v>0OTHER</v>
          </cell>
          <cell r="E366" t="str">
            <v>350000</v>
          </cell>
          <cell r="F366" t="str">
            <v>0741</v>
          </cell>
          <cell r="G366" t="str">
            <v>51450</v>
          </cell>
          <cell r="H366" t="str">
            <v>A</v>
          </cell>
          <cell r="I366" t="str">
            <v>00000041</v>
          </cell>
          <cell r="J366">
            <v>64</v>
          </cell>
          <cell r="K366">
            <v>350</v>
          </cell>
          <cell r="L366">
            <v>6157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 t="str">
            <v>0741</v>
          </cell>
          <cell r="R366" t="str">
            <v>51450</v>
          </cell>
          <cell r="S366" t="str">
            <v>200212</v>
          </cell>
          <cell r="T366" t="str">
            <v>SA01</v>
          </cell>
          <cell r="U366">
            <v>103711.5</v>
          </cell>
          <cell r="W366">
            <v>0</v>
          </cell>
          <cell r="Y366">
            <v>0</v>
          </cell>
          <cell r="Z366">
            <v>1</v>
          </cell>
          <cell r="AA366" t="str">
            <v>BCH</v>
          </cell>
          <cell r="AB366" t="str">
            <v>450002354</v>
          </cell>
          <cell r="AC366" t="str">
            <v>PO#</v>
          </cell>
          <cell r="AD366" t="str">
            <v>4500109387</v>
          </cell>
          <cell r="AE366" t="str">
            <v>S/R</v>
          </cell>
          <cell r="AF366" t="str">
            <v>337</v>
          </cell>
          <cell r="AI366" t="str">
            <v>PYN</v>
          </cell>
          <cell r="AJ366" t="str">
            <v>COMPUTER SYSTEMS &amp; SERVIC</v>
          </cell>
          <cell r="AK366" t="str">
            <v>VND</v>
          </cell>
          <cell r="AL366" t="str">
            <v>592038261</v>
          </cell>
          <cell r="AM366" t="str">
            <v>FAC</v>
          </cell>
          <cell r="AN366" t="str">
            <v>000</v>
          </cell>
          <cell r="AQ366" t="str">
            <v>NVD</v>
          </cell>
          <cell r="AR366" t="str">
            <v>2002-12-</v>
          </cell>
          <cell r="AU366" t="str">
            <v>INVOICE# 590        COMPUTER SYSTEMS &amp; S5000003630</v>
          </cell>
          <cell r="AV366" t="str">
            <v>WF-BATCH</v>
          </cell>
          <cell r="AW366" t="str">
            <v>000</v>
          </cell>
          <cell r="AX366" t="str">
            <v>00</v>
          </cell>
          <cell r="AY366" t="str">
            <v>0</v>
          </cell>
          <cell r="AZ366" t="str">
            <v>FPL Fibernet</v>
          </cell>
        </row>
        <row r="367">
          <cell r="A367" t="str">
            <v>107100</v>
          </cell>
          <cell r="B367" t="str">
            <v>0350</v>
          </cell>
          <cell r="C367" t="str">
            <v>06068</v>
          </cell>
          <cell r="D367" t="str">
            <v>0OTHER</v>
          </cell>
          <cell r="E367" t="str">
            <v>350000</v>
          </cell>
          <cell r="F367" t="str">
            <v>0773</v>
          </cell>
          <cell r="G367" t="str">
            <v>51450</v>
          </cell>
          <cell r="H367" t="str">
            <v>A</v>
          </cell>
          <cell r="I367" t="str">
            <v>00000041</v>
          </cell>
          <cell r="J367">
            <v>64</v>
          </cell>
          <cell r="K367">
            <v>350</v>
          </cell>
          <cell r="L367">
            <v>6157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 t="str">
            <v>0773</v>
          </cell>
          <cell r="R367" t="str">
            <v>51450</v>
          </cell>
          <cell r="S367" t="str">
            <v>200212</v>
          </cell>
          <cell r="T367" t="str">
            <v>SA01</v>
          </cell>
          <cell r="U367">
            <v>3581.37</v>
          </cell>
          <cell r="W367">
            <v>0</v>
          </cell>
          <cell r="Y367">
            <v>0</v>
          </cell>
          <cell r="Z367">
            <v>1</v>
          </cell>
          <cell r="AA367" t="str">
            <v>BCH</v>
          </cell>
          <cell r="AB367" t="str">
            <v>450002354</v>
          </cell>
          <cell r="AC367" t="str">
            <v>PO#</v>
          </cell>
          <cell r="AD367" t="str">
            <v>4500109387</v>
          </cell>
          <cell r="AE367" t="str">
            <v>S/R</v>
          </cell>
          <cell r="AF367" t="str">
            <v>337</v>
          </cell>
          <cell r="AI367" t="str">
            <v>PYN</v>
          </cell>
          <cell r="AJ367" t="str">
            <v>COMPUTER SYSTEMS &amp; SERVIC</v>
          </cell>
          <cell r="AK367" t="str">
            <v>VND</v>
          </cell>
          <cell r="AL367" t="str">
            <v>592038261</v>
          </cell>
          <cell r="AM367" t="str">
            <v>FAC</v>
          </cell>
          <cell r="AN367" t="str">
            <v>000</v>
          </cell>
          <cell r="AQ367" t="str">
            <v>NVD</v>
          </cell>
          <cell r="AR367" t="str">
            <v>2002-12-</v>
          </cell>
          <cell r="AU367" t="str">
            <v>INVOICE# 597        COMPUTER SYSTEMS &amp; S5000003635</v>
          </cell>
          <cell r="AV367" t="str">
            <v>WF-BATCH</v>
          </cell>
          <cell r="AW367" t="str">
            <v>000</v>
          </cell>
          <cell r="AX367" t="str">
            <v>00</v>
          </cell>
          <cell r="AY367" t="str">
            <v>0</v>
          </cell>
          <cell r="AZ367" t="str">
            <v>FPL Fibernet</v>
          </cell>
        </row>
        <row r="368">
          <cell r="A368" t="str">
            <v>107100</v>
          </cell>
          <cell r="B368" t="str">
            <v>0350</v>
          </cell>
          <cell r="C368" t="str">
            <v>06068</v>
          </cell>
          <cell r="D368" t="str">
            <v>0OTHER</v>
          </cell>
          <cell r="E368" t="str">
            <v>350000</v>
          </cell>
          <cell r="F368" t="str">
            <v>0773</v>
          </cell>
          <cell r="G368" t="str">
            <v>51450</v>
          </cell>
          <cell r="H368" t="str">
            <v>A</v>
          </cell>
          <cell r="I368" t="str">
            <v>00000041</v>
          </cell>
          <cell r="J368">
            <v>64</v>
          </cell>
          <cell r="K368">
            <v>350</v>
          </cell>
          <cell r="L368">
            <v>6157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 t="str">
            <v>0773</v>
          </cell>
          <cell r="R368" t="str">
            <v>51450</v>
          </cell>
          <cell r="S368" t="str">
            <v>200212</v>
          </cell>
          <cell r="T368" t="str">
            <v>SA01</v>
          </cell>
          <cell r="U368">
            <v>4806</v>
          </cell>
          <cell r="W368">
            <v>0</v>
          </cell>
          <cell r="Y368">
            <v>0</v>
          </cell>
          <cell r="Z368">
            <v>1</v>
          </cell>
          <cell r="AA368" t="str">
            <v>BCH</v>
          </cell>
          <cell r="AB368" t="str">
            <v>450002354</v>
          </cell>
          <cell r="AC368" t="str">
            <v>PO#</v>
          </cell>
          <cell r="AD368" t="str">
            <v>4500128455</v>
          </cell>
          <cell r="AE368" t="str">
            <v>S/R</v>
          </cell>
          <cell r="AF368" t="str">
            <v>337</v>
          </cell>
          <cell r="AI368" t="str">
            <v>PYN</v>
          </cell>
          <cell r="AJ368" t="str">
            <v>ZANBAR SOLUTIONS INC</v>
          </cell>
          <cell r="AK368" t="str">
            <v>VND</v>
          </cell>
          <cell r="AL368" t="str">
            <v>651158083</v>
          </cell>
          <cell r="AM368" t="str">
            <v>FAC</v>
          </cell>
          <cell r="AN368" t="str">
            <v>000</v>
          </cell>
          <cell r="AQ368" t="str">
            <v>NVD</v>
          </cell>
          <cell r="AR368" t="str">
            <v>2002-12-</v>
          </cell>
          <cell r="AU368" t="str">
            <v>INVOICE# 57100-22   ZANBAR SOLUTIONS INC5000003636</v>
          </cell>
          <cell r="AV368" t="str">
            <v>WF-BATCH</v>
          </cell>
          <cell r="AW368" t="str">
            <v>000</v>
          </cell>
          <cell r="AX368" t="str">
            <v>00</v>
          </cell>
          <cell r="AY368" t="str">
            <v>0</v>
          </cell>
          <cell r="AZ368" t="str">
            <v>FPL Fibernet</v>
          </cell>
        </row>
        <row r="369">
          <cell r="A369" t="str">
            <v>107100</v>
          </cell>
          <cell r="B369" t="str">
            <v>0350</v>
          </cell>
          <cell r="C369" t="str">
            <v>06068</v>
          </cell>
          <cell r="D369" t="str">
            <v>0OTHER</v>
          </cell>
          <cell r="E369" t="str">
            <v>350000</v>
          </cell>
          <cell r="F369" t="str">
            <v>0773</v>
          </cell>
          <cell r="G369" t="str">
            <v>51450</v>
          </cell>
          <cell r="H369" t="str">
            <v>A</v>
          </cell>
          <cell r="I369" t="str">
            <v>00000041</v>
          </cell>
          <cell r="J369">
            <v>64</v>
          </cell>
          <cell r="K369">
            <v>350</v>
          </cell>
          <cell r="L369">
            <v>6157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 t="str">
            <v>0773</v>
          </cell>
          <cell r="R369" t="str">
            <v>51450</v>
          </cell>
          <cell r="S369" t="str">
            <v>200212</v>
          </cell>
          <cell r="T369" t="str">
            <v>SA01</v>
          </cell>
          <cell r="U369">
            <v>4860</v>
          </cell>
          <cell r="W369">
            <v>0</v>
          </cell>
          <cell r="Y369">
            <v>0</v>
          </cell>
          <cell r="Z369">
            <v>1</v>
          </cell>
          <cell r="AA369" t="str">
            <v>BCH</v>
          </cell>
          <cell r="AB369" t="str">
            <v>450002354</v>
          </cell>
          <cell r="AC369" t="str">
            <v>PO#</v>
          </cell>
          <cell r="AD369" t="str">
            <v>4500128455</v>
          </cell>
          <cell r="AE369" t="str">
            <v>S/R</v>
          </cell>
          <cell r="AF369" t="str">
            <v>337</v>
          </cell>
          <cell r="AI369" t="str">
            <v>PYN</v>
          </cell>
          <cell r="AJ369" t="str">
            <v>ZANBAR SOLUTIONS INC</v>
          </cell>
          <cell r="AK369" t="str">
            <v>VND</v>
          </cell>
          <cell r="AL369" t="str">
            <v>651158083</v>
          </cell>
          <cell r="AM369" t="str">
            <v>FAC</v>
          </cell>
          <cell r="AN369" t="str">
            <v>000</v>
          </cell>
          <cell r="AQ369" t="str">
            <v>NVD</v>
          </cell>
          <cell r="AR369" t="str">
            <v>2002-12-</v>
          </cell>
          <cell r="AU369" t="str">
            <v>INVOICE# 57100-25   ZANBAR SOLUTIONS INC5000003633</v>
          </cell>
          <cell r="AV369" t="str">
            <v>WF-BATCH</v>
          </cell>
          <cell r="AW369" t="str">
            <v>000</v>
          </cell>
          <cell r="AX369" t="str">
            <v>00</v>
          </cell>
          <cell r="AY369" t="str">
            <v>0</v>
          </cell>
          <cell r="AZ369" t="str">
            <v>FPL Fibernet</v>
          </cell>
        </row>
        <row r="370">
          <cell r="A370" t="str">
            <v>107100</v>
          </cell>
          <cell r="B370" t="str">
            <v>0350</v>
          </cell>
          <cell r="C370" t="str">
            <v>06068</v>
          </cell>
          <cell r="D370" t="str">
            <v>0OTHER</v>
          </cell>
          <cell r="E370" t="str">
            <v>350000</v>
          </cell>
          <cell r="F370" t="str">
            <v>0773</v>
          </cell>
          <cell r="G370" t="str">
            <v>51450</v>
          </cell>
          <cell r="H370" t="str">
            <v>A</v>
          </cell>
          <cell r="I370" t="str">
            <v>00000041</v>
          </cell>
          <cell r="J370">
            <v>64</v>
          </cell>
          <cell r="K370">
            <v>350</v>
          </cell>
          <cell r="L370">
            <v>6157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 t="str">
            <v>0773</v>
          </cell>
          <cell r="R370" t="str">
            <v>51450</v>
          </cell>
          <cell r="S370" t="str">
            <v>200212</v>
          </cell>
          <cell r="T370" t="str">
            <v>SA01</v>
          </cell>
          <cell r="U370">
            <v>5281.2</v>
          </cell>
          <cell r="W370">
            <v>0</v>
          </cell>
          <cell r="Y370">
            <v>0</v>
          </cell>
          <cell r="Z370">
            <v>1</v>
          </cell>
          <cell r="AA370" t="str">
            <v>BCH</v>
          </cell>
          <cell r="AB370" t="str">
            <v>450002354</v>
          </cell>
          <cell r="AC370" t="str">
            <v>PO#</v>
          </cell>
          <cell r="AD370" t="str">
            <v>4500128455</v>
          </cell>
          <cell r="AE370" t="str">
            <v>S/R</v>
          </cell>
          <cell r="AF370" t="str">
            <v>337</v>
          </cell>
          <cell r="AI370" t="str">
            <v>PYN</v>
          </cell>
          <cell r="AJ370" t="str">
            <v>ZANBAR SOLUTIONS INC</v>
          </cell>
          <cell r="AK370" t="str">
            <v>VND</v>
          </cell>
          <cell r="AL370" t="str">
            <v>651158083</v>
          </cell>
          <cell r="AM370" t="str">
            <v>FAC</v>
          </cell>
          <cell r="AN370" t="str">
            <v>000</v>
          </cell>
          <cell r="AQ370" t="str">
            <v>NVD</v>
          </cell>
          <cell r="AR370" t="str">
            <v>2002-12-</v>
          </cell>
          <cell r="AU370" t="str">
            <v>INVOICE# 57100-21   ZANBAR SOLUTIONS INC5000003631</v>
          </cell>
          <cell r="AV370" t="str">
            <v>WF-BATCH</v>
          </cell>
          <cell r="AW370" t="str">
            <v>000</v>
          </cell>
          <cell r="AX370" t="str">
            <v>00</v>
          </cell>
          <cell r="AY370" t="str">
            <v>0</v>
          </cell>
          <cell r="AZ370" t="str">
            <v>FPL Fibernet</v>
          </cell>
        </row>
        <row r="371">
          <cell r="A371" t="str">
            <v>107100</v>
          </cell>
          <cell r="B371" t="str">
            <v>0350</v>
          </cell>
          <cell r="C371" t="str">
            <v>06068</v>
          </cell>
          <cell r="D371" t="str">
            <v>0OTHER</v>
          </cell>
          <cell r="E371" t="str">
            <v>350000</v>
          </cell>
          <cell r="F371" t="str">
            <v>0773</v>
          </cell>
          <cell r="G371" t="str">
            <v>51450</v>
          </cell>
          <cell r="H371" t="str">
            <v>A</v>
          </cell>
          <cell r="I371" t="str">
            <v>00000041</v>
          </cell>
          <cell r="J371">
            <v>64</v>
          </cell>
          <cell r="K371">
            <v>350</v>
          </cell>
          <cell r="L371">
            <v>6157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 t="str">
            <v>0773</v>
          </cell>
          <cell r="R371" t="str">
            <v>51450</v>
          </cell>
          <cell r="S371" t="str">
            <v>200212</v>
          </cell>
          <cell r="T371" t="str">
            <v>SA01</v>
          </cell>
          <cell r="U371">
            <v>5319</v>
          </cell>
          <cell r="W371">
            <v>0</v>
          </cell>
          <cell r="Y371">
            <v>0</v>
          </cell>
          <cell r="Z371">
            <v>1</v>
          </cell>
          <cell r="AA371" t="str">
            <v>BCH</v>
          </cell>
          <cell r="AB371" t="str">
            <v>450002354</v>
          </cell>
          <cell r="AC371" t="str">
            <v>PO#</v>
          </cell>
          <cell r="AD371" t="str">
            <v>4500128455</v>
          </cell>
          <cell r="AE371" t="str">
            <v>S/R</v>
          </cell>
          <cell r="AF371" t="str">
            <v>337</v>
          </cell>
          <cell r="AI371" t="str">
            <v>PYN</v>
          </cell>
          <cell r="AJ371" t="str">
            <v>ZANBAR SOLUTIONS INC</v>
          </cell>
          <cell r="AK371" t="str">
            <v>VND</v>
          </cell>
          <cell r="AL371" t="str">
            <v>651158083</v>
          </cell>
          <cell r="AM371" t="str">
            <v>FAC</v>
          </cell>
          <cell r="AN371" t="str">
            <v>000</v>
          </cell>
          <cell r="AQ371" t="str">
            <v>NVD</v>
          </cell>
          <cell r="AR371" t="str">
            <v>2002-12-</v>
          </cell>
          <cell r="AU371" t="str">
            <v>INVOICE# 57100-26   ZANBAR SOLUTIONS INC5000003634</v>
          </cell>
          <cell r="AV371" t="str">
            <v>WF-BATCH</v>
          </cell>
          <cell r="AW371" t="str">
            <v>000</v>
          </cell>
          <cell r="AX371" t="str">
            <v>00</v>
          </cell>
          <cell r="AY371" t="str">
            <v>0</v>
          </cell>
          <cell r="AZ371" t="str">
            <v>FPL Fibernet</v>
          </cell>
        </row>
        <row r="372">
          <cell r="A372" t="str">
            <v>107100</v>
          </cell>
          <cell r="B372" t="str">
            <v>0350</v>
          </cell>
          <cell r="C372" t="str">
            <v>06068</v>
          </cell>
          <cell r="D372" t="str">
            <v>0OTHER</v>
          </cell>
          <cell r="E372" t="str">
            <v>350000</v>
          </cell>
          <cell r="F372" t="str">
            <v>0773</v>
          </cell>
          <cell r="G372" t="str">
            <v>51450</v>
          </cell>
          <cell r="H372" t="str">
            <v>A</v>
          </cell>
          <cell r="I372" t="str">
            <v>00000041</v>
          </cell>
          <cell r="J372">
            <v>64</v>
          </cell>
          <cell r="K372">
            <v>350</v>
          </cell>
          <cell r="L372">
            <v>6157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 t="str">
            <v>0773</v>
          </cell>
          <cell r="R372" t="str">
            <v>51450</v>
          </cell>
          <cell r="S372" t="str">
            <v>200212</v>
          </cell>
          <cell r="T372" t="str">
            <v>SA01</v>
          </cell>
          <cell r="U372">
            <v>8737.5</v>
          </cell>
          <cell r="W372">
            <v>0</v>
          </cell>
          <cell r="Y372">
            <v>0</v>
          </cell>
          <cell r="Z372">
            <v>1</v>
          </cell>
          <cell r="AA372" t="str">
            <v>BCH</v>
          </cell>
          <cell r="AB372" t="str">
            <v>450002354</v>
          </cell>
          <cell r="AC372" t="str">
            <v>PO#</v>
          </cell>
          <cell r="AD372" t="str">
            <v>4500109387</v>
          </cell>
          <cell r="AE372" t="str">
            <v>S/R</v>
          </cell>
          <cell r="AF372" t="str">
            <v>337</v>
          </cell>
          <cell r="AI372" t="str">
            <v>PYN</v>
          </cell>
          <cell r="AJ372" t="str">
            <v>COMPUTER SYSTEMS &amp; SERVIC</v>
          </cell>
          <cell r="AK372" t="str">
            <v>VND</v>
          </cell>
          <cell r="AL372" t="str">
            <v>592038261</v>
          </cell>
          <cell r="AM372" t="str">
            <v>FAC</v>
          </cell>
          <cell r="AN372" t="str">
            <v>000</v>
          </cell>
          <cell r="AQ372" t="str">
            <v>NVD</v>
          </cell>
          <cell r="AR372" t="str">
            <v>2002-12-</v>
          </cell>
          <cell r="AU372" t="str">
            <v>INVOICE# 596        COMPUTER SYSTEMS &amp; S5000003632</v>
          </cell>
          <cell r="AV372" t="str">
            <v>WF-BATCH</v>
          </cell>
          <cell r="AW372" t="str">
            <v>000</v>
          </cell>
          <cell r="AX372" t="str">
            <v>00</v>
          </cell>
          <cell r="AY372" t="str">
            <v>0</v>
          </cell>
          <cell r="AZ372" t="str">
            <v>FPL Fibernet</v>
          </cell>
        </row>
        <row r="373">
          <cell r="A373" t="str">
            <v>107100</v>
          </cell>
          <cell r="B373" t="str">
            <v>0350</v>
          </cell>
          <cell r="C373" t="str">
            <v>06068</v>
          </cell>
          <cell r="D373" t="str">
            <v>0OTHER</v>
          </cell>
          <cell r="E373" t="str">
            <v>350000</v>
          </cell>
          <cell r="F373" t="str">
            <v>0773</v>
          </cell>
          <cell r="G373" t="str">
            <v>51450</v>
          </cell>
          <cell r="H373" t="str">
            <v>A</v>
          </cell>
          <cell r="I373" t="str">
            <v>00000041</v>
          </cell>
          <cell r="J373">
            <v>64</v>
          </cell>
          <cell r="K373">
            <v>350</v>
          </cell>
          <cell r="L373">
            <v>6157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 t="str">
            <v>0773</v>
          </cell>
          <cell r="R373" t="str">
            <v>51450</v>
          </cell>
          <cell r="S373" t="str">
            <v>200212</v>
          </cell>
          <cell r="T373" t="str">
            <v>SA01</v>
          </cell>
          <cell r="U373">
            <v>10351.799999999999</v>
          </cell>
          <cell r="W373">
            <v>0</v>
          </cell>
          <cell r="Y373">
            <v>0</v>
          </cell>
          <cell r="Z373">
            <v>1</v>
          </cell>
          <cell r="AA373" t="str">
            <v>BCH</v>
          </cell>
          <cell r="AB373" t="str">
            <v>450002350</v>
          </cell>
          <cell r="AC373" t="str">
            <v>PO#</v>
          </cell>
          <cell r="AD373" t="str">
            <v>4500128455</v>
          </cell>
          <cell r="AE373" t="str">
            <v>S/R</v>
          </cell>
          <cell r="AF373" t="str">
            <v>337</v>
          </cell>
          <cell r="AI373" t="str">
            <v>PYN</v>
          </cell>
          <cell r="AJ373" t="str">
            <v>ZANBAR SOLUTIONS INC</v>
          </cell>
          <cell r="AK373" t="str">
            <v>VND</v>
          </cell>
          <cell r="AL373" t="str">
            <v>651158083</v>
          </cell>
          <cell r="AM373" t="str">
            <v>FAC</v>
          </cell>
          <cell r="AN373" t="str">
            <v>000</v>
          </cell>
          <cell r="AQ373" t="str">
            <v>NVD</v>
          </cell>
          <cell r="AR373" t="str">
            <v>2002-12-</v>
          </cell>
          <cell r="AU373" t="str">
            <v>INVOICE# 57100-28   ZANBAR SOLUTIONS INC5000003575</v>
          </cell>
          <cell r="AV373" t="str">
            <v>WF-BATCH</v>
          </cell>
          <cell r="AW373" t="str">
            <v>000</v>
          </cell>
          <cell r="AX373" t="str">
            <v>00</v>
          </cell>
          <cell r="AY373" t="str">
            <v>0</v>
          </cell>
          <cell r="AZ373" t="str">
            <v>FPL Fibernet</v>
          </cell>
        </row>
        <row r="374">
          <cell r="A374" t="str">
            <v>107100</v>
          </cell>
          <cell r="B374" t="str">
            <v>0350</v>
          </cell>
          <cell r="C374" t="str">
            <v>06068</v>
          </cell>
          <cell r="D374" t="str">
            <v>0OTHER</v>
          </cell>
          <cell r="E374" t="str">
            <v>350000</v>
          </cell>
          <cell r="F374" t="str">
            <v>0773</v>
          </cell>
          <cell r="G374" t="str">
            <v>51450</v>
          </cell>
          <cell r="H374" t="str">
            <v>A</v>
          </cell>
          <cell r="I374" t="str">
            <v>00000041</v>
          </cell>
          <cell r="J374">
            <v>64</v>
          </cell>
          <cell r="K374">
            <v>350</v>
          </cell>
          <cell r="L374">
            <v>6157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 t="str">
            <v>0773</v>
          </cell>
          <cell r="R374" t="str">
            <v>51450</v>
          </cell>
          <cell r="S374" t="str">
            <v>200212</v>
          </cell>
          <cell r="T374" t="str">
            <v>SA01</v>
          </cell>
          <cell r="U374">
            <v>16783.2</v>
          </cell>
          <cell r="W374">
            <v>0</v>
          </cell>
          <cell r="Y374">
            <v>0</v>
          </cell>
          <cell r="Z374">
            <v>1</v>
          </cell>
          <cell r="AA374" t="str">
            <v>BCH</v>
          </cell>
          <cell r="AB374" t="str">
            <v>450002354</v>
          </cell>
          <cell r="AC374" t="str">
            <v>PO#</v>
          </cell>
          <cell r="AD374" t="str">
            <v>4500128455</v>
          </cell>
          <cell r="AE374" t="str">
            <v>S/R</v>
          </cell>
          <cell r="AF374" t="str">
            <v>337</v>
          </cell>
          <cell r="AI374" t="str">
            <v>PYN</v>
          </cell>
          <cell r="AJ374" t="str">
            <v>ZANBAR SOLUTIONS INC</v>
          </cell>
          <cell r="AK374" t="str">
            <v>VND</v>
          </cell>
          <cell r="AL374" t="str">
            <v>651158083</v>
          </cell>
          <cell r="AM374" t="str">
            <v>FAC</v>
          </cell>
          <cell r="AN374" t="str">
            <v>000</v>
          </cell>
          <cell r="AQ374" t="str">
            <v>NVD</v>
          </cell>
          <cell r="AR374" t="str">
            <v>2002-12-</v>
          </cell>
          <cell r="AU374" t="str">
            <v>INVOICE# 57100-33   ZANBAR SOLUTIONS INC5000003638</v>
          </cell>
          <cell r="AV374" t="str">
            <v>WF-BATCH</v>
          </cell>
          <cell r="AW374" t="str">
            <v>000</v>
          </cell>
          <cell r="AX374" t="str">
            <v>00</v>
          </cell>
          <cell r="AY374" t="str">
            <v>0</v>
          </cell>
          <cell r="AZ374" t="str">
            <v>FPL Fibernet</v>
          </cell>
        </row>
        <row r="375">
          <cell r="A375" t="str">
            <v>107100</v>
          </cell>
          <cell r="B375" t="str">
            <v>0350</v>
          </cell>
          <cell r="C375" t="str">
            <v>06068</v>
          </cell>
          <cell r="D375" t="str">
            <v>0OTHER</v>
          </cell>
          <cell r="E375" t="str">
            <v>350000</v>
          </cell>
          <cell r="F375" t="str">
            <v>0773</v>
          </cell>
          <cell r="G375" t="str">
            <v>51450</v>
          </cell>
          <cell r="H375" t="str">
            <v>A</v>
          </cell>
          <cell r="I375" t="str">
            <v>00000041</v>
          </cell>
          <cell r="J375">
            <v>64</v>
          </cell>
          <cell r="K375">
            <v>350</v>
          </cell>
          <cell r="L375">
            <v>6157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 t="str">
            <v>0773</v>
          </cell>
          <cell r="R375" t="str">
            <v>51450</v>
          </cell>
          <cell r="S375" t="str">
            <v>200212</v>
          </cell>
          <cell r="T375" t="str">
            <v>SA01</v>
          </cell>
          <cell r="U375">
            <v>90000</v>
          </cell>
          <cell r="W375">
            <v>0</v>
          </cell>
          <cell r="Y375">
            <v>0</v>
          </cell>
          <cell r="Z375">
            <v>1</v>
          </cell>
          <cell r="AA375" t="str">
            <v>BCH</v>
          </cell>
          <cell r="AB375" t="str">
            <v>450002354</v>
          </cell>
          <cell r="AC375" t="str">
            <v>PO#</v>
          </cell>
          <cell r="AD375" t="str">
            <v>4500067837</v>
          </cell>
          <cell r="AE375" t="str">
            <v>S/R</v>
          </cell>
          <cell r="AF375" t="str">
            <v>337</v>
          </cell>
          <cell r="AI375" t="str">
            <v>PYN</v>
          </cell>
          <cell r="AJ375" t="str">
            <v>SSIT NORTH AMERICA INC</v>
          </cell>
          <cell r="AK375" t="str">
            <v>VND</v>
          </cell>
          <cell r="AL375" t="str">
            <v>412006962</v>
          </cell>
          <cell r="AM375" t="str">
            <v>FAC</v>
          </cell>
          <cell r="AN375" t="str">
            <v>000</v>
          </cell>
          <cell r="AQ375" t="str">
            <v>NVD</v>
          </cell>
          <cell r="AR375" t="str">
            <v>2002-12-</v>
          </cell>
          <cell r="AU375" t="str">
            <v>SALES0000000000126  SSIT NORTH AMERICA I5000003639</v>
          </cell>
          <cell r="AV375" t="str">
            <v>WF-BATCH</v>
          </cell>
          <cell r="AW375" t="str">
            <v>000</v>
          </cell>
          <cell r="AX375" t="str">
            <v>00</v>
          </cell>
          <cell r="AY375" t="str">
            <v>0</v>
          </cell>
          <cell r="AZ375" t="str">
            <v>FPL Fibernet</v>
          </cell>
        </row>
        <row r="376">
          <cell r="A376" t="str">
            <v>107100</v>
          </cell>
          <cell r="B376" t="str">
            <v>0350</v>
          </cell>
          <cell r="C376" t="str">
            <v>06068</v>
          </cell>
          <cell r="D376" t="str">
            <v>0OTHER</v>
          </cell>
          <cell r="E376" t="str">
            <v>350000</v>
          </cell>
          <cell r="F376" t="str">
            <v>0790</v>
          </cell>
          <cell r="G376" t="str">
            <v>65000</v>
          </cell>
          <cell r="H376" t="str">
            <v>A</v>
          </cell>
          <cell r="I376" t="str">
            <v>00000041</v>
          </cell>
          <cell r="J376">
            <v>64</v>
          </cell>
          <cell r="K376">
            <v>350</v>
          </cell>
          <cell r="L376">
            <v>6157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 t="str">
            <v>0790</v>
          </cell>
          <cell r="R376" t="str">
            <v>65000</v>
          </cell>
          <cell r="S376" t="str">
            <v>200212</v>
          </cell>
          <cell r="T376" t="str">
            <v>CA01</v>
          </cell>
          <cell r="U376">
            <v>420000</v>
          </cell>
          <cell r="V376" t="str">
            <v>LDB</v>
          </cell>
          <cell r="W376">
            <v>0</v>
          </cell>
          <cell r="Y376">
            <v>0</v>
          </cell>
          <cell r="Z376">
            <v>0</v>
          </cell>
          <cell r="AA376" t="str">
            <v>BCH</v>
          </cell>
          <cell r="AB376" t="str">
            <v>0016</v>
          </cell>
          <cell r="AC376" t="str">
            <v>WKS</v>
          </cell>
          <cell r="AE376" t="str">
            <v>JV#</v>
          </cell>
          <cell r="AF376" t="str">
            <v>1232</v>
          </cell>
          <cell r="AG376" t="str">
            <v>FRN</v>
          </cell>
          <cell r="AH376" t="str">
            <v>6157</v>
          </cell>
          <cell r="AI376" t="str">
            <v>RP#</v>
          </cell>
          <cell r="AJ376" t="str">
            <v>000</v>
          </cell>
          <cell r="AK376" t="str">
            <v>CTL</v>
          </cell>
          <cell r="AM376" t="str">
            <v>RF#</v>
          </cell>
          <cell r="AU376" t="str">
            <v>ACCRUAL OF DEC 02 CAPITAL</v>
          </cell>
          <cell r="AZ376" t="str">
            <v>FPL Fibernet</v>
          </cell>
        </row>
        <row r="377">
          <cell r="A377" t="str">
            <v>107100</v>
          </cell>
          <cell r="B377" t="str">
            <v>0350</v>
          </cell>
          <cell r="C377" t="str">
            <v>06068</v>
          </cell>
          <cell r="D377" t="str">
            <v>0OTHER</v>
          </cell>
          <cell r="E377" t="str">
            <v>350000</v>
          </cell>
          <cell r="F377" t="str">
            <v>0790</v>
          </cell>
          <cell r="G377" t="str">
            <v>65000</v>
          </cell>
          <cell r="H377" t="str">
            <v>A</v>
          </cell>
          <cell r="I377" t="str">
            <v>00000041</v>
          </cell>
          <cell r="J377">
            <v>64</v>
          </cell>
          <cell r="K377">
            <v>350</v>
          </cell>
          <cell r="L377">
            <v>6157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 t="str">
            <v>0790</v>
          </cell>
          <cell r="R377" t="str">
            <v>65000</v>
          </cell>
          <cell r="S377" t="str">
            <v>200212</v>
          </cell>
          <cell r="T377" t="str">
            <v>CA01</v>
          </cell>
          <cell r="U377">
            <v>420000</v>
          </cell>
          <cell r="V377" t="str">
            <v>LDB</v>
          </cell>
          <cell r="W377">
            <v>0</v>
          </cell>
          <cell r="Y377">
            <v>0</v>
          </cell>
          <cell r="Z377">
            <v>0</v>
          </cell>
          <cell r="AA377" t="str">
            <v>BCH</v>
          </cell>
          <cell r="AB377" t="str">
            <v>0020</v>
          </cell>
          <cell r="AC377" t="str">
            <v>WKS</v>
          </cell>
          <cell r="AE377" t="str">
            <v>JV#</v>
          </cell>
          <cell r="AF377" t="str">
            <v>1232</v>
          </cell>
          <cell r="AG377" t="str">
            <v>FRN</v>
          </cell>
          <cell r="AH377" t="str">
            <v>6157</v>
          </cell>
          <cell r="AI377" t="str">
            <v>RP#</v>
          </cell>
          <cell r="AJ377" t="str">
            <v>000</v>
          </cell>
          <cell r="AK377" t="str">
            <v>CTL</v>
          </cell>
          <cell r="AM377" t="str">
            <v>RF#</v>
          </cell>
          <cell r="AU377" t="str">
            <v>ACCRUAL OF DEC 02 CAPITAL</v>
          </cell>
          <cell r="AZ377" t="str">
            <v>FPL Fibernet</v>
          </cell>
        </row>
        <row r="378">
          <cell r="A378" t="str">
            <v>107100</v>
          </cell>
          <cell r="B378" t="str">
            <v>0350</v>
          </cell>
          <cell r="C378" t="str">
            <v>06068</v>
          </cell>
          <cell r="D378" t="str">
            <v>0OTHER</v>
          </cell>
          <cell r="E378" t="str">
            <v>350000</v>
          </cell>
          <cell r="F378" t="str">
            <v>0790</v>
          </cell>
          <cell r="G378" t="str">
            <v>65000</v>
          </cell>
          <cell r="H378" t="str">
            <v>A</v>
          </cell>
          <cell r="I378" t="str">
            <v>00000041</v>
          </cell>
          <cell r="J378">
            <v>64</v>
          </cell>
          <cell r="K378">
            <v>350</v>
          </cell>
          <cell r="L378">
            <v>6157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 t="str">
            <v>0790</v>
          </cell>
          <cell r="R378" t="str">
            <v>65000</v>
          </cell>
          <cell r="S378" t="str">
            <v>200212</v>
          </cell>
          <cell r="T378" t="str">
            <v>CA01</v>
          </cell>
          <cell r="U378">
            <v>-297406</v>
          </cell>
          <cell r="V378" t="str">
            <v>LDB</v>
          </cell>
          <cell r="W378">
            <v>0</v>
          </cell>
          <cell r="Y378">
            <v>0</v>
          </cell>
          <cell r="Z378">
            <v>0</v>
          </cell>
          <cell r="AA378" t="str">
            <v>BCH</v>
          </cell>
          <cell r="AB378" t="str">
            <v>0003</v>
          </cell>
          <cell r="AC378" t="str">
            <v>WKS</v>
          </cell>
          <cell r="AE378" t="str">
            <v>JV#</v>
          </cell>
          <cell r="AF378" t="str">
            <v>1232</v>
          </cell>
          <cell r="AG378" t="str">
            <v>FRN</v>
          </cell>
          <cell r="AH378" t="str">
            <v>6157</v>
          </cell>
          <cell r="AI378" t="str">
            <v>RP#</v>
          </cell>
          <cell r="AJ378" t="str">
            <v>000</v>
          </cell>
          <cell r="AK378" t="str">
            <v>CTL</v>
          </cell>
          <cell r="AM378" t="str">
            <v>RF#</v>
          </cell>
          <cell r="AU378" t="str">
            <v>AC-REV ACCRUAL OF OCT 02 CAPITA</v>
          </cell>
          <cell r="AZ378" t="str">
            <v>FPL Fibernet</v>
          </cell>
        </row>
        <row r="379">
          <cell r="A379" t="str">
            <v>107100</v>
          </cell>
          <cell r="B379" t="str">
            <v>0350</v>
          </cell>
          <cell r="C379" t="str">
            <v>06068</v>
          </cell>
          <cell r="D379" t="str">
            <v>0OTHER</v>
          </cell>
          <cell r="E379" t="str">
            <v>350000</v>
          </cell>
          <cell r="F379" t="str">
            <v>0790</v>
          </cell>
          <cell r="G379" t="str">
            <v>65000</v>
          </cell>
          <cell r="H379" t="str">
            <v>A</v>
          </cell>
          <cell r="I379" t="str">
            <v>00000041</v>
          </cell>
          <cell r="J379">
            <v>64</v>
          </cell>
          <cell r="K379">
            <v>350</v>
          </cell>
          <cell r="L379">
            <v>6157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 t="str">
            <v>0790</v>
          </cell>
          <cell r="R379" t="str">
            <v>65000</v>
          </cell>
          <cell r="S379" t="str">
            <v>200212</v>
          </cell>
          <cell r="T379" t="str">
            <v>CA01</v>
          </cell>
          <cell r="U379">
            <v>-420000</v>
          </cell>
          <cell r="V379" t="str">
            <v>LDB</v>
          </cell>
          <cell r="W379">
            <v>0</v>
          </cell>
          <cell r="Y379">
            <v>0</v>
          </cell>
          <cell r="Z379">
            <v>0</v>
          </cell>
          <cell r="AA379" t="str">
            <v>BCH</v>
          </cell>
          <cell r="AB379" t="str">
            <v>0019</v>
          </cell>
          <cell r="AC379" t="str">
            <v>WKS</v>
          </cell>
          <cell r="AE379" t="str">
            <v>JV#</v>
          </cell>
          <cell r="AF379" t="str">
            <v>1232</v>
          </cell>
          <cell r="AG379" t="str">
            <v>FRN</v>
          </cell>
          <cell r="AH379" t="str">
            <v>6157</v>
          </cell>
          <cell r="AI379" t="str">
            <v>RP#</v>
          </cell>
          <cell r="AJ379" t="str">
            <v>000</v>
          </cell>
          <cell r="AK379" t="str">
            <v>CTL</v>
          </cell>
          <cell r="AM379" t="str">
            <v>RF#</v>
          </cell>
          <cell r="AU379" t="str">
            <v>ACCRUAL OF DEC 02 CAPITAL</v>
          </cell>
          <cell r="AZ379" t="str">
            <v>FPL Fibernet</v>
          </cell>
        </row>
        <row r="380">
          <cell r="A380" t="str">
            <v>107100</v>
          </cell>
          <cell r="B380" t="str">
            <v>0350</v>
          </cell>
          <cell r="C380" t="str">
            <v>06068</v>
          </cell>
          <cell r="D380" t="str">
            <v>0OTHER</v>
          </cell>
          <cell r="E380" t="str">
            <v>350000</v>
          </cell>
          <cell r="F380" t="str">
            <v>0806</v>
          </cell>
          <cell r="G380" t="str">
            <v>36000</v>
          </cell>
          <cell r="H380" t="str">
            <v>A</v>
          </cell>
          <cell r="I380" t="str">
            <v>00000041</v>
          </cell>
          <cell r="J380">
            <v>64</v>
          </cell>
          <cell r="K380">
            <v>350</v>
          </cell>
          <cell r="L380">
            <v>6157</v>
          </cell>
          <cell r="M380">
            <v>107</v>
          </cell>
          <cell r="N380">
            <v>10</v>
          </cell>
          <cell r="O380">
            <v>0</v>
          </cell>
          <cell r="P380">
            <v>107.1</v>
          </cell>
          <cell r="Q380" t="str">
            <v>0806</v>
          </cell>
          <cell r="R380" t="str">
            <v>36000</v>
          </cell>
          <cell r="S380" t="str">
            <v>200212</v>
          </cell>
          <cell r="T380" t="str">
            <v>PY42</v>
          </cell>
          <cell r="U380">
            <v>104.25</v>
          </cell>
          <cell r="V380" t="str">
            <v>LDB</v>
          </cell>
          <cell r="W380">
            <v>0</v>
          </cell>
          <cell r="X380" t="str">
            <v>SHR</v>
          </cell>
          <cell r="Y380">
            <v>4</v>
          </cell>
          <cell r="Z380">
            <v>4</v>
          </cell>
          <cell r="AA380" t="str">
            <v>PYP</v>
          </cell>
          <cell r="AB380" t="str">
            <v xml:space="preserve"> 0000001</v>
          </cell>
          <cell r="AC380" t="str">
            <v>PYL</v>
          </cell>
          <cell r="AD380" t="str">
            <v>004335</v>
          </cell>
          <cell r="AE380" t="str">
            <v>EMP</v>
          </cell>
          <cell r="AF380" t="str">
            <v>00468</v>
          </cell>
          <cell r="AG380" t="str">
            <v>JUL</v>
          </cell>
          <cell r="AH380" t="str">
            <v xml:space="preserve"> 000.00</v>
          </cell>
          <cell r="AI380" t="str">
            <v>BCH</v>
          </cell>
          <cell r="AJ380" t="str">
            <v>500</v>
          </cell>
          <cell r="AK380" t="str">
            <v>CLS</v>
          </cell>
          <cell r="AL380" t="str">
            <v>R452</v>
          </cell>
          <cell r="AM380" t="str">
            <v>DTA</v>
          </cell>
          <cell r="AN380" t="str">
            <v xml:space="preserve"> 00000000000.00</v>
          </cell>
          <cell r="AO380" t="str">
            <v>DTH</v>
          </cell>
          <cell r="AP380" t="str">
            <v xml:space="preserve"> 00000000000.00</v>
          </cell>
          <cell r="AV380" t="str">
            <v>000000000</v>
          </cell>
          <cell r="AW380" t="str">
            <v>000</v>
          </cell>
          <cell r="AX380" t="str">
            <v>00</v>
          </cell>
          <cell r="AY380" t="str">
            <v>0</v>
          </cell>
          <cell r="AZ380" t="str">
            <v>FPL Fibernet</v>
          </cell>
        </row>
        <row r="381">
          <cell r="A381" t="str">
            <v>107100</v>
          </cell>
          <cell r="B381" t="str">
            <v>0350</v>
          </cell>
          <cell r="C381" t="str">
            <v>06068</v>
          </cell>
          <cell r="D381" t="str">
            <v>0OTHER</v>
          </cell>
          <cell r="E381" t="str">
            <v>350000</v>
          </cell>
          <cell r="F381" t="str">
            <v>0806</v>
          </cell>
          <cell r="G381" t="str">
            <v>36000</v>
          </cell>
          <cell r="H381" t="str">
            <v>A</v>
          </cell>
          <cell r="I381" t="str">
            <v>00000041</v>
          </cell>
          <cell r="J381">
            <v>64</v>
          </cell>
          <cell r="K381">
            <v>350</v>
          </cell>
          <cell r="L381">
            <v>6157</v>
          </cell>
          <cell r="M381">
            <v>107</v>
          </cell>
          <cell r="N381">
            <v>10</v>
          </cell>
          <cell r="O381">
            <v>0</v>
          </cell>
          <cell r="P381">
            <v>107.1</v>
          </cell>
          <cell r="Q381" t="str">
            <v>0806</v>
          </cell>
          <cell r="R381" t="str">
            <v>36000</v>
          </cell>
          <cell r="S381" t="str">
            <v>200212</v>
          </cell>
          <cell r="T381" t="str">
            <v>PY42</v>
          </cell>
          <cell r="U381">
            <v>147.19</v>
          </cell>
          <cell r="V381" t="str">
            <v>LDB</v>
          </cell>
          <cell r="W381">
            <v>0</v>
          </cell>
          <cell r="X381" t="str">
            <v>SHR</v>
          </cell>
          <cell r="Y381">
            <v>5</v>
          </cell>
          <cell r="Z381">
            <v>5</v>
          </cell>
          <cell r="AA381" t="str">
            <v>PYP</v>
          </cell>
          <cell r="AB381" t="str">
            <v xml:space="preserve"> 0000026</v>
          </cell>
          <cell r="AC381" t="str">
            <v>PYL</v>
          </cell>
          <cell r="AD381" t="str">
            <v>004334</v>
          </cell>
          <cell r="AE381" t="str">
            <v>EMP</v>
          </cell>
          <cell r="AF381" t="str">
            <v>93018</v>
          </cell>
          <cell r="AG381" t="str">
            <v>JUL</v>
          </cell>
          <cell r="AH381" t="str">
            <v xml:space="preserve"> 000.00</v>
          </cell>
          <cell r="AI381" t="str">
            <v>BCH</v>
          </cell>
          <cell r="AJ381" t="str">
            <v>500</v>
          </cell>
          <cell r="AK381" t="str">
            <v>CLS</v>
          </cell>
          <cell r="AL381" t="str">
            <v>R450</v>
          </cell>
          <cell r="AM381" t="str">
            <v>DTA</v>
          </cell>
          <cell r="AN381" t="str">
            <v xml:space="preserve"> 00000000000.00</v>
          </cell>
          <cell r="AO381" t="str">
            <v>DTH</v>
          </cell>
          <cell r="AP381" t="str">
            <v xml:space="preserve"> 00000000000.00</v>
          </cell>
          <cell r="AV381" t="str">
            <v>000000000</v>
          </cell>
          <cell r="AW381" t="str">
            <v>000</v>
          </cell>
          <cell r="AX381" t="str">
            <v>00</v>
          </cell>
          <cell r="AY381" t="str">
            <v>0</v>
          </cell>
          <cell r="AZ381" t="str">
            <v>FPL Fibernet</v>
          </cell>
        </row>
        <row r="382">
          <cell r="A382" t="str">
            <v>107100</v>
          </cell>
          <cell r="B382" t="str">
            <v>0350</v>
          </cell>
          <cell r="C382" t="str">
            <v>06068</v>
          </cell>
          <cell r="D382" t="str">
            <v>0OTHER</v>
          </cell>
          <cell r="E382" t="str">
            <v>350000</v>
          </cell>
          <cell r="F382" t="str">
            <v>0806</v>
          </cell>
          <cell r="G382" t="str">
            <v>36000</v>
          </cell>
          <cell r="H382" t="str">
            <v>A</v>
          </cell>
          <cell r="I382" t="str">
            <v>00000041</v>
          </cell>
          <cell r="J382">
            <v>64</v>
          </cell>
          <cell r="K382">
            <v>350</v>
          </cell>
          <cell r="L382">
            <v>6157</v>
          </cell>
          <cell r="M382">
            <v>107</v>
          </cell>
          <cell r="N382">
            <v>10</v>
          </cell>
          <cell r="O382">
            <v>0</v>
          </cell>
          <cell r="P382">
            <v>107.1</v>
          </cell>
          <cell r="Q382" t="str">
            <v>0806</v>
          </cell>
          <cell r="R382" t="str">
            <v>36000</v>
          </cell>
          <cell r="S382" t="str">
            <v>200212</v>
          </cell>
          <cell r="T382" t="str">
            <v>PY42</v>
          </cell>
          <cell r="U382">
            <v>235.64</v>
          </cell>
          <cell r="V382" t="str">
            <v>LDB</v>
          </cell>
          <cell r="W382">
            <v>0</v>
          </cell>
          <cell r="X382" t="str">
            <v>SHR</v>
          </cell>
          <cell r="Y382">
            <v>7</v>
          </cell>
          <cell r="Z382">
            <v>7</v>
          </cell>
          <cell r="AA382" t="str">
            <v>PYP</v>
          </cell>
          <cell r="AB382" t="str">
            <v xml:space="preserve"> 0000001</v>
          </cell>
          <cell r="AC382" t="str">
            <v>PYL</v>
          </cell>
          <cell r="AD382" t="str">
            <v>004335</v>
          </cell>
          <cell r="AE382" t="str">
            <v>EMP</v>
          </cell>
          <cell r="AF382" t="str">
            <v>66955</v>
          </cell>
          <cell r="AG382" t="str">
            <v>JUL</v>
          </cell>
          <cell r="AH382" t="str">
            <v xml:space="preserve"> 000.00</v>
          </cell>
          <cell r="AI382" t="str">
            <v>BCH</v>
          </cell>
          <cell r="AJ382" t="str">
            <v>500</v>
          </cell>
          <cell r="AK382" t="str">
            <v>CLS</v>
          </cell>
          <cell r="AL382" t="str">
            <v>R450</v>
          </cell>
          <cell r="AM382" t="str">
            <v>DTA</v>
          </cell>
          <cell r="AN382" t="str">
            <v xml:space="preserve"> 00000000000.00</v>
          </cell>
          <cell r="AO382" t="str">
            <v>DTH</v>
          </cell>
          <cell r="AP382" t="str">
            <v xml:space="preserve"> 00000000000.00</v>
          </cell>
          <cell r="AV382" t="str">
            <v>000000000</v>
          </cell>
          <cell r="AW382" t="str">
            <v>000</v>
          </cell>
          <cell r="AX382" t="str">
            <v>00</v>
          </cell>
          <cell r="AY382" t="str">
            <v>0</v>
          </cell>
          <cell r="AZ382" t="str">
            <v>FPL Fibernet</v>
          </cell>
        </row>
        <row r="383">
          <cell r="A383" t="str">
            <v>107100</v>
          </cell>
          <cell r="B383" t="str">
            <v>0350</v>
          </cell>
          <cell r="C383" t="str">
            <v>06068</v>
          </cell>
          <cell r="D383" t="str">
            <v>0OTHER</v>
          </cell>
          <cell r="E383" t="str">
            <v>350000</v>
          </cell>
          <cell r="F383" t="str">
            <v>0841</v>
          </cell>
          <cell r="G383" t="str">
            <v>51450</v>
          </cell>
          <cell r="H383" t="str">
            <v>A</v>
          </cell>
          <cell r="I383" t="str">
            <v>00000041</v>
          </cell>
          <cell r="J383">
            <v>64</v>
          </cell>
          <cell r="K383">
            <v>350</v>
          </cell>
          <cell r="L383">
            <v>6157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 t="str">
            <v>0841</v>
          </cell>
          <cell r="R383" t="str">
            <v>51450</v>
          </cell>
          <cell r="S383" t="str">
            <v>200212</v>
          </cell>
          <cell r="T383" t="str">
            <v>SA01</v>
          </cell>
          <cell r="U383">
            <v>38.340000000000003</v>
          </cell>
          <cell r="W383">
            <v>0</v>
          </cell>
          <cell r="Y383">
            <v>0</v>
          </cell>
          <cell r="Z383">
            <v>1</v>
          </cell>
          <cell r="AA383" t="str">
            <v>BCH</v>
          </cell>
          <cell r="AB383" t="str">
            <v>450002336</v>
          </cell>
          <cell r="AC383" t="str">
            <v>PO#</v>
          </cell>
          <cell r="AD383" t="str">
            <v>3000025568</v>
          </cell>
          <cell r="AE383" t="str">
            <v>S/R</v>
          </cell>
          <cell r="AF383" t="str">
            <v>337</v>
          </cell>
          <cell r="AI383" t="str">
            <v>PYN</v>
          </cell>
          <cell r="AJ383" t="str">
            <v>COMPUCOM SYSTEMS INC</v>
          </cell>
          <cell r="AK383" t="str">
            <v>VND</v>
          </cell>
          <cell r="AL383" t="str">
            <v>382363156</v>
          </cell>
          <cell r="AM383" t="str">
            <v>FAC</v>
          </cell>
          <cell r="AN383" t="str">
            <v>000</v>
          </cell>
          <cell r="AQ383" t="str">
            <v>NVD</v>
          </cell>
          <cell r="AR383" t="str">
            <v>2002-12-</v>
          </cell>
          <cell r="AU383" t="str">
            <v>LVD SCSI CABLE SINGLCOMPUCOM SYSTEMS INC5000003448</v>
          </cell>
          <cell r="AV383" t="str">
            <v>EPROCOMM</v>
          </cell>
          <cell r="AW383" t="str">
            <v>000</v>
          </cell>
          <cell r="AX383" t="str">
            <v>00</v>
          </cell>
          <cell r="AY383" t="str">
            <v>0</v>
          </cell>
          <cell r="AZ383" t="str">
            <v>FPL Fibernet</v>
          </cell>
        </row>
        <row r="384">
          <cell r="A384" t="str">
            <v>107100</v>
          </cell>
          <cell r="B384" t="str">
            <v>0350</v>
          </cell>
          <cell r="C384" t="str">
            <v>06068</v>
          </cell>
          <cell r="D384" t="str">
            <v>0OTHER</v>
          </cell>
          <cell r="E384" t="str">
            <v>350000</v>
          </cell>
          <cell r="F384" t="str">
            <v>0841</v>
          </cell>
          <cell r="G384" t="str">
            <v>51450</v>
          </cell>
          <cell r="H384" t="str">
            <v>A</v>
          </cell>
          <cell r="I384" t="str">
            <v>00000041</v>
          </cell>
          <cell r="J384">
            <v>64</v>
          </cell>
          <cell r="K384">
            <v>350</v>
          </cell>
          <cell r="L384">
            <v>6157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 t="str">
            <v>0841</v>
          </cell>
          <cell r="R384" t="str">
            <v>51450</v>
          </cell>
          <cell r="S384" t="str">
            <v>200212</v>
          </cell>
          <cell r="T384" t="str">
            <v>SA01</v>
          </cell>
          <cell r="U384">
            <v>483.51</v>
          </cell>
          <cell r="W384">
            <v>0</v>
          </cell>
          <cell r="Y384">
            <v>0</v>
          </cell>
          <cell r="Z384">
            <v>1</v>
          </cell>
          <cell r="AA384" t="str">
            <v>BCH</v>
          </cell>
          <cell r="AB384" t="str">
            <v>450002336</v>
          </cell>
          <cell r="AC384" t="str">
            <v>PO#</v>
          </cell>
          <cell r="AD384" t="str">
            <v>3000025568</v>
          </cell>
          <cell r="AE384" t="str">
            <v>S/R</v>
          </cell>
          <cell r="AF384" t="str">
            <v>337</v>
          </cell>
          <cell r="AI384" t="str">
            <v>PYN</v>
          </cell>
          <cell r="AJ384" t="str">
            <v>COMPUCOM SYSTEMS INC</v>
          </cell>
          <cell r="AK384" t="str">
            <v>VND</v>
          </cell>
          <cell r="AL384" t="str">
            <v>382363156</v>
          </cell>
          <cell r="AM384" t="str">
            <v>FAC</v>
          </cell>
          <cell r="AN384" t="str">
            <v>000</v>
          </cell>
          <cell r="AQ384" t="str">
            <v>NVD</v>
          </cell>
          <cell r="AR384" t="str">
            <v>2002-12-</v>
          </cell>
          <cell r="AU384" t="str">
            <v>SERVERAID 5I CONTROLCOMPUCOM SYSTEMS INC5000003448</v>
          </cell>
          <cell r="AV384" t="str">
            <v>EPROCOMM</v>
          </cell>
          <cell r="AW384" t="str">
            <v>000</v>
          </cell>
          <cell r="AX384" t="str">
            <v>00</v>
          </cell>
          <cell r="AY384" t="str">
            <v>0</v>
          </cell>
          <cell r="AZ384" t="str">
            <v>FPL Fibernet</v>
          </cell>
        </row>
        <row r="385">
          <cell r="A385" t="str">
            <v>107100</v>
          </cell>
          <cell r="B385" t="str">
            <v>0350</v>
          </cell>
          <cell r="C385" t="str">
            <v>06068</v>
          </cell>
          <cell r="D385" t="str">
            <v>0OTHER</v>
          </cell>
          <cell r="E385" t="str">
            <v>350000</v>
          </cell>
          <cell r="F385" t="str">
            <v>0841</v>
          </cell>
          <cell r="G385" t="str">
            <v>51450</v>
          </cell>
          <cell r="H385" t="str">
            <v>A</v>
          </cell>
          <cell r="I385" t="str">
            <v>00000041</v>
          </cell>
          <cell r="J385">
            <v>64</v>
          </cell>
          <cell r="K385">
            <v>350</v>
          </cell>
          <cell r="L385">
            <v>6157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 t="str">
            <v>0841</v>
          </cell>
          <cell r="R385" t="str">
            <v>51450</v>
          </cell>
          <cell r="S385" t="str">
            <v>200212</v>
          </cell>
          <cell r="T385" t="str">
            <v>SA01</v>
          </cell>
          <cell r="U385">
            <v>1543.19</v>
          </cell>
          <cell r="W385">
            <v>0</v>
          </cell>
          <cell r="Y385">
            <v>0</v>
          </cell>
          <cell r="Z385">
            <v>48</v>
          </cell>
          <cell r="AA385" t="str">
            <v>BCH</v>
          </cell>
          <cell r="AB385" t="str">
            <v>450002338</v>
          </cell>
          <cell r="AC385" t="str">
            <v>PO#</v>
          </cell>
          <cell r="AD385" t="str">
            <v>3000025030</v>
          </cell>
          <cell r="AE385" t="str">
            <v>S/R</v>
          </cell>
          <cell r="AF385" t="str">
            <v>337</v>
          </cell>
          <cell r="AI385" t="str">
            <v>PYN</v>
          </cell>
          <cell r="AJ385" t="str">
            <v>COMPUCOM SYSTEMS INC</v>
          </cell>
          <cell r="AK385" t="str">
            <v>VND</v>
          </cell>
          <cell r="AL385" t="str">
            <v>382363156</v>
          </cell>
          <cell r="AM385" t="str">
            <v>FAC</v>
          </cell>
          <cell r="AN385" t="str">
            <v>000</v>
          </cell>
          <cell r="AQ385" t="str">
            <v>NVD</v>
          </cell>
          <cell r="AR385" t="str">
            <v>2002-12-</v>
          </cell>
          <cell r="AU385" t="str">
            <v>128MB MEMORY FOR IBMCOMPUCOM SYSTEMS INC5000003456</v>
          </cell>
          <cell r="AV385" t="str">
            <v>EPROCOMM</v>
          </cell>
          <cell r="AW385" t="str">
            <v>000</v>
          </cell>
          <cell r="AX385" t="str">
            <v>00</v>
          </cell>
          <cell r="AY385" t="str">
            <v>0</v>
          </cell>
          <cell r="AZ385" t="str">
            <v>FPL Fibernet</v>
          </cell>
        </row>
        <row r="386">
          <cell r="A386" t="str">
            <v>107100</v>
          </cell>
          <cell r="B386" t="str">
            <v>0350</v>
          </cell>
          <cell r="C386" t="str">
            <v>06068</v>
          </cell>
          <cell r="D386" t="str">
            <v>0OTHER</v>
          </cell>
          <cell r="E386" t="str">
            <v>350000</v>
          </cell>
          <cell r="F386" t="str">
            <v>0841</v>
          </cell>
          <cell r="G386" t="str">
            <v>52450</v>
          </cell>
          <cell r="H386" t="str">
            <v>A</v>
          </cell>
          <cell r="I386" t="str">
            <v>00000041</v>
          </cell>
          <cell r="J386">
            <v>64</v>
          </cell>
          <cell r="K386">
            <v>350</v>
          </cell>
          <cell r="L386">
            <v>6157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 t="str">
            <v>0841</v>
          </cell>
          <cell r="R386" t="str">
            <v>52450</v>
          </cell>
          <cell r="S386" t="str">
            <v>200212</v>
          </cell>
          <cell r="T386" t="str">
            <v>SA01</v>
          </cell>
          <cell r="U386">
            <v>17.739999999999998</v>
          </cell>
          <cell r="W386">
            <v>0</v>
          </cell>
          <cell r="Y386">
            <v>0</v>
          </cell>
          <cell r="Z386">
            <v>1</v>
          </cell>
          <cell r="AA386" t="str">
            <v>BCH</v>
          </cell>
          <cell r="AB386" t="str">
            <v>450002337</v>
          </cell>
          <cell r="AC386" t="str">
            <v>PO#</v>
          </cell>
          <cell r="AD386" t="str">
            <v>3000025568</v>
          </cell>
          <cell r="AE386" t="str">
            <v>S/R</v>
          </cell>
          <cell r="AF386" t="str">
            <v>337</v>
          </cell>
          <cell r="AI386" t="str">
            <v>PYN</v>
          </cell>
          <cell r="AJ386" t="str">
            <v>COMPUCOM SYSTEMS INC</v>
          </cell>
          <cell r="AK386" t="str">
            <v>VND</v>
          </cell>
          <cell r="AL386" t="str">
            <v>382363156</v>
          </cell>
          <cell r="AM386" t="str">
            <v>FAC</v>
          </cell>
          <cell r="AN386" t="str">
            <v>000</v>
          </cell>
          <cell r="AQ386" t="str">
            <v>NVD</v>
          </cell>
          <cell r="AR386" t="str">
            <v>2002-11-</v>
          </cell>
          <cell r="AU386" t="str">
            <v>COMPUCOM SYSTEMS INCCOMPUCOM SYSTEMS INC0015278971</v>
          </cell>
          <cell r="AV386" t="str">
            <v>JGW0IOX</v>
          </cell>
          <cell r="AW386" t="str">
            <v>000</v>
          </cell>
          <cell r="AX386" t="str">
            <v>00</v>
          </cell>
          <cell r="AY386" t="str">
            <v>0</v>
          </cell>
          <cell r="AZ386" t="str">
            <v>FPL Fibernet</v>
          </cell>
        </row>
        <row r="387">
          <cell r="A387" t="str">
            <v>107100</v>
          </cell>
          <cell r="B387" t="str">
            <v>0312</v>
          </cell>
          <cell r="C387" t="str">
            <v>06080</v>
          </cell>
          <cell r="D387" t="str">
            <v>0ELECT</v>
          </cell>
          <cell r="E387" t="str">
            <v>312000</v>
          </cell>
          <cell r="F387" t="str">
            <v>0790</v>
          </cell>
          <cell r="G387" t="str">
            <v>65000</v>
          </cell>
          <cell r="H387" t="str">
            <v>A</v>
          </cell>
          <cell r="I387" t="str">
            <v>00000041</v>
          </cell>
          <cell r="J387">
            <v>65</v>
          </cell>
          <cell r="K387">
            <v>312</v>
          </cell>
          <cell r="L387">
            <v>6158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 t="str">
            <v>0790</v>
          </cell>
          <cell r="R387" t="str">
            <v>65000</v>
          </cell>
          <cell r="S387" t="str">
            <v>200212</v>
          </cell>
          <cell r="T387" t="str">
            <v>CA01</v>
          </cell>
          <cell r="U387">
            <v>-96062.81</v>
          </cell>
          <cell r="V387" t="str">
            <v>LDB</v>
          </cell>
          <cell r="W387">
            <v>0</v>
          </cell>
          <cell r="Y387">
            <v>0</v>
          </cell>
          <cell r="Z387">
            <v>0</v>
          </cell>
          <cell r="AA387" t="str">
            <v>BCH</v>
          </cell>
          <cell r="AB387" t="str">
            <v>0023</v>
          </cell>
          <cell r="AC387" t="str">
            <v>WKS</v>
          </cell>
          <cell r="AE387" t="str">
            <v>JV#</v>
          </cell>
          <cell r="AF387" t="str">
            <v>1232</v>
          </cell>
          <cell r="AG387" t="str">
            <v>FRN</v>
          </cell>
          <cell r="AH387" t="str">
            <v>6158</v>
          </cell>
          <cell r="AI387" t="str">
            <v>RP#</v>
          </cell>
          <cell r="AJ387" t="str">
            <v>000</v>
          </cell>
          <cell r="AK387" t="str">
            <v>CTL</v>
          </cell>
          <cell r="AM387" t="str">
            <v>RF#</v>
          </cell>
          <cell r="AU387" t="str">
            <v>TO PLACE IN SERVICE</v>
          </cell>
          <cell r="AZ387" t="str">
            <v>FPL Fibernet</v>
          </cell>
        </row>
        <row r="388">
          <cell r="A388" t="str">
            <v>107100</v>
          </cell>
          <cell r="B388" t="str">
            <v>0312</v>
          </cell>
          <cell r="C388" t="str">
            <v>06080</v>
          </cell>
          <cell r="D388" t="str">
            <v>0ELECT</v>
          </cell>
          <cell r="E388" t="str">
            <v>312000</v>
          </cell>
          <cell r="F388" t="str">
            <v>0803</v>
          </cell>
          <cell r="G388" t="str">
            <v>36000</v>
          </cell>
          <cell r="H388" t="str">
            <v>A</v>
          </cell>
          <cell r="I388" t="str">
            <v>00000041</v>
          </cell>
          <cell r="J388">
            <v>67</v>
          </cell>
          <cell r="K388">
            <v>312</v>
          </cell>
          <cell r="L388">
            <v>6158</v>
          </cell>
          <cell r="M388">
            <v>107</v>
          </cell>
          <cell r="N388">
            <v>10</v>
          </cell>
          <cell r="O388">
            <v>0</v>
          </cell>
          <cell r="P388">
            <v>107.1</v>
          </cell>
          <cell r="Q388" t="str">
            <v>0803</v>
          </cell>
          <cell r="R388" t="str">
            <v>36000</v>
          </cell>
          <cell r="S388" t="str">
            <v>200212</v>
          </cell>
          <cell r="T388" t="str">
            <v>PY42</v>
          </cell>
          <cell r="U388">
            <v>88.45</v>
          </cell>
          <cell r="V388" t="str">
            <v>LDB</v>
          </cell>
          <cell r="W388">
            <v>0</v>
          </cell>
          <cell r="X388" t="str">
            <v>SHR</v>
          </cell>
          <cell r="Y388">
            <v>4</v>
          </cell>
          <cell r="Z388">
            <v>4</v>
          </cell>
          <cell r="AA388" t="str">
            <v>PYP</v>
          </cell>
          <cell r="AB388" t="str">
            <v xml:space="preserve"> 0000025</v>
          </cell>
          <cell r="AC388" t="str">
            <v>PYL</v>
          </cell>
          <cell r="AD388" t="str">
            <v>004340</v>
          </cell>
          <cell r="AE388" t="str">
            <v>EMP</v>
          </cell>
          <cell r="AF388" t="str">
            <v>96483</v>
          </cell>
          <cell r="AG388" t="str">
            <v>JUL</v>
          </cell>
          <cell r="AH388" t="str">
            <v xml:space="preserve"> 000.00</v>
          </cell>
          <cell r="AI388" t="str">
            <v>BCH</v>
          </cell>
          <cell r="AJ388" t="str">
            <v>500</v>
          </cell>
          <cell r="AK388" t="str">
            <v>CLS</v>
          </cell>
          <cell r="AL388" t="str">
            <v>R453</v>
          </cell>
          <cell r="AM388" t="str">
            <v>DTA</v>
          </cell>
          <cell r="AN388" t="str">
            <v xml:space="preserve"> 00000000000.00</v>
          </cell>
          <cell r="AO388" t="str">
            <v>DTH</v>
          </cell>
          <cell r="AP388" t="str">
            <v xml:space="preserve"> 00000000000.00</v>
          </cell>
          <cell r="AV388" t="str">
            <v>000000000</v>
          </cell>
          <cell r="AW388" t="str">
            <v>000</v>
          </cell>
          <cell r="AX388" t="str">
            <v>00</v>
          </cell>
          <cell r="AY388" t="str">
            <v>0</v>
          </cell>
          <cell r="AZ388" t="str">
            <v>FPL Fibernet</v>
          </cell>
        </row>
        <row r="389">
          <cell r="A389" t="str">
            <v>107100</v>
          </cell>
          <cell r="B389" t="str">
            <v>0312</v>
          </cell>
          <cell r="C389" t="str">
            <v>06080</v>
          </cell>
          <cell r="D389" t="str">
            <v>0ELECT</v>
          </cell>
          <cell r="E389" t="str">
            <v>312000</v>
          </cell>
          <cell r="F389" t="str">
            <v>0812</v>
          </cell>
          <cell r="G389" t="str">
            <v>51450</v>
          </cell>
          <cell r="H389" t="str">
            <v>A</v>
          </cell>
          <cell r="I389" t="str">
            <v>00000041</v>
          </cell>
          <cell r="J389">
            <v>67</v>
          </cell>
          <cell r="K389">
            <v>312</v>
          </cell>
          <cell r="L389">
            <v>6158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 t="str">
            <v>0812</v>
          </cell>
          <cell r="R389" t="str">
            <v>51450</v>
          </cell>
          <cell r="S389" t="str">
            <v>200212</v>
          </cell>
          <cell r="T389" t="str">
            <v>SA01</v>
          </cell>
          <cell r="U389">
            <v>3134.32</v>
          </cell>
          <cell r="W389">
            <v>0</v>
          </cell>
          <cell r="Y389">
            <v>0</v>
          </cell>
          <cell r="Z389">
            <v>1</v>
          </cell>
          <cell r="AA389" t="str">
            <v>BCH</v>
          </cell>
          <cell r="AB389" t="str">
            <v>450002339</v>
          </cell>
          <cell r="AC389" t="str">
            <v>PO#</v>
          </cell>
          <cell r="AD389" t="str">
            <v>4500021286</v>
          </cell>
          <cell r="AE389" t="str">
            <v>S/R</v>
          </cell>
          <cell r="AF389" t="str">
            <v>NET</v>
          </cell>
          <cell r="AI389" t="str">
            <v>PYN</v>
          </cell>
          <cell r="AJ389" t="str">
            <v>BELLSOUTH TELECOMMUNICATI</v>
          </cell>
          <cell r="AK389" t="str">
            <v>VND</v>
          </cell>
          <cell r="AL389" t="str">
            <v>580436120</v>
          </cell>
          <cell r="AM389" t="str">
            <v>FAC</v>
          </cell>
          <cell r="AN389" t="str">
            <v>000</v>
          </cell>
          <cell r="AQ389" t="str">
            <v>NVD</v>
          </cell>
          <cell r="AR389" t="str">
            <v>2002-12-</v>
          </cell>
          <cell r="AU389" t="str">
            <v>305 C01-0701 701    BELLSOUTH TELECOMMUN5000003504</v>
          </cell>
          <cell r="AV389" t="str">
            <v>WF-BATCH</v>
          </cell>
          <cell r="AW389" t="str">
            <v>000</v>
          </cell>
          <cell r="AX389" t="str">
            <v>00</v>
          </cell>
          <cell r="AY389" t="str">
            <v>0</v>
          </cell>
          <cell r="AZ389" t="str">
            <v>FPL Fibernet</v>
          </cell>
        </row>
        <row r="390">
          <cell r="A390" t="str">
            <v>107100</v>
          </cell>
          <cell r="B390" t="str">
            <v>0312</v>
          </cell>
          <cell r="C390" t="str">
            <v>06080</v>
          </cell>
          <cell r="D390" t="str">
            <v>0FIBER</v>
          </cell>
          <cell r="E390" t="str">
            <v>312000</v>
          </cell>
          <cell r="F390" t="str">
            <v>0790</v>
          </cell>
          <cell r="G390" t="str">
            <v>65000</v>
          </cell>
          <cell r="H390" t="str">
            <v>A</v>
          </cell>
          <cell r="I390" t="str">
            <v>00000041</v>
          </cell>
          <cell r="J390">
            <v>63</v>
          </cell>
          <cell r="K390">
            <v>312</v>
          </cell>
          <cell r="L390">
            <v>6158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 t="str">
            <v>0790</v>
          </cell>
          <cell r="R390" t="str">
            <v>65000</v>
          </cell>
          <cell r="S390" t="str">
            <v>200212</v>
          </cell>
          <cell r="T390" t="str">
            <v>CA01</v>
          </cell>
          <cell r="U390">
            <v>80553</v>
          </cell>
          <cell r="V390" t="str">
            <v>LDB</v>
          </cell>
          <cell r="W390">
            <v>0</v>
          </cell>
          <cell r="Y390">
            <v>0</v>
          </cell>
          <cell r="Z390">
            <v>0</v>
          </cell>
          <cell r="AA390" t="str">
            <v>BCH</v>
          </cell>
          <cell r="AB390" t="str">
            <v>0011</v>
          </cell>
          <cell r="AC390" t="str">
            <v>WKS</v>
          </cell>
          <cell r="AE390" t="str">
            <v>JV#</v>
          </cell>
          <cell r="AF390" t="str">
            <v>1232</v>
          </cell>
          <cell r="AG390" t="str">
            <v>FRN</v>
          </cell>
          <cell r="AH390" t="str">
            <v>6158</v>
          </cell>
          <cell r="AI390" t="str">
            <v>RP#</v>
          </cell>
          <cell r="AJ390" t="str">
            <v>000</v>
          </cell>
          <cell r="AK390" t="str">
            <v>CTL</v>
          </cell>
          <cell r="AM390" t="str">
            <v>RF#</v>
          </cell>
          <cell r="AU390" t="str">
            <v>ACCRUAL OF DEC 02 CAPITAL</v>
          </cell>
          <cell r="AZ390" t="str">
            <v>FPL Fibernet</v>
          </cell>
        </row>
        <row r="391">
          <cell r="A391" t="str">
            <v>107100</v>
          </cell>
          <cell r="B391" t="str">
            <v>0314</v>
          </cell>
          <cell r="C391" t="str">
            <v>06080</v>
          </cell>
          <cell r="D391" t="str">
            <v>0ELECT</v>
          </cell>
          <cell r="E391" t="str">
            <v>314000</v>
          </cell>
          <cell r="F391" t="str">
            <v>0675</v>
          </cell>
          <cell r="G391" t="str">
            <v>52450</v>
          </cell>
          <cell r="H391" t="str">
            <v>A</v>
          </cell>
          <cell r="I391" t="str">
            <v>00000041</v>
          </cell>
          <cell r="J391">
            <v>65</v>
          </cell>
          <cell r="K391">
            <v>314</v>
          </cell>
          <cell r="L391">
            <v>6158</v>
          </cell>
          <cell r="M391">
            <v>398</v>
          </cell>
          <cell r="N391">
            <v>0</v>
          </cell>
          <cell r="O391">
            <v>1</v>
          </cell>
          <cell r="P391">
            <v>398.00099999999998</v>
          </cell>
          <cell r="Q391" t="str">
            <v>0675</v>
          </cell>
          <cell r="R391" t="str">
            <v>52450</v>
          </cell>
          <cell r="S391" t="str">
            <v>200212</v>
          </cell>
          <cell r="T391" t="str">
            <v>SA01</v>
          </cell>
          <cell r="U391">
            <v>130</v>
          </cell>
          <cell r="W391">
            <v>0</v>
          </cell>
          <cell r="Y391">
            <v>0</v>
          </cell>
          <cell r="Z391">
            <v>0</v>
          </cell>
          <cell r="AA391" t="str">
            <v>BCH</v>
          </cell>
          <cell r="AB391" t="str">
            <v>450002345</v>
          </cell>
          <cell r="AC391" t="str">
            <v>PO#</v>
          </cell>
          <cell r="AE391" t="str">
            <v>S/R</v>
          </cell>
          <cell r="AI391" t="str">
            <v>PYN</v>
          </cell>
          <cell r="AJ391" t="str">
            <v>INTERCONNX INC</v>
          </cell>
          <cell r="AK391" t="str">
            <v>VND</v>
          </cell>
          <cell r="AL391" t="str">
            <v>522070373</v>
          </cell>
          <cell r="AM391" t="str">
            <v>FAC</v>
          </cell>
          <cell r="AN391" t="str">
            <v>000</v>
          </cell>
          <cell r="AQ391" t="str">
            <v>NVD</v>
          </cell>
          <cell r="AR391" t="str">
            <v>2002-10-</v>
          </cell>
          <cell r="AU391" t="str">
            <v>95907,96820,115887  INTERCONNX INC      1900003304</v>
          </cell>
          <cell r="AV391" t="str">
            <v>WF-BATCH</v>
          </cell>
          <cell r="AW391" t="str">
            <v>000</v>
          </cell>
          <cell r="AX391" t="str">
            <v>00</v>
          </cell>
          <cell r="AY391" t="str">
            <v>0</v>
          </cell>
          <cell r="AZ391" t="str">
            <v>FPL Fibernet</v>
          </cell>
        </row>
        <row r="392">
          <cell r="A392" t="str">
            <v>107100</v>
          </cell>
          <cell r="B392" t="str">
            <v>0314</v>
          </cell>
          <cell r="C392" t="str">
            <v>06080</v>
          </cell>
          <cell r="D392" t="str">
            <v>0ELECT</v>
          </cell>
          <cell r="E392" t="str">
            <v>314000</v>
          </cell>
          <cell r="F392" t="str">
            <v>0676</v>
          </cell>
          <cell r="G392" t="str">
            <v>11450</v>
          </cell>
          <cell r="H392" t="str">
            <v>A</v>
          </cell>
          <cell r="I392" t="str">
            <v>00000041</v>
          </cell>
          <cell r="J392">
            <v>65</v>
          </cell>
          <cell r="K392">
            <v>314</v>
          </cell>
          <cell r="L392">
            <v>6158</v>
          </cell>
          <cell r="M392">
            <v>398</v>
          </cell>
          <cell r="N392">
            <v>0</v>
          </cell>
          <cell r="O392">
            <v>1</v>
          </cell>
          <cell r="P392">
            <v>398.00099999999998</v>
          </cell>
          <cell r="Q392" t="str">
            <v>0676</v>
          </cell>
          <cell r="R392" t="str">
            <v>11450</v>
          </cell>
          <cell r="S392" t="str">
            <v>200212</v>
          </cell>
          <cell r="T392" t="str">
            <v>SA01</v>
          </cell>
          <cell r="U392">
            <v>678.51</v>
          </cell>
          <cell r="V392" t="str">
            <v>LDB</v>
          </cell>
          <cell r="W392">
            <v>0</v>
          </cell>
          <cell r="Y392">
            <v>0</v>
          </cell>
          <cell r="Z392">
            <v>1</v>
          </cell>
          <cell r="AA392" t="str">
            <v>MS#</v>
          </cell>
          <cell r="AB392" t="str">
            <v xml:space="preserve">   998014266</v>
          </cell>
          <cell r="AC392" t="str">
            <v>BCH</v>
          </cell>
          <cell r="AD392" t="str">
            <v>013386</v>
          </cell>
          <cell r="AE392" t="str">
            <v>TML</v>
          </cell>
          <cell r="AF392" t="str">
            <v>12016</v>
          </cell>
          <cell r="AG392" t="str">
            <v>SRL</v>
          </cell>
          <cell r="AH392" t="str">
            <v>0368</v>
          </cell>
          <cell r="AI392" t="str">
            <v>DLV</v>
          </cell>
          <cell r="AJ392" t="str">
            <v>000</v>
          </cell>
          <cell r="AK392" t="str">
            <v>REL</v>
          </cell>
          <cell r="AL392" t="str">
            <v>000</v>
          </cell>
          <cell r="AM392" t="str">
            <v>LN#</v>
          </cell>
          <cell r="AO392" t="str">
            <v>UOI</v>
          </cell>
          <cell r="AP392" t="str">
            <v>EA</v>
          </cell>
          <cell r="AU392" t="str">
            <v>0</v>
          </cell>
          <cell r="AW392" t="str">
            <v>000</v>
          </cell>
          <cell r="AX392" t="str">
            <v>00</v>
          </cell>
          <cell r="AY392" t="str">
            <v>0</v>
          </cell>
          <cell r="AZ392" t="str">
            <v>FPL Fibernet</v>
          </cell>
        </row>
        <row r="393">
          <cell r="A393" t="str">
            <v>107100</v>
          </cell>
          <cell r="B393" t="str">
            <v>0367</v>
          </cell>
          <cell r="C393" t="str">
            <v>06080</v>
          </cell>
          <cell r="D393" t="str">
            <v>0FIBER</v>
          </cell>
          <cell r="E393" t="str">
            <v>367000</v>
          </cell>
          <cell r="F393" t="str">
            <v>0803</v>
          </cell>
          <cell r="G393" t="str">
            <v>36000</v>
          </cell>
          <cell r="H393" t="str">
            <v>A</v>
          </cell>
          <cell r="I393" t="str">
            <v>00000041</v>
          </cell>
          <cell r="J393">
            <v>60</v>
          </cell>
          <cell r="K393">
            <v>367</v>
          </cell>
          <cell r="L393">
            <v>6158</v>
          </cell>
          <cell r="M393">
            <v>107</v>
          </cell>
          <cell r="N393">
            <v>10</v>
          </cell>
          <cell r="O393">
            <v>0</v>
          </cell>
          <cell r="P393">
            <v>107.1</v>
          </cell>
          <cell r="Q393" t="str">
            <v>0803</v>
          </cell>
          <cell r="R393" t="str">
            <v>36000</v>
          </cell>
          <cell r="S393" t="str">
            <v>200212</v>
          </cell>
          <cell r="T393" t="str">
            <v>PY42</v>
          </cell>
          <cell r="U393">
            <v>615.4</v>
          </cell>
          <cell r="V393" t="str">
            <v>LDB</v>
          </cell>
          <cell r="W393">
            <v>0</v>
          </cell>
          <cell r="X393" t="str">
            <v>SHR</v>
          </cell>
          <cell r="Y393">
            <v>16</v>
          </cell>
          <cell r="Z393">
            <v>16</v>
          </cell>
          <cell r="AA393" t="str">
            <v>PYP</v>
          </cell>
          <cell r="AB393" t="str">
            <v xml:space="preserve"> 0000026</v>
          </cell>
          <cell r="AC393" t="str">
            <v>PYL</v>
          </cell>
          <cell r="AD393" t="str">
            <v>004367</v>
          </cell>
          <cell r="AE393" t="str">
            <v>EMP</v>
          </cell>
          <cell r="AF393" t="str">
            <v>23986</v>
          </cell>
          <cell r="AG393" t="str">
            <v>JUL</v>
          </cell>
          <cell r="AH393" t="str">
            <v xml:space="preserve"> 000.00</v>
          </cell>
          <cell r="AI393" t="str">
            <v>BCH</v>
          </cell>
          <cell r="AJ393" t="str">
            <v>500</v>
          </cell>
          <cell r="AK393" t="str">
            <v>CLS</v>
          </cell>
          <cell r="AL393" t="str">
            <v>R234</v>
          </cell>
          <cell r="AM393" t="str">
            <v>DTA</v>
          </cell>
          <cell r="AN393" t="str">
            <v xml:space="preserve"> 00000000000.00</v>
          </cell>
          <cell r="AO393" t="str">
            <v>DTH</v>
          </cell>
          <cell r="AP393" t="str">
            <v xml:space="preserve"> 00000000000.00</v>
          </cell>
          <cell r="AV393" t="str">
            <v>000000000</v>
          </cell>
          <cell r="AW393" t="str">
            <v>000</v>
          </cell>
          <cell r="AX393" t="str">
            <v>00</v>
          </cell>
          <cell r="AY393" t="str">
            <v>0</v>
          </cell>
          <cell r="AZ393" t="str">
            <v>FPL Fibernet</v>
          </cell>
        </row>
        <row r="394">
          <cell r="A394" t="str">
            <v>107100</v>
          </cell>
          <cell r="B394" t="str">
            <v>0312</v>
          </cell>
          <cell r="C394" t="str">
            <v>06600</v>
          </cell>
          <cell r="D394" t="str">
            <v>0FIBER</v>
          </cell>
          <cell r="E394" t="str">
            <v>312000</v>
          </cell>
          <cell r="F394" t="str">
            <v>0790</v>
          </cell>
          <cell r="G394" t="str">
            <v>65000</v>
          </cell>
          <cell r="H394" t="str">
            <v>A</v>
          </cell>
          <cell r="I394" t="str">
            <v>00000041</v>
          </cell>
          <cell r="J394">
            <v>63</v>
          </cell>
          <cell r="K394">
            <v>312</v>
          </cell>
          <cell r="L394">
            <v>6159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 t="str">
            <v>0790</v>
          </cell>
          <cell r="R394" t="str">
            <v>65000</v>
          </cell>
          <cell r="S394" t="str">
            <v>200212</v>
          </cell>
          <cell r="T394" t="str">
            <v>CA01</v>
          </cell>
          <cell r="U394">
            <v>-16258.11</v>
          </cell>
          <cell r="V394" t="str">
            <v>LDB</v>
          </cell>
          <cell r="W394">
            <v>0</v>
          </cell>
          <cell r="Y394">
            <v>0</v>
          </cell>
          <cell r="Z394">
            <v>0</v>
          </cell>
          <cell r="AA394" t="str">
            <v>BCH</v>
          </cell>
          <cell r="AB394" t="str">
            <v>0023</v>
          </cell>
          <cell r="AC394" t="str">
            <v>WKS</v>
          </cell>
          <cell r="AE394" t="str">
            <v>JV#</v>
          </cell>
          <cell r="AF394" t="str">
            <v>1232</v>
          </cell>
          <cell r="AG394" t="str">
            <v>FRN</v>
          </cell>
          <cell r="AH394" t="str">
            <v>6159</v>
          </cell>
          <cell r="AI394" t="str">
            <v>RP#</v>
          </cell>
          <cell r="AJ394" t="str">
            <v>000</v>
          </cell>
          <cell r="AK394" t="str">
            <v>CTL</v>
          </cell>
          <cell r="AM394" t="str">
            <v>RF#</v>
          </cell>
          <cell r="AU394" t="str">
            <v>TO PLACE IN SERVICE</v>
          </cell>
          <cell r="AZ394" t="str">
            <v>FPL Fibernet</v>
          </cell>
        </row>
        <row r="395">
          <cell r="A395" t="str">
            <v>107100</v>
          </cell>
          <cell r="B395" t="str">
            <v>0312</v>
          </cell>
          <cell r="C395" t="str">
            <v>06080</v>
          </cell>
          <cell r="D395" t="str">
            <v>0ELECT</v>
          </cell>
          <cell r="E395" t="str">
            <v>312000</v>
          </cell>
          <cell r="F395" t="str">
            <v>0790</v>
          </cell>
          <cell r="G395" t="str">
            <v>65000</v>
          </cell>
          <cell r="H395" t="str">
            <v>A</v>
          </cell>
          <cell r="I395" t="str">
            <v>00000041</v>
          </cell>
          <cell r="J395">
            <v>65</v>
          </cell>
          <cell r="K395">
            <v>312</v>
          </cell>
          <cell r="L395">
            <v>6160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 t="str">
            <v>0790</v>
          </cell>
          <cell r="R395" t="str">
            <v>65000</v>
          </cell>
          <cell r="S395" t="str">
            <v>200212</v>
          </cell>
          <cell r="T395" t="str">
            <v>CA01</v>
          </cell>
          <cell r="U395">
            <v>-8540.5499999999993</v>
          </cell>
          <cell r="V395" t="str">
            <v>LDB</v>
          </cell>
          <cell r="W395">
            <v>0</v>
          </cell>
          <cell r="Y395">
            <v>0</v>
          </cell>
          <cell r="Z395">
            <v>0</v>
          </cell>
          <cell r="AA395" t="str">
            <v>BCH</v>
          </cell>
          <cell r="AB395" t="str">
            <v>0023</v>
          </cell>
          <cell r="AC395" t="str">
            <v>WKS</v>
          </cell>
          <cell r="AE395" t="str">
            <v>JV#</v>
          </cell>
          <cell r="AF395" t="str">
            <v>1232</v>
          </cell>
          <cell r="AG395" t="str">
            <v>FRN</v>
          </cell>
          <cell r="AH395" t="str">
            <v>6160</v>
          </cell>
          <cell r="AI395" t="str">
            <v>RP#</v>
          </cell>
          <cell r="AJ395" t="str">
            <v>000</v>
          </cell>
          <cell r="AK395" t="str">
            <v>CTL</v>
          </cell>
          <cell r="AM395" t="str">
            <v>RF#</v>
          </cell>
          <cell r="AU395" t="str">
            <v>TO PLACE IN SERVICE</v>
          </cell>
          <cell r="AZ395" t="str">
            <v>FPL Fibernet</v>
          </cell>
        </row>
        <row r="396">
          <cell r="A396" t="str">
            <v>107100</v>
          </cell>
          <cell r="B396" t="str">
            <v>0312</v>
          </cell>
          <cell r="C396" t="str">
            <v>06075</v>
          </cell>
          <cell r="D396" t="str">
            <v>0ELECT</v>
          </cell>
          <cell r="E396" t="str">
            <v>312000</v>
          </cell>
          <cell r="F396" t="str">
            <v>0675</v>
          </cell>
          <cell r="G396" t="str">
            <v>52450</v>
          </cell>
          <cell r="H396" t="str">
            <v>A</v>
          </cell>
          <cell r="I396" t="str">
            <v>00000041</v>
          </cell>
          <cell r="J396">
            <v>65</v>
          </cell>
          <cell r="K396">
            <v>312</v>
          </cell>
          <cell r="L396">
            <v>6161</v>
          </cell>
          <cell r="M396">
            <v>398</v>
          </cell>
          <cell r="N396">
            <v>0</v>
          </cell>
          <cell r="O396">
            <v>1</v>
          </cell>
          <cell r="P396">
            <v>398.00099999999998</v>
          </cell>
          <cell r="Q396" t="str">
            <v>0675</v>
          </cell>
          <cell r="R396" t="str">
            <v>52450</v>
          </cell>
          <cell r="S396" t="str">
            <v>200212</v>
          </cell>
          <cell r="T396" t="str">
            <v>SA01</v>
          </cell>
          <cell r="U396">
            <v>254</v>
          </cell>
          <cell r="W396">
            <v>0</v>
          </cell>
          <cell r="Y396">
            <v>0</v>
          </cell>
          <cell r="Z396">
            <v>0</v>
          </cell>
          <cell r="AA396" t="str">
            <v>BCH</v>
          </cell>
          <cell r="AB396" t="str">
            <v>450002345</v>
          </cell>
          <cell r="AC396" t="str">
            <v>PO#</v>
          </cell>
          <cell r="AE396" t="str">
            <v>S/R</v>
          </cell>
          <cell r="AI396" t="str">
            <v>PYN</v>
          </cell>
          <cell r="AJ396" t="str">
            <v>INTERCONNX INC</v>
          </cell>
          <cell r="AK396" t="str">
            <v>VND</v>
          </cell>
          <cell r="AL396" t="str">
            <v>522070373</v>
          </cell>
          <cell r="AM396" t="str">
            <v>FAC</v>
          </cell>
          <cell r="AN396" t="str">
            <v>000</v>
          </cell>
          <cell r="AQ396" t="str">
            <v>NVD</v>
          </cell>
          <cell r="AR396" t="str">
            <v>2002-10-</v>
          </cell>
          <cell r="AU396" t="str">
            <v>4500098551          INTERCONNX INC      1900003304</v>
          </cell>
          <cell r="AV396" t="str">
            <v>WF-BATCH</v>
          </cell>
          <cell r="AW396" t="str">
            <v>000</v>
          </cell>
          <cell r="AX396" t="str">
            <v>00</v>
          </cell>
          <cell r="AY396" t="str">
            <v>0</v>
          </cell>
          <cell r="AZ396" t="str">
            <v>FPL Fibernet</v>
          </cell>
        </row>
        <row r="397">
          <cell r="A397" t="str">
            <v>107100</v>
          </cell>
          <cell r="B397" t="str">
            <v>0312</v>
          </cell>
          <cell r="C397" t="str">
            <v>06075</v>
          </cell>
          <cell r="D397" t="str">
            <v>0ELECT</v>
          </cell>
          <cell r="E397" t="str">
            <v>312000</v>
          </cell>
          <cell r="F397" t="str">
            <v>0790</v>
          </cell>
          <cell r="G397" t="str">
            <v>65000</v>
          </cell>
          <cell r="H397" t="str">
            <v>A</v>
          </cell>
          <cell r="I397" t="str">
            <v>00000041</v>
          </cell>
          <cell r="J397">
            <v>65</v>
          </cell>
          <cell r="K397">
            <v>312</v>
          </cell>
          <cell r="L397">
            <v>6161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 t="str">
            <v>0790</v>
          </cell>
          <cell r="R397" t="str">
            <v>65000</v>
          </cell>
          <cell r="S397" t="str">
            <v>200212</v>
          </cell>
          <cell r="T397" t="str">
            <v>CA01</v>
          </cell>
          <cell r="U397">
            <v>-177398</v>
          </cell>
          <cell r="V397" t="str">
            <v>LDB</v>
          </cell>
          <cell r="W397">
            <v>0</v>
          </cell>
          <cell r="Y397">
            <v>0</v>
          </cell>
          <cell r="Z397">
            <v>0</v>
          </cell>
          <cell r="AA397" t="str">
            <v>BCH</v>
          </cell>
          <cell r="AB397" t="str">
            <v>0003</v>
          </cell>
          <cell r="AC397" t="str">
            <v>WKS</v>
          </cell>
          <cell r="AE397" t="str">
            <v>JV#</v>
          </cell>
          <cell r="AF397" t="str">
            <v>1232</v>
          </cell>
          <cell r="AG397" t="str">
            <v>FRN</v>
          </cell>
          <cell r="AH397" t="str">
            <v>6161</v>
          </cell>
          <cell r="AI397" t="str">
            <v>RP#</v>
          </cell>
          <cell r="AJ397" t="str">
            <v>000</v>
          </cell>
          <cell r="AK397" t="str">
            <v>CTL</v>
          </cell>
          <cell r="AM397" t="str">
            <v>RF#</v>
          </cell>
          <cell r="AU397" t="str">
            <v>AC-REV ACCRUAL OF OCT 02 CAPITA</v>
          </cell>
          <cell r="AZ397" t="str">
            <v>FPL Fibernet</v>
          </cell>
        </row>
        <row r="398">
          <cell r="A398" t="str">
            <v>107100</v>
          </cell>
          <cell r="B398" t="str">
            <v>0312</v>
          </cell>
          <cell r="C398" t="str">
            <v>06075</v>
          </cell>
          <cell r="D398" t="str">
            <v>0FIBER</v>
          </cell>
          <cell r="E398" t="str">
            <v>312000</v>
          </cell>
          <cell r="F398" t="str">
            <v>0662</v>
          </cell>
          <cell r="G398" t="str">
            <v>51450</v>
          </cell>
          <cell r="H398" t="str">
            <v>A</v>
          </cell>
          <cell r="I398" t="str">
            <v>00000041</v>
          </cell>
          <cell r="J398">
            <v>63</v>
          </cell>
          <cell r="K398">
            <v>312</v>
          </cell>
          <cell r="L398">
            <v>6161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 t="str">
            <v>0662</v>
          </cell>
          <cell r="R398" t="str">
            <v>51450</v>
          </cell>
          <cell r="S398" t="str">
            <v>200212</v>
          </cell>
          <cell r="T398" t="str">
            <v>SA01</v>
          </cell>
          <cell r="U398">
            <v>79950</v>
          </cell>
          <cell r="W398">
            <v>0</v>
          </cell>
          <cell r="Y398">
            <v>0</v>
          </cell>
          <cell r="Z398">
            <v>1</v>
          </cell>
          <cell r="AA398" t="str">
            <v>BCH</v>
          </cell>
          <cell r="AB398" t="str">
            <v>450002354</v>
          </cell>
          <cell r="AC398" t="str">
            <v>PO#</v>
          </cell>
          <cell r="AD398" t="str">
            <v>4500073502</v>
          </cell>
          <cell r="AE398" t="str">
            <v>S/R</v>
          </cell>
          <cell r="AF398" t="str">
            <v>337</v>
          </cell>
          <cell r="AI398" t="str">
            <v>PYN</v>
          </cell>
          <cell r="AJ398" t="str">
            <v>NETWORK CONSTRUCTION CORP</v>
          </cell>
          <cell r="AK398" t="str">
            <v>VND</v>
          </cell>
          <cell r="AL398" t="str">
            <v>592565890</v>
          </cell>
          <cell r="AM398" t="str">
            <v>FAC</v>
          </cell>
          <cell r="AN398" t="str">
            <v>000</v>
          </cell>
          <cell r="AQ398" t="str">
            <v>NVD</v>
          </cell>
          <cell r="AR398" t="str">
            <v>2002-12-</v>
          </cell>
          <cell r="AU398" t="str">
            <v>APLLICATION# 4373-1 NETWORK CONSTRUCTION5000003647</v>
          </cell>
          <cell r="AV398" t="str">
            <v>WF-BATCH</v>
          </cell>
          <cell r="AW398" t="str">
            <v>000</v>
          </cell>
          <cell r="AX398" t="str">
            <v>00</v>
          </cell>
          <cell r="AY398" t="str">
            <v>0</v>
          </cell>
          <cell r="AZ398" t="str">
            <v>FPL Fibernet</v>
          </cell>
        </row>
        <row r="399">
          <cell r="A399" t="str">
            <v>107100</v>
          </cell>
          <cell r="B399" t="str">
            <v>0312</v>
          </cell>
          <cell r="C399" t="str">
            <v>06075</v>
          </cell>
          <cell r="D399" t="str">
            <v>0FIBER</v>
          </cell>
          <cell r="E399" t="str">
            <v>312000</v>
          </cell>
          <cell r="F399" t="str">
            <v>0790</v>
          </cell>
          <cell r="G399" t="str">
            <v>65000</v>
          </cell>
          <cell r="H399" t="str">
            <v>A</v>
          </cell>
          <cell r="I399" t="str">
            <v>00000041</v>
          </cell>
          <cell r="J399">
            <v>63</v>
          </cell>
          <cell r="K399">
            <v>312</v>
          </cell>
          <cell r="L399">
            <v>6161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 t="str">
            <v>0790</v>
          </cell>
          <cell r="R399" t="str">
            <v>65000</v>
          </cell>
          <cell r="S399" t="str">
            <v>200212</v>
          </cell>
          <cell r="T399" t="str">
            <v>CA01</v>
          </cell>
          <cell r="U399">
            <v>47050</v>
          </cell>
          <cell r="V399" t="str">
            <v>LDB</v>
          </cell>
          <cell r="W399">
            <v>0</v>
          </cell>
          <cell r="Y399">
            <v>0</v>
          </cell>
          <cell r="Z399">
            <v>0</v>
          </cell>
          <cell r="AA399" t="str">
            <v>BCH</v>
          </cell>
          <cell r="AB399" t="str">
            <v>0011</v>
          </cell>
          <cell r="AC399" t="str">
            <v>WKS</v>
          </cell>
          <cell r="AE399" t="str">
            <v>JV#</v>
          </cell>
          <cell r="AF399" t="str">
            <v>1232</v>
          </cell>
          <cell r="AG399" t="str">
            <v>FRN</v>
          </cell>
          <cell r="AH399" t="str">
            <v>6161</v>
          </cell>
          <cell r="AI399" t="str">
            <v>RP#</v>
          </cell>
          <cell r="AJ399" t="str">
            <v>000</v>
          </cell>
          <cell r="AK399" t="str">
            <v>CTL</v>
          </cell>
          <cell r="AM399" t="str">
            <v>RF#</v>
          </cell>
          <cell r="AU399" t="str">
            <v>ACCRUAL OF DEC 02 CAPITAL</v>
          </cell>
          <cell r="AZ399" t="str">
            <v>FPL Fibernet</v>
          </cell>
        </row>
        <row r="400">
          <cell r="A400" t="str">
            <v>107100</v>
          </cell>
          <cell r="B400" t="str">
            <v>0312</v>
          </cell>
          <cell r="C400" t="str">
            <v>06075</v>
          </cell>
          <cell r="D400" t="str">
            <v>0FIBER</v>
          </cell>
          <cell r="E400" t="str">
            <v>312000</v>
          </cell>
          <cell r="F400" t="str">
            <v>0803</v>
          </cell>
          <cell r="G400" t="str">
            <v>36000</v>
          </cell>
          <cell r="H400" t="str">
            <v>A</v>
          </cell>
          <cell r="I400" t="str">
            <v>00000041</v>
          </cell>
          <cell r="J400">
            <v>60</v>
          </cell>
          <cell r="K400">
            <v>312</v>
          </cell>
          <cell r="L400">
            <v>6161</v>
          </cell>
          <cell r="M400">
            <v>107</v>
          </cell>
          <cell r="N400">
            <v>10</v>
          </cell>
          <cell r="O400">
            <v>0</v>
          </cell>
          <cell r="P400">
            <v>107.1</v>
          </cell>
          <cell r="Q400" t="str">
            <v>0803</v>
          </cell>
          <cell r="R400" t="str">
            <v>36000</v>
          </cell>
          <cell r="S400" t="str">
            <v>200212</v>
          </cell>
          <cell r="T400" t="str">
            <v>PY42</v>
          </cell>
          <cell r="U400">
            <v>302.93</v>
          </cell>
          <cell r="V400" t="str">
            <v>LDB</v>
          </cell>
          <cell r="W400">
            <v>0</v>
          </cell>
          <cell r="X400" t="str">
            <v>SHR</v>
          </cell>
          <cell r="Y400">
            <v>6</v>
          </cell>
          <cell r="Z400">
            <v>6</v>
          </cell>
          <cell r="AA400" t="str">
            <v>PYP</v>
          </cell>
          <cell r="AB400" t="str">
            <v xml:space="preserve"> 0000026</v>
          </cell>
          <cell r="AC400" t="str">
            <v>PYL</v>
          </cell>
          <cell r="AD400" t="str">
            <v>004399</v>
          </cell>
          <cell r="AE400" t="str">
            <v>EMP</v>
          </cell>
          <cell r="AF400" t="str">
            <v>40663</v>
          </cell>
          <cell r="AG400" t="str">
            <v>JUL</v>
          </cell>
          <cell r="AH400" t="str">
            <v xml:space="preserve"> 000.00</v>
          </cell>
          <cell r="AI400" t="str">
            <v>BCH</v>
          </cell>
          <cell r="AJ400" t="str">
            <v>500</v>
          </cell>
          <cell r="AK400" t="str">
            <v>CLS</v>
          </cell>
          <cell r="AL400" t="str">
            <v>1RB8</v>
          </cell>
          <cell r="AM400" t="str">
            <v>DTA</v>
          </cell>
          <cell r="AN400" t="str">
            <v xml:space="preserve"> 00000000000.00</v>
          </cell>
          <cell r="AO400" t="str">
            <v>DTH</v>
          </cell>
          <cell r="AP400" t="str">
            <v xml:space="preserve"> 00000000000.00</v>
          </cell>
          <cell r="AV400" t="str">
            <v>000000000</v>
          </cell>
          <cell r="AW400" t="str">
            <v>000</v>
          </cell>
          <cell r="AX400" t="str">
            <v>00</v>
          </cell>
          <cell r="AY400" t="str">
            <v>0</v>
          </cell>
          <cell r="AZ400" t="str">
            <v>FPL Fibernet</v>
          </cell>
        </row>
        <row r="401">
          <cell r="A401" t="str">
            <v>107100</v>
          </cell>
          <cell r="B401" t="str">
            <v>0312</v>
          </cell>
          <cell r="C401" t="str">
            <v>06075</v>
          </cell>
          <cell r="D401" t="str">
            <v>0FIBER</v>
          </cell>
          <cell r="E401" t="str">
            <v>312000</v>
          </cell>
          <cell r="F401" t="str">
            <v>0803</v>
          </cell>
          <cell r="G401" t="str">
            <v>36000</v>
          </cell>
          <cell r="H401" t="str">
            <v>A</v>
          </cell>
          <cell r="I401" t="str">
            <v>00000041</v>
          </cell>
          <cell r="J401">
            <v>60</v>
          </cell>
          <cell r="K401">
            <v>312</v>
          </cell>
          <cell r="L401">
            <v>6161</v>
          </cell>
          <cell r="M401">
            <v>107</v>
          </cell>
          <cell r="N401">
            <v>10</v>
          </cell>
          <cell r="O401">
            <v>0</v>
          </cell>
          <cell r="P401">
            <v>107.1</v>
          </cell>
          <cell r="Q401" t="str">
            <v>0803</v>
          </cell>
          <cell r="R401" t="str">
            <v>36000</v>
          </cell>
          <cell r="S401" t="str">
            <v>200212</v>
          </cell>
          <cell r="T401" t="str">
            <v>PY42</v>
          </cell>
          <cell r="U401">
            <v>403.9</v>
          </cell>
          <cell r="V401" t="str">
            <v>LDB</v>
          </cell>
          <cell r="W401">
            <v>0</v>
          </cell>
          <cell r="X401" t="str">
            <v>SHR</v>
          </cell>
          <cell r="Y401">
            <v>8</v>
          </cell>
          <cell r="Z401">
            <v>8</v>
          </cell>
          <cell r="AA401" t="str">
            <v>PYP</v>
          </cell>
          <cell r="AB401" t="str">
            <v xml:space="preserve"> 0000001</v>
          </cell>
          <cell r="AC401" t="str">
            <v>PYL</v>
          </cell>
          <cell r="AD401" t="str">
            <v>004399</v>
          </cell>
          <cell r="AE401" t="str">
            <v>EMP</v>
          </cell>
          <cell r="AF401" t="str">
            <v>40663</v>
          </cell>
          <cell r="AG401" t="str">
            <v>JUL</v>
          </cell>
          <cell r="AH401" t="str">
            <v xml:space="preserve"> 000.00</v>
          </cell>
          <cell r="AI401" t="str">
            <v>BCH</v>
          </cell>
          <cell r="AJ401" t="str">
            <v>500</v>
          </cell>
          <cell r="AK401" t="str">
            <v>CLS</v>
          </cell>
          <cell r="AL401" t="str">
            <v>1RB8</v>
          </cell>
          <cell r="AM401" t="str">
            <v>DTA</v>
          </cell>
          <cell r="AN401" t="str">
            <v xml:space="preserve"> 00000000000.00</v>
          </cell>
          <cell r="AO401" t="str">
            <v>DTH</v>
          </cell>
          <cell r="AP401" t="str">
            <v xml:space="preserve"> 00000000000.00</v>
          </cell>
          <cell r="AV401" t="str">
            <v>000000000</v>
          </cell>
          <cell r="AW401" t="str">
            <v>000</v>
          </cell>
          <cell r="AX401" t="str">
            <v>00</v>
          </cell>
          <cell r="AY401" t="str">
            <v>0</v>
          </cell>
          <cell r="AZ401" t="str">
            <v>FPL Fibernet</v>
          </cell>
        </row>
        <row r="402">
          <cell r="A402" t="str">
            <v>107100</v>
          </cell>
          <cell r="B402" t="str">
            <v>0312</v>
          </cell>
          <cell r="C402" t="str">
            <v>06080</v>
          </cell>
          <cell r="D402" t="str">
            <v>0FIBER</v>
          </cell>
          <cell r="E402" t="str">
            <v>312000</v>
          </cell>
          <cell r="F402" t="str">
            <v>0803</v>
          </cell>
          <cell r="G402" t="str">
            <v>36000</v>
          </cell>
          <cell r="H402" t="str">
            <v>A</v>
          </cell>
          <cell r="I402" t="str">
            <v>00000041</v>
          </cell>
          <cell r="J402">
            <v>60</v>
          </cell>
          <cell r="K402">
            <v>312</v>
          </cell>
          <cell r="L402">
            <v>6162</v>
          </cell>
          <cell r="M402">
            <v>107</v>
          </cell>
          <cell r="N402">
            <v>10</v>
          </cell>
          <cell r="O402">
            <v>0</v>
          </cell>
          <cell r="P402">
            <v>107.1</v>
          </cell>
          <cell r="Q402" t="str">
            <v>0803</v>
          </cell>
          <cell r="R402" t="str">
            <v>36000</v>
          </cell>
          <cell r="S402" t="str">
            <v>200212</v>
          </cell>
          <cell r="T402" t="str">
            <v>PY42</v>
          </cell>
          <cell r="U402">
            <v>115.2</v>
          </cell>
          <cell r="V402" t="str">
            <v>LDB</v>
          </cell>
          <cell r="W402">
            <v>0</v>
          </cell>
          <cell r="X402" t="str">
            <v>SHR</v>
          </cell>
          <cell r="Y402">
            <v>4</v>
          </cell>
          <cell r="Z402">
            <v>4</v>
          </cell>
          <cell r="AA402" t="str">
            <v>PYP</v>
          </cell>
          <cell r="AB402" t="str">
            <v xml:space="preserve"> 0000025</v>
          </cell>
          <cell r="AC402" t="str">
            <v>PYL</v>
          </cell>
          <cell r="AD402" t="str">
            <v>004385</v>
          </cell>
          <cell r="AE402" t="str">
            <v>EMP</v>
          </cell>
          <cell r="AF402" t="str">
            <v>01612</v>
          </cell>
          <cell r="AG402" t="str">
            <v>JUL</v>
          </cell>
          <cell r="AH402" t="str">
            <v xml:space="preserve"> 000.00</v>
          </cell>
          <cell r="AI402" t="str">
            <v>BCH</v>
          </cell>
          <cell r="AJ402" t="str">
            <v>500</v>
          </cell>
          <cell r="AK402" t="str">
            <v>CLS</v>
          </cell>
          <cell r="AL402" t="str">
            <v>R433</v>
          </cell>
          <cell r="AM402" t="str">
            <v>DTA</v>
          </cell>
          <cell r="AN402" t="str">
            <v xml:space="preserve"> 00000000000.00</v>
          </cell>
          <cell r="AO402" t="str">
            <v>DTH</v>
          </cell>
          <cell r="AP402" t="str">
            <v xml:space="preserve"> 00000000000.00</v>
          </cell>
          <cell r="AV402" t="str">
            <v>000000000</v>
          </cell>
          <cell r="AW402" t="str">
            <v>000</v>
          </cell>
          <cell r="AX402" t="str">
            <v>00</v>
          </cell>
          <cell r="AY402" t="str">
            <v>0</v>
          </cell>
          <cell r="AZ402" t="str">
            <v>FPL Fibernet</v>
          </cell>
        </row>
        <row r="403">
          <cell r="A403" t="str">
            <v>107100</v>
          </cell>
          <cell r="B403" t="str">
            <v>0312</v>
          </cell>
          <cell r="C403" t="str">
            <v>06080</v>
          </cell>
          <cell r="D403" t="str">
            <v>0FIBER</v>
          </cell>
          <cell r="E403" t="str">
            <v>312000</v>
          </cell>
          <cell r="F403" t="str">
            <v>0803</v>
          </cell>
          <cell r="G403" t="str">
            <v>36000</v>
          </cell>
          <cell r="H403" t="str">
            <v>A</v>
          </cell>
          <cell r="I403" t="str">
            <v>00000041</v>
          </cell>
          <cell r="J403">
            <v>60</v>
          </cell>
          <cell r="K403">
            <v>312</v>
          </cell>
          <cell r="L403">
            <v>6162</v>
          </cell>
          <cell r="M403">
            <v>107</v>
          </cell>
          <cell r="N403">
            <v>10</v>
          </cell>
          <cell r="O403">
            <v>0</v>
          </cell>
          <cell r="P403">
            <v>107.1</v>
          </cell>
          <cell r="Q403" t="str">
            <v>0803</v>
          </cell>
          <cell r="R403" t="str">
            <v>36000</v>
          </cell>
          <cell r="S403" t="str">
            <v>200212</v>
          </cell>
          <cell r="T403" t="str">
            <v>PY42</v>
          </cell>
          <cell r="U403">
            <v>146.15</v>
          </cell>
          <cell r="V403" t="str">
            <v>LDB</v>
          </cell>
          <cell r="W403">
            <v>0</v>
          </cell>
          <cell r="X403" t="str">
            <v>SHR</v>
          </cell>
          <cell r="Y403">
            <v>4</v>
          </cell>
          <cell r="Z403">
            <v>4</v>
          </cell>
          <cell r="AA403" t="str">
            <v>PYP</v>
          </cell>
          <cell r="AB403" t="str">
            <v xml:space="preserve"> 0000025</v>
          </cell>
          <cell r="AC403" t="str">
            <v>PYL</v>
          </cell>
          <cell r="AD403" t="str">
            <v>004382</v>
          </cell>
          <cell r="AE403" t="str">
            <v>EMP</v>
          </cell>
          <cell r="AF403" t="str">
            <v>90017</v>
          </cell>
          <cell r="AG403" t="str">
            <v>JUL</v>
          </cell>
          <cell r="AH403" t="str">
            <v xml:space="preserve"> 000.00</v>
          </cell>
          <cell r="AI403" t="str">
            <v>BCH</v>
          </cell>
          <cell r="AJ403" t="str">
            <v>500</v>
          </cell>
          <cell r="AK403" t="str">
            <v>CLS</v>
          </cell>
          <cell r="AL403" t="str">
            <v>R449</v>
          </cell>
          <cell r="AM403" t="str">
            <v>DTA</v>
          </cell>
          <cell r="AN403" t="str">
            <v xml:space="preserve"> 00000000000.00</v>
          </cell>
          <cell r="AO403" t="str">
            <v>DTH</v>
          </cell>
          <cell r="AP403" t="str">
            <v xml:space="preserve"> 00000000000.00</v>
          </cell>
          <cell r="AV403" t="str">
            <v>000000000</v>
          </cell>
          <cell r="AW403" t="str">
            <v>000</v>
          </cell>
          <cell r="AX403" t="str">
            <v>00</v>
          </cell>
          <cell r="AY403" t="str">
            <v>0</v>
          </cell>
          <cell r="AZ403" t="str">
            <v>FPL Fibernet</v>
          </cell>
        </row>
        <row r="404">
          <cell r="A404" t="str">
            <v>107100</v>
          </cell>
          <cell r="B404" t="str">
            <v>0312</v>
          </cell>
          <cell r="C404" t="str">
            <v>06080</v>
          </cell>
          <cell r="D404" t="str">
            <v>0FIBER</v>
          </cell>
          <cell r="E404" t="str">
            <v>312000</v>
          </cell>
          <cell r="F404" t="str">
            <v>0803</v>
          </cell>
          <cell r="G404" t="str">
            <v>36000</v>
          </cell>
          <cell r="H404" t="str">
            <v>A</v>
          </cell>
          <cell r="I404" t="str">
            <v>00000041</v>
          </cell>
          <cell r="J404">
            <v>60</v>
          </cell>
          <cell r="K404">
            <v>312</v>
          </cell>
          <cell r="L404">
            <v>6162</v>
          </cell>
          <cell r="M404">
            <v>107</v>
          </cell>
          <cell r="N404">
            <v>10</v>
          </cell>
          <cell r="O404">
            <v>0</v>
          </cell>
          <cell r="P404">
            <v>107.1</v>
          </cell>
          <cell r="Q404" t="str">
            <v>0803</v>
          </cell>
          <cell r="R404" t="str">
            <v>36000</v>
          </cell>
          <cell r="S404" t="str">
            <v>200212</v>
          </cell>
          <cell r="T404" t="str">
            <v>PY42</v>
          </cell>
          <cell r="U404">
            <v>365.38</v>
          </cell>
          <cell r="V404" t="str">
            <v>LDB</v>
          </cell>
          <cell r="W404">
            <v>0</v>
          </cell>
          <cell r="X404" t="str">
            <v>SHR</v>
          </cell>
          <cell r="Y404">
            <v>10</v>
          </cell>
          <cell r="Z404">
            <v>10</v>
          </cell>
          <cell r="AA404" t="str">
            <v>PYP</v>
          </cell>
          <cell r="AB404" t="str">
            <v xml:space="preserve"> 0000026</v>
          </cell>
          <cell r="AC404" t="str">
            <v>PYL</v>
          </cell>
          <cell r="AD404" t="str">
            <v>004382</v>
          </cell>
          <cell r="AE404" t="str">
            <v>EMP</v>
          </cell>
          <cell r="AF404" t="str">
            <v>90017</v>
          </cell>
          <cell r="AG404" t="str">
            <v>JUL</v>
          </cell>
          <cell r="AH404" t="str">
            <v xml:space="preserve"> 000.00</v>
          </cell>
          <cell r="AI404" t="str">
            <v>BCH</v>
          </cell>
          <cell r="AJ404" t="str">
            <v>500</v>
          </cell>
          <cell r="AK404" t="str">
            <v>CLS</v>
          </cell>
          <cell r="AL404" t="str">
            <v>R449</v>
          </cell>
          <cell r="AM404" t="str">
            <v>DTA</v>
          </cell>
          <cell r="AN404" t="str">
            <v xml:space="preserve"> 00000000000.00</v>
          </cell>
          <cell r="AO404" t="str">
            <v>DTH</v>
          </cell>
          <cell r="AP404" t="str">
            <v xml:space="preserve"> 00000000000.00</v>
          </cell>
          <cell r="AV404" t="str">
            <v>000000000</v>
          </cell>
          <cell r="AW404" t="str">
            <v>000</v>
          </cell>
          <cell r="AX404" t="str">
            <v>00</v>
          </cell>
          <cell r="AY404" t="str">
            <v>0</v>
          </cell>
          <cell r="AZ404" t="str">
            <v>FPL Fibernet</v>
          </cell>
        </row>
        <row r="405">
          <cell r="A405" t="str">
            <v>107100</v>
          </cell>
          <cell r="B405" t="str">
            <v>0314</v>
          </cell>
          <cell r="C405" t="str">
            <v>06080</v>
          </cell>
          <cell r="D405" t="str">
            <v>0ELECT</v>
          </cell>
          <cell r="E405" t="str">
            <v>314000</v>
          </cell>
          <cell r="F405" t="str">
            <v>0812</v>
          </cell>
          <cell r="G405" t="str">
            <v>51450</v>
          </cell>
          <cell r="H405" t="str">
            <v>A</v>
          </cell>
          <cell r="I405" t="str">
            <v>00000041</v>
          </cell>
          <cell r="J405">
            <v>67</v>
          </cell>
          <cell r="K405">
            <v>314</v>
          </cell>
          <cell r="L405">
            <v>6162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 t="str">
            <v>0812</v>
          </cell>
          <cell r="R405" t="str">
            <v>51450</v>
          </cell>
          <cell r="S405" t="str">
            <v>200212</v>
          </cell>
          <cell r="T405" t="str">
            <v>SA01</v>
          </cell>
          <cell r="U405">
            <v>570.16999999999996</v>
          </cell>
          <cell r="W405">
            <v>0</v>
          </cell>
          <cell r="Y405">
            <v>0</v>
          </cell>
          <cell r="Z405">
            <v>1</v>
          </cell>
          <cell r="AA405" t="str">
            <v>BCH</v>
          </cell>
          <cell r="AB405" t="str">
            <v>450002339</v>
          </cell>
          <cell r="AC405" t="str">
            <v>PO#</v>
          </cell>
          <cell r="AD405" t="str">
            <v>4500021286</v>
          </cell>
          <cell r="AE405" t="str">
            <v>S/R</v>
          </cell>
          <cell r="AF405" t="str">
            <v>NET</v>
          </cell>
          <cell r="AI405" t="str">
            <v>PYN</v>
          </cell>
          <cell r="AJ405" t="str">
            <v>BELLSOUTH TELECOMMUNICATI</v>
          </cell>
          <cell r="AK405" t="str">
            <v>VND</v>
          </cell>
          <cell r="AL405" t="str">
            <v>580436120</v>
          </cell>
          <cell r="AM405" t="str">
            <v>FAC</v>
          </cell>
          <cell r="AN405" t="str">
            <v>000</v>
          </cell>
          <cell r="AQ405" t="str">
            <v>NVD</v>
          </cell>
          <cell r="AR405" t="str">
            <v>2002-12-</v>
          </cell>
          <cell r="AU405" t="str">
            <v>305 C01-0109 109    BELLSOUTH TELECOMMUN5000003505</v>
          </cell>
          <cell r="AV405" t="str">
            <v>WF-BATCH</v>
          </cell>
          <cell r="AW405" t="str">
            <v>000</v>
          </cell>
          <cell r="AX405" t="str">
            <v>00</v>
          </cell>
          <cell r="AY405" t="str">
            <v>0</v>
          </cell>
          <cell r="AZ405" t="str">
            <v>FPL Fibernet</v>
          </cell>
        </row>
        <row r="406">
          <cell r="A406" t="str">
            <v>107100</v>
          </cell>
          <cell r="B406" t="str">
            <v>0312</v>
          </cell>
          <cell r="C406" t="str">
            <v>06080</v>
          </cell>
          <cell r="D406" t="str">
            <v>0ELECT</v>
          </cell>
          <cell r="E406" t="str">
            <v>312000</v>
          </cell>
          <cell r="F406" t="str">
            <v>0675</v>
          </cell>
          <cell r="G406" t="str">
            <v>52450</v>
          </cell>
          <cell r="H406" t="str">
            <v>A</v>
          </cell>
          <cell r="I406" t="str">
            <v>00000041</v>
          </cell>
          <cell r="J406">
            <v>65</v>
          </cell>
          <cell r="K406">
            <v>312</v>
          </cell>
          <cell r="L406">
            <v>6163</v>
          </cell>
          <cell r="M406">
            <v>398</v>
          </cell>
          <cell r="N406">
            <v>0</v>
          </cell>
          <cell r="O406">
            <v>1</v>
          </cell>
          <cell r="P406">
            <v>398.00099999999998</v>
          </cell>
          <cell r="Q406" t="str">
            <v>0675</v>
          </cell>
          <cell r="R406" t="str">
            <v>52450</v>
          </cell>
          <cell r="S406" t="str">
            <v>200212</v>
          </cell>
          <cell r="T406" t="str">
            <v>SA01</v>
          </cell>
          <cell r="U406">
            <v>7.75</v>
          </cell>
          <cell r="W406">
            <v>0</v>
          </cell>
          <cell r="Y406">
            <v>0</v>
          </cell>
          <cell r="Z406">
            <v>0</v>
          </cell>
          <cell r="AA406" t="str">
            <v>BCH</v>
          </cell>
          <cell r="AB406" t="str">
            <v>450002345</v>
          </cell>
          <cell r="AC406" t="str">
            <v>PO#</v>
          </cell>
          <cell r="AE406" t="str">
            <v>S/R</v>
          </cell>
          <cell r="AI406" t="str">
            <v>PYN</v>
          </cell>
          <cell r="AJ406" t="str">
            <v>INTERCONNX INC</v>
          </cell>
          <cell r="AK406" t="str">
            <v>VND</v>
          </cell>
          <cell r="AL406" t="str">
            <v>522070373</v>
          </cell>
          <cell r="AM406" t="str">
            <v>FAC</v>
          </cell>
          <cell r="AN406" t="str">
            <v>000</v>
          </cell>
          <cell r="AQ406" t="str">
            <v>NVD</v>
          </cell>
          <cell r="AR406" t="str">
            <v>2002-10-</v>
          </cell>
          <cell r="AU406" t="str">
            <v>4500102309          INTERCONNX INC      1900003304</v>
          </cell>
          <cell r="AV406" t="str">
            <v>WF-BATCH</v>
          </cell>
          <cell r="AW406" t="str">
            <v>000</v>
          </cell>
          <cell r="AX406" t="str">
            <v>00</v>
          </cell>
          <cell r="AY406" t="str">
            <v>0</v>
          </cell>
          <cell r="AZ406" t="str">
            <v>FPL Fibernet</v>
          </cell>
        </row>
        <row r="407">
          <cell r="A407" t="str">
            <v>107100</v>
          </cell>
          <cell r="B407" t="str">
            <v>0312</v>
          </cell>
          <cell r="C407" t="str">
            <v>06080</v>
          </cell>
          <cell r="D407" t="str">
            <v>0FIBER</v>
          </cell>
          <cell r="E407" t="str">
            <v>312000</v>
          </cell>
          <cell r="F407" t="str">
            <v>0803</v>
          </cell>
          <cell r="G407" t="str">
            <v>36000</v>
          </cell>
          <cell r="H407" t="str">
            <v>A</v>
          </cell>
          <cell r="I407" t="str">
            <v>00000041</v>
          </cell>
          <cell r="J407">
            <v>60</v>
          </cell>
          <cell r="K407">
            <v>312</v>
          </cell>
          <cell r="L407">
            <v>6163</v>
          </cell>
          <cell r="M407">
            <v>107</v>
          </cell>
          <cell r="N407">
            <v>10</v>
          </cell>
          <cell r="O407">
            <v>0</v>
          </cell>
          <cell r="P407">
            <v>107.1</v>
          </cell>
          <cell r="Q407" t="str">
            <v>0803</v>
          </cell>
          <cell r="R407" t="str">
            <v>36000</v>
          </cell>
          <cell r="S407" t="str">
            <v>200212</v>
          </cell>
          <cell r="T407" t="str">
            <v>PY42</v>
          </cell>
          <cell r="U407">
            <v>208.43</v>
          </cell>
          <cell r="V407" t="str">
            <v>LDB</v>
          </cell>
          <cell r="W407">
            <v>0</v>
          </cell>
          <cell r="X407" t="str">
            <v>SHR</v>
          </cell>
          <cell r="Y407">
            <v>6</v>
          </cell>
          <cell r="Z407">
            <v>6</v>
          </cell>
          <cell r="AA407" t="str">
            <v>PYP</v>
          </cell>
          <cell r="AB407" t="str">
            <v xml:space="preserve"> 0000001</v>
          </cell>
          <cell r="AC407" t="str">
            <v>PYL</v>
          </cell>
          <cell r="AD407" t="str">
            <v>004399</v>
          </cell>
          <cell r="AE407" t="str">
            <v>EMP</v>
          </cell>
          <cell r="AF407" t="str">
            <v>27026</v>
          </cell>
          <cell r="AG407" t="str">
            <v>JUL</v>
          </cell>
          <cell r="AH407" t="str">
            <v xml:space="preserve"> 000.00</v>
          </cell>
          <cell r="AI407" t="str">
            <v>BCH</v>
          </cell>
          <cell r="AJ407" t="str">
            <v>500</v>
          </cell>
          <cell r="AK407" t="str">
            <v>CLS</v>
          </cell>
          <cell r="AL407" t="str">
            <v>R445</v>
          </cell>
          <cell r="AM407" t="str">
            <v>DTA</v>
          </cell>
          <cell r="AN407" t="str">
            <v xml:space="preserve"> 00000000000.00</v>
          </cell>
          <cell r="AO407" t="str">
            <v>DTH</v>
          </cell>
          <cell r="AP407" t="str">
            <v xml:space="preserve"> 00000000000.00</v>
          </cell>
          <cell r="AV407" t="str">
            <v>000000000</v>
          </cell>
          <cell r="AW407" t="str">
            <v>000</v>
          </cell>
          <cell r="AX407" t="str">
            <v>00</v>
          </cell>
          <cell r="AY407" t="str">
            <v>0</v>
          </cell>
          <cell r="AZ407" t="str">
            <v>FPL Fibernet</v>
          </cell>
        </row>
        <row r="408">
          <cell r="A408" t="str">
            <v>107100</v>
          </cell>
          <cell r="B408" t="str">
            <v>0312</v>
          </cell>
          <cell r="C408" t="str">
            <v>06080</v>
          </cell>
          <cell r="D408" t="str">
            <v>0FIBER</v>
          </cell>
          <cell r="E408" t="str">
            <v>312000</v>
          </cell>
          <cell r="F408" t="str">
            <v>0803</v>
          </cell>
          <cell r="G408" t="str">
            <v>36000</v>
          </cell>
          <cell r="H408" t="str">
            <v>A</v>
          </cell>
          <cell r="I408" t="str">
            <v>00000041</v>
          </cell>
          <cell r="J408">
            <v>60</v>
          </cell>
          <cell r="K408">
            <v>312</v>
          </cell>
          <cell r="L408">
            <v>6163</v>
          </cell>
          <cell r="M408">
            <v>107</v>
          </cell>
          <cell r="N408">
            <v>10</v>
          </cell>
          <cell r="O408">
            <v>0</v>
          </cell>
          <cell r="P408">
            <v>107.1</v>
          </cell>
          <cell r="Q408" t="str">
            <v>0803</v>
          </cell>
          <cell r="R408" t="str">
            <v>36000</v>
          </cell>
          <cell r="S408" t="str">
            <v>200212</v>
          </cell>
          <cell r="T408" t="str">
            <v>PY42</v>
          </cell>
          <cell r="U408">
            <v>285.8</v>
          </cell>
          <cell r="V408" t="str">
            <v>LDB</v>
          </cell>
          <cell r="W408">
            <v>0</v>
          </cell>
          <cell r="X408" t="str">
            <v>SHR</v>
          </cell>
          <cell r="Y408">
            <v>8</v>
          </cell>
          <cell r="Z408">
            <v>8</v>
          </cell>
          <cell r="AA408" t="str">
            <v>PYP</v>
          </cell>
          <cell r="AB408" t="str">
            <v xml:space="preserve"> 0000026</v>
          </cell>
          <cell r="AC408" t="str">
            <v>PYL</v>
          </cell>
          <cell r="AD408" t="str">
            <v>004366</v>
          </cell>
          <cell r="AE408" t="str">
            <v>EMP</v>
          </cell>
          <cell r="AF408" t="str">
            <v>97355</v>
          </cell>
          <cell r="AG408" t="str">
            <v>JUL</v>
          </cell>
          <cell r="AH408" t="str">
            <v xml:space="preserve"> 000.00</v>
          </cell>
          <cell r="AI408" t="str">
            <v>BCH</v>
          </cell>
          <cell r="AJ408" t="str">
            <v>500</v>
          </cell>
          <cell r="AK408" t="str">
            <v>CLS</v>
          </cell>
          <cell r="AL408" t="str">
            <v>R431</v>
          </cell>
          <cell r="AM408" t="str">
            <v>DTA</v>
          </cell>
          <cell r="AN408" t="str">
            <v xml:space="preserve"> 00000000000.00</v>
          </cell>
          <cell r="AO408" t="str">
            <v>DTH</v>
          </cell>
          <cell r="AP408" t="str">
            <v xml:space="preserve"> 00000000000.00</v>
          </cell>
          <cell r="AV408" t="str">
            <v>000000000</v>
          </cell>
          <cell r="AW408" t="str">
            <v>000</v>
          </cell>
          <cell r="AX408" t="str">
            <v>00</v>
          </cell>
          <cell r="AY408" t="str">
            <v>0</v>
          </cell>
          <cell r="AZ408" t="str">
            <v>FPL Fibernet</v>
          </cell>
        </row>
        <row r="409">
          <cell r="A409" t="str">
            <v>107100</v>
          </cell>
          <cell r="B409" t="str">
            <v>0312</v>
          </cell>
          <cell r="C409" t="str">
            <v>06080</v>
          </cell>
          <cell r="D409" t="str">
            <v>0FIBER</v>
          </cell>
          <cell r="E409" t="str">
            <v>312000</v>
          </cell>
          <cell r="F409" t="str">
            <v>0662</v>
          </cell>
          <cell r="G409" t="str">
            <v>65000</v>
          </cell>
          <cell r="H409" t="str">
            <v>A</v>
          </cell>
          <cell r="I409" t="str">
            <v>00000041</v>
          </cell>
          <cell r="J409">
            <v>63</v>
          </cell>
          <cell r="K409">
            <v>312</v>
          </cell>
          <cell r="L409">
            <v>6164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 t="str">
            <v>0662</v>
          </cell>
          <cell r="R409" t="str">
            <v>65000</v>
          </cell>
          <cell r="S409" t="str">
            <v>200212</v>
          </cell>
          <cell r="T409" t="str">
            <v>CA01</v>
          </cell>
          <cell r="U409">
            <v>1268.8</v>
          </cell>
          <cell r="V409" t="str">
            <v>LDB</v>
          </cell>
          <cell r="W409">
            <v>0</v>
          </cell>
          <cell r="Y409">
            <v>0</v>
          </cell>
          <cell r="Z409">
            <v>0</v>
          </cell>
          <cell r="AA409" t="str">
            <v>BCH</v>
          </cell>
          <cell r="AB409" t="str">
            <v>0029</v>
          </cell>
          <cell r="AC409" t="str">
            <v>WKS</v>
          </cell>
          <cell r="AE409" t="str">
            <v>JV#</v>
          </cell>
          <cell r="AF409" t="str">
            <v>1232</v>
          </cell>
          <cell r="AG409" t="str">
            <v>FRN</v>
          </cell>
          <cell r="AH409" t="str">
            <v>6164</v>
          </cell>
          <cell r="AI409" t="str">
            <v>RP#</v>
          </cell>
          <cell r="AJ409" t="str">
            <v>000</v>
          </cell>
          <cell r="AK409" t="str">
            <v>CTL</v>
          </cell>
          <cell r="AM409" t="str">
            <v>RF#</v>
          </cell>
          <cell r="AU409" t="str">
            <v>ACCR WD COMM UNPAID INV</v>
          </cell>
          <cell r="AZ409" t="str">
            <v>FPL Fibernet</v>
          </cell>
        </row>
        <row r="410">
          <cell r="A410" t="str">
            <v>107100</v>
          </cell>
          <cell r="B410" t="str">
            <v>0312</v>
          </cell>
          <cell r="C410" t="str">
            <v>06080</v>
          </cell>
          <cell r="D410" t="str">
            <v>0FIBER</v>
          </cell>
          <cell r="E410" t="str">
            <v>312000</v>
          </cell>
          <cell r="F410" t="str">
            <v>0662</v>
          </cell>
          <cell r="G410" t="str">
            <v>65000</v>
          </cell>
          <cell r="H410" t="str">
            <v>A</v>
          </cell>
          <cell r="I410" t="str">
            <v>00000041</v>
          </cell>
          <cell r="J410">
            <v>63</v>
          </cell>
          <cell r="K410">
            <v>312</v>
          </cell>
          <cell r="L410">
            <v>6164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 t="str">
            <v>0662</v>
          </cell>
          <cell r="R410" t="str">
            <v>65000</v>
          </cell>
          <cell r="S410" t="str">
            <v>200212</v>
          </cell>
          <cell r="T410" t="str">
            <v>CA01</v>
          </cell>
          <cell r="U410">
            <v>1268.8</v>
          </cell>
          <cell r="V410" t="str">
            <v>LDB</v>
          </cell>
          <cell r="W410">
            <v>0</v>
          </cell>
          <cell r="Y410">
            <v>0</v>
          </cell>
          <cell r="Z410">
            <v>0</v>
          </cell>
          <cell r="AA410" t="str">
            <v>BCH</v>
          </cell>
          <cell r="AB410" t="str">
            <v>0033</v>
          </cell>
          <cell r="AC410" t="str">
            <v>WKS</v>
          </cell>
          <cell r="AE410" t="str">
            <v>JV#</v>
          </cell>
          <cell r="AF410" t="str">
            <v>1232</v>
          </cell>
          <cell r="AG410" t="str">
            <v>FRN</v>
          </cell>
          <cell r="AH410" t="str">
            <v>6164</v>
          </cell>
          <cell r="AI410" t="str">
            <v>RP#</v>
          </cell>
          <cell r="AJ410" t="str">
            <v>000</v>
          </cell>
          <cell r="AK410" t="str">
            <v>CTL</v>
          </cell>
          <cell r="AM410" t="str">
            <v>RF#</v>
          </cell>
          <cell r="AU410" t="str">
            <v>ACCR WD COMM UNPAID INV</v>
          </cell>
          <cell r="AZ410" t="str">
            <v>FPL Fibernet</v>
          </cell>
        </row>
        <row r="411">
          <cell r="A411" t="str">
            <v>107100</v>
          </cell>
          <cell r="B411" t="str">
            <v>0312</v>
          </cell>
          <cell r="C411" t="str">
            <v>06080</v>
          </cell>
          <cell r="D411" t="str">
            <v>0FIBER</v>
          </cell>
          <cell r="E411" t="str">
            <v>312000</v>
          </cell>
          <cell r="F411" t="str">
            <v>0662</v>
          </cell>
          <cell r="G411" t="str">
            <v>65000</v>
          </cell>
          <cell r="H411" t="str">
            <v>A</v>
          </cell>
          <cell r="I411" t="str">
            <v>00000041</v>
          </cell>
          <cell r="J411">
            <v>63</v>
          </cell>
          <cell r="K411">
            <v>312</v>
          </cell>
          <cell r="L411">
            <v>6164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 t="str">
            <v>0662</v>
          </cell>
          <cell r="R411" t="str">
            <v>65000</v>
          </cell>
          <cell r="S411" t="str">
            <v>200212</v>
          </cell>
          <cell r="T411" t="str">
            <v>CA01</v>
          </cell>
          <cell r="U411">
            <v>-1268.8</v>
          </cell>
          <cell r="V411" t="str">
            <v>LDB</v>
          </cell>
          <cell r="W411">
            <v>0</v>
          </cell>
          <cell r="Y411">
            <v>0</v>
          </cell>
          <cell r="Z411">
            <v>0</v>
          </cell>
          <cell r="AA411" t="str">
            <v>BCH</v>
          </cell>
          <cell r="AB411" t="str">
            <v>0034</v>
          </cell>
          <cell r="AC411" t="str">
            <v>WKS</v>
          </cell>
          <cell r="AE411" t="str">
            <v>JV#</v>
          </cell>
          <cell r="AF411" t="str">
            <v>1232</v>
          </cell>
          <cell r="AG411" t="str">
            <v>FRN</v>
          </cell>
          <cell r="AH411" t="str">
            <v>6164</v>
          </cell>
          <cell r="AI411" t="str">
            <v>RP#</v>
          </cell>
          <cell r="AJ411" t="str">
            <v>000</v>
          </cell>
          <cell r="AK411" t="str">
            <v>CTL</v>
          </cell>
          <cell r="AM411" t="str">
            <v>RF#</v>
          </cell>
          <cell r="AU411" t="str">
            <v>ACCR WD COMM UNPAID INV</v>
          </cell>
          <cell r="AZ411" t="str">
            <v>FPL Fibernet</v>
          </cell>
        </row>
        <row r="412">
          <cell r="A412" t="str">
            <v>107100</v>
          </cell>
          <cell r="B412" t="str">
            <v>0312</v>
          </cell>
          <cell r="C412" t="str">
            <v>06080</v>
          </cell>
          <cell r="D412" t="str">
            <v>0FIBER</v>
          </cell>
          <cell r="E412" t="str">
            <v>312000</v>
          </cell>
          <cell r="F412" t="str">
            <v>0790</v>
          </cell>
          <cell r="G412" t="str">
            <v>65000</v>
          </cell>
          <cell r="H412" t="str">
            <v>A</v>
          </cell>
          <cell r="I412" t="str">
            <v>00000041</v>
          </cell>
          <cell r="J412">
            <v>63</v>
          </cell>
          <cell r="K412">
            <v>312</v>
          </cell>
          <cell r="L412">
            <v>6164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 t="str">
            <v>0790</v>
          </cell>
          <cell r="R412" t="str">
            <v>65000</v>
          </cell>
          <cell r="S412" t="str">
            <v>200212</v>
          </cell>
          <cell r="T412" t="str">
            <v>CA01</v>
          </cell>
          <cell r="U412">
            <v>66732</v>
          </cell>
          <cell r="V412" t="str">
            <v>LDB</v>
          </cell>
          <cell r="W412">
            <v>0</v>
          </cell>
          <cell r="Y412">
            <v>0</v>
          </cell>
          <cell r="Z412">
            <v>0</v>
          </cell>
          <cell r="AA412" t="str">
            <v>BCH</v>
          </cell>
          <cell r="AB412" t="str">
            <v>0011</v>
          </cell>
          <cell r="AC412" t="str">
            <v>WKS</v>
          </cell>
          <cell r="AE412" t="str">
            <v>JV#</v>
          </cell>
          <cell r="AF412" t="str">
            <v>1232</v>
          </cell>
          <cell r="AG412" t="str">
            <v>FRN</v>
          </cell>
          <cell r="AH412" t="str">
            <v>6164</v>
          </cell>
          <cell r="AI412" t="str">
            <v>RP#</v>
          </cell>
          <cell r="AJ412" t="str">
            <v>000</v>
          </cell>
          <cell r="AK412" t="str">
            <v>CTL</v>
          </cell>
          <cell r="AM412" t="str">
            <v>RF#</v>
          </cell>
          <cell r="AU412" t="str">
            <v>ACCRUAL OF OCT 02 CAPITAL</v>
          </cell>
          <cell r="AZ412" t="str">
            <v>FPL Fibernet</v>
          </cell>
        </row>
        <row r="413">
          <cell r="A413" t="str">
            <v>107100</v>
          </cell>
          <cell r="B413" t="str">
            <v>0312</v>
          </cell>
          <cell r="C413" t="str">
            <v>06080</v>
          </cell>
          <cell r="D413" t="str">
            <v>0FIBER</v>
          </cell>
          <cell r="E413" t="str">
            <v>312000</v>
          </cell>
          <cell r="F413" t="str">
            <v>0790</v>
          </cell>
          <cell r="G413" t="str">
            <v>65000</v>
          </cell>
          <cell r="H413" t="str">
            <v>A</v>
          </cell>
          <cell r="I413" t="str">
            <v>00000041</v>
          </cell>
          <cell r="J413">
            <v>63</v>
          </cell>
          <cell r="K413">
            <v>312</v>
          </cell>
          <cell r="L413">
            <v>6164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 t="str">
            <v>0790</v>
          </cell>
          <cell r="R413" t="str">
            <v>65000</v>
          </cell>
          <cell r="S413" t="str">
            <v>200212</v>
          </cell>
          <cell r="T413" t="str">
            <v>CA01</v>
          </cell>
          <cell r="U413">
            <v>-23044.39</v>
          </cell>
          <cell r="V413" t="str">
            <v>LDB</v>
          </cell>
          <cell r="W413">
            <v>0</v>
          </cell>
          <cell r="Y413">
            <v>0</v>
          </cell>
          <cell r="Z413">
            <v>0</v>
          </cell>
          <cell r="AA413" t="str">
            <v>BCH</v>
          </cell>
          <cell r="AB413" t="str">
            <v>0023</v>
          </cell>
          <cell r="AC413" t="str">
            <v>WKS</v>
          </cell>
          <cell r="AE413" t="str">
            <v>JV#</v>
          </cell>
          <cell r="AF413" t="str">
            <v>1232</v>
          </cell>
          <cell r="AG413" t="str">
            <v>FRN</v>
          </cell>
          <cell r="AH413" t="str">
            <v>6164</v>
          </cell>
          <cell r="AI413" t="str">
            <v>RP#</v>
          </cell>
          <cell r="AJ413" t="str">
            <v>000</v>
          </cell>
          <cell r="AK413" t="str">
            <v>CTL</v>
          </cell>
          <cell r="AM413" t="str">
            <v>RF#</v>
          </cell>
          <cell r="AU413" t="str">
            <v>TO PLACE IN SERVICE</v>
          </cell>
          <cell r="AZ413" t="str">
            <v>FPL Fibernet</v>
          </cell>
        </row>
        <row r="414">
          <cell r="A414" t="str">
            <v>107100</v>
          </cell>
          <cell r="B414" t="str">
            <v>0312</v>
          </cell>
          <cell r="C414" t="str">
            <v>06080</v>
          </cell>
          <cell r="D414" t="str">
            <v>0FIBER</v>
          </cell>
          <cell r="E414" t="str">
            <v>312000</v>
          </cell>
          <cell r="F414" t="str">
            <v>0803</v>
          </cell>
          <cell r="G414" t="str">
            <v>36000</v>
          </cell>
          <cell r="H414" t="str">
            <v>A</v>
          </cell>
          <cell r="I414" t="str">
            <v>00000041</v>
          </cell>
          <cell r="J414">
            <v>60</v>
          </cell>
          <cell r="K414">
            <v>312</v>
          </cell>
          <cell r="L414">
            <v>6164</v>
          </cell>
          <cell r="M414">
            <v>107</v>
          </cell>
          <cell r="N414">
            <v>10</v>
          </cell>
          <cell r="O414">
            <v>0</v>
          </cell>
          <cell r="P414">
            <v>107.1</v>
          </cell>
          <cell r="Q414" t="str">
            <v>0803</v>
          </cell>
          <cell r="R414" t="str">
            <v>36000</v>
          </cell>
          <cell r="S414" t="str">
            <v>200212</v>
          </cell>
          <cell r="T414" t="str">
            <v>PY42</v>
          </cell>
          <cell r="U414">
            <v>285.8</v>
          </cell>
          <cell r="V414" t="str">
            <v>LDB</v>
          </cell>
          <cell r="W414">
            <v>0</v>
          </cell>
          <cell r="X414" t="str">
            <v>SHR</v>
          </cell>
          <cell r="Y414">
            <v>8</v>
          </cell>
          <cell r="Z414">
            <v>8</v>
          </cell>
          <cell r="AA414" t="str">
            <v>PYP</v>
          </cell>
          <cell r="AB414" t="str">
            <v xml:space="preserve"> 0000026</v>
          </cell>
          <cell r="AC414" t="str">
            <v>PYL</v>
          </cell>
          <cell r="AD414" t="str">
            <v>004366</v>
          </cell>
          <cell r="AE414" t="str">
            <v>EMP</v>
          </cell>
          <cell r="AF414" t="str">
            <v>97355</v>
          </cell>
          <cell r="AG414" t="str">
            <v>JUL</v>
          </cell>
          <cell r="AH414" t="str">
            <v xml:space="preserve"> 000.00</v>
          </cell>
          <cell r="AI414" t="str">
            <v>BCH</v>
          </cell>
          <cell r="AJ414" t="str">
            <v>500</v>
          </cell>
          <cell r="AK414" t="str">
            <v>CLS</v>
          </cell>
          <cell r="AL414" t="str">
            <v>R431</v>
          </cell>
          <cell r="AM414" t="str">
            <v>DTA</v>
          </cell>
          <cell r="AN414" t="str">
            <v xml:space="preserve"> 00000000000.00</v>
          </cell>
          <cell r="AO414" t="str">
            <v>DTH</v>
          </cell>
          <cell r="AP414" t="str">
            <v xml:space="preserve"> 00000000000.00</v>
          </cell>
          <cell r="AV414" t="str">
            <v>000000000</v>
          </cell>
          <cell r="AW414" t="str">
            <v>000</v>
          </cell>
          <cell r="AX414" t="str">
            <v>00</v>
          </cell>
          <cell r="AY414" t="str">
            <v>0</v>
          </cell>
          <cell r="AZ414" t="str">
            <v>FPL Fibernet</v>
          </cell>
        </row>
        <row r="415">
          <cell r="A415" t="str">
            <v>107100</v>
          </cell>
          <cell r="B415" t="str">
            <v>0312</v>
          </cell>
          <cell r="C415" t="str">
            <v>06080</v>
          </cell>
          <cell r="D415" t="str">
            <v>0FIBER</v>
          </cell>
          <cell r="E415" t="str">
            <v>312000</v>
          </cell>
          <cell r="F415" t="str">
            <v>0790</v>
          </cell>
          <cell r="G415" t="str">
            <v>65000</v>
          </cell>
          <cell r="H415" t="str">
            <v>A</v>
          </cell>
          <cell r="I415" t="str">
            <v>00000041</v>
          </cell>
          <cell r="J415">
            <v>63</v>
          </cell>
          <cell r="K415">
            <v>312</v>
          </cell>
          <cell r="L415">
            <v>6166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 t="str">
            <v>0790</v>
          </cell>
          <cell r="R415" t="str">
            <v>65000</v>
          </cell>
          <cell r="S415" t="str">
            <v>200212</v>
          </cell>
          <cell r="T415" t="str">
            <v>CA01</v>
          </cell>
          <cell r="U415">
            <v>-411.45</v>
          </cell>
          <cell r="V415" t="str">
            <v>LDB</v>
          </cell>
          <cell r="W415">
            <v>0</v>
          </cell>
          <cell r="Y415">
            <v>0</v>
          </cell>
          <cell r="Z415">
            <v>0</v>
          </cell>
          <cell r="AA415" t="str">
            <v>BCH</v>
          </cell>
          <cell r="AB415" t="str">
            <v>0023</v>
          </cell>
          <cell r="AC415" t="str">
            <v>WKS</v>
          </cell>
          <cell r="AE415" t="str">
            <v>JV#</v>
          </cell>
          <cell r="AF415" t="str">
            <v>1232</v>
          </cell>
          <cell r="AG415" t="str">
            <v>FRN</v>
          </cell>
          <cell r="AH415" t="str">
            <v>6166</v>
          </cell>
          <cell r="AI415" t="str">
            <v>RP#</v>
          </cell>
          <cell r="AJ415" t="str">
            <v>000</v>
          </cell>
          <cell r="AK415" t="str">
            <v>CTL</v>
          </cell>
          <cell r="AM415" t="str">
            <v>RF#</v>
          </cell>
          <cell r="AU415" t="str">
            <v>TO PLACE IN SERVICE</v>
          </cell>
          <cell r="AZ415" t="str">
            <v>FPL Fibernet</v>
          </cell>
        </row>
        <row r="416">
          <cell r="A416" t="str">
            <v>107100</v>
          </cell>
          <cell r="B416" t="str">
            <v>0314</v>
          </cell>
          <cell r="C416" t="str">
            <v>06080</v>
          </cell>
          <cell r="D416" t="str">
            <v>0ELECT</v>
          </cell>
          <cell r="E416" t="str">
            <v>314000</v>
          </cell>
          <cell r="F416" t="str">
            <v>0790</v>
          </cell>
          <cell r="G416" t="str">
            <v>65000</v>
          </cell>
          <cell r="H416" t="str">
            <v>A</v>
          </cell>
          <cell r="I416" t="str">
            <v>00000041</v>
          </cell>
          <cell r="J416">
            <v>65</v>
          </cell>
          <cell r="K416">
            <v>314</v>
          </cell>
          <cell r="L416">
            <v>6170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 t="str">
            <v>0790</v>
          </cell>
          <cell r="R416" t="str">
            <v>65000</v>
          </cell>
          <cell r="S416" t="str">
            <v>200212</v>
          </cell>
          <cell r="T416" t="str">
            <v>CA01</v>
          </cell>
          <cell r="U416">
            <v>-47666.86</v>
          </cell>
          <cell r="V416" t="str">
            <v>LDB</v>
          </cell>
          <cell r="W416">
            <v>0</v>
          </cell>
          <cell r="Y416">
            <v>0</v>
          </cell>
          <cell r="Z416">
            <v>0</v>
          </cell>
          <cell r="AA416" t="str">
            <v>BCH</v>
          </cell>
          <cell r="AB416" t="str">
            <v>0023</v>
          </cell>
          <cell r="AC416" t="str">
            <v>WKS</v>
          </cell>
          <cell r="AE416" t="str">
            <v>JV#</v>
          </cell>
          <cell r="AF416" t="str">
            <v>1232</v>
          </cell>
          <cell r="AG416" t="str">
            <v>FRN</v>
          </cell>
          <cell r="AH416" t="str">
            <v>6170</v>
          </cell>
          <cell r="AI416" t="str">
            <v>RP#</v>
          </cell>
          <cell r="AJ416" t="str">
            <v>000</v>
          </cell>
          <cell r="AK416" t="str">
            <v>CTL</v>
          </cell>
          <cell r="AM416" t="str">
            <v>RF#</v>
          </cell>
          <cell r="AU416" t="str">
            <v>TO PLACE IN SERVICE</v>
          </cell>
          <cell r="AZ416" t="str">
            <v>FPL Fibernet</v>
          </cell>
        </row>
        <row r="417">
          <cell r="A417" t="str">
            <v>107100</v>
          </cell>
          <cell r="B417" t="str">
            <v>0385</v>
          </cell>
          <cell r="C417" t="str">
            <v>06080</v>
          </cell>
          <cell r="D417" t="str">
            <v>0FIBER</v>
          </cell>
          <cell r="E417" t="str">
            <v>385000</v>
          </cell>
          <cell r="F417" t="str">
            <v>0646</v>
          </cell>
          <cell r="G417" t="str">
            <v>52450</v>
          </cell>
          <cell r="H417" t="str">
            <v>A</v>
          </cell>
          <cell r="I417" t="str">
            <v>00000041</v>
          </cell>
          <cell r="J417">
            <v>60</v>
          </cell>
          <cell r="K417">
            <v>385</v>
          </cell>
          <cell r="L417">
            <v>6170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 t="str">
            <v>0646</v>
          </cell>
          <cell r="R417" t="str">
            <v>52450</v>
          </cell>
          <cell r="S417" t="str">
            <v>200212</v>
          </cell>
          <cell r="T417" t="str">
            <v>SA01</v>
          </cell>
          <cell r="U417">
            <v>275.20999999999998</v>
          </cell>
          <cell r="W417">
            <v>0</v>
          </cell>
          <cell r="Y417">
            <v>0</v>
          </cell>
          <cell r="Z417">
            <v>0</v>
          </cell>
          <cell r="AA417" t="str">
            <v>BCH</v>
          </cell>
          <cell r="AB417" t="str">
            <v>450002350</v>
          </cell>
          <cell r="AC417" t="str">
            <v>PO#</v>
          </cell>
          <cell r="AE417" t="str">
            <v>S/R</v>
          </cell>
          <cell r="AI417" t="str">
            <v>PYN</v>
          </cell>
          <cell r="AJ417" t="str">
            <v>DE ZAYAS J M</v>
          </cell>
          <cell r="AK417" t="str">
            <v>VND</v>
          </cell>
          <cell r="AL417" t="str">
            <v>589128454</v>
          </cell>
          <cell r="AM417" t="str">
            <v>FAC</v>
          </cell>
          <cell r="AN417" t="str">
            <v>000</v>
          </cell>
          <cell r="AQ417" t="str">
            <v>NVD</v>
          </cell>
          <cell r="AR417" t="str">
            <v>2002-12-</v>
          </cell>
          <cell r="AU417" t="str">
            <v>J DEZAYAS MILEAGE   DE ZAYAS J M        1900003315</v>
          </cell>
          <cell r="AV417" t="str">
            <v>WF-BATCH</v>
          </cell>
          <cell r="AW417" t="str">
            <v>000</v>
          </cell>
          <cell r="AX417" t="str">
            <v>00</v>
          </cell>
          <cell r="AY417" t="str">
            <v>0</v>
          </cell>
          <cell r="AZ417" t="str">
            <v>FPL Fibernet</v>
          </cell>
        </row>
        <row r="418">
          <cell r="A418" t="str">
            <v>107100</v>
          </cell>
          <cell r="B418" t="str">
            <v>0385</v>
          </cell>
          <cell r="C418" t="str">
            <v>06080</v>
          </cell>
          <cell r="D418" t="str">
            <v>0FIBER</v>
          </cell>
          <cell r="E418" t="str">
            <v>385000</v>
          </cell>
          <cell r="F418" t="str">
            <v>0901</v>
          </cell>
          <cell r="G418" t="str">
            <v>52450</v>
          </cell>
          <cell r="H418" t="str">
            <v>A</v>
          </cell>
          <cell r="I418" t="str">
            <v>00000041</v>
          </cell>
          <cell r="J418">
            <v>60</v>
          </cell>
          <cell r="K418">
            <v>385</v>
          </cell>
          <cell r="L418">
            <v>6170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 t="str">
            <v>0901</v>
          </cell>
          <cell r="R418" t="str">
            <v>52450</v>
          </cell>
          <cell r="S418" t="str">
            <v>200212</v>
          </cell>
          <cell r="T418" t="str">
            <v>SA01</v>
          </cell>
          <cell r="U418">
            <v>26</v>
          </cell>
          <cell r="W418">
            <v>0</v>
          </cell>
          <cell r="Y418">
            <v>0</v>
          </cell>
          <cell r="Z418">
            <v>0</v>
          </cell>
          <cell r="AA418" t="str">
            <v>BCH</v>
          </cell>
          <cell r="AB418" t="str">
            <v>450002350</v>
          </cell>
          <cell r="AC418" t="str">
            <v>PO#</v>
          </cell>
          <cell r="AE418" t="str">
            <v>S/R</v>
          </cell>
          <cell r="AI418" t="str">
            <v>PYN</v>
          </cell>
          <cell r="AJ418" t="str">
            <v>DE ZAYAS J M</v>
          </cell>
          <cell r="AK418" t="str">
            <v>VND</v>
          </cell>
          <cell r="AL418" t="str">
            <v>589128454</v>
          </cell>
          <cell r="AM418" t="str">
            <v>FAC</v>
          </cell>
          <cell r="AN418" t="str">
            <v>000</v>
          </cell>
          <cell r="AQ418" t="str">
            <v>NVD</v>
          </cell>
          <cell r="AR418" t="str">
            <v>2002-12-</v>
          </cell>
          <cell r="AU418" t="str">
            <v>J DEZAYAS MEALS     DE ZAYAS J M        1900003315</v>
          </cell>
          <cell r="AV418" t="str">
            <v>WF-BATCH</v>
          </cell>
          <cell r="AW418" t="str">
            <v>000</v>
          </cell>
          <cell r="AX418" t="str">
            <v>00</v>
          </cell>
          <cell r="AY418" t="str">
            <v>0</v>
          </cell>
          <cell r="AZ418" t="str">
            <v>FPL Fibernet</v>
          </cell>
        </row>
        <row r="419">
          <cell r="A419" t="str">
            <v>107100</v>
          </cell>
          <cell r="B419" t="str">
            <v>0312</v>
          </cell>
          <cell r="C419" t="str">
            <v>06075</v>
          </cell>
          <cell r="D419" t="str">
            <v>0FIBER</v>
          </cell>
          <cell r="E419" t="str">
            <v>312000</v>
          </cell>
          <cell r="F419" t="str">
            <v>0790</v>
          </cell>
          <cell r="G419" t="str">
            <v>65000</v>
          </cell>
          <cell r="H419" t="str">
            <v>A</v>
          </cell>
          <cell r="I419" t="str">
            <v>00000041</v>
          </cell>
          <cell r="J419">
            <v>63</v>
          </cell>
          <cell r="K419">
            <v>312</v>
          </cell>
          <cell r="L419">
            <v>6171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 t="str">
            <v>0790</v>
          </cell>
          <cell r="R419" t="str">
            <v>65000</v>
          </cell>
          <cell r="S419" t="str">
            <v>200212</v>
          </cell>
          <cell r="T419" t="str">
            <v>CA01</v>
          </cell>
          <cell r="U419">
            <v>2983.47</v>
          </cell>
          <cell r="V419" t="str">
            <v>LDB</v>
          </cell>
          <cell r="W419">
            <v>0</v>
          </cell>
          <cell r="Y419">
            <v>0</v>
          </cell>
          <cell r="Z419">
            <v>0</v>
          </cell>
          <cell r="AA419" t="str">
            <v>BCH</v>
          </cell>
          <cell r="AB419" t="str">
            <v>0015</v>
          </cell>
          <cell r="AC419" t="str">
            <v>WKS</v>
          </cell>
          <cell r="AE419" t="str">
            <v>JV#</v>
          </cell>
          <cell r="AF419" t="str">
            <v>1232</v>
          </cell>
          <cell r="AG419" t="str">
            <v>FRN</v>
          </cell>
          <cell r="AH419" t="str">
            <v>6171</v>
          </cell>
          <cell r="AI419" t="str">
            <v>RP#</v>
          </cell>
          <cell r="AJ419" t="str">
            <v>000</v>
          </cell>
          <cell r="AK419" t="str">
            <v>CTL</v>
          </cell>
          <cell r="AM419" t="str">
            <v>RF#</v>
          </cell>
          <cell r="AU419" t="str">
            <v>ACCRUAL OF DEC 02 CAPITAL</v>
          </cell>
          <cell r="AZ419" t="str">
            <v>FPL Fibernet</v>
          </cell>
        </row>
        <row r="420">
          <cell r="A420" t="str">
            <v>107100</v>
          </cell>
          <cell r="B420" t="str">
            <v>0385</v>
          </cell>
          <cell r="C420" t="str">
            <v>06075</v>
          </cell>
          <cell r="D420" t="str">
            <v>0FIBER</v>
          </cell>
          <cell r="E420" t="str">
            <v>385000</v>
          </cell>
          <cell r="F420" t="str">
            <v>0625</v>
          </cell>
          <cell r="G420" t="str">
            <v>52450</v>
          </cell>
          <cell r="H420" t="str">
            <v>A</v>
          </cell>
          <cell r="I420" t="str">
            <v>00000041</v>
          </cell>
          <cell r="J420">
            <v>60</v>
          </cell>
          <cell r="K420">
            <v>385</v>
          </cell>
          <cell r="L420">
            <v>6171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 t="str">
            <v>0625</v>
          </cell>
          <cell r="R420" t="str">
            <v>52450</v>
          </cell>
          <cell r="S420" t="str">
            <v>200212</v>
          </cell>
          <cell r="T420" t="str">
            <v>SA01</v>
          </cell>
          <cell r="U420">
            <v>1.5</v>
          </cell>
          <cell r="W420">
            <v>0</v>
          </cell>
          <cell r="Y420">
            <v>0</v>
          </cell>
          <cell r="Z420">
            <v>0</v>
          </cell>
          <cell r="AA420" t="str">
            <v>BCH</v>
          </cell>
          <cell r="AB420" t="str">
            <v>450002343</v>
          </cell>
          <cell r="AC420" t="str">
            <v>PO#</v>
          </cell>
          <cell r="AE420" t="str">
            <v>S/R</v>
          </cell>
          <cell r="AI420" t="str">
            <v>PYN</v>
          </cell>
          <cell r="AJ420" t="str">
            <v>WINSLOW D B</v>
          </cell>
          <cell r="AK420" t="str">
            <v>VND</v>
          </cell>
          <cell r="AL420" t="str">
            <v>063446869</v>
          </cell>
          <cell r="AM420" t="str">
            <v>FAC</v>
          </cell>
          <cell r="AN420" t="str">
            <v>000</v>
          </cell>
          <cell r="AQ420" t="str">
            <v>NVD</v>
          </cell>
          <cell r="AR420" t="str">
            <v>2002-12-</v>
          </cell>
          <cell r="AU420" t="str">
            <v>D WINSLOW MISC      WINSLOW D B         1900003294</v>
          </cell>
          <cell r="AV420" t="str">
            <v>WF-BATCH</v>
          </cell>
          <cell r="AW420" t="str">
            <v>000</v>
          </cell>
          <cell r="AX420" t="str">
            <v>00</v>
          </cell>
          <cell r="AY420" t="str">
            <v>0</v>
          </cell>
          <cell r="AZ420" t="str">
            <v>FPL Fibernet</v>
          </cell>
        </row>
        <row r="421">
          <cell r="A421" t="str">
            <v>107100</v>
          </cell>
          <cell r="B421" t="str">
            <v>0385</v>
          </cell>
          <cell r="C421" t="str">
            <v>06075</v>
          </cell>
          <cell r="D421" t="str">
            <v>0FIBER</v>
          </cell>
          <cell r="E421" t="str">
            <v>385000</v>
          </cell>
          <cell r="F421" t="str">
            <v>0646</v>
          </cell>
          <cell r="G421" t="str">
            <v>52450</v>
          </cell>
          <cell r="H421" t="str">
            <v>A</v>
          </cell>
          <cell r="I421" t="str">
            <v>00000041</v>
          </cell>
          <cell r="J421">
            <v>60</v>
          </cell>
          <cell r="K421">
            <v>385</v>
          </cell>
          <cell r="L421">
            <v>6171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 t="str">
            <v>0646</v>
          </cell>
          <cell r="R421" t="str">
            <v>52450</v>
          </cell>
          <cell r="S421" t="str">
            <v>200212</v>
          </cell>
          <cell r="T421" t="str">
            <v>SA01</v>
          </cell>
          <cell r="U421">
            <v>14.6</v>
          </cell>
          <cell r="W421">
            <v>0</v>
          </cell>
          <cell r="Y421">
            <v>0</v>
          </cell>
          <cell r="Z421">
            <v>0</v>
          </cell>
          <cell r="AA421" t="str">
            <v>BCH</v>
          </cell>
          <cell r="AB421" t="str">
            <v>450002343</v>
          </cell>
          <cell r="AC421" t="str">
            <v>PO#</v>
          </cell>
          <cell r="AE421" t="str">
            <v>S/R</v>
          </cell>
          <cell r="AI421" t="str">
            <v>PYN</v>
          </cell>
          <cell r="AJ421" t="str">
            <v>WINSLOW D B</v>
          </cell>
          <cell r="AK421" t="str">
            <v>VND</v>
          </cell>
          <cell r="AL421" t="str">
            <v>063446869</v>
          </cell>
          <cell r="AM421" t="str">
            <v>FAC</v>
          </cell>
          <cell r="AN421" t="str">
            <v>000</v>
          </cell>
          <cell r="AQ421" t="str">
            <v>NVD</v>
          </cell>
          <cell r="AR421" t="str">
            <v>2002-12-</v>
          </cell>
          <cell r="AU421" t="str">
            <v>D WINSLOW MILEAGE   WINSLOW D B         1900003294</v>
          </cell>
          <cell r="AV421" t="str">
            <v>WF-BATCH</v>
          </cell>
          <cell r="AW421" t="str">
            <v>000</v>
          </cell>
          <cell r="AX421" t="str">
            <v>00</v>
          </cell>
          <cell r="AY421" t="str">
            <v>0</v>
          </cell>
          <cell r="AZ421" t="str">
            <v>FPL Fibernet</v>
          </cell>
        </row>
        <row r="422">
          <cell r="A422" t="str">
            <v>107100</v>
          </cell>
          <cell r="B422" t="str">
            <v>0312</v>
          </cell>
          <cell r="C422" t="str">
            <v>06080</v>
          </cell>
          <cell r="D422" t="str">
            <v>0ELECT</v>
          </cell>
          <cell r="E422" t="str">
            <v>312000</v>
          </cell>
          <cell r="F422" t="str">
            <v>0813</v>
          </cell>
          <cell r="G422" t="str">
            <v>50000</v>
          </cell>
          <cell r="H422" t="str">
            <v>A</v>
          </cell>
          <cell r="I422" t="str">
            <v>00000041</v>
          </cell>
          <cell r="J422">
            <v>66</v>
          </cell>
          <cell r="K422">
            <v>312</v>
          </cell>
          <cell r="L422">
            <v>6172</v>
          </cell>
          <cell r="M422">
            <v>0</v>
          </cell>
          <cell r="N422">
            <v>0</v>
          </cell>
          <cell r="O422">
            <v>1</v>
          </cell>
          <cell r="P422">
            <v>1E-3</v>
          </cell>
          <cell r="Q422" t="str">
            <v>0813</v>
          </cell>
          <cell r="R422" t="str">
            <v>50000</v>
          </cell>
          <cell r="S422" t="str">
            <v>200212</v>
          </cell>
          <cell r="T422" t="str">
            <v>CA01</v>
          </cell>
          <cell r="U422">
            <v>13281</v>
          </cell>
          <cell r="W422">
            <v>0</v>
          </cell>
          <cell r="Y422">
            <v>0</v>
          </cell>
          <cell r="Z422">
            <v>0</v>
          </cell>
          <cell r="AA422" t="str">
            <v>BCH</v>
          </cell>
          <cell r="AB422" t="str">
            <v>0020002</v>
          </cell>
          <cell r="AI422" t="str">
            <v>CV#</v>
          </cell>
          <cell r="AJ422" t="str">
            <v>9998</v>
          </cell>
          <cell r="AQ422" t="str">
            <v>NVD</v>
          </cell>
          <cell r="AU422" t="str">
            <v>ADC TELECOMMUNICATIONS</v>
          </cell>
          <cell r="AZ422" t="str">
            <v>FPL Fibernet</v>
          </cell>
        </row>
        <row r="423">
          <cell r="A423" t="str">
            <v>107100</v>
          </cell>
          <cell r="B423" t="str">
            <v>0312</v>
          </cell>
          <cell r="C423" t="str">
            <v>06080</v>
          </cell>
          <cell r="D423" t="str">
            <v>0ELECT</v>
          </cell>
          <cell r="E423" t="str">
            <v>312000</v>
          </cell>
          <cell r="F423" t="str">
            <v>0675</v>
          </cell>
          <cell r="G423" t="str">
            <v>52450</v>
          </cell>
          <cell r="H423" t="str">
            <v>A</v>
          </cell>
          <cell r="I423" t="str">
            <v>00000041</v>
          </cell>
          <cell r="J423">
            <v>65</v>
          </cell>
          <cell r="K423">
            <v>312</v>
          </cell>
          <cell r="L423">
            <v>6173</v>
          </cell>
          <cell r="M423">
            <v>398</v>
          </cell>
          <cell r="N423">
            <v>0</v>
          </cell>
          <cell r="O423">
            <v>1</v>
          </cell>
          <cell r="P423">
            <v>398.00099999999998</v>
          </cell>
          <cell r="Q423" t="str">
            <v>0675</v>
          </cell>
          <cell r="R423" t="str">
            <v>52450</v>
          </cell>
          <cell r="S423" t="str">
            <v>200212</v>
          </cell>
          <cell r="T423" t="str">
            <v>SA01</v>
          </cell>
          <cell r="U423">
            <v>58.43</v>
          </cell>
          <cell r="W423">
            <v>0</v>
          </cell>
          <cell r="Y423">
            <v>0</v>
          </cell>
          <cell r="Z423">
            <v>0</v>
          </cell>
          <cell r="AA423" t="str">
            <v>BCH</v>
          </cell>
          <cell r="AB423" t="str">
            <v>450002343</v>
          </cell>
          <cell r="AC423" t="str">
            <v>PO#</v>
          </cell>
          <cell r="AE423" t="str">
            <v>S/R</v>
          </cell>
          <cell r="AI423" t="str">
            <v>PYN</v>
          </cell>
          <cell r="AJ423" t="str">
            <v>FEDERAL EXPRESS CORP</v>
          </cell>
          <cell r="AK423" t="str">
            <v>VND</v>
          </cell>
          <cell r="AL423" t="str">
            <v>710427007</v>
          </cell>
          <cell r="AM423" t="str">
            <v>FAC</v>
          </cell>
          <cell r="AN423" t="str">
            <v>000</v>
          </cell>
          <cell r="AQ423" t="str">
            <v>NVD</v>
          </cell>
          <cell r="AR423" t="str">
            <v>2002-09-</v>
          </cell>
          <cell r="AU423" t="str">
            <v>5-086-72525         FEDERAL EXPRESS CORP1900003298</v>
          </cell>
          <cell r="AV423" t="str">
            <v>WF-BATCH</v>
          </cell>
          <cell r="AW423" t="str">
            <v>000</v>
          </cell>
          <cell r="AX423" t="str">
            <v>00</v>
          </cell>
          <cell r="AY423" t="str">
            <v>0</v>
          </cell>
          <cell r="AZ423" t="str">
            <v>FPL Fibernet</v>
          </cell>
        </row>
        <row r="424">
          <cell r="A424" t="str">
            <v>107100</v>
          </cell>
          <cell r="B424" t="str">
            <v>0312</v>
          </cell>
          <cell r="C424" t="str">
            <v>06080</v>
          </cell>
          <cell r="D424" t="str">
            <v>0ELECT</v>
          </cell>
          <cell r="E424" t="str">
            <v>312000</v>
          </cell>
          <cell r="F424" t="str">
            <v>0790</v>
          </cell>
          <cell r="G424" t="str">
            <v>65000</v>
          </cell>
          <cell r="H424" t="str">
            <v>A</v>
          </cell>
          <cell r="I424" t="str">
            <v>00000041</v>
          </cell>
          <cell r="J424">
            <v>65</v>
          </cell>
          <cell r="K424">
            <v>312</v>
          </cell>
          <cell r="L424">
            <v>6173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 t="str">
            <v>0790</v>
          </cell>
          <cell r="R424" t="str">
            <v>65000</v>
          </cell>
          <cell r="S424" t="str">
            <v>200212</v>
          </cell>
          <cell r="T424" t="str">
            <v>CA01</v>
          </cell>
          <cell r="U424">
            <v>-294437.18</v>
          </cell>
          <cell r="V424" t="str">
            <v>LDB</v>
          </cell>
          <cell r="W424">
            <v>0</v>
          </cell>
          <cell r="Y424">
            <v>0</v>
          </cell>
          <cell r="Z424">
            <v>0</v>
          </cell>
          <cell r="AA424" t="str">
            <v>BCH</v>
          </cell>
          <cell r="AB424" t="str">
            <v>0023</v>
          </cell>
          <cell r="AC424" t="str">
            <v>WKS</v>
          </cell>
          <cell r="AE424" t="str">
            <v>JV#</v>
          </cell>
          <cell r="AF424" t="str">
            <v>1232</v>
          </cell>
          <cell r="AG424" t="str">
            <v>FRN</v>
          </cell>
          <cell r="AH424" t="str">
            <v>6173</v>
          </cell>
          <cell r="AI424" t="str">
            <v>RP#</v>
          </cell>
          <cell r="AJ424" t="str">
            <v>000</v>
          </cell>
          <cell r="AK424" t="str">
            <v>CTL</v>
          </cell>
          <cell r="AM424" t="str">
            <v>RF#</v>
          </cell>
          <cell r="AU424" t="str">
            <v>TO PLACE IN SERVICE</v>
          </cell>
          <cell r="AZ424" t="str">
            <v>FPL Fibernet</v>
          </cell>
        </row>
        <row r="425">
          <cell r="A425" t="str">
            <v>107100</v>
          </cell>
          <cell r="B425" t="str">
            <v>0312</v>
          </cell>
          <cell r="C425" t="str">
            <v>06080</v>
          </cell>
          <cell r="D425" t="str">
            <v>0FIBER</v>
          </cell>
          <cell r="E425" t="str">
            <v>312000</v>
          </cell>
          <cell r="F425" t="str">
            <v>0790</v>
          </cell>
          <cell r="G425" t="str">
            <v>65000</v>
          </cell>
          <cell r="H425" t="str">
            <v>A</v>
          </cell>
          <cell r="I425" t="str">
            <v>00000041</v>
          </cell>
          <cell r="J425">
            <v>63</v>
          </cell>
          <cell r="K425">
            <v>312</v>
          </cell>
          <cell r="L425">
            <v>6173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 t="str">
            <v>0790</v>
          </cell>
          <cell r="R425" t="str">
            <v>65000</v>
          </cell>
          <cell r="S425" t="str">
            <v>200212</v>
          </cell>
          <cell r="T425" t="str">
            <v>CA01</v>
          </cell>
          <cell r="U425">
            <v>-5330</v>
          </cell>
          <cell r="V425" t="str">
            <v>LDB</v>
          </cell>
          <cell r="W425">
            <v>0</v>
          </cell>
          <cell r="Y425">
            <v>0</v>
          </cell>
          <cell r="Z425">
            <v>0</v>
          </cell>
          <cell r="AA425" t="str">
            <v>BCH</v>
          </cell>
          <cell r="AB425" t="str">
            <v>0023</v>
          </cell>
          <cell r="AC425" t="str">
            <v>WKS</v>
          </cell>
          <cell r="AE425" t="str">
            <v>JV#</v>
          </cell>
          <cell r="AF425" t="str">
            <v>1232</v>
          </cell>
          <cell r="AG425" t="str">
            <v>FRN</v>
          </cell>
          <cell r="AH425" t="str">
            <v>6173</v>
          </cell>
          <cell r="AI425" t="str">
            <v>RP#</v>
          </cell>
          <cell r="AJ425" t="str">
            <v>000</v>
          </cell>
          <cell r="AK425" t="str">
            <v>CTL</v>
          </cell>
          <cell r="AM425" t="str">
            <v>RF#</v>
          </cell>
          <cell r="AU425" t="str">
            <v>TO PLACE IN SERVICE</v>
          </cell>
          <cell r="AZ425" t="str">
            <v>FPL Fibernet</v>
          </cell>
        </row>
        <row r="426">
          <cell r="A426" t="str">
            <v>107100</v>
          </cell>
          <cell r="B426" t="str">
            <v>0312</v>
          </cell>
          <cell r="C426" t="str">
            <v>06080</v>
          </cell>
          <cell r="D426" t="str">
            <v>0ELECT</v>
          </cell>
          <cell r="E426" t="str">
            <v>312000</v>
          </cell>
          <cell r="F426" t="str">
            <v>0675</v>
          </cell>
          <cell r="G426" t="str">
            <v>52450</v>
          </cell>
          <cell r="H426" t="str">
            <v>A</v>
          </cell>
          <cell r="I426" t="str">
            <v>00000041</v>
          </cell>
          <cell r="J426">
            <v>65</v>
          </cell>
          <cell r="K426">
            <v>312</v>
          </cell>
          <cell r="L426">
            <v>6174</v>
          </cell>
          <cell r="M426">
            <v>398</v>
          </cell>
          <cell r="N426">
            <v>0</v>
          </cell>
          <cell r="O426">
            <v>1</v>
          </cell>
          <cell r="P426">
            <v>398.00099999999998</v>
          </cell>
          <cell r="Q426" t="str">
            <v>0675</v>
          </cell>
          <cell r="R426" t="str">
            <v>52450</v>
          </cell>
          <cell r="S426" t="str">
            <v>200212</v>
          </cell>
          <cell r="T426" t="str">
            <v>SA01</v>
          </cell>
          <cell r="U426">
            <v>3.43</v>
          </cell>
          <cell r="W426">
            <v>0</v>
          </cell>
          <cell r="Y426">
            <v>0</v>
          </cell>
          <cell r="Z426">
            <v>0</v>
          </cell>
          <cell r="AA426" t="str">
            <v>BCH</v>
          </cell>
          <cell r="AB426" t="str">
            <v>450002346</v>
          </cell>
          <cell r="AC426" t="str">
            <v>PO#</v>
          </cell>
          <cell r="AE426" t="str">
            <v>S/R</v>
          </cell>
          <cell r="AI426" t="str">
            <v>PYN</v>
          </cell>
          <cell r="AJ426" t="str">
            <v>UNITED PARCEL SVC OF AMER</v>
          </cell>
          <cell r="AK426" t="str">
            <v>VND</v>
          </cell>
          <cell r="AL426" t="str">
            <v>362407381</v>
          </cell>
          <cell r="AM426" t="str">
            <v>FAC</v>
          </cell>
          <cell r="AN426" t="str">
            <v>000</v>
          </cell>
          <cell r="AQ426" t="str">
            <v>NVD</v>
          </cell>
          <cell r="AR426" t="str">
            <v>2002-10-</v>
          </cell>
          <cell r="AU426" t="str">
            <v>0000R454V3422       UNITED PARCEL SVC OF1900003308</v>
          </cell>
          <cell r="AV426" t="str">
            <v>WF-BATCH</v>
          </cell>
          <cell r="AW426" t="str">
            <v>000</v>
          </cell>
          <cell r="AX426" t="str">
            <v>00</v>
          </cell>
          <cell r="AY426" t="str">
            <v>0</v>
          </cell>
          <cell r="AZ426" t="str">
            <v>FPL Fibernet</v>
          </cell>
        </row>
        <row r="427">
          <cell r="A427" t="str">
            <v>107100</v>
          </cell>
          <cell r="B427" t="str">
            <v>0312</v>
          </cell>
          <cell r="C427" t="str">
            <v>06080</v>
          </cell>
          <cell r="D427" t="str">
            <v>0ELECT</v>
          </cell>
          <cell r="E427" t="str">
            <v>312000</v>
          </cell>
          <cell r="F427" t="str">
            <v>0676</v>
          </cell>
          <cell r="G427" t="str">
            <v>12450</v>
          </cell>
          <cell r="H427" t="str">
            <v>A</v>
          </cell>
          <cell r="I427" t="str">
            <v>00000041</v>
          </cell>
          <cell r="J427">
            <v>65</v>
          </cell>
          <cell r="K427">
            <v>312</v>
          </cell>
          <cell r="L427">
            <v>6174</v>
          </cell>
          <cell r="M427">
            <v>398</v>
          </cell>
          <cell r="N427">
            <v>0</v>
          </cell>
          <cell r="O427">
            <v>1</v>
          </cell>
          <cell r="P427">
            <v>398.00099999999998</v>
          </cell>
          <cell r="Q427" t="str">
            <v>0676</v>
          </cell>
          <cell r="R427" t="str">
            <v>12450</v>
          </cell>
          <cell r="S427" t="str">
            <v>200212</v>
          </cell>
          <cell r="T427" t="str">
            <v>SA01</v>
          </cell>
          <cell r="U427">
            <v>-4446.7</v>
          </cell>
          <cell r="V427" t="str">
            <v>LDB</v>
          </cell>
          <cell r="W427">
            <v>0</v>
          </cell>
          <cell r="Y427">
            <v>0</v>
          </cell>
          <cell r="Z427">
            <v>-2</v>
          </cell>
          <cell r="AA427" t="str">
            <v>MS#</v>
          </cell>
          <cell r="AB427" t="str">
            <v xml:space="preserve">   998014621</v>
          </cell>
          <cell r="AC427" t="str">
            <v>BCH</v>
          </cell>
          <cell r="AD427" t="str">
            <v>013520</v>
          </cell>
          <cell r="AE427" t="str">
            <v>TML</v>
          </cell>
          <cell r="AF427" t="str">
            <v>12023</v>
          </cell>
          <cell r="AG427" t="str">
            <v>SRL</v>
          </cell>
          <cell r="AH427" t="str">
            <v>0368</v>
          </cell>
          <cell r="AI427" t="str">
            <v>DLV</v>
          </cell>
          <cell r="AJ427" t="str">
            <v>000</v>
          </cell>
          <cell r="AK427" t="str">
            <v>REL</v>
          </cell>
          <cell r="AL427" t="str">
            <v>000</v>
          </cell>
          <cell r="AM427" t="str">
            <v>LN#</v>
          </cell>
          <cell r="AO427" t="str">
            <v>UOI</v>
          </cell>
          <cell r="AP427" t="str">
            <v>EA</v>
          </cell>
          <cell r="AU427" t="str">
            <v>0</v>
          </cell>
          <cell r="AW427" t="str">
            <v>000</v>
          </cell>
          <cell r="AX427" t="str">
            <v>00</v>
          </cell>
          <cell r="AY427" t="str">
            <v>0</v>
          </cell>
          <cell r="AZ427" t="str">
            <v>FPL Fibernet</v>
          </cell>
        </row>
        <row r="428">
          <cell r="A428" t="str">
            <v>107100</v>
          </cell>
          <cell r="B428" t="str">
            <v>0312</v>
          </cell>
          <cell r="C428" t="str">
            <v>06080</v>
          </cell>
          <cell r="D428" t="str">
            <v>0ELECT</v>
          </cell>
          <cell r="E428" t="str">
            <v>312000</v>
          </cell>
          <cell r="F428" t="str">
            <v>0676</v>
          </cell>
          <cell r="G428" t="str">
            <v>12450</v>
          </cell>
          <cell r="H428" t="str">
            <v>A</v>
          </cell>
          <cell r="I428" t="str">
            <v>00000041</v>
          </cell>
          <cell r="J428">
            <v>65</v>
          </cell>
          <cell r="K428">
            <v>312</v>
          </cell>
          <cell r="L428">
            <v>6174</v>
          </cell>
          <cell r="M428">
            <v>398</v>
          </cell>
          <cell r="N428">
            <v>0</v>
          </cell>
          <cell r="O428">
            <v>1</v>
          </cell>
          <cell r="P428">
            <v>398.00099999999998</v>
          </cell>
          <cell r="Q428" t="str">
            <v>0676</v>
          </cell>
          <cell r="R428" t="str">
            <v>12450</v>
          </cell>
          <cell r="S428" t="str">
            <v>200212</v>
          </cell>
          <cell r="T428" t="str">
            <v>SA01</v>
          </cell>
          <cell r="U428">
            <v>-13699.92</v>
          </cell>
          <cell r="V428" t="str">
            <v>LDB</v>
          </cell>
          <cell r="W428">
            <v>0</v>
          </cell>
          <cell r="Y428">
            <v>0</v>
          </cell>
          <cell r="Z428">
            <v>-2</v>
          </cell>
          <cell r="AA428" t="str">
            <v>MS#</v>
          </cell>
          <cell r="AB428" t="str">
            <v xml:space="preserve">   998014514</v>
          </cell>
          <cell r="AC428" t="str">
            <v>BCH</v>
          </cell>
          <cell r="AD428" t="str">
            <v>017207</v>
          </cell>
          <cell r="AE428" t="str">
            <v>TML</v>
          </cell>
          <cell r="AF428" t="str">
            <v>12018</v>
          </cell>
          <cell r="AG428" t="str">
            <v>SRL</v>
          </cell>
          <cell r="AH428" t="str">
            <v>0368</v>
          </cell>
          <cell r="AI428" t="str">
            <v>DLV</v>
          </cell>
          <cell r="AJ428" t="str">
            <v>000</v>
          </cell>
          <cell r="AK428" t="str">
            <v>REL</v>
          </cell>
          <cell r="AL428" t="str">
            <v>000</v>
          </cell>
          <cell r="AM428" t="str">
            <v>LN#</v>
          </cell>
          <cell r="AO428" t="str">
            <v>UOI</v>
          </cell>
          <cell r="AP428" t="str">
            <v>EA</v>
          </cell>
          <cell r="AU428" t="str">
            <v>0</v>
          </cell>
          <cell r="AW428" t="str">
            <v>000</v>
          </cell>
          <cell r="AX428" t="str">
            <v>00</v>
          </cell>
          <cell r="AY428" t="str">
            <v>0</v>
          </cell>
          <cell r="AZ428" t="str">
            <v>FPL Fibernet</v>
          </cell>
        </row>
        <row r="429">
          <cell r="A429" t="str">
            <v>107100</v>
          </cell>
          <cell r="B429" t="str">
            <v>0312</v>
          </cell>
          <cell r="C429" t="str">
            <v>06080</v>
          </cell>
          <cell r="D429" t="str">
            <v>0ELECT</v>
          </cell>
          <cell r="E429" t="str">
            <v>312000</v>
          </cell>
          <cell r="F429" t="str">
            <v>0790</v>
          </cell>
          <cell r="G429" t="str">
            <v>65000</v>
          </cell>
          <cell r="H429" t="str">
            <v>A</v>
          </cell>
          <cell r="I429" t="str">
            <v>00000041</v>
          </cell>
          <cell r="J429">
            <v>70</v>
          </cell>
          <cell r="K429">
            <v>312</v>
          </cell>
          <cell r="L429">
            <v>6174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 t="str">
            <v>0790</v>
          </cell>
          <cell r="R429" t="str">
            <v>65000</v>
          </cell>
          <cell r="S429" t="str">
            <v>200212</v>
          </cell>
          <cell r="T429" t="str">
            <v>CA01</v>
          </cell>
          <cell r="U429">
            <v>-40007.129999999997</v>
          </cell>
          <cell r="V429" t="str">
            <v>LDB</v>
          </cell>
          <cell r="W429">
            <v>0</v>
          </cell>
          <cell r="Y429">
            <v>0</v>
          </cell>
          <cell r="Z429">
            <v>0</v>
          </cell>
          <cell r="AA429" t="str">
            <v>BCH</v>
          </cell>
          <cell r="AB429" t="str">
            <v>0023</v>
          </cell>
          <cell r="AC429" t="str">
            <v>WKS</v>
          </cell>
          <cell r="AE429" t="str">
            <v>JV#</v>
          </cell>
          <cell r="AF429" t="str">
            <v>1232</v>
          </cell>
          <cell r="AG429" t="str">
            <v>FRN</v>
          </cell>
          <cell r="AH429" t="str">
            <v>6174</v>
          </cell>
          <cell r="AI429" t="str">
            <v>RP#</v>
          </cell>
          <cell r="AJ429" t="str">
            <v>000</v>
          </cell>
          <cell r="AK429" t="str">
            <v>CTL</v>
          </cell>
          <cell r="AM429" t="str">
            <v>RF#</v>
          </cell>
          <cell r="AU429" t="str">
            <v>TO PLACE IN SERVICE</v>
          </cell>
          <cell r="AZ429" t="str">
            <v>FPL Fibernet</v>
          </cell>
        </row>
        <row r="430">
          <cell r="A430" t="str">
            <v>107100</v>
          </cell>
          <cell r="B430" t="str">
            <v>0312</v>
          </cell>
          <cell r="C430" t="str">
            <v>06080</v>
          </cell>
          <cell r="D430" t="str">
            <v>0ELECT</v>
          </cell>
          <cell r="E430" t="str">
            <v>312000</v>
          </cell>
          <cell r="F430" t="str">
            <v>0790</v>
          </cell>
          <cell r="G430" t="str">
            <v>65000</v>
          </cell>
          <cell r="H430" t="str">
            <v>A</v>
          </cell>
          <cell r="I430" t="str">
            <v>00000041</v>
          </cell>
          <cell r="J430">
            <v>70</v>
          </cell>
          <cell r="K430">
            <v>312</v>
          </cell>
          <cell r="L430">
            <v>6174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 t="str">
            <v>0790</v>
          </cell>
          <cell r="R430" t="str">
            <v>65000</v>
          </cell>
          <cell r="S430" t="str">
            <v>200212</v>
          </cell>
          <cell r="T430" t="str">
            <v>CA01</v>
          </cell>
          <cell r="U430">
            <v>-62815.72</v>
          </cell>
          <cell r="V430" t="str">
            <v>LDB</v>
          </cell>
          <cell r="W430">
            <v>0</v>
          </cell>
          <cell r="Y430">
            <v>0</v>
          </cell>
          <cell r="Z430">
            <v>0</v>
          </cell>
          <cell r="AA430" t="str">
            <v>BCH</v>
          </cell>
          <cell r="AB430" t="str">
            <v>0023</v>
          </cell>
          <cell r="AC430" t="str">
            <v>WKS</v>
          </cell>
          <cell r="AE430" t="str">
            <v>JV#</v>
          </cell>
          <cell r="AF430" t="str">
            <v>1232</v>
          </cell>
          <cell r="AG430" t="str">
            <v>FRN</v>
          </cell>
          <cell r="AH430" t="str">
            <v>6174</v>
          </cell>
          <cell r="AI430" t="str">
            <v>RP#</v>
          </cell>
          <cell r="AJ430" t="str">
            <v>000</v>
          </cell>
          <cell r="AK430" t="str">
            <v>CTL</v>
          </cell>
          <cell r="AM430" t="str">
            <v>RF#</v>
          </cell>
          <cell r="AU430" t="str">
            <v>TO PLACE IN SERVICE</v>
          </cell>
          <cell r="AZ430" t="str">
            <v>FPL Fibernet</v>
          </cell>
        </row>
        <row r="431">
          <cell r="A431" t="str">
            <v>107100</v>
          </cell>
          <cell r="B431" t="str">
            <v>0312</v>
          </cell>
          <cell r="C431" t="str">
            <v>06080</v>
          </cell>
          <cell r="D431" t="str">
            <v>0ELECT</v>
          </cell>
          <cell r="E431" t="str">
            <v>312000</v>
          </cell>
          <cell r="F431" t="str">
            <v>0803</v>
          </cell>
          <cell r="G431" t="str">
            <v>36000</v>
          </cell>
          <cell r="H431" t="str">
            <v>A</v>
          </cell>
          <cell r="I431" t="str">
            <v>00000041</v>
          </cell>
          <cell r="J431">
            <v>66</v>
          </cell>
          <cell r="K431">
            <v>312</v>
          </cell>
          <cell r="L431">
            <v>6174</v>
          </cell>
          <cell r="M431">
            <v>107</v>
          </cell>
          <cell r="N431">
            <v>10</v>
          </cell>
          <cell r="O431">
            <v>0</v>
          </cell>
          <cell r="P431">
            <v>107.1</v>
          </cell>
          <cell r="Q431" t="str">
            <v>0803</v>
          </cell>
          <cell r="R431" t="str">
            <v>36000</v>
          </cell>
          <cell r="S431" t="str">
            <v>200212</v>
          </cell>
          <cell r="T431" t="str">
            <v>PY42</v>
          </cell>
          <cell r="U431">
            <v>285.8</v>
          </cell>
          <cell r="V431" t="str">
            <v>LDB</v>
          </cell>
          <cell r="W431">
            <v>0</v>
          </cell>
          <cell r="X431" t="str">
            <v>SHR</v>
          </cell>
          <cell r="Y431">
            <v>8</v>
          </cell>
          <cell r="Z431">
            <v>8</v>
          </cell>
          <cell r="AA431" t="str">
            <v>PYP</v>
          </cell>
          <cell r="AB431" t="str">
            <v xml:space="preserve"> 0000026</v>
          </cell>
          <cell r="AC431" t="str">
            <v>PYL</v>
          </cell>
          <cell r="AD431" t="str">
            <v>004366</v>
          </cell>
          <cell r="AE431" t="str">
            <v>EMP</v>
          </cell>
          <cell r="AF431" t="str">
            <v>96418</v>
          </cell>
          <cell r="AG431" t="str">
            <v>JUL</v>
          </cell>
          <cell r="AH431" t="str">
            <v xml:space="preserve"> 000.00</v>
          </cell>
          <cell r="AI431" t="str">
            <v>BCH</v>
          </cell>
          <cell r="AJ431" t="str">
            <v>500</v>
          </cell>
          <cell r="AK431" t="str">
            <v>CLS</v>
          </cell>
          <cell r="AL431" t="str">
            <v>R431</v>
          </cell>
          <cell r="AM431" t="str">
            <v>DTA</v>
          </cell>
          <cell r="AN431" t="str">
            <v xml:space="preserve"> 00000000000.00</v>
          </cell>
          <cell r="AO431" t="str">
            <v>DTH</v>
          </cell>
          <cell r="AP431" t="str">
            <v xml:space="preserve"> 00000000000.00</v>
          </cell>
          <cell r="AV431" t="str">
            <v>000000000</v>
          </cell>
          <cell r="AW431" t="str">
            <v>000</v>
          </cell>
          <cell r="AX431" t="str">
            <v>00</v>
          </cell>
          <cell r="AY431" t="str">
            <v>0</v>
          </cell>
          <cell r="AZ431" t="str">
            <v>FPL Fibernet</v>
          </cell>
        </row>
        <row r="432">
          <cell r="A432" t="str">
            <v>107100</v>
          </cell>
          <cell r="B432" t="str">
            <v>0312</v>
          </cell>
          <cell r="C432" t="str">
            <v>06080</v>
          </cell>
          <cell r="D432" t="str">
            <v>0ELECT</v>
          </cell>
          <cell r="E432" t="str">
            <v>312000</v>
          </cell>
          <cell r="F432" t="str">
            <v>0812</v>
          </cell>
          <cell r="G432" t="str">
            <v>51450</v>
          </cell>
          <cell r="H432" t="str">
            <v>A</v>
          </cell>
          <cell r="I432" t="str">
            <v>00000041</v>
          </cell>
          <cell r="J432">
            <v>67</v>
          </cell>
          <cell r="K432">
            <v>312</v>
          </cell>
          <cell r="L432">
            <v>6174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 t="str">
            <v>0812</v>
          </cell>
          <cell r="R432" t="str">
            <v>51450</v>
          </cell>
          <cell r="S432" t="str">
            <v>200212</v>
          </cell>
          <cell r="T432" t="str">
            <v>SA01</v>
          </cell>
          <cell r="U432">
            <v>4603.47</v>
          </cell>
          <cell r="W432">
            <v>0</v>
          </cell>
          <cell r="Y432">
            <v>0</v>
          </cell>
          <cell r="Z432">
            <v>1</v>
          </cell>
          <cell r="AA432" t="str">
            <v>BCH</v>
          </cell>
          <cell r="AB432" t="str">
            <v>450002354</v>
          </cell>
          <cell r="AC432" t="str">
            <v>PO#</v>
          </cell>
          <cell r="AD432" t="str">
            <v>4500021286</v>
          </cell>
          <cell r="AE432" t="str">
            <v>S/R</v>
          </cell>
          <cell r="AF432" t="str">
            <v>NET</v>
          </cell>
          <cell r="AI432" t="str">
            <v>PYN</v>
          </cell>
          <cell r="AJ432" t="str">
            <v>BELLSOUTH TELECOMMUNICATI</v>
          </cell>
          <cell r="AK432" t="str">
            <v>VND</v>
          </cell>
          <cell r="AL432" t="str">
            <v>580436120</v>
          </cell>
          <cell r="AM432" t="str">
            <v>FAC</v>
          </cell>
          <cell r="AN432" t="str">
            <v>000</v>
          </cell>
          <cell r="AQ432" t="str">
            <v>NVD</v>
          </cell>
          <cell r="AR432" t="str">
            <v>2002-12-</v>
          </cell>
          <cell r="AU432" t="str">
            <v>305 C01-0446 446    BELLSOUTH TELECOMMUN5000003674</v>
          </cell>
          <cell r="AV432" t="str">
            <v>WF-BATCH</v>
          </cell>
          <cell r="AW432" t="str">
            <v>000</v>
          </cell>
          <cell r="AX432" t="str">
            <v>00</v>
          </cell>
          <cell r="AY432" t="str">
            <v>0</v>
          </cell>
          <cell r="AZ432" t="str">
            <v>FPL Fibernet</v>
          </cell>
        </row>
        <row r="433">
          <cell r="A433" t="str">
            <v>107100</v>
          </cell>
          <cell r="B433" t="str">
            <v>0312</v>
          </cell>
          <cell r="C433" t="str">
            <v>06080</v>
          </cell>
          <cell r="D433" t="str">
            <v>0FIBER</v>
          </cell>
          <cell r="E433" t="str">
            <v>312000</v>
          </cell>
          <cell r="F433" t="str">
            <v>0646</v>
          </cell>
          <cell r="G433" t="str">
            <v>52450</v>
          </cell>
          <cell r="H433" t="str">
            <v>A</v>
          </cell>
          <cell r="I433" t="str">
            <v>00000041</v>
          </cell>
          <cell r="J433">
            <v>60</v>
          </cell>
          <cell r="K433">
            <v>312</v>
          </cell>
          <cell r="L433">
            <v>6174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 t="str">
            <v>0646</v>
          </cell>
          <cell r="R433" t="str">
            <v>52450</v>
          </cell>
          <cell r="S433" t="str">
            <v>200212</v>
          </cell>
          <cell r="T433" t="str">
            <v>SA01</v>
          </cell>
          <cell r="U433">
            <v>8.4</v>
          </cell>
          <cell r="W433">
            <v>0</v>
          </cell>
          <cell r="Y433">
            <v>0</v>
          </cell>
          <cell r="Z433">
            <v>0</v>
          </cell>
          <cell r="AA433" t="str">
            <v>BCH</v>
          </cell>
          <cell r="AB433" t="str">
            <v>450002350</v>
          </cell>
          <cell r="AC433" t="str">
            <v>PO#</v>
          </cell>
          <cell r="AE433" t="str">
            <v>S/R</v>
          </cell>
          <cell r="AI433" t="str">
            <v>PYN</v>
          </cell>
          <cell r="AJ433" t="str">
            <v>DE ZAYAS J M</v>
          </cell>
          <cell r="AK433" t="str">
            <v>VND</v>
          </cell>
          <cell r="AL433" t="str">
            <v>589128454</v>
          </cell>
          <cell r="AM433" t="str">
            <v>FAC</v>
          </cell>
          <cell r="AN433" t="str">
            <v>000</v>
          </cell>
          <cell r="AQ433" t="str">
            <v>NVD</v>
          </cell>
          <cell r="AR433" t="str">
            <v>2002-12-</v>
          </cell>
          <cell r="AU433" t="str">
            <v>J DEZAYAS MILEAGE   DE ZAYAS J M        1900003314</v>
          </cell>
          <cell r="AV433" t="str">
            <v>WF-BATCH</v>
          </cell>
          <cell r="AW433" t="str">
            <v>000</v>
          </cell>
          <cell r="AX433" t="str">
            <v>00</v>
          </cell>
          <cell r="AY433" t="str">
            <v>0</v>
          </cell>
          <cell r="AZ433" t="str">
            <v>FPL Fibernet</v>
          </cell>
        </row>
        <row r="434">
          <cell r="A434" t="str">
            <v>107100</v>
          </cell>
          <cell r="B434" t="str">
            <v>0312</v>
          </cell>
          <cell r="C434" t="str">
            <v>06080</v>
          </cell>
          <cell r="D434" t="str">
            <v>0FIBER</v>
          </cell>
          <cell r="E434" t="str">
            <v>312000</v>
          </cell>
          <cell r="F434" t="str">
            <v>0646</v>
          </cell>
          <cell r="G434" t="str">
            <v>52450</v>
          </cell>
          <cell r="H434" t="str">
            <v>A</v>
          </cell>
          <cell r="I434" t="str">
            <v>00000041</v>
          </cell>
          <cell r="J434">
            <v>60</v>
          </cell>
          <cell r="K434">
            <v>312</v>
          </cell>
          <cell r="L434">
            <v>6174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 t="str">
            <v>0646</v>
          </cell>
          <cell r="R434" t="str">
            <v>52450</v>
          </cell>
          <cell r="S434" t="str">
            <v>200212</v>
          </cell>
          <cell r="T434" t="str">
            <v>SA01</v>
          </cell>
          <cell r="U434">
            <v>177.39</v>
          </cell>
          <cell r="W434">
            <v>0</v>
          </cell>
          <cell r="Y434">
            <v>0</v>
          </cell>
          <cell r="Z434">
            <v>0</v>
          </cell>
          <cell r="AA434" t="str">
            <v>BCH</v>
          </cell>
          <cell r="AB434" t="str">
            <v>450002353</v>
          </cell>
          <cell r="AC434" t="str">
            <v>PO#</v>
          </cell>
          <cell r="AE434" t="str">
            <v>S/R</v>
          </cell>
          <cell r="AI434" t="str">
            <v>PYN</v>
          </cell>
          <cell r="AJ434" t="str">
            <v>DE ZAYAS J M</v>
          </cell>
          <cell r="AK434" t="str">
            <v>VND</v>
          </cell>
          <cell r="AL434" t="str">
            <v>589128454</v>
          </cell>
          <cell r="AM434" t="str">
            <v>FAC</v>
          </cell>
          <cell r="AN434" t="str">
            <v>000</v>
          </cell>
          <cell r="AQ434" t="str">
            <v>NVD</v>
          </cell>
          <cell r="AR434" t="str">
            <v>2002-12-</v>
          </cell>
          <cell r="AU434" t="str">
            <v>J DEZAYAS MILEAGE   DE ZAYAS J M        1900003389</v>
          </cell>
          <cell r="AV434" t="str">
            <v>WF-BATCH</v>
          </cell>
          <cell r="AW434" t="str">
            <v>000</v>
          </cell>
          <cell r="AX434" t="str">
            <v>00</v>
          </cell>
          <cell r="AY434" t="str">
            <v>0</v>
          </cell>
          <cell r="AZ434" t="str">
            <v>FPL Fibernet</v>
          </cell>
        </row>
        <row r="435">
          <cell r="A435" t="str">
            <v>107100</v>
          </cell>
          <cell r="B435" t="str">
            <v>0312</v>
          </cell>
          <cell r="C435" t="str">
            <v>06080</v>
          </cell>
          <cell r="D435" t="str">
            <v>0FIBER</v>
          </cell>
          <cell r="E435" t="str">
            <v>312000</v>
          </cell>
          <cell r="F435" t="str">
            <v>0790</v>
          </cell>
          <cell r="G435" t="str">
            <v>65000</v>
          </cell>
          <cell r="H435" t="str">
            <v>A</v>
          </cell>
          <cell r="I435" t="str">
            <v>00000041</v>
          </cell>
          <cell r="J435">
            <v>63</v>
          </cell>
          <cell r="K435">
            <v>312</v>
          </cell>
          <cell r="L435">
            <v>6174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 t="str">
            <v>0790</v>
          </cell>
          <cell r="R435" t="str">
            <v>65000</v>
          </cell>
          <cell r="S435" t="str">
            <v>200212</v>
          </cell>
          <cell r="T435" t="str">
            <v>CA01</v>
          </cell>
          <cell r="U435">
            <v>13126</v>
          </cell>
          <cell r="V435" t="str">
            <v>LDB</v>
          </cell>
          <cell r="W435">
            <v>0</v>
          </cell>
          <cell r="Y435">
            <v>0</v>
          </cell>
          <cell r="Z435">
            <v>0</v>
          </cell>
          <cell r="AA435" t="str">
            <v>BCH</v>
          </cell>
          <cell r="AB435" t="str">
            <v>0011</v>
          </cell>
          <cell r="AC435" t="str">
            <v>WKS</v>
          </cell>
          <cell r="AE435" t="str">
            <v>JV#</v>
          </cell>
          <cell r="AF435" t="str">
            <v>1232</v>
          </cell>
          <cell r="AG435" t="str">
            <v>FRN</v>
          </cell>
          <cell r="AH435" t="str">
            <v>6174</v>
          </cell>
          <cell r="AI435" t="str">
            <v>RP#</v>
          </cell>
          <cell r="AJ435" t="str">
            <v>000</v>
          </cell>
          <cell r="AK435" t="str">
            <v>CTL</v>
          </cell>
          <cell r="AM435" t="str">
            <v>RF#</v>
          </cell>
          <cell r="AU435" t="str">
            <v>ACCRUAL OF OCT 02 CAPITAL</v>
          </cell>
          <cell r="AZ435" t="str">
            <v>FPL Fibernet</v>
          </cell>
        </row>
        <row r="436">
          <cell r="A436" t="str">
            <v>107100</v>
          </cell>
          <cell r="B436" t="str">
            <v>0312</v>
          </cell>
          <cell r="C436" t="str">
            <v>06080</v>
          </cell>
          <cell r="D436" t="str">
            <v>0FIBER</v>
          </cell>
          <cell r="E436" t="str">
            <v>312000</v>
          </cell>
          <cell r="F436" t="str">
            <v>0813</v>
          </cell>
          <cell r="G436" t="str">
            <v>51450</v>
          </cell>
          <cell r="H436" t="str">
            <v>A</v>
          </cell>
          <cell r="I436" t="str">
            <v>00000041</v>
          </cell>
          <cell r="J436">
            <v>63</v>
          </cell>
          <cell r="K436">
            <v>312</v>
          </cell>
          <cell r="L436">
            <v>6174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 t="str">
            <v>0813</v>
          </cell>
          <cell r="R436" t="str">
            <v>51450</v>
          </cell>
          <cell r="S436" t="str">
            <v>200212</v>
          </cell>
          <cell r="T436" t="str">
            <v>SA01</v>
          </cell>
          <cell r="U436">
            <v>205</v>
          </cell>
          <cell r="W436">
            <v>0</v>
          </cell>
          <cell r="Y436">
            <v>0</v>
          </cell>
          <cell r="Z436">
            <v>1</v>
          </cell>
          <cell r="AA436" t="str">
            <v>BCH</v>
          </cell>
          <cell r="AB436" t="str">
            <v>450002354</v>
          </cell>
          <cell r="AC436" t="str">
            <v>PO#</v>
          </cell>
          <cell r="AD436" t="str">
            <v>4500054250</v>
          </cell>
          <cell r="AE436" t="str">
            <v>S/R</v>
          </cell>
          <cell r="AF436" t="str">
            <v>337</v>
          </cell>
          <cell r="AI436" t="str">
            <v>PYN</v>
          </cell>
          <cell r="AJ436" t="str">
            <v>K NEX INC</v>
          </cell>
          <cell r="AK436" t="str">
            <v>VND</v>
          </cell>
          <cell r="AL436" t="str">
            <v>593648022</v>
          </cell>
          <cell r="AM436" t="str">
            <v>FAC</v>
          </cell>
          <cell r="AN436" t="str">
            <v>000</v>
          </cell>
          <cell r="AQ436" t="str">
            <v>NVD</v>
          </cell>
          <cell r="AR436" t="str">
            <v>2002-12-</v>
          </cell>
          <cell r="AU436" t="str">
            <v>INVOICE# 1114       K NEX INC           5000003655</v>
          </cell>
          <cell r="AV436" t="str">
            <v>WF-BATCH</v>
          </cell>
          <cell r="AW436" t="str">
            <v>000</v>
          </cell>
          <cell r="AX436" t="str">
            <v>00</v>
          </cell>
          <cell r="AY436" t="str">
            <v>0</v>
          </cell>
          <cell r="AZ436" t="str">
            <v>FPL Fibernet</v>
          </cell>
        </row>
        <row r="437">
          <cell r="A437" t="str">
            <v>107100</v>
          </cell>
          <cell r="B437" t="str">
            <v>0312</v>
          </cell>
          <cell r="C437" t="str">
            <v>06080</v>
          </cell>
          <cell r="D437" t="str">
            <v>0FIBER</v>
          </cell>
          <cell r="E437" t="str">
            <v>312000</v>
          </cell>
          <cell r="F437" t="str">
            <v>0901</v>
          </cell>
          <cell r="G437" t="str">
            <v>52450</v>
          </cell>
          <cell r="H437" t="str">
            <v>A</v>
          </cell>
          <cell r="I437" t="str">
            <v>00000041</v>
          </cell>
          <cell r="J437">
            <v>60</v>
          </cell>
          <cell r="K437">
            <v>312</v>
          </cell>
          <cell r="L437">
            <v>6174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 t="str">
            <v>0901</v>
          </cell>
          <cell r="R437" t="str">
            <v>52450</v>
          </cell>
          <cell r="S437" t="str">
            <v>200212</v>
          </cell>
          <cell r="T437" t="str">
            <v>SA01</v>
          </cell>
          <cell r="U437">
            <v>13.02</v>
          </cell>
          <cell r="W437">
            <v>0</v>
          </cell>
          <cell r="Y437">
            <v>0</v>
          </cell>
          <cell r="Z437">
            <v>0</v>
          </cell>
          <cell r="AA437" t="str">
            <v>BCH</v>
          </cell>
          <cell r="AB437" t="str">
            <v>450002353</v>
          </cell>
          <cell r="AC437" t="str">
            <v>PO#</v>
          </cell>
          <cell r="AE437" t="str">
            <v>S/R</v>
          </cell>
          <cell r="AI437" t="str">
            <v>PYN</v>
          </cell>
          <cell r="AJ437" t="str">
            <v>DE ZAYAS J M</v>
          </cell>
          <cell r="AK437" t="str">
            <v>VND</v>
          </cell>
          <cell r="AL437" t="str">
            <v>589128454</v>
          </cell>
          <cell r="AM437" t="str">
            <v>FAC</v>
          </cell>
          <cell r="AN437" t="str">
            <v>000</v>
          </cell>
          <cell r="AQ437" t="str">
            <v>NVD</v>
          </cell>
          <cell r="AR437" t="str">
            <v>2002-12-</v>
          </cell>
          <cell r="AU437" t="str">
            <v>J DEZAYAS MEALS     DE ZAYAS J M        1900003389</v>
          </cell>
          <cell r="AV437" t="str">
            <v>WF-BATCH</v>
          </cell>
          <cell r="AW437" t="str">
            <v>000</v>
          </cell>
          <cell r="AX437" t="str">
            <v>00</v>
          </cell>
          <cell r="AY437" t="str">
            <v>0</v>
          </cell>
          <cell r="AZ437" t="str">
            <v>FPL Fibernet</v>
          </cell>
        </row>
        <row r="438">
          <cell r="A438" t="str">
            <v>107100</v>
          </cell>
          <cell r="B438" t="str">
            <v>0314</v>
          </cell>
          <cell r="C438" t="str">
            <v>06075</v>
          </cell>
          <cell r="D438" t="str">
            <v>0FIBER</v>
          </cell>
          <cell r="E438" t="str">
            <v>314000</v>
          </cell>
          <cell r="F438" t="str">
            <v>0662</v>
          </cell>
          <cell r="G438" t="str">
            <v>51450</v>
          </cell>
          <cell r="H438" t="str">
            <v>A</v>
          </cell>
          <cell r="I438" t="str">
            <v>00000041</v>
          </cell>
          <cell r="J438">
            <v>63</v>
          </cell>
          <cell r="K438">
            <v>314</v>
          </cell>
          <cell r="L438">
            <v>6175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 t="str">
            <v>0662</v>
          </cell>
          <cell r="R438" t="str">
            <v>51450</v>
          </cell>
          <cell r="S438" t="str">
            <v>200212</v>
          </cell>
          <cell r="T438" t="str">
            <v>SA01</v>
          </cell>
          <cell r="U438">
            <v>2746.5</v>
          </cell>
          <cell r="W438">
            <v>0</v>
          </cell>
          <cell r="Y438">
            <v>0</v>
          </cell>
          <cell r="Z438">
            <v>1</v>
          </cell>
          <cell r="AA438" t="str">
            <v>BCH</v>
          </cell>
          <cell r="AB438" t="str">
            <v>450002354</v>
          </cell>
          <cell r="AC438" t="str">
            <v>PO#</v>
          </cell>
          <cell r="AD438" t="str">
            <v>4500030221</v>
          </cell>
          <cell r="AE438" t="str">
            <v>S/R</v>
          </cell>
          <cell r="AF438" t="str">
            <v>NET</v>
          </cell>
          <cell r="AI438" t="str">
            <v>PYN</v>
          </cell>
          <cell r="AJ438" t="str">
            <v>W D COMMUNICATIONS INC</v>
          </cell>
          <cell r="AK438" t="str">
            <v>VND</v>
          </cell>
          <cell r="AL438" t="str">
            <v>591953252</v>
          </cell>
          <cell r="AM438" t="str">
            <v>FAC</v>
          </cell>
          <cell r="AN438" t="str">
            <v>000</v>
          </cell>
          <cell r="AQ438" t="str">
            <v>NVD</v>
          </cell>
          <cell r="AR438" t="str">
            <v>2002-12-</v>
          </cell>
          <cell r="AU438" t="str">
            <v>INVOICE# 26809      W D COMMUNICATIONS I5000003657</v>
          </cell>
          <cell r="AV438" t="str">
            <v>WF-BATCH</v>
          </cell>
          <cell r="AW438" t="str">
            <v>000</v>
          </cell>
          <cell r="AX438" t="str">
            <v>00</v>
          </cell>
          <cell r="AY438" t="str">
            <v>0</v>
          </cell>
          <cell r="AZ438" t="str">
            <v>FPL Fibernet</v>
          </cell>
        </row>
        <row r="439">
          <cell r="A439" t="str">
            <v>107100</v>
          </cell>
          <cell r="B439" t="str">
            <v>0314</v>
          </cell>
          <cell r="C439" t="str">
            <v>06075</v>
          </cell>
          <cell r="D439" t="str">
            <v>0FIBER</v>
          </cell>
          <cell r="E439" t="str">
            <v>314000</v>
          </cell>
          <cell r="F439" t="str">
            <v>0662</v>
          </cell>
          <cell r="G439" t="str">
            <v>52450</v>
          </cell>
          <cell r="H439" t="str">
            <v>A</v>
          </cell>
          <cell r="I439" t="str">
            <v>00000041</v>
          </cell>
          <cell r="J439">
            <v>63</v>
          </cell>
          <cell r="K439">
            <v>314</v>
          </cell>
          <cell r="L439">
            <v>6175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 t="str">
            <v>0662</v>
          </cell>
          <cell r="R439" t="str">
            <v>52450</v>
          </cell>
          <cell r="S439" t="str">
            <v>200212</v>
          </cell>
          <cell r="T439" t="str">
            <v>SA01</v>
          </cell>
          <cell r="U439">
            <v>460.63</v>
          </cell>
          <cell r="W439">
            <v>0</v>
          </cell>
          <cell r="Y439">
            <v>0</v>
          </cell>
          <cell r="Z439">
            <v>0</v>
          </cell>
          <cell r="AA439" t="str">
            <v>BCH</v>
          </cell>
          <cell r="AB439" t="str">
            <v>450002337</v>
          </cell>
          <cell r="AC439" t="str">
            <v>PO#</v>
          </cell>
          <cell r="AE439" t="str">
            <v>S/R</v>
          </cell>
          <cell r="AI439" t="str">
            <v>PYN</v>
          </cell>
          <cell r="AJ439" t="str">
            <v>BELLSOUTH TELECOMMUNICATI</v>
          </cell>
          <cell r="AK439" t="str">
            <v>VND</v>
          </cell>
          <cell r="AL439" t="str">
            <v>580436120</v>
          </cell>
          <cell r="AM439" t="str">
            <v>FAC</v>
          </cell>
          <cell r="AN439" t="str">
            <v>000</v>
          </cell>
          <cell r="AQ439" t="str">
            <v>NVD</v>
          </cell>
          <cell r="AR439" t="str">
            <v>2002-11-</v>
          </cell>
          <cell r="AU439" t="str">
            <v>2F095003F           BELLSOUTH TELECOMMUN1900003262</v>
          </cell>
          <cell r="AV439" t="str">
            <v>WF-BATCH</v>
          </cell>
          <cell r="AW439" t="str">
            <v>000</v>
          </cell>
          <cell r="AX439" t="str">
            <v>00</v>
          </cell>
          <cell r="AY439" t="str">
            <v>0</v>
          </cell>
          <cell r="AZ439" t="str">
            <v>FPL Fibernet</v>
          </cell>
        </row>
        <row r="440">
          <cell r="A440" t="str">
            <v>107100</v>
          </cell>
          <cell r="B440" t="str">
            <v>0314</v>
          </cell>
          <cell r="C440" t="str">
            <v>06075</v>
          </cell>
          <cell r="D440" t="str">
            <v>0FIBER</v>
          </cell>
          <cell r="E440" t="str">
            <v>314000</v>
          </cell>
          <cell r="F440" t="str">
            <v>0803</v>
          </cell>
          <cell r="G440" t="str">
            <v>36000</v>
          </cell>
          <cell r="H440" t="str">
            <v>A</v>
          </cell>
          <cell r="I440" t="str">
            <v>00000041</v>
          </cell>
          <cell r="J440">
            <v>60</v>
          </cell>
          <cell r="K440">
            <v>314</v>
          </cell>
          <cell r="L440">
            <v>6175</v>
          </cell>
          <cell r="M440">
            <v>107</v>
          </cell>
          <cell r="N440">
            <v>10</v>
          </cell>
          <cell r="O440">
            <v>0</v>
          </cell>
          <cell r="P440">
            <v>107.1</v>
          </cell>
          <cell r="Q440" t="str">
            <v>0803</v>
          </cell>
          <cell r="R440" t="str">
            <v>36000</v>
          </cell>
          <cell r="S440" t="str">
            <v>200212</v>
          </cell>
          <cell r="T440" t="str">
            <v>PY42</v>
          </cell>
          <cell r="U440">
            <v>172.13</v>
          </cell>
          <cell r="V440" t="str">
            <v>LDB</v>
          </cell>
          <cell r="W440">
            <v>0</v>
          </cell>
          <cell r="X440" t="str">
            <v>SHR</v>
          </cell>
          <cell r="Y440">
            <v>5</v>
          </cell>
          <cell r="Z440">
            <v>5</v>
          </cell>
          <cell r="AA440" t="str">
            <v>PYP</v>
          </cell>
          <cell r="AB440" t="str">
            <v xml:space="preserve"> 0000026</v>
          </cell>
          <cell r="AC440" t="str">
            <v>PYL</v>
          </cell>
          <cell r="AD440" t="str">
            <v>004368</v>
          </cell>
          <cell r="AE440" t="str">
            <v>EMP</v>
          </cell>
          <cell r="AF440" t="str">
            <v>13648</v>
          </cell>
          <cell r="AG440" t="str">
            <v>JUL</v>
          </cell>
          <cell r="AH440" t="str">
            <v xml:space="preserve"> 000.00</v>
          </cell>
          <cell r="AI440" t="str">
            <v>BCH</v>
          </cell>
          <cell r="AJ440" t="str">
            <v>500</v>
          </cell>
          <cell r="AK440" t="str">
            <v>CLS</v>
          </cell>
          <cell r="AL440" t="str">
            <v>R445</v>
          </cell>
          <cell r="AM440" t="str">
            <v>DTA</v>
          </cell>
          <cell r="AN440" t="str">
            <v xml:space="preserve"> 00000000000.00</v>
          </cell>
          <cell r="AO440" t="str">
            <v>DTH</v>
          </cell>
          <cell r="AP440" t="str">
            <v xml:space="preserve"> 00000000000.00</v>
          </cell>
          <cell r="AV440" t="str">
            <v>000000000</v>
          </cell>
          <cell r="AW440" t="str">
            <v>000</v>
          </cell>
          <cell r="AX440" t="str">
            <v>00</v>
          </cell>
          <cell r="AY440" t="str">
            <v>0</v>
          </cell>
          <cell r="AZ440" t="str">
            <v>FPL Fibernet</v>
          </cell>
        </row>
        <row r="441">
          <cell r="A441" t="str">
            <v>107100</v>
          </cell>
          <cell r="B441" t="str">
            <v>0335</v>
          </cell>
          <cell r="C441" t="str">
            <v>06075</v>
          </cell>
          <cell r="D441" t="str">
            <v>0FIBER</v>
          </cell>
          <cell r="E441" t="str">
            <v>335000</v>
          </cell>
          <cell r="F441" t="str">
            <v>0675</v>
          </cell>
          <cell r="G441" t="str">
            <v>52450</v>
          </cell>
          <cell r="H441" t="str">
            <v>A</v>
          </cell>
          <cell r="I441" t="str">
            <v>00000041</v>
          </cell>
          <cell r="J441">
            <v>62</v>
          </cell>
          <cell r="K441">
            <v>335</v>
          </cell>
          <cell r="L441">
            <v>6175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 t="str">
            <v>0675</v>
          </cell>
          <cell r="R441" t="str">
            <v>52450</v>
          </cell>
          <cell r="S441" t="str">
            <v>200212</v>
          </cell>
          <cell r="T441" t="str">
            <v>SA01</v>
          </cell>
          <cell r="U441">
            <v>5.0999999999999996</v>
          </cell>
          <cell r="W441">
            <v>0</v>
          </cell>
          <cell r="Y441">
            <v>0</v>
          </cell>
          <cell r="Z441">
            <v>0</v>
          </cell>
          <cell r="AA441" t="str">
            <v>BCH</v>
          </cell>
          <cell r="AB441" t="str">
            <v>450002346</v>
          </cell>
          <cell r="AC441" t="str">
            <v>PO#</v>
          </cell>
          <cell r="AE441" t="str">
            <v>S/R</v>
          </cell>
          <cell r="AI441" t="str">
            <v>PYN</v>
          </cell>
          <cell r="AJ441" t="str">
            <v>UNITED PARCEL SVC OF AMER</v>
          </cell>
          <cell r="AK441" t="str">
            <v>VND</v>
          </cell>
          <cell r="AL441" t="str">
            <v>362407381</v>
          </cell>
          <cell r="AM441" t="str">
            <v>FAC</v>
          </cell>
          <cell r="AN441" t="str">
            <v>000</v>
          </cell>
          <cell r="AQ441" t="str">
            <v>NVD</v>
          </cell>
          <cell r="AR441" t="str">
            <v>2002-10-</v>
          </cell>
          <cell r="AU441" t="str">
            <v>0000R454V3422       UNITED PARCEL SVC OF1900003308</v>
          </cell>
          <cell r="AV441" t="str">
            <v>WF-BATCH</v>
          </cell>
          <cell r="AW441" t="str">
            <v>000</v>
          </cell>
          <cell r="AX441" t="str">
            <v>00</v>
          </cell>
          <cell r="AY441" t="str">
            <v>0</v>
          </cell>
          <cell r="AZ441" t="str">
            <v>FPL Fibernet</v>
          </cell>
        </row>
        <row r="442">
          <cell r="A442" t="str">
            <v>107100</v>
          </cell>
          <cell r="B442" t="str">
            <v>0335</v>
          </cell>
          <cell r="C442" t="str">
            <v>06075</v>
          </cell>
          <cell r="D442" t="str">
            <v>0FIBER</v>
          </cell>
          <cell r="E442" t="str">
            <v>335000</v>
          </cell>
          <cell r="F442" t="str">
            <v>0676</v>
          </cell>
          <cell r="G442" t="str">
            <v>11450</v>
          </cell>
          <cell r="H442" t="str">
            <v>A</v>
          </cell>
          <cell r="I442" t="str">
            <v>00000041</v>
          </cell>
          <cell r="J442">
            <v>62</v>
          </cell>
          <cell r="K442">
            <v>335</v>
          </cell>
          <cell r="L442">
            <v>6175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 t="str">
            <v>0676</v>
          </cell>
          <cell r="R442" t="str">
            <v>11450</v>
          </cell>
          <cell r="S442" t="str">
            <v>200212</v>
          </cell>
          <cell r="T442" t="str">
            <v>SA01</v>
          </cell>
          <cell r="U442">
            <v>714.39</v>
          </cell>
          <cell r="V442" t="str">
            <v>LDB</v>
          </cell>
          <cell r="W442">
            <v>0</v>
          </cell>
          <cell r="Y442">
            <v>0</v>
          </cell>
          <cell r="Z442">
            <v>1</v>
          </cell>
          <cell r="AA442" t="str">
            <v>MS#</v>
          </cell>
          <cell r="AB442" t="str">
            <v xml:space="preserve">   998000427</v>
          </cell>
          <cell r="AC442" t="str">
            <v>BCH</v>
          </cell>
          <cell r="AD442" t="str">
            <v>012373</v>
          </cell>
          <cell r="AE442" t="str">
            <v>TML</v>
          </cell>
          <cell r="AF442" t="str">
            <v>12026</v>
          </cell>
          <cell r="AG442" t="str">
            <v>SRL</v>
          </cell>
          <cell r="AH442" t="str">
            <v>0368</v>
          </cell>
          <cell r="AI442" t="str">
            <v>DLV</v>
          </cell>
          <cell r="AJ442" t="str">
            <v>000</v>
          </cell>
          <cell r="AK442" t="str">
            <v>REL</v>
          </cell>
          <cell r="AL442" t="str">
            <v>000</v>
          </cell>
          <cell r="AM442" t="str">
            <v>LN#</v>
          </cell>
          <cell r="AO442" t="str">
            <v>UOI</v>
          </cell>
          <cell r="AP442" t="str">
            <v>EA</v>
          </cell>
          <cell r="AU442" t="str">
            <v>0</v>
          </cell>
          <cell r="AW442" t="str">
            <v>000</v>
          </cell>
          <cell r="AX442" t="str">
            <v>00</v>
          </cell>
          <cell r="AY442" t="str">
            <v>0</v>
          </cell>
          <cell r="AZ442" t="str">
            <v>FPL Fibernet</v>
          </cell>
        </row>
        <row r="443">
          <cell r="A443" t="str">
            <v>107100</v>
          </cell>
          <cell r="B443" t="str">
            <v>0312</v>
          </cell>
          <cell r="C443" t="str">
            <v>06080</v>
          </cell>
          <cell r="D443" t="str">
            <v>0ELECT</v>
          </cell>
          <cell r="E443" t="str">
            <v>312000</v>
          </cell>
          <cell r="F443" t="str">
            <v>0675</v>
          </cell>
          <cell r="G443" t="str">
            <v>52450</v>
          </cell>
          <cell r="H443" t="str">
            <v>A</v>
          </cell>
          <cell r="I443" t="str">
            <v>00000041</v>
          </cell>
          <cell r="J443">
            <v>65</v>
          </cell>
          <cell r="K443">
            <v>312</v>
          </cell>
          <cell r="L443">
            <v>6177</v>
          </cell>
          <cell r="M443">
            <v>398</v>
          </cell>
          <cell r="N443">
            <v>0</v>
          </cell>
          <cell r="O443">
            <v>1</v>
          </cell>
          <cell r="P443">
            <v>398.00099999999998</v>
          </cell>
          <cell r="Q443" t="str">
            <v>0675</v>
          </cell>
          <cell r="R443" t="str">
            <v>52450</v>
          </cell>
          <cell r="S443" t="str">
            <v>200212</v>
          </cell>
          <cell r="T443" t="str">
            <v>SA01</v>
          </cell>
          <cell r="U443">
            <v>5.71</v>
          </cell>
          <cell r="W443">
            <v>0</v>
          </cell>
          <cell r="Y443">
            <v>0</v>
          </cell>
          <cell r="Z443">
            <v>0</v>
          </cell>
          <cell r="AA443" t="str">
            <v>BCH</v>
          </cell>
          <cell r="AB443" t="str">
            <v>450002346</v>
          </cell>
          <cell r="AC443" t="str">
            <v>PO#</v>
          </cell>
          <cell r="AE443" t="str">
            <v>S/R</v>
          </cell>
          <cell r="AI443" t="str">
            <v>PYN</v>
          </cell>
          <cell r="AJ443" t="str">
            <v>UNITED PARCEL SVC OF AMER</v>
          </cell>
          <cell r="AK443" t="str">
            <v>VND</v>
          </cell>
          <cell r="AL443" t="str">
            <v>362407381</v>
          </cell>
          <cell r="AM443" t="str">
            <v>FAC</v>
          </cell>
          <cell r="AN443" t="str">
            <v>000</v>
          </cell>
          <cell r="AQ443" t="str">
            <v>NVD</v>
          </cell>
          <cell r="AR443" t="str">
            <v>2002-10-</v>
          </cell>
          <cell r="AU443" t="str">
            <v>0000R454V3422       UNITED PARCEL SVC OF1900003308</v>
          </cell>
          <cell r="AV443" t="str">
            <v>WF-BATCH</v>
          </cell>
          <cell r="AW443" t="str">
            <v>000</v>
          </cell>
          <cell r="AX443" t="str">
            <v>00</v>
          </cell>
          <cell r="AY443" t="str">
            <v>0</v>
          </cell>
          <cell r="AZ443" t="str">
            <v>FPL Fibernet</v>
          </cell>
        </row>
        <row r="444">
          <cell r="A444" t="str">
            <v>107100</v>
          </cell>
          <cell r="B444" t="str">
            <v>0312</v>
          </cell>
          <cell r="C444" t="str">
            <v>06080</v>
          </cell>
          <cell r="D444" t="str">
            <v>0ELECT</v>
          </cell>
          <cell r="E444" t="str">
            <v>312000</v>
          </cell>
          <cell r="F444" t="str">
            <v>0676</v>
          </cell>
          <cell r="G444" t="str">
            <v>12450</v>
          </cell>
          <cell r="H444" t="str">
            <v>A</v>
          </cell>
          <cell r="I444" t="str">
            <v>00000041</v>
          </cell>
          <cell r="J444">
            <v>65</v>
          </cell>
          <cell r="K444">
            <v>312</v>
          </cell>
          <cell r="L444">
            <v>6177</v>
          </cell>
          <cell r="M444">
            <v>398</v>
          </cell>
          <cell r="N444">
            <v>0</v>
          </cell>
          <cell r="O444">
            <v>1</v>
          </cell>
          <cell r="P444">
            <v>398.00099999999998</v>
          </cell>
          <cell r="Q444" t="str">
            <v>0676</v>
          </cell>
          <cell r="R444" t="str">
            <v>12450</v>
          </cell>
          <cell r="S444" t="str">
            <v>200212</v>
          </cell>
          <cell r="T444" t="str">
            <v>SA01</v>
          </cell>
          <cell r="U444">
            <v>-799.64</v>
          </cell>
          <cell r="V444" t="str">
            <v>LDB</v>
          </cell>
          <cell r="W444">
            <v>0</v>
          </cell>
          <cell r="Y444">
            <v>0</v>
          </cell>
          <cell r="Z444">
            <v>-2</v>
          </cell>
          <cell r="AA444" t="str">
            <v>MS#</v>
          </cell>
          <cell r="AB444" t="str">
            <v xml:space="preserve">   998003502</v>
          </cell>
          <cell r="AC444" t="str">
            <v>BCH</v>
          </cell>
          <cell r="AD444" t="str">
            <v>016804</v>
          </cell>
          <cell r="AE444" t="str">
            <v>TML</v>
          </cell>
          <cell r="AF444" t="str">
            <v>12010</v>
          </cell>
          <cell r="AG444" t="str">
            <v>SRL</v>
          </cell>
          <cell r="AH444" t="str">
            <v>0368</v>
          </cell>
          <cell r="AI444" t="str">
            <v>DLV</v>
          </cell>
          <cell r="AJ444" t="str">
            <v>000</v>
          </cell>
          <cell r="AK444" t="str">
            <v>REL</v>
          </cell>
          <cell r="AL444" t="str">
            <v>000</v>
          </cell>
          <cell r="AM444" t="str">
            <v>LN#</v>
          </cell>
          <cell r="AO444" t="str">
            <v>UOI</v>
          </cell>
          <cell r="AP444" t="str">
            <v>EA</v>
          </cell>
          <cell r="AU444" t="str">
            <v>0</v>
          </cell>
          <cell r="AW444" t="str">
            <v>000</v>
          </cell>
          <cell r="AX444" t="str">
            <v>00</v>
          </cell>
          <cell r="AY444" t="str">
            <v>0</v>
          </cell>
          <cell r="AZ444" t="str">
            <v>FPL Fibernet</v>
          </cell>
        </row>
        <row r="445">
          <cell r="A445" t="str">
            <v>107100</v>
          </cell>
          <cell r="B445" t="str">
            <v>0312</v>
          </cell>
          <cell r="C445" t="str">
            <v>06080</v>
          </cell>
          <cell r="D445" t="str">
            <v>0ELECT</v>
          </cell>
          <cell r="E445" t="str">
            <v>312000</v>
          </cell>
          <cell r="F445" t="str">
            <v>0676</v>
          </cell>
          <cell r="G445" t="str">
            <v>12450</v>
          </cell>
          <cell r="H445" t="str">
            <v>A</v>
          </cell>
          <cell r="I445" t="str">
            <v>00000041</v>
          </cell>
          <cell r="J445">
            <v>65</v>
          </cell>
          <cell r="K445">
            <v>312</v>
          </cell>
          <cell r="L445">
            <v>6177</v>
          </cell>
          <cell r="M445">
            <v>398</v>
          </cell>
          <cell r="N445">
            <v>0</v>
          </cell>
          <cell r="O445">
            <v>1</v>
          </cell>
          <cell r="P445">
            <v>398.00099999999998</v>
          </cell>
          <cell r="Q445" t="str">
            <v>0676</v>
          </cell>
          <cell r="R445" t="str">
            <v>12450</v>
          </cell>
          <cell r="S445" t="str">
            <v>200212</v>
          </cell>
          <cell r="T445" t="str">
            <v>SA01</v>
          </cell>
          <cell r="U445">
            <v>-1591.92</v>
          </cell>
          <cell r="V445" t="str">
            <v>LDB</v>
          </cell>
          <cell r="W445">
            <v>0</v>
          </cell>
          <cell r="Y445">
            <v>0</v>
          </cell>
          <cell r="Z445">
            <v>-12</v>
          </cell>
          <cell r="AA445" t="str">
            <v>MS#</v>
          </cell>
          <cell r="AB445" t="str">
            <v xml:space="preserve">   998003509</v>
          </cell>
          <cell r="AC445" t="str">
            <v>BCH</v>
          </cell>
          <cell r="AD445" t="str">
            <v>016804</v>
          </cell>
          <cell r="AE445" t="str">
            <v>TML</v>
          </cell>
          <cell r="AF445" t="str">
            <v>12010</v>
          </cell>
          <cell r="AG445" t="str">
            <v>SRL</v>
          </cell>
          <cell r="AH445" t="str">
            <v>0368</v>
          </cell>
          <cell r="AI445" t="str">
            <v>DLV</v>
          </cell>
          <cell r="AJ445" t="str">
            <v>000</v>
          </cell>
          <cell r="AK445" t="str">
            <v>REL</v>
          </cell>
          <cell r="AL445" t="str">
            <v>000</v>
          </cell>
          <cell r="AM445" t="str">
            <v>LN#</v>
          </cell>
          <cell r="AO445" t="str">
            <v>UOI</v>
          </cell>
          <cell r="AP445" t="str">
            <v>EA</v>
          </cell>
          <cell r="AU445" t="str">
            <v>0</v>
          </cell>
          <cell r="AW445" t="str">
            <v>000</v>
          </cell>
          <cell r="AX445" t="str">
            <v>00</v>
          </cell>
          <cell r="AY445" t="str">
            <v>0</v>
          </cell>
          <cell r="AZ445" t="str">
            <v>FPL Fibernet</v>
          </cell>
        </row>
        <row r="446">
          <cell r="A446" t="str">
            <v>107100</v>
          </cell>
          <cell r="B446" t="str">
            <v>0312</v>
          </cell>
          <cell r="C446" t="str">
            <v>06080</v>
          </cell>
          <cell r="D446" t="str">
            <v>0ELECT</v>
          </cell>
          <cell r="E446" t="str">
            <v>312000</v>
          </cell>
          <cell r="F446" t="str">
            <v>0676</v>
          </cell>
          <cell r="G446" t="str">
            <v>12450</v>
          </cell>
          <cell r="H446" t="str">
            <v>A</v>
          </cell>
          <cell r="I446" t="str">
            <v>00000041</v>
          </cell>
          <cell r="J446">
            <v>65</v>
          </cell>
          <cell r="K446">
            <v>312</v>
          </cell>
          <cell r="L446">
            <v>6177</v>
          </cell>
          <cell r="M446">
            <v>398</v>
          </cell>
          <cell r="N446">
            <v>0</v>
          </cell>
          <cell r="O446">
            <v>1</v>
          </cell>
          <cell r="P446">
            <v>398.00099999999998</v>
          </cell>
          <cell r="Q446" t="str">
            <v>0676</v>
          </cell>
          <cell r="R446" t="str">
            <v>12450</v>
          </cell>
          <cell r="S446" t="str">
            <v>200212</v>
          </cell>
          <cell r="T446" t="str">
            <v>SA01</v>
          </cell>
          <cell r="U446">
            <v>-2497.6799999999998</v>
          </cell>
          <cell r="V446" t="str">
            <v>LDB</v>
          </cell>
          <cell r="W446">
            <v>0</v>
          </cell>
          <cell r="Y446">
            <v>0</v>
          </cell>
          <cell r="Z446">
            <v>-8</v>
          </cell>
          <cell r="AA446" t="str">
            <v>MS#</v>
          </cell>
          <cell r="AB446" t="str">
            <v xml:space="preserve">   998014267</v>
          </cell>
          <cell r="AC446" t="str">
            <v>BCH</v>
          </cell>
          <cell r="AD446" t="str">
            <v>016804</v>
          </cell>
          <cell r="AE446" t="str">
            <v>TML</v>
          </cell>
          <cell r="AF446" t="str">
            <v>12010</v>
          </cell>
          <cell r="AG446" t="str">
            <v>SRL</v>
          </cell>
          <cell r="AH446" t="str">
            <v>0368</v>
          </cell>
          <cell r="AI446" t="str">
            <v>DLV</v>
          </cell>
          <cell r="AJ446" t="str">
            <v>000</v>
          </cell>
          <cell r="AK446" t="str">
            <v>REL</v>
          </cell>
          <cell r="AL446" t="str">
            <v>000</v>
          </cell>
          <cell r="AM446" t="str">
            <v>LN#</v>
          </cell>
          <cell r="AO446" t="str">
            <v>UOI</v>
          </cell>
          <cell r="AP446" t="str">
            <v>EA</v>
          </cell>
          <cell r="AU446" t="str">
            <v>0</v>
          </cell>
          <cell r="AW446" t="str">
            <v>000</v>
          </cell>
          <cell r="AX446" t="str">
            <v>00</v>
          </cell>
          <cell r="AY446" t="str">
            <v>0</v>
          </cell>
          <cell r="AZ446" t="str">
            <v>FPL Fibernet</v>
          </cell>
        </row>
        <row r="447">
          <cell r="A447" t="str">
            <v>107100</v>
          </cell>
          <cell r="B447" t="str">
            <v>0312</v>
          </cell>
          <cell r="C447" t="str">
            <v>06080</v>
          </cell>
          <cell r="D447" t="str">
            <v>0ELECT</v>
          </cell>
          <cell r="E447" t="str">
            <v>312000</v>
          </cell>
          <cell r="F447" t="str">
            <v>0790</v>
          </cell>
          <cell r="G447" t="str">
            <v>65000</v>
          </cell>
          <cell r="H447" t="str">
            <v>A</v>
          </cell>
          <cell r="I447" t="str">
            <v>00000041</v>
          </cell>
          <cell r="J447">
            <v>65</v>
          </cell>
          <cell r="K447">
            <v>312</v>
          </cell>
          <cell r="L447">
            <v>6177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 t="str">
            <v>0790</v>
          </cell>
          <cell r="R447" t="str">
            <v>65000</v>
          </cell>
          <cell r="S447" t="str">
            <v>200212</v>
          </cell>
          <cell r="T447" t="str">
            <v>CA01</v>
          </cell>
          <cell r="U447">
            <v>14500</v>
          </cell>
          <cell r="V447" t="str">
            <v>LDB</v>
          </cell>
          <cell r="W447">
            <v>0</v>
          </cell>
          <cell r="Y447">
            <v>0</v>
          </cell>
          <cell r="Z447">
            <v>0</v>
          </cell>
          <cell r="AA447" t="str">
            <v>BCH</v>
          </cell>
          <cell r="AB447" t="str">
            <v>0011</v>
          </cell>
          <cell r="AC447" t="str">
            <v>WKS</v>
          </cell>
          <cell r="AE447" t="str">
            <v>JV#</v>
          </cell>
          <cell r="AF447" t="str">
            <v>1232</v>
          </cell>
          <cell r="AG447" t="str">
            <v>FRN</v>
          </cell>
          <cell r="AH447" t="str">
            <v>6177</v>
          </cell>
          <cell r="AI447" t="str">
            <v>RP#</v>
          </cell>
          <cell r="AJ447" t="str">
            <v>000</v>
          </cell>
          <cell r="AK447" t="str">
            <v>CTL</v>
          </cell>
          <cell r="AM447" t="str">
            <v>RF#</v>
          </cell>
          <cell r="AU447" t="str">
            <v>ACCRUAL OF OCT 02 CAPITAL</v>
          </cell>
          <cell r="AZ447" t="str">
            <v>FPL Fibernet</v>
          </cell>
        </row>
        <row r="448">
          <cell r="A448" t="str">
            <v>107100</v>
          </cell>
          <cell r="B448" t="str">
            <v>0312</v>
          </cell>
          <cell r="C448" t="str">
            <v>06080</v>
          </cell>
          <cell r="D448" t="str">
            <v>0ELECT</v>
          </cell>
          <cell r="E448" t="str">
            <v>312000</v>
          </cell>
          <cell r="F448" t="str">
            <v>0790</v>
          </cell>
          <cell r="G448" t="str">
            <v>65000</v>
          </cell>
          <cell r="H448" t="str">
            <v>A</v>
          </cell>
          <cell r="I448" t="str">
            <v>00000041</v>
          </cell>
          <cell r="J448">
            <v>65</v>
          </cell>
          <cell r="K448">
            <v>312</v>
          </cell>
          <cell r="L448">
            <v>6177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 t="str">
            <v>0790</v>
          </cell>
          <cell r="R448" t="str">
            <v>65000</v>
          </cell>
          <cell r="S448" t="str">
            <v>200212</v>
          </cell>
          <cell r="T448" t="str">
            <v>CA01</v>
          </cell>
          <cell r="U448">
            <v>-14500</v>
          </cell>
          <cell r="V448" t="str">
            <v>LDB</v>
          </cell>
          <cell r="W448">
            <v>0</v>
          </cell>
          <cell r="Y448">
            <v>0</v>
          </cell>
          <cell r="Z448">
            <v>0</v>
          </cell>
          <cell r="AA448" t="str">
            <v>BCH</v>
          </cell>
          <cell r="AB448" t="str">
            <v>0042</v>
          </cell>
          <cell r="AC448" t="str">
            <v>WKS</v>
          </cell>
          <cell r="AE448" t="str">
            <v>JV#</v>
          </cell>
          <cell r="AF448" t="str">
            <v>1232</v>
          </cell>
          <cell r="AG448" t="str">
            <v>FRN</v>
          </cell>
          <cell r="AH448" t="str">
            <v>6177</v>
          </cell>
          <cell r="AI448" t="str">
            <v>RP#</v>
          </cell>
          <cell r="AJ448" t="str">
            <v>000</v>
          </cell>
          <cell r="AK448" t="str">
            <v>CTL</v>
          </cell>
          <cell r="AM448" t="str">
            <v>RF#</v>
          </cell>
          <cell r="AU448" t="str">
            <v>ACCRUAL REVERSAL OF DEC02</v>
          </cell>
          <cell r="AZ448" t="str">
            <v>FPL Fibernet</v>
          </cell>
        </row>
        <row r="449">
          <cell r="A449" t="str">
            <v>107100</v>
          </cell>
          <cell r="B449" t="str">
            <v>0312</v>
          </cell>
          <cell r="C449" t="str">
            <v>06080</v>
          </cell>
          <cell r="D449" t="str">
            <v>0ELECT</v>
          </cell>
          <cell r="E449" t="str">
            <v>312000</v>
          </cell>
          <cell r="F449" t="str">
            <v>0790</v>
          </cell>
          <cell r="G449" t="str">
            <v>65000</v>
          </cell>
          <cell r="H449" t="str">
            <v>A</v>
          </cell>
          <cell r="I449" t="str">
            <v>00000041</v>
          </cell>
          <cell r="J449">
            <v>70</v>
          </cell>
          <cell r="K449">
            <v>312</v>
          </cell>
          <cell r="L449">
            <v>6177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 t="str">
            <v>0790</v>
          </cell>
          <cell r="R449" t="str">
            <v>65000</v>
          </cell>
          <cell r="S449" t="str">
            <v>200212</v>
          </cell>
          <cell r="T449" t="str">
            <v>CA01</v>
          </cell>
          <cell r="U449">
            <v>-170913.63</v>
          </cell>
          <cell r="V449" t="str">
            <v>LDB</v>
          </cell>
          <cell r="W449">
            <v>0</v>
          </cell>
          <cell r="Y449">
            <v>0</v>
          </cell>
          <cell r="Z449">
            <v>0</v>
          </cell>
          <cell r="AA449" t="str">
            <v>BCH</v>
          </cell>
          <cell r="AB449" t="str">
            <v>0023</v>
          </cell>
          <cell r="AC449" t="str">
            <v>WKS</v>
          </cell>
          <cell r="AE449" t="str">
            <v>JV#</v>
          </cell>
          <cell r="AF449" t="str">
            <v>1232</v>
          </cell>
          <cell r="AG449" t="str">
            <v>FRN</v>
          </cell>
          <cell r="AH449" t="str">
            <v>6177</v>
          </cell>
          <cell r="AI449" t="str">
            <v>RP#</v>
          </cell>
          <cell r="AJ449" t="str">
            <v>000</v>
          </cell>
          <cell r="AK449" t="str">
            <v>CTL</v>
          </cell>
          <cell r="AM449" t="str">
            <v>RF#</v>
          </cell>
          <cell r="AU449" t="str">
            <v>TO PLACE IN SERVICE</v>
          </cell>
          <cell r="AZ449" t="str">
            <v>FPL Fibernet</v>
          </cell>
        </row>
        <row r="450">
          <cell r="A450" t="str">
            <v>107100</v>
          </cell>
          <cell r="B450" t="str">
            <v>0312</v>
          </cell>
          <cell r="C450" t="str">
            <v>06080</v>
          </cell>
          <cell r="D450" t="str">
            <v>0ELECT</v>
          </cell>
          <cell r="E450" t="str">
            <v>312000</v>
          </cell>
          <cell r="F450" t="str">
            <v>0803</v>
          </cell>
          <cell r="G450" t="str">
            <v>36000</v>
          </cell>
          <cell r="H450" t="str">
            <v>A</v>
          </cell>
          <cell r="I450" t="str">
            <v>00000041</v>
          </cell>
          <cell r="J450">
            <v>65</v>
          </cell>
          <cell r="K450">
            <v>312</v>
          </cell>
          <cell r="L450">
            <v>6177</v>
          </cell>
          <cell r="M450">
            <v>107</v>
          </cell>
          <cell r="N450">
            <v>10</v>
          </cell>
          <cell r="O450">
            <v>0</v>
          </cell>
          <cell r="P450">
            <v>107.1</v>
          </cell>
          <cell r="Q450" t="str">
            <v>0803</v>
          </cell>
          <cell r="R450" t="str">
            <v>36000</v>
          </cell>
          <cell r="S450" t="str">
            <v>200212</v>
          </cell>
          <cell r="T450" t="str">
            <v>PY42</v>
          </cell>
          <cell r="U450">
            <v>951.3</v>
          </cell>
          <cell r="V450" t="str">
            <v>LDB</v>
          </cell>
          <cell r="W450">
            <v>0</v>
          </cell>
          <cell r="X450" t="str">
            <v>SHR</v>
          </cell>
          <cell r="Y450">
            <v>28</v>
          </cell>
          <cell r="Z450">
            <v>28</v>
          </cell>
          <cell r="AA450" t="str">
            <v>PYP</v>
          </cell>
          <cell r="AB450" t="str">
            <v xml:space="preserve"> 0000026</v>
          </cell>
          <cell r="AC450" t="str">
            <v>PYL</v>
          </cell>
          <cell r="AD450" t="str">
            <v>004366</v>
          </cell>
          <cell r="AE450" t="str">
            <v>EMP</v>
          </cell>
          <cell r="AF450" t="str">
            <v>36745</v>
          </cell>
          <cell r="AG450" t="str">
            <v>JUL</v>
          </cell>
          <cell r="AH450" t="str">
            <v xml:space="preserve"> 000.00</v>
          </cell>
          <cell r="AI450" t="str">
            <v>BCH</v>
          </cell>
          <cell r="AJ450" t="str">
            <v>500</v>
          </cell>
          <cell r="AK450" t="str">
            <v>CLS</v>
          </cell>
          <cell r="AL450" t="str">
            <v>R432</v>
          </cell>
          <cell r="AM450" t="str">
            <v>DTA</v>
          </cell>
          <cell r="AN450" t="str">
            <v xml:space="preserve"> 00000000000.00</v>
          </cell>
          <cell r="AO450" t="str">
            <v>DTH</v>
          </cell>
          <cell r="AP450" t="str">
            <v xml:space="preserve"> 00000000000.00</v>
          </cell>
          <cell r="AV450" t="str">
            <v>000000000</v>
          </cell>
          <cell r="AW450" t="str">
            <v>000</v>
          </cell>
          <cell r="AX450" t="str">
            <v>00</v>
          </cell>
          <cell r="AY450" t="str">
            <v>0</v>
          </cell>
          <cell r="AZ450" t="str">
            <v>FPL Fibernet</v>
          </cell>
        </row>
        <row r="451">
          <cell r="A451" t="str">
            <v>107100</v>
          </cell>
          <cell r="B451" t="str">
            <v>0312</v>
          </cell>
          <cell r="C451" t="str">
            <v>06080</v>
          </cell>
          <cell r="D451" t="str">
            <v>0FIBER</v>
          </cell>
          <cell r="E451" t="str">
            <v>312000</v>
          </cell>
          <cell r="F451" t="str">
            <v>0662</v>
          </cell>
          <cell r="G451" t="str">
            <v>51450</v>
          </cell>
          <cell r="H451" t="str">
            <v>A</v>
          </cell>
          <cell r="I451" t="str">
            <v>00000041</v>
          </cell>
          <cell r="J451">
            <v>66</v>
          </cell>
          <cell r="K451">
            <v>312</v>
          </cell>
          <cell r="L451">
            <v>6177</v>
          </cell>
          <cell r="M451">
            <v>398</v>
          </cell>
          <cell r="N451">
            <v>0</v>
          </cell>
          <cell r="O451">
            <v>1</v>
          </cell>
          <cell r="P451">
            <v>398.00099999999998</v>
          </cell>
          <cell r="Q451" t="str">
            <v>0662</v>
          </cell>
          <cell r="R451" t="str">
            <v>51450</v>
          </cell>
          <cell r="S451" t="str">
            <v>200212</v>
          </cell>
          <cell r="T451" t="str">
            <v>SA01</v>
          </cell>
          <cell r="U451">
            <v>12325</v>
          </cell>
          <cell r="W451">
            <v>0</v>
          </cell>
          <cell r="Y451">
            <v>0</v>
          </cell>
          <cell r="Z451">
            <v>1</v>
          </cell>
          <cell r="AA451" t="str">
            <v>BCH</v>
          </cell>
          <cell r="AB451" t="str">
            <v>450002361</v>
          </cell>
          <cell r="AC451" t="str">
            <v>PO#</v>
          </cell>
          <cell r="AD451" t="str">
            <v>4500125619</v>
          </cell>
          <cell r="AE451" t="str">
            <v>S/R</v>
          </cell>
          <cell r="AF451" t="str">
            <v>337</v>
          </cell>
          <cell r="AI451" t="str">
            <v>PYN</v>
          </cell>
          <cell r="AJ451" t="str">
            <v>SYNCHRONET INC</v>
          </cell>
          <cell r="AK451" t="str">
            <v>VND</v>
          </cell>
          <cell r="AL451" t="str">
            <v>582523899</v>
          </cell>
          <cell r="AM451" t="str">
            <v>FAC</v>
          </cell>
          <cell r="AN451" t="str">
            <v>000</v>
          </cell>
          <cell r="AQ451" t="str">
            <v>NVD</v>
          </cell>
          <cell r="AR451" t="str">
            <v>2002-12-</v>
          </cell>
          <cell r="AU451" t="str">
            <v>INVOICE# FPL2233A   SYNCHRONET INC      5000003710</v>
          </cell>
          <cell r="AV451" t="str">
            <v>WF-BATCH</v>
          </cell>
          <cell r="AW451" t="str">
            <v>000</v>
          </cell>
          <cell r="AX451" t="str">
            <v>00</v>
          </cell>
          <cell r="AY451" t="str">
            <v>0</v>
          </cell>
          <cell r="AZ451" t="str">
            <v>FPL Fibernet</v>
          </cell>
        </row>
        <row r="452">
          <cell r="A452" t="str">
            <v>107100</v>
          </cell>
          <cell r="B452" t="str">
            <v>0312</v>
          </cell>
          <cell r="C452" t="str">
            <v>06080</v>
          </cell>
          <cell r="D452" t="str">
            <v>0FIBER</v>
          </cell>
          <cell r="E452" t="str">
            <v>312000</v>
          </cell>
          <cell r="F452" t="str">
            <v>0803</v>
          </cell>
          <cell r="G452" t="str">
            <v>36000</v>
          </cell>
          <cell r="H452" t="str">
            <v>A</v>
          </cell>
          <cell r="I452" t="str">
            <v>00000041</v>
          </cell>
          <cell r="J452">
            <v>60</v>
          </cell>
          <cell r="K452">
            <v>312</v>
          </cell>
          <cell r="L452">
            <v>6177</v>
          </cell>
          <cell r="M452">
            <v>107</v>
          </cell>
          <cell r="N452">
            <v>10</v>
          </cell>
          <cell r="O452">
            <v>0</v>
          </cell>
          <cell r="P452">
            <v>107.1</v>
          </cell>
          <cell r="Q452" t="str">
            <v>0803</v>
          </cell>
          <cell r="R452" t="str">
            <v>36000</v>
          </cell>
          <cell r="S452" t="str">
            <v>200212</v>
          </cell>
          <cell r="T452" t="str">
            <v>PY42</v>
          </cell>
          <cell r="U452">
            <v>124.61</v>
          </cell>
          <cell r="V452" t="str">
            <v>LDB</v>
          </cell>
          <cell r="W452">
            <v>0</v>
          </cell>
          <cell r="X452" t="str">
            <v>SHR</v>
          </cell>
          <cell r="Y452">
            <v>3</v>
          </cell>
          <cell r="Z452">
            <v>3</v>
          </cell>
          <cell r="AA452" t="str">
            <v>PYP</v>
          </cell>
          <cell r="AB452" t="str">
            <v xml:space="preserve"> 0000025</v>
          </cell>
          <cell r="AC452" t="str">
            <v>PYL</v>
          </cell>
          <cell r="AD452" t="str">
            <v>003054</v>
          </cell>
          <cell r="AE452" t="str">
            <v>EMP</v>
          </cell>
          <cell r="AF452" t="str">
            <v>16244</v>
          </cell>
          <cell r="AG452" t="str">
            <v>JUL</v>
          </cell>
          <cell r="AH452" t="str">
            <v xml:space="preserve"> 000.00</v>
          </cell>
          <cell r="AI452" t="str">
            <v>BCH</v>
          </cell>
          <cell r="AJ452" t="str">
            <v>500</v>
          </cell>
          <cell r="AK452" t="str">
            <v>CLS</v>
          </cell>
          <cell r="AL452" t="str">
            <v>R513</v>
          </cell>
          <cell r="AM452" t="str">
            <v>DTA</v>
          </cell>
          <cell r="AN452" t="str">
            <v xml:space="preserve"> 00000000000.00</v>
          </cell>
          <cell r="AO452" t="str">
            <v>DTH</v>
          </cell>
          <cell r="AP452" t="str">
            <v xml:space="preserve"> 00000000000.00</v>
          </cell>
          <cell r="AV452" t="str">
            <v>000000000</v>
          </cell>
          <cell r="AW452" t="str">
            <v>000</v>
          </cell>
          <cell r="AX452" t="str">
            <v>00</v>
          </cell>
          <cell r="AY452" t="str">
            <v>0</v>
          </cell>
          <cell r="AZ452" t="str">
            <v>FPL Fibernet</v>
          </cell>
        </row>
        <row r="453">
          <cell r="A453" t="str">
            <v>107100</v>
          </cell>
          <cell r="B453" t="str">
            <v>0312</v>
          </cell>
          <cell r="C453" t="str">
            <v>06080</v>
          </cell>
          <cell r="D453" t="str">
            <v>0FIBER</v>
          </cell>
          <cell r="E453" t="str">
            <v>312000</v>
          </cell>
          <cell r="F453" t="str">
            <v>0803</v>
          </cell>
          <cell r="G453" t="str">
            <v>36000</v>
          </cell>
          <cell r="H453" t="str">
            <v>A</v>
          </cell>
          <cell r="I453" t="str">
            <v>00000041</v>
          </cell>
          <cell r="J453">
            <v>60</v>
          </cell>
          <cell r="K453">
            <v>312</v>
          </cell>
          <cell r="L453">
            <v>6177</v>
          </cell>
          <cell r="M453">
            <v>107</v>
          </cell>
          <cell r="N453">
            <v>10</v>
          </cell>
          <cell r="O453">
            <v>0</v>
          </cell>
          <cell r="P453">
            <v>107.1</v>
          </cell>
          <cell r="Q453" t="str">
            <v>0803</v>
          </cell>
          <cell r="R453" t="str">
            <v>36000</v>
          </cell>
          <cell r="S453" t="str">
            <v>200212</v>
          </cell>
          <cell r="T453" t="str">
            <v>PY42</v>
          </cell>
          <cell r="U453">
            <v>124.61</v>
          </cell>
          <cell r="V453" t="str">
            <v>LDB</v>
          </cell>
          <cell r="W453">
            <v>0</v>
          </cell>
          <cell r="X453" t="str">
            <v>SHR</v>
          </cell>
          <cell r="Y453">
            <v>3</v>
          </cell>
          <cell r="Z453">
            <v>3</v>
          </cell>
          <cell r="AA453" t="str">
            <v>PYP</v>
          </cell>
          <cell r="AB453" t="str">
            <v xml:space="preserve"> 0000026</v>
          </cell>
          <cell r="AC453" t="str">
            <v>PYL</v>
          </cell>
          <cell r="AD453" t="str">
            <v>003054</v>
          </cell>
          <cell r="AE453" t="str">
            <v>EMP</v>
          </cell>
          <cell r="AF453" t="str">
            <v>16244</v>
          </cell>
          <cell r="AG453" t="str">
            <v>JUL</v>
          </cell>
          <cell r="AH453" t="str">
            <v xml:space="preserve"> 000.00</v>
          </cell>
          <cell r="AI453" t="str">
            <v>BCH</v>
          </cell>
          <cell r="AJ453" t="str">
            <v>500</v>
          </cell>
          <cell r="AK453" t="str">
            <v>CLS</v>
          </cell>
          <cell r="AL453" t="str">
            <v>R513</v>
          </cell>
          <cell r="AM453" t="str">
            <v>DTA</v>
          </cell>
          <cell r="AN453" t="str">
            <v xml:space="preserve"> 00000000000.00</v>
          </cell>
          <cell r="AO453" t="str">
            <v>DTH</v>
          </cell>
          <cell r="AP453" t="str">
            <v xml:space="preserve"> 00000000000.00</v>
          </cell>
          <cell r="AV453" t="str">
            <v>000000000</v>
          </cell>
          <cell r="AW453" t="str">
            <v>000</v>
          </cell>
          <cell r="AX453" t="str">
            <v>00</v>
          </cell>
          <cell r="AY453" t="str">
            <v>0</v>
          </cell>
          <cell r="AZ453" t="str">
            <v>FPL Fibernet</v>
          </cell>
        </row>
        <row r="454">
          <cell r="A454" t="str">
            <v>107100</v>
          </cell>
          <cell r="B454" t="str">
            <v>0312</v>
          </cell>
          <cell r="C454" t="str">
            <v>06080</v>
          </cell>
          <cell r="D454" t="str">
            <v>0FIBER</v>
          </cell>
          <cell r="E454" t="str">
            <v>312000</v>
          </cell>
          <cell r="F454" t="str">
            <v>0813</v>
          </cell>
          <cell r="G454" t="str">
            <v>50000</v>
          </cell>
          <cell r="H454" t="str">
            <v>A</v>
          </cell>
          <cell r="I454" t="str">
            <v>00000041</v>
          </cell>
          <cell r="J454">
            <v>66</v>
          </cell>
          <cell r="K454">
            <v>312</v>
          </cell>
          <cell r="L454">
            <v>6177</v>
          </cell>
          <cell r="M454">
            <v>0</v>
          </cell>
          <cell r="N454">
            <v>0</v>
          </cell>
          <cell r="O454">
            <v>1</v>
          </cell>
          <cell r="P454">
            <v>1E-3</v>
          </cell>
          <cell r="Q454" t="str">
            <v>0813</v>
          </cell>
          <cell r="R454" t="str">
            <v>50000</v>
          </cell>
          <cell r="S454" t="str">
            <v>200212</v>
          </cell>
          <cell r="T454" t="str">
            <v>CA01</v>
          </cell>
          <cell r="U454">
            <v>-13281</v>
          </cell>
          <cell r="W454">
            <v>0</v>
          </cell>
          <cell r="Y454">
            <v>0</v>
          </cell>
          <cell r="Z454">
            <v>0</v>
          </cell>
          <cell r="AA454" t="str">
            <v>BCH</v>
          </cell>
          <cell r="AB454" t="str">
            <v>0020002</v>
          </cell>
          <cell r="AI454" t="str">
            <v>CV#</v>
          </cell>
          <cell r="AJ454" t="str">
            <v>9998</v>
          </cell>
          <cell r="AQ454" t="str">
            <v>NVD</v>
          </cell>
          <cell r="AU454" t="str">
            <v>ADC TELECOMMUNICATIONS</v>
          </cell>
          <cell r="AZ454" t="str">
            <v>FPL Fibernet</v>
          </cell>
        </row>
        <row r="455">
          <cell r="A455" t="str">
            <v>107100</v>
          </cell>
          <cell r="B455" t="str">
            <v>0312</v>
          </cell>
          <cell r="C455" t="str">
            <v>06080</v>
          </cell>
          <cell r="D455" t="str">
            <v>0FIBER</v>
          </cell>
          <cell r="E455" t="str">
            <v>312000</v>
          </cell>
          <cell r="F455" t="str">
            <v>0813</v>
          </cell>
          <cell r="G455" t="str">
            <v>51450</v>
          </cell>
          <cell r="H455" t="str">
            <v>A</v>
          </cell>
          <cell r="I455" t="str">
            <v>00000041</v>
          </cell>
          <cell r="J455">
            <v>66</v>
          </cell>
          <cell r="K455">
            <v>312</v>
          </cell>
          <cell r="L455">
            <v>6177</v>
          </cell>
          <cell r="M455">
            <v>398</v>
          </cell>
          <cell r="N455">
            <v>0</v>
          </cell>
          <cell r="O455">
            <v>1</v>
          </cell>
          <cell r="P455">
            <v>398.00099999999998</v>
          </cell>
          <cell r="Q455" t="str">
            <v>0813</v>
          </cell>
          <cell r="R455" t="str">
            <v>51450</v>
          </cell>
          <cell r="S455" t="str">
            <v>200212</v>
          </cell>
          <cell r="T455" t="str">
            <v>SA01</v>
          </cell>
          <cell r="U455">
            <v>1435</v>
          </cell>
          <cell r="W455">
            <v>0</v>
          </cell>
          <cell r="Y455">
            <v>0</v>
          </cell>
          <cell r="Z455">
            <v>1</v>
          </cell>
          <cell r="AA455" t="str">
            <v>BCH</v>
          </cell>
          <cell r="AB455" t="str">
            <v>450002354</v>
          </cell>
          <cell r="AC455" t="str">
            <v>PO#</v>
          </cell>
          <cell r="AD455" t="str">
            <v>4500054250</v>
          </cell>
          <cell r="AE455" t="str">
            <v>S/R</v>
          </cell>
          <cell r="AF455" t="str">
            <v>337</v>
          </cell>
          <cell r="AI455" t="str">
            <v>PYN</v>
          </cell>
          <cell r="AJ455" t="str">
            <v>K NEX INC</v>
          </cell>
          <cell r="AK455" t="str">
            <v>VND</v>
          </cell>
          <cell r="AL455" t="str">
            <v>593648022</v>
          </cell>
          <cell r="AM455" t="str">
            <v>FAC</v>
          </cell>
          <cell r="AN455" t="str">
            <v>000</v>
          </cell>
          <cell r="AQ455" t="str">
            <v>NVD</v>
          </cell>
          <cell r="AR455" t="str">
            <v>2002-12-</v>
          </cell>
          <cell r="AU455" t="str">
            <v>INVOICE# 1114       K NEX INC           5000003655</v>
          </cell>
          <cell r="AV455" t="str">
            <v>WF-BATCH</v>
          </cell>
          <cell r="AW455" t="str">
            <v>000</v>
          </cell>
          <cell r="AX455" t="str">
            <v>00</v>
          </cell>
          <cell r="AY455" t="str">
            <v>0</v>
          </cell>
          <cell r="AZ455" t="str">
            <v>FPL Fibernet</v>
          </cell>
        </row>
        <row r="456">
          <cell r="A456" t="str">
            <v>107100</v>
          </cell>
          <cell r="B456" t="str">
            <v>0312</v>
          </cell>
          <cell r="C456" t="str">
            <v>06080</v>
          </cell>
          <cell r="D456" t="str">
            <v>0FIBER</v>
          </cell>
          <cell r="E456" t="str">
            <v>312000</v>
          </cell>
          <cell r="F456" t="str">
            <v>0813</v>
          </cell>
          <cell r="G456" t="str">
            <v>52450</v>
          </cell>
          <cell r="H456" t="str">
            <v>A</v>
          </cell>
          <cell r="I456" t="str">
            <v>00000041</v>
          </cell>
          <cell r="J456">
            <v>66</v>
          </cell>
          <cell r="K456">
            <v>312</v>
          </cell>
          <cell r="L456">
            <v>6177</v>
          </cell>
          <cell r="M456">
            <v>0</v>
          </cell>
          <cell r="N456">
            <v>0</v>
          </cell>
          <cell r="O456">
            <v>1</v>
          </cell>
          <cell r="P456">
            <v>1E-3</v>
          </cell>
          <cell r="Q456" t="str">
            <v>0813</v>
          </cell>
          <cell r="R456" t="str">
            <v>52450</v>
          </cell>
          <cell r="S456" t="str">
            <v>200212</v>
          </cell>
          <cell r="T456" t="str">
            <v>SA01</v>
          </cell>
          <cell r="U456">
            <v>-203.67</v>
          </cell>
          <cell r="W456">
            <v>0</v>
          </cell>
          <cell r="Y456">
            <v>0</v>
          </cell>
          <cell r="Z456">
            <v>-1</v>
          </cell>
          <cell r="AA456" t="str">
            <v>BCH</v>
          </cell>
          <cell r="AB456" t="str">
            <v>450002337</v>
          </cell>
          <cell r="AC456" t="str">
            <v>PO#</v>
          </cell>
          <cell r="AD456" t="str">
            <v>4500116202</v>
          </cell>
          <cell r="AE456" t="str">
            <v>S/R</v>
          </cell>
          <cell r="AF456" t="str">
            <v>337</v>
          </cell>
          <cell r="AI456" t="str">
            <v>PYN</v>
          </cell>
          <cell r="AJ456" t="str">
            <v>ADC TELECOMMUNICATIONS SA</v>
          </cell>
          <cell r="AK456" t="str">
            <v>VND</v>
          </cell>
          <cell r="AL456" t="str">
            <v>411903605</v>
          </cell>
          <cell r="AM456" t="str">
            <v>FAC</v>
          </cell>
          <cell r="AN456" t="str">
            <v>000</v>
          </cell>
          <cell r="AQ456" t="str">
            <v>NVD</v>
          </cell>
          <cell r="AR456" t="str">
            <v>2002-11-</v>
          </cell>
          <cell r="AU456" t="str">
            <v>ADC TELECOMMUNICATIOADC TELECOMMUNICATIO0015279957</v>
          </cell>
          <cell r="AV456" t="str">
            <v>AXR0JK3</v>
          </cell>
          <cell r="AW456" t="str">
            <v>000</v>
          </cell>
          <cell r="AX456" t="str">
            <v>00</v>
          </cell>
          <cell r="AY456" t="str">
            <v>0</v>
          </cell>
          <cell r="AZ456" t="str">
            <v>FPL Fibernet</v>
          </cell>
        </row>
        <row r="457">
          <cell r="A457" t="str">
            <v>107100</v>
          </cell>
          <cell r="B457" t="str">
            <v>0312</v>
          </cell>
          <cell r="C457" t="str">
            <v>06080</v>
          </cell>
          <cell r="D457" t="str">
            <v>0FIBER</v>
          </cell>
          <cell r="E457" t="str">
            <v>312000</v>
          </cell>
          <cell r="F457" t="str">
            <v>0803</v>
          </cell>
          <cell r="G457" t="str">
            <v>36000</v>
          </cell>
          <cell r="H457" t="str">
            <v>A</v>
          </cell>
          <cell r="I457" t="str">
            <v>00000041</v>
          </cell>
          <cell r="J457">
            <v>60</v>
          </cell>
          <cell r="K457">
            <v>312</v>
          </cell>
          <cell r="L457">
            <v>6178</v>
          </cell>
          <cell r="M457">
            <v>107</v>
          </cell>
          <cell r="N457">
            <v>10</v>
          </cell>
          <cell r="O457">
            <v>0</v>
          </cell>
          <cell r="P457">
            <v>107.1</v>
          </cell>
          <cell r="Q457" t="str">
            <v>0803</v>
          </cell>
          <cell r="R457" t="str">
            <v>36000</v>
          </cell>
          <cell r="S457" t="str">
            <v>200212</v>
          </cell>
          <cell r="T457" t="str">
            <v>PY42</v>
          </cell>
          <cell r="U457">
            <v>154.79</v>
          </cell>
          <cell r="V457" t="str">
            <v>LDB</v>
          </cell>
          <cell r="W457">
            <v>0</v>
          </cell>
          <cell r="X457" t="str">
            <v>SHR</v>
          </cell>
          <cell r="Y457">
            <v>7</v>
          </cell>
          <cell r="Z457">
            <v>7</v>
          </cell>
          <cell r="AA457" t="str">
            <v>PYP</v>
          </cell>
          <cell r="AB457" t="str">
            <v xml:space="preserve"> 0000025</v>
          </cell>
          <cell r="AC457" t="str">
            <v>PYL</v>
          </cell>
          <cell r="AD457" t="str">
            <v>004340</v>
          </cell>
          <cell r="AE457" t="str">
            <v>EMP</v>
          </cell>
          <cell r="AF457" t="str">
            <v>96483</v>
          </cell>
          <cell r="AG457" t="str">
            <v>JUL</v>
          </cell>
          <cell r="AH457" t="str">
            <v xml:space="preserve"> 000.00</v>
          </cell>
          <cell r="AI457" t="str">
            <v>BCH</v>
          </cell>
          <cell r="AJ457" t="str">
            <v>500</v>
          </cell>
          <cell r="AK457" t="str">
            <v>CLS</v>
          </cell>
          <cell r="AL457" t="str">
            <v>R453</v>
          </cell>
          <cell r="AM457" t="str">
            <v>DTA</v>
          </cell>
          <cell r="AN457" t="str">
            <v xml:space="preserve"> 00000000000.00</v>
          </cell>
          <cell r="AO457" t="str">
            <v>DTH</v>
          </cell>
          <cell r="AP457" t="str">
            <v xml:space="preserve"> 00000000000.00</v>
          </cell>
          <cell r="AV457" t="str">
            <v>000000000</v>
          </cell>
          <cell r="AW457" t="str">
            <v>000</v>
          </cell>
          <cell r="AX457" t="str">
            <v>00</v>
          </cell>
          <cell r="AY457" t="str">
            <v>0</v>
          </cell>
          <cell r="AZ457" t="str">
            <v>FPL Fibernet</v>
          </cell>
        </row>
        <row r="458">
          <cell r="A458" t="str">
            <v>107100</v>
          </cell>
          <cell r="B458" t="str">
            <v>0312</v>
          </cell>
          <cell r="C458" t="str">
            <v>06080</v>
          </cell>
          <cell r="D458" t="str">
            <v>0FIBER</v>
          </cell>
          <cell r="E458" t="str">
            <v>312000</v>
          </cell>
          <cell r="F458" t="str">
            <v>0803</v>
          </cell>
          <cell r="G458" t="str">
            <v>36000</v>
          </cell>
          <cell r="H458" t="str">
            <v>A</v>
          </cell>
          <cell r="I458" t="str">
            <v>00000041</v>
          </cell>
          <cell r="J458">
            <v>60</v>
          </cell>
          <cell r="K458">
            <v>312</v>
          </cell>
          <cell r="L458">
            <v>6178</v>
          </cell>
          <cell r="M458">
            <v>107</v>
          </cell>
          <cell r="N458">
            <v>10</v>
          </cell>
          <cell r="O458">
            <v>0</v>
          </cell>
          <cell r="P458">
            <v>107.1</v>
          </cell>
          <cell r="Q458" t="str">
            <v>0803</v>
          </cell>
          <cell r="R458" t="str">
            <v>36000</v>
          </cell>
          <cell r="S458" t="str">
            <v>200212</v>
          </cell>
          <cell r="T458" t="str">
            <v>PY42</v>
          </cell>
          <cell r="U458">
            <v>334.8</v>
          </cell>
          <cell r="V458" t="str">
            <v>LDB</v>
          </cell>
          <cell r="W458">
            <v>0</v>
          </cell>
          <cell r="X458" t="str">
            <v>SHR</v>
          </cell>
          <cell r="Y458">
            <v>8</v>
          </cell>
          <cell r="Z458">
            <v>8</v>
          </cell>
          <cell r="AA458" t="str">
            <v>PYP</v>
          </cell>
          <cell r="AB458" t="str">
            <v xml:space="preserve"> 0000025</v>
          </cell>
          <cell r="AC458" t="str">
            <v>PYL</v>
          </cell>
          <cell r="AD458" t="str">
            <v>004368</v>
          </cell>
          <cell r="AE458" t="str">
            <v>EMP</v>
          </cell>
          <cell r="AF458" t="str">
            <v>64529</v>
          </cell>
          <cell r="AG458" t="str">
            <v>JUL</v>
          </cell>
          <cell r="AH458" t="str">
            <v xml:space="preserve"> 000.00</v>
          </cell>
          <cell r="AI458" t="str">
            <v>BCH</v>
          </cell>
          <cell r="AJ458" t="str">
            <v>500</v>
          </cell>
          <cell r="AK458" t="str">
            <v>CLS</v>
          </cell>
          <cell r="AL458" t="str">
            <v>R436</v>
          </cell>
          <cell r="AM458" t="str">
            <v>DTA</v>
          </cell>
          <cell r="AN458" t="str">
            <v xml:space="preserve"> 00000000000.00</v>
          </cell>
          <cell r="AO458" t="str">
            <v>DTH</v>
          </cell>
          <cell r="AP458" t="str">
            <v xml:space="preserve"> 00000000000.00</v>
          </cell>
          <cell r="AV458" t="str">
            <v>000000000</v>
          </cell>
          <cell r="AW458" t="str">
            <v>000</v>
          </cell>
          <cell r="AX458" t="str">
            <v>00</v>
          </cell>
          <cell r="AY458" t="str">
            <v>0</v>
          </cell>
          <cell r="AZ458" t="str">
            <v>FPL Fibernet</v>
          </cell>
        </row>
        <row r="459">
          <cell r="A459" t="str">
            <v>107100</v>
          </cell>
          <cell r="B459" t="str">
            <v>0312</v>
          </cell>
          <cell r="C459" t="str">
            <v>06080</v>
          </cell>
          <cell r="D459" t="str">
            <v>0FIBER</v>
          </cell>
          <cell r="E459" t="str">
            <v>312000</v>
          </cell>
          <cell r="F459" t="str">
            <v>0803</v>
          </cell>
          <cell r="G459" t="str">
            <v>36000</v>
          </cell>
          <cell r="H459" t="str">
            <v>A</v>
          </cell>
          <cell r="I459" t="str">
            <v>00000041</v>
          </cell>
          <cell r="J459">
            <v>60</v>
          </cell>
          <cell r="K459">
            <v>312</v>
          </cell>
          <cell r="L459">
            <v>6178</v>
          </cell>
          <cell r="M459">
            <v>107</v>
          </cell>
          <cell r="N459">
            <v>10</v>
          </cell>
          <cell r="O459">
            <v>0</v>
          </cell>
          <cell r="P459">
            <v>107.1</v>
          </cell>
          <cell r="Q459" t="str">
            <v>0803</v>
          </cell>
          <cell r="R459" t="str">
            <v>36000</v>
          </cell>
          <cell r="S459" t="str">
            <v>200212</v>
          </cell>
          <cell r="T459" t="str">
            <v>PY42</v>
          </cell>
          <cell r="U459">
            <v>502.2</v>
          </cell>
          <cell r="V459" t="str">
            <v>LDB</v>
          </cell>
          <cell r="W459">
            <v>0</v>
          </cell>
          <cell r="X459" t="str">
            <v>SHR</v>
          </cell>
          <cell r="Y459">
            <v>12</v>
          </cell>
          <cell r="Z459">
            <v>12</v>
          </cell>
          <cell r="AA459" t="str">
            <v>PYP</v>
          </cell>
          <cell r="AB459" t="str">
            <v xml:space="preserve"> 0000026</v>
          </cell>
          <cell r="AC459" t="str">
            <v>PYL</v>
          </cell>
          <cell r="AD459" t="str">
            <v>004368</v>
          </cell>
          <cell r="AE459" t="str">
            <v>EMP</v>
          </cell>
          <cell r="AF459" t="str">
            <v>64529</v>
          </cell>
          <cell r="AG459" t="str">
            <v>JUL</v>
          </cell>
          <cell r="AH459" t="str">
            <v xml:space="preserve"> 000.00</v>
          </cell>
          <cell r="AI459" t="str">
            <v>BCH</v>
          </cell>
          <cell r="AJ459" t="str">
            <v>500</v>
          </cell>
          <cell r="AK459" t="str">
            <v>CLS</v>
          </cell>
          <cell r="AL459" t="str">
            <v>R436</v>
          </cell>
          <cell r="AM459" t="str">
            <v>DTA</v>
          </cell>
          <cell r="AN459" t="str">
            <v xml:space="preserve"> 00000000000.00</v>
          </cell>
          <cell r="AO459" t="str">
            <v>DTH</v>
          </cell>
          <cell r="AP459" t="str">
            <v xml:space="preserve"> 00000000000.00</v>
          </cell>
          <cell r="AV459" t="str">
            <v>000000000</v>
          </cell>
          <cell r="AW459" t="str">
            <v>000</v>
          </cell>
          <cell r="AX459" t="str">
            <v>00</v>
          </cell>
          <cell r="AY459" t="str">
            <v>0</v>
          </cell>
          <cell r="AZ459" t="str">
            <v>FPL Fibernet</v>
          </cell>
        </row>
        <row r="460">
          <cell r="A460" t="str">
            <v>107100</v>
          </cell>
          <cell r="B460" t="str">
            <v>0314</v>
          </cell>
          <cell r="C460" t="str">
            <v>06080</v>
          </cell>
          <cell r="D460" t="str">
            <v>0FIBER</v>
          </cell>
          <cell r="E460" t="str">
            <v>314000</v>
          </cell>
          <cell r="F460" t="str">
            <v>0803</v>
          </cell>
          <cell r="G460" t="str">
            <v>36000</v>
          </cell>
          <cell r="H460" t="str">
            <v>A</v>
          </cell>
          <cell r="I460" t="str">
            <v>00000041</v>
          </cell>
          <cell r="J460">
            <v>60</v>
          </cell>
          <cell r="K460">
            <v>314</v>
          </cell>
          <cell r="L460">
            <v>6179</v>
          </cell>
          <cell r="M460">
            <v>107</v>
          </cell>
          <cell r="N460">
            <v>10</v>
          </cell>
          <cell r="O460">
            <v>0</v>
          </cell>
          <cell r="P460">
            <v>107.1</v>
          </cell>
          <cell r="Q460" t="str">
            <v>0803</v>
          </cell>
          <cell r="R460" t="str">
            <v>36000</v>
          </cell>
          <cell r="S460" t="str">
            <v>200212</v>
          </cell>
          <cell r="T460" t="str">
            <v>PY42</v>
          </cell>
          <cell r="U460">
            <v>265.35000000000002</v>
          </cell>
          <cell r="V460" t="str">
            <v>LDB</v>
          </cell>
          <cell r="W460">
            <v>0</v>
          </cell>
          <cell r="X460" t="str">
            <v>SHR</v>
          </cell>
          <cell r="Y460">
            <v>12</v>
          </cell>
          <cell r="Z460">
            <v>12</v>
          </cell>
          <cell r="AA460" t="str">
            <v>PYP</v>
          </cell>
          <cell r="AB460" t="str">
            <v xml:space="preserve"> 0000026</v>
          </cell>
          <cell r="AC460" t="str">
            <v>PYL</v>
          </cell>
          <cell r="AD460" t="str">
            <v>004340</v>
          </cell>
          <cell r="AE460" t="str">
            <v>EMP</v>
          </cell>
          <cell r="AF460" t="str">
            <v>96483</v>
          </cell>
          <cell r="AG460" t="str">
            <v>JUL</v>
          </cell>
          <cell r="AH460" t="str">
            <v xml:space="preserve"> 000.00</v>
          </cell>
          <cell r="AI460" t="str">
            <v>BCH</v>
          </cell>
          <cell r="AJ460" t="str">
            <v>500</v>
          </cell>
          <cell r="AK460" t="str">
            <v>CLS</v>
          </cell>
          <cell r="AL460" t="str">
            <v>R453</v>
          </cell>
          <cell r="AM460" t="str">
            <v>DTA</v>
          </cell>
          <cell r="AN460" t="str">
            <v xml:space="preserve"> 00000000000.00</v>
          </cell>
          <cell r="AO460" t="str">
            <v>DTH</v>
          </cell>
          <cell r="AP460" t="str">
            <v xml:space="preserve"> 00000000000.00</v>
          </cell>
          <cell r="AV460" t="str">
            <v>000000000</v>
          </cell>
          <cell r="AW460" t="str">
            <v>000</v>
          </cell>
          <cell r="AX460" t="str">
            <v>00</v>
          </cell>
          <cell r="AY460" t="str">
            <v>0</v>
          </cell>
          <cell r="AZ460" t="str">
            <v>FPL Fibernet</v>
          </cell>
        </row>
        <row r="461">
          <cell r="A461" t="str">
            <v>107100</v>
          </cell>
          <cell r="B461" t="str">
            <v>0312</v>
          </cell>
          <cell r="C461" t="str">
            <v>06080</v>
          </cell>
          <cell r="D461" t="str">
            <v>0ELECT</v>
          </cell>
          <cell r="E461" t="str">
            <v>312000</v>
          </cell>
          <cell r="F461" t="str">
            <v>0790</v>
          </cell>
          <cell r="G461" t="str">
            <v>65000</v>
          </cell>
          <cell r="H461" t="str">
            <v>A</v>
          </cell>
          <cell r="I461" t="str">
            <v>00000041</v>
          </cell>
          <cell r="J461">
            <v>65</v>
          </cell>
          <cell r="K461">
            <v>312</v>
          </cell>
          <cell r="L461">
            <v>6180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 t="str">
            <v>0790</v>
          </cell>
          <cell r="R461" t="str">
            <v>65000</v>
          </cell>
          <cell r="S461" t="str">
            <v>200212</v>
          </cell>
          <cell r="T461" t="str">
            <v>CA01</v>
          </cell>
          <cell r="U461">
            <v>4600</v>
          </cell>
          <cell r="V461" t="str">
            <v>LDB</v>
          </cell>
          <cell r="W461">
            <v>0</v>
          </cell>
          <cell r="Y461">
            <v>0</v>
          </cell>
          <cell r="Z461">
            <v>0</v>
          </cell>
          <cell r="AA461" t="str">
            <v>BCH</v>
          </cell>
          <cell r="AB461" t="str">
            <v>0011</v>
          </cell>
          <cell r="AC461" t="str">
            <v>WKS</v>
          </cell>
          <cell r="AE461" t="str">
            <v>JV#</v>
          </cell>
          <cell r="AF461" t="str">
            <v>1232</v>
          </cell>
          <cell r="AG461" t="str">
            <v>FRN</v>
          </cell>
          <cell r="AH461" t="str">
            <v>6180</v>
          </cell>
          <cell r="AI461" t="str">
            <v>RP#</v>
          </cell>
          <cell r="AJ461" t="str">
            <v>000</v>
          </cell>
          <cell r="AK461" t="str">
            <v>CTL</v>
          </cell>
          <cell r="AM461" t="str">
            <v>RF#</v>
          </cell>
          <cell r="AU461" t="str">
            <v>ACCRUAL OF OCT 02 CAPITAL</v>
          </cell>
          <cell r="AZ461" t="str">
            <v>FPL Fibernet</v>
          </cell>
        </row>
        <row r="462">
          <cell r="A462" t="str">
            <v>107100</v>
          </cell>
          <cell r="B462" t="str">
            <v>0312</v>
          </cell>
          <cell r="C462" t="str">
            <v>06080</v>
          </cell>
          <cell r="D462" t="str">
            <v>0FIBER</v>
          </cell>
          <cell r="E462" t="str">
            <v>312000</v>
          </cell>
          <cell r="F462" t="str">
            <v>0803</v>
          </cell>
          <cell r="G462" t="str">
            <v>36000</v>
          </cell>
          <cell r="H462" t="str">
            <v>A</v>
          </cell>
          <cell r="I462" t="str">
            <v>00000041</v>
          </cell>
          <cell r="J462">
            <v>60</v>
          </cell>
          <cell r="K462">
            <v>312</v>
          </cell>
          <cell r="L462">
            <v>6180</v>
          </cell>
          <cell r="M462">
            <v>107</v>
          </cell>
          <cell r="N462">
            <v>10</v>
          </cell>
          <cell r="O462">
            <v>0</v>
          </cell>
          <cell r="P462">
            <v>107.1</v>
          </cell>
          <cell r="Q462" t="str">
            <v>0803</v>
          </cell>
          <cell r="R462" t="str">
            <v>36000</v>
          </cell>
          <cell r="S462" t="str">
            <v>200212</v>
          </cell>
          <cell r="T462" t="str">
            <v>PY42</v>
          </cell>
          <cell r="U462">
            <v>115.2</v>
          </cell>
          <cell r="V462" t="str">
            <v>LDB</v>
          </cell>
          <cell r="W462">
            <v>0</v>
          </cell>
          <cell r="X462" t="str">
            <v>SHR</v>
          </cell>
          <cell r="Y462">
            <v>4</v>
          </cell>
          <cell r="Z462">
            <v>4</v>
          </cell>
          <cell r="AA462" t="str">
            <v>PYP</v>
          </cell>
          <cell r="AB462" t="str">
            <v xml:space="preserve"> 0000025</v>
          </cell>
          <cell r="AC462" t="str">
            <v>PYL</v>
          </cell>
          <cell r="AD462" t="str">
            <v>004385</v>
          </cell>
          <cell r="AE462" t="str">
            <v>EMP</v>
          </cell>
          <cell r="AF462" t="str">
            <v>01612</v>
          </cell>
          <cell r="AG462" t="str">
            <v>JUL</v>
          </cell>
          <cell r="AH462" t="str">
            <v xml:space="preserve"> 000.00</v>
          </cell>
          <cell r="AI462" t="str">
            <v>BCH</v>
          </cell>
          <cell r="AJ462" t="str">
            <v>500</v>
          </cell>
          <cell r="AK462" t="str">
            <v>CLS</v>
          </cell>
          <cell r="AL462" t="str">
            <v>R433</v>
          </cell>
          <cell r="AM462" t="str">
            <v>DTA</v>
          </cell>
          <cell r="AN462" t="str">
            <v xml:space="preserve"> 00000000000.00</v>
          </cell>
          <cell r="AO462" t="str">
            <v>DTH</v>
          </cell>
          <cell r="AP462" t="str">
            <v xml:space="preserve"> 00000000000.00</v>
          </cell>
          <cell r="AV462" t="str">
            <v>000000000</v>
          </cell>
          <cell r="AW462" t="str">
            <v>000</v>
          </cell>
          <cell r="AX462" t="str">
            <v>00</v>
          </cell>
          <cell r="AY462" t="str">
            <v>0</v>
          </cell>
          <cell r="AZ462" t="str">
            <v>FPL Fibernet</v>
          </cell>
        </row>
        <row r="463">
          <cell r="A463" t="str">
            <v>107100</v>
          </cell>
          <cell r="B463" t="str">
            <v>0312</v>
          </cell>
          <cell r="C463" t="str">
            <v>06080</v>
          </cell>
          <cell r="D463" t="str">
            <v>0FIBER</v>
          </cell>
          <cell r="E463" t="str">
            <v>312000</v>
          </cell>
          <cell r="F463" t="str">
            <v>0803</v>
          </cell>
          <cell r="G463" t="str">
            <v>36000</v>
          </cell>
          <cell r="H463" t="str">
            <v>A</v>
          </cell>
          <cell r="I463" t="str">
            <v>00000041</v>
          </cell>
          <cell r="J463">
            <v>60</v>
          </cell>
          <cell r="K463">
            <v>312</v>
          </cell>
          <cell r="L463">
            <v>6180</v>
          </cell>
          <cell r="M463">
            <v>107</v>
          </cell>
          <cell r="N463">
            <v>10</v>
          </cell>
          <cell r="O463">
            <v>0</v>
          </cell>
          <cell r="P463">
            <v>107.1</v>
          </cell>
          <cell r="Q463" t="str">
            <v>0803</v>
          </cell>
          <cell r="R463" t="str">
            <v>36000</v>
          </cell>
          <cell r="S463" t="str">
            <v>200212</v>
          </cell>
          <cell r="T463" t="str">
            <v>PY42</v>
          </cell>
          <cell r="U463">
            <v>207.69</v>
          </cell>
          <cell r="V463" t="str">
            <v>LDB</v>
          </cell>
          <cell r="W463">
            <v>0</v>
          </cell>
          <cell r="X463" t="str">
            <v>SHR</v>
          </cell>
          <cell r="Y463">
            <v>5</v>
          </cell>
          <cell r="Z463">
            <v>5</v>
          </cell>
          <cell r="AA463" t="str">
            <v>PYP</v>
          </cell>
          <cell r="AB463" t="str">
            <v xml:space="preserve"> 0000001</v>
          </cell>
          <cell r="AC463" t="str">
            <v>PYL</v>
          </cell>
          <cell r="AD463" t="str">
            <v>003054</v>
          </cell>
          <cell r="AE463" t="str">
            <v>EMP</v>
          </cell>
          <cell r="AF463" t="str">
            <v>16244</v>
          </cell>
          <cell r="AG463" t="str">
            <v>JUL</v>
          </cell>
          <cell r="AH463" t="str">
            <v xml:space="preserve"> 000.00</v>
          </cell>
          <cell r="AI463" t="str">
            <v>BCH</v>
          </cell>
          <cell r="AJ463" t="str">
            <v>500</v>
          </cell>
          <cell r="AK463" t="str">
            <v>CLS</v>
          </cell>
          <cell r="AL463" t="str">
            <v>R513</v>
          </cell>
          <cell r="AM463" t="str">
            <v>DTA</v>
          </cell>
          <cell r="AN463" t="str">
            <v xml:space="preserve"> 00000000000.00</v>
          </cell>
          <cell r="AO463" t="str">
            <v>DTH</v>
          </cell>
          <cell r="AP463" t="str">
            <v xml:space="preserve"> 00000000000.00</v>
          </cell>
          <cell r="AV463" t="str">
            <v>000000000</v>
          </cell>
          <cell r="AW463" t="str">
            <v>000</v>
          </cell>
          <cell r="AX463" t="str">
            <v>00</v>
          </cell>
          <cell r="AY463" t="str">
            <v>0</v>
          </cell>
          <cell r="AZ463" t="str">
            <v>FPL Fibernet</v>
          </cell>
        </row>
        <row r="464">
          <cell r="A464" t="str">
            <v>107100</v>
          </cell>
          <cell r="B464" t="str">
            <v>0312</v>
          </cell>
          <cell r="C464" t="str">
            <v>06080</v>
          </cell>
          <cell r="D464" t="str">
            <v>0FIBER</v>
          </cell>
          <cell r="E464" t="str">
            <v>312000</v>
          </cell>
          <cell r="F464" t="str">
            <v>0803</v>
          </cell>
          <cell r="G464" t="str">
            <v>36000</v>
          </cell>
          <cell r="H464" t="str">
            <v>A</v>
          </cell>
          <cell r="I464" t="str">
            <v>00000041</v>
          </cell>
          <cell r="J464">
            <v>60</v>
          </cell>
          <cell r="K464">
            <v>312</v>
          </cell>
          <cell r="L464">
            <v>6180</v>
          </cell>
          <cell r="M464">
            <v>107</v>
          </cell>
          <cell r="N464">
            <v>10</v>
          </cell>
          <cell r="O464">
            <v>0</v>
          </cell>
          <cell r="P464">
            <v>107.1</v>
          </cell>
          <cell r="Q464" t="str">
            <v>0803</v>
          </cell>
          <cell r="R464" t="str">
            <v>36000</v>
          </cell>
          <cell r="S464" t="str">
            <v>200212</v>
          </cell>
          <cell r="T464" t="str">
            <v>PY42</v>
          </cell>
          <cell r="U464">
            <v>669.6</v>
          </cell>
          <cell r="V464" t="str">
            <v>LDB</v>
          </cell>
          <cell r="W464">
            <v>0</v>
          </cell>
          <cell r="X464" t="str">
            <v>SHR</v>
          </cell>
          <cell r="Y464">
            <v>16</v>
          </cell>
          <cell r="Z464">
            <v>16</v>
          </cell>
          <cell r="AA464" t="str">
            <v>PYP</v>
          </cell>
          <cell r="AB464" t="str">
            <v xml:space="preserve"> 0000026</v>
          </cell>
          <cell r="AC464" t="str">
            <v>PYL</v>
          </cell>
          <cell r="AD464" t="str">
            <v>004368</v>
          </cell>
          <cell r="AE464" t="str">
            <v>EMP</v>
          </cell>
          <cell r="AF464" t="str">
            <v>64529</v>
          </cell>
          <cell r="AG464" t="str">
            <v>JUL</v>
          </cell>
          <cell r="AH464" t="str">
            <v xml:space="preserve"> 000.00</v>
          </cell>
          <cell r="AI464" t="str">
            <v>BCH</v>
          </cell>
          <cell r="AJ464" t="str">
            <v>500</v>
          </cell>
          <cell r="AK464" t="str">
            <v>CLS</v>
          </cell>
          <cell r="AL464" t="str">
            <v>R436</v>
          </cell>
          <cell r="AM464" t="str">
            <v>DTA</v>
          </cell>
          <cell r="AN464" t="str">
            <v xml:space="preserve"> 00000000000.00</v>
          </cell>
          <cell r="AO464" t="str">
            <v>DTH</v>
          </cell>
          <cell r="AP464" t="str">
            <v xml:space="preserve"> 00000000000.00</v>
          </cell>
          <cell r="AV464" t="str">
            <v>000000000</v>
          </cell>
          <cell r="AW464" t="str">
            <v>000</v>
          </cell>
          <cell r="AX464" t="str">
            <v>00</v>
          </cell>
          <cell r="AY464" t="str">
            <v>0</v>
          </cell>
          <cell r="AZ464" t="str">
            <v>FPL Fibernet</v>
          </cell>
        </row>
        <row r="465">
          <cell r="A465" t="str">
            <v>107100</v>
          </cell>
          <cell r="B465" t="str">
            <v>0366</v>
          </cell>
          <cell r="C465" t="str">
            <v>06080</v>
          </cell>
          <cell r="D465" t="str">
            <v>0FIBER</v>
          </cell>
          <cell r="E465" t="str">
            <v>385000</v>
          </cell>
          <cell r="F465" t="str">
            <v>0803</v>
          </cell>
          <cell r="G465" t="str">
            <v>36000</v>
          </cell>
          <cell r="H465" t="str">
            <v>A</v>
          </cell>
          <cell r="I465" t="str">
            <v>00000041</v>
          </cell>
          <cell r="J465">
            <v>60</v>
          </cell>
          <cell r="K465">
            <v>366</v>
          </cell>
          <cell r="L465">
            <v>6180</v>
          </cell>
          <cell r="M465">
            <v>107</v>
          </cell>
          <cell r="N465">
            <v>10</v>
          </cell>
          <cell r="O465">
            <v>0</v>
          </cell>
          <cell r="P465">
            <v>107.1</v>
          </cell>
          <cell r="Q465" t="str">
            <v>0803</v>
          </cell>
          <cell r="R465" t="str">
            <v>36000</v>
          </cell>
          <cell r="S465" t="str">
            <v>200212</v>
          </cell>
          <cell r="T465" t="str">
            <v>PY42</v>
          </cell>
          <cell r="U465">
            <v>418.5</v>
          </cell>
          <cell r="V465" t="str">
            <v>LDB</v>
          </cell>
          <cell r="W465">
            <v>0</v>
          </cell>
          <cell r="X465" t="str">
            <v>SHR</v>
          </cell>
          <cell r="Y465">
            <v>10</v>
          </cell>
          <cell r="Z465">
            <v>10</v>
          </cell>
          <cell r="AA465" t="str">
            <v>PYP</v>
          </cell>
          <cell r="AB465" t="str">
            <v xml:space="preserve"> 0000025</v>
          </cell>
          <cell r="AC465" t="str">
            <v>PYL</v>
          </cell>
          <cell r="AD465" t="str">
            <v>004368</v>
          </cell>
          <cell r="AE465" t="str">
            <v>EMP</v>
          </cell>
          <cell r="AF465" t="str">
            <v>64529</v>
          </cell>
          <cell r="AG465" t="str">
            <v>JUL</v>
          </cell>
          <cell r="AH465" t="str">
            <v xml:space="preserve"> 000.00</v>
          </cell>
          <cell r="AI465" t="str">
            <v>BCH</v>
          </cell>
          <cell r="AJ465" t="str">
            <v>500</v>
          </cell>
          <cell r="AK465" t="str">
            <v>CLS</v>
          </cell>
          <cell r="AL465" t="str">
            <v>R436</v>
          </cell>
          <cell r="AM465" t="str">
            <v>DTA</v>
          </cell>
          <cell r="AN465" t="str">
            <v xml:space="preserve"> 00000000000.00</v>
          </cell>
          <cell r="AO465" t="str">
            <v>DTH</v>
          </cell>
          <cell r="AP465" t="str">
            <v xml:space="preserve"> 00000000000.00</v>
          </cell>
          <cell r="AV465" t="str">
            <v>000000000</v>
          </cell>
          <cell r="AW465" t="str">
            <v>000</v>
          </cell>
          <cell r="AX465" t="str">
            <v>00</v>
          </cell>
          <cell r="AY465" t="str">
            <v>0</v>
          </cell>
          <cell r="AZ465" t="str">
            <v>FPL Fibernet</v>
          </cell>
        </row>
        <row r="466">
          <cell r="A466" t="str">
            <v>107100</v>
          </cell>
          <cell r="B466" t="str">
            <v>0312</v>
          </cell>
          <cell r="C466" t="str">
            <v>06080</v>
          </cell>
          <cell r="D466" t="str">
            <v>0ELECT</v>
          </cell>
          <cell r="E466" t="str">
            <v>312000</v>
          </cell>
          <cell r="F466" t="str">
            <v>0676</v>
          </cell>
          <cell r="G466" t="str">
            <v>11450</v>
          </cell>
          <cell r="H466" t="str">
            <v>A</v>
          </cell>
          <cell r="I466" t="str">
            <v>00000041</v>
          </cell>
          <cell r="J466">
            <v>65</v>
          </cell>
          <cell r="K466">
            <v>312</v>
          </cell>
          <cell r="L466">
            <v>6181</v>
          </cell>
          <cell r="M466">
            <v>398</v>
          </cell>
          <cell r="N466">
            <v>0</v>
          </cell>
          <cell r="O466">
            <v>1</v>
          </cell>
          <cell r="P466">
            <v>398.00099999999998</v>
          </cell>
          <cell r="Q466" t="str">
            <v>0676</v>
          </cell>
          <cell r="R466" t="str">
            <v>11450</v>
          </cell>
          <cell r="S466" t="str">
            <v>200212</v>
          </cell>
          <cell r="T466" t="str">
            <v>SA01</v>
          </cell>
          <cell r="U466">
            <v>2.04</v>
          </cell>
          <cell r="V466" t="str">
            <v>LDB</v>
          </cell>
          <cell r="W466">
            <v>0</v>
          </cell>
          <cell r="Y466">
            <v>0</v>
          </cell>
          <cell r="Z466">
            <v>1</v>
          </cell>
          <cell r="AA466" t="str">
            <v>MS#</v>
          </cell>
          <cell r="AB466" t="str">
            <v xml:space="preserve">   998014607</v>
          </cell>
          <cell r="AC466" t="str">
            <v>BCH</v>
          </cell>
          <cell r="AD466" t="str">
            <v>018722</v>
          </cell>
          <cell r="AE466" t="str">
            <v>TML</v>
          </cell>
          <cell r="AF466" t="str">
            <v>12017</v>
          </cell>
          <cell r="AG466" t="str">
            <v>SRL</v>
          </cell>
          <cell r="AH466" t="str">
            <v>0350</v>
          </cell>
          <cell r="AI466" t="str">
            <v>DLV</v>
          </cell>
          <cell r="AJ466" t="str">
            <v>000</v>
          </cell>
          <cell r="AK466" t="str">
            <v>REL</v>
          </cell>
          <cell r="AL466" t="str">
            <v>000</v>
          </cell>
          <cell r="AM466" t="str">
            <v>LN#</v>
          </cell>
          <cell r="AO466" t="str">
            <v>UOI</v>
          </cell>
          <cell r="AP466" t="str">
            <v>EA</v>
          </cell>
          <cell r="AU466" t="str">
            <v>0</v>
          </cell>
          <cell r="AW466" t="str">
            <v>000</v>
          </cell>
          <cell r="AX466" t="str">
            <v>00</v>
          </cell>
          <cell r="AY466" t="str">
            <v>0</v>
          </cell>
          <cell r="AZ466" t="str">
            <v>FPL Fibernet</v>
          </cell>
        </row>
        <row r="467">
          <cell r="A467" t="str">
            <v>107100</v>
          </cell>
          <cell r="B467" t="str">
            <v>0312</v>
          </cell>
          <cell r="C467" t="str">
            <v>06080</v>
          </cell>
          <cell r="D467" t="str">
            <v>0ELECT</v>
          </cell>
          <cell r="E467" t="str">
            <v>312000</v>
          </cell>
          <cell r="F467" t="str">
            <v>0676</v>
          </cell>
          <cell r="G467" t="str">
            <v>11450</v>
          </cell>
          <cell r="H467" t="str">
            <v>A</v>
          </cell>
          <cell r="I467" t="str">
            <v>00000041</v>
          </cell>
          <cell r="J467">
            <v>65</v>
          </cell>
          <cell r="K467">
            <v>312</v>
          </cell>
          <cell r="L467">
            <v>6181</v>
          </cell>
          <cell r="M467">
            <v>398</v>
          </cell>
          <cell r="N467">
            <v>0</v>
          </cell>
          <cell r="O467">
            <v>1</v>
          </cell>
          <cell r="P467">
            <v>398.00099999999998</v>
          </cell>
          <cell r="Q467" t="str">
            <v>0676</v>
          </cell>
          <cell r="R467" t="str">
            <v>11450</v>
          </cell>
          <cell r="S467" t="str">
            <v>200212</v>
          </cell>
          <cell r="T467" t="str">
            <v>SA01</v>
          </cell>
          <cell r="U467">
            <v>2.88</v>
          </cell>
          <cell r="V467" t="str">
            <v>LDB</v>
          </cell>
          <cell r="W467">
            <v>0</v>
          </cell>
          <cell r="Y467">
            <v>0</v>
          </cell>
          <cell r="Z467">
            <v>1</v>
          </cell>
          <cell r="AA467" t="str">
            <v>MS#</v>
          </cell>
          <cell r="AB467" t="str">
            <v xml:space="preserve">   998014606</v>
          </cell>
          <cell r="AC467" t="str">
            <v>BCH</v>
          </cell>
          <cell r="AD467" t="str">
            <v>018722</v>
          </cell>
          <cell r="AE467" t="str">
            <v>TML</v>
          </cell>
          <cell r="AF467" t="str">
            <v>12017</v>
          </cell>
          <cell r="AG467" t="str">
            <v>SRL</v>
          </cell>
          <cell r="AH467" t="str">
            <v>0350</v>
          </cell>
          <cell r="AI467" t="str">
            <v>DLV</v>
          </cell>
          <cell r="AJ467" t="str">
            <v>000</v>
          </cell>
          <cell r="AK467" t="str">
            <v>REL</v>
          </cell>
          <cell r="AL467" t="str">
            <v>000</v>
          </cell>
          <cell r="AM467" t="str">
            <v>LN#</v>
          </cell>
          <cell r="AO467" t="str">
            <v>UOI</v>
          </cell>
          <cell r="AP467" t="str">
            <v>EA</v>
          </cell>
          <cell r="AU467" t="str">
            <v>0</v>
          </cell>
          <cell r="AW467" t="str">
            <v>000</v>
          </cell>
          <cell r="AX467" t="str">
            <v>00</v>
          </cell>
          <cell r="AY467" t="str">
            <v>0</v>
          </cell>
          <cell r="AZ467" t="str">
            <v>FPL Fibernet</v>
          </cell>
        </row>
        <row r="468">
          <cell r="A468" t="str">
            <v>107100</v>
          </cell>
          <cell r="B468" t="str">
            <v>0312</v>
          </cell>
          <cell r="C468" t="str">
            <v>06080</v>
          </cell>
          <cell r="D468" t="str">
            <v>0ELECT</v>
          </cell>
          <cell r="E468" t="str">
            <v>312000</v>
          </cell>
          <cell r="F468" t="str">
            <v>0676</v>
          </cell>
          <cell r="G468" t="str">
            <v>11450</v>
          </cell>
          <cell r="H468" t="str">
            <v>A</v>
          </cell>
          <cell r="I468" t="str">
            <v>00000041</v>
          </cell>
          <cell r="J468">
            <v>65</v>
          </cell>
          <cell r="K468">
            <v>312</v>
          </cell>
          <cell r="L468">
            <v>6181</v>
          </cell>
          <cell r="M468">
            <v>398</v>
          </cell>
          <cell r="N468">
            <v>0</v>
          </cell>
          <cell r="O468">
            <v>1</v>
          </cell>
          <cell r="P468">
            <v>398.00099999999998</v>
          </cell>
          <cell r="Q468" t="str">
            <v>0676</v>
          </cell>
          <cell r="R468" t="str">
            <v>11450</v>
          </cell>
          <cell r="S468" t="str">
            <v>200212</v>
          </cell>
          <cell r="T468" t="str">
            <v>SA01</v>
          </cell>
          <cell r="U468">
            <v>14.84</v>
          </cell>
          <cell r="V468" t="str">
            <v>LDB</v>
          </cell>
          <cell r="W468">
            <v>0</v>
          </cell>
          <cell r="Y468">
            <v>0</v>
          </cell>
          <cell r="Z468">
            <v>2</v>
          </cell>
          <cell r="AA468" t="str">
            <v>MS#</v>
          </cell>
          <cell r="AB468" t="str">
            <v xml:space="preserve">   998012288</v>
          </cell>
          <cell r="AC468" t="str">
            <v>BCH</v>
          </cell>
          <cell r="AD468" t="str">
            <v>018721</v>
          </cell>
          <cell r="AE468" t="str">
            <v>TML</v>
          </cell>
          <cell r="AF468" t="str">
            <v>12017</v>
          </cell>
          <cell r="AG468" t="str">
            <v>SRL</v>
          </cell>
          <cell r="AH468" t="str">
            <v>0368</v>
          </cell>
          <cell r="AI468" t="str">
            <v>DLV</v>
          </cell>
          <cell r="AJ468" t="str">
            <v>000</v>
          </cell>
          <cell r="AK468" t="str">
            <v>REL</v>
          </cell>
          <cell r="AL468" t="str">
            <v>000</v>
          </cell>
          <cell r="AM468" t="str">
            <v>LN#</v>
          </cell>
          <cell r="AO468" t="str">
            <v>UOI</v>
          </cell>
          <cell r="AP468" t="str">
            <v>EA</v>
          </cell>
          <cell r="AU468" t="str">
            <v>0</v>
          </cell>
          <cell r="AW468" t="str">
            <v>000</v>
          </cell>
          <cell r="AX468" t="str">
            <v>00</v>
          </cell>
          <cell r="AY468" t="str">
            <v>0</v>
          </cell>
          <cell r="AZ468" t="str">
            <v>FPL Fibernet</v>
          </cell>
        </row>
        <row r="469">
          <cell r="A469" t="str">
            <v>107100</v>
          </cell>
          <cell r="B469" t="str">
            <v>0312</v>
          </cell>
          <cell r="C469" t="str">
            <v>06080</v>
          </cell>
          <cell r="D469" t="str">
            <v>0ELECT</v>
          </cell>
          <cell r="E469" t="str">
            <v>312000</v>
          </cell>
          <cell r="F469" t="str">
            <v>0676</v>
          </cell>
          <cell r="G469" t="str">
            <v>11450</v>
          </cell>
          <cell r="H469" t="str">
            <v>A</v>
          </cell>
          <cell r="I469" t="str">
            <v>00000041</v>
          </cell>
          <cell r="J469">
            <v>65</v>
          </cell>
          <cell r="K469">
            <v>312</v>
          </cell>
          <cell r="L469">
            <v>6181</v>
          </cell>
          <cell r="M469">
            <v>398</v>
          </cell>
          <cell r="N469">
            <v>0</v>
          </cell>
          <cell r="O469">
            <v>1</v>
          </cell>
          <cell r="P469">
            <v>398.00099999999998</v>
          </cell>
          <cell r="Q469" t="str">
            <v>0676</v>
          </cell>
          <cell r="R469" t="str">
            <v>11450</v>
          </cell>
          <cell r="S469" t="str">
            <v>200212</v>
          </cell>
          <cell r="T469" t="str">
            <v>SA01</v>
          </cell>
          <cell r="U469">
            <v>16.97</v>
          </cell>
          <cell r="V469" t="str">
            <v>LDB</v>
          </cell>
          <cell r="W469">
            <v>0</v>
          </cell>
          <cell r="Y469">
            <v>0</v>
          </cell>
          <cell r="Z469">
            <v>1</v>
          </cell>
          <cell r="AA469" t="str">
            <v>MS#</v>
          </cell>
          <cell r="AB469" t="str">
            <v xml:space="preserve">   998014517</v>
          </cell>
          <cell r="AC469" t="str">
            <v>BCH</v>
          </cell>
          <cell r="AD469" t="str">
            <v>018722</v>
          </cell>
          <cell r="AE469" t="str">
            <v>TML</v>
          </cell>
          <cell r="AF469" t="str">
            <v>12017</v>
          </cell>
          <cell r="AG469" t="str">
            <v>SRL</v>
          </cell>
          <cell r="AH469" t="str">
            <v>0350</v>
          </cell>
          <cell r="AI469" t="str">
            <v>DLV</v>
          </cell>
          <cell r="AJ469" t="str">
            <v>000</v>
          </cell>
          <cell r="AK469" t="str">
            <v>REL</v>
          </cell>
          <cell r="AL469" t="str">
            <v>000</v>
          </cell>
          <cell r="AM469" t="str">
            <v>LN#</v>
          </cell>
          <cell r="AO469" t="str">
            <v>UOI</v>
          </cell>
          <cell r="AP469" t="str">
            <v>EA</v>
          </cell>
          <cell r="AU469" t="str">
            <v>0</v>
          </cell>
          <cell r="AW469" t="str">
            <v>000</v>
          </cell>
          <cell r="AX469" t="str">
            <v>00</v>
          </cell>
          <cell r="AY469" t="str">
            <v>0</v>
          </cell>
          <cell r="AZ469" t="str">
            <v>FPL Fibernet</v>
          </cell>
        </row>
        <row r="470">
          <cell r="A470" t="str">
            <v>107100</v>
          </cell>
          <cell r="B470" t="str">
            <v>0312</v>
          </cell>
          <cell r="C470" t="str">
            <v>06080</v>
          </cell>
          <cell r="D470" t="str">
            <v>0ELECT</v>
          </cell>
          <cell r="E470" t="str">
            <v>312000</v>
          </cell>
          <cell r="F470" t="str">
            <v>0676</v>
          </cell>
          <cell r="G470" t="str">
            <v>11450</v>
          </cell>
          <cell r="H470" t="str">
            <v>A</v>
          </cell>
          <cell r="I470" t="str">
            <v>00000041</v>
          </cell>
          <cell r="J470">
            <v>65</v>
          </cell>
          <cell r="K470">
            <v>312</v>
          </cell>
          <cell r="L470">
            <v>6181</v>
          </cell>
          <cell r="M470">
            <v>398</v>
          </cell>
          <cell r="N470">
            <v>0</v>
          </cell>
          <cell r="O470">
            <v>1</v>
          </cell>
          <cell r="P470">
            <v>398.00099999999998</v>
          </cell>
          <cell r="Q470" t="str">
            <v>0676</v>
          </cell>
          <cell r="R470" t="str">
            <v>11450</v>
          </cell>
          <cell r="S470" t="str">
            <v>200212</v>
          </cell>
          <cell r="T470" t="str">
            <v>SA01</v>
          </cell>
          <cell r="U470">
            <v>19.48</v>
          </cell>
          <cell r="V470" t="str">
            <v>LDB</v>
          </cell>
          <cell r="W470">
            <v>0</v>
          </cell>
          <cell r="Y470">
            <v>0</v>
          </cell>
          <cell r="Z470">
            <v>2</v>
          </cell>
          <cell r="AA470" t="str">
            <v>MS#</v>
          </cell>
          <cell r="AB470" t="str">
            <v xml:space="preserve">   998014037</v>
          </cell>
          <cell r="AC470" t="str">
            <v>BCH</v>
          </cell>
          <cell r="AD470" t="str">
            <v>018726</v>
          </cell>
          <cell r="AE470" t="str">
            <v>TML</v>
          </cell>
          <cell r="AF470" t="str">
            <v>12017</v>
          </cell>
          <cell r="AG470" t="str">
            <v>SRL</v>
          </cell>
          <cell r="AH470" t="str">
            <v>0350</v>
          </cell>
          <cell r="AI470" t="str">
            <v>DLV</v>
          </cell>
          <cell r="AJ470" t="str">
            <v>000</v>
          </cell>
          <cell r="AK470" t="str">
            <v>REL</v>
          </cell>
          <cell r="AL470" t="str">
            <v>000</v>
          </cell>
          <cell r="AM470" t="str">
            <v>LN#</v>
          </cell>
          <cell r="AO470" t="str">
            <v>UOI</v>
          </cell>
          <cell r="AP470" t="str">
            <v>EA</v>
          </cell>
          <cell r="AU470" t="str">
            <v>0</v>
          </cell>
          <cell r="AW470" t="str">
            <v>000</v>
          </cell>
          <cell r="AX470" t="str">
            <v>00</v>
          </cell>
          <cell r="AY470" t="str">
            <v>0</v>
          </cell>
          <cell r="AZ470" t="str">
            <v>FPL Fibernet</v>
          </cell>
        </row>
        <row r="471">
          <cell r="A471" t="str">
            <v>107100</v>
          </cell>
          <cell r="B471" t="str">
            <v>0312</v>
          </cell>
          <cell r="C471" t="str">
            <v>06080</v>
          </cell>
          <cell r="D471" t="str">
            <v>0ELECT</v>
          </cell>
          <cell r="E471" t="str">
            <v>312000</v>
          </cell>
          <cell r="F471" t="str">
            <v>0676</v>
          </cell>
          <cell r="G471" t="str">
            <v>11450</v>
          </cell>
          <cell r="H471" t="str">
            <v>A</v>
          </cell>
          <cell r="I471" t="str">
            <v>00000041</v>
          </cell>
          <cell r="J471">
            <v>65</v>
          </cell>
          <cell r="K471">
            <v>312</v>
          </cell>
          <cell r="L471">
            <v>6181</v>
          </cell>
          <cell r="M471">
            <v>398</v>
          </cell>
          <cell r="N471">
            <v>0</v>
          </cell>
          <cell r="O471">
            <v>1</v>
          </cell>
          <cell r="P471">
            <v>398.00099999999998</v>
          </cell>
          <cell r="Q471" t="str">
            <v>0676</v>
          </cell>
          <cell r="R471" t="str">
            <v>11450</v>
          </cell>
          <cell r="S471" t="str">
            <v>200212</v>
          </cell>
          <cell r="T471" t="str">
            <v>SA01</v>
          </cell>
          <cell r="U471">
            <v>30.22</v>
          </cell>
          <cell r="V471" t="str">
            <v>LDB</v>
          </cell>
          <cell r="W471">
            <v>0</v>
          </cell>
          <cell r="Y471">
            <v>0</v>
          </cell>
          <cell r="Z471">
            <v>2</v>
          </cell>
          <cell r="AA471" t="str">
            <v>MS#</v>
          </cell>
          <cell r="AB471" t="str">
            <v xml:space="preserve">   998000157</v>
          </cell>
          <cell r="AC471" t="str">
            <v>BCH</v>
          </cell>
          <cell r="AD471" t="str">
            <v>013388</v>
          </cell>
          <cell r="AE471" t="str">
            <v>TML</v>
          </cell>
          <cell r="AF471" t="str">
            <v>12016</v>
          </cell>
          <cell r="AG471" t="str">
            <v>SRL</v>
          </cell>
          <cell r="AH471" t="str">
            <v>0368</v>
          </cell>
          <cell r="AI471" t="str">
            <v>DLV</v>
          </cell>
          <cell r="AJ471" t="str">
            <v>000</v>
          </cell>
          <cell r="AK471" t="str">
            <v>REL</v>
          </cell>
          <cell r="AL471" t="str">
            <v>000</v>
          </cell>
          <cell r="AM471" t="str">
            <v>LN#</v>
          </cell>
          <cell r="AO471" t="str">
            <v>UOI</v>
          </cell>
          <cell r="AP471" t="str">
            <v>EA</v>
          </cell>
          <cell r="AU471" t="str">
            <v>0</v>
          </cell>
          <cell r="AW471" t="str">
            <v>000</v>
          </cell>
          <cell r="AX471" t="str">
            <v>00</v>
          </cell>
          <cell r="AY471" t="str">
            <v>0</v>
          </cell>
          <cell r="AZ471" t="str">
            <v>FPL Fibernet</v>
          </cell>
        </row>
        <row r="472">
          <cell r="A472" t="str">
            <v>107100</v>
          </cell>
          <cell r="B472" t="str">
            <v>0312</v>
          </cell>
          <cell r="C472" t="str">
            <v>06080</v>
          </cell>
          <cell r="D472" t="str">
            <v>0ELECT</v>
          </cell>
          <cell r="E472" t="str">
            <v>312000</v>
          </cell>
          <cell r="F472" t="str">
            <v>0676</v>
          </cell>
          <cell r="G472" t="str">
            <v>11450</v>
          </cell>
          <cell r="H472" t="str">
            <v>A</v>
          </cell>
          <cell r="I472" t="str">
            <v>00000041</v>
          </cell>
          <cell r="J472">
            <v>65</v>
          </cell>
          <cell r="K472">
            <v>312</v>
          </cell>
          <cell r="L472">
            <v>6181</v>
          </cell>
          <cell r="M472">
            <v>398</v>
          </cell>
          <cell r="N472">
            <v>0</v>
          </cell>
          <cell r="O472">
            <v>1</v>
          </cell>
          <cell r="P472">
            <v>398.00099999999998</v>
          </cell>
          <cell r="Q472" t="str">
            <v>0676</v>
          </cell>
          <cell r="R472" t="str">
            <v>11450</v>
          </cell>
          <cell r="S472" t="str">
            <v>200212</v>
          </cell>
          <cell r="T472" t="str">
            <v>SA01</v>
          </cell>
          <cell r="U472">
            <v>33.5</v>
          </cell>
          <cell r="V472" t="str">
            <v>LDB</v>
          </cell>
          <cell r="W472">
            <v>0</v>
          </cell>
          <cell r="Y472">
            <v>0</v>
          </cell>
          <cell r="Z472">
            <v>2</v>
          </cell>
          <cell r="AA472" t="str">
            <v>MS#</v>
          </cell>
          <cell r="AB472" t="str">
            <v xml:space="preserve">   998000155</v>
          </cell>
          <cell r="AC472" t="str">
            <v>BCH</v>
          </cell>
          <cell r="AD472" t="str">
            <v>013388</v>
          </cell>
          <cell r="AE472" t="str">
            <v>TML</v>
          </cell>
          <cell r="AF472" t="str">
            <v>12016</v>
          </cell>
          <cell r="AG472" t="str">
            <v>SRL</v>
          </cell>
          <cell r="AH472" t="str">
            <v>0368</v>
          </cell>
          <cell r="AI472" t="str">
            <v>DLV</v>
          </cell>
          <cell r="AJ472" t="str">
            <v>000</v>
          </cell>
          <cell r="AK472" t="str">
            <v>REL</v>
          </cell>
          <cell r="AL472" t="str">
            <v>000</v>
          </cell>
          <cell r="AM472" t="str">
            <v>LN#</v>
          </cell>
          <cell r="AO472" t="str">
            <v>UOI</v>
          </cell>
          <cell r="AP472" t="str">
            <v>EA</v>
          </cell>
          <cell r="AU472" t="str">
            <v>0</v>
          </cell>
          <cell r="AW472" t="str">
            <v>000</v>
          </cell>
          <cell r="AX472" t="str">
            <v>00</v>
          </cell>
          <cell r="AY472" t="str">
            <v>0</v>
          </cell>
          <cell r="AZ472" t="str">
            <v>FPL Fibernet</v>
          </cell>
        </row>
        <row r="473">
          <cell r="A473" t="str">
            <v>107100</v>
          </cell>
          <cell r="B473" t="str">
            <v>0312</v>
          </cell>
          <cell r="C473" t="str">
            <v>06080</v>
          </cell>
          <cell r="D473" t="str">
            <v>0ELECT</v>
          </cell>
          <cell r="E473" t="str">
            <v>312000</v>
          </cell>
          <cell r="F473" t="str">
            <v>0676</v>
          </cell>
          <cell r="G473" t="str">
            <v>11450</v>
          </cell>
          <cell r="H473" t="str">
            <v>A</v>
          </cell>
          <cell r="I473" t="str">
            <v>00000041</v>
          </cell>
          <cell r="J473">
            <v>65</v>
          </cell>
          <cell r="K473">
            <v>312</v>
          </cell>
          <cell r="L473">
            <v>6181</v>
          </cell>
          <cell r="M473">
            <v>398</v>
          </cell>
          <cell r="N473">
            <v>0</v>
          </cell>
          <cell r="O473">
            <v>1</v>
          </cell>
          <cell r="P473">
            <v>398.00099999999998</v>
          </cell>
          <cell r="Q473" t="str">
            <v>0676</v>
          </cell>
          <cell r="R473" t="str">
            <v>11450</v>
          </cell>
          <cell r="S473" t="str">
            <v>200212</v>
          </cell>
          <cell r="T473" t="str">
            <v>SA01</v>
          </cell>
          <cell r="U473">
            <v>35.68</v>
          </cell>
          <cell r="V473" t="str">
            <v>LDB</v>
          </cell>
          <cell r="W473">
            <v>0</v>
          </cell>
          <cell r="Y473">
            <v>0</v>
          </cell>
          <cell r="Z473">
            <v>4</v>
          </cell>
          <cell r="AA473" t="str">
            <v>MS#</v>
          </cell>
          <cell r="AB473" t="str">
            <v xml:space="preserve">   998000167</v>
          </cell>
          <cell r="AC473" t="str">
            <v>BCH</v>
          </cell>
          <cell r="AD473" t="str">
            <v>013388</v>
          </cell>
          <cell r="AE473" t="str">
            <v>TML</v>
          </cell>
          <cell r="AF473" t="str">
            <v>12016</v>
          </cell>
          <cell r="AG473" t="str">
            <v>SRL</v>
          </cell>
          <cell r="AH473" t="str">
            <v>0368</v>
          </cell>
          <cell r="AI473" t="str">
            <v>DLV</v>
          </cell>
          <cell r="AJ473" t="str">
            <v>000</v>
          </cell>
          <cell r="AK473" t="str">
            <v>REL</v>
          </cell>
          <cell r="AL473" t="str">
            <v>000</v>
          </cell>
          <cell r="AM473" t="str">
            <v>LN#</v>
          </cell>
          <cell r="AO473" t="str">
            <v>UOI</v>
          </cell>
          <cell r="AP473" t="str">
            <v>EA</v>
          </cell>
          <cell r="AU473" t="str">
            <v>0</v>
          </cell>
          <cell r="AW473" t="str">
            <v>000</v>
          </cell>
          <cell r="AX473" t="str">
            <v>00</v>
          </cell>
          <cell r="AY473" t="str">
            <v>0</v>
          </cell>
          <cell r="AZ473" t="str">
            <v>FPL Fibernet</v>
          </cell>
        </row>
        <row r="474">
          <cell r="A474" t="str">
            <v>107100</v>
          </cell>
          <cell r="B474" t="str">
            <v>0312</v>
          </cell>
          <cell r="C474" t="str">
            <v>06080</v>
          </cell>
          <cell r="D474" t="str">
            <v>0ELECT</v>
          </cell>
          <cell r="E474" t="str">
            <v>312000</v>
          </cell>
          <cell r="F474" t="str">
            <v>0676</v>
          </cell>
          <cell r="G474" t="str">
            <v>11450</v>
          </cell>
          <cell r="H474" t="str">
            <v>A</v>
          </cell>
          <cell r="I474" t="str">
            <v>00000041</v>
          </cell>
          <cell r="J474">
            <v>65</v>
          </cell>
          <cell r="K474">
            <v>312</v>
          </cell>
          <cell r="L474">
            <v>6181</v>
          </cell>
          <cell r="M474">
            <v>398</v>
          </cell>
          <cell r="N474">
            <v>0</v>
          </cell>
          <cell r="O474">
            <v>1</v>
          </cell>
          <cell r="P474">
            <v>398.00099999999998</v>
          </cell>
          <cell r="Q474" t="str">
            <v>0676</v>
          </cell>
          <cell r="R474" t="str">
            <v>11450</v>
          </cell>
          <cell r="S474" t="str">
            <v>200212</v>
          </cell>
          <cell r="T474" t="str">
            <v>SA01</v>
          </cell>
          <cell r="U474">
            <v>46</v>
          </cell>
          <cell r="V474" t="str">
            <v>LDB</v>
          </cell>
          <cell r="W474">
            <v>0</v>
          </cell>
          <cell r="Y474">
            <v>0</v>
          </cell>
          <cell r="Z474">
            <v>100</v>
          </cell>
          <cell r="AA474" t="str">
            <v>MS#</v>
          </cell>
          <cell r="AB474" t="str">
            <v xml:space="preserve">   998000141</v>
          </cell>
          <cell r="AC474" t="str">
            <v>BCH</v>
          </cell>
          <cell r="AD474" t="str">
            <v>018721</v>
          </cell>
          <cell r="AE474" t="str">
            <v>TML</v>
          </cell>
          <cell r="AF474" t="str">
            <v>12017</v>
          </cell>
          <cell r="AG474" t="str">
            <v>SRL</v>
          </cell>
          <cell r="AH474" t="str">
            <v>0368</v>
          </cell>
          <cell r="AI474" t="str">
            <v>DLV</v>
          </cell>
          <cell r="AJ474" t="str">
            <v>000</v>
          </cell>
          <cell r="AK474" t="str">
            <v>REL</v>
          </cell>
          <cell r="AL474" t="str">
            <v>000</v>
          </cell>
          <cell r="AM474" t="str">
            <v>LN#</v>
          </cell>
          <cell r="AO474" t="str">
            <v>UOI</v>
          </cell>
          <cell r="AP474" t="str">
            <v>FT</v>
          </cell>
          <cell r="AU474" t="str">
            <v>0</v>
          </cell>
          <cell r="AW474" t="str">
            <v>000</v>
          </cell>
          <cell r="AX474" t="str">
            <v>00</v>
          </cell>
          <cell r="AY474" t="str">
            <v>0</v>
          </cell>
          <cell r="AZ474" t="str">
            <v>FPL Fibernet</v>
          </cell>
        </row>
        <row r="475">
          <cell r="A475" t="str">
            <v>107100</v>
          </cell>
          <cell r="B475" t="str">
            <v>0312</v>
          </cell>
          <cell r="C475" t="str">
            <v>06080</v>
          </cell>
          <cell r="D475" t="str">
            <v>0ELECT</v>
          </cell>
          <cell r="E475" t="str">
            <v>312000</v>
          </cell>
          <cell r="F475" t="str">
            <v>0676</v>
          </cell>
          <cell r="G475" t="str">
            <v>11450</v>
          </cell>
          <cell r="H475" t="str">
            <v>A</v>
          </cell>
          <cell r="I475" t="str">
            <v>00000041</v>
          </cell>
          <cell r="J475">
            <v>65</v>
          </cell>
          <cell r="K475">
            <v>312</v>
          </cell>
          <cell r="L475">
            <v>6181</v>
          </cell>
          <cell r="M475">
            <v>398</v>
          </cell>
          <cell r="N475">
            <v>0</v>
          </cell>
          <cell r="O475">
            <v>1</v>
          </cell>
          <cell r="P475">
            <v>398.00099999999998</v>
          </cell>
          <cell r="Q475" t="str">
            <v>0676</v>
          </cell>
          <cell r="R475" t="str">
            <v>11450</v>
          </cell>
          <cell r="S475" t="str">
            <v>200212</v>
          </cell>
          <cell r="T475" t="str">
            <v>SA01</v>
          </cell>
          <cell r="U475">
            <v>48</v>
          </cell>
          <cell r="V475" t="str">
            <v>LDB</v>
          </cell>
          <cell r="W475">
            <v>0</v>
          </cell>
          <cell r="Y475">
            <v>0</v>
          </cell>
          <cell r="Z475">
            <v>2</v>
          </cell>
          <cell r="AA475" t="str">
            <v>MS#</v>
          </cell>
          <cell r="AB475" t="str">
            <v xml:space="preserve">   998000170</v>
          </cell>
          <cell r="AC475" t="str">
            <v>BCH</v>
          </cell>
          <cell r="AD475" t="str">
            <v>013388</v>
          </cell>
          <cell r="AE475" t="str">
            <v>TML</v>
          </cell>
          <cell r="AF475" t="str">
            <v>12016</v>
          </cell>
          <cell r="AG475" t="str">
            <v>SRL</v>
          </cell>
          <cell r="AH475" t="str">
            <v>0368</v>
          </cell>
          <cell r="AI475" t="str">
            <v>DLV</v>
          </cell>
          <cell r="AJ475" t="str">
            <v>000</v>
          </cell>
          <cell r="AK475" t="str">
            <v>REL</v>
          </cell>
          <cell r="AL475" t="str">
            <v>000</v>
          </cell>
          <cell r="AM475" t="str">
            <v>LN#</v>
          </cell>
          <cell r="AO475" t="str">
            <v>UOI</v>
          </cell>
          <cell r="AP475" t="str">
            <v>EA</v>
          </cell>
          <cell r="AU475" t="str">
            <v>0</v>
          </cell>
          <cell r="AW475" t="str">
            <v>000</v>
          </cell>
          <cell r="AX475" t="str">
            <v>00</v>
          </cell>
          <cell r="AY475" t="str">
            <v>0</v>
          </cell>
          <cell r="AZ475" t="str">
            <v>FPL Fibernet</v>
          </cell>
        </row>
        <row r="476">
          <cell r="A476" t="str">
            <v>107100</v>
          </cell>
          <cell r="B476" t="str">
            <v>0312</v>
          </cell>
          <cell r="C476" t="str">
            <v>06080</v>
          </cell>
          <cell r="D476" t="str">
            <v>0ELECT</v>
          </cell>
          <cell r="E476" t="str">
            <v>312000</v>
          </cell>
          <cell r="F476" t="str">
            <v>0676</v>
          </cell>
          <cell r="G476" t="str">
            <v>11450</v>
          </cell>
          <cell r="H476" t="str">
            <v>A</v>
          </cell>
          <cell r="I476" t="str">
            <v>00000041</v>
          </cell>
          <cell r="J476">
            <v>65</v>
          </cell>
          <cell r="K476">
            <v>312</v>
          </cell>
          <cell r="L476">
            <v>6181</v>
          </cell>
          <cell r="M476">
            <v>398</v>
          </cell>
          <cell r="N476">
            <v>0</v>
          </cell>
          <cell r="O476">
            <v>1</v>
          </cell>
          <cell r="P476">
            <v>398.00099999999998</v>
          </cell>
          <cell r="Q476" t="str">
            <v>0676</v>
          </cell>
          <cell r="R476" t="str">
            <v>11450</v>
          </cell>
          <cell r="S476" t="str">
            <v>200212</v>
          </cell>
          <cell r="T476" t="str">
            <v>SA01</v>
          </cell>
          <cell r="U476">
            <v>50.58</v>
          </cell>
          <cell r="V476" t="str">
            <v>LDB</v>
          </cell>
          <cell r="W476">
            <v>0</v>
          </cell>
          <cell r="Y476">
            <v>0</v>
          </cell>
          <cell r="Z476">
            <v>2</v>
          </cell>
          <cell r="AA476" t="str">
            <v>MS#</v>
          </cell>
          <cell r="AB476" t="str">
            <v xml:space="preserve">   998000204</v>
          </cell>
          <cell r="AC476" t="str">
            <v>BCH</v>
          </cell>
          <cell r="AD476" t="str">
            <v>013388</v>
          </cell>
          <cell r="AE476" t="str">
            <v>TML</v>
          </cell>
          <cell r="AF476" t="str">
            <v>12016</v>
          </cell>
          <cell r="AG476" t="str">
            <v>SRL</v>
          </cell>
          <cell r="AH476" t="str">
            <v>0368</v>
          </cell>
          <cell r="AI476" t="str">
            <v>DLV</v>
          </cell>
          <cell r="AJ476" t="str">
            <v>000</v>
          </cell>
          <cell r="AK476" t="str">
            <v>REL</v>
          </cell>
          <cell r="AL476" t="str">
            <v>000</v>
          </cell>
          <cell r="AM476" t="str">
            <v>LN#</v>
          </cell>
          <cell r="AO476" t="str">
            <v>UOI</v>
          </cell>
          <cell r="AP476" t="str">
            <v>EA</v>
          </cell>
          <cell r="AU476" t="str">
            <v>0</v>
          </cell>
          <cell r="AW476" t="str">
            <v>000</v>
          </cell>
          <cell r="AX476" t="str">
            <v>00</v>
          </cell>
          <cell r="AY476" t="str">
            <v>0</v>
          </cell>
          <cell r="AZ476" t="str">
            <v>FPL Fibernet</v>
          </cell>
        </row>
        <row r="477">
          <cell r="A477" t="str">
            <v>107100</v>
          </cell>
          <cell r="B477" t="str">
            <v>0312</v>
          </cell>
          <cell r="C477" t="str">
            <v>06080</v>
          </cell>
          <cell r="D477" t="str">
            <v>0ELECT</v>
          </cell>
          <cell r="E477" t="str">
            <v>312000</v>
          </cell>
          <cell r="F477" t="str">
            <v>0676</v>
          </cell>
          <cell r="G477" t="str">
            <v>11450</v>
          </cell>
          <cell r="H477" t="str">
            <v>A</v>
          </cell>
          <cell r="I477" t="str">
            <v>00000041</v>
          </cell>
          <cell r="J477">
            <v>65</v>
          </cell>
          <cell r="K477">
            <v>312</v>
          </cell>
          <cell r="L477">
            <v>6181</v>
          </cell>
          <cell r="M477">
            <v>398</v>
          </cell>
          <cell r="N477">
            <v>0</v>
          </cell>
          <cell r="O477">
            <v>1</v>
          </cell>
          <cell r="P477">
            <v>398.00099999999998</v>
          </cell>
          <cell r="Q477" t="str">
            <v>0676</v>
          </cell>
          <cell r="R477" t="str">
            <v>11450</v>
          </cell>
          <cell r="S477" t="str">
            <v>200212</v>
          </cell>
          <cell r="T477" t="str">
            <v>SA01</v>
          </cell>
          <cell r="U477">
            <v>57.94</v>
          </cell>
          <cell r="V477" t="str">
            <v>LDB</v>
          </cell>
          <cell r="W477">
            <v>0</v>
          </cell>
          <cell r="Y477">
            <v>0</v>
          </cell>
          <cell r="Z477">
            <v>2</v>
          </cell>
          <cell r="AA477" t="str">
            <v>MS#</v>
          </cell>
          <cell r="AB477" t="str">
            <v xml:space="preserve">   998014540</v>
          </cell>
          <cell r="AC477" t="str">
            <v>BCH</v>
          </cell>
          <cell r="AD477" t="str">
            <v>018721</v>
          </cell>
          <cell r="AE477" t="str">
            <v>TML</v>
          </cell>
          <cell r="AF477" t="str">
            <v>12017</v>
          </cell>
          <cell r="AG477" t="str">
            <v>SRL</v>
          </cell>
          <cell r="AH477" t="str">
            <v>0368</v>
          </cell>
          <cell r="AI477" t="str">
            <v>DLV</v>
          </cell>
          <cell r="AJ477" t="str">
            <v>000</v>
          </cell>
          <cell r="AK477" t="str">
            <v>REL</v>
          </cell>
          <cell r="AL477" t="str">
            <v>000</v>
          </cell>
          <cell r="AM477" t="str">
            <v>LN#</v>
          </cell>
          <cell r="AO477" t="str">
            <v>UOI</v>
          </cell>
          <cell r="AP477" t="str">
            <v>EA</v>
          </cell>
          <cell r="AU477" t="str">
            <v>0</v>
          </cell>
          <cell r="AW477" t="str">
            <v>000</v>
          </cell>
          <cell r="AX477" t="str">
            <v>00</v>
          </cell>
          <cell r="AY477" t="str">
            <v>0</v>
          </cell>
          <cell r="AZ477" t="str">
            <v>FPL Fibernet</v>
          </cell>
        </row>
        <row r="478">
          <cell r="A478" t="str">
            <v>107100</v>
          </cell>
          <cell r="B478" t="str">
            <v>0312</v>
          </cell>
          <cell r="C478" t="str">
            <v>06080</v>
          </cell>
          <cell r="D478" t="str">
            <v>0ELECT</v>
          </cell>
          <cell r="E478" t="str">
            <v>312000</v>
          </cell>
          <cell r="F478" t="str">
            <v>0676</v>
          </cell>
          <cell r="G478" t="str">
            <v>11450</v>
          </cell>
          <cell r="H478" t="str">
            <v>A</v>
          </cell>
          <cell r="I478" t="str">
            <v>00000041</v>
          </cell>
          <cell r="J478">
            <v>65</v>
          </cell>
          <cell r="K478">
            <v>312</v>
          </cell>
          <cell r="L478">
            <v>6181</v>
          </cell>
          <cell r="M478">
            <v>398</v>
          </cell>
          <cell r="N478">
            <v>0</v>
          </cell>
          <cell r="O478">
            <v>1</v>
          </cell>
          <cell r="P478">
            <v>398.00099999999998</v>
          </cell>
          <cell r="Q478" t="str">
            <v>0676</v>
          </cell>
          <cell r="R478" t="str">
            <v>11450</v>
          </cell>
          <cell r="S478" t="str">
            <v>200212</v>
          </cell>
          <cell r="T478" t="str">
            <v>SA01</v>
          </cell>
          <cell r="U478">
            <v>57.94</v>
          </cell>
          <cell r="V478" t="str">
            <v>LDB</v>
          </cell>
          <cell r="W478">
            <v>0</v>
          </cell>
          <cell r="Y478">
            <v>0</v>
          </cell>
          <cell r="Z478">
            <v>2</v>
          </cell>
          <cell r="AA478" t="str">
            <v>MS#</v>
          </cell>
          <cell r="AB478" t="str">
            <v xml:space="preserve">   998014540</v>
          </cell>
          <cell r="AC478" t="str">
            <v>BCH</v>
          </cell>
          <cell r="AD478" t="str">
            <v>018725</v>
          </cell>
          <cell r="AE478" t="str">
            <v>TML</v>
          </cell>
          <cell r="AF478" t="str">
            <v>12017</v>
          </cell>
          <cell r="AG478" t="str">
            <v>SRL</v>
          </cell>
          <cell r="AH478" t="str">
            <v>0368</v>
          </cell>
          <cell r="AI478" t="str">
            <v>DLV</v>
          </cell>
          <cell r="AJ478" t="str">
            <v>000</v>
          </cell>
          <cell r="AK478" t="str">
            <v>REL</v>
          </cell>
          <cell r="AL478" t="str">
            <v>000</v>
          </cell>
          <cell r="AM478" t="str">
            <v>LN#</v>
          </cell>
          <cell r="AO478" t="str">
            <v>UOI</v>
          </cell>
          <cell r="AP478" t="str">
            <v>EA</v>
          </cell>
          <cell r="AU478" t="str">
            <v>0</v>
          </cell>
          <cell r="AW478" t="str">
            <v>000</v>
          </cell>
          <cell r="AX478" t="str">
            <v>00</v>
          </cell>
          <cell r="AY478" t="str">
            <v>0</v>
          </cell>
          <cell r="AZ478" t="str">
            <v>FPL Fibernet</v>
          </cell>
        </row>
        <row r="479">
          <cell r="A479" t="str">
            <v>107100</v>
          </cell>
          <cell r="B479" t="str">
            <v>0312</v>
          </cell>
          <cell r="C479" t="str">
            <v>06080</v>
          </cell>
          <cell r="D479" t="str">
            <v>0ELECT</v>
          </cell>
          <cell r="E479" t="str">
            <v>312000</v>
          </cell>
          <cell r="F479" t="str">
            <v>0676</v>
          </cell>
          <cell r="G479" t="str">
            <v>11450</v>
          </cell>
          <cell r="H479" t="str">
            <v>A</v>
          </cell>
          <cell r="I479" t="str">
            <v>00000041</v>
          </cell>
          <cell r="J479">
            <v>65</v>
          </cell>
          <cell r="K479">
            <v>312</v>
          </cell>
          <cell r="L479">
            <v>6181</v>
          </cell>
          <cell r="M479">
            <v>398</v>
          </cell>
          <cell r="N479">
            <v>0</v>
          </cell>
          <cell r="O479">
            <v>1</v>
          </cell>
          <cell r="P479">
            <v>398.00099999999998</v>
          </cell>
          <cell r="Q479" t="str">
            <v>0676</v>
          </cell>
          <cell r="R479" t="str">
            <v>11450</v>
          </cell>
          <cell r="S479" t="str">
            <v>200212</v>
          </cell>
          <cell r="T479" t="str">
            <v>SA01</v>
          </cell>
          <cell r="U479">
            <v>62.75</v>
          </cell>
          <cell r="V479" t="str">
            <v>LDB</v>
          </cell>
          <cell r="W479">
            <v>0</v>
          </cell>
          <cell r="Y479">
            <v>0</v>
          </cell>
          <cell r="Z479">
            <v>1</v>
          </cell>
          <cell r="AA479" t="str">
            <v>MS#</v>
          </cell>
          <cell r="AB479" t="str">
            <v xml:space="preserve">   998014502</v>
          </cell>
          <cell r="AC479" t="str">
            <v>BCH</v>
          </cell>
          <cell r="AD479" t="str">
            <v>018722</v>
          </cell>
          <cell r="AE479" t="str">
            <v>TML</v>
          </cell>
          <cell r="AF479" t="str">
            <v>12017</v>
          </cell>
          <cell r="AG479" t="str">
            <v>SRL</v>
          </cell>
          <cell r="AH479" t="str">
            <v>0350</v>
          </cell>
          <cell r="AI479" t="str">
            <v>DLV</v>
          </cell>
          <cell r="AJ479" t="str">
            <v>000</v>
          </cell>
          <cell r="AK479" t="str">
            <v>REL</v>
          </cell>
          <cell r="AL479" t="str">
            <v>000</v>
          </cell>
          <cell r="AM479" t="str">
            <v>LN#</v>
          </cell>
          <cell r="AO479" t="str">
            <v>UOI</v>
          </cell>
          <cell r="AP479" t="str">
            <v>EA</v>
          </cell>
          <cell r="AU479" t="str">
            <v>0</v>
          </cell>
          <cell r="AW479" t="str">
            <v>000</v>
          </cell>
          <cell r="AX479" t="str">
            <v>00</v>
          </cell>
          <cell r="AY479" t="str">
            <v>0</v>
          </cell>
          <cell r="AZ479" t="str">
            <v>FPL Fibernet</v>
          </cell>
        </row>
        <row r="480">
          <cell r="A480" t="str">
            <v>107100</v>
          </cell>
          <cell r="B480" t="str">
            <v>0312</v>
          </cell>
          <cell r="C480" t="str">
            <v>06080</v>
          </cell>
          <cell r="D480" t="str">
            <v>0ELECT</v>
          </cell>
          <cell r="E480" t="str">
            <v>312000</v>
          </cell>
          <cell r="F480" t="str">
            <v>0676</v>
          </cell>
          <cell r="G480" t="str">
            <v>11450</v>
          </cell>
          <cell r="H480" t="str">
            <v>A</v>
          </cell>
          <cell r="I480" t="str">
            <v>00000041</v>
          </cell>
          <cell r="J480">
            <v>65</v>
          </cell>
          <cell r="K480">
            <v>312</v>
          </cell>
          <cell r="L480">
            <v>6181</v>
          </cell>
          <cell r="M480">
            <v>398</v>
          </cell>
          <cell r="N480">
            <v>0</v>
          </cell>
          <cell r="O480">
            <v>1</v>
          </cell>
          <cell r="P480">
            <v>398.00099999999998</v>
          </cell>
          <cell r="Q480" t="str">
            <v>0676</v>
          </cell>
          <cell r="R480" t="str">
            <v>11450</v>
          </cell>
          <cell r="S480" t="str">
            <v>200212</v>
          </cell>
          <cell r="T480" t="str">
            <v>SA01</v>
          </cell>
          <cell r="U480">
            <v>63.25</v>
          </cell>
          <cell r="V480" t="str">
            <v>LDB</v>
          </cell>
          <cell r="W480">
            <v>0</v>
          </cell>
          <cell r="Y480">
            <v>0</v>
          </cell>
          <cell r="Z480">
            <v>1</v>
          </cell>
          <cell r="AA480" t="str">
            <v>MS#</v>
          </cell>
          <cell r="AB480" t="str">
            <v xml:space="preserve">   998014695</v>
          </cell>
          <cell r="AC480" t="str">
            <v>BCH</v>
          </cell>
          <cell r="AD480" t="str">
            <v>018721</v>
          </cell>
          <cell r="AE480" t="str">
            <v>TML</v>
          </cell>
          <cell r="AF480" t="str">
            <v>12017</v>
          </cell>
          <cell r="AG480" t="str">
            <v>SRL</v>
          </cell>
          <cell r="AH480" t="str">
            <v>0368</v>
          </cell>
          <cell r="AI480" t="str">
            <v>DLV</v>
          </cell>
          <cell r="AJ480" t="str">
            <v>000</v>
          </cell>
          <cell r="AK480" t="str">
            <v>REL</v>
          </cell>
          <cell r="AL480" t="str">
            <v>000</v>
          </cell>
          <cell r="AM480" t="str">
            <v>LN#</v>
          </cell>
          <cell r="AO480" t="str">
            <v>UOI</v>
          </cell>
          <cell r="AP480" t="str">
            <v>FT</v>
          </cell>
          <cell r="AU480" t="str">
            <v>0</v>
          </cell>
          <cell r="AW480" t="str">
            <v>000</v>
          </cell>
          <cell r="AX480" t="str">
            <v>00</v>
          </cell>
          <cell r="AY480" t="str">
            <v>0</v>
          </cell>
          <cell r="AZ480" t="str">
            <v>FPL Fibernet</v>
          </cell>
        </row>
        <row r="481">
          <cell r="A481" t="str">
            <v>107100</v>
          </cell>
          <cell r="B481" t="str">
            <v>0312</v>
          </cell>
          <cell r="C481" t="str">
            <v>06080</v>
          </cell>
          <cell r="D481" t="str">
            <v>0ELECT</v>
          </cell>
          <cell r="E481" t="str">
            <v>312000</v>
          </cell>
          <cell r="F481" t="str">
            <v>0676</v>
          </cell>
          <cell r="G481" t="str">
            <v>11450</v>
          </cell>
          <cell r="H481" t="str">
            <v>A</v>
          </cell>
          <cell r="I481" t="str">
            <v>00000041</v>
          </cell>
          <cell r="J481">
            <v>65</v>
          </cell>
          <cell r="K481">
            <v>312</v>
          </cell>
          <cell r="L481">
            <v>6181</v>
          </cell>
          <cell r="M481">
            <v>398</v>
          </cell>
          <cell r="N481">
            <v>0</v>
          </cell>
          <cell r="O481">
            <v>1</v>
          </cell>
          <cell r="P481">
            <v>398.00099999999998</v>
          </cell>
          <cell r="Q481" t="str">
            <v>0676</v>
          </cell>
          <cell r="R481" t="str">
            <v>11450</v>
          </cell>
          <cell r="S481" t="str">
            <v>200212</v>
          </cell>
          <cell r="T481" t="str">
            <v>SA01</v>
          </cell>
          <cell r="U481">
            <v>66</v>
          </cell>
          <cell r="V481" t="str">
            <v>LDB</v>
          </cell>
          <cell r="W481">
            <v>0</v>
          </cell>
          <cell r="Y481">
            <v>0</v>
          </cell>
          <cell r="Z481">
            <v>100</v>
          </cell>
          <cell r="AA481" t="str">
            <v>MS#</v>
          </cell>
          <cell r="AB481" t="str">
            <v xml:space="preserve">   998000144</v>
          </cell>
          <cell r="AC481" t="str">
            <v>BCH</v>
          </cell>
          <cell r="AD481" t="str">
            <v>018721</v>
          </cell>
          <cell r="AE481" t="str">
            <v>TML</v>
          </cell>
          <cell r="AF481" t="str">
            <v>12017</v>
          </cell>
          <cell r="AG481" t="str">
            <v>SRL</v>
          </cell>
          <cell r="AH481" t="str">
            <v>0368</v>
          </cell>
          <cell r="AI481" t="str">
            <v>DLV</v>
          </cell>
          <cell r="AJ481" t="str">
            <v>000</v>
          </cell>
          <cell r="AK481" t="str">
            <v>REL</v>
          </cell>
          <cell r="AL481" t="str">
            <v>000</v>
          </cell>
          <cell r="AM481" t="str">
            <v>LN#</v>
          </cell>
          <cell r="AO481" t="str">
            <v>UOI</v>
          </cell>
          <cell r="AP481" t="str">
            <v>FT</v>
          </cell>
          <cell r="AU481" t="str">
            <v>0</v>
          </cell>
          <cell r="AW481" t="str">
            <v>000</v>
          </cell>
          <cell r="AX481" t="str">
            <v>00</v>
          </cell>
          <cell r="AY481" t="str">
            <v>0</v>
          </cell>
          <cell r="AZ481" t="str">
            <v>FPL Fibernet</v>
          </cell>
        </row>
        <row r="482">
          <cell r="A482" t="str">
            <v>107100</v>
          </cell>
          <cell r="B482" t="str">
            <v>0312</v>
          </cell>
          <cell r="C482" t="str">
            <v>06080</v>
          </cell>
          <cell r="D482" t="str">
            <v>0ELECT</v>
          </cell>
          <cell r="E482" t="str">
            <v>312000</v>
          </cell>
          <cell r="F482" t="str">
            <v>0676</v>
          </cell>
          <cell r="G482" t="str">
            <v>11450</v>
          </cell>
          <cell r="H482" t="str">
            <v>A</v>
          </cell>
          <cell r="I482" t="str">
            <v>00000041</v>
          </cell>
          <cell r="J482">
            <v>65</v>
          </cell>
          <cell r="K482">
            <v>312</v>
          </cell>
          <cell r="L482">
            <v>6181</v>
          </cell>
          <cell r="M482">
            <v>398</v>
          </cell>
          <cell r="N482">
            <v>0</v>
          </cell>
          <cell r="O482">
            <v>1</v>
          </cell>
          <cell r="P482">
            <v>398.00099999999998</v>
          </cell>
          <cell r="Q482" t="str">
            <v>0676</v>
          </cell>
          <cell r="R482" t="str">
            <v>11450</v>
          </cell>
          <cell r="S482" t="str">
            <v>200212</v>
          </cell>
          <cell r="T482" t="str">
            <v>SA01</v>
          </cell>
          <cell r="U482">
            <v>71.69</v>
          </cell>
          <cell r="V482" t="str">
            <v>LDB</v>
          </cell>
          <cell r="W482">
            <v>0</v>
          </cell>
          <cell r="Y482">
            <v>0</v>
          </cell>
          <cell r="Z482">
            <v>4</v>
          </cell>
          <cell r="AA482" t="str">
            <v>MS#</v>
          </cell>
          <cell r="AB482" t="str">
            <v xml:space="preserve">   998000152</v>
          </cell>
          <cell r="AC482" t="str">
            <v>BCH</v>
          </cell>
          <cell r="AD482" t="str">
            <v>013388</v>
          </cell>
          <cell r="AE482" t="str">
            <v>TML</v>
          </cell>
          <cell r="AF482" t="str">
            <v>12016</v>
          </cell>
          <cell r="AG482" t="str">
            <v>SRL</v>
          </cell>
          <cell r="AH482" t="str">
            <v>0368</v>
          </cell>
          <cell r="AI482" t="str">
            <v>DLV</v>
          </cell>
          <cell r="AJ482" t="str">
            <v>000</v>
          </cell>
          <cell r="AK482" t="str">
            <v>REL</v>
          </cell>
          <cell r="AL482" t="str">
            <v>000</v>
          </cell>
          <cell r="AM482" t="str">
            <v>LN#</v>
          </cell>
          <cell r="AO482" t="str">
            <v>UOI</v>
          </cell>
          <cell r="AP482" t="str">
            <v>EA</v>
          </cell>
          <cell r="AU482" t="str">
            <v>0</v>
          </cell>
          <cell r="AW482" t="str">
            <v>000</v>
          </cell>
          <cell r="AX482" t="str">
            <v>00</v>
          </cell>
          <cell r="AY482" t="str">
            <v>0</v>
          </cell>
          <cell r="AZ482" t="str">
            <v>FPL Fibernet</v>
          </cell>
        </row>
        <row r="483">
          <cell r="A483" t="str">
            <v>107100</v>
          </cell>
          <cell r="B483" t="str">
            <v>0312</v>
          </cell>
          <cell r="C483" t="str">
            <v>06080</v>
          </cell>
          <cell r="D483" t="str">
            <v>0ELECT</v>
          </cell>
          <cell r="E483" t="str">
            <v>312000</v>
          </cell>
          <cell r="F483" t="str">
            <v>0676</v>
          </cell>
          <cell r="G483" t="str">
            <v>11450</v>
          </cell>
          <cell r="H483" t="str">
            <v>A</v>
          </cell>
          <cell r="I483" t="str">
            <v>00000041</v>
          </cell>
          <cell r="J483">
            <v>65</v>
          </cell>
          <cell r="K483">
            <v>312</v>
          </cell>
          <cell r="L483">
            <v>6181</v>
          </cell>
          <cell r="M483">
            <v>398</v>
          </cell>
          <cell r="N483">
            <v>0</v>
          </cell>
          <cell r="O483">
            <v>1</v>
          </cell>
          <cell r="P483">
            <v>398.00099999999998</v>
          </cell>
          <cell r="Q483" t="str">
            <v>0676</v>
          </cell>
          <cell r="R483" t="str">
            <v>11450</v>
          </cell>
          <cell r="S483" t="str">
            <v>200212</v>
          </cell>
          <cell r="T483" t="str">
            <v>SA01</v>
          </cell>
          <cell r="U483">
            <v>80.52</v>
          </cell>
          <cell r="V483" t="str">
            <v>LDB</v>
          </cell>
          <cell r="W483">
            <v>0</v>
          </cell>
          <cell r="Y483">
            <v>0</v>
          </cell>
          <cell r="Z483">
            <v>9</v>
          </cell>
          <cell r="AA483" t="str">
            <v>MS#</v>
          </cell>
          <cell r="AB483" t="str">
            <v xml:space="preserve">   998000497</v>
          </cell>
          <cell r="AC483" t="str">
            <v>BCH</v>
          </cell>
          <cell r="AD483" t="str">
            <v>012355</v>
          </cell>
          <cell r="AE483" t="str">
            <v>TML</v>
          </cell>
          <cell r="AF483" t="str">
            <v>12026</v>
          </cell>
          <cell r="AG483" t="str">
            <v>SRL</v>
          </cell>
          <cell r="AH483" t="str">
            <v>0368</v>
          </cell>
          <cell r="AI483" t="str">
            <v>DLV</v>
          </cell>
          <cell r="AJ483" t="str">
            <v>000</v>
          </cell>
          <cell r="AK483" t="str">
            <v>REL</v>
          </cell>
          <cell r="AL483" t="str">
            <v>000</v>
          </cell>
          <cell r="AM483" t="str">
            <v>LN#</v>
          </cell>
          <cell r="AO483" t="str">
            <v>UOI</v>
          </cell>
          <cell r="AP483" t="str">
            <v>EA</v>
          </cell>
          <cell r="AU483" t="str">
            <v>0</v>
          </cell>
          <cell r="AW483" t="str">
            <v>000</v>
          </cell>
          <cell r="AX483" t="str">
            <v>00</v>
          </cell>
          <cell r="AY483" t="str">
            <v>0</v>
          </cell>
          <cell r="AZ483" t="str">
            <v>FPL Fibernet</v>
          </cell>
        </row>
        <row r="484">
          <cell r="A484" t="str">
            <v>107100</v>
          </cell>
          <cell r="B484" t="str">
            <v>0312</v>
          </cell>
          <cell r="C484" t="str">
            <v>06080</v>
          </cell>
          <cell r="D484" t="str">
            <v>0ELECT</v>
          </cell>
          <cell r="E484" t="str">
            <v>312000</v>
          </cell>
          <cell r="F484" t="str">
            <v>0676</v>
          </cell>
          <cell r="G484" t="str">
            <v>11450</v>
          </cell>
          <cell r="H484" t="str">
            <v>A</v>
          </cell>
          <cell r="I484" t="str">
            <v>00000041</v>
          </cell>
          <cell r="J484">
            <v>65</v>
          </cell>
          <cell r="K484">
            <v>312</v>
          </cell>
          <cell r="L484">
            <v>6181</v>
          </cell>
          <cell r="M484">
            <v>398</v>
          </cell>
          <cell r="N484">
            <v>0</v>
          </cell>
          <cell r="O484">
            <v>1</v>
          </cell>
          <cell r="P484">
            <v>398.00099999999998</v>
          </cell>
          <cell r="Q484" t="str">
            <v>0676</v>
          </cell>
          <cell r="R484" t="str">
            <v>11450</v>
          </cell>
          <cell r="S484" t="str">
            <v>200212</v>
          </cell>
          <cell r="T484" t="str">
            <v>SA01</v>
          </cell>
          <cell r="U484">
            <v>85.5</v>
          </cell>
          <cell r="V484" t="str">
            <v>LDB</v>
          </cell>
          <cell r="W484">
            <v>0</v>
          </cell>
          <cell r="Y484">
            <v>0</v>
          </cell>
          <cell r="Z484">
            <v>75</v>
          </cell>
          <cell r="AA484" t="str">
            <v>MS#</v>
          </cell>
          <cell r="AB484" t="str">
            <v xml:space="preserve">   998014677</v>
          </cell>
          <cell r="AC484" t="str">
            <v>BCH</v>
          </cell>
          <cell r="AD484" t="str">
            <v>018721</v>
          </cell>
          <cell r="AE484" t="str">
            <v>TML</v>
          </cell>
          <cell r="AF484" t="str">
            <v>12017</v>
          </cell>
          <cell r="AG484" t="str">
            <v>SRL</v>
          </cell>
          <cell r="AH484" t="str">
            <v>0368</v>
          </cell>
          <cell r="AI484" t="str">
            <v>DLV</v>
          </cell>
          <cell r="AJ484" t="str">
            <v>000</v>
          </cell>
          <cell r="AK484" t="str">
            <v>REL</v>
          </cell>
          <cell r="AL484" t="str">
            <v>000</v>
          </cell>
          <cell r="AM484" t="str">
            <v>LN#</v>
          </cell>
          <cell r="AO484" t="str">
            <v>UOI</v>
          </cell>
          <cell r="AP484" t="str">
            <v>FT</v>
          </cell>
          <cell r="AU484" t="str">
            <v>0</v>
          </cell>
          <cell r="AW484" t="str">
            <v>000</v>
          </cell>
          <cell r="AX484" t="str">
            <v>00</v>
          </cell>
          <cell r="AY484" t="str">
            <v>0</v>
          </cell>
          <cell r="AZ484" t="str">
            <v>FPL Fibernet</v>
          </cell>
        </row>
        <row r="485">
          <cell r="A485" t="str">
            <v>107100</v>
          </cell>
          <cell r="B485" t="str">
            <v>0312</v>
          </cell>
          <cell r="C485" t="str">
            <v>06080</v>
          </cell>
          <cell r="D485" t="str">
            <v>0ELECT</v>
          </cell>
          <cell r="E485" t="str">
            <v>312000</v>
          </cell>
          <cell r="F485" t="str">
            <v>0676</v>
          </cell>
          <cell r="G485" t="str">
            <v>11450</v>
          </cell>
          <cell r="H485" t="str">
            <v>A</v>
          </cell>
          <cell r="I485" t="str">
            <v>00000041</v>
          </cell>
          <cell r="J485">
            <v>65</v>
          </cell>
          <cell r="K485">
            <v>312</v>
          </cell>
          <cell r="L485">
            <v>6181</v>
          </cell>
          <cell r="M485">
            <v>398</v>
          </cell>
          <cell r="N485">
            <v>0</v>
          </cell>
          <cell r="O485">
            <v>1</v>
          </cell>
          <cell r="P485">
            <v>398.00099999999998</v>
          </cell>
          <cell r="Q485" t="str">
            <v>0676</v>
          </cell>
          <cell r="R485" t="str">
            <v>11450</v>
          </cell>
          <cell r="S485" t="str">
            <v>200212</v>
          </cell>
          <cell r="T485" t="str">
            <v>SA01</v>
          </cell>
          <cell r="U485">
            <v>98.05</v>
          </cell>
          <cell r="V485" t="str">
            <v>LDB</v>
          </cell>
          <cell r="W485">
            <v>0</v>
          </cell>
          <cell r="Y485">
            <v>0</v>
          </cell>
          <cell r="Z485">
            <v>50</v>
          </cell>
          <cell r="AA485" t="str">
            <v>MS#</v>
          </cell>
          <cell r="AB485" t="str">
            <v xml:space="preserve">   998000502</v>
          </cell>
          <cell r="AC485" t="str">
            <v>BCH</v>
          </cell>
          <cell r="AD485" t="str">
            <v>012356</v>
          </cell>
          <cell r="AE485" t="str">
            <v>TML</v>
          </cell>
          <cell r="AF485" t="str">
            <v>12026</v>
          </cell>
          <cell r="AG485" t="str">
            <v>SRL</v>
          </cell>
          <cell r="AH485" t="str">
            <v>0368</v>
          </cell>
          <cell r="AI485" t="str">
            <v>DLV</v>
          </cell>
          <cell r="AJ485" t="str">
            <v>000</v>
          </cell>
          <cell r="AK485" t="str">
            <v>REL</v>
          </cell>
          <cell r="AL485" t="str">
            <v>000</v>
          </cell>
          <cell r="AM485" t="str">
            <v>LN#</v>
          </cell>
          <cell r="AO485" t="str">
            <v>UOI</v>
          </cell>
          <cell r="AP485" t="str">
            <v>EA</v>
          </cell>
          <cell r="AU485" t="str">
            <v>0</v>
          </cell>
          <cell r="AW485" t="str">
            <v>000</v>
          </cell>
          <cell r="AX485" t="str">
            <v>00</v>
          </cell>
          <cell r="AY485" t="str">
            <v>0</v>
          </cell>
          <cell r="AZ485" t="str">
            <v>FPL Fibernet</v>
          </cell>
        </row>
        <row r="486">
          <cell r="A486" t="str">
            <v>107100</v>
          </cell>
          <cell r="B486" t="str">
            <v>0312</v>
          </cell>
          <cell r="C486" t="str">
            <v>06080</v>
          </cell>
          <cell r="D486" t="str">
            <v>0ELECT</v>
          </cell>
          <cell r="E486" t="str">
            <v>312000</v>
          </cell>
          <cell r="F486" t="str">
            <v>0676</v>
          </cell>
          <cell r="G486" t="str">
            <v>11450</v>
          </cell>
          <cell r="H486" t="str">
            <v>A</v>
          </cell>
          <cell r="I486" t="str">
            <v>00000041</v>
          </cell>
          <cell r="J486">
            <v>65</v>
          </cell>
          <cell r="K486">
            <v>312</v>
          </cell>
          <cell r="L486">
            <v>6181</v>
          </cell>
          <cell r="M486">
            <v>398</v>
          </cell>
          <cell r="N486">
            <v>0</v>
          </cell>
          <cell r="O486">
            <v>1</v>
          </cell>
          <cell r="P486">
            <v>398.00099999999998</v>
          </cell>
          <cell r="Q486" t="str">
            <v>0676</v>
          </cell>
          <cell r="R486" t="str">
            <v>11450</v>
          </cell>
          <cell r="S486" t="str">
            <v>200212</v>
          </cell>
          <cell r="T486" t="str">
            <v>SA01</v>
          </cell>
          <cell r="U486">
            <v>98.05</v>
          </cell>
          <cell r="V486" t="str">
            <v>LDB</v>
          </cell>
          <cell r="W486">
            <v>0</v>
          </cell>
          <cell r="Y486">
            <v>0</v>
          </cell>
          <cell r="Z486">
            <v>50</v>
          </cell>
          <cell r="AA486" t="str">
            <v>MS#</v>
          </cell>
          <cell r="AB486" t="str">
            <v xml:space="preserve">   998000502</v>
          </cell>
          <cell r="AC486" t="str">
            <v>BCH</v>
          </cell>
          <cell r="AD486" t="str">
            <v>018725</v>
          </cell>
          <cell r="AE486" t="str">
            <v>TML</v>
          </cell>
          <cell r="AF486" t="str">
            <v>12017</v>
          </cell>
          <cell r="AG486" t="str">
            <v>SRL</v>
          </cell>
          <cell r="AH486" t="str">
            <v>0368</v>
          </cell>
          <cell r="AI486" t="str">
            <v>DLV</v>
          </cell>
          <cell r="AJ486" t="str">
            <v>000</v>
          </cell>
          <cell r="AK486" t="str">
            <v>REL</v>
          </cell>
          <cell r="AL486" t="str">
            <v>000</v>
          </cell>
          <cell r="AM486" t="str">
            <v>LN#</v>
          </cell>
          <cell r="AO486" t="str">
            <v>UOI</v>
          </cell>
          <cell r="AP486" t="str">
            <v>EA</v>
          </cell>
          <cell r="AU486" t="str">
            <v>0</v>
          </cell>
          <cell r="AW486" t="str">
            <v>000</v>
          </cell>
          <cell r="AX486" t="str">
            <v>00</v>
          </cell>
          <cell r="AY486" t="str">
            <v>0</v>
          </cell>
          <cell r="AZ486" t="str">
            <v>FPL Fibernet</v>
          </cell>
        </row>
        <row r="487">
          <cell r="A487" t="str">
            <v>107100</v>
          </cell>
          <cell r="B487" t="str">
            <v>0312</v>
          </cell>
          <cell r="C487" t="str">
            <v>06080</v>
          </cell>
          <cell r="D487" t="str">
            <v>0ELECT</v>
          </cell>
          <cell r="E487" t="str">
            <v>312000</v>
          </cell>
          <cell r="F487" t="str">
            <v>0676</v>
          </cell>
          <cell r="G487" t="str">
            <v>11450</v>
          </cell>
          <cell r="H487" t="str">
            <v>A</v>
          </cell>
          <cell r="I487" t="str">
            <v>00000041</v>
          </cell>
          <cell r="J487">
            <v>65</v>
          </cell>
          <cell r="K487">
            <v>312</v>
          </cell>
          <cell r="L487">
            <v>6181</v>
          </cell>
          <cell r="M487">
            <v>398</v>
          </cell>
          <cell r="N487">
            <v>0</v>
          </cell>
          <cell r="O487">
            <v>1</v>
          </cell>
          <cell r="P487">
            <v>398.00099999999998</v>
          </cell>
          <cell r="Q487" t="str">
            <v>0676</v>
          </cell>
          <cell r="R487" t="str">
            <v>11450</v>
          </cell>
          <cell r="S487" t="str">
            <v>200212</v>
          </cell>
          <cell r="T487" t="str">
            <v>SA01</v>
          </cell>
          <cell r="U487">
            <v>121.11</v>
          </cell>
          <cell r="V487" t="str">
            <v>LDB</v>
          </cell>
          <cell r="W487">
            <v>0</v>
          </cell>
          <cell r="Y487">
            <v>0</v>
          </cell>
          <cell r="Z487">
            <v>1</v>
          </cell>
          <cell r="AA487" t="str">
            <v>MS#</v>
          </cell>
          <cell r="AB487" t="str">
            <v xml:space="preserve">   998000519</v>
          </cell>
          <cell r="AC487" t="str">
            <v>BCH</v>
          </cell>
          <cell r="AD487" t="str">
            <v>018721</v>
          </cell>
          <cell r="AE487" t="str">
            <v>TML</v>
          </cell>
          <cell r="AF487" t="str">
            <v>12017</v>
          </cell>
          <cell r="AG487" t="str">
            <v>SRL</v>
          </cell>
          <cell r="AH487" t="str">
            <v>0368</v>
          </cell>
          <cell r="AI487" t="str">
            <v>DLV</v>
          </cell>
          <cell r="AJ487" t="str">
            <v>000</v>
          </cell>
          <cell r="AK487" t="str">
            <v>REL</v>
          </cell>
          <cell r="AL487" t="str">
            <v>000</v>
          </cell>
          <cell r="AM487" t="str">
            <v>LN#</v>
          </cell>
          <cell r="AO487" t="str">
            <v>UOI</v>
          </cell>
          <cell r="AP487" t="str">
            <v>EA</v>
          </cell>
          <cell r="AU487" t="str">
            <v>0</v>
          </cell>
          <cell r="AW487" t="str">
            <v>000</v>
          </cell>
          <cell r="AX487" t="str">
            <v>00</v>
          </cell>
          <cell r="AY487" t="str">
            <v>0</v>
          </cell>
          <cell r="AZ487" t="str">
            <v>FPL Fibernet</v>
          </cell>
        </row>
        <row r="488">
          <cell r="A488" t="str">
            <v>107100</v>
          </cell>
          <cell r="B488" t="str">
            <v>0312</v>
          </cell>
          <cell r="C488" t="str">
            <v>06080</v>
          </cell>
          <cell r="D488" t="str">
            <v>0ELECT</v>
          </cell>
          <cell r="E488" t="str">
            <v>312000</v>
          </cell>
          <cell r="F488" t="str">
            <v>0676</v>
          </cell>
          <cell r="G488" t="str">
            <v>11450</v>
          </cell>
          <cell r="H488" t="str">
            <v>A</v>
          </cell>
          <cell r="I488" t="str">
            <v>00000041</v>
          </cell>
          <cell r="J488">
            <v>65</v>
          </cell>
          <cell r="K488">
            <v>312</v>
          </cell>
          <cell r="L488">
            <v>6181</v>
          </cell>
          <cell r="M488">
            <v>398</v>
          </cell>
          <cell r="N488">
            <v>0</v>
          </cell>
          <cell r="O488">
            <v>1</v>
          </cell>
          <cell r="P488">
            <v>398.00099999999998</v>
          </cell>
          <cell r="Q488" t="str">
            <v>0676</v>
          </cell>
          <cell r="R488" t="str">
            <v>11450</v>
          </cell>
          <cell r="S488" t="str">
            <v>200212</v>
          </cell>
          <cell r="T488" t="str">
            <v>SA01</v>
          </cell>
          <cell r="U488">
            <v>125.4</v>
          </cell>
          <cell r="V488" t="str">
            <v>LDB</v>
          </cell>
          <cell r="W488">
            <v>0</v>
          </cell>
          <cell r="Y488">
            <v>0</v>
          </cell>
          <cell r="Z488">
            <v>4</v>
          </cell>
          <cell r="AA488" t="str">
            <v>MS#</v>
          </cell>
          <cell r="AB488" t="str">
            <v xml:space="preserve">   998014145</v>
          </cell>
          <cell r="AC488" t="str">
            <v>BCH</v>
          </cell>
          <cell r="AD488" t="str">
            <v>018722</v>
          </cell>
          <cell r="AE488" t="str">
            <v>TML</v>
          </cell>
          <cell r="AF488" t="str">
            <v>12017</v>
          </cell>
          <cell r="AG488" t="str">
            <v>SRL</v>
          </cell>
          <cell r="AH488" t="str">
            <v>0350</v>
          </cell>
          <cell r="AI488" t="str">
            <v>DLV</v>
          </cell>
          <cell r="AJ488" t="str">
            <v>000</v>
          </cell>
          <cell r="AK488" t="str">
            <v>REL</v>
          </cell>
          <cell r="AL488" t="str">
            <v>000</v>
          </cell>
          <cell r="AM488" t="str">
            <v>LN#</v>
          </cell>
          <cell r="AO488" t="str">
            <v>UOI</v>
          </cell>
          <cell r="AP488" t="str">
            <v>EA</v>
          </cell>
          <cell r="AU488" t="str">
            <v>0</v>
          </cell>
          <cell r="AW488" t="str">
            <v>000</v>
          </cell>
          <cell r="AX488" t="str">
            <v>00</v>
          </cell>
          <cell r="AY488" t="str">
            <v>0</v>
          </cell>
          <cell r="AZ488" t="str">
            <v>FPL Fibernet</v>
          </cell>
        </row>
        <row r="489">
          <cell r="A489" t="str">
            <v>107100</v>
          </cell>
          <cell r="B489" t="str">
            <v>0312</v>
          </cell>
          <cell r="C489" t="str">
            <v>06080</v>
          </cell>
          <cell r="D489" t="str">
            <v>0ELECT</v>
          </cell>
          <cell r="E489" t="str">
            <v>312000</v>
          </cell>
          <cell r="F489" t="str">
            <v>0676</v>
          </cell>
          <cell r="G489" t="str">
            <v>11450</v>
          </cell>
          <cell r="H489" t="str">
            <v>A</v>
          </cell>
          <cell r="I489" t="str">
            <v>00000041</v>
          </cell>
          <cell r="J489">
            <v>65</v>
          </cell>
          <cell r="K489">
            <v>312</v>
          </cell>
          <cell r="L489">
            <v>6181</v>
          </cell>
          <cell r="M489">
            <v>398</v>
          </cell>
          <cell r="N489">
            <v>0</v>
          </cell>
          <cell r="O489">
            <v>1</v>
          </cell>
          <cell r="P489">
            <v>398.00099999999998</v>
          </cell>
          <cell r="Q489" t="str">
            <v>0676</v>
          </cell>
          <cell r="R489" t="str">
            <v>11450</v>
          </cell>
          <cell r="S489" t="str">
            <v>200212</v>
          </cell>
          <cell r="T489" t="str">
            <v>SA01</v>
          </cell>
          <cell r="U489">
            <v>125.4</v>
          </cell>
          <cell r="V489" t="str">
            <v>LDB</v>
          </cell>
          <cell r="W489">
            <v>0</v>
          </cell>
          <cell r="Y489">
            <v>0</v>
          </cell>
          <cell r="Z489">
            <v>4</v>
          </cell>
          <cell r="AA489" t="str">
            <v>MS#</v>
          </cell>
          <cell r="AB489" t="str">
            <v xml:space="preserve">   998014145</v>
          </cell>
          <cell r="AC489" t="str">
            <v>BCH</v>
          </cell>
          <cell r="AD489" t="str">
            <v>018726</v>
          </cell>
          <cell r="AE489" t="str">
            <v>TML</v>
          </cell>
          <cell r="AF489" t="str">
            <v>12017</v>
          </cell>
          <cell r="AG489" t="str">
            <v>SRL</v>
          </cell>
          <cell r="AH489" t="str">
            <v>0350</v>
          </cell>
          <cell r="AI489" t="str">
            <v>DLV</v>
          </cell>
          <cell r="AJ489" t="str">
            <v>000</v>
          </cell>
          <cell r="AK489" t="str">
            <v>REL</v>
          </cell>
          <cell r="AL489" t="str">
            <v>000</v>
          </cell>
          <cell r="AM489" t="str">
            <v>LN#</v>
          </cell>
          <cell r="AO489" t="str">
            <v>UOI</v>
          </cell>
          <cell r="AP489" t="str">
            <v>EA</v>
          </cell>
          <cell r="AU489" t="str">
            <v>0</v>
          </cell>
          <cell r="AW489" t="str">
            <v>000</v>
          </cell>
          <cell r="AX489" t="str">
            <v>00</v>
          </cell>
          <cell r="AY489" t="str">
            <v>0</v>
          </cell>
          <cell r="AZ489" t="str">
            <v>FPL Fibernet</v>
          </cell>
        </row>
        <row r="490">
          <cell r="A490" t="str">
            <v>107100</v>
          </cell>
          <cell r="B490" t="str">
            <v>0312</v>
          </cell>
          <cell r="C490" t="str">
            <v>06080</v>
          </cell>
          <cell r="D490" t="str">
            <v>0ELECT</v>
          </cell>
          <cell r="E490" t="str">
            <v>312000</v>
          </cell>
          <cell r="F490" t="str">
            <v>0676</v>
          </cell>
          <cell r="G490" t="str">
            <v>11450</v>
          </cell>
          <cell r="H490" t="str">
            <v>A</v>
          </cell>
          <cell r="I490" t="str">
            <v>00000041</v>
          </cell>
          <cell r="J490">
            <v>65</v>
          </cell>
          <cell r="K490">
            <v>312</v>
          </cell>
          <cell r="L490">
            <v>6181</v>
          </cell>
          <cell r="M490">
            <v>398</v>
          </cell>
          <cell r="N490">
            <v>0</v>
          </cell>
          <cell r="O490">
            <v>1</v>
          </cell>
          <cell r="P490">
            <v>398.00099999999998</v>
          </cell>
          <cell r="Q490" t="str">
            <v>0676</v>
          </cell>
          <cell r="R490" t="str">
            <v>11450</v>
          </cell>
          <cell r="S490" t="str">
            <v>200212</v>
          </cell>
          <cell r="T490" t="str">
            <v>SA01</v>
          </cell>
          <cell r="U490">
            <v>139.4</v>
          </cell>
          <cell r="V490" t="str">
            <v>LDB</v>
          </cell>
          <cell r="W490">
            <v>0</v>
          </cell>
          <cell r="Y490">
            <v>0</v>
          </cell>
          <cell r="Z490">
            <v>2</v>
          </cell>
          <cell r="AA490" t="str">
            <v>MS#</v>
          </cell>
          <cell r="AB490" t="str">
            <v xml:space="preserve">   998000154</v>
          </cell>
          <cell r="AC490" t="str">
            <v>BCH</v>
          </cell>
          <cell r="AD490" t="str">
            <v>013388</v>
          </cell>
          <cell r="AE490" t="str">
            <v>TML</v>
          </cell>
          <cell r="AF490" t="str">
            <v>12016</v>
          </cell>
          <cell r="AG490" t="str">
            <v>SRL</v>
          </cell>
          <cell r="AH490" t="str">
            <v>0368</v>
          </cell>
          <cell r="AI490" t="str">
            <v>DLV</v>
          </cell>
          <cell r="AJ490" t="str">
            <v>000</v>
          </cell>
          <cell r="AK490" t="str">
            <v>REL</v>
          </cell>
          <cell r="AL490" t="str">
            <v>000</v>
          </cell>
          <cell r="AM490" t="str">
            <v>LN#</v>
          </cell>
          <cell r="AO490" t="str">
            <v>UOI</v>
          </cell>
          <cell r="AP490" t="str">
            <v>EA</v>
          </cell>
          <cell r="AU490" t="str">
            <v>0</v>
          </cell>
          <cell r="AW490" t="str">
            <v>000</v>
          </cell>
          <cell r="AX490" t="str">
            <v>00</v>
          </cell>
          <cell r="AY490" t="str">
            <v>0</v>
          </cell>
          <cell r="AZ490" t="str">
            <v>FPL Fibernet</v>
          </cell>
        </row>
        <row r="491">
          <cell r="A491" t="str">
            <v>107100</v>
          </cell>
          <cell r="B491" t="str">
            <v>0312</v>
          </cell>
          <cell r="C491" t="str">
            <v>06080</v>
          </cell>
          <cell r="D491" t="str">
            <v>0ELECT</v>
          </cell>
          <cell r="E491" t="str">
            <v>312000</v>
          </cell>
          <cell r="F491" t="str">
            <v>0676</v>
          </cell>
          <cell r="G491" t="str">
            <v>11450</v>
          </cell>
          <cell r="H491" t="str">
            <v>A</v>
          </cell>
          <cell r="I491" t="str">
            <v>00000041</v>
          </cell>
          <cell r="J491">
            <v>65</v>
          </cell>
          <cell r="K491">
            <v>312</v>
          </cell>
          <cell r="L491">
            <v>6181</v>
          </cell>
          <cell r="M491">
            <v>398</v>
          </cell>
          <cell r="N491">
            <v>0</v>
          </cell>
          <cell r="O491">
            <v>1</v>
          </cell>
          <cell r="P491">
            <v>398.00099999999998</v>
          </cell>
          <cell r="Q491" t="str">
            <v>0676</v>
          </cell>
          <cell r="R491" t="str">
            <v>11450</v>
          </cell>
          <cell r="S491" t="str">
            <v>200212</v>
          </cell>
          <cell r="T491" t="str">
            <v>SA01</v>
          </cell>
          <cell r="U491">
            <v>143</v>
          </cell>
          <cell r="V491" t="str">
            <v>LDB</v>
          </cell>
          <cell r="W491">
            <v>0</v>
          </cell>
          <cell r="Y491">
            <v>0</v>
          </cell>
          <cell r="Z491">
            <v>4</v>
          </cell>
          <cell r="AA491" t="str">
            <v>MS#</v>
          </cell>
          <cell r="AB491" t="str">
            <v xml:space="preserve">   998014654</v>
          </cell>
          <cell r="AC491" t="str">
            <v>BCH</v>
          </cell>
          <cell r="AD491" t="str">
            <v>018721</v>
          </cell>
          <cell r="AE491" t="str">
            <v>TML</v>
          </cell>
          <cell r="AF491" t="str">
            <v>12017</v>
          </cell>
          <cell r="AG491" t="str">
            <v>SRL</v>
          </cell>
          <cell r="AH491" t="str">
            <v>0368</v>
          </cell>
          <cell r="AI491" t="str">
            <v>DLV</v>
          </cell>
          <cell r="AJ491" t="str">
            <v>000</v>
          </cell>
          <cell r="AK491" t="str">
            <v>REL</v>
          </cell>
          <cell r="AL491" t="str">
            <v>000</v>
          </cell>
          <cell r="AM491" t="str">
            <v>LN#</v>
          </cell>
          <cell r="AO491" t="str">
            <v>UOI</v>
          </cell>
          <cell r="AP491" t="str">
            <v>EA</v>
          </cell>
          <cell r="AU491" t="str">
            <v>0</v>
          </cell>
          <cell r="AW491" t="str">
            <v>000</v>
          </cell>
          <cell r="AX491" t="str">
            <v>00</v>
          </cell>
          <cell r="AY491" t="str">
            <v>0</v>
          </cell>
          <cell r="AZ491" t="str">
            <v>FPL Fibernet</v>
          </cell>
        </row>
        <row r="492">
          <cell r="A492" t="str">
            <v>107100</v>
          </cell>
          <cell r="B492" t="str">
            <v>0312</v>
          </cell>
          <cell r="C492" t="str">
            <v>06080</v>
          </cell>
          <cell r="D492" t="str">
            <v>0ELECT</v>
          </cell>
          <cell r="E492" t="str">
            <v>312000</v>
          </cell>
          <cell r="F492" t="str">
            <v>0676</v>
          </cell>
          <cell r="G492" t="str">
            <v>11450</v>
          </cell>
          <cell r="H492" t="str">
            <v>A</v>
          </cell>
          <cell r="I492" t="str">
            <v>00000041</v>
          </cell>
          <cell r="J492">
            <v>65</v>
          </cell>
          <cell r="K492">
            <v>312</v>
          </cell>
          <cell r="L492">
            <v>6181</v>
          </cell>
          <cell r="M492">
            <v>398</v>
          </cell>
          <cell r="N492">
            <v>0</v>
          </cell>
          <cell r="O492">
            <v>1</v>
          </cell>
          <cell r="P492">
            <v>398.00099999999998</v>
          </cell>
          <cell r="Q492" t="str">
            <v>0676</v>
          </cell>
          <cell r="R492" t="str">
            <v>11450</v>
          </cell>
          <cell r="S492" t="str">
            <v>200212</v>
          </cell>
          <cell r="T492" t="str">
            <v>SA01</v>
          </cell>
          <cell r="U492">
            <v>143</v>
          </cell>
          <cell r="V492" t="str">
            <v>LDB</v>
          </cell>
          <cell r="W492">
            <v>0</v>
          </cell>
          <cell r="Y492">
            <v>0</v>
          </cell>
          <cell r="Z492">
            <v>4</v>
          </cell>
          <cell r="AA492" t="str">
            <v>MS#</v>
          </cell>
          <cell r="AB492" t="str">
            <v xml:space="preserve">   998014654</v>
          </cell>
          <cell r="AC492" t="str">
            <v>BCH</v>
          </cell>
          <cell r="AD492" t="str">
            <v>018725</v>
          </cell>
          <cell r="AE492" t="str">
            <v>TML</v>
          </cell>
          <cell r="AF492" t="str">
            <v>12017</v>
          </cell>
          <cell r="AG492" t="str">
            <v>SRL</v>
          </cell>
          <cell r="AH492" t="str">
            <v>0368</v>
          </cell>
          <cell r="AI492" t="str">
            <v>DLV</v>
          </cell>
          <cell r="AJ492" t="str">
            <v>000</v>
          </cell>
          <cell r="AK492" t="str">
            <v>REL</v>
          </cell>
          <cell r="AL492" t="str">
            <v>000</v>
          </cell>
          <cell r="AM492" t="str">
            <v>LN#</v>
          </cell>
          <cell r="AO492" t="str">
            <v>UOI</v>
          </cell>
          <cell r="AP492" t="str">
            <v>EA</v>
          </cell>
          <cell r="AU492" t="str">
            <v>0</v>
          </cell>
          <cell r="AW492" t="str">
            <v>000</v>
          </cell>
          <cell r="AX492" t="str">
            <v>00</v>
          </cell>
          <cell r="AY492" t="str">
            <v>0</v>
          </cell>
          <cell r="AZ492" t="str">
            <v>FPL Fibernet</v>
          </cell>
        </row>
        <row r="493">
          <cell r="A493" t="str">
            <v>107100</v>
          </cell>
          <cell r="B493" t="str">
            <v>0312</v>
          </cell>
          <cell r="C493" t="str">
            <v>06080</v>
          </cell>
          <cell r="D493" t="str">
            <v>0ELECT</v>
          </cell>
          <cell r="E493" t="str">
            <v>312000</v>
          </cell>
          <cell r="F493" t="str">
            <v>0676</v>
          </cell>
          <cell r="G493" t="str">
            <v>11450</v>
          </cell>
          <cell r="H493" t="str">
            <v>A</v>
          </cell>
          <cell r="I493" t="str">
            <v>00000041</v>
          </cell>
          <cell r="J493">
            <v>65</v>
          </cell>
          <cell r="K493">
            <v>312</v>
          </cell>
          <cell r="L493">
            <v>6181</v>
          </cell>
          <cell r="M493">
            <v>398</v>
          </cell>
          <cell r="N493">
            <v>0</v>
          </cell>
          <cell r="O493">
            <v>1</v>
          </cell>
          <cell r="P493">
            <v>398.00099999999998</v>
          </cell>
          <cell r="Q493" t="str">
            <v>0676</v>
          </cell>
          <cell r="R493" t="str">
            <v>11450</v>
          </cell>
          <cell r="S493" t="str">
            <v>200212</v>
          </cell>
          <cell r="T493" t="str">
            <v>SA01</v>
          </cell>
          <cell r="U493">
            <v>146.07</v>
          </cell>
          <cell r="V493" t="str">
            <v>LDB</v>
          </cell>
          <cell r="W493">
            <v>0</v>
          </cell>
          <cell r="Y493">
            <v>0</v>
          </cell>
          <cell r="Z493">
            <v>2</v>
          </cell>
          <cell r="AA493" t="str">
            <v>MS#</v>
          </cell>
          <cell r="AB493" t="str">
            <v xml:space="preserve">   998000172</v>
          </cell>
          <cell r="AC493" t="str">
            <v>BCH</v>
          </cell>
          <cell r="AD493" t="str">
            <v>013388</v>
          </cell>
          <cell r="AE493" t="str">
            <v>TML</v>
          </cell>
          <cell r="AF493" t="str">
            <v>12016</v>
          </cell>
          <cell r="AG493" t="str">
            <v>SRL</v>
          </cell>
          <cell r="AH493" t="str">
            <v>0368</v>
          </cell>
          <cell r="AI493" t="str">
            <v>DLV</v>
          </cell>
          <cell r="AJ493" t="str">
            <v>000</v>
          </cell>
          <cell r="AK493" t="str">
            <v>REL</v>
          </cell>
          <cell r="AL493" t="str">
            <v>000</v>
          </cell>
          <cell r="AM493" t="str">
            <v>LN#</v>
          </cell>
          <cell r="AO493" t="str">
            <v>UOI</v>
          </cell>
          <cell r="AP493" t="str">
            <v>EA</v>
          </cell>
          <cell r="AU493" t="str">
            <v>0</v>
          </cell>
          <cell r="AW493" t="str">
            <v>000</v>
          </cell>
          <cell r="AX493" t="str">
            <v>00</v>
          </cell>
          <cell r="AY493" t="str">
            <v>0</v>
          </cell>
          <cell r="AZ493" t="str">
            <v>FPL Fibernet</v>
          </cell>
        </row>
        <row r="494">
          <cell r="A494" t="str">
            <v>107100</v>
          </cell>
          <cell r="B494" t="str">
            <v>0312</v>
          </cell>
          <cell r="C494" t="str">
            <v>06080</v>
          </cell>
          <cell r="D494" t="str">
            <v>0ELECT</v>
          </cell>
          <cell r="E494" t="str">
            <v>312000</v>
          </cell>
          <cell r="F494" t="str">
            <v>0676</v>
          </cell>
          <cell r="G494" t="str">
            <v>11450</v>
          </cell>
          <cell r="H494" t="str">
            <v>A</v>
          </cell>
          <cell r="I494" t="str">
            <v>00000041</v>
          </cell>
          <cell r="J494">
            <v>65</v>
          </cell>
          <cell r="K494">
            <v>312</v>
          </cell>
          <cell r="L494">
            <v>6181</v>
          </cell>
          <cell r="M494">
            <v>398</v>
          </cell>
          <cell r="N494">
            <v>0</v>
          </cell>
          <cell r="O494">
            <v>1</v>
          </cell>
          <cell r="P494">
            <v>398.00099999999998</v>
          </cell>
          <cell r="Q494" t="str">
            <v>0676</v>
          </cell>
          <cell r="R494" t="str">
            <v>11450</v>
          </cell>
          <cell r="S494" t="str">
            <v>200212</v>
          </cell>
          <cell r="T494" t="str">
            <v>SA01</v>
          </cell>
          <cell r="U494">
            <v>147.69999999999999</v>
          </cell>
          <cell r="V494" t="str">
            <v>LDB</v>
          </cell>
          <cell r="W494">
            <v>0</v>
          </cell>
          <cell r="Y494">
            <v>0</v>
          </cell>
          <cell r="Z494">
            <v>2</v>
          </cell>
          <cell r="AA494" t="str">
            <v>MS#</v>
          </cell>
          <cell r="AB494" t="str">
            <v xml:space="preserve">   998000171</v>
          </cell>
          <cell r="AC494" t="str">
            <v>BCH</v>
          </cell>
          <cell r="AD494" t="str">
            <v>013388</v>
          </cell>
          <cell r="AE494" t="str">
            <v>TML</v>
          </cell>
          <cell r="AF494" t="str">
            <v>12016</v>
          </cell>
          <cell r="AG494" t="str">
            <v>SRL</v>
          </cell>
          <cell r="AH494" t="str">
            <v>0368</v>
          </cell>
          <cell r="AI494" t="str">
            <v>DLV</v>
          </cell>
          <cell r="AJ494" t="str">
            <v>000</v>
          </cell>
          <cell r="AK494" t="str">
            <v>REL</v>
          </cell>
          <cell r="AL494" t="str">
            <v>000</v>
          </cell>
          <cell r="AM494" t="str">
            <v>LN#</v>
          </cell>
          <cell r="AO494" t="str">
            <v>UOI</v>
          </cell>
          <cell r="AP494" t="str">
            <v>EA</v>
          </cell>
          <cell r="AU494" t="str">
            <v>0</v>
          </cell>
          <cell r="AW494" t="str">
            <v>000</v>
          </cell>
          <cell r="AX494" t="str">
            <v>00</v>
          </cell>
          <cell r="AY494" t="str">
            <v>0</v>
          </cell>
          <cell r="AZ494" t="str">
            <v>FPL Fibernet</v>
          </cell>
        </row>
        <row r="495">
          <cell r="A495" t="str">
            <v>107100</v>
          </cell>
          <cell r="B495" t="str">
            <v>0312</v>
          </cell>
          <cell r="C495" t="str">
            <v>06080</v>
          </cell>
          <cell r="D495" t="str">
            <v>0ELECT</v>
          </cell>
          <cell r="E495" t="str">
            <v>312000</v>
          </cell>
          <cell r="F495" t="str">
            <v>0676</v>
          </cell>
          <cell r="G495" t="str">
            <v>11450</v>
          </cell>
          <cell r="H495" t="str">
            <v>A</v>
          </cell>
          <cell r="I495" t="str">
            <v>00000041</v>
          </cell>
          <cell r="J495">
            <v>65</v>
          </cell>
          <cell r="K495">
            <v>312</v>
          </cell>
          <cell r="L495">
            <v>6181</v>
          </cell>
          <cell r="M495">
            <v>398</v>
          </cell>
          <cell r="N495">
            <v>0</v>
          </cell>
          <cell r="O495">
            <v>1</v>
          </cell>
          <cell r="P495">
            <v>398.00099999999998</v>
          </cell>
          <cell r="Q495" t="str">
            <v>0676</v>
          </cell>
          <cell r="R495" t="str">
            <v>11450</v>
          </cell>
          <cell r="S495" t="str">
            <v>200212</v>
          </cell>
          <cell r="T495" t="str">
            <v>SA01</v>
          </cell>
          <cell r="U495">
            <v>194.88</v>
          </cell>
          <cell r="V495" t="str">
            <v>LDB</v>
          </cell>
          <cell r="W495">
            <v>0</v>
          </cell>
          <cell r="Y495">
            <v>0</v>
          </cell>
          <cell r="Z495">
            <v>1</v>
          </cell>
          <cell r="AA495" t="str">
            <v>MS#</v>
          </cell>
          <cell r="AB495" t="str">
            <v xml:space="preserve">   998014037</v>
          </cell>
          <cell r="AC495" t="str">
            <v>BCH</v>
          </cell>
          <cell r="AD495" t="str">
            <v>018722</v>
          </cell>
          <cell r="AE495" t="str">
            <v>TML</v>
          </cell>
          <cell r="AF495" t="str">
            <v>12017</v>
          </cell>
          <cell r="AG495" t="str">
            <v>SRL</v>
          </cell>
          <cell r="AH495" t="str">
            <v>0368</v>
          </cell>
          <cell r="AI495" t="str">
            <v>DLV</v>
          </cell>
          <cell r="AJ495" t="str">
            <v>000</v>
          </cell>
          <cell r="AK495" t="str">
            <v>REL</v>
          </cell>
          <cell r="AL495" t="str">
            <v>000</v>
          </cell>
          <cell r="AM495" t="str">
            <v>LN#</v>
          </cell>
          <cell r="AO495" t="str">
            <v>UOI</v>
          </cell>
          <cell r="AP495" t="str">
            <v>EA</v>
          </cell>
          <cell r="AU495" t="str">
            <v>0</v>
          </cell>
          <cell r="AW495" t="str">
            <v>000</v>
          </cell>
          <cell r="AX495" t="str">
            <v>00</v>
          </cell>
          <cell r="AY495" t="str">
            <v>0</v>
          </cell>
          <cell r="AZ495" t="str">
            <v>FPL Fibernet</v>
          </cell>
        </row>
        <row r="496">
          <cell r="A496" t="str">
            <v>107100</v>
          </cell>
          <cell r="B496" t="str">
            <v>0312</v>
          </cell>
          <cell r="C496" t="str">
            <v>06080</v>
          </cell>
          <cell r="D496" t="str">
            <v>0ELECT</v>
          </cell>
          <cell r="E496" t="str">
            <v>312000</v>
          </cell>
          <cell r="F496" t="str">
            <v>0676</v>
          </cell>
          <cell r="G496" t="str">
            <v>11450</v>
          </cell>
          <cell r="H496" t="str">
            <v>A</v>
          </cell>
          <cell r="I496" t="str">
            <v>00000041</v>
          </cell>
          <cell r="J496">
            <v>65</v>
          </cell>
          <cell r="K496">
            <v>312</v>
          </cell>
          <cell r="L496">
            <v>6181</v>
          </cell>
          <cell r="M496">
            <v>398</v>
          </cell>
          <cell r="N496">
            <v>0</v>
          </cell>
          <cell r="O496">
            <v>1</v>
          </cell>
          <cell r="P496">
            <v>398.00099999999998</v>
          </cell>
          <cell r="Q496" t="str">
            <v>0676</v>
          </cell>
          <cell r="R496" t="str">
            <v>11450</v>
          </cell>
          <cell r="S496" t="str">
            <v>200212</v>
          </cell>
          <cell r="T496" t="str">
            <v>SA01</v>
          </cell>
          <cell r="U496">
            <v>196.1</v>
          </cell>
          <cell r="V496" t="str">
            <v>LDB</v>
          </cell>
          <cell r="W496">
            <v>0</v>
          </cell>
          <cell r="Y496">
            <v>0</v>
          </cell>
          <cell r="Z496">
            <v>100</v>
          </cell>
          <cell r="AA496" t="str">
            <v>MS#</v>
          </cell>
          <cell r="AB496" t="str">
            <v xml:space="preserve">   998000502</v>
          </cell>
          <cell r="AC496" t="str">
            <v>BCH</v>
          </cell>
          <cell r="AD496" t="str">
            <v>012355</v>
          </cell>
          <cell r="AE496" t="str">
            <v>TML</v>
          </cell>
          <cell r="AF496" t="str">
            <v>12026</v>
          </cell>
          <cell r="AG496" t="str">
            <v>SRL</v>
          </cell>
          <cell r="AH496" t="str">
            <v>0368</v>
          </cell>
          <cell r="AI496" t="str">
            <v>DLV</v>
          </cell>
          <cell r="AJ496" t="str">
            <v>000</v>
          </cell>
          <cell r="AK496" t="str">
            <v>REL</v>
          </cell>
          <cell r="AL496" t="str">
            <v>000</v>
          </cell>
          <cell r="AM496" t="str">
            <v>LN#</v>
          </cell>
          <cell r="AO496" t="str">
            <v>UOI</v>
          </cell>
          <cell r="AP496" t="str">
            <v>EA</v>
          </cell>
          <cell r="AU496" t="str">
            <v>0</v>
          </cell>
          <cell r="AW496" t="str">
            <v>000</v>
          </cell>
          <cell r="AX496" t="str">
            <v>00</v>
          </cell>
          <cell r="AY496" t="str">
            <v>0</v>
          </cell>
          <cell r="AZ496" t="str">
            <v>FPL Fibernet</v>
          </cell>
        </row>
        <row r="497">
          <cell r="A497" t="str">
            <v>107100</v>
          </cell>
          <cell r="B497" t="str">
            <v>0312</v>
          </cell>
          <cell r="C497" t="str">
            <v>06080</v>
          </cell>
          <cell r="D497" t="str">
            <v>0ELECT</v>
          </cell>
          <cell r="E497" t="str">
            <v>312000</v>
          </cell>
          <cell r="F497" t="str">
            <v>0676</v>
          </cell>
          <cell r="G497" t="str">
            <v>11450</v>
          </cell>
          <cell r="H497" t="str">
            <v>A</v>
          </cell>
          <cell r="I497" t="str">
            <v>00000041</v>
          </cell>
          <cell r="J497">
            <v>65</v>
          </cell>
          <cell r="K497">
            <v>312</v>
          </cell>
          <cell r="L497">
            <v>6181</v>
          </cell>
          <cell r="M497">
            <v>398</v>
          </cell>
          <cell r="N497">
            <v>0</v>
          </cell>
          <cell r="O497">
            <v>1</v>
          </cell>
          <cell r="P497">
            <v>398.00099999999998</v>
          </cell>
          <cell r="Q497" t="str">
            <v>0676</v>
          </cell>
          <cell r="R497" t="str">
            <v>11450</v>
          </cell>
          <cell r="S497" t="str">
            <v>200212</v>
          </cell>
          <cell r="T497" t="str">
            <v>SA01</v>
          </cell>
          <cell r="U497">
            <v>211.5</v>
          </cell>
          <cell r="V497" t="str">
            <v>LDB</v>
          </cell>
          <cell r="W497">
            <v>0</v>
          </cell>
          <cell r="Y497">
            <v>0</v>
          </cell>
          <cell r="Z497">
            <v>150</v>
          </cell>
          <cell r="AA497" t="str">
            <v>MS#</v>
          </cell>
          <cell r="AB497" t="str">
            <v xml:space="preserve">   998000092</v>
          </cell>
          <cell r="AC497" t="str">
            <v>BCH</v>
          </cell>
          <cell r="AD497" t="str">
            <v>018725</v>
          </cell>
          <cell r="AE497" t="str">
            <v>TML</v>
          </cell>
          <cell r="AF497" t="str">
            <v>12017</v>
          </cell>
          <cell r="AG497" t="str">
            <v>SRL</v>
          </cell>
          <cell r="AH497" t="str">
            <v>0368</v>
          </cell>
          <cell r="AI497" t="str">
            <v>DLV</v>
          </cell>
          <cell r="AJ497" t="str">
            <v>000</v>
          </cell>
          <cell r="AK497" t="str">
            <v>REL</v>
          </cell>
          <cell r="AL497" t="str">
            <v>000</v>
          </cell>
          <cell r="AM497" t="str">
            <v>LN#</v>
          </cell>
          <cell r="AO497" t="str">
            <v>UOI</v>
          </cell>
          <cell r="AP497" t="str">
            <v>FT</v>
          </cell>
          <cell r="AU497" t="str">
            <v>0</v>
          </cell>
          <cell r="AW497" t="str">
            <v>000</v>
          </cell>
          <cell r="AX497" t="str">
            <v>00</v>
          </cell>
          <cell r="AY497" t="str">
            <v>0</v>
          </cell>
          <cell r="AZ497" t="str">
            <v>FPL Fibernet</v>
          </cell>
        </row>
        <row r="498">
          <cell r="A498" t="str">
            <v>107100</v>
          </cell>
          <cell r="B498" t="str">
            <v>0312</v>
          </cell>
          <cell r="C498" t="str">
            <v>06080</v>
          </cell>
          <cell r="D498" t="str">
            <v>0ELECT</v>
          </cell>
          <cell r="E498" t="str">
            <v>312000</v>
          </cell>
          <cell r="F498" t="str">
            <v>0676</v>
          </cell>
          <cell r="G498" t="str">
            <v>11450</v>
          </cell>
          <cell r="H498" t="str">
            <v>A</v>
          </cell>
          <cell r="I498" t="str">
            <v>00000041</v>
          </cell>
          <cell r="J498">
            <v>65</v>
          </cell>
          <cell r="K498">
            <v>312</v>
          </cell>
          <cell r="L498">
            <v>6181</v>
          </cell>
          <cell r="M498">
            <v>398</v>
          </cell>
          <cell r="N498">
            <v>0</v>
          </cell>
          <cell r="O498">
            <v>1</v>
          </cell>
          <cell r="P498">
            <v>398.00099999999998</v>
          </cell>
          <cell r="Q498" t="str">
            <v>0676</v>
          </cell>
          <cell r="R498" t="str">
            <v>11450</v>
          </cell>
          <cell r="S498" t="str">
            <v>200212</v>
          </cell>
          <cell r="T498" t="str">
            <v>SA01</v>
          </cell>
          <cell r="U498">
            <v>352.5</v>
          </cell>
          <cell r="V498" t="str">
            <v>LDB</v>
          </cell>
          <cell r="W498">
            <v>0</v>
          </cell>
          <cell r="Y498">
            <v>0</v>
          </cell>
          <cell r="Z498">
            <v>250</v>
          </cell>
          <cell r="AA498" t="str">
            <v>MS#</v>
          </cell>
          <cell r="AB498" t="str">
            <v xml:space="preserve">   998000092</v>
          </cell>
          <cell r="AC498" t="str">
            <v>BCH</v>
          </cell>
          <cell r="AD498" t="str">
            <v>018721</v>
          </cell>
          <cell r="AE498" t="str">
            <v>TML</v>
          </cell>
          <cell r="AF498" t="str">
            <v>12017</v>
          </cell>
          <cell r="AG498" t="str">
            <v>SRL</v>
          </cell>
          <cell r="AH498" t="str">
            <v>0368</v>
          </cell>
          <cell r="AI498" t="str">
            <v>DLV</v>
          </cell>
          <cell r="AJ498" t="str">
            <v>000</v>
          </cell>
          <cell r="AK498" t="str">
            <v>REL</v>
          </cell>
          <cell r="AL498" t="str">
            <v>000</v>
          </cell>
          <cell r="AM498" t="str">
            <v>LN#</v>
          </cell>
          <cell r="AO498" t="str">
            <v>UOI</v>
          </cell>
          <cell r="AP498" t="str">
            <v>FT</v>
          </cell>
          <cell r="AU498" t="str">
            <v>0</v>
          </cell>
          <cell r="AW498" t="str">
            <v>000</v>
          </cell>
          <cell r="AX498" t="str">
            <v>00</v>
          </cell>
          <cell r="AY498" t="str">
            <v>0</v>
          </cell>
          <cell r="AZ498" t="str">
            <v>FPL Fibernet</v>
          </cell>
        </row>
        <row r="499">
          <cell r="A499" t="str">
            <v>107100</v>
          </cell>
          <cell r="B499" t="str">
            <v>0312</v>
          </cell>
          <cell r="C499" t="str">
            <v>06080</v>
          </cell>
          <cell r="D499" t="str">
            <v>0ELECT</v>
          </cell>
          <cell r="E499" t="str">
            <v>312000</v>
          </cell>
          <cell r="F499" t="str">
            <v>0676</v>
          </cell>
          <cell r="G499" t="str">
            <v>11450</v>
          </cell>
          <cell r="H499" t="str">
            <v>A</v>
          </cell>
          <cell r="I499" t="str">
            <v>00000041</v>
          </cell>
          <cell r="J499">
            <v>65</v>
          </cell>
          <cell r="K499">
            <v>312</v>
          </cell>
          <cell r="L499">
            <v>6181</v>
          </cell>
          <cell r="M499">
            <v>398</v>
          </cell>
          <cell r="N499">
            <v>0</v>
          </cell>
          <cell r="O499">
            <v>1</v>
          </cell>
          <cell r="P499">
            <v>398.00099999999998</v>
          </cell>
          <cell r="Q499" t="str">
            <v>0676</v>
          </cell>
          <cell r="R499" t="str">
            <v>11450</v>
          </cell>
          <cell r="S499" t="str">
            <v>200212</v>
          </cell>
          <cell r="T499" t="str">
            <v>SA01</v>
          </cell>
          <cell r="U499">
            <v>374.07</v>
          </cell>
          <cell r="V499" t="str">
            <v>LDB</v>
          </cell>
          <cell r="W499">
            <v>0</v>
          </cell>
          <cell r="Y499">
            <v>0</v>
          </cell>
          <cell r="Z499">
            <v>1</v>
          </cell>
          <cell r="AA499" t="str">
            <v>MS#</v>
          </cell>
          <cell r="AB499" t="str">
            <v xml:space="preserve">   998003502</v>
          </cell>
          <cell r="AC499" t="str">
            <v>BCH</v>
          </cell>
          <cell r="AD499" t="str">
            <v>012355</v>
          </cell>
          <cell r="AE499" t="str">
            <v>TML</v>
          </cell>
          <cell r="AF499" t="str">
            <v>12026</v>
          </cell>
          <cell r="AG499" t="str">
            <v>SRL</v>
          </cell>
          <cell r="AH499" t="str">
            <v>0368</v>
          </cell>
          <cell r="AI499" t="str">
            <v>DLV</v>
          </cell>
          <cell r="AJ499" t="str">
            <v>000</v>
          </cell>
          <cell r="AK499" t="str">
            <v>REL</v>
          </cell>
          <cell r="AL499" t="str">
            <v>000</v>
          </cell>
          <cell r="AM499" t="str">
            <v>LN#</v>
          </cell>
          <cell r="AO499" t="str">
            <v>UOI</v>
          </cell>
          <cell r="AP499" t="str">
            <v>EA</v>
          </cell>
          <cell r="AU499" t="str">
            <v>0</v>
          </cell>
          <cell r="AW499" t="str">
            <v>000</v>
          </cell>
          <cell r="AX499" t="str">
            <v>00</v>
          </cell>
          <cell r="AY499" t="str">
            <v>0</v>
          </cell>
          <cell r="AZ499" t="str">
            <v>FPL Fibernet</v>
          </cell>
        </row>
        <row r="500">
          <cell r="A500" t="str">
            <v>107100</v>
          </cell>
          <cell r="B500" t="str">
            <v>0312</v>
          </cell>
          <cell r="C500" t="str">
            <v>06080</v>
          </cell>
          <cell r="D500" t="str">
            <v>0ELECT</v>
          </cell>
          <cell r="E500" t="str">
            <v>312000</v>
          </cell>
          <cell r="F500" t="str">
            <v>0676</v>
          </cell>
          <cell r="G500" t="str">
            <v>11450</v>
          </cell>
          <cell r="H500" t="str">
            <v>A</v>
          </cell>
          <cell r="I500" t="str">
            <v>00000041</v>
          </cell>
          <cell r="J500">
            <v>65</v>
          </cell>
          <cell r="K500">
            <v>312</v>
          </cell>
          <cell r="L500">
            <v>6181</v>
          </cell>
          <cell r="M500">
            <v>398</v>
          </cell>
          <cell r="N500">
            <v>0</v>
          </cell>
          <cell r="O500">
            <v>1</v>
          </cell>
          <cell r="P500">
            <v>398.00099999999998</v>
          </cell>
          <cell r="Q500" t="str">
            <v>0676</v>
          </cell>
          <cell r="R500" t="str">
            <v>11450</v>
          </cell>
          <cell r="S500" t="str">
            <v>200212</v>
          </cell>
          <cell r="T500" t="str">
            <v>SA01</v>
          </cell>
          <cell r="U500">
            <v>399.82</v>
          </cell>
          <cell r="V500" t="str">
            <v>LDB</v>
          </cell>
          <cell r="W500">
            <v>0</v>
          </cell>
          <cell r="Y500">
            <v>0</v>
          </cell>
          <cell r="Z500">
            <v>1</v>
          </cell>
          <cell r="AA500" t="str">
            <v>MS#</v>
          </cell>
          <cell r="AB500" t="str">
            <v xml:space="preserve">   998003502</v>
          </cell>
          <cell r="AC500" t="str">
            <v>BCH</v>
          </cell>
          <cell r="AD500" t="str">
            <v>018722</v>
          </cell>
          <cell r="AE500" t="str">
            <v>TML</v>
          </cell>
          <cell r="AF500" t="str">
            <v>12017</v>
          </cell>
          <cell r="AG500" t="str">
            <v>SRL</v>
          </cell>
          <cell r="AH500" t="str">
            <v>0368</v>
          </cell>
          <cell r="AI500" t="str">
            <v>DLV</v>
          </cell>
          <cell r="AJ500" t="str">
            <v>000</v>
          </cell>
          <cell r="AK500" t="str">
            <v>REL</v>
          </cell>
          <cell r="AL500" t="str">
            <v>000</v>
          </cell>
          <cell r="AM500" t="str">
            <v>LN#</v>
          </cell>
          <cell r="AO500" t="str">
            <v>UOI</v>
          </cell>
          <cell r="AP500" t="str">
            <v>EA</v>
          </cell>
          <cell r="AU500" t="str">
            <v>0</v>
          </cell>
          <cell r="AW500" t="str">
            <v>000</v>
          </cell>
          <cell r="AX500" t="str">
            <v>00</v>
          </cell>
          <cell r="AY500" t="str">
            <v>0</v>
          </cell>
          <cell r="AZ500" t="str">
            <v>FPL Fibernet</v>
          </cell>
        </row>
        <row r="501">
          <cell r="A501" t="str">
            <v>107100</v>
          </cell>
          <cell r="B501" t="str">
            <v>0312</v>
          </cell>
          <cell r="C501" t="str">
            <v>06080</v>
          </cell>
          <cell r="D501" t="str">
            <v>0ELECT</v>
          </cell>
          <cell r="E501" t="str">
            <v>312000</v>
          </cell>
          <cell r="F501" t="str">
            <v>0676</v>
          </cell>
          <cell r="G501" t="str">
            <v>11450</v>
          </cell>
          <cell r="H501" t="str">
            <v>A</v>
          </cell>
          <cell r="I501" t="str">
            <v>00000041</v>
          </cell>
          <cell r="J501">
            <v>65</v>
          </cell>
          <cell r="K501">
            <v>312</v>
          </cell>
          <cell r="L501">
            <v>6181</v>
          </cell>
          <cell r="M501">
            <v>398</v>
          </cell>
          <cell r="N501">
            <v>0</v>
          </cell>
          <cell r="O501">
            <v>1</v>
          </cell>
          <cell r="P501">
            <v>398.00099999999998</v>
          </cell>
          <cell r="Q501" t="str">
            <v>0676</v>
          </cell>
          <cell r="R501" t="str">
            <v>11450</v>
          </cell>
          <cell r="S501" t="str">
            <v>200212</v>
          </cell>
          <cell r="T501" t="str">
            <v>SA01</v>
          </cell>
          <cell r="U501">
            <v>795.96</v>
          </cell>
          <cell r="V501" t="str">
            <v>LDB</v>
          </cell>
          <cell r="W501">
            <v>0</v>
          </cell>
          <cell r="Y501">
            <v>0</v>
          </cell>
          <cell r="Z501">
            <v>6</v>
          </cell>
          <cell r="AA501" t="str">
            <v>MS#</v>
          </cell>
          <cell r="AB501" t="str">
            <v xml:space="preserve">   998003509</v>
          </cell>
          <cell r="AC501" t="str">
            <v>BCH</v>
          </cell>
          <cell r="AD501" t="str">
            <v>018722</v>
          </cell>
          <cell r="AE501" t="str">
            <v>TML</v>
          </cell>
          <cell r="AF501" t="str">
            <v>12017</v>
          </cell>
          <cell r="AG501" t="str">
            <v>SRL</v>
          </cell>
          <cell r="AH501" t="str">
            <v>0368</v>
          </cell>
          <cell r="AI501" t="str">
            <v>DLV</v>
          </cell>
          <cell r="AJ501" t="str">
            <v>000</v>
          </cell>
          <cell r="AK501" t="str">
            <v>REL</v>
          </cell>
          <cell r="AL501" t="str">
            <v>000</v>
          </cell>
          <cell r="AM501" t="str">
            <v>LN#</v>
          </cell>
          <cell r="AO501" t="str">
            <v>UOI</v>
          </cell>
          <cell r="AP501" t="str">
            <v>EA</v>
          </cell>
          <cell r="AU501" t="str">
            <v>0</v>
          </cell>
          <cell r="AW501" t="str">
            <v>000</v>
          </cell>
          <cell r="AX501" t="str">
            <v>00</v>
          </cell>
          <cell r="AY501" t="str">
            <v>0</v>
          </cell>
          <cell r="AZ501" t="str">
            <v>FPL Fibernet</v>
          </cell>
        </row>
        <row r="502">
          <cell r="A502" t="str">
            <v>107100</v>
          </cell>
          <cell r="B502" t="str">
            <v>0312</v>
          </cell>
          <cell r="C502" t="str">
            <v>06080</v>
          </cell>
          <cell r="D502" t="str">
            <v>0ELECT</v>
          </cell>
          <cell r="E502" t="str">
            <v>312000</v>
          </cell>
          <cell r="F502" t="str">
            <v>0676</v>
          </cell>
          <cell r="G502" t="str">
            <v>11450</v>
          </cell>
          <cell r="H502" t="str">
            <v>A</v>
          </cell>
          <cell r="I502" t="str">
            <v>00000041</v>
          </cell>
          <cell r="J502">
            <v>65</v>
          </cell>
          <cell r="K502">
            <v>312</v>
          </cell>
          <cell r="L502">
            <v>6181</v>
          </cell>
          <cell r="M502">
            <v>398</v>
          </cell>
          <cell r="N502">
            <v>0</v>
          </cell>
          <cell r="O502">
            <v>1</v>
          </cell>
          <cell r="P502">
            <v>398.00099999999998</v>
          </cell>
          <cell r="Q502" t="str">
            <v>0676</v>
          </cell>
          <cell r="R502" t="str">
            <v>11450</v>
          </cell>
          <cell r="S502" t="str">
            <v>200212</v>
          </cell>
          <cell r="T502" t="str">
            <v>SA01</v>
          </cell>
          <cell r="U502">
            <v>5164.7700000000004</v>
          </cell>
          <cell r="V502" t="str">
            <v>LDB</v>
          </cell>
          <cell r="W502">
            <v>0</v>
          </cell>
          <cell r="Y502">
            <v>0</v>
          </cell>
          <cell r="Z502">
            <v>2</v>
          </cell>
          <cell r="AA502" t="str">
            <v>MS#</v>
          </cell>
          <cell r="AB502" t="str">
            <v xml:space="preserve">   998014506</v>
          </cell>
          <cell r="AC502" t="str">
            <v>BCH</v>
          </cell>
          <cell r="AD502" t="str">
            <v>018725</v>
          </cell>
          <cell r="AE502" t="str">
            <v>TML</v>
          </cell>
          <cell r="AF502" t="str">
            <v>12017</v>
          </cell>
          <cell r="AG502" t="str">
            <v>SRL</v>
          </cell>
          <cell r="AH502" t="str">
            <v>0368</v>
          </cell>
          <cell r="AI502" t="str">
            <v>DLV</v>
          </cell>
          <cell r="AJ502" t="str">
            <v>000</v>
          </cell>
          <cell r="AK502" t="str">
            <v>REL</v>
          </cell>
          <cell r="AL502" t="str">
            <v>000</v>
          </cell>
          <cell r="AM502" t="str">
            <v>LN#</v>
          </cell>
          <cell r="AO502" t="str">
            <v>UOI</v>
          </cell>
          <cell r="AP502" t="str">
            <v>EA</v>
          </cell>
          <cell r="AU502" t="str">
            <v>0</v>
          </cell>
          <cell r="AW502" t="str">
            <v>000</v>
          </cell>
          <cell r="AX502" t="str">
            <v>00</v>
          </cell>
          <cell r="AY502" t="str">
            <v>0</v>
          </cell>
          <cell r="AZ502" t="str">
            <v>FPL Fibernet</v>
          </cell>
        </row>
        <row r="503">
          <cell r="A503" t="str">
            <v>107100</v>
          </cell>
          <cell r="B503" t="str">
            <v>0312</v>
          </cell>
          <cell r="C503" t="str">
            <v>06080</v>
          </cell>
          <cell r="D503" t="str">
            <v>0ELECT</v>
          </cell>
          <cell r="E503" t="str">
            <v>312000</v>
          </cell>
          <cell r="F503" t="str">
            <v>0676</v>
          </cell>
          <cell r="G503" t="str">
            <v>11450</v>
          </cell>
          <cell r="H503" t="str">
            <v>A</v>
          </cell>
          <cell r="I503" t="str">
            <v>00000041</v>
          </cell>
          <cell r="J503">
            <v>65</v>
          </cell>
          <cell r="K503">
            <v>312</v>
          </cell>
          <cell r="L503">
            <v>6181</v>
          </cell>
          <cell r="M503">
            <v>398</v>
          </cell>
          <cell r="N503">
            <v>0</v>
          </cell>
          <cell r="O503">
            <v>1</v>
          </cell>
          <cell r="P503">
            <v>398.00099999999998</v>
          </cell>
          <cell r="Q503" t="str">
            <v>0676</v>
          </cell>
          <cell r="R503" t="str">
            <v>11450</v>
          </cell>
          <cell r="S503" t="str">
            <v>200212</v>
          </cell>
          <cell r="T503" t="str">
            <v>SA01</v>
          </cell>
          <cell r="U503">
            <v>36995.040000000001</v>
          </cell>
          <cell r="V503" t="str">
            <v>LDB</v>
          </cell>
          <cell r="W503">
            <v>0</v>
          </cell>
          <cell r="Y503">
            <v>0</v>
          </cell>
          <cell r="Z503">
            <v>2</v>
          </cell>
          <cell r="AA503" t="str">
            <v>MS#</v>
          </cell>
          <cell r="AB503" t="str">
            <v xml:space="preserve">   998014357</v>
          </cell>
          <cell r="AC503" t="str">
            <v>BCH</v>
          </cell>
          <cell r="AD503" t="str">
            <v>018721</v>
          </cell>
          <cell r="AE503" t="str">
            <v>TML</v>
          </cell>
          <cell r="AF503" t="str">
            <v>12017</v>
          </cell>
          <cell r="AG503" t="str">
            <v>SRL</v>
          </cell>
          <cell r="AH503" t="str">
            <v>0368</v>
          </cell>
          <cell r="AI503" t="str">
            <v>DLV</v>
          </cell>
          <cell r="AJ503" t="str">
            <v>000</v>
          </cell>
          <cell r="AK503" t="str">
            <v>REL</v>
          </cell>
          <cell r="AL503" t="str">
            <v>000</v>
          </cell>
          <cell r="AM503" t="str">
            <v>LN#</v>
          </cell>
          <cell r="AO503" t="str">
            <v>UOI</v>
          </cell>
          <cell r="AP503" t="str">
            <v>EA</v>
          </cell>
          <cell r="AU503" t="str">
            <v>0</v>
          </cell>
          <cell r="AW503" t="str">
            <v>000</v>
          </cell>
          <cell r="AX503" t="str">
            <v>00</v>
          </cell>
          <cell r="AY503" t="str">
            <v>0</v>
          </cell>
          <cell r="AZ503" t="str">
            <v>FPL Fibernet</v>
          </cell>
        </row>
        <row r="504">
          <cell r="A504" t="str">
            <v>107100</v>
          </cell>
          <cell r="B504" t="str">
            <v>0312</v>
          </cell>
          <cell r="C504" t="str">
            <v>06080</v>
          </cell>
          <cell r="D504" t="str">
            <v>0ELECT</v>
          </cell>
          <cell r="E504" t="str">
            <v>312000</v>
          </cell>
          <cell r="F504" t="str">
            <v>0676</v>
          </cell>
          <cell r="G504" t="str">
            <v>11450</v>
          </cell>
          <cell r="H504" t="str">
            <v>A</v>
          </cell>
          <cell r="I504" t="str">
            <v>00000041</v>
          </cell>
          <cell r="J504">
            <v>65</v>
          </cell>
          <cell r="K504">
            <v>312</v>
          </cell>
          <cell r="L504">
            <v>6181</v>
          </cell>
          <cell r="M504">
            <v>398</v>
          </cell>
          <cell r="N504">
            <v>0</v>
          </cell>
          <cell r="O504">
            <v>1</v>
          </cell>
          <cell r="P504">
            <v>398.00099999999998</v>
          </cell>
          <cell r="Q504" t="str">
            <v>0676</v>
          </cell>
          <cell r="R504" t="str">
            <v>11450</v>
          </cell>
          <cell r="S504" t="str">
            <v>200212</v>
          </cell>
          <cell r="T504" t="str">
            <v>SA01</v>
          </cell>
          <cell r="U504">
            <v>36995.040000000001</v>
          </cell>
          <cell r="V504" t="str">
            <v>LDB</v>
          </cell>
          <cell r="W504">
            <v>0</v>
          </cell>
          <cell r="Y504">
            <v>0</v>
          </cell>
          <cell r="Z504">
            <v>2</v>
          </cell>
          <cell r="AA504" t="str">
            <v>MS#</v>
          </cell>
          <cell r="AB504" t="str">
            <v xml:space="preserve">   998014357</v>
          </cell>
          <cell r="AC504" t="str">
            <v>BCH</v>
          </cell>
          <cell r="AD504" t="str">
            <v>018725</v>
          </cell>
          <cell r="AE504" t="str">
            <v>TML</v>
          </cell>
          <cell r="AF504" t="str">
            <v>12017</v>
          </cell>
          <cell r="AG504" t="str">
            <v>SRL</v>
          </cell>
          <cell r="AH504" t="str">
            <v>0368</v>
          </cell>
          <cell r="AI504" t="str">
            <v>DLV</v>
          </cell>
          <cell r="AJ504" t="str">
            <v>000</v>
          </cell>
          <cell r="AK504" t="str">
            <v>REL</v>
          </cell>
          <cell r="AL504" t="str">
            <v>000</v>
          </cell>
          <cell r="AM504" t="str">
            <v>LN#</v>
          </cell>
          <cell r="AO504" t="str">
            <v>UOI</v>
          </cell>
          <cell r="AP504" t="str">
            <v>EA</v>
          </cell>
          <cell r="AU504" t="str">
            <v>0</v>
          </cell>
          <cell r="AW504" t="str">
            <v>000</v>
          </cell>
          <cell r="AX504" t="str">
            <v>00</v>
          </cell>
          <cell r="AY504" t="str">
            <v>0</v>
          </cell>
          <cell r="AZ504" t="str">
            <v>FPL Fibernet</v>
          </cell>
        </row>
        <row r="505">
          <cell r="A505" t="str">
            <v>107100</v>
          </cell>
          <cell r="B505" t="str">
            <v>0312</v>
          </cell>
          <cell r="C505" t="str">
            <v>06080</v>
          </cell>
          <cell r="D505" t="str">
            <v>0ELECT</v>
          </cell>
          <cell r="E505" t="str">
            <v>312000</v>
          </cell>
          <cell r="F505" t="str">
            <v>0676</v>
          </cell>
          <cell r="G505" t="str">
            <v>12450</v>
          </cell>
          <cell r="H505" t="str">
            <v>A</v>
          </cell>
          <cell r="I505" t="str">
            <v>00000041</v>
          </cell>
          <cell r="J505">
            <v>65</v>
          </cell>
          <cell r="K505">
            <v>312</v>
          </cell>
          <cell r="L505">
            <v>6181</v>
          </cell>
          <cell r="M505">
            <v>398</v>
          </cell>
          <cell r="N505">
            <v>0</v>
          </cell>
          <cell r="O505">
            <v>1</v>
          </cell>
          <cell r="P505">
            <v>398.00099999999998</v>
          </cell>
          <cell r="Q505" t="str">
            <v>0676</v>
          </cell>
          <cell r="R505" t="str">
            <v>12450</v>
          </cell>
          <cell r="S505" t="str">
            <v>200212</v>
          </cell>
          <cell r="T505" t="str">
            <v>SA01</v>
          </cell>
          <cell r="U505">
            <v>9.74</v>
          </cell>
          <cell r="V505" t="str">
            <v>LDB</v>
          </cell>
          <cell r="W505">
            <v>0</v>
          </cell>
          <cell r="Y505">
            <v>0</v>
          </cell>
          <cell r="Z505">
            <v>1</v>
          </cell>
          <cell r="AA505" t="str">
            <v>MS#</v>
          </cell>
          <cell r="AB505" t="str">
            <v xml:space="preserve">   998014037</v>
          </cell>
          <cell r="AC505" t="str">
            <v>BCH</v>
          </cell>
          <cell r="AD505" t="str">
            <v>018724</v>
          </cell>
          <cell r="AE505" t="str">
            <v>TML</v>
          </cell>
          <cell r="AF505" t="str">
            <v>12017</v>
          </cell>
          <cell r="AG505" t="str">
            <v>SRL</v>
          </cell>
          <cell r="AH505" t="str">
            <v>0350</v>
          </cell>
          <cell r="AI505" t="str">
            <v>DLV</v>
          </cell>
          <cell r="AJ505" t="str">
            <v>000</v>
          </cell>
          <cell r="AK505" t="str">
            <v>REL</v>
          </cell>
          <cell r="AL505" t="str">
            <v>000</v>
          </cell>
          <cell r="AM505" t="str">
            <v>LN#</v>
          </cell>
          <cell r="AO505" t="str">
            <v>UOI</v>
          </cell>
          <cell r="AP505" t="str">
            <v>EA</v>
          </cell>
          <cell r="AU505" t="str">
            <v>0</v>
          </cell>
          <cell r="AW505" t="str">
            <v>000</v>
          </cell>
          <cell r="AX505" t="str">
            <v>00</v>
          </cell>
          <cell r="AY505" t="str">
            <v>0</v>
          </cell>
          <cell r="AZ505" t="str">
            <v>FPL Fibernet</v>
          </cell>
        </row>
        <row r="506">
          <cell r="A506" t="str">
            <v>107100</v>
          </cell>
          <cell r="B506" t="str">
            <v>0312</v>
          </cell>
          <cell r="C506" t="str">
            <v>06080</v>
          </cell>
          <cell r="D506" t="str">
            <v>0ELECT</v>
          </cell>
          <cell r="E506" t="str">
            <v>312000</v>
          </cell>
          <cell r="F506" t="str">
            <v>0676</v>
          </cell>
          <cell r="G506" t="str">
            <v>12450</v>
          </cell>
          <cell r="H506" t="str">
            <v>A</v>
          </cell>
          <cell r="I506" t="str">
            <v>00000041</v>
          </cell>
          <cell r="J506">
            <v>65</v>
          </cell>
          <cell r="K506">
            <v>312</v>
          </cell>
          <cell r="L506">
            <v>6181</v>
          </cell>
          <cell r="M506">
            <v>398</v>
          </cell>
          <cell r="N506">
            <v>0</v>
          </cell>
          <cell r="O506">
            <v>1</v>
          </cell>
          <cell r="P506">
            <v>398.00099999999998</v>
          </cell>
          <cell r="Q506" t="str">
            <v>0676</v>
          </cell>
          <cell r="R506" t="str">
            <v>12450</v>
          </cell>
          <cell r="S506" t="str">
            <v>200212</v>
          </cell>
          <cell r="T506" t="str">
            <v>SA01</v>
          </cell>
          <cell r="U506">
            <v>399.82</v>
          </cell>
          <cell r="V506" t="str">
            <v>LDB</v>
          </cell>
          <cell r="W506">
            <v>0</v>
          </cell>
          <cell r="Y506">
            <v>0</v>
          </cell>
          <cell r="Z506">
            <v>1</v>
          </cell>
          <cell r="AA506" t="str">
            <v>MS#</v>
          </cell>
          <cell r="AB506" t="str">
            <v xml:space="preserve">   998003502</v>
          </cell>
          <cell r="AC506" t="str">
            <v>BCH</v>
          </cell>
          <cell r="AD506" t="str">
            <v>018724</v>
          </cell>
          <cell r="AE506" t="str">
            <v>TML</v>
          </cell>
          <cell r="AF506" t="str">
            <v>12017</v>
          </cell>
          <cell r="AG506" t="str">
            <v>SRL</v>
          </cell>
          <cell r="AH506" t="str">
            <v>0368</v>
          </cell>
          <cell r="AI506" t="str">
            <v>DLV</v>
          </cell>
          <cell r="AJ506" t="str">
            <v>000</v>
          </cell>
          <cell r="AK506" t="str">
            <v>REL</v>
          </cell>
          <cell r="AL506" t="str">
            <v>000</v>
          </cell>
          <cell r="AM506" t="str">
            <v>LN#</v>
          </cell>
          <cell r="AO506" t="str">
            <v>UOI</v>
          </cell>
          <cell r="AP506" t="str">
            <v>EA</v>
          </cell>
          <cell r="AU506" t="str">
            <v>0</v>
          </cell>
          <cell r="AW506" t="str">
            <v>000</v>
          </cell>
          <cell r="AX506" t="str">
            <v>00</v>
          </cell>
          <cell r="AY506" t="str">
            <v>0</v>
          </cell>
          <cell r="AZ506" t="str">
            <v>FPL Fibernet</v>
          </cell>
        </row>
        <row r="507">
          <cell r="A507" t="str">
            <v>107100</v>
          </cell>
          <cell r="B507" t="str">
            <v>0312</v>
          </cell>
          <cell r="C507" t="str">
            <v>06080</v>
          </cell>
          <cell r="D507" t="str">
            <v>0ELECT</v>
          </cell>
          <cell r="E507" t="str">
            <v>312000</v>
          </cell>
          <cell r="F507" t="str">
            <v>0676</v>
          </cell>
          <cell r="G507" t="str">
            <v>12450</v>
          </cell>
          <cell r="H507" t="str">
            <v>A</v>
          </cell>
          <cell r="I507" t="str">
            <v>00000041</v>
          </cell>
          <cell r="J507">
            <v>65</v>
          </cell>
          <cell r="K507">
            <v>312</v>
          </cell>
          <cell r="L507">
            <v>6181</v>
          </cell>
          <cell r="M507">
            <v>398</v>
          </cell>
          <cell r="N507">
            <v>0</v>
          </cell>
          <cell r="O507">
            <v>1</v>
          </cell>
          <cell r="P507">
            <v>398.00099999999998</v>
          </cell>
          <cell r="Q507" t="str">
            <v>0676</v>
          </cell>
          <cell r="R507" t="str">
            <v>12450</v>
          </cell>
          <cell r="S507" t="str">
            <v>200212</v>
          </cell>
          <cell r="T507" t="str">
            <v>SA01</v>
          </cell>
          <cell r="U507">
            <v>795.96</v>
          </cell>
          <cell r="V507" t="str">
            <v>LDB</v>
          </cell>
          <cell r="W507">
            <v>0</v>
          </cell>
          <cell r="Y507">
            <v>0</v>
          </cell>
          <cell r="Z507">
            <v>6</v>
          </cell>
          <cell r="AA507" t="str">
            <v>MS#</v>
          </cell>
          <cell r="AB507" t="str">
            <v xml:space="preserve">   998003509</v>
          </cell>
          <cell r="AC507" t="str">
            <v>BCH</v>
          </cell>
          <cell r="AD507" t="str">
            <v>018724</v>
          </cell>
          <cell r="AE507" t="str">
            <v>TML</v>
          </cell>
          <cell r="AF507" t="str">
            <v>12017</v>
          </cell>
          <cell r="AG507" t="str">
            <v>SRL</v>
          </cell>
          <cell r="AH507" t="str">
            <v>0368</v>
          </cell>
          <cell r="AI507" t="str">
            <v>DLV</v>
          </cell>
          <cell r="AJ507" t="str">
            <v>000</v>
          </cell>
          <cell r="AK507" t="str">
            <v>REL</v>
          </cell>
          <cell r="AL507" t="str">
            <v>000</v>
          </cell>
          <cell r="AM507" t="str">
            <v>LN#</v>
          </cell>
          <cell r="AO507" t="str">
            <v>UOI</v>
          </cell>
          <cell r="AP507" t="str">
            <v>EA</v>
          </cell>
          <cell r="AU507" t="str">
            <v>0</v>
          </cell>
          <cell r="AW507" t="str">
            <v>000</v>
          </cell>
          <cell r="AX507" t="str">
            <v>00</v>
          </cell>
          <cell r="AY507" t="str">
            <v>0</v>
          </cell>
          <cell r="AZ507" t="str">
            <v>FPL Fibernet</v>
          </cell>
        </row>
        <row r="508">
          <cell r="A508" t="str">
            <v>107100</v>
          </cell>
          <cell r="B508" t="str">
            <v>0312</v>
          </cell>
          <cell r="C508" t="str">
            <v>06080</v>
          </cell>
          <cell r="D508" t="str">
            <v>0ELECT</v>
          </cell>
          <cell r="E508" t="str">
            <v>312000</v>
          </cell>
          <cell r="F508" t="str">
            <v>0676</v>
          </cell>
          <cell r="G508" t="str">
            <v>12450</v>
          </cell>
          <cell r="H508" t="str">
            <v>A</v>
          </cell>
          <cell r="I508" t="str">
            <v>00000041</v>
          </cell>
          <cell r="J508">
            <v>65</v>
          </cell>
          <cell r="K508">
            <v>312</v>
          </cell>
          <cell r="L508">
            <v>6181</v>
          </cell>
          <cell r="M508">
            <v>398</v>
          </cell>
          <cell r="N508">
            <v>0</v>
          </cell>
          <cell r="O508">
            <v>1</v>
          </cell>
          <cell r="P508">
            <v>398.00099999999998</v>
          </cell>
          <cell r="Q508" t="str">
            <v>0676</v>
          </cell>
          <cell r="R508" t="str">
            <v>12450</v>
          </cell>
          <cell r="S508" t="str">
            <v>200212</v>
          </cell>
          <cell r="T508" t="str">
            <v>SA01</v>
          </cell>
          <cell r="U508">
            <v>-194.88</v>
          </cell>
          <cell r="V508" t="str">
            <v>LDB</v>
          </cell>
          <cell r="W508">
            <v>0</v>
          </cell>
          <cell r="Y508">
            <v>0</v>
          </cell>
          <cell r="Z508">
            <v>-1</v>
          </cell>
          <cell r="AA508" t="str">
            <v>MS#</v>
          </cell>
          <cell r="AB508" t="str">
            <v xml:space="preserve">   998014037</v>
          </cell>
          <cell r="AC508" t="str">
            <v>BCH</v>
          </cell>
          <cell r="AD508" t="str">
            <v>018723</v>
          </cell>
          <cell r="AE508" t="str">
            <v>TML</v>
          </cell>
          <cell r="AF508" t="str">
            <v>12017</v>
          </cell>
          <cell r="AG508" t="str">
            <v>SRL</v>
          </cell>
          <cell r="AH508" t="str">
            <v>0368</v>
          </cell>
          <cell r="AI508" t="str">
            <v>DLV</v>
          </cell>
          <cell r="AJ508" t="str">
            <v>000</v>
          </cell>
          <cell r="AK508" t="str">
            <v>REL</v>
          </cell>
          <cell r="AL508" t="str">
            <v>000</v>
          </cell>
          <cell r="AM508" t="str">
            <v>LN#</v>
          </cell>
          <cell r="AO508" t="str">
            <v>UOI</v>
          </cell>
          <cell r="AP508" t="str">
            <v>EA</v>
          </cell>
          <cell r="AU508" t="str">
            <v>0</v>
          </cell>
          <cell r="AW508" t="str">
            <v>000</v>
          </cell>
          <cell r="AX508" t="str">
            <v>00</v>
          </cell>
          <cell r="AY508" t="str">
            <v>0</v>
          </cell>
          <cell r="AZ508" t="str">
            <v>FPL Fibernet</v>
          </cell>
        </row>
        <row r="509">
          <cell r="A509" t="str">
            <v>107100</v>
          </cell>
          <cell r="B509" t="str">
            <v>0312</v>
          </cell>
          <cell r="C509" t="str">
            <v>06080</v>
          </cell>
          <cell r="D509" t="str">
            <v>0ELECT</v>
          </cell>
          <cell r="E509" t="str">
            <v>312000</v>
          </cell>
          <cell r="F509" t="str">
            <v>0676</v>
          </cell>
          <cell r="G509" t="str">
            <v>12450</v>
          </cell>
          <cell r="H509" t="str">
            <v>A</v>
          </cell>
          <cell r="I509" t="str">
            <v>00000041</v>
          </cell>
          <cell r="J509">
            <v>65</v>
          </cell>
          <cell r="K509">
            <v>312</v>
          </cell>
          <cell r="L509">
            <v>6181</v>
          </cell>
          <cell r="M509">
            <v>398</v>
          </cell>
          <cell r="N509">
            <v>0</v>
          </cell>
          <cell r="O509">
            <v>1</v>
          </cell>
          <cell r="P509">
            <v>398.00099999999998</v>
          </cell>
          <cell r="Q509" t="str">
            <v>0676</v>
          </cell>
          <cell r="R509" t="str">
            <v>12450</v>
          </cell>
          <cell r="S509" t="str">
            <v>200212</v>
          </cell>
          <cell r="T509" t="str">
            <v>SA01</v>
          </cell>
          <cell r="U509">
            <v>-399.82</v>
          </cell>
          <cell r="V509" t="str">
            <v>LDB</v>
          </cell>
          <cell r="W509">
            <v>0</v>
          </cell>
          <cell r="Y509">
            <v>0</v>
          </cell>
          <cell r="Z509">
            <v>-1</v>
          </cell>
          <cell r="AA509" t="str">
            <v>MS#</v>
          </cell>
          <cell r="AB509" t="str">
            <v xml:space="preserve">   998003502</v>
          </cell>
          <cell r="AC509" t="str">
            <v>BCH</v>
          </cell>
          <cell r="AD509" t="str">
            <v>018723</v>
          </cell>
          <cell r="AE509" t="str">
            <v>TML</v>
          </cell>
          <cell r="AF509" t="str">
            <v>12017</v>
          </cell>
          <cell r="AG509" t="str">
            <v>SRL</v>
          </cell>
          <cell r="AH509" t="str">
            <v>0368</v>
          </cell>
          <cell r="AI509" t="str">
            <v>DLV</v>
          </cell>
          <cell r="AJ509" t="str">
            <v>000</v>
          </cell>
          <cell r="AK509" t="str">
            <v>REL</v>
          </cell>
          <cell r="AL509" t="str">
            <v>000</v>
          </cell>
          <cell r="AM509" t="str">
            <v>LN#</v>
          </cell>
          <cell r="AO509" t="str">
            <v>UOI</v>
          </cell>
          <cell r="AP509" t="str">
            <v>EA</v>
          </cell>
          <cell r="AU509" t="str">
            <v>0</v>
          </cell>
          <cell r="AW509" t="str">
            <v>000</v>
          </cell>
          <cell r="AX509" t="str">
            <v>00</v>
          </cell>
          <cell r="AY509" t="str">
            <v>0</v>
          </cell>
          <cell r="AZ509" t="str">
            <v>FPL Fibernet</v>
          </cell>
        </row>
        <row r="510">
          <cell r="A510" t="str">
            <v>107100</v>
          </cell>
          <cell r="B510" t="str">
            <v>0312</v>
          </cell>
          <cell r="C510" t="str">
            <v>06080</v>
          </cell>
          <cell r="D510" t="str">
            <v>0ELECT</v>
          </cell>
          <cell r="E510" t="str">
            <v>312000</v>
          </cell>
          <cell r="F510" t="str">
            <v>0676</v>
          </cell>
          <cell r="G510" t="str">
            <v>12450</v>
          </cell>
          <cell r="H510" t="str">
            <v>A</v>
          </cell>
          <cell r="I510" t="str">
            <v>00000041</v>
          </cell>
          <cell r="J510">
            <v>65</v>
          </cell>
          <cell r="K510">
            <v>312</v>
          </cell>
          <cell r="L510">
            <v>6181</v>
          </cell>
          <cell r="M510">
            <v>398</v>
          </cell>
          <cell r="N510">
            <v>0</v>
          </cell>
          <cell r="O510">
            <v>1</v>
          </cell>
          <cell r="P510">
            <v>398.00099999999998</v>
          </cell>
          <cell r="Q510" t="str">
            <v>0676</v>
          </cell>
          <cell r="R510" t="str">
            <v>12450</v>
          </cell>
          <cell r="S510" t="str">
            <v>200212</v>
          </cell>
          <cell r="T510" t="str">
            <v>SA01</v>
          </cell>
          <cell r="U510">
            <v>-795.96</v>
          </cell>
          <cell r="V510" t="str">
            <v>LDB</v>
          </cell>
          <cell r="W510">
            <v>0</v>
          </cell>
          <cell r="Y510">
            <v>0</v>
          </cell>
          <cell r="Z510">
            <v>-6</v>
          </cell>
          <cell r="AA510" t="str">
            <v>MS#</v>
          </cell>
          <cell r="AB510" t="str">
            <v xml:space="preserve">   998003509</v>
          </cell>
          <cell r="AC510" t="str">
            <v>BCH</v>
          </cell>
          <cell r="AD510" t="str">
            <v>018723</v>
          </cell>
          <cell r="AE510" t="str">
            <v>TML</v>
          </cell>
          <cell r="AF510" t="str">
            <v>12017</v>
          </cell>
          <cell r="AG510" t="str">
            <v>SRL</v>
          </cell>
          <cell r="AH510" t="str">
            <v>0368</v>
          </cell>
          <cell r="AI510" t="str">
            <v>DLV</v>
          </cell>
          <cell r="AJ510" t="str">
            <v>000</v>
          </cell>
          <cell r="AK510" t="str">
            <v>REL</v>
          </cell>
          <cell r="AL510" t="str">
            <v>000</v>
          </cell>
          <cell r="AM510" t="str">
            <v>LN#</v>
          </cell>
          <cell r="AO510" t="str">
            <v>UOI</v>
          </cell>
          <cell r="AP510" t="str">
            <v>EA</v>
          </cell>
          <cell r="AU510" t="str">
            <v>0</v>
          </cell>
          <cell r="AW510" t="str">
            <v>000</v>
          </cell>
          <cell r="AX510" t="str">
            <v>00</v>
          </cell>
          <cell r="AY510" t="str">
            <v>0</v>
          </cell>
          <cell r="AZ510" t="str">
            <v>FPL Fibernet</v>
          </cell>
        </row>
        <row r="511">
          <cell r="A511" t="str">
            <v>107100</v>
          </cell>
          <cell r="B511" t="str">
            <v>0312</v>
          </cell>
          <cell r="C511" t="str">
            <v>06080</v>
          </cell>
          <cell r="D511" t="str">
            <v>0ELECT</v>
          </cell>
          <cell r="E511" t="str">
            <v>312000</v>
          </cell>
          <cell r="F511" t="str">
            <v>0676</v>
          </cell>
          <cell r="G511" t="str">
            <v>12450</v>
          </cell>
          <cell r="H511" t="str">
            <v>A</v>
          </cell>
          <cell r="I511" t="str">
            <v>00000041</v>
          </cell>
          <cell r="J511">
            <v>65</v>
          </cell>
          <cell r="K511">
            <v>312</v>
          </cell>
          <cell r="L511">
            <v>6181</v>
          </cell>
          <cell r="M511">
            <v>398</v>
          </cell>
          <cell r="N511">
            <v>0</v>
          </cell>
          <cell r="O511">
            <v>1</v>
          </cell>
          <cell r="P511">
            <v>398.00099999999998</v>
          </cell>
          <cell r="Q511" t="str">
            <v>0676</v>
          </cell>
          <cell r="R511" t="str">
            <v>12450</v>
          </cell>
          <cell r="S511" t="str">
            <v>200212</v>
          </cell>
          <cell r="T511" t="str">
            <v>SA01</v>
          </cell>
          <cell r="U511">
            <v>-795.96</v>
          </cell>
          <cell r="V511" t="str">
            <v>LDB</v>
          </cell>
          <cell r="W511">
            <v>0</v>
          </cell>
          <cell r="Y511">
            <v>0</v>
          </cell>
          <cell r="Z511">
            <v>-6</v>
          </cell>
          <cell r="AA511" t="str">
            <v>MS#</v>
          </cell>
          <cell r="AB511" t="str">
            <v xml:space="preserve">   998003509</v>
          </cell>
          <cell r="AC511" t="str">
            <v>BCH</v>
          </cell>
          <cell r="AD511" t="str">
            <v>018727</v>
          </cell>
          <cell r="AE511" t="str">
            <v>TML</v>
          </cell>
          <cell r="AF511" t="str">
            <v>12017</v>
          </cell>
          <cell r="AG511" t="str">
            <v>SRL</v>
          </cell>
          <cell r="AH511" t="str">
            <v>0368</v>
          </cell>
          <cell r="AI511" t="str">
            <v>DLV</v>
          </cell>
          <cell r="AJ511" t="str">
            <v>000</v>
          </cell>
          <cell r="AK511" t="str">
            <v>REL</v>
          </cell>
          <cell r="AL511" t="str">
            <v>000</v>
          </cell>
          <cell r="AM511" t="str">
            <v>LN#</v>
          </cell>
          <cell r="AO511" t="str">
            <v>UOI</v>
          </cell>
          <cell r="AP511" t="str">
            <v>EA</v>
          </cell>
          <cell r="AU511" t="str">
            <v>0</v>
          </cell>
          <cell r="AW511" t="str">
            <v>000</v>
          </cell>
          <cell r="AX511" t="str">
            <v>00</v>
          </cell>
          <cell r="AY511" t="str">
            <v>0</v>
          </cell>
          <cell r="AZ511" t="str">
            <v>FPL Fibernet</v>
          </cell>
        </row>
        <row r="512">
          <cell r="A512" t="str">
            <v>107100</v>
          </cell>
          <cell r="B512" t="str">
            <v>0312</v>
          </cell>
          <cell r="C512" t="str">
            <v>06080</v>
          </cell>
          <cell r="D512" t="str">
            <v>0ELECT</v>
          </cell>
          <cell r="E512" t="str">
            <v>312000</v>
          </cell>
          <cell r="F512" t="str">
            <v>0790</v>
          </cell>
          <cell r="G512" t="str">
            <v>65000</v>
          </cell>
          <cell r="H512" t="str">
            <v>A</v>
          </cell>
          <cell r="I512" t="str">
            <v>00000041</v>
          </cell>
          <cell r="J512">
            <v>65</v>
          </cell>
          <cell r="K512">
            <v>312</v>
          </cell>
          <cell r="L512">
            <v>6181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 t="str">
            <v>0790</v>
          </cell>
          <cell r="R512" t="str">
            <v>65000</v>
          </cell>
          <cell r="S512" t="str">
            <v>200212</v>
          </cell>
          <cell r="T512" t="str">
            <v>CA01</v>
          </cell>
          <cell r="U512">
            <v>12200</v>
          </cell>
          <cell r="V512" t="str">
            <v>LDB</v>
          </cell>
          <cell r="W512">
            <v>0</v>
          </cell>
          <cell r="Y512">
            <v>0</v>
          </cell>
          <cell r="Z512">
            <v>0</v>
          </cell>
          <cell r="AA512" t="str">
            <v>BCH</v>
          </cell>
          <cell r="AB512" t="str">
            <v>0011</v>
          </cell>
          <cell r="AC512" t="str">
            <v>WKS</v>
          </cell>
          <cell r="AE512" t="str">
            <v>JV#</v>
          </cell>
          <cell r="AF512" t="str">
            <v>1232</v>
          </cell>
          <cell r="AG512" t="str">
            <v>FRN</v>
          </cell>
          <cell r="AH512" t="str">
            <v>6181</v>
          </cell>
          <cell r="AI512" t="str">
            <v>RP#</v>
          </cell>
          <cell r="AJ512" t="str">
            <v>000</v>
          </cell>
          <cell r="AK512" t="str">
            <v>CTL</v>
          </cell>
          <cell r="AM512" t="str">
            <v>RF#</v>
          </cell>
          <cell r="AU512" t="str">
            <v>ACCRUAL OF OCT 02 CAPITAL</v>
          </cell>
          <cell r="AZ512" t="str">
            <v>FPL Fibernet</v>
          </cell>
        </row>
        <row r="513">
          <cell r="A513" t="str">
            <v>107100</v>
          </cell>
          <cell r="B513" t="str">
            <v>0312</v>
          </cell>
          <cell r="C513" t="str">
            <v>06080</v>
          </cell>
          <cell r="D513" t="str">
            <v>0ELECT</v>
          </cell>
          <cell r="E513" t="str">
            <v>312000</v>
          </cell>
          <cell r="F513" t="str">
            <v>0803</v>
          </cell>
          <cell r="G513" t="str">
            <v>36000</v>
          </cell>
          <cell r="H513" t="str">
            <v>A</v>
          </cell>
          <cell r="I513" t="str">
            <v>00000041</v>
          </cell>
          <cell r="J513">
            <v>65</v>
          </cell>
          <cell r="K513">
            <v>312</v>
          </cell>
          <cell r="L513">
            <v>6181</v>
          </cell>
          <cell r="M513">
            <v>107</v>
          </cell>
          <cell r="N513">
            <v>10</v>
          </cell>
          <cell r="O513">
            <v>0</v>
          </cell>
          <cell r="P513">
            <v>107.1</v>
          </cell>
          <cell r="Q513" t="str">
            <v>0803</v>
          </cell>
          <cell r="R513" t="str">
            <v>36000</v>
          </cell>
          <cell r="S513" t="str">
            <v>200212</v>
          </cell>
          <cell r="T513" t="str">
            <v>PY42</v>
          </cell>
          <cell r="U513">
            <v>1875</v>
          </cell>
          <cell r="V513" t="str">
            <v>LDB</v>
          </cell>
          <cell r="W513">
            <v>0</v>
          </cell>
          <cell r="X513" t="str">
            <v>SHR</v>
          </cell>
          <cell r="Y513">
            <v>60</v>
          </cell>
          <cell r="Z513">
            <v>60</v>
          </cell>
          <cell r="AA513" t="str">
            <v>PYP</v>
          </cell>
          <cell r="AB513" t="str">
            <v xml:space="preserve"> 0000026</v>
          </cell>
          <cell r="AC513" t="str">
            <v>PYL</v>
          </cell>
          <cell r="AD513" t="str">
            <v>004366</v>
          </cell>
          <cell r="AE513" t="str">
            <v>EMP</v>
          </cell>
          <cell r="AF513" t="str">
            <v>49098</v>
          </cell>
          <cell r="AG513" t="str">
            <v>JUL</v>
          </cell>
          <cell r="AH513" t="str">
            <v xml:space="preserve"> 000.00</v>
          </cell>
          <cell r="AI513" t="str">
            <v>BCH</v>
          </cell>
          <cell r="AJ513" t="str">
            <v>500</v>
          </cell>
          <cell r="AK513" t="str">
            <v>CLS</v>
          </cell>
          <cell r="AL513" t="str">
            <v>R450</v>
          </cell>
          <cell r="AM513" t="str">
            <v>DTA</v>
          </cell>
          <cell r="AN513" t="str">
            <v xml:space="preserve"> 00000000000.00</v>
          </cell>
          <cell r="AO513" t="str">
            <v>DTH</v>
          </cell>
          <cell r="AP513" t="str">
            <v xml:space="preserve"> 00000000000.00</v>
          </cell>
          <cell r="AV513" t="str">
            <v>000000000</v>
          </cell>
          <cell r="AW513" t="str">
            <v>000</v>
          </cell>
          <cell r="AX513" t="str">
            <v>00</v>
          </cell>
          <cell r="AY513" t="str">
            <v>0</v>
          </cell>
          <cell r="AZ513" t="str">
            <v>FPL Fibernet</v>
          </cell>
        </row>
        <row r="514">
          <cell r="A514" t="str">
            <v>107100</v>
          </cell>
          <cell r="B514" t="str">
            <v>0312</v>
          </cell>
          <cell r="C514" t="str">
            <v>06080</v>
          </cell>
          <cell r="D514" t="str">
            <v>0FIBER</v>
          </cell>
          <cell r="E514" t="str">
            <v>312000</v>
          </cell>
          <cell r="F514" t="str">
            <v>0803</v>
          </cell>
          <cell r="G514" t="str">
            <v>36000</v>
          </cell>
          <cell r="H514" t="str">
            <v>A</v>
          </cell>
          <cell r="I514" t="str">
            <v>00000041</v>
          </cell>
          <cell r="J514">
            <v>60</v>
          </cell>
          <cell r="K514">
            <v>312</v>
          </cell>
          <cell r="L514">
            <v>6181</v>
          </cell>
          <cell r="M514">
            <v>107</v>
          </cell>
          <cell r="N514">
            <v>10</v>
          </cell>
          <cell r="O514">
            <v>0</v>
          </cell>
          <cell r="P514">
            <v>107.1</v>
          </cell>
          <cell r="Q514" t="str">
            <v>0803</v>
          </cell>
          <cell r="R514" t="str">
            <v>36000</v>
          </cell>
          <cell r="S514" t="str">
            <v>200212</v>
          </cell>
          <cell r="T514" t="str">
            <v>PY42</v>
          </cell>
          <cell r="U514">
            <v>373.84</v>
          </cell>
          <cell r="V514" t="str">
            <v>LDB</v>
          </cell>
          <cell r="W514">
            <v>0</v>
          </cell>
          <cell r="X514" t="str">
            <v>SHR</v>
          </cell>
          <cell r="Y514">
            <v>9</v>
          </cell>
          <cell r="Z514">
            <v>9</v>
          </cell>
          <cell r="AA514" t="str">
            <v>PYP</v>
          </cell>
          <cell r="AB514" t="str">
            <v xml:space="preserve"> 0000026</v>
          </cell>
          <cell r="AC514" t="str">
            <v>PYL</v>
          </cell>
          <cell r="AD514" t="str">
            <v>003054</v>
          </cell>
          <cell r="AE514" t="str">
            <v>EMP</v>
          </cell>
          <cell r="AF514" t="str">
            <v>16244</v>
          </cell>
          <cell r="AG514" t="str">
            <v>JUL</v>
          </cell>
          <cell r="AH514" t="str">
            <v xml:space="preserve"> 000.00</v>
          </cell>
          <cell r="AI514" t="str">
            <v>BCH</v>
          </cell>
          <cell r="AJ514" t="str">
            <v>500</v>
          </cell>
          <cell r="AK514" t="str">
            <v>CLS</v>
          </cell>
          <cell r="AL514" t="str">
            <v>R513</v>
          </cell>
          <cell r="AM514" t="str">
            <v>DTA</v>
          </cell>
          <cell r="AN514" t="str">
            <v xml:space="preserve"> 00000000000.00</v>
          </cell>
          <cell r="AO514" t="str">
            <v>DTH</v>
          </cell>
          <cell r="AP514" t="str">
            <v xml:space="preserve"> 00000000000.00</v>
          </cell>
          <cell r="AV514" t="str">
            <v>000000000</v>
          </cell>
          <cell r="AW514" t="str">
            <v>000</v>
          </cell>
          <cell r="AX514" t="str">
            <v>00</v>
          </cell>
          <cell r="AY514" t="str">
            <v>0</v>
          </cell>
          <cell r="AZ514" t="str">
            <v>FPL Fibernet</v>
          </cell>
        </row>
        <row r="515">
          <cell r="A515" t="str">
            <v>107100</v>
          </cell>
          <cell r="B515" t="str">
            <v>0312</v>
          </cell>
          <cell r="C515" t="str">
            <v>06080</v>
          </cell>
          <cell r="D515" t="str">
            <v>0ELECT</v>
          </cell>
          <cell r="E515" t="str">
            <v>312000</v>
          </cell>
          <cell r="F515" t="str">
            <v>0676</v>
          </cell>
          <cell r="G515" t="str">
            <v>11450</v>
          </cell>
          <cell r="H515" t="str">
            <v>A</v>
          </cell>
          <cell r="I515" t="str">
            <v>00000041</v>
          </cell>
          <cell r="J515">
            <v>65</v>
          </cell>
          <cell r="K515">
            <v>312</v>
          </cell>
          <cell r="L515">
            <v>6182</v>
          </cell>
          <cell r="M515">
            <v>398</v>
          </cell>
          <cell r="N515">
            <v>0</v>
          </cell>
          <cell r="O515">
            <v>1</v>
          </cell>
          <cell r="P515">
            <v>398.00099999999998</v>
          </cell>
          <cell r="Q515" t="str">
            <v>0676</v>
          </cell>
          <cell r="R515" t="str">
            <v>11450</v>
          </cell>
          <cell r="S515" t="str">
            <v>200212</v>
          </cell>
          <cell r="T515" t="str">
            <v>SA01</v>
          </cell>
          <cell r="U515">
            <v>13699.92</v>
          </cell>
          <cell r="V515" t="str">
            <v>LDB</v>
          </cell>
          <cell r="W515">
            <v>0</v>
          </cell>
          <cell r="Y515">
            <v>0</v>
          </cell>
          <cell r="Z515">
            <v>2</v>
          </cell>
          <cell r="AA515" t="str">
            <v>MS#</v>
          </cell>
          <cell r="AB515" t="str">
            <v xml:space="preserve">   998014514</v>
          </cell>
          <cell r="AC515" t="str">
            <v>BCH</v>
          </cell>
          <cell r="AD515" t="str">
            <v>017208</v>
          </cell>
          <cell r="AE515" t="str">
            <v>TML</v>
          </cell>
          <cell r="AF515" t="str">
            <v>12018</v>
          </cell>
          <cell r="AG515" t="str">
            <v>SRL</v>
          </cell>
          <cell r="AH515" t="str">
            <v>0368</v>
          </cell>
          <cell r="AI515" t="str">
            <v>DLV</v>
          </cell>
          <cell r="AJ515" t="str">
            <v>000</v>
          </cell>
          <cell r="AK515" t="str">
            <v>REL</v>
          </cell>
          <cell r="AL515" t="str">
            <v>000</v>
          </cell>
          <cell r="AM515" t="str">
            <v>LN#</v>
          </cell>
          <cell r="AO515" t="str">
            <v>UOI</v>
          </cell>
          <cell r="AP515" t="str">
            <v>EA</v>
          </cell>
          <cell r="AU515" t="str">
            <v>0</v>
          </cell>
          <cell r="AW515" t="str">
            <v>000</v>
          </cell>
          <cell r="AX515" t="str">
            <v>00</v>
          </cell>
          <cell r="AY515" t="str">
            <v>0</v>
          </cell>
          <cell r="AZ515" t="str">
            <v>FPL Fibernet</v>
          </cell>
        </row>
        <row r="516">
          <cell r="A516" t="str">
            <v>107100</v>
          </cell>
          <cell r="B516" t="str">
            <v>0312</v>
          </cell>
          <cell r="C516" t="str">
            <v>06080</v>
          </cell>
          <cell r="D516" t="str">
            <v>0ELECT</v>
          </cell>
          <cell r="E516" t="str">
            <v>312000</v>
          </cell>
          <cell r="F516" t="str">
            <v>0803</v>
          </cell>
          <cell r="G516" t="str">
            <v>36000</v>
          </cell>
          <cell r="H516" t="str">
            <v>A</v>
          </cell>
          <cell r="I516" t="str">
            <v>00000041</v>
          </cell>
          <cell r="J516">
            <v>65</v>
          </cell>
          <cell r="K516">
            <v>312</v>
          </cell>
          <cell r="L516">
            <v>6182</v>
          </cell>
          <cell r="M516">
            <v>107</v>
          </cell>
          <cell r="N516">
            <v>10</v>
          </cell>
          <cell r="O516">
            <v>0</v>
          </cell>
          <cell r="P516">
            <v>107.1</v>
          </cell>
          <cell r="Q516" t="str">
            <v>0803</v>
          </cell>
          <cell r="R516" t="str">
            <v>36000</v>
          </cell>
          <cell r="S516" t="str">
            <v>200212</v>
          </cell>
          <cell r="T516" t="str">
            <v>PY42</v>
          </cell>
          <cell r="U516">
            <v>625</v>
          </cell>
          <cell r="V516" t="str">
            <v>LDB</v>
          </cell>
          <cell r="W516">
            <v>0</v>
          </cell>
          <cell r="X516" t="str">
            <v>SHR</v>
          </cell>
          <cell r="Y516">
            <v>20</v>
          </cell>
          <cell r="Z516">
            <v>20</v>
          </cell>
          <cell r="AA516" t="str">
            <v>PYP</v>
          </cell>
          <cell r="AB516" t="str">
            <v xml:space="preserve"> 0000026</v>
          </cell>
          <cell r="AC516" t="str">
            <v>PYL</v>
          </cell>
          <cell r="AD516" t="str">
            <v>004366</v>
          </cell>
          <cell r="AE516" t="str">
            <v>EMP</v>
          </cell>
          <cell r="AF516" t="str">
            <v>49098</v>
          </cell>
          <cell r="AG516" t="str">
            <v>JUL</v>
          </cell>
          <cell r="AH516" t="str">
            <v xml:space="preserve"> 000.00</v>
          </cell>
          <cell r="AI516" t="str">
            <v>BCH</v>
          </cell>
          <cell r="AJ516" t="str">
            <v>500</v>
          </cell>
          <cell r="AK516" t="str">
            <v>CLS</v>
          </cell>
          <cell r="AL516" t="str">
            <v>R450</v>
          </cell>
          <cell r="AM516" t="str">
            <v>DTA</v>
          </cell>
          <cell r="AN516" t="str">
            <v xml:space="preserve"> 00000000000.00</v>
          </cell>
          <cell r="AO516" t="str">
            <v>DTH</v>
          </cell>
          <cell r="AP516" t="str">
            <v xml:space="preserve"> 00000000000.00</v>
          </cell>
          <cell r="AV516" t="str">
            <v>000000000</v>
          </cell>
          <cell r="AW516" t="str">
            <v>000</v>
          </cell>
          <cell r="AX516" t="str">
            <v>00</v>
          </cell>
          <cell r="AY516" t="str">
            <v>0</v>
          </cell>
          <cell r="AZ516" t="str">
            <v>FPL Fibernet</v>
          </cell>
        </row>
        <row r="517">
          <cell r="A517" t="str">
            <v>107100</v>
          </cell>
          <cell r="B517" t="str">
            <v>0312</v>
          </cell>
          <cell r="C517" t="str">
            <v>06080</v>
          </cell>
          <cell r="D517" t="str">
            <v>0ELECT</v>
          </cell>
          <cell r="E517" t="str">
            <v>312000</v>
          </cell>
          <cell r="F517" t="str">
            <v>0803</v>
          </cell>
          <cell r="G517" t="str">
            <v>36000</v>
          </cell>
          <cell r="H517" t="str">
            <v>A</v>
          </cell>
          <cell r="I517" t="str">
            <v>00000041</v>
          </cell>
          <cell r="J517">
            <v>65</v>
          </cell>
          <cell r="K517">
            <v>312</v>
          </cell>
          <cell r="L517">
            <v>6182</v>
          </cell>
          <cell r="M517">
            <v>107</v>
          </cell>
          <cell r="N517">
            <v>10</v>
          </cell>
          <cell r="O517">
            <v>0</v>
          </cell>
          <cell r="P517">
            <v>107.1</v>
          </cell>
          <cell r="Q517" t="str">
            <v>0803</v>
          </cell>
          <cell r="R517" t="str">
            <v>36000</v>
          </cell>
          <cell r="S517" t="str">
            <v>200212</v>
          </cell>
          <cell r="T517" t="str">
            <v>PY42</v>
          </cell>
          <cell r="U517">
            <v>1031.25</v>
          </cell>
          <cell r="V517" t="str">
            <v>LDB</v>
          </cell>
          <cell r="W517">
            <v>0</v>
          </cell>
          <cell r="X517" t="str">
            <v>SHR</v>
          </cell>
          <cell r="Y517">
            <v>33</v>
          </cell>
          <cell r="Z517">
            <v>33</v>
          </cell>
          <cell r="AA517" t="str">
            <v>PYP</v>
          </cell>
          <cell r="AB517" t="str">
            <v xml:space="preserve"> 0000001</v>
          </cell>
          <cell r="AC517" t="str">
            <v>PYL</v>
          </cell>
          <cell r="AD517" t="str">
            <v>004366</v>
          </cell>
          <cell r="AE517" t="str">
            <v>EMP</v>
          </cell>
          <cell r="AF517" t="str">
            <v>49098</v>
          </cell>
          <cell r="AG517" t="str">
            <v>JUL</v>
          </cell>
          <cell r="AH517" t="str">
            <v xml:space="preserve"> 000.00</v>
          </cell>
          <cell r="AI517" t="str">
            <v>BCH</v>
          </cell>
          <cell r="AJ517" t="str">
            <v>500</v>
          </cell>
          <cell r="AK517" t="str">
            <v>CLS</v>
          </cell>
          <cell r="AL517" t="str">
            <v>R450</v>
          </cell>
          <cell r="AM517" t="str">
            <v>DTA</v>
          </cell>
          <cell r="AN517" t="str">
            <v xml:space="preserve"> 00000000000.00</v>
          </cell>
          <cell r="AO517" t="str">
            <v>DTH</v>
          </cell>
          <cell r="AP517" t="str">
            <v xml:space="preserve"> 00000000000.00</v>
          </cell>
          <cell r="AV517" t="str">
            <v>000000000</v>
          </cell>
          <cell r="AW517" t="str">
            <v>000</v>
          </cell>
          <cell r="AX517" t="str">
            <v>00</v>
          </cell>
          <cell r="AY517" t="str">
            <v>0</v>
          </cell>
          <cell r="AZ517" t="str">
            <v>FPL Fibernet</v>
          </cell>
        </row>
        <row r="518">
          <cell r="A518" t="str">
            <v>107100</v>
          </cell>
          <cell r="B518" t="str">
            <v>0312</v>
          </cell>
          <cell r="C518" t="str">
            <v>06080</v>
          </cell>
          <cell r="D518" t="str">
            <v>0ELECT</v>
          </cell>
          <cell r="E518" t="str">
            <v>312000</v>
          </cell>
          <cell r="F518" t="str">
            <v>0812</v>
          </cell>
          <cell r="G518" t="str">
            <v>51450</v>
          </cell>
          <cell r="H518" t="str">
            <v>A</v>
          </cell>
          <cell r="I518" t="str">
            <v>00000041</v>
          </cell>
          <cell r="J518">
            <v>67</v>
          </cell>
          <cell r="K518">
            <v>312</v>
          </cell>
          <cell r="L518">
            <v>6182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 t="str">
            <v>0812</v>
          </cell>
          <cell r="R518" t="str">
            <v>51450</v>
          </cell>
          <cell r="S518" t="str">
            <v>200212</v>
          </cell>
          <cell r="T518" t="str">
            <v>SA01</v>
          </cell>
          <cell r="U518">
            <v>6268.64</v>
          </cell>
          <cell r="W518">
            <v>0</v>
          </cell>
          <cell r="Y518">
            <v>0</v>
          </cell>
          <cell r="Z518">
            <v>1</v>
          </cell>
          <cell r="AA518" t="str">
            <v>BCH</v>
          </cell>
          <cell r="AB518" t="str">
            <v>450002354</v>
          </cell>
          <cell r="AC518" t="str">
            <v>PO#</v>
          </cell>
          <cell r="AD518" t="str">
            <v>4500021286</v>
          </cell>
          <cell r="AE518" t="str">
            <v>S/R</v>
          </cell>
          <cell r="AF518" t="str">
            <v>NET</v>
          </cell>
          <cell r="AI518" t="str">
            <v>PYN</v>
          </cell>
          <cell r="AJ518" t="str">
            <v>BELLSOUTH TELECOMMUNICATI</v>
          </cell>
          <cell r="AK518" t="str">
            <v>VND</v>
          </cell>
          <cell r="AL518" t="str">
            <v>580436120</v>
          </cell>
          <cell r="AM518" t="str">
            <v>FAC</v>
          </cell>
          <cell r="AN518" t="str">
            <v>000</v>
          </cell>
          <cell r="AQ518" t="str">
            <v>NVD</v>
          </cell>
          <cell r="AR518" t="str">
            <v>2002-12-</v>
          </cell>
          <cell r="AU518" t="str">
            <v>954 C01-0249 249PLUSBELLSOUTH TELECOMMUN5000003667</v>
          </cell>
          <cell r="AV518" t="str">
            <v>WF-BATCH</v>
          </cell>
          <cell r="AW518" t="str">
            <v>000</v>
          </cell>
          <cell r="AX518" t="str">
            <v>00</v>
          </cell>
          <cell r="AY518" t="str">
            <v>0</v>
          </cell>
          <cell r="AZ518" t="str">
            <v>FPL Fibernet</v>
          </cell>
        </row>
        <row r="519">
          <cell r="A519" t="str">
            <v>107100</v>
          </cell>
          <cell r="B519" t="str">
            <v>0312</v>
          </cell>
          <cell r="C519" t="str">
            <v>06080</v>
          </cell>
          <cell r="D519" t="str">
            <v>0FIBER</v>
          </cell>
          <cell r="E519" t="str">
            <v>312000</v>
          </cell>
          <cell r="F519" t="str">
            <v>0803</v>
          </cell>
          <cell r="G519" t="str">
            <v>36000</v>
          </cell>
          <cell r="H519" t="str">
            <v>A</v>
          </cell>
          <cell r="I519" t="str">
            <v>00000041</v>
          </cell>
          <cell r="J519">
            <v>60</v>
          </cell>
          <cell r="K519">
            <v>312</v>
          </cell>
          <cell r="L519">
            <v>6182</v>
          </cell>
          <cell r="M519">
            <v>107</v>
          </cell>
          <cell r="N519">
            <v>10</v>
          </cell>
          <cell r="O519">
            <v>0</v>
          </cell>
          <cell r="P519">
            <v>107.1</v>
          </cell>
          <cell r="Q519" t="str">
            <v>0803</v>
          </cell>
          <cell r="R519" t="str">
            <v>36000</v>
          </cell>
          <cell r="S519" t="str">
            <v>200212</v>
          </cell>
          <cell r="T519" t="str">
            <v>PY42</v>
          </cell>
          <cell r="U519">
            <v>207.69</v>
          </cell>
          <cell r="V519" t="str">
            <v>LDB</v>
          </cell>
          <cell r="W519">
            <v>0</v>
          </cell>
          <cell r="X519" t="str">
            <v>SHR</v>
          </cell>
          <cell r="Y519">
            <v>5</v>
          </cell>
          <cell r="Z519">
            <v>5</v>
          </cell>
          <cell r="AA519" t="str">
            <v>PYP</v>
          </cell>
          <cell r="AB519" t="str">
            <v xml:space="preserve"> 0000001</v>
          </cell>
          <cell r="AC519" t="str">
            <v>PYL</v>
          </cell>
          <cell r="AD519" t="str">
            <v>003054</v>
          </cell>
          <cell r="AE519" t="str">
            <v>EMP</v>
          </cell>
          <cell r="AF519" t="str">
            <v>16244</v>
          </cell>
          <cell r="AG519" t="str">
            <v>JUL</v>
          </cell>
          <cell r="AH519" t="str">
            <v xml:space="preserve"> 000.00</v>
          </cell>
          <cell r="AI519" t="str">
            <v>BCH</v>
          </cell>
          <cell r="AJ519" t="str">
            <v>500</v>
          </cell>
          <cell r="AK519" t="str">
            <v>CLS</v>
          </cell>
          <cell r="AL519" t="str">
            <v>R513</v>
          </cell>
          <cell r="AM519" t="str">
            <v>DTA</v>
          </cell>
          <cell r="AN519" t="str">
            <v xml:space="preserve"> 00000000000.00</v>
          </cell>
          <cell r="AO519" t="str">
            <v>DTH</v>
          </cell>
          <cell r="AP519" t="str">
            <v xml:space="preserve"> 00000000000.00</v>
          </cell>
          <cell r="AV519" t="str">
            <v>000000000</v>
          </cell>
          <cell r="AW519" t="str">
            <v>000</v>
          </cell>
          <cell r="AX519" t="str">
            <v>00</v>
          </cell>
          <cell r="AY519" t="str">
            <v>0</v>
          </cell>
          <cell r="AZ519" t="str">
            <v>FPL Fibernet</v>
          </cell>
        </row>
        <row r="520">
          <cell r="A520" t="str">
            <v>107100</v>
          </cell>
          <cell r="B520" t="str">
            <v>0312</v>
          </cell>
          <cell r="C520" t="str">
            <v>06080</v>
          </cell>
          <cell r="D520" t="str">
            <v>0FIBER</v>
          </cell>
          <cell r="E520" t="str">
            <v>312000</v>
          </cell>
          <cell r="F520" t="str">
            <v>0803</v>
          </cell>
          <cell r="G520" t="str">
            <v>36000</v>
          </cell>
          <cell r="H520" t="str">
            <v>A</v>
          </cell>
          <cell r="I520" t="str">
            <v>00000041</v>
          </cell>
          <cell r="J520">
            <v>60</v>
          </cell>
          <cell r="K520">
            <v>312</v>
          </cell>
          <cell r="L520">
            <v>6182</v>
          </cell>
          <cell r="M520">
            <v>107</v>
          </cell>
          <cell r="N520">
            <v>10</v>
          </cell>
          <cell r="O520">
            <v>0</v>
          </cell>
          <cell r="P520">
            <v>107.1</v>
          </cell>
          <cell r="Q520" t="str">
            <v>0803</v>
          </cell>
          <cell r="R520" t="str">
            <v>36000</v>
          </cell>
          <cell r="S520" t="str">
            <v>200212</v>
          </cell>
          <cell r="T520" t="str">
            <v>PY42</v>
          </cell>
          <cell r="U520">
            <v>221.13</v>
          </cell>
          <cell r="V520" t="str">
            <v>LDB</v>
          </cell>
          <cell r="W520">
            <v>0</v>
          </cell>
          <cell r="X520" t="str">
            <v>SHR</v>
          </cell>
          <cell r="Y520">
            <v>10</v>
          </cell>
          <cell r="Z520">
            <v>10</v>
          </cell>
          <cell r="AA520" t="str">
            <v>PYP</v>
          </cell>
          <cell r="AB520" t="str">
            <v xml:space="preserve"> 0000025</v>
          </cell>
          <cell r="AC520" t="str">
            <v>PYL</v>
          </cell>
          <cell r="AD520" t="str">
            <v>004340</v>
          </cell>
          <cell r="AE520" t="str">
            <v>EMP</v>
          </cell>
          <cell r="AF520" t="str">
            <v>96483</v>
          </cell>
          <cell r="AG520" t="str">
            <v>JUL</v>
          </cell>
          <cell r="AH520" t="str">
            <v xml:space="preserve"> 000.00</v>
          </cell>
          <cell r="AI520" t="str">
            <v>BCH</v>
          </cell>
          <cell r="AJ520" t="str">
            <v>500</v>
          </cell>
          <cell r="AK520" t="str">
            <v>CLS</v>
          </cell>
          <cell r="AL520" t="str">
            <v>R453</v>
          </cell>
          <cell r="AM520" t="str">
            <v>DTA</v>
          </cell>
          <cell r="AN520" t="str">
            <v xml:space="preserve"> 00000000000.00</v>
          </cell>
          <cell r="AO520" t="str">
            <v>DTH</v>
          </cell>
          <cell r="AP520" t="str">
            <v xml:space="preserve"> 00000000000.00</v>
          </cell>
          <cell r="AV520" t="str">
            <v>000000000</v>
          </cell>
          <cell r="AW520" t="str">
            <v>000</v>
          </cell>
          <cell r="AX520" t="str">
            <v>00</v>
          </cell>
          <cell r="AY520" t="str">
            <v>0</v>
          </cell>
          <cell r="AZ520" t="str">
            <v>FPL Fibernet</v>
          </cell>
        </row>
        <row r="521">
          <cell r="A521" t="str">
            <v>107100</v>
          </cell>
          <cell r="B521" t="str">
            <v>0312</v>
          </cell>
          <cell r="C521" t="str">
            <v>06075</v>
          </cell>
          <cell r="D521" t="str">
            <v>0FIBER</v>
          </cell>
          <cell r="E521" t="str">
            <v>312000</v>
          </cell>
          <cell r="F521" t="str">
            <v>0790</v>
          </cell>
          <cell r="G521" t="str">
            <v>65000</v>
          </cell>
          <cell r="H521" t="str">
            <v>A</v>
          </cell>
          <cell r="I521" t="str">
            <v>00000041</v>
          </cell>
          <cell r="J521">
            <v>63</v>
          </cell>
          <cell r="K521">
            <v>312</v>
          </cell>
          <cell r="L521">
            <v>6183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 t="str">
            <v>0790</v>
          </cell>
          <cell r="R521" t="str">
            <v>65000</v>
          </cell>
          <cell r="S521" t="str">
            <v>200212</v>
          </cell>
          <cell r="T521" t="str">
            <v>CA01</v>
          </cell>
          <cell r="U521">
            <v>171289</v>
          </cell>
          <cell r="V521" t="str">
            <v>LDB</v>
          </cell>
          <cell r="W521">
            <v>0</v>
          </cell>
          <cell r="Y521">
            <v>0</v>
          </cell>
          <cell r="Z521">
            <v>0</v>
          </cell>
          <cell r="AA521" t="str">
            <v>BCH</v>
          </cell>
          <cell r="AB521" t="str">
            <v>0044</v>
          </cell>
          <cell r="AC521" t="str">
            <v>WKS</v>
          </cell>
          <cell r="AE521" t="str">
            <v>JV#</v>
          </cell>
          <cell r="AF521" t="str">
            <v>1232</v>
          </cell>
          <cell r="AG521" t="str">
            <v>FRN</v>
          </cell>
          <cell r="AH521" t="str">
            <v>6183</v>
          </cell>
          <cell r="AI521" t="str">
            <v>RP#</v>
          </cell>
          <cell r="AJ521" t="str">
            <v>000</v>
          </cell>
          <cell r="AK521" t="str">
            <v>CTL</v>
          </cell>
          <cell r="AM521" t="str">
            <v>RF#</v>
          </cell>
          <cell r="AU521" t="str">
            <v>ACCRUAL OF DEC 02 CAPITAL</v>
          </cell>
          <cell r="AZ521" t="str">
            <v>FPL Fibernet</v>
          </cell>
        </row>
        <row r="522">
          <cell r="A522" t="str">
            <v>107100</v>
          </cell>
          <cell r="B522" t="str">
            <v>0312</v>
          </cell>
          <cell r="C522" t="str">
            <v>06075</v>
          </cell>
          <cell r="D522" t="str">
            <v>0FIBER</v>
          </cell>
          <cell r="E522" t="str">
            <v>312000</v>
          </cell>
          <cell r="F522" t="str">
            <v>0790</v>
          </cell>
          <cell r="G522" t="str">
            <v>65000</v>
          </cell>
          <cell r="H522" t="str">
            <v>A</v>
          </cell>
          <cell r="I522" t="str">
            <v>00000041</v>
          </cell>
          <cell r="J522">
            <v>63</v>
          </cell>
          <cell r="K522">
            <v>312</v>
          </cell>
          <cell r="L522">
            <v>6183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 t="str">
            <v>0790</v>
          </cell>
          <cell r="R522" t="str">
            <v>65000</v>
          </cell>
          <cell r="S522" t="str">
            <v>200212</v>
          </cell>
          <cell r="T522" t="str">
            <v>CA01</v>
          </cell>
          <cell r="U522">
            <v>197233</v>
          </cell>
          <cell r="V522" t="str">
            <v>LDB</v>
          </cell>
          <cell r="W522">
            <v>0</v>
          </cell>
          <cell r="Y522">
            <v>0</v>
          </cell>
          <cell r="Z522">
            <v>0</v>
          </cell>
          <cell r="AA522" t="str">
            <v>BCH</v>
          </cell>
          <cell r="AB522" t="str">
            <v>0014</v>
          </cell>
          <cell r="AC522" t="str">
            <v>WKS</v>
          </cell>
          <cell r="AE522" t="str">
            <v>JV#</v>
          </cell>
          <cell r="AF522" t="str">
            <v>1232</v>
          </cell>
          <cell r="AG522" t="str">
            <v>FRN</v>
          </cell>
          <cell r="AH522" t="str">
            <v>6183</v>
          </cell>
          <cell r="AI522" t="str">
            <v>RP#</v>
          </cell>
          <cell r="AJ522" t="str">
            <v>000</v>
          </cell>
          <cell r="AK522" t="str">
            <v>CTL</v>
          </cell>
          <cell r="AM522" t="str">
            <v>RF#</v>
          </cell>
          <cell r="AU522" t="str">
            <v>ACCRUAL OF DEC 02 CAPITAL</v>
          </cell>
          <cell r="AZ522" t="str">
            <v>FPL Fibernet</v>
          </cell>
        </row>
        <row r="523">
          <cell r="A523" t="str">
            <v>107100</v>
          </cell>
          <cell r="B523" t="str">
            <v>0312</v>
          </cell>
          <cell r="C523" t="str">
            <v>06075</v>
          </cell>
          <cell r="D523" t="str">
            <v>0FIBER</v>
          </cell>
          <cell r="E523" t="str">
            <v>312000</v>
          </cell>
          <cell r="F523" t="str">
            <v>0790</v>
          </cell>
          <cell r="G523" t="str">
            <v>65000</v>
          </cell>
          <cell r="H523" t="str">
            <v>A</v>
          </cell>
          <cell r="I523" t="str">
            <v>00000041</v>
          </cell>
          <cell r="J523">
            <v>63</v>
          </cell>
          <cell r="K523">
            <v>312</v>
          </cell>
          <cell r="L523">
            <v>6183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 t="str">
            <v>0790</v>
          </cell>
          <cell r="R523" t="str">
            <v>65000</v>
          </cell>
          <cell r="S523" t="str">
            <v>200212</v>
          </cell>
          <cell r="T523" t="str">
            <v>CA01</v>
          </cell>
          <cell r="U523">
            <v>-197233</v>
          </cell>
          <cell r="V523" t="str">
            <v>LDB</v>
          </cell>
          <cell r="W523">
            <v>0</v>
          </cell>
          <cell r="Y523">
            <v>0</v>
          </cell>
          <cell r="Z523">
            <v>0</v>
          </cell>
          <cell r="AA523" t="str">
            <v>BCH</v>
          </cell>
          <cell r="AB523" t="str">
            <v>0047</v>
          </cell>
          <cell r="AC523" t="str">
            <v>WKS</v>
          </cell>
          <cell r="AE523" t="str">
            <v>JV#</v>
          </cell>
          <cell r="AF523" t="str">
            <v>1232</v>
          </cell>
          <cell r="AG523" t="str">
            <v>FRN</v>
          </cell>
          <cell r="AH523" t="str">
            <v>6183</v>
          </cell>
          <cell r="AI523" t="str">
            <v>RP#</v>
          </cell>
          <cell r="AJ523" t="str">
            <v>000</v>
          </cell>
          <cell r="AK523" t="str">
            <v>CTL</v>
          </cell>
          <cell r="AM523" t="str">
            <v>RF#</v>
          </cell>
          <cell r="AU523" t="str">
            <v>ACCR REVERSAL OF DEC 02</v>
          </cell>
          <cell r="AZ523" t="str">
            <v>FPL Fibernet</v>
          </cell>
        </row>
        <row r="524">
          <cell r="A524" t="str">
            <v>107100</v>
          </cell>
          <cell r="B524" t="str">
            <v>0385</v>
          </cell>
          <cell r="C524" t="str">
            <v>06075</v>
          </cell>
          <cell r="D524" t="str">
            <v>0FIBER</v>
          </cell>
          <cell r="E524" t="str">
            <v>385000</v>
          </cell>
          <cell r="F524" t="str">
            <v>0662</v>
          </cell>
          <cell r="G524" t="str">
            <v>65000</v>
          </cell>
          <cell r="H524" t="str">
            <v>A</v>
          </cell>
          <cell r="I524" t="str">
            <v>00000041</v>
          </cell>
          <cell r="J524">
            <v>63</v>
          </cell>
          <cell r="K524">
            <v>385</v>
          </cell>
          <cell r="L524">
            <v>6183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 t="str">
            <v>0662</v>
          </cell>
          <cell r="R524" t="str">
            <v>65000</v>
          </cell>
          <cell r="S524" t="str">
            <v>200212</v>
          </cell>
          <cell r="T524" t="str">
            <v>CA01</v>
          </cell>
          <cell r="U524">
            <v>17524.14</v>
          </cell>
          <cell r="V524" t="str">
            <v>LDB</v>
          </cell>
          <cell r="W524">
            <v>0</v>
          </cell>
          <cell r="Y524">
            <v>0</v>
          </cell>
          <cell r="Z524">
            <v>0</v>
          </cell>
          <cell r="AA524" t="str">
            <v>BCH</v>
          </cell>
          <cell r="AB524" t="str">
            <v>0029</v>
          </cell>
          <cell r="AC524" t="str">
            <v>WKS</v>
          </cell>
          <cell r="AE524" t="str">
            <v>JV#</v>
          </cell>
          <cell r="AF524" t="str">
            <v>1232</v>
          </cell>
          <cell r="AG524" t="str">
            <v>FRN</v>
          </cell>
          <cell r="AH524" t="str">
            <v>6183</v>
          </cell>
          <cell r="AI524" t="str">
            <v>RP#</v>
          </cell>
          <cell r="AJ524" t="str">
            <v>000</v>
          </cell>
          <cell r="AK524" t="str">
            <v>CTL</v>
          </cell>
          <cell r="AM524" t="str">
            <v>RF#</v>
          </cell>
          <cell r="AU524" t="str">
            <v>ACCR WD COMM UNPAID INV</v>
          </cell>
          <cell r="AZ524" t="str">
            <v>FPL Fibernet</v>
          </cell>
        </row>
        <row r="525">
          <cell r="A525" t="str">
            <v>107100</v>
          </cell>
          <cell r="B525" t="str">
            <v>0385</v>
          </cell>
          <cell r="C525" t="str">
            <v>06075</v>
          </cell>
          <cell r="D525" t="str">
            <v>0FIBER</v>
          </cell>
          <cell r="E525" t="str">
            <v>385000</v>
          </cell>
          <cell r="F525" t="str">
            <v>0662</v>
          </cell>
          <cell r="G525" t="str">
            <v>65000</v>
          </cell>
          <cell r="H525" t="str">
            <v>A</v>
          </cell>
          <cell r="I525" t="str">
            <v>00000041</v>
          </cell>
          <cell r="J525">
            <v>63</v>
          </cell>
          <cell r="K525">
            <v>385</v>
          </cell>
          <cell r="L525">
            <v>6183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 t="str">
            <v>0662</v>
          </cell>
          <cell r="R525" t="str">
            <v>65000</v>
          </cell>
          <cell r="S525" t="str">
            <v>200212</v>
          </cell>
          <cell r="T525" t="str">
            <v>CA01</v>
          </cell>
          <cell r="U525">
            <v>17524.14</v>
          </cell>
          <cell r="V525" t="str">
            <v>LDB</v>
          </cell>
          <cell r="W525">
            <v>0</v>
          </cell>
          <cell r="Y525">
            <v>0</v>
          </cell>
          <cell r="Z525">
            <v>0</v>
          </cell>
          <cell r="AA525" t="str">
            <v>BCH</v>
          </cell>
          <cell r="AB525" t="str">
            <v>0033</v>
          </cell>
          <cell r="AC525" t="str">
            <v>WKS</v>
          </cell>
          <cell r="AE525" t="str">
            <v>JV#</v>
          </cell>
          <cell r="AF525" t="str">
            <v>1232</v>
          </cell>
          <cell r="AG525" t="str">
            <v>FRN</v>
          </cell>
          <cell r="AH525" t="str">
            <v>6183</v>
          </cell>
          <cell r="AI525" t="str">
            <v>RP#</v>
          </cell>
          <cell r="AJ525" t="str">
            <v>000</v>
          </cell>
          <cell r="AK525" t="str">
            <v>CTL</v>
          </cell>
          <cell r="AM525" t="str">
            <v>RF#</v>
          </cell>
          <cell r="AU525" t="str">
            <v>ACCR WD COMM UNPAID INV</v>
          </cell>
          <cell r="AZ525" t="str">
            <v>FPL Fibernet</v>
          </cell>
        </row>
        <row r="526">
          <cell r="A526" t="str">
            <v>107100</v>
          </cell>
          <cell r="B526" t="str">
            <v>0385</v>
          </cell>
          <cell r="C526" t="str">
            <v>06075</v>
          </cell>
          <cell r="D526" t="str">
            <v>0FIBER</v>
          </cell>
          <cell r="E526" t="str">
            <v>385000</v>
          </cell>
          <cell r="F526" t="str">
            <v>0662</v>
          </cell>
          <cell r="G526" t="str">
            <v>65000</v>
          </cell>
          <cell r="H526" t="str">
            <v>A</v>
          </cell>
          <cell r="I526" t="str">
            <v>00000041</v>
          </cell>
          <cell r="J526">
            <v>63</v>
          </cell>
          <cell r="K526">
            <v>385</v>
          </cell>
          <cell r="L526">
            <v>6183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 t="str">
            <v>0662</v>
          </cell>
          <cell r="R526" t="str">
            <v>65000</v>
          </cell>
          <cell r="S526" t="str">
            <v>200212</v>
          </cell>
          <cell r="T526" t="str">
            <v>CA01</v>
          </cell>
          <cell r="U526">
            <v>-17524.14</v>
          </cell>
          <cell r="V526" t="str">
            <v>LDB</v>
          </cell>
          <cell r="W526">
            <v>0</v>
          </cell>
          <cell r="Y526">
            <v>0</v>
          </cell>
          <cell r="Z526">
            <v>0</v>
          </cell>
          <cell r="AA526" t="str">
            <v>BCH</v>
          </cell>
          <cell r="AB526" t="str">
            <v>0034</v>
          </cell>
          <cell r="AC526" t="str">
            <v>WKS</v>
          </cell>
          <cell r="AE526" t="str">
            <v>JV#</v>
          </cell>
          <cell r="AF526" t="str">
            <v>1232</v>
          </cell>
          <cell r="AG526" t="str">
            <v>FRN</v>
          </cell>
          <cell r="AH526" t="str">
            <v>6183</v>
          </cell>
          <cell r="AI526" t="str">
            <v>RP#</v>
          </cell>
          <cell r="AJ526" t="str">
            <v>000</v>
          </cell>
          <cell r="AK526" t="str">
            <v>CTL</v>
          </cell>
          <cell r="AM526" t="str">
            <v>RF#</v>
          </cell>
          <cell r="AU526" t="str">
            <v>ACCR WD COMM UNPAID INV</v>
          </cell>
          <cell r="AZ526" t="str">
            <v>FPL Fibernet</v>
          </cell>
        </row>
        <row r="527">
          <cell r="A527" t="str">
            <v>107100</v>
          </cell>
          <cell r="B527" t="str">
            <v>0312</v>
          </cell>
          <cell r="C527" t="str">
            <v>06080</v>
          </cell>
          <cell r="D527" t="str">
            <v>0ELECT</v>
          </cell>
          <cell r="E527" t="str">
            <v>312000</v>
          </cell>
          <cell r="F527" t="str">
            <v>0676</v>
          </cell>
          <cell r="G527" t="str">
            <v>11450</v>
          </cell>
          <cell r="H527" t="str">
            <v>A</v>
          </cell>
          <cell r="I527" t="str">
            <v>00000041</v>
          </cell>
          <cell r="J527">
            <v>65</v>
          </cell>
          <cell r="K527">
            <v>312</v>
          </cell>
          <cell r="L527">
            <v>6184</v>
          </cell>
          <cell r="M527">
            <v>398</v>
          </cell>
          <cell r="N527">
            <v>0</v>
          </cell>
          <cell r="O527">
            <v>1</v>
          </cell>
          <cell r="P527">
            <v>398.00099999999998</v>
          </cell>
          <cell r="Q527" t="str">
            <v>0676</v>
          </cell>
          <cell r="R527" t="str">
            <v>11450</v>
          </cell>
          <cell r="S527" t="str">
            <v>200212</v>
          </cell>
          <cell r="T527" t="str">
            <v>SA01</v>
          </cell>
          <cell r="U527">
            <v>2</v>
          </cell>
          <cell r="V527" t="str">
            <v>LDB</v>
          </cell>
          <cell r="W527">
            <v>0</v>
          </cell>
          <cell r="Y527">
            <v>0</v>
          </cell>
          <cell r="Z527">
            <v>2</v>
          </cell>
          <cell r="AA527" t="str">
            <v>MS#</v>
          </cell>
          <cell r="AB527" t="str">
            <v xml:space="preserve">   998001569</v>
          </cell>
          <cell r="AC527" t="str">
            <v>BCH</v>
          </cell>
          <cell r="AD527" t="str">
            <v>012360</v>
          </cell>
          <cell r="AE527" t="str">
            <v>TML</v>
          </cell>
          <cell r="AF527" t="str">
            <v>12026</v>
          </cell>
          <cell r="AG527" t="str">
            <v>SRL</v>
          </cell>
          <cell r="AH527" t="str">
            <v>0368</v>
          </cell>
          <cell r="AI527" t="str">
            <v>DLV</v>
          </cell>
          <cell r="AJ527" t="str">
            <v>000</v>
          </cell>
          <cell r="AK527" t="str">
            <v>REL</v>
          </cell>
          <cell r="AL527" t="str">
            <v>000</v>
          </cell>
          <cell r="AM527" t="str">
            <v>LN#</v>
          </cell>
          <cell r="AO527" t="str">
            <v>UOI</v>
          </cell>
          <cell r="AP527" t="str">
            <v>EA</v>
          </cell>
          <cell r="AU527" t="str">
            <v>0</v>
          </cell>
          <cell r="AW527" t="str">
            <v>000</v>
          </cell>
          <cell r="AX527" t="str">
            <v>00</v>
          </cell>
          <cell r="AY527" t="str">
            <v>0</v>
          </cell>
          <cell r="AZ527" t="str">
            <v>FPL Fibernet</v>
          </cell>
        </row>
        <row r="528">
          <cell r="A528" t="str">
            <v>107100</v>
          </cell>
          <cell r="B528" t="str">
            <v>0312</v>
          </cell>
          <cell r="C528" t="str">
            <v>06080</v>
          </cell>
          <cell r="D528" t="str">
            <v>0ELECT</v>
          </cell>
          <cell r="E528" t="str">
            <v>312000</v>
          </cell>
          <cell r="F528" t="str">
            <v>0676</v>
          </cell>
          <cell r="G528" t="str">
            <v>11450</v>
          </cell>
          <cell r="H528" t="str">
            <v>A</v>
          </cell>
          <cell r="I528" t="str">
            <v>00000041</v>
          </cell>
          <cell r="J528">
            <v>65</v>
          </cell>
          <cell r="K528">
            <v>312</v>
          </cell>
          <cell r="L528">
            <v>6184</v>
          </cell>
          <cell r="M528">
            <v>398</v>
          </cell>
          <cell r="N528">
            <v>0</v>
          </cell>
          <cell r="O528">
            <v>1</v>
          </cell>
          <cell r="P528">
            <v>398.00099999999998</v>
          </cell>
          <cell r="Q528" t="str">
            <v>0676</v>
          </cell>
          <cell r="R528" t="str">
            <v>11450</v>
          </cell>
          <cell r="S528" t="str">
            <v>200212</v>
          </cell>
          <cell r="T528" t="str">
            <v>SA01</v>
          </cell>
          <cell r="U528">
            <v>2</v>
          </cell>
          <cell r="V528" t="str">
            <v>LDB</v>
          </cell>
          <cell r="W528">
            <v>0</v>
          </cell>
          <cell r="Y528">
            <v>0</v>
          </cell>
          <cell r="Z528">
            <v>2</v>
          </cell>
          <cell r="AA528" t="str">
            <v>MS#</v>
          </cell>
          <cell r="AB528" t="str">
            <v xml:space="preserve">   998001732</v>
          </cell>
          <cell r="AC528" t="str">
            <v>BCH</v>
          </cell>
          <cell r="AD528" t="str">
            <v>012360</v>
          </cell>
          <cell r="AE528" t="str">
            <v>TML</v>
          </cell>
          <cell r="AF528" t="str">
            <v>12026</v>
          </cell>
          <cell r="AG528" t="str">
            <v>SRL</v>
          </cell>
          <cell r="AH528" t="str">
            <v>0368</v>
          </cell>
          <cell r="AI528" t="str">
            <v>DLV</v>
          </cell>
          <cell r="AJ528" t="str">
            <v>000</v>
          </cell>
          <cell r="AK528" t="str">
            <v>REL</v>
          </cell>
          <cell r="AL528" t="str">
            <v>000</v>
          </cell>
          <cell r="AM528" t="str">
            <v>LN#</v>
          </cell>
          <cell r="AO528" t="str">
            <v>UOI</v>
          </cell>
          <cell r="AP528" t="str">
            <v>EA</v>
          </cell>
          <cell r="AU528" t="str">
            <v>0</v>
          </cell>
          <cell r="AW528" t="str">
            <v>000</v>
          </cell>
          <cell r="AX528" t="str">
            <v>00</v>
          </cell>
          <cell r="AY528" t="str">
            <v>0</v>
          </cell>
          <cell r="AZ528" t="str">
            <v>FPL Fibernet</v>
          </cell>
        </row>
        <row r="529">
          <cell r="A529" t="str">
            <v>107100</v>
          </cell>
          <cell r="B529" t="str">
            <v>0312</v>
          </cell>
          <cell r="C529" t="str">
            <v>06080</v>
          </cell>
          <cell r="D529" t="str">
            <v>0ELECT</v>
          </cell>
          <cell r="E529" t="str">
            <v>312000</v>
          </cell>
          <cell r="F529" t="str">
            <v>0676</v>
          </cell>
          <cell r="G529" t="str">
            <v>11450</v>
          </cell>
          <cell r="H529" t="str">
            <v>A</v>
          </cell>
          <cell r="I529" t="str">
            <v>00000041</v>
          </cell>
          <cell r="J529">
            <v>65</v>
          </cell>
          <cell r="K529">
            <v>312</v>
          </cell>
          <cell r="L529">
            <v>6184</v>
          </cell>
          <cell r="M529">
            <v>398</v>
          </cell>
          <cell r="N529">
            <v>0</v>
          </cell>
          <cell r="O529">
            <v>1</v>
          </cell>
          <cell r="P529">
            <v>398.00099999999998</v>
          </cell>
          <cell r="Q529" t="str">
            <v>0676</v>
          </cell>
          <cell r="R529" t="str">
            <v>11450</v>
          </cell>
          <cell r="S529" t="str">
            <v>200212</v>
          </cell>
          <cell r="T529" t="str">
            <v>SA01</v>
          </cell>
          <cell r="U529">
            <v>2.88</v>
          </cell>
          <cell r="V529" t="str">
            <v>LDB</v>
          </cell>
          <cell r="W529">
            <v>0</v>
          </cell>
          <cell r="Y529">
            <v>0</v>
          </cell>
          <cell r="Z529">
            <v>1</v>
          </cell>
          <cell r="AA529" t="str">
            <v>MS#</v>
          </cell>
          <cell r="AB529" t="str">
            <v xml:space="preserve">   998014606</v>
          </cell>
          <cell r="AC529" t="str">
            <v>BCH</v>
          </cell>
          <cell r="AD529" t="str">
            <v>012364</v>
          </cell>
          <cell r="AE529" t="str">
            <v>TML</v>
          </cell>
          <cell r="AF529" t="str">
            <v>12026</v>
          </cell>
          <cell r="AG529" t="str">
            <v>SRL</v>
          </cell>
          <cell r="AH529" t="str">
            <v>0350</v>
          </cell>
          <cell r="AI529" t="str">
            <v>DLV</v>
          </cell>
          <cell r="AJ529" t="str">
            <v>000</v>
          </cell>
          <cell r="AK529" t="str">
            <v>REL</v>
          </cell>
          <cell r="AL529" t="str">
            <v>000</v>
          </cell>
          <cell r="AM529" t="str">
            <v>LN#</v>
          </cell>
          <cell r="AO529" t="str">
            <v>UOI</v>
          </cell>
          <cell r="AP529" t="str">
            <v>EA</v>
          </cell>
          <cell r="AU529" t="str">
            <v>0</v>
          </cell>
          <cell r="AW529" t="str">
            <v>000</v>
          </cell>
          <cell r="AX529" t="str">
            <v>00</v>
          </cell>
          <cell r="AY529" t="str">
            <v>0</v>
          </cell>
          <cell r="AZ529" t="str">
            <v>FPL Fibernet</v>
          </cell>
        </row>
        <row r="530">
          <cell r="A530" t="str">
            <v>107100</v>
          </cell>
          <cell r="B530" t="str">
            <v>0312</v>
          </cell>
          <cell r="C530" t="str">
            <v>06080</v>
          </cell>
          <cell r="D530" t="str">
            <v>0ELECT</v>
          </cell>
          <cell r="E530" t="str">
            <v>312000</v>
          </cell>
          <cell r="F530" t="str">
            <v>0676</v>
          </cell>
          <cell r="G530" t="str">
            <v>11450</v>
          </cell>
          <cell r="H530" t="str">
            <v>A</v>
          </cell>
          <cell r="I530" t="str">
            <v>00000041</v>
          </cell>
          <cell r="J530">
            <v>65</v>
          </cell>
          <cell r="K530">
            <v>312</v>
          </cell>
          <cell r="L530">
            <v>6184</v>
          </cell>
          <cell r="M530">
            <v>398</v>
          </cell>
          <cell r="N530">
            <v>0</v>
          </cell>
          <cell r="O530">
            <v>1</v>
          </cell>
          <cell r="P530">
            <v>398.00099999999998</v>
          </cell>
          <cell r="Q530" t="str">
            <v>0676</v>
          </cell>
          <cell r="R530" t="str">
            <v>11450</v>
          </cell>
          <cell r="S530" t="str">
            <v>200212</v>
          </cell>
          <cell r="T530" t="str">
            <v>SA01</v>
          </cell>
          <cell r="U530">
            <v>4.08</v>
          </cell>
          <cell r="V530" t="str">
            <v>LDB</v>
          </cell>
          <cell r="W530">
            <v>0</v>
          </cell>
          <cell r="Y530">
            <v>0</v>
          </cell>
          <cell r="Z530">
            <v>2</v>
          </cell>
          <cell r="AA530" t="str">
            <v>MS#</v>
          </cell>
          <cell r="AB530" t="str">
            <v xml:space="preserve">   998014607</v>
          </cell>
          <cell r="AC530" t="str">
            <v>BCH</v>
          </cell>
          <cell r="AD530" t="str">
            <v>012364</v>
          </cell>
          <cell r="AE530" t="str">
            <v>TML</v>
          </cell>
          <cell r="AF530" t="str">
            <v>12026</v>
          </cell>
          <cell r="AG530" t="str">
            <v>SRL</v>
          </cell>
          <cell r="AH530" t="str">
            <v>0350</v>
          </cell>
          <cell r="AI530" t="str">
            <v>DLV</v>
          </cell>
          <cell r="AJ530" t="str">
            <v>000</v>
          </cell>
          <cell r="AK530" t="str">
            <v>REL</v>
          </cell>
          <cell r="AL530" t="str">
            <v>000</v>
          </cell>
          <cell r="AM530" t="str">
            <v>LN#</v>
          </cell>
          <cell r="AO530" t="str">
            <v>UOI</v>
          </cell>
          <cell r="AP530" t="str">
            <v>EA</v>
          </cell>
          <cell r="AU530" t="str">
            <v>0</v>
          </cell>
          <cell r="AW530" t="str">
            <v>000</v>
          </cell>
          <cell r="AX530" t="str">
            <v>00</v>
          </cell>
          <cell r="AY530" t="str">
            <v>0</v>
          </cell>
          <cell r="AZ530" t="str">
            <v>FPL Fibernet</v>
          </cell>
        </row>
        <row r="531">
          <cell r="A531" t="str">
            <v>107100</v>
          </cell>
          <cell r="B531" t="str">
            <v>0312</v>
          </cell>
          <cell r="C531" t="str">
            <v>06080</v>
          </cell>
          <cell r="D531" t="str">
            <v>0ELECT</v>
          </cell>
          <cell r="E531" t="str">
            <v>312000</v>
          </cell>
          <cell r="F531" t="str">
            <v>0676</v>
          </cell>
          <cell r="G531" t="str">
            <v>11450</v>
          </cell>
          <cell r="H531" t="str">
            <v>A</v>
          </cell>
          <cell r="I531" t="str">
            <v>00000041</v>
          </cell>
          <cell r="J531">
            <v>65</v>
          </cell>
          <cell r="K531">
            <v>312</v>
          </cell>
          <cell r="L531">
            <v>6184</v>
          </cell>
          <cell r="M531">
            <v>398</v>
          </cell>
          <cell r="N531">
            <v>0</v>
          </cell>
          <cell r="O531">
            <v>1</v>
          </cell>
          <cell r="P531">
            <v>398.00099999999998</v>
          </cell>
          <cell r="Q531" t="str">
            <v>0676</v>
          </cell>
          <cell r="R531" t="str">
            <v>11450</v>
          </cell>
          <cell r="S531" t="str">
            <v>200212</v>
          </cell>
          <cell r="T531" t="str">
            <v>SA01</v>
          </cell>
          <cell r="U531">
            <v>9.52</v>
          </cell>
          <cell r="V531" t="str">
            <v>LDB</v>
          </cell>
          <cell r="W531">
            <v>0</v>
          </cell>
          <cell r="Y531">
            <v>0</v>
          </cell>
          <cell r="Z531">
            <v>2</v>
          </cell>
          <cell r="AA531" t="str">
            <v>MS#</v>
          </cell>
          <cell r="AB531" t="str">
            <v xml:space="preserve">   998014114</v>
          </cell>
          <cell r="AC531" t="str">
            <v>BCH</v>
          </cell>
          <cell r="AD531" t="str">
            <v>012361</v>
          </cell>
          <cell r="AE531" t="str">
            <v>TML</v>
          </cell>
          <cell r="AF531" t="str">
            <v>12026</v>
          </cell>
          <cell r="AG531" t="str">
            <v>SRL</v>
          </cell>
          <cell r="AH531" t="str">
            <v>0350</v>
          </cell>
          <cell r="AI531" t="str">
            <v>DLV</v>
          </cell>
          <cell r="AJ531" t="str">
            <v>000</v>
          </cell>
          <cell r="AK531" t="str">
            <v>REL</v>
          </cell>
          <cell r="AL531" t="str">
            <v>000</v>
          </cell>
          <cell r="AM531" t="str">
            <v>LN#</v>
          </cell>
          <cell r="AO531" t="str">
            <v>UOI</v>
          </cell>
          <cell r="AP531" t="str">
            <v>EA</v>
          </cell>
          <cell r="AU531" t="str">
            <v>0</v>
          </cell>
          <cell r="AW531" t="str">
            <v>000</v>
          </cell>
          <cell r="AX531" t="str">
            <v>00</v>
          </cell>
          <cell r="AY531" t="str">
            <v>0</v>
          </cell>
          <cell r="AZ531" t="str">
            <v>FPL Fibernet</v>
          </cell>
        </row>
        <row r="532">
          <cell r="A532" t="str">
            <v>107100</v>
          </cell>
          <cell r="B532" t="str">
            <v>0312</v>
          </cell>
          <cell r="C532" t="str">
            <v>06080</v>
          </cell>
          <cell r="D532" t="str">
            <v>0ELECT</v>
          </cell>
          <cell r="E532" t="str">
            <v>312000</v>
          </cell>
          <cell r="F532" t="str">
            <v>0676</v>
          </cell>
          <cell r="G532" t="str">
            <v>11450</v>
          </cell>
          <cell r="H532" t="str">
            <v>A</v>
          </cell>
          <cell r="I532" t="str">
            <v>00000041</v>
          </cell>
          <cell r="J532">
            <v>65</v>
          </cell>
          <cell r="K532">
            <v>312</v>
          </cell>
          <cell r="L532">
            <v>6184</v>
          </cell>
          <cell r="M532">
            <v>398</v>
          </cell>
          <cell r="N532">
            <v>0</v>
          </cell>
          <cell r="O532">
            <v>1</v>
          </cell>
          <cell r="P532">
            <v>398.00099999999998</v>
          </cell>
          <cell r="Q532" t="str">
            <v>0676</v>
          </cell>
          <cell r="R532" t="str">
            <v>11450</v>
          </cell>
          <cell r="S532" t="str">
            <v>200212</v>
          </cell>
          <cell r="T532" t="str">
            <v>SA01</v>
          </cell>
          <cell r="U532">
            <v>9.52</v>
          </cell>
          <cell r="V532" t="str">
            <v>LDB</v>
          </cell>
          <cell r="W532">
            <v>0</v>
          </cell>
          <cell r="Y532">
            <v>0</v>
          </cell>
          <cell r="Z532">
            <v>2</v>
          </cell>
          <cell r="AA532" t="str">
            <v>MS#</v>
          </cell>
          <cell r="AB532" t="str">
            <v xml:space="preserve">   998014114</v>
          </cell>
          <cell r="AC532" t="str">
            <v>BCH</v>
          </cell>
          <cell r="AD532" t="str">
            <v>012364</v>
          </cell>
          <cell r="AE532" t="str">
            <v>TML</v>
          </cell>
          <cell r="AF532" t="str">
            <v>12026</v>
          </cell>
          <cell r="AG532" t="str">
            <v>SRL</v>
          </cell>
          <cell r="AH532" t="str">
            <v>0350</v>
          </cell>
          <cell r="AI532" t="str">
            <v>DLV</v>
          </cell>
          <cell r="AJ532" t="str">
            <v>000</v>
          </cell>
          <cell r="AK532" t="str">
            <v>REL</v>
          </cell>
          <cell r="AL532" t="str">
            <v>000</v>
          </cell>
          <cell r="AM532" t="str">
            <v>LN#</v>
          </cell>
          <cell r="AO532" t="str">
            <v>UOI</v>
          </cell>
          <cell r="AP532" t="str">
            <v>EA</v>
          </cell>
          <cell r="AU532" t="str">
            <v>0</v>
          </cell>
          <cell r="AW532" t="str">
            <v>000</v>
          </cell>
          <cell r="AX532" t="str">
            <v>00</v>
          </cell>
          <cell r="AY532" t="str">
            <v>0</v>
          </cell>
          <cell r="AZ532" t="str">
            <v>FPL Fibernet</v>
          </cell>
        </row>
        <row r="533">
          <cell r="A533" t="str">
            <v>107100</v>
          </cell>
          <cell r="B533" t="str">
            <v>0312</v>
          </cell>
          <cell r="C533" t="str">
            <v>06080</v>
          </cell>
          <cell r="D533" t="str">
            <v>0ELECT</v>
          </cell>
          <cell r="E533" t="str">
            <v>312000</v>
          </cell>
          <cell r="F533" t="str">
            <v>0676</v>
          </cell>
          <cell r="G533" t="str">
            <v>11450</v>
          </cell>
          <cell r="H533" t="str">
            <v>A</v>
          </cell>
          <cell r="I533" t="str">
            <v>00000041</v>
          </cell>
          <cell r="J533">
            <v>65</v>
          </cell>
          <cell r="K533">
            <v>312</v>
          </cell>
          <cell r="L533">
            <v>6184</v>
          </cell>
          <cell r="M533">
            <v>398</v>
          </cell>
          <cell r="N533">
            <v>0</v>
          </cell>
          <cell r="O533">
            <v>1</v>
          </cell>
          <cell r="P533">
            <v>398.00099999999998</v>
          </cell>
          <cell r="Q533" t="str">
            <v>0676</v>
          </cell>
          <cell r="R533" t="str">
            <v>11450</v>
          </cell>
          <cell r="S533" t="str">
            <v>200212</v>
          </cell>
          <cell r="T533" t="str">
            <v>SA01</v>
          </cell>
          <cell r="U533">
            <v>13.94</v>
          </cell>
          <cell r="V533" t="str">
            <v>LDB</v>
          </cell>
          <cell r="W533">
            <v>0</v>
          </cell>
          <cell r="Y533">
            <v>0</v>
          </cell>
          <cell r="Z533">
            <v>1</v>
          </cell>
          <cell r="AA533" t="str">
            <v>MS#</v>
          </cell>
          <cell r="AB533" t="str">
            <v xml:space="preserve">   998014284</v>
          </cell>
          <cell r="AC533" t="str">
            <v>BCH</v>
          </cell>
          <cell r="AD533" t="str">
            <v>012361</v>
          </cell>
          <cell r="AE533" t="str">
            <v>TML</v>
          </cell>
          <cell r="AF533" t="str">
            <v>12026</v>
          </cell>
          <cell r="AG533" t="str">
            <v>SRL</v>
          </cell>
          <cell r="AH533" t="str">
            <v>0350</v>
          </cell>
          <cell r="AI533" t="str">
            <v>DLV</v>
          </cell>
          <cell r="AJ533" t="str">
            <v>000</v>
          </cell>
          <cell r="AK533" t="str">
            <v>REL</v>
          </cell>
          <cell r="AL533" t="str">
            <v>000</v>
          </cell>
          <cell r="AM533" t="str">
            <v>LN#</v>
          </cell>
          <cell r="AO533" t="str">
            <v>UOI</v>
          </cell>
          <cell r="AP533" t="str">
            <v>EA</v>
          </cell>
          <cell r="AU533" t="str">
            <v>0</v>
          </cell>
          <cell r="AW533" t="str">
            <v>000</v>
          </cell>
          <cell r="AX533" t="str">
            <v>00</v>
          </cell>
          <cell r="AY533" t="str">
            <v>0</v>
          </cell>
          <cell r="AZ533" t="str">
            <v>FPL Fibernet</v>
          </cell>
        </row>
        <row r="534">
          <cell r="A534" t="str">
            <v>107100</v>
          </cell>
          <cell r="B534" t="str">
            <v>0312</v>
          </cell>
          <cell r="C534" t="str">
            <v>06080</v>
          </cell>
          <cell r="D534" t="str">
            <v>0ELECT</v>
          </cell>
          <cell r="E534" t="str">
            <v>312000</v>
          </cell>
          <cell r="F534" t="str">
            <v>0676</v>
          </cell>
          <cell r="G534" t="str">
            <v>11450</v>
          </cell>
          <cell r="H534" t="str">
            <v>A</v>
          </cell>
          <cell r="I534" t="str">
            <v>00000041</v>
          </cell>
          <cell r="J534">
            <v>65</v>
          </cell>
          <cell r="K534">
            <v>312</v>
          </cell>
          <cell r="L534">
            <v>6184</v>
          </cell>
          <cell r="M534">
            <v>398</v>
          </cell>
          <cell r="N534">
            <v>0</v>
          </cell>
          <cell r="O534">
            <v>1</v>
          </cell>
          <cell r="P534">
            <v>398.00099999999998</v>
          </cell>
          <cell r="Q534" t="str">
            <v>0676</v>
          </cell>
          <cell r="R534" t="str">
            <v>11450</v>
          </cell>
          <cell r="S534" t="str">
            <v>200212</v>
          </cell>
          <cell r="T534" t="str">
            <v>SA01</v>
          </cell>
          <cell r="U534">
            <v>24</v>
          </cell>
          <cell r="V534" t="str">
            <v>LDB</v>
          </cell>
          <cell r="W534">
            <v>0</v>
          </cell>
          <cell r="Y534">
            <v>0</v>
          </cell>
          <cell r="Z534">
            <v>1</v>
          </cell>
          <cell r="AA534" t="str">
            <v>MS#</v>
          </cell>
          <cell r="AB534" t="str">
            <v xml:space="preserve">   998000170</v>
          </cell>
          <cell r="AC534" t="str">
            <v>BCH</v>
          </cell>
          <cell r="AD534" t="str">
            <v>012363</v>
          </cell>
          <cell r="AE534" t="str">
            <v>TML</v>
          </cell>
          <cell r="AF534" t="str">
            <v>12026</v>
          </cell>
          <cell r="AG534" t="str">
            <v>SRL</v>
          </cell>
          <cell r="AH534" t="str">
            <v>0368</v>
          </cell>
          <cell r="AI534" t="str">
            <v>DLV</v>
          </cell>
          <cell r="AJ534" t="str">
            <v>000</v>
          </cell>
          <cell r="AK534" t="str">
            <v>REL</v>
          </cell>
          <cell r="AL534" t="str">
            <v>000</v>
          </cell>
          <cell r="AM534" t="str">
            <v>LN#</v>
          </cell>
          <cell r="AO534" t="str">
            <v>UOI</v>
          </cell>
          <cell r="AP534" t="str">
            <v>EA</v>
          </cell>
          <cell r="AU534" t="str">
            <v>0</v>
          </cell>
          <cell r="AW534" t="str">
            <v>000</v>
          </cell>
          <cell r="AX534" t="str">
            <v>00</v>
          </cell>
          <cell r="AY534" t="str">
            <v>0</v>
          </cell>
          <cell r="AZ534" t="str">
            <v>FPL Fibernet</v>
          </cell>
        </row>
        <row r="535">
          <cell r="A535" t="str">
            <v>107100</v>
          </cell>
          <cell r="B535" t="str">
            <v>0312</v>
          </cell>
          <cell r="C535" t="str">
            <v>06080</v>
          </cell>
          <cell r="D535" t="str">
            <v>0ELECT</v>
          </cell>
          <cell r="E535" t="str">
            <v>312000</v>
          </cell>
          <cell r="F535" t="str">
            <v>0676</v>
          </cell>
          <cell r="G535" t="str">
            <v>11450</v>
          </cell>
          <cell r="H535" t="str">
            <v>A</v>
          </cell>
          <cell r="I535" t="str">
            <v>00000041</v>
          </cell>
          <cell r="J535">
            <v>65</v>
          </cell>
          <cell r="K535">
            <v>312</v>
          </cell>
          <cell r="L535">
            <v>6184</v>
          </cell>
          <cell r="M535">
            <v>398</v>
          </cell>
          <cell r="N535">
            <v>0</v>
          </cell>
          <cell r="O535">
            <v>1</v>
          </cell>
          <cell r="P535">
            <v>398.00099999999998</v>
          </cell>
          <cell r="Q535" t="str">
            <v>0676</v>
          </cell>
          <cell r="R535" t="str">
            <v>11450</v>
          </cell>
          <cell r="S535" t="str">
            <v>200212</v>
          </cell>
          <cell r="T535" t="str">
            <v>SA01</v>
          </cell>
          <cell r="U535">
            <v>24.85</v>
          </cell>
          <cell r="V535" t="str">
            <v>LDB</v>
          </cell>
          <cell r="W535">
            <v>0</v>
          </cell>
          <cell r="Y535">
            <v>0</v>
          </cell>
          <cell r="Z535">
            <v>2</v>
          </cell>
          <cell r="AA535" t="str">
            <v>MS#</v>
          </cell>
          <cell r="AB535" t="str">
            <v xml:space="preserve">   998000189</v>
          </cell>
          <cell r="AC535" t="str">
            <v>BCH</v>
          </cell>
          <cell r="AD535" t="str">
            <v>012363</v>
          </cell>
          <cell r="AE535" t="str">
            <v>TML</v>
          </cell>
          <cell r="AF535" t="str">
            <v>12026</v>
          </cell>
          <cell r="AG535" t="str">
            <v>SRL</v>
          </cell>
          <cell r="AH535" t="str">
            <v>0368</v>
          </cell>
          <cell r="AI535" t="str">
            <v>DLV</v>
          </cell>
          <cell r="AJ535" t="str">
            <v>000</v>
          </cell>
          <cell r="AK535" t="str">
            <v>REL</v>
          </cell>
          <cell r="AL535" t="str">
            <v>000</v>
          </cell>
          <cell r="AM535" t="str">
            <v>LN#</v>
          </cell>
          <cell r="AO535" t="str">
            <v>UOI</v>
          </cell>
          <cell r="AP535" t="str">
            <v>EA</v>
          </cell>
          <cell r="AU535" t="str">
            <v>0</v>
          </cell>
          <cell r="AW535" t="str">
            <v>000</v>
          </cell>
          <cell r="AX535" t="str">
            <v>00</v>
          </cell>
          <cell r="AY535" t="str">
            <v>0</v>
          </cell>
          <cell r="AZ535" t="str">
            <v>FPL Fibernet</v>
          </cell>
        </row>
        <row r="536">
          <cell r="A536" t="str">
            <v>107100</v>
          </cell>
          <cell r="B536" t="str">
            <v>0312</v>
          </cell>
          <cell r="C536" t="str">
            <v>06080</v>
          </cell>
          <cell r="D536" t="str">
            <v>0ELECT</v>
          </cell>
          <cell r="E536" t="str">
            <v>312000</v>
          </cell>
          <cell r="F536" t="str">
            <v>0676</v>
          </cell>
          <cell r="G536" t="str">
            <v>11450</v>
          </cell>
          <cell r="H536" t="str">
            <v>A</v>
          </cell>
          <cell r="I536" t="str">
            <v>00000041</v>
          </cell>
          <cell r="J536">
            <v>65</v>
          </cell>
          <cell r="K536">
            <v>312</v>
          </cell>
          <cell r="L536">
            <v>6184</v>
          </cell>
          <cell r="M536">
            <v>398</v>
          </cell>
          <cell r="N536">
            <v>0</v>
          </cell>
          <cell r="O536">
            <v>1</v>
          </cell>
          <cell r="P536">
            <v>398.00099999999998</v>
          </cell>
          <cell r="Q536" t="str">
            <v>0676</v>
          </cell>
          <cell r="R536" t="str">
            <v>11450</v>
          </cell>
          <cell r="S536" t="str">
            <v>200212</v>
          </cell>
          <cell r="T536" t="str">
            <v>SA01</v>
          </cell>
          <cell r="U536">
            <v>27.88</v>
          </cell>
          <cell r="V536" t="str">
            <v>LDB</v>
          </cell>
          <cell r="W536">
            <v>0</v>
          </cell>
          <cell r="Y536">
            <v>0</v>
          </cell>
          <cell r="Z536">
            <v>2</v>
          </cell>
          <cell r="AA536" t="str">
            <v>MS#</v>
          </cell>
          <cell r="AB536" t="str">
            <v xml:space="preserve">   998014284</v>
          </cell>
          <cell r="AC536" t="str">
            <v>BCH</v>
          </cell>
          <cell r="AD536" t="str">
            <v>012364</v>
          </cell>
          <cell r="AE536" t="str">
            <v>TML</v>
          </cell>
          <cell r="AF536" t="str">
            <v>12026</v>
          </cell>
          <cell r="AG536" t="str">
            <v>SRL</v>
          </cell>
          <cell r="AH536" t="str">
            <v>0350</v>
          </cell>
          <cell r="AI536" t="str">
            <v>DLV</v>
          </cell>
          <cell r="AJ536" t="str">
            <v>000</v>
          </cell>
          <cell r="AK536" t="str">
            <v>REL</v>
          </cell>
          <cell r="AL536" t="str">
            <v>000</v>
          </cell>
          <cell r="AM536" t="str">
            <v>LN#</v>
          </cell>
          <cell r="AO536" t="str">
            <v>UOI</v>
          </cell>
          <cell r="AP536" t="str">
            <v>EA</v>
          </cell>
          <cell r="AU536" t="str">
            <v>0</v>
          </cell>
          <cell r="AW536" t="str">
            <v>000</v>
          </cell>
          <cell r="AX536" t="str">
            <v>00</v>
          </cell>
          <cell r="AY536" t="str">
            <v>0</v>
          </cell>
          <cell r="AZ536" t="str">
            <v>FPL Fibernet</v>
          </cell>
        </row>
        <row r="537">
          <cell r="A537" t="str">
            <v>107100</v>
          </cell>
          <cell r="B537" t="str">
            <v>0312</v>
          </cell>
          <cell r="C537" t="str">
            <v>06080</v>
          </cell>
          <cell r="D537" t="str">
            <v>0ELECT</v>
          </cell>
          <cell r="E537" t="str">
            <v>312000</v>
          </cell>
          <cell r="F537" t="str">
            <v>0676</v>
          </cell>
          <cell r="G537" t="str">
            <v>11450</v>
          </cell>
          <cell r="H537" t="str">
            <v>A</v>
          </cell>
          <cell r="I537" t="str">
            <v>00000041</v>
          </cell>
          <cell r="J537">
            <v>65</v>
          </cell>
          <cell r="K537">
            <v>312</v>
          </cell>
          <cell r="L537">
            <v>6184</v>
          </cell>
          <cell r="M537">
            <v>398</v>
          </cell>
          <cell r="N537">
            <v>0</v>
          </cell>
          <cell r="O537">
            <v>1</v>
          </cell>
          <cell r="P537">
            <v>398.00099999999998</v>
          </cell>
          <cell r="Q537" t="str">
            <v>0676</v>
          </cell>
          <cell r="R537" t="str">
            <v>11450</v>
          </cell>
          <cell r="S537" t="str">
            <v>200212</v>
          </cell>
          <cell r="T537" t="str">
            <v>SA01</v>
          </cell>
          <cell r="U537">
            <v>33.94</v>
          </cell>
          <cell r="V537" t="str">
            <v>LDB</v>
          </cell>
          <cell r="W537">
            <v>0</v>
          </cell>
          <cell r="Y537">
            <v>0</v>
          </cell>
          <cell r="Z537">
            <v>2</v>
          </cell>
          <cell r="AA537" t="str">
            <v>MS#</v>
          </cell>
          <cell r="AB537" t="str">
            <v xml:space="preserve">   998014517</v>
          </cell>
          <cell r="AC537" t="str">
            <v>BCH</v>
          </cell>
          <cell r="AD537" t="str">
            <v>012364</v>
          </cell>
          <cell r="AE537" t="str">
            <v>TML</v>
          </cell>
          <cell r="AF537" t="str">
            <v>12026</v>
          </cell>
          <cell r="AG537" t="str">
            <v>SRL</v>
          </cell>
          <cell r="AH537" t="str">
            <v>0350</v>
          </cell>
          <cell r="AI537" t="str">
            <v>DLV</v>
          </cell>
          <cell r="AJ537" t="str">
            <v>000</v>
          </cell>
          <cell r="AK537" t="str">
            <v>REL</v>
          </cell>
          <cell r="AL537" t="str">
            <v>000</v>
          </cell>
          <cell r="AM537" t="str">
            <v>LN#</v>
          </cell>
          <cell r="AO537" t="str">
            <v>UOI</v>
          </cell>
          <cell r="AP537" t="str">
            <v>EA</v>
          </cell>
          <cell r="AU537" t="str">
            <v>0</v>
          </cell>
          <cell r="AW537" t="str">
            <v>000</v>
          </cell>
          <cell r="AX537" t="str">
            <v>00</v>
          </cell>
          <cell r="AY537" t="str">
            <v>0</v>
          </cell>
          <cell r="AZ537" t="str">
            <v>FPL Fibernet</v>
          </cell>
        </row>
        <row r="538">
          <cell r="A538" t="str">
            <v>107100</v>
          </cell>
          <cell r="B538" t="str">
            <v>0312</v>
          </cell>
          <cell r="C538" t="str">
            <v>06080</v>
          </cell>
          <cell r="D538" t="str">
            <v>0ELECT</v>
          </cell>
          <cell r="E538" t="str">
            <v>312000</v>
          </cell>
          <cell r="F538" t="str">
            <v>0676</v>
          </cell>
          <cell r="G538" t="str">
            <v>11450</v>
          </cell>
          <cell r="H538" t="str">
            <v>A</v>
          </cell>
          <cell r="I538" t="str">
            <v>00000041</v>
          </cell>
          <cell r="J538">
            <v>65</v>
          </cell>
          <cell r="K538">
            <v>312</v>
          </cell>
          <cell r="L538">
            <v>6184</v>
          </cell>
          <cell r="M538">
            <v>398</v>
          </cell>
          <cell r="N538">
            <v>0</v>
          </cell>
          <cell r="O538">
            <v>1</v>
          </cell>
          <cell r="P538">
            <v>398.00099999999998</v>
          </cell>
          <cell r="Q538" t="str">
            <v>0676</v>
          </cell>
          <cell r="R538" t="str">
            <v>11450</v>
          </cell>
          <cell r="S538" t="str">
            <v>200212</v>
          </cell>
          <cell r="T538" t="str">
            <v>SA01</v>
          </cell>
          <cell r="U538">
            <v>35.68</v>
          </cell>
          <cell r="V538" t="str">
            <v>LDB</v>
          </cell>
          <cell r="W538">
            <v>0</v>
          </cell>
          <cell r="Y538">
            <v>0</v>
          </cell>
          <cell r="Z538">
            <v>4</v>
          </cell>
          <cell r="AA538" t="str">
            <v>MS#</v>
          </cell>
          <cell r="AB538" t="str">
            <v xml:space="preserve">   998000167</v>
          </cell>
          <cell r="AC538" t="str">
            <v>BCH</v>
          </cell>
          <cell r="AD538" t="str">
            <v>012363</v>
          </cell>
          <cell r="AE538" t="str">
            <v>TML</v>
          </cell>
          <cell r="AF538" t="str">
            <v>12026</v>
          </cell>
          <cell r="AG538" t="str">
            <v>SRL</v>
          </cell>
          <cell r="AH538" t="str">
            <v>0368</v>
          </cell>
          <cell r="AI538" t="str">
            <v>DLV</v>
          </cell>
          <cell r="AJ538" t="str">
            <v>000</v>
          </cell>
          <cell r="AK538" t="str">
            <v>REL</v>
          </cell>
          <cell r="AL538" t="str">
            <v>000</v>
          </cell>
          <cell r="AM538" t="str">
            <v>LN#</v>
          </cell>
          <cell r="AO538" t="str">
            <v>UOI</v>
          </cell>
          <cell r="AP538" t="str">
            <v>EA</v>
          </cell>
          <cell r="AU538" t="str">
            <v>0</v>
          </cell>
          <cell r="AW538" t="str">
            <v>000</v>
          </cell>
          <cell r="AX538" t="str">
            <v>00</v>
          </cell>
          <cell r="AY538" t="str">
            <v>0</v>
          </cell>
          <cell r="AZ538" t="str">
            <v>FPL Fibernet</v>
          </cell>
        </row>
        <row r="539">
          <cell r="A539" t="str">
            <v>107100</v>
          </cell>
          <cell r="B539" t="str">
            <v>0312</v>
          </cell>
          <cell r="C539" t="str">
            <v>06080</v>
          </cell>
          <cell r="D539" t="str">
            <v>0ELECT</v>
          </cell>
          <cell r="E539" t="str">
            <v>312000</v>
          </cell>
          <cell r="F539" t="str">
            <v>0676</v>
          </cell>
          <cell r="G539" t="str">
            <v>11450</v>
          </cell>
          <cell r="H539" t="str">
            <v>A</v>
          </cell>
          <cell r="I539" t="str">
            <v>00000041</v>
          </cell>
          <cell r="J539">
            <v>65</v>
          </cell>
          <cell r="K539">
            <v>312</v>
          </cell>
          <cell r="L539">
            <v>6184</v>
          </cell>
          <cell r="M539">
            <v>398</v>
          </cell>
          <cell r="N539">
            <v>0</v>
          </cell>
          <cell r="O539">
            <v>1</v>
          </cell>
          <cell r="P539">
            <v>398.00099999999998</v>
          </cell>
          <cell r="Q539" t="str">
            <v>0676</v>
          </cell>
          <cell r="R539" t="str">
            <v>11450</v>
          </cell>
          <cell r="S539" t="str">
            <v>200212</v>
          </cell>
          <cell r="T539" t="str">
            <v>SA01</v>
          </cell>
          <cell r="U539">
            <v>36.799999999999997</v>
          </cell>
          <cell r="V539" t="str">
            <v>LDB</v>
          </cell>
          <cell r="W539">
            <v>0</v>
          </cell>
          <cell r="Y539">
            <v>0</v>
          </cell>
          <cell r="Z539">
            <v>80</v>
          </cell>
          <cell r="AA539" t="str">
            <v>MS#</v>
          </cell>
          <cell r="AB539" t="str">
            <v xml:space="preserve">   998000141</v>
          </cell>
          <cell r="AC539" t="str">
            <v>BCH</v>
          </cell>
          <cell r="AD539" t="str">
            <v>012363</v>
          </cell>
          <cell r="AE539" t="str">
            <v>TML</v>
          </cell>
          <cell r="AF539" t="str">
            <v>12026</v>
          </cell>
          <cell r="AG539" t="str">
            <v>SRL</v>
          </cell>
          <cell r="AH539" t="str">
            <v>0368</v>
          </cell>
          <cell r="AI539" t="str">
            <v>DLV</v>
          </cell>
          <cell r="AJ539" t="str">
            <v>000</v>
          </cell>
          <cell r="AK539" t="str">
            <v>REL</v>
          </cell>
          <cell r="AL539" t="str">
            <v>000</v>
          </cell>
          <cell r="AM539" t="str">
            <v>LN#</v>
          </cell>
          <cell r="AO539" t="str">
            <v>UOI</v>
          </cell>
          <cell r="AP539" t="str">
            <v>FT</v>
          </cell>
          <cell r="AU539" t="str">
            <v>0</v>
          </cell>
          <cell r="AW539" t="str">
            <v>000</v>
          </cell>
          <cell r="AX539" t="str">
            <v>00</v>
          </cell>
          <cell r="AY539" t="str">
            <v>0</v>
          </cell>
          <cell r="AZ539" t="str">
            <v>FPL Fibernet</v>
          </cell>
        </row>
        <row r="540">
          <cell r="A540" t="str">
            <v>107100</v>
          </cell>
          <cell r="B540" t="str">
            <v>0312</v>
          </cell>
          <cell r="C540" t="str">
            <v>06080</v>
          </cell>
          <cell r="D540" t="str">
            <v>0ELECT</v>
          </cell>
          <cell r="E540" t="str">
            <v>312000</v>
          </cell>
          <cell r="F540" t="str">
            <v>0676</v>
          </cell>
          <cell r="G540" t="str">
            <v>11450</v>
          </cell>
          <cell r="H540" t="str">
            <v>A</v>
          </cell>
          <cell r="I540" t="str">
            <v>00000041</v>
          </cell>
          <cell r="J540">
            <v>65</v>
          </cell>
          <cell r="K540">
            <v>312</v>
          </cell>
          <cell r="L540">
            <v>6184</v>
          </cell>
          <cell r="M540">
            <v>398</v>
          </cell>
          <cell r="N540">
            <v>0</v>
          </cell>
          <cell r="O540">
            <v>1</v>
          </cell>
          <cell r="P540">
            <v>398.00099999999998</v>
          </cell>
          <cell r="Q540" t="str">
            <v>0676</v>
          </cell>
          <cell r="R540" t="str">
            <v>11450</v>
          </cell>
          <cell r="S540" t="str">
            <v>200212</v>
          </cell>
          <cell r="T540" t="str">
            <v>SA01</v>
          </cell>
          <cell r="U540">
            <v>62.75</v>
          </cell>
          <cell r="V540" t="str">
            <v>LDB</v>
          </cell>
          <cell r="W540">
            <v>0</v>
          </cell>
          <cell r="Y540">
            <v>0</v>
          </cell>
          <cell r="Z540">
            <v>1</v>
          </cell>
          <cell r="AA540" t="str">
            <v>MS#</v>
          </cell>
          <cell r="AB540" t="str">
            <v xml:space="preserve">   998014502</v>
          </cell>
          <cell r="AC540" t="str">
            <v>BCH</v>
          </cell>
          <cell r="AD540" t="str">
            <v>012364</v>
          </cell>
          <cell r="AE540" t="str">
            <v>TML</v>
          </cell>
          <cell r="AF540" t="str">
            <v>12026</v>
          </cell>
          <cell r="AG540" t="str">
            <v>SRL</v>
          </cell>
          <cell r="AH540" t="str">
            <v>0350</v>
          </cell>
          <cell r="AI540" t="str">
            <v>DLV</v>
          </cell>
          <cell r="AJ540" t="str">
            <v>000</v>
          </cell>
          <cell r="AK540" t="str">
            <v>REL</v>
          </cell>
          <cell r="AL540" t="str">
            <v>000</v>
          </cell>
          <cell r="AM540" t="str">
            <v>LN#</v>
          </cell>
          <cell r="AO540" t="str">
            <v>UOI</v>
          </cell>
          <cell r="AP540" t="str">
            <v>EA</v>
          </cell>
          <cell r="AU540" t="str">
            <v>0</v>
          </cell>
          <cell r="AW540" t="str">
            <v>000</v>
          </cell>
          <cell r="AX540" t="str">
            <v>00</v>
          </cell>
          <cell r="AY540" t="str">
            <v>0</v>
          </cell>
          <cell r="AZ540" t="str">
            <v>FPL Fibernet</v>
          </cell>
        </row>
        <row r="541">
          <cell r="A541" t="str">
            <v>107100</v>
          </cell>
          <cell r="B541" t="str">
            <v>0312</v>
          </cell>
          <cell r="C541" t="str">
            <v>06080</v>
          </cell>
          <cell r="D541" t="str">
            <v>0ELECT</v>
          </cell>
          <cell r="E541" t="str">
            <v>312000</v>
          </cell>
          <cell r="F541" t="str">
            <v>0676</v>
          </cell>
          <cell r="G541" t="str">
            <v>11450</v>
          </cell>
          <cell r="H541" t="str">
            <v>A</v>
          </cell>
          <cell r="I541" t="str">
            <v>00000041</v>
          </cell>
          <cell r="J541">
            <v>65</v>
          </cell>
          <cell r="K541">
            <v>312</v>
          </cell>
          <cell r="L541">
            <v>6184</v>
          </cell>
          <cell r="M541">
            <v>398</v>
          </cell>
          <cell r="N541">
            <v>0</v>
          </cell>
          <cell r="O541">
            <v>1</v>
          </cell>
          <cell r="P541">
            <v>398.00099999999998</v>
          </cell>
          <cell r="Q541" t="str">
            <v>0676</v>
          </cell>
          <cell r="R541" t="str">
            <v>11450</v>
          </cell>
          <cell r="S541" t="str">
            <v>200212</v>
          </cell>
          <cell r="T541" t="str">
            <v>SA01</v>
          </cell>
          <cell r="U541">
            <v>73.040000000000006</v>
          </cell>
          <cell r="V541" t="str">
            <v>LDB</v>
          </cell>
          <cell r="W541">
            <v>0</v>
          </cell>
          <cell r="Y541">
            <v>0</v>
          </cell>
          <cell r="Z541">
            <v>1</v>
          </cell>
          <cell r="AA541" t="str">
            <v>MS#</v>
          </cell>
          <cell r="AB541" t="str">
            <v xml:space="preserve">   998000172</v>
          </cell>
          <cell r="AC541" t="str">
            <v>BCH</v>
          </cell>
          <cell r="AD541" t="str">
            <v>012363</v>
          </cell>
          <cell r="AE541" t="str">
            <v>TML</v>
          </cell>
          <cell r="AF541" t="str">
            <v>12026</v>
          </cell>
          <cell r="AG541" t="str">
            <v>SRL</v>
          </cell>
          <cell r="AH541" t="str">
            <v>0368</v>
          </cell>
          <cell r="AI541" t="str">
            <v>DLV</v>
          </cell>
          <cell r="AJ541" t="str">
            <v>000</v>
          </cell>
          <cell r="AK541" t="str">
            <v>REL</v>
          </cell>
          <cell r="AL541" t="str">
            <v>000</v>
          </cell>
          <cell r="AM541" t="str">
            <v>LN#</v>
          </cell>
          <cell r="AO541" t="str">
            <v>UOI</v>
          </cell>
          <cell r="AP541" t="str">
            <v>EA</v>
          </cell>
          <cell r="AU541" t="str">
            <v>0</v>
          </cell>
          <cell r="AW541" t="str">
            <v>000</v>
          </cell>
          <cell r="AX541" t="str">
            <v>00</v>
          </cell>
          <cell r="AY541" t="str">
            <v>0</v>
          </cell>
          <cell r="AZ541" t="str">
            <v>FPL Fibernet</v>
          </cell>
        </row>
        <row r="542">
          <cell r="A542" t="str">
            <v>107100</v>
          </cell>
          <cell r="B542" t="str">
            <v>0312</v>
          </cell>
          <cell r="C542" t="str">
            <v>06080</v>
          </cell>
          <cell r="D542" t="str">
            <v>0ELECT</v>
          </cell>
          <cell r="E542" t="str">
            <v>312000</v>
          </cell>
          <cell r="F542" t="str">
            <v>0676</v>
          </cell>
          <cell r="G542" t="str">
            <v>11450</v>
          </cell>
          <cell r="H542" t="str">
            <v>A</v>
          </cell>
          <cell r="I542" t="str">
            <v>00000041</v>
          </cell>
          <cell r="J542">
            <v>65</v>
          </cell>
          <cell r="K542">
            <v>312</v>
          </cell>
          <cell r="L542">
            <v>6184</v>
          </cell>
          <cell r="M542">
            <v>398</v>
          </cell>
          <cell r="N542">
            <v>0</v>
          </cell>
          <cell r="O542">
            <v>1</v>
          </cell>
          <cell r="P542">
            <v>398.00099999999998</v>
          </cell>
          <cell r="Q542" t="str">
            <v>0676</v>
          </cell>
          <cell r="R542" t="str">
            <v>11450</v>
          </cell>
          <cell r="S542" t="str">
            <v>200212</v>
          </cell>
          <cell r="T542" t="str">
            <v>SA01</v>
          </cell>
          <cell r="U542">
            <v>73.53</v>
          </cell>
          <cell r="V542" t="str">
            <v>LDB</v>
          </cell>
          <cell r="W542">
            <v>0</v>
          </cell>
          <cell r="Y542">
            <v>0</v>
          </cell>
          <cell r="Z542">
            <v>1</v>
          </cell>
          <cell r="AA542" t="str">
            <v>MS#</v>
          </cell>
          <cell r="AB542" t="str">
            <v xml:space="preserve">   998014105</v>
          </cell>
          <cell r="AC542" t="str">
            <v>BCH</v>
          </cell>
          <cell r="AD542" t="str">
            <v>012360</v>
          </cell>
          <cell r="AE542" t="str">
            <v>TML</v>
          </cell>
          <cell r="AF542" t="str">
            <v>12026</v>
          </cell>
          <cell r="AG542" t="str">
            <v>SRL</v>
          </cell>
          <cell r="AH542" t="str">
            <v>0368</v>
          </cell>
          <cell r="AI542" t="str">
            <v>DLV</v>
          </cell>
          <cell r="AJ542" t="str">
            <v>000</v>
          </cell>
          <cell r="AK542" t="str">
            <v>REL</v>
          </cell>
          <cell r="AL542" t="str">
            <v>000</v>
          </cell>
          <cell r="AM542" t="str">
            <v>LN#</v>
          </cell>
          <cell r="AO542" t="str">
            <v>UOI</v>
          </cell>
          <cell r="AP542" t="str">
            <v>EA</v>
          </cell>
          <cell r="AU542" t="str">
            <v>0</v>
          </cell>
          <cell r="AW542" t="str">
            <v>000</v>
          </cell>
          <cell r="AX542" t="str">
            <v>00</v>
          </cell>
          <cell r="AY542" t="str">
            <v>0</v>
          </cell>
          <cell r="AZ542" t="str">
            <v>FPL Fibernet</v>
          </cell>
        </row>
        <row r="543">
          <cell r="A543" t="str">
            <v>107100</v>
          </cell>
          <cell r="B543" t="str">
            <v>0312</v>
          </cell>
          <cell r="C543" t="str">
            <v>06080</v>
          </cell>
          <cell r="D543" t="str">
            <v>0ELECT</v>
          </cell>
          <cell r="E543" t="str">
            <v>312000</v>
          </cell>
          <cell r="F543" t="str">
            <v>0676</v>
          </cell>
          <cell r="G543" t="str">
            <v>11450</v>
          </cell>
          <cell r="H543" t="str">
            <v>A</v>
          </cell>
          <cell r="I543" t="str">
            <v>00000041</v>
          </cell>
          <cell r="J543">
            <v>65</v>
          </cell>
          <cell r="K543">
            <v>312</v>
          </cell>
          <cell r="L543">
            <v>6184</v>
          </cell>
          <cell r="M543">
            <v>398</v>
          </cell>
          <cell r="N543">
            <v>0</v>
          </cell>
          <cell r="O543">
            <v>1</v>
          </cell>
          <cell r="P543">
            <v>398.00099999999998</v>
          </cell>
          <cell r="Q543" t="str">
            <v>0676</v>
          </cell>
          <cell r="R543" t="str">
            <v>11450</v>
          </cell>
          <cell r="S543" t="str">
            <v>200212</v>
          </cell>
          <cell r="T543" t="str">
            <v>SA01</v>
          </cell>
          <cell r="U543">
            <v>83.2</v>
          </cell>
          <cell r="V543" t="str">
            <v>LDB</v>
          </cell>
          <cell r="W543">
            <v>0</v>
          </cell>
          <cell r="Y543">
            <v>0</v>
          </cell>
          <cell r="Z543">
            <v>4</v>
          </cell>
          <cell r="AA543" t="str">
            <v>MS#</v>
          </cell>
          <cell r="AB543" t="str">
            <v xml:space="preserve">   998003028</v>
          </cell>
          <cell r="AC543" t="str">
            <v>BCH</v>
          </cell>
          <cell r="AD543" t="str">
            <v>012635</v>
          </cell>
          <cell r="AE543" t="str">
            <v>TML</v>
          </cell>
          <cell r="AF543" t="str">
            <v>12027</v>
          </cell>
          <cell r="AG543" t="str">
            <v>SRL</v>
          </cell>
          <cell r="AH543" t="str">
            <v>0368</v>
          </cell>
          <cell r="AI543" t="str">
            <v>DLV</v>
          </cell>
          <cell r="AJ543" t="str">
            <v>000</v>
          </cell>
          <cell r="AK543" t="str">
            <v>REL</v>
          </cell>
          <cell r="AL543" t="str">
            <v>000</v>
          </cell>
          <cell r="AM543" t="str">
            <v>LN#</v>
          </cell>
          <cell r="AO543" t="str">
            <v>UOI</v>
          </cell>
          <cell r="AP543" t="str">
            <v>EA</v>
          </cell>
          <cell r="AU543" t="str">
            <v>0</v>
          </cell>
          <cell r="AW543" t="str">
            <v>000</v>
          </cell>
          <cell r="AX543" t="str">
            <v>00</v>
          </cell>
          <cell r="AY543" t="str">
            <v>0</v>
          </cell>
          <cell r="AZ543" t="str">
            <v>FPL Fibernet</v>
          </cell>
        </row>
        <row r="544">
          <cell r="A544" t="str">
            <v>107100</v>
          </cell>
          <cell r="B544" t="str">
            <v>0312</v>
          </cell>
          <cell r="C544" t="str">
            <v>06080</v>
          </cell>
          <cell r="D544" t="str">
            <v>0ELECT</v>
          </cell>
          <cell r="E544" t="str">
            <v>312000</v>
          </cell>
          <cell r="F544" t="str">
            <v>0676</v>
          </cell>
          <cell r="G544" t="str">
            <v>11450</v>
          </cell>
          <cell r="H544" t="str">
            <v>A</v>
          </cell>
          <cell r="I544" t="str">
            <v>00000041</v>
          </cell>
          <cell r="J544">
            <v>65</v>
          </cell>
          <cell r="K544">
            <v>312</v>
          </cell>
          <cell r="L544">
            <v>6184</v>
          </cell>
          <cell r="M544">
            <v>398</v>
          </cell>
          <cell r="N544">
            <v>0</v>
          </cell>
          <cell r="O544">
            <v>1</v>
          </cell>
          <cell r="P544">
            <v>398.00099999999998</v>
          </cell>
          <cell r="Q544" t="str">
            <v>0676</v>
          </cell>
          <cell r="R544" t="str">
            <v>11450</v>
          </cell>
          <cell r="S544" t="str">
            <v>200212</v>
          </cell>
          <cell r="T544" t="str">
            <v>SA01</v>
          </cell>
          <cell r="U544">
            <v>92</v>
          </cell>
          <cell r="V544" t="str">
            <v>LDB</v>
          </cell>
          <cell r="W544">
            <v>0</v>
          </cell>
          <cell r="Y544">
            <v>0</v>
          </cell>
          <cell r="Z544">
            <v>5</v>
          </cell>
          <cell r="AA544" t="str">
            <v>MS#</v>
          </cell>
          <cell r="AB544" t="str">
            <v xml:space="preserve">   998000199</v>
          </cell>
          <cell r="AC544" t="str">
            <v>BCH</v>
          </cell>
          <cell r="AD544" t="str">
            <v>012363</v>
          </cell>
          <cell r="AE544" t="str">
            <v>TML</v>
          </cell>
          <cell r="AF544" t="str">
            <v>12026</v>
          </cell>
          <cell r="AG544" t="str">
            <v>SRL</v>
          </cell>
          <cell r="AH544" t="str">
            <v>0368</v>
          </cell>
          <cell r="AI544" t="str">
            <v>DLV</v>
          </cell>
          <cell r="AJ544" t="str">
            <v>000</v>
          </cell>
          <cell r="AK544" t="str">
            <v>REL</v>
          </cell>
          <cell r="AL544" t="str">
            <v>000</v>
          </cell>
          <cell r="AM544" t="str">
            <v>LN#</v>
          </cell>
          <cell r="AO544" t="str">
            <v>UOI</v>
          </cell>
          <cell r="AP544" t="str">
            <v>EA</v>
          </cell>
          <cell r="AU544" t="str">
            <v>0</v>
          </cell>
          <cell r="AW544" t="str">
            <v>000</v>
          </cell>
          <cell r="AX544" t="str">
            <v>00</v>
          </cell>
          <cell r="AY544" t="str">
            <v>0</v>
          </cell>
          <cell r="AZ544" t="str">
            <v>FPL Fibernet</v>
          </cell>
        </row>
        <row r="545">
          <cell r="A545" t="str">
            <v>107100</v>
          </cell>
          <cell r="B545" t="str">
            <v>0312</v>
          </cell>
          <cell r="C545" t="str">
            <v>06080</v>
          </cell>
          <cell r="D545" t="str">
            <v>0ELECT</v>
          </cell>
          <cell r="E545" t="str">
            <v>312000</v>
          </cell>
          <cell r="F545" t="str">
            <v>0676</v>
          </cell>
          <cell r="G545" t="str">
            <v>11450</v>
          </cell>
          <cell r="H545" t="str">
            <v>A</v>
          </cell>
          <cell r="I545" t="str">
            <v>00000041</v>
          </cell>
          <cell r="J545">
            <v>65</v>
          </cell>
          <cell r="K545">
            <v>312</v>
          </cell>
          <cell r="L545">
            <v>6184</v>
          </cell>
          <cell r="M545">
            <v>398</v>
          </cell>
          <cell r="N545">
            <v>0</v>
          </cell>
          <cell r="O545">
            <v>1</v>
          </cell>
          <cell r="P545">
            <v>398.00099999999998</v>
          </cell>
          <cell r="Q545" t="str">
            <v>0676</v>
          </cell>
          <cell r="R545" t="str">
            <v>11450</v>
          </cell>
          <cell r="S545" t="str">
            <v>200212</v>
          </cell>
          <cell r="T545" t="str">
            <v>SA01</v>
          </cell>
          <cell r="U545">
            <v>135.24</v>
          </cell>
          <cell r="V545" t="str">
            <v>LDB</v>
          </cell>
          <cell r="W545">
            <v>0</v>
          </cell>
          <cell r="Y545">
            <v>0</v>
          </cell>
          <cell r="Z545">
            <v>69</v>
          </cell>
          <cell r="AA545" t="str">
            <v>MS#</v>
          </cell>
          <cell r="AB545" t="str">
            <v xml:space="preserve">   998000502</v>
          </cell>
          <cell r="AC545" t="str">
            <v>BCH</v>
          </cell>
          <cell r="AD545" t="str">
            <v>012363</v>
          </cell>
          <cell r="AE545" t="str">
            <v>TML</v>
          </cell>
          <cell r="AF545" t="str">
            <v>12026</v>
          </cell>
          <cell r="AG545" t="str">
            <v>SRL</v>
          </cell>
          <cell r="AH545" t="str">
            <v>0368</v>
          </cell>
          <cell r="AI545" t="str">
            <v>DLV</v>
          </cell>
          <cell r="AJ545" t="str">
            <v>000</v>
          </cell>
          <cell r="AK545" t="str">
            <v>REL</v>
          </cell>
          <cell r="AL545" t="str">
            <v>000</v>
          </cell>
          <cell r="AM545" t="str">
            <v>LN#</v>
          </cell>
          <cell r="AO545" t="str">
            <v>UOI</v>
          </cell>
          <cell r="AP545" t="str">
            <v>EA</v>
          </cell>
          <cell r="AU545" t="str">
            <v>0</v>
          </cell>
          <cell r="AW545" t="str">
            <v>000</v>
          </cell>
          <cell r="AX545" t="str">
            <v>00</v>
          </cell>
          <cell r="AY545" t="str">
            <v>0</v>
          </cell>
          <cell r="AZ545" t="str">
            <v>FPL Fibernet</v>
          </cell>
        </row>
        <row r="546">
          <cell r="A546" t="str">
            <v>107100</v>
          </cell>
          <cell r="B546" t="str">
            <v>0312</v>
          </cell>
          <cell r="C546" t="str">
            <v>06080</v>
          </cell>
          <cell r="D546" t="str">
            <v>0ELECT</v>
          </cell>
          <cell r="E546" t="str">
            <v>312000</v>
          </cell>
          <cell r="F546" t="str">
            <v>0676</v>
          </cell>
          <cell r="G546" t="str">
            <v>11450</v>
          </cell>
          <cell r="H546" t="str">
            <v>A</v>
          </cell>
          <cell r="I546" t="str">
            <v>00000041</v>
          </cell>
          <cell r="J546">
            <v>65</v>
          </cell>
          <cell r="K546">
            <v>312</v>
          </cell>
          <cell r="L546">
            <v>6184</v>
          </cell>
          <cell r="M546">
            <v>398</v>
          </cell>
          <cell r="N546">
            <v>0</v>
          </cell>
          <cell r="O546">
            <v>1</v>
          </cell>
          <cell r="P546">
            <v>398.00099999999998</v>
          </cell>
          <cell r="Q546" t="str">
            <v>0676</v>
          </cell>
          <cell r="R546" t="str">
            <v>11450</v>
          </cell>
          <cell r="S546" t="str">
            <v>200212</v>
          </cell>
          <cell r="T546" t="str">
            <v>SA01</v>
          </cell>
          <cell r="U546">
            <v>221.55</v>
          </cell>
          <cell r="V546" t="str">
            <v>LDB</v>
          </cell>
          <cell r="W546">
            <v>0</v>
          </cell>
          <cell r="Y546">
            <v>0</v>
          </cell>
          <cell r="Z546">
            <v>3</v>
          </cell>
          <cell r="AA546" t="str">
            <v>MS#</v>
          </cell>
          <cell r="AB546" t="str">
            <v xml:space="preserve">   998000171</v>
          </cell>
          <cell r="AC546" t="str">
            <v>BCH</v>
          </cell>
          <cell r="AD546" t="str">
            <v>012363</v>
          </cell>
          <cell r="AE546" t="str">
            <v>TML</v>
          </cell>
          <cell r="AF546" t="str">
            <v>12026</v>
          </cell>
          <cell r="AG546" t="str">
            <v>SRL</v>
          </cell>
          <cell r="AH546" t="str">
            <v>0368</v>
          </cell>
          <cell r="AI546" t="str">
            <v>DLV</v>
          </cell>
          <cell r="AJ546" t="str">
            <v>000</v>
          </cell>
          <cell r="AK546" t="str">
            <v>REL</v>
          </cell>
          <cell r="AL546" t="str">
            <v>000</v>
          </cell>
          <cell r="AM546" t="str">
            <v>LN#</v>
          </cell>
          <cell r="AO546" t="str">
            <v>UOI</v>
          </cell>
          <cell r="AP546" t="str">
            <v>EA</v>
          </cell>
          <cell r="AU546" t="str">
            <v>0</v>
          </cell>
          <cell r="AW546" t="str">
            <v>000</v>
          </cell>
          <cell r="AX546" t="str">
            <v>00</v>
          </cell>
          <cell r="AY546" t="str">
            <v>0</v>
          </cell>
          <cell r="AZ546" t="str">
            <v>FPL Fibernet</v>
          </cell>
        </row>
        <row r="547">
          <cell r="A547" t="str">
            <v>107100</v>
          </cell>
          <cell r="B547" t="str">
            <v>0312</v>
          </cell>
          <cell r="C547" t="str">
            <v>06080</v>
          </cell>
          <cell r="D547" t="str">
            <v>0ELECT</v>
          </cell>
          <cell r="E547" t="str">
            <v>312000</v>
          </cell>
          <cell r="F547" t="str">
            <v>0676</v>
          </cell>
          <cell r="G547" t="str">
            <v>11450</v>
          </cell>
          <cell r="H547" t="str">
            <v>A</v>
          </cell>
          <cell r="I547" t="str">
            <v>00000041</v>
          </cell>
          <cell r="J547">
            <v>65</v>
          </cell>
          <cell r="K547">
            <v>312</v>
          </cell>
          <cell r="L547">
            <v>6184</v>
          </cell>
          <cell r="M547">
            <v>398</v>
          </cell>
          <cell r="N547">
            <v>0</v>
          </cell>
          <cell r="O547">
            <v>1</v>
          </cell>
          <cell r="P547">
            <v>398.00099999999998</v>
          </cell>
          <cell r="Q547" t="str">
            <v>0676</v>
          </cell>
          <cell r="R547" t="str">
            <v>11450</v>
          </cell>
          <cell r="S547" t="str">
            <v>200212</v>
          </cell>
          <cell r="T547" t="str">
            <v>SA01</v>
          </cell>
          <cell r="U547">
            <v>392.2</v>
          </cell>
          <cell r="V547" t="str">
            <v>LDB</v>
          </cell>
          <cell r="W547">
            <v>0</v>
          </cell>
          <cell r="Y547">
            <v>0</v>
          </cell>
          <cell r="Z547">
            <v>200</v>
          </cell>
          <cell r="AA547" t="str">
            <v>MS#</v>
          </cell>
          <cell r="AB547" t="str">
            <v xml:space="preserve">   998000502</v>
          </cell>
          <cell r="AC547" t="str">
            <v>BCH</v>
          </cell>
          <cell r="AD547" t="str">
            <v>012360</v>
          </cell>
          <cell r="AE547" t="str">
            <v>TML</v>
          </cell>
          <cell r="AF547" t="str">
            <v>12026</v>
          </cell>
          <cell r="AG547" t="str">
            <v>SRL</v>
          </cell>
          <cell r="AH547" t="str">
            <v>0368</v>
          </cell>
          <cell r="AI547" t="str">
            <v>DLV</v>
          </cell>
          <cell r="AJ547" t="str">
            <v>000</v>
          </cell>
          <cell r="AK547" t="str">
            <v>REL</v>
          </cell>
          <cell r="AL547" t="str">
            <v>000</v>
          </cell>
          <cell r="AM547" t="str">
            <v>LN#</v>
          </cell>
          <cell r="AO547" t="str">
            <v>UOI</v>
          </cell>
          <cell r="AP547" t="str">
            <v>EA</v>
          </cell>
          <cell r="AU547" t="str">
            <v>0</v>
          </cell>
          <cell r="AW547" t="str">
            <v>000</v>
          </cell>
          <cell r="AX547" t="str">
            <v>00</v>
          </cell>
          <cell r="AY547" t="str">
            <v>0</v>
          </cell>
          <cell r="AZ547" t="str">
            <v>FPL Fibernet</v>
          </cell>
        </row>
        <row r="548">
          <cell r="A548" t="str">
            <v>107100</v>
          </cell>
          <cell r="B548" t="str">
            <v>0312</v>
          </cell>
          <cell r="C548" t="str">
            <v>06080</v>
          </cell>
          <cell r="D548" t="str">
            <v>0ELECT</v>
          </cell>
          <cell r="E548" t="str">
            <v>312000</v>
          </cell>
          <cell r="F548" t="str">
            <v>0676</v>
          </cell>
          <cell r="G548" t="str">
            <v>11450</v>
          </cell>
          <cell r="H548" t="str">
            <v>A</v>
          </cell>
          <cell r="I548" t="str">
            <v>00000041</v>
          </cell>
          <cell r="J548">
            <v>65</v>
          </cell>
          <cell r="K548">
            <v>312</v>
          </cell>
          <cell r="L548">
            <v>6184</v>
          </cell>
          <cell r="M548">
            <v>398</v>
          </cell>
          <cell r="N548">
            <v>0</v>
          </cell>
          <cell r="O548">
            <v>1</v>
          </cell>
          <cell r="P548">
            <v>398.00099999999998</v>
          </cell>
          <cell r="Q548" t="str">
            <v>0676</v>
          </cell>
          <cell r="R548" t="str">
            <v>11450</v>
          </cell>
          <cell r="S548" t="str">
            <v>200212</v>
          </cell>
          <cell r="T548" t="str">
            <v>SA01</v>
          </cell>
          <cell r="U548">
            <v>423</v>
          </cell>
          <cell r="V548" t="str">
            <v>LDB</v>
          </cell>
          <cell r="W548">
            <v>0</v>
          </cell>
          <cell r="Y548">
            <v>0</v>
          </cell>
          <cell r="Z548">
            <v>300</v>
          </cell>
          <cell r="AA548" t="str">
            <v>MS#</v>
          </cell>
          <cell r="AB548" t="str">
            <v xml:space="preserve">   998000092</v>
          </cell>
          <cell r="AC548" t="str">
            <v>BCH</v>
          </cell>
          <cell r="AD548" t="str">
            <v>012363</v>
          </cell>
          <cell r="AE548" t="str">
            <v>TML</v>
          </cell>
          <cell r="AF548" t="str">
            <v>12026</v>
          </cell>
          <cell r="AG548" t="str">
            <v>SRL</v>
          </cell>
          <cell r="AH548" t="str">
            <v>0368</v>
          </cell>
          <cell r="AI548" t="str">
            <v>DLV</v>
          </cell>
          <cell r="AJ548" t="str">
            <v>000</v>
          </cell>
          <cell r="AK548" t="str">
            <v>REL</v>
          </cell>
          <cell r="AL548" t="str">
            <v>000</v>
          </cell>
          <cell r="AM548" t="str">
            <v>LN#</v>
          </cell>
          <cell r="AO548" t="str">
            <v>UOI</v>
          </cell>
          <cell r="AP548" t="str">
            <v>FT</v>
          </cell>
          <cell r="AU548" t="str">
            <v>0</v>
          </cell>
          <cell r="AW548" t="str">
            <v>000</v>
          </cell>
          <cell r="AX548" t="str">
            <v>00</v>
          </cell>
          <cell r="AY548" t="str">
            <v>0</v>
          </cell>
          <cell r="AZ548" t="str">
            <v>FPL Fibernet</v>
          </cell>
        </row>
        <row r="549">
          <cell r="A549" t="str">
            <v>107100</v>
          </cell>
          <cell r="B549" t="str">
            <v>0312</v>
          </cell>
          <cell r="C549" t="str">
            <v>06080</v>
          </cell>
          <cell r="D549" t="str">
            <v>0ELECT</v>
          </cell>
          <cell r="E549" t="str">
            <v>312000</v>
          </cell>
          <cell r="F549" t="str">
            <v>0676</v>
          </cell>
          <cell r="G549" t="str">
            <v>11450</v>
          </cell>
          <cell r="H549" t="str">
            <v>A</v>
          </cell>
          <cell r="I549" t="str">
            <v>00000041</v>
          </cell>
          <cell r="J549">
            <v>65</v>
          </cell>
          <cell r="K549">
            <v>312</v>
          </cell>
          <cell r="L549">
            <v>6184</v>
          </cell>
          <cell r="M549">
            <v>398</v>
          </cell>
          <cell r="N549">
            <v>0</v>
          </cell>
          <cell r="O549">
            <v>1</v>
          </cell>
          <cell r="P549">
            <v>398.00099999999998</v>
          </cell>
          <cell r="Q549" t="str">
            <v>0676</v>
          </cell>
          <cell r="R549" t="str">
            <v>11450</v>
          </cell>
          <cell r="S549" t="str">
            <v>200212</v>
          </cell>
          <cell r="T549" t="str">
            <v>SA01</v>
          </cell>
          <cell r="U549">
            <v>585.12</v>
          </cell>
          <cell r="V549" t="str">
            <v>LDB</v>
          </cell>
          <cell r="W549">
            <v>0</v>
          </cell>
          <cell r="Y549">
            <v>0</v>
          </cell>
          <cell r="Z549">
            <v>3</v>
          </cell>
          <cell r="AA549" t="str">
            <v>MS#</v>
          </cell>
          <cell r="AB549" t="str">
            <v xml:space="preserve">   998000209</v>
          </cell>
          <cell r="AC549" t="str">
            <v>BCH</v>
          </cell>
          <cell r="AD549" t="str">
            <v>012363</v>
          </cell>
          <cell r="AE549" t="str">
            <v>TML</v>
          </cell>
          <cell r="AF549" t="str">
            <v>12026</v>
          </cell>
          <cell r="AG549" t="str">
            <v>SRL</v>
          </cell>
          <cell r="AH549" t="str">
            <v>0368</v>
          </cell>
          <cell r="AI549" t="str">
            <v>DLV</v>
          </cell>
          <cell r="AJ549" t="str">
            <v>000</v>
          </cell>
          <cell r="AK549" t="str">
            <v>REL</v>
          </cell>
          <cell r="AL549" t="str">
            <v>000</v>
          </cell>
          <cell r="AM549" t="str">
            <v>LN#</v>
          </cell>
          <cell r="AO549" t="str">
            <v>UOI</v>
          </cell>
          <cell r="AP549" t="str">
            <v>FT</v>
          </cell>
          <cell r="AU549" t="str">
            <v>0</v>
          </cell>
          <cell r="AW549" t="str">
            <v>000</v>
          </cell>
          <cell r="AX549" t="str">
            <v>00</v>
          </cell>
          <cell r="AY549" t="str">
            <v>0</v>
          </cell>
          <cell r="AZ549" t="str">
            <v>FPL Fibernet</v>
          </cell>
        </row>
        <row r="550">
          <cell r="A550" t="str">
            <v>107100</v>
          </cell>
          <cell r="B550" t="str">
            <v>0312</v>
          </cell>
          <cell r="C550" t="str">
            <v>06080</v>
          </cell>
          <cell r="D550" t="str">
            <v>0ELECT</v>
          </cell>
          <cell r="E550" t="str">
            <v>312000</v>
          </cell>
          <cell r="F550" t="str">
            <v>0676</v>
          </cell>
          <cell r="G550" t="str">
            <v>11450</v>
          </cell>
          <cell r="H550" t="str">
            <v>A</v>
          </cell>
          <cell r="I550" t="str">
            <v>00000041</v>
          </cell>
          <cell r="J550">
            <v>65</v>
          </cell>
          <cell r="K550">
            <v>312</v>
          </cell>
          <cell r="L550">
            <v>6184</v>
          </cell>
          <cell r="M550">
            <v>398</v>
          </cell>
          <cell r="N550">
            <v>0</v>
          </cell>
          <cell r="O550">
            <v>1</v>
          </cell>
          <cell r="P550">
            <v>398.00099999999998</v>
          </cell>
          <cell r="Q550" t="str">
            <v>0676</v>
          </cell>
          <cell r="R550" t="str">
            <v>11450</v>
          </cell>
          <cell r="S550" t="str">
            <v>200212</v>
          </cell>
          <cell r="T550" t="str">
            <v>SA01</v>
          </cell>
          <cell r="U550">
            <v>748.13</v>
          </cell>
          <cell r="V550" t="str">
            <v>LDB</v>
          </cell>
          <cell r="W550">
            <v>0</v>
          </cell>
          <cell r="Y550">
            <v>0</v>
          </cell>
          <cell r="Z550">
            <v>2</v>
          </cell>
          <cell r="AA550" t="str">
            <v>MS#</v>
          </cell>
          <cell r="AB550" t="str">
            <v xml:space="preserve">   998003502</v>
          </cell>
          <cell r="AC550" t="str">
            <v>BCH</v>
          </cell>
          <cell r="AD550" t="str">
            <v>012360</v>
          </cell>
          <cell r="AE550" t="str">
            <v>TML</v>
          </cell>
          <cell r="AF550" t="str">
            <v>12026</v>
          </cell>
          <cell r="AG550" t="str">
            <v>SRL</v>
          </cell>
          <cell r="AH550" t="str">
            <v>0368</v>
          </cell>
          <cell r="AI550" t="str">
            <v>DLV</v>
          </cell>
          <cell r="AJ550" t="str">
            <v>000</v>
          </cell>
          <cell r="AK550" t="str">
            <v>REL</v>
          </cell>
          <cell r="AL550" t="str">
            <v>000</v>
          </cell>
          <cell r="AM550" t="str">
            <v>LN#</v>
          </cell>
          <cell r="AO550" t="str">
            <v>UOI</v>
          </cell>
          <cell r="AP550" t="str">
            <v>EA</v>
          </cell>
          <cell r="AU550" t="str">
            <v>0</v>
          </cell>
          <cell r="AW550" t="str">
            <v>000</v>
          </cell>
          <cell r="AX550" t="str">
            <v>00</v>
          </cell>
          <cell r="AY550" t="str">
            <v>0</v>
          </cell>
          <cell r="AZ550" t="str">
            <v>FPL Fibernet</v>
          </cell>
        </row>
        <row r="551">
          <cell r="A551" t="str">
            <v>107100</v>
          </cell>
          <cell r="B551" t="str">
            <v>0312</v>
          </cell>
          <cell r="C551" t="str">
            <v>06080</v>
          </cell>
          <cell r="D551" t="str">
            <v>0ELECT</v>
          </cell>
          <cell r="E551" t="str">
            <v>312000</v>
          </cell>
          <cell r="F551" t="str">
            <v>0676</v>
          </cell>
          <cell r="G551" t="str">
            <v>11450</v>
          </cell>
          <cell r="H551" t="str">
            <v>A</v>
          </cell>
          <cell r="I551" t="str">
            <v>00000041</v>
          </cell>
          <cell r="J551">
            <v>65</v>
          </cell>
          <cell r="K551">
            <v>312</v>
          </cell>
          <cell r="L551">
            <v>6184</v>
          </cell>
          <cell r="M551">
            <v>398</v>
          </cell>
          <cell r="N551">
            <v>0</v>
          </cell>
          <cell r="O551">
            <v>1</v>
          </cell>
          <cell r="P551">
            <v>398.00099999999998</v>
          </cell>
          <cell r="Q551" t="str">
            <v>0676</v>
          </cell>
          <cell r="R551" t="str">
            <v>11450</v>
          </cell>
          <cell r="S551" t="str">
            <v>200212</v>
          </cell>
          <cell r="T551" t="str">
            <v>SA01</v>
          </cell>
          <cell r="U551">
            <v>987</v>
          </cell>
          <cell r="V551" t="str">
            <v>LDB</v>
          </cell>
          <cell r="W551">
            <v>0</v>
          </cell>
          <cell r="Y551">
            <v>0</v>
          </cell>
          <cell r="Z551">
            <v>700</v>
          </cell>
          <cell r="AA551" t="str">
            <v>MS#</v>
          </cell>
          <cell r="AB551" t="str">
            <v xml:space="preserve">   998000092</v>
          </cell>
          <cell r="AC551" t="str">
            <v>BCH</v>
          </cell>
          <cell r="AD551" t="str">
            <v>012360</v>
          </cell>
          <cell r="AE551" t="str">
            <v>TML</v>
          </cell>
          <cell r="AF551" t="str">
            <v>12026</v>
          </cell>
          <cell r="AG551" t="str">
            <v>SRL</v>
          </cell>
          <cell r="AH551" t="str">
            <v>0368</v>
          </cell>
          <cell r="AI551" t="str">
            <v>DLV</v>
          </cell>
          <cell r="AJ551" t="str">
            <v>000</v>
          </cell>
          <cell r="AK551" t="str">
            <v>REL</v>
          </cell>
          <cell r="AL551" t="str">
            <v>000</v>
          </cell>
          <cell r="AM551" t="str">
            <v>LN#</v>
          </cell>
          <cell r="AO551" t="str">
            <v>UOI</v>
          </cell>
          <cell r="AP551" t="str">
            <v>FT</v>
          </cell>
          <cell r="AU551" t="str">
            <v>0</v>
          </cell>
          <cell r="AW551" t="str">
            <v>000</v>
          </cell>
          <cell r="AX551" t="str">
            <v>00</v>
          </cell>
          <cell r="AY551" t="str">
            <v>0</v>
          </cell>
          <cell r="AZ551" t="str">
            <v>FPL Fibernet</v>
          </cell>
        </row>
        <row r="552">
          <cell r="A552" t="str">
            <v>107100</v>
          </cell>
          <cell r="B552" t="str">
            <v>0312</v>
          </cell>
          <cell r="C552" t="str">
            <v>06080</v>
          </cell>
          <cell r="D552" t="str">
            <v>0ELECT</v>
          </cell>
          <cell r="E552" t="str">
            <v>312000</v>
          </cell>
          <cell r="F552" t="str">
            <v>0676</v>
          </cell>
          <cell r="G552" t="str">
            <v>11450</v>
          </cell>
          <cell r="H552" t="str">
            <v>A</v>
          </cell>
          <cell r="I552" t="str">
            <v>00000041</v>
          </cell>
          <cell r="J552">
            <v>65</v>
          </cell>
          <cell r="K552">
            <v>312</v>
          </cell>
          <cell r="L552">
            <v>6184</v>
          </cell>
          <cell r="M552">
            <v>398</v>
          </cell>
          <cell r="N552">
            <v>0</v>
          </cell>
          <cell r="O552">
            <v>1</v>
          </cell>
          <cell r="P552">
            <v>398.00099999999998</v>
          </cell>
          <cell r="Q552" t="str">
            <v>0676</v>
          </cell>
          <cell r="R552" t="str">
            <v>11450</v>
          </cell>
          <cell r="S552" t="str">
            <v>200212</v>
          </cell>
          <cell r="T552" t="str">
            <v>SA01</v>
          </cell>
          <cell r="U552">
            <v>1120.5999999999999</v>
          </cell>
          <cell r="V552" t="str">
            <v>LDB</v>
          </cell>
          <cell r="W552">
            <v>0</v>
          </cell>
          <cell r="Y552">
            <v>0</v>
          </cell>
          <cell r="Z552">
            <v>4</v>
          </cell>
          <cell r="AA552" t="str">
            <v>MS#</v>
          </cell>
          <cell r="AB552" t="str">
            <v xml:space="preserve">   998014689</v>
          </cell>
          <cell r="AC552" t="str">
            <v>BCH</v>
          </cell>
          <cell r="AD552" t="str">
            <v>012638</v>
          </cell>
          <cell r="AE552" t="str">
            <v>TML</v>
          </cell>
          <cell r="AF552" t="str">
            <v>12027</v>
          </cell>
          <cell r="AG552" t="str">
            <v>SRL</v>
          </cell>
          <cell r="AH552" t="str">
            <v>0368</v>
          </cell>
          <cell r="AI552" t="str">
            <v>DLV</v>
          </cell>
          <cell r="AJ552" t="str">
            <v>000</v>
          </cell>
          <cell r="AK552" t="str">
            <v>REL</v>
          </cell>
          <cell r="AL552" t="str">
            <v>000</v>
          </cell>
          <cell r="AM552" t="str">
            <v>LN#</v>
          </cell>
          <cell r="AO552" t="str">
            <v>UOI</v>
          </cell>
          <cell r="AP552" t="str">
            <v>EA</v>
          </cell>
          <cell r="AU552" t="str">
            <v>0</v>
          </cell>
          <cell r="AW552" t="str">
            <v>000</v>
          </cell>
          <cell r="AX552" t="str">
            <v>00</v>
          </cell>
          <cell r="AY552" t="str">
            <v>0</v>
          </cell>
          <cell r="AZ552" t="str">
            <v>FPL Fibernet</v>
          </cell>
        </row>
        <row r="553">
          <cell r="A553" t="str">
            <v>107100</v>
          </cell>
          <cell r="B553" t="str">
            <v>0312</v>
          </cell>
          <cell r="C553" t="str">
            <v>06080</v>
          </cell>
          <cell r="D553" t="str">
            <v>0ELECT</v>
          </cell>
          <cell r="E553" t="str">
            <v>312000</v>
          </cell>
          <cell r="F553" t="str">
            <v>0676</v>
          </cell>
          <cell r="G553" t="str">
            <v>11450</v>
          </cell>
          <cell r="H553" t="str">
            <v>A</v>
          </cell>
          <cell r="I553" t="str">
            <v>00000041</v>
          </cell>
          <cell r="J553">
            <v>65</v>
          </cell>
          <cell r="K553">
            <v>312</v>
          </cell>
          <cell r="L553">
            <v>6184</v>
          </cell>
          <cell r="M553">
            <v>398</v>
          </cell>
          <cell r="N553">
            <v>0</v>
          </cell>
          <cell r="O553">
            <v>1</v>
          </cell>
          <cell r="P553">
            <v>398.00099999999998</v>
          </cell>
          <cell r="Q553" t="str">
            <v>0676</v>
          </cell>
          <cell r="R553" t="str">
            <v>11450</v>
          </cell>
          <cell r="S553" t="str">
            <v>200212</v>
          </cell>
          <cell r="T553" t="str">
            <v>SA01</v>
          </cell>
          <cell r="U553">
            <v>1591.92</v>
          </cell>
          <cell r="V553" t="str">
            <v>LDB</v>
          </cell>
          <cell r="W553">
            <v>0</v>
          </cell>
          <cell r="Y553">
            <v>0</v>
          </cell>
          <cell r="Z553">
            <v>12</v>
          </cell>
          <cell r="AA553" t="str">
            <v>MS#</v>
          </cell>
          <cell r="AB553" t="str">
            <v xml:space="preserve">   998003509</v>
          </cell>
          <cell r="AC553" t="str">
            <v>BCH</v>
          </cell>
          <cell r="AD553" t="str">
            <v>012360</v>
          </cell>
          <cell r="AE553" t="str">
            <v>TML</v>
          </cell>
          <cell r="AF553" t="str">
            <v>12026</v>
          </cell>
          <cell r="AG553" t="str">
            <v>SRL</v>
          </cell>
          <cell r="AH553" t="str">
            <v>0368</v>
          </cell>
          <cell r="AI553" t="str">
            <v>DLV</v>
          </cell>
          <cell r="AJ553" t="str">
            <v>000</v>
          </cell>
          <cell r="AK553" t="str">
            <v>REL</v>
          </cell>
          <cell r="AL553" t="str">
            <v>000</v>
          </cell>
          <cell r="AM553" t="str">
            <v>LN#</v>
          </cell>
          <cell r="AO553" t="str">
            <v>UOI</v>
          </cell>
          <cell r="AP553" t="str">
            <v>EA</v>
          </cell>
          <cell r="AU553" t="str">
            <v>0</v>
          </cell>
          <cell r="AW553" t="str">
            <v>000</v>
          </cell>
          <cell r="AX553" t="str">
            <v>00</v>
          </cell>
          <cell r="AY553" t="str">
            <v>0</v>
          </cell>
          <cell r="AZ553" t="str">
            <v>FPL Fibernet</v>
          </cell>
        </row>
        <row r="554">
          <cell r="A554" t="str">
            <v>107100</v>
          </cell>
          <cell r="B554" t="str">
            <v>0312</v>
          </cell>
          <cell r="C554" t="str">
            <v>06080</v>
          </cell>
          <cell r="D554" t="str">
            <v>0ELECT</v>
          </cell>
          <cell r="E554" t="str">
            <v>312000</v>
          </cell>
          <cell r="F554" t="str">
            <v>0676</v>
          </cell>
          <cell r="G554" t="str">
            <v>11450</v>
          </cell>
          <cell r="H554" t="str">
            <v>A</v>
          </cell>
          <cell r="I554" t="str">
            <v>00000041</v>
          </cell>
          <cell r="J554">
            <v>65</v>
          </cell>
          <cell r="K554">
            <v>312</v>
          </cell>
          <cell r="L554">
            <v>6184</v>
          </cell>
          <cell r="M554">
            <v>398</v>
          </cell>
          <cell r="N554">
            <v>0</v>
          </cell>
          <cell r="O554">
            <v>1</v>
          </cell>
          <cell r="P554">
            <v>398.00099999999998</v>
          </cell>
          <cell r="Q554" t="str">
            <v>0676</v>
          </cell>
          <cell r="R554" t="str">
            <v>11450</v>
          </cell>
          <cell r="S554" t="str">
            <v>200212</v>
          </cell>
          <cell r="T554" t="str">
            <v>SA01</v>
          </cell>
          <cell r="U554">
            <v>2004.73</v>
          </cell>
          <cell r="V554" t="str">
            <v>LDB</v>
          </cell>
          <cell r="W554">
            <v>0</v>
          </cell>
          <cell r="Y554">
            <v>0</v>
          </cell>
          <cell r="Z554">
            <v>1</v>
          </cell>
          <cell r="AA554" t="str">
            <v>MS#</v>
          </cell>
          <cell r="AB554" t="str">
            <v xml:space="preserve">   998000787</v>
          </cell>
          <cell r="AC554" t="str">
            <v>BCH</v>
          </cell>
          <cell r="AD554" t="str">
            <v>012638</v>
          </cell>
          <cell r="AE554" t="str">
            <v>TML</v>
          </cell>
          <cell r="AF554" t="str">
            <v>12027</v>
          </cell>
          <cell r="AG554" t="str">
            <v>SRL</v>
          </cell>
          <cell r="AH554" t="str">
            <v>0368</v>
          </cell>
          <cell r="AI554" t="str">
            <v>DLV</v>
          </cell>
          <cell r="AJ554" t="str">
            <v>000</v>
          </cell>
          <cell r="AK554" t="str">
            <v>REL</v>
          </cell>
          <cell r="AL554" t="str">
            <v>000</v>
          </cell>
          <cell r="AM554" t="str">
            <v>LN#</v>
          </cell>
          <cell r="AO554" t="str">
            <v>UOI</v>
          </cell>
          <cell r="AP554" t="str">
            <v>EA</v>
          </cell>
          <cell r="AU554" t="str">
            <v>0</v>
          </cell>
          <cell r="AW554" t="str">
            <v>000</v>
          </cell>
          <cell r="AX554" t="str">
            <v>00</v>
          </cell>
          <cell r="AY554" t="str">
            <v>0</v>
          </cell>
          <cell r="AZ554" t="str">
            <v>FPL Fibernet</v>
          </cell>
        </row>
        <row r="555">
          <cell r="A555" t="str">
            <v>107100</v>
          </cell>
          <cell r="B555" t="str">
            <v>0312</v>
          </cell>
          <cell r="C555" t="str">
            <v>06080</v>
          </cell>
          <cell r="D555" t="str">
            <v>0ELECT</v>
          </cell>
          <cell r="E555" t="str">
            <v>312000</v>
          </cell>
          <cell r="F555" t="str">
            <v>0676</v>
          </cell>
          <cell r="G555" t="str">
            <v>11450</v>
          </cell>
          <cell r="H555" t="str">
            <v>A</v>
          </cell>
          <cell r="I555" t="str">
            <v>00000041</v>
          </cell>
          <cell r="J555">
            <v>65</v>
          </cell>
          <cell r="K555">
            <v>312</v>
          </cell>
          <cell r="L555">
            <v>6184</v>
          </cell>
          <cell r="M555">
            <v>398</v>
          </cell>
          <cell r="N555">
            <v>0</v>
          </cell>
          <cell r="O555">
            <v>1</v>
          </cell>
          <cell r="P555">
            <v>398.00099999999998</v>
          </cell>
          <cell r="Q555" t="str">
            <v>0676</v>
          </cell>
          <cell r="R555" t="str">
            <v>11450</v>
          </cell>
          <cell r="S555" t="str">
            <v>200212</v>
          </cell>
          <cell r="T555" t="str">
            <v>SA01</v>
          </cell>
          <cell r="U555">
            <v>7535.4</v>
          </cell>
          <cell r="V555" t="str">
            <v>LDB</v>
          </cell>
          <cell r="W555">
            <v>0</v>
          </cell>
          <cell r="Y555">
            <v>0</v>
          </cell>
          <cell r="Z555">
            <v>2</v>
          </cell>
          <cell r="AA555" t="str">
            <v>MS#</v>
          </cell>
          <cell r="AB555" t="str">
            <v xml:space="preserve">   998014271</v>
          </cell>
          <cell r="AC555" t="str">
            <v>BCH</v>
          </cell>
          <cell r="AD555" t="str">
            <v>012360</v>
          </cell>
          <cell r="AE555" t="str">
            <v>TML</v>
          </cell>
          <cell r="AF555" t="str">
            <v>12026</v>
          </cell>
          <cell r="AG555" t="str">
            <v>SRL</v>
          </cell>
          <cell r="AH555" t="str">
            <v>0368</v>
          </cell>
          <cell r="AI555" t="str">
            <v>DLV</v>
          </cell>
          <cell r="AJ555" t="str">
            <v>000</v>
          </cell>
          <cell r="AK555" t="str">
            <v>REL</v>
          </cell>
          <cell r="AL555" t="str">
            <v>000</v>
          </cell>
          <cell r="AM555" t="str">
            <v>LN#</v>
          </cell>
          <cell r="AO555" t="str">
            <v>UOI</v>
          </cell>
          <cell r="AP555" t="str">
            <v>EA</v>
          </cell>
          <cell r="AU555" t="str">
            <v>0</v>
          </cell>
          <cell r="AW555" t="str">
            <v>000</v>
          </cell>
          <cell r="AX555" t="str">
            <v>00</v>
          </cell>
          <cell r="AY555" t="str">
            <v>0</v>
          </cell>
          <cell r="AZ555" t="str">
            <v>FPL Fibernet</v>
          </cell>
        </row>
        <row r="556">
          <cell r="A556" t="str">
            <v>107100</v>
          </cell>
          <cell r="B556" t="str">
            <v>0312</v>
          </cell>
          <cell r="C556" t="str">
            <v>06080</v>
          </cell>
          <cell r="D556" t="str">
            <v>0ELECT</v>
          </cell>
          <cell r="E556" t="str">
            <v>312000</v>
          </cell>
          <cell r="F556" t="str">
            <v>0676</v>
          </cell>
          <cell r="G556" t="str">
            <v>11450</v>
          </cell>
          <cell r="H556" t="str">
            <v>A</v>
          </cell>
          <cell r="I556" t="str">
            <v>00000041</v>
          </cell>
          <cell r="J556">
            <v>65</v>
          </cell>
          <cell r="K556">
            <v>312</v>
          </cell>
          <cell r="L556">
            <v>6184</v>
          </cell>
          <cell r="M556">
            <v>398</v>
          </cell>
          <cell r="N556">
            <v>0</v>
          </cell>
          <cell r="O556">
            <v>1</v>
          </cell>
          <cell r="P556">
            <v>398.00099999999998</v>
          </cell>
          <cell r="Q556" t="str">
            <v>0676</v>
          </cell>
          <cell r="R556" t="str">
            <v>11450</v>
          </cell>
          <cell r="S556" t="str">
            <v>200212</v>
          </cell>
          <cell r="T556" t="str">
            <v>SA01</v>
          </cell>
          <cell r="U556">
            <v>7535.4</v>
          </cell>
          <cell r="V556" t="str">
            <v>LDB</v>
          </cell>
          <cell r="W556">
            <v>0</v>
          </cell>
          <cell r="Y556">
            <v>0</v>
          </cell>
          <cell r="Z556">
            <v>2</v>
          </cell>
          <cell r="AA556" t="str">
            <v>MS#</v>
          </cell>
          <cell r="AB556" t="str">
            <v xml:space="preserve">   998014271</v>
          </cell>
          <cell r="AC556" t="str">
            <v>BCH</v>
          </cell>
          <cell r="AD556" t="str">
            <v>012363</v>
          </cell>
          <cell r="AE556" t="str">
            <v>TML</v>
          </cell>
          <cell r="AF556" t="str">
            <v>12026</v>
          </cell>
          <cell r="AG556" t="str">
            <v>SRL</v>
          </cell>
          <cell r="AH556" t="str">
            <v>0368</v>
          </cell>
          <cell r="AI556" t="str">
            <v>DLV</v>
          </cell>
          <cell r="AJ556" t="str">
            <v>000</v>
          </cell>
          <cell r="AK556" t="str">
            <v>REL</v>
          </cell>
          <cell r="AL556" t="str">
            <v>000</v>
          </cell>
          <cell r="AM556" t="str">
            <v>LN#</v>
          </cell>
          <cell r="AO556" t="str">
            <v>UOI</v>
          </cell>
          <cell r="AP556" t="str">
            <v>EA</v>
          </cell>
          <cell r="AU556" t="str">
            <v>0</v>
          </cell>
          <cell r="AW556" t="str">
            <v>000</v>
          </cell>
          <cell r="AX556" t="str">
            <v>00</v>
          </cell>
          <cell r="AY556" t="str">
            <v>0</v>
          </cell>
          <cell r="AZ556" t="str">
            <v>FPL Fibernet</v>
          </cell>
        </row>
        <row r="557">
          <cell r="A557" t="str">
            <v>107100</v>
          </cell>
          <cell r="B557" t="str">
            <v>0312</v>
          </cell>
          <cell r="C557" t="str">
            <v>06080</v>
          </cell>
          <cell r="D557" t="str">
            <v>0ELECT</v>
          </cell>
          <cell r="E557" t="str">
            <v>312000</v>
          </cell>
          <cell r="F557" t="str">
            <v>0676</v>
          </cell>
          <cell r="G557" t="str">
            <v>11450</v>
          </cell>
          <cell r="H557" t="str">
            <v>A</v>
          </cell>
          <cell r="I557" t="str">
            <v>00000041</v>
          </cell>
          <cell r="J557">
            <v>65</v>
          </cell>
          <cell r="K557">
            <v>312</v>
          </cell>
          <cell r="L557">
            <v>6184</v>
          </cell>
          <cell r="M557">
            <v>398</v>
          </cell>
          <cell r="N557">
            <v>0</v>
          </cell>
          <cell r="O557">
            <v>1</v>
          </cell>
          <cell r="P557">
            <v>398.00099999999998</v>
          </cell>
          <cell r="Q557" t="str">
            <v>0676</v>
          </cell>
          <cell r="R557" t="str">
            <v>11450</v>
          </cell>
          <cell r="S557" t="str">
            <v>200212</v>
          </cell>
          <cell r="T557" t="str">
            <v>SA01</v>
          </cell>
          <cell r="U557">
            <v>44974.5</v>
          </cell>
          <cell r="V557" t="str">
            <v>LDB</v>
          </cell>
          <cell r="W557">
            <v>0</v>
          </cell>
          <cell r="Y557">
            <v>0</v>
          </cell>
          <cell r="Z557">
            <v>1</v>
          </cell>
          <cell r="AA557" t="str">
            <v>MS#</v>
          </cell>
          <cell r="AB557" t="str">
            <v xml:space="preserve">   998014276</v>
          </cell>
          <cell r="AC557" t="str">
            <v>BCH</v>
          </cell>
          <cell r="AD557" t="str">
            <v>012360</v>
          </cell>
          <cell r="AE557" t="str">
            <v>TML</v>
          </cell>
          <cell r="AF557" t="str">
            <v>12026</v>
          </cell>
          <cell r="AG557" t="str">
            <v>SRL</v>
          </cell>
          <cell r="AH557" t="str">
            <v>0368</v>
          </cell>
          <cell r="AI557" t="str">
            <v>DLV</v>
          </cell>
          <cell r="AJ557" t="str">
            <v>000</v>
          </cell>
          <cell r="AK557" t="str">
            <v>REL</v>
          </cell>
          <cell r="AL557" t="str">
            <v>000</v>
          </cell>
          <cell r="AM557" t="str">
            <v>LN#</v>
          </cell>
          <cell r="AO557" t="str">
            <v>UOI</v>
          </cell>
          <cell r="AP557" t="str">
            <v>EA</v>
          </cell>
          <cell r="AU557" t="str">
            <v>0</v>
          </cell>
          <cell r="AW557" t="str">
            <v>000</v>
          </cell>
          <cell r="AX557" t="str">
            <v>00</v>
          </cell>
          <cell r="AY557" t="str">
            <v>0</v>
          </cell>
          <cell r="AZ557" t="str">
            <v>FPL Fibernet</v>
          </cell>
        </row>
        <row r="558">
          <cell r="A558" t="str">
            <v>107100</v>
          </cell>
          <cell r="B558" t="str">
            <v>0312</v>
          </cell>
          <cell r="C558" t="str">
            <v>06080</v>
          </cell>
          <cell r="D558" t="str">
            <v>0ELECT</v>
          </cell>
          <cell r="E558" t="str">
            <v>312000</v>
          </cell>
          <cell r="F558" t="str">
            <v>0676</v>
          </cell>
          <cell r="G558" t="str">
            <v>11450</v>
          </cell>
          <cell r="H558" t="str">
            <v>A</v>
          </cell>
          <cell r="I558" t="str">
            <v>00000041</v>
          </cell>
          <cell r="J558">
            <v>65</v>
          </cell>
          <cell r="K558">
            <v>312</v>
          </cell>
          <cell r="L558">
            <v>6184</v>
          </cell>
          <cell r="M558">
            <v>398</v>
          </cell>
          <cell r="N558">
            <v>0</v>
          </cell>
          <cell r="O558">
            <v>1</v>
          </cell>
          <cell r="P558">
            <v>398.00099999999998</v>
          </cell>
          <cell r="Q558" t="str">
            <v>0676</v>
          </cell>
          <cell r="R558" t="str">
            <v>11450</v>
          </cell>
          <cell r="S558" t="str">
            <v>200212</v>
          </cell>
          <cell r="T558" t="str">
            <v>SA01</v>
          </cell>
          <cell r="U558">
            <v>44974.5</v>
          </cell>
          <cell r="V558" t="str">
            <v>LDB</v>
          </cell>
          <cell r="W558">
            <v>0</v>
          </cell>
          <cell r="Y558">
            <v>0</v>
          </cell>
          <cell r="Z558">
            <v>1</v>
          </cell>
          <cell r="AA558" t="str">
            <v>MS#</v>
          </cell>
          <cell r="AB558" t="str">
            <v xml:space="preserve">   998014276</v>
          </cell>
          <cell r="AC558" t="str">
            <v>BCH</v>
          </cell>
          <cell r="AD558" t="str">
            <v>012363</v>
          </cell>
          <cell r="AE558" t="str">
            <v>TML</v>
          </cell>
          <cell r="AF558" t="str">
            <v>12026</v>
          </cell>
          <cell r="AG558" t="str">
            <v>SRL</v>
          </cell>
          <cell r="AH558" t="str">
            <v>0368</v>
          </cell>
          <cell r="AI558" t="str">
            <v>DLV</v>
          </cell>
          <cell r="AJ558" t="str">
            <v>000</v>
          </cell>
          <cell r="AK558" t="str">
            <v>REL</v>
          </cell>
          <cell r="AL558" t="str">
            <v>000</v>
          </cell>
          <cell r="AM558" t="str">
            <v>LN#</v>
          </cell>
          <cell r="AO558" t="str">
            <v>UOI</v>
          </cell>
          <cell r="AP558" t="str">
            <v>EA</v>
          </cell>
          <cell r="AU558" t="str">
            <v>0</v>
          </cell>
          <cell r="AW558" t="str">
            <v>000</v>
          </cell>
          <cell r="AX558" t="str">
            <v>00</v>
          </cell>
          <cell r="AY558" t="str">
            <v>0</v>
          </cell>
          <cell r="AZ558" t="str">
            <v>FPL Fibernet</v>
          </cell>
        </row>
        <row r="559">
          <cell r="A559" t="str">
            <v>107100</v>
          </cell>
          <cell r="B559" t="str">
            <v>0312</v>
          </cell>
          <cell r="C559" t="str">
            <v>06080</v>
          </cell>
          <cell r="D559" t="str">
            <v>0ELECT</v>
          </cell>
          <cell r="E559" t="str">
            <v>312000</v>
          </cell>
          <cell r="F559" t="str">
            <v>0676</v>
          </cell>
          <cell r="G559" t="str">
            <v>11450</v>
          </cell>
          <cell r="H559" t="str">
            <v>A</v>
          </cell>
          <cell r="I559" t="str">
            <v>00000041</v>
          </cell>
          <cell r="J559">
            <v>65</v>
          </cell>
          <cell r="K559">
            <v>312</v>
          </cell>
          <cell r="L559">
            <v>6184</v>
          </cell>
          <cell r="M559">
            <v>398</v>
          </cell>
          <cell r="N559">
            <v>0</v>
          </cell>
          <cell r="O559">
            <v>1</v>
          </cell>
          <cell r="P559">
            <v>398.00099999999998</v>
          </cell>
          <cell r="Q559" t="str">
            <v>0676</v>
          </cell>
          <cell r="R559" t="str">
            <v>11450</v>
          </cell>
          <cell r="S559" t="str">
            <v>200212</v>
          </cell>
          <cell r="T559" t="str">
            <v>SA01</v>
          </cell>
          <cell r="U559">
            <v>47223</v>
          </cell>
          <cell r="V559" t="str">
            <v>LDB</v>
          </cell>
          <cell r="W559">
            <v>0</v>
          </cell>
          <cell r="Y559">
            <v>0</v>
          </cell>
          <cell r="Z559">
            <v>1</v>
          </cell>
          <cell r="AA559" t="str">
            <v>MS#</v>
          </cell>
          <cell r="AB559" t="str">
            <v xml:space="preserve">   998014279</v>
          </cell>
          <cell r="AC559" t="str">
            <v>BCH</v>
          </cell>
          <cell r="AD559" t="str">
            <v>012360</v>
          </cell>
          <cell r="AE559" t="str">
            <v>TML</v>
          </cell>
          <cell r="AF559" t="str">
            <v>12026</v>
          </cell>
          <cell r="AG559" t="str">
            <v>SRL</v>
          </cell>
          <cell r="AH559" t="str">
            <v>0368</v>
          </cell>
          <cell r="AI559" t="str">
            <v>DLV</v>
          </cell>
          <cell r="AJ559" t="str">
            <v>000</v>
          </cell>
          <cell r="AK559" t="str">
            <v>REL</v>
          </cell>
          <cell r="AL559" t="str">
            <v>000</v>
          </cell>
          <cell r="AM559" t="str">
            <v>LN#</v>
          </cell>
          <cell r="AO559" t="str">
            <v>UOI</v>
          </cell>
          <cell r="AP559" t="str">
            <v>EA</v>
          </cell>
          <cell r="AU559" t="str">
            <v>0</v>
          </cell>
          <cell r="AW559" t="str">
            <v>000</v>
          </cell>
          <cell r="AX559" t="str">
            <v>00</v>
          </cell>
          <cell r="AY559" t="str">
            <v>0</v>
          </cell>
          <cell r="AZ559" t="str">
            <v>FPL Fibernet</v>
          </cell>
        </row>
        <row r="560">
          <cell r="A560" t="str">
            <v>107100</v>
          </cell>
          <cell r="B560" t="str">
            <v>0312</v>
          </cell>
          <cell r="C560" t="str">
            <v>06080</v>
          </cell>
          <cell r="D560" t="str">
            <v>0ELECT</v>
          </cell>
          <cell r="E560" t="str">
            <v>312000</v>
          </cell>
          <cell r="F560" t="str">
            <v>0676</v>
          </cell>
          <cell r="G560" t="str">
            <v>11450</v>
          </cell>
          <cell r="H560" t="str">
            <v>A</v>
          </cell>
          <cell r="I560" t="str">
            <v>00000041</v>
          </cell>
          <cell r="J560">
            <v>65</v>
          </cell>
          <cell r="K560">
            <v>312</v>
          </cell>
          <cell r="L560">
            <v>6184</v>
          </cell>
          <cell r="M560">
            <v>398</v>
          </cell>
          <cell r="N560">
            <v>0</v>
          </cell>
          <cell r="O560">
            <v>1</v>
          </cell>
          <cell r="P560">
            <v>398.00099999999998</v>
          </cell>
          <cell r="Q560" t="str">
            <v>0676</v>
          </cell>
          <cell r="R560" t="str">
            <v>11450</v>
          </cell>
          <cell r="S560" t="str">
            <v>200212</v>
          </cell>
          <cell r="T560" t="str">
            <v>SA01</v>
          </cell>
          <cell r="U560">
            <v>47223</v>
          </cell>
          <cell r="V560" t="str">
            <v>LDB</v>
          </cell>
          <cell r="W560">
            <v>0</v>
          </cell>
          <cell r="Y560">
            <v>0</v>
          </cell>
          <cell r="Z560">
            <v>1</v>
          </cell>
          <cell r="AA560" t="str">
            <v>MS#</v>
          </cell>
          <cell r="AB560" t="str">
            <v xml:space="preserve">   998014279</v>
          </cell>
          <cell r="AC560" t="str">
            <v>BCH</v>
          </cell>
          <cell r="AD560" t="str">
            <v>012363</v>
          </cell>
          <cell r="AE560" t="str">
            <v>TML</v>
          </cell>
          <cell r="AF560" t="str">
            <v>12026</v>
          </cell>
          <cell r="AG560" t="str">
            <v>SRL</v>
          </cell>
          <cell r="AH560" t="str">
            <v>0368</v>
          </cell>
          <cell r="AI560" t="str">
            <v>DLV</v>
          </cell>
          <cell r="AJ560" t="str">
            <v>000</v>
          </cell>
          <cell r="AK560" t="str">
            <v>REL</v>
          </cell>
          <cell r="AL560" t="str">
            <v>000</v>
          </cell>
          <cell r="AM560" t="str">
            <v>LN#</v>
          </cell>
          <cell r="AO560" t="str">
            <v>UOI</v>
          </cell>
          <cell r="AP560" t="str">
            <v>EA</v>
          </cell>
          <cell r="AU560" t="str">
            <v>0</v>
          </cell>
          <cell r="AW560" t="str">
            <v>000</v>
          </cell>
          <cell r="AX560" t="str">
            <v>00</v>
          </cell>
          <cell r="AY560" t="str">
            <v>0</v>
          </cell>
          <cell r="AZ560" t="str">
            <v>FPL Fibernet</v>
          </cell>
        </row>
        <row r="561">
          <cell r="A561" t="str">
            <v>107100</v>
          </cell>
          <cell r="B561" t="str">
            <v>0312</v>
          </cell>
          <cell r="C561" t="str">
            <v>06080</v>
          </cell>
          <cell r="D561" t="str">
            <v>0ELECT</v>
          </cell>
          <cell r="E561" t="str">
            <v>312000</v>
          </cell>
          <cell r="F561" t="str">
            <v>0790</v>
          </cell>
          <cell r="G561" t="str">
            <v>65000</v>
          </cell>
          <cell r="H561" t="str">
            <v>A</v>
          </cell>
          <cell r="I561" t="str">
            <v>00000041</v>
          </cell>
          <cell r="J561">
            <v>65</v>
          </cell>
          <cell r="K561">
            <v>312</v>
          </cell>
          <cell r="L561">
            <v>6184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 t="str">
            <v>0790</v>
          </cell>
          <cell r="R561" t="str">
            <v>65000</v>
          </cell>
          <cell r="S561" t="str">
            <v>200212</v>
          </cell>
          <cell r="T561" t="str">
            <v>CA01</v>
          </cell>
          <cell r="U561">
            <v>116000</v>
          </cell>
          <cell r="V561" t="str">
            <v>LDB</v>
          </cell>
          <cell r="W561">
            <v>0</v>
          </cell>
          <cell r="Y561">
            <v>0</v>
          </cell>
          <cell r="Z561">
            <v>0</v>
          </cell>
          <cell r="AA561" t="str">
            <v>BCH</v>
          </cell>
          <cell r="AB561" t="str">
            <v>0011</v>
          </cell>
          <cell r="AC561" t="str">
            <v>WKS</v>
          </cell>
          <cell r="AE561" t="str">
            <v>JV#</v>
          </cell>
          <cell r="AF561" t="str">
            <v>1232</v>
          </cell>
          <cell r="AG561" t="str">
            <v>FRN</v>
          </cell>
          <cell r="AH561" t="str">
            <v>6184</v>
          </cell>
          <cell r="AI561" t="str">
            <v>RP#</v>
          </cell>
          <cell r="AJ561" t="str">
            <v>000</v>
          </cell>
          <cell r="AK561" t="str">
            <v>CTL</v>
          </cell>
          <cell r="AM561" t="str">
            <v>RF#</v>
          </cell>
          <cell r="AU561" t="str">
            <v>ACCRUAL OF OCT 02 CAPITAL</v>
          </cell>
          <cell r="AZ561" t="str">
            <v>FPL Fibernet</v>
          </cell>
        </row>
        <row r="562">
          <cell r="A562" t="str">
            <v>107100</v>
          </cell>
          <cell r="B562" t="str">
            <v>0312</v>
          </cell>
          <cell r="C562" t="str">
            <v>06080</v>
          </cell>
          <cell r="D562" t="str">
            <v>0ELECT</v>
          </cell>
          <cell r="E562" t="str">
            <v>312000</v>
          </cell>
          <cell r="F562" t="str">
            <v>0803</v>
          </cell>
          <cell r="G562" t="str">
            <v>36000</v>
          </cell>
          <cell r="H562" t="str">
            <v>A</v>
          </cell>
          <cell r="I562" t="str">
            <v>00000041</v>
          </cell>
          <cell r="J562">
            <v>65</v>
          </cell>
          <cell r="K562">
            <v>312</v>
          </cell>
          <cell r="L562">
            <v>6184</v>
          </cell>
          <cell r="M562">
            <v>107</v>
          </cell>
          <cell r="N562">
            <v>10</v>
          </cell>
          <cell r="O562">
            <v>0</v>
          </cell>
          <cell r="P562">
            <v>107.1</v>
          </cell>
          <cell r="Q562" t="str">
            <v>0803</v>
          </cell>
          <cell r="R562" t="str">
            <v>36000</v>
          </cell>
          <cell r="S562" t="str">
            <v>200212</v>
          </cell>
          <cell r="T562" t="str">
            <v>PY42</v>
          </cell>
          <cell r="U562">
            <v>375</v>
          </cell>
          <cell r="V562" t="str">
            <v>LDB</v>
          </cell>
          <cell r="W562">
            <v>0</v>
          </cell>
          <cell r="X562" t="str">
            <v>SHR</v>
          </cell>
          <cell r="Y562">
            <v>12</v>
          </cell>
          <cell r="Z562">
            <v>12</v>
          </cell>
          <cell r="AA562" t="str">
            <v>PYP</v>
          </cell>
          <cell r="AB562" t="str">
            <v xml:space="preserve"> 0000025</v>
          </cell>
          <cell r="AC562" t="str">
            <v>PYL</v>
          </cell>
          <cell r="AD562" t="str">
            <v>004366</v>
          </cell>
          <cell r="AE562" t="str">
            <v>EMP</v>
          </cell>
          <cell r="AF562" t="str">
            <v>70959</v>
          </cell>
          <cell r="AG562" t="str">
            <v>JUL</v>
          </cell>
          <cell r="AH562" t="str">
            <v xml:space="preserve"> 000.00</v>
          </cell>
          <cell r="AI562" t="str">
            <v>BCH</v>
          </cell>
          <cell r="AJ562" t="str">
            <v>500</v>
          </cell>
          <cell r="AK562" t="str">
            <v>CLS</v>
          </cell>
          <cell r="AL562" t="str">
            <v>R450</v>
          </cell>
          <cell r="AM562" t="str">
            <v>DTA</v>
          </cell>
          <cell r="AN562" t="str">
            <v xml:space="preserve"> 00000000000.00</v>
          </cell>
          <cell r="AO562" t="str">
            <v>DTH</v>
          </cell>
          <cell r="AP562" t="str">
            <v xml:space="preserve"> 00000000000.00</v>
          </cell>
          <cell r="AV562" t="str">
            <v>000000000</v>
          </cell>
          <cell r="AW562" t="str">
            <v>000</v>
          </cell>
          <cell r="AX562" t="str">
            <v>00</v>
          </cell>
          <cell r="AY562" t="str">
            <v>0</v>
          </cell>
          <cell r="AZ562" t="str">
            <v>FPL Fibernet</v>
          </cell>
        </row>
        <row r="563">
          <cell r="A563" t="str">
            <v>107100</v>
          </cell>
          <cell r="B563" t="str">
            <v>0312</v>
          </cell>
          <cell r="C563" t="str">
            <v>06080</v>
          </cell>
          <cell r="D563" t="str">
            <v>0ELECT</v>
          </cell>
          <cell r="E563" t="str">
            <v>312000</v>
          </cell>
          <cell r="F563" t="str">
            <v>0803</v>
          </cell>
          <cell r="G563" t="str">
            <v>36000</v>
          </cell>
          <cell r="H563" t="str">
            <v>A</v>
          </cell>
          <cell r="I563" t="str">
            <v>00000041</v>
          </cell>
          <cell r="J563">
            <v>67</v>
          </cell>
          <cell r="K563">
            <v>312</v>
          </cell>
          <cell r="L563">
            <v>6184</v>
          </cell>
          <cell r="M563">
            <v>107</v>
          </cell>
          <cell r="N563">
            <v>10</v>
          </cell>
          <cell r="O563">
            <v>0</v>
          </cell>
          <cell r="P563">
            <v>107.1</v>
          </cell>
          <cell r="Q563" t="str">
            <v>0803</v>
          </cell>
          <cell r="R563" t="str">
            <v>36000</v>
          </cell>
          <cell r="S563" t="str">
            <v>200212</v>
          </cell>
          <cell r="T563" t="str">
            <v>PY42</v>
          </cell>
          <cell r="U563">
            <v>221.13</v>
          </cell>
          <cell r="V563" t="str">
            <v>LDB</v>
          </cell>
          <cell r="W563">
            <v>0</v>
          </cell>
          <cell r="X563" t="str">
            <v>SHR</v>
          </cell>
          <cell r="Y563">
            <v>10</v>
          </cell>
          <cell r="Z563">
            <v>10</v>
          </cell>
          <cell r="AA563" t="str">
            <v>PYP</v>
          </cell>
          <cell r="AB563" t="str">
            <v xml:space="preserve"> 0000025</v>
          </cell>
          <cell r="AC563" t="str">
            <v>PYL</v>
          </cell>
          <cell r="AD563" t="str">
            <v>004340</v>
          </cell>
          <cell r="AE563" t="str">
            <v>EMP</v>
          </cell>
          <cell r="AF563" t="str">
            <v>96483</v>
          </cell>
          <cell r="AG563" t="str">
            <v>JUL</v>
          </cell>
          <cell r="AH563" t="str">
            <v xml:space="preserve"> 000.00</v>
          </cell>
          <cell r="AI563" t="str">
            <v>BCH</v>
          </cell>
          <cell r="AJ563" t="str">
            <v>500</v>
          </cell>
          <cell r="AK563" t="str">
            <v>CLS</v>
          </cell>
          <cell r="AL563" t="str">
            <v>R453</v>
          </cell>
          <cell r="AM563" t="str">
            <v>DTA</v>
          </cell>
          <cell r="AN563" t="str">
            <v xml:space="preserve"> 00000000000.00</v>
          </cell>
          <cell r="AO563" t="str">
            <v>DTH</v>
          </cell>
          <cell r="AP563" t="str">
            <v xml:space="preserve"> 00000000000.00</v>
          </cell>
          <cell r="AV563" t="str">
            <v>000000000</v>
          </cell>
          <cell r="AW563" t="str">
            <v>000</v>
          </cell>
          <cell r="AX563" t="str">
            <v>00</v>
          </cell>
          <cell r="AY563" t="str">
            <v>0</v>
          </cell>
          <cell r="AZ563" t="str">
            <v>FPL Fibernet</v>
          </cell>
        </row>
        <row r="564">
          <cell r="A564" t="str">
            <v>107100</v>
          </cell>
          <cell r="B564" t="str">
            <v>0312</v>
          </cell>
          <cell r="C564" t="str">
            <v>06080</v>
          </cell>
          <cell r="D564" t="str">
            <v>0ELECT</v>
          </cell>
          <cell r="E564" t="str">
            <v>312000</v>
          </cell>
          <cell r="F564" t="str">
            <v>0812</v>
          </cell>
          <cell r="G564" t="str">
            <v>51450</v>
          </cell>
          <cell r="H564" t="str">
            <v>A</v>
          </cell>
          <cell r="I564" t="str">
            <v>00000041</v>
          </cell>
          <cell r="J564">
            <v>67</v>
          </cell>
          <cell r="K564">
            <v>312</v>
          </cell>
          <cell r="L564">
            <v>6184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 t="str">
            <v>0812</v>
          </cell>
          <cell r="R564" t="str">
            <v>51450</v>
          </cell>
          <cell r="S564" t="str">
            <v>200212</v>
          </cell>
          <cell r="T564" t="str">
            <v>SA01</v>
          </cell>
          <cell r="U564">
            <v>5982.62</v>
          </cell>
          <cell r="W564">
            <v>0</v>
          </cell>
          <cell r="Y564">
            <v>0</v>
          </cell>
          <cell r="Z564">
            <v>1</v>
          </cell>
          <cell r="AA564" t="str">
            <v>BCH</v>
          </cell>
          <cell r="AB564" t="str">
            <v>450002339</v>
          </cell>
          <cell r="AC564" t="str">
            <v>PO#</v>
          </cell>
          <cell r="AD564" t="str">
            <v>4500021286</v>
          </cell>
          <cell r="AE564" t="str">
            <v>S/R</v>
          </cell>
          <cell r="AF564" t="str">
            <v>NET</v>
          </cell>
          <cell r="AI564" t="str">
            <v>PYN</v>
          </cell>
          <cell r="AJ564" t="str">
            <v>BELLSOUTH TELECOMMUNICATI</v>
          </cell>
          <cell r="AK564" t="str">
            <v>VND</v>
          </cell>
          <cell r="AL564" t="str">
            <v>580436120</v>
          </cell>
          <cell r="AM564" t="str">
            <v>FAC</v>
          </cell>
          <cell r="AN564" t="str">
            <v>000</v>
          </cell>
          <cell r="AQ564" t="str">
            <v>NVD</v>
          </cell>
          <cell r="AR564" t="str">
            <v>2002-12-</v>
          </cell>
          <cell r="AU564" t="str">
            <v>305 C01-0701 701    BELLSOUTH TELECOMMUN5000003504</v>
          </cell>
          <cell r="AV564" t="str">
            <v>WF-BATCH</v>
          </cell>
          <cell r="AW564" t="str">
            <v>000</v>
          </cell>
          <cell r="AX564" t="str">
            <v>00</v>
          </cell>
          <cell r="AY564" t="str">
            <v>0</v>
          </cell>
          <cell r="AZ564" t="str">
            <v>FPL Fibernet</v>
          </cell>
        </row>
        <row r="565">
          <cell r="A565" t="str">
            <v>107100</v>
          </cell>
          <cell r="B565" t="str">
            <v>0312</v>
          </cell>
          <cell r="C565" t="str">
            <v>06080</v>
          </cell>
          <cell r="D565" t="str">
            <v>0FIBER</v>
          </cell>
          <cell r="E565" t="str">
            <v>312000</v>
          </cell>
          <cell r="F565" t="str">
            <v>0803</v>
          </cell>
          <cell r="G565" t="str">
            <v>36000</v>
          </cell>
          <cell r="H565" t="str">
            <v>A</v>
          </cell>
          <cell r="I565" t="str">
            <v>00000041</v>
          </cell>
          <cell r="J565">
            <v>60</v>
          </cell>
          <cell r="K565">
            <v>312</v>
          </cell>
          <cell r="L565">
            <v>6184</v>
          </cell>
          <cell r="M565">
            <v>107</v>
          </cell>
          <cell r="N565">
            <v>10</v>
          </cell>
          <cell r="O565">
            <v>0</v>
          </cell>
          <cell r="P565">
            <v>107.1</v>
          </cell>
          <cell r="Q565" t="str">
            <v>0803</v>
          </cell>
          <cell r="R565" t="str">
            <v>36000</v>
          </cell>
          <cell r="S565" t="str">
            <v>200212</v>
          </cell>
          <cell r="T565" t="str">
            <v>PY42</v>
          </cell>
          <cell r="U565">
            <v>73.08</v>
          </cell>
          <cell r="V565" t="str">
            <v>LDB</v>
          </cell>
          <cell r="W565">
            <v>0</v>
          </cell>
          <cell r="X565" t="str">
            <v>SHR</v>
          </cell>
          <cell r="Y565">
            <v>2</v>
          </cell>
          <cell r="Z565">
            <v>2</v>
          </cell>
          <cell r="AA565" t="str">
            <v>PYP</v>
          </cell>
          <cell r="AB565" t="str">
            <v xml:space="preserve"> 0000026</v>
          </cell>
          <cell r="AC565" t="str">
            <v>PYL</v>
          </cell>
          <cell r="AD565" t="str">
            <v>004382</v>
          </cell>
          <cell r="AE565" t="str">
            <v>EMP</v>
          </cell>
          <cell r="AF565" t="str">
            <v>90017</v>
          </cell>
          <cell r="AG565" t="str">
            <v>JUL</v>
          </cell>
          <cell r="AH565" t="str">
            <v xml:space="preserve"> 000.00</v>
          </cell>
          <cell r="AI565" t="str">
            <v>BCH</v>
          </cell>
          <cell r="AJ565" t="str">
            <v>500</v>
          </cell>
          <cell r="AK565" t="str">
            <v>CLS</v>
          </cell>
          <cell r="AL565" t="str">
            <v>R449</v>
          </cell>
          <cell r="AM565" t="str">
            <v>DTA</v>
          </cell>
          <cell r="AN565" t="str">
            <v xml:space="preserve"> 00000000000.00</v>
          </cell>
          <cell r="AO565" t="str">
            <v>DTH</v>
          </cell>
          <cell r="AP565" t="str">
            <v xml:space="preserve"> 00000000000.00</v>
          </cell>
          <cell r="AV565" t="str">
            <v>000000000</v>
          </cell>
          <cell r="AW565" t="str">
            <v>000</v>
          </cell>
          <cell r="AX565" t="str">
            <v>00</v>
          </cell>
          <cell r="AY565" t="str">
            <v>0</v>
          </cell>
          <cell r="AZ565" t="str">
            <v>FPL Fibernet</v>
          </cell>
        </row>
        <row r="566">
          <cell r="A566" t="str">
            <v>107100</v>
          </cell>
          <cell r="B566" t="str">
            <v>0312</v>
          </cell>
          <cell r="C566" t="str">
            <v>06080</v>
          </cell>
          <cell r="D566" t="str">
            <v>0FIBER</v>
          </cell>
          <cell r="E566" t="str">
            <v>312000</v>
          </cell>
          <cell r="F566" t="str">
            <v>0803</v>
          </cell>
          <cell r="G566" t="str">
            <v>36000</v>
          </cell>
          <cell r="H566" t="str">
            <v>A</v>
          </cell>
          <cell r="I566" t="str">
            <v>00000041</v>
          </cell>
          <cell r="J566">
            <v>60</v>
          </cell>
          <cell r="K566">
            <v>312</v>
          </cell>
          <cell r="L566">
            <v>6184</v>
          </cell>
          <cell r="M566">
            <v>107</v>
          </cell>
          <cell r="N566">
            <v>10</v>
          </cell>
          <cell r="O566">
            <v>0</v>
          </cell>
          <cell r="P566">
            <v>107.1</v>
          </cell>
          <cell r="Q566" t="str">
            <v>0803</v>
          </cell>
          <cell r="R566" t="str">
            <v>36000</v>
          </cell>
          <cell r="S566" t="str">
            <v>200212</v>
          </cell>
          <cell r="T566" t="str">
            <v>PY42</v>
          </cell>
          <cell r="U566">
            <v>124.61</v>
          </cell>
          <cell r="V566" t="str">
            <v>LDB</v>
          </cell>
          <cell r="W566">
            <v>0</v>
          </cell>
          <cell r="X566" t="str">
            <v>SHR</v>
          </cell>
          <cell r="Y566">
            <v>3</v>
          </cell>
          <cell r="Z566">
            <v>3</v>
          </cell>
          <cell r="AA566" t="str">
            <v>PYP</v>
          </cell>
          <cell r="AB566" t="str">
            <v xml:space="preserve"> 0000001</v>
          </cell>
          <cell r="AC566" t="str">
            <v>PYL</v>
          </cell>
          <cell r="AD566" t="str">
            <v>003054</v>
          </cell>
          <cell r="AE566" t="str">
            <v>EMP</v>
          </cell>
          <cell r="AF566" t="str">
            <v>16244</v>
          </cell>
          <cell r="AG566" t="str">
            <v>JUL</v>
          </cell>
          <cell r="AH566" t="str">
            <v xml:space="preserve"> 000.00</v>
          </cell>
          <cell r="AI566" t="str">
            <v>BCH</v>
          </cell>
          <cell r="AJ566" t="str">
            <v>500</v>
          </cell>
          <cell r="AK566" t="str">
            <v>CLS</v>
          </cell>
          <cell r="AL566" t="str">
            <v>R513</v>
          </cell>
          <cell r="AM566" t="str">
            <v>DTA</v>
          </cell>
          <cell r="AN566" t="str">
            <v xml:space="preserve"> 00000000000.00</v>
          </cell>
          <cell r="AO566" t="str">
            <v>DTH</v>
          </cell>
          <cell r="AP566" t="str">
            <v xml:space="preserve"> 00000000000.00</v>
          </cell>
          <cell r="AV566" t="str">
            <v>000000000</v>
          </cell>
          <cell r="AW566" t="str">
            <v>000</v>
          </cell>
          <cell r="AX566" t="str">
            <v>00</v>
          </cell>
          <cell r="AY566" t="str">
            <v>0</v>
          </cell>
          <cell r="AZ566" t="str">
            <v>FPL Fibernet</v>
          </cell>
        </row>
        <row r="567">
          <cell r="A567" t="str">
            <v>107100</v>
          </cell>
          <cell r="B567" t="str">
            <v>0312</v>
          </cell>
          <cell r="C567" t="str">
            <v>06080</v>
          </cell>
          <cell r="D567" t="str">
            <v>0FIBER</v>
          </cell>
          <cell r="E567" t="str">
            <v>312000</v>
          </cell>
          <cell r="F567" t="str">
            <v>0803</v>
          </cell>
          <cell r="G567" t="str">
            <v>36000</v>
          </cell>
          <cell r="H567" t="str">
            <v>A</v>
          </cell>
          <cell r="I567" t="str">
            <v>00000041</v>
          </cell>
          <cell r="J567">
            <v>60</v>
          </cell>
          <cell r="K567">
            <v>312</v>
          </cell>
          <cell r="L567">
            <v>6184</v>
          </cell>
          <cell r="M567">
            <v>107</v>
          </cell>
          <cell r="N567">
            <v>10</v>
          </cell>
          <cell r="O567">
            <v>0</v>
          </cell>
          <cell r="P567">
            <v>107.1</v>
          </cell>
          <cell r="Q567" t="str">
            <v>0803</v>
          </cell>
          <cell r="R567" t="str">
            <v>36000</v>
          </cell>
          <cell r="S567" t="str">
            <v>200212</v>
          </cell>
          <cell r="T567" t="str">
            <v>PY42</v>
          </cell>
          <cell r="U567">
            <v>146.15</v>
          </cell>
          <cell r="V567" t="str">
            <v>LDB</v>
          </cell>
          <cell r="W567">
            <v>0</v>
          </cell>
          <cell r="X567" t="str">
            <v>SHR</v>
          </cell>
          <cell r="Y567">
            <v>4</v>
          </cell>
          <cell r="Z567">
            <v>4</v>
          </cell>
          <cell r="AA567" t="str">
            <v>PYP</v>
          </cell>
          <cell r="AB567" t="str">
            <v xml:space="preserve"> 0000025</v>
          </cell>
          <cell r="AC567" t="str">
            <v>PYL</v>
          </cell>
          <cell r="AD567" t="str">
            <v>004382</v>
          </cell>
          <cell r="AE567" t="str">
            <v>EMP</v>
          </cell>
          <cell r="AF567" t="str">
            <v>90017</v>
          </cell>
          <cell r="AG567" t="str">
            <v>JUL</v>
          </cell>
          <cell r="AH567" t="str">
            <v xml:space="preserve"> 000.00</v>
          </cell>
          <cell r="AI567" t="str">
            <v>BCH</v>
          </cell>
          <cell r="AJ567" t="str">
            <v>500</v>
          </cell>
          <cell r="AK567" t="str">
            <v>CLS</v>
          </cell>
          <cell r="AL567" t="str">
            <v>R449</v>
          </cell>
          <cell r="AM567" t="str">
            <v>DTA</v>
          </cell>
          <cell r="AN567" t="str">
            <v xml:space="preserve"> 00000000000.00</v>
          </cell>
          <cell r="AO567" t="str">
            <v>DTH</v>
          </cell>
          <cell r="AP567" t="str">
            <v xml:space="preserve"> 00000000000.00</v>
          </cell>
          <cell r="AV567" t="str">
            <v>000000000</v>
          </cell>
          <cell r="AW567" t="str">
            <v>000</v>
          </cell>
          <cell r="AX567" t="str">
            <v>00</v>
          </cell>
          <cell r="AY567" t="str">
            <v>0</v>
          </cell>
          <cell r="AZ567" t="str">
            <v>FPL Fibernet</v>
          </cell>
        </row>
        <row r="568">
          <cell r="A568" t="str">
            <v>107100</v>
          </cell>
          <cell r="B568" t="str">
            <v>0312</v>
          </cell>
          <cell r="C568" t="str">
            <v>06080</v>
          </cell>
          <cell r="D568" t="str">
            <v>0FIBER</v>
          </cell>
          <cell r="E568" t="str">
            <v>312000</v>
          </cell>
          <cell r="F568" t="str">
            <v>0803</v>
          </cell>
          <cell r="G568" t="str">
            <v>36000</v>
          </cell>
          <cell r="H568" t="str">
            <v>A</v>
          </cell>
          <cell r="I568" t="str">
            <v>00000041</v>
          </cell>
          <cell r="J568">
            <v>60</v>
          </cell>
          <cell r="K568">
            <v>312</v>
          </cell>
          <cell r="L568">
            <v>6184</v>
          </cell>
          <cell r="M568">
            <v>107</v>
          </cell>
          <cell r="N568">
            <v>10</v>
          </cell>
          <cell r="O568">
            <v>0</v>
          </cell>
          <cell r="P568">
            <v>107.1</v>
          </cell>
          <cell r="Q568" t="str">
            <v>0803</v>
          </cell>
          <cell r="R568" t="str">
            <v>36000</v>
          </cell>
          <cell r="S568" t="str">
            <v>200212</v>
          </cell>
          <cell r="T568" t="str">
            <v>PY42</v>
          </cell>
          <cell r="U568">
            <v>328.3</v>
          </cell>
          <cell r="V568" t="str">
            <v>LDB</v>
          </cell>
          <cell r="W568">
            <v>0</v>
          </cell>
          <cell r="X568" t="str">
            <v>SHR</v>
          </cell>
          <cell r="Y568">
            <v>8</v>
          </cell>
          <cell r="Z568">
            <v>8</v>
          </cell>
          <cell r="AA568" t="str">
            <v>PYP</v>
          </cell>
          <cell r="AB568" t="str">
            <v xml:space="preserve"> 0000001</v>
          </cell>
          <cell r="AC568" t="str">
            <v>PYL</v>
          </cell>
          <cell r="AD568" t="str">
            <v>004399</v>
          </cell>
          <cell r="AE568" t="str">
            <v>EMP</v>
          </cell>
          <cell r="AF568" t="str">
            <v>35412</v>
          </cell>
          <cell r="AG568" t="str">
            <v>JUL</v>
          </cell>
          <cell r="AH568" t="str">
            <v xml:space="preserve"> 000.00</v>
          </cell>
          <cell r="AI568" t="str">
            <v>BCH</v>
          </cell>
          <cell r="AJ568" t="str">
            <v>500</v>
          </cell>
          <cell r="AK568" t="str">
            <v>CLS</v>
          </cell>
          <cell r="AL568" t="str">
            <v>R436</v>
          </cell>
          <cell r="AM568" t="str">
            <v>DTA</v>
          </cell>
          <cell r="AN568" t="str">
            <v xml:space="preserve"> 00000000000.00</v>
          </cell>
          <cell r="AO568" t="str">
            <v>DTH</v>
          </cell>
          <cell r="AP568" t="str">
            <v xml:space="preserve"> 00000000000.00</v>
          </cell>
          <cell r="AV568" t="str">
            <v>000000000</v>
          </cell>
          <cell r="AW568" t="str">
            <v>000</v>
          </cell>
          <cell r="AX568" t="str">
            <v>00</v>
          </cell>
          <cell r="AY568" t="str">
            <v>0</v>
          </cell>
          <cell r="AZ568" t="str">
            <v>FPL Fibernet</v>
          </cell>
        </row>
        <row r="569">
          <cell r="A569" t="str">
            <v>107100</v>
          </cell>
          <cell r="B569" t="str">
            <v>0312</v>
          </cell>
          <cell r="C569" t="str">
            <v>06080</v>
          </cell>
          <cell r="D569" t="str">
            <v>0FIBER</v>
          </cell>
          <cell r="E569" t="str">
            <v>312000</v>
          </cell>
          <cell r="F569" t="str">
            <v>0803</v>
          </cell>
          <cell r="G569" t="str">
            <v>36000</v>
          </cell>
          <cell r="H569" t="str">
            <v>A</v>
          </cell>
          <cell r="I569" t="str">
            <v>00000041</v>
          </cell>
          <cell r="J569">
            <v>60</v>
          </cell>
          <cell r="K569">
            <v>312</v>
          </cell>
          <cell r="L569">
            <v>6184</v>
          </cell>
          <cell r="M569">
            <v>107</v>
          </cell>
          <cell r="N569">
            <v>10</v>
          </cell>
          <cell r="O569">
            <v>0</v>
          </cell>
          <cell r="P569">
            <v>107.1</v>
          </cell>
          <cell r="Q569" t="str">
            <v>0803</v>
          </cell>
          <cell r="R569" t="str">
            <v>36000</v>
          </cell>
          <cell r="S569" t="str">
            <v>200212</v>
          </cell>
          <cell r="T569" t="str">
            <v>PY42</v>
          </cell>
          <cell r="U569">
            <v>328.3</v>
          </cell>
          <cell r="V569" t="str">
            <v>LDB</v>
          </cell>
          <cell r="W569">
            <v>0</v>
          </cell>
          <cell r="X569" t="str">
            <v>SHR</v>
          </cell>
          <cell r="Y569">
            <v>8</v>
          </cell>
          <cell r="Z569">
            <v>8</v>
          </cell>
          <cell r="AA569" t="str">
            <v>PYP</v>
          </cell>
          <cell r="AB569" t="str">
            <v xml:space="preserve"> 0000026</v>
          </cell>
          <cell r="AC569" t="str">
            <v>PYL</v>
          </cell>
          <cell r="AD569" t="str">
            <v>004399</v>
          </cell>
          <cell r="AE569" t="str">
            <v>EMP</v>
          </cell>
          <cell r="AF569" t="str">
            <v>35412</v>
          </cell>
          <cell r="AG569" t="str">
            <v>JUL</v>
          </cell>
          <cell r="AH569" t="str">
            <v xml:space="preserve"> 000.00</v>
          </cell>
          <cell r="AI569" t="str">
            <v>BCH</v>
          </cell>
          <cell r="AJ569" t="str">
            <v>500</v>
          </cell>
          <cell r="AK569" t="str">
            <v>CLS</v>
          </cell>
          <cell r="AL569" t="str">
            <v>R436</v>
          </cell>
          <cell r="AM569" t="str">
            <v>DTA</v>
          </cell>
          <cell r="AN569" t="str">
            <v xml:space="preserve"> 00000000000.00</v>
          </cell>
          <cell r="AO569" t="str">
            <v>DTH</v>
          </cell>
          <cell r="AP569" t="str">
            <v xml:space="preserve"> 00000000000.00</v>
          </cell>
          <cell r="AV569" t="str">
            <v>000000000</v>
          </cell>
          <cell r="AW569" t="str">
            <v>000</v>
          </cell>
          <cell r="AX569" t="str">
            <v>00</v>
          </cell>
          <cell r="AY569" t="str">
            <v>0</v>
          </cell>
          <cell r="AZ569" t="str">
            <v>FPL Fibernet</v>
          </cell>
        </row>
        <row r="570">
          <cell r="A570" t="str">
            <v>107100</v>
          </cell>
          <cell r="B570" t="str">
            <v>0312</v>
          </cell>
          <cell r="C570" t="str">
            <v>06080</v>
          </cell>
          <cell r="D570" t="str">
            <v>0FIBER</v>
          </cell>
          <cell r="E570" t="str">
            <v>312000</v>
          </cell>
          <cell r="F570" t="str">
            <v>0803</v>
          </cell>
          <cell r="G570" t="str">
            <v>36000</v>
          </cell>
          <cell r="H570" t="str">
            <v>A</v>
          </cell>
          <cell r="I570" t="str">
            <v>00000041</v>
          </cell>
          <cell r="J570">
            <v>60</v>
          </cell>
          <cell r="K570">
            <v>312</v>
          </cell>
          <cell r="L570">
            <v>6184</v>
          </cell>
          <cell r="M570">
            <v>107</v>
          </cell>
          <cell r="N570">
            <v>10</v>
          </cell>
          <cell r="O570">
            <v>0</v>
          </cell>
          <cell r="P570">
            <v>107.1</v>
          </cell>
          <cell r="Q570" t="str">
            <v>0803</v>
          </cell>
          <cell r="R570" t="str">
            <v>36000</v>
          </cell>
          <cell r="S570" t="str">
            <v>200212</v>
          </cell>
          <cell r="T570" t="str">
            <v>PY42</v>
          </cell>
          <cell r="U570">
            <v>332.3</v>
          </cell>
          <cell r="V570" t="str">
            <v>LDB</v>
          </cell>
          <cell r="W570">
            <v>0</v>
          </cell>
          <cell r="X570" t="str">
            <v>SHR</v>
          </cell>
          <cell r="Y570">
            <v>8</v>
          </cell>
          <cell r="Z570">
            <v>8</v>
          </cell>
          <cell r="AA570" t="str">
            <v>PYP</v>
          </cell>
          <cell r="AB570" t="str">
            <v xml:space="preserve"> 0000026</v>
          </cell>
          <cell r="AC570" t="str">
            <v>PYL</v>
          </cell>
          <cell r="AD570" t="str">
            <v>003054</v>
          </cell>
          <cell r="AE570" t="str">
            <v>EMP</v>
          </cell>
          <cell r="AF570" t="str">
            <v>16244</v>
          </cell>
          <cell r="AG570" t="str">
            <v>JUL</v>
          </cell>
          <cell r="AH570" t="str">
            <v xml:space="preserve"> 000.00</v>
          </cell>
          <cell r="AI570" t="str">
            <v>BCH</v>
          </cell>
          <cell r="AJ570" t="str">
            <v>500</v>
          </cell>
          <cell r="AK570" t="str">
            <v>CLS</v>
          </cell>
          <cell r="AL570" t="str">
            <v>R513</v>
          </cell>
          <cell r="AM570" t="str">
            <v>DTA</v>
          </cell>
          <cell r="AN570" t="str">
            <v xml:space="preserve"> 00000000000.00</v>
          </cell>
          <cell r="AO570" t="str">
            <v>DTH</v>
          </cell>
          <cell r="AP570" t="str">
            <v xml:space="preserve"> 00000000000.00</v>
          </cell>
          <cell r="AV570" t="str">
            <v>000000000</v>
          </cell>
          <cell r="AW570" t="str">
            <v>000</v>
          </cell>
          <cell r="AX570" t="str">
            <v>00</v>
          </cell>
          <cell r="AY570" t="str">
            <v>0</v>
          </cell>
          <cell r="AZ570" t="str">
            <v>FPL Fibernet</v>
          </cell>
        </row>
        <row r="571">
          <cell r="A571" t="str">
            <v>107100</v>
          </cell>
          <cell r="B571" t="str">
            <v>0385</v>
          </cell>
          <cell r="C571" t="str">
            <v>06080</v>
          </cell>
          <cell r="D571" t="str">
            <v>0FIBER</v>
          </cell>
          <cell r="E571" t="str">
            <v>385000</v>
          </cell>
          <cell r="F571" t="str">
            <v>0803</v>
          </cell>
          <cell r="G571" t="str">
            <v>36000</v>
          </cell>
          <cell r="H571" t="str">
            <v>A</v>
          </cell>
          <cell r="I571" t="str">
            <v>00000041</v>
          </cell>
          <cell r="J571">
            <v>60</v>
          </cell>
          <cell r="K571">
            <v>385</v>
          </cell>
          <cell r="L571">
            <v>6184</v>
          </cell>
          <cell r="M571">
            <v>107</v>
          </cell>
          <cell r="N571">
            <v>10</v>
          </cell>
          <cell r="O571">
            <v>0</v>
          </cell>
          <cell r="P571">
            <v>107.1</v>
          </cell>
          <cell r="Q571" t="str">
            <v>0803</v>
          </cell>
          <cell r="R571" t="str">
            <v>36000</v>
          </cell>
          <cell r="S571" t="str">
            <v>200212</v>
          </cell>
          <cell r="T571" t="str">
            <v>PY42</v>
          </cell>
          <cell r="U571">
            <v>328.3</v>
          </cell>
          <cell r="V571" t="str">
            <v>LDB</v>
          </cell>
          <cell r="W571">
            <v>0</v>
          </cell>
          <cell r="X571" t="str">
            <v>SHR</v>
          </cell>
          <cell r="Y571">
            <v>8</v>
          </cell>
          <cell r="Z571">
            <v>8</v>
          </cell>
          <cell r="AA571" t="str">
            <v>PYP</v>
          </cell>
          <cell r="AB571" t="str">
            <v xml:space="preserve"> 0000025</v>
          </cell>
          <cell r="AC571" t="str">
            <v>PYL</v>
          </cell>
          <cell r="AD571" t="str">
            <v>004399</v>
          </cell>
          <cell r="AE571" t="str">
            <v>EMP</v>
          </cell>
          <cell r="AF571" t="str">
            <v>35412</v>
          </cell>
          <cell r="AG571" t="str">
            <v>JUL</v>
          </cell>
          <cell r="AH571" t="str">
            <v xml:space="preserve"> 000.00</v>
          </cell>
          <cell r="AI571" t="str">
            <v>BCH</v>
          </cell>
          <cell r="AJ571" t="str">
            <v>500</v>
          </cell>
          <cell r="AK571" t="str">
            <v>CLS</v>
          </cell>
          <cell r="AL571" t="str">
            <v>R436</v>
          </cell>
          <cell r="AM571" t="str">
            <v>DTA</v>
          </cell>
          <cell r="AN571" t="str">
            <v xml:space="preserve"> 00000000000.00</v>
          </cell>
          <cell r="AO571" t="str">
            <v>DTH</v>
          </cell>
          <cell r="AP571" t="str">
            <v xml:space="preserve"> 00000000000.00</v>
          </cell>
          <cell r="AV571" t="str">
            <v>000000000</v>
          </cell>
          <cell r="AW571" t="str">
            <v>000</v>
          </cell>
          <cell r="AX571" t="str">
            <v>00</v>
          </cell>
          <cell r="AY571" t="str">
            <v>0</v>
          </cell>
          <cell r="AZ571" t="str">
            <v>FPL Fibernet</v>
          </cell>
        </row>
        <row r="572">
          <cell r="A572" t="str">
            <v>107100</v>
          </cell>
          <cell r="B572" t="str">
            <v>0385</v>
          </cell>
          <cell r="C572" t="str">
            <v>06080</v>
          </cell>
          <cell r="D572" t="str">
            <v>0FIBER</v>
          </cell>
          <cell r="E572" t="str">
            <v>385000</v>
          </cell>
          <cell r="F572" t="str">
            <v>0803</v>
          </cell>
          <cell r="G572" t="str">
            <v>36000</v>
          </cell>
          <cell r="H572" t="str">
            <v>A</v>
          </cell>
          <cell r="I572" t="str">
            <v>00000041</v>
          </cell>
          <cell r="J572">
            <v>60</v>
          </cell>
          <cell r="K572">
            <v>385</v>
          </cell>
          <cell r="L572">
            <v>6184</v>
          </cell>
          <cell r="M572">
            <v>107</v>
          </cell>
          <cell r="N572">
            <v>10</v>
          </cell>
          <cell r="O572">
            <v>0</v>
          </cell>
          <cell r="P572">
            <v>107.1</v>
          </cell>
          <cell r="Q572" t="str">
            <v>0803</v>
          </cell>
          <cell r="R572" t="str">
            <v>36000</v>
          </cell>
          <cell r="S572" t="str">
            <v>200212</v>
          </cell>
          <cell r="T572" t="str">
            <v>PY42</v>
          </cell>
          <cell r="U572">
            <v>473.1</v>
          </cell>
          <cell r="V572" t="str">
            <v>LDB</v>
          </cell>
          <cell r="W572">
            <v>0</v>
          </cell>
          <cell r="X572" t="str">
            <v>SHR</v>
          </cell>
          <cell r="Y572">
            <v>12</v>
          </cell>
          <cell r="Z572">
            <v>12</v>
          </cell>
          <cell r="AA572" t="str">
            <v>PYP</v>
          </cell>
          <cell r="AB572" t="str">
            <v xml:space="preserve"> 0000025</v>
          </cell>
          <cell r="AC572" t="str">
            <v>PYL</v>
          </cell>
          <cell r="AD572" t="str">
            <v>004367</v>
          </cell>
          <cell r="AE572" t="str">
            <v>EMP</v>
          </cell>
          <cell r="AF572" t="str">
            <v>49315</v>
          </cell>
          <cell r="AG572" t="str">
            <v>JUL</v>
          </cell>
          <cell r="AH572" t="str">
            <v xml:space="preserve"> 000.00</v>
          </cell>
          <cell r="AI572" t="str">
            <v>BCH</v>
          </cell>
          <cell r="AJ572" t="str">
            <v>500</v>
          </cell>
          <cell r="AK572" t="str">
            <v>CLS</v>
          </cell>
          <cell r="AL572" t="str">
            <v>R234</v>
          </cell>
          <cell r="AM572" t="str">
            <v>DTA</v>
          </cell>
          <cell r="AN572" t="str">
            <v xml:space="preserve"> 00000000000.00</v>
          </cell>
          <cell r="AO572" t="str">
            <v>DTH</v>
          </cell>
          <cell r="AP572" t="str">
            <v xml:space="preserve"> 00000000000.00</v>
          </cell>
          <cell r="AV572" t="str">
            <v>000000000</v>
          </cell>
          <cell r="AW572" t="str">
            <v>000</v>
          </cell>
          <cell r="AX572" t="str">
            <v>00</v>
          </cell>
          <cell r="AY572" t="str">
            <v>0</v>
          </cell>
          <cell r="AZ572" t="str">
            <v>FPL Fibernet</v>
          </cell>
        </row>
        <row r="573">
          <cell r="A573" t="str">
            <v>107100</v>
          </cell>
          <cell r="B573" t="str">
            <v>0385</v>
          </cell>
          <cell r="C573" t="str">
            <v>06080</v>
          </cell>
          <cell r="D573" t="str">
            <v>0FIBER</v>
          </cell>
          <cell r="E573" t="str">
            <v>385000</v>
          </cell>
          <cell r="F573" t="str">
            <v>0803</v>
          </cell>
          <cell r="G573" t="str">
            <v>36000</v>
          </cell>
          <cell r="H573" t="str">
            <v>A</v>
          </cell>
          <cell r="I573" t="str">
            <v>00000041</v>
          </cell>
          <cell r="J573">
            <v>60</v>
          </cell>
          <cell r="K573">
            <v>385</v>
          </cell>
          <cell r="L573">
            <v>6184</v>
          </cell>
          <cell r="M573">
            <v>107</v>
          </cell>
          <cell r="N573">
            <v>10</v>
          </cell>
          <cell r="O573">
            <v>0</v>
          </cell>
          <cell r="P573">
            <v>107.1</v>
          </cell>
          <cell r="Q573" t="str">
            <v>0803</v>
          </cell>
          <cell r="R573" t="str">
            <v>36000</v>
          </cell>
          <cell r="S573" t="str">
            <v>200212</v>
          </cell>
          <cell r="T573" t="str">
            <v>PY42</v>
          </cell>
          <cell r="U573">
            <v>473.1</v>
          </cell>
          <cell r="V573" t="str">
            <v>LDB</v>
          </cell>
          <cell r="W573">
            <v>0</v>
          </cell>
          <cell r="X573" t="str">
            <v>SHR</v>
          </cell>
          <cell r="Y573">
            <v>12</v>
          </cell>
          <cell r="Z573">
            <v>12</v>
          </cell>
          <cell r="AA573" t="str">
            <v>PYP</v>
          </cell>
          <cell r="AB573" t="str">
            <v xml:space="preserve"> 0000026</v>
          </cell>
          <cell r="AC573" t="str">
            <v>PYL</v>
          </cell>
          <cell r="AD573" t="str">
            <v>004367</v>
          </cell>
          <cell r="AE573" t="str">
            <v>EMP</v>
          </cell>
          <cell r="AF573" t="str">
            <v>49315</v>
          </cell>
          <cell r="AG573" t="str">
            <v>JUL</v>
          </cell>
          <cell r="AH573" t="str">
            <v xml:space="preserve"> 000.00</v>
          </cell>
          <cell r="AI573" t="str">
            <v>BCH</v>
          </cell>
          <cell r="AJ573" t="str">
            <v>500</v>
          </cell>
          <cell r="AK573" t="str">
            <v>CLS</v>
          </cell>
          <cell r="AL573" t="str">
            <v>R234</v>
          </cell>
          <cell r="AM573" t="str">
            <v>DTA</v>
          </cell>
          <cell r="AN573" t="str">
            <v xml:space="preserve"> 00000000000.00</v>
          </cell>
          <cell r="AO573" t="str">
            <v>DTH</v>
          </cell>
          <cell r="AP573" t="str">
            <v xml:space="preserve"> 00000000000.00</v>
          </cell>
          <cell r="AV573" t="str">
            <v>000000000</v>
          </cell>
          <cell r="AW573" t="str">
            <v>000</v>
          </cell>
          <cell r="AX573" t="str">
            <v>00</v>
          </cell>
          <cell r="AY573" t="str">
            <v>0</v>
          </cell>
          <cell r="AZ573" t="str">
            <v>FPL Fibernet</v>
          </cell>
        </row>
        <row r="574">
          <cell r="A574" t="str">
            <v>107100</v>
          </cell>
          <cell r="B574" t="str">
            <v>0312</v>
          </cell>
          <cell r="C574" t="str">
            <v>06080</v>
          </cell>
          <cell r="D574" t="str">
            <v>0FIBER</v>
          </cell>
          <cell r="E574" t="str">
            <v>312000</v>
          </cell>
          <cell r="F574" t="str">
            <v>0790</v>
          </cell>
          <cell r="G574" t="str">
            <v>65000</v>
          </cell>
          <cell r="H574" t="str">
            <v>A</v>
          </cell>
          <cell r="I574" t="str">
            <v>00000041</v>
          </cell>
          <cell r="J574">
            <v>63</v>
          </cell>
          <cell r="K574">
            <v>312</v>
          </cell>
          <cell r="L574">
            <v>6185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 t="str">
            <v>0790</v>
          </cell>
          <cell r="R574" t="str">
            <v>65000</v>
          </cell>
          <cell r="S574" t="str">
            <v>200212</v>
          </cell>
          <cell r="T574" t="str">
            <v>CA01</v>
          </cell>
          <cell r="U574">
            <v>130000</v>
          </cell>
          <cell r="V574" t="str">
            <v>LDB</v>
          </cell>
          <cell r="W574">
            <v>0</v>
          </cell>
          <cell r="Y574">
            <v>0</v>
          </cell>
          <cell r="Z574">
            <v>0</v>
          </cell>
          <cell r="AA574" t="str">
            <v>BCH</v>
          </cell>
          <cell r="AB574" t="str">
            <v>0011</v>
          </cell>
          <cell r="AC574" t="str">
            <v>WKS</v>
          </cell>
          <cell r="AE574" t="str">
            <v>JV#</v>
          </cell>
          <cell r="AF574" t="str">
            <v>1232</v>
          </cell>
          <cell r="AG574" t="str">
            <v>FRN</v>
          </cell>
          <cell r="AH574" t="str">
            <v>6185</v>
          </cell>
          <cell r="AI574" t="str">
            <v>RP#</v>
          </cell>
          <cell r="AJ574" t="str">
            <v>000</v>
          </cell>
          <cell r="AK574" t="str">
            <v>CTL</v>
          </cell>
          <cell r="AM574" t="str">
            <v>RF#</v>
          </cell>
          <cell r="AU574" t="str">
            <v>ACCRUAL OF OCT 02 CAPITAL</v>
          </cell>
          <cell r="AZ574" t="str">
            <v>FPL Fibernet</v>
          </cell>
        </row>
        <row r="575">
          <cell r="A575" t="str">
            <v>107100</v>
          </cell>
          <cell r="B575" t="str">
            <v>0312</v>
          </cell>
          <cell r="C575" t="str">
            <v>06080</v>
          </cell>
          <cell r="D575" t="str">
            <v>0FIBER</v>
          </cell>
          <cell r="E575" t="str">
            <v>312000</v>
          </cell>
          <cell r="F575" t="str">
            <v>0803</v>
          </cell>
          <cell r="G575" t="str">
            <v>36000</v>
          </cell>
          <cell r="H575" t="str">
            <v>A</v>
          </cell>
          <cell r="I575" t="str">
            <v>00000041</v>
          </cell>
          <cell r="J575">
            <v>60</v>
          </cell>
          <cell r="K575">
            <v>312</v>
          </cell>
          <cell r="L575">
            <v>6185</v>
          </cell>
          <cell r="M575">
            <v>107</v>
          </cell>
          <cell r="N575">
            <v>10</v>
          </cell>
          <cell r="O575">
            <v>0</v>
          </cell>
          <cell r="P575">
            <v>107.1</v>
          </cell>
          <cell r="Q575" t="str">
            <v>0803</v>
          </cell>
          <cell r="R575" t="str">
            <v>36000</v>
          </cell>
          <cell r="S575" t="str">
            <v>200212</v>
          </cell>
          <cell r="T575" t="str">
            <v>PY42</v>
          </cell>
          <cell r="U575">
            <v>249.23</v>
          </cell>
          <cell r="V575" t="str">
            <v>LDB</v>
          </cell>
          <cell r="W575">
            <v>0</v>
          </cell>
          <cell r="X575" t="str">
            <v>SHR</v>
          </cell>
          <cell r="Y575">
            <v>6</v>
          </cell>
          <cell r="Z575">
            <v>6</v>
          </cell>
          <cell r="AA575" t="str">
            <v>PYP</v>
          </cell>
          <cell r="AB575" t="str">
            <v xml:space="preserve"> 0000001</v>
          </cell>
          <cell r="AC575" t="str">
            <v>PYL</v>
          </cell>
          <cell r="AD575" t="str">
            <v>003054</v>
          </cell>
          <cell r="AE575" t="str">
            <v>EMP</v>
          </cell>
          <cell r="AF575" t="str">
            <v>16244</v>
          </cell>
          <cell r="AG575" t="str">
            <v>JUL</v>
          </cell>
          <cell r="AH575" t="str">
            <v xml:space="preserve"> 000.00</v>
          </cell>
          <cell r="AI575" t="str">
            <v>BCH</v>
          </cell>
          <cell r="AJ575" t="str">
            <v>500</v>
          </cell>
          <cell r="AK575" t="str">
            <v>CLS</v>
          </cell>
          <cell r="AL575" t="str">
            <v>R513</v>
          </cell>
          <cell r="AM575" t="str">
            <v>DTA</v>
          </cell>
          <cell r="AN575" t="str">
            <v xml:space="preserve"> 00000000000.00</v>
          </cell>
          <cell r="AO575" t="str">
            <v>DTH</v>
          </cell>
          <cell r="AP575" t="str">
            <v xml:space="preserve"> 00000000000.00</v>
          </cell>
          <cell r="AV575" t="str">
            <v>000000000</v>
          </cell>
          <cell r="AW575" t="str">
            <v>000</v>
          </cell>
          <cell r="AX575" t="str">
            <v>00</v>
          </cell>
          <cell r="AY575" t="str">
            <v>0</v>
          </cell>
          <cell r="AZ575" t="str">
            <v>FPL Fibernet</v>
          </cell>
        </row>
        <row r="576">
          <cell r="A576" t="str">
            <v>107100</v>
          </cell>
          <cell r="B576" t="str">
            <v>0312</v>
          </cell>
          <cell r="C576" t="str">
            <v>06080</v>
          </cell>
          <cell r="D576" t="str">
            <v>0FIBER</v>
          </cell>
          <cell r="E576" t="str">
            <v>312000</v>
          </cell>
          <cell r="F576" t="str">
            <v>0803</v>
          </cell>
          <cell r="G576" t="str">
            <v>36000</v>
          </cell>
          <cell r="H576" t="str">
            <v>A</v>
          </cell>
          <cell r="I576" t="str">
            <v>00000041</v>
          </cell>
          <cell r="J576">
            <v>60</v>
          </cell>
          <cell r="K576">
            <v>312</v>
          </cell>
          <cell r="L576">
            <v>6185</v>
          </cell>
          <cell r="M576">
            <v>107</v>
          </cell>
          <cell r="N576">
            <v>10</v>
          </cell>
          <cell r="O576">
            <v>0</v>
          </cell>
          <cell r="P576">
            <v>107.1</v>
          </cell>
          <cell r="Q576" t="str">
            <v>0803</v>
          </cell>
          <cell r="R576" t="str">
            <v>36000</v>
          </cell>
          <cell r="S576" t="str">
            <v>200212</v>
          </cell>
          <cell r="T576" t="str">
            <v>PY42</v>
          </cell>
          <cell r="U576">
            <v>332.3</v>
          </cell>
          <cell r="V576" t="str">
            <v>LDB</v>
          </cell>
          <cell r="W576">
            <v>0</v>
          </cell>
          <cell r="X576" t="str">
            <v>SHR</v>
          </cell>
          <cell r="Y576">
            <v>8</v>
          </cell>
          <cell r="Z576">
            <v>8</v>
          </cell>
          <cell r="AA576" t="str">
            <v>PYP</v>
          </cell>
          <cell r="AB576" t="str">
            <v xml:space="preserve"> 0000025</v>
          </cell>
          <cell r="AC576" t="str">
            <v>PYL</v>
          </cell>
          <cell r="AD576" t="str">
            <v>003054</v>
          </cell>
          <cell r="AE576" t="str">
            <v>EMP</v>
          </cell>
          <cell r="AF576" t="str">
            <v>16244</v>
          </cell>
          <cell r="AG576" t="str">
            <v>JUL</v>
          </cell>
          <cell r="AH576" t="str">
            <v xml:space="preserve"> 000.00</v>
          </cell>
          <cell r="AI576" t="str">
            <v>BCH</v>
          </cell>
          <cell r="AJ576" t="str">
            <v>500</v>
          </cell>
          <cell r="AK576" t="str">
            <v>CLS</v>
          </cell>
          <cell r="AL576" t="str">
            <v>R513</v>
          </cell>
          <cell r="AM576" t="str">
            <v>DTA</v>
          </cell>
          <cell r="AN576" t="str">
            <v xml:space="preserve"> 00000000000.00</v>
          </cell>
          <cell r="AO576" t="str">
            <v>DTH</v>
          </cell>
          <cell r="AP576" t="str">
            <v xml:space="preserve"> 00000000000.00</v>
          </cell>
          <cell r="AV576" t="str">
            <v>000000000</v>
          </cell>
          <cell r="AW576" t="str">
            <v>000</v>
          </cell>
          <cell r="AX576" t="str">
            <v>00</v>
          </cell>
          <cell r="AY576" t="str">
            <v>0</v>
          </cell>
          <cell r="AZ576" t="str">
            <v>FPL Fibernet</v>
          </cell>
        </row>
        <row r="577">
          <cell r="A577" t="str">
            <v>107100</v>
          </cell>
          <cell r="B577" t="str">
            <v>0312</v>
          </cell>
          <cell r="C577" t="str">
            <v>06080</v>
          </cell>
          <cell r="D577" t="str">
            <v>0FIBER</v>
          </cell>
          <cell r="E577" t="str">
            <v>312000</v>
          </cell>
          <cell r="F577" t="str">
            <v>0803</v>
          </cell>
          <cell r="G577" t="str">
            <v>36000</v>
          </cell>
          <cell r="H577" t="str">
            <v>A</v>
          </cell>
          <cell r="I577" t="str">
            <v>00000041</v>
          </cell>
          <cell r="J577">
            <v>65</v>
          </cell>
          <cell r="K577">
            <v>312</v>
          </cell>
          <cell r="L577">
            <v>6185</v>
          </cell>
          <cell r="M577">
            <v>107</v>
          </cell>
          <cell r="N577">
            <v>10</v>
          </cell>
          <cell r="O577">
            <v>0</v>
          </cell>
          <cell r="P577">
            <v>107.1</v>
          </cell>
          <cell r="Q577" t="str">
            <v>0803</v>
          </cell>
          <cell r="R577" t="str">
            <v>36000</v>
          </cell>
          <cell r="S577" t="str">
            <v>200212</v>
          </cell>
          <cell r="T577" t="str">
            <v>PY42</v>
          </cell>
          <cell r="U577">
            <v>543.6</v>
          </cell>
          <cell r="V577" t="str">
            <v>LDB</v>
          </cell>
          <cell r="W577">
            <v>0</v>
          </cell>
          <cell r="X577" t="str">
            <v>SHR</v>
          </cell>
          <cell r="Y577">
            <v>16</v>
          </cell>
          <cell r="Z577">
            <v>16</v>
          </cell>
          <cell r="AA577" t="str">
            <v>PYP</v>
          </cell>
          <cell r="AB577" t="str">
            <v xml:space="preserve"> 0000026</v>
          </cell>
          <cell r="AC577" t="str">
            <v>PYL</v>
          </cell>
          <cell r="AD577" t="str">
            <v>004366</v>
          </cell>
          <cell r="AE577" t="str">
            <v>EMP</v>
          </cell>
          <cell r="AF577" t="str">
            <v>36745</v>
          </cell>
          <cell r="AG577" t="str">
            <v>JUL</v>
          </cell>
          <cell r="AH577" t="str">
            <v xml:space="preserve"> 000.00</v>
          </cell>
          <cell r="AI577" t="str">
            <v>BCH</v>
          </cell>
          <cell r="AJ577" t="str">
            <v>500</v>
          </cell>
          <cell r="AK577" t="str">
            <v>CLS</v>
          </cell>
          <cell r="AL577" t="str">
            <v>R432</v>
          </cell>
          <cell r="AM577" t="str">
            <v>DTA</v>
          </cell>
          <cell r="AN577" t="str">
            <v xml:space="preserve"> 00000000000.00</v>
          </cell>
          <cell r="AO577" t="str">
            <v>DTH</v>
          </cell>
          <cell r="AP577" t="str">
            <v xml:space="preserve"> 00000000000.00</v>
          </cell>
          <cell r="AV577" t="str">
            <v>000000000</v>
          </cell>
          <cell r="AW577" t="str">
            <v>000</v>
          </cell>
          <cell r="AX577" t="str">
            <v>00</v>
          </cell>
          <cell r="AY577" t="str">
            <v>0</v>
          </cell>
          <cell r="AZ577" t="str">
            <v>FPL Fibernet</v>
          </cell>
        </row>
        <row r="578">
          <cell r="A578" t="str">
            <v>107100</v>
          </cell>
          <cell r="B578" t="str">
            <v>0312</v>
          </cell>
          <cell r="C578" t="str">
            <v>06080</v>
          </cell>
          <cell r="D578" t="str">
            <v>0FIBER</v>
          </cell>
          <cell r="E578" t="str">
            <v>312000</v>
          </cell>
          <cell r="F578" t="str">
            <v>0803</v>
          </cell>
          <cell r="G578" t="str">
            <v>36000</v>
          </cell>
          <cell r="H578" t="str">
            <v>A</v>
          </cell>
          <cell r="I578" t="str">
            <v>00000041</v>
          </cell>
          <cell r="J578">
            <v>65</v>
          </cell>
          <cell r="K578">
            <v>312</v>
          </cell>
          <cell r="L578">
            <v>6185</v>
          </cell>
          <cell r="M578">
            <v>107</v>
          </cell>
          <cell r="N578">
            <v>10</v>
          </cell>
          <cell r="O578">
            <v>0</v>
          </cell>
          <cell r="P578">
            <v>107.1</v>
          </cell>
          <cell r="Q578" t="str">
            <v>0803</v>
          </cell>
          <cell r="R578" t="str">
            <v>36000</v>
          </cell>
          <cell r="S578" t="str">
            <v>200212</v>
          </cell>
          <cell r="T578" t="str">
            <v>PY42</v>
          </cell>
          <cell r="U578">
            <v>1630.8</v>
          </cell>
          <cell r="V578" t="str">
            <v>LDB</v>
          </cell>
          <cell r="W578">
            <v>0</v>
          </cell>
          <cell r="X578" t="str">
            <v>SHR</v>
          </cell>
          <cell r="Y578">
            <v>48</v>
          </cell>
          <cell r="Z578">
            <v>48</v>
          </cell>
          <cell r="AA578" t="str">
            <v>PYP</v>
          </cell>
          <cell r="AB578" t="str">
            <v xml:space="preserve"> 0000025</v>
          </cell>
          <cell r="AC578" t="str">
            <v>PYL</v>
          </cell>
          <cell r="AD578" t="str">
            <v>004366</v>
          </cell>
          <cell r="AE578" t="str">
            <v>EMP</v>
          </cell>
          <cell r="AF578" t="str">
            <v>36745</v>
          </cell>
          <cell r="AG578" t="str">
            <v>JUL</v>
          </cell>
          <cell r="AH578" t="str">
            <v xml:space="preserve"> 000.00</v>
          </cell>
          <cell r="AI578" t="str">
            <v>BCH</v>
          </cell>
          <cell r="AJ578" t="str">
            <v>500</v>
          </cell>
          <cell r="AK578" t="str">
            <v>CLS</v>
          </cell>
          <cell r="AL578" t="str">
            <v>R432</v>
          </cell>
          <cell r="AM578" t="str">
            <v>DTA</v>
          </cell>
          <cell r="AN578" t="str">
            <v xml:space="preserve"> 00000000000.00</v>
          </cell>
          <cell r="AO578" t="str">
            <v>DTH</v>
          </cell>
          <cell r="AP578" t="str">
            <v xml:space="preserve"> 00000000000.00</v>
          </cell>
          <cell r="AV578" t="str">
            <v>000000000</v>
          </cell>
          <cell r="AW578" t="str">
            <v>000</v>
          </cell>
          <cell r="AX578" t="str">
            <v>00</v>
          </cell>
          <cell r="AY578" t="str">
            <v>0</v>
          </cell>
          <cell r="AZ578" t="str">
            <v>FPL Fibernet</v>
          </cell>
        </row>
        <row r="579">
          <cell r="A579" t="str">
            <v>107100</v>
          </cell>
          <cell r="B579" t="str">
            <v>0366</v>
          </cell>
          <cell r="C579" t="str">
            <v>06080</v>
          </cell>
          <cell r="D579" t="str">
            <v>0FIBER</v>
          </cell>
          <cell r="E579" t="str">
            <v>366000</v>
          </cell>
          <cell r="F579" t="str">
            <v>0662</v>
          </cell>
          <cell r="G579" t="str">
            <v>65000</v>
          </cell>
          <cell r="H579" t="str">
            <v>A</v>
          </cell>
          <cell r="I579" t="str">
            <v>00000041</v>
          </cell>
          <cell r="J579">
            <v>63</v>
          </cell>
          <cell r="K579">
            <v>366</v>
          </cell>
          <cell r="L579">
            <v>6185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 t="str">
            <v>0662</v>
          </cell>
          <cell r="R579" t="str">
            <v>65000</v>
          </cell>
          <cell r="S579" t="str">
            <v>200212</v>
          </cell>
          <cell r="T579" t="str">
            <v>CA01</v>
          </cell>
          <cell r="U579">
            <v>6355</v>
          </cell>
          <cell r="V579" t="str">
            <v>LDB</v>
          </cell>
          <cell r="W579">
            <v>0</v>
          </cell>
          <cell r="Y579">
            <v>0</v>
          </cell>
          <cell r="Z579">
            <v>0</v>
          </cell>
          <cell r="AA579" t="str">
            <v>BCH</v>
          </cell>
          <cell r="AB579" t="str">
            <v>0058</v>
          </cell>
          <cell r="AC579" t="str">
            <v>WKS</v>
          </cell>
          <cell r="AE579" t="str">
            <v>JV#</v>
          </cell>
          <cell r="AF579" t="str">
            <v>1232</v>
          </cell>
          <cell r="AG579" t="str">
            <v>FRN</v>
          </cell>
          <cell r="AH579" t="str">
            <v>6185</v>
          </cell>
          <cell r="AI579" t="str">
            <v>RP#</v>
          </cell>
          <cell r="AJ579" t="str">
            <v>000</v>
          </cell>
          <cell r="AK579" t="str">
            <v>CTL</v>
          </cell>
          <cell r="AM579" t="str">
            <v>RF#</v>
          </cell>
          <cell r="AU579" t="str">
            <v>K NEX INVOICES</v>
          </cell>
          <cell r="AZ579" t="str">
            <v>FPL Fibernet</v>
          </cell>
        </row>
        <row r="580">
          <cell r="A580" t="str">
            <v>107100</v>
          </cell>
          <cell r="B580" t="str">
            <v>0366</v>
          </cell>
          <cell r="C580" t="str">
            <v>06080</v>
          </cell>
          <cell r="D580" t="str">
            <v>0FIBER</v>
          </cell>
          <cell r="E580" t="str">
            <v>366000</v>
          </cell>
          <cell r="F580" t="str">
            <v>0803</v>
          </cell>
          <cell r="G580" t="str">
            <v>36000</v>
          </cell>
          <cell r="H580" t="str">
            <v>A</v>
          </cell>
          <cell r="I580" t="str">
            <v>00000041</v>
          </cell>
          <cell r="J580">
            <v>60</v>
          </cell>
          <cell r="K580">
            <v>366</v>
          </cell>
          <cell r="L580">
            <v>6185</v>
          </cell>
          <cell r="M580">
            <v>3</v>
          </cell>
          <cell r="N580">
            <v>98</v>
          </cell>
          <cell r="O580">
            <v>1</v>
          </cell>
          <cell r="P580">
            <v>3.9809999999999999</v>
          </cell>
          <cell r="Q580" t="str">
            <v>0803</v>
          </cell>
          <cell r="R580" t="str">
            <v>36000</v>
          </cell>
          <cell r="S580" t="str">
            <v>200212</v>
          </cell>
          <cell r="T580" t="str">
            <v>PY42</v>
          </cell>
          <cell r="U580">
            <v>1945.3</v>
          </cell>
          <cell r="V580" t="str">
            <v>LDB</v>
          </cell>
          <cell r="W580">
            <v>0</v>
          </cell>
          <cell r="X580" t="str">
            <v>SHR</v>
          </cell>
          <cell r="Y580">
            <v>56</v>
          </cell>
          <cell r="Z580">
            <v>56</v>
          </cell>
          <cell r="AA580" t="str">
            <v>PYP</v>
          </cell>
          <cell r="AB580" t="str">
            <v xml:space="preserve"> 0000026</v>
          </cell>
          <cell r="AC580" t="str">
            <v>PYL</v>
          </cell>
          <cell r="AD580" t="str">
            <v>004399</v>
          </cell>
          <cell r="AE580" t="str">
            <v>EMP</v>
          </cell>
          <cell r="AF580" t="str">
            <v>27026</v>
          </cell>
          <cell r="AG580" t="str">
            <v>JUL</v>
          </cell>
          <cell r="AH580" t="str">
            <v xml:space="preserve"> 000.00</v>
          </cell>
          <cell r="AI580" t="str">
            <v>BCH</v>
          </cell>
          <cell r="AJ580" t="str">
            <v>500</v>
          </cell>
          <cell r="AK580" t="str">
            <v>CLS</v>
          </cell>
          <cell r="AL580" t="str">
            <v>R445</v>
          </cell>
          <cell r="AM580" t="str">
            <v>DTA</v>
          </cell>
          <cell r="AN580" t="str">
            <v xml:space="preserve"> 00000000000.00</v>
          </cell>
          <cell r="AO580" t="str">
            <v>DTH</v>
          </cell>
          <cell r="AP580" t="str">
            <v xml:space="preserve"> 00000000000.00</v>
          </cell>
          <cell r="AV580" t="str">
            <v>000000000</v>
          </cell>
          <cell r="AW580" t="str">
            <v>000</v>
          </cell>
          <cell r="AX580" t="str">
            <v>00</v>
          </cell>
          <cell r="AY580" t="str">
            <v>0</v>
          </cell>
          <cell r="AZ580" t="str">
            <v>FPL Fibernet</v>
          </cell>
        </row>
        <row r="581">
          <cell r="A581" t="str">
            <v>107100</v>
          </cell>
          <cell r="B581" t="str">
            <v>0366</v>
          </cell>
          <cell r="C581" t="str">
            <v>06080</v>
          </cell>
          <cell r="D581" t="str">
            <v>0FIBER</v>
          </cell>
          <cell r="E581" t="str">
            <v>366000</v>
          </cell>
          <cell r="F581" t="str">
            <v>0803</v>
          </cell>
          <cell r="G581" t="str">
            <v>36000</v>
          </cell>
          <cell r="H581" t="str">
            <v>A</v>
          </cell>
          <cell r="I581" t="str">
            <v>00000041</v>
          </cell>
          <cell r="J581">
            <v>60</v>
          </cell>
          <cell r="K581">
            <v>366</v>
          </cell>
          <cell r="L581">
            <v>6185</v>
          </cell>
          <cell r="M581">
            <v>3</v>
          </cell>
          <cell r="N581">
            <v>98</v>
          </cell>
          <cell r="O581">
            <v>1</v>
          </cell>
          <cell r="P581">
            <v>3.9809999999999999</v>
          </cell>
          <cell r="Q581" t="str">
            <v>0803</v>
          </cell>
          <cell r="R581" t="str">
            <v>36000</v>
          </cell>
          <cell r="S581" t="str">
            <v>200212</v>
          </cell>
          <cell r="T581" t="str">
            <v>PY42</v>
          </cell>
          <cell r="U581">
            <v>2084.25</v>
          </cell>
          <cell r="V581" t="str">
            <v>LDB</v>
          </cell>
          <cell r="W581">
            <v>0</v>
          </cell>
          <cell r="X581" t="str">
            <v>SHR</v>
          </cell>
          <cell r="Y581">
            <v>60</v>
          </cell>
          <cell r="Z581">
            <v>60</v>
          </cell>
          <cell r="AA581" t="str">
            <v>PYP</v>
          </cell>
          <cell r="AB581" t="str">
            <v xml:space="preserve"> 0000025</v>
          </cell>
          <cell r="AC581" t="str">
            <v>PYL</v>
          </cell>
          <cell r="AD581" t="str">
            <v>004399</v>
          </cell>
          <cell r="AE581" t="str">
            <v>EMP</v>
          </cell>
          <cell r="AF581" t="str">
            <v>27026</v>
          </cell>
          <cell r="AG581" t="str">
            <v>JUL</v>
          </cell>
          <cell r="AH581" t="str">
            <v xml:space="preserve"> 000.00</v>
          </cell>
          <cell r="AI581" t="str">
            <v>BCH</v>
          </cell>
          <cell r="AJ581" t="str">
            <v>500</v>
          </cell>
          <cell r="AK581" t="str">
            <v>CLS</v>
          </cell>
          <cell r="AL581" t="str">
            <v>R445</v>
          </cell>
          <cell r="AM581" t="str">
            <v>DTA</v>
          </cell>
          <cell r="AN581" t="str">
            <v xml:space="preserve"> 00000000000.00</v>
          </cell>
          <cell r="AO581" t="str">
            <v>DTH</v>
          </cell>
          <cell r="AP581" t="str">
            <v xml:space="preserve"> 00000000000.00</v>
          </cell>
          <cell r="AV581" t="str">
            <v>000000000</v>
          </cell>
          <cell r="AW581" t="str">
            <v>000</v>
          </cell>
          <cell r="AX581" t="str">
            <v>00</v>
          </cell>
          <cell r="AY581" t="str">
            <v>0</v>
          </cell>
          <cell r="AZ581" t="str">
            <v>FPL Fibernet</v>
          </cell>
        </row>
        <row r="582">
          <cell r="A582" t="str">
            <v>107100</v>
          </cell>
          <cell r="B582" t="str">
            <v>0306</v>
          </cell>
          <cell r="C582" t="str">
            <v>06201</v>
          </cell>
          <cell r="D582" t="str">
            <v>0ELECT</v>
          </cell>
          <cell r="E582" t="str">
            <v>306000</v>
          </cell>
          <cell r="F582" t="str">
            <v>0675</v>
          </cell>
          <cell r="G582" t="str">
            <v>52450</v>
          </cell>
          <cell r="H582" t="str">
            <v>A</v>
          </cell>
          <cell r="I582" t="str">
            <v>00000041</v>
          </cell>
          <cell r="J582">
            <v>66</v>
          </cell>
          <cell r="K582">
            <v>306</v>
          </cell>
          <cell r="L582">
            <v>6201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 t="str">
            <v>0675</v>
          </cell>
          <cell r="R582" t="str">
            <v>52450</v>
          </cell>
          <cell r="S582" t="str">
            <v>200212</v>
          </cell>
          <cell r="T582" t="str">
            <v>SA01</v>
          </cell>
          <cell r="U582">
            <v>25.61</v>
          </cell>
          <cell r="W582">
            <v>0</v>
          </cell>
          <cell r="Y582">
            <v>0</v>
          </cell>
          <cell r="Z582">
            <v>0</v>
          </cell>
          <cell r="AA582" t="str">
            <v>BCH</v>
          </cell>
          <cell r="AB582" t="str">
            <v>450002351</v>
          </cell>
          <cell r="AC582" t="str">
            <v>PO#</v>
          </cell>
          <cell r="AE582" t="str">
            <v>S/R</v>
          </cell>
          <cell r="AI582" t="str">
            <v>PYN</v>
          </cell>
          <cell r="AJ582" t="str">
            <v>UNITED PARCEL SVC OF AMER</v>
          </cell>
          <cell r="AK582" t="str">
            <v>VND</v>
          </cell>
          <cell r="AL582" t="str">
            <v>362407381</v>
          </cell>
          <cell r="AM582" t="str">
            <v>FAC</v>
          </cell>
          <cell r="AN582" t="str">
            <v>000</v>
          </cell>
          <cell r="AQ582" t="str">
            <v>NVD</v>
          </cell>
          <cell r="AR582" t="str">
            <v>2002-11-</v>
          </cell>
          <cell r="AU582" t="str">
            <v>0000R454V3442       UNITED PARCEL SVC OF1900003361</v>
          </cell>
          <cell r="AV582" t="str">
            <v>WF-BATCH</v>
          </cell>
          <cell r="AW582" t="str">
            <v>000</v>
          </cell>
          <cell r="AX582" t="str">
            <v>00</v>
          </cell>
          <cell r="AY582" t="str">
            <v>0</v>
          </cell>
          <cell r="AZ582" t="str">
            <v>FPL Fibernet</v>
          </cell>
        </row>
        <row r="583">
          <cell r="A583" t="str">
            <v>107100</v>
          </cell>
          <cell r="B583" t="str">
            <v>0306</v>
          </cell>
          <cell r="C583" t="str">
            <v>06201</v>
          </cell>
          <cell r="D583" t="str">
            <v>0ELECT</v>
          </cell>
          <cell r="E583" t="str">
            <v>306000</v>
          </cell>
          <cell r="F583" t="str">
            <v>0675</v>
          </cell>
          <cell r="G583" t="str">
            <v>52450</v>
          </cell>
          <cell r="H583" t="str">
            <v>A</v>
          </cell>
          <cell r="I583" t="str">
            <v>00000041</v>
          </cell>
          <cell r="J583">
            <v>66</v>
          </cell>
          <cell r="K583">
            <v>306</v>
          </cell>
          <cell r="L583">
            <v>6201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 t="str">
            <v>0675</v>
          </cell>
          <cell r="R583" t="str">
            <v>52450</v>
          </cell>
          <cell r="S583" t="str">
            <v>200212</v>
          </cell>
          <cell r="T583" t="str">
            <v>SA01</v>
          </cell>
          <cell r="U583">
            <v>112.67</v>
          </cell>
          <cell r="W583">
            <v>0</v>
          </cell>
          <cell r="Y583">
            <v>0</v>
          </cell>
          <cell r="Z583">
            <v>0</v>
          </cell>
          <cell r="AA583" t="str">
            <v>BCH</v>
          </cell>
          <cell r="AB583" t="str">
            <v>450002361</v>
          </cell>
          <cell r="AC583" t="str">
            <v>PO#</v>
          </cell>
          <cell r="AE583" t="str">
            <v>S/R</v>
          </cell>
          <cell r="AI583" t="str">
            <v>PYN</v>
          </cell>
          <cell r="AJ583" t="str">
            <v>FEDERAL EXPRESS CORP</v>
          </cell>
          <cell r="AK583" t="str">
            <v>VND</v>
          </cell>
          <cell r="AL583" t="str">
            <v>710427007</v>
          </cell>
          <cell r="AM583" t="str">
            <v>FAC</v>
          </cell>
          <cell r="AN583" t="str">
            <v>000</v>
          </cell>
          <cell r="AQ583" t="str">
            <v>NVD</v>
          </cell>
          <cell r="AR583" t="str">
            <v>2002-11-</v>
          </cell>
          <cell r="AU583" t="str">
            <v>4-471-17820         FEDERAL EXPRESS CORP1900003491</v>
          </cell>
          <cell r="AV583" t="str">
            <v>WF-BATCH</v>
          </cell>
          <cell r="AW583" t="str">
            <v>000</v>
          </cell>
          <cell r="AX583" t="str">
            <v>00</v>
          </cell>
          <cell r="AY583" t="str">
            <v>0</v>
          </cell>
          <cell r="AZ583" t="str">
            <v>FPL Fibernet</v>
          </cell>
        </row>
        <row r="584">
          <cell r="A584" t="str">
            <v>107100</v>
          </cell>
          <cell r="B584" t="str">
            <v>0306</v>
          </cell>
          <cell r="C584" t="str">
            <v>06201</v>
          </cell>
          <cell r="D584" t="str">
            <v>0ELECT</v>
          </cell>
          <cell r="E584" t="str">
            <v>306000</v>
          </cell>
          <cell r="F584" t="str">
            <v>0676</v>
          </cell>
          <cell r="G584" t="str">
            <v>11450</v>
          </cell>
          <cell r="H584" t="str">
            <v>A</v>
          </cell>
          <cell r="I584" t="str">
            <v>00000041</v>
          </cell>
          <cell r="J584">
            <v>66</v>
          </cell>
          <cell r="K584">
            <v>306</v>
          </cell>
          <cell r="L584">
            <v>6201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 t="str">
            <v>0676</v>
          </cell>
          <cell r="R584" t="str">
            <v>11450</v>
          </cell>
          <cell r="S584" t="str">
            <v>200212</v>
          </cell>
          <cell r="T584" t="str">
            <v>SA01</v>
          </cell>
          <cell r="U584">
            <v>200.04</v>
          </cell>
          <cell r="V584" t="str">
            <v>LDB</v>
          </cell>
          <cell r="W584">
            <v>0</v>
          </cell>
          <cell r="Y584">
            <v>0</v>
          </cell>
          <cell r="Z584">
            <v>1</v>
          </cell>
          <cell r="AA584" t="str">
            <v>MS#</v>
          </cell>
          <cell r="AB584" t="str">
            <v xml:space="preserve">   998014037</v>
          </cell>
          <cell r="AC584" t="str">
            <v>BCH</v>
          </cell>
          <cell r="AD584" t="str">
            <v>021118</v>
          </cell>
          <cell r="AE584" t="str">
            <v>TML</v>
          </cell>
          <cell r="AF584" t="str">
            <v>12004</v>
          </cell>
          <cell r="AG584" t="str">
            <v>SRL</v>
          </cell>
          <cell r="AH584" t="str">
            <v>0366</v>
          </cell>
          <cell r="AI584" t="str">
            <v>DLV</v>
          </cell>
          <cell r="AJ584" t="str">
            <v>000</v>
          </cell>
          <cell r="AK584" t="str">
            <v>REL</v>
          </cell>
          <cell r="AL584" t="str">
            <v>000</v>
          </cell>
          <cell r="AM584" t="str">
            <v>LN#</v>
          </cell>
          <cell r="AO584" t="str">
            <v>UOI</v>
          </cell>
          <cell r="AP584" t="str">
            <v>EA</v>
          </cell>
          <cell r="AU584" t="str">
            <v>0</v>
          </cell>
          <cell r="AW584" t="str">
            <v>000</v>
          </cell>
          <cell r="AX584" t="str">
            <v>00</v>
          </cell>
          <cell r="AY584" t="str">
            <v>0</v>
          </cell>
          <cell r="AZ584" t="str">
            <v>FPL Fibernet</v>
          </cell>
        </row>
        <row r="585">
          <cell r="A585" t="str">
            <v>107100</v>
          </cell>
          <cell r="B585" t="str">
            <v>0306</v>
          </cell>
          <cell r="C585" t="str">
            <v>06201</v>
          </cell>
          <cell r="D585" t="str">
            <v>0ELECT</v>
          </cell>
          <cell r="E585" t="str">
            <v>306000</v>
          </cell>
          <cell r="F585" t="str">
            <v>0676</v>
          </cell>
          <cell r="G585" t="str">
            <v>11450</v>
          </cell>
          <cell r="H585" t="str">
            <v>A</v>
          </cell>
          <cell r="I585" t="str">
            <v>00000041</v>
          </cell>
          <cell r="J585">
            <v>66</v>
          </cell>
          <cell r="K585">
            <v>306</v>
          </cell>
          <cell r="L585">
            <v>6201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 t="str">
            <v>0676</v>
          </cell>
          <cell r="R585" t="str">
            <v>11450</v>
          </cell>
          <cell r="S585" t="str">
            <v>200212</v>
          </cell>
          <cell r="T585" t="str">
            <v>SA01</v>
          </cell>
          <cell r="U585">
            <v>399.82</v>
          </cell>
          <cell r="V585" t="str">
            <v>LDB</v>
          </cell>
          <cell r="W585">
            <v>0</v>
          </cell>
          <cell r="Y585">
            <v>0</v>
          </cell>
          <cell r="Z585">
            <v>1</v>
          </cell>
          <cell r="AA585" t="str">
            <v>MS#</v>
          </cell>
          <cell r="AB585" t="str">
            <v xml:space="preserve">   998003502</v>
          </cell>
          <cell r="AC585" t="str">
            <v>BCH</v>
          </cell>
          <cell r="AD585" t="str">
            <v>021140</v>
          </cell>
          <cell r="AE585" t="str">
            <v>TML</v>
          </cell>
          <cell r="AF585" t="str">
            <v>12004</v>
          </cell>
          <cell r="AG585" t="str">
            <v>SRL</v>
          </cell>
          <cell r="AH585" t="str">
            <v>0366</v>
          </cell>
          <cell r="AI585" t="str">
            <v>DLV</v>
          </cell>
          <cell r="AJ585" t="str">
            <v>000</v>
          </cell>
          <cell r="AK585" t="str">
            <v>REL</v>
          </cell>
          <cell r="AL585" t="str">
            <v>000</v>
          </cell>
          <cell r="AM585" t="str">
            <v>LN#</v>
          </cell>
          <cell r="AO585" t="str">
            <v>UOI</v>
          </cell>
          <cell r="AP585" t="str">
            <v>EA</v>
          </cell>
          <cell r="AU585" t="str">
            <v>0</v>
          </cell>
          <cell r="AW585" t="str">
            <v>000</v>
          </cell>
          <cell r="AX585" t="str">
            <v>00</v>
          </cell>
          <cell r="AY585" t="str">
            <v>0</v>
          </cell>
          <cell r="AZ585" t="str">
            <v>FPL Fibernet</v>
          </cell>
        </row>
        <row r="586">
          <cell r="A586" t="str">
            <v>107100</v>
          </cell>
          <cell r="B586" t="str">
            <v>0306</v>
          </cell>
          <cell r="C586" t="str">
            <v>06201</v>
          </cell>
          <cell r="D586" t="str">
            <v>0ELECT</v>
          </cell>
          <cell r="E586" t="str">
            <v>306000</v>
          </cell>
          <cell r="F586" t="str">
            <v>0676</v>
          </cell>
          <cell r="G586" t="str">
            <v>11450</v>
          </cell>
          <cell r="H586" t="str">
            <v>A</v>
          </cell>
          <cell r="I586" t="str">
            <v>00000041</v>
          </cell>
          <cell r="J586">
            <v>66</v>
          </cell>
          <cell r="K586">
            <v>306</v>
          </cell>
          <cell r="L586">
            <v>6201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 t="str">
            <v>0676</v>
          </cell>
          <cell r="R586" t="str">
            <v>11450</v>
          </cell>
          <cell r="S586" t="str">
            <v>200212</v>
          </cell>
          <cell r="T586" t="str">
            <v>SA01</v>
          </cell>
          <cell r="U586">
            <v>755.92</v>
          </cell>
          <cell r="V586" t="str">
            <v>LDB</v>
          </cell>
          <cell r="W586">
            <v>0</v>
          </cell>
          <cell r="Y586">
            <v>0</v>
          </cell>
          <cell r="Z586">
            <v>4</v>
          </cell>
          <cell r="AA586" t="str">
            <v>MS#</v>
          </cell>
          <cell r="AB586" t="str">
            <v xml:space="preserve">   998003509</v>
          </cell>
          <cell r="AC586" t="str">
            <v>BCH</v>
          </cell>
          <cell r="AD586" t="str">
            <v>021141</v>
          </cell>
          <cell r="AE586" t="str">
            <v>TML</v>
          </cell>
          <cell r="AF586" t="str">
            <v>12004</v>
          </cell>
          <cell r="AG586" t="str">
            <v>SRL</v>
          </cell>
          <cell r="AH586" t="str">
            <v>0366</v>
          </cell>
          <cell r="AI586" t="str">
            <v>DLV</v>
          </cell>
          <cell r="AJ586" t="str">
            <v>000</v>
          </cell>
          <cell r="AK586" t="str">
            <v>REL</v>
          </cell>
          <cell r="AL586" t="str">
            <v>000</v>
          </cell>
          <cell r="AM586" t="str">
            <v>LN#</v>
          </cell>
          <cell r="AO586" t="str">
            <v>UOI</v>
          </cell>
          <cell r="AP586" t="str">
            <v>EA</v>
          </cell>
          <cell r="AU586" t="str">
            <v>0</v>
          </cell>
          <cell r="AW586" t="str">
            <v>000</v>
          </cell>
          <cell r="AX586" t="str">
            <v>00</v>
          </cell>
          <cell r="AY586" t="str">
            <v>0</v>
          </cell>
          <cell r="AZ586" t="str">
            <v>FPL Fibernet</v>
          </cell>
        </row>
        <row r="587">
          <cell r="A587" t="str">
            <v>107100</v>
          </cell>
          <cell r="B587" t="str">
            <v>0306</v>
          </cell>
          <cell r="C587" t="str">
            <v>06201</v>
          </cell>
          <cell r="D587" t="str">
            <v>0ELECT</v>
          </cell>
          <cell r="E587" t="str">
            <v>306000</v>
          </cell>
          <cell r="F587" t="str">
            <v>0676</v>
          </cell>
          <cell r="G587" t="str">
            <v>11450</v>
          </cell>
          <cell r="H587" t="str">
            <v>A</v>
          </cell>
          <cell r="I587" t="str">
            <v>00000041</v>
          </cell>
          <cell r="J587">
            <v>66</v>
          </cell>
          <cell r="K587">
            <v>306</v>
          </cell>
          <cell r="L587">
            <v>6201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 t="str">
            <v>0676</v>
          </cell>
          <cell r="R587" t="str">
            <v>11450</v>
          </cell>
          <cell r="S587" t="str">
            <v>200212</v>
          </cell>
          <cell r="T587" t="str">
            <v>SA01</v>
          </cell>
          <cell r="U587">
            <v>2267.7600000000002</v>
          </cell>
          <cell r="V587" t="str">
            <v>LDB</v>
          </cell>
          <cell r="W587">
            <v>0</v>
          </cell>
          <cell r="Y587">
            <v>0</v>
          </cell>
          <cell r="Z587">
            <v>12</v>
          </cell>
          <cell r="AA587" t="str">
            <v>MS#</v>
          </cell>
          <cell r="AB587" t="str">
            <v xml:space="preserve">   998003509</v>
          </cell>
          <cell r="AC587" t="str">
            <v>BCH</v>
          </cell>
          <cell r="AD587" t="str">
            <v>021139</v>
          </cell>
          <cell r="AE587" t="str">
            <v>TML</v>
          </cell>
          <cell r="AF587" t="str">
            <v>12004</v>
          </cell>
          <cell r="AG587" t="str">
            <v>SRL</v>
          </cell>
          <cell r="AH587" t="str">
            <v>0366</v>
          </cell>
          <cell r="AI587" t="str">
            <v>DLV</v>
          </cell>
          <cell r="AJ587" t="str">
            <v>000</v>
          </cell>
          <cell r="AK587" t="str">
            <v>REL</v>
          </cell>
          <cell r="AL587" t="str">
            <v>000</v>
          </cell>
          <cell r="AM587" t="str">
            <v>LN#</v>
          </cell>
          <cell r="AO587" t="str">
            <v>UOI</v>
          </cell>
          <cell r="AP587" t="str">
            <v>EA</v>
          </cell>
          <cell r="AU587" t="str">
            <v>0</v>
          </cell>
          <cell r="AW587" t="str">
            <v>000</v>
          </cell>
          <cell r="AX587" t="str">
            <v>00</v>
          </cell>
          <cell r="AY587" t="str">
            <v>0</v>
          </cell>
          <cell r="AZ587" t="str">
            <v>FPL Fibernet</v>
          </cell>
        </row>
        <row r="588">
          <cell r="A588" t="str">
            <v>107100</v>
          </cell>
          <cell r="B588" t="str">
            <v>0306</v>
          </cell>
          <cell r="C588" t="str">
            <v>06201</v>
          </cell>
          <cell r="D588" t="str">
            <v>0ELECT</v>
          </cell>
          <cell r="E588" t="str">
            <v>306000</v>
          </cell>
          <cell r="F588" t="str">
            <v>0676</v>
          </cell>
          <cell r="G588" t="str">
            <v>11450</v>
          </cell>
          <cell r="H588" t="str">
            <v>A</v>
          </cell>
          <cell r="I588" t="str">
            <v>00000041</v>
          </cell>
          <cell r="J588">
            <v>66</v>
          </cell>
          <cell r="K588">
            <v>306</v>
          </cell>
          <cell r="L588">
            <v>6201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 t="str">
            <v>0676</v>
          </cell>
          <cell r="R588" t="str">
            <v>11450</v>
          </cell>
          <cell r="S588" t="str">
            <v>200212</v>
          </cell>
          <cell r="T588" t="str">
            <v>SA01</v>
          </cell>
          <cell r="U588">
            <v>5812.92</v>
          </cell>
          <cell r="V588" t="str">
            <v>LDB</v>
          </cell>
          <cell r="W588">
            <v>0</v>
          </cell>
          <cell r="Y588">
            <v>0</v>
          </cell>
          <cell r="Z588">
            <v>2</v>
          </cell>
          <cell r="AA588" t="str">
            <v>MS#</v>
          </cell>
          <cell r="AB588" t="str">
            <v xml:space="preserve">   998014506</v>
          </cell>
          <cell r="AC588" t="str">
            <v>BCH</v>
          </cell>
          <cell r="AD588" t="str">
            <v>021138</v>
          </cell>
          <cell r="AE588" t="str">
            <v>TML</v>
          </cell>
          <cell r="AF588" t="str">
            <v>12004</v>
          </cell>
          <cell r="AG588" t="str">
            <v>SRL</v>
          </cell>
          <cell r="AH588" t="str">
            <v>0366</v>
          </cell>
          <cell r="AI588" t="str">
            <v>DLV</v>
          </cell>
          <cell r="AJ588" t="str">
            <v>000</v>
          </cell>
          <cell r="AK588" t="str">
            <v>REL</v>
          </cell>
          <cell r="AL588" t="str">
            <v>000</v>
          </cell>
          <cell r="AM588" t="str">
            <v>LN#</v>
          </cell>
          <cell r="AO588" t="str">
            <v>UOI</v>
          </cell>
          <cell r="AP588" t="str">
            <v>EA</v>
          </cell>
          <cell r="AU588" t="str">
            <v>0</v>
          </cell>
          <cell r="AW588" t="str">
            <v>000</v>
          </cell>
          <cell r="AX588" t="str">
            <v>00</v>
          </cell>
          <cell r="AY588" t="str">
            <v>0</v>
          </cell>
          <cell r="AZ588" t="str">
            <v>FPL Fibernet</v>
          </cell>
        </row>
        <row r="589">
          <cell r="A589" t="str">
            <v>107100</v>
          </cell>
          <cell r="B589" t="str">
            <v>0306</v>
          </cell>
          <cell r="C589" t="str">
            <v>06201</v>
          </cell>
          <cell r="D589" t="str">
            <v>0ELECT</v>
          </cell>
          <cell r="E589" t="str">
            <v>306000</v>
          </cell>
          <cell r="F589" t="str">
            <v>0676</v>
          </cell>
          <cell r="G589" t="str">
            <v>11450</v>
          </cell>
          <cell r="H589" t="str">
            <v>A</v>
          </cell>
          <cell r="I589" t="str">
            <v>00000041</v>
          </cell>
          <cell r="J589">
            <v>66</v>
          </cell>
          <cell r="K589">
            <v>306</v>
          </cell>
          <cell r="L589">
            <v>6201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 t="str">
            <v>0676</v>
          </cell>
          <cell r="R589" t="str">
            <v>11450</v>
          </cell>
          <cell r="S589" t="str">
            <v>200212</v>
          </cell>
          <cell r="T589" t="str">
            <v>SA01</v>
          </cell>
          <cell r="U589">
            <v>5812.93</v>
          </cell>
          <cell r="V589" t="str">
            <v>LDB</v>
          </cell>
          <cell r="W589">
            <v>0</v>
          </cell>
          <cell r="Y589">
            <v>0</v>
          </cell>
          <cell r="Z589">
            <v>2</v>
          </cell>
          <cell r="AA589" t="str">
            <v>MS#</v>
          </cell>
          <cell r="AB589" t="str">
            <v xml:space="preserve">   998014506</v>
          </cell>
          <cell r="AC589" t="str">
            <v>BCH</v>
          </cell>
          <cell r="AD589" t="str">
            <v>021119</v>
          </cell>
          <cell r="AE589" t="str">
            <v>TML</v>
          </cell>
          <cell r="AF589" t="str">
            <v>12004</v>
          </cell>
          <cell r="AG589" t="str">
            <v>SRL</v>
          </cell>
          <cell r="AH589" t="str">
            <v>0366</v>
          </cell>
          <cell r="AI589" t="str">
            <v>DLV</v>
          </cell>
          <cell r="AJ589" t="str">
            <v>000</v>
          </cell>
          <cell r="AK589" t="str">
            <v>REL</v>
          </cell>
          <cell r="AL589" t="str">
            <v>000</v>
          </cell>
          <cell r="AM589" t="str">
            <v>LN#</v>
          </cell>
          <cell r="AO589" t="str">
            <v>UOI</v>
          </cell>
          <cell r="AP589" t="str">
            <v>EA</v>
          </cell>
          <cell r="AU589" t="str">
            <v>0</v>
          </cell>
          <cell r="AW589" t="str">
            <v>000</v>
          </cell>
          <cell r="AX589" t="str">
            <v>00</v>
          </cell>
          <cell r="AY589" t="str">
            <v>0</v>
          </cell>
          <cell r="AZ589" t="str">
            <v>FPL Fibernet</v>
          </cell>
        </row>
        <row r="590">
          <cell r="A590" t="str">
            <v>107100</v>
          </cell>
          <cell r="B590" t="str">
            <v>0312</v>
          </cell>
          <cell r="C590" t="str">
            <v>06201</v>
          </cell>
          <cell r="D590" t="str">
            <v>0ELECT</v>
          </cell>
          <cell r="E590" t="str">
            <v>312000</v>
          </cell>
          <cell r="F590" t="str">
            <v>0675</v>
          </cell>
          <cell r="G590" t="str">
            <v>52450</v>
          </cell>
          <cell r="H590" t="str">
            <v>A</v>
          </cell>
          <cell r="I590" t="str">
            <v>00000041</v>
          </cell>
          <cell r="J590">
            <v>65</v>
          </cell>
          <cell r="K590">
            <v>312</v>
          </cell>
          <cell r="L590">
            <v>6201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 t="str">
            <v>0675</v>
          </cell>
          <cell r="R590" t="str">
            <v>52450</v>
          </cell>
          <cell r="S590" t="str">
            <v>200212</v>
          </cell>
          <cell r="T590" t="str">
            <v>SA01</v>
          </cell>
          <cell r="U590">
            <v>146.52000000000001</v>
          </cell>
          <cell r="W590">
            <v>0</v>
          </cell>
          <cell r="Y590">
            <v>0</v>
          </cell>
          <cell r="Z590">
            <v>0</v>
          </cell>
          <cell r="AA590" t="str">
            <v>BCH</v>
          </cell>
          <cell r="AB590" t="str">
            <v>450002361</v>
          </cell>
          <cell r="AC590" t="str">
            <v>PO#</v>
          </cell>
          <cell r="AE590" t="str">
            <v>S/R</v>
          </cell>
          <cell r="AI590" t="str">
            <v>PYN</v>
          </cell>
          <cell r="AJ590" t="str">
            <v>AAA COOPER TRANSPORTATION</v>
          </cell>
          <cell r="AK590" t="str">
            <v>VND</v>
          </cell>
          <cell r="AL590" t="str">
            <v>630364620</v>
          </cell>
          <cell r="AM590" t="str">
            <v>FAC</v>
          </cell>
          <cell r="AN590" t="str">
            <v>000</v>
          </cell>
          <cell r="AQ590" t="str">
            <v>NVD</v>
          </cell>
          <cell r="AR590" t="str">
            <v>2002-10-</v>
          </cell>
          <cell r="AU590" t="str">
            <v>CUSTOMER# 098369    AAA COOPER TRANSPORT1900003489</v>
          </cell>
          <cell r="AV590" t="str">
            <v>WF-BATCH</v>
          </cell>
          <cell r="AW590" t="str">
            <v>000</v>
          </cell>
          <cell r="AX590" t="str">
            <v>00</v>
          </cell>
          <cell r="AY590" t="str">
            <v>0</v>
          </cell>
          <cell r="AZ590" t="str">
            <v>FPL Fibernet</v>
          </cell>
        </row>
        <row r="591">
          <cell r="A591" t="str">
            <v>107100</v>
          </cell>
          <cell r="B591" t="str">
            <v>0312</v>
          </cell>
          <cell r="C591" t="str">
            <v>06201</v>
          </cell>
          <cell r="D591" t="str">
            <v>0ELECT</v>
          </cell>
          <cell r="E591" t="str">
            <v>312000</v>
          </cell>
          <cell r="F591" t="str">
            <v>0675</v>
          </cell>
          <cell r="G591" t="str">
            <v>52450</v>
          </cell>
          <cell r="H591" t="str">
            <v>A</v>
          </cell>
          <cell r="I591" t="str">
            <v>00000041</v>
          </cell>
          <cell r="J591">
            <v>65</v>
          </cell>
          <cell r="K591">
            <v>312</v>
          </cell>
          <cell r="L591">
            <v>6201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 t="str">
            <v>0675</v>
          </cell>
          <cell r="R591" t="str">
            <v>52450</v>
          </cell>
          <cell r="S591" t="str">
            <v>200212</v>
          </cell>
          <cell r="T591" t="str">
            <v>SA01</v>
          </cell>
          <cell r="U591">
            <v>352</v>
          </cell>
          <cell r="W591">
            <v>0</v>
          </cell>
          <cell r="Y591">
            <v>0</v>
          </cell>
          <cell r="Z591">
            <v>0</v>
          </cell>
          <cell r="AA591" t="str">
            <v>BCH</v>
          </cell>
          <cell r="AB591" t="str">
            <v>450002351</v>
          </cell>
          <cell r="AC591" t="str">
            <v>PO#</v>
          </cell>
          <cell r="AE591" t="str">
            <v>S/R</v>
          </cell>
          <cell r="AI591" t="str">
            <v>PYN</v>
          </cell>
          <cell r="AJ591" t="str">
            <v>SOMERA COMMUNICATIONS INC</v>
          </cell>
          <cell r="AK591" t="str">
            <v>VND</v>
          </cell>
          <cell r="AL591" t="str">
            <v>770521878</v>
          </cell>
          <cell r="AM591" t="str">
            <v>FAC</v>
          </cell>
          <cell r="AN591" t="str">
            <v>000</v>
          </cell>
          <cell r="AQ591" t="str">
            <v>NVD</v>
          </cell>
          <cell r="AR591" t="str">
            <v>2002-10-</v>
          </cell>
          <cell r="AU591" t="str">
            <v>141997-FREIGHT      SOMERA COMMUNICATION1900003353</v>
          </cell>
          <cell r="AV591" t="str">
            <v>WF-BATCH</v>
          </cell>
          <cell r="AW591" t="str">
            <v>000</v>
          </cell>
          <cell r="AX591" t="str">
            <v>00</v>
          </cell>
          <cell r="AY591" t="str">
            <v>0</v>
          </cell>
          <cell r="AZ591" t="str">
            <v>FPL Fibernet</v>
          </cell>
        </row>
        <row r="592">
          <cell r="A592" t="str">
            <v>107100</v>
          </cell>
          <cell r="B592" t="str">
            <v>0312</v>
          </cell>
          <cell r="C592" t="str">
            <v>06201</v>
          </cell>
          <cell r="D592" t="str">
            <v>0ELECT</v>
          </cell>
          <cell r="E592" t="str">
            <v>312000</v>
          </cell>
          <cell r="F592" t="str">
            <v>0675</v>
          </cell>
          <cell r="G592" t="str">
            <v>52450</v>
          </cell>
          <cell r="H592" t="str">
            <v>A</v>
          </cell>
          <cell r="I592" t="str">
            <v>00000041</v>
          </cell>
          <cell r="J592">
            <v>66</v>
          </cell>
          <cell r="K592">
            <v>312</v>
          </cell>
          <cell r="L592">
            <v>6201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 t="str">
            <v>0675</v>
          </cell>
          <cell r="R592" t="str">
            <v>52450</v>
          </cell>
          <cell r="S592" t="str">
            <v>200212</v>
          </cell>
          <cell r="T592" t="str">
            <v>SA01</v>
          </cell>
          <cell r="U592">
            <v>51.45</v>
          </cell>
          <cell r="W592">
            <v>0</v>
          </cell>
          <cell r="Y592">
            <v>0</v>
          </cell>
          <cell r="Z592">
            <v>0</v>
          </cell>
          <cell r="AA592" t="str">
            <v>BCH</v>
          </cell>
          <cell r="AB592" t="str">
            <v>450002361</v>
          </cell>
          <cell r="AC592" t="str">
            <v>PO#</v>
          </cell>
          <cell r="AE592" t="str">
            <v>S/R</v>
          </cell>
          <cell r="AI592" t="str">
            <v>PYN</v>
          </cell>
          <cell r="AJ592" t="str">
            <v>FEDERAL EXPRESS CORP</v>
          </cell>
          <cell r="AK592" t="str">
            <v>VND</v>
          </cell>
          <cell r="AL592" t="str">
            <v>710427007</v>
          </cell>
          <cell r="AM592" t="str">
            <v>FAC</v>
          </cell>
          <cell r="AN592" t="str">
            <v>000</v>
          </cell>
          <cell r="AQ592" t="str">
            <v>NVD</v>
          </cell>
          <cell r="AR592" t="str">
            <v>2002-11-</v>
          </cell>
          <cell r="AU592" t="str">
            <v>4-471-17820         FEDERAL EXPRESS CORP1900003491</v>
          </cell>
          <cell r="AV592" t="str">
            <v>WF-BATCH</v>
          </cell>
          <cell r="AW592" t="str">
            <v>000</v>
          </cell>
          <cell r="AX592" t="str">
            <v>00</v>
          </cell>
          <cell r="AY592" t="str">
            <v>0</v>
          </cell>
          <cell r="AZ592" t="str">
            <v>FPL Fibernet</v>
          </cell>
        </row>
        <row r="593">
          <cell r="A593" t="str">
            <v>107100</v>
          </cell>
          <cell r="B593" t="str">
            <v>0312</v>
          </cell>
          <cell r="C593" t="str">
            <v>06201</v>
          </cell>
          <cell r="D593" t="str">
            <v>0ELECT</v>
          </cell>
          <cell r="E593" t="str">
            <v>312000</v>
          </cell>
          <cell r="F593" t="str">
            <v>0675</v>
          </cell>
          <cell r="G593" t="str">
            <v>52450</v>
          </cell>
          <cell r="H593" t="str">
            <v>A</v>
          </cell>
          <cell r="I593" t="str">
            <v>00000041</v>
          </cell>
          <cell r="J593">
            <v>66</v>
          </cell>
          <cell r="K593">
            <v>312</v>
          </cell>
          <cell r="L593">
            <v>6201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 t="str">
            <v>0675</v>
          </cell>
          <cell r="R593" t="str">
            <v>52450</v>
          </cell>
          <cell r="S593" t="str">
            <v>200212</v>
          </cell>
          <cell r="T593" t="str">
            <v>SA01</v>
          </cell>
          <cell r="U593">
            <v>113.04</v>
          </cell>
          <cell r="W593">
            <v>0</v>
          </cell>
          <cell r="Y593">
            <v>0</v>
          </cell>
          <cell r="Z593">
            <v>0</v>
          </cell>
          <cell r="AA593" t="str">
            <v>BCH</v>
          </cell>
          <cell r="AB593" t="str">
            <v>450002361</v>
          </cell>
          <cell r="AC593" t="str">
            <v>PO#</v>
          </cell>
          <cell r="AE593" t="str">
            <v>S/R</v>
          </cell>
          <cell r="AI593" t="str">
            <v>PYN</v>
          </cell>
          <cell r="AJ593" t="str">
            <v>FEDERAL EXPRESS CORP</v>
          </cell>
          <cell r="AK593" t="str">
            <v>VND</v>
          </cell>
          <cell r="AL593" t="str">
            <v>710427007</v>
          </cell>
          <cell r="AM593" t="str">
            <v>FAC</v>
          </cell>
          <cell r="AN593" t="str">
            <v>000</v>
          </cell>
          <cell r="AQ593" t="str">
            <v>NVD</v>
          </cell>
          <cell r="AR593" t="str">
            <v>2002-11-</v>
          </cell>
          <cell r="AU593" t="str">
            <v>4-470-79055         FEDERAL EXPRESS CORP1900003490</v>
          </cell>
          <cell r="AV593" t="str">
            <v>WF-BATCH</v>
          </cell>
          <cell r="AW593" t="str">
            <v>000</v>
          </cell>
          <cell r="AX593" t="str">
            <v>00</v>
          </cell>
          <cell r="AY593" t="str">
            <v>0</v>
          </cell>
          <cell r="AZ593" t="str">
            <v>FPL Fibernet</v>
          </cell>
        </row>
        <row r="594">
          <cell r="A594" t="str">
            <v>107100</v>
          </cell>
          <cell r="B594" t="str">
            <v>0312</v>
          </cell>
          <cell r="C594" t="str">
            <v>06201</v>
          </cell>
          <cell r="D594" t="str">
            <v>0ELECT</v>
          </cell>
          <cell r="E594" t="str">
            <v>312000</v>
          </cell>
          <cell r="F594" t="str">
            <v>0676</v>
          </cell>
          <cell r="G594" t="str">
            <v>11450</v>
          </cell>
          <cell r="H594" t="str">
            <v>A</v>
          </cell>
          <cell r="I594" t="str">
            <v>00000041</v>
          </cell>
          <cell r="J594">
            <v>66</v>
          </cell>
          <cell r="K594">
            <v>312</v>
          </cell>
          <cell r="L594">
            <v>6201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 t="str">
            <v>0676</v>
          </cell>
          <cell r="R594" t="str">
            <v>11450</v>
          </cell>
          <cell r="S594" t="str">
            <v>200212</v>
          </cell>
          <cell r="T594" t="str">
            <v>SA01</v>
          </cell>
          <cell r="U594">
            <v>188.98</v>
          </cell>
          <cell r="V594" t="str">
            <v>LDB</v>
          </cell>
          <cell r="W594">
            <v>0</v>
          </cell>
          <cell r="Y594">
            <v>0</v>
          </cell>
          <cell r="Z594">
            <v>1</v>
          </cell>
          <cell r="AA594" t="str">
            <v>MS#</v>
          </cell>
          <cell r="AB594" t="str">
            <v xml:space="preserve">   998003509</v>
          </cell>
          <cell r="AC594" t="str">
            <v>BCH</v>
          </cell>
          <cell r="AD594" t="str">
            <v>014934</v>
          </cell>
          <cell r="AE594" t="str">
            <v>TML</v>
          </cell>
          <cell r="AF594" t="str">
            <v>12011</v>
          </cell>
          <cell r="AG594" t="str">
            <v>SRL</v>
          </cell>
          <cell r="AH594" t="str">
            <v>0366</v>
          </cell>
          <cell r="AI594" t="str">
            <v>DLV</v>
          </cell>
          <cell r="AJ594" t="str">
            <v>000</v>
          </cell>
          <cell r="AK594" t="str">
            <v>REL</v>
          </cell>
          <cell r="AL594" t="str">
            <v>000</v>
          </cell>
          <cell r="AM594" t="str">
            <v>LN#</v>
          </cell>
          <cell r="AO594" t="str">
            <v>UOI</v>
          </cell>
          <cell r="AP594" t="str">
            <v>EA</v>
          </cell>
          <cell r="AU594" t="str">
            <v>0</v>
          </cell>
          <cell r="AW594" t="str">
            <v>000</v>
          </cell>
          <cell r="AX594" t="str">
            <v>00</v>
          </cell>
          <cell r="AY594" t="str">
            <v>0</v>
          </cell>
          <cell r="AZ594" t="str">
            <v>FPL Fibernet</v>
          </cell>
        </row>
        <row r="595">
          <cell r="A595" t="str">
            <v>107100</v>
          </cell>
          <cell r="B595" t="str">
            <v>0312</v>
          </cell>
          <cell r="C595" t="str">
            <v>06201</v>
          </cell>
          <cell r="D595" t="str">
            <v>0ELECT</v>
          </cell>
          <cell r="E595" t="str">
            <v>312000</v>
          </cell>
          <cell r="F595" t="str">
            <v>0676</v>
          </cell>
          <cell r="G595" t="str">
            <v>11450</v>
          </cell>
          <cell r="H595" t="str">
            <v>A</v>
          </cell>
          <cell r="I595" t="str">
            <v>00000041</v>
          </cell>
          <cell r="J595">
            <v>66</v>
          </cell>
          <cell r="K595">
            <v>312</v>
          </cell>
          <cell r="L595">
            <v>6201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 t="str">
            <v>0676</v>
          </cell>
          <cell r="R595" t="str">
            <v>11450</v>
          </cell>
          <cell r="S595" t="str">
            <v>200212</v>
          </cell>
          <cell r="T595" t="str">
            <v>SA01</v>
          </cell>
          <cell r="U595">
            <v>263.7</v>
          </cell>
          <cell r="V595" t="str">
            <v>LDB</v>
          </cell>
          <cell r="W595">
            <v>0</v>
          </cell>
          <cell r="Y595">
            <v>0</v>
          </cell>
          <cell r="Z595">
            <v>3</v>
          </cell>
          <cell r="AA595" t="str">
            <v>MS#</v>
          </cell>
          <cell r="AB595" t="str">
            <v xml:space="preserve">   998014073</v>
          </cell>
          <cell r="AC595" t="str">
            <v>BCH</v>
          </cell>
          <cell r="AD595" t="str">
            <v>015508</v>
          </cell>
          <cell r="AE595" t="str">
            <v>TML</v>
          </cell>
          <cell r="AF595" t="str">
            <v>12019</v>
          </cell>
          <cell r="AG595" t="str">
            <v>SRL</v>
          </cell>
          <cell r="AH595" t="str">
            <v>0366</v>
          </cell>
          <cell r="AI595" t="str">
            <v>DLV</v>
          </cell>
          <cell r="AJ595" t="str">
            <v>000</v>
          </cell>
          <cell r="AK595" t="str">
            <v>REL</v>
          </cell>
          <cell r="AL595" t="str">
            <v>000</v>
          </cell>
          <cell r="AM595" t="str">
            <v>LN#</v>
          </cell>
          <cell r="AO595" t="str">
            <v>UOI</v>
          </cell>
          <cell r="AP595" t="str">
            <v>EA</v>
          </cell>
          <cell r="AU595" t="str">
            <v>0</v>
          </cell>
          <cell r="AW595" t="str">
            <v>000</v>
          </cell>
          <cell r="AX595" t="str">
            <v>00</v>
          </cell>
          <cell r="AY595" t="str">
            <v>0</v>
          </cell>
          <cell r="AZ595" t="str">
            <v>FPL Fibernet</v>
          </cell>
        </row>
        <row r="596">
          <cell r="A596" t="str">
            <v>107100</v>
          </cell>
          <cell r="B596" t="str">
            <v>0312</v>
          </cell>
          <cell r="C596" t="str">
            <v>06201</v>
          </cell>
          <cell r="D596" t="str">
            <v>0ELECT</v>
          </cell>
          <cell r="E596" t="str">
            <v>312000</v>
          </cell>
          <cell r="F596" t="str">
            <v>0676</v>
          </cell>
          <cell r="G596" t="str">
            <v>11450</v>
          </cell>
          <cell r="H596" t="str">
            <v>A</v>
          </cell>
          <cell r="I596" t="str">
            <v>00000041</v>
          </cell>
          <cell r="J596">
            <v>66</v>
          </cell>
          <cell r="K596">
            <v>312</v>
          </cell>
          <cell r="L596">
            <v>6201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 t="str">
            <v>0676</v>
          </cell>
          <cell r="R596" t="str">
            <v>11450</v>
          </cell>
          <cell r="S596" t="str">
            <v>200212</v>
          </cell>
          <cell r="T596" t="str">
            <v>SA01</v>
          </cell>
          <cell r="U596">
            <v>263.7</v>
          </cell>
          <cell r="V596" t="str">
            <v>LDB</v>
          </cell>
          <cell r="W596">
            <v>0</v>
          </cell>
          <cell r="Y596">
            <v>0</v>
          </cell>
          <cell r="Z596">
            <v>3</v>
          </cell>
          <cell r="AA596" t="str">
            <v>MS#</v>
          </cell>
          <cell r="AB596" t="str">
            <v xml:space="preserve">   998014073</v>
          </cell>
          <cell r="AC596" t="str">
            <v>BCH</v>
          </cell>
          <cell r="AD596" t="str">
            <v>015893</v>
          </cell>
          <cell r="AE596" t="str">
            <v>TML</v>
          </cell>
          <cell r="AF596" t="str">
            <v>12005</v>
          </cell>
          <cell r="AG596" t="str">
            <v>SRL</v>
          </cell>
          <cell r="AH596" t="str">
            <v>0366</v>
          </cell>
          <cell r="AI596" t="str">
            <v>DLV</v>
          </cell>
          <cell r="AJ596" t="str">
            <v>000</v>
          </cell>
          <cell r="AK596" t="str">
            <v>REL</v>
          </cell>
          <cell r="AL596" t="str">
            <v>000</v>
          </cell>
          <cell r="AM596" t="str">
            <v>LN#</v>
          </cell>
          <cell r="AO596" t="str">
            <v>UOI</v>
          </cell>
          <cell r="AP596" t="str">
            <v>EA</v>
          </cell>
          <cell r="AU596" t="str">
            <v>0</v>
          </cell>
          <cell r="AW596" t="str">
            <v>000</v>
          </cell>
          <cell r="AX596" t="str">
            <v>00</v>
          </cell>
          <cell r="AY596" t="str">
            <v>0</v>
          </cell>
          <cell r="AZ596" t="str">
            <v>FPL Fibernet</v>
          </cell>
        </row>
        <row r="597">
          <cell r="A597" t="str">
            <v>107100</v>
          </cell>
          <cell r="B597" t="str">
            <v>0312</v>
          </cell>
          <cell r="C597" t="str">
            <v>06201</v>
          </cell>
          <cell r="D597" t="str">
            <v>0ELECT</v>
          </cell>
          <cell r="E597" t="str">
            <v>312000</v>
          </cell>
          <cell r="F597" t="str">
            <v>0676</v>
          </cell>
          <cell r="G597" t="str">
            <v>11450</v>
          </cell>
          <cell r="H597" t="str">
            <v>A</v>
          </cell>
          <cell r="I597" t="str">
            <v>00000041</v>
          </cell>
          <cell r="J597">
            <v>66</v>
          </cell>
          <cell r="K597">
            <v>312</v>
          </cell>
          <cell r="L597">
            <v>6201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 t="str">
            <v>0676</v>
          </cell>
          <cell r="R597" t="str">
            <v>11450</v>
          </cell>
          <cell r="S597" t="str">
            <v>200212</v>
          </cell>
          <cell r="T597" t="str">
            <v>SA01</v>
          </cell>
          <cell r="U597">
            <v>263.7</v>
          </cell>
          <cell r="V597" t="str">
            <v>LDB</v>
          </cell>
          <cell r="W597">
            <v>0</v>
          </cell>
          <cell r="Y597">
            <v>0</v>
          </cell>
          <cell r="Z597">
            <v>3</v>
          </cell>
          <cell r="AA597" t="str">
            <v>MS#</v>
          </cell>
          <cell r="AB597" t="str">
            <v xml:space="preserve">   998014073</v>
          </cell>
          <cell r="AC597" t="str">
            <v>BCH</v>
          </cell>
          <cell r="AD597" t="str">
            <v>021112</v>
          </cell>
          <cell r="AE597" t="str">
            <v>TML</v>
          </cell>
          <cell r="AF597" t="str">
            <v>12004</v>
          </cell>
          <cell r="AG597" t="str">
            <v>SRL</v>
          </cell>
          <cell r="AH597" t="str">
            <v>0366</v>
          </cell>
          <cell r="AI597" t="str">
            <v>DLV</v>
          </cell>
          <cell r="AJ597" t="str">
            <v>000</v>
          </cell>
          <cell r="AK597" t="str">
            <v>REL</v>
          </cell>
          <cell r="AL597" t="str">
            <v>000</v>
          </cell>
          <cell r="AM597" t="str">
            <v>LN#</v>
          </cell>
          <cell r="AO597" t="str">
            <v>UOI</v>
          </cell>
          <cell r="AP597" t="str">
            <v>EA</v>
          </cell>
          <cell r="AU597" t="str">
            <v>0</v>
          </cell>
          <cell r="AW597" t="str">
            <v>000</v>
          </cell>
          <cell r="AX597" t="str">
            <v>00</v>
          </cell>
          <cell r="AY597" t="str">
            <v>0</v>
          </cell>
          <cell r="AZ597" t="str">
            <v>FPL Fibernet</v>
          </cell>
        </row>
        <row r="598">
          <cell r="A598" t="str">
            <v>107100</v>
          </cell>
          <cell r="B598" t="str">
            <v>0312</v>
          </cell>
          <cell r="C598" t="str">
            <v>06201</v>
          </cell>
          <cell r="D598" t="str">
            <v>0ELECT</v>
          </cell>
          <cell r="E598" t="str">
            <v>312000</v>
          </cell>
          <cell r="F598" t="str">
            <v>0676</v>
          </cell>
          <cell r="G598" t="str">
            <v>11450</v>
          </cell>
          <cell r="H598" t="str">
            <v>A</v>
          </cell>
          <cell r="I598" t="str">
            <v>00000041</v>
          </cell>
          <cell r="J598">
            <v>66</v>
          </cell>
          <cell r="K598">
            <v>312</v>
          </cell>
          <cell r="L598">
            <v>6201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 t="str">
            <v>0676</v>
          </cell>
          <cell r="R598" t="str">
            <v>11450</v>
          </cell>
          <cell r="S598" t="str">
            <v>200212</v>
          </cell>
          <cell r="T598" t="str">
            <v>SA01</v>
          </cell>
          <cell r="U598">
            <v>263.7</v>
          </cell>
          <cell r="V598" t="str">
            <v>LDB</v>
          </cell>
          <cell r="W598">
            <v>0</v>
          </cell>
          <cell r="Y598">
            <v>0</v>
          </cell>
          <cell r="Z598">
            <v>3</v>
          </cell>
          <cell r="AA598" t="str">
            <v>MS#</v>
          </cell>
          <cell r="AB598" t="str">
            <v xml:space="preserve">   998014073</v>
          </cell>
          <cell r="AC598" t="str">
            <v>BCH</v>
          </cell>
          <cell r="AD598" t="str">
            <v>021116</v>
          </cell>
          <cell r="AE598" t="str">
            <v>TML</v>
          </cell>
          <cell r="AF598" t="str">
            <v>12004</v>
          </cell>
          <cell r="AG598" t="str">
            <v>SRL</v>
          </cell>
          <cell r="AH598" t="str">
            <v>0366</v>
          </cell>
          <cell r="AI598" t="str">
            <v>DLV</v>
          </cell>
          <cell r="AJ598" t="str">
            <v>000</v>
          </cell>
          <cell r="AK598" t="str">
            <v>REL</v>
          </cell>
          <cell r="AL598" t="str">
            <v>000</v>
          </cell>
          <cell r="AM598" t="str">
            <v>LN#</v>
          </cell>
          <cell r="AO598" t="str">
            <v>UOI</v>
          </cell>
          <cell r="AP598" t="str">
            <v>EA</v>
          </cell>
          <cell r="AU598" t="str">
            <v>0</v>
          </cell>
          <cell r="AW598" t="str">
            <v>000</v>
          </cell>
          <cell r="AX598" t="str">
            <v>00</v>
          </cell>
          <cell r="AY598" t="str">
            <v>0</v>
          </cell>
          <cell r="AZ598" t="str">
            <v>FPL Fibernet</v>
          </cell>
        </row>
        <row r="599">
          <cell r="A599" t="str">
            <v>107100</v>
          </cell>
          <cell r="B599" t="str">
            <v>0312</v>
          </cell>
          <cell r="C599" t="str">
            <v>06201</v>
          </cell>
          <cell r="D599" t="str">
            <v>0ELECT</v>
          </cell>
          <cell r="E599" t="str">
            <v>312000</v>
          </cell>
          <cell r="F599" t="str">
            <v>0676</v>
          </cell>
          <cell r="G599" t="str">
            <v>11450</v>
          </cell>
          <cell r="H599" t="str">
            <v>A</v>
          </cell>
          <cell r="I599" t="str">
            <v>00000041</v>
          </cell>
          <cell r="J599">
            <v>66</v>
          </cell>
          <cell r="K599">
            <v>312</v>
          </cell>
          <cell r="L599">
            <v>6201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 t="str">
            <v>0676</v>
          </cell>
          <cell r="R599" t="str">
            <v>11450</v>
          </cell>
          <cell r="S599" t="str">
            <v>200212</v>
          </cell>
          <cell r="T599" t="str">
            <v>SA01</v>
          </cell>
          <cell r="U599">
            <v>263.7</v>
          </cell>
          <cell r="V599" t="str">
            <v>LDB</v>
          </cell>
          <cell r="W599">
            <v>0</v>
          </cell>
          <cell r="Y599">
            <v>0</v>
          </cell>
          <cell r="Z599">
            <v>3</v>
          </cell>
          <cell r="AA599" t="str">
            <v>MS#</v>
          </cell>
          <cell r="AB599" t="str">
            <v xml:space="preserve">   998014073</v>
          </cell>
          <cell r="AC599" t="str">
            <v>BCH</v>
          </cell>
          <cell r="AD599" t="str">
            <v>021126</v>
          </cell>
          <cell r="AE599" t="str">
            <v>TML</v>
          </cell>
          <cell r="AF599" t="str">
            <v>12004</v>
          </cell>
          <cell r="AG599" t="str">
            <v>SRL</v>
          </cell>
          <cell r="AH599" t="str">
            <v>0366</v>
          </cell>
          <cell r="AI599" t="str">
            <v>DLV</v>
          </cell>
          <cell r="AJ599" t="str">
            <v>000</v>
          </cell>
          <cell r="AK599" t="str">
            <v>REL</v>
          </cell>
          <cell r="AL599" t="str">
            <v>000</v>
          </cell>
          <cell r="AM599" t="str">
            <v>LN#</v>
          </cell>
          <cell r="AO599" t="str">
            <v>UOI</v>
          </cell>
          <cell r="AP599" t="str">
            <v>EA</v>
          </cell>
          <cell r="AU599" t="str">
            <v>0</v>
          </cell>
          <cell r="AW599" t="str">
            <v>000</v>
          </cell>
          <cell r="AX599" t="str">
            <v>00</v>
          </cell>
          <cell r="AY599" t="str">
            <v>0</v>
          </cell>
          <cell r="AZ599" t="str">
            <v>FPL Fibernet</v>
          </cell>
        </row>
        <row r="600">
          <cell r="A600" t="str">
            <v>107100</v>
          </cell>
          <cell r="B600" t="str">
            <v>0312</v>
          </cell>
          <cell r="C600" t="str">
            <v>06201</v>
          </cell>
          <cell r="D600" t="str">
            <v>0ELECT</v>
          </cell>
          <cell r="E600" t="str">
            <v>312000</v>
          </cell>
          <cell r="F600" t="str">
            <v>0676</v>
          </cell>
          <cell r="G600" t="str">
            <v>11450</v>
          </cell>
          <cell r="H600" t="str">
            <v>A</v>
          </cell>
          <cell r="I600" t="str">
            <v>00000041</v>
          </cell>
          <cell r="J600">
            <v>66</v>
          </cell>
          <cell r="K600">
            <v>312</v>
          </cell>
          <cell r="L600">
            <v>6201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 t="str">
            <v>0676</v>
          </cell>
          <cell r="R600" t="str">
            <v>11450</v>
          </cell>
          <cell r="S600" t="str">
            <v>200212</v>
          </cell>
          <cell r="T600" t="str">
            <v>SA01</v>
          </cell>
          <cell r="U600">
            <v>263.7</v>
          </cell>
          <cell r="V600" t="str">
            <v>LDB</v>
          </cell>
          <cell r="W600">
            <v>0</v>
          </cell>
          <cell r="Y600">
            <v>0</v>
          </cell>
          <cell r="Z600">
            <v>3</v>
          </cell>
          <cell r="AA600" t="str">
            <v>MS#</v>
          </cell>
          <cell r="AB600" t="str">
            <v xml:space="preserve">   998014073</v>
          </cell>
          <cell r="AC600" t="str">
            <v>BCH</v>
          </cell>
          <cell r="AD600" t="str">
            <v>021128</v>
          </cell>
          <cell r="AE600" t="str">
            <v>TML</v>
          </cell>
          <cell r="AF600" t="str">
            <v>12004</v>
          </cell>
          <cell r="AG600" t="str">
            <v>SRL</v>
          </cell>
          <cell r="AH600" t="str">
            <v>0366</v>
          </cell>
          <cell r="AI600" t="str">
            <v>DLV</v>
          </cell>
          <cell r="AJ600" t="str">
            <v>000</v>
          </cell>
          <cell r="AK600" t="str">
            <v>REL</v>
          </cell>
          <cell r="AL600" t="str">
            <v>000</v>
          </cell>
          <cell r="AM600" t="str">
            <v>LN#</v>
          </cell>
          <cell r="AO600" t="str">
            <v>UOI</v>
          </cell>
          <cell r="AP600" t="str">
            <v>EA</v>
          </cell>
          <cell r="AU600" t="str">
            <v>0</v>
          </cell>
          <cell r="AW600" t="str">
            <v>000</v>
          </cell>
          <cell r="AX600" t="str">
            <v>00</v>
          </cell>
          <cell r="AY600" t="str">
            <v>0</v>
          </cell>
          <cell r="AZ600" t="str">
            <v>FPL Fibernet</v>
          </cell>
        </row>
        <row r="601">
          <cell r="A601" t="str">
            <v>107100</v>
          </cell>
          <cell r="B601" t="str">
            <v>0312</v>
          </cell>
          <cell r="C601" t="str">
            <v>06201</v>
          </cell>
          <cell r="D601" t="str">
            <v>0ELECT</v>
          </cell>
          <cell r="E601" t="str">
            <v>312000</v>
          </cell>
          <cell r="F601" t="str">
            <v>0676</v>
          </cell>
          <cell r="G601" t="str">
            <v>11450</v>
          </cell>
          <cell r="H601" t="str">
            <v>A</v>
          </cell>
          <cell r="I601" t="str">
            <v>00000041</v>
          </cell>
          <cell r="J601">
            <v>66</v>
          </cell>
          <cell r="K601">
            <v>312</v>
          </cell>
          <cell r="L601">
            <v>6201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 t="str">
            <v>0676</v>
          </cell>
          <cell r="R601" t="str">
            <v>11450</v>
          </cell>
          <cell r="S601" t="str">
            <v>200212</v>
          </cell>
          <cell r="T601" t="str">
            <v>SA01</v>
          </cell>
          <cell r="U601">
            <v>377.96</v>
          </cell>
          <cell r="V601" t="str">
            <v>LDB</v>
          </cell>
          <cell r="W601">
            <v>0</v>
          </cell>
          <cell r="Y601">
            <v>0</v>
          </cell>
          <cell r="Z601">
            <v>2</v>
          </cell>
          <cell r="AA601" t="str">
            <v>MS#</v>
          </cell>
          <cell r="AB601" t="str">
            <v xml:space="preserve">   998003509</v>
          </cell>
          <cell r="AC601" t="str">
            <v>BCH</v>
          </cell>
          <cell r="AD601" t="str">
            <v>015510</v>
          </cell>
          <cell r="AE601" t="str">
            <v>TML</v>
          </cell>
          <cell r="AF601" t="str">
            <v>12019</v>
          </cell>
          <cell r="AG601" t="str">
            <v>SRL</v>
          </cell>
          <cell r="AH601" t="str">
            <v>0366</v>
          </cell>
          <cell r="AI601" t="str">
            <v>DLV</v>
          </cell>
          <cell r="AJ601" t="str">
            <v>000</v>
          </cell>
          <cell r="AK601" t="str">
            <v>REL</v>
          </cell>
          <cell r="AL601" t="str">
            <v>000</v>
          </cell>
          <cell r="AM601" t="str">
            <v>LN#</v>
          </cell>
          <cell r="AO601" t="str">
            <v>UOI</v>
          </cell>
          <cell r="AP601" t="str">
            <v>EA</v>
          </cell>
          <cell r="AU601" t="str">
            <v>0</v>
          </cell>
          <cell r="AW601" t="str">
            <v>000</v>
          </cell>
          <cell r="AX601" t="str">
            <v>00</v>
          </cell>
          <cell r="AY601" t="str">
            <v>0</v>
          </cell>
          <cell r="AZ601" t="str">
            <v>FPL Fibernet</v>
          </cell>
        </row>
        <row r="602">
          <cell r="A602" t="str">
            <v>107100</v>
          </cell>
          <cell r="B602" t="str">
            <v>0312</v>
          </cell>
          <cell r="C602" t="str">
            <v>06201</v>
          </cell>
          <cell r="D602" t="str">
            <v>0ELECT</v>
          </cell>
          <cell r="E602" t="str">
            <v>312000</v>
          </cell>
          <cell r="F602" t="str">
            <v>0676</v>
          </cell>
          <cell r="G602" t="str">
            <v>11450</v>
          </cell>
          <cell r="H602" t="str">
            <v>A</v>
          </cell>
          <cell r="I602" t="str">
            <v>00000041</v>
          </cell>
          <cell r="J602">
            <v>66</v>
          </cell>
          <cell r="K602">
            <v>312</v>
          </cell>
          <cell r="L602">
            <v>6201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 t="str">
            <v>0676</v>
          </cell>
          <cell r="R602" t="str">
            <v>11450</v>
          </cell>
          <cell r="S602" t="str">
            <v>200212</v>
          </cell>
          <cell r="T602" t="str">
            <v>SA01</v>
          </cell>
          <cell r="U602">
            <v>399.82</v>
          </cell>
          <cell r="V602" t="str">
            <v>LDB</v>
          </cell>
          <cell r="W602">
            <v>0</v>
          </cell>
          <cell r="Y602">
            <v>0</v>
          </cell>
          <cell r="Z602">
            <v>1</v>
          </cell>
          <cell r="AA602" t="str">
            <v>MS#</v>
          </cell>
          <cell r="AB602" t="str">
            <v xml:space="preserve">   998003502</v>
          </cell>
          <cell r="AC602" t="str">
            <v>BCH</v>
          </cell>
          <cell r="AD602" t="str">
            <v>021124</v>
          </cell>
          <cell r="AE602" t="str">
            <v>TML</v>
          </cell>
          <cell r="AF602" t="str">
            <v>12004</v>
          </cell>
          <cell r="AG602" t="str">
            <v>SRL</v>
          </cell>
          <cell r="AH602" t="str">
            <v>0366</v>
          </cell>
          <cell r="AI602" t="str">
            <v>DLV</v>
          </cell>
          <cell r="AJ602" t="str">
            <v>000</v>
          </cell>
          <cell r="AK602" t="str">
            <v>REL</v>
          </cell>
          <cell r="AL602" t="str">
            <v>000</v>
          </cell>
          <cell r="AM602" t="str">
            <v>LN#</v>
          </cell>
          <cell r="AO602" t="str">
            <v>UOI</v>
          </cell>
          <cell r="AP602" t="str">
            <v>EA</v>
          </cell>
          <cell r="AU602" t="str">
            <v>0</v>
          </cell>
          <cell r="AW602" t="str">
            <v>000</v>
          </cell>
          <cell r="AX602" t="str">
            <v>00</v>
          </cell>
          <cell r="AY602" t="str">
            <v>0</v>
          </cell>
          <cell r="AZ602" t="str">
            <v>FPL Fibernet</v>
          </cell>
        </row>
        <row r="603">
          <cell r="A603" t="str">
            <v>107100</v>
          </cell>
          <cell r="B603" t="str">
            <v>0312</v>
          </cell>
          <cell r="C603" t="str">
            <v>06201</v>
          </cell>
          <cell r="D603" t="str">
            <v>0ELECT</v>
          </cell>
          <cell r="E603" t="str">
            <v>312000</v>
          </cell>
          <cell r="F603" t="str">
            <v>0676</v>
          </cell>
          <cell r="G603" t="str">
            <v>11450</v>
          </cell>
          <cell r="H603" t="str">
            <v>A</v>
          </cell>
          <cell r="I603" t="str">
            <v>00000041</v>
          </cell>
          <cell r="J603">
            <v>66</v>
          </cell>
          <cell r="K603">
            <v>312</v>
          </cell>
          <cell r="L603">
            <v>6201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 t="str">
            <v>0676</v>
          </cell>
          <cell r="R603" t="str">
            <v>11450</v>
          </cell>
          <cell r="S603" t="str">
            <v>200212</v>
          </cell>
          <cell r="T603" t="str">
            <v>SA01</v>
          </cell>
          <cell r="U603">
            <v>527.4</v>
          </cell>
          <cell r="V603" t="str">
            <v>LDB</v>
          </cell>
          <cell r="W603">
            <v>0</v>
          </cell>
          <cell r="Y603">
            <v>0</v>
          </cell>
          <cell r="Z603">
            <v>6</v>
          </cell>
          <cell r="AA603" t="str">
            <v>MS#</v>
          </cell>
          <cell r="AB603" t="str">
            <v xml:space="preserve">   998014073</v>
          </cell>
          <cell r="AC603" t="str">
            <v>BCH</v>
          </cell>
          <cell r="AD603" t="str">
            <v>021121</v>
          </cell>
          <cell r="AE603" t="str">
            <v>TML</v>
          </cell>
          <cell r="AF603" t="str">
            <v>12004</v>
          </cell>
          <cell r="AG603" t="str">
            <v>SRL</v>
          </cell>
          <cell r="AH603" t="str">
            <v>0366</v>
          </cell>
          <cell r="AI603" t="str">
            <v>DLV</v>
          </cell>
          <cell r="AJ603" t="str">
            <v>000</v>
          </cell>
          <cell r="AK603" t="str">
            <v>REL</v>
          </cell>
          <cell r="AL603" t="str">
            <v>000</v>
          </cell>
          <cell r="AM603" t="str">
            <v>LN#</v>
          </cell>
          <cell r="AO603" t="str">
            <v>UOI</v>
          </cell>
          <cell r="AP603" t="str">
            <v>EA</v>
          </cell>
          <cell r="AU603" t="str">
            <v>0</v>
          </cell>
          <cell r="AW603" t="str">
            <v>000</v>
          </cell>
          <cell r="AX603" t="str">
            <v>00</v>
          </cell>
          <cell r="AY603" t="str">
            <v>0</v>
          </cell>
          <cell r="AZ603" t="str">
            <v>FPL Fibernet</v>
          </cell>
        </row>
        <row r="604">
          <cell r="A604" t="str">
            <v>107100</v>
          </cell>
          <cell r="B604" t="str">
            <v>0312</v>
          </cell>
          <cell r="C604" t="str">
            <v>06201</v>
          </cell>
          <cell r="D604" t="str">
            <v>0ELECT</v>
          </cell>
          <cell r="E604" t="str">
            <v>312000</v>
          </cell>
          <cell r="F604" t="str">
            <v>0676</v>
          </cell>
          <cell r="G604" t="str">
            <v>11450</v>
          </cell>
          <cell r="H604" t="str">
            <v>A</v>
          </cell>
          <cell r="I604" t="str">
            <v>00000041</v>
          </cell>
          <cell r="J604">
            <v>66</v>
          </cell>
          <cell r="K604">
            <v>312</v>
          </cell>
          <cell r="L604">
            <v>6201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 t="str">
            <v>0676</v>
          </cell>
          <cell r="R604" t="str">
            <v>11450</v>
          </cell>
          <cell r="S604" t="str">
            <v>200212</v>
          </cell>
          <cell r="T604" t="str">
            <v>SA01</v>
          </cell>
          <cell r="U604">
            <v>1400.28</v>
          </cell>
          <cell r="V604" t="str">
            <v>LDB</v>
          </cell>
          <cell r="W604">
            <v>0</v>
          </cell>
          <cell r="Y604">
            <v>0</v>
          </cell>
          <cell r="Z604">
            <v>7</v>
          </cell>
          <cell r="AA604" t="str">
            <v>MS#</v>
          </cell>
          <cell r="AB604" t="str">
            <v xml:space="preserve">   998014037</v>
          </cell>
          <cell r="AC604" t="str">
            <v>BCH</v>
          </cell>
          <cell r="AD604" t="str">
            <v>021117</v>
          </cell>
          <cell r="AE604" t="str">
            <v>TML</v>
          </cell>
          <cell r="AF604" t="str">
            <v>12004</v>
          </cell>
          <cell r="AG604" t="str">
            <v>SRL</v>
          </cell>
          <cell r="AH604" t="str">
            <v>0366</v>
          </cell>
          <cell r="AI604" t="str">
            <v>DLV</v>
          </cell>
          <cell r="AJ604" t="str">
            <v>000</v>
          </cell>
          <cell r="AK604" t="str">
            <v>REL</v>
          </cell>
          <cell r="AL604" t="str">
            <v>000</v>
          </cell>
          <cell r="AM604" t="str">
            <v>LN#</v>
          </cell>
          <cell r="AO604" t="str">
            <v>UOI</v>
          </cell>
          <cell r="AP604" t="str">
            <v>EA</v>
          </cell>
          <cell r="AU604" t="str">
            <v>0</v>
          </cell>
          <cell r="AW604" t="str">
            <v>000</v>
          </cell>
          <cell r="AX604" t="str">
            <v>00</v>
          </cell>
          <cell r="AY604" t="str">
            <v>0</v>
          </cell>
          <cell r="AZ604" t="str">
            <v>FPL Fibernet</v>
          </cell>
        </row>
        <row r="605">
          <cell r="A605" t="str">
            <v>107100</v>
          </cell>
          <cell r="B605" t="str">
            <v>0312</v>
          </cell>
          <cell r="C605" t="str">
            <v>06201</v>
          </cell>
          <cell r="D605" t="str">
            <v>0ELECT</v>
          </cell>
          <cell r="E605" t="str">
            <v>312000</v>
          </cell>
          <cell r="F605" t="str">
            <v>0676</v>
          </cell>
          <cell r="G605" t="str">
            <v>11450</v>
          </cell>
          <cell r="H605" t="str">
            <v>A</v>
          </cell>
          <cell r="I605" t="str">
            <v>00000041</v>
          </cell>
          <cell r="J605">
            <v>66</v>
          </cell>
          <cell r="K605">
            <v>312</v>
          </cell>
          <cell r="L605">
            <v>6201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 t="str">
            <v>0676</v>
          </cell>
          <cell r="R605" t="str">
            <v>11450</v>
          </cell>
          <cell r="S605" t="str">
            <v>200212</v>
          </cell>
          <cell r="T605" t="str">
            <v>SA01</v>
          </cell>
          <cell r="U605">
            <v>1575.39</v>
          </cell>
          <cell r="V605" t="str">
            <v>LDB</v>
          </cell>
          <cell r="W605">
            <v>0</v>
          </cell>
          <cell r="Y605">
            <v>0</v>
          </cell>
          <cell r="Z605">
            <v>1</v>
          </cell>
          <cell r="AA605" t="str">
            <v>MS#</v>
          </cell>
          <cell r="AB605" t="str">
            <v xml:space="preserve">   998014070</v>
          </cell>
          <cell r="AC605" t="str">
            <v>BCH</v>
          </cell>
          <cell r="AD605" t="str">
            <v>015507</v>
          </cell>
          <cell r="AE605" t="str">
            <v>TML</v>
          </cell>
          <cell r="AF605" t="str">
            <v>12019</v>
          </cell>
          <cell r="AG605" t="str">
            <v>SRL</v>
          </cell>
          <cell r="AH605" t="str">
            <v>0366</v>
          </cell>
          <cell r="AI605" t="str">
            <v>DLV</v>
          </cell>
          <cell r="AJ605" t="str">
            <v>000</v>
          </cell>
          <cell r="AK605" t="str">
            <v>REL</v>
          </cell>
          <cell r="AL605" t="str">
            <v>000</v>
          </cell>
          <cell r="AM605" t="str">
            <v>LN#</v>
          </cell>
          <cell r="AO605" t="str">
            <v>UOI</v>
          </cell>
          <cell r="AP605" t="str">
            <v>EA</v>
          </cell>
          <cell r="AU605" t="str">
            <v>0</v>
          </cell>
          <cell r="AW605" t="str">
            <v>000</v>
          </cell>
          <cell r="AX605" t="str">
            <v>00</v>
          </cell>
          <cell r="AY605" t="str">
            <v>0</v>
          </cell>
          <cell r="AZ605" t="str">
            <v>FPL Fibernet</v>
          </cell>
        </row>
        <row r="606">
          <cell r="A606" t="str">
            <v>107100</v>
          </cell>
          <cell r="B606" t="str">
            <v>0312</v>
          </cell>
          <cell r="C606" t="str">
            <v>06201</v>
          </cell>
          <cell r="D606" t="str">
            <v>0ELECT</v>
          </cell>
          <cell r="E606" t="str">
            <v>312000</v>
          </cell>
          <cell r="F606" t="str">
            <v>0676</v>
          </cell>
          <cell r="G606" t="str">
            <v>11450</v>
          </cell>
          <cell r="H606" t="str">
            <v>A</v>
          </cell>
          <cell r="I606" t="str">
            <v>00000041</v>
          </cell>
          <cell r="J606">
            <v>66</v>
          </cell>
          <cell r="K606">
            <v>312</v>
          </cell>
          <cell r="L606">
            <v>6201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 t="str">
            <v>0676</v>
          </cell>
          <cell r="R606" t="str">
            <v>11450</v>
          </cell>
          <cell r="S606" t="str">
            <v>200212</v>
          </cell>
          <cell r="T606" t="str">
            <v>SA01</v>
          </cell>
          <cell r="U606">
            <v>1575.39</v>
          </cell>
          <cell r="V606" t="str">
            <v>LDB</v>
          </cell>
          <cell r="W606">
            <v>0</v>
          </cell>
          <cell r="Y606">
            <v>0</v>
          </cell>
          <cell r="Z606">
            <v>1</v>
          </cell>
          <cell r="AA606" t="str">
            <v>MS#</v>
          </cell>
          <cell r="AB606" t="str">
            <v xml:space="preserve">   998014070</v>
          </cell>
          <cell r="AC606" t="str">
            <v>BCH</v>
          </cell>
          <cell r="AD606" t="str">
            <v>015894</v>
          </cell>
          <cell r="AE606" t="str">
            <v>TML</v>
          </cell>
          <cell r="AF606" t="str">
            <v>12005</v>
          </cell>
          <cell r="AG606" t="str">
            <v>SRL</v>
          </cell>
          <cell r="AH606" t="str">
            <v>0366</v>
          </cell>
          <cell r="AI606" t="str">
            <v>DLV</v>
          </cell>
          <cell r="AJ606" t="str">
            <v>000</v>
          </cell>
          <cell r="AK606" t="str">
            <v>REL</v>
          </cell>
          <cell r="AL606" t="str">
            <v>000</v>
          </cell>
          <cell r="AM606" t="str">
            <v>LN#</v>
          </cell>
          <cell r="AO606" t="str">
            <v>UOI</v>
          </cell>
          <cell r="AP606" t="str">
            <v>EA</v>
          </cell>
          <cell r="AU606" t="str">
            <v>0</v>
          </cell>
          <cell r="AW606" t="str">
            <v>000</v>
          </cell>
          <cell r="AX606" t="str">
            <v>00</v>
          </cell>
          <cell r="AY606" t="str">
            <v>0</v>
          </cell>
          <cell r="AZ606" t="str">
            <v>FPL Fibernet</v>
          </cell>
        </row>
        <row r="607">
          <cell r="A607" t="str">
            <v>107100</v>
          </cell>
          <cell r="B607" t="str">
            <v>0312</v>
          </cell>
          <cell r="C607" t="str">
            <v>06201</v>
          </cell>
          <cell r="D607" t="str">
            <v>0ELECT</v>
          </cell>
          <cell r="E607" t="str">
            <v>312000</v>
          </cell>
          <cell r="F607" t="str">
            <v>0676</v>
          </cell>
          <cell r="G607" t="str">
            <v>11450</v>
          </cell>
          <cell r="H607" t="str">
            <v>A</v>
          </cell>
          <cell r="I607" t="str">
            <v>00000041</v>
          </cell>
          <cell r="J607">
            <v>66</v>
          </cell>
          <cell r="K607">
            <v>312</v>
          </cell>
          <cell r="L607">
            <v>6201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 t="str">
            <v>0676</v>
          </cell>
          <cell r="R607" t="str">
            <v>11450</v>
          </cell>
          <cell r="S607" t="str">
            <v>200212</v>
          </cell>
          <cell r="T607" t="str">
            <v>SA01</v>
          </cell>
          <cell r="U607">
            <v>1575.39</v>
          </cell>
          <cell r="V607" t="str">
            <v>LDB</v>
          </cell>
          <cell r="W607">
            <v>0</v>
          </cell>
          <cell r="Y607">
            <v>0</v>
          </cell>
          <cell r="Z607">
            <v>1</v>
          </cell>
          <cell r="AA607" t="str">
            <v>MS#</v>
          </cell>
          <cell r="AB607" t="str">
            <v xml:space="preserve">   998014070</v>
          </cell>
          <cell r="AC607" t="str">
            <v>BCH</v>
          </cell>
          <cell r="AD607" t="str">
            <v>021111</v>
          </cell>
          <cell r="AE607" t="str">
            <v>TML</v>
          </cell>
          <cell r="AF607" t="str">
            <v>12004</v>
          </cell>
          <cell r="AG607" t="str">
            <v>SRL</v>
          </cell>
          <cell r="AH607" t="str">
            <v>0366</v>
          </cell>
          <cell r="AI607" t="str">
            <v>DLV</v>
          </cell>
          <cell r="AJ607" t="str">
            <v>000</v>
          </cell>
          <cell r="AK607" t="str">
            <v>REL</v>
          </cell>
          <cell r="AL607" t="str">
            <v>000</v>
          </cell>
          <cell r="AM607" t="str">
            <v>LN#</v>
          </cell>
          <cell r="AO607" t="str">
            <v>UOI</v>
          </cell>
          <cell r="AP607" t="str">
            <v>EA</v>
          </cell>
          <cell r="AU607" t="str">
            <v>0</v>
          </cell>
          <cell r="AW607" t="str">
            <v>000</v>
          </cell>
          <cell r="AX607" t="str">
            <v>00</v>
          </cell>
          <cell r="AY607" t="str">
            <v>0</v>
          </cell>
          <cell r="AZ607" t="str">
            <v>FPL Fibernet</v>
          </cell>
        </row>
        <row r="608">
          <cell r="A608" t="str">
            <v>107100</v>
          </cell>
          <cell r="B608" t="str">
            <v>0312</v>
          </cell>
          <cell r="C608" t="str">
            <v>06201</v>
          </cell>
          <cell r="D608" t="str">
            <v>0ELECT</v>
          </cell>
          <cell r="E608" t="str">
            <v>312000</v>
          </cell>
          <cell r="F608" t="str">
            <v>0676</v>
          </cell>
          <cell r="G608" t="str">
            <v>11450</v>
          </cell>
          <cell r="H608" t="str">
            <v>A</v>
          </cell>
          <cell r="I608" t="str">
            <v>00000041</v>
          </cell>
          <cell r="J608">
            <v>66</v>
          </cell>
          <cell r="K608">
            <v>312</v>
          </cell>
          <cell r="L608">
            <v>6201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 t="str">
            <v>0676</v>
          </cell>
          <cell r="R608" t="str">
            <v>11450</v>
          </cell>
          <cell r="S608" t="str">
            <v>200212</v>
          </cell>
          <cell r="T608" t="str">
            <v>SA01</v>
          </cell>
          <cell r="U608">
            <v>1575.39</v>
          </cell>
          <cell r="V608" t="str">
            <v>LDB</v>
          </cell>
          <cell r="W608">
            <v>0</v>
          </cell>
          <cell r="Y608">
            <v>0</v>
          </cell>
          <cell r="Z608">
            <v>1</v>
          </cell>
          <cell r="AA608" t="str">
            <v>MS#</v>
          </cell>
          <cell r="AB608" t="str">
            <v xml:space="preserve">   998014070</v>
          </cell>
          <cell r="AC608" t="str">
            <v>BCH</v>
          </cell>
          <cell r="AD608" t="str">
            <v>021127</v>
          </cell>
          <cell r="AE608" t="str">
            <v>TML</v>
          </cell>
          <cell r="AF608" t="str">
            <v>12004</v>
          </cell>
          <cell r="AG608" t="str">
            <v>SRL</v>
          </cell>
          <cell r="AH608" t="str">
            <v>0366</v>
          </cell>
          <cell r="AI608" t="str">
            <v>DLV</v>
          </cell>
          <cell r="AJ608" t="str">
            <v>000</v>
          </cell>
          <cell r="AK608" t="str">
            <v>REL</v>
          </cell>
          <cell r="AL608" t="str">
            <v>000</v>
          </cell>
          <cell r="AM608" t="str">
            <v>LN#</v>
          </cell>
          <cell r="AO608" t="str">
            <v>UOI</v>
          </cell>
          <cell r="AP608" t="str">
            <v>EA</v>
          </cell>
          <cell r="AU608" t="str">
            <v>0</v>
          </cell>
          <cell r="AW608" t="str">
            <v>000</v>
          </cell>
          <cell r="AX608" t="str">
            <v>00</v>
          </cell>
          <cell r="AY608" t="str">
            <v>0</v>
          </cell>
          <cell r="AZ608" t="str">
            <v>FPL Fibernet</v>
          </cell>
        </row>
        <row r="609">
          <cell r="A609" t="str">
            <v>107100</v>
          </cell>
          <cell r="B609" t="str">
            <v>0312</v>
          </cell>
          <cell r="C609" t="str">
            <v>06201</v>
          </cell>
          <cell r="D609" t="str">
            <v>0ELECT</v>
          </cell>
          <cell r="E609" t="str">
            <v>312000</v>
          </cell>
          <cell r="F609" t="str">
            <v>0676</v>
          </cell>
          <cell r="G609" t="str">
            <v>11450</v>
          </cell>
          <cell r="H609" t="str">
            <v>A</v>
          </cell>
          <cell r="I609" t="str">
            <v>00000041</v>
          </cell>
          <cell r="J609">
            <v>66</v>
          </cell>
          <cell r="K609">
            <v>312</v>
          </cell>
          <cell r="L609">
            <v>6201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0676</v>
          </cell>
          <cell r="R609" t="str">
            <v>11450</v>
          </cell>
          <cell r="S609" t="str">
            <v>200212</v>
          </cell>
          <cell r="T609" t="str">
            <v>SA01</v>
          </cell>
          <cell r="U609">
            <v>2185.11</v>
          </cell>
          <cell r="V609" t="str">
            <v>LDB</v>
          </cell>
          <cell r="W609">
            <v>0</v>
          </cell>
          <cell r="Y609">
            <v>0</v>
          </cell>
          <cell r="Z609">
            <v>1</v>
          </cell>
          <cell r="AA609" t="str">
            <v>MS#</v>
          </cell>
          <cell r="AB609" t="str">
            <v xml:space="preserve">   998014067</v>
          </cell>
          <cell r="AC609" t="str">
            <v>BCH</v>
          </cell>
          <cell r="AD609" t="str">
            <v>014391</v>
          </cell>
          <cell r="AE609" t="str">
            <v>TML</v>
          </cell>
          <cell r="AF609" t="str">
            <v>12006</v>
          </cell>
          <cell r="AG609" t="str">
            <v>SRL</v>
          </cell>
          <cell r="AH609" t="str">
            <v>0366</v>
          </cell>
          <cell r="AI609" t="str">
            <v>DLV</v>
          </cell>
          <cell r="AJ609" t="str">
            <v>000</v>
          </cell>
          <cell r="AK609" t="str">
            <v>REL</v>
          </cell>
          <cell r="AL609" t="str">
            <v>000</v>
          </cell>
          <cell r="AM609" t="str">
            <v>LN#</v>
          </cell>
          <cell r="AO609" t="str">
            <v>UOI</v>
          </cell>
          <cell r="AP609" t="str">
            <v>EA</v>
          </cell>
          <cell r="AU609" t="str">
            <v>0</v>
          </cell>
          <cell r="AW609" t="str">
            <v>000</v>
          </cell>
          <cell r="AX609" t="str">
            <v>00</v>
          </cell>
          <cell r="AY609" t="str">
            <v>0</v>
          </cell>
          <cell r="AZ609" t="str">
            <v>FPL Fibernet</v>
          </cell>
        </row>
        <row r="610">
          <cell r="A610" t="str">
            <v>107100</v>
          </cell>
          <cell r="B610" t="str">
            <v>0312</v>
          </cell>
          <cell r="C610" t="str">
            <v>06201</v>
          </cell>
          <cell r="D610" t="str">
            <v>0ELECT</v>
          </cell>
          <cell r="E610" t="str">
            <v>312000</v>
          </cell>
          <cell r="F610" t="str">
            <v>0676</v>
          </cell>
          <cell r="G610" t="str">
            <v>11450</v>
          </cell>
          <cell r="H610" t="str">
            <v>A</v>
          </cell>
          <cell r="I610" t="str">
            <v>00000041</v>
          </cell>
          <cell r="J610">
            <v>66</v>
          </cell>
          <cell r="K610">
            <v>312</v>
          </cell>
          <cell r="L610">
            <v>6201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 t="str">
            <v>0676</v>
          </cell>
          <cell r="R610" t="str">
            <v>11450</v>
          </cell>
          <cell r="S610" t="str">
            <v>200212</v>
          </cell>
          <cell r="T610" t="str">
            <v>SA01</v>
          </cell>
          <cell r="U610">
            <v>2267.7600000000002</v>
          </cell>
          <cell r="V610" t="str">
            <v>LDB</v>
          </cell>
          <cell r="W610">
            <v>0</v>
          </cell>
          <cell r="Y610">
            <v>0</v>
          </cell>
          <cell r="Z610">
            <v>12</v>
          </cell>
          <cell r="AA610" t="str">
            <v>MS#</v>
          </cell>
          <cell r="AB610" t="str">
            <v xml:space="preserve">   998003509</v>
          </cell>
          <cell r="AC610" t="str">
            <v>BCH</v>
          </cell>
          <cell r="AD610" t="str">
            <v>021123</v>
          </cell>
          <cell r="AE610" t="str">
            <v>TML</v>
          </cell>
          <cell r="AF610" t="str">
            <v>12004</v>
          </cell>
          <cell r="AG610" t="str">
            <v>SRL</v>
          </cell>
          <cell r="AH610" t="str">
            <v>0366</v>
          </cell>
          <cell r="AI610" t="str">
            <v>DLV</v>
          </cell>
          <cell r="AJ610" t="str">
            <v>000</v>
          </cell>
          <cell r="AK610" t="str">
            <v>REL</v>
          </cell>
          <cell r="AL610" t="str">
            <v>000</v>
          </cell>
          <cell r="AM610" t="str">
            <v>LN#</v>
          </cell>
          <cell r="AO610" t="str">
            <v>UOI</v>
          </cell>
          <cell r="AP610" t="str">
            <v>EA</v>
          </cell>
          <cell r="AU610" t="str">
            <v>0</v>
          </cell>
          <cell r="AW610" t="str">
            <v>000</v>
          </cell>
          <cell r="AX610" t="str">
            <v>00</v>
          </cell>
          <cell r="AY610" t="str">
            <v>0</v>
          </cell>
          <cell r="AZ610" t="str">
            <v>FPL Fibernet</v>
          </cell>
        </row>
        <row r="611">
          <cell r="A611" t="str">
            <v>107100</v>
          </cell>
          <cell r="B611" t="str">
            <v>0312</v>
          </cell>
          <cell r="C611" t="str">
            <v>06201</v>
          </cell>
          <cell r="D611" t="str">
            <v>0ELECT</v>
          </cell>
          <cell r="E611" t="str">
            <v>312000</v>
          </cell>
          <cell r="F611" t="str">
            <v>0676</v>
          </cell>
          <cell r="G611" t="str">
            <v>11450</v>
          </cell>
          <cell r="H611" t="str">
            <v>A</v>
          </cell>
          <cell r="I611" t="str">
            <v>00000041</v>
          </cell>
          <cell r="J611">
            <v>66</v>
          </cell>
          <cell r="K611">
            <v>312</v>
          </cell>
          <cell r="L611">
            <v>6201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 t="str">
            <v>0676</v>
          </cell>
          <cell r="R611" t="str">
            <v>11450</v>
          </cell>
          <cell r="S611" t="str">
            <v>200212</v>
          </cell>
          <cell r="T611" t="str">
            <v>SA01</v>
          </cell>
          <cell r="U611">
            <v>2267.7600000000002</v>
          </cell>
          <cell r="V611" t="str">
            <v>LDB</v>
          </cell>
          <cell r="W611">
            <v>0</v>
          </cell>
          <cell r="Y611">
            <v>0</v>
          </cell>
          <cell r="Z611">
            <v>12</v>
          </cell>
          <cell r="AA611" t="str">
            <v>MS#</v>
          </cell>
          <cell r="AB611" t="str">
            <v xml:space="preserve">   998003509</v>
          </cell>
          <cell r="AC611" t="str">
            <v>BCH</v>
          </cell>
          <cell r="AD611" t="str">
            <v>021130</v>
          </cell>
          <cell r="AE611" t="str">
            <v>TML</v>
          </cell>
          <cell r="AF611" t="str">
            <v>12004</v>
          </cell>
          <cell r="AG611" t="str">
            <v>SRL</v>
          </cell>
          <cell r="AH611" t="str">
            <v>0366</v>
          </cell>
          <cell r="AI611" t="str">
            <v>DLV</v>
          </cell>
          <cell r="AJ611" t="str">
            <v>000</v>
          </cell>
          <cell r="AK611" t="str">
            <v>REL</v>
          </cell>
          <cell r="AL611" t="str">
            <v>000</v>
          </cell>
          <cell r="AM611" t="str">
            <v>LN#</v>
          </cell>
          <cell r="AO611" t="str">
            <v>UOI</v>
          </cell>
          <cell r="AP611" t="str">
            <v>EA</v>
          </cell>
          <cell r="AU611" t="str">
            <v>0</v>
          </cell>
          <cell r="AW611" t="str">
            <v>000</v>
          </cell>
          <cell r="AX611" t="str">
            <v>00</v>
          </cell>
          <cell r="AY611" t="str">
            <v>0</v>
          </cell>
          <cell r="AZ611" t="str">
            <v>FPL Fibernet</v>
          </cell>
        </row>
        <row r="612">
          <cell r="A612" t="str">
            <v>107100</v>
          </cell>
          <cell r="B612" t="str">
            <v>0312</v>
          </cell>
          <cell r="C612" t="str">
            <v>06201</v>
          </cell>
          <cell r="D612" t="str">
            <v>0ELECT</v>
          </cell>
          <cell r="E612" t="str">
            <v>312000</v>
          </cell>
          <cell r="F612" t="str">
            <v>0676</v>
          </cell>
          <cell r="G612" t="str">
            <v>11450</v>
          </cell>
          <cell r="H612" t="str">
            <v>A</v>
          </cell>
          <cell r="I612" t="str">
            <v>00000041</v>
          </cell>
          <cell r="J612">
            <v>66</v>
          </cell>
          <cell r="K612">
            <v>312</v>
          </cell>
          <cell r="L612">
            <v>6201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 t="str">
            <v>0676</v>
          </cell>
          <cell r="R612" t="str">
            <v>11450</v>
          </cell>
          <cell r="S612" t="str">
            <v>200212</v>
          </cell>
          <cell r="T612" t="str">
            <v>SA01</v>
          </cell>
          <cell r="U612">
            <v>2906.46</v>
          </cell>
          <cell r="V612" t="str">
            <v>LDB</v>
          </cell>
          <cell r="W612">
            <v>0</v>
          </cell>
          <cell r="Y612">
            <v>0</v>
          </cell>
          <cell r="Z612">
            <v>1</v>
          </cell>
          <cell r="AA612" t="str">
            <v>MS#</v>
          </cell>
          <cell r="AB612" t="str">
            <v xml:space="preserve">   998014506</v>
          </cell>
          <cell r="AC612" t="str">
            <v>BCH</v>
          </cell>
          <cell r="AD612" t="str">
            <v>014935</v>
          </cell>
          <cell r="AE612" t="str">
            <v>TML</v>
          </cell>
          <cell r="AF612" t="str">
            <v>12011</v>
          </cell>
          <cell r="AG612" t="str">
            <v>SRL</v>
          </cell>
          <cell r="AH612" t="str">
            <v>0366</v>
          </cell>
          <cell r="AI612" t="str">
            <v>DLV</v>
          </cell>
          <cell r="AJ612" t="str">
            <v>000</v>
          </cell>
          <cell r="AK612" t="str">
            <v>REL</v>
          </cell>
          <cell r="AL612" t="str">
            <v>000</v>
          </cell>
          <cell r="AM612" t="str">
            <v>LN#</v>
          </cell>
          <cell r="AO612" t="str">
            <v>UOI</v>
          </cell>
          <cell r="AP612" t="str">
            <v>EA</v>
          </cell>
          <cell r="AU612" t="str">
            <v>0</v>
          </cell>
          <cell r="AW612" t="str">
            <v>000</v>
          </cell>
          <cell r="AX612" t="str">
            <v>00</v>
          </cell>
          <cell r="AY612" t="str">
            <v>0</v>
          </cell>
          <cell r="AZ612" t="str">
            <v>FPL Fibernet</v>
          </cell>
        </row>
        <row r="613">
          <cell r="A613" t="str">
            <v>107100</v>
          </cell>
          <cell r="B613" t="str">
            <v>0312</v>
          </cell>
          <cell r="C613" t="str">
            <v>06201</v>
          </cell>
          <cell r="D613" t="str">
            <v>0ELECT</v>
          </cell>
          <cell r="E613" t="str">
            <v>312000</v>
          </cell>
          <cell r="F613" t="str">
            <v>0676</v>
          </cell>
          <cell r="G613" t="str">
            <v>11450</v>
          </cell>
          <cell r="H613" t="str">
            <v>A</v>
          </cell>
          <cell r="I613" t="str">
            <v>00000041</v>
          </cell>
          <cell r="J613">
            <v>66</v>
          </cell>
          <cell r="K613">
            <v>312</v>
          </cell>
          <cell r="L613">
            <v>6201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 t="str">
            <v>0676</v>
          </cell>
          <cell r="R613" t="str">
            <v>11450</v>
          </cell>
          <cell r="S613" t="str">
            <v>200212</v>
          </cell>
          <cell r="T613" t="str">
            <v>SA01</v>
          </cell>
          <cell r="U613">
            <v>3213.47</v>
          </cell>
          <cell r="V613" t="str">
            <v>LDB</v>
          </cell>
          <cell r="W613">
            <v>0</v>
          </cell>
          <cell r="Y613">
            <v>0</v>
          </cell>
          <cell r="Z613">
            <v>1</v>
          </cell>
          <cell r="AA613" t="str">
            <v>MS#</v>
          </cell>
          <cell r="AB613" t="str">
            <v xml:space="preserve">   998014233</v>
          </cell>
          <cell r="AC613" t="str">
            <v>BCH</v>
          </cell>
          <cell r="AD613" t="str">
            <v>014394</v>
          </cell>
          <cell r="AE613" t="str">
            <v>TML</v>
          </cell>
          <cell r="AF613" t="str">
            <v>12006</v>
          </cell>
          <cell r="AG613" t="str">
            <v>SRL</v>
          </cell>
          <cell r="AH613" t="str">
            <v>0366</v>
          </cell>
          <cell r="AI613" t="str">
            <v>DLV</v>
          </cell>
          <cell r="AJ613" t="str">
            <v>000</v>
          </cell>
          <cell r="AK613" t="str">
            <v>REL</v>
          </cell>
          <cell r="AL613" t="str">
            <v>000</v>
          </cell>
          <cell r="AM613" t="str">
            <v>LN#</v>
          </cell>
          <cell r="AO613" t="str">
            <v>UOI</v>
          </cell>
          <cell r="AP613" t="str">
            <v>EA</v>
          </cell>
          <cell r="AU613" t="str">
            <v>0</v>
          </cell>
          <cell r="AW613" t="str">
            <v>000</v>
          </cell>
          <cell r="AX613" t="str">
            <v>00</v>
          </cell>
          <cell r="AY613" t="str">
            <v>0</v>
          </cell>
          <cell r="AZ613" t="str">
            <v>FPL Fibernet</v>
          </cell>
        </row>
        <row r="614">
          <cell r="A614" t="str">
            <v>107100</v>
          </cell>
          <cell r="B614" t="str">
            <v>0312</v>
          </cell>
          <cell r="C614" t="str">
            <v>06201</v>
          </cell>
          <cell r="D614" t="str">
            <v>0ELECT</v>
          </cell>
          <cell r="E614" t="str">
            <v>312000</v>
          </cell>
          <cell r="F614" t="str">
            <v>0676</v>
          </cell>
          <cell r="G614" t="str">
            <v>11450</v>
          </cell>
          <cell r="H614" t="str">
            <v>A</v>
          </cell>
          <cell r="I614" t="str">
            <v>00000041</v>
          </cell>
          <cell r="J614">
            <v>66</v>
          </cell>
          <cell r="K614">
            <v>312</v>
          </cell>
          <cell r="L614">
            <v>6201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 t="str">
            <v>0676</v>
          </cell>
          <cell r="R614" t="str">
            <v>11450</v>
          </cell>
          <cell r="S614" t="str">
            <v>200212</v>
          </cell>
          <cell r="T614" t="str">
            <v>SA01</v>
          </cell>
          <cell r="U614">
            <v>4726.17</v>
          </cell>
          <cell r="V614" t="str">
            <v>LDB</v>
          </cell>
          <cell r="W614">
            <v>0</v>
          </cell>
          <cell r="Y614">
            <v>0</v>
          </cell>
          <cell r="Z614">
            <v>3</v>
          </cell>
          <cell r="AA614" t="str">
            <v>MS#</v>
          </cell>
          <cell r="AB614" t="str">
            <v xml:space="preserve">   998014070</v>
          </cell>
          <cell r="AC614" t="str">
            <v>BCH</v>
          </cell>
          <cell r="AD614" t="str">
            <v>021115</v>
          </cell>
          <cell r="AE614" t="str">
            <v>TML</v>
          </cell>
          <cell r="AF614" t="str">
            <v>12004</v>
          </cell>
          <cell r="AG614" t="str">
            <v>SRL</v>
          </cell>
          <cell r="AH614" t="str">
            <v>0366</v>
          </cell>
          <cell r="AI614" t="str">
            <v>DLV</v>
          </cell>
          <cell r="AJ614" t="str">
            <v>000</v>
          </cell>
          <cell r="AK614" t="str">
            <v>REL</v>
          </cell>
          <cell r="AL614" t="str">
            <v>000</v>
          </cell>
          <cell r="AM614" t="str">
            <v>LN#</v>
          </cell>
          <cell r="AO614" t="str">
            <v>UOI</v>
          </cell>
          <cell r="AP614" t="str">
            <v>EA</v>
          </cell>
          <cell r="AU614" t="str">
            <v>0</v>
          </cell>
          <cell r="AW614" t="str">
            <v>000</v>
          </cell>
          <cell r="AX614" t="str">
            <v>00</v>
          </cell>
          <cell r="AY614" t="str">
            <v>0</v>
          </cell>
          <cell r="AZ614" t="str">
            <v>FPL Fibernet</v>
          </cell>
        </row>
        <row r="615">
          <cell r="A615" t="str">
            <v>107100</v>
          </cell>
          <cell r="B615" t="str">
            <v>0312</v>
          </cell>
          <cell r="C615" t="str">
            <v>06201</v>
          </cell>
          <cell r="D615" t="str">
            <v>0ELECT</v>
          </cell>
          <cell r="E615" t="str">
            <v>312000</v>
          </cell>
          <cell r="F615" t="str">
            <v>0676</v>
          </cell>
          <cell r="G615" t="str">
            <v>11450</v>
          </cell>
          <cell r="H615" t="str">
            <v>A</v>
          </cell>
          <cell r="I615" t="str">
            <v>00000041</v>
          </cell>
          <cell r="J615">
            <v>66</v>
          </cell>
          <cell r="K615">
            <v>312</v>
          </cell>
          <cell r="L615">
            <v>6201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 t="str">
            <v>0676</v>
          </cell>
          <cell r="R615" t="str">
            <v>11450</v>
          </cell>
          <cell r="S615" t="str">
            <v>200212</v>
          </cell>
          <cell r="T615" t="str">
            <v>SA01</v>
          </cell>
          <cell r="U615">
            <v>4726.17</v>
          </cell>
          <cell r="V615" t="str">
            <v>LDB</v>
          </cell>
          <cell r="W615">
            <v>0</v>
          </cell>
          <cell r="Y615">
            <v>0</v>
          </cell>
          <cell r="Z615">
            <v>3</v>
          </cell>
          <cell r="AA615" t="str">
            <v>MS#</v>
          </cell>
          <cell r="AB615" t="str">
            <v xml:space="preserve">   998014070</v>
          </cell>
          <cell r="AC615" t="str">
            <v>BCH</v>
          </cell>
          <cell r="AD615" t="str">
            <v>021125</v>
          </cell>
          <cell r="AE615" t="str">
            <v>TML</v>
          </cell>
          <cell r="AF615" t="str">
            <v>12004</v>
          </cell>
          <cell r="AG615" t="str">
            <v>SRL</v>
          </cell>
          <cell r="AH615" t="str">
            <v>0366</v>
          </cell>
          <cell r="AI615" t="str">
            <v>DLV</v>
          </cell>
          <cell r="AJ615" t="str">
            <v>000</v>
          </cell>
          <cell r="AK615" t="str">
            <v>REL</v>
          </cell>
          <cell r="AL615" t="str">
            <v>000</v>
          </cell>
          <cell r="AM615" t="str">
            <v>LN#</v>
          </cell>
          <cell r="AO615" t="str">
            <v>UOI</v>
          </cell>
          <cell r="AP615" t="str">
            <v>EA</v>
          </cell>
          <cell r="AU615" t="str">
            <v>0</v>
          </cell>
          <cell r="AW615" t="str">
            <v>000</v>
          </cell>
          <cell r="AX615" t="str">
            <v>00</v>
          </cell>
          <cell r="AY615" t="str">
            <v>0</v>
          </cell>
          <cell r="AZ615" t="str">
            <v>FPL Fibernet</v>
          </cell>
        </row>
        <row r="616">
          <cell r="A616" t="str">
            <v>107100</v>
          </cell>
          <cell r="B616" t="str">
            <v>0312</v>
          </cell>
          <cell r="C616" t="str">
            <v>06201</v>
          </cell>
          <cell r="D616" t="str">
            <v>0ELECT</v>
          </cell>
          <cell r="E616" t="str">
            <v>312000</v>
          </cell>
          <cell r="F616" t="str">
            <v>0676</v>
          </cell>
          <cell r="G616" t="str">
            <v>11450</v>
          </cell>
          <cell r="H616" t="str">
            <v>A</v>
          </cell>
          <cell r="I616" t="str">
            <v>00000041</v>
          </cell>
          <cell r="J616">
            <v>66</v>
          </cell>
          <cell r="K616">
            <v>312</v>
          </cell>
          <cell r="L616">
            <v>6201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 t="str">
            <v>0676</v>
          </cell>
          <cell r="R616" t="str">
            <v>11450</v>
          </cell>
          <cell r="S616" t="str">
            <v>200212</v>
          </cell>
          <cell r="T616" t="str">
            <v>SA01</v>
          </cell>
          <cell r="U616">
            <v>5812.93</v>
          </cell>
          <cell r="V616" t="str">
            <v>LDB</v>
          </cell>
          <cell r="W616">
            <v>0</v>
          </cell>
          <cell r="Y616">
            <v>0</v>
          </cell>
          <cell r="Z616">
            <v>2</v>
          </cell>
          <cell r="AA616" t="str">
            <v>MS#</v>
          </cell>
          <cell r="AB616" t="str">
            <v xml:space="preserve">   998014506</v>
          </cell>
          <cell r="AC616" t="str">
            <v>BCH</v>
          </cell>
          <cell r="AD616" t="str">
            <v>021129</v>
          </cell>
          <cell r="AE616" t="str">
            <v>TML</v>
          </cell>
          <cell r="AF616" t="str">
            <v>12004</v>
          </cell>
          <cell r="AG616" t="str">
            <v>SRL</v>
          </cell>
          <cell r="AH616" t="str">
            <v>0366</v>
          </cell>
          <cell r="AI616" t="str">
            <v>DLV</v>
          </cell>
          <cell r="AJ616" t="str">
            <v>000</v>
          </cell>
          <cell r="AK616" t="str">
            <v>REL</v>
          </cell>
          <cell r="AL616" t="str">
            <v>000</v>
          </cell>
          <cell r="AM616" t="str">
            <v>LN#</v>
          </cell>
          <cell r="AO616" t="str">
            <v>UOI</v>
          </cell>
          <cell r="AP616" t="str">
            <v>EA</v>
          </cell>
          <cell r="AU616" t="str">
            <v>0</v>
          </cell>
          <cell r="AW616" t="str">
            <v>000</v>
          </cell>
          <cell r="AX616" t="str">
            <v>00</v>
          </cell>
          <cell r="AY616" t="str">
            <v>0</v>
          </cell>
          <cell r="AZ616" t="str">
            <v>FPL Fibernet</v>
          </cell>
        </row>
        <row r="617">
          <cell r="A617" t="str">
            <v>107100</v>
          </cell>
          <cell r="B617" t="str">
            <v>0312</v>
          </cell>
          <cell r="C617" t="str">
            <v>06201</v>
          </cell>
          <cell r="D617" t="str">
            <v>0ELECT</v>
          </cell>
          <cell r="E617" t="str">
            <v>312000</v>
          </cell>
          <cell r="F617" t="str">
            <v>0676</v>
          </cell>
          <cell r="G617" t="str">
            <v>11450</v>
          </cell>
          <cell r="H617" t="str">
            <v>A</v>
          </cell>
          <cell r="I617" t="str">
            <v>00000041</v>
          </cell>
          <cell r="J617">
            <v>66</v>
          </cell>
          <cell r="K617">
            <v>312</v>
          </cell>
          <cell r="L617">
            <v>6201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 t="str">
            <v>0676</v>
          </cell>
          <cell r="R617" t="str">
            <v>11450</v>
          </cell>
          <cell r="S617" t="str">
            <v>200212</v>
          </cell>
          <cell r="T617" t="str">
            <v>SA01</v>
          </cell>
          <cell r="U617">
            <v>6270.96</v>
          </cell>
          <cell r="V617" t="str">
            <v>LDB</v>
          </cell>
          <cell r="W617">
            <v>0</v>
          </cell>
          <cell r="Y617">
            <v>0</v>
          </cell>
          <cell r="Z617">
            <v>2</v>
          </cell>
          <cell r="AA617" t="str">
            <v>MS#</v>
          </cell>
          <cell r="AB617" t="str">
            <v xml:space="preserve">   998014018</v>
          </cell>
          <cell r="AC617" t="str">
            <v>BCH</v>
          </cell>
          <cell r="AD617" t="str">
            <v>014398</v>
          </cell>
          <cell r="AE617" t="str">
            <v>TML</v>
          </cell>
          <cell r="AF617" t="str">
            <v>12006</v>
          </cell>
          <cell r="AG617" t="str">
            <v>SRL</v>
          </cell>
          <cell r="AH617" t="str">
            <v>0366</v>
          </cell>
          <cell r="AI617" t="str">
            <v>DLV</v>
          </cell>
          <cell r="AJ617" t="str">
            <v>000</v>
          </cell>
          <cell r="AK617" t="str">
            <v>REL</v>
          </cell>
          <cell r="AL617" t="str">
            <v>000</v>
          </cell>
          <cell r="AM617" t="str">
            <v>LN#</v>
          </cell>
          <cell r="AO617" t="str">
            <v>UOI</v>
          </cell>
          <cell r="AP617" t="str">
            <v>EA</v>
          </cell>
          <cell r="AU617" t="str">
            <v>0</v>
          </cell>
          <cell r="AW617" t="str">
            <v>000</v>
          </cell>
          <cell r="AX617" t="str">
            <v>00</v>
          </cell>
          <cell r="AY617" t="str">
            <v>0</v>
          </cell>
          <cell r="AZ617" t="str">
            <v>FPL Fibernet</v>
          </cell>
        </row>
        <row r="618">
          <cell r="A618" t="str">
            <v>107100</v>
          </cell>
          <cell r="B618" t="str">
            <v>0312</v>
          </cell>
          <cell r="C618" t="str">
            <v>06201</v>
          </cell>
          <cell r="D618" t="str">
            <v>0ELECT</v>
          </cell>
          <cell r="E618" t="str">
            <v>312000</v>
          </cell>
          <cell r="F618" t="str">
            <v>0676</v>
          </cell>
          <cell r="G618" t="str">
            <v>11450</v>
          </cell>
          <cell r="H618" t="str">
            <v>A</v>
          </cell>
          <cell r="I618" t="str">
            <v>00000041</v>
          </cell>
          <cell r="J618">
            <v>66</v>
          </cell>
          <cell r="K618">
            <v>312</v>
          </cell>
          <cell r="L618">
            <v>6201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 t="str">
            <v>0676</v>
          </cell>
          <cell r="R618" t="str">
            <v>11450</v>
          </cell>
          <cell r="S618" t="str">
            <v>200212</v>
          </cell>
          <cell r="T618" t="str">
            <v>SA01</v>
          </cell>
          <cell r="U618">
            <v>8719.39</v>
          </cell>
          <cell r="V618" t="str">
            <v>LDB</v>
          </cell>
          <cell r="W618">
            <v>0</v>
          </cell>
          <cell r="Y618">
            <v>0</v>
          </cell>
          <cell r="Z618">
            <v>3</v>
          </cell>
          <cell r="AA618" t="str">
            <v>MS#</v>
          </cell>
          <cell r="AB618" t="str">
            <v xml:space="preserve">   998014506</v>
          </cell>
          <cell r="AC618" t="str">
            <v>BCH</v>
          </cell>
          <cell r="AD618" t="str">
            <v>014399</v>
          </cell>
          <cell r="AE618" t="str">
            <v>TML</v>
          </cell>
          <cell r="AF618" t="str">
            <v>12006</v>
          </cell>
          <cell r="AG618" t="str">
            <v>SRL</v>
          </cell>
          <cell r="AH618" t="str">
            <v>0366</v>
          </cell>
          <cell r="AI618" t="str">
            <v>DLV</v>
          </cell>
          <cell r="AJ618" t="str">
            <v>000</v>
          </cell>
          <cell r="AK618" t="str">
            <v>REL</v>
          </cell>
          <cell r="AL618" t="str">
            <v>000</v>
          </cell>
          <cell r="AM618" t="str">
            <v>LN#</v>
          </cell>
          <cell r="AO618" t="str">
            <v>UOI</v>
          </cell>
          <cell r="AP618" t="str">
            <v>EA</v>
          </cell>
          <cell r="AU618" t="str">
            <v>0</v>
          </cell>
          <cell r="AW618" t="str">
            <v>000</v>
          </cell>
          <cell r="AX618" t="str">
            <v>00</v>
          </cell>
          <cell r="AY618" t="str">
            <v>0</v>
          </cell>
          <cell r="AZ618" t="str">
            <v>FPL Fibernet</v>
          </cell>
        </row>
        <row r="619">
          <cell r="A619" t="str">
            <v>107100</v>
          </cell>
          <cell r="B619" t="str">
            <v>0312</v>
          </cell>
          <cell r="C619" t="str">
            <v>06201</v>
          </cell>
          <cell r="D619" t="str">
            <v>0ELECT</v>
          </cell>
          <cell r="E619" t="str">
            <v>312000</v>
          </cell>
          <cell r="F619" t="str">
            <v>0676</v>
          </cell>
          <cell r="G619" t="str">
            <v>11450</v>
          </cell>
          <cell r="H619" t="str">
            <v>A</v>
          </cell>
          <cell r="I619" t="str">
            <v>00000041</v>
          </cell>
          <cell r="J619">
            <v>66</v>
          </cell>
          <cell r="K619">
            <v>312</v>
          </cell>
          <cell r="L619">
            <v>6201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 t="str">
            <v>0676</v>
          </cell>
          <cell r="R619" t="str">
            <v>11450</v>
          </cell>
          <cell r="S619" t="str">
            <v>200212</v>
          </cell>
          <cell r="T619" t="str">
            <v>SA01</v>
          </cell>
          <cell r="U619">
            <v>8882.06</v>
          </cell>
          <cell r="V619" t="str">
            <v>LDB</v>
          </cell>
          <cell r="W619">
            <v>0</v>
          </cell>
          <cell r="Y619">
            <v>0</v>
          </cell>
          <cell r="Z619">
            <v>47</v>
          </cell>
          <cell r="AA619" t="str">
            <v>MS#</v>
          </cell>
          <cell r="AB619" t="str">
            <v xml:space="preserve">   998003509</v>
          </cell>
          <cell r="AC619" t="str">
            <v>BCH</v>
          </cell>
          <cell r="AD619" t="str">
            <v>014400</v>
          </cell>
          <cell r="AE619" t="str">
            <v>TML</v>
          </cell>
          <cell r="AF619" t="str">
            <v>12006</v>
          </cell>
          <cell r="AG619" t="str">
            <v>SRL</v>
          </cell>
          <cell r="AH619" t="str">
            <v>0366</v>
          </cell>
          <cell r="AI619" t="str">
            <v>DLV</v>
          </cell>
          <cell r="AJ619" t="str">
            <v>000</v>
          </cell>
          <cell r="AK619" t="str">
            <v>REL</v>
          </cell>
          <cell r="AL619" t="str">
            <v>000</v>
          </cell>
          <cell r="AM619" t="str">
            <v>LN#</v>
          </cell>
          <cell r="AO619" t="str">
            <v>UOI</v>
          </cell>
          <cell r="AP619" t="str">
            <v>EA</v>
          </cell>
          <cell r="AU619" t="str">
            <v>0</v>
          </cell>
          <cell r="AW619" t="str">
            <v>000</v>
          </cell>
          <cell r="AX619" t="str">
            <v>00</v>
          </cell>
          <cell r="AY619" t="str">
            <v>0</v>
          </cell>
          <cell r="AZ619" t="str">
            <v>FPL Fibernet</v>
          </cell>
        </row>
        <row r="620">
          <cell r="A620" t="str">
            <v>107100</v>
          </cell>
          <cell r="B620" t="str">
            <v>0312</v>
          </cell>
          <cell r="C620" t="str">
            <v>06201</v>
          </cell>
          <cell r="D620" t="str">
            <v>0ELECT</v>
          </cell>
          <cell r="E620" t="str">
            <v>312000</v>
          </cell>
          <cell r="F620" t="str">
            <v>0676</v>
          </cell>
          <cell r="G620" t="str">
            <v>11450</v>
          </cell>
          <cell r="H620" t="str">
            <v>A</v>
          </cell>
          <cell r="I620" t="str">
            <v>00000041</v>
          </cell>
          <cell r="J620">
            <v>66</v>
          </cell>
          <cell r="K620">
            <v>312</v>
          </cell>
          <cell r="L620">
            <v>6201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 t="str">
            <v>0676</v>
          </cell>
          <cell r="R620" t="str">
            <v>11450</v>
          </cell>
          <cell r="S620" t="str">
            <v>200212</v>
          </cell>
          <cell r="T620" t="str">
            <v>SA01</v>
          </cell>
          <cell r="U620">
            <v>9716.6299999999992</v>
          </cell>
          <cell r="V620" t="str">
            <v>LDB</v>
          </cell>
          <cell r="W620">
            <v>0</v>
          </cell>
          <cell r="Y620">
            <v>0</v>
          </cell>
          <cell r="Z620">
            <v>4</v>
          </cell>
          <cell r="AA620" t="str">
            <v>MS#</v>
          </cell>
          <cell r="AB620" t="str">
            <v xml:space="preserve">   998014506</v>
          </cell>
          <cell r="AC620" t="str">
            <v>BCH</v>
          </cell>
          <cell r="AD620" t="str">
            <v>015509</v>
          </cell>
          <cell r="AE620" t="str">
            <v>TML</v>
          </cell>
          <cell r="AF620" t="str">
            <v>12019</v>
          </cell>
          <cell r="AG620" t="str">
            <v>SRL</v>
          </cell>
          <cell r="AH620" t="str">
            <v>0366</v>
          </cell>
          <cell r="AI620" t="str">
            <v>DLV</v>
          </cell>
          <cell r="AJ620" t="str">
            <v>000</v>
          </cell>
          <cell r="AK620" t="str">
            <v>REL</v>
          </cell>
          <cell r="AL620" t="str">
            <v>000</v>
          </cell>
          <cell r="AM620" t="str">
            <v>LN#</v>
          </cell>
          <cell r="AO620" t="str">
            <v>UOI</v>
          </cell>
          <cell r="AP620" t="str">
            <v>EA</v>
          </cell>
          <cell r="AU620" t="str">
            <v>0</v>
          </cell>
          <cell r="AW620" t="str">
            <v>000</v>
          </cell>
          <cell r="AX620" t="str">
            <v>00</v>
          </cell>
          <cell r="AY620" t="str">
            <v>0</v>
          </cell>
          <cell r="AZ620" t="str">
            <v>FPL Fibernet</v>
          </cell>
        </row>
        <row r="621">
          <cell r="A621" t="str">
            <v>107100</v>
          </cell>
          <cell r="B621" t="str">
            <v>0312</v>
          </cell>
          <cell r="C621" t="str">
            <v>06201</v>
          </cell>
          <cell r="D621" t="str">
            <v>0ELECT</v>
          </cell>
          <cell r="E621" t="str">
            <v>312000</v>
          </cell>
          <cell r="F621" t="str">
            <v>0676</v>
          </cell>
          <cell r="G621" t="str">
            <v>11450</v>
          </cell>
          <cell r="H621" t="str">
            <v>A</v>
          </cell>
          <cell r="I621" t="str">
            <v>00000041</v>
          </cell>
          <cell r="J621">
            <v>66</v>
          </cell>
          <cell r="K621">
            <v>312</v>
          </cell>
          <cell r="L621">
            <v>6201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 t="str">
            <v>0676</v>
          </cell>
          <cell r="R621" t="str">
            <v>11450</v>
          </cell>
          <cell r="S621" t="str">
            <v>200212</v>
          </cell>
          <cell r="T621" t="str">
            <v>SA01</v>
          </cell>
          <cell r="U621">
            <v>11625.85</v>
          </cell>
          <cell r="V621" t="str">
            <v>LDB</v>
          </cell>
          <cell r="W621">
            <v>0</v>
          </cell>
          <cell r="Y621">
            <v>0</v>
          </cell>
          <cell r="Z621">
            <v>4</v>
          </cell>
          <cell r="AA621" t="str">
            <v>MS#</v>
          </cell>
          <cell r="AB621" t="str">
            <v xml:space="preserve">   998014506</v>
          </cell>
          <cell r="AC621" t="str">
            <v>BCH</v>
          </cell>
          <cell r="AD621" t="str">
            <v>021131</v>
          </cell>
          <cell r="AE621" t="str">
            <v>TML</v>
          </cell>
          <cell r="AF621" t="str">
            <v>12004</v>
          </cell>
          <cell r="AG621" t="str">
            <v>SRL</v>
          </cell>
          <cell r="AH621" t="str">
            <v>0366</v>
          </cell>
          <cell r="AI621" t="str">
            <v>DLV</v>
          </cell>
          <cell r="AJ621" t="str">
            <v>000</v>
          </cell>
          <cell r="AK621" t="str">
            <v>REL</v>
          </cell>
          <cell r="AL621" t="str">
            <v>000</v>
          </cell>
          <cell r="AM621" t="str">
            <v>LN#</v>
          </cell>
          <cell r="AO621" t="str">
            <v>UOI</v>
          </cell>
          <cell r="AP621" t="str">
            <v>EA</v>
          </cell>
          <cell r="AU621" t="str">
            <v>0</v>
          </cell>
          <cell r="AW621" t="str">
            <v>000</v>
          </cell>
          <cell r="AX621" t="str">
            <v>00</v>
          </cell>
          <cell r="AY621" t="str">
            <v>0</v>
          </cell>
          <cell r="AZ621" t="str">
            <v>FPL Fibernet</v>
          </cell>
        </row>
        <row r="622">
          <cell r="A622" t="str">
            <v>107100</v>
          </cell>
          <cell r="B622" t="str">
            <v>0312</v>
          </cell>
          <cell r="C622" t="str">
            <v>06201</v>
          </cell>
          <cell r="D622" t="str">
            <v>0ELECT</v>
          </cell>
          <cell r="E622" t="str">
            <v>312000</v>
          </cell>
          <cell r="F622" t="str">
            <v>0676</v>
          </cell>
          <cell r="G622" t="str">
            <v>11450</v>
          </cell>
          <cell r="H622" t="str">
            <v>A</v>
          </cell>
          <cell r="I622" t="str">
            <v>00000041</v>
          </cell>
          <cell r="J622">
            <v>66</v>
          </cell>
          <cell r="K622">
            <v>312</v>
          </cell>
          <cell r="L622">
            <v>6201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 t="str">
            <v>0676</v>
          </cell>
          <cell r="R622" t="str">
            <v>11450</v>
          </cell>
          <cell r="S622" t="str">
            <v>200212</v>
          </cell>
          <cell r="T622" t="str">
            <v>SA01</v>
          </cell>
          <cell r="U622">
            <v>12541.92</v>
          </cell>
          <cell r="V622" t="str">
            <v>LDB</v>
          </cell>
          <cell r="W622">
            <v>0</v>
          </cell>
          <cell r="Y622">
            <v>0</v>
          </cell>
          <cell r="Z622">
            <v>4</v>
          </cell>
          <cell r="AA622" t="str">
            <v>MS#</v>
          </cell>
          <cell r="AB622" t="str">
            <v xml:space="preserve">   998014018</v>
          </cell>
          <cell r="AC622" t="str">
            <v>BCH</v>
          </cell>
          <cell r="AD622" t="str">
            <v>021132</v>
          </cell>
          <cell r="AE622" t="str">
            <v>TML</v>
          </cell>
          <cell r="AF622" t="str">
            <v>12004</v>
          </cell>
          <cell r="AG622" t="str">
            <v>SRL</v>
          </cell>
          <cell r="AH622" t="str">
            <v>0366</v>
          </cell>
          <cell r="AI622" t="str">
            <v>DLV</v>
          </cell>
          <cell r="AJ622" t="str">
            <v>000</v>
          </cell>
          <cell r="AK622" t="str">
            <v>REL</v>
          </cell>
          <cell r="AL622" t="str">
            <v>000</v>
          </cell>
          <cell r="AM622" t="str">
            <v>LN#</v>
          </cell>
          <cell r="AO622" t="str">
            <v>UOI</v>
          </cell>
          <cell r="AP622" t="str">
            <v>EA</v>
          </cell>
          <cell r="AU622" t="str">
            <v>0</v>
          </cell>
          <cell r="AW622" t="str">
            <v>000</v>
          </cell>
          <cell r="AX622" t="str">
            <v>00</v>
          </cell>
          <cell r="AY622" t="str">
            <v>0</v>
          </cell>
          <cell r="AZ622" t="str">
            <v>FPL Fibernet</v>
          </cell>
        </row>
        <row r="623">
          <cell r="A623" t="str">
            <v>107100</v>
          </cell>
          <cell r="B623" t="str">
            <v>0312</v>
          </cell>
          <cell r="C623" t="str">
            <v>06201</v>
          </cell>
          <cell r="D623" t="str">
            <v>0ELECT</v>
          </cell>
          <cell r="E623" t="str">
            <v>312000</v>
          </cell>
          <cell r="F623" t="str">
            <v>0676</v>
          </cell>
          <cell r="G623" t="str">
            <v>11450</v>
          </cell>
          <cell r="H623" t="str">
            <v>A</v>
          </cell>
          <cell r="I623" t="str">
            <v>00000041</v>
          </cell>
          <cell r="J623">
            <v>66</v>
          </cell>
          <cell r="K623">
            <v>312</v>
          </cell>
          <cell r="L623">
            <v>6201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 t="str">
            <v>0676</v>
          </cell>
          <cell r="R623" t="str">
            <v>11450</v>
          </cell>
          <cell r="S623" t="str">
            <v>200212</v>
          </cell>
          <cell r="T623" t="str">
            <v>SA01</v>
          </cell>
          <cell r="U623">
            <v>14532.31</v>
          </cell>
          <cell r="V623" t="str">
            <v>LDB</v>
          </cell>
          <cell r="W623">
            <v>0</v>
          </cell>
          <cell r="Y623">
            <v>0</v>
          </cell>
          <cell r="Z623">
            <v>5</v>
          </cell>
          <cell r="AA623" t="str">
            <v>MS#</v>
          </cell>
          <cell r="AB623" t="str">
            <v xml:space="preserve">   998014506</v>
          </cell>
          <cell r="AC623" t="str">
            <v>BCH</v>
          </cell>
          <cell r="AD623" t="str">
            <v>021122</v>
          </cell>
          <cell r="AE623" t="str">
            <v>TML</v>
          </cell>
          <cell r="AF623" t="str">
            <v>12004</v>
          </cell>
          <cell r="AG623" t="str">
            <v>SRL</v>
          </cell>
          <cell r="AH623" t="str">
            <v>0366</v>
          </cell>
          <cell r="AI623" t="str">
            <v>DLV</v>
          </cell>
          <cell r="AJ623" t="str">
            <v>000</v>
          </cell>
          <cell r="AK623" t="str">
            <v>REL</v>
          </cell>
          <cell r="AL623" t="str">
            <v>000</v>
          </cell>
          <cell r="AM623" t="str">
            <v>LN#</v>
          </cell>
          <cell r="AO623" t="str">
            <v>UOI</v>
          </cell>
          <cell r="AP623" t="str">
            <v>EA</v>
          </cell>
          <cell r="AU623" t="str">
            <v>0</v>
          </cell>
          <cell r="AW623" t="str">
            <v>000</v>
          </cell>
          <cell r="AX623" t="str">
            <v>00</v>
          </cell>
          <cell r="AY623" t="str">
            <v>0</v>
          </cell>
          <cell r="AZ623" t="str">
            <v>FPL Fibernet</v>
          </cell>
        </row>
        <row r="624">
          <cell r="A624" t="str">
            <v>107100</v>
          </cell>
          <cell r="B624" t="str">
            <v>0312</v>
          </cell>
          <cell r="C624" t="str">
            <v>06201</v>
          </cell>
          <cell r="D624" t="str">
            <v>0ELECT</v>
          </cell>
          <cell r="E624" t="str">
            <v>312000</v>
          </cell>
          <cell r="F624" t="str">
            <v>0676</v>
          </cell>
          <cell r="G624" t="str">
            <v>11450</v>
          </cell>
          <cell r="H624" t="str">
            <v>A</v>
          </cell>
          <cell r="I624" t="str">
            <v>00000041</v>
          </cell>
          <cell r="J624">
            <v>66</v>
          </cell>
          <cell r="K624">
            <v>312</v>
          </cell>
          <cell r="L624">
            <v>6201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 t="str">
            <v>0676</v>
          </cell>
          <cell r="R624" t="str">
            <v>11450</v>
          </cell>
          <cell r="S624" t="str">
            <v>200212</v>
          </cell>
          <cell r="T624" t="str">
            <v>SA01</v>
          </cell>
          <cell r="U624">
            <v>17438.78</v>
          </cell>
          <cell r="V624" t="str">
            <v>LDB</v>
          </cell>
          <cell r="W624">
            <v>0</v>
          </cell>
          <cell r="Y624">
            <v>0</v>
          </cell>
          <cell r="Z624">
            <v>6</v>
          </cell>
          <cell r="AA624" t="str">
            <v>MS#</v>
          </cell>
          <cell r="AB624" t="str">
            <v xml:space="preserve">   998014506</v>
          </cell>
          <cell r="AC624" t="str">
            <v>BCH</v>
          </cell>
          <cell r="AD624" t="str">
            <v>021120</v>
          </cell>
          <cell r="AE624" t="str">
            <v>TML</v>
          </cell>
          <cell r="AF624" t="str">
            <v>12004</v>
          </cell>
          <cell r="AG624" t="str">
            <v>SRL</v>
          </cell>
          <cell r="AH624" t="str">
            <v>0366</v>
          </cell>
          <cell r="AI624" t="str">
            <v>DLV</v>
          </cell>
          <cell r="AJ624" t="str">
            <v>000</v>
          </cell>
          <cell r="AK624" t="str">
            <v>REL</v>
          </cell>
          <cell r="AL624" t="str">
            <v>000</v>
          </cell>
          <cell r="AM624" t="str">
            <v>LN#</v>
          </cell>
          <cell r="AO624" t="str">
            <v>UOI</v>
          </cell>
          <cell r="AP624" t="str">
            <v>EA</v>
          </cell>
          <cell r="AU624" t="str">
            <v>0</v>
          </cell>
          <cell r="AW624" t="str">
            <v>000</v>
          </cell>
          <cell r="AX624" t="str">
            <v>00</v>
          </cell>
          <cell r="AY624" t="str">
            <v>0</v>
          </cell>
          <cell r="AZ624" t="str">
            <v>FPL Fibernet</v>
          </cell>
        </row>
        <row r="625">
          <cell r="A625" t="str">
            <v>107100</v>
          </cell>
          <cell r="B625" t="str">
            <v>0312</v>
          </cell>
          <cell r="C625" t="str">
            <v>06201</v>
          </cell>
          <cell r="D625" t="str">
            <v>0ELECT</v>
          </cell>
          <cell r="E625" t="str">
            <v>312000</v>
          </cell>
          <cell r="F625" t="str">
            <v>0676</v>
          </cell>
          <cell r="G625" t="str">
            <v>12450</v>
          </cell>
          <cell r="H625" t="str">
            <v>A</v>
          </cell>
          <cell r="I625" t="str">
            <v>00000041</v>
          </cell>
          <cell r="J625">
            <v>66</v>
          </cell>
          <cell r="K625">
            <v>312</v>
          </cell>
          <cell r="L625">
            <v>6201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 t="str">
            <v>0676</v>
          </cell>
          <cell r="R625" t="str">
            <v>12450</v>
          </cell>
          <cell r="S625" t="str">
            <v>200212</v>
          </cell>
          <cell r="T625" t="str">
            <v>SA01</v>
          </cell>
          <cell r="U625">
            <v>-263.7</v>
          </cell>
          <cell r="V625" t="str">
            <v>LDB</v>
          </cell>
          <cell r="W625">
            <v>0</v>
          </cell>
          <cell r="Y625">
            <v>0</v>
          </cell>
          <cell r="Z625">
            <v>-3</v>
          </cell>
          <cell r="AA625" t="str">
            <v>MS#</v>
          </cell>
          <cell r="AB625" t="str">
            <v xml:space="preserve">   998014073</v>
          </cell>
          <cell r="AC625" t="str">
            <v>BCH</v>
          </cell>
          <cell r="AD625" t="str">
            <v>014393</v>
          </cell>
          <cell r="AE625" t="str">
            <v>TML</v>
          </cell>
          <cell r="AF625" t="str">
            <v>12006</v>
          </cell>
          <cell r="AG625" t="str">
            <v>SRL</v>
          </cell>
          <cell r="AH625" t="str">
            <v>0366</v>
          </cell>
          <cell r="AI625" t="str">
            <v>DLV</v>
          </cell>
          <cell r="AJ625" t="str">
            <v>000</v>
          </cell>
          <cell r="AK625" t="str">
            <v>REL</v>
          </cell>
          <cell r="AL625" t="str">
            <v>000</v>
          </cell>
          <cell r="AM625" t="str">
            <v>LN#</v>
          </cell>
          <cell r="AO625" t="str">
            <v>UOI</v>
          </cell>
          <cell r="AP625" t="str">
            <v>EA</v>
          </cell>
          <cell r="AU625" t="str">
            <v>0</v>
          </cell>
          <cell r="AW625" t="str">
            <v>000</v>
          </cell>
          <cell r="AX625" t="str">
            <v>00</v>
          </cell>
          <cell r="AY625" t="str">
            <v>0</v>
          </cell>
          <cell r="AZ625" t="str">
            <v>FPL Fibernet</v>
          </cell>
        </row>
        <row r="626">
          <cell r="A626" t="str">
            <v>107100</v>
          </cell>
          <cell r="B626" t="str">
            <v>0312</v>
          </cell>
          <cell r="C626" t="str">
            <v>06201</v>
          </cell>
          <cell r="D626" t="str">
            <v>0ELECT</v>
          </cell>
          <cell r="E626" t="str">
            <v>312000</v>
          </cell>
          <cell r="F626" t="str">
            <v>0676</v>
          </cell>
          <cell r="G626" t="str">
            <v>12450</v>
          </cell>
          <cell r="H626" t="str">
            <v>A</v>
          </cell>
          <cell r="I626" t="str">
            <v>00000041</v>
          </cell>
          <cell r="J626">
            <v>66</v>
          </cell>
          <cell r="K626">
            <v>312</v>
          </cell>
          <cell r="L626">
            <v>6201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 t="str">
            <v>0676</v>
          </cell>
          <cell r="R626" t="str">
            <v>12450</v>
          </cell>
          <cell r="S626" t="str">
            <v>200212</v>
          </cell>
          <cell r="T626" t="str">
            <v>SA01</v>
          </cell>
          <cell r="U626">
            <v>-263.7</v>
          </cell>
          <cell r="V626" t="str">
            <v>LDB</v>
          </cell>
          <cell r="W626">
            <v>0</v>
          </cell>
          <cell r="Y626">
            <v>0</v>
          </cell>
          <cell r="Z626">
            <v>-3</v>
          </cell>
          <cell r="AA626" t="str">
            <v>MS#</v>
          </cell>
          <cell r="AB626" t="str">
            <v xml:space="preserve">   998014073</v>
          </cell>
          <cell r="AC626" t="str">
            <v>BCH</v>
          </cell>
          <cell r="AD626" t="str">
            <v>014925</v>
          </cell>
          <cell r="AE626" t="str">
            <v>TML</v>
          </cell>
          <cell r="AF626" t="str">
            <v>12011</v>
          </cell>
          <cell r="AG626" t="str">
            <v>SRL</v>
          </cell>
          <cell r="AH626" t="str">
            <v>0366</v>
          </cell>
          <cell r="AI626" t="str">
            <v>DLV</v>
          </cell>
          <cell r="AJ626" t="str">
            <v>000</v>
          </cell>
          <cell r="AK626" t="str">
            <v>REL</v>
          </cell>
          <cell r="AL626" t="str">
            <v>000</v>
          </cell>
          <cell r="AM626" t="str">
            <v>LN#</v>
          </cell>
          <cell r="AO626" t="str">
            <v>UOI</v>
          </cell>
          <cell r="AP626" t="str">
            <v>EA</v>
          </cell>
          <cell r="AU626" t="str">
            <v>0</v>
          </cell>
          <cell r="AW626" t="str">
            <v>000</v>
          </cell>
          <cell r="AX626" t="str">
            <v>00</v>
          </cell>
          <cell r="AY626" t="str">
            <v>0</v>
          </cell>
          <cell r="AZ626" t="str">
            <v>FPL Fibernet</v>
          </cell>
        </row>
        <row r="627">
          <cell r="A627" t="str">
            <v>107100</v>
          </cell>
          <cell r="B627" t="str">
            <v>0312</v>
          </cell>
          <cell r="C627" t="str">
            <v>06201</v>
          </cell>
          <cell r="D627" t="str">
            <v>0ELECT</v>
          </cell>
          <cell r="E627" t="str">
            <v>312000</v>
          </cell>
          <cell r="F627" t="str">
            <v>0676</v>
          </cell>
          <cell r="G627" t="str">
            <v>12450</v>
          </cell>
          <cell r="H627" t="str">
            <v>A</v>
          </cell>
          <cell r="I627" t="str">
            <v>00000041</v>
          </cell>
          <cell r="J627">
            <v>66</v>
          </cell>
          <cell r="K627">
            <v>312</v>
          </cell>
          <cell r="L627">
            <v>6201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 t="str">
            <v>0676</v>
          </cell>
          <cell r="R627" t="str">
            <v>12450</v>
          </cell>
          <cell r="S627" t="str">
            <v>200212</v>
          </cell>
          <cell r="T627" t="str">
            <v>SA01</v>
          </cell>
          <cell r="U627">
            <v>-399.82</v>
          </cell>
          <cell r="V627" t="str">
            <v>LDB</v>
          </cell>
          <cell r="W627">
            <v>0</v>
          </cell>
          <cell r="Y627">
            <v>0</v>
          </cell>
          <cell r="Z627">
            <v>-1</v>
          </cell>
          <cell r="AA627" t="str">
            <v>MS#</v>
          </cell>
          <cell r="AB627" t="str">
            <v xml:space="preserve">   998003502</v>
          </cell>
          <cell r="AC627" t="str">
            <v>BCH</v>
          </cell>
          <cell r="AD627" t="str">
            <v>014401</v>
          </cell>
          <cell r="AE627" t="str">
            <v>TML</v>
          </cell>
          <cell r="AF627" t="str">
            <v>12006</v>
          </cell>
          <cell r="AG627" t="str">
            <v>SRL</v>
          </cell>
          <cell r="AH627" t="str">
            <v>0366</v>
          </cell>
          <cell r="AI627" t="str">
            <v>DLV</v>
          </cell>
          <cell r="AJ627" t="str">
            <v>000</v>
          </cell>
          <cell r="AK627" t="str">
            <v>REL</v>
          </cell>
          <cell r="AL627" t="str">
            <v>000</v>
          </cell>
          <cell r="AM627" t="str">
            <v>LN#</v>
          </cell>
          <cell r="AO627" t="str">
            <v>UOI</v>
          </cell>
          <cell r="AP627" t="str">
            <v>EA</v>
          </cell>
          <cell r="AU627" t="str">
            <v>0</v>
          </cell>
          <cell r="AW627" t="str">
            <v>000</v>
          </cell>
          <cell r="AX627" t="str">
            <v>00</v>
          </cell>
          <cell r="AY627" t="str">
            <v>0</v>
          </cell>
          <cell r="AZ627" t="str">
            <v>FPL Fibernet</v>
          </cell>
        </row>
        <row r="628">
          <cell r="A628" t="str">
            <v>107100</v>
          </cell>
          <cell r="B628" t="str">
            <v>0312</v>
          </cell>
          <cell r="C628" t="str">
            <v>06201</v>
          </cell>
          <cell r="D628" t="str">
            <v>0ELECT</v>
          </cell>
          <cell r="E628" t="str">
            <v>312000</v>
          </cell>
          <cell r="F628" t="str">
            <v>0676</v>
          </cell>
          <cell r="G628" t="str">
            <v>12450</v>
          </cell>
          <cell r="H628" t="str">
            <v>A</v>
          </cell>
          <cell r="I628" t="str">
            <v>00000041</v>
          </cell>
          <cell r="J628">
            <v>66</v>
          </cell>
          <cell r="K628">
            <v>312</v>
          </cell>
          <cell r="L628">
            <v>6201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 t="str">
            <v>0676</v>
          </cell>
          <cell r="R628" t="str">
            <v>12450</v>
          </cell>
          <cell r="S628" t="str">
            <v>200212</v>
          </cell>
          <cell r="T628" t="str">
            <v>SA01</v>
          </cell>
          <cell r="U628">
            <v>-755.92</v>
          </cell>
          <cell r="V628" t="str">
            <v>LDB</v>
          </cell>
          <cell r="W628">
            <v>0</v>
          </cell>
          <cell r="Y628">
            <v>0</v>
          </cell>
          <cell r="Z628">
            <v>-4</v>
          </cell>
          <cell r="AA628" t="str">
            <v>MS#</v>
          </cell>
          <cell r="AB628" t="str">
            <v xml:space="preserve">   998003509</v>
          </cell>
          <cell r="AC628" t="str">
            <v>BCH</v>
          </cell>
          <cell r="AD628" t="str">
            <v>014389</v>
          </cell>
          <cell r="AE628" t="str">
            <v>TML</v>
          </cell>
          <cell r="AF628" t="str">
            <v>12006</v>
          </cell>
          <cell r="AG628" t="str">
            <v>SRL</v>
          </cell>
          <cell r="AH628" t="str">
            <v>0366</v>
          </cell>
          <cell r="AI628" t="str">
            <v>DLV</v>
          </cell>
          <cell r="AJ628" t="str">
            <v>000</v>
          </cell>
          <cell r="AK628" t="str">
            <v>REL</v>
          </cell>
          <cell r="AL628" t="str">
            <v>000</v>
          </cell>
          <cell r="AM628" t="str">
            <v>LN#</v>
          </cell>
          <cell r="AO628" t="str">
            <v>UOI</v>
          </cell>
          <cell r="AP628" t="str">
            <v>EA</v>
          </cell>
          <cell r="AU628" t="str">
            <v>0</v>
          </cell>
          <cell r="AW628" t="str">
            <v>000</v>
          </cell>
          <cell r="AX628" t="str">
            <v>00</v>
          </cell>
          <cell r="AY628" t="str">
            <v>0</v>
          </cell>
          <cell r="AZ628" t="str">
            <v>FPL Fibernet</v>
          </cell>
        </row>
        <row r="629">
          <cell r="A629" t="str">
            <v>107100</v>
          </cell>
          <cell r="B629" t="str">
            <v>0312</v>
          </cell>
          <cell r="C629" t="str">
            <v>06201</v>
          </cell>
          <cell r="D629" t="str">
            <v>0ELECT</v>
          </cell>
          <cell r="E629" t="str">
            <v>312000</v>
          </cell>
          <cell r="F629" t="str">
            <v>0676</v>
          </cell>
          <cell r="G629" t="str">
            <v>12450</v>
          </cell>
          <cell r="H629" t="str">
            <v>A</v>
          </cell>
          <cell r="I629" t="str">
            <v>00000041</v>
          </cell>
          <cell r="J629">
            <v>66</v>
          </cell>
          <cell r="K629">
            <v>312</v>
          </cell>
          <cell r="L629">
            <v>6201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 t="str">
            <v>0676</v>
          </cell>
          <cell r="R629" t="str">
            <v>12450</v>
          </cell>
          <cell r="S629" t="str">
            <v>200212</v>
          </cell>
          <cell r="T629" t="str">
            <v>SA01</v>
          </cell>
          <cell r="U629">
            <v>-1000.2</v>
          </cell>
          <cell r="V629" t="str">
            <v>LDB</v>
          </cell>
          <cell r="W629">
            <v>0</v>
          </cell>
          <cell r="Y629">
            <v>0</v>
          </cell>
          <cell r="Z629">
            <v>-5</v>
          </cell>
          <cell r="AA629" t="str">
            <v>MS#</v>
          </cell>
          <cell r="AB629" t="str">
            <v xml:space="preserve">   998014037</v>
          </cell>
          <cell r="AC629" t="str">
            <v>BCH</v>
          </cell>
          <cell r="AD629" t="str">
            <v>014397</v>
          </cell>
          <cell r="AE629" t="str">
            <v>TML</v>
          </cell>
          <cell r="AF629" t="str">
            <v>12006</v>
          </cell>
          <cell r="AG629" t="str">
            <v>SRL</v>
          </cell>
          <cell r="AH629" t="str">
            <v>0366</v>
          </cell>
          <cell r="AI629" t="str">
            <v>DLV</v>
          </cell>
          <cell r="AJ629" t="str">
            <v>000</v>
          </cell>
          <cell r="AK629" t="str">
            <v>REL</v>
          </cell>
          <cell r="AL629" t="str">
            <v>000</v>
          </cell>
          <cell r="AM629" t="str">
            <v>LN#</v>
          </cell>
          <cell r="AO629" t="str">
            <v>UOI</v>
          </cell>
          <cell r="AP629" t="str">
            <v>EA</v>
          </cell>
          <cell r="AU629" t="str">
            <v>0</v>
          </cell>
          <cell r="AW629" t="str">
            <v>000</v>
          </cell>
          <cell r="AX629" t="str">
            <v>00</v>
          </cell>
          <cell r="AY629" t="str">
            <v>0</v>
          </cell>
          <cell r="AZ629" t="str">
            <v>FPL Fibernet</v>
          </cell>
        </row>
        <row r="630">
          <cell r="A630" t="str">
            <v>107100</v>
          </cell>
          <cell r="B630" t="str">
            <v>0312</v>
          </cell>
          <cell r="C630" t="str">
            <v>06201</v>
          </cell>
          <cell r="D630" t="str">
            <v>0ELECT</v>
          </cell>
          <cell r="E630" t="str">
            <v>312000</v>
          </cell>
          <cell r="F630" t="str">
            <v>0676</v>
          </cell>
          <cell r="G630" t="str">
            <v>12450</v>
          </cell>
          <cell r="H630" t="str">
            <v>A</v>
          </cell>
          <cell r="I630" t="str">
            <v>00000041</v>
          </cell>
          <cell r="J630">
            <v>66</v>
          </cell>
          <cell r="K630">
            <v>312</v>
          </cell>
          <cell r="L630">
            <v>6201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 t="str">
            <v>0676</v>
          </cell>
          <cell r="R630" t="str">
            <v>12450</v>
          </cell>
          <cell r="S630" t="str">
            <v>200212</v>
          </cell>
          <cell r="T630" t="str">
            <v>SA01</v>
          </cell>
          <cell r="U630">
            <v>-1046.0899999999999</v>
          </cell>
          <cell r="V630" t="str">
            <v>LDB</v>
          </cell>
          <cell r="W630">
            <v>0</v>
          </cell>
          <cell r="Y630">
            <v>0</v>
          </cell>
          <cell r="Z630">
            <v>-1</v>
          </cell>
          <cell r="AA630" t="str">
            <v>MS#</v>
          </cell>
          <cell r="AB630" t="str">
            <v xml:space="preserve">   998014268</v>
          </cell>
          <cell r="AC630" t="str">
            <v>BCH</v>
          </cell>
          <cell r="AD630" t="str">
            <v>014395</v>
          </cell>
          <cell r="AE630" t="str">
            <v>TML</v>
          </cell>
          <cell r="AF630" t="str">
            <v>12006</v>
          </cell>
          <cell r="AG630" t="str">
            <v>SRL</v>
          </cell>
          <cell r="AH630" t="str">
            <v>0366</v>
          </cell>
          <cell r="AI630" t="str">
            <v>DLV</v>
          </cell>
          <cell r="AJ630" t="str">
            <v>000</v>
          </cell>
          <cell r="AK630" t="str">
            <v>REL</v>
          </cell>
          <cell r="AL630" t="str">
            <v>000</v>
          </cell>
          <cell r="AM630" t="str">
            <v>LN#</v>
          </cell>
          <cell r="AO630" t="str">
            <v>UOI</v>
          </cell>
          <cell r="AP630" t="str">
            <v>EA</v>
          </cell>
          <cell r="AU630" t="str">
            <v>0</v>
          </cell>
          <cell r="AW630" t="str">
            <v>000</v>
          </cell>
          <cell r="AX630" t="str">
            <v>00</v>
          </cell>
          <cell r="AY630" t="str">
            <v>0</v>
          </cell>
          <cell r="AZ630" t="str">
            <v>FPL Fibernet</v>
          </cell>
        </row>
        <row r="631">
          <cell r="A631" t="str">
            <v>107100</v>
          </cell>
          <cell r="B631" t="str">
            <v>0312</v>
          </cell>
          <cell r="C631" t="str">
            <v>06201</v>
          </cell>
          <cell r="D631" t="str">
            <v>0ELECT</v>
          </cell>
          <cell r="E631" t="str">
            <v>312000</v>
          </cell>
          <cell r="F631" t="str">
            <v>0676</v>
          </cell>
          <cell r="G631" t="str">
            <v>12450</v>
          </cell>
          <cell r="H631" t="str">
            <v>A</v>
          </cell>
          <cell r="I631" t="str">
            <v>00000041</v>
          </cell>
          <cell r="J631">
            <v>66</v>
          </cell>
          <cell r="K631">
            <v>312</v>
          </cell>
          <cell r="L631">
            <v>6201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 t="str">
            <v>0676</v>
          </cell>
          <cell r="R631" t="str">
            <v>12450</v>
          </cell>
          <cell r="S631" t="str">
            <v>200212</v>
          </cell>
          <cell r="T631" t="str">
            <v>SA01</v>
          </cell>
          <cell r="U631">
            <v>-1575.39</v>
          </cell>
          <cell r="V631" t="str">
            <v>LDB</v>
          </cell>
          <cell r="W631">
            <v>0</v>
          </cell>
          <cell r="Y631">
            <v>0</v>
          </cell>
          <cell r="Z631">
            <v>-1</v>
          </cell>
          <cell r="AA631" t="str">
            <v>MS#</v>
          </cell>
          <cell r="AB631" t="str">
            <v xml:space="preserve">   998014070</v>
          </cell>
          <cell r="AC631" t="str">
            <v>BCH</v>
          </cell>
          <cell r="AD631" t="str">
            <v>014924</v>
          </cell>
          <cell r="AE631" t="str">
            <v>TML</v>
          </cell>
          <cell r="AF631" t="str">
            <v>12011</v>
          </cell>
          <cell r="AG631" t="str">
            <v>SRL</v>
          </cell>
          <cell r="AH631" t="str">
            <v>0366</v>
          </cell>
          <cell r="AI631" t="str">
            <v>DLV</v>
          </cell>
          <cell r="AJ631" t="str">
            <v>000</v>
          </cell>
          <cell r="AK631" t="str">
            <v>REL</v>
          </cell>
          <cell r="AL631" t="str">
            <v>000</v>
          </cell>
          <cell r="AM631" t="str">
            <v>LN#</v>
          </cell>
          <cell r="AO631" t="str">
            <v>UOI</v>
          </cell>
          <cell r="AP631" t="str">
            <v>EA</v>
          </cell>
          <cell r="AU631" t="str">
            <v>0</v>
          </cell>
          <cell r="AW631" t="str">
            <v>000</v>
          </cell>
          <cell r="AX631" t="str">
            <v>00</v>
          </cell>
          <cell r="AY631" t="str">
            <v>0</v>
          </cell>
          <cell r="AZ631" t="str">
            <v>FPL Fibernet</v>
          </cell>
        </row>
        <row r="632">
          <cell r="A632" t="str">
            <v>107100</v>
          </cell>
          <cell r="B632" t="str">
            <v>0312</v>
          </cell>
          <cell r="C632" t="str">
            <v>06201</v>
          </cell>
          <cell r="D632" t="str">
            <v>0ELECT</v>
          </cell>
          <cell r="E632" t="str">
            <v>312000</v>
          </cell>
          <cell r="F632" t="str">
            <v>0676</v>
          </cell>
          <cell r="G632" t="str">
            <v>12450</v>
          </cell>
          <cell r="H632" t="str">
            <v>A</v>
          </cell>
          <cell r="I632" t="str">
            <v>00000041</v>
          </cell>
          <cell r="J632">
            <v>66</v>
          </cell>
          <cell r="K632">
            <v>312</v>
          </cell>
          <cell r="L632">
            <v>6201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 t="str">
            <v>0676</v>
          </cell>
          <cell r="R632" t="str">
            <v>12450</v>
          </cell>
          <cell r="S632" t="str">
            <v>200212</v>
          </cell>
          <cell r="T632" t="str">
            <v>SA01</v>
          </cell>
          <cell r="U632">
            <v>-2438.34</v>
          </cell>
          <cell r="V632" t="str">
            <v>LDB</v>
          </cell>
          <cell r="W632">
            <v>0</v>
          </cell>
          <cell r="Y632">
            <v>0</v>
          </cell>
          <cell r="Z632">
            <v>-2</v>
          </cell>
          <cell r="AA632" t="str">
            <v>MS#</v>
          </cell>
          <cell r="AB632" t="str">
            <v xml:space="preserve">   998014270</v>
          </cell>
          <cell r="AC632" t="str">
            <v>BCH</v>
          </cell>
          <cell r="AD632" t="str">
            <v>014396</v>
          </cell>
          <cell r="AE632" t="str">
            <v>TML</v>
          </cell>
          <cell r="AF632" t="str">
            <v>12006</v>
          </cell>
          <cell r="AG632" t="str">
            <v>SRL</v>
          </cell>
          <cell r="AH632" t="str">
            <v>0366</v>
          </cell>
          <cell r="AI632" t="str">
            <v>DLV</v>
          </cell>
          <cell r="AJ632" t="str">
            <v>000</v>
          </cell>
          <cell r="AK632" t="str">
            <v>REL</v>
          </cell>
          <cell r="AL632" t="str">
            <v>000</v>
          </cell>
          <cell r="AM632" t="str">
            <v>LN#</v>
          </cell>
          <cell r="AO632" t="str">
            <v>UOI</v>
          </cell>
          <cell r="AP632" t="str">
            <v>EA</v>
          </cell>
          <cell r="AU632" t="str">
            <v>0</v>
          </cell>
          <cell r="AW632" t="str">
            <v>000</v>
          </cell>
          <cell r="AX632" t="str">
            <v>00</v>
          </cell>
          <cell r="AY632" t="str">
            <v>0</v>
          </cell>
          <cell r="AZ632" t="str">
            <v>FPL Fibernet</v>
          </cell>
        </row>
        <row r="633">
          <cell r="A633" t="str">
            <v>107100</v>
          </cell>
          <cell r="B633" t="str">
            <v>0312</v>
          </cell>
          <cell r="C633" t="str">
            <v>06201</v>
          </cell>
          <cell r="D633" t="str">
            <v>0ELECT</v>
          </cell>
          <cell r="E633" t="str">
            <v>312000</v>
          </cell>
          <cell r="F633" t="str">
            <v>0676</v>
          </cell>
          <cell r="G633" t="str">
            <v>12450</v>
          </cell>
          <cell r="H633" t="str">
            <v>A</v>
          </cell>
          <cell r="I633" t="str">
            <v>00000041</v>
          </cell>
          <cell r="J633">
            <v>66</v>
          </cell>
          <cell r="K633">
            <v>312</v>
          </cell>
          <cell r="L633">
            <v>6201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 t="str">
            <v>0676</v>
          </cell>
          <cell r="R633" t="str">
            <v>12450</v>
          </cell>
          <cell r="S633" t="str">
            <v>200212</v>
          </cell>
          <cell r="T633" t="str">
            <v>SA01</v>
          </cell>
          <cell r="U633">
            <v>-2989.65</v>
          </cell>
          <cell r="V633" t="str">
            <v>LDB</v>
          </cell>
          <cell r="W633">
            <v>0</v>
          </cell>
          <cell r="Y633">
            <v>0</v>
          </cell>
          <cell r="Z633">
            <v>-1</v>
          </cell>
          <cell r="AA633" t="str">
            <v>MS#</v>
          </cell>
          <cell r="AB633" t="str">
            <v xml:space="preserve">   998014053</v>
          </cell>
          <cell r="AC633" t="str">
            <v>BCH</v>
          </cell>
          <cell r="AD633" t="str">
            <v>012639</v>
          </cell>
          <cell r="AE633" t="str">
            <v>TML</v>
          </cell>
          <cell r="AF633" t="str">
            <v>12027</v>
          </cell>
          <cell r="AG633" t="str">
            <v>SRL</v>
          </cell>
          <cell r="AH633" t="str">
            <v>0368</v>
          </cell>
          <cell r="AI633" t="str">
            <v>DLV</v>
          </cell>
          <cell r="AJ633" t="str">
            <v>000</v>
          </cell>
          <cell r="AK633" t="str">
            <v>REL</v>
          </cell>
          <cell r="AL633" t="str">
            <v>000</v>
          </cell>
          <cell r="AM633" t="str">
            <v>LN#</v>
          </cell>
          <cell r="AO633" t="str">
            <v>UOI</v>
          </cell>
          <cell r="AP633" t="str">
            <v>EA</v>
          </cell>
          <cell r="AU633" t="str">
            <v>0</v>
          </cell>
          <cell r="AW633" t="str">
            <v>000</v>
          </cell>
          <cell r="AX633" t="str">
            <v>00</v>
          </cell>
          <cell r="AY633" t="str">
            <v>0</v>
          </cell>
          <cell r="AZ633" t="str">
            <v>FPL Fibernet</v>
          </cell>
        </row>
        <row r="634">
          <cell r="A634" t="str">
            <v>107100</v>
          </cell>
          <cell r="B634" t="str">
            <v>0312</v>
          </cell>
          <cell r="C634" t="str">
            <v>06201</v>
          </cell>
          <cell r="D634" t="str">
            <v>0ELECT</v>
          </cell>
          <cell r="E634" t="str">
            <v>312000</v>
          </cell>
          <cell r="F634" t="str">
            <v>0676</v>
          </cell>
          <cell r="G634" t="str">
            <v>12450</v>
          </cell>
          <cell r="H634" t="str">
            <v>A</v>
          </cell>
          <cell r="I634" t="str">
            <v>00000041</v>
          </cell>
          <cell r="J634">
            <v>66</v>
          </cell>
          <cell r="K634">
            <v>312</v>
          </cell>
          <cell r="L634">
            <v>6201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 t="str">
            <v>0676</v>
          </cell>
          <cell r="R634" t="str">
            <v>12450</v>
          </cell>
          <cell r="S634" t="str">
            <v>200212</v>
          </cell>
          <cell r="T634" t="str">
            <v>SA01</v>
          </cell>
          <cell r="U634">
            <v>-3150.78</v>
          </cell>
          <cell r="V634" t="str">
            <v>LDB</v>
          </cell>
          <cell r="W634">
            <v>0</v>
          </cell>
          <cell r="Y634">
            <v>0</v>
          </cell>
          <cell r="Z634">
            <v>-2</v>
          </cell>
          <cell r="AA634" t="str">
            <v>MS#</v>
          </cell>
          <cell r="AB634" t="str">
            <v xml:space="preserve">   998014070</v>
          </cell>
          <cell r="AC634" t="str">
            <v>BCH</v>
          </cell>
          <cell r="AD634" t="str">
            <v>014392</v>
          </cell>
          <cell r="AE634" t="str">
            <v>TML</v>
          </cell>
          <cell r="AF634" t="str">
            <v>12006</v>
          </cell>
          <cell r="AG634" t="str">
            <v>SRL</v>
          </cell>
          <cell r="AH634" t="str">
            <v>0366</v>
          </cell>
          <cell r="AI634" t="str">
            <v>DLV</v>
          </cell>
          <cell r="AJ634" t="str">
            <v>000</v>
          </cell>
          <cell r="AK634" t="str">
            <v>REL</v>
          </cell>
          <cell r="AL634" t="str">
            <v>000</v>
          </cell>
          <cell r="AM634" t="str">
            <v>LN#</v>
          </cell>
          <cell r="AO634" t="str">
            <v>UOI</v>
          </cell>
          <cell r="AP634" t="str">
            <v>EA</v>
          </cell>
          <cell r="AU634" t="str">
            <v>0</v>
          </cell>
          <cell r="AW634" t="str">
            <v>000</v>
          </cell>
          <cell r="AX634" t="str">
            <v>00</v>
          </cell>
          <cell r="AY634" t="str">
            <v>0</v>
          </cell>
          <cell r="AZ634" t="str">
            <v>FPL Fibernet</v>
          </cell>
        </row>
        <row r="635">
          <cell r="A635" t="str">
            <v>107100</v>
          </cell>
          <cell r="B635" t="str">
            <v>0312</v>
          </cell>
          <cell r="C635" t="str">
            <v>06201</v>
          </cell>
          <cell r="D635" t="str">
            <v>0ELECT</v>
          </cell>
          <cell r="E635" t="str">
            <v>312000</v>
          </cell>
          <cell r="F635" t="str">
            <v>0676</v>
          </cell>
          <cell r="G635" t="str">
            <v>12450</v>
          </cell>
          <cell r="H635" t="str">
            <v>A</v>
          </cell>
          <cell r="I635" t="str">
            <v>00000041</v>
          </cell>
          <cell r="J635">
            <v>66</v>
          </cell>
          <cell r="K635">
            <v>312</v>
          </cell>
          <cell r="L635">
            <v>6201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 t="str">
            <v>0676</v>
          </cell>
          <cell r="R635" t="str">
            <v>12450</v>
          </cell>
          <cell r="S635" t="str">
            <v>200212</v>
          </cell>
          <cell r="T635" t="str">
            <v>SA01</v>
          </cell>
          <cell r="U635">
            <v>-5812.93</v>
          </cell>
          <cell r="V635" t="str">
            <v>LDB</v>
          </cell>
          <cell r="W635">
            <v>0</v>
          </cell>
          <cell r="Y635">
            <v>0</v>
          </cell>
          <cell r="Z635">
            <v>-2</v>
          </cell>
          <cell r="AA635" t="str">
            <v>MS#</v>
          </cell>
          <cell r="AB635" t="str">
            <v xml:space="preserve">   998014506</v>
          </cell>
          <cell r="AC635" t="str">
            <v>BCH</v>
          </cell>
          <cell r="AD635" t="str">
            <v>014390</v>
          </cell>
          <cell r="AE635" t="str">
            <v>TML</v>
          </cell>
          <cell r="AF635" t="str">
            <v>12006</v>
          </cell>
          <cell r="AG635" t="str">
            <v>SRL</v>
          </cell>
          <cell r="AH635" t="str">
            <v>0366</v>
          </cell>
          <cell r="AI635" t="str">
            <v>DLV</v>
          </cell>
          <cell r="AJ635" t="str">
            <v>000</v>
          </cell>
          <cell r="AK635" t="str">
            <v>REL</v>
          </cell>
          <cell r="AL635" t="str">
            <v>000</v>
          </cell>
          <cell r="AM635" t="str">
            <v>LN#</v>
          </cell>
          <cell r="AO635" t="str">
            <v>UOI</v>
          </cell>
          <cell r="AP635" t="str">
            <v>EA</v>
          </cell>
          <cell r="AU635" t="str">
            <v>0</v>
          </cell>
          <cell r="AW635" t="str">
            <v>000</v>
          </cell>
          <cell r="AX635" t="str">
            <v>00</v>
          </cell>
          <cell r="AY635" t="str">
            <v>0</v>
          </cell>
          <cell r="AZ635" t="str">
            <v>FPL Fibernet</v>
          </cell>
        </row>
        <row r="636">
          <cell r="A636" t="str">
            <v>107100</v>
          </cell>
          <cell r="B636" t="str">
            <v>0312</v>
          </cell>
          <cell r="C636" t="str">
            <v>06201</v>
          </cell>
          <cell r="D636" t="str">
            <v>0ELECT</v>
          </cell>
          <cell r="E636" t="str">
            <v>312000</v>
          </cell>
          <cell r="F636" t="str">
            <v>0676</v>
          </cell>
          <cell r="G636" t="str">
            <v>12450</v>
          </cell>
          <cell r="H636" t="str">
            <v>A</v>
          </cell>
          <cell r="I636" t="str">
            <v>00000041</v>
          </cell>
          <cell r="J636">
            <v>66</v>
          </cell>
          <cell r="K636">
            <v>312</v>
          </cell>
          <cell r="L636">
            <v>6201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 t="str">
            <v>0676</v>
          </cell>
          <cell r="R636" t="str">
            <v>12450</v>
          </cell>
          <cell r="S636" t="str">
            <v>200212</v>
          </cell>
          <cell r="T636" t="str">
            <v>SA01</v>
          </cell>
          <cell r="U636">
            <v>-8579.01</v>
          </cell>
          <cell r="V636" t="str">
            <v>LDB</v>
          </cell>
          <cell r="W636">
            <v>0</v>
          </cell>
          <cell r="Y636">
            <v>0</v>
          </cell>
          <cell r="Z636">
            <v>-3</v>
          </cell>
          <cell r="AA636" t="str">
            <v>MS#</v>
          </cell>
          <cell r="AB636" t="str">
            <v xml:space="preserve">   998014585</v>
          </cell>
          <cell r="AC636" t="str">
            <v>BCH</v>
          </cell>
          <cell r="AD636" t="str">
            <v>012639</v>
          </cell>
          <cell r="AE636" t="str">
            <v>TML</v>
          </cell>
          <cell r="AF636" t="str">
            <v>12027</v>
          </cell>
          <cell r="AG636" t="str">
            <v>SRL</v>
          </cell>
          <cell r="AH636" t="str">
            <v>0368</v>
          </cell>
          <cell r="AI636" t="str">
            <v>DLV</v>
          </cell>
          <cell r="AJ636" t="str">
            <v>000</v>
          </cell>
          <cell r="AK636" t="str">
            <v>REL</v>
          </cell>
          <cell r="AL636" t="str">
            <v>000</v>
          </cell>
          <cell r="AM636" t="str">
            <v>LN#</v>
          </cell>
          <cell r="AO636" t="str">
            <v>UOI</v>
          </cell>
          <cell r="AP636" t="str">
            <v>EA</v>
          </cell>
          <cell r="AU636" t="str">
            <v>0</v>
          </cell>
          <cell r="AW636" t="str">
            <v>000</v>
          </cell>
          <cell r="AX636" t="str">
            <v>00</v>
          </cell>
          <cell r="AY636" t="str">
            <v>0</v>
          </cell>
          <cell r="AZ636" t="str">
            <v>FPL Fibernet</v>
          </cell>
        </row>
        <row r="637">
          <cell r="A637" t="str">
            <v>107100</v>
          </cell>
          <cell r="B637" t="str">
            <v>0312</v>
          </cell>
          <cell r="C637" t="str">
            <v>06201</v>
          </cell>
          <cell r="D637" t="str">
            <v>0ELECT</v>
          </cell>
          <cell r="E637" t="str">
            <v>312000</v>
          </cell>
          <cell r="F637" t="str">
            <v>0676</v>
          </cell>
          <cell r="G637" t="str">
            <v>12450</v>
          </cell>
          <cell r="H637" t="str">
            <v>A</v>
          </cell>
          <cell r="I637" t="str">
            <v>00000041</v>
          </cell>
          <cell r="J637">
            <v>66</v>
          </cell>
          <cell r="K637">
            <v>312</v>
          </cell>
          <cell r="L637">
            <v>6201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 t="str">
            <v>0676</v>
          </cell>
          <cell r="R637" t="str">
            <v>12450</v>
          </cell>
          <cell r="S637" t="str">
            <v>200212</v>
          </cell>
          <cell r="T637" t="str">
            <v>SA01</v>
          </cell>
          <cell r="U637">
            <v>-8941.4</v>
          </cell>
          <cell r="V637" t="str">
            <v>LDB</v>
          </cell>
          <cell r="W637">
            <v>0</v>
          </cell>
          <cell r="Y637">
            <v>0</v>
          </cell>
          <cell r="Z637">
            <v>-4</v>
          </cell>
          <cell r="AA637" t="str">
            <v>MS#</v>
          </cell>
          <cell r="AB637" t="str">
            <v xml:space="preserve">   998014516</v>
          </cell>
          <cell r="AC637" t="str">
            <v>BCH</v>
          </cell>
          <cell r="AD637" t="str">
            <v>014387</v>
          </cell>
          <cell r="AE637" t="str">
            <v>TML</v>
          </cell>
          <cell r="AF637" t="str">
            <v>12006</v>
          </cell>
          <cell r="AG637" t="str">
            <v>SRL</v>
          </cell>
          <cell r="AH637" t="str">
            <v>0366</v>
          </cell>
          <cell r="AI637" t="str">
            <v>DLV</v>
          </cell>
          <cell r="AJ637" t="str">
            <v>000</v>
          </cell>
          <cell r="AK637" t="str">
            <v>REL</v>
          </cell>
          <cell r="AL637" t="str">
            <v>000</v>
          </cell>
          <cell r="AM637" t="str">
            <v>LN#</v>
          </cell>
          <cell r="AO637" t="str">
            <v>UOI</v>
          </cell>
          <cell r="AP637" t="str">
            <v>EA</v>
          </cell>
          <cell r="AU637" t="str">
            <v>0</v>
          </cell>
          <cell r="AW637" t="str">
            <v>000</v>
          </cell>
          <cell r="AX637" t="str">
            <v>00</v>
          </cell>
          <cell r="AY637" t="str">
            <v>0</v>
          </cell>
          <cell r="AZ637" t="str">
            <v>FPL Fibernet</v>
          </cell>
        </row>
        <row r="638">
          <cell r="A638" t="str">
            <v>107100</v>
          </cell>
          <cell r="B638" t="str">
            <v>0312</v>
          </cell>
          <cell r="C638" t="str">
            <v>06201</v>
          </cell>
          <cell r="D638" t="str">
            <v>0ELECT</v>
          </cell>
          <cell r="E638" t="str">
            <v>312000</v>
          </cell>
          <cell r="F638" t="str">
            <v>0676</v>
          </cell>
          <cell r="G638" t="str">
            <v>12450</v>
          </cell>
          <cell r="H638" t="str">
            <v>A</v>
          </cell>
          <cell r="I638" t="str">
            <v>00000041</v>
          </cell>
          <cell r="J638">
            <v>66</v>
          </cell>
          <cell r="K638">
            <v>312</v>
          </cell>
          <cell r="L638">
            <v>6201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 t="str">
            <v>0676</v>
          </cell>
          <cell r="R638" t="str">
            <v>12450</v>
          </cell>
          <cell r="S638" t="str">
            <v>200212</v>
          </cell>
          <cell r="T638" t="str">
            <v>SA01</v>
          </cell>
          <cell r="U638">
            <v>-13412.1</v>
          </cell>
          <cell r="V638" t="str">
            <v>LDB</v>
          </cell>
          <cell r="W638">
            <v>0</v>
          </cell>
          <cell r="Y638">
            <v>0</v>
          </cell>
          <cell r="Z638">
            <v>-6</v>
          </cell>
          <cell r="AA638" t="str">
            <v>MS#</v>
          </cell>
          <cell r="AB638" t="str">
            <v xml:space="preserve">   998014516</v>
          </cell>
          <cell r="AC638" t="str">
            <v>BCH</v>
          </cell>
          <cell r="AD638" t="str">
            <v>014388</v>
          </cell>
          <cell r="AE638" t="str">
            <v>TML</v>
          </cell>
          <cell r="AF638" t="str">
            <v>12006</v>
          </cell>
          <cell r="AG638" t="str">
            <v>SRL</v>
          </cell>
          <cell r="AH638" t="str">
            <v>0366</v>
          </cell>
          <cell r="AI638" t="str">
            <v>DLV</v>
          </cell>
          <cell r="AJ638" t="str">
            <v>000</v>
          </cell>
          <cell r="AK638" t="str">
            <v>REL</v>
          </cell>
          <cell r="AL638" t="str">
            <v>000</v>
          </cell>
          <cell r="AM638" t="str">
            <v>LN#</v>
          </cell>
          <cell r="AO638" t="str">
            <v>UOI</v>
          </cell>
          <cell r="AP638" t="str">
            <v>EA</v>
          </cell>
          <cell r="AU638" t="str">
            <v>0</v>
          </cell>
          <cell r="AW638" t="str">
            <v>000</v>
          </cell>
          <cell r="AX638" t="str">
            <v>00</v>
          </cell>
          <cell r="AY638" t="str">
            <v>0</v>
          </cell>
          <cell r="AZ638" t="str">
            <v>FPL Fibernet</v>
          </cell>
        </row>
        <row r="639">
          <cell r="A639" t="str">
            <v>107100</v>
          </cell>
          <cell r="B639" t="str">
            <v>0312</v>
          </cell>
          <cell r="C639" t="str">
            <v>06201</v>
          </cell>
          <cell r="D639" t="str">
            <v>0ELECT</v>
          </cell>
          <cell r="E639" t="str">
            <v>312000</v>
          </cell>
          <cell r="F639" t="str">
            <v>0676</v>
          </cell>
          <cell r="G639" t="str">
            <v>12450</v>
          </cell>
          <cell r="H639" t="str">
            <v>A</v>
          </cell>
          <cell r="I639" t="str">
            <v>00000041</v>
          </cell>
          <cell r="J639">
            <v>66</v>
          </cell>
          <cell r="K639">
            <v>312</v>
          </cell>
          <cell r="L639">
            <v>6201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 t="str">
            <v>0676</v>
          </cell>
          <cell r="R639" t="str">
            <v>12450</v>
          </cell>
          <cell r="S639" t="str">
            <v>200212</v>
          </cell>
          <cell r="T639" t="str">
            <v>SA01</v>
          </cell>
          <cell r="U639">
            <v>-15696</v>
          </cell>
          <cell r="V639" t="str">
            <v>LDB</v>
          </cell>
          <cell r="W639">
            <v>0</v>
          </cell>
          <cell r="Y639">
            <v>0</v>
          </cell>
          <cell r="Z639">
            <v>-4</v>
          </cell>
          <cell r="AA639" t="str">
            <v>MS#</v>
          </cell>
          <cell r="AB639" t="str">
            <v xml:space="preserve">   998014030</v>
          </cell>
          <cell r="AC639" t="str">
            <v>BCH</v>
          </cell>
          <cell r="AD639" t="str">
            <v>012639</v>
          </cell>
          <cell r="AE639" t="str">
            <v>TML</v>
          </cell>
          <cell r="AF639" t="str">
            <v>12027</v>
          </cell>
          <cell r="AG639" t="str">
            <v>SRL</v>
          </cell>
          <cell r="AH639" t="str">
            <v>0368</v>
          </cell>
          <cell r="AI639" t="str">
            <v>DLV</v>
          </cell>
          <cell r="AJ639" t="str">
            <v>000</v>
          </cell>
          <cell r="AK639" t="str">
            <v>REL</v>
          </cell>
          <cell r="AL639" t="str">
            <v>000</v>
          </cell>
          <cell r="AM639" t="str">
            <v>LN#</v>
          </cell>
          <cell r="AO639" t="str">
            <v>UOI</v>
          </cell>
          <cell r="AP639" t="str">
            <v>EA</v>
          </cell>
          <cell r="AU639" t="str">
            <v>0</v>
          </cell>
          <cell r="AW639" t="str">
            <v>000</v>
          </cell>
          <cell r="AX639" t="str">
            <v>00</v>
          </cell>
          <cell r="AY639" t="str">
            <v>0</v>
          </cell>
          <cell r="AZ639" t="str">
            <v>FPL Fibernet</v>
          </cell>
        </row>
        <row r="640">
          <cell r="A640" t="str">
            <v>107100</v>
          </cell>
          <cell r="B640" t="str">
            <v>0313</v>
          </cell>
          <cell r="C640" t="str">
            <v>06201</v>
          </cell>
          <cell r="D640" t="str">
            <v>0ELECT</v>
          </cell>
          <cell r="E640" t="str">
            <v>313000</v>
          </cell>
          <cell r="F640" t="str">
            <v>0676</v>
          </cell>
          <cell r="G640" t="str">
            <v>11450</v>
          </cell>
          <cell r="H640" t="str">
            <v>A</v>
          </cell>
          <cell r="I640" t="str">
            <v>00000041</v>
          </cell>
          <cell r="J640">
            <v>66</v>
          </cell>
          <cell r="K640">
            <v>313</v>
          </cell>
          <cell r="L640">
            <v>6201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 t="str">
            <v>0676</v>
          </cell>
          <cell r="R640" t="str">
            <v>11450</v>
          </cell>
          <cell r="S640" t="str">
            <v>200212</v>
          </cell>
          <cell r="T640" t="str">
            <v>SA01</v>
          </cell>
          <cell r="U640">
            <v>377.96</v>
          </cell>
          <cell r="V640" t="str">
            <v>LDB</v>
          </cell>
          <cell r="W640">
            <v>0</v>
          </cell>
          <cell r="Y640">
            <v>0</v>
          </cell>
          <cell r="Z640">
            <v>2</v>
          </cell>
          <cell r="AA640" t="str">
            <v>MS#</v>
          </cell>
          <cell r="AB640" t="str">
            <v xml:space="preserve">   998003509</v>
          </cell>
          <cell r="AC640" t="str">
            <v>BCH</v>
          </cell>
          <cell r="AD640" t="str">
            <v>012895</v>
          </cell>
          <cell r="AE640" t="str">
            <v>TML</v>
          </cell>
          <cell r="AF640" t="str">
            <v>12020</v>
          </cell>
          <cell r="AG640" t="str">
            <v>SRL</v>
          </cell>
          <cell r="AH640" t="str">
            <v>0366</v>
          </cell>
          <cell r="AI640" t="str">
            <v>DLV</v>
          </cell>
          <cell r="AJ640" t="str">
            <v>000</v>
          </cell>
          <cell r="AK640" t="str">
            <v>REL</v>
          </cell>
          <cell r="AL640" t="str">
            <v>000</v>
          </cell>
          <cell r="AM640" t="str">
            <v>LN#</v>
          </cell>
          <cell r="AO640" t="str">
            <v>UOI</v>
          </cell>
          <cell r="AP640" t="str">
            <v>EA</v>
          </cell>
          <cell r="AU640" t="str">
            <v>0</v>
          </cell>
          <cell r="AW640" t="str">
            <v>000</v>
          </cell>
          <cell r="AX640" t="str">
            <v>00</v>
          </cell>
          <cell r="AY640" t="str">
            <v>0</v>
          </cell>
          <cell r="AZ640" t="str">
            <v>FPL Fibernet</v>
          </cell>
        </row>
        <row r="641">
          <cell r="A641" t="str">
            <v>107100</v>
          </cell>
          <cell r="B641" t="str">
            <v>0313</v>
          </cell>
          <cell r="C641" t="str">
            <v>06201</v>
          </cell>
          <cell r="D641" t="str">
            <v>0ELECT</v>
          </cell>
          <cell r="E641" t="str">
            <v>313000</v>
          </cell>
          <cell r="F641" t="str">
            <v>0676</v>
          </cell>
          <cell r="G641" t="str">
            <v>11450</v>
          </cell>
          <cell r="H641" t="str">
            <v>A</v>
          </cell>
          <cell r="I641" t="str">
            <v>00000041</v>
          </cell>
          <cell r="J641">
            <v>66</v>
          </cell>
          <cell r="K641">
            <v>313</v>
          </cell>
          <cell r="L641">
            <v>6201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 t="str">
            <v>0676</v>
          </cell>
          <cell r="R641" t="str">
            <v>11450</v>
          </cell>
          <cell r="S641" t="str">
            <v>200212</v>
          </cell>
          <cell r="T641" t="str">
            <v>SA01</v>
          </cell>
          <cell r="U641">
            <v>1511.84</v>
          </cell>
          <cell r="V641" t="str">
            <v>LDB</v>
          </cell>
          <cell r="W641">
            <v>0</v>
          </cell>
          <cell r="Y641">
            <v>0</v>
          </cell>
          <cell r="Z641">
            <v>8</v>
          </cell>
          <cell r="AA641" t="str">
            <v>MS#</v>
          </cell>
          <cell r="AB641" t="str">
            <v xml:space="preserve">   998003509</v>
          </cell>
          <cell r="AC641" t="str">
            <v>BCH</v>
          </cell>
          <cell r="AD641" t="str">
            <v>015506</v>
          </cell>
          <cell r="AE641" t="str">
            <v>TML</v>
          </cell>
          <cell r="AF641" t="str">
            <v>12019</v>
          </cell>
          <cell r="AG641" t="str">
            <v>SRL</v>
          </cell>
          <cell r="AH641" t="str">
            <v>0366</v>
          </cell>
          <cell r="AI641" t="str">
            <v>DLV</v>
          </cell>
          <cell r="AJ641" t="str">
            <v>000</v>
          </cell>
          <cell r="AK641" t="str">
            <v>REL</v>
          </cell>
          <cell r="AL641" t="str">
            <v>000</v>
          </cell>
          <cell r="AM641" t="str">
            <v>LN#</v>
          </cell>
          <cell r="AO641" t="str">
            <v>UOI</v>
          </cell>
          <cell r="AP641" t="str">
            <v>EA</v>
          </cell>
          <cell r="AU641" t="str">
            <v>0</v>
          </cell>
          <cell r="AW641" t="str">
            <v>000</v>
          </cell>
          <cell r="AX641" t="str">
            <v>00</v>
          </cell>
          <cell r="AY641" t="str">
            <v>0</v>
          </cell>
          <cell r="AZ641" t="str">
            <v>FPL Fibernet</v>
          </cell>
        </row>
        <row r="642">
          <cell r="A642" t="str">
            <v>107100</v>
          </cell>
          <cell r="B642" t="str">
            <v>0313</v>
          </cell>
          <cell r="C642" t="str">
            <v>06201</v>
          </cell>
          <cell r="D642" t="str">
            <v>0ELECT</v>
          </cell>
          <cell r="E642" t="str">
            <v>313000</v>
          </cell>
          <cell r="F642" t="str">
            <v>0676</v>
          </cell>
          <cell r="G642" t="str">
            <v>11450</v>
          </cell>
          <cell r="H642" t="str">
            <v>A</v>
          </cell>
          <cell r="I642" t="str">
            <v>00000041</v>
          </cell>
          <cell r="J642">
            <v>66</v>
          </cell>
          <cell r="K642">
            <v>313</v>
          </cell>
          <cell r="L642">
            <v>6201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 t="str">
            <v>0676</v>
          </cell>
          <cell r="R642" t="str">
            <v>11450</v>
          </cell>
          <cell r="S642" t="str">
            <v>200212</v>
          </cell>
          <cell r="T642" t="str">
            <v>SA01</v>
          </cell>
          <cell r="U642">
            <v>9716.6299999999992</v>
          </cell>
          <cell r="V642" t="str">
            <v>LDB</v>
          </cell>
          <cell r="W642">
            <v>0</v>
          </cell>
          <cell r="Y642">
            <v>0</v>
          </cell>
          <cell r="Z642">
            <v>4</v>
          </cell>
          <cell r="AA642" t="str">
            <v>MS#</v>
          </cell>
          <cell r="AB642" t="str">
            <v xml:space="preserve">   998014506</v>
          </cell>
          <cell r="AC642" t="str">
            <v>BCH</v>
          </cell>
          <cell r="AD642" t="str">
            <v>012894</v>
          </cell>
          <cell r="AE642" t="str">
            <v>TML</v>
          </cell>
          <cell r="AF642" t="str">
            <v>12020</v>
          </cell>
          <cell r="AG642" t="str">
            <v>SRL</v>
          </cell>
          <cell r="AH642" t="str">
            <v>0366</v>
          </cell>
          <cell r="AI642" t="str">
            <v>DLV</v>
          </cell>
          <cell r="AJ642" t="str">
            <v>000</v>
          </cell>
          <cell r="AK642" t="str">
            <v>REL</v>
          </cell>
          <cell r="AL642" t="str">
            <v>000</v>
          </cell>
          <cell r="AM642" t="str">
            <v>LN#</v>
          </cell>
          <cell r="AO642" t="str">
            <v>UOI</v>
          </cell>
          <cell r="AP642" t="str">
            <v>EA</v>
          </cell>
          <cell r="AU642" t="str">
            <v>0</v>
          </cell>
          <cell r="AW642" t="str">
            <v>000</v>
          </cell>
          <cell r="AX642" t="str">
            <v>00</v>
          </cell>
          <cell r="AY642" t="str">
            <v>0</v>
          </cell>
          <cell r="AZ642" t="str">
            <v>FPL Fibernet</v>
          </cell>
        </row>
        <row r="643">
          <cell r="A643" t="str">
            <v>107100</v>
          </cell>
          <cell r="B643" t="str">
            <v>0313</v>
          </cell>
          <cell r="C643" t="str">
            <v>06201</v>
          </cell>
          <cell r="D643" t="str">
            <v>0ELECT</v>
          </cell>
          <cell r="E643" t="str">
            <v>313000</v>
          </cell>
          <cell r="F643" t="str">
            <v>0676</v>
          </cell>
          <cell r="G643" t="str">
            <v>11450</v>
          </cell>
          <cell r="H643" t="str">
            <v>A</v>
          </cell>
          <cell r="I643" t="str">
            <v>00000041</v>
          </cell>
          <cell r="J643">
            <v>66</v>
          </cell>
          <cell r="K643">
            <v>313</v>
          </cell>
          <cell r="L643">
            <v>6201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 t="str">
            <v>0676</v>
          </cell>
          <cell r="R643" t="str">
            <v>11450</v>
          </cell>
          <cell r="S643" t="str">
            <v>200212</v>
          </cell>
          <cell r="T643" t="str">
            <v>SA01</v>
          </cell>
          <cell r="U643">
            <v>38866.54</v>
          </cell>
          <cell r="V643" t="str">
            <v>LDB</v>
          </cell>
          <cell r="W643">
            <v>0</v>
          </cell>
          <cell r="Y643">
            <v>0</v>
          </cell>
          <cell r="Z643">
            <v>16</v>
          </cell>
          <cell r="AA643" t="str">
            <v>MS#</v>
          </cell>
          <cell r="AB643" t="str">
            <v xml:space="preserve">   998014506</v>
          </cell>
          <cell r="AC643" t="str">
            <v>BCH</v>
          </cell>
          <cell r="AD643" t="str">
            <v>015505</v>
          </cell>
          <cell r="AE643" t="str">
            <v>TML</v>
          </cell>
          <cell r="AF643" t="str">
            <v>12019</v>
          </cell>
          <cell r="AG643" t="str">
            <v>SRL</v>
          </cell>
          <cell r="AH643" t="str">
            <v>0366</v>
          </cell>
          <cell r="AI643" t="str">
            <v>DLV</v>
          </cell>
          <cell r="AJ643" t="str">
            <v>000</v>
          </cell>
          <cell r="AK643" t="str">
            <v>REL</v>
          </cell>
          <cell r="AL643" t="str">
            <v>000</v>
          </cell>
          <cell r="AM643" t="str">
            <v>LN#</v>
          </cell>
          <cell r="AO643" t="str">
            <v>UOI</v>
          </cell>
          <cell r="AP643" t="str">
            <v>EA</v>
          </cell>
          <cell r="AU643" t="str">
            <v>0</v>
          </cell>
          <cell r="AW643" t="str">
            <v>000</v>
          </cell>
          <cell r="AX643" t="str">
            <v>00</v>
          </cell>
          <cell r="AY643" t="str">
            <v>0</v>
          </cell>
          <cell r="AZ643" t="str">
            <v>FPL Fibernet</v>
          </cell>
        </row>
        <row r="644">
          <cell r="A644" t="str">
            <v>107100</v>
          </cell>
          <cell r="B644" t="str">
            <v>0313</v>
          </cell>
          <cell r="C644" t="str">
            <v>06201</v>
          </cell>
          <cell r="D644" t="str">
            <v>0ELECT</v>
          </cell>
          <cell r="E644" t="str">
            <v>313000</v>
          </cell>
          <cell r="F644" t="str">
            <v>0676</v>
          </cell>
          <cell r="G644" t="str">
            <v>12450</v>
          </cell>
          <cell r="H644" t="str">
            <v>A</v>
          </cell>
          <cell r="I644" t="str">
            <v>00000041</v>
          </cell>
          <cell r="J644">
            <v>66</v>
          </cell>
          <cell r="K644">
            <v>313</v>
          </cell>
          <cell r="L644">
            <v>6201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 t="str">
            <v>0676</v>
          </cell>
          <cell r="R644" t="str">
            <v>12450</v>
          </cell>
          <cell r="S644" t="str">
            <v>200212</v>
          </cell>
          <cell r="T644" t="str">
            <v>SA01</v>
          </cell>
          <cell r="U644">
            <v>-377.96</v>
          </cell>
          <cell r="V644" t="str">
            <v>LDB</v>
          </cell>
          <cell r="W644">
            <v>0</v>
          </cell>
          <cell r="Y644">
            <v>0</v>
          </cell>
          <cell r="Z644">
            <v>-2</v>
          </cell>
          <cell r="AA644" t="str">
            <v>MS#</v>
          </cell>
          <cell r="AB644" t="str">
            <v xml:space="preserve">   998003509</v>
          </cell>
          <cell r="AC644" t="str">
            <v>BCH</v>
          </cell>
          <cell r="AD644" t="str">
            <v>015511</v>
          </cell>
          <cell r="AE644" t="str">
            <v>TML</v>
          </cell>
          <cell r="AF644" t="str">
            <v>12019</v>
          </cell>
          <cell r="AG644" t="str">
            <v>SRL</v>
          </cell>
          <cell r="AH644" t="str">
            <v>0366</v>
          </cell>
          <cell r="AI644" t="str">
            <v>DLV</v>
          </cell>
          <cell r="AJ644" t="str">
            <v>000</v>
          </cell>
          <cell r="AK644" t="str">
            <v>REL</v>
          </cell>
          <cell r="AL644" t="str">
            <v>000</v>
          </cell>
          <cell r="AM644" t="str">
            <v>LN#</v>
          </cell>
          <cell r="AO644" t="str">
            <v>UOI</v>
          </cell>
          <cell r="AP644" t="str">
            <v>EA</v>
          </cell>
          <cell r="AU644" t="str">
            <v>0</v>
          </cell>
          <cell r="AW644" t="str">
            <v>000</v>
          </cell>
          <cell r="AX644" t="str">
            <v>00</v>
          </cell>
          <cell r="AY644" t="str">
            <v>0</v>
          </cell>
          <cell r="AZ644" t="str">
            <v>FPL Fibernet</v>
          </cell>
        </row>
        <row r="645">
          <cell r="A645" t="str">
            <v>107100</v>
          </cell>
          <cell r="B645" t="str">
            <v>0313</v>
          </cell>
          <cell r="C645" t="str">
            <v>06201</v>
          </cell>
          <cell r="D645" t="str">
            <v>0ELECT</v>
          </cell>
          <cell r="E645" t="str">
            <v>313000</v>
          </cell>
          <cell r="F645" t="str">
            <v>0676</v>
          </cell>
          <cell r="G645" t="str">
            <v>12450</v>
          </cell>
          <cell r="H645" t="str">
            <v>A</v>
          </cell>
          <cell r="I645" t="str">
            <v>00000041</v>
          </cell>
          <cell r="J645">
            <v>66</v>
          </cell>
          <cell r="K645">
            <v>313</v>
          </cell>
          <cell r="L645">
            <v>6201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 t="str">
            <v>0676</v>
          </cell>
          <cell r="R645" t="str">
            <v>12450</v>
          </cell>
          <cell r="S645" t="str">
            <v>200212</v>
          </cell>
          <cell r="T645" t="str">
            <v>SA01</v>
          </cell>
          <cell r="U645">
            <v>-9716.6299999999992</v>
          </cell>
          <cell r="V645" t="str">
            <v>LDB</v>
          </cell>
          <cell r="W645">
            <v>0</v>
          </cell>
          <cell r="Y645">
            <v>0</v>
          </cell>
          <cell r="Z645">
            <v>-4</v>
          </cell>
          <cell r="AA645" t="str">
            <v>MS#</v>
          </cell>
          <cell r="AB645" t="str">
            <v xml:space="preserve">   998014506</v>
          </cell>
          <cell r="AC645" t="str">
            <v>BCH</v>
          </cell>
          <cell r="AD645" t="str">
            <v>015512</v>
          </cell>
          <cell r="AE645" t="str">
            <v>TML</v>
          </cell>
          <cell r="AF645" t="str">
            <v>12019</v>
          </cell>
          <cell r="AG645" t="str">
            <v>SRL</v>
          </cell>
          <cell r="AH645" t="str">
            <v>0366</v>
          </cell>
          <cell r="AI645" t="str">
            <v>DLV</v>
          </cell>
          <cell r="AJ645" t="str">
            <v>000</v>
          </cell>
          <cell r="AK645" t="str">
            <v>REL</v>
          </cell>
          <cell r="AL645" t="str">
            <v>000</v>
          </cell>
          <cell r="AM645" t="str">
            <v>LN#</v>
          </cell>
          <cell r="AO645" t="str">
            <v>UOI</v>
          </cell>
          <cell r="AP645" t="str">
            <v>EA</v>
          </cell>
          <cell r="AU645" t="str">
            <v>0</v>
          </cell>
          <cell r="AW645" t="str">
            <v>000</v>
          </cell>
          <cell r="AX645" t="str">
            <v>00</v>
          </cell>
          <cell r="AY645" t="str">
            <v>0</v>
          </cell>
          <cell r="AZ645" t="str">
            <v>FPL Fibernet</v>
          </cell>
        </row>
        <row r="646">
          <cell r="A646" t="str">
            <v>107100</v>
          </cell>
          <cell r="B646" t="str">
            <v>0314</v>
          </cell>
          <cell r="C646" t="str">
            <v>06201</v>
          </cell>
          <cell r="D646" t="str">
            <v>0ELECT</v>
          </cell>
          <cell r="E646" t="str">
            <v>314000</v>
          </cell>
          <cell r="F646" t="str">
            <v>0675</v>
          </cell>
          <cell r="G646" t="str">
            <v>52450</v>
          </cell>
          <cell r="H646" t="str">
            <v>A</v>
          </cell>
          <cell r="I646" t="str">
            <v>00000041</v>
          </cell>
          <cell r="J646">
            <v>66</v>
          </cell>
          <cell r="K646">
            <v>314</v>
          </cell>
          <cell r="L646">
            <v>6201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 t="str">
            <v>0675</v>
          </cell>
          <cell r="R646" t="str">
            <v>52450</v>
          </cell>
          <cell r="S646" t="str">
            <v>200212</v>
          </cell>
          <cell r="T646" t="str">
            <v>SA01</v>
          </cell>
          <cell r="U646">
            <v>115.38</v>
          </cell>
          <cell r="W646">
            <v>0</v>
          </cell>
          <cell r="Y646">
            <v>0</v>
          </cell>
          <cell r="Z646">
            <v>0</v>
          </cell>
          <cell r="AA646" t="str">
            <v>BCH</v>
          </cell>
          <cell r="AB646" t="str">
            <v>450002361</v>
          </cell>
          <cell r="AC646" t="str">
            <v>PO#</v>
          </cell>
          <cell r="AE646" t="str">
            <v>S/R</v>
          </cell>
          <cell r="AI646" t="str">
            <v>PYN</v>
          </cell>
          <cell r="AJ646" t="str">
            <v>FEDERAL EXPRESS CORP</v>
          </cell>
          <cell r="AK646" t="str">
            <v>VND</v>
          </cell>
          <cell r="AL646" t="str">
            <v>710427007</v>
          </cell>
          <cell r="AM646" t="str">
            <v>FAC</v>
          </cell>
          <cell r="AN646" t="str">
            <v>000</v>
          </cell>
          <cell r="AQ646" t="str">
            <v>NVD</v>
          </cell>
          <cell r="AR646" t="str">
            <v>2002-11-</v>
          </cell>
          <cell r="AU646" t="str">
            <v>4-471-17820         FEDERAL EXPRESS CORP1900003491</v>
          </cell>
          <cell r="AV646" t="str">
            <v>WF-BATCH</v>
          </cell>
          <cell r="AW646" t="str">
            <v>000</v>
          </cell>
          <cell r="AX646" t="str">
            <v>00</v>
          </cell>
          <cell r="AY646" t="str">
            <v>0</v>
          </cell>
          <cell r="AZ646" t="str">
            <v>FPL Fibernet</v>
          </cell>
        </row>
        <row r="647">
          <cell r="A647" t="str">
            <v>107100</v>
          </cell>
          <cell r="B647" t="str">
            <v>0314</v>
          </cell>
          <cell r="C647" t="str">
            <v>06201</v>
          </cell>
          <cell r="D647" t="str">
            <v>0ELECT</v>
          </cell>
          <cell r="E647" t="str">
            <v>314000</v>
          </cell>
          <cell r="F647" t="str">
            <v>0676</v>
          </cell>
          <cell r="G647" t="str">
            <v>11450</v>
          </cell>
          <cell r="H647" t="str">
            <v>A</v>
          </cell>
          <cell r="I647" t="str">
            <v>00000041</v>
          </cell>
          <cell r="J647">
            <v>66</v>
          </cell>
          <cell r="K647">
            <v>314</v>
          </cell>
          <cell r="L647">
            <v>6201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 t="str">
            <v>0676</v>
          </cell>
          <cell r="R647" t="str">
            <v>11450</v>
          </cell>
          <cell r="S647" t="str">
            <v>200212</v>
          </cell>
          <cell r="T647" t="str">
            <v>SA01</v>
          </cell>
          <cell r="U647">
            <v>399.82</v>
          </cell>
          <cell r="V647" t="str">
            <v>LDB</v>
          </cell>
          <cell r="W647">
            <v>0</v>
          </cell>
          <cell r="Y647">
            <v>0</v>
          </cell>
          <cell r="Z647">
            <v>1</v>
          </cell>
          <cell r="AA647" t="str">
            <v>MS#</v>
          </cell>
          <cell r="AB647" t="str">
            <v xml:space="preserve">   998003502</v>
          </cell>
          <cell r="AC647" t="str">
            <v>BCH</v>
          </cell>
          <cell r="AD647" t="str">
            <v>021133</v>
          </cell>
          <cell r="AE647" t="str">
            <v>TML</v>
          </cell>
          <cell r="AF647" t="str">
            <v>12004</v>
          </cell>
          <cell r="AG647" t="str">
            <v>SRL</v>
          </cell>
          <cell r="AH647" t="str">
            <v>0366</v>
          </cell>
          <cell r="AI647" t="str">
            <v>DLV</v>
          </cell>
          <cell r="AJ647" t="str">
            <v>000</v>
          </cell>
          <cell r="AK647" t="str">
            <v>REL</v>
          </cell>
          <cell r="AL647" t="str">
            <v>000</v>
          </cell>
          <cell r="AM647" t="str">
            <v>LN#</v>
          </cell>
          <cell r="AO647" t="str">
            <v>UOI</v>
          </cell>
          <cell r="AP647" t="str">
            <v>EA</v>
          </cell>
          <cell r="AU647" t="str">
            <v>0</v>
          </cell>
          <cell r="AW647" t="str">
            <v>000</v>
          </cell>
          <cell r="AX647" t="str">
            <v>00</v>
          </cell>
          <cell r="AY647" t="str">
            <v>0</v>
          </cell>
          <cell r="AZ647" t="str">
            <v>FPL Fibernet</v>
          </cell>
        </row>
        <row r="648">
          <cell r="A648" t="str">
            <v>107100</v>
          </cell>
          <cell r="B648" t="str">
            <v>0314</v>
          </cell>
          <cell r="C648" t="str">
            <v>06201</v>
          </cell>
          <cell r="D648" t="str">
            <v>0ELECT</v>
          </cell>
          <cell r="E648" t="str">
            <v>314000</v>
          </cell>
          <cell r="F648" t="str">
            <v>0676</v>
          </cell>
          <cell r="G648" t="str">
            <v>11450</v>
          </cell>
          <cell r="H648" t="str">
            <v>A</v>
          </cell>
          <cell r="I648" t="str">
            <v>00000041</v>
          </cell>
          <cell r="J648">
            <v>66</v>
          </cell>
          <cell r="K648">
            <v>314</v>
          </cell>
          <cell r="L648">
            <v>6201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 t="str">
            <v>0676</v>
          </cell>
          <cell r="R648" t="str">
            <v>11450</v>
          </cell>
          <cell r="S648" t="str">
            <v>200212</v>
          </cell>
          <cell r="T648" t="str">
            <v>SA01</v>
          </cell>
          <cell r="U648">
            <v>399.82</v>
          </cell>
          <cell r="V648" t="str">
            <v>LDB</v>
          </cell>
          <cell r="W648">
            <v>0</v>
          </cell>
          <cell r="Y648">
            <v>0</v>
          </cell>
          <cell r="Z648">
            <v>1</v>
          </cell>
          <cell r="AA648" t="str">
            <v>MS#</v>
          </cell>
          <cell r="AB648" t="str">
            <v xml:space="preserve">   998003502</v>
          </cell>
          <cell r="AC648" t="str">
            <v>BCH</v>
          </cell>
          <cell r="AD648" t="str">
            <v>021137</v>
          </cell>
          <cell r="AE648" t="str">
            <v>TML</v>
          </cell>
          <cell r="AF648" t="str">
            <v>12004</v>
          </cell>
          <cell r="AG648" t="str">
            <v>SRL</v>
          </cell>
          <cell r="AH648" t="str">
            <v>0366</v>
          </cell>
          <cell r="AI648" t="str">
            <v>DLV</v>
          </cell>
          <cell r="AJ648" t="str">
            <v>000</v>
          </cell>
          <cell r="AK648" t="str">
            <v>REL</v>
          </cell>
          <cell r="AL648" t="str">
            <v>000</v>
          </cell>
          <cell r="AM648" t="str">
            <v>LN#</v>
          </cell>
          <cell r="AO648" t="str">
            <v>UOI</v>
          </cell>
          <cell r="AP648" t="str">
            <v>EA</v>
          </cell>
          <cell r="AU648" t="str">
            <v>0</v>
          </cell>
          <cell r="AW648" t="str">
            <v>000</v>
          </cell>
          <cell r="AX648" t="str">
            <v>00</v>
          </cell>
          <cell r="AY648" t="str">
            <v>0</v>
          </cell>
          <cell r="AZ648" t="str">
            <v>FPL Fibernet</v>
          </cell>
        </row>
        <row r="649">
          <cell r="A649" t="str">
            <v>107100</v>
          </cell>
          <cell r="B649" t="str">
            <v>0314</v>
          </cell>
          <cell r="C649" t="str">
            <v>06201</v>
          </cell>
          <cell r="D649" t="str">
            <v>0ELECT</v>
          </cell>
          <cell r="E649" t="str">
            <v>314000</v>
          </cell>
          <cell r="F649" t="str">
            <v>0676</v>
          </cell>
          <cell r="G649" t="str">
            <v>11450</v>
          </cell>
          <cell r="H649" t="str">
            <v>A</v>
          </cell>
          <cell r="I649" t="str">
            <v>00000041</v>
          </cell>
          <cell r="J649">
            <v>66</v>
          </cell>
          <cell r="K649">
            <v>314</v>
          </cell>
          <cell r="L649">
            <v>6201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 t="str">
            <v>0676</v>
          </cell>
          <cell r="R649" t="str">
            <v>11450</v>
          </cell>
          <cell r="S649" t="str">
            <v>200212</v>
          </cell>
          <cell r="T649" t="str">
            <v>SA01</v>
          </cell>
          <cell r="U649">
            <v>1113.2</v>
          </cell>
          <cell r="V649" t="str">
            <v>LDB</v>
          </cell>
          <cell r="W649">
            <v>0</v>
          </cell>
          <cell r="Y649">
            <v>0</v>
          </cell>
          <cell r="Z649">
            <v>4</v>
          </cell>
          <cell r="AA649" t="str">
            <v>MS#</v>
          </cell>
          <cell r="AB649" t="str">
            <v xml:space="preserve">   998014595</v>
          </cell>
          <cell r="AC649" t="str">
            <v>BCH</v>
          </cell>
          <cell r="AD649" t="str">
            <v>015387</v>
          </cell>
          <cell r="AE649" t="str">
            <v>TML</v>
          </cell>
          <cell r="AF649" t="str">
            <v>12012</v>
          </cell>
          <cell r="AG649" t="str">
            <v>SRL</v>
          </cell>
          <cell r="AH649" t="str">
            <v>0335</v>
          </cell>
          <cell r="AI649" t="str">
            <v>DLV</v>
          </cell>
          <cell r="AJ649" t="str">
            <v>000</v>
          </cell>
          <cell r="AK649" t="str">
            <v>REL</v>
          </cell>
          <cell r="AL649" t="str">
            <v>000</v>
          </cell>
          <cell r="AM649" t="str">
            <v>LN#</v>
          </cell>
          <cell r="AO649" t="str">
            <v>UOI</v>
          </cell>
          <cell r="AP649" t="str">
            <v>EA</v>
          </cell>
          <cell r="AU649" t="str">
            <v>0</v>
          </cell>
          <cell r="AW649" t="str">
            <v>000</v>
          </cell>
          <cell r="AX649" t="str">
            <v>00</v>
          </cell>
          <cell r="AY649" t="str">
            <v>0</v>
          </cell>
          <cell r="AZ649" t="str">
            <v>FPL Fibernet</v>
          </cell>
        </row>
        <row r="650">
          <cell r="A650" t="str">
            <v>107100</v>
          </cell>
          <cell r="B650" t="str">
            <v>0314</v>
          </cell>
          <cell r="C650" t="str">
            <v>06201</v>
          </cell>
          <cell r="D650" t="str">
            <v>0ELECT</v>
          </cell>
          <cell r="E650" t="str">
            <v>314000</v>
          </cell>
          <cell r="F650" t="str">
            <v>0676</v>
          </cell>
          <cell r="G650" t="str">
            <v>11450</v>
          </cell>
          <cell r="H650" t="str">
            <v>A</v>
          </cell>
          <cell r="I650" t="str">
            <v>00000041</v>
          </cell>
          <cell r="J650">
            <v>66</v>
          </cell>
          <cell r="K650">
            <v>314</v>
          </cell>
          <cell r="L650">
            <v>6201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 t="str">
            <v>0676</v>
          </cell>
          <cell r="R650" t="str">
            <v>11450</v>
          </cell>
          <cell r="S650" t="str">
            <v>200212</v>
          </cell>
          <cell r="T650" t="str">
            <v>SA01</v>
          </cell>
          <cell r="U650">
            <v>2267.7600000000002</v>
          </cell>
          <cell r="V650" t="str">
            <v>LDB</v>
          </cell>
          <cell r="W650">
            <v>0</v>
          </cell>
          <cell r="Y650">
            <v>0</v>
          </cell>
          <cell r="Z650">
            <v>12</v>
          </cell>
          <cell r="AA650" t="str">
            <v>MS#</v>
          </cell>
          <cell r="AB650" t="str">
            <v xml:space="preserve">   998003509</v>
          </cell>
          <cell r="AC650" t="str">
            <v>BCH</v>
          </cell>
          <cell r="AD650" t="str">
            <v>021134</v>
          </cell>
          <cell r="AE650" t="str">
            <v>TML</v>
          </cell>
          <cell r="AF650" t="str">
            <v>12004</v>
          </cell>
          <cell r="AG650" t="str">
            <v>SRL</v>
          </cell>
          <cell r="AH650" t="str">
            <v>0366</v>
          </cell>
          <cell r="AI650" t="str">
            <v>DLV</v>
          </cell>
          <cell r="AJ650" t="str">
            <v>000</v>
          </cell>
          <cell r="AK650" t="str">
            <v>REL</v>
          </cell>
          <cell r="AL650" t="str">
            <v>000</v>
          </cell>
          <cell r="AM650" t="str">
            <v>LN#</v>
          </cell>
          <cell r="AO650" t="str">
            <v>UOI</v>
          </cell>
          <cell r="AP650" t="str">
            <v>EA</v>
          </cell>
          <cell r="AU650" t="str">
            <v>0</v>
          </cell>
          <cell r="AW650" t="str">
            <v>000</v>
          </cell>
          <cell r="AX650" t="str">
            <v>00</v>
          </cell>
          <cell r="AY650" t="str">
            <v>0</v>
          </cell>
          <cell r="AZ650" t="str">
            <v>FPL Fibernet</v>
          </cell>
        </row>
        <row r="651">
          <cell r="A651" t="str">
            <v>107100</v>
          </cell>
          <cell r="B651" t="str">
            <v>0314</v>
          </cell>
          <cell r="C651" t="str">
            <v>06201</v>
          </cell>
          <cell r="D651" t="str">
            <v>0ELECT</v>
          </cell>
          <cell r="E651" t="str">
            <v>314000</v>
          </cell>
          <cell r="F651" t="str">
            <v>0676</v>
          </cell>
          <cell r="G651" t="str">
            <v>11450</v>
          </cell>
          <cell r="H651" t="str">
            <v>A</v>
          </cell>
          <cell r="I651" t="str">
            <v>00000041</v>
          </cell>
          <cell r="J651">
            <v>66</v>
          </cell>
          <cell r="K651">
            <v>314</v>
          </cell>
          <cell r="L651">
            <v>6201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 t="str">
            <v>0676</v>
          </cell>
          <cell r="R651" t="str">
            <v>11450</v>
          </cell>
          <cell r="S651" t="str">
            <v>200212</v>
          </cell>
          <cell r="T651" t="str">
            <v>SA01</v>
          </cell>
          <cell r="U651">
            <v>2267.7600000000002</v>
          </cell>
          <cell r="V651" t="str">
            <v>LDB</v>
          </cell>
          <cell r="W651">
            <v>0</v>
          </cell>
          <cell r="Y651">
            <v>0</v>
          </cell>
          <cell r="Z651">
            <v>12</v>
          </cell>
          <cell r="AA651" t="str">
            <v>MS#</v>
          </cell>
          <cell r="AB651" t="str">
            <v xml:space="preserve">   998003509</v>
          </cell>
          <cell r="AC651" t="str">
            <v>BCH</v>
          </cell>
          <cell r="AD651" t="str">
            <v>021136</v>
          </cell>
          <cell r="AE651" t="str">
            <v>TML</v>
          </cell>
          <cell r="AF651" t="str">
            <v>12004</v>
          </cell>
          <cell r="AG651" t="str">
            <v>SRL</v>
          </cell>
          <cell r="AH651" t="str">
            <v>0366</v>
          </cell>
          <cell r="AI651" t="str">
            <v>DLV</v>
          </cell>
          <cell r="AJ651" t="str">
            <v>000</v>
          </cell>
          <cell r="AK651" t="str">
            <v>REL</v>
          </cell>
          <cell r="AL651" t="str">
            <v>000</v>
          </cell>
          <cell r="AM651" t="str">
            <v>LN#</v>
          </cell>
          <cell r="AO651" t="str">
            <v>UOI</v>
          </cell>
          <cell r="AP651" t="str">
            <v>EA</v>
          </cell>
          <cell r="AU651" t="str">
            <v>0</v>
          </cell>
          <cell r="AW651" t="str">
            <v>000</v>
          </cell>
          <cell r="AX651" t="str">
            <v>00</v>
          </cell>
          <cell r="AY651" t="str">
            <v>0</v>
          </cell>
          <cell r="AZ651" t="str">
            <v>FPL Fibernet</v>
          </cell>
        </row>
        <row r="652">
          <cell r="A652" t="str">
            <v>107100</v>
          </cell>
          <cell r="B652" t="str">
            <v>0314</v>
          </cell>
          <cell r="C652" t="str">
            <v>06201</v>
          </cell>
          <cell r="D652" t="str">
            <v>0ELECT</v>
          </cell>
          <cell r="E652" t="str">
            <v>314000</v>
          </cell>
          <cell r="F652" t="str">
            <v>0676</v>
          </cell>
          <cell r="G652" t="str">
            <v>11450</v>
          </cell>
          <cell r="H652" t="str">
            <v>A</v>
          </cell>
          <cell r="I652" t="str">
            <v>00000041</v>
          </cell>
          <cell r="J652">
            <v>66</v>
          </cell>
          <cell r="K652">
            <v>314</v>
          </cell>
          <cell r="L652">
            <v>6201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 t="str">
            <v>0676</v>
          </cell>
          <cell r="R652" t="str">
            <v>11450</v>
          </cell>
          <cell r="S652" t="str">
            <v>200212</v>
          </cell>
          <cell r="T652" t="str">
            <v>SA01</v>
          </cell>
          <cell r="U652">
            <v>5719.34</v>
          </cell>
          <cell r="V652" t="str">
            <v>LDB</v>
          </cell>
          <cell r="W652">
            <v>0</v>
          </cell>
          <cell r="Y652">
            <v>0</v>
          </cell>
          <cell r="Z652">
            <v>2</v>
          </cell>
          <cell r="AA652" t="str">
            <v>MS#</v>
          </cell>
          <cell r="AB652" t="str">
            <v xml:space="preserve">   998014585</v>
          </cell>
          <cell r="AC652" t="str">
            <v>BCH</v>
          </cell>
          <cell r="AD652" t="str">
            <v>014937</v>
          </cell>
          <cell r="AE652" t="str">
            <v>TML</v>
          </cell>
          <cell r="AF652" t="str">
            <v>12011</v>
          </cell>
          <cell r="AG652" t="str">
            <v>SRL</v>
          </cell>
          <cell r="AH652" t="str">
            <v>0368</v>
          </cell>
          <cell r="AI652" t="str">
            <v>DLV</v>
          </cell>
          <cell r="AJ652" t="str">
            <v>000</v>
          </cell>
          <cell r="AK652" t="str">
            <v>REL</v>
          </cell>
          <cell r="AL652" t="str">
            <v>000</v>
          </cell>
          <cell r="AM652" t="str">
            <v>LN#</v>
          </cell>
          <cell r="AO652" t="str">
            <v>UOI</v>
          </cell>
          <cell r="AP652" t="str">
            <v>EA</v>
          </cell>
          <cell r="AU652" t="str">
            <v>0</v>
          </cell>
          <cell r="AW652" t="str">
            <v>000</v>
          </cell>
          <cell r="AX652" t="str">
            <v>00</v>
          </cell>
          <cell r="AY652" t="str">
            <v>0</v>
          </cell>
          <cell r="AZ652" t="str">
            <v>FPL Fibernet</v>
          </cell>
        </row>
        <row r="653">
          <cell r="A653" t="str">
            <v>107100</v>
          </cell>
          <cell r="B653" t="str">
            <v>0314</v>
          </cell>
          <cell r="C653" t="str">
            <v>06201</v>
          </cell>
          <cell r="D653" t="str">
            <v>0ELECT</v>
          </cell>
          <cell r="E653" t="str">
            <v>314000</v>
          </cell>
          <cell r="F653" t="str">
            <v>0676</v>
          </cell>
          <cell r="G653" t="str">
            <v>11450</v>
          </cell>
          <cell r="H653" t="str">
            <v>A</v>
          </cell>
          <cell r="I653" t="str">
            <v>00000041</v>
          </cell>
          <cell r="J653">
            <v>66</v>
          </cell>
          <cell r="K653">
            <v>314</v>
          </cell>
          <cell r="L653">
            <v>6201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 t="str">
            <v>0676</v>
          </cell>
          <cell r="R653" t="str">
            <v>11450</v>
          </cell>
          <cell r="S653" t="str">
            <v>200212</v>
          </cell>
          <cell r="T653" t="str">
            <v>SA01</v>
          </cell>
          <cell r="U653">
            <v>5812.93</v>
          </cell>
          <cell r="V653" t="str">
            <v>LDB</v>
          </cell>
          <cell r="W653">
            <v>0</v>
          </cell>
          <cell r="Y653">
            <v>0</v>
          </cell>
          <cell r="Z653">
            <v>2</v>
          </cell>
          <cell r="AA653" t="str">
            <v>MS#</v>
          </cell>
          <cell r="AB653" t="str">
            <v xml:space="preserve">   998014506</v>
          </cell>
          <cell r="AC653" t="str">
            <v>BCH</v>
          </cell>
          <cell r="AD653" t="str">
            <v>021135</v>
          </cell>
          <cell r="AE653" t="str">
            <v>TML</v>
          </cell>
          <cell r="AF653" t="str">
            <v>12004</v>
          </cell>
          <cell r="AG653" t="str">
            <v>SRL</v>
          </cell>
          <cell r="AH653" t="str">
            <v>0366</v>
          </cell>
          <cell r="AI653" t="str">
            <v>DLV</v>
          </cell>
          <cell r="AJ653" t="str">
            <v>000</v>
          </cell>
          <cell r="AK653" t="str">
            <v>REL</v>
          </cell>
          <cell r="AL653" t="str">
            <v>000</v>
          </cell>
          <cell r="AM653" t="str">
            <v>LN#</v>
          </cell>
          <cell r="AO653" t="str">
            <v>UOI</v>
          </cell>
          <cell r="AP653" t="str">
            <v>EA</v>
          </cell>
          <cell r="AU653" t="str">
            <v>0</v>
          </cell>
          <cell r="AW653" t="str">
            <v>000</v>
          </cell>
          <cell r="AX653" t="str">
            <v>00</v>
          </cell>
          <cell r="AY653" t="str">
            <v>0</v>
          </cell>
          <cell r="AZ653" t="str">
            <v>FPL Fibernet</v>
          </cell>
        </row>
        <row r="654">
          <cell r="A654" t="str">
            <v>107100</v>
          </cell>
          <cell r="B654" t="str">
            <v>0368</v>
          </cell>
          <cell r="C654" t="str">
            <v>06200</v>
          </cell>
          <cell r="D654" t="str">
            <v>0FIBER</v>
          </cell>
          <cell r="E654" t="str">
            <v>368000</v>
          </cell>
          <cell r="F654" t="str">
            <v>0676</v>
          </cell>
          <cell r="G654" t="str">
            <v>12450</v>
          </cell>
          <cell r="H654" t="str">
            <v>A</v>
          </cell>
          <cell r="I654" t="str">
            <v>00000041</v>
          </cell>
          <cell r="J654">
            <v>65</v>
          </cell>
          <cell r="K654">
            <v>368</v>
          </cell>
          <cell r="L654">
            <v>6202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 t="str">
            <v>0676</v>
          </cell>
          <cell r="R654" t="str">
            <v>12450</v>
          </cell>
          <cell r="S654" t="str">
            <v>200212</v>
          </cell>
          <cell r="T654" t="str">
            <v>SA01</v>
          </cell>
          <cell r="U654">
            <v>0.01</v>
          </cell>
          <cell r="V654" t="str">
            <v>LDB</v>
          </cell>
          <cell r="W654">
            <v>0</v>
          </cell>
          <cell r="Y654">
            <v>0</v>
          </cell>
          <cell r="Z654">
            <v>1</v>
          </cell>
          <cell r="AA654" t="str">
            <v>MS#</v>
          </cell>
          <cell r="AB654" t="str">
            <v xml:space="preserve">   998010055</v>
          </cell>
          <cell r="AC654" t="str">
            <v>BCH</v>
          </cell>
          <cell r="AD654" t="str">
            <v>012884</v>
          </cell>
          <cell r="AE654" t="str">
            <v>TML</v>
          </cell>
          <cell r="AF654" t="str">
            <v>12020</v>
          </cell>
          <cell r="AG654" t="str">
            <v>SRL</v>
          </cell>
          <cell r="AH654" t="str">
            <v>0350</v>
          </cell>
          <cell r="AI654" t="str">
            <v>DLV</v>
          </cell>
          <cell r="AJ654" t="str">
            <v>000</v>
          </cell>
          <cell r="AK654" t="str">
            <v>REL</v>
          </cell>
          <cell r="AL654" t="str">
            <v>000</v>
          </cell>
          <cell r="AM654" t="str">
            <v>LN#</v>
          </cell>
          <cell r="AO654" t="str">
            <v>UOI</v>
          </cell>
          <cell r="AP654" t="str">
            <v>EA</v>
          </cell>
          <cell r="AU654" t="str">
            <v>0</v>
          </cell>
          <cell r="AW654" t="str">
            <v>000</v>
          </cell>
          <cell r="AX654" t="str">
            <v>00</v>
          </cell>
          <cell r="AY654" t="str">
            <v>0</v>
          </cell>
          <cell r="AZ654" t="str">
            <v>FPL Fibernet</v>
          </cell>
        </row>
        <row r="655">
          <cell r="A655" t="str">
            <v>107100</v>
          </cell>
          <cell r="B655" t="str">
            <v>0368</v>
          </cell>
          <cell r="C655" t="str">
            <v>06200</v>
          </cell>
          <cell r="D655" t="str">
            <v>0FIBER</v>
          </cell>
          <cell r="E655" t="str">
            <v>368000</v>
          </cell>
          <cell r="F655" t="str">
            <v>0676</v>
          </cell>
          <cell r="G655" t="str">
            <v>12450</v>
          </cell>
          <cell r="H655" t="str">
            <v>A</v>
          </cell>
          <cell r="I655" t="str">
            <v>00000041</v>
          </cell>
          <cell r="J655">
            <v>65</v>
          </cell>
          <cell r="K655">
            <v>368</v>
          </cell>
          <cell r="L655">
            <v>6202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 t="str">
            <v>0676</v>
          </cell>
          <cell r="R655" t="str">
            <v>12450</v>
          </cell>
          <cell r="S655" t="str">
            <v>200212</v>
          </cell>
          <cell r="T655" t="str">
            <v>SA01</v>
          </cell>
          <cell r="U655">
            <v>0.01</v>
          </cell>
          <cell r="V655" t="str">
            <v>LDB</v>
          </cell>
          <cell r="W655">
            <v>0</v>
          </cell>
          <cell r="Y655">
            <v>0</v>
          </cell>
          <cell r="Z655">
            <v>1</v>
          </cell>
          <cell r="AA655" t="str">
            <v>MS#</v>
          </cell>
          <cell r="AB655" t="str">
            <v xml:space="preserve">   998010096</v>
          </cell>
          <cell r="AC655" t="str">
            <v>BCH</v>
          </cell>
          <cell r="AD655" t="str">
            <v>012884</v>
          </cell>
          <cell r="AE655" t="str">
            <v>TML</v>
          </cell>
          <cell r="AF655" t="str">
            <v>12020</v>
          </cell>
          <cell r="AG655" t="str">
            <v>SRL</v>
          </cell>
          <cell r="AH655" t="str">
            <v>0350</v>
          </cell>
          <cell r="AI655" t="str">
            <v>DLV</v>
          </cell>
          <cell r="AJ655" t="str">
            <v>000</v>
          </cell>
          <cell r="AK655" t="str">
            <v>REL</v>
          </cell>
          <cell r="AL655" t="str">
            <v>000</v>
          </cell>
          <cell r="AM655" t="str">
            <v>LN#</v>
          </cell>
          <cell r="AO655" t="str">
            <v>UOI</v>
          </cell>
          <cell r="AP655" t="str">
            <v>EA</v>
          </cell>
          <cell r="AU655" t="str">
            <v>0</v>
          </cell>
          <cell r="AW655" t="str">
            <v>000</v>
          </cell>
          <cell r="AX655" t="str">
            <v>00</v>
          </cell>
          <cell r="AY655" t="str">
            <v>0</v>
          </cell>
          <cell r="AZ655" t="str">
            <v>FPL Fibernet</v>
          </cell>
        </row>
        <row r="656">
          <cell r="A656" t="str">
            <v>107100</v>
          </cell>
          <cell r="B656" t="str">
            <v>0368</v>
          </cell>
          <cell r="C656" t="str">
            <v>06200</v>
          </cell>
          <cell r="D656" t="str">
            <v>0FIBER</v>
          </cell>
          <cell r="E656" t="str">
            <v>368000</v>
          </cell>
          <cell r="F656" t="str">
            <v>0676</v>
          </cell>
          <cell r="G656" t="str">
            <v>12450</v>
          </cell>
          <cell r="H656" t="str">
            <v>A</v>
          </cell>
          <cell r="I656" t="str">
            <v>00000041</v>
          </cell>
          <cell r="J656">
            <v>65</v>
          </cell>
          <cell r="K656">
            <v>368</v>
          </cell>
          <cell r="L656">
            <v>6202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 t="str">
            <v>0676</v>
          </cell>
          <cell r="R656" t="str">
            <v>12450</v>
          </cell>
          <cell r="S656" t="str">
            <v>200212</v>
          </cell>
          <cell r="T656" t="str">
            <v>SA01</v>
          </cell>
          <cell r="U656">
            <v>0.01</v>
          </cell>
          <cell r="V656" t="str">
            <v>LDB</v>
          </cell>
          <cell r="W656">
            <v>0</v>
          </cell>
          <cell r="Y656">
            <v>0</v>
          </cell>
          <cell r="Z656">
            <v>1</v>
          </cell>
          <cell r="AA656" t="str">
            <v>MS#</v>
          </cell>
          <cell r="AB656" t="str">
            <v xml:space="preserve">   998014731</v>
          </cell>
          <cell r="AC656" t="str">
            <v>BCH</v>
          </cell>
          <cell r="AD656" t="str">
            <v>015528</v>
          </cell>
          <cell r="AE656" t="str">
            <v>TML</v>
          </cell>
          <cell r="AF656" t="str">
            <v>12019</v>
          </cell>
          <cell r="AG656" t="str">
            <v>SRL</v>
          </cell>
          <cell r="AH656" t="str">
            <v>0350</v>
          </cell>
          <cell r="AI656" t="str">
            <v>DLV</v>
          </cell>
          <cell r="AJ656" t="str">
            <v>000</v>
          </cell>
          <cell r="AK656" t="str">
            <v>REL</v>
          </cell>
          <cell r="AL656" t="str">
            <v>000</v>
          </cell>
          <cell r="AM656" t="str">
            <v>LN#</v>
          </cell>
          <cell r="AO656" t="str">
            <v>UOI</v>
          </cell>
          <cell r="AP656" t="str">
            <v>EA</v>
          </cell>
          <cell r="AU656" t="str">
            <v>0</v>
          </cell>
          <cell r="AW656" t="str">
            <v>000</v>
          </cell>
          <cell r="AX656" t="str">
            <v>00</v>
          </cell>
          <cell r="AY656" t="str">
            <v>0</v>
          </cell>
          <cell r="AZ656" t="str">
            <v>FPL Fibernet</v>
          </cell>
        </row>
        <row r="657">
          <cell r="A657" t="str">
            <v>107100</v>
          </cell>
          <cell r="B657" t="str">
            <v>0368</v>
          </cell>
          <cell r="C657" t="str">
            <v>06200</v>
          </cell>
          <cell r="D657" t="str">
            <v>0FIBER</v>
          </cell>
          <cell r="E657" t="str">
            <v>368000</v>
          </cell>
          <cell r="F657" t="str">
            <v>0676</v>
          </cell>
          <cell r="G657" t="str">
            <v>12450</v>
          </cell>
          <cell r="H657" t="str">
            <v>A</v>
          </cell>
          <cell r="I657" t="str">
            <v>00000041</v>
          </cell>
          <cell r="J657">
            <v>65</v>
          </cell>
          <cell r="K657">
            <v>368</v>
          </cell>
          <cell r="L657">
            <v>6202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 t="str">
            <v>0676</v>
          </cell>
          <cell r="R657" t="str">
            <v>12450</v>
          </cell>
          <cell r="S657" t="str">
            <v>200212</v>
          </cell>
          <cell r="T657" t="str">
            <v>SA01</v>
          </cell>
          <cell r="U657">
            <v>0.01</v>
          </cell>
          <cell r="V657" t="str">
            <v>LDB</v>
          </cell>
          <cell r="W657">
            <v>0</v>
          </cell>
          <cell r="Y657">
            <v>0</v>
          </cell>
          <cell r="Z657">
            <v>1</v>
          </cell>
          <cell r="AA657" t="str">
            <v>MS#</v>
          </cell>
          <cell r="AB657" t="str">
            <v xml:space="preserve">   998014737</v>
          </cell>
          <cell r="AC657" t="str">
            <v>BCH</v>
          </cell>
          <cell r="AD657" t="str">
            <v>015528</v>
          </cell>
          <cell r="AE657" t="str">
            <v>TML</v>
          </cell>
          <cell r="AF657" t="str">
            <v>12019</v>
          </cell>
          <cell r="AG657" t="str">
            <v>SRL</v>
          </cell>
          <cell r="AH657" t="str">
            <v>0350</v>
          </cell>
          <cell r="AI657" t="str">
            <v>DLV</v>
          </cell>
          <cell r="AJ657" t="str">
            <v>000</v>
          </cell>
          <cell r="AK657" t="str">
            <v>REL</v>
          </cell>
          <cell r="AL657" t="str">
            <v>000</v>
          </cell>
          <cell r="AM657" t="str">
            <v>LN#</v>
          </cell>
          <cell r="AO657" t="str">
            <v>UOI</v>
          </cell>
          <cell r="AP657" t="str">
            <v>EA</v>
          </cell>
          <cell r="AU657" t="str">
            <v>0</v>
          </cell>
          <cell r="AW657" t="str">
            <v>000</v>
          </cell>
          <cell r="AX657" t="str">
            <v>00</v>
          </cell>
          <cell r="AY657" t="str">
            <v>0</v>
          </cell>
          <cell r="AZ657" t="str">
            <v>FPL Fibernet</v>
          </cell>
        </row>
        <row r="658">
          <cell r="A658" t="str">
            <v>107100</v>
          </cell>
          <cell r="B658" t="str">
            <v>0368</v>
          </cell>
          <cell r="C658" t="str">
            <v>06200</v>
          </cell>
          <cell r="D658" t="str">
            <v>0FIBER</v>
          </cell>
          <cell r="E658" t="str">
            <v>368000</v>
          </cell>
          <cell r="F658" t="str">
            <v>0676</v>
          </cell>
          <cell r="G658" t="str">
            <v>12450</v>
          </cell>
          <cell r="H658" t="str">
            <v>A</v>
          </cell>
          <cell r="I658" t="str">
            <v>00000041</v>
          </cell>
          <cell r="J658">
            <v>65</v>
          </cell>
          <cell r="K658">
            <v>368</v>
          </cell>
          <cell r="L658">
            <v>6202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 t="str">
            <v>0676</v>
          </cell>
          <cell r="R658" t="str">
            <v>12450</v>
          </cell>
          <cell r="S658" t="str">
            <v>200212</v>
          </cell>
          <cell r="T658" t="str">
            <v>SA01</v>
          </cell>
          <cell r="U658">
            <v>0.02</v>
          </cell>
          <cell r="V658" t="str">
            <v>LDB</v>
          </cell>
          <cell r="W658">
            <v>0</v>
          </cell>
          <cell r="Y658">
            <v>0</v>
          </cell>
          <cell r="Z658">
            <v>1</v>
          </cell>
          <cell r="AA658" t="str">
            <v>MS#</v>
          </cell>
          <cell r="AB658" t="str">
            <v xml:space="preserve">   998014730</v>
          </cell>
          <cell r="AC658" t="str">
            <v>BCH</v>
          </cell>
          <cell r="AD658" t="str">
            <v>015528</v>
          </cell>
          <cell r="AE658" t="str">
            <v>TML</v>
          </cell>
          <cell r="AF658" t="str">
            <v>12019</v>
          </cell>
          <cell r="AG658" t="str">
            <v>SRL</v>
          </cell>
          <cell r="AH658" t="str">
            <v>0350</v>
          </cell>
          <cell r="AI658" t="str">
            <v>DLV</v>
          </cell>
          <cell r="AJ658" t="str">
            <v>000</v>
          </cell>
          <cell r="AK658" t="str">
            <v>REL</v>
          </cell>
          <cell r="AL658" t="str">
            <v>000</v>
          </cell>
          <cell r="AM658" t="str">
            <v>LN#</v>
          </cell>
          <cell r="AO658" t="str">
            <v>UOI</v>
          </cell>
          <cell r="AP658" t="str">
            <v>EA</v>
          </cell>
          <cell r="AU658" t="str">
            <v>0</v>
          </cell>
          <cell r="AW658" t="str">
            <v>000</v>
          </cell>
          <cell r="AX658" t="str">
            <v>00</v>
          </cell>
          <cell r="AY658" t="str">
            <v>0</v>
          </cell>
          <cell r="AZ658" t="str">
            <v>FPL Fibernet</v>
          </cell>
        </row>
        <row r="659">
          <cell r="A659" t="str">
            <v>107100</v>
          </cell>
          <cell r="B659" t="str">
            <v>0368</v>
          </cell>
          <cell r="C659" t="str">
            <v>06200</v>
          </cell>
          <cell r="D659" t="str">
            <v>0FIBER</v>
          </cell>
          <cell r="E659" t="str">
            <v>368000</v>
          </cell>
          <cell r="F659" t="str">
            <v>0676</v>
          </cell>
          <cell r="G659" t="str">
            <v>12450</v>
          </cell>
          <cell r="H659" t="str">
            <v>A</v>
          </cell>
          <cell r="I659" t="str">
            <v>00000041</v>
          </cell>
          <cell r="J659">
            <v>65</v>
          </cell>
          <cell r="K659">
            <v>368</v>
          </cell>
          <cell r="L659">
            <v>6202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 t="str">
            <v>0676</v>
          </cell>
          <cell r="R659" t="str">
            <v>12450</v>
          </cell>
          <cell r="S659" t="str">
            <v>200212</v>
          </cell>
          <cell r="T659" t="str">
            <v>SA01</v>
          </cell>
          <cell r="U659">
            <v>0.02</v>
          </cell>
          <cell r="V659" t="str">
            <v>LDB</v>
          </cell>
          <cell r="W659">
            <v>0</v>
          </cell>
          <cell r="Y659">
            <v>0</v>
          </cell>
          <cell r="Z659">
            <v>1</v>
          </cell>
          <cell r="AA659" t="str">
            <v>MS#</v>
          </cell>
          <cell r="AB659" t="str">
            <v xml:space="preserve">   998014730</v>
          </cell>
          <cell r="AC659" t="str">
            <v>BCH</v>
          </cell>
          <cell r="AD659" t="str">
            <v>015528</v>
          </cell>
          <cell r="AE659" t="str">
            <v>TML</v>
          </cell>
          <cell r="AF659" t="str">
            <v>12019</v>
          </cell>
          <cell r="AG659" t="str">
            <v>SRL</v>
          </cell>
          <cell r="AH659" t="str">
            <v>0350</v>
          </cell>
          <cell r="AI659" t="str">
            <v>DLV</v>
          </cell>
          <cell r="AJ659" t="str">
            <v>000</v>
          </cell>
          <cell r="AK659" t="str">
            <v>REL</v>
          </cell>
          <cell r="AL659" t="str">
            <v>000</v>
          </cell>
          <cell r="AM659" t="str">
            <v>LN#</v>
          </cell>
          <cell r="AO659" t="str">
            <v>UOI</v>
          </cell>
          <cell r="AP659" t="str">
            <v>EA</v>
          </cell>
          <cell r="AU659" t="str">
            <v>0</v>
          </cell>
          <cell r="AW659" t="str">
            <v>000</v>
          </cell>
          <cell r="AX659" t="str">
            <v>00</v>
          </cell>
          <cell r="AY659" t="str">
            <v>0</v>
          </cell>
          <cell r="AZ659" t="str">
            <v>FPL Fibernet</v>
          </cell>
        </row>
        <row r="660">
          <cell r="A660" t="str">
            <v>107100</v>
          </cell>
          <cell r="B660" t="str">
            <v>0368</v>
          </cell>
          <cell r="C660" t="str">
            <v>06200</v>
          </cell>
          <cell r="D660" t="str">
            <v>0FIBER</v>
          </cell>
          <cell r="E660" t="str">
            <v>368000</v>
          </cell>
          <cell r="F660" t="str">
            <v>0676</v>
          </cell>
          <cell r="G660" t="str">
            <v>12450</v>
          </cell>
          <cell r="H660" t="str">
            <v>A</v>
          </cell>
          <cell r="I660" t="str">
            <v>00000041</v>
          </cell>
          <cell r="J660">
            <v>65</v>
          </cell>
          <cell r="K660">
            <v>368</v>
          </cell>
          <cell r="L660">
            <v>6202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 t="str">
            <v>0676</v>
          </cell>
          <cell r="R660" t="str">
            <v>12450</v>
          </cell>
          <cell r="S660" t="str">
            <v>200212</v>
          </cell>
          <cell r="T660" t="str">
            <v>SA01</v>
          </cell>
          <cell r="U660">
            <v>0.02</v>
          </cell>
          <cell r="V660" t="str">
            <v>LDB</v>
          </cell>
          <cell r="W660">
            <v>0</v>
          </cell>
          <cell r="Y660">
            <v>0</v>
          </cell>
          <cell r="Z660">
            <v>2</v>
          </cell>
          <cell r="AA660" t="str">
            <v>MS#</v>
          </cell>
          <cell r="AB660" t="str">
            <v xml:space="preserve">   998010013</v>
          </cell>
          <cell r="AC660" t="str">
            <v>BCH</v>
          </cell>
          <cell r="AD660" t="str">
            <v>012884</v>
          </cell>
          <cell r="AE660" t="str">
            <v>TML</v>
          </cell>
          <cell r="AF660" t="str">
            <v>12020</v>
          </cell>
          <cell r="AG660" t="str">
            <v>SRL</v>
          </cell>
          <cell r="AH660" t="str">
            <v>0350</v>
          </cell>
          <cell r="AI660" t="str">
            <v>DLV</v>
          </cell>
          <cell r="AJ660" t="str">
            <v>000</v>
          </cell>
          <cell r="AK660" t="str">
            <v>REL</v>
          </cell>
          <cell r="AL660" t="str">
            <v>000</v>
          </cell>
          <cell r="AM660" t="str">
            <v>LN#</v>
          </cell>
          <cell r="AO660" t="str">
            <v>UOI</v>
          </cell>
          <cell r="AP660" t="str">
            <v>EA</v>
          </cell>
          <cell r="AU660" t="str">
            <v>0</v>
          </cell>
          <cell r="AW660" t="str">
            <v>000</v>
          </cell>
          <cell r="AX660" t="str">
            <v>00</v>
          </cell>
          <cell r="AY660" t="str">
            <v>0</v>
          </cell>
          <cell r="AZ660" t="str">
            <v>FPL Fibernet</v>
          </cell>
        </row>
        <row r="661">
          <cell r="A661" t="str">
            <v>107100</v>
          </cell>
          <cell r="B661" t="str">
            <v>0368</v>
          </cell>
          <cell r="C661" t="str">
            <v>06200</v>
          </cell>
          <cell r="D661" t="str">
            <v>0FIBER</v>
          </cell>
          <cell r="E661" t="str">
            <v>368000</v>
          </cell>
          <cell r="F661" t="str">
            <v>0676</v>
          </cell>
          <cell r="G661" t="str">
            <v>12450</v>
          </cell>
          <cell r="H661" t="str">
            <v>A</v>
          </cell>
          <cell r="I661" t="str">
            <v>00000041</v>
          </cell>
          <cell r="J661">
            <v>65</v>
          </cell>
          <cell r="K661">
            <v>368</v>
          </cell>
          <cell r="L661">
            <v>6202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 t="str">
            <v>0676</v>
          </cell>
          <cell r="R661" t="str">
            <v>12450</v>
          </cell>
          <cell r="S661" t="str">
            <v>200212</v>
          </cell>
          <cell r="T661" t="str">
            <v>SA01</v>
          </cell>
          <cell r="U661">
            <v>0.04</v>
          </cell>
          <cell r="V661" t="str">
            <v>LDB</v>
          </cell>
          <cell r="W661">
            <v>0</v>
          </cell>
          <cell r="Y661">
            <v>0</v>
          </cell>
          <cell r="Z661">
            <v>4</v>
          </cell>
          <cell r="AA661" t="str">
            <v>MS#</v>
          </cell>
          <cell r="AB661" t="str">
            <v xml:space="preserve">   998010046</v>
          </cell>
          <cell r="AC661" t="str">
            <v>BCH</v>
          </cell>
          <cell r="AD661" t="str">
            <v>012886</v>
          </cell>
          <cell r="AE661" t="str">
            <v>TML</v>
          </cell>
          <cell r="AF661" t="str">
            <v>12020</v>
          </cell>
          <cell r="AG661" t="str">
            <v>SRL</v>
          </cell>
          <cell r="AH661" t="str">
            <v>0350</v>
          </cell>
          <cell r="AI661" t="str">
            <v>DLV</v>
          </cell>
          <cell r="AJ661" t="str">
            <v>000</v>
          </cell>
          <cell r="AK661" t="str">
            <v>REL</v>
          </cell>
          <cell r="AL661" t="str">
            <v>000</v>
          </cell>
          <cell r="AM661" t="str">
            <v>LN#</v>
          </cell>
          <cell r="AO661" t="str">
            <v>UOI</v>
          </cell>
          <cell r="AP661" t="str">
            <v>EA</v>
          </cell>
          <cell r="AU661" t="str">
            <v>0</v>
          </cell>
          <cell r="AW661" t="str">
            <v>000</v>
          </cell>
          <cell r="AX661" t="str">
            <v>00</v>
          </cell>
          <cell r="AY661" t="str">
            <v>0</v>
          </cell>
          <cell r="AZ661" t="str">
            <v>FPL Fibernet</v>
          </cell>
        </row>
        <row r="662">
          <cell r="A662" t="str">
            <v>107100</v>
          </cell>
          <cell r="B662" t="str">
            <v>0368</v>
          </cell>
          <cell r="C662" t="str">
            <v>06200</v>
          </cell>
          <cell r="D662" t="str">
            <v>0FIBER</v>
          </cell>
          <cell r="E662" t="str">
            <v>368000</v>
          </cell>
          <cell r="F662" t="str">
            <v>0676</v>
          </cell>
          <cell r="G662" t="str">
            <v>12450</v>
          </cell>
          <cell r="H662" t="str">
            <v>A</v>
          </cell>
          <cell r="I662" t="str">
            <v>00000041</v>
          </cell>
          <cell r="J662">
            <v>65</v>
          </cell>
          <cell r="K662">
            <v>368</v>
          </cell>
          <cell r="L662">
            <v>6202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 t="str">
            <v>0676</v>
          </cell>
          <cell r="R662" t="str">
            <v>12450</v>
          </cell>
          <cell r="S662" t="str">
            <v>200212</v>
          </cell>
          <cell r="T662" t="str">
            <v>SA01</v>
          </cell>
          <cell r="U662">
            <v>0.05</v>
          </cell>
          <cell r="V662" t="str">
            <v>LDB</v>
          </cell>
          <cell r="W662">
            <v>0</v>
          </cell>
          <cell r="Y662">
            <v>0</v>
          </cell>
          <cell r="Z662">
            <v>1</v>
          </cell>
          <cell r="AA662" t="str">
            <v>MS#</v>
          </cell>
          <cell r="AB662" t="str">
            <v xml:space="preserve">   998000007</v>
          </cell>
          <cell r="AC662" t="str">
            <v>BCH</v>
          </cell>
          <cell r="AD662" t="str">
            <v>015529</v>
          </cell>
          <cell r="AE662" t="str">
            <v>TML</v>
          </cell>
          <cell r="AF662" t="str">
            <v>12019</v>
          </cell>
          <cell r="AG662" t="str">
            <v>SRL</v>
          </cell>
          <cell r="AH662" t="str">
            <v>0350</v>
          </cell>
          <cell r="AI662" t="str">
            <v>DLV</v>
          </cell>
          <cell r="AJ662" t="str">
            <v>000</v>
          </cell>
          <cell r="AK662" t="str">
            <v>REL</v>
          </cell>
          <cell r="AL662" t="str">
            <v>000</v>
          </cell>
          <cell r="AM662" t="str">
            <v>LN#</v>
          </cell>
          <cell r="AO662" t="str">
            <v>UOI</v>
          </cell>
          <cell r="AP662" t="str">
            <v>EA</v>
          </cell>
          <cell r="AU662" t="str">
            <v>0</v>
          </cell>
          <cell r="AW662" t="str">
            <v>000</v>
          </cell>
          <cell r="AX662" t="str">
            <v>00</v>
          </cell>
          <cell r="AY662" t="str">
            <v>0</v>
          </cell>
          <cell r="AZ662" t="str">
            <v>FPL Fibernet</v>
          </cell>
        </row>
        <row r="663">
          <cell r="A663" t="str">
            <v>107100</v>
          </cell>
          <cell r="B663" t="str">
            <v>0368</v>
          </cell>
          <cell r="C663" t="str">
            <v>06200</v>
          </cell>
          <cell r="D663" t="str">
            <v>0FIBER</v>
          </cell>
          <cell r="E663" t="str">
            <v>368000</v>
          </cell>
          <cell r="F663" t="str">
            <v>0676</v>
          </cell>
          <cell r="G663" t="str">
            <v>12450</v>
          </cell>
          <cell r="H663" t="str">
            <v>A</v>
          </cell>
          <cell r="I663" t="str">
            <v>00000041</v>
          </cell>
          <cell r="J663">
            <v>65</v>
          </cell>
          <cell r="K663">
            <v>368</v>
          </cell>
          <cell r="L663">
            <v>6202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 t="str">
            <v>0676</v>
          </cell>
          <cell r="R663" t="str">
            <v>12450</v>
          </cell>
          <cell r="S663" t="str">
            <v>200212</v>
          </cell>
          <cell r="T663" t="str">
            <v>SA01</v>
          </cell>
          <cell r="U663">
            <v>0.05</v>
          </cell>
          <cell r="V663" t="str">
            <v>LDB</v>
          </cell>
          <cell r="W663">
            <v>0</v>
          </cell>
          <cell r="Y663">
            <v>0</v>
          </cell>
          <cell r="Z663">
            <v>1</v>
          </cell>
          <cell r="AA663" t="str">
            <v>MS#</v>
          </cell>
          <cell r="AB663" t="str">
            <v xml:space="preserve">   998000008</v>
          </cell>
          <cell r="AC663" t="str">
            <v>BCH</v>
          </cell>
          <cell r="AD663" t="str">
            <v>015529</v>
          </cell>
          <cell r="AE663" t="str">
            <v>TML</v>
          </cell>
          <cell r="AF663" t="str">
            <v>12019</v>
          </cell>
          <cell r="AG663" t="str">
            <v>SRL</v>
          </cell>
          <cell r="AH663" t="str">
            <v>0350</v>
          </cell>
          <cell r="AI663" t="str">
            <v>DLV</v>
          </cell>
          <cell r="AJ663" t="str">
            <v>000</v>
          </cell>
          <cell r="AK663" t="str">
            <v>REL</v>
          </cell>
          <cell r="AL663" t="str">
            <v>000</v>
          </cell>
          <cell r="AM663" t="str">
            <v>LN#</v>
          </cell>
          <cell r="AO663" t="str">
            <v>UOI</v>
          </cell>
          <cell r="AP663" t="str">
            <v>EA</v>
          </cell>
          <cell r="AU663" t="str">
            <v>0</v>
          </cell>
          <cell r="AW663" t="str">
            <v>000</v>
          </cell>
          <cell r="AX663" t="str">
            <v>00</v>
          </cell>
          <cell r="AY663" t="str">
            <v>0</v>
          </cell>
          <cell r="AZ663" t="str">
            <v>FPL Fibernet</v>
          </cell>
        </row>
        <row r="664">
          <cell r="A664" t="str">
            <v>107100</v>
          </cell>
          <cell r="B664" t="str">
            <v>0368</v>
          </cell>
          <cell r="C664" t="str">
            <v>06200</v>
          </cell>
          <cell r="D664" t="str">
            <v>0FIBER</v>
          </cell>
          <cell r="E664" t="str">
            <v>368000</v>
          </cell>
          <cell r="F664" t="str">
            <v>0676</v>
          </cell>
          <cell r="G664" t="str">
            <v>12450</v>
          </cell>
          <cell r="H664" t="str">
            <v>A</v>
          </cell>
          <cell r="I664" t="str">
            <v>00000041</v>
          </cell>
          <cell r="J664">
            <v>65</v>
          </cell>
          <cell r="K664">
            <v>368</v>
          </cell>
          <cell r="L664">
            <v>6202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 t="str">
            <v>0676</v>
          </cell>
          <cell r="R664" t="str">
            <v>12450</v>
          </cell>
          <cell r="S664" t="str">
            <v>200212</v>
          </cell>
          <cell r="T664" t="str">
            <v>SA01</v>
          </cell>
          <cell r="U664">
            <v>0.06</v>
          </cell>
          <cell r="V664" t="str">
            <v>LDB</v>
          </cell>
          <cell r="W664">
            <v>0</v>
          </cell>
          <cell r="Y664">
            <v>0</v>
          </cell>
          <cell r="Z664">
            <v>6</v>
          </cell>
          <cell r="AA664" t="str">
            <v>MS#</v>
          </cell>
          <cell r="AB664" t="str">
            <v xml:space="preserve">   998014736</v>
          </cell>
          <cell r="AC664" t="str">
            <v>BCH</v>
          </cell>
          <cell r="AD664" t="str">
            <v>015528</v>
          </cell>
          <cell r="AE664" t="str">
            <v>TML</v>
          </cell>
          <cell r="AF664" t="str">
            <v>12019</v>
          </cell>
          <cell r="AG664" t="str">
            <v>SRL</v>
          </cell>
          <cell r="AH664" t="str">
            <v>0350</v>
          </cell>
          <cell r="AI664" t="str">
            <v>DLV</v>
          </cell>
          <cell r="AJ664" t="str">
            <v>000</v>
          </cell>
          <cell r="AK664" t="str">
            <v>REL</v>
          </cell>
          <cell r="AL664" t="str">
            <v>000</v>
          </cell>
          <cell r="AM664" t="str">
            <v>LN#</v>
          </cell>
          <cell r="AO664" t="str">
            <v>UOI</v>
          </cell>
          <cell r="AP664" t="str">
            <v>EA</v>
          </cell>
          <cell r="AU664" t="str">
            <v>0</v>
          </cell>
          <cell r="AW664" t="str">
            <v>000</v>
          </cell>
          <cell r="AX664" t="str">
            <v>00</v>
          </cell>
          <cell r="AY664" t="str">
            <v>0</v>
          </cell>
          <cell r="AZ664" t="str">
            <v>FPL Fibernet</v>
          </cell>
        </row>
        <row r="665">
          <cell r="A665" t="str">
            <v>107100</v>
          </cell>
          <cell r="B665" t="str">
            <v>0368</v>
          </cell>
          <cell r="C665" t="str">
            <v>06200</v>
          </cell>
          <cell r="D665" t="str">
            <v>0FIBER</v>
          </cell>
          <cell r="E665" t="str">
            <v>368000</v>
          </cell>
          <cell r="F665" t="str">
            <v>0676</v>
          </cell>
          <cell r="G665" t="str">
            <v>12450</v>
          </cell>
          <cell r="H665" t="str">
            <v>A</v>
          </cell>
          <cell r="I665" t="str">
            <v>00000041</v>
          </cell>
          <cell r="J665">
            <v>65</v>
          </cell>
          <cell r="K665">
            <v>368</v>
          </cell>
          <cell r="L665">
            <v>6202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 t="str">
            <v>0676</v>
          </cell>
          <cell r="R665" t="str">
            <v>12450</v>
          </cell>
          <cell r="S665" t="str">
            <v>200212</v>
          </cell>
          <cell r="T665" t="str">
            <v>SA01</v>
          </cell>
          <cell r="U665">
            <v>0.48</v>
          </cell>
          <cell r="V665" t="str">
            <v>LDB</v>
          </cell>
          <cell r="W665">
            <v>0</v>
          </cell>
          <cell r="Y665">
            <v>0</v>
          </cell>
          <cell r="Z665">
            <v>1</v>
          </cell>
          <cell r="AA665" t="str">
            <v>MS#</v>
          </cell>
          <cell r="AB665" t="str">
            <v xml:space="preserve">   998014659</v>
          </cell>
          <cell r="AC665" t="str">
            <v>BCH</v>
          </cell>
          <cell r="AD665" t="str">
            <v>015528</v>
          </cell>
          <cell r="AE665" t="str">
            <v>TML</v>
          </cell>
          <cell r="AF665" t="str">
            <v>12019</v>
          </cell>
          <cell r="AG665" t="str">
            <v>SRL</v>
          </cell>
          <cell r="AH665" t="str">
            <v>0350</v>
          </cell>
          <cell r="AI665" t="str">
            <v>DLV</v>
          </cell>
          <cell r="AJ665" t="str">
            <v>000</v>
          </cell>
          <cell r="AK665" t="str">
            <v>REL</v>
          </cell>
          <cell r="AL665" t="str">
            <v>000</v>
          </cell>
          <cell r="AM665" t="str">
            <v>LN#</v>
          </cell>
          <cell r="AO665" t="str">
            <v>UOI</v>
          </cell>
          <cell r="AP665" t="str">
            <v>EA</v>
          </cell>
          <cell r="AU665" t="str">
            <v>0</v>
          </cell>
          <cell r="AW665" t="str">
            <v>000</v>
          </cell>
          <cell r="AX665" t="str">
            <v>00</v>
          </cell>
          <cell r="AY665" t="str">
            <v>0</v>
          </cell>
          <cell r="AZ665" t="str">
            <v>FPL Fibernet</v>
          </cell>
        </row>
        <row r="666">
          <cell r="A666" t="str">
            <v>107100</v>
          </cell>
          <cell r="B666" t="str">
            <v>0368</v>
          </cell>
          <cell r="C666" t="str">
            <v>06200</v>
          </cell>
          <cell r="D666" t="str">
            <v>0FIBER</v>
          </cell>
          <cell r="E666" t="str">
            <v>368000</v>
          </cell>
          <cell r="F666" t="str">
            <v>0676</v>
          </cell>
          <cell r="G666" t="str">
            <v>12450</v>
          </cell>
          <cell r="H666" t="str">
            <v>A</v>
          </cell>
          <cell r="I666" t="str">
            <v>00000041</v>
          </cell>
          <cell r="J666">
            <v>65</v>
          </cell>
          <cell r="K666">
            <v>368</v>
          </cell>
          <cell r="L666">
            <v>6202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 t="str">
            <v>0676</v>
          </cell>
          <cell r="R666" t="str">
            <v>12450</v>
          </cell>
          <cell r="S666" t="str">
            <v>200212</v>
          </cell>
          <cell r="T666" t="str">
            <v>SA01</v>
          </cell>
          <cell r="U666">
            <v>0.7</v>
          </cell>
          <cell r="V666" t="str">
            <v>LDB</v>
          </cell>
          <cell r="W666">
            <v>0</v>
          </cell>
          <cell r="Y666">
            <v>0</v>
          </cell>
          <cell r="Z666">
            <v>7</v>
          </cell>
          <cell r="AA666" t="str">
            <v>MS#</v>
          </cell>
          <cell r="AB666" t="str">
            <v xml:space="preserve">   998014751</v>
          </cell>
          <cell r="AC666" t="str">
            <v>BCH</v>
          </cell>
          <cell r="AD666" t="str">
            <v>015528</v>
          </cell>
          <cell r="AE666" t="str">
            <v>TML</v>
          </cell>
          <cell r="AF666" t="str">
            <v>12019</v>
          </cell>
          <cell r="AG666" t="str">
            <v>SRL</v>
          </cell>
          <cell r="AH666" t="str">
            <v>0350</v>
          </cell>
          <cell r="AI666" t="str">
            <v>DLV</v>
          </cell>
          <cell r="AJ666" t="str">
            <v>000</v>
          </cell>
          <cell r="AK666" t="str">
            <v>REL</v>
          </cell>
          <cell r="AL666" t="str">
            <v>000</v>
          </cell>
          <cell r="AM666" t="str">
            <v>LN#</v>
          </cell>
          <cell r="AO666" t="str">
            <v>UOI</v>
          </cell>
          <cell r="AP666" t="str">
            <v>EA</v>
          </cell>
          <cell r="AU666" t="str">
            <v>0</v>
          </cell>
          <cell r="AW666" t="str">
            <v>000</v>
          </cell>
          <cell r="AX666" t="str">
            <v>00</v>
          </cell>
          <cell r="AY666" t="str">
            <v>0</v>
          </cell>
          <cell r="AZ666" t="str">
            <v>FPL Fibernet</v>
          </cell>
        </row>
        <row r="667">
          <cell r="A667" t="str">
            <v>107100</v>
          </cell>
          <cell r="B667" t="str">
            <v>0368</v>
          </cell>
          <cell r="C667" t="str">
            <v>06200</v>
          </cell>
          <cell r="D667" t="str">
            <v>0FIBER</v>
          </cell>
          <cell r="E667" t="str">
            <v>368000</v>
          </cell>
          <cell r="F667" t="str">
            <v>0676</v>
          </cell>
          <cell r="G667" t="str">
            <v>12450</v>
          </cell>
          <cell r="H667" t="str">
            <v>A</v>
          </cell>
          <cell r="I667" t="str">
            <v>00000041</v>
          </cell>
          <cell r="J667">
            <v>65</v>
          </cell>
          <cell r="K667">
            <v>368</v>
          </cell>
          <cell r="L667">
            <v>6202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 t="str">
            <v>0676</v>
          </cell>
          <cell r="R667" t="str">
            <v>12450</v>
          </cell>
          <cell r="S667" t="str">
            <v>200212</v>
          </cell>
          <cell r="T667" t="str">
            <v>SA01</v>
          </cell>
          <cell r="U667">
            <v>1.64</v>
          </cell>
          <cell r="V667" t="str">
            <v>LDB</v>
          </cell>
          <cell r="W667">
            <v>0</v>
          </cell>
          <cell r="Y667">
            <v>0</v>
          </cell>
          <cell r="Z667">
            <v>1</v>
          </cell>
          <cell r="AA667" t="str">
            <v>MS#</v>
          </cell>
          <cell r="AB667" t="str">
            <v xml:space="preserve">   998014679</v>
          </cell>
          <cell r="AC667" t="str">
            <v>BCH</v>
          </cell>
          <cell r="AD667" t="str">
            <v>017204</v>
          </cell>
          <cell r="AE667" t="str">
            <v>TML</v>
          </cell>
          <cell r="AF667" t="str">
            <v>12018</v>
          </cell>
          <cell r="AG667" t="str">
            <v>SRL</v>
          </cell>
          <cell r="AH667" t="str">
            <v>0350</v>
          </cell>
          <cell r="AI667" t="str">
            <v>DLV</v>
          </cell>
          <cell r="AJ667" t="str">
            <v>000</v>
          </cell>
          <cell r="AK667" t="str">
            <v>REL</v>
          </cell>
          <cell r="AL667" t="str">
            <v>000</v>
          </cell>
          <cell r="AM667" t="str">
            <v>LN#</v>
          </cell>
          <cell r="AO667" t="str">
            <v>UOI</v>
          </cell>
          <cell r="AP667" t="str">
            <v>EA</v>
          </cell>
          <cell r="AU667" t="str">
            <v>0</v>
          </cell>
          <cell r="AW667" t="str">
            <v>000</v>
          </cell>
          <cell r="AX667" t="str">
            <v>00</v>
          </cell>
          <cell r="AY667" t="str">
            <v>0</v>
          </cell>
          <cell r="AZ667" t="str">
            <v>FPL Fibernet</v>
          </cell>
        </row>
        <row r="668">
          <cell r="A668" t="str">
            <v>107100</v>
          </cell>
          <cell r="B668" t="str">
            <v>0368</v>
          </cell>
          <cell r="C668" t="str">
            <v>06200</v>
          </cell>
          <cell r="D668" t="str">
            <v>0FIBER</v>
          </cell>
          <cell r="E668" t="str">
            <v>368000</v>
          </cell>
          <cell r="F668" t="str">
            <v>0676</v>
          </cell>
          <cell r="G668" t="str">
            <v>12450</v>
          </cell>
          <cell r="H668" t="str">
            <v>A</v>
          </cell>
          <cell r="I668" t="str">
            <v>00000041</v>
          </cell>
          <cell r="J668">
            <v>65</v>
          </cell>
          <cell r="K668">
            <v>368</v>
          </cell>
          <cell r="L668">
            <v>6202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 t="str">
            <v>0676</v>
          </cell>
          <cell r="R668" t="str">
            <v>12450</v>
          </cell>
          <cell r="S668" t="str">
            <v>200212</v>
          </cell>
          <cell r="T668" t="str">
            <v>SA01</v>
          </cell>
          <cell r="U668">
            <v>1.89</v>
          </cell>
          <cell r="V668" t="str">
            <v>LDB</v>
          </cell>
          <cell r="W668">
            <v>0</v>
          </cell>
          <cell r="Y668">
            <v>0</v>
          </cell>
          <cell r="Z668">
            <v>3</v>
          </cell>
          <cell r="AA668" t="str">
            <v>MS#</v>
          </cell>
          <cell r="AB668" t="str">
            <v xml:space="preserve">   998014747</v>
          </cell>
          <cell r="AC668" t="str">
            <v>BCH</v>
          </cell>
          <cell r="AD668" t="str">
            <v>015528</v>
          </cell>
          <cell r="AE668" t="str">
            <v>TML</v>
          </cell>
          <cell r="AF668" t="str">
            <v>12019</v>
          </cell>
          <cell r="AG668" t="str">
            <v>SRL</v>
          </cell>
          <cell r="AH668" t="str">
            <v>0350</v>
          </cell>
          <cell r="AI668" t="str">
            <v>DLV</v>
          </cell>
          <cell r="AJ668" t="str">
            <v>000</v>
          </cell>
          <cell r="AK668" t="str">
            <v>REL</v>
          </cell>
          <cell r="AL668" t="str">
            <v>000</v>
          </cell>
          <cell r="AM668" t="str">
            <v>LN#</v>
          </cell>
          <cell r="AO668" t="str">
            <v>UOI</v>
          </cell>
          <cell r="AP668" t="str">
            <v>EA</v>
          </cell>
          <cell r="AU668" t="str">
            <v>0</v>
          </cell>
          <cell r="AW668" t="str">
            <v>000</v>
          </cell>
          <cell r="AX668" t="str">
            <v>00</v>
          </cell>
          <cell r="AY668" t="str">
            <v>0</v>
          </cell>
          <cell r="AZ668" t="str">
            <v>FPL Fibernet</v>
          </cell>
        </row>
        <row r="669">
          <cell r="A669" t="str">
            <v>107100</v>
          </cell>
          <cell r="B669" t="str">
            <v>0368</v>
          </cell>
          <cell r="C669" t="str">
            <v>06200</v>
          </cell>
          <cell r="D669" t="str">
            <v>0FIBER</v>
          </cell>
          <cell r="E669" t="str">
            <v>368000</v>
          </cell>
          <cell r="F669" t="str">
            <v>0676</v>
          </cell>
          <cell r="G669" t="str">
            <v>12450</v>
          </cell>
          <cell r="H669" t="str">
            <v>A</v>
          </cell>
          <cell r="I669" t="str">
            <v>00000041</v>
          </cell>
          <cell r="J669">
            <v>65</v>
          </cell>
          <cell r="K669">
            <v>368</v>
          </cell>
          <cell r="L669">
            <v>6202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 t="str">
            <v>0676</v>
          </cell>
          <cell r="R669" t="str">
            <v>12450</v>
          </cell>
          <cell r="S669" t="str">
            <v>200212</v>
          </cell>
          <cell r="T669" t="str">
            <v>SA01</v>
          </cell>
          <cell r="U669">
            <v>2.0499999999999998</v>
          </cell>
          <cell r="V669" t="str">
            <v>LDB</v>
          </cell>
          <cell r="W669">
            <v>0</v>
          </cell>
          <cell r="Y669">
            <v>0</v>
          </cell>
          <cell r="Z669">
            <v>1</v>
          </cell>
          <cell r="AA669" t="str">
            <v>MS#</v>
          </cell>
          <cell r="AB669" t="str">
            <v xml:space="preserve">   998014690</v>
          </cell>
          <cell r="AC669" t="str">
            <v>BCH</v>
          </cell>
          <cell r="AD669" t="str">
            <v>013367</v>
          </cell>
          <cell r="AE669" t="str">
            <v>TML</v>
          </cell>
          <cell r="AF669" t="str">
            <v>12016</v>
          </cell>
          <cell r="AG669" t="str">
            <v>SRL</v>
          </cell>
          <cell r="AH669" t="str">
            <v>0350</v>
          </cell>
          <cell r="AI669" t="str">
            <v>DLV</v>
          </cell>
          <cell r="AJ669" t="str">
            <v>000</v>
          </cell>
          <cell r="AK669" t="str">
            <v>REL</v>
          </cell>
          <cell r="AL669" t="str">
            <v>000</v>
          </cell>
          <cell r="AM669" t="str">
            <v>LN#</v>
          </cell>
          <cell r="AO669" t="str">
            <v>UOI</v>
          </cell>
          <cell r="AP669" t="str">
            <v>EA</v>
          </cell>
          <cell r="AU669" t="str">
            <v>0</v>
          </cell>
          <cell r="AW669" t="str">
            <v>000</v>
          </cell>
          <cell r="AX669" t="str">
            <v>00</v>
          </cell>
          <cell r="AY669" t="str">
            <v>0</v>
          </cell>
          <cell r="AZ669" t="str">
            <v>FPL Fibernet</v>
          </cell>
        </row>
        <row r="670">
          <cell r="A670" t="str">
            <v>107100</v>
          </cell>
          <cell r="B670" t="str">
            <v>0368</v>
          </cell>
          <cell r="C670" t="str">
            <v>06200</v>
          </cell>
          <cell r="D670" t="str">
            <v>0FIBER</v>
          </cell>
          <cell r="E670" t="str">
            <v>368000</v>
          </cell>
          <cell r="F670" t="str">
            <v>0676</v>
          </cell>
          <cell r="G670" t="str">
            <v>12450</v>
          </cell>
          <cell r="H670" t="str">
            <v>A</v>
          </cell>
          <cell r="I670" t="str">
            <v>00000041</v>
          </cell>
          <cell r="J670">
            <v>65</v>
          </cell>
          <cell r="K670">
            <v>368</v>
          </cell>
          <cell r="L670">
            <v>6202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 t="str">
            <v>0676</v>
          </cell>
          <cell r="R670" t="str">
            <v>12450</v>
          </cell>
          <cell r="S670" t="str">
            <v>200212</v>
          </cell>
          <cell r="T670" t="str">
            <v>SA01</v>
          </cell>
          <cell r="U670">
            <v>2.39</v>
          </cell>
          <cell r="V670" t="str">
            <v>LDB</v>
          </cell>
          <cell r="W670">
            <v>0</v>
          </cell>
          <cell r="Y670">
            <v>0</v>
          </cell>
          <cell r="Z670">
            <v>1</v>
          </cell>
          <cell r="AA670" t="str">
            <v>MS#</v>
          </cell>
          <cell r="AB670" t="str">
            <v xml:space="preserve">   998014699</v>
          </cell>
          <cell r="AC670" t="str">
            <v>BCH</v>
          </cell>
          <cell r="AD670" t="str">
            <v>015528</v>
          </cell>
          <cell r="AE670" t="str">
            <v>TML</v>
          </cell>
          <cell r="AF670" t="str">
            <v>12019</v>
          </cell>
          <cell r="AG670" t="str">
            <v>SRL</v>
          </cell>
          <cell r="AH670" t="str">
            <v>0350</v>
          </cell>
          <cell r="AI670" t="str">
            <v>DLV</v>
          </cell>
          <cell r="AJ670" t="str">
            <v>000</v>
          </cell>
          <cell r="AK670" t="str">
            <v>REL</v>
          </cell>
          <cell r="AL670" t="str">
            <v>000</v>
          </cell>
          <cell r="AM670" t="str">
            <v>LN#</v>
          </cell>
          <cell r="AO670" t="str">
            <v>UOI</v>
          </cell>
          <cell r="AP670" t="str">
            <v>EA</v>
          </cell>
          <cell r="AU670" t="str">
            <v>0</v>
          </cell>
          <cell r="AW670" t="str">
            <v>000</v>
          </cell>
          <cell r="AX670" t="str">
            <v>00</v>
          </cell>
          <cell r="AY670" t="str">
            <v>0</v>
          </cell>
          <cell r="AZ670" t="str">
            <v>FPL Fibernet</v>
          </cell>
        </row>
        <row r="671">
          <cell r="A671" t="str">
            <v>107100</v>
          </cell>
          <cell r="B671" t="str">
            <v>0368</v>
          </cell>
          <cell r="C671" t="str">
            <v>06200</v>
          </cell>
          <cell r="D671" t="str">
            <v>0FIBER</v>
          </cell>
          <cell r="E671" t="str">
            <v>368000</v>
          </cell>
          <cell r="F671" t="str">
            <v>0676</v>
          </cell>
          <cell r="G671" t="str">
            <v>12450</v>
          </cell>
          <cell r="H671" t="str">
            <v>A</v>
          </cell>
          <cell r="I671" t="str">
            <v>00000041</v>
          </cell>
          <cell r="J671">
            <v>65</v>
          </cell>
          <cell r="K671">
            <v>368</v>
          </cell>
          <cell r="L671">
            <v>6202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 t="str">
            <v>0676</v>
          </cell>
          <cell r="R671" t="str">
            <v>12450</v>
          </cell>
          <cell r="S671" t="str">
            <v>200212</v>
          </cell>
          <cell r="T671" t="str">
            <v>SA01</v>
          </cell>
          <cell r="U671">
            <v>2.76</v>
          </cell>
          <cell r="V671" t="str">
            <v>LDB</v>
          </cell>
          <cell r="W671">
            <v>0</v>
          </cell>
          <cell r="Y671">
            <v>0</v>
          </cell>
          <cell r="Z671">
            <v>6</v>
          </cell>
          <cell r="AA671" t="str">
            <v>MS#</v>
          </cell>
          <cell r="AB671" t="str">
            <v xml:space="preserve">   998014748</v>
          </cell>
          <cell r="AC671" t="str">
            <v>BCH</v>
          </cell>
          <cell r="AD671" t="str">
            <v>015528</v>
          </cell>
          <cell r="AE671" t="str">
            <v>TML</v>
          </cell>
          <cell r="AF671" t="str">
            <v>12019</v>
          </cell>
          <cell r="AG671" t="str">
            <v>SRL</v>
          </cell>
          <cell r="AH671" t="str">
            <v>0350</v>
          </cell>
          <cell r="AI671" t="str">
            <v>DLV</v>
          </cell>
          <cell r="AJ671" t="str">
            <v>000</v>
          </cell>
          <cell r="AK671" t="str">
            <v>REL</v>
          </cell>
          <cell r="AL671" t="str">
            <v>000</v>
          </cell>
          <cell r="AM671" t="str">
            <v>LN#</v>
          </cell>
          <cell r="AO671" t="str">
            <v>UOI</v>
          </cell>
          <cell r="AP671" t="str">
            <v>EA</v>
          </cell>
          <cell r="AU671" t="str">
            <v>0</v>
          </cell>
          <cell r="AW671" t="str">
            <v>000</v>
          </cell>
          <cell r="AX671" t="str">
            <v>00</v>
          </cell>
          <cell r="AY671" t="str">
            <v>0</v>
          </cell>
          <cell r="AZ671" t="str">
            <v>FPL Fibernet</v>
          </cell>
        </row>
        <row r="672">
          <cell r="A672" t="str">
            <v>107100</v>
          </cell>
          <cell r="B672" t="str">
            <v>0368</v>
          </cell>
          <cell r="C672" t="str">
            <v>06200</v>
          </cell>
          <cell r="D672" t="str">
            <v>0FIBER</v>
          </cell>
          <cell r="E672" t="str">
            <v>368000</v>
          </cell>
          <cell r="F672" t="str">
            <v>0676</v>
          </cell>
          <cell r="G672" t="str">
            <v>12450</v>
          </cell>
          <cell r="H672" t="str">
            <v>A</v>
          </cell>
          <cell r="I672" t="str">
            <v>00000041</v>
          </cell>
          <cell r="J672">
            <v>65</v>
          </cell>
          <cell r="K672">
            <v>368</v>
          </cell>
          <cell r="L672">
            <v>6202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 t="str">
            <v>0676</v>
          </cell>
          <cell r="R672" t="str">
            <v>12450</v>
          </cell>
          <cell r="S672" t="str">
            <v>200212</v>
          </cell>
          <cell r="T672" t="str">
            <v>SA01</v>
          </cell>
          <cell r="U672">
            <v>2.94</v>
          </cell>
          <cell r="V672" t="str">
            <v>LDB</v>
          </cell>
          <cell r="W672">
            <v>0</v>
          </cell>
          <cell r="Y672">
            <v>0</v>
          </cell>
          <cell r="Z672">
            <v>1</v>
          </cell>
          <cell r="AA672" t="str">
            <v>MS#</v>
          </cell>
          <cell r="AB672" t="str">
            <v xml:space="preserve">   998014106</v>
          </cell>
          <cell r="AC672" t="str">
            <v>BCH</v>
          </cell>
          <cell r="AD672" t="str">
            <v>015528</v>
          </cell>
          <cell r="AE672" t="str">
            <v>TML</v>
          </cell>
          <cell r="AF672" t="str">
            <v>12019</v>
          </cell>
          <cell r="AG672" t="str">
            <v>SRL</v>
          </cell>
          <cell r="AH672" t="str">
            <v>0350</v>
          </cell>
          <cell r="AI672" t="str">
            <v>DLV</v>
          </cell>
          <cell r="AJ672" t="str">
            <v>000</v>
          </cell>
          <cell r="AK672" t="str">
            <v>REL</v>
          </cell>
          <cell r="AL672" t="str">
            <v>000</v>
          </cell>
          <cell r="AM672" t="str">
            <v>LN#</v>
          </cell>
          <cell r="AO672" t="str">
            <v>UOI</v>
          </cell>
          <cell r="AP672" t="str">
            <v>EA</v>
          </cell>
          <cell r="AU672" t="str">
            <v>0</v>
          </cell>
          <cell r="AW672" t="str">
            <v>000</v>
          </cell>
          <cell r="AX672" t="str">
            <v>00</v>
          </cell>
          <cell r="AY672" t="str">
            <v>0</v>
          </cell>
          <cell r="AZ672" t="str">
            <v>FPL Fibernet</v>
          </cell>
        </row>
        <row r="673">
          <cell r="A673" t="str">
            <v>107100</v>
          </cell>
          <cell r="B673" t="str">
            <v>0368</v>
          </cell>
          <cell r="C673" t="str">
            <v>06200</v>
          </cell>
          <cell r="D673" t="str">
            <v>0FIBER</v>
          </cell>
          <cell r="E673" t="str">
            <v>368000</v>
          </cell>
          <cell r="F673" t="str">
            <v>0676</v>
          </cell>
          <cell r="G673" t="str">
            <v>12450</v>
          </cell>
          <cell r="H673" t="str">
            <v>A</v>
          </cell>
          <cell r="I673" t="str">
            <v>00000041</v>
          </cell>
          <cell r="J673">
            <v>65</v>
          </cell>
          <cell r="K673">
            <v>368</v>
          </cell>
          <cell r="L673">
            <v>6202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 t="str">
            <v>0676</v>
          </cell>
          <cell r="R673" t="str">
            <v>12450</v>
          </cell>
          <cell r="S673" t="str">
            <v>200212</v>
          </cell>
          <cell r="T673" t="str">
            <v>SA01</v>
          </cell>
          <cell r="U673">
            <v>3.68</v>
          </cell>
          <cell r="V673" t="str">
            <v>LDB</v>
          </cell>
          <cell r="W673">
            <v>0</v>
          </cell>
          <cell r="Y673">
            <v>0</v>
          </cell>
          <cell r="Z673">
            <v>1</v>
          </cell>
          <cell r="AA673" t="str">
            <v>MS#</v>
          </cell>
          <cell r="AB673" t="str">
            <v xml:space="preserve">   998014105</v>
          </cell>
          <cell r="AC673" t="str">
            <v>BCH</v>
          </cell>
          <cell r="AD673" t="str">
            <v>015528</v>
          </cell>
          <cell r="AE673" t="str">
            <v>TML</v>
          </cell>
          <cell r="AF673" t="str">
            <v>12019</v>
          </cell>
          <cell r="AG673" t="str">
            <v>SRL</v>
          </cell>
          <cell r="AH673" t="str">
            <v>0350</v>
          </cell>
          <cell r="AI673" t="str">
            <v>DLV</v>
          </cell>
          <cell r="AJ673" t="str">
            <v>000</v>
          </cell>
          <cell r="AK673" t="str">
            <v>REL</v>
          </cell>
          <cell r="AL673" t="str">
            <v>000</v>
          </cell>
          <cell r="AM673" t="str">
            <v>LN#</v>
          </cell>
          <cell r="AO673" t="str">
            <v>UOI</v>
          </cell>
          <cell r="AP673" t="str">
            <v>EA</v>
          </cell>
          <cell r="AU673" t="str">
            <v>0</v>
          </cell>
          <cell r="AW673" t="str">
            <v>000</v>
          </cell>
          <cell r="AX673" t="str">
            <v>00</v>
          </cell>
          <cell r="AY673" t="str">
            <v>0</v>
          </cell>
          <cell r="AZ673" t="str">
            <v>FPL Fibernet</v>
          </cell>
        </row>
        <row r="674">
          <cell r="A674" t="str">
            <v>107100</v>
          </cell>
          <cell r="B674" t="str">
            <v>0368</v>
          </cell>
          <cell r="C674" t="str">
            <v>06200</v>
          </cell>
          <cell r="D674" t="str">
            <v>0FIBER</v>
          </cell>
          <cell r="E674" t="str">
            <v>368000</v>
          </cell>
          <cell r="F674" t="str">
            <v>0676</v>
          </cell>
          <cell r="G674" t="str">
            <v>12450</v>
          </cell>
          <cell r="H674" t="str">
            <v>A</v>
          </cell>
          <cell r="I674" t="str">
            <v>00000041</v>
          </cell>
          <cell r="J674">
            <v>65</v>
          </cell>
          <cell r="K674">
            <v>368</v>
          </cell>
          <cell r="L674">
            <v>6202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 t="str">
            <v>0676</v>
          </cell>
          <cell r="R674" t="str">
            <v>12450</v>
          </cell>
          <cell r="S674" t="str">
            <v>200212</v>
          </cell>
          <cell r="T674" t="str">
            <v>SA01</v>
          </cell>
          <cell r="U674">
            <v>5.1100000000000003</v>
          </cell>
          <cell r="V674" t="str">
            <v>LDB</v>
          </cell>
          <cell r="W674">
            <v>0</v>
          </cell>
          <cell r="Y674">
            <v>0</v>
          </cell>
          <cell r="Z674">
            <v>7</v>
          </cell>
          <cell r="AA674" t="str">
            <v>MS#</v>
          </cell>
          <cell r="AB674" t="str">
            <v xml:space="preserve">   998014744</v>
          </cell>
          <cell r="AC674" t="str">
            <v>BCH</v>
          </cell>
          <cell r="AD674" t="str">
            <v>015528</v>
          </cell>
          <cell r="AE674" t="str">
            <v>TML</v>
          </cell>
          <cell r="AF674" t="str">
            <v>12019</v>
          </cell>
          <cell r="AG674" t="str">
            <v>SRL</v>
          </cell>
          <cell r="AH674" t="str">
            <v>0350</v>
          </cell>
          <cell r="AI674" t="str">
            <v>DLV</v>
          </cell>
          <cell r="AJ674" t="str">
            <v>000</v>
          </cell>
          <cell r="AK674" t="str">
            <v>REL</v>
          </cell>
          <cell r="AL674" t="str">
            <v>000</v>
          </cell>
          <cell r="AM674" t="str">
            <v>LN#</v>
          </cell>
          <cell r="AO674" t="str">
            <v>UOI</v>
          </cell>
          <cell r="AP674" t="str">
            <v>EA</v>
          </cell>
          <cell r="AU674" t="str">
            <v>0</v>
          </cell>
          <cell r="AW674" t="str">
            <v>000</v>
          </cell>
          <cell r="AX674" t="str">
            <v>00</v>
          </cell>
          <cell r="AY674" t="str">
            <v>0</v>
          </cell>
          <cell r="AZ674" t="str">
            <v>FPL Fibernet</v>
          </cell>
        </row>
        <row r="675">
          <cell r="A675" t="str">
            <v>107100</v>
          </cell>
          <cell r="B675" t="str">
            <v>0368</v>
          </cell>
          <cell r="C675" t="str">
            <v>06200</v>
          </cell>
          <cell r="D675" t="str">
            <v>0FIBER</v>
          </cell>
          <cell r="E675" t="str">
            <v>368000</v>
          </cell>
          <cell r="F675" t="str">
            <v>0676</v>
          </cell>
          <cell r="G675" t="str">
            <v>12450</v>
          </cell>
          <cell r="H675" t="str">
            <v>A</v>
          </cell>
          <cell r="I675" t="str">
            <v>00000041</v>
          </cell>
          <cell r="J675">
            <v>65</v>
          </cell>
          <cell r="K675">
            <v>368</v>
          </cell>
          <cell r="L675">
            <v>6202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 t="str">
            <v>0676</v>
          </cell>
          <cell r="R675" t="str">
            <v>12450</v>
          </cell>
          <cell r="S675" t="str">
            <v>200212</v>
          </cell>
          <cell r="T675" t="str">
            <v>SA01</v>
          </cell>
          <cell r="U675">
            <v>5.75</v>
          </cell>
          <cell r="V675" t="str">
            <v>LDB</v>
          </cell>
          <cell r="W675">
            <v>0</v>
          </cell>
          <cell r="Y675">
            <v>0</v>
          </cell>
          <cell r="Z675">
            <v>23</v>
          </cell>
          <cell r="AA675" t="str">
            <v>MS#</v>
          </cell>
          <cell r="AB675" t="str">
            <v xml:space="preserve">   998014741</v>
          </cell>
          <cell r="AC675" t="str">
            <v>BCH</v>
          </cell>
          <cell r="AD675" t="str">
            <v>015528</v>
          </cell>
          <cell r="AE675" t="str">
            <v>TML</v>
          </cell>
          <cell r="AF675" t="str">
            <v>12019</v>
          </cell>
          <cell r="AG675" t="str">
            <v>SRL</v>
          </cell>
          <cell r="AH675" t="str">
            <v>0350</v>
          </cell>
          <cell r="AI675" t="str">
            <v>DLV</v>
          </cell>
          <cell r="AJ675" t="str">
            <v>000</v>
          </cell>
          <cell r="AK675" t="str">
            <v>REL</v>
          </cell>
          <cell r="AL675" t="str">
            <v>000</v>
          </cell>
          <cell r="AM675" t="str">
            <v>LN#</v>
          </cell>
          <cell r="AO675" t="str">
            <v>UOI</v>
          </cell>
          <cell r="AP675" t="str">
            <v>EA</v>
          </cell>
          <cell r="AU675" t="str">
            <v>0</v>
          </cell>
          <cell r="AW675" t="str">
            <v>000</v>
          </cell>
          <cell r="AX675" t="str">
            <v>00</v>
          </cell>
          <cell r="AY675" t="str">
            <v>0</v>
          </cell>
          <cell r="AZ675" t="str">
            <v>FPL Fibernet</v>
          </cell>
        </row>
        <row r="676">
          <cell r="A676" t="str">
            <v>107100</v>
          </cell>
          <cell r="B676" t="str">
            <v>0368</v>
          </cell>
          <cell r="C676" t="str">
            <v>06200</v>
          </cell>
          <cell r="D676" t="str">
            <v>0FIBER</v>
          </cell>
          <cell r="E676" t="str">
            <v>368000</v>
          </cell>
          <cell r="F676" t="str">
            <v>0676</v>
          </cell>
          <cell r="G676" t="str">
            <v>12450</v>
          </cell>
          <cell r="H676" t="str">
            <v>A</v>
          </cell>
          <cell r="I676" t="str">
            <v>00000041</v>
          </cell>
          <cell r="J676">
            <v>65</v>
          </cell>
          <cell r="K676">
            <v>368</v>
          </cell>
          <cell r="L676">
            <v>6202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 t="str">
            <v>0676</v>
          </cell>
          <cell r="R676" t="str">
            <v>12450</v>
          </cell>
          <cell r="S676" t="str">
            <v>200212</v>
          </cell>
          <cell r="T676" t="str">
            <v>SA01</v>
          </cell>
          <cell r="U676">
            <v>7.17</v>
          </cell>
          <cell r="V676" t="str">
            <v>LDB</v>
          </cell>
          <cell r="W676">
            <v>0</v>
          </cell>
          <cell r="Y676">
            <v>0</v>
          </cell>
          <cell r="Z676">
            <v>3</v>
          </cell>
          <cell r="AA676" t="str">
            <v>MS#</v>
          </cell>
          <cell r="AB676" t="str">
            <v xml:space="preserve">   998014698</v>
          </cell>
          <cell r="AC676" t="str">
            <v>BCH</v>
          </cell>
          <cell r="AD676" t="str">
            <v>013370</v>
          </cell>
          <cell r="AE676" t="str">
            <v>TML</v>
          </cell>
          <cell r="AF676" t="str">
            <v>12016</v>
          </cell>
          <cell r="AG676" t="str">
            <v>SRL</v>
          </cell>
          <cell r="AH676" t="str">
            <v>0350</v>
          </cell>
          <cell r="AI676" t="str">
            <v>DLV</v>
          </cell>
          <cell r="AJ676" t="str">
            <v>000</v>
          </cell>
          <cell r="AK676" t="str">
            <v>REL</v>
          </cell>
          <cell r="AL676" t="str">
            <v>000</v>
          </cell>
          <cell r="AM676" t="str">
            <v>LN#</v>
          </cell>
          <cell r="AO676" t="str">
            <v>UOI</v>
          </cell>
          <cell r="AP676" t="str">
            <v>EA</v>
          </cell>
          <cell r="AU676" t="str">
            <v>0</v>
          </cell>
          <cell r="AW676" t="str">
            <v>000</v>
          </cell>
          <cell r="AX676" t="str">
            <v>00</v>
          </cell>
          <cell r="AY676" t="str">
            <v>0</v>
          </cell>
          <cell r="AZ676" t="str">
            <v>FPL Fibernet</v>
          </cell>
        </row>
        <row r="677">
          <cell r="A677" t="str">
            <v>107100</v>
          </cell>
          <cell r="B677" t="str">
            <v>0368</v>
          </cell>
          <cell r="C677" t="str">
            <v>06200</v>
          </cell>
          <cell r="D677" t="str">
            <v>0FIBER</v>
          </cell>
          <cell r="E677" t="str">
            <v>368000</v>
          </cell>
          <cell r="F677" t="str">
            <v>0676</v>
          </cell>
          <cell r="G677" t="str">
            <v>12450</v>
          </cell>
          <cell r="H677" t="str">
            <v>A</v>
          </cell>
          <cell r="I677" t="str">
            <v>00000041</v>
          </cell>
          <cell r="J677">
            <v>65</v>
          </cell>
          <cell r="K677">
            <v>368</v>
          </cell>
          <cell r="L677">
            <v>6202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 t="str">
            <v>0676</v>
          </cell>
          <cell r="R677" t="str">
            <v>12450</v>
          </cell>
          <cell r="S677" t="str">
            <v>200212</v>
          </cell>
          <cell r="T677" t="str">
            <v>SA01</v>
          </cell>
          <cell r="U677">
            <v>7.25</v>
          </cell>
          <cell r="V677" t="str">
            <v>LDB</v>
          </cell>
          <cell r="W677">
            <v>0</v>
          </cell>
          <cell r="Y677">
            <v>0</v>
          </cell>
          <cell r="Z677">
            <v>5</v>
          </cell>
          <cell r="AA677" t="str">
            <v>MS#</v>
          </cell>
          <cell r="AB677" t="str">
            <v xml:space="preserve">   998014540</v>
          </cell>
          <cell r="AC677" t="str">
            <v>BCH</v>
          </cell>
          <cell r="AD677" t="str">
            <v>013352</v>
          </cell>
          <cell r="AE677" t="str">
            <v>TML</v>
          </cell>
          <cell r="AF677" t="str">
            <v>12016</v>
          </cell>
          <cell r="AG677" t="str">
            <v>SRL</v>
          </cell>
          <cell r="AH677" t="str">
            <v>0350</v>
          </cell>
          <cell r="AI677" t="str">
            <v>DLV</v>
          </cell>
          <cell r="AJ677" t="str">
            <v>000</v>
          </cell>
          <cell r="AK677" t="str">
            <v>REL</v>
          </cell>
          <cell r="AL677" t="str">
            <v>000</v>
          </cell>
          <cell r="AM677" t="str">
            <v>LN#</v>
          </cell>
          <cell r="AO677" t="str">
            <v>UOI</v>
          </cell>
          <cell r="AP677" t="str">
            <v>EA</v>
          </cell>
          <cell r="AU677" t="str">
            <v>0</v>
          </cell>
          <cell r="AW677" t="str">
            <v>000</v>
          </cell>
          <cell r="AX677" t="str">
            <v>00</v>
          </cell>
          <cell r="AY677" t="str">
            <v>0</v>
          </cell>
          <cell r="AZ677" t="str">
            <v>FPL Fibernet</v>
          </cell>
        </row>
        <row r="678">
          <cell r="A678" t="str">
            <v>107100</v>
          </cell>
          <cell r="B678" t="str">
            <v>0368</v>
          </cell>
          <cell r="C678" t="str">
            <v>06200</v>
          </cell>
          <cell r="D678" t="str">
            <v>0FIBER</v>
          </cell>
          <cell r="E678" t="str">
            <v>368000</v>
          </cell>
          <cell r="F678" t="str">
            <v>0676</v>
          </cell>
          <cell r="G678" t="str">
            <v>12450</v>
          </cell>
          <cell r="H678" t="str">
            <v>A</v>
          </cell>
          <cell r="I678" t="str">
            <v>00000041</v>
          </cell>
          <cell r="J678">
            <v>65</v>
          </cell>
          <cell r="K678">
            <v>368</v>
          </cell>
          <cell r="L678">
            <v>6202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 t="str">
            <v>0676</v>
          </cell>
          <cell r="R678" t="str">
            <v>12450</v>
          </cell>
          <cell r="S678" t="str">
            <v>200212</v>
          </cell>
          <cell r="T678" t="str">
            <v>SA01</v>
          </cell>
          <cell r="U678">
            <v>13.94</v>
          </cell>
          <cell r="V678" t="str">
            <v>LDB</v>
          </cell>
          <cell r="W678">
            <v>0</v>
          </cell>
          <cell r="Y678">
            <v>0</v>
          </cell>
          <cell r="Z678">
            <v>1</v>
          </cell>
          <cell r="AA678" t="str">
            <v>MS#</v>
          </cell>
          <cell r="AB678" t="str">
            <v xml:space="preserve">   998014284</v>
          </cell>
          <cell r="AC678" t="str">
            <v>BCH</v>
          </cell>
          <cell r="AD678" t="str">
            <v>015528</v>
          </cell>
          <cell r="AE678" t="str">
            <v>TML</v>
          </cell>
          <cell r="AF678" t="str">
            <v>12019</v>
          </cell>
          <cell r="AG678" t="str">
            <v>SRL</v>
          </cell>
          <cell r="AH678" t="str">
            <v>0350</v>
          </cell>
          <cell r="AI678" t="str">
            <v>DLV</v>
          </cell>
          <cell r="AJ678" t="str">
            <v>000</v>
          </cell>
          <cell r="AK678" t="str">
            <v>REL</v>
          </cell>
          <cell r="AL678" t="str">
            <v>000</v>
          </cell>
          <cell r="AM678" t="str">
            <v>LN#</v>
          </cell>
          <cell r="AO678" t="str">
            <v>UOI</v>
          </cell>
          <cell r="AP678" t="str">
            <v>EA</v>
          </cell>
          <cell r="AU678" t="str">
            <v>0</v>
          </cell>
          <cell r="AW678" t="str">
            <v>000</v>
          </cell>
          <cell r="AX678" t="str">
            <v>00</v>
          </cell>
          <cell r="AY678" t="str">
            <v>0</v>
          </cell>
          <cell r="AZ678" t="str">
            <v>FPL Fibernet</v>
          </cell>
        </row>
        <row r="679">
          <cell r="A679" t="str">
            <v>107100</v>
          </cell>
          <cell r="B679" t="str">
            <v>0368</v>
          </cell>
          <cell r="C679" t="str">
            <v>06200</v>
          </cell>
          <cell r="D679" t="str">
            <v>0FIBER</v>
          </cell>
          <cell r="E679" t="str">
            <v>368000</v>
          </cell>
          <cell r="F679" t="str">
            <v>0676</v>
          </cell>
          <cell r="G679" t="str">
            <v>12450</v>
          </cell>
          <cell r="H679" t="str">
            <v>A</v>
          </cell>
          <cell r="I679" t="str">
            <v>00000041</v>
          </cell>
          <cell r="J679">
            <v>65</v>
          </cell>
          <cell r="K679">
            <v>368</v>
          </cell>
          <cell r="L679">
            <v>6202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 t="str">
            <v>0676</v>
          </cell>
          <cell r="R679" t="str">
            <v>12450</v>
          </cell>
          <cell r="S679" t="str">
            <v>200212</v>
          </cell>
          <cell r="T679" t="str">
            <v>SA01</v>
          </cell>
          <cell r="U679">
            <v>14.9</v>
          </cell>
          <cell r="V679" t="str">
            <v>LDB</v>
          </cell>
          <cell r="W679">
            <v>0</v>
          </cell>
          <cell r="Y679">
            <v>0</v>
          </cell>
          <cell r="Z679">
            <v>1</v>
          </cell>
          <cell r="AA679" t="str">
            <v>MS#</v>
          </cell>
          <cell r="AB679" t="str">
            <v xml:space="preserve">   998014750</v>
          </cell>
          <cell r="AC679" t="str">
            <v>BCH</v>
          </cell>
          <cell r="AD679" t="str">
            <v>015528</v>
          </cell>
          <cell r="AE679" t="str">
            <v>TML</v>
          </cell>
          <cell r="AF679" t="str">
            <v>12019</v>
          </cell>
          <cell r="AG679" t="str">
            <v>SRL</v>
          </cell>
          <cell r="AH679" t="str">
            <v>0350</v>
          </cell>
          <cell r="AI679" t="str">
            <v>DLV</v>
          </cell>
          <cell r="AJ679" t="str">
            <v>000</v>
          </cell>
          <cell r="AK679" t="str">
            <v>REL</v>
          </cell>
          <cell r="AL679" t="str">
            <v>000</v>
          </cell>
          <cell r="AM679" t="str">
            <v>LN#</v>
          </cell>
          <cell r="AO679" t="str">
            <v>UOI</v>
          </cell>
          <cell r="AP679" t="str">
            <v>EA</v>
          </cell>
          <cell r="AU679" t="str">
            <v>0</v>
          </cell>
          <cell r="AW679" t="str">
            <v>000</v>
          </cell>
          <cell r="AX679" t="str">
            <v>00</v>
          </cell>
          <cell r="AY679" t="str">
            <v>0</v>
          </cell>
          <cell r="AZ679" t="str">
            <v>FPL Fibernet</v>
          </cell>
        </row>
        <row r="680">
          <cell r="A680" t="str">
            <v>107100</v>
          </cell>
          <cell r="B680" t="str">
            <v>0368</v>
          </cell>
          <cell r="C680" t="str">
            <v>06200</v>
          </cell>
          <cell r="D680" t="str">
            <v>0FIBER</v>
          </cell>
          <cell r="E680" t="str">
            <v>368000</v>
          </cell>
          <cell r="F680" t="str">
            <v>0676</v>
          </cell>
          <cell r="G680" t="str">
            <v>12450</v>
          </cell>
          <cell r="H680" t="str">
            <v>A</v>
          </cell>
          <cell r="I680" t="str">
            <v>00000041</v>
          </cell>
          <cell r="J680">
            <v>65</v>
          </cell>
          <cell r="K680">
            <v>368</v>
          </cell>
          <cell r="L680">
            <v>6202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 t="str">
            <v>0676</v>
          </cell>
          <cell r="R680" t="str">
            <v>12450</v>
          </cell>
          <cell r="S680" t="str">
            <v>200212</v>
          </cell>
          <cell r="T680" t="str">
            <v>SA01</v>
          </cell>
          <cell r="U680">
            <v>16.64</v>
          </cell>
          <cell r="V680" t="str">
            <v>LDB</v>
          </cell>
          <cell r="W680">
            <v>0</v>
          </cell>
          <cell r="Y680">
            <v>0</v>
          </cell>
          <cell r="Z680">
            <v>1</v>
          </cell>
          <cell r="AA680" t="str">
            <v>MS#</v>
          </cell>
          <cell r="AB680" t="str">
            <v xml:space="preserve">   998014535</v>
          </cell>
          <cell r="AC680" t="str">
            <v>BCH</v>
          </cell>
          <cell r="AD680" t="str">
            <v>013351</v>
          </cell>
          <cell r="AE680" t="str">
            <v>TML</v>
          </cell>
          <cell r="AF680" t="str">
            <v>12016</v>
          </cell>
          <cell r="AG680" t="str">
            <v>SRL</v>
          </cell>
          <cell r="AH680" t="str">
            <v>0350</v>
          </cell>
          <cell r="AI680" t="str">
            <v>DLV</v>
          </cell>
          <cell r="AJ680" t="str">
            <v>000</v>
          </cell>
          <cell r="AK680" t="str">
            <v>REL</v>
          </cell>
          <cell r="AL680" t="str">
            <v>000</v>
          </cell>
          <cell r="AM680" t="str">
            <v>LN#</v>
          </cell>
          <cell r="AO680" t="str">
            <v>UOI</v>
          </cell>
          <cell r="AP680" t="str">
            <v>EA</v>
          </cell>
          <cell r="AU680" t="str">
            <v>0</v>
          </cell>
          <cell r="AW680" t="str">
            <v>000</v>
          </cell>
          <cell r="AX680" t="str">
            <v>00</v>
          </cell>
          <cell r="AY680" t="str">
            <v>0</v>
          </cell>
          <cell r="AZ680" t="str">
            <v>FPL Fibernet</v>
          </cell>
        </row>
        <row r="681">
          <cell r="A681" t="str">
            <v>107100</v>
          </cell>
          <cell r="B681" t="str">
            <v>0368</v>
          </cell>
          <cell r="C681" t="str">
            <v>06200</v>
          </cell>
          <cell r="D681" t="str">
            <v>0FIBER</v>
          </cell>
          <cell r="E681" t="str">
            <v>368000</v>
          </cell>
          <cell r="F681" t="str">
            <v>0676</v>
          </cell>
          <cell r="G681" t="str">
            <v>12450</v>
          </cell>
          <cell r="H681" t="str">
            <v>A</v>
          </cell>
          <cell r="I681" t="str">
            <v>00000041</v>
          </cell>
          <cell r="J681">
            <v>65</v>
          </cell>
          <cell r="K681">
            <v>368</v>
          </cell>
          <cell r="L681">
            <v>6202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 t="str">
            <v>0676</v>
          </cell>
          <cell r="R681" t="str">
            <v>12450</v>
          </cell>
          <cell r="S681" t="str">
            <v>200212</v>
          </cell>
          <cell r="T681" t="str">
            <v>SA01</v>
          </cell>
          <cell r="U681">
            <v>17.399999999999999</v>
          </cell>
          <cell r="V681" t="str">
            <v>LDB</v>
          </cell>
          <cell r="W681">
            <v>0</v>
          </cell>
          <cell r="Y681">
            <v>0</v>
          </cell>
          <cell r="Z681">
            <v>2</v>
          </cell>
          <cell r="AA681" t="str">
            <v>MS#</v>
          </cell>
          <cell r="AB681" t="str">
            <v xml:space="preserve">   998014405</v>
          </cell>
          <cell r="AC681" t="str">
            <v>BCH</v>
          </cell>
          <cell r="AD681" t="str">
            <v>015528</v>
          </cell>
          <cell r="AE681" t="str">
            <v>TML</v>
          </cell>
          <cell r="AF681" t="str">
            <v>12019</v>
          </cell>
          <cell r="AG681" t="str">
            <v>SRL</v>
          </cell>
          <cell r="AH681" t="str">
            <v>0350</v>
          </cell>
          <cell r="AI681" t="str">
            <v>DLV</v>
          </cell>
          <cell r="AJ681" t="str">
            <v>000</v>
          </cell>
          <cell r="AK681" t="str">
            <v>REL</v>
          </cell>
          <cell r="AL681" t="str">
            <v>000</v>
          </cell>
          <cell r="AM681" t="str">
            <v>LN#</v>
          </cell>
          <cell r="AO681" t="str">
            <v>UOI</v>
          </cell>
          <cell r="AP681" t="str">
            <v>EA</v>
          </cell>
          <cell r="AU681" t="str">
            <v>0</v>
          </cell>
          <cell r="AW681" t="str">
            <v>000</v>
          </cell>
          <cell r="AX681" t="str">
            <v>00</v>
          </cell>
          <cell r="AY681" t="str">
            <v>0</v>
          </cell>
          <cell r="AZ681" t="str">
            <v>FPL Fibernet</v>
          </cell>
        </row>
        <row r="682">
          <cell r="A682" t="str">
            <v>107100</v>
          </cell>
          <cell r="B682" t="str">
            <v>0368</v>
          </cell>
          <cell r="C682" t="str">
            <v>06200</v>
          </cell>
          <cell r="D682" t="str">
            <v>0FIBER</v>
          </cell>
          <cell r="E682" t="str">
            <v>368000</v>
          </cell>
          <cell r="F682" t="str">
            <v>0676</v>
          </cell>
          <cell r="G682" t="str">
            <v>12450</v>
          </cell>
          <cell r="H682" t="str">
            <v>A</v>
          </cell>
          <cell r="I682" t="str">
            <v>00000041</v>
          </cell>
          <cell r="J682">
            <v>65</v>
          </cell>
          <cell r="K682">
            <v>368</v>
          </cell>
          <cell r="L682">
            <v>6202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 t="str">
            <v>0676</v>
          </cell>
          <cell r="R682" t="str">
            <v>12450</v>
          </cell>
          <cell r="S682" t="str">
            <v>200212</v>
          </cell>
          <cell r="T682" t="str">
            <v>SA01</v>
          </cell>
          <cell r="U682">
            <v>24.85</v>
          </cell>
          <cell r="V682" t="str">
            <v>LDB</v>
          </cell>
          <cell r="W682">
            <v>0</v>
          </cell>
          <cell r="Y682">
            <v>0</v>
          </cell>
          <cell r="Z682">
            <v>2</v>
          </cell>
          <cell r="AA682" t="str">
            <v>MS#</v>
          </cell>
          <cell r="AB682" t="str">
            <v xml:space="preserve">   998000189</v>
          </cell>
          <cell r="AC682" t="str">
            <v>BCH</v>
          </cell>
          <cell r="AD682" t="str">
            <v>012887</v>
          </cell>
          <cell r="AE682" t="str">
            <v>TML</v>
          </cell>
          <cell r="AF682" t="str">
            <v>12020</v>
          </cell>
          <cell r="AG682" t="str">
            <v>SRL</v>
          </cell>
          <cell r="AH682" t="str">
            <v>0368</v>
          </cell>
          <cell r="AI682" t="str">
            <v>DLV</v>
          </cell>
          <cell r="AJ682" t="str">
            <v>000</v>
          </cell>
          <cell r="AK682" t="str">
            <v>REL</v>
          </cell>
          <cell r="AL682" t="str">
            <v>000</v>
          </cell>
          <cell r="AM682" t="str">
            <v>LN#</v>
          </cell>
          <cell r="AO682" t="str">
            <v>UOI</v>
          </cell>
          <cell r="AP682" t="str">
            <v>EA</v>
          </cell>
          <cell r="AU682" t="str">
            <v>0</v>
          </cell>
          <cell r="AW682" t="str">
            <v>000</v>
          </cell>
          <cell r="AX682" t="str">
            <v>00</v>
          </cell>
          <cell r="AY682" t="str">
            <v>0</v>
          </cell>
          <cell r="AZ682" t="str">
            <v>FPL Fibernet</v>
          </cell>
        </row>
        <row r="683">
          <cell r="A683" t="str">
            <v>107100</v>
          </cell>
          <cell r="B683" t="str">
            <v>0368</v>
          </cell>
          <cell r="C683" t="str">
            <v>06200</v>
          </cell>
          <cell r="D683" t="str">
            <v>0FIBER</v>
          </cell>
          <cell r="E683" t="str">
            <v>368000</v>
          </cell>
          <cell r="F683" t="str">
            <v>0676</v>
          </cell>
          <cell r="G683" t="str">
            <v>12450</v>
          </cell>
          <cell r="H683" t="str">
            <v>A</v>
          </cell>
          <cell r="I683" t="str">
            <v>00000041</v>
          </cell>
          <cell r="J683">
            <v>65</v>
          </cell>
          <cell r="K683">
            <v>368</v>
          </cell>
          <cell r="L683">
            <v>6202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 t="str">
            <v>0676</v>
          </cell>
          <cell r="R683" t="str">
            <v>12450</v>
          </cell>
          <cell r="S683" t="str">
            <v>200212</v>
          </cell>
          <cell r="T683" t="str">
            <v>SA01</v>
          </cell>
          <cell r="U683">
            <v>24.85</v>
          </cell>
          <cell r="V683" t="str">
            <v>LDB</v>
          </cell>
          <cell r="W683">
            <v>0</v>
          </cell>
          <cell r="Y683">
            <v>0</v>
          </cell>
          <cell r="Z683">
            <v>7</v>
          </cell>
          <cell r="AA683" t="str">
            <v>MS#</v>
          </cell>
          <cell r="AB683" t="str">
            <v xml:space="preserve">   998014672</v>
          </cell>
          <cell r="AC683" t="str">
            <v>BCH</v>
          </cell>
          <cell r="AD683" t="str">
            <v>017211</v>
          </cell>
          <cell r="AE683" t="str">
            <v>TML</v>
          </cell>
          <cell r="AF683" t="str">
            <v>12018</v>
          </cell>
          <cell r="AG683" t="str">
            <v>SRL</v>
          </cell>
          <cell r="AH683" t="str">
            <v>0350</v>
          </cell>
          <cell r="AI683" t="str">
            <v>DLV</v>
          </cell>
          <cell r="AJ683" t="str">
            <v>000</v>
          </cell>
          <cell r="AK683" t="str">
            <v>REL</v>
          </cell>
          <cell r="AL683" t="str">
            <v>000</v>
          </cell>
          <cell r="AM683" t="str">
            <v>LN#</v>
          </cell>
          <cell r="AO683" t="str">
            <v>UOI</v>
          </cell>
          <cell r="AP683" t="str">
            <v>EA</v>
          </cell>
          <cell r="AU683" t="str">
            <v>0</v>
          </cell>
          <cell r="AW683" t="str">
            <v>000</v>
          </cell>
          <cell r="AX683" t="str">
            <v>00</v>
          </cell>
          <cell r="AY683" t="str">
            <v>0</v>
          </cell>
          <cell r="AZ683" t="str">
            <v>FPL Fibernet</v>
          </cell>
        </row>
        <row r="684">
          <cell r="A684" t="str">
            <v>107100</v>
          </cell>
          <cell r="B684" t="str">
            <v>0368</v>
          </cell>
          <cell r="C684" t="str">
            <v>06200</v>
          </cell>
          <cell r="D684" t="str">
            <v>0FIBER</v>
          </cell>
          <cell r="E684" t="str">
            <v>368000</v>
          </cell>
          <cell r="F684" t="str">
            <v>0676</v>
          </cell>
          <cell r="G684" t="str">
            <v>12450</v>
          </cell>
          <cell r="H684" t="str">
            <v>A</v>
          </cell>
          <cell r="I684" t="str">
            <v>00000041</v>
          </cell>
          <cell r="J684">
            <v>65</v>
          </cell>
          <cell r="K684">
            <v>368</v>
          </cell>
          <cell r="L684">
            <v>6202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 t="str">
            <v>0676</v>
          </cell>
          <cell r="R684" t="str">
            <v>12450</v>
          </cell>
          <cell r="S684" t="str">
            <v>200212</v>
          </cell>
          <cell r="T684" t="str">
            <v>SA01</v>
          </cell>
          <cell r="U684">
            <v>26.21</v>
          </cell>
          <cell r="V684" t="str">
            <v>LDB</v>
          </cell>
          <cell r="W684">
            <v>0</v>
          </cell>
          <cell r="Y684">
            <v>0</v>
          </cell>
          <cell r="Z684">
            <v>1</v>
          </cell>
          <cell r="AA684" t="str">
            <v>MS#</v>
          </cell>
          <cell r="AB684" t="str">
            <v xml:space="preserve">   998003514</v>
          </cell>
          <cell r="AC684" t="str">
            <v>BCH</v>
          </cell>
          <cell r="AD684" t="str">
            <v>017203</v>
          </cell>
          <cell r="AE684" t="str">
            <v>TML</v>
          </cell>
          <cell r="AF684" t="str">
            <v>12018</v>
          </cell>
          <cell r="AG684" t="str">
            <v>SRL</v>
          </cell>
          <cell r="AH684" t="str">
            <v>0350</v>
          </cell>
          <cell r="AI684" t="str">
            <v>DLV</v>
          </cell>
          <cell r="AJ684" t="str">
            <v>000</v>
          </cell>
          <cell r="AK684" t="str">
            <v>REL</v>
          </cell>
          <cell r="AL684" t="str">
            <v>000</v>
          </cell>
          <cell r="AM684" t="str">
            <v>LN#</v>
          </cell>
          <cell r="AO684" t="str">
            <v>UOI</v>
          </cell>
          <cell r="AP684" t="str">
            <v>EA</v>
          </cell>
          <cell r="AU684" t="str">
            <v>0</v>
          </cell>
          <cell r="AW684" t="str">
            <v>000</v>
          </cell>
          <cell r="AX684" t="str">
            <v>00</v>
          </cell>
          <cell r="AY684" t="str">
            <v>0</v>
          </cell>
          <cell r="AZ684" t="str">
            <v>FPL Fibernet</v>
          </cell>
        </row>
        <row r="685">
          <cell r="A685" t="str">
            <v>107100</v>
          </cell>
          <cell r="B685" t="str">
            <v>0368</v>
          </cell>
          <cell r="C685" t="str">
            <v>06200</v>
          </cell>
          <cell r="D685" t="str">
            <v>0FIBER</v>
          </cell>
          <cell r="E685" t="str">
            <v>368000</v>
          </cell>
          <cell r="F685" t="str">
            <v>0676</v>
          </cell>
          <cell r="G685" t="str">
            <v>12450</v>
          </cell>
          <cell r="H685" t="str">
            <v>A</v>
          </cell>
          <cell r="I685" t="str">
            <v>00000041</v>
          </cell>
          <cell r="J685">
            <v>65</v>
          </cell>
          <cell r="K685">
            <v>368</v>
          </cell>
          <cell r="L685">
            <v>6202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 t="str">
            <v>0676</v>
          </cell>
          <cell r="R685" t="str">
            <v>12450</v>
          </cell>
          <cell r="S685" t="str">
            <v>200212</v>
          </cell>
          <cell r="T685" t="str">
            <v>SA01</v>
          </cell>
          <cell r="U685">
            <v>28.14</v>
          </cell>
          <cell r="V685" t="str">
            <v>LDB</v>
          </cell>
          <cell r="W685">
            <v>0</v>
          </cell>
          <cell r="Y685">
            <v>0</v>
          </cell>
          <cell r="Z685">
            <v>1</v>
          </cell>
          <cell r="AA685" t="str">
            <v>MS#</v>
          </cell>
          <cell r="AB685" t="str">
            <v xml:space="preserve">   998000586</v>
          </cell>
          <cell r="AC685" t="str">
            <v>BCH</v>
          </cell>
          <cell r="AD685" t="str">
            <v>012890</v>
          </cell>
          <cell r="AE685" t="str">
            <v>TML</v>
          </cell>
          <cell r="AF685" t="str">
            <v>12020</v>
          </cell>
          <cell r="AG685" t="str">
            <v>SRL</v>
          </cell>
          <cell r="AH685" t="str">
            <v>0368</v>
          </cell>
          <cell r="AI685" t="str">
            <v>DLV</v>
          </cell>
          <cell r="AJ685" t="str">
            <v>000</v>
          </cell>
          <cell r="AK685" t="str">
            <v>REL</v>
          </cell>
          <cell r="AL685" t="str">
            <v>000</v>
          </cell>
          <cell r="AM685" t="str">
            <v>LN#</v>
          </cell>
          <cell r="AO685" t="str">
            <v>UOI</v>
          </cell>
          <cell r="AP685" t="str">
            <v>EA</v>
          </cell>
          <cell r="AU685" t="str">
            <v>0</v>
          </cell>
          <cell r="AW685" t="str">
            <v>000</v>
          </cell>
          <cell r="AX685" t="str">
            <v>00</v>
          </cell>
          <cell r="AY685" t="str">
            <v>0</v>
          </cell>
          <cell r="AZ685" t="str">
            <v>FPL Fibernet</v>
          </cell>
        </row>
        <row r="686">
          <cell r="A686" t="str">
            <v>107100</v>
          </cell>
          <cell r="B686" t="str">
            <v>0368</v>
          </cell>
          <cell r="C686" t="str">
            <v>06200</v>
          </cell>
          <cell r="D686" t="str">
            <v>0FIBER</v>
          </cell>
          <cell r="E686" t="str">
            <v>368000</v>
          </cell>
          <cell r="F686" t="str">
            <v>0676</v>
          </cell>
          <cell r="G686" t="str">
            <v>12450</v>
          </cell>
          <cell r="H686" t="str">
            <v>A</v>
          </cell>
          <cell r="I686" t="str">
            <v>00000041</v>
          </cell>
          <cell r="J686">
            <v>65</v>
          </cell>
          <cell r="K686">
            <v>368</v>
          </cell>
          <cell r="L686">
            <v>6202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 t="str">
            <v>0676</v>
          </cell>
          <cell r="R686" t="str">
            <v>12450</v>
          </cell>
          <cell r="S686" t="str">
            <v>200212</v>
          </cell>
          <cell r="T686" t="str">
            <v>SA01</v>
          </cell>
          <cell r="U686">
            <v>32.5</v>
          </cell>
          <cell r="V686" t="str">
            <v>LDB</v>
          </cell>
          <cell r="W686">
            <v>0</v>
          </cell>
          <cell r="Y686">
            <v>0</v>
          </cell>
          <cell r="Z686">
            <v>2</v>
          </cell>
          <cell r="AA686" t="str">
            <v>MS#</v>
          </cell>
          <cell r="AB686" t="str">
            <v xml:space="preserve">   998014682</v>
          </cell>
          <cell r="AC686" t="str">
            <v>BCH</v>
          </cell>
          <cell r="AD686" t="str">
            <v>013366</v>
          </cell>
          <cell r="AE686" t="str">
            <v>TML</v>
          </cell>
          <cell r="AF686" t="str">
            <v>12016</v>
          </cell>
          <cell r="AG686" t="str">
            <v>SRL</v>
          </cell>
          <cell r="AH686" t="str">
            <v>0350</v>
          </cell>
          <cell r="AI686" t="str">
            <v>DLV</v>
          </cell>
          <cell r="AJ686" t="str">
            <v>000</v>
          </cell>
          <cell r="AK686" t="str">
            <v>REL</v>
          </cell>
          <cell r="AL686" t="str">
            <v>000</v>
          </cell>
          <cell r="AM686" t="str">
            <v>LN#</v>
          </cell>
          <cell r="AO686" t="str">
            <v>UOI</v>
          </cell>
          <cell r="AP686" t="str">
            <v>EA</v>
          </cell>
          <cell r="AU686" t="str">
            <v>0</v>
          </cell>
          <cell r="AW686" t="str">
            <v>000</v>
          </cell>
          <cell r="AX686" t="str">
            <v>00</v>
          </cell>
          <cell r="AY686" t="str">
            <v>0</v>
          </cell>
          <cell r="AZ686" t="str">
            <v>FPL Fibernet</v>
          </cell>
        </row>
        <row r="687">
          <cell r="A687" t="str">
            <v>107100</v>
          </cell>
          <cell r="B687" t="str">
            <v>0368</v>
          </cell>
          <cell r="C687" t="str">
            <v>06200</v>
          </cell>
          <cell r="D687" t="str">
            <v>0FIBER</v>
          </cell>
          <cell r="E687" t="str">
            <v>368000</v>
          </cell>
          <cell r="F687" t="str">
            <v>0676</v>
          </cell>
          <cell r="G687" t="str">
            <v>12450</v>
          </cell>
          <cell r="H687" t="str">
            <v>A</v>
          </cell>
          <cell r="I687" t="str">
            <v>00000041</v>
          </cell>
          <cell r="J687">
            <v>65</v>
          </cell>
          <cell r="K687">
            <v>368</v>
          </cell>
          <cell r="L687">
            <v>6202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 t="str">
            <v>0676</v>
          </cell>
          <cell r="R687" t="str">
            <v>12450</v>
          </cell>
          <cell r="S687" t="str">
            <v>200212</v>
          </cell>
          <cell r="T687" t="str">
            <v>SA01</v>
          </cell>
          <cell r="U687">
            <v>35.25</v>
          </cell>
          <cell r="V687" t="str">
            <v>LDB</v>
          </cell>
          <cell r="W687">
            <v>0</v>
          </cell>
          <cell r="Y687">
            <v>0</v>
          </cell>
          <cell r="Z687">
            <v>1</v>
          </cell>
          <cell r="AA687" t="str">
            <v>MS#</v>
          </cell>
          <cell r="AB687" t="str">
            <v xml:space="preserve">   998014560</v>
          </cell>
          <cell r="AC687" t="str">
            <v>BCH</v>
          </cell>
          <cell r="AD687" t="str">
            <v>013356</v>
          </cell>
          <cell r="AE687" t="str">
            <v>TML</v>
          </cell>
          <cell r="AF687" t="str">
            <v>12016</v>
          </cell>
          <cell r="AG687" t="str">
            <v>SRL</v>
          </cell>
          <cell r="AH687" t="str">
            <v>0350</v>
          </cell>
          <cell r="AI687" t="str">
            <v>DLV</v>
          </cell>
          <cell r="AJ687" t="str">
            <v>000</v>
          </cell>
          <cell r="AK687" t="str">
            <v>REL</v>
          </cell>
          <cell r="AL687" t="str">
            <v>000</v>
          </cell>
          <cell r="AM687" t="str">
            <v>LN#</v>
          </cell>
          <cell r="AO687" t="str">
            <v>UOI</v>
          </cell>
          <cell r="AP687" t="str">
            <v>EA</v>
          </cell>
          <cell r="AU687" t="str">
            <v>0</v>
          </cell>
          <cell r="AW687" t="str">
            <v>000</v>
          </cell>
          <cell r="AX687" t="str">
            <v>00</v>
          </cell>
          <cell r="AY687" t="str">
            <v>0</v>
          </cell>
          <cell r="AZ687" t="str">
            <v>FPL Fibernet</v>
          </cell>
        </row>
        <row r="688">
          <cell r="A688" t="str">
            <v>107100</v>
          </cell>
          <cell r="B688" t="str">
            <v>0368</v>
          </cell>
          <cell r="C688" t="str">
            <v>06200</v>
          </cell>
          <cell r="D688" t="str">
            <v>0FIBER</v>
          </cell>
          <cell r="E688" t="str">
            <v>368000</v>
          </cell>
          <cell r="F688" t="str">
            <v>0676</v>
          </cell>
          <cell r="G688" t="str">
            <v>12450</v>
          </cell>
          <cell r="H688" t="str">
            <v>A</v>
          </cell>
          <cell r="I688" t="str">
            <v>00000041</v>
          </cell>
          <cell r="J688">
            <v>65</v>
          </cell>
          <cell r="K688">
            <v>368</v>
          </cell>
          <cell r="L688">
            <v>6202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 t="str">
            <v>0676</v>
          </cell>
          <cell r="R688" t="str">
            <v>12450</v>
          </cell>
          <cell r="S688" t="str">
            <v>200212</v>
          </cell>
          <cell r="T688" t="str">
            <v>SA01</v>
          </cell>
          <cell r="U688">
            <v>87.9</v>
          </cell>
          <cell r="V688" t="str">
            <v>LDB</v>
          </cell>
          <cell r="W688">
            <v>0</v>
          </cell>
          <cell r="Y688">
            <v>0</v>
          </cell>
          <cell r="Z688">
            <v>1</v>
          </cell>
          <cell r="AA688" t="str">
            <v>MS#</v>
          </cell>
          <cell r="AB688" t="str">
            <v xml:space="preserve">   998014073</v>
          </cell>
          <cell r="AC688" t="str">
            <v>BCH</v>
          </cell>
          <cell r="AD688" t="str">
            <v>014915</v>
          </cell>
          <cell r="AE688" t="str">
            <v>TML</v>
          </cell>
          <cell r="AF688" t="str">
            <v>12011</v>
          </cell>
          <cell r="AG688" t="str">
            <v>SRL</v>
          </cell>
          <cell r="AH688" t="str">
            <v>0368</v>
          </cell>
          <cell r="AI688" t="str">
            <v>DLV</v>
          </cell>
          <cell r="AJ688" t="str">
            <v>000</v>
          </cell>
          <cell r="AK688" t="str">
            <v>REL</v>
          </cell>
          <cell r="AL688" t="str">
            <v>000</v>
          </cell>
          <cell r="AM688" t="str">
            <v>LN#</v>
          </cell>
          <cell r="AO688" t="str">
            <v>UOI</v>
          </cell>
          <cell r="AP688" t="str">
            <v>EA</v>
          </cell>
          <cell r="AU688" t="str">
            <v>0</v>
          </cell>
          <cell r="AW688" t="str">
            <v>000</v>
          </cell>
          <cell r="AX688" t="str">
            <v>00</v>
          </cell>
          <cell r="AY688" t="str">
            <v>0</v>
          </cell>
          <cell r="AZ688" t="str">
            <v>FPL Fibernet</v>
          </cell>
        </row>
        <row r="689">
          <cell r="A689" t="str">
            <v>107100</v>
          </cell>
          <cell r="B689" t="str">
            <v>0368</v>
          </cell>
          <cell r="C689" t="str">
            <v>06200</v>
          </cell>
          <cell r="D689" t="str">
            <v>0FIBER</v>
          </cell>
          <cell r="E689" t="str">
            <v>368000</v>
          </cell>
          <cell r="F689" t="str">
            <v>0676</v>
          </cell>
          <cell r="G689" t="str">
            <v>12450</v>
          </cell>
          <cell r="H689" t="str">
            <v>A</v>
          </cell>
          <cell r="I689" t="str">
            <v>00000041</v>
          </cell>
          <cell r="J689">
            <v>65</v>
          </cell>
          <cell r="K689">
            <v>368</v>
          </cell>
          <cell r="L689">
            <v>6202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 t="str">
            <v>0676</v>
          </cell>
          <cell r="R689" t="str">
            <v>12450</v>
          </cell>
          <cell r="S689" t="str">
            <v>200212</v>
          </cell>
          <cell r="T689" t="str">
            <v>SA01</v>
          </cell>
          <cell r="U689">
            <v>131.94999999999999</v>
          </cell>
          <cell r="V689" t="str">
            <v>LDB</v>
          </cell>
          <cell r="W689">
            <v>0</v>
          </cell>
          <cell r="Y689">
            <v>0</v>
          </cell>
          <cell r="Z689">
            <v>1</v>
          </cell>
          <cell r="AA689" t="str">
            <v>MS#</v>
          </cell>
          <cell r="AB689" t="str">
            <v xml:space="preserve">   998014055</v>
          </cell>
          <cell r="AC689" t="str">
            <v>BCH</v>
          </cell>
          <cell r="AD689" t="str">
            <v>012640</v>
          </cell>
          <cell r="AE689" t="str">
            <v>TML</v>
          </cell>
          <cell r="AF689" t="str">
            <v>12027</v>
          </cell>
          <cell r="AG689" t="str">
            <v>SRL</v>
          </cell>
          <cell r="AH689" t="str">
            <v>0350</v>
          </cell>
          <cell r="AI689" t="str">
            <v>DLV</v>
          </cell>
          <cell r="AJ689" t="str">
            <v>000</v>
          </cell>
          <cell r="AK689" t="str">
            <v>REL</v>
          </cell>
          <cell r="AL689" t="str">
            <v>000</v>
          </cell>
          <cell r="AM689" t="str">
            <v>LN#</v>
          </cell>
          <cell r="AO689" t="str">
            <v>UOI</v>
          </cell>
          <cell r="AP689" t="str">
            <v>EA</v>
          </cell>
          <cell r="AU689" t="str">
            <v>0</v>
          </cell>
          <cell r="AW689" t="str">
            <v>000</v>
          </cell>
          <cell r="AX689" t="str">
            <v>00</v>
          </cell>
          <cell r="AY689" t="str">
            <v>0</v>
          </cell>
          <cell r="AZ689" t="str">
            <v>FPL Fibernet</v>
          </cell>
        </row>
        <row r="690">
          <cell r="A690" t="str">
            <v>107100</v>
          </cell>
          <cell r="B690" t="str">
            <v>0368</v>
          </cell>
          <cell r="C690" t="str">
            <v>06200</v>
          </cell>
          <cell r="D690" t="str">
            <v>0FIBER</v>
          </cell>
          <cell r="E690" t="str">
            <v>368000</v>
          </cell>
          <cell r="F690" t="str">
            <v>0676</v>
          </cell>
          <cell r="G690" t="str">
            <v>12450</v>
          </cell>
          <cell r="H690" t="str">
            <v>A</v>
          </cell>
          <cell r="I690" t="str">
            <v>00000041</v>
          </cell>
          <cell r="J690">
            <v>65</v>
          </cell>
          <cell r="K690">
            <v>368</v>
          </cell>
          <cell r="L690">
            <v>6202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 t="str">
            <v>0676</v>
          </cell>
          <cell r="R690" t="str">
            <v>12450</v>
          </cell>
          <cell r="S690" t="str">
            <v>200212</v>
          </cell>
          <cell r="T690" t="str">
            <v>SA01</v>
          </cell>
          <cell r="U690">
            <v>133.6</v>
          </cell>
          <cell r="V690" t="str">
            <v>LDB</v>
          </cell>
          <cell r="W690">
            <v>0</v>
          </cell>
          <cell r="Y690">
            <v>0</v>
          </cell>
          <cell r="Z690">
            <v>8</v>
          </cell>
          <cell r="AA690" t="str">
            <v>MS#</v>
          </cell>
          <cell r="AB690" t="str">
            <v xml:space="preserve">   998003510</v>
          </cell>
          <cell r="AC690" t="str">
            <v>BCH</v>
          </cell>
          <cell r="AD690" t="str">
            <v>015529</v>
          </cell>
          <cell r="AE690" t="str">
            <v>TML</v>
          </cell>
          <cell r="AF690" t="str">
            <v>12019</v>
          </cell>
          <cell r="AG690" t="str">
            <v>SRL</v>
          </cell>
          <cell r="AH690" t="str">
            <v>0350</v>
          </cell>
          <cell r="AI690" t="str">
            <v>DLV</v>
          </cell>
          <cell r="AJ690" t="str">
            <v>000</v>
          </cell>
          <cell r="AK690" t="str">
            <v>REL</v>
          </cell>
          <cell r="AL690" t="str">
            <v>000</v>
          </cell>
          <cell r="AM690" t="str">
            <v>LN#</v>
          </cell>
          <cell r="AO690" t="str">
            <v>UOI</v>
          </cell>
          <cell r="AP690" t="str">
            <v>EA</v>
          </cell>
          <cell r="AU690" t="str">
            <v>0</v>
          </cell>
          <cell r="AW690" t="str">
            <v>000</v>
          </cell>
          <cell r="AX690" t="str">
            <v>00</v>
          </cell>
          <cell r="AY690" t="str">
            <v>0</v>
          </cell>
          <cell r="AZ690" t="str">
            <v>FPL Fibernet</v>
          </cell>
        </row>
        <row r="691">
          <cell r="A691" t="str">
            <v>107100</v>
          </cell>
          <cell r="B691" t="str">
            <v>0368</v>
          </cell>
          <cell r="C691" t="str">
            <v>06200</v>
          </cell>
          <cell r="D691" t="str">
            <v>0FIBER</v>
          </cell>
          <cell r="E691" t="str">
            <v>368000</v>
          </cell>
          <cell r="F691" t="str">
            <v>0676</v>
          </cell>
          <cell r="G691" t="str">
            <v>12450</v>
          </cell>
          <cell r="H691" t="str">
            <v>A</v>
          </cell>
          <cell r="I691" t="str">
            <v>00000041</v>
          </cell>
          <cell r="J691">
            <v>65</v>
          </cell>
          <cell r="K691">
            <v>368</v>
          </cell>
          <cell r="L691">
            <v>6202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 t="str">
            <v>0676</v>
          </cell>
          <cell r="R691" t="str">
            <v>12450</v>
          </cell>
          <cell r="S691" t="str">
            <v>200212</v>
          </cell>
          <cell r="T691" t="str">
            <v>SA01</v>
          </cell>
          <cell r="U691">
            <v>290.43</v>
          </cell>
          <cell r="V691" t="str">
            <v>LDB</v>
          </cell>
          <cell r="W691">
            <v>0</v>
          </cell>
          <cell r="Y691">
            <v>0</v>
          </cell>
          <cell r="Z691">
            <v>7</v>
          </cell>
          <cell r="AA691" t="str">
            <v>MS#</v>
          </cell>
          <cell r="AB691" t="str">
            <v xml:space="preserve">   998000184</v>
          </cell>
          <cell r="AC691" t="str">
            <v>BCH</v>
          </cell>
          <cell r="AD691" t="str">
            <v>017213</v>
          </cell>
          <cell r="AE691" t="str">
            <v>TML</v>
          </cell>
          <cell r="AF691" t="str">
            <v>12018</v>
          </cell>
          <cell r="AG691" t="str">
            <v>SRL</v>
          </cell>
          <cell r="AH691" t="str">
            <v>0368</v>
          </cell>
          <cell r="AI691" t="str">
            <v>DLV</v>
          </cell>
          <cell r="AJ691" t="str">
            <v>000</v>
          </cell>
          <cell r="AK691" t="str">
            <v>REL</v>
          </cell>
          <cell r="AL691" t="str">
            <v>000</v>
          </cell>
          <cell r="AM691" t="str">
            <v>LN#</v>
          </cell>
          <cell r="AO691" t="str">
            <v>UOI</v>
          </cell>
          <cell r="AP691" t="str">
            <v>EA</v>
          </cell>
          <cell r="AU691" t="str">
            <v>0</v>
          </cell>
          <cell r="AW691" t="str">
            <v>000</v>
          </cell>
          <cell r="AX691" t="str">
            <v>00</v>
          </cell>
          <cell r="AY691" t="str">
            <v>0</v>
          </cell>
          <cell r="AZ691" t="str">
            <v>FPL Fibernet</v>
          </cell>
        </row>
        <row r="692">
          <cell r="A692" t="str">
            <v>107100</v>
          </cell>
          <cell r="B692" t="str">
            <v>0368</v>
          </cell>
          <cell r="C692" t="str">
            <v>06200</v>
          </cell>
          <cell r="D692" t="str">
            <v>0FIBER</v>
          </cell>
          <cell r="E692" t="str">
            <v>368000</v>
          </cell>
          <cell r="F692" t="str">
            <v>0676</v>
          </cell>
          <cell r="G692" t="str">
            <v>12450</v>
          </cell>
          <cell r="H692" t="str">
            <v>A</v>
          </cell>
          <cell r="I692" t="str">
            <v>00000041</v>
          </cell>
          <cell r="J692">
            <v>65</v>
          </cell>
          <cell r="K692">
            <v>368</v>
          </cell>
          <cell r="L692">
            <v>6202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 t="str">
            <v>0676</v>
          </cell>
          <cell r="R692" t="str">
            <v>12450</v>
          </cell>
          <cell r="S692" t="str">
            <v>200212</v>
          </cell>
          <cell r="T692" t="str">
            <v>SA01</v>
          </cell>
          <cell r="U692">
            <v>467.16</v>
          </cell>
          <cell r="V692" t="str">
            <v>LDB</v>
          </cell>
          <cell r="W692">
            <v>0</v>
          </cell>
          <cell r="Y692">
            <v>0</v>
          </cell>
          <cell r="Z692">
            <v>1</v>
          </cell>
          <cell r="AA692" t="str">
            <v>MS#</v>
          </cell>
          <cell r="AB692" t="str">
            <v xml:space="preserve">   998014646</v>
          </cell>
          <cell r="AC692" t="str">
            <v>BCH</v>
          </cell>
          <cell r="AD692" t="str">
            <v>013364</v>
          </cell>
          <cell r="AE692" t="str">
            <v>TML</v>
          </cell>
          <cell r="AF692" t="str">
            <v>12016</v>
          </cell>
          <cell r="AG692" t="str">
            <v>SRL</v>
          </cell>
          <cell r="AH692" t="str">
            <v>0350</v>
          </cell>
          <cell r="AI692" t="str">
            <v>DLV</v>
          </cell>
          <cell r="AJ692" t="str">
            <v>000</v>
          </cell>
          <cell r="AK692" t="str">
            <v>REL</v>
          </cell>
          <cell r="AL692" t="str">
            <v>000</v>
          </cell>
          <cell r="AM692" t="str">
            <v>LN#</v>
          </cell>
          <cell r="AO692" t="str">
            <v>UOI</v>
          </cell>
          <cell r="AP692" t="str">
            <v>EA</v>
          </cell>
          <cell r="AU692" t="str">
            <v>0</v>
          </cell>
          <cell r="AW692" t="str">
            <v>000</v>
          </cell>
          <cell r="AX692" t="str">
            <v>00</v>
          </cell>
          <cell r="AY692" t="str">
            <v>0</v>
          </cell>
          <cell r="AZ692" t="str">
            <v>FPL Fibernet</v>
          </cell>
        </row>
        <row r="693">
          <cell r="A693" t="str">
            <v>107100</v>
          </cell>
          <cell r="B693" t="str">
            <v>0368</v>
          </cell>
          <cell r="C693" t="str">
            <v>06200</v>
          </cell>
          <cell r="D693" t="str">
            <v>0FIBER</v>
          </cell>
          <cell r="E693" t="str">
            <v>368000</v>
          </cell>
          <cell r="F693" t="str">
            <v>0676</v>
          </cell>
          <cell r="G693" t="str">
            <v>12450</v>
          </cell>
          <cell r="H693" t="str">
            <v>A</v>
          </cell>
          <cell r="I693" t="str">
            <v>00000041</v>
          </cell>
          <cell r="J693">
            <v>65</v>
          </cell>
          <cell r="K693">
            <v>368</v>
          </cell>
          <cell r="L693">
            <v>6202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 t="str">
            <v>0676</v>
          </cell>
          <cell r="R693" t="str">
            <v>12450</v>
          </cell>
          <cell r="S693" t="str">
            <v>200212</v>
          </cell>
          <cell r="T693" t="str">
            <v>SA01</v>
          </cell>
          <cell r="U693">
            <v>487.5</v>
          </cell>
          <cell r="V693" t="str">
            <v>LDB</v>
          </cell>
          <cell r="W693">
            <v>0</v>
          </cell>
          <cell r="Y693">
            <v>0</v>
          </cell>
          <cell r="Z693">
            <v>1</v>
          </cell>
          <cell r="AA693" t="str">
            <v>MS#</v>
          </cell>
          <cell r="AB693" t="str">
            <v xml:space="preserve">   998014614</v>
          </cell>
          <cell r="AC693" t="str">
            <v>BCH</v>
          </cell>
          <cell r="AD693" t="str">
            <v>013362</v>
          </cell>
          <cell r="AE693" t="str">
            <v>TML</v>
          </cell>
          <cell r="AF693" t="str">
            <v>12016</v>
          </cell>
          <cell r="AG693" t="str">
            <v>SRL</v>
          </cell>
          <cell r="AH693" t="str">
            <v>0350</v>
          </cell>
          <cell r="AI693" t="str">
            <v>DLV</v>
          </cell>
          <cell r="AJ693" t="str">
            <v>000</v>
          </cell>
          <cell r="AK693" t="str">
            <v>REL</v>
          </cell>
          <cell r="AL693" t="str">
            <v>000</v>
          </cell>
          <cell r="AM693" t="str">
            <v>LN#</v>
          </cell>
          <cell r="AO693" t="str">
            <v>UOI</v>
          </cell>
          <cell r="AP693" t="str">
            <v>EA</v>
          </cell>
          <cell r="AU693" t="str">
            <v>0</v>
          </cell>
          <cell r="AW693" t="str">
            <v>000</v>
          </cell>
          <cell r="AX693" t="str">
            <v>00</v>
          </cell>
          <cell r="AY693" t="str">
            <v>0</v>
          </cell>
          <cell r="AZ693" t="str">
            <v>FPL Fibernet</v>
          </cell>
        </row>
        <row r="694">
          <cell r="A694" t="str">
            <v>107100</v>
          </cell>
          <cell r="B694" t="str">
            <v>0368</v>
          </cell>
          <cell r="C694" t="str">
            <v>06200</v>
          </cell>
          <cell r="D694" t="str">
            <v>0FIBER</v>
          </cell>
          <cell r="E694" t="str">
            <v>368000</v>
          </cell>
          <cell r="F694" t="str">
            <v>0676</v>
          </cell>
          <cell r="G694" t="str">
            <v>12450</v>
          </cell>
          <cell r="H694" t="str">
            <v>A</v>
          </cell>
          <cell r="I694" t="str">
            <v>00000041</v>
          </cell>
          <cell r="J694">
            <v>65</v>
          </cell>
          <cell r="K694">
            <v>368</v>
          </cell>
          <cell r="L694">
            <v>6202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 t="str">
            <v>0676</v>
          </cell>
          <cell r="R694" t="str">
            <v>12450</v>
          </cell>
          <cell r="S694" t="str">
            <v>200212</v>
          </cell>
          <cell r="T694" t="str">
            <v>SA01</v>
          </cell>
          <cell r="U694">
            <v>591.16</v>
          </cell>
          <cell r="V694" t="str">
            <v>LDB</v>
          </cell>
          <cell r="W694">
            <v>0</v>
          </cell>
          <cell r="Y694">
            <v>0</v>
          </cell>
          <cell r="Z694">
            <v>1</v>
          </cell>
          <cell r="AA694" t="str">
            <v>MS#</v>
          </cell>
          <cell r="AB694" t="str">
            <v xml:space="preserve">   998014532</v>
          </cell>
          <cell r="AC694" t="str">
            <v>BCH</v>
          </cell>
          <cell r="AD694" t="str">
            <v>013350</v>
          </cell>
          <cell r="AE694" t="str">
            <v>TML</v>
          </cell>
          <cell r="AF694" t="str">
            <v>12016</v>
          </cell>
          <cell r="AG694" t="str">
            <v>SRL</v>
          </cell>
          <cell r="AH694" t="str">
            <v>0350</v>
          </cell>
          <cell r="AI694" t="str">
            <v>DLV</v>
          </cell>
          <cell r="AJ694" t="str">
            <v>000</v>
          </cell>
          <cell r="AK694" t="str">
            <v>REL</v>
          </cell>
          <cell r="AL694" t="str">
            <v>000</v>
          </cell>
          <cell r="AM694" t="str">
            <v>LN#</v>
          </cell>
          <cell r="AO694" t="str">
            <v>UOI</v>
          </cell>
          <cell r="AP694" t="str">
            <v>EA</v>
          </cell>
          <cell r="AU694" t="str">
            <v>0</v>
          </cell>
          <cell r="AW694" t="str">
            <v>000</v>
          </cell>
          <cell r="AX694" t="str">
            <v>00</v>
          </cell>
          <cell r="AY694" t="str">
            <v>0</v>
          </cell>
          <cell r="AZ694" t="str">
            <v>FPL Fibernet</v>
          </cell>
        </row>
        <row r="695">
          <cell r="A695" t="str">
            <v>107100</v>
          </cell>
          <cell r="B695" t="str">
            <v>0368</v>
          </cell>
          <cell r="C695" t="str">
            <v>06200</v>
          </cell>
          <cell r="D695" t="str">
            <v>0FIBER</v>
          </cell>
          <cell r="E695" t="str">
            <v>368000</v>
          </cell>
          <cell r="F695" t="str">
            <v>0676</v>
          </cell>
          <cell r="G695" t="str">
            <v>12450</v>
          </cell>
          <cell r="H695" t="str">
            <v>A</v>
          </cell>
          <cell r="I695" t="str">
            <v>00000041</v>
          </cell>
          <cell r="J695">
            <v>65</v>
          </cell>
          <cell r="K695">
            <v>368</v>
          </cell>
          <cell r="L695">
            <v>6202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 t="str">
            <v>0676</v>
          </cell>
          <cell r="R695" t="str">
            <v>12450</v>
          </cell>
          <cell r="S695" t="str">
            <v>200212</v>
          </cell>
          <cell r="T695" t="str">
            <v>SA01</v>
          </cell>
          <cell r="U695">
            <v>950.56</v>
          </cell>
          <cell r="V695" t="str">
            <v>LDB</v>
          </cell>
          <cell r="W695">
            <v>0</v>
          </cell>
          <cell r="Y695">
            <v>0</v>
          </cell>
          <cell r="Z695">
            <v>2</v>
          </cell>
          <cell r="AA695" t="str">
            <v>MS#</v>
          </cell>
          <cell r="AB695" t="str">
            <v xml:space="preserve">   998014613</v>
          </cell>
          <cell r="AC695" t="str">
            <v>BCH</v>
          </cell>
          <cell r="AD695" t="str">
            <v>013361</v>
          </cell>
          <cell r="AE695" t="str">
            <v>TML</v>
          </cell>
          <cell r="AF695" t="str">
            <v>12016</v>
          </cell>
          <cell r="AG695" t="str">
            <v>SRL</v>
          </cell>
          <cell r="AH695" t="str">
            <v>0350</v>
          </cell>
          <cell r="AI695" t="str">
            <v>DLV</v>
          </cell>
          <cell r="AJ695" t="str">
            <v>000</v>
          </cell>
          <cell r="AK695" t="str">
            <v>REL</v>
          </cell>
          <cell r="AL695" t="str">
            <v>000</v>
          </cell>
          <cell r="AM695" t="str">
            <v>LN#</v>
          </cell>
          <cell r="AO695" t="str">
            <v>UOI</v>
          </cell>
          <cell r="AP695" t="str">
            <v>EA</v>
          </cell>
          <cell r="AU695" t="str">
            <v>0</v>
          </cell>
          <cell r="AW695" t="str">
            <v>000</v>
          </cell>
          <cell r="AX695" t="str">
            <v>00</v>
          </cell>
          <cell r="AY695" t="str">
            <v>0</v>
          </cell>
          <cell r="AZ695" t="str">
            <v>FPL Fibernet</v>
          </cell>
        </row>
        <row r="696">
          <cell r="A696" t="str">
            <v>107100</v>
          </cell>
          <cell r="B696" t="str">
            <v>0368</v>
          </cell>
          <cell r="C696" t="str">
            <v>06200</v>
          </cell>
          <cell r="D696" t="str">
            <v>0FIBER</v>
          </cell>
          <cell r="E696" t="str">
            <v>368000</v>
          </cell>
          <cell r="F696" t="str">
            <v>0676</v>
          </cell>
          <cell r="G696" t="str">
            <v>12450</v>
          </cell>
          <cell r="H696" t="str">
            <v>A</v>
          </cell>
          <cell r="I696" t="str">
            <v>00000041</v>
          </cell>
          <cell r="J696">
            <v>65</v>
          </cell>
          <cell r="K696">
            <v>368</v>
          </cell>
          <cell r="L696">
            <v>6202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 t="str">
            <v>0676</v>
          </cell>
          <cell r="R696" t="str">
            <v>12450</v>
          </cell>
          <cell r="S696" t="str">
            <v>200212</v>
          </cell>
          <cell r="T696" t="str">
            <v>SA01</v>
          </cell>
          <cell r="U696">
            <v>2164.06</v>
          </cell>
          <cell r="V696" t="str">
            <v>LDB</v>
          </cell>
          <cell r="W696">
            <v>0</v>
          </cell>
          <cell r="Y696">
            <v>0</v>
          </cell>
          <cell r="Z696">
            <v>1</v>
          </cell>
          <cell r="AA696" t="str">
            <v>MS#</v>
          </cell>
          <cell r="AB696" t="str">
            <v xml:space="preserve">   998014872</v>
          </cell>
          <cell r="AC696" t="str">
            <v>BCH</v>
          </cell>
          <cell r="AD696" t="str">
            <v>013406</v>
          </cell>
          <cell r="AE696" t="str">
            <v>TML</v>
          </cell>
          <cell r="AF696" t="str">
            <v>12016</v>
          </cell>
          <cell r="AG696" t="str">
            <v>SRL</v>
          </cell>
          <cell r="AH696" t="str">
            <v>0368</v>
          </cell>
          <cell r="AI696" t="str">
            <v>DLV</v>
          </cell>
          <cell r="AJ696" t="str">
            <v>000</v>
          </cell>
          <cell r="AK696" t="str">
            <v>REL</v>
          </cell>
          <cell r="AL696" t="str">
            <v>000</v>
          </cell>
          <cell r="AM696" t="str">
            <v>LN#</v>
          </cell>
          <cell r="AO696" t="str">
            <v>UOI</v>
          </cell>
          <cell r="AP696" t="str">
            <v>EA</v>
          </cell>
          <cell r="AU696" t="str">
            <v>0</v>
          </cell>
          <cell r="AW696" t="str">
            <v>000</v>
          </cell>
          <cell r="AX696" t="str">
            <v>00</v>
          </cell>
          <cell r="AY696" t="str">
            <v>0</v>
          </cell>
          <cell r="AZ696" t="str">
            <v>FPL Fibernet</v>
          </cell>
        </row>
        <row r="697">
          <cell r="A697" t="str">
            <v>107100</v>
          </cell>
          <cell r="B697" t="str">
            <v>0368</v>
          </cell>
          <cell r="C697" t="str">
            <v>06200</v>
          </cell>
          <cell r="D697" t="str">
            <v>0FIBER</v>
          </cell>
          <cell r="E697" t="str">
            <v>368000</v>
          </cell>
          <cell r="F697" t="str">
            <v>0676</v>
          </cell>
          <cell r="G697" t="str">
            <v>12450</v>
          </cell>
          <cell r="H697" t="str">
            <v>A</v>
          </cell>
          <cell r="I697" t="str">
            <v>00000041</v>
          </cell>
          <cell r="J697">
            <v>65</v>
          </cell>
          <cell r="K697">
            <v>368</v>
          </cell>
          <cell r="L697">
            <v>6202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 t="str">
            <v>0676</v>
          </cell>
          <cell r="R697" t="str">
            <v>12450</v>
          </cell>
          <cell r="S697" t="str">
            <v>200212</v>
          </cell>
          <cell r="T697" t="str">
            <v>SA01</v>
          </cell>
          <cell r="U697">
            <v>2241.84</v>
          </cell>
          <cell r="V697" t="str">
            <v>LDB</v>
          </cell>
          <cell r="W697">
            <v>0</v>
          </cell>
          <cell r="Y697">
            <v>0</v>
          </cell>
          <cell r="Z697">
            <v>4</v>
          </cell>
          <cell r="AA697" t="str">
            <v>MS#</v>
          </cell>
          <cell r="AB697" t="str">
            <v xml:space="preserve">   998014706</v>
          </cell>
          <cell r="AC697" t="str">
            <v>BCH</v>
          </cell>
          <cell r="AD697" t="str">
            <v>013371</v>
          </cell>
          <cell r="AE697" t="str">
            <v>TML</v>
          </cell>
          <cell r="AF697" t="str">
            <v>12016</v>
          </cell>
          <cell r="AG697" t="str">
            <v>SRL</v>
          </cell>
          <cell r="AH697" t="str">
            <v>0350</v>
          </cell>
          <cell r="AI697" t="str">
            <v>DLV</v>
          </cell>
          <cell r="AJ697" t="str">
            <v>000</v>
          </cell>
          <cell r="AK697" t="str">
            <v>REL</v>
          </cell>
          <cell r="AL697" t="str">
            <v>000</v>
          </cell>
          <cell r="AM697" t="str">
            <v>LN#</v>
          </cell>
          <cell r="AO697" t="str">
            <v>UOI</v>
          </cell>
          <cell r="AP697" t="str">
            <v>EA</v>
          </cell>
          <cell r="AU697" t="str">
            <v>0</v>
          </cell>
          <cell r="AW697" t="str">
            <v>000</v>
          </cell>
          <cell r="AX697" t="str">
            <v>00</v>
          </cell>
          <cell r="AY697" t="str">
            <v>0</v>
          </cell>
          <cell r="AZ697" t="str">
            <v>FPL Fibernet</v>
          </cell>
        </row>
        <row r="698">
          <cell r="A698" t="str">
            <v>107100</v>
          </cell>
          <cell r="B698" t="str">
            <v>0368</v>
          </cell>
          <cell r="C698" t="str">
            <v>06200</v>
          </cell>
          <cell r="D698" t="str">
            <v>0FIBER</v>
          </cell>
          <cell r="E698" t="str">
            <v>368000</v>
          </cell>
          <cell r="F698" t="str">
            <v>0676</v>
          </cell>
          <cell r="G698" t="str">
            <v>12450</v>
          </cell>
          <cell r="H698" t="str">
            <v>A</v>
          </cell>
          <cell r="I698" t="str">
            <v>00000041</v>
          </cell>
          <cell r="J698">
            <v>65</v>
          </cell>
          <cell r="K698">
            <v>368</v>
          </cell>
          <cell r="L698">
            <v>6202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 t="str">
            <v>0676</v>
          </cell>
          <cell r="R698" t="str">
            <v>12450</v>
          </cell>
          <cell r="S698" t="str">
            <v>200212</v>
          </cell>
          <cell r="T698" t="str">
            <v>SA01</v>
          </cell>
          <cell r="U698">
            <v>2582.39</v>
          </cell>
          <cell r="V698" t="str">
            <v>LDB</v>
          </cell>
          <cell r="W698">
            <v>0</v>
          </cell>
          <cell r="Y698">
            <v>0</v>
          </cell>
          <cell r="Z698">
            <v>1</v>
          </cell>
          <cell r="AA698" t="str">
            <v>MS#</v>
          </cell>
          <cell r="AB698" t="str">
            <v xml:space="preserve">   998014506</v>
          </cell>
          <cell r="AC698" t="str">
            <v>BCH</v>
          </cell>
          <cell r="AD698" t="str">
            <v>013348</v>
          </cell>
          <cell r="AE698" t="str">
            <v>TML</v>
          </cell>
          <cell r="AF698" t="str">
            <v>12016</v>
          </cell>
          <cell r="AG698" t="str">
            <v>SRL</v>
          </cell>
          <cell r="AH698" t="str">
            <v>0368</v>
          </cell>
          <cell r="AI698" t="str">
            <v>DLV</v>
          </cell>
          <cell r="AJ698" t="str">
            <v>000</v>
          </cell>
          <cell r="AK698" t="str">
            <v>REL</v>
          </cell>
          <cell r="AL698" t="str">
            <v>000</v>
          </cell>
          <cell r="AM698" t="str">
            <v>LN#</v>
          </cell>
          <cell r="AO698" t="str">
            <v>UOI</v>
          </cell>
          <cell r="AP698" t="str">
            <v>EA</v>
          </cell>
          <cell r="AU698" t="str">
            <v>0</v>
          </cell>
          <cell r="AW698" t="str">
            <v>000</v>
          </cell>
          <cell r="AX698" t="str">
            <v>00</v>
          </cell>
          <cell r="AY698" t="str">
            <v>0</v>
          </cell>
          <cell r="AZ698" t="str">
            <v>FPL Fibernet</v>
          </cell>
        </row>
        <row r="699">
          <cell r="A699" t="str">
            <v>107100</v>
          </cell>
          <cell r="B699" t="str">
            <v>0368</v>
          </cell>
          <cell r="C699" t="str">
            <v>06200</v>
          </cell>
          <cell r="D699" t="str">
            <v>0FIBER</v>
          </cell>
          <cell r="E699" t="str">
            <v>368000</v>
          </cell>
          <cell r="F699" t="str">
            <v>0676</v>
          </cell>
          <cell r="G699" t="str">
            <v>12450</v>
          </cell>
          <cell r="H699" t="str">
            <v>A</v>
          </cell>
          <cell r="I699" t="str">
            <v>00000041</v>
          </cell>
          <cell r="J699">
            <v>65</v>
          </cell>
          <cell r="K699">
            <v>368</v>
          </cell>
          <cell r="L699">
            <v>6202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 t="str">
            <v>0676</v>
          </cell>
          <cell r="R699" t="str">
            <v>12450</v>
          </cell>
          <cell r="S699" t="str">
            <v>200212</v>
          </cell>
          <cell r="T699" t="str">
            <v>SA01</v>
          </cell>
          <cell r="U699">
            <v>3155.66</v>
          </cell>
          <cell r="V699" t="str">
            <v>LDB</v>
          </cell>
          <cell r="W699">
            <v>0</v>
          </cell>
          <cell r="Y699">
            <v>0</v>
          </cell>
          <cell r="Z699">
            <v>1</v>
          </cell>
          <cell r="AA699" t="str">
            <v>MS#</v>
          </cell>
          <cell r="AB699" t="str">
            <v xml:space="preserve">   998003076</v>
          </cell>
          <cell r="AC699" t="str">
            <v>BCH</v>
          </cell>
          <cell r="AD699" t="str">
            <v>017221</v>
          </cell>
          <cell r="AE699" t="str">
            <v>TML</v>
          </cell>
          <cell r="AF699" t="str">
            <v>12018</v>
          </cell>
          <cell r="AG699" t="str">
            <v>SRL</v>
          </cell>
          <cell r="AH699" t="str">
            <v>0368</v>
          </cell>
          <cell r="AI699" t="str">
            <v>DLV</v>
          </cell>
          <cell r="AJ699" t="str">
            <v>000</v>
          </cell>
          <cell r="AK699" t="str">
            <v>REL</v>
          </cell>
          <cell r="AL699" t="str">
            <v>000</v>
          </cell>
          <cell r="AM699" t="str">
            <v>LN#</v>
          </cell>
          <cell r="AO699" t="str">
            <v>UOI</v>
          </cell>
          <cell r="AP699" t="str">
            <v>EA</v>
          </cell>
          <cell r="AU699" t="str">
            <v>0</v>
          </cell>
          <cell r="AW699" t="str">
            <v>000</v>
          </cell>
          <cell r="AX699" t="str">
            <v>00</v>
          </cell>
          <cell r="AY699" t="str">
            <v>0</v>
          </cell>
          <cell r="AZ699" t="str">
            <v>FPL Fibernet</v>
          </cell>
        </row>
        <row r="700">
          <cell r="A700" t="str">
            <v>107100</v>
          </cell>
          <cell r="B700" t="str">
            <v>0368</v>
          </cell>
          <cell r="C700" t="str">
            <v>06200</v>
          </cell>
          <cell r="D700" t="str">
            <v>0FIBER</v>
          </cell>
          <cell r="E700" t="str">
            <v>368000</v>
          </cell>
          <cell r="F700" t="str">
            <v>0676</v>
          </cell>
          <cell r="G700" t="str">
            <v>12450</v>
          </cell>
          <cell r="H700" t="str">
            <v>A</v>
          </cell>
          <cell r="I700" t="str">
            <v>00000041</v>
          </cell>
          <cell r="J700">
            <v>65</v>
          </cell>
          <cell r="K700">
            <v>368</v>
          </cell>
          <cell r="L700">
            <v>6202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 t="str">
            <v>0676</v>
          </cell>
          <cell r="R700" t="str">
            <v>12450</v>
          </cell>
          <cell r="S700" t="str">
            <v>200212</v>
          </cell>
          <cell r="T700" t="str">
            <v>SA01</v>
          </cell>
          <cell r="U700">
            <v>6426.94</v>
          </cell>
          <cell r="V700" t="str">
            <v>LDB</v>
          </cell>
          <cell r="W700">
            <v>0</v>
          </cell>
          <cell r="Y700">
            <v>0</v>
          </cell>
          <cell r="Z700">
            <v>2</v>
          </cell>
          <cell r="AA700" t="str">
            <v>MS#</v>
          </cell>
          <cell r="AB700" t="str">
            <v xml:space="preserve">   998014233</v>
          </cell>
          <cell r="AC700" t="str">
            <v>BCH</v>
          </cell>
          <cell r="AD700" t="str">
            <v>015363</v>
          </cell>
          <cell r="AE700" t="str">
            <v>TML</v>
          </cell>
          <cell r="AF700" t="str">
            <v>12012</v>
          </cell>
          <cell r="AG700" t="str">
            <v>SRL</v>
          </cell>
          <cell r="AH700" t="str">
            <v>0350</v>
          </cell>
          <cell r="AI700" t="str">
            <v>DLV</v>
          </cell>
          <cell r="AJ700" t="str">
            <v>000</v>
          </cell>
          <cell r="AK700" t="str">
            <v>REL</v>
          </cell>
          <cell r="AL700" t="str">
            <v>000</v>
          </cell>
          <cell r="AM700" t="str">
            <v>LN#</v>
          </cell>
          <cell r="AO700" t="str">
            <v>UOI</v>
          </cell>
          <cell r="AP700" t="str">
            <v>EA</v>
          </cell>
          <cell r="AU700" t="str">
            <v>0</v>
          </cell>
          <cell r="AW700" t="str">
            <v>000</v>
          </cell>
          <cell r="AX700" t="str">
            <v>00</v>
          </cell>
          <cell r="AY700" t="str">
            <v>0</v>
          </cell>
          <cell r="AZ700" t="str">
            <v>FPL Fibernet</v>
          </cell>
        </row>
        <row r="701">
          <cell r="A701" t="str">
            <v>107100</v>
          </cell>
          <cell r="B701" t="str">
            <v>0368</v>
          </cell>
          <cell r="C701" t="str">
            <v>06200</v>
          </cell>
          <cell r="D701" t="str">
            <v>0FIBER</v>
          </cell>
          <cell r="E701" t="str">
            <v>368000</v>
          </cell>
          <cell r="F701" t="str">
            <v>0676</v>
          </cell>
          <cell r="G701" t="str">
            <v>12450</v>
          </cell>
          <cell r="H701" t="str">
            <v>A</v>
          </cell>
          <cell r="I701" t="str">
            <v>00000041</v>
          </cell>
          <cell r="J701">
            <v>65</v>
          </cell>
          <cell r="K701">
            <v>368</v>
          </cell>
          <cell r="L701">
            <v>6202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 t="str">
            <v>0676</v>
          </cell>
          <cell r="R701" t="str">
            <v>12450</v>
          </cell>
          <cell r="S701" t="str">
            <v>200212</v>
          </cell>
          <cell r="T701" t="str">
            <v>SA01</v>
          </cell>
          <cell r="U701">
            <v>13233.77</v>
          </cell>
          <cell r="V701" t="str">
            <v>LDB</v>
          </cell>
          <cell r="W701">
            <v>0</v>
          </cell>
          <cell r="Y701">
            <v>0</v>
          </cell>
          <cell r="Z701">
            <v>1</v>
          </cell>
          <cell r="AA701" t="str">
            <v>MS#</v>
          </cell>
          <cell r="AB701" t="str">
            <v xml:space="preserve">   998014194</v>
          </cell>
          <cell r="AC701" t="str">
            <v>BCH</v>
          </cell>
          <cell r="AD701" t="str">
            <v>013408</v>
          </cell>
          <cell r="AE701" t="str">
            <v>TML</v>
          </cell>
          <cell r="AF701" t="str">
            <v>12016</v>
          </cell>
          <cell r="AG701" t="str">
            <v>SRL</v>
          </cell>
          <cell r="AH701" t="str">
            <v>0368</v>
          </cell>
          <cell r="AI701" t="str">
            <v>DLV</v>
          </cell>
          <cell r="AJ701" t="str">
            <v>000</v>
          </cell>
          <cell r="AK701" t="str">
            <v>REL</v>
          </cell>
          <cell r="AL701" t="str">
            <v>000</v>
          </cell>
          <cell r="AM701" t="str">
            <v>LN#</v>
          </cell>
          <cell r="AO701" t="str">
            <v>UOI</v>
          </cell>
          <cell r="AP701" t="str">
            <v>EA</v>
          </cell>
          <cell r="AU701" t="str">
            <v>0</v>
          </cell>
          <cell r="AW701" t="str">
            <v>000</v>
          </cell>
          <cell r="AX701" t="str">
            <v>00</v>
          </cell>
          <cell r="AY701" t="str">
            <v>0</v>
          </cell>
          <cell r="AZ701" t="str">
            <v>FPL Fibernet</v>
          </cell>
        </row>
        <row r="702">
          <cell r="A702" t="str">
            <v>107100</v>
          </cell>
          <cell r="B702" t="str">
            <v>0368</v>
          </cell>
          <cell r="C702" t="str">
            <v>06200</v>
          </cell>
          <cell r="D702" t="str">
            <v>0FIBER</v>
          </cell>
          <cell r="E702" t="str">
            <v>368000</v>
          </cell>
          <cell r="F702" t="str">
            <v>0676</v>
          </cell>
          <cell r="G702" t="str">
            <v>12450</v>
          </cell>
          <cell r="H702" t="str">
            <v>A</v>
          </cell>
          <cell r="I702" t="str">
            <v>00000041</v>
          </cell>
          <cell r="J702">
            <v>65</v>
          </cell>
          <cell r="K702">
            <v>368</v>
          </cell>
          <cell r="L702">
            <v>6202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 t="str">
            <v>0676</v>
          </cell>
          <cell r="R702" t="str">
            <v>12450</v>
          </cell>
          <cell r="S702" t="str">
            <v>200212</v>
          </cell>
          <cell r="T702" t="str">
            <v>SA01</v>
          </cell>
          <cell r="U702">
            <v>13233.77</v>
          </cell>
          <cell r="V702" t="str">
            <v>LDB</v>
          </cell>
          <cell r="W702">
            <v>0</v>
          </cell>
          <cell r="Y702">
            <v>0</v>
          </cell>
          <cell r="Z702">
            <v>1</v>
          </cell>
          <cell r="AA702" t="str">
            <v>MS#</v>
          </cell>
          <cell r="AB702" t="str">
            <v xml:space="preserve">   998014194</v>
          </cell>
          <cell r="AC702" t="str">
            <v>BCH</v>
          </cell>
          <cell r="AD702" t="str">
            <v>013410</v>
          </cell>
          <cell r="AE702" t="str">
            <v>TML</v>
          </cell>
          <cell r="AF702" t="str">
            <v>12016</v>
          </cell>
          <cell r="AG702" t="str">
            <v>SRL</v>
          </cell>
          <cell r="AH702" t="str">
            <v>0368</v>
          </cell>
          <cell r="AI702" t="str">
            <v>DLV</v>
          </cell>
          <cell r="AJ702" t="str">
            <v>000</v>
          </cell>
          <cell r="AK702" t="str">
            <v>REL</v>
          </cell>
          <cell r="AL702" t="str">
            <v>000</v>
          </cell>
          <cell r="AM702" t="str">
            <v>LN#</v>
          </cell>
          <cell r="AO702" t="str">
            <v>UOI</v>
          </cell>
          <cell r="AP702" t="str">
            <v>EA</v>
          </cell>
          <cell r="AU702" t="str">
            <v>0</v>
          </cell>
          <cell r="AW702" t="str">
            <v>000</v>
          </cell>
          <cell r="AX702" t="str">
            <v>00</v>
          </cell>
          <cell r="AY702" t="str">
            <v>0</v>
          </cell>
          <cell r="AZ702" t="str">
            <v>FPL Fibernet</v>
          </cell>
        </row>
        <row r="703">
          <cell r="A703" t="str">
            <v>107100</v>
          </cell>
          <cell r="B703" t="str">
            <v>0368</v>
          </cell>
          <cell r="C703" t="str">
            <v>06200</v>
          </cell>
          <cell r="D703" t="str">
            <v>0FIBER</v>
          </cell>
          <cell r="E703" t="str">
            <v>368000</v>
          </cell>
          <cell r="F703" t="str">
            <v>0676</v>
          </cell>
          <cell r="G703" t="str">
            <v>12450</v>
          </cell>
          <cell r="H703" t="str">
            <v>A</v>
          </cell>
          <cell r="I703" t="str">
            <v>00000041</v>
          </cell>
          <cell r="J703">
            <v>65</v>
          </cell>
          <cell r="K703">
            <v>368</v>
          </cell>
          <cell r="L703">
            <v>6202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 t="str">
            <v>0676</v>
          </cell>
          <cell r="R703" t="str">
            <v>12450</v>
          </cell>
          <cell r="S703" t="str">
            <v>200212</v>
          </cell>
          <cell r="T703" t="str">
            <v>SA01</v>
          </cell>
          <cell r="U703">
            <v>15494.33</v>
          </cell>
          <cell r="V703" t="str">
            <v>LDB</v>
          </cell>
          <cell r="W703">
            <v>0</v>
          </cell>
          <cell r="Y703">
            <v>0</v>
          </cell>
          <cell r="Z703">
            <v>6</v>
          </cell>
          <cell r="AA703" t="str">
            <v>MS#</v>
          </cell>
          <cell r="AB703" t="str">
            <v xml:space="preserve">   998014506</v>
          </cell>
          <cell r="AC703" t="str">
            <v>BCH</v>
          </cell>
          <cell r="AD703" t="str">
            <v>013347</v>
          </cell>
          <cell r="AE703" t="str">
            <v>TML</v>
          </cell>
          <cell r="AF703" t="str">
            <v>12016</v>
          </cell>
          <cell r="AG703" t="str">
            <v>SRL</v>
          </cell>
          <cell r="AH703" t="str">
            <v>0368</v>
          </cell>
          <cell r="AI703" t="str">
            <v>DLV</v>
          </cell>
          <cell r="AJ703" t="str">
            <v>000</v>
          </cell>
          <cell r="AK703" t="str">
            <v>REL</v>
          </cell>
          <cell r="AL703" t="str">
            <v>000</v>
          </cell>
          <cell r="AM703" t="str">
            <v>LN#</v>
          </cell>
          <cell r="AO703" t="str">
            <v>UOI</v>
          </cell>
          <cell r="AP703" t="str">
            <v>EA</v>
          </cell>
          <cell r="AU703" t="str">
            <v>0</v>
          </cell>
          <cell r="AW703" t="str">
            <v>000</v>
          </cell>
          <cell r="AX703" t="str">
            <v>00</v>
          </cell>
          <cell r="AY703" t="str">
            <v>0</v>
          </cell>
          <cell r="AZ703" t="str">
            <v>FPL Fibernet</v>
          </cell>
        </row>
        <row r="704">
          <cell r="A704" t="str">
            <v>107100</v>
          </cell>
          <cell r="B704" t="str">
            <v>0368</v>
          </cell>
          <cell r="C704" t="str">
            <v>06200</v>
          </cell>
          <cell r="D704" t="str">
            <v>0FIBER</v>
          </cell>
          <cell r="E704" t="str">
            <v>368000</v>
          </cell>
          <cell r="F704" t="str">
            <v>0676</v>
          </cell>
          <cell r="G704" t="str">
            <v>12450</v>
          </cell>
          <cell r="H704" t="str">
            <v>A</v>
          </cell>
          <cell r="I704" t="str">
            <v>00000041</v>
          </cell>
          <cell r="J704">
            <v>65</v>
          </cell>
          <cell r="K704">
            <v>368</v>
          </cell>
          <cell r="L704">
            <v>6202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 t="str">
            <v>0676</v>
          </cell>
          <cell r="R704" t="str">
            <v>12450</v>
          </cell>
          <cell r="S704" t="str">
            <v>200212</v>
          </cell>
          <cell r="T704" t="str">
            <v>SA01</v>
          </cell>
          <cell r="U704">
            <v>17404.8</v>
          </cell>
          <cell r="V704" t="str">
            <v>LDB</v>
          </cell>
          <cell r="W704">
            <v>0</v>
          </cell>
          <cell r="Y704">
            <v>0</v>
          </cell>
          <cell r="Z704">
            <v>1</v>
          </cell>
          <cell r="AA704" t="str">
            <v>MS#</v>
          </cell>
          <cell r="AB704" t="str">
            <v xml:space="preserve">   998014197</v>
          </cell>
          <cell r="AC704" t="str">
            <v>BCH</v>
          </cell>
          <cell r="AD704" t="str">
            <v>014933</v>
          </cell>
          <cell r="AE704" t="str">
            <v>TML</v>
          </cell>
          <cell r="AF704" t="str">
            <v>12011</v>
          </cell>
          <cell r="AG704" t="str">
            <v>SRL</v>
          </cell>
          <cell r="AH704" t="str">
            <v>0368</v>
          </cell>
          <cell r="AI704" t="str">
            <v>DLV</v>
          </cell>
          <cell r="AJ704" t="str">
            <v>000</v>
          </cell>
          <cell r="AK704" t="str">
            <v>REL</v>
          </cell>
          <cell r="AL704" t="str">
            <v>000</v>
          </cell>
          <cell r="AM704" t="str">
            <v>LN#</v>
          </cell>
          <cell r="AO704" t="str">
            <v>UOI</v>
          </cell>
          <cell r="AP704" t="str">
            <v>EA</v>
          </cell>
          <cell r="AU704" t="str">
            <v>0</v>
          </cell>
          <cell r="AW704" t="str">
            <v>000</v>
          </cell>
          <cell r="AX704" t="str">
            <v>00</v>
          </cell>
          <cell r="AY704" t="str">
            <v>0</v>
          </cell>
          <cell r="AZ704" t="str">
            <v>FPL Fibernet</v>
          </cell>
        </row>
        <row r="705">
          <cell r="A705" t="str">
            <v>107100</v>
          </cell>
          <cell r="B705" t="str">
            <v>0368</v>
          </cell>
          <cell r="C705" t="str">
            <v>06200</v>
          </cell>
          <cell r="D705" t="str">
            <v>0FIBER</v>
          </cell>
          <cell r="E705" t="str">
            <v>368000</v>
          </cell>
          <cell r="F705" t="str">
            <v>0676</v>
          </cell>
          <cell r="G705" t="str">
            <v>12450</v>
          </cell>
          <cell r="H705" t="str">
            <v>A</v>
          </cell>
          <cell r="I705" t="str">
            <v>00000041</v>
          </cell>
          <cell r="J705">
            <v>65</v>
          </cell>
          <cell r="K705">
            <v>368</v>
          </cell>
          <cell r="L705">
            <v>6202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 t="str">
            <v>0676</v>
          </cell>
          <cell r="R705" t="str">
            <v>12450</v>
          </cell>
          <cell r="S705" t="str">
            <v>200212</v>
          </cell>
          <cell r="T705" t="str">
            <v>SA01</v>
          </cell>
          <cell r="U705">
            <v>-0.01</v>
          </cell>
          <cell r="V705" t="str">
            <v>LDB</v>
          </cell>
          <cell r="W705">
            <v>0</v>
          </cell>
          <cell r="Y705">
            <v>0</v>
          </cell>
          <cell r="Z705">
            <v>-1</v>
          </cell>
          <cell r="AA705" t="str">
            <v>MS#</v>
          </cell>
          <cell r="AB705" t="str">
            <v xml:space="preserve">   998000567</v>
          </cell>
          <cell r="AC705" t="str">
            <v>BCH</v>
          </cell>
          <cell r="AD705" t="str">
            <v>012889</v>
          </cell>
          <cell r="AE705" t="str">
            <v>TML</v>
          </cell>
          <cell r="AF705" t="str">
            <v>12020</v>
          </cell>
          <cell r="AG705" t="str">
            <v>SRL</v>
          </cell>
          <cell r="AH705" t="str">
            <v>0368</v>
          </cell>
          <cell r="AI705" t="str">
            <v>DLV</v>
          </cell>
          <cell r="AJ705" t="str">
            <v>000</v>
          </cell>
          <cell r="AK705" t="str">
            <v>REL</v>
          </cell>
          <cell r="AL705" t="str">
            <v>000</v>
          </cell>
          <cell r="AM705" t="str">
            <v>LN#</v>
          </cell>
          <cell r="AO705" t="str">
            <v>UOI</v>
          </cell>
          <cell r="AP705" t="str">
            <v>EA</v>
          </cell>
          <cell r="AU705" t="str">
            <v>0</v>
          </cell>
          <cell r="AW705" t="str">
            <v>000</v>
          </cell>
          <cell r="AX705" t="str">
            <v>00</v>
          </cell>
          <cell r="AY705" t="str">
            <v>0</v>
          </cell>
          <cell r="AZ705" t="str">
            <v>FPL Fibernet</v>
          </cell>
        </row>
        <row r="706">
          <cell r="A706" t="str">
            <v>107100</v>
          </cell>
          <cell r="B706" t="str">
            <v>0368</v>
          </cell>
          <cell r="C706" t="str">
            <v>06200</v>
          </cell>
          <cell r="D706" t="str">
            <v>0FIBER</v>
          </cell>
          <cell r="E706" t="str">
            <v>368000</v>
          </cell>
          <cell r="F706" t="str">
            <v>0676</v>
          </cell>
          <cell r="G706" t="str">
            <v>12450</v>
          </cell>
          <cell r="H706" t="str">
            <v>A</v>
          </cell>
          <cell r="I706" t="str">
            <v>00000041</v>
          </cell>
          <cell r="J706">
            <v>65</v>
          </cell>
          <cell r="K706">
            <v>368</v>
          </cell>
          <cell r="L706">
            <v>6202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 t="str">
            <v>0676</v>
          </cell>
          <cell r="R706" t="str">
            <v>12450</v>
          </cell>
          <cell r="S706" t="str">
            <v>200212</v>
          </cell>
          <cell r="T706" t="str">
            <v>SA01</v>
          </cell>
          <cell r="U706">
            <v>-0.01</v>
          </cell>
          <cell r="V706" t="str">
            <v>LDB</v>
          </cell>
          <cell r="W706">
            <v>0</v>
          </cell>
          <cell r="Y706">
            <v>0</v>
          </cell>
          <cell r="Z706">
            <v>-1</v>
          </cell>
          <cell r="AA706" t="str">
            <v>MS#</v>
          </cell>
          <cell r="AB706" t="str">
            <v xml:space="preserve">   998010035</v>
          </cell>
          <cell r="AC706" t="str">
            <v>BCH</v>
          </cell>
          <cell r="AD706" t="str">
            <v>015504</v>
          </cell>
          <cell r="AE706" t="str">
            <v>TML</v>
          </cell>
          <cell r="AF706" t="str">
            <v>12019</v>
          </cell>
          <cell r="AG706" t="str">
            <v>SRL</v>
          </cell>
          <cell r="AH706" t="str">
            <v>0350</v>
          </cell>
          <cell r="AI706" t="str">
            <v>DLV</v>
          </cell>
          <cell r="AJ706" t="str">
            <v>000</v>
          </cell>
          <cell r="AK706" t="str">
            <v>REL</v>
          </cell>
          <cell r="AL706" t="str">
            <v>000</v>
          </cell>
          <cell r="AM706" t="str">
            <v>LN#</v>
          </cell>
          <cell r="AO706" t="str">
            <v>UOI</v>
          </cell>
          <cell r="AP706" t="str">
            <v>EA</v>
          </cell>
          <cell r="AU706" t="str">
            <v>0</v>
          </cell>
          <cell r="AW706" t="str">
            <v>000</v>
          </cell>
          <cell r="AX706" t="str">
            <v>00</v>
          </cell>
          <cell r="AY706" t="str">
            <v>0</v>
          </cell>
          <cell r="AZ706" t="str">
            <v>FPL Fibernet</v>
          </cell>
        </row>
        <row r="707">
          <cell r="A707" t="str">
            <v>107100</v>
          </cell>
          <cell r="B707" t="str">
            <v>0368</v>
          </cell>
          <cell r="C707" t="str">
            <v>06200</v>
          </cell>
          <cell r="D707" t="str">
            <v>0FIBER</v>
          </cell>
          <cell r="E707" t="str">
            <v>368000</v>
          </cell>
          <cell r="F707" t="str">
            <v>0676</v>
          </cell>
          <cell r="G707" t="str">
            <v>12450</v>
          </cell>
          <cell r="H707" t="str">
            <v>A</v>
          </cell>
          <cell r="I707" t="str">
            <v>00000041</v>
          </cell>
          <cell r="J707">
            <v>65</v>
          </cell>
          <cell r="K707">
            <v>368</v>
          </cell>
          <cell r="L707">
            <v>6202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 t="str">
            <v>0676</v>
          </cell>
          <cell r="R707" t="str">
            <v>12450</v>
          </cell>
          <cell r="S707" t="str">
            <v>200212</v>
          </cell>
          <cell r="T707" t="str">
            <v>SA01</v>
          </cell>
          <cell r="U707">
            <v>-0.01</v>
          </cell>
          <cell r="V707" t="str">
            <v>LDB</v>
          </cell>
          <cell r="W707">
            <v>0</v>
          </cell>
          <cell r="Y707">
            <v>0</v>
          </cell>
          <cell r="Z707">
            <v>-1</v>
          </cell>
          <cell r="AA707" t="str">
            <v>MS#</v>
          </cell>
          <cell r="AB707" t="str">
            <v xml:space="preserve">   998010039</v>
          </cell>
          <cell r="AC707" t="str">
            <v>BCH</v>
          </cell>
          <cell r="AD707" t="str">
            <v>015504</v>
          </cell>
          <cell r="AE707" t="str">
            <v>TML</v>
          </cell>
          <cell r="AF707" t="str">
            <v>12019</v>
          </cell>
          <cell r="AG707" t="str">
            <v>SRL</v>
          </cell>
          <cell r="AH707" t="str">
            <v>0350</v>
          </cell>
          <cell r="AI707" t="str">
            <v>DLV</v>
          </cell>
          <cell r="AJ707" t="str">
            <v>000</v>
          </cell>
          <cell r="AK707" t="str">
            <v>REL</v>
          </cell>
          <cell r="AL707" t="str">
            <v>000</v>
          </cell>
          <cell r="AM707" t="str">
            <v>LN#</v>
          </cell>
          <cell r="AO707" t="str">
            <v>UOI</v>
          </cell>
          <cell r="AP707" t="str">
            <v>EA</v>
          </cell>
          <cell r="AU707" t="str">
            <v>0</v>
          </cell>
          <cell r="AW707" t="str">
            <v>000</v>
          </cell>
          <cell r="AX707" t="str">
            <v>00</v>
          </cell>
          <cell r="AY707" t="str">
            <v>0</v>
          </cell>
          <cell r="AZ707" t="str">
            <v>FPL Fibernet</v>
          </cell>
        </row>
        <row r="708">
          <cell r="A708" t="str">
            <v>107100</v>
          </cell>
          <cell r="B708" t="str">
            <v>0368</v>
          </cell>
          <cell r="C708" t="str">
            <v>06200</v>
          </cell>
          <cell r="D708" t="str">
            <v>0FIBER</v>
          </cell>
          <cell r="E708" t="str">
            <v>368000</v>
          </cell>
          <cell r="F708" t="str">
            <v>0676</v>
          </cell>
          <cell r="G708" t="str">
            <v>12450</v>
          </cell>
          <cell r="H708" t="str">
            <v>A</v>
          </cell>
          <cell r="I708" t="str">
            <v>00000041</v>
          </cell>
          <cell r="J708">
            <v>65</v>
          </cell>
          <cell r="K708">
            <v>368</v>
          </cell>
          <cell r="L708">
            <v>6202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 t="str">
            <v>0676</v>
          </cell>
          <cell r="R708" t="str">
            <v>12450</v>
          </cell>
          <cell r="S708" t="str">
            <v>200212</v>
          </cell>
          <cell r="T708" t="str">
            <v>SA01</v>
          </cell>
          <cell r="U708">
            <v>-0.01</v>
          </cell>
          <cell r="V708" t="str">
            <v>LDB</v>
          </cell>
          <cell r="W708">
            <v>0</v>
          </cell>
          <cell r="Y708">
            <v>0</v>
          </cell>
          <cell r="Z708">
            <v>-1</v>
          </cell>
          <cell r="AA708" t="str">
            <v>MS#</v>
          </cell>
          <cell r="AB708" t="str">
            <v xml:space="preserve">   998010041</v>
          </cell>
          <cell r="AC708" t="str">
            <v>BCH</v>
          </cell>
          <cell r="AD708" t="str">
            <v>015504</v>
          </cell>
          <cell r="AE708" t="str">
            <v>TML</v>
          </cell>
          <cell r="AF708" t="str">
            <v>12019</v>
          </cell>
          <cell r="AG708" t="str">
            <v>SRL</v>
          </cell>
          <cell r="AH708" t="str">
            <v>0350</v>
          </cell>
          <cell r="AI708" t="str">
            <v>DLV</v>
          </cell>
          <cell r="AJ708" t="str">
            <v>000</v>
          </cell>
          <cell r="AK708" t="str">
            <v>REL</v>
          </cell>
          <cell r="AL708" t="str">
            <v>000</v>
          </cell>
          <cell r="AM708" t="str">
            <v>LN#</v>
          </cell>
          <cell r="AO708" t="str">
            <v>UOI</v>
          </cell>
          <cell r="AP708" t="str">
            <v>EA</v>
          </cell>
          <cell r="AU708" t="str">
            <v>0</v>
          </cell>
          <cell r="AW708" t="str">
            <v>000</v>
          </cell>
          <cell r="AX708" t="str">
            <v>00</v>
          </cell>
          <cell r="AY708" t="str">
            <v>0</v>
          </cell>
          <cell r="AZ708" t="str">
            <v>FPL Fibernet</v>
          </cell>
        </row>
        <row r="709">
          <cell r="A709" t="str">
            <v>107100</v>
          </cell>
          <cell r="B709" t="str">
            <v>0368</v>
          </cell>
          <cell r="C709" t="str">
            <v>06200</v>
          </cell>
          <cell r="D709" t="str">
            <v>0FIBER</v>
          </cell>
          <cell r="E709" t="str">
            <v>368000</v>
          </cell>
          <cell r="F709" t="str">
            <v>0676</v>
          </cell>
          <cell r="G709" t="str">
            <v>12450</v>
          </cell>
          <cell r="H709" t="str">
            <v>A</v>
          </cell>
          <cell r="I709" t="str">
            <v>00000041</v>
          </cell>
          <cell r="J709">
            <v>65</v>
          </cell>
          <cell r="K709">
            <v>368</v>
          </cell>
          <cell r="L709">
            <v>6202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 t="str">
            <v>0676</v>
          </cell>
          <cell r="R709" t="str">
            <v>12450</v>
          </cell>
          <cell r="S709" t="str">
            <v>200212</v>
          </cell>
          <cell r="T709" t="str">
            <v>SA01</v>
          </cell>
          <cell r="U709">
            <v>-0.01</v>
          </cell>
          <cell r="V709" t="str">
            <v>LDB</v>
          </cell>
          <cell r="W709">
            <v>0</v>
          </cell>
          <cell r="Y709">
            <v>0</v>
          </cell>
          <cell r="Z709">
            <v>-1</v>
          </cell>
          <cell r="AA709" t="str">
            <v>MS#</v>
          </cell>
          <cell r="AB709" t="str">
            <v xml:space="preserve">   998010055</v>
          </cell>
          <cell r="AC709" t="str">
            <v>BCH</v>
          </cell>
          <cell r="AD709" t="str">
            <v>015504</v>
          </cell>
          <cell r="AE709" t="str">
            <v>TML</v>
          </cell>
          <cell r="AF709" t="str">
            <v>12019</v>
          </cell>
          <cell r="AG709" t="str">
            <v>SRL</v>
          </cell>
          <cell r="AH709" t="str">
            <v>0350</v>
          </cell>
          <cell r="AI709" t="str">
            <v>DLV</v>
          </cell>
          <cell r="AJ709" t="str">
            <v>000</v>
          </cell>
          <cell r="AK709" t="str">
            <v>REL</v>
          </cell>
          <cell r="AL709" t="str">
            <v>000</v>
          </cell>
          <cell r="AM709" t="str">
            <v>LN#</v>
          </cell>
          <cell r="AO709" t="str">
            <v>UOI</v>
          </cell>
          <cell r="AP709" t="str">
            <v>EA</v>
          </cell>
          <cell r="AU709" t="str">
            <v>0</v>
          </cell>
          <cell r="AW709" t="str">
            <v>000</v>
          </cell>
          <cell r="AX709" t="str">
            <v>00</v>
          </cell>
          <cell r="AY709" t="str">
            <v>0</v>
          </cell>
          <cell r="AZ709" t="str">
            <v>FPL Fibernet</v>
          </cell>
        </row>
        <row r="710">
          <cell r="A710" t="str">
            <v>107100</v>
          </cell>
          <cell r="B710" t="str">
            <v>0368</v>
          </cell>
          <cell r="C710" t="str">
            <v>06200</v>
          </cell>
          <cell r="D710" t="str">
            <v>0FIBER</v>
          </cell>
          <cell r="E710" t="str">
            <v>368000</v>
          </cell>
          <cell r="F710" t="str">
            <v>0676</v>
          </cell>
          <cell r="G710" t="str">
            <v>12450</v>
          </cell>
          <cell r="H710" t="str">
            <v>A</v>
          </cell>
          <cell r="I710" t="str">
            <v>00000041</v>
          </cell>
          <cell r="J710">
            <v>65</v>
          </cell>
          <cell r="K710">
            <v>368</v>
          </cell>
          <cell r="L710">
            <v>6202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 t="str">
            <v>0676</v>
          </cell>
          <cell r="R710" t="str">
            <v>12450</v>
          </cell>
          <cell r="S710" t="str">
            <v>200212</v>
          </cell>
          <cell r="T710" t="str">
            <v>SA01</v>
          </cell>
          <cell r="U710">
            <v>-0.01</v>
          </cell>
          <cell r="V710" t="str">
            <v>LDB</v>
          </cell>
          <cell r="W710">
            <v>0</v>
          </cell>
          <cell r="Y710">
            <v>0</v>
          </cell>
          <cell r="Z710">
            <v>-1</v>
          </cell>
          <cell r="AA710" t="str">
            <v>MS#</v>
          </cell>
          <cell r="AB710" t="str">
            <v xml:space="preserve">   998010083</v>
          </cell>
          <cell r="AC710" t="str">
            <v>BCH</v>
          </cell>
          <cell r="AD710" t="str">
            <v>012883</v>
          </cell>
          <cell r="AE710" t="str">
            <v>TML</v>
          </cell>
          <cell r="AF710" t="str">
            <v>12020</v>
          </cell>
          <cell r="AG710" t="str">
            <v>SRL</v>
          </cell>
          <cell r="AH710" t="str">
            <v>0350</v>
          </cell>
          <cell r="AI710" t="str">
            <v>DLV</v>
          </cell>
          <cell r="AJ710" t="str">
            <v>000</v>
          </cell>
          <cell r="AK710" t="str">
            <v>REL</v>
          </cell>
          <cell r="AL710" t="str">
            <v>000</v>
          </cell>
          <cell r="AM710" t="str">
            <v>LN#</v>
          </cell>
          <cell r="AO710" t="str">
            <v>UOI</v>
          </cell>
          <cell r="AP710" t="str">
            <v>EA</v>
          </cell>
          <cell r="AU710" t="str">
            <v>0</v>
          </cell>
          <cell r="AW710" t="str">
            <v>000</v>
          </cell>
          <cell r="AX710" t="str">
            <v>00</v>
          </cell>
          <cell r="AY710" t="str">
            <v>0</v>
          </cell>
          <cell r="AZ710" t="str">
            <v>FPL Fibernet</v>
          </cell>
        </row>
        <row r="711">
          <cell r="A711" t="str">
            <v>107100</v>
          </cell>
          <cell r="B711" t="str">
            <v>0368</v>
          </cell>
          <cell r="C711" t="str">
            <v>06200</v>
          </cell>
          <cell r="D711" t="str">
            <v>0FIBER</v>
          </cell>
          <cell r="E711" t="str">
            <v>368000</v>
          </cell>
          <cell r="F711" t="str">
            <v>0676</v>
          </cell>
          <cell r="G711" t="str">
            <v>12450</v>
          </cell>
          <cell r="H711" t="str">
            <v>A</v>
          </cell>
          <cell r="I711" t="str">
            <v>00000041</v>
          </cell>
          <cell r="J711">
            <v>65</v>
          </cell>
          <cell r="K711">
            <v>368</v>
          </cell>
          <cell r="L711">
            <v>6202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 t="str">
            <v>0676</v>
          </cell>
          <cell r="R711" t="str">
            <v>12450</v>
          </cell>
          <cell r="S711" t="str">
            <v>200212</v>
          </cell>
          <cell r="T711" t="str">
            <v>SA01</v>
          </cell>
          <cell r="U711">
            <v>-0.01</v>
          </cell>
          <cell r="V711" t="str">
            <v>LDB</v>
          </cell>
          <cell r="W711">
            <v>0</v>
          </cell>
          <cell r="Y711">
            <v>0</v>
          </cell>
          <cell r="Z711">
            <v>-1</v>
          </cell>
          <cell r="AA711" t="str">
            <v>MS#</v>
          </cell>
          <cell r="AB711" t="str">
            <v xml:space="preserve">   998010084</v>
          </cell>
          <cell r="AC711" t="str">
            <v>BCH</v>
          </cell>
          <cell r="AD711" t="str">
            <v>012883</v>
          </cell>
          <cell r="AE711" t="str">
            <v>TML</v>
          </cell>
          <cell r="AF711" t="str">
            <v>12020</v>
          </cell>
          <cell r="AG711" t="str">
            <v>SRL</v>
          </cell>
          <cell r="AH711" t="str">
            <v>0350</v>
          </cell>
          <cell r="AI711" t="str">
            <v>DLV</v>
          </cell>
          <cell r="AJ711" t="str">
            <v>000</v>
          </cell>
          <cell r="AK711" t="str">
            <v>REL</v>
          </cell>
          <cell r="AL711" t="str">
            <v>000</v>
          </cell>
          <cell r="AM711" t="str">
            <v>LN#</v>
          </cell>
          <cell r="AO711" t="str">
            <v>UOI</v>
          </cell>
          <cell r="AP711" t="str">
            <v>EA</v>
          </cell>
          <cell r="AU711" t="str">
            <v>0</v>
          </cell>
          <cell r="AW711" t="str">
            <v>000</v>
          </cell>
          <cell r="AX711" t="str">
            <v>00</v>
          </cell>
          <cell r="AY711" t="str">
            <v>0</v>
          </cell>
          <cell r="AZ711" t="str">
            <v>FPL Fibernet</v>
          </cell>
        </row>
        <row r="712">
          <cell r="A712" t="str">
            <v>107100</v>
          </cell>
          <cell r="B712" t="str">
            <v>0368</v>
          </cell>
          <cell r="C712" t="str">
            <v>06200</v>
          </cell>
          <cell r="D712" t="str">
            <v>0FIBER</v>
          </cell>
          <cell r="E712" t="str">
            <v>368000</v>
          </cell>
          <cell r="F712" t="str">
            <v>0676</v>
          </cell>
          <cell r="G712" t="str">
            <v>12450</v>
          </cell>
          <cell r="H712" t="str">
            <v>A</v>
          </cell>
          <cell r="I712" t="str">
            <v>00000041</v>
          </cell>
          <cell r="J712">
            <v>65</v>
          </cell>
          <cell r="K712">
            <v>368</v>
          </cell>
          <cell r="L712">
            <v>6202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 t="str">
            <v>0676</v>
          </cell>
          <cell r="R712" t="str">
            <v>12450</v>
          </cell>
          <cell r="S712" t="str">
            <v>200212</v>
          </cell>
          <cell r="T712" t="str">
            <v>SA01</v>
          </cell>
          <cell r="U712">
            <v>-0.01</v>
          </cell>
          <cell r="V712" t="str">
            <v>LDB</v>
          </cell>
          <cell r="W712">
            <v>0</v>
          </cell>
          <cell r="Y712">
            <v>0</v>
          </cell>
          <cell r="Z712">
            <v>-1</v>
          </cell>
          <cell r="AA712" t="str">
            <v>MS#</v>
          </cell>
          <cell r="AB712" t="str">
            <v xml:space="preserve">   998010093</v>
          </cell>
          <cell r="AC712" t="str">
            <v>BCH</v>
          </cell>
          <cell r="AD712" t="str">
            <v>015504</v>
          </cell>
          <cell r="AE712" t="str">
            <v>TML</v>
          </cell>
          <cell r="AF712" t="str">
            <v>12019</v>
          </cell>
          <cell r="AG712" t="str">
            <v>SRL</v>
          </cell>
          <cell r="AH712" t="str">
            <v>0350</v>
          </cell>
          <cell r="AI712" t="str">
            <v>DLV</v>
          </cell>
          <cell r="AJ712" t="str">
            <v>000</v>
          </cell>
          <cell r="AK712" t="str">
            <v>REL</v>
          </cell>
          <cell r="AL712" t="str">
            <v>000</v>
          </cell>
          <cell r="AM712" t="str">
            <v>LN#</v>
          </cell>
          <cell r="AO712" t="str">
            <v>UOI</v>
          </cell>
          <cell r="AP712" t="str">
            <v>EA</v>
          </cell>
          <cell r="AU712" t="str">
            <v>0</v>
          </cell>
          <cell r="AW712" t="str">
            <v>000</v>
          </cell>
          <cell r="AX712" t="str">
            <v>00</v>
          </cell>
          <cell r="AY712" t="str">
            <v>0</v>
          </cell>
          <cell r="AZ712" t="str">
            <v>FPL Fibernet</v>
          </cell>
        </row>
        <row r="713">
          <cell r="A713" t="str">
            <v>107100</v>
          </cell>
          <cell r="B713" t="str">
            <v>0368</v>
          </cell>
          <cell r="C713" t="str">
            <v>06200</v>
          </cell>
          <cell r="D713" t="str">
            <v>0FIBER</v>
          </cell>
          <cell r="E713" t="str">
            <v>368000</v>
          </cell>
          <cell r="F713" t="str">
            <v>0676</v>
          </cell>
          <cell r="G713" t="str">
            <v>12450</v>
          </cell>
          <cell r="H713" t="str">
            <v>A</v>
          </cell>
          <cell r="I713" t="str">
            <v>00000041</v>
          </cell>
          <cell r="J713">
            <v>65</v>
          </cell>
          <cell r="K713">
            <v>368</v>
          </cell>
          <cell r="L713">
            <v>6202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 t="str">
            <v>0676</v>
          </cell>
          <cell r="R713" t="str">
            <v>12450</v>
          </cell>
          <cell r="S713" t="str">
            <v>200212</v>
          </cell>
          <cell r="T713" t="str">
            <v>SA01</v>
          </cell>
          <cell r="U713">
            <v>-0.01</v>
          </cell>
          <cell r="V713" t="str">
            <v>LDB</v>
          </cell>
          <cell r="W713">
            <v>0</v>
          </cell>
          <cell r="Y713">
            <v>0</v>
          </cell>
          <cell r="Z713">
            <v>-1</v>
          </cell>
          <cell r="AA713" t="str">
            <v>MS#</v>
          </cell>
          <cell r="AB713" t="str">
            <v xml:space="preserve">   998010102</v>
          </cell>
          <cell r="AC713" t="str">
            <v>BCH</v>
          </cell>
          <cell r="AD713" t="str">
            <v>015504</v>
          </cell>
          <cell r="AE713" t="str">
            <v>TML</v>
          </cell>
          <cell r="AF713" t="str">
            <v>12019</v>
          </cell>
          <cell r="AG713" t="str">
            <v>SRL</v>
          </cell>
          <cell r="AH713" t="str">
            <v>0350</v>
          </cell>
          <cell r="AI713" t="str">
            <v>DLV</v>
          </cell>
          <cell r="AJ713" t="str">
            <v>000</v>
          </cell>
          <cell r="AK713" t="str">
            <v>REL</v>
          </cell>
          <cell r="AL713" t="str">
            <v>000</v>
          </cell>
          <cell r="AM713" t="str">
            <v>LN#</v>
          </cell>
          <cell r="AO713" t="str">
            <v>UOI</v>
          </cell>
          <cell r="AP713" t="str">
            <v>EA</v>
          </cell>
          <cell r="AU713" t="str">
            <v>0</v>
          </cell>
          <cell r="AW713" t="str">
            <v>000</v>
          </cell>
          <cell r="AX713" t="str">
            <v>00</v>
          </cell>
          <cell r="AY713" t="str">
            <v>0</v>
          </cell>
          <cell r="AZ713" t="str">
            <v>FPL Fibernet</v>
          </cell>
        </row>
        <row r="714">
          <cell r="A714" t="str">
            <v>107100</v>
          </cell>
          <cell r="B714" t="str">
            <v>0368</v>
          </cell>
          <cell r="C714" t="str">
            <v>06200</v>
          </cell>
          <cell r="D714" t="str">
            <v>0FIBER</v>
          </cell>
          <cell r="E714" t="str">
            <v>368000</v>
          </cell>
          <cell r="F714" t="str">
            <v>0676</v>
          </cell>
          <cell r="G714" t="str">
            <v>12450</v>
          </cell>
          <cell r="H714" t="str">
            <v>A</v>
          </cell>
          <cell r="I714" t="str">
            <v>00000041</v>
          </cell>
          <cell r="J714">
            <v>65</v>
          </cell>
          <cell r="K714">
            <v>368</v>
          </cell>
          <cell r="L714">
            <v>6202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 t="str">
            <v>0676</v>
          </cell>
          <cell r="R714" t="str">
            <v>12450</v>
          </cell>
          <cell r="S714" t="str">
            <v>200212</v>
          </cell>
          <cell r="T714" t="str">
            <v>SA01</v>
          </cell>
          <cell r="U714">
            <v>-0.01</v>
          </cell>
          <cell r="V714" t="str">
            <v>LDB</v>
          </cell>
          <cell r="W714">
            <v>0</v>
          </cell>
          <cell r="Y714">
            <v>0</v>
          </cell>
          <cell r="Z714">
            <v>-1</v>
          </cell>
          <cell r="AA714" t="str">
            <v>MS#</v>
          </cell>
          <cell r="AB714" t="str">
            <v xml:space="preserve">   998010107</v>
          </cell>
          <cell r="AC714" t="str">
            <v>BCH</v>
          </cell>
          <cell r="AD714" t="str">
            <v>015504</v>
          </cell>
          <cell r="AE714" t="str">
            <v>TML</v>
          </cell>
          <cell r="AF714" t="str">
            <v>12019</v>
          </cell>
          <cell r="AG714" t="str">
            <v>SRL</v>
          </cell>
          <cell r="AH714" t="str">
            <v>0350</v>
          </cell>
          <cell r="AI714" t="str">
            <v>DLV</v>
          </cell>
          <cell r="AJ714" t="str">
            <v>000</v>
          </cell>
          <cell r="AK714" t="str">
            <v>REL</v>
          </cell>
          <cell r="AL714" t="str">
            <v>000</v>
          </cell>
          <cell r="AM714" t="str">
            <v>LN#</v>
          </cell>
          <cell r="AO714" t="str">
            <v>UOI</v>
          </cell>
          <cell r="AP714" t="str">
            <v>EA</v>
          </cell>
          <cell r="AU714" t="str">
            <v>0</v>
          </cell>
          <cell r="AW714" t="str">
            <v>000</v>
          </cell>
          <cell r="AX714" t="str">
            <v>00</v>
          </cell>
          <cell r="AY714" t="str">
            <v>0</v>
          </cell>
          <cell r="AZ714" t="str">
            <v>FPL Fibernet</v>
          </cell>
        </row>
        <row r="715">
          <cell r="A715" t="str">
            <v>107100</v>
          </cell>
          <cell r="B715" t="str">
            <v>0368</v>
          </cell>
          <cell r="C715" t="str">
            <v>06200</v>
          </cell>
          <cell r="D715" t="str">
            <v>0FIBER</v>
          </cell>
          <cell r="E715" t="str">
            <v>368000</v>
          </cell>
          <cell r="F715" t="str">
            <v>0676</v>
          </cell>
          <cell r="G715" t="str">
            <v>12450</v>
          </cell>
          <cell r="H715" t="str">
            <v>A</v>
          </cell>
          <cell r="I715" t="str">
            <v>00000041</v>
          </cell>
          <cell r="J715">
            <v>65</v>
          </cell>
          <cell r="K715">
            <v>368</v>
          </cell>
          <cell r="L715">
            <v>6202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 t="str">
            <v>0676</v>
          </cell>
          <cell r="R715" t="str">
            <v>12450</v>
          </cell>
          <cell r="S715" t="str">
            <v>200212</v>
          </cell>
          <cell r="T715" t="str">
            <v>SA01</v>
          </cell>
          <cell r="U715">
            <v>-0.01</v>
          </cell>
          <cell r="V715" t="str">
            <v>LDB</v>
          </cell>
          <cell r="W715">
            <v>0</v>
          </cell>
          <cell r="Y715">
            <v>0</v>
          </cell>
          <cell r="Z715">
            <v>-1</v>
          </cell>
          <cell r="AA715" t="str">
            <v>MS#</v>
          </cell>
          <cell r="AB715" t="str">
            <v xml:space="preserve">   998010109</v>
          </cell>
          <cell r="AC715" t="str">
            <v>BCH</v>
          </cell>
          <cell r="AD715" t="str">
            <v>015504</v>
          </cell>
          <cell r="AE715" t="str">
            <v>TML</v>
          </cell>
          <cell r="AF715" t="str">
            <v>12019</v>
          </cell>
          <cell r="AG715" t="str">
            <v>SRL</v>
          </cell>
          <cell r="AH715" t="str">
            <v>0350</v>
          </cell>
          <cell r="AI715" t="str">
            <v>DLV</v>
          </cell>
          <cell r="AJ715" t="str">
            <v>000</v>
          </cell>
          <cell r="AK715" t="str">
            <v>REL</v>
          </cell>
          <cell r="AL715" t="str">
            <v>000</v>
          </cell>
          <cell r="AM715" t="str">
            <v>LN#</v>
          </cell>
          <cell r="AO715" t="str">
            <v>UOI</v>
          </cell>
          <cell r="AP715" t="str">
            <v>EA</v>
          </cell>
          <cell r="AU715" t="str">
            <v>0</v>
          </cell>
          <cell r="AW715" t="str">
            <v>000</v>
          </cell>
          <cell r="AX715" t="str">
            <v>00</v>
          </cell>
          <cell r="AY715" t="str">
            <v>0</v>
          </cell>
          <cell r="AZ715" t="str">
            <v>FPL Fibernet</v>
          </cell>
        </row>
        <row r="716">
          <cell r="A716" t="str">
            <v>107100</v>
          </cell>
          <cell r="B716" t="str">
            <v>0368</v>
          </cell>
          <cell r="C716" t="str">
            <v>06200</v>
          </cell>
          <cell r="D716" t="str">
            <v>0FIBER</v>
          </cell>
          <cell r="E716" t="str">
            <v>368000</v>
          </cell>
          <cell r="F716" t="str">
            <v>0676</v>
          </cell>
          <cell r="G716" t="str">
            <v>12450</v>
          </cell>
          <cell r="H716" t="str">
            <v>A</v>
          </cell>
          <cell r="I716" t="str">
            <v>00000041</v>
          </cell>
          <cell r="J716">
            <v>65</v>
          </cell>
          <cell r="K716">
            <v>368</v>
          </cell>
          <cell r="L716">
            <v>6202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 t="str">
            <v>0676</v>
          </cell>
          <cell r="R716" t="str">
            <v>12450</v>
          </cell>
          <cell r="S716" t="str">
            <v>200212</v>
          </cell>
          <cell r="T716" t="str">
            <v>SA01</v>
          </cell>
          <cell r="U716">
            <v>-0.01</v>
          </cell>
          <cell r="V716" t="str">
            <v>LDB</v>
          </cell>
          <cell r="W716">
            <v>0</v>
          </cell>
          <cell r="Y716">
            <v>0</v>
          </cell>
          <cell r="Z716">
            <v>-1</v>
          </cell>
          <cell r="AA716" t="str">
            <v>MS#</v>
          </cell>
          <cell r="AB716" t="str">
            <v xml:space="preserve">   998010115</v>
          </cell>
          <cell r="AC716" t="str">
            <v>BCH</v>
          </cell>
          <cell r="AD716" t="str">
            <v>015504</v>
          </cell>
          <cell r="AE716" t="str">
            <v>TML</v>
          </cell>
          <cell r="AF716" t="str">
            <v>12019</v>
          </cell>
          <cell r="AG716" t="str">
            <v>SRL</v>
          </cell>
          <cell r="AH716" t="str">
            <v>0350</v>
          </cell>
          <cell r="AI716" t="str">
            <v>DLV</v>
          </cell>
          <cell r="AJ716" t="str">
            <v>000</v>
          </cell>
          <cell r="AK716" t="str">
            <v>REL</v>
          </cell>
          <cell r="AL716" t="str">
            <v>000</v>
          </cell>
          <cell r="AM716" t="str">
            <v>LN#</v>
          </cell>
          <cell r="AO716" t="str">
            <v>UOI</v>
          </cell>
          <cell r="AP716" t="str">
            <v>EA</v>
          </cell>
          <cell r="AU716" t="str">
            <v>0</v>
          </cell>
          <cell r="AW716" t="str">
            <v>000</v>
          </cell>
          <cell r="AX716" t="str">
            <v>00</v>
          </cell>
          <cell r="AY716" t="str">
            <v>0</v>
          </cell>
          <cell r="AZ716" t="str">
            <v>FPL Fibernet</v>
          </cell>
        </row>
        <row r="717">
          <cell r="A717" t="str">
            <v>107100</v>
          </cell>
          <cell r="B717" t="str">
            <v>0368</v>
          </cell>
          <cell r="C717" t="str">
            <v>06200</v>
          </cell>
          <cell r="D717" t="str">
            <v>0FIBER</v>
          </cell>
          <cell r="E717" t="str">
            <v>368000</v>
          </cell>
          <cell r="F717" t="str">
            <v>0676</v>
          </cell>
          <cell r="G717" t="str">
            <v>12450</v>
          </cell>
          <cell r="H717" t="str">
            <v>A</v>
          </cell>
          <cell r="I717" t="str">
            <v>00000041</v>
          </cell>
          <cell r="J717">
            <v>65</v>
          </cell>
          <cell r="K717">
            <v>368</v>
          </cell>
          <cell r="L717">
            <v>6202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 t="str">
            <v>0676</v>
          </cell>
          <cell r="R717" t="str">
            <v>12450</v>
          </cell>
          <cell r="S717" t="str">
            <v>200212</v>
          </cell>
          <cell r="T717" t="str">
            <v>SA01</v>
          </cell>
          <cell r="U717">
            <v>-0.01</v>
          </cell>
          <cell r="V717" t="str">
            <v>LDB</v>
          </cell>
          <cell r="W717">
            <v>0</v>
          </cell>
          <cell r="Y717">
            <v>0</v>
          </cell>
          <cell r="Z717">
            <v>-1</v>
          </cell>
          <cell r="AA717" t="str">
            <v>MS#</v>
          </cell>
          <cell r="AB717" t="str">
            <v xml:space="preserve">   998010129</v>
          </cell>
          <cell r="AC717" t="str">
            <v>BCH</v>
          </cell>
          <cell r="AD717" t="str">
            <v>015504</v>
          </cell>
          <cell r="AE717" t="str">
            <v>TML</v>
          </cell>
          <cell r="AF717" t="str">
            <v>12019</v>
          </cell>
          <cell r="AG717" t="str">
            <v>SRL</v>
          </cell>
          <cell r="AH717" t="str">
            <v>0350</v>
          </cell>
          <cell r="AI717" t="str">
            <v>DLV</v>
          </cell>
          <cell r="AJ717" t="str">
            <v>000</v>
          </cell>
          <cell r="AK717" t="str">
            <v>REL</v>
          </cell>
          <cell r="AL717" t="str">
            <v>000</v>
          </cell>
          <cell r="AM717" t="str">
            <v>LN#</v>
          </cell>
          <cell r="AO717" t="str">
            <v>UOI</v>
          </cell>
          <cell r="AP717" t="str">
            <v>EA</v>
          </cell>
          <cell r="AU717" t="str">
            <v>0</v>
          </cell>
          <cell r="AW717" t="str">
            <v>000</v>
          </cell>
          <cell r="AX717" t="str">
            <v>00</v>
          </cell>
          <cell r="AY717" t="str">
            <v>0</v>
          </cell>
          <cell r="AZ717" t="str">
            <v>FPL Fibernet</v>
          </cell>
        </row>
        <row r="718">
          <cell r="A718" t="str">
            <v>107100</v>
          </cell>
          <cell r="B718" t="str">
            <v>0368</v>
          </cell>
          <cell r="C718" t="str">
            <v>06200</v>
          </cell>
          <cell r="D718" t="str">
            <v>0FIBER</v>
          </cell>
          <cell r="E718" t="str">
            <v>368000</v>
          </cell>
          <cell r="F718" t="str">
            <v>0676</v>
          </cell>
          <cell r="G718" t="str">
            <v>12450</v>
          </cell>
          <cell r="H718" t="str">
            <v>A</v>
          </cell>
          <cell r="I718" t="str">
            <v>00000041</v>
          </cell>
          <cell r="J718">
            <v>65</v>
          </cell>
          <cell r="K718">
            <v>368</v>
          </cell>
          <cell r="L718">
            <v>6202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 t="str">
            <v>0676</v>
          </cell>
          <cell r="R718" t="str">
            <v>12450</v>
          </cell>
          <cell r="S718" t="str">
            <v>200212</v>
          </cell>
          <cell r="T718" t="str">
            <v>SA01</v>
          </cell>
          <cell r="U718">
            <v>-0.01</v>
          </cell>
          <cell r="V718" t="str">
            <v>LDB</v>
          </cell>
          <cell r="W718">
            <v>0</v>
          </cell>
          <cell r="Y718">
            <v>0</v>
          </cell>
          <cell r="Z718">
            <v>-1</v>
          </cell>
          <cell r="AA718" t="str">
            <v>MS#</v>
          </cell>
          <cell r="AB718" t="str">
            <v xml:space="preserve">   998010129</v>
          </cell>
          <cell r="AC718" t="str">
            <v>BCH</v>
          </cell>
          <cell r="AD718" t="str">
            <v>015504</v>
          </cell>
          <cell r="AE718" t="str">
            <v>TML</v>
          </cell>
          <cell r="AF718" t="str">
            <v>12019</v>
          </cell>
          <cell r="AG718" t="str">
            <v>SRL</v>
          </cell>
          <cell r="AH718" t="str">
            <v>0350</v>
          </cell>
          <cell r="AI718" t="str">
            <v>DLV</v>
          </cell>
          <cell r="AJ718" t="str">
            <v>000</v>
          </cell>
          <cell r="AK718" t="str">
            <v>REL</v>
          </cell>
          <cell r="AL718" t="str">
            <v>000</v>
          </cell>
          <cell r="AM718" t="str">
            <v>LN#</v>
          </cell>
          <cell r="AO718" t="str">
            <v>UOI</v>
          </cell>
          <cell r="AP718" t="str">
            <v>EA</v>
          </cell>
          <cell r="AU718" t="str">
            <v>0</v>
          </cell>
          <cell r="AW718" t="str">
            <v>000</v>
          </cell>
          <cell r="AX718" t="str">
            <v>00</v>
          </cell>
          <cell r="AY718" t="str">
            <v>0</v>
          </cell>
          <cell r="AZ718" t="str">
            <v>FPL Fibernet</v>
          </cell>
        </row>
        <row r="719">
          <cell r="A719" t="str">
            <v>107100</v>
          </cell>
          <cell r="B719" t="str">
            <v>0368</v>
          </cell>
          <cell r="C719" t="str">
            <v>06200</v>
          </cell>
          <cell r="D719" t="str">
            <v>0FIBER</v>
          </cell>
          <cell r="E719" t="str">
            <v>368000</v>
          </cell>
          <cell r="F719" t="str">
            <v>0676</v>
          </cell>
          <cell r="G719" t="str">
            <v>12450</v>
          </cell>
          <cell r="H719" t="str">
            <v>A</v>
          </cell>
          <cell r="I719" t="str">
            <v>00000041</v>
          </cell>
          <cell r="J719">
            <v>65</v>
          </cell>
          <cell r="K719">
            <v>368</v>
          </cell>
          <cell r="L719">
            <v>6202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 t="str">
            <v>0676</v>
          </cell>
          <cell r="R719" t="str">
            <v>12450</v>
          </cell>
          <cell r="S719" t="str">
            <v>200212</v>
          </cell>
          <cell r="T719" t="str">
            <v>SA01</v>
          </cell>
          <cell r="U719">
            <v>-0.01</v>
          </cell>
          <cell r="V719" t="str">
            <v>LDB</v>
          </cell>
          <cell r="W719">
            <v>0</v>
          </cell>
          <cell r="Y719">
            <v>0</v>
          </cell>
          <cell r="Z719">
            <v>-1</v>
          </cell>
          <cell r="AA719" t="str">
            <v>MS#</v>
          </cell>
          <cell r="AB719" t="str">
            <v xml:space="preserve">   998010146</v>
          </cell>
          <cell r="AC719" t="str">
            <v>BCH</v>
          </cell>
          <cell r="AD719" t="str">
            <v>015504</v>
          </cell>
          <cell r="AE719" t="str">
            <v>TML</v>
          </cell>
          <cell r="AF719" t="str">
            <v>12019</v>
          </cell>
          <cell r="AG719" t="str">
            <v>SRL</v>
          </cell>
          <cell r="AH719" t="str">
            <v>0350</v>
          </cell>
          <cell r="AI719" t="str">
            <v>DLV</v>
          </cell>
          <cell r="AJ719" t="str">
            <v>000</v>
          </cell>
          <cell r="AK719" t="str">
            <v>REL</v>
          </cell>
          <cell r="AL719" t="str">
            <v>000</v>
          </cell>
          <cell r="AM719" t="str">
            <v>LN#</v>
          </cell>
          <cell r="AO719" t="str">
            <v>UOI</v>
          </cell>
          <cell r="AP719" t="str">
            <v>EA</v>
          </cell>
          <cell r="AU719" t="str">
            <v>0</v>
          </cell>
          <cell r="AW719" t="str">
            <v>000</v>
          </cell>
          <cell r="AX719" t="str">
            <v>00</v>
          </cell>
          <cell r="AY719" t="str">
            <v>0</v>
          </cell>
          <cell r="AZ719" t="str">
            <v>FPL Fibernet</v>
          </cell>
        </row>
        <row r="720">
          <cell r="A720" t="str">
            <v>107100</v>
          </cell>
          <cell r="B720" t="str">
            <v>0368</v>
          </cell>
          <cell r="C720" t="str">
            <v>06200</v>
          </cell>
          <cell r="D720" t="str">
            <v>0FIBER</v>
          </cell>
          <cell r="E720" t="str">
            <v>368000</v>
          </cell>
          <cell r="F720" t="str">
            <v>0676</v>
          </cell>
          <cell r="G720" t="str">
            <v>12450</v>
          </cell>
          <cell r="H720" t="str">
            <v>A</v>
          </cell>
          <cell r="I720" t="str">
            <v>00000041</v>
          </cell>
          <cell r="J720">
            <v>65</v>
          </cell>
          <cell r="K720">
            <v>368</v>
          </cell>
          <cell r="L720">
            <v>6202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 t="str">
            <v>0676</v>
          </cell>
          <cell r="R720" t="str">
            <v>12450</v>
          </cell>
          <cell r="S720" t="str">
            <v>200212</v>
          </cell>
          <cell r="T720" t="str">
            <v>SA01</v>
          </cell>
          <cell r="U720">
            <v>-0.01</v>
          </cell>
          <cell r="V720" t="str">
            <v>LDB</v>
          </cell>
          <cell r="W720">
            <v>0</v>
          </cell>
          <cell r="Y720">
            <v>0</v>
          </cell>
          <cell r="Z720">
            <v>-1</v>
          </cell>
          <cell r="AA720" t="str">
            <v>MS#</v>
          </cell>
          <cell r="AB720" t="str">
            <v xml:space="preserve">   998010147</v>
          </cell>
          <cell r="AC720" t="str">
            <v>BCH</v>
          </cell>
          <cell r="AD720" t="str">
            <v>015504</v>
          </cell>
          <cell r="AE720" t="str">
            <v>TML</v>
          </cell>
          <cell r="AF720" t="str">
            <v>12019</v>
          </cell>
          <cell r="AG720" t="str">
            <v>SRL</v>
          </cell>
          <cell r="AH720" t="str">
            <v>0350</v>
          </cell>
          <cell r="AI720" t="str">
            <v>DLV</v>
          </cell>
          <cell r="AJ720" t="str">
            <v>000</v>
          </cell>
          <cell r="AK720" t="str">
            <v>REL</v>
          </cell>
          <cell r="AL720" t="str">
            <v>000</v>
          </cell>
          <cell r="AM720" t="str">
            <v>LN#</v>
          </cell>
          <cell r="AO720" t="str">
            <v>UOI</v>
          </cell>
          <cell r="AP720" t="str">
            <v>EA</v>
          </cell>
          <cell r="AU720" t="str">
            <v>0</v>
          </cell>
          <cell r="AW720" t="str">
            <v>000</v>
          </cell>
          <cell r="AX720" t="str">
            <v>00</v>
          </cell>
          <cell r="AY720" t="str">
            <v>0</v>
          </cell>
          <cell r="AZ720" t="str">
            <v>FPL Fibernet</v>
          </cell>
        </row>
        <row r="721">
          <cell r="A721" t="str">
            <v>107100</v>
          </cell>
          <cell r="B721" t="str">
            <v>0368</v>
          </cell>
          <cell r="C721" t="str">
            <v>06200</v>
          </cell>
          <cell r="D721" t="str">
            <v>0FIBER</v>
          </cell>
          <cell r="E721" t="str">
            <v>368000</v>
          </cell>
          <cell r="F721" t="str">
            <v>0676</v>
          </cell>
          <cell r="G721" t="str">
            <v>12450</v>
          </cell>
          <cell r="H721" t="str">
            <v>A</v>
          </cell>
          <cell r="I721" t="str">
            <v>00000041</v>
          </cell>
          <cell r="J721">
            <v>65</v>
          </cell>
          <cell r="K721">
            <v>368</v>
          </cell>
          <cell r="L721">
            <v>6202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 t="str">
            <v>0676</v>
          </cell>
          <cell r="R721" t="str">
            <v>12450</v>
          </cell>
          <cell r="S721" t="str">
            <v>200212</v>
          </cell>
          <cell r="T721" t="str">
            <v>SA01</v>
          </cell>
          <cell r="U721">
            <v>-0.01</v>
          </cell>
          <cell r="V721" t="str">
            <v>LDB</v>
          </cell>
          <cell r="W721">
            <v>0</v>
          </cell>
          <cell r="Y721">
            <v>0</v>
          </cell>
          <cell r="Z721">
            <v>-1</v>
          </cell>
          <cell r="AA721" t="str">
            <v>MS#</v>
          </cell>
          <cell r="AB721" t="str">
            <v xml:space="preserve">   998010148</v>
          </cell>
          <cell r="AC721" t="str">
            <v>BCH</v>
          </cell>
          <cell r="AD721" t="str">
            <v>015504</v>
          </cell>
          <cell r="AE721" t="str">
            <v>TML</v>
          </cell>
          <cell r="AF721" t="str">
            <v>12019</v>
          </cell>
          <cell r="AG721" t="str">
            <v>SRL</v>
          </cell>
          <cell r="AH721" t="str">
            <v>0350</v>
          </cell>
          <cell r="AI721" t="str">
            <v>DLV</v>
          </cell>
          <cell r="AJ721" t="str">
            <v>000</v>
          </cell>
          <cell r="AK721" t="str">
            <v>REL</v>
          </cell>
          <cell r="AL721" t="str">
            <v>000</v>
          </cell>
          <cell r="AM721" t="str">
            <v>LN#</v>
          </cell>
          <cell r="AO721" t="str">
            <v>UOI</v>
          </cell>
          <cell r="AP721" t="str">
            <v>EA</v>
          </cell>
          <cell r="AU721" t="str">
            <v>0</v>
          </cell>
          <cell r="AW721" t="str">
            <v>000</v>
          </cell>
          <cell r="AX721" t="str">
            <v>00</v>
          </cell>
          <cell r="AY721" t="str">
            <v>0</v>
          </cell>
          <cell r="AZ721" t="str">
            <v>FPL Fibernet</v>
          </cell>
        </row>
        <row r="722">
          <cell r="A722" t="str">
            <v>107100</v>
          </cell>
          <cell r="B722" t="str">
            <v>0368</v>
          </cell>
          <cell r="C722" t="str">
            <v>06200</v>
          </cell>
          <cell r="D722" t="str">
            <v>0FIBER</v>
          </cell>
          <cell r="E722" t="str">
            <v>368000</v>
          </cell>
          <cell r="F722" t="str">
            <v>0676</v>
          </cell>
          <cell r="G722" t="str">
            <v>12450</v>
          </cell>
          <cell r="H722" t="str">
            <v>A</v>
          </cell>
          <cell r="I722" t="str">
            <v>00000041</v>
          </cell>
          <cell r="J722">
            <v>65</v>
          </cell>
          <cell r="K722">
            <v>368</v>
          </cell>
          <cell r="L722">
            <v>6202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 t="str">
            <v>0676</v>
          </cell>
          <cell r="R722" t="str">
            <v>12450</v>
          </cell>
          <cell r="S722" t="str">
            <v>200212</v>
          </cell>
          <cell r="T722" t="str">
            <v>SA01</v>
          </cell>
          <cell r="U722">
            <v>-0.01</v>
          </cell>
          <cell r="V722" t="str">
            <v>LDB</v>
          </cell>
          <cell r="W722">
            <v>0</v>
          </cell>
          <cell r="Y722">
            <v>0</v>
          </cell>
          <cell r="Z722">
            <v>-1</v>
          </cell>
          <cell r="AA722" t="str">
            <v>MS#</v>
          </cell>
          <cell r="AB722" t="str">
            <v xml:space="preserve">   998010149</v>
          </cell>
          <cell r="AC722" t="str">
            <v>BCH</v>
          </cell>
          <cell r="AD722" t="str">
            <v>015504</v>
          </cell>
          <cell r="AE722" t="str">
            <v>TML</v>
          </cell>
          <cell r="AF722" t="str">
            <v>12019</v>
          </cell>
          <cell r="AG722" t="str">
            <v>SRL</v>
          </cell>
          <cell r="AH722" t="str">
            <v>0350</v>
          </cell>
          <cell r="AI722" t="str">
            <v>DLV</v>
          </cell>
          <cell r="AJ722" t="str">
            <v>000</v>
          </cell>
          <cell r="AK722" t="str">
            <v>REL</v>
          </cell>
          <cell r="AL722" t="str">
            <v>000</v>
          </cell>
          <cell r="AM722" t="str">
            <v>LN#</v>
          </cell>
          <cell r="AO722" t="str">
            <v>UOI</v>
          </cell>
          <cell r="AP722" t="str">
            <v>EA</v>
          </cell>
          <cell r="AU722" t="str">
            <v>0</v>
          </cell>
          <cell r="AW722" t="str">
            <v>000</v>
          </cell>
          <cell r="AX722" t="str">
            <v>00</v>
          </cell>
          <cell r="AY722" t="str">
            <v>0</v>
          </cell>
          <cell r="AZ722" t="str">
            <v>FPL Fibernet</v>
          </cell>
        </row>
        <row r="723">
          <cell r="A723" t="str">
            <v>107100</v>
          </cell>
          <cell r="B723" t="str">
            <v>0368</v>
          </cell>
          <cell r="C723" t="str">
            <v>06200</v>
          </cell>
          <cell r="D723" t="str">
            <v>0FIBER</v>
          </cell>
          <cell r="E723" t="str">
            <v>368000</v>
          </cell>
          <cell r="F723" t="str">
            <v>0676</v>
          </cell>
          <cell r="G723" t="str">
            <v>12450</v>
          </cell>
          <cell r="H723" t="str">
            <v>A</v>
          </cell>
          <cell r="I723" t="str">
            <v>00000041</v>
          </cell>
          <cell r="J723">
            <v>65</v>
          </cell>
          <cell r="K723">
            <v>368</v>
          </cell>
          <cell r="L723">
            <v>6202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 t="str">
            <v>0676</v>
          </cell>
          <cell r="R723" t="str">
            <v>12450</v>
          </cell>
          <cell r="S723" t="str">
            <v>200212</v>
          </cell>
          <cell r="T723" t="str">
            <v>SA01</v>
          </cell>
          <cell r="U723">
            <v>-0.01</v>
          </cell>
          <cell r="V723" t="str">
            <v>LDB</v>
          </cell>
          <cell r="W723">
            <v>0</v>
          </cell>
          <cell r="Y723">
            <v>0</v>
          </cell>
          <cell r="Z723">
            <v>-1</v>
          </cell>
          <cell r="AA723" t="str">
            <v>MS#</v>
          </cell>
          <cell r="AB723" t="str">
            <v xml:space="preserve">   998010150</v>
          </cell>
          <cell r="AC723" t="str">
            <v>BCH</v>
          </cell>
          <cell r="AD723" t="str">
            <v>015504</v>
          </cell>
          <cell r="AE723" t="str">
            <v>TML</v>
          </cell>
          <cell r="AF723" t="str">
            <v>12019</v>
          </cell>
          <cell r="AG723" t="str">
            <v>SRL</v>
          </cell>
          <cell r="AH723" t="str">
            <v>0350</v>
          </cell>
          <cell r="AI723" t="str">
            <v>DLV</v>
          </cell>
          <cell r="AJ723" t="str">
            <v>000</v>
          </cell>
          <cell r="AK723" t="str">
            <v>REL</v>
          </cell>
          <cell r="AL723" t="str">
            <v>000</v>
          </cell>
          <cell r="AM723" t="str">
            <v>LN#</v>
          </cell>
          <cell r="AO723" t="str">
            <v>UOI</v>
          </cell>
          <cell r="AP723" t="str">
            <v>EA</v>
          </cell>
          <cell r="AU723" t="str">
            <v>0</v>
          </cell>
          <cell r="AW723" t="str">
            <v>000</v>
          </cell>
          <cell r="AX723" t="str">
            <v>00</v>
          </cell>
          <cell r="AY723" t="str">
            <v>0</v>
          </cell>
          <cell r="AZ723" t="str">
            <v>FPL Fibernet</v>
          </cell>
        </row>
        <row r="724">
          <cell r="A724" t="str">
            <v>107100</v>
          </cell>
          <cell r="B724" t="str">
            <v>0368</v>
          </cell>
          <cell r="C724" t="str">
            <v>06200</v>
          </cell>
          <cell r="D724" t="str">
            <v>0FIBER</v>
          </cell>
          <cell r="E724" t="str">
            <v>368000</v>
          </cell>
          <cell r="F724" t="str">
            <v>0676</v>
          </cell>
          <cell r="G724" t="str">
            <v>12450</v>
          </cell>
          <cell r="H724" t="str">
            <v>A</v>
          </cell>
          <cell r="I724" t="str">
            <v>00000041</v>
          </cell>
          <cell r="J724">
            <v>65</v>
          </cell>
          <cell r="K724">
            <v>368</v>
          </cell>
          <cell r="L724">
            <v>6202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 t="str">
            <v>0676</v>
          </cell>
          <cell r="R724" t="str">
            <v>12450</v>
          </cell>
          <cell r="S724" t="str">
            <v>200212</v>
          </cell>
          <cell r="T724" t="str">
            <v>SA01</v>
          </cell>
          <cell r="U724">
            <v>-0.01</v>
          </cell>
          <cell r="V724" t="str">
            <v>LDB</v>
          </cell>
          <cell r="W724">
            <v>0</v>
          </cell>
          <cell r="Y724">
            <v>0</v>
          </cell>
          <cell r="Z724">
            <v>-1</v>
          </cell>
          <cell r="AA724" t="str">
            <v>MS#</v>
          </cell>
          <cell r="AB724" t="str">
            <v xml:space="preserve">   998010151</v>
          </cell>
          <cell r="AC724" t="str">
            <v>BCH</v>
          </cell>
          <cell r="AD724" t="str">
            <v>015504</v>
          </cell>
          <cell r="AE724" t="str">
            <v>TML</v>
          </cell>
          <cell r="AF724" t="str">
            <v>12019</v>
          </cell>
          <cell r="AG724" t="str">
            <v>SRL</v>
          </cell>
          <cell r="AH724" t="str">
            <v>0350</v>
          </cell>
          <cell r="AI724" t="str">
            <v>DLV</v>
          </cell>
          <cell r="AJ724" t="str">
            <v>000</v>
          </cell>
          <cell r="AK724" t="str">
            <v>REL</v>
          </cell>
          <cell r="AL724" t="str">
            <v>000</v>
          </cell>
          <cell r="AM724" t="str">
            <v>LN#</v>
          </cell>
          <cell r="AO724" t="str">
            <v>UOI</v>
          </cell>
          <cell r="AP724" t="str">
            <v>EA</v>
          </cell>
          <cell r="AU724" t="str">
            <v>0</v>
          </cell>
          <cell r="AW724" t="str">
            <v>000</v>
          </cell>
          <cell r="AX724" t="str">
            <v>00</v>
          </cell>
          <cell r="AY724" t="str">
            <v>0</v>
          </cell>
          <cell r="AZ724" t="str">
            <v>FPL Fibernet</v>
          </cell>
        </row>
        <row r="725">
          <cell r="A725" t="str">
            <v>107100</v>
          </cell>
          <cell r="B725" t="str">
            <v>0368</v>
          </cell>
          <cell r="C725" t="str">
            <v>06200</v>
          </cell>
          <cell r="D725" t="str">
            <v>0FIBER</v>
          </cell>
          <cell r="E725" t="str">
            <v>368000</v>
          </cell>
          <cell r="F725" t="str">
            <v>0676</v>
          </cell>
          <cell r="G725" t="str">
            <v>12450</v>
          </cell>
          <cell r="H725" t="str">
            <v>A</v>
          </cell>
          <cell r="I725" t="str">
            <v>00000041</v>
          </cell>
          <cell r="J725">
            <v>65</v>
          </cell>
          <cell r="K725">
            <v>368</v>
          </cell>
          <cell r="L725">
            <v>6202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 t="str">
            <v>0676</v>
          </cell>
          <cell r="R725" t="str">
            <v>12450</v>
          </cell>
          <cell r="S725" t="str">
            <v>200212</v>
          </cell>
          <cell r="T725" t="str">
            <v>SA01</v>
          </cell>
          <cell r="U725">
            <v>-0.01</v>
          </cell>
          <cell r="V725" t="str">
            <v>LDB</v>
          </cell>
          <cell r="W725">
            <v>0</v>
          </cell>
          <cell r="Y725">
            <v>0</v>
          </cell>
          <cell r="Z725">
            <v>-1</v>
          </cell>
          <cell r="AA725" t="str">
            <v>MS#</v>
          </cell>
          <cell r="AB725" t="str">
            <v xml:space="preserve">   998010152</v>
          </cell>
          <cell r="AC725" t="str">
            <v>BCH</v>
          </cell>
          <cell r="AD725" t="str">
            <v>015504</v>
          </cell>
          <cell r="AE725" t="str">
            <v>TML</v>
          </cell>
          <cell r="AF725" t="str">
            <v>12019</v>
          </cell>
          <cell r="AG725" t="str">
            <v>SRL</v>
          </cell>
          <cell r="AH725" t="str">
            <v>0350</v>
          </cell>
          <cell r="AI725" t="str">
            <v>DLV</v>
          </cell>
          <cell r="AJ725" t="str">
            <v>000</v>
          </cell>
          <cell r="AK725" t="str">
            <v>REL</v>
          </cell>
          <cell r="AL725" t="str">
            <v>000</v>
          </cell>
          <cell r="AM725" t="str">
            <v>LN#</v>
          </cell>
          <cell r="AO725" t="str">
            <v>UOI</v>
          </cell>
          <cell r="AP725" t="str">
            <v>EA</v>
          </cell>
          <cell r="AU725" t="str">
            <v>0</v>
          </cell>
          <cell r="AW725" t="str">
            <v>000</v>
          </cell>
          <cell r="AX725" t="str">
            <v>00</v>
          </cell>
          <cell r="AY725" t="str">
            <v>0</v>
          </cell>
          <cell r="AZ725" t="str">
            <v>FPL Fibernet</v>
          </cell>
        </row>
        <row r="726">
          <cell r="A726" t="str">
            <v>107100</v>
          </cell>
          <cell r="B726" t="str">
            <v>0368</v>
          </cell>
          <cell r="C726" t="str">
            <v>06200</v>
          </cell>
          <cell r="D726" t="str">
            <v>0FIBER</v>
          </cell>
          <cell r="E726" t="str">
            <v>368000</v>
          </cell>
          <cell r="F726" t="str">
            <v>0676</v>
          </cell>
          <cell r="G726" t="str">
            <v>12450</v>
          </cell>
          <cell r="H726" t="str">
            <v>A</v>
          </cell>
          <cell r="I726" t="str">
            <v>00000041</v>
          </cell>
          <cell r="J726">
            <v>65</v>
          </cell>
          <cell r="K726">
            <v>368</v>
          </cell>
          <cell r="L726">
            <v>6202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 t="str">
            <v>0676</v>
          </cell>
          <cell r="R726" t="str">
            <v>12450</v>
          </cell>
          <cell r="S726" t="str">
            <v>200212</v>
          </cell>
          <cell r="T726" t="str">
            <v>SA01</v>
          </cell>
          <cell r="U726">
            <v>-0.01</v>
          </cell>
          <cell r="V726" t="str">
            <v>LDB</v>
          </cell>
          <cell r="W726">
            <v>0</v>
          </cell>
          <cell r="Y726">
            <v>0</v>
          </cell>
          <cell r="Z726">
            <v>-1</v>
          </cell>
          <cell r="AA726" t="str">
            <v>MS#</v>
          </cell>
          <cell r="AB726" t="str">
            <v xml:space="preserve">   998010152</v>
          </cell>
          <cell r="AC726" t="str">
            <v>BCH</v>
          </cell>
          <cell r="AD726" t="str">
            <v>015504</v>
          </cell>
          <cell r="AE726" t="str">
            <v>TML</v>
          </cell>
          <cell r="AF726" t="str">
            <v>12019</v>
          </cell>
          <cell r="AG726" t="str">
            <v>SRL</v>
          </cell>
          <cell r="AH726" t="str">
            <v>0350</v>
          </cell>
          <cell r="AI726" t="str">
            <v>DLV</v>
          </cell>
          <cell r="AJ726" t="str">
            <v>000</v>
          </cell>
          <cell r="AK726" t="str">
            <v>REL</v>
          </cell>
          <cell r="AL726" t="str">
            <v>000</v>
          </cell>
          <cell r="AM726" t="str">
            <v>LN#</v>
          </cell>
          <cell r="AO726" t="str">
            <v>UOI</v>
          </cell>
          <cell r="AP726" t="str">
            <v>EA</v>
          </cell>
          <cell r="AU726" t="str">
            <v>0</v>
          </cell>
          <cell r="AW726" t="str">
            <v>000</v>
          </cell>
          <cell r="AX726" t="str">
            <v>00</v>
          </cell>
          <cell r="AY726" t="str">
            <v>0</v>
          </cell>
          <cell r="AZ726" t="str">
            <v>FPL Fibernet</v>
          </cell>
        </row>
        <row r="727">
          <cell r="A727" t="str">
            <v>107100</v>
          </cell>
          <cell r="B727" t="str">
            <v>0368</v>
          </cell>
          <cell r="C727" t="str">
            <v>06200</v>
          </cell>
          <cell r="D727" t="str">
            <v>0FIBER</v>
          </cell>
          <cell r="E727" t="str">
            <v>368000</v>
          </cell>
          <cell r="F727" t="str">
            <v>0676</v>
          </cell>
          <cell r="G727" t="str">
            <v>12450</v>
          </cell>
          <cell r="H727" t="str">
            <v>A</v>
          </cell>
          <cell r="I727" t="str">
            <v>00000041</v>
          </cell>
          <cell r="J727">
            <v>65</v>
          </cell>
          <cell r="K727">
            <v>368</v>
          </cell>
          <cell r="L727">
            <v>6202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 t="str">
            <v>0676</v>
          </cell>
          <cell r="R727" t="str">
            <v>12450</v>
          </cell>
          <cell r="S727" t="str">
            <v>200212</v>
          </cell>
          <cell r="T727" t="str">
            <v>SA01</v>
          </cell>
          <cell r="U727">
            <v>-0.01</v>
          </cell>
          <cell r="V727" t="str">
            <v>LDB</v>
          </cell>
          <cell r="W727">
            <v>0</v>
          </cell>
          <cell r="Y727">
            <v>0</v>
          </cell>
          <cell r="Z727">
            <v>-1</v>
          </cell>
          <cell r="AA727" t="str">
            <v>MS#</v>
          </cell>
          <cell r="AB727" t="str">
            <v xml:space="preserve">   998010154</v>
          </cell>
          <cell r="AC727" t="str">
            <v>BCH</v>
          </cell>
          <cell r="AD727" t="str">
            <v>015504</v>
          </cell>
          <cell r="AE727" t="str">
            <v>TML</v>
          </cell>
          <cell r="AF727" t="str">
            <v>12019</v>
          </cell>
          <cell r="AG727" t="str">
            <v>SRL</v>
          </cell>
          <cell r="AH727" t="str">
            <v>0350</v>
          </cell>
          <cell r="AI727" t="str">
            <v>DLV</v>
          </cell>
          <cell r="AJ727" t="str">
            <v>000</v>
          </cell>
          <cell r="AK727" t="str">
            <v>REL</v>
          </cell>
          <cell r="AL727" t="str">
            <v>000</v>
          </cell>
          <cell r="AM727" t="str">
            <v>LN#</v>
          </cell>
          <cell r="AO727" t="str">
            <v>UOI</v>
          </cell>
          <cell r="AP727" t="str">
            <v>EA</v>
          </cell>
          <cell r="AU727" t="str">
            <v>0</v>
          </cell>
          <cell r="AW727" t="str">
            <v>000</v>
          </cell>
          <cell r="AX727" t="str">
            <v>00</v>
          </cell>
          <cell r="AY727" t="str">
            <v>0</v>
          </cell>
          <cell r="AZ727" t="str">
            <v>FPL Fibernet</v>
          </cell>
        </row>
        <row r="728">
          <cell r="A728" t="str">
            <v>107100</v>
          </cell>
          <cell r="B728" t="str">
            <v>0368</v>
          </cell>
          <cell r="C728" t="str">
            <v>06200</v>
          </cell>
          <cell r="D728" t="str">
            <v>0FIBER</v>
          </cell>
          <cell r="E728" t="str">
            <v>368000</v>
          </cell>
          <cell r="F728" t="str">
            <v>0676</v>
          </cell>
          <cell r="G728" t="str">
            <v>12450</v>
          </cell>
          <cell r="H728" t="str">
            <v>A</v>
          </cell>
          <cell r="I728" t="str">
            <v>00000041</v>
          </cell>
          <cell r="J728">
            <v>65</v>
          </cell>
          <cell r="K728">
            <v>368</v>
          </cell>
          <cell r="L728">
            <v>6202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 t="str">
            <v>0676</v>
          </cell>
          <cell r="R728" t="str">
            <v>12450</v>
          </cell>
          <cell r="S728" t="str">
            <v>200212</v>
          </cell>
          <cell r="T728" t="str">
            <v>SA01</v>
          </cell>
          <cell r="U728">
            <v>-0.01</v>
          </cell>
          <cell r="V728" t="str">
            <v>LDB</v>
          </cell>
          <cell r="W728">
            <v>0</v>
          </cell>
          <cell r="Y728">
            <v>0</v>
          </cell>
          <cell r="Z728">
            <v>-1</v>
          </cell>
          <cell r="AA728" t="str">
            <v>MS#</v>
          </cell>
          <cell r="AB728" t="str">
            <v xml:space="preserve">   998010154</v>
          </cell>
          <cell r="AC728" t="str">
            <v>BCH</v>
          </cell>
          <cell r="AD728" t="str">
            <v>015504</v>
          </cell>
          <cell r="AE728" t="str">
            <v>TML</v>
          </cell>
          <cell r="AF728" t="str">
            <v>12019</v>
          </cell>
          <cell r="AG728" t="str">
            <v>SRL</v>
          </cell>
          <cell r="AH728" t="str">
            <v>0350</v>
          </cell>
          <cell r="AI728" t="str">
            <v>DLV</v>
          </cell>
          <cell r="AJ728" t="str">
            <v>000</v>
          </cell>
          <cell r="AK728" t="str">
            <v>REL</v>
          </cell>
          <cell r="AL728" t="str">
            <v>000</v>
          </cell>
          <cell r="AM728" t="str">
            <v>LN#</v>
          </cell>
          <cell r="AO728" t="str">
            <v>UOI</v>
          </cell>
          <cell r="AP728" t="str">
            <v>EA</v>
          </cell>
          <cell r="AU728" t="str">
            <v>0</v>
          </cell>
          <cell r="AW728" t="str">
            <v>000</v>
          </cell>
          <cell r="AX728" t="str">
            <v>00</v>
          </cell>
          <cell r="AY728" t="str">
            <v>0</v>
          </cell>
          <cell r="AZ728" t="str">
            <v>FPL Fibernet</v>
          </cell>
        </row>
        <row r="729">
          <cell r="A729" t="str">
            <v>107100</v>
          </cell>
          <cell r="B729" t="str">
            <v>0368</v>
          </cell>
          <cell r="C729" t="str">
            <v>06200</v>
          </cell>
          <cell r="D729" t="str">
            <v>0FIBER</v>
          </cell>
          <cell r="E729" t="str">
            <v>368000</v>
          </cell>
          <cell r="F729" t="str">
            <v>0676</v>
          </cell>
          <cell r="G729" t="str">
            <v>12450</v>
          </cell>
          <cell r="H729" t="str">
            <v>A</v>
          </cell>
          <cell r="I729" t="str">
            <v>00000041</v>
          </cell>
          <cell r="J729">
            <v>65</v>
          </cell>
          <cell r="K729">
            <v>368</v>
          </cell>
          <cell r="L729">
            <v>6202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 t="str">
            <v>0676</v>
          </cell>
          <cell r="R729" t="str">
            <v>12450</v>
          </cell>
          <cell r="S729" t="str">
            <v>200212</v>
          </cell>
          <cell r="T729" t="str">
            <v>SA01</v>
          </cell>
          <cell r="U729">
            <v>-0.01</v>
          </cell>
          <cell r="V729" t="str">
            <v>LDB</v>
          </cell>
          <cell r="W729">
            <v>0</v>
          </cell>
          <cell r="Y729">
            <v>0</v>
          </cell>
          <cell r="Z729">
            <v>-1</v>
          </cell>
          <cell r="AA729" t="str">
            <v>MS#</v>
          </cell>
          <cell r="AB729" t="str">
            <v xml:space="preserve">   998010155</v>
          </cell>
          <cell r="AC729" t="str">
            <v>BCH</v>
          </cell>
          <cell r="AD729" t="str">
            <v>012885</v>
          </cell>
          <cell r="AE729" t="str">
            <v>TML</v>
          </cell>
          <cell r="AF729" t="str">
            <v>12020</v>
          </cell>
          <cell r="AG729" t="str">
            <v>SRL</v>
          </cell>
          <cell r="AH729" t="str">
            <v>0350</v>
          </cell>
          <cell r="AI729" t="str">
            <v>DLV</v>
          </cell>
          <cell r="AJ729" t="str">
            <v>000</v>
          </cell>
          <cell r="AK729" t="str">
            <v>REL</v>
          </cell>
          <cell r="AL729" t="str">
            <v>000</v>
          </cell>
          <cell r="AM729" t="str">
            <v>LN#</v>
          </cell>
          <cell r="AO729" t="str">
            <v>UOI</v>
          </cell>
          <cell r="AP729" t="str">
            <v>EA</v>
          </cell>
          <cell r="AU729" t="str">
            <v>0</v>
          </cell>
          <cell r="AW729" t="str">
            <v>000</v>
          </cell>
          <cell r="AX729" t="str">
            <v>00</v>
          </cell>
          <cell r="AY729" t="str">
            <v>0</v>
          </cell>
          <cell r="AZ729" t="str">
            <v>FPL Fibernet</v>
          </cell>
        </row>
        <row r="730">
          <cell r="A730" t="str">
            <v>107100</v>
          </cell>
          <cell r="B730" t="str">
            <v>0368</v>
          </cell>
          <cell r="C730" t="str">
            <v>06200</v>
          </cell>
          <cell r="D730" t="str">
            <v>0FIBER</v>
          </cell>
          <cell r="E730" t="str">
            <v>368000</v>
          </cell>
          <cell r="F730" t="str">
            <v>0676</v>
          </cell>
          <cell r="G730" t="str">
            <v>12450</v>
          </cell>
          <cell r="H730" t="str">
            <v>A</v>
          </cell>
          <cell r="I730" t="str">
            <v>00000041</v>
          </cell>
          <cell r="J730">
            <v>65</v>
          </cell>
          <cell r="K730">
            <v>368</v>
          </cell>
          <cell r="L730">
            <v>6202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 t="str">
            <v>0676</v>
          </cell>
          <cell r="R730" t="str">
            <v>12450</v>
          </cell>
          <cell r="S730" t="str">
            <v>200212</v>
          </cell>
          <cell r="T730" t="str">
            <v>SA01</v>
          </cell>
          <cell r="U730">
            <v>-0.01</v>
          </cell>
          <cell r="V730" t="str">
            <v>LDB</v>
          </cell>
          <cell r="W730">
            <v>0</v>
          </cell>
          <cell r="Y730">
            <v>0</v>
          </cell>
          <cell r="Z730">
            <v>-1</v>
          </cell>
          <cell r="AA730" t="str">
            <v>MS#</v>
          </cell>
          <cell r="AB730" t="str">
            <v xml:space="preserve">   998010157</v>
          </cell>
          <cell r="AC730" t="str">
            <v>BCH</v>
          </cell>
          <cell r="AD730" t="str">
            <v>015504</v>
          </cell>
          <cell r="AE730" t="str">
            <v>TML</v>
          </cell>
          <cell r="AF730" t="str">
            <v>12019</v>
          </cell>
          <cell r="AG730" t="str">
            <v>SRL</v>
          </cell>
          <cell r="AH730" t="str">
            <v>0350</v>
          </cell>
          <cell r="AI730" t="str">
            <v>DLV</v>
          </cell>
          <cell r="AJ730" t="str">
            <v>000</v>
          </cell>
          <cell r="AK730" t="str">
            <v>REL</v>
          </cell>
          <cell r="AL730" t="str">
            <v>000</v>
          </cell>
          <cell r="AM730" t="str">
            <v>LN#</v>
          </cell>
          <cell r="AO730" t="str">
            <v>UOI</v>
          </cell>
          <cell r="AP730" t="str">
            <v>EA</v>
          </cell>
          <cell r="AU730" t="str">
            <v>0</v>
          </cell>
          <cell r="AW730" t="str">
            <v>000</v>
          </cell>
          <cell r="AX730" t="str">
            <v>00</v>
          </cell>
          <cell r="AY730" t="str">
            <v>0</v>
          </cell>
          <cell r="AZ730" t="str">
            <v>FPL Fibernet</v>
          </cell>
        </row>
        <row r="731">
          <cell r="A731" t="str">
            <v>107100</v>
          </cell>
          <cell r="B731" t="str">
            <v>0368</v>
          </cell>
          <cell r="C731" t="str">
            <v>06200</v>
          </cell>
          <cell r="D731" t="str">
            <v>0FIBER</v>
          </cell>
          <cell r="E731" t="str">
            <v>368000</v>
          </cell>
          <cell r="F731" t="str">
            <v>0676</v>
          </cell>
          <cell r="G731" t="str">
            <v>12450</v>
          </cell>
          <cell r="H731" t="str">
            <v>A</v>
          </cell>
          <cell r="I731" t="str">
            <v>00000041</v>
          </cell>
          <cell r="J731">
            <v>65</v>
          </cell>
          <cell r="K731">
            <v>368</v>
          </cell>
          <cell r="L731">
            <v>6202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 t="str">
            <v>0676</v>
          </cell>
          <cell r="R731" t="str">
            <v>12450</v>
          </cell>
          <cell r="S731" t="str">
            <v>200212</v>
          </cell>
          <cell r="T731" t="str">
            <v>SA01</v>
          </cell>
          <cell r="U731">
            <v>-0.01</v>
          </cell>
          <cell r="V731" t="str">
            <v>LDB</v>
          </cell>
          <cell r="W731">
            <v>0</v>
          </cell>
          <cell r="Y731">
            <v>0</v>
          </cell>
          <cell r="Z731">
            <v>-1</v>
          </cell>
          <cell r="AA731" t="str">
            <v>MS#</v>
          </cell>
          <cell r="AB731" t="str">
            <v xml:space="preserve">   998010157</v>
          </cell>
          <cell r="AC731" t="str">
            <v>BCH</v>
          </cell>
          <cell r="AD731" t="str">
            <v>015504</v>
          </cell>
          <cell r="AE731" t="str">
            <v>TML</v>
          </cell>
          <cell r="AF731" t="str">
            <v>12019</v>
          </cell>
          <cell r="AG731" t="str">
            <v>SRL</v>
          </cell>
          <cell r="AH731" t="str">
            <v>0350</v>
          </cell>
          <cell r="AI731" t="str">
            <v>DLV</v>
          </cell>
          <cell r="AJ731" t="str">
            <v>000</v>
          </cell>
          <cell r="AK731" t="str">
            <v>REL</v>
          </cell>
          <cell r="AL731" t="str">
            <v>000</v>
          </cell>
          <cell r="AM731" t="str">
            <v>LN#</v>
          </cell>
          <cell r="AO731" t="str">
            <v>UOI</v>
          </cell>
          <cell r="AP731" t="str">
            <v>EA</v>
          </cell>
          <cell r="AU731" t="str">
            <v>0</v>
          </cell>
          <cell r="AW731" t="str">
            <v>000</v>
          </cell>
          <cell r="AX731" t="str">
            <v>00</v>
          </cell>
          <cell r="AY731" t="str">
            <v>0</v>
          </cell>
          <cell r="AZ731" t="str">
            <v>FPL Fibernet</v>
          </cell>
        </row>
        <row r="732">
          <cell r="A732" t="str">
            <v>107100</v>
          </cell>
          <cell r="B732" t="str">
            <v>0368</v>
          </cell>
          <cell r="C732" t="str">
            <v>06200</v>
          </cell>
          <cell r="D732" t="str">
            <v>0FIBER</v>
          </cell>
          <cell r="E732" t="str">
            <v>368000</v>
          </cell>
          <cell r="F732" t="str">
            <v>0676</v>
          </cell>
          <cell r="G732" t="str">
            <v>12450</v>
          </cell>
          <cell r="H732" t="str">
            <v>A</v>
          </cell>
          <cell r="I732" t="str">
            <v>00000041</v>
          </cell>
          <cell r="J732">
            <v>65</v>
          </cell>
          <cell r="K732">
            <v>368</v>
          </cell>
          <cell r="L732">
            <v>6202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 t="str">
            <v>0676</v>
          </cell>
          <cell r="R732" t="str">
            <v>12450</v>
          </cell>
          <cell r="S732" t="str">
            <v>200212</v>
          </cell>
          <cell r="T732" t="str">
            <v>SA01</v>
          </cell>
          <cell r="U732">
            <v>-0.01</v>
          </cell>
          <cell r="V732" t="str">
            <v>LDB</v>
          </cell>
          <cell r="W732">
            <v>0</v>
          </cell>
          <cell r="Y732">
            <v>0</v>
          </cell>
          <cell r="Z732">
            <v>-1</v>
          </cell>
          <cell r="AA732" t="str">
            <v>MS#</v>
          </cell>
          <cell r="AB732" t="str">
            <v xml:space="preserve">   998010158</v>
          </cell>
          <cell r="AC732" t="str">
            <v>BCH</v>
          </cell>
          <cell r="AD732" t="str">
            <v>015504</v>
          </cell>
          <cell r="AE732" t="str">
            <v>TML</v>
          </cell>
          <cell r="AF732" t="str">
            <v>12019</v>
          </cell>
          <cell r="AG732" t="str">
            <v>SRL</v>
          </cell>
          <cell r="AH732" t="str">
            <v>0350</v>
          </cell>
          <cell r="AI732" t="str">
            <v>DLV</v>
          </cell>
          <cell r="AJ732" t="str">
            <v>000</v>
          </cell>
          <cell r="AK732" t="str">
            <v>REL</v>
          </cell>
          <cell r="AL732" t="str">
            <v>000</v>
          </cell>
          <cell r="AM732" t="str">
            <v>LN#</v>
          </cell>
          <cell r="AO732" t="str">
            <v>UOI</v>
          </cell>
          <cell r="AP732" t="str">
            <v>EA</v>
          </cell>
          <cell r="AU732" t="str">
            <v>0</v>
          </cell>
          <cell r="AW732" t="str">
            <v>000</v>
          </cell>
          <cell r="AX732" t="str">
            <v>00</v>
          </cell>
          <cell r="AY732" t="str">
            <v>0</v>
          </cell>
          <cell r="AZ732" t="str">
            <v>FPL Fibernet</v>
          </cell>
        </row>
        <row r="733">
          <cell r="A733" t="str">
            <v>107100</v>
          </cell>
          <cell r="B733" t="str">
            <v>0368</v>
          </cell>
          <cell r="C733" t="str">
            <v>06200</v>
          </cell>
          <cell r="D733" t="str">
            <v>0FIBER</v>
          </cell>
          <cell r="E733" t="str">
            <v>368000</v>
          </cell>
          <cell r="F733" t="str">
            <v>0676</v>
          </cell>
          <cell r="G733" t="str">
            <v>12450</v>
          </cell>
          <cell r="H733" t="str">
            <v>A</v>
          </cell>
          <cell r="I733" t="str">
            <v>00000041</v>
          </cell>
          <cell r="J733">
            <v>65</v>
          </cell>
          <cell r="K733">
            <v>368</v>
          </cell>
          <cell r="L733">
            <v>6202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 t="str">
            <v>0676</v>
          </cell>
          <cell r="R733" t="str">
            <v>12450</v>
          </cell>
          <cell r="S733" t="str">
            <v>200212</v>
          </cell>
          <cell r="T733" t="str">
            <v>SA01</v>
          </cell>
          <cell r="U733">
            <v>-0.01</v>
          </cell>
          <cell r="V733" t="str">
            <v>LDB</v>
          </cell>
          <cell r="W733">
            <v>0</v>
          </cell>
          <cell r="Y733">
            <v>0</v>
          </cell>
          <cell r="Z733">
            <v>-1</v>
          </cell>
          <cell r="AA733" t="str">
            <v>MS#</v>
          </cell>
          <cell r="AB733" t="str">
            <v xml:space="preserve">   998010161</v>
          </cell>
          <cell r="AC733" t="str">
            <v>BCH</v>
          </cell>
          <cell r="AD733" t="str">
            <v>015504</v>
          </cell>
          <cell r="AE733" t="str">
            <v>TML</v>
          </cell>
          <cell r="AF733" t="str">
            <v>12019</v>
          </cell>
          <cell r="AG733" t="str">
            <v>SRL</v>
          </cell>
          <cell r="AH733" t="str">
            <v>0350</v>
          </cell>
          <cell r="AI733" t="str">
            <v>DLV</v>
          </cell>
          <cell r="AJ733" t="str">
            <v>000</v>
          </cell>
          <cell r="AK733" t="str">
            <v>REL</v>
          </cell>
          <cell r="AL733" t="str">
            <v>000</v>
          </cell>
          <cell r="AM733" t="str">
            <v>LN#</v>
          </cell>
          <cell r="AO733" t="str">
            <v>UOI</v>
          </cell>
          <cell r="AP733" t="str">
            <v>EA</v>
          </cell>
          <cell r="AU733" t="str">
            <v>0</v>
          </cell>
          <cell r="AW733" t="str">
            <v>000</v>
          </cell>
          <cell r="AX733" t="str">
            <v>00</v>
          </cell>
          <cell r="AY733" t="str">
            <v>0</v>
          </cell>
          <cell r="AZ733" t="str">
            <v>FPL Fibernet</v>
          </cell>
        </row>
        <row r="734">
          <cell r="A734" t="str">
            <v>107100</v>
          </cell>
          <cell r="B734" t="str">
            <v>0368</v>
          </cell>
          <cell r="C734" t="str">
            <v>06200</v>
          </cell>
          <cell r="D734" t="str">
            <v>0FIBER</v>
          </cell>
          <cell r="E734" t="str">
            <v>368000</v>
          </cell>
          <cell r="F734" t="str">
            <v>0676</v>
          </cell>
          <cell r="G734" t="str">
            <v>12450</v>
          </cell>
          <cell r="H734" t="str">
            <v>A</v>
          </cell>
          <cell r="I734" t="str">
            <v>00000041</v>
          </cell>
          <cell r="J734">
            <v>65</v>
          </cell>
          <cell r="K734">
            <v>368</v>
          </cell>
          <cell r="L734">
            <v>6202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 t="str">
            <v>0676</v>
          </cell>
          <cell r="R734" t="str">
            <v>12450</v>
          </cell>
          <cell r="S734" t="str">
            <v>200212</v>
          </cell>
          <cell r="T734" t="str">
            <v>SA01</v>
          </cell>
          <cell r="U734">
            <v>-0.01</v>
          </cell>
          <cell r="V734" t="str">
            <v>LDB</v>
          </cell>
          <cell r="W734">
            <v>0</v>
          </cell>
          <cell r="Y734">
            <v>0</v>
          </cell>
          <cell r="Z734">
            <v>-1</v>
          </cell>
          <cell r="AA734" t="str">
            <v>MS#</v>
          </cell>
          <cell r="AB734" t="str">
            <v xml:space="preserve">   998010162</v>
          </cell>
          <cell r="AC734" t="str">
            <v>BCH</v>
          </cell>
          <cell r="AD734" t="str">
            <v>015504</v>
          </cell>
          <cell r="AE734" t="str">
            <v>TML</v>
          </cell>
          <cell r="AF734" t="str">
            <v>12019</v>
          </cell>
          <cell r="AG734" t="str">
            <v>SRL</v>
          </cell>
          <cell r="AH734" t="str">
            <v>0350</v>
          </cell>
          <cell r="AI734" t="str">
            <v>DLV</v>
          </cell>
          <cell r="AJ734" t="str">
            <v>000</v>
          </cell>
          <cell r="AK734" t="str">
            <v>REL</v>
          </cell>
          <cell r="AL734" t="str">
            <v>000</v>
          </cell>
          <cell r="AM734" t="str">
            <v>LN#</v>
          </cell>
          <cell r="AO734" t="str">
            <v>UOI</v>
          </cell>
          <cell r="AP734" t="str">
            <v>EA</v>
          </cell>
          <cell r="AU734" t="str">
            <v>0</v>
          </cell>
          <cell r="AW734" t="str">
            <v>000</v>
          </cell>
          <cell r="AX734" t="str">
            <v>00</v>
          </cell>
          <cell r="AY734" t="str">
            <v>0</v>
          </cell>
          <cell r="AZ734" t="str">
            <v>FPL Fibernet</v>
          </cell>
        </row>
        <row r="735">
          <cell r="A735" t="str">
            <v>107100</v>
          </cell>
          <cell r="B735" t="str">
            <v>0368</v>
          </cell>
          <cell r="C735" t="str">
            <v>06200</v>
          </cell>
          <cell r="D735" t="str">
            <v>0FIBER</v>
          </cell>
          <cell r="E735" t="str">
            <v>368000</v>
          </cell>
          <cell r="F735" t="str">
            <v>0676</v>
          </cell>
          <cell r="G735" t="str">
            <v>12450</v>
          </cell>
          <cell r="H735" t="str">
            <v>A</v>
          </cell>
          <cell r="I735" t="str">
            <v>00000041</v>
          </cell>
          <cell r="J735">
            <v>65</v>
          </cell>
          <cell r="K735">
            <v>368</v>
          </cell>
          <cell r="L735">
            <v>6202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 t="str">
            <v>0676</v>
          </cell>
          <cell r="R735" t="str">
            <v>12450</v>
          </cell>
          <cell r="S735" t="str">
            <v>200212</v>
          </cell>
          <cell r="T735" t="str">
            <v>SA01</v>
          </cell>
          <cell r="U735">
            <v>-0.01</v>
          </cell>
          <cell r="V735" t="str">
            <v>LDB</v>
          </cell>
          <cell r="W735">
            <v>0</v>
          </cell>
          <cell r="Y735">
            <v>0</v>
          </cell>
          <cell r="Z735">
            <v>-1</v>
          </cell>
          <cell r="AA735" t="str">
            <v>MS#</v>
          </cell>
          <cell r="AB735" t="str">
            <v xml:space="preserve">   998010238</v>
          </cell>
          <cell r="AC735" t="str">
            <v>BCH</v>
          </cell>
          <cell r="AD735" t="str">
            <v>015504</v>
          </cell>
          <cell r="AE735" t="str">
            <v>TML</v>
          </cell>
          <cell r="AF735" t="str">
            <v>12019</v>
          </cell>
          <cell r="AG735" t="str">
            <v>SRL</v>
          </cell>
          <cell r="AH735" t="str">
            <v>0350</v>
          </cell>
          <cell r="AI735" t="str">
            <v>DLV</v>
          </cell>
          <cell r="AJ735" t="str">
            <v>000</v>
          </cell>
          <cell r="AK735" t="str">
            <v>REL</v>
          </cell>
          <cell r="AL735" t="str">
            <v>000</v>
          </cell>
          <cell r="AM735" t="str">
            <v>LN#</v>
          </cell>
          <cell r="AO735" t="str">
            <v>UOI</v>
          </cell>
          <cell r="AP735" t="str">
            <v>EA</v>
          </cell>
          <cell r="AU735" t="str">
            <v>0</v>
          </cell>
          <cell r="AW735" t="str">
            <v>000</v>
          </cell>
          <cell r="AX735" t="str">
            <v>00</v>
          </cell>
          <cell r="AY735" t="str">
            <v>0</v>
          </cell>
          <cell r="AZ735" t="str">
            <v>FPL Fibernet</v>
          </cell>
        </row>
        <row r="736">
          <cell r="A736" t="str">
            <v>107100</v>
          </cell>
          <cell r="B736" t="str">
            <v>0368</v>
          </cell>
          <cell r="C736" t="str">
            <v>06200</v>
          </cell>
          <cell r="D736" t="str">
            <v>0FIBER</v>
          </cell>
          <cell r="E736" t="str">
            <v>368000</v>
          </cell>
          <cell r="F736" t="str">
            <v>0676</v>
          </cell>
          <cell r="G736" t="str">
            <v>12450</v>
          </cell>
          <cell r="H736" t="str">
            <v>A</v>
          </cell>
          <cell r="I736" t="str">
            <v>00000041</v>
          </cell>
          <cell r="J736">
            <v>65</v>
          </cell>
          <cell r="K736">
            <v>368</v>
          </cell>
          <cell r="L736">
            <v>6202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 t="str">
            <v>0676</v>
          </cell>
          <cell r="R736" t="str">
            <v>12450</v>
          </cell>
          <cell r="S736" t="str">
            <v>200212</v>
          </cell>
          <cell r="T736" t="str">
            <v>SA01</v>
          </cell>
          <cell r="U736">
            <v>-0.01</v>
          </cell>
          <cell r="V736" t="str">
            <v>LDB</v>
          </cell>
          <cell r="W736">
            <v>0</v>
          </cell>
          <cell r="Y736">
            <v>0</v>
          </cell>
          <cell r="Z736">
            <v>-1</v>
          </cell>
          <cell r="AA736" t="str">
            <v>MS#</v>
          </cell>
          <cell r="AB736" t="str">
            <v xml:space="preserve">   998010243</v>
          </cell>
          <cell r="AC736" t="str">
            <v>BCH</v>
          </cell>
          <cell r="AD736" t="str">
            <v>015504</v>
          </cell>
          <cell r="AE736" t="str">
            <v>TML</v>
          </cell>
          <cell r="AF736" t="str">
            <v>12019</v>
          </cell>
          <cell r="AG736" t="str">
            <v>SRL</v>
          </cell>
          <cell r="AH736" t="str">
            <v>0350</v>
          </cell>
          <cell r="AI736" t="str">
            <v>DLV</v>
          </cell>
          <cell r="AJ736" t="str">
            <v>000</v>
          </cell>
          <cell r="AK736" t="str">
            <v>REL</v>
          </cell>
          <cell r="AL736" t="str">
            <v>000</v>
          </cell>
          <cell r="AM736" t="str">
            <v>LN#</v>
          </cell>
          <cell r="AO736" t="str">
            <v>UOI</v>
          </cell>
          <cell r="AP736" t="str">
            <v>EA</v>
          </cell>
          <cell r="AU736" t="str">
            <v>0</v>
          </cell>
          <cell r="AW736" t="str">
            <v>000</v>
          </cell>
          <cell r="AX736" t="str">
            <v>00</v>
          </cell>
          <cell r="AY736" t="str">
            <v>0</v>
          </cell>
          <cell r="AZ736" t="str">
            <v>FPL Fibernet</v>
          </cell>
        </row>
        <row r="737">
          <cell r="A737" t="str">
            <v>107100</v>
          </cell>
          <cell r="B737" t="str">
            <v>0368</v>
          </cell>
          <cell r="C737" t="str">
            <v>06200</v>
          </cell>
          <cell r="D737" t="str">
            <v>0FIBER</v>
          </cell>
          <cell r="E737" t="str">
            <v>368000</v>
          </cell>
          <cell r="F737" t="str">
            <v>0676</v>
          </cell>
          <cell r="G737" t="str">
            <v>12450</v>
          </cell>
          <cell r="H737" t="str">
            <v>A</v>
          </cell>
          <cell r="I737" t="str">
            <v>00000041</v>
          </cell>
          <cell r="J737">
            <v>65</v>
          </cell>
          <cell r="K737">
            <v>368</v>
          </cell>
          <cell r="L737">
            <v>6202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 t="str">
            <v>0676</v>
          </cell>
          <cell r="R737" t="str">
            <v>12450</v>
          </cell>
          <cell r="S737" t="str">
            <v>200212</v>
          </cell>
          <cell r="T737" t="str">
            <v>SA01</v>
          </cell>
          <cell r="U737">
            <v>-0.01</v>
          </cell>
          <cell r="V737" t="str">
            <v>LDB</v>
          </cell>
          <cell r="W737">
            <v>0</v>
          </cell>
          <cell r="Y737">
            <v>0</v>
          </cell>
          <cell r="Z737">
            <v>-1</v>
          </cell>
          <cell r="AA737" t="str">
            <v>MS#</v>
          </cell>
          <cell r="AB737" t="str">
            <v xml:space="preserve">   998014883</v>
          </cell>
          <cell r="AC737" t="str">
            <v>BCH</v>
          </cell>
          <cell r="AD737" t="str">
            <v>013412</v>
          </cell>
          <cell r="AE737" t="str">
            <v>TML</v>
          </cell>
          <cell r="AF737" t="str">
            <v>12016</v>
          </cell>
          <cell r="AG737" t="str">
            <v>SRL</v>
          </cell>
          <cell r="AH737" t="str">
            <v>0350</v>
          </cell>
          <cell r="AI737" t="str">
            <v>DLV</v>
          </cell>
          <cell r="AJ737" t="str">
            <v>000</v>
          </cell>
          <cell r="AK737" t="str">
            <v>REL</v>
          </cell>
          <cell r="AL737" t="str">
            <v>000</v>
          </cell>
          <cell r="AM737" t="str">
            <v>LN#</v>
          </cell>
          <cell r="AO737" t="str">
            <v>UOI</v>
          </cell>
          <cell r="AP737" t="str">
            <v>EA</v>
          </cell>
          <cell r="AU737" t="str">
            <v>0</v>
          </cell>
          <cell r="AW737" t="str">
            <v>000</v>
          </cell>
          <cell r="AX737" t="str">
            <v>00</v>
          </cell>
          <cell r="AY737" t="str">
            <v>0</v>
          </cell>
          <cell r="AZ737" t="str">
            <v>FPL Fibernet</v>
          </cell>
        </row>
        <row r="738">
          <cell r="A738" t="str">
            <v>107100</v>
          </cell>
          <cell r="B738" t="str">
            <v>0368</v>
          </cell>
          <cell r="C738" t="str">
            <v>06200</v>
          </cell>
          <cell r="D738" t="str">
            <v>0FIBER</v>
          </cell>
          <cell r="E738" t="str">
            <v>368000</v>
          </cell>
          <cell r="F738" t="str">
            <v>0676</v>
          </cell>
          <cell r="G738" t="str">
            <v>12450</v>
          </cell>
          <cell r="H738" t="str">
            <v>A</v>
          </cell>
          <cell r="I738" t="str">
            <v>00000041</v>
          </cell>
          <cell r="J738">
            <v>65</v>
          </cell>
          <cell r="K738">
            <v>368</v>
          </cell>
          <cell r="L738">
            <v>6202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 t="str">
            <v>0676</v>
          </cell>
          <cell r="R738" t="str">
            <v>12450</v>
          </cell>
          <cell r="S738" t="str">
            <v>200212</v>
          </cell>
          <cell r="T738" t="str">
            <v>SA01</v>
          </cell>
          <cell r="U738">
            <v>-0.02</v>
          </cell>
          <cell r="V738" t="str">
            <v>LDB</v>
          </cell>
          <cell r="W738">
            <v>0</v>
          </cell>
          <cell r="Y738">
            <v>0</v>
          </cell>
          <cell r="Z738">
            <v>-2</v>
          </cell>
          <cell r="AA738" t="str">
            <v>MS#</v>
          </cell>
          <cell r="AB738" t="str">
            <v xml:space="preserve">   998010013</v>
          </cell>
          <cell r="AC738" t="str">
            <v>BCH</v>
          </cell>
          <cell r="AD738" t="str">
            <v>015504</v>
          </cell>
          <cell r="AE738" t="str">
            <v>TML</v>
          </cell>
          <cell r="AF738" t="str">
            <v>12019</v>
          </cell>
          <cell r="AG738" t="str">
            <v>SRL</v>
          </cell>
          <cell r="AH738" t="str">
            <v>0350</v>
          </cell>
          <cell r="AI738" t="str">
            <v>DLV</v>
          </cell>
          <cell r="AJ738" t="str">
            <v>000</v>
          </cell>
          <cell r="AK738" t="str">
            <v>REL</v>
          </cell>
          <cell r="AL738" t="str">
            <v>000</v>
          </cell>
          <cell r="AM738" t="str">
            <v>LN#</v>
          </cell>
          <cell r="AO738" t="str">
            <v>UOI</v>
          </cell>
          <cell r="AP738" t="str">
            <v>EA</v>
          </cell>
          <cell r="AU738" t="str">
            <v>0</v>
          </cell>
          <cell r="AW738" t="str">
            <v>000</v>
          </cell>
          <cell r="AX738" t="str">
            <v>00</v>
          </cell>
          <cell r="AY738" t="str">
            <v>0</v>
          </cell>
          <cell r="AZ738" t="str">
            <v>FPL Fibernet</v>
          </cell>
        </row>
        <row r="739">
          <cell r="A739" t="str">
            <v>107100</v>
          </cell>
          <cell r="B739" t="str">
            <v>0368</v>
          </cell>
          <cell r="C739" t="str">
            <v>06200</v>
          </cell>
          <cell r="D739" t="str">
            <v>0FIBER</v>
          </cell>
          <cell r="E739" t="str">
            <v>368000</v>
          </cell>
          <cell r="F739" t="str">
            <v>0676</v>
          </cell>
          <cell r="G739" t="str">
            <v>12450</v>
          </cell>
          <cell r="H739" t="str">
            <v>A</v>
          </cell>
          <cell r="I739" t="str">
            <v>00000041</v>
          </cell>
          <cell r="J739">
            <v>65</v>
          </cell>
          <cell r="K739">
            <v>368</v>
          </cell>
          <cell r="L739">
            <v>6202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 t="str">
            <v>0676</v>
          </cell>
          <cell r="R739" t="str">
            <v>12450</v>
          </cell>
          <cell r="S739" t="str">
            <v>200212</v>
          </cell>
          <cell r="T739" t="str">
            <v>SA01</v>
          </cell>
          <cell r="U739">
            <v>-0.02</v>
          </cell>
          <cell r="V739" t="str">
            <v>LDB</v>
          </cell>
          <cell r="W739">
            <v>0</v>
          </cell>
          <cell r="Y739">
            <v>0</v>
          </cell>
          <cell r="Z739">
            <v>-2</v>
          </cell>
          <cell r="AA739" t="str">
            <v>MS#</v>
          </cell>
          <cell r="AB739" t="str">
            <v xml:space="preserve">   998010096</v>
          </cell>
          <cell r="AC739" t="str">
            <v>BCH</v>
          </cell>
          <cell r="AD739" t="str">
            <v>015504</v>
          </cell>
          <cell r="AE739" t="str">
            <v>TML</v>
          </cell>
          <cell r="AF739" t="str">
            <v>12019</v>
          </cell>
          <cell r="AG739" t="str">
            <v>SRL</v>
          </cell>
          <cell r="AH739" t="str">
            <v>0350</v>
          </cell>
          <cell r="AI739" t="str">
            <v>DLV</v>
          </cell>
          <cell r="AJ739" t="str">
            <v>000</v>
          </cell>
          <cell r="AK739" t="str">
            <v>REL</v>
          </cell>
          <cell r="AL739" t="str">
            <v>000</v>
          </cell>
          <cell r="AM739" t="str">
            <v>LN#</v>
          </cell>
          <cell r="AO739" t="str">
            <v>UOI</v>
          </cell>
          <cell r="AP739" t="str">
            <v>EA</v>
          </cell>
          <cell r="AU739" t="str">
            <v>0</v>
          </cell>
          <cell r="AW739" t="str">
            <v>000</v>
          </cell>
          <cell r="AX739" t="str">
            <v>00</v>
          </cell>
          <cell r="AY739" t="str">
            <v>0</v>
          </cell>
          <cell r="AZ739" t="str">
            <v>FPL Fibernet</v>
          </cell>
        </row>
        <row r="740">
          <cell r="A740" t="str">
            <v>107100</v>
          </cell>
          <cell r="B740" t="str">
            <v>0368</v>
          </cell>
          <cell r="C740" t="str">
            <v>06200</v>
          </cell>
          <cell r="D740" t="str">
            <v>0FIBER</v>
          </cell>
          <cell r="E740" t="str">
            <v>368000</v>
          </cell>
          <cell r="F740" t="str">
            <v>0676</v>
          </cell>
          <cell r="G740" t="str">
            <v>12450</v>
          </cell>
          <cell r="H740" t="str">
            <v>A</v>
          </cell>
          <cell r="I740" t="str">
            <v>00000041</v>
          </cell>
          <cell r="J740">
            <v>65</v>
          </cell>
          <cell r="K740">
            <v>368</v>
          </cell>
          <cell r="L740">
            <v>6202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 t="str">
            <v>0676</v>
          </cell>
          <cell r="R740" t="str">
            <v>12450</v>
          </cell>
          <cell r="S740" t="str">
            <v>200212</v>
          </cell>
          <cell r="T740" t="str">
            <v>SA01</v>
          </cell>
          <cell r="U740">
            <v>-0.02</v>
          </cell>
          <cell r="V740" t="str">
            <v>LDB</v>
          </cell>
          <cell r="W740">
            <v>0</v>
          </cell>
          <cell r="Y740">
            <v>0</v>
          </cell>
          <cell r="Z740">
            <v>-2</v>
          </cell>
          <cell r="AA740" t="str">
            <v>MS#</v>
          </cell>
          <cell r="AB740" t="str">
            <v xml:space="preserve">   998010113</v>
          </cell>
          <cell r="AC740" t="str">
            <v>BCH</v>
          </cell>
          <cell r="AD740" t="str">
            <v>012885</v>
          </cell>
          <cell r="AE740" t="str">
            <v>TML</v>
          </cell>
          <cell r="AF740" t="str">
            <v>12020</v>
          </cell>
          <cell r="AG740" t="str">
            <v>SRL</v>
          </cell>
          <cell r="AH740" t="str">
            <v>0350</v>
          </cell>
          <cell r="AI740" t="str">
            <v>DLV</v>
          </cell>
          <cell r="AJ740" t="str">
            <v>000</v>
          </cell>
          <cell r="AK740" t="str">
            <v>REL</v>
          </cell>
          <cell r="AL740" t="str">
            <v>000</v>
          </cell>
          <cell r="AM740" t="str">
            <v>LN#</v>
          </cell>
          <cell r="AO740" t="str">
            <v>UOI</v>
          </cell>
          <cell r="AP740" t="str">
            <v>EA</v>
          </cell>
          <cell r="AU740" t="str">
            <v>0</v>
          </cell>
          <cell r="AW740" t="str">
            <v>000</v>
          </cell>
          <cell r="AX740" t="str">
            <v>00</v>
          </cell>
          <cell r="AY740" t="str">
            <v>0</v>
          </cell>
          <cell r="AZ740" t="str">
            <v>FPL Fibernet</v>
          </cell>
        </row>
        <row r="741">
          <cell r="A741" t="str">
            <v>107100</v>
          </cell>
          <cell r="B741" t="str">
            <v>0368</v>
          </cell>
          <cell r="C741" t="str">
            <v>06200</v>
          </cell>
          <cell r="D741" t="str">
            <v>0FIBER</v>
          </cell>
          <cell r="E741" t="str">
            <v>368000</v>
          </cell>
          <cell r="F741" t="str">
            <v>0676</v>
          </cell>
          <cell r="G741" t="str">
            <v>12450</v>
          </cell>
          <cell r="H741" t="str">
            <v>A</v>
          </cell>
          <cell r="I741" t="str">
            <v>00000041</v>
          </cell>
          <cell r="J741">
            <v>65</v>
          </cell>
          <cell r="K741">
            <v>368</v>
          </cell>
          <cell r="L741">
            <v>6202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 t="str">
            <v>0676</v>
          </cell>
          <cell r="R741" t="str">
            <v>12450</v>
          </cell>
          <cell r="S741" t="str">
            <v>200212</v>
          </cell>
          <cell r="T741" t="str">
            <v>SA01</v>
          </cell>
          <cell r="U741">
            <v>-0.02</v>
          </cell>
          <cell r="V741" t="str">
            <v>LDB</v>
          </cell>
          <cell r="W741">
            <v>0</v>
          </cell>
          <cell r="Y741">
            <v>0</v>
          </cell>
          <cell r="Z741">
            <v>-2</v>
          </cell>
          <cell r="AA741" t="str">
            <v>MS#</v>
          </cell>
          <cell r="AB741" t="str">
            <v xml:space="preserve">   998010158</v>
          </cell>
          <cell r="AC741" t="str">
            <v>BCH</v>
          </cell>
          <cell r="AD741" t="str">
            <v>015504</v>
          </cell>
          <cell r="AE741" t="str">
            <v>TML</v>
          </cell>
          <cell r="AF741" t="str">
            <v>12019</v>
          </cell>
          <cell r="AG741" t="str">
            <v>SRL</v>
          </cell>
          <cell r="AH741" t="str">
            <v>0350</v>
          </cell>
          <cell r="AI741" t="str">
            <v>DLV</v>
          </cell>
          <cell r="AJ741" t="str">
            <v>000</v>
          </cell>
          <cell r="AK741" t="str">
            <v>REL</v>
          </cell>
          <cell r="AL741" t="str">
            <v>000</v>
          </cell>
          <cell r="AM741" t="str">
            <v>LN#</v>
          </cell>
          <cell r="AO741" t="str">
            <v>UOI</v>
          </cell>
          <cell r="AP741" t="str">
            <v>EA</v>
          </cell>
          <cell r="AU741" t="str">
            <v>0</v>
          </cell>
          <cell r="AW741" t="str">
            <v>000</v>
          </cell>
          <cell r="AX741" t="str">
            <v>00</v>
          </cell>
          <cell r="AY741" t="str">
            <v>0</v>
          </cell>
          <cell r="AZ741" t="str">
            <v>FPL Fibernet</v>
          </cell>
        </row>
        <row r="742">
          <cell r="A742" t="str">
            <v>107100</v>
          </cell>
          <cell r="B742" t="str">
            <v>0368</v>
          </cell>
          <cell r="C742" t="str">
            <v>06200</v>
          </cell>
          <cell r="D742" t="str">
            <v>0FIBER</v>
          </cell>
          <cell r="E742" t="str">
            <v>368000</v>
          </cell>
          <cell r="F742" t="str">
            <v>0676</v>
          </cell>
          <cell r="G742" t="str">
            <v>12450</v>
          </cell>
          <cell r="H742" t="str">
            <v>A</v>
          </cell>
          <cell r="I742" t="str">
            <v>00000041</v>
          </cell>
          <cell r="J742">
            <v>65</v>
          </cell>
          <cell r="K742">
            <v>368</v>
          </cell>
          <cell r="L742">
            <v>6202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 t="str">
            <v>0676</v>
          </cell>
          <cell r="R742" t="str">
            <v>12450</v>
          </cell>
          <cell r="S742" t="str">
            <v>200212</v>
          </cell>
          <cell r="T742" t="str">
            <v>SA01</v>
          </cell>
          <cell r="U742">
            <v>-0.02</v>
          </cell>
          <cell r="V742" t="str">
            <v>LDB</v>
          </cell>
          <cell r="W742">
            <v>0</v>
          </cell>
          <cell r="Y742">
            <v>0</v>
          </cell>
          <cell r="Z742">
            <v>-2</v>
          </cell>
          <cell r="AA742" t="str">
            <v>MS#</v>
          </cell>
          <cell r="AB742" t="str">
            <v xml:space="preserve">   998010160</v>
          </cell>
          <cell r="AC742" t="str">
            <v>BCH</v>
          </cell>
          <cell r="AD742" t="str">
            <v>015504</v>
          </cell>
          <cell r="AE742" t="str">
            <v>TML</v>
          </cell>
          <cell r="AF742" t="str">
            <v>12019</v>
          </cell>
          <cell r="AG742" t="str">
            <v>SRL</v>
          </cell>
          <cell r="AH742" t="str">
            <v>0350</v>
          </cell>
          <cell r="AI742" t="str">
            <v>DLV</v>
          </cell>
          <cell r="AJ742" t="str">
            <v>000</v>
          </cell>
          <cell r="AK742" t="str">
            <v>REL</v>
          </cell>
          <cell r="AL742" t="str">
            <v>000</v>
          </cell>
          <cell r="AM742" t="str">
            <v>LN#</v>
          </cell>
          <cell r="AO742" t="str">
            <v>UOI</v>
          </cell>
          <cell r="AP742" t="str">
            <v>EA</v>
          </cell>
          <cell r="AU742" t="str">
            <v>0</v>
          </cell>
          <cell r="AW742" t="str">
            <v>000</v>
          </cell>
          <cell r="AX742" t="str">
            <v>00</v>
          </cell>
          <cell r="AY742" t="str">
            <v>0</v>
          </cell>
          <cell r="AZ742" t="str">
            <v>FPL Fibernet</v>
          </cell>
        </row>
        <row r="743">
          <cell r="A743" t="str">
            <v>107100</v>
          </cell>
          <cell r="B743" t="str">
            <v>0368</v>
          </cell>
          <cell r="C743" t="str">
            <v>06200</v>
          </cell>
          <cell r="D743" t="str">
            <v>0FIBER</v>
          </cell>
          <cell r="E743" t="str">
            <v>368000</v>
          </cell>
          <cell r="F743" t="str">
            <v>0676</v>
          </cell>
          <cell r="G743" t="str">
            <v>12450</v>
          </cell>
          <cell r="H743" t="str">
            <v>A</v>
          </cell>
          <cell r="I743" t="str">
            <v>00000041</v>
          </cell>
          <cell r="J743">
            <v>65</v>
          </cell>
          <cell r="K743">
            <v>368</v>
          </cell>
          <cell r="L743">
            <v>6202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 t="str">
            <v>0676</v>
          </cell>
          <cell r="R743" t="str">
            <v>12450</v>
          </cell>
          <cell r="S743" t="str">
            <v>200212</v>
          </cell>
          <cell r="T743" t="str">
            <v>SA01</v>
          </cell>
          <cell r="U743">
            <v>-0.02</v>
          </cell>
          <cell r="V743" t="str">
            <v>LDB</v>
          </cell>
          <cell r="W743">
            <v>0</v>
          </cell>
          <cell r="Y743">
            <v>0</v>
          </cell>
          <cell r="Z743">
            <v>-2</v>
          </cell>
          <cell r="AA743" t="str">
            <v>MS#</v>
          </cell>
          <cell r="AB743" t="str">
            <v xml:space="preserve">   998010181</v>
          </cell>
          <cell r="AC743" t="str">
            <v>BCH</v>
          </cell>
          <cell r="AD743" t="str">
            <v>015504</v>
          </cell>
          <cell r="AE743" t="str">
            <v>TML</v>
          </cell>
          <cell r="AF743" t="str">
            <v>12019</v>
          </cell>
          <cell r="AG743" t="str">
            <v>SRL</v>
          </cell>
          <cell r="AH743" t="str">
            <v>0350</v>
          </cell>
          <cell r="AI743" t="str">
            <v>DLV</v>
          </cell>
          <cell r="AJ743" t="str">
            <v>000</v>
          </cell>
          <cell r="AK743" t="str">
            <v>REL</v>
          </cell>
          <cell r="AL743" t="str">
            <v>000</v>
          </cell>
          <cell r="AM743" t="str">
            <v>LN#</v>
          </cell>
          <cell r="AO743" t="str">
            <v>UOI</v>
          </cell>
          <cell r="AP743" t="str">
            <v>EA</v>
          </cell>
          <cell r="AU743" t="str">
            <v>0</v>
          </cell>
          <cell r="AW743" t="str">
            <v>000</v>
          </cell>
          <cell r="AX743" t="str">
            <v>00</v>
          </cell>
          <cell r="AY743" t="str">
            <v>0</v>
          </cell>
          <cell r="AZ743" t="str">
            <v>FPL Fibernet</v>
          </cell>
        </row>
        <row r="744">
          <cell r="A744" t="str">
            <v>107100</v>
          </cell>
          <cell r="B744" t="str">
            <v>0368</v>
          </cell>
          <cell r="C744" t="str">
            <v>06200</v>
          </cell>
          <cell r="D744" t="str">
            <v>0FIBER</v>
          </cell>
          <cell r="E744" t="str">
            <v>368000</v>
          </cell>
          <cell r="F744" t="str">
            <v>0676</v>
          </cell>
          <cell r="G744" t="str">
            <v>12450</v>
          </cell>
          <cell r="H744" t="str">
            <v>A</v>
          </cell>
          <cell r="I744" t="str">
            <v>00000041</v>
          </cell>
          <cell r="J744">
            <v>65</v>
          </cell>
          <cell r="K744">
            <v>368</v>
          </cell>
          <cell r="L744">
            <v>6202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 t="str">
            <v>0676</v>
          </cell>
          <cell r="R744" t="str">
            <v>12450</v>
          </cell>
          <cell r="S744" t="str">
            <v>200212</v>
          </cell>
          <cell r="T744" t="str">
            <v>SA01</v>
          </cell>
          <cell r="U744">
            <v>-0.02</v>
          </cell>
          <cell r="V744" t="str">
            <v>LDB</v>
          </cell>
          <cell r="W744">
            <v>0</v>
          </cell>
          <cell r="Y744">
            <v>0</v>
          </cell>
          <cell r="Z744">
            <v>-2</v>
          </cell>
          <cell r="AA744" t="str">
            <v>MS#</v>
          </cell>
          <cell r="AB744" t="str">
            <v xml:space="preserve">   998010181</v>
          </cell>
          <cell r="AC744" t="str">
            <v>BCH</v>
          </cell>
          <cell r="AD744" t="str">
            <v>015504</v>
          </cell>
          <cell r="AE744" t="str">
            <v>TML</v>
          </cell>
          <cell r="AF744" t="str">
            <v>12019</v>
          </cell>
          <cell r="AG744" t="str">
            <v>SRL</v>
          </cell>
          <cell r="AH744" t="str">
            <v>0350</v>
          </cell>
          <cell r="AI744" t="str">
            <v>DLV</v>
          </cell>
          <cell r="AJ744" t="str">
            <v>000</v>
          </cell>
          <cell r="AK744" t="str">
            <v>REL</v>
          </cell>
          <cell r="AL744" t="str">
            <v>000</v>
          </cell>
          <cell r="AM744" t="str">
            <v>LN#</v>
          </cell>
          <cell r="AO744" t="str">
            <v>UOI</v>
          </cell>
          <cell r="AP744" t="str">
            <v>EA</v>
          </cell>
          <cell r="AU744" t="str">
            <v>0</v>
          </cell>
          <cell r="AW744" t="str">
            <v>000</v>
          </cell>
          <cell r="AX744" t="str">
            <v>00</v>
          </cell>
          <cell r="AY744" t="str">
            <v>0</v>
          </cell>
          <cell r="AZ744" t="str">
            <v>FPL Fibernet</v>
          </cell>
        </row>
        <row r="745">
          <cell r="A745" t="str">
            <v>107100</v>
          </cell>
          <cell r="B745" t="str">
            <v>0368</v>
          </cell>
          <cell r="C745" t="str">
            <v>06200</v>
          </cell>
          <cell r="D745" t="str">
            <v>0FIBER</v>
          </cell>
          <cell r="E745" t="str">
            <v>368000</v>
          </cell>
          <cell r="F745" t="str">
            <v>0676</v>
          </cell>
          <cell r="G745" t="str">
            <v>12450</v>
          </cell>
          <cell r="H745" t="str">
            <v>A</v>
          </cell>
          <cell r="I745" t="str">
            <v>00000041</v>
          </cell>
          <cell r="J745">
            <v>65</v>
          </cell>
          <cell r="K745">
            <v>368</v>
          </cell>
          <cell r="L745">
            <v>6202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 t="str">
            <v>0676</v>
          </cell>
          <cell r="R745" t="str">
            <v>12450</v>
          </cell>
          <cell r="S745" t="str">
            <v>200212</v>
          </cell>
          <cell r="T745" t="str">
            <v>SA01</v>
          </cell>
          <cell r="U745">
            <v>-0.02</v>
          </cell>
          <cell r="V745" t="str">
            <v>LDB</v>
          </cell>
          <cell r="W745">
            <v>0</v>
          </cell>
          <cell r="Y745">
            <v>0</v>
          </cell>
          <cell r="Z745">
            <v>-2</v>
          </cell>
          <cell r="AA745" t="str">
            <v>MS#</v>
          </cell>
          <cell r="AB745" t="str">
            <v xml:space="preserve">   998010195</v>
          </cell>
          <cell r="AC745" t="str">
            <v>BCH</v>
          </cell>
          <cell r="AD745" t="str">
            <v>015504</v>
          </cell>
          <cell r="AE745" t="str">
            <v>TML</v>
          </cell>
          <cell r="AF745" t="str">
            <v>12019</v>
          </cell>
          <cell r="AG745" t="str">
            <v>SRL</v>
          </cell>
          <cell r="AH745" t="str">
            <v>0350</v>
          </cell>
          <cell r="AI745" t="str">
            <v>DLV</v>
          </cell>
          <cell r="AJ745" t="str">
            <v>000</v>
          </cell>
          <cell r="AK745" t="str">
            <v>REL</v>
          </cell>
          <cell r="AL745" t="str">
            <v>000</v>
          </cell>
          <cell r="AM745" t="str">
            <v>LN#</v>
          </cell>
          <cell r="AO745" t="str">
            <v>UOI</v>
          </cell>
          <cell r="AP745" t="str">
            <v>EA</v>
          </cell>
          <cell r="AU745" t="str">
            <v>0</v>
          </cell>
          <cell r="AW745" t="str">
            <v>000</v>
          </cell>
          <cell r="AX745" t="str">
            <v>00</v>
          </cell>
          <cell r="AY745" t="str">
            <v>0</v>
          </cell>
          <cell r="AZ745" t="str">
            <v>FPL Fibernet</v>
          </cell>
        </row>
        <row r="746">
          <cell r="A746" t="str">
            <v>107100</v>
          </cell>
          <cell r="B746" t="str">
            <v>0368</v>
          </cell>
          <cell r="C746" t="str">
            <v>06200</v>
          </cell>
          <cell r="D746" t="str">
            <v>0FIBER</v>
          </cell>
          <cell r="E746" t="str">
            <v>368000</v>
          </cell>
          <cell r="F746" t="str">
            <v>0676</v>
          </cell>
          <cell r="G746" t="str">
            <v>12450</v>
          </cell>
          <cell r="H746" t="str">
            <v>A</v>
          </cell>
          <cell r="I746" t="str">
            <v>00000041</v>
          </cell>
          <cell r="J746">
            <v>65</v>
          </cell>
          <cell r="K746">
            <v>368</v>
          </cell>
          <cell r="L746">
            <v>6202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 t="str">
            <v>0676</v>
          </cell>
          <cell r="R746" t="str">
            <v>12450</v>
          </cell>
          <cell r="S746" t="str">
            <v>200212</v>
          </cell>
          <cell r="T746" t="str">
            <v>SA01</v>
          </cell>
          <cell r="U746">
            <v>-0.02</v>
          </cell>
          <cell r="V746" t="str">
            <v>LDB</v>
          </cell>
          <cell r="W746">
            <v>0</v>
          </cell>
          <cell r="Y746">
            <v>0</v>
          </cell>
          <cell r="Z746">
            <v>-2</v>
          </cell>
          <cell r="AA746" t="str">
            <v>MS#</v>
          </cell>
          <cell r="AB746" t="str">
            <v xml:space="preserve">   998010287</v>
          </cell>
          <cell r="AC746" t="str">
            <v>BCH</v>
          </cell>
          <cell r="AD746" t="str">
            <v>015504</v>
          </cell>
          <cell r="AE746" t="str">
            <v>TML</v>
          </cell>
          <cell r="AF746" t="str">
            <v>12019</v>
          </cell>
          <cell r="AG746" t="str">
            <v>SRL</v>
          </cell>
          <cell r="AH746" t="str">
            <v>0350</v>
          </cell>
          <cell r="AI746" t="str">
            <v>DLV</v>
          </cell>
          <cell r="AJ746" t="str">
            <v>000</v>
          </cell>
          <cell r="AK746" t="str">
            <v>REL</v>
          </cell>
          <cell r="AL746" t="str">
            <v>000</v>
          </cell>
          <cell r="AM746" t="str">
            <v>LN#</v>
          </cell>
          <cell r="AO746" t="str">
            <v>UOI</v>
          </cell>
          <cell r="AP746" t="str">
            <v>EA</v>
          </cell>
          <cell r="AU746" t="str">
            <v>0</v>
          </cell>
          <cell r="AW746" t="str">
            <v>000</v>
          </cell>
          <cell r="AX746" t="str">
            <v>00</v>
          </cell>
          <cell r="AY746" t="str">
            <v>0</v>
          </cell>
          <cell r="AZ746" t="str">
            <v>FPL Fibernet</v>
          </cell>
        </row>
        <row r="747">
          <cell r="A747" t="str">
            <v>107100</v>
          </cell>
          <cell r="B747" t="str">
            <v>0368</v>
          </cell>
          <cell r="C747" t="str">
            <v>06200</v>
          </cell>
          <cell r="D747" t="str">
            <v>0FIBER</v>
          </cell>
          <cell r="E747" t="str">
            <v>368000</v>
          </cell>
          <cell r="F747" t="str">
            <v>0676</v>
          </cell>
          <cell r="G747" t="str">
            <v>12450</v>
          </cell>
          <cell r="H747" t="str">
            <v>A</v>
          </cell>
          <cell r="I747" t="str">
            <v>00000041</v>
          </cell>
          <cell r="J747">
            <v>65</v>
          </cell>
          <cell r="K747">
            <v>368</v>
          </cell>
          <cell r="L747">
            <v>6202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 t="str">
            <v>0676</v>
          </cell>
          <cell r="R747" t="str">
            <v>12450</v>
          </cell>
          <cell r="S747" t="str">
            <v>200212</v>
          </cell>
          <cell r="T747" t="str">
            <v>SA01</v>
          </cell>
          <cell r="U747">
            <v>-0.02</v>
          </cell>
          <cell r="V747" t="str">
            <v>LDB</v>
          </cell>
          <cell r="W747">
            <v>0</v>
          </cell>
          <cell r="Y747">
            <v>0</v>
          </cell>
          <cell r="Z747">
            <v>-2</v>
          </cell>
          <cell r="AA747" t="str">
            <v>MS#</v>
          </cell>
          <cell r="AB747" t="str">
            <v xml:space="preserve">   998010294</v>
          </cell>
          <cell r="AC747" t="str">
            <v>BCH</v>
          </cell>
          <cell r="AD747" t="str">
            <v>015504</v>
          </cell>
          <cell r="AE747" t="str">
            <v>TML</v>
          </cell>
          <cell r="AF747" t="str">
            <v>12019</v>
          </cell>
          <cell r="AG747" t="str">
            <v>SRL</v>
          </cell>
          <cell r="AH747" t="str">
            <v>0350</v>
          </cell>
          <cell r="AI747" t="str">
            <v>DLV</v>
          </cell>
          <cell r="AJ747" t="str">
            <v>000</v>
          </cell>
          <cell r="AK747" t="str">
            <v>REL</v>
          </cell>
          <cell r="AL747" t="str">
            <v>000</v>
          </cell>
          <cell r="AM747" t="str">
            <v>LN#</v>
          </cell>
          <cell r="AO747" t="str">
            <v>UOI</v>
          </cell>
          <cell r="AP747" t="str">
            <v>EA</v>
          </cell>
          <cell r="AU747" t="str">
            <v>0</v>
          </cell>
          <cell r="AW747" t="str">
            <v>000</v>
          </cell>
          <cell r="AX747" t="str">
            <v>00</v>
          </cell>
          <cell r="AY747" t="str">
            <v>0</v>
          </cell>
          <cell r="AZ747" t="str">
            <v>FPL Fibernet</v>
          </cell>
        </row>
        <row r="748">
          <cell r="A748" t="str">
            <v>107100</v>
          </cell>
          <cell r="B748" t="str">
            <v>0368</v>
          </cell>
          <cell r="C748" t="str">
            <v>06200</v>
          </cell>
          <cell r="D748" t="str">
            <v>0FIBER</v>
          </cell>
          <cell r="E748" t="str">
            <v>368000</v>
          </cell>
          <cell r="F748" t="str">
            <v>0676</v>
          </cell>
          <cell r="G748" t="str">
            <v>12450</v>
          </cell>
          <cell r="H748" t="str">
            <v>A</v>
          </cell>
          <cell r="I748" t="str">
            <v>00000041</v>
          </cell>
          <cell r="J748">
            <v>65</v>
          </cell>
          <cell r="K748">
            <v>368</v>
          </cell>
          <cell r="L748">
            <v>6202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 t="str">
            <v>0676</v>
          </cell>
          <cell r="R748" t="str">
            <v>12450</v>
          </cell>
          <cell r="S748" t="str">
            <v>200212</v>
          </cell>
          <cell r="T748" t="str">
            <v>SA01</v>
          </cell>
          <cell r="U748">
            <v>-0.02</v>
          </cell>
          <cell r="V748" t="str">
            <v>LDB</v>
          </cell>
          <cell r="W748">
            <v>0</v>
          </cell>
          <cell r="Y748">
            <v>0</v>
          </cell>
          <cell r="Z748">
            <v>-2</v>
          </cell>
          <cell r="AA748" t="str">
            <v>MS#</v>
          </cell>
          <cell r="AB748" t="str">
            <v xml:space="preserve">   998010294</v>
          </cell>
          <cell r="AC748" t="str">
            <v>BCH</v>
          </cell>
          <cell r="AD748" t="str">
            <v>015504</v>
          </cell>
          <cell r="AE748" t="str">
            <v>TML</v>
          </cell>
          <cell r="AF748" t="str">
            <v>12019</v>
          </cell>
          <cell r="AG748" t="str">
            <v>SRL</v>
          </cell>
          <cell r="AH748" t="str">
            <v>0350</v>
          </cell>
          <cell r="AI748" t="str">
            <v>DLV</v>
          </cell>
          <cell r="AJ748" t="str">
            <v>000</v>
          </cell>
          <cell r="AK748" t="str">
            <v>REL</v>
          </cell>
          <cell r="AL748" t="str">
            <v>000</v>
          </cell>
          <cell r="AM748" t="str">
            <v>LN#</v>
          </cell>
          <cell r="AO748" t="str">
            <v>UOI</v>
          </cell>
          <cell r="AP748" t="str">
            <v>EA</v>
          </cell>
          <cell r="AU748" t="str">
            <v>0</v>
          </cell>
          <cell r="AW748" t="str">
            <v>000</v>
          </cell>
          <cell r="AX748" t="str">
            <v>00</v>
          </cell>
          <cell r="AY748" t="str">
            <v>0</v>
          </cell>
          <cell r="AZ748" t="str">
            <v>FPL Fibernet</v>
          </cell>
        </row>
        <row r="749">
          <cell r="A749" t="str">
            <v>107100</v>
          </cell>
          <cell r="B749" t="str">
            <v>0368</v>
          </cell>
          <cell r="C749" t="str">
            <v>06200</v>
          </cell>
          <cell r="D749" t="str">
            <v>0FIBER</v>
          </cell>
          <cell r="E749" t="str">
            <v>368000</v>
          </cell>
          <cell r="F749" t="str">
            <v>0676</v>
          </cell>
          <cell r="G749" t="str">
            <v>12450</v>
          </cell>
          <cell r="H749" t="str">
            <v>A</v>
          </cell>
          <cell r="I749" t="str">
            <v>00000041</v>
          </cell>
          <cell r="J749">
            <v>65</v>
          </cell>
          <cell r="K749">
            <v>368</v>
          </cell>
          <cell r="L749">
            <v>6202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 t="str">
            <v>0676</v>
          </cell>
          <cell r="R749" t="str">
            <v>12450</v>
          </cell>
          <cell r="S749" t="str">
            <v>200212</v>
          </cell>
          <cell r="T749" t="str">
            <v>SA01</v>
          </cell>
          <cell r="U749">
            <v>-0.02</v>
          </cell>
          <cell r="V749" t="str">
            <v>LDB</v>
          </cell>
          <cell r="W749">
            <v>0</v>
          </cell>
          <cell r="Y749">
            <v>0</v>
          </cell>
          <cell r="Z749">
            <v>-2</v>
          </cell>
          <cell r="AA749" t="str">
            <v>MS#</v>
          </cell>
          <cell r="AB749" t="str">
            <v xml:space="preserve">   998010306</v>
          </cell>
          <cell r="AC749" t="str">
            <v>BCH</v>
          </cell>
          <cell r="AD749" t="str">
            <v>015504</v>
          </cell>
          <cell r="AE749" t="str">
            <v>TML</v>
          </cell>
          <cell r="AF749" t="str">
            <v>12019</v>
          </cell>
          <cell r="AG749" t="str">
            <v>SRL</v>
          </cell>
          <cell r="AH749" t="str">
            <v>0350</v>
          </cell>
          <cell r="AI749" t="str">
            <v>DLV</v>
          </cell>
          <cell r="AJ749" t="str">
            <v>000</v>
          </cell>
          <cell r="AK749" t="str">
            <v>REL</v>
          </cell>
          <cell r="AL749" t="str">
            <v>000</v>
          </cell>
          <cell r="AM749" t="str">
            <v>LN#</v>
          </cell>
          <cell r="AO749" t="str">
            <v>UOI</v>
          </cell>
          <cell r="AP749" t="str">
            <v>EA</v>
          </cell>
          <cell r="AU749" t="str">
            <v>0</v>
          </cell>
          <cell r="AW749" t="str">
            <v>000</v>
          </cell>
          <cell r="AX749" t="str">
            <v>00</v>
          </cell>
          <cell r="AY749" t="str">
            <v>0</v>
          </cell>
          <cell r="AZ749" t="str">
            <v>FPL Fibernet</v>
          </cell>
        </row>
        <row r="750">
          <cell r="A750" t="str">
            <v>107100</v>
          </cell>
          <cell r="B750" t="str">
            <v>0368</v>
          </cell>
          <cell r="C750" t="str">
            <v>06200</v>
          </cell>
          <cell r="D750" t="str">
            <v>0FIBER</v>
          </cell>
          <cell r="E750" t="str">
            <v>368000</v>
          </cell>
          <cell r="F750" t="str">
            <v>0676</v>
          </cell>
          <cell r="G750" t="str">
            <v>12450</v>
          </cell>
          <cell r="H750" t="str">
            <v>A</v>
          </cell>
          <cell r="I750" t="str">
            <v>00000041</v>
          </cell>
          <cell r="J750">
            <v>65</v>
          </cell>
          <cell r="K750">
            <v>368</v>
          </cell>
          <cell r="L750">
            <v>6202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 t="str">
            <v>0676</v>
          </cell>
          <cell r="R750" t="str">
            <v>12450</v>
          </cell>
          <cell r="S750" t="str">
            <v>200212</v>
          </cell>
          <cell r="T750" t="str">
            <v>SA01</v>
          </cell>
          <cell r="U750">
            <v>-0.02</v>
          </cell>
          <cell r="V750" t="str">
            <v>LDB</v>
          </cell>
          <cell r="W750">
            <v>0</v>
          </cell>
          <cell r="Y750">
            <v>0</v>
          </cell>
          <cell r="Z750">
            <v>-2</v>
          </cell>
          <cell r="AA750" t="str">
            <v>MS#</v>
          </cell>
          <cell r="AB750" t="str">
            <v xml:space="preserve">   998010309</v>
          </cell>
          <cell r="AC750" t="str">
            <v>BCH</v>
          </cell>
          <cell r="AD750" t="str">
            <v>015504</v>
          </cell>
          <cell r="AE750" t="str">
            <v>TML</v>
          </cell>
          <cell r="AF750" t="str">
            <v>12019</v>
          </cell>
          <cell r="AG750" t="str">
            <v>SRL</v>
          </cell>
          <cell r="AH750" t="str">
            <v>0350</v>
          </cell>
          <cell r="AI750" t="str">
            <v>DLV</v>
          </cell>
          <cell r="AJ750" t="str">
            <v>000</v>
          </cell>
          <cell r="AK750" t="str">
            <v>REL</v>
          </cell>
          <cell r="AL750" t="str">
            <v>000</v>
          </cell>
          <cell r="AM750" t="str">
            <v>LN#</v>
          </cell>
          <cell r="AO750" t="str">
            <v>UOI</v>
          </cell>
          <cell r="AP750" t="str">
            <v>EA</v>
          </cell>
          <cell r="AU750" t="str">
            <v>0</v>
          </cell>
          <cell r="AW750" t="str">
            <v>000</v>
          </cell>
          <cell r="AX750" t="str">
            <v>00</v>
          </cell>
          <cell r="AY750" t="str">
            <v>0</v>
          </cell>
          <cell r="AZ750" t="str">
            <v>FPL Fibernet</v>
          </cell>
        </row>
        <row r="751">
          <cell r="A751" t="str">
            <v>107100</v>
          </cell>
          <cell r="B751" t="str">
            <v>0368</v>
          </cell>
          <cell r="C751" t="str">
            <v>06200</v>
          </cell>
          <cell r="D751" t="str">
            <v>0FIBER</v>
          </cell>
          <cell r="E751" t="str">
            <v>368000</v>
          </cell>
          <cell r="F751" t="str">
            <v>0676</v>
          </cell>
          <cell r="G751" t="str">
            <v>12450</v>
          </cell>
          <cell r="H751" t="str">
            <v>A</v>
          </cell>
          <cell r="I751" t="str">
            <v>00000041</v>
          </cell>
          <cell r="J751">
            <v>65</v>
          </cell>
          <cell r="K751">
            <v>368</v>
          </cell>
          <cell r="L751">
            <v>6202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 t="str">
            <v>0676</v>
          </cell>
          <cell r="R751" t="str">
            <v>12450</v>
          </cell>
          <cell r="S751" t="str">
            <v>200212</v>
          </cell>
          <cell r="T751" t="str">
            <v>SA01</v>
          </cell>
          <cell r="U751">
            <v>-0.02</v>
          </cell>
          <cell r="V751" t="str">
            <v>LDB</v>
          </cell>
          <cell r="W751">
            <v>0</v>
          </cell>
          <cell r="Y751">
            <v>0</v>
          </cell>
          <cell r="Z751">
            <v>-2</v>
          </cell>
          <cell r="AA751" t="str">
            <v>MS#</v>
          </cell>
          <cell r="AB751" t="str">
            <v xml:space="preserve">   998010309</v>
          </cell>
          <cell r="AC751" t="str">
            <v>BCH</v>
          </cell>
          <cell r="AD751" t="str">
            <v>015504</v>
          </cell>
          <cell r="AE751" t="str">
            <v>TML</v>
          </cell>
          <cell r="AF751" t="str">
            <v>12019</v>
          </cell>
          <cell r="AG751" t="str">
            <v>SRL</v>
          </cell>
          <cell r="AH751" t="str">
            <v>0350</v>
          </cell>
          <cell r="AI751" t="str">
            <v>DLV</v>
          </cell>
          <cell r="AJ751" t="str">
            <v>000</v>
          </cell>
          <cell r="AK751" t="str">
            <v>REL</v>
          </cell>
          <cell r="AL751" t="str">
            <v>000</v>
          </cell>
          <cell r="AM751" t="str">
            <v>LN#</v>
          </cell>
          <cell r="AO751" t="str">
            <v>UOI</v>
          </cell>
          <cell r="AP751" t="str">
            <v>EA</v>
          </cell>
          <cell r="AU751" t="str">
            <v>0</v>
          </cell>
          <cell r="AW751" t="str">
            <v>000</v>
          </cell>
          <cell r="AX751" t="str">
            <v>00</v>
          </cell>
          <cell r="AY751" t="str">
            <v>0</v>
          </cell>
          <cell r="AZ751" t="str">
            <v>FPL Fibernet</v>
          </cell>
        </row>
        <row r="752">
          <cell r="A752" t="str">
            <v>107100</v>
          </cell>
          <cell r="B752" t="str">
            <v>0368</v>
          </cell>
          <cell r="C752" t="str">
            <v>06200</v>
          </cell>
          <cell r="D752" t="str">
            <v>0FIBER</v>
          </cell>
          <cell r="E752" t="str">
            <v>368000</v>
          </cell>
          <cell r="F752" t="str">
            <v>0676</v>
          </cell>
          <cell r="G752" t="str">
            <v>12450</v>
          </cell>
          <cell r="H752" t="str">
            <v>A</v>
          </cell>
          <cell r="I752" t="str">
            <v>00000041</v>
          </cell>
          <cell r="J752">
            <v>65</v>
          </cell>
          <cell r="K752">
            <v>368</v>
          </cell>
          <cell r="L752">
            <v>6202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 t="str">
            <v>0676</v>
          </cell>
          <cell r="R752" t="str">
            <v>12450</v>
          </cell>
          <cell r="S752" t="str">
            <v>200212</v>
          </cell>
          <cell r="T752" t="str">
            <v>SA01</v>
          </cell>
          <cell r="U752">
            <v>-0.02</v>
          </cell>
          <cell r="V752" t="str">
            <v>LDB</v>
          </cell>
          <cell r="W752">
            <v>0</v>
          </cell>
          <cell r="Y752">
            <v>0</v>
          </cell>
          <cell r="Z752">
            <v>-2</v>
          </cell>
          <cell r="AA752" t="str">
            <v>MS#</v>
          </cell>
          <cell r="AB752" t="str">
            <v xml:space="preserve">   998010310</v>
          </cell>
          <cell r="AC752" t="str">
            <v>BCH</v>
          </cell>
          <cell r="AD752" t="str">
            <v>015504</v>
          </cell>
          <cell r="AE752" t="str">
            <v>TML</v>
          </cell>
          <cell r="AF752" t="str">
            <v>12019</v>
          </cell>
          <cell r="AG752" t="str">
            <v>SRL</v>
          </cell>
          <cell r="AH752" t="str">
            <v>0350</v>
          </cell>
          <cell r="AI752" t="str">
            <v>DLV</v>
          </cell>
          <cell r="AJ752" t="str">
            <v>000</v>
          </cell>
          <cell r="AK752" t="str">
            <v>REL</v>
          </cell>
          <cell r="AL752" t="str">
            <v>000</v>
          </cell>
          <cell r="AM752" t="str">
            <v>LN#</v>
          </cell>
          <cell r="AO752" t="str">
            <v>UOI</v>
          </cell>
          <cell r="AP752" t="str">
            <v>EA</v>
          </cell>
          <cell r="AU752" t="str">
            <v>0</v>
          </cell>
          <cell r="AW752" t="str">
            <v>000</v>
          </cell>
          <cell r="AX752" t="str">
            <v>00</v>
          </cell>
          <cell r="AY752" t="str">
            <v>0</v>
          </cell>
          <cell r="AZ752" t="str">
            <v>FPL Fibernet</v>
          </cell>
        </row>
        <row r="753">
          <cell r="A753" t="str">
            <v>107100</v>
          </cell>
          <cell r="B753" t="str">
            <v>0368</v>
          </cell>
          <cell r="C753" t="str">
            <v>06200</v>
          </cell>
          <cell r="D753" t="str">
            <v>0FIBER</v>
          </cell>
          <cell r="E753" t="str">
            <v>368000</v>
          </cell>
          <cell r="F753" t="str">
            <v>0676</v>
          </cell>
          <cell r="G753" t="str">
            <v>12450</v>
          </cell>
          <cell r="H753" t="str">
            <v>A</v>
          </cell>
          <cell r="I753" t="str">
            <v>00000041</v>
          </cell>
          <cell r="J753">
            <v>65</v>
          </cell>
          <cell r="K753">
            <v>368</v>
          </cell>
          <cell r="L753">
            <v>6202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 t="str">
            <v>0676</v>
          </cell>
          <cell r="R753" t="str">
            <v>12450</v>
          </cell>
          <cell r="S753" t="str">
            <v>200212</v>
          </cell>
          <cell r="T753" t="str">
            <v>SA01</v>
          </cell>
          <cell r="U753">
            <v>-0.02</v>
          </cell>
          <cell r="V753" t="str">
            <v>LDB</v>
          </cell>
          <cell r="W753">
            <v>0</v>
          </cell>
          <cell r="Y753">
            <v>0</v>
          </cell>
          <cell r="Z753">
            <v>-2</v>
          </cell>
          <cell r="AA753" t="str">
            <v>MS#</v>
          </cell>
          <cell r="AB753" t="str">
            <v xml:space="preserve">   998010315</v>
          </cell>
          <cell r="AC753" t="str">
            <v>BCH</v>
          </cell>
          <cell r="AD753" t="str">
            <v>015504</v>
          </cell>
          <cell r="AE753" t="str">
            <v>TML</v>
          </cell>
          <cell r="AF753" t="str">
            <v>12019</v>
          </cell>
          <cell r="AG753" t="str">
            <v>SRL</v>
          </cell>
          <cell r="AH753" t="str">
            <v>0350</v>
          </cell>
          <cell r="AI753" t="str">
            <v>DLV</v>
          </cell>
          <cell r="AJ753" t="str">
            <v>000</v>
          </cell>
          <cell r="AK753" t="str">
            <v>REL</v>
          </cell>
          <cell r="AL753" t="str">
            <v>000</v>
          </cell>
          <cell r="AM753" t="str">
            <v>LN#</v>
          </cell>
          <cell r="AO753" t="str">
            <v>UOI</v>
          </cell>
          <cell r="AP753" t="str">
            <v>EA</v>
          </cell>
          <cell r="AU753" t="str">
            <v>0</v>
          </cell>
          <cell r="AW753" t="str">
            <v>000</v>
          </cell>
          <cell r="AX753" t="str">
            <v>00</v>
          </cell>
          <cell r="AY753" t="str">
            <v>0</v>
          </cell>
          <cell r="AZ753" t="str">
            <v>FPL Fibernet</v>
          </cell>
        </row>
        <row r="754">
          <cell r="A754" t="str">
            <v>107100</v>
          </cell>
          <cell r="B754" t="str">
            <v>0368</v>
          </cell>
          <cell r="C754" t="str">
            <v>06200</v>
          </cell>
          <cell r="D754" t="str">
            <v>0FIBER</v>
          </cell>
          <cell r="E754" t="str">
            <v>368000</v>
          </cell>
          <cell r="F754" t="str">
            <v>0676</v>
          </cell>
          <cell r="G754" t="str">
            <v>12450</v>
          </cell>
          <cell r="H754" t="str">
            <v>A</v>
          </cell>
          <cell r="I754" t="str">
            <v>00000041</v>
          </cell>
          <cell r="J754">
            <v>65</v>
          </cell>
          <cell r="K754">
            <v>368</v>
          </cell>
          <cell r="L754">
            <v>6202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 t="str">
            <v>0676</v>
          </cell>
          <cell r="R754" t="str">
            <v>12450</v>
          </cell>
          <cell r="S754" t="str">
            <v>200212</v>
          </cell>
          <cell r="T754" t="str">
            <v>SA01</v>
          </cell>
          <cell r="U754">
            <v>-0.02</v>
          </cell>
          <cell r="V754" t="str">
            <v>LDB</v>
          </cell>
          <cell r="W754">
            <v>0</v>
          </cell>
          <cell r="Y754">
            <v>0</v>
          </cell>
          <cell r="Z754">
            <v>-2</v>
          </cell>
          <cell r="AA754" t="str">
            <v>MS#</v>
          </cell>
          <cell r="AB754" t="str">
            <v xml:space="preserve">   998010315</v>
          </cell>
          <cell r="AC754" t="str">
            <v>BCH</v>
          </cell>
          <cell r="AD754" t="str">
            <v>015504</v>
          </cell>
          <cell r="AE754" t="str">
            <v>TML</v>
          </cell>
          <cell r="AF754" t="str">
            <v>12019</v>
          </cell>
          <cell r="AG754" t="str">
            <v>SRL</v>
          </cell>
          <cell r="AH754" t="str">
            <v>0350</v>
          </cell>
          <cell r="AI754" t="str">
            <v>DLV</v>
          </cell>
          <cell r="AJ754" t="str">
            <v>000</v>
          </cell>
          <cell r="AK754" t="str">
            <v>REL</v>
          </cell>
          <cell r="AL754" t="str">
            <v>000</v>
          </cell>
          <cell r="AM754" t="str">
            <v>LN#</v>
          </cell>
          <cell r="AO754" t="str">
            <v>UOI</v>
          </cell>
          <cell r="AP754" t="str">
            <v>EA</v>
          </cell>
          <cell r="AU754" t="str">
            <v>0</v>
          </cell>
          <cell r="AW754" t="str">
            <v>000</v>
          </cell>
          <cell r="AX754" t="str">
            <v>00</v>
          </cell>
          <cell r="AY754" t="str">
            <v>0</v>
          </cell>
          <cell r="AZ754" t="str">
            <v>FPL Fibernet</v>
          </cell>
        </row>
        <row r="755">
          <cell r="A755" t="str">
            <v>107100</v>
          </cell>
          <cell r="B755" t="str">
            <v>0368</v>
          </cell>
          <cell r="C755" t="str">
            <v>06200</v>
          </cell>
          <cell r="D755" t="str">
            <v>0FIBER</v>
          </cell>
          <cell r="E755" t="str">
            <v>368000</v>
          </cell>
          <cell r="F755" t="str">
            <v>0676</v>
          </cell>
          <cell r="G755" t="str">
            <v>12450</v>
          </cell>
          <cell r="H755" t="str">
            <v>A</v>
          </cell>
          <cell r="I755" t="str">
            <v>00000041</v>
          </cell>
          <cell r="J755">
            <v>65</v>
          </cell>
          <cell r="K755">
            <v>368</v>
          </cell>
          <cell r="L755">
            <v>6202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 t="str">
            <v>0676</v>
          </cell>
          <cell r="R755" t="str">
            <v>12450</v>
          </cell>
          <cell r="S755" t="str">
            <v>200212</v>
          </cell>
          <cell r="T755" t="str">
            <v>SA01</v>
          </cell>
          <cell r="U755">
            <v>-0.02</v>
          </cell>
          <cell r="V755" t="str">
            <v>LDB</v>
          </cell>
          <cell r="W755">
            <v>0</v>
          </cell>
          <cell r="Y755">
            <v>0</v>
          </cell>
          <cell r="Z755">
            <v>-2</v>
          </cell>
          <cell r="AA755" t="str">
            <v>MS#</v>
          </cell>
          <cell r="AB755" t="str">
            <v xml:space="preserve">   998010318</v>
          </cell>
          <cell r="AC755" t="str">
            <v>BCH</v>
          </cell>
          <cell r="AD755" t="str">
            <v>015504</v>
          </cell>
          <cell r="AE755" t="str">
            <v>TML</v>
          </cell>
          <cell r="AF755" t="str">
            <v>12019</v>
          </cell>
          <cell r="AG755" t="str">
            <v>SRL</v>
          </cell>
          <cell r="AH755" t="str">
            <v>0350</v>
          </cell>
          <cell r="AI755" t="str">
            <v>DLV</v>
          </cell>
          <cell r="AJ755" t="str">
            <v>000</v>
          </cell>
          <cell r="AK755" t="str">
            <v>REL</v>
          </cell>
          <cell r="AL755" t="str">
            <v>000</v>
          </cell>
          <cell r="AM755" t="str">
            <v>LN#</v>
          </cell>
          <cell r="AO755" t="str">
            <v>UOI</v>
          </cell>
          <cell r="AP755" t="str">
            <v>EA</v>
          </cell>
          <cell r="AU755" t="str">
            <v>0</v>
          </cell>
          <cell r="AW755" t="str">
            <v>000</v>
          </cell>
          <cell r="AX755" t="str">
            <v>00</v>
          </cell>
          <cell r="AY755" t="str">
            <v>0</v>
          </cell>
          <cell r="AZ755" t="str">
            <v>FPL Fibernet</v>
          </cell>
        </row>
        <row r="756">
          <cell r="A756" t="str">
            <v>107100</v>
          </cell>
          <cell r="B756" t="str">
            <v>0368</v>
          </cell>
          <cell r="C756" t="str">
            <v>06200</v>
          </cell>
          <cell r="D756" t="str">
            <v>0FIBER</v>
          </cell>
          <cell r="E756" t="str">
            <v>368000</v>
          </cell>
          <cell r="F756" t="str">
            <v>0676</v>
          </cell>
          <cell r="G756" t="str">
            <v>12450</v>
          </cell>
          <cell r="H756" t="str">
            <v>A</v>
          </cell>
          <cell r="I756" t="str">
            <v>00000041</v>
          </cell>
          <cell r="J756">
            <v>65</v>
          </cell>
          <cell r="K756">
            <v>368</v>
          </cell>
          <cell r="L756">
            <v>6202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 t="str">
            <v>0676</v>
          </cell>
          <cell r="R756" t="str">
            <v>12450</v>
          </cell>
          <cell r="S756" t="str">
            <v>200212</v>
          </cell>
          <cell r="T756" t="str">
            <v>SA01</v>
          </cell>
          <cell r="U756">
            <v>-0.02</v>
          </cell>
          <cell r="V756" t="str">
            <v>LDB</v>
          </cell>
          <cell r="W756">
            <v>0</v>
          </cell>
          <cell r="Y756">
            <v>0</v>
          </cell>
          <cell r="Z756">
            <v>-2</v>
          </cell>
          <cell r="AA756" t="str">
            <v>MS#</v>
          </cell>
          <cell r="AB756" t="str">
            <v xml:space="preserve">   998010318</v>
          </cell>
          <cell r="AC756" t="str">
            <v>BCH</v>
          </cell>
          <cell r="AD756" t="str">
            <v>015504</v>
          </cell>
          <cell r="AE756" t="str">
            <v>TML</v>
          </cell>
          <cell r="AF756" t="str">
            <v>12019</v>
          </cell>
          <cell r="AG756" t="str">
            <v>SRL</v>
          </cell>
          <cell r="AH756" t="str">
            <v>0350</v>
          </cell>
          <cell r="AI756" t="str">
            <v>DLV</v>
          </cell>
          <cell r="AJ756" t="str">
            <v>000</v>
          </cell>
          <cell r="AK756" t="str">
            <v>REL</v>
          </cell>
          <cell r="AL756" t="str">
            <v>000</v>
          </cell>
          <cell r="AM756" t="str">
            <v>LN#</v>
          </cell>
          <cell r="AO756" t="str">
            <v>UOI</v>
          </cell>
          <cell r="AP756" t="str">
            <v>EA</v>
          </cell>
          <cell r="AU756" t="str">
            <v>0</v>
          </cell>
          <cell r="AW756" t="str">
            <v>000</v>
          </cell>
          <cell r="AX756" t="str">
            <v>00</v>
          </cell>
          <cell r="AY756" t="str">
            <v>0</v>
          </cell>
          <cell r="AZ756" t="str">
            <v>FPL Fibernet</v>
          </cell>
        </row>
        <row r="757">
          <cell r="A757" t="str">
            <v>107100</v>
          </cell>
          <cell r="B757" t="str">
            <v>0368</v>
          </cell>
          <cell r="C757" t="str">
            <v>06200</v>
          </cell>
          <cell r="D757" t="str">
            <v>0FIBER</v>
          </cell>
          <cell r="E757" t="str">
            <v>368000</v>
          </cell>
          <cell r="F757" t="str">
            <v>0676</v>
          </cell>
          <cell r="G757" t="str">
            <v>12450</v>
          </cell>
          <cell r="H757" t="str">
            <v>A</v>
          </cell>
          <cell r="I757" t="str">
            <v>00000041</v>
          </cell>
          <cell r="J757">
            <v>65</v>
          </cell>
          <cell r="K757">
            <v>368</v>
          </cell>
          <cell r="L757">
            <v>6202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 t="str">
            <v>0676</v>
          </cell>
          <cell r="R757" t="str">
            <v>12450</v>
          </cell>
          <cell r="S757" t="str">
            <v>200212</v>
          </cell>
          <cell r="T757" t="str">
            <v>SA01</v>
          </cell>
          <cell r="U757">
            <v>-0.04</v>
          </cell>
          <cell r="V757" t="str">
            <v>LDB</v>
          </cell>
          <cell r="W757">
            <v>0</v>
          </cell>
          <cell r="Y757">
            <v>0</v>
          </cell>
          <cell r="Z757">
            <v>-4</v>
          </cell>
          <cell r="AA757" t="str">
            <v>MS#</v>
          </cell>
          <cell r="AB757" t="str">
            <v xml:space="preserve">   998010120</v>
          </cell>
          <cell r="AC757" t="str">
            <v>BCH</v>
          </cell>
          <cell r="AD757" t="str">
            <v>015504</v>
          </cell>
          <cell r="AE757" t="str">
            <v>TML</v>
          </cell>
          <cell r="AF757" t="str">
            <v>12019</v>
          </cell>
          <cell r="AG757" t="str">
            <v>SRL</v>
          </cell>
          <cell r="AH757" t="str">
            <v>0350</v>
          </cell>
          <cell r="AI757" t="str">
            <v>DLV</v>
          </cell>
          <cell r="AJ757" t="str">
            <v>000</v>
          </cell>
          <cell r="AK757" t="str">
            <v>REL</v>
          </cell>
          <cell r="AL757" t="str">
            <v>000</v>
          </cell>
          <cell r="AM757" t="str">
            <v>LN#</v>
          </cell>
          <cell r="AO757" t="str">
            <v>UOI</v>
          </cell>
          <cell r="AP757" t="str">
            <v>EA</v>
          </cell>
          <cell r="AU757" t="str">
            <v>0</v>
          </cell>
          <cell r="AW757" t="str">
            <v>000</v>
          </cell>
          <cell r="AX757" t="str">
            <v>00</v>
          </cell>
          <cell r="AY757" t="str">
            <v>0</v>
          </cell>
          <cell r="AZ757" t="str">
            <v>FPL Fibernet</v>
          </cell>
        </row>
        <row r="758">
          <cell r="A758" t="str">
            <v>107100</v>
          </cell>
          <cell r="B758" t="str">
            <v>0368</v>
          </cell>
          <cell r="C758" t="str">
            <v>06200</v>
          </cell>
          <cell r="D758" t="str">
            <v>0FIBER</v>
          </cell>
          <cell r="E758" t="str">
            <v>368000</v>
          </cell>
          <cell r="F758" t="str">
            <v>0676</v>
          </cell>
          <cell r="G758" t="str">
            <v>12450</v>
          </cell>
          <cell r="H758" t="str">
            <v>A</v>
          </cell>
          <cell r="I758" t="str">
            <v>00000041</v>
          </cell>
          <cell r="J758">
            <v>65</v>
          </cell>
          <cell r="K758">
            <v>368</v>
          </cell>
          <cell r="L758">
            <v>6202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 t="str">
            <v>0676</v>
          </cell>
          <cell r="R758" t="str">
            <v>12450</v>
          </cell>
          <cell r="S758" t="str">
            <v>200212</v>
          </cell>
          <cell r="T758" t="str">
            <v>SA01</v>
          </cell>
          <cell r="U758">
            <v>-0.04</v>
          </cell>
          <cell r="V758" t="str">
            <v>LDB</v>
          </cell>
          <cell r="W758">
            <v>0</v>
          </cell>
          <cell r="Y758">
            <v>0</v>
          </cell>
          <cell r="Z758">
            <v>-4</v>
          </cell>
          <cell r="AA758" t="str">
            <v>MS#</v>
          </cell>
          <cell r="AB758" t="str">
            <v xml:space="preserve">   998010287</v>
          </cell>
          <cell r="AC758" t="str">
            <v>BCH</v>
          </cell>
          <cell r="AD758" t="str">
            <v>015504</v>
          </cell>
          <cell r="AE758" t="str">
            <v>TML</v>
          </cell>
          <cell r="AF758" t="str">
            <v>12019</v>
          </cell>
          <cell r="AG758" t="str">
            <v>SRL</v>
          </cell>
          <cell r="AH758" t="str">
            <v>0350</v>
          </cell>
          <cell r="AI758" t="str">
            <v>DLV</v>
          </cell>
          <cell r="AJ758" t="str">
            <v>000</v>
          </cell>
          <cell r="AK758" t="str">
            <v>REL</v>
          </cell>
          <cell r="AL758" t="str">
            <v>000</v>
          </cell>
          <cell r="AM758" t="str">
            <v>LN#</v>
          </cell>
          <cell r="AO758" t="str">
            <v>UOI</v>
          </cell>
          <cell r="AP758" t="str">
            <v>EA</v>
          </cell>
          <cell r="AU758" t="str">
            <v>0</v>
          </cell>
          <cell r="AW758" t="str">
            <v>000</v>
          </cell>
          <cell r="AX758" t="str">
            <v>00</v>
          </cell>
          <cell r="AY758" t="str">
            <v>0</v>
          </cell>
          <cell r="AZ758" t="str">
            <v>FPL Fibernet</v>
          </cell>
        </row>
        <row r="759">
          <cell r="A759" t="str">
            <v>107100</v>
          </cell>
          <cell r="B759" t="str">
            <v>0368</v>
          </cell>
          <cell r="C759" t="str">
            <v>06200</v>
          </cell>
          <cell r="D759" t="str">
            <v>0FIBER</v>
          </cell>
          <cell r="E759" t="str">
            <v>368000</v>
          </cell>
          <cell r="F759" t="str">
            <v>0676</v>
          </cell>
          <cell r="G759" t="str">
            <v>12450</v>
          </cell>
          <cell r="H759" t="str">
            <v>A</v>
          </cell>
          <cell r="I759" t="str">
            <v>00000041</v>
          </cell>
          <cell r="J759">
            <v>65</v>
          </cell>
          <cell r="K759">
            <v>368</v>
          </cell>
          <cell r="L759">
            <v>6202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 t="str">
            <v>0676</v>
          </cell>
          <cell r="R759" t="str">
            <v>12450</v>
          </cell>
          <cell r="S759" t="str">
            <v>200212</v>
          </cell>
          <cell r="T759" t="str">
            <v>SA01</v>
          </cell>
          <cell r="U759">
            <v>-0.05</v>
          </cell>
          <cell r="V759" t="str">
            <v>LDB</v>
          </cell>
          <cell r="W759">
            <v>0</v>
          </cell>
          <cell r="Y759">
            <v>0</v>
          </cell>
          <cell r="Z759">
            <v>-5</v>
          </cell>
          <cell r="AA759" t="str">
            <v>MS#</v>
          </cell>
          <cell r="AB759" t="str">
            <v xml:space="preserve">   998010036</v>
          </cell>
          <cell r="AC759" t="str">
            <v>BCH</v>
          </cell>
          <cell r="AD759" t="str">
            <v>015504</v>
          </cell>
          <cell r="AE759" t="str">
            <v>TML</v>
          </cell>
          <cell r="AF759" t="str">
            <v>12019</v>
          </cell>
          <cell r="AG759" t="str">
            <v>SRL</v>
          </cell>
          <cell r="AH759" t="str">
            <v>0350</v>
          </cell>
          <cell r="AI759" t="str">
            <v>DLV</v>
          </cell>
          <cell r="AJ759" t="str">
            <v>000</v>
          </cell>
          <cell r="AK759" t="str">
            <v>REL</v>
          </cell>
          <cell r="AL759" t="str">
            <v>000</v>
          </cell>
          <cell r="AM759" t="str">
            <v>LN#</v>
          </cell>
          <cell r="AO759" t="str">
            <v>UOI</v>
          </cell>
          <cell r="AP759" t="str">
            <v>EA</v>
          </cell>
          <cell r="AU759" t="str">
            <v>0</v>
          </cell>
          <cell r="AW759" t="str">
            <v>000</v>
          </cell>
          <cell r="AX759" t="str">
            <v>00</v>
          </cell>
          <cell r="AY759" t="str">
            <v>0</v>
          </cell>
          <cell r="AZ759" t="str">
            <v>FPL Fibernet</v>
          </cell>
        </row>
        <row r="760">
          <cell r="A760" t="str">
            <v>107100</v>
          </cell>
          <cell r="B760" t="str">
            <v>0368</v>
          </cell>
          <cell r="C760" t="str">
            <v>06200</v>
          </cell>
          <cell r="D760" t="str">
            <v>0FIBER</v>
          </cell>
          <cell r="E760" t="str">
            <v>368000</v>
          </cell>
          <cell r="F760" t="str">
            <v>0676</v>
          </cell>
          <cell r="G760" t="str">
            <v>12450</v>
          </cell>
          <cell r="H760" t="str">
            <v>A</v>
          </cell>
          <cell r="I760" t="str">
            <v>00000041</v>
          </cell>
          <cell r="J760">
            <v>65</v>
          </cell>
          <cell r="K760">
            <v>368</v>
          </cell>
          <cell r="L760">
            <v>6202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 t="str">
            <v>0676</v>
          </cell>
          <cell r="R760" t="str">
            <v>12450</v>
          </cell>
          <cell r="S760" t="str">
            <v>200212</v>
          </cell>
          <cell r="T760" t="str">
            <v>SA01</v>
          </cell>
          <cell r="U760">
            <v>-0.06</v>
          </cell>
          <cell r="V760" t="str">
            <v>LDB</v>
          </cell>
          <cell r="W760">
            <v>0</v>
          </cell>
          <cell r="Y760">
            <v>0</v>
          </cell>
          <cell r="Z760">
            <v>-6</v>
          </cell>
          <cell r="AA760" t="str">
            <v>MS#</v>
          </cell>
          <cell r="AB760" t="str">
            <v xml:space="preserve">   998010117</v>
          </cell>
          <cell r="AC760" t="str">
            <v>BCH</v>
          </cell>
          <cell r="AD760" t="str">
            <v>015504</v>
          </cell>
          <cell r="AE760" t="str">
            <v>TML</v>
          </cell>
          <cell r="AF760" t="str">
            <v>12019</v>
          </cell>
          <cell r="AG760" t="str">
            <v>SRL</v>
          </cell>
          <cell r="AH760" t="str">
            <v>0350</v>
          </cell>
          <cell r="AI760" t="str">
            <v>DLV</v>
          </cell>
          <cell r="AJ760" t="str">
            <v>000</v>
          </cell>
          <cell r="AK760" t="str">
            <v>REL</v>
          </cell>
          <cell r="AL760" t="str">
            <v>000</v>
          </cell>
          <cell r="AM760" t="str">
            <v>LN#</v>
          </cell>
          <cell r="AO760" t="str">
            <v>UOI</v>
          </cell>
          <cell r="AP760" t="str">
            <v>EA</v>
          </cell>
          <cell r="AU760" t="str">
            <v>0</v>
          </cell>
          <cell r="AW760" t="str">
            <v>000</v>
          </cell>
          <cell r="AX760" t="str">
            <v>00</v>
          </cell>
          <cell r="AY760" t="str">
            <v>0</v>
          </cell>
          <cell r="AZ760" t="str">
            <v>FPL Fibernet</v>
          </cell>
        </row>
        <row r="761">
          <cell r="A761" t="str">
            <v>107100</v>
          </cell>
          <cell r="B761" t="str">
            <v>0368</v>
          </cell>
          <cell r="C761" t="str">
            <v>06200</v>
          </cell>
          <cell r="D761" t="str">
            <v>0FIBER</v>
          </cell>
          <cell r="E761" t="str">
            <v>368000</v>
          </cell>
          <cell r="F761" t="str">
            <v>0676</v>
          </cell>
          <cell r="G761" t="str">
            <v>12450</v>
          </cell>
          <cell r="H761" t="str">
            <v>A</v>
          </cell>
          <cell r="I761" t="str">
            <v>00000041</v>
          </cell>
          <cell r="J761">
            <v>65</v>
          </cell>
          <cell r="K761">
            <v>368</v>
          </cell>
          <cell r="L761">
            <v>6202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 t="str">
            <v>0676</v>
          </cell>
          <cell r="R761" t="str">
            <v>12450</v>
          </cell>
          <cell r="S761" t="str">
            <v>200212</v>
          </cell>
          <cell r="T761" t="str">
            <v>SA01</v>
          </cell>
          <cell r="U761">
            <v>-0.06</v>
          </cell>
          <cell r="V761" t="str">
            <v>LDB</v>
          </cell>
          <cell r="W761">
            <v>0</v>
          </cell>
          <cell r="Y761">
            <v>0</v>
          </cell>
          <cell r="Z761">
            <v>-6</v>
          </cell>
          <cell r="AA761" t="str">
            <v>MS#</v>
          </cell>
          <cell r="AB761" t="str">
            <v xml:space="preserve">   998010164</v>
          </cell>
          <cell r="AC761" t="str">
            <v>BCH</v>
          </cell>
          <cell r="AD761" t="str">
            <v>015504</v>
          </cell>
          <cell r="AE761" t="str">
            <v>TML</v>
          </cell>
          <cell r="AF761" t="str">
            <v>12019</v>
          </cell>
          <cell r="AG761" t="str">
            <v>SRL</v>
          </cell>
          <cell r="AH761" t="str">
            <v>0350</v>
          </cell>
          <cell r="AI761" t="str">
            <v>DLV</v>
          </cell>
          <cell r="AJ761" t="str">
            <v>000</v>
          </cell>
          <cell r="AK761" t="str">
            <v>REL</v>
          </cell>
          <cell r="AL761" t="str">
            <v>000</v>
          </cell>
          <cell r="AM761" t="str">
            <v>LN#</v>
          </cell>
          <cell r="AO761" t="str">
            <v>UOI</v>
          </cell>
          <cell r="AP761" t="str">
            <v>EA</v>
          </cell>
          <cell r="AU761" t="str">
            <v>0</v>
          </cell>
          <cell r="AW761" t="str">
            <v>000</v>
          </cell>
          <cell r="AX761" t="str">
            <v>00</v>
          </cell>
          <cell r="AY761" t="str">
            <v>0</v>
          </cell>
          <cell r="AZ761" t="str">
            <v>FPL Fibernet</v>
          </cell>
        </row>
        <row r="762">
          <cell r="A762" t="str">
            <v>107100</v>
          </cell>
          <cell r="B762" t="str">
            <v>0368</v>
          </cell>
          <cell r="C762" t="str">
            <v>06200</v>
          </cell>
          <cell r="D762" t="str">
            <v>0FIBER</v>
          </cell>
          <cell r="E762" t="str">
            <v>368000</v>
          </cell>
          <cell r="F762" t="str">
            <v>0676</v>
          </cell>
          <cell r="G762" t="str">
            <v>12450</v>
          </cell>
          <cell r="H762" t="str">
            <v>A</v>
          </cell>
          <cell r="I762" t="str">
            <v>00000041</v>
          </cell>
          <cell r="J762">
            <v>65</v>
          </cell>
          <cell r="K762">
            <v>368</v>
          </cell>
          <cell r="L762">
            <v>6202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 t="str">
            <v>0676</v>
          </cell>
          <cell r="R762" t="str">
            <v>12450</v>
          </cell>
          <cell r="S762" t="str">
            <v>200212</v>
          </cell>
          <cell r="T762" t="str">
            <v>SA01</v>
          </cell>
          <cell r="U762">
            <v>-7.0000000000000007E-2</v>
          </cell>
          <cell r="V762" t="str">
            <v>LDB</v>
          </cell>
          <cell r="W762">
            <v>0</v>
          </cell>
          <cell r="Y762">
            <v>0</v>
          </cell>
          <cell r="Z762">
            <v>-7</v>
          </cell>
          <cell r="AA762" t="str">
            <v>MS#</v>
          </cell>
          <cell r="AB762" t="str">
            <v xml:space="preserve">   998010090</v>
          </cell>
          <cell r="AC762" t="str">
            <v>BCH</v>
          </cell>
          <cell r="AD762" t="str">
            <v>012883</v>
          </cell>
          <cell r="AE762" t="str">
            <v>TML</v>
          </cell>
          <cell r="AF762" t="str">
            <v>12020</v>
          </cell>
          <cell r="AG762" t="str">
            <v>SRL</v>
          </cell>
          <cell r="AH762" t="str">
            <v>0350</v>
          </cell>
          <cell r="AI762" t="str">
            <v>DLV</v>
          </cell>
          <cell r="AJ762" t="str">
            <v>000</v>
          </cell>
          <cell r="AK762" t="str">
            <v>REL</v>
          </cell>
          <cell r="AL762" t="str">
            <v>000</v>
          </cell>
          <cell r="AM762" t="str">
            <v>LN#</v>
          </cell>
          <cell r="AO762" t="str">
            <v>UOI</v>
          </cell>
          <cell r="AP762" t="str">
            <v>EA</v>
          </cell>
          <cell r="AU762" t="str">
            <v>0</v>
          </cell>
          <cell r="AW762" t="str">
            <v>000</v>
          </cell>
          <cell r="AX762" t="str">
            <v>00</v>
          </cell>
          <cell r="AY762" t="str">
            <v>0</v>
          </cell>
          <cell r="AZ762" t="str">
            <v>FPL Fibernet</v>
          </cell>
        </row>
        <row r="763">
          <cell r="A763" t="str">
            <v>107100</v>
          </cell>
          <cell r="B763" t="str">
            <v>0368</v>
          </cell>
          <cell r="C763" t="str">
            <v>06200</v>
          </cell>
          <cell r="D763" t="str">
            <v>0FIBER</v>
          </cell>
          <cell r="E763" t="str">
            <v>368000</v>
          </cell>
          <cell r="F763" t="str">
            <v>0676</v>
          </cell>
          <cell r="G763" t="str">
            <v>12450</v>
          </cell>
          <cell r="H763" t="str">
            <v>A</v>
          </cell>
          <cell r="I763" t="str">
            <v>00000041</v>
          </cell>
          <cell r="J763">
            <v>65</v>
          </cell>
          <cell r="K763">
            <v>368</v>
          </cell>
          <cell r="L763">
            <v>6202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 t="str">
            <v>0676</v>
          </cell>
          <cell r="R763" t="str">
            <v>12450</v>
          </cell>
          <cell r="S763" t="str">
            <v>200212</v>
          </cell>
          <cell r="T763" t="str">
            <v>SA01</v>
          </cell>
          <cell r="U763">
            <v>-0.08</v>
          </cell>
          <cell r="V763" t="str">
            <v>LDB</v>
          </cell>
          <cell r="W763">
            <v>0</v>
          </cell>
          <cell r="Y763">
            <v>0</v>
          </cell>
          <cell r="Z763">
            <v>-8</v>
          </cell>
          <cell r="AA763" t="str">
            <v>MS#</v>
          </cell>
          <cell r="AB763" t="str">
            <v xml:space="preserve">   998010277</v>
          </cell>
          <cell r="AC763" t="str">
            <v>BCH</v>
          </cell>
          <cell r="AD763" t="str">
            <v>012883</v>
          </cell>
          <cell r="AE763" t="str">
            <v>TML</v>
          </cell>
          <cell r="AF763" t="str">
            <v>12020</v>
          </cell>
          <cell r="AG763" t="str">
            <v>SRL</v>
          </cell>
          <cell r="AH763" t="str">
            <v>0350</v>
          </cell>
          <cell r="AI763" t="str">
            <v>DLV</v>
          </cell>
          <cell r="AJ763" t="str">
            <v>000</v>
          </cell>
          <cell r="AK763" t="str">
            <v>REL</v>
          </cell>
          <cell r="AL763" t="str">
            <v>000</v>
          </cell>
          <cell r="AM763" t="str">
            <v>LN#</v>
          </cell>
          <cell r="AO763" t="str">
            <v>UOI</v>
          </cell>
          <cell r="AP763" t="str">
            <v>EA</v>
          </cell>
          <cell r="AU763" t="str">
            <v>0</v>
          </cell>
          <cell r="AW763" t="str">
            <v>000</v>
          </cell>
          <cell r="AX763" t="str">
            <v>00</v>
          </cell>
          <cell r="AY763" t="str">
            <v>0</v>
          </cell>
          <cell r="AZ763" t="str">
            <v>FPL Fibernet</v>
          </cell>
        </row>
        <row r="764">
          <cell r="A764" t="str">
            <v>107100</v>
          </cell>
          <cell r="B764" t="str">
            <v>0368</v>
          </cell>
          <cell r="C764" t="str">
            <v>06200</v>
          </cell>
          <cell r="D764" t="str">
            <v>0FIBER</v>
          </cell>
          <cell r="E764" t="str">
            <v>368000</v>
          </cell>
          <cell r="F764" t="str">
            <v>0676</v>
          </cell>
          <cell r="G764" t="str">
            <v>12450</v>
          </cell>
          <cell r="H764" t="str">
            <v>A</v>
          </cell>
          <cell r="I764" t="str">
            <v>00000041</v>
          </cell>
          <cell r="J764">
            <v>65</v>
          </cell>
          <cell r="K764">
            <v>368</v>
          </cell>
          <cell r="L764">
            <v>6202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 t="str">
            <v>0676</v>
          </cell>
          <cell r="R764" t="str">
            <v>12450</v>
          </cell>
          <cell r="S764" t="str">
            <v>200212</v>
          </cell>
          <cell r="T764" t="str">
            <v>SA01</v>
          </cell>
          <cell r="U764">
            <v>-0.14000000000000001</v>
          </cell>
          <cell r="V764" t="str">
            <v>LDB</v>
          </cell>
          <cell r="W764">
            <v>0</v>
          </cell>
          <cell r="Y764">
            <v>0</v>
          </cell>
          <cell r="Z764">
            <v>-14</v>
          </cell>
          <cell r="AA764" t="str">
            <v>MS#</v>
          </cell>
          <cell r="AB764" t="str">
            <v xml:space="preserve">   998010046</v>
          </cell>
          <cell r="AC764" t="str">
            <v>BCH</v>
          </cell>
          <cell r="AD764" t="str">
            <v>015504</v>
          </cell>
          <cell r="AE764" t="str">
            <v>TML</v>
          </cell>
          <cell r="AF764" t="str">
            <v>12019</v>
          </cell>
          <cell r="AG764" t="str">
            <v>SRL</v>
          </cell>
          <cell r="AH764" t="str">
            <v>0350</v>
          </cell>
          <cell r="AI764" t="str">
            <v>DLV</v>
          </cell>
          <cell r="AJ764" t="str">
            <v>000</v>
          </cell>
          <cell r="AK764" t="str">
            <v>REL</v>
          </cell>
          <cell r="AL764" t="str">
            <v>000</v>
          </cell>
          <cell r="AM764" t="str">
            <v>LN#</v>
          </cell>
          <cell r="AO764" t="str">
            <v>UOI</v>
          </cell>
          <cell r="AP764" t="str">
            <v>EA</v>
          </cell>
          <cell r="AU764" t="str">
            <v>0</v>
          </cell>
          <cell r="AW764" t="str">
            <v>000</v>
          </cell>
          <cell r="AX764" t="str">
            <v>00</v>
          </cell>
          <cell r="AY764" t="str">
            <v>0</v>
          </cell>
          <cell r="AZ764" t="str">
            <v>FPL Fibernet</v>
          </cell>
        </row>
        <row r="765">
          <cell r="A765" t="str">
            <v>107100</v>
          </cell>
          <cell r="B765" t="str">
            <v>0368</v>
          </cell>
          <cell r="C765" t="str">
            <v>06200</v>
          </cell>
          <cell r="D765" t="str">
            <v>0FIBER</v>
          </cell>
          <cell r="E765" t="str">
            <v>368000</v>
          </cell>
          <cell r="F765" t="str">
            <v>0676</v>
          </cell>
          <cell r="G765" t="str">
            <v>12450</v>
          </cell>
          <cell r="H765" t="str">
            <v>A</v>
          </cell>
          <cell r="I765" t="str">
            <v>00000041</v>
          </cell>
          <cell r="J765">
            <v>65</v>
          </cell>
          <cell r="K765">
            <v>368</v>
          </cell>
          <cell r="L765">
            <v>6202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 t="str">
            <v>0676</v>
          </cell>
          <cell r="R765" t="str">
            <v>12450</v>
          </cell>
          <cell r="S765" t="str">
            <v>200212</v>
          </cell>
          <cell r="T765" t="str">
            <v>SA01</v>
          </cell>
          <cell r="U765">
            <v>-0.15</v>
          </cell>
          <cell r="V765" t="str">
            <v>LDB</v>
          </cell>
          <cell r="W765">
            <v>0</v>
          </cell>
          <cell r="Y765">
            <v>0</v>
          </cell>
          <cell r="Z765">
            <v>-15</v>
          </cell>
          <cell r="AA765" t="str">
            <v>MS#</v>
          </cell>
          <cell r="AB765" t="str">
            <v xml:space="preserve">   998010114</v>
          </cell>
          <cell r="AC765" t="str">
            <v>BCH</v>
          </cell>
          <cell r="AD765" t="str">
            <v>015504</v>
          </cell>
          <cell r="AE765" t="str">
            <v>TML</v>
          </cell>
          <cell r="AF765" t="str">
            <v>12019</v>
          </cell>
          <cell r="AG765" t="str">
            <v>SRL</v>
          </cell>
          <cell r="AH765" t="str">
            <v>0350</v>
          </cell>
          <cell r="AI765" t="str">
            <v>DLV</v>
          </cell>
          <cell r="AJ765" t="str">
            <v>000</v>
          </cell>
          <cell r="AK765" t="str">
            <v>REL</v>
          </cell>
          <cell r="AL765" t="str">
            <v>000</v>
          </cell>
          <cell r="AM765" t="str">
            <v>LN#</v>
          </cell>
          <cell r="AO765" t="str">
            <v>UOI</v>
          </cell>
          <cell r="AP765" t="str">
            <v>EA</v>
          </cell>
          <cell r="AU765" t="str">
            <v>0</v>
          </cell>
          <cell r="AW765" t="str">
            <v>000</v>
          </cell>
          <cell r="AX765" t="str">
            <v>00</v>
          </cell>
          <cell r="AY765" t="str">
            <v>0</v>
          </cell>
          <cell r="AZ765" t="str">
            <v>FPL Fibernet</v>
          </cell>
        </row>
        <row r="766">
          <cell r="A766" t="str">
            <v>107100</v>
          </cell>
          <cell r="B766" t="str">
            <v>0368</v>
          </cell>
          <cell r="C766" t="str">
            <v>06200</v>
          </cell>
          <cell r="D766" t="str">
            <v>0FIBER</v>
          </cell>
          <cell r="E766" t="str">
            <v>368000</v>
          </cell>
          <cell r="F766" t="str">
            <v>0676</v>
          </cell>
          <cell r="G766" t="str">
            <v>12450</v>
          </cell>
          <cell r="H766" t="str">
            <v>A</v>
          </cell>
          <cell r="I766" t="str">
            <v>00000041</v>
          </cell>
          <cell r="J766">
            <v>65</v>
          </cell>
          <cell r="K766">
            <v>368</v>
          </cell>
          <cell r="L766">
            <v>6202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 t="str">
            <v>0676</v>
          </cell>
          <cell r="R766" t="str">
            <v>12450</v>
          </cell>
          <cell r="S766" t="str">
            <v>200212</v>
          </cell>
          <cell r="T766" t="str">
            <v>SA01</v>
          </cell>
          <cell r="U766">
            <v>-1</v>
          </cell>
          <cell r="V766" t="str">
            <v>LDB</v>
          </cell>
          <cell r="W766">
            <v>0</v>
          </cell>
          <cell r="Y766">
            <v>0</v>
          </cell>
          <cell r="Z766">
            <v>-1</v>
          </cell>
          <cell r="AA766" t="str">
            <v>MS#</v>
          </cell>
          <cell r="AB766" t="str">
            <v xml:space="preserve">   998001002</v>
          </cell>
          <cell r="AC766" t="str">
            <v>BCH</v>
          </cell>
          <cell r="AD766" t="str">
            <v>015504</v>
          </cell>
          <cell r="AE766" t="str">
            <v>TML</v>
          </cell>
          <cell r="AF766" t="str">
            <v>12019</v>
          </cell>
          <cell r="AG766" t="str">
            <v>SRL</v>
          </cell>
          <cell r="AH766" t="str">
            <v>0350</v>
          </cell>
          <cell r="AI766" t="str">
            <v>DLV</v>
          </cell>
          <cell r="AJ766" t="str">
            <v>000</v>
          </cell>
          <cell r="AK766" t="str">
            <v>REL</v>
          </cell>
          <cell r="AL766" t="str">
            <v>000</v>
          </cell>
          <cell r="AM766" t="str">
            <v>LN#</v>
          </cell>
          <cell r="AO766" t="str">
            <v>UOI</v>
          </cell>
          <cell r="AP766" t="str">
            <v>EA</v>
          </cell>
          <cell r="AU766" t="str">
            <v>0</v>
          </cell>
          <cell r="AW766" t="str">
            <v>000</v>
          </cell>
          <cell r="AX766" t="str">
            <v>00</v>
          </cell>
          <cell r="AY766" t="str">
            <v>0</v>
          </cell>
          <cell r="AZ766" t="str">
            <v>FPL Fibernet</v>
          </cell>
        </row>
        <row r="767">
          <cell r="A767" t="str">
            <v>107100</v>
          </cell>
          <cell r="B767" t="str">
            <v>0368</v>
          </cell>
          <cell r="C767" t="str">
            <v>06200</v>
          </cell>
          <cell r="D767" t="str">
            <v>0FIBER</v>
          </cell>
          <cell r="E767" t="str">
            <v>368000</v>
          </cell>
          <cell r="F767" t="str">
            <v>0676</v>
          </cell>
          <cell r="G767" t="str">
            <v>12450</v>
          </cell>
          <cell r="H767" t="str">
            <v>A</v>
          </cell>
          <cell r="I767" t="str">
            <v>00000041</v>
          </cell>
          <cell r="J767">
            <v>65</v>
          </cell>
          <cell r="K767">
            <v>368</v>
          </cell>
          <cell r="L767">
            <v>6202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 t="str">
            <v>0676</v>
          </cell>
          <cell r="R767" t="str">
            <v>12450</v>
          </cell>
          <cell r="S767" t="str">
            <v>200212</v>
          </cell>
          <cell r="T767" t="str">
            <v>SA01</v>
          </cell>
          <cell r="U767">
            <v>-7.17</v>
          </cell>
          <cell r="V767" t="str">
            <v>LDB</v>
          </cell>
          <cell r="W767">
            <v>0</v>
          </cell>
          <cell r="Y767">
            <v>0</v>
          </cell>
          <cell r="Z767">
            <v>-3</v>
          </cell>
          <cell r="AA767" t="str">
            <v>MS#</v>
          </cell>
          <cell r="AB767" t="str">
            <v xml:space="preserve">   998014698</v>
          </cell>
          <cell r="AC767" t="str">
            <v>BCH</v>
          </cell>
          <cell r="AD767" t="str">
            <v>013369</v>
          </cell>
          <cell r="AE767" t="str">
            <v>TML</v>
          </cell>
          <cell r="AF767" t="str">
            <v>12016</v>
          </cell>
          <cell r="AG767" t="str">
            <v>SRL</v>
          </cell>
          <cell r="AH767" t="str">
            <v>0350</v>
          </cell>
          <cell r="AI767" t="str">
            <v>DLV</v>
          </cell>
          <cell r="AJ767" t="str">
            <v>000</v>
          </cell>
          <cell r="AK767" t="str">
            <v>REL</v>
          </cell>
          <cell r="AL767" t="str">
            <v>000</v>
          </cell>
          <cell r="AM767" t="str">
            <v>LN#</v>
          </cell>
          <cell r="AO767" t="str">
            <v>UOI</v>
          </cell>
          <cell r="AP767" t="str">
            <v>EA</v>
          </cell>
          <cell r="AU767" t="str">
            <v>0</v>
          </cell>
          <cell r="AW767" t="str">
            <v>000</v>
          </cell>
          <cell r="AX767" t="str">
            <v>00</v>
          </cell>
          <cell r="AY767" t="str">
            <v>0</v>
          </cell>
          <cell r="AZ767" t="str">
            <v>FPL Fibernet</v>
          </cell>
        </row>
        <row r="768">
          <cell r="A768" t="str">
            <v>107100</v>
          </cell>
          <cell r="B768" t="str">
            <v>0368</v>
          </cell>
          <cell r="C768" t="str">
            <v>06200</v>
          </cell>
          <cell r="D768" t="str">
            <v>0FIBER</v>
          </cell>
          <cell r="E768" t="str">
            <v>368000</v>
          </cell>
          <cell r="F768" t="str">
            <v>0676</v>
          </cell>
          <cell r="G768" t="str">
            <v>12450</v>
          </cell>
          <cell r="H768" t="str">
            <v>A</v>
          </cell>
          <cell r="I768" t="str">
            <v>00000041</v>
          </cell>
          <cell r="J768">
            <v>65</v>
          </cell>
          <cell r="K768">
            <v>368</v>
          </cell>
          <cell r="L768">
            <v>6202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 t="str">
            <v>0676</v>
          </cell>
          <cell r="R768" t="str">
            <v>12450</v>
          </cell>
          <cell r="S768" t="str">
            <v>200212</v>
          </cell>
          <cell r="T768" t="str">
            <v>SA01</v>
          </cell>
          <cell r="U768">
            <v>-7.25</v>
          </cell>
          <cell r="V768" t="str">
            <v>LDB</v>
          </cell>
          <cell r="W768">
            <v>0</v>
          </cell>
          <cell r="Y768">
            <v>0</v>
          </cell>
          <cell r="Z768">
            <v>-5</v>
          </cell>
          <cell r="AA768" t="str">
            <v>MS#</v>
          </cell>
          <cell r="AB768" t="str">
            <v xml:space="preserve">   998014540</v>
          </cell>
          <cell r="AC768" t="str">
            <v>BCH</v>
          </cell>
          <cell r="AD768" t="str">
            <v>013353</v>
          </cell>
          <cell r="AE768" t="str">
            <v>TML</v>
          </cell>
          <cell r="AF768" t="str">
            <v>12016</v>
          </cell>
          <cell r="AG768" t="str">
            <v>SRL</v>
          </cell>
          <cell r="AH768" t="str">
            <v>0350</v>
          </cell>
          <cell r="AI768" t="str">
            <v>DLV</v>
          </cell>
          <cell r="AJ768" t="str">
            <v>000</v>
          </cell>
          <cell r="AK768" t="str">
            <v>REL</v>
          </cell>
          <cell r="AL768" t="str">
            <v>000</v>
          </cell>
          <cell r="AM768" t="str">
            <v>LN#</v>
          </cell>
          <cell r="AO768" t="str">
            <v>UOI</v>
          </cell>
          <cell r="AP768" t="str">
            <v>EA</v>
          </cell>
          <cell r="AU768" t="str">
            <v>0</v>
          </cell>
          <cell r="AW768" t="str">
            <v>000</v>
          </cell>
          <cell r="AX768" t="str">
            <v>00</v>
          </cell>
          <cell r="AY768" t="str">
            <v>0</v>
          </cell>
          <cell r="AZ768" t="str">
            <v>FPL Fibernet</v>
          </cell>
        </row>
        <row r="769">
          <cell r="A769" t="str">
            <v>107100</v>
          </cell>
          <cell r="B769" t="str">
            <v>0368</v>
          </cell>
          <cell r="C769" t="str">
            <v>06200</v>
          </cell>
          <cell r="D769" t="str">
            <v>0FIBER</v>
          </cell>
          <cell r="E769" t="str">
            <v>368000</v>
          </cell>
          <cell r="F769" t="str">
            <v>0676</v>
          </cell>
          <cell r="G769" t="str">
            <v>12450</v>
          </cell>
          <cell r="H769" t="str">
            <v>A</v>
          </cell>
          <cell r="I769" t="str">
            <v>00000041</v>
          </cell>
          <cell r="J769">
            <v>65</v>
          </cell>
          <cell r="K769">
            <v>368</v>
          </cell>
          <cell r="L769">
            <v>6202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 t="str">
            <v>0676</v>
          </cell>
          <cell r="R769" t="str">
            <v>12450</v>
          </cell>
          <cell r="S769" t="str">
            <v>200212</v>
          </cell>
          <cell r="T769" t="str">
            <v>SA01</v>
          </cell>
          <cell r="U769">
            <v>-8</v>
          </cell>
          <cell r="V769" t="str">
            <v>LDB</v>
          </cell>
          <cell r="W769">
            <v>0</v>
          </cell>
          <cell r="Y769">
            <v>0</v>
          </cell>
          <cell r="Z769">
            <v>-1</v>
          </cell>
          <cell r="AA769" t="str">
            <v>MS#</v>
          </cell>
          <cell r="AB769" t="str">
            <v xml:space="preserve">   998014833</v>
          </cell>
          <cell r="AC769" t="str">
            <v>BCH</v>
          </cell>
          <cell r="AD769" t="str">
            <v>013414</v>
          </cell>
          <cell r="AE769" t="str">
            <v>TML</v>
          </cell>
          <cell r="AF769" t="str">
            <v>12016</v>
          </cell>
          <cell r="AG769" t="str">
            <v>SRL</v>
          </cell>
          <cell r="AH769" t="str">
            <v>0350</v>
          </cell>
          <cell r="AI769" t="str">
            <v>DLV</v>
          </cell>
          <cell r="AJ769" t="str">
            <v>000</v>
          </cell>
          <cell r="AK769" t="str">
            <v>REL</v>
          </cell>
          <cell r="AL769" t="str">
            <v>000</v>
          </cell>
          <cell r="AM769" t="str">
            <v>LN#</v>
          </cell>
          <cell r="AO769" t="str">
            <v>UOI</v>
          </cell>
          <cell r="AP769" t="str">
            <v>EA</v>
          </cell>
          <cell r="AU769" t="str">
            <v>0</v>
          </cell>
          <cell r="AW769" t="str">
            <v>000</v>
          </cell>
          <cell r="AX769" t="str">
            <v>00</v>
          </cell>
          <cell r="AY769" t="str">
            <v>0</v>
          </cell>
          <cell r="AZ769" t="str">
            <v>FPL Fibernet</v>
          </cell>
        </row>
        <row r="770">
          <cell r="A770" t="str">
            <v>107100</v>
          </cell>
          <cell r="B770" t="str">
            <v>0368</v>
          </cell>
          <cell r="C770" t="str">
            <v>06200</v>
          </cell>
          <cell r="D770" t="str">
            <v>0FIBER</v>
          </cell>
          <cell r="E770" t="str">
            <v>368000</v>
          </cell>
          <cell r="F770" t="str">
            <v>0676</v>
          </cell>
          <cell r="G770" t="str">
            <v>12450</v>
          </cell>
          <cell r="H770" t="str">
            <v>A</v>
          </cell>
          <cell r="I770" t="str">
            <v>00000041</v>
          </cell>
          <cell r="J770">
            <v>65</v>
          </cell>
          <cell r="K770">
            <v>368</v>
          </cell>
          <cell r="L770">
            <v>6202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 t="str">
            <v>0676</v>
          </cell>
          <cell r="R770" t="str">
            <v>12450</v>
          </cell>
          <cell r="S770" t="str">
            <v>200212</v>
          </cell>
          <cell r="T770" t="str">
            <v>SA01</v>
          </cell>
          <cell r="U770">
            <v>-8.4</v>
          </cell>
          <cell r="V770" t="str">
            <v>LDB</v>
          </cell>
          <cell r="W770">
            <v>0</v>
          </cell>
          <cell r="Y770">
            <v>0</v>
          </cell>
          <cell r="Z770">
            <v>-30</v>
          </cell>
          <cell r="AA770" t="str">
            <v>MS#</v>
          </cell>
          <cell r="AB770" t="str">
            <v xml:space="preserve">   998000143</v>
          </cell>
          <cell r="AC770" t="str">
            <v>BCH</v>
          </cell>
          <cell r="AD770" t="str">
            <v>017205</v>
          </cell>
          <cell r="AE770" t="str">
            <v>TML</v>
          </cell>
          <cell r="AF770" t="str">
            <v>12018</v>
          </cell>
          <cell r="AG770" t="str">
            <v>SRL</v>
          </cell>
          <cell r="AH770" t="str">
            <v>0368</v>
          </cell>
          <cell r="AI770" t="str">
            <v>DLV</v>
          </cell>
          <cell r="AJ770" t="str">
            <v>000</v>
          </cell>
          <cell r="AK770" t="str">
            <v>REL</v>
          </cell>
          <cell r="AL770" t="str">
            <v>000</v>
          </cell>
          <cell r="AM770" t="str">
            <v>LN#</v>
          </cell>
          <cell r="AO770" t="str">
            <v>UOI</v>
          </cell>
          <cell r="AP770" t="str">
            <v>FT</v>
          </cell>
          <cell r="AU770" t="str">
            <v>0</v>
          </cell>
          <cell r="AW770" t="str">
            <v>000</v>
          </cell>
          <cell r="AX770" t="str">
            <v>00</v>
          </cell>
          <cell r="AY770" t="str">
            <v>0</v>
          </cell>
          <cell r="AZ770" t="str">
            <v>FPL Fibernet</v>
          </cell>
        </row>
        <row r="771">
          <cell r="A771" t="str">
            <v>107100</v>
          </cell>
          <cell r="B771" t="str">
            <v>0368</v>
          </cell>
          <cell r="C771" t="str">
            <v>06200</v>
          </cell>
          <cell r="D771" t="str">
            <v>0FIBER</v>
          </cell>
          <cell r="E771" t="str">
            <v>368000</v>
          </cell>
          <cell r="F771" t="str">
            <v>0676</v>
          </cell>
          <cell r="G771" t="str">
            <v>12450</v>
          </cell>
          <cell r="H771" t="str">
            <v>A</v>
          </cell>
          <cell r="I771" t="str">
            <v>00000041</v>
          </cell>
          <cell r="J771">
            <v>65</v>
          </cell>
          <cell r="K771">
            <v>368</v>
          </cell>
          <cell r="L771">
            <v>6202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 t="str">
            <v>0676</v>
          </cell>
          <cell r="R771" t="str">
            <v>12450</v>
          </cell>
          <cell r="S771" t="str">
            <v>200212</v>
          </cell>
          <cell r="T771" t="str">
            <v>SA01</v>
          </cell>
          <cell r="U771">
            <v>-9.2799999999999994</v>
          </cell>
          <cell r="V771" t="str">
            <v>LDB</v>
          </cell>
          <cell r="W771">
            <v>0</v>
          </cell>
          <cell r="Y771">
            <v>0</v>
          </cell>
          <cell r="Z771">
            <v>-1</v>
          </cell>
          <cell r="AA771" t="str">
            <v>MS#</v>
          </cell>
          <cell r="AB771" t="str">
            <v xml:space="preserve">   998014725</v>
          </cell>
          <cell r="AC771" t="str">
            <v>BCH</v>
          </cell>
          <cell r="AD771" t="str">
            <v>013373</v>
          </cell>
          <cell r="AE771" t="str">
            <v>TML</v>
          </cell>
          <cell r="AF771" t="str">
            <v>12016</v>
          </cell>
          <cell r="AG771" t="str">
            <v>SRL</v>
          </cell>
          <cell r="AH771" t="str">
            <v>0350</v>
          </cell>
          <cell r="AI771" t="str">
            <v>DLV</v>
          </cell>
          <cell r="AJ771" t="str">
            <v>000</v>
          </cell>
          <cell r="AK771" t="str">
            <v>REL</v>
          </cell>
          <cell r="AL771" t="str">
            <v>000</v>
          </cell>
          <cell r="AM771" t="str">
            <v>LN#</v>
          </cell>
          <cell r="AO771" t="str">
            <v>UOI</v>
          </cell>
          <cell r="AP771" t="str">
            <v>EA</v>
          </cell>
          <cell r="AU771" t="str">
            <v>0</v>
          </cell>
          <cell r="AW771" t="str">
            <v>000</v>
          </cell>
          <cell r="AX771" t="str">
            <v>00</v>
          </cell>
          <cell r="AY771" t="str">
            <v>0</v>
          </cell>
          <cell r="AZ771" t="str">
            <v>FPL Fibernet</v>
          </cell>
        </row>
        <row r="772">
          <cell r="A772" t="str">
            <v>107100</v>
          </cell>
          <cell r="B772" t="str">
            <v>0368</v>
          </cell>
          <cell r="C772" t="str">
            <v>06200</v>
          </cell>
          <cell r="D772" t="str">
            <v>0FIBER</v>
          </cell>
          <cell r="E772" t="str">
            <v>368000</v>
          </cell>
          <cell r="F772" t="str">
            <v>0676</v>
          </cell>
          <cell r="G772" t="str">
            <v>12450</v>
          </cell>
          <cell r="H772" t="str">
            <v>A</v>
          </cell>
          <cell r="I772" t="str">
            <v>00000041</v>
          </cell>
          <cell r="J772">
            <v>65</v>
          </cell>
          <cell r="K772">
            <v>368</v>
          </cell>
          <cell r="L772">
            <v>6202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 t="str">
            <v>0676</v>
          </cell>
          <cell r="R772" t="str">
            <v>12450</v>
          </cell>
          <cell r="S772" t="str">
            <v>200212</v>
          </cell>
          <cell r="T772" t="str">
            <v>SA01</v>
          </cell>
          <cell r="U772">
            <v>-11.02</v>
          </cell>
          <cell r="V772" t="str">
            <v>LDB</v>
          </cell>
          <cell r="W772">
            <v>0</v>
          </cell>
          <cell r="Y772">
            <v>0</v>
          </cell>
          <cell r="Z772">
            <v>-1</v>
          </cell>
          <cell r="AA772" t="str">
            <v>MS#</v>
          </cell>
          <cell r="AB772" t="str">
            <v xml:space="preserve">   998000219</v>
          </cell>
          <cell r="AC772" t="str">
            <v>BCH</v>
          </cell>
          <cell r="AD772" t="str">
            <v>012888</v>
          </cell>
          <cell r="AE772" t="str">
            <v>TML</v>
          </cell>
          <cell r="AF772" t="str">
            <v>12020</v>
          </cell>
          <cell r="AG772" t="str">
            <v>SRL</v>
          </cell>
          <cell r="AH772" t="str">
            <v>0368</v>
          </cell>
          <cell r="AI772" t="str">
            <v>DLV</v>
          </cell>
          <cell r="AJ772" t="str">
            <v>000</v>
          </cell>
          <cell r="AK772" t="str">
            <v>REL</v>
          </cell>
          <cell r="AL772" t="str">
            <v>000</v>
          </cell>
          <cell r="AM772" t="str">
            <v>LN#</v>
          </cell>
          <cell r="AO772" t="str">
            <v>UOI</v>
          </cell>
          <cell r="AP772" t="str">
            <v>EA</v>
          </cell>
          <cell r="AU772" t="str">
            <v>0</v>
          </cell>
          <cell r="AW772" t="str">
            <v>000</v>
          </cell>
          <cell r="AX772" t="str">
            <v>00</v>
          </cell>
          <cell r="AY772" t="str">
            <v>0</v>
          </cell>
          <cell r="AZ772" t="str">
            <v>FPL Fibernet</v>
          </cell>
        </row>
        <row r="773">
          <cell r="A773" t="str">
            <v>107100</v>
          </cell>
          <cell r="B773" t="str">
            <v>0368</v>
          </cell>
          <cell r="C773" t="str">
            <v>06200</v>
          </cell>
          <cell r="D773" t="str">
            <v>0FIBER</v>
          </cell>
          <cell r="E773" t="str">
            <v>368000</v>
          </cell>
          <cell r="F773" t="str">
            <v>0676</v>
          </cell>
          <cell r="G773" t="str">
            <v>12450</v>
          </cell>
          <cell r="H773" t="str">
            <v>A</v>
          </cell>
          <cell r="I773" t="str">
            <v>00000041</v>
          </cell>
          <cell r="J773">
            <v>65</v>
          </cell>
          <cell r="K773">
            <v>368</v>
          </cell>
          <cell r="L773">
            <v>6202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 t="str">
            <v>0676</v>
          </cell>
          <cell r="R773" t="str">
            <v>12450</v>
          </cell>
          <cell r="S773" t="str">
            <v>200212</v>
          </cell>
          <cell r="T773" t="str">
            <v>SA01</v>
          </cell>
          <cell r="U773">
            <v>-21.76</v>
          </cell>
          <cell r="V773" t="str">
            <v>LDB</v>
          </cell>
          <cell r="W773">
            <v>0</v>
          </cell>
          <cell r="Y773">
            <v>0</v>
          </cell>
          <cell r="Z773">
            <v>-17</v>
          </cell>
          <cell r="AA773" t="str">
            <v>MS#</v>
          </cell>
          <cell r="AB773" t="str">
            <v xml:space="preserve">   998014290</v>
          </cell>
          <cell r="AC773" t="str">
            <v>BCH</v>
          </cell>
          <cell r="AD773" t="str">
            <v>015527</v>
          </cell>
          <cell r="AE773" t="str">
            <v>TML</v>
          </cell>
          <cell r="AF773" t="str">
            <v>12019</v>
          </cell>
          <cell r="AG773" t="str">
            <v>SRL</v>
          </cell>
          <cell r="AH773" t="str">
            <v>0350</v>
          </cell>
          <cell r="AI773" t="str">
            <v>DLV</v>
          </cell>
          <cell r="AJ773" t="str">
            <v>000</v>
          </cell>
          <cell r="AK773" t="str">
            <v>REL</v>
          </cell>
          <cell r="AL773" t="str">
            <v>000</v>
          </cell>
          <cell r="AM773" t="str">
            <v>LN#</v>
          </cell>
          <cell r="AO773" t="str">
            <v>UOI</v>
          </cell>
          <cell r="AP773" t="str">
            <v>EA</v>
          </cell>
          <cell r="AU773" t="str">
            <v>0</v>
          </cell>
          <cell r="AW773" t="str">
            <v>000</v>
          </cell>
          <cell r="AX773" t="str">
            <v>00</v>
          </cell>
          <cell r="AY773" t="str">
            <v>0</v>
          </cell>
          <cell r="AZ773" t="str">
            <v>FPL Fibernet</v>
          </cell>
        </row>
        <row r="774">
          <cell r="A774" t="str">
            <v>107100</v>
          </cell>
          <cell r="B774" t="str">
            <v>0368</v>
          </cell>
          <cell r="C774" t="str">
            <v>06200</v>
          </cell>
          <cell r="D774" t="str">
            <v>0FIBER</v>
          </cell>
          <cell r="E774" t="str">
            <v>368000</v>
          </cell>
          <cell r="F774" t="str">
            <v>0676</v>
          </cell>
          <cell r="G774" t="str">
            <v>12450</v>
          </cell>
          <cell r="H774" t="str">
            <v>A</v>
          </cell>
          <cell r="I774" t="str">
            <v>00000041</v>
          </cell>
          <cell r="J774">
            <v>65</v>
          </cell>
          <cell r="K774">
            <v>368</v>
          </cell>
          <cell r="L774">
            <v>6202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 t="str">
            <v>0676</v>
          </cell>
          <cell r="R774" t="str">
            <v>12450</v>
          </cell>
          <cell r="S774" t="str">
            <v>200212</v>
          </cell>
          <cell r="T774" t="str">
            <v>SA01</v>
          </cell>
          <cell r="U774">
            <v>-25.45</v>
          </cell>
          <cell r="V774" t="str">
            <v>LDB</v>
          </cell>
          <cell r="W774">
            <v>0</v>
          </cell>
          <cell r="Y774">
            <v>0</v>
          </cell>
          <cell r="Z774">
            <v>-1</v>
          </cell>
          <cell r="AA774" t="str">
            <v>MS#</v>
          </cell>
          <cell r="AB774" t="str">
            <v xml:space="preserve">   998014837</v>
          </cell>
          <cell r="AC774" t="str">
            <v>BCH</v>
          </cell>
          <cell r="AD774" t="str">
            <v>013404</v>
          </cell>
          <cell r="AE774" t="str">
            <v>TML</v>
          </cell>
          <cell r="AF774" t="str">
            <v>12016</v>
          </cell>
          <cell r="AG774" t="str">
            <v>SRL</v>
          </cell>
          <cell r="AH774" t="str">
            <v>0350</v>
          </cell>
          <cell r="AI774" t="str">
            <v>DLV</v>
          </cell>
          <cell r="AJ774" t="str">
            <v>000</v>
          </cell>
          <cell r="AK774" t="str">
            <v>REL</v>
          </cell>
          <cell r="AL774" t="str">
            <v>000</v>
          </cell>
          <cell r="AM774" t="str">
            <v>LN#</v>
          </cell>
          <cell r="AO774" t="str">
            <v>UOI</v>
          </cell>
          <cell r="AP774" t="str">
            <v>EA</v>
          </cell>
          <cell r="AU774" t="str">
            <v>0</v>
          </cell>
          <cell r="AW774" t="str">
            <v>000</v>
          </cell>
          <cell r="AX774" t="str">
            <v>00</v>
          </cell>
          <cell r="AY774" t="str">
            <v>0</v>
          </cell>
          <cell r="AZ774" t="str">
            <v>FPL Fibernet</v>
          </cell>
        </row>
        <row r="775">
          <cell r="A775" t="str">
            <v>107100</v>
          </cell>
          <cell r="B775" t="str">
            <v>0368</v>
          </cell>
          <cell r="C775" t="str">
            <v>06200</v>
          </cell>
          <cell r="D775" t="str">
            <v>0FIBER</v>
          </cell>
          <cell r="E775" t="str">
            <v>368000</v>
          </cell>
          <cell r="F775" t="str">
            <v>0676</v>
          </cell>
          <cell r="G775" t="str">
            <v>12450</v>
          </cell>
          <cell r="H775" t="str">
            <v>A</v>
          </cell>
          <cell r="I775" t="str">
            <v>00000041</v>
          </cell>
          <cell r="J775">
            <v>65</v>
          </cell>
          <cell r="K775">
            <v>368</v>
          </cell>
          <cell r="L775">
            <v>6202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 t="str">
            <v>0676</v>
          </cell>
          <cell r="R775" t="str">
            <v>12450</v>
          </cell>
          <cell r="S775" t="str">
            <v>200212</v>
          </cell>
          <cell r="T775" t="str">
            <v>SA01</v>
          </cell>
          <cell r="U775">
            <v>-31.5</v>
          </cell>
          <cell r="V775" t="str">
            <v>LDB</v>
          </cell>
          <cell r="W775">
            <v>0</v>
          </cell>
          <cell r="Y775">
            <v>0</v>
          </cell>
          <cell r="Z775">
            <v>-14</v>
          </cell>
          <cell r="AA775" t="str">
            <v>MS#</v>
          </cell>
          <cell r="AB775" t="str">
            <v xml:space="preserve">   998014651</v>
          </cell>
          <cell r="AC775" t="str">
            <v>BCH</v>
          </cell>
          <cell r="AD775" t="str">
            <v>013354</v>
          </cell>
          <cell r="AE775" t="str">
            <v>TML</v>
          </cell>
          <cell r="AF775" t="str">
            <v>12016</v>
          </cell>
          <cell r="AG775" t="str">
            <v>SRL</v>
          </cell>
          <cell r="AH775" t="str">
            <v>0368</v>
          </cell>
          <cell r="AI775" t="str">
            <v>DLV</v>
          </cell>
          <cell r="AJ775" t="str">
            <v>000</v>
          </cell>
          <cell r="AK775" t="str">
            <v>REL</v>
          </cell>
          <cell r="AL775" t="str">
            <v>000</v>
          </cell>
          <cell r="AM775" t="str">
            <v>LN#</v>
          </cell>
          <cell r="AO775" t="str">
            <v>UOI</v>
          </cell>
          <cell r="AP775" t="str">
            <v>FT</v>
          </cell>
          <cell r="AU775" t="str">
            <v>0</v>
          </cell>
          <cell r="AW775" t="str">
            <v>000</v>
          </cell>
          <cell r="AX775" t="str">
            <v>00</v>
          </cell>
          <cell r="AY775" t="str">
            <v>0</v>
          </cell>
          <cell r="AZ775" t="str">
            <v>FPL Fibernet</v>
          </cell>
        </row>
        <row r="776">
          <cell r="A776" t="str">
            <v>107100</v>
          </cell>
          <cell r="B776" t="str">
            <v>0368</v>
          </cell>
          <cell r="C776" t="str">
            <v>06200</v>
          </cell>
          <cell r="D776" t="str">
            <v>0FIBER</v>
          </cell>
          <cell r="E776" t="str">
            <v>368000</v>
          </cell>
          <cell r="F776" t="str">
            <v>0676</v>
          </cell>
          <cell r="G776" t="str">
            <v>12450</v>
          </cell>
          <cell r="H776" t="str">
            <v>A</v>
          </cell>
          <cell r="I776" t="str">
            <v>00000041</v>
          </cell>
          <cell r="J776">
            <v>65</v>
          </cell>
          <cell r="K776">
            <v>368</v>
          </cell>
          <cell r="L776">
            <v>6202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 t="str">
            <v>0676</v>
          </cell>
          <cell r="R776" t="str">
            <v>12450</v>
          </cell>
          <cell r="S776" t="str">
            <v>200212</v>
          </cell>
          <cell r="T776" t="str">
            <v>SA01</v>
          </cell>
          <cell r="U776">
            <v>-32.5</v>
          </cell>
          <cell r="V776" t="str">
            <v>LDB</v>
          </cell>
          <cell r="W776">
            <v>0</v>
          </cell>
          <cell r="Y776">
            <v>0</v>
          </cell>
          <cell r="Z776">
            <v>-2</v>
          </cell>
          <cell r="AA776" t="str">
            <v>MS#</v>
          </cell>
          <cell r="AB776" t="str">
            <v xml:space="preserve">   998014682</v>
          </cell>
          <cell r="AC776" t="str">
            <v>BCH</v>
          </cell>
          <cell r="AD776" t="str">
            <v>013368</v>
          </cell>
          <cell r="AE776" t="str">
            <v>TML</v>
          </cell>
          <cell r="AF776" t="str">
            <v>12016</v>
          </cell>
          <cell r="AG776" t="str">
            <v>SRL</v>
          </cell>
          <cell r="AH776" t="str">
            <v>0350</v>
          </cell>
          <cell r="AI776" t="str">
            <v>DLV</v>
          </cell>
          <cell r="AJ776" t="str">
            <v>000</v>
          </cell>
          <cell r="AK776" t="str">
            <v>REL</v>
          </cell>
          <cell r="AL776" t="str">
            <v>000</v>
          </cell>
          <cell r="AM776" t="str">
            <v>LN#</v>
          </cell>
          <cell r="AO776" t="str">
            <v>UOI</v>
          </cell>
          <cell r="AP776" t="str">
            <v>EA</v>
          </cell>
          <cell r="AU776" t="str">
            <v>0</v>
          </cell>
          <cell r="AW776" t="str">
            <v>000</v>
          </cell>
          <cell r="AX776" t="str">
            <v>00</v>
          </cell>
          <cell r="AY776" t="str">
            <v>0</v>
          </cell>
          <cell r="AZ776" t="str">
            <v>FPL Fibernet</v>
          </cell>
        </row>
        <row r="777">
          <cell r="A777" t="str">
            <v>107100</v>
          </cell>
          <cell r="B777" t="str">
            <v>0368</v>
          </cell>
          <cell r="C777" t="str">
            <v>06200</v>
          </cell>
          <cell r="D777" t="str">
            <v>0FIBER</v>
          </cell>
          <cell r="E777" t="str">
            <v>368000</v>
          </cell>
          <cell r="F777" t="str">
            <v>0676</v>
          </cell>
          <cell r="G777" t="str">
            <v>12450</v>
          </cell>
          <cell r="H777" t="str">
            <v>A</v>
          </cell>
          <cell r="I777" t="str">
            <v>00000041</v>
          </cell>
          <cell r="J777">
            <v>65</v>
          </cell>
          <cell r="K777">
            <v>368</v>
          </cell>
          <cell r="L777">
            <v>6202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 t="str">
            <v>0676</v>
          </cell>
          <cell r="R777" t="str">
            <v>12450</v>
          </cell>
          <cell r="S777" t="str">
            <v>200212</v>
          </cell>
          <cell r="T777" t="str">
            <v>SA01</v>
          </cell>
          <cell r="U777">
            <v>-34.380000000000003</v>
          </cell>
          <cell r="V777" t="str">
            <v>LDB</v>
          </cell>
          <cell r="W777">
            <v>0</v>
          </cell>
          <cell r="Y777">
            <v>0</v>
          </cell>
          <cell r="Z777">
            <v>-1</v>
          </cell>
          <cell r="AA777" t="str">
            <v>MS#</v>
          </cell>
          <cell r="AB777" t="str">
            <v xml:space="preserve">   998003579</v>
          </cell>
          <cell r="AC777" t="str">
            <v>BCH</v>
          </cell>
          <cell r="AD777" t="str">
            <v>017215</v>
          </cell>
          <cell r="AE777" t="str">
            <v>TML</v>
          </cell>
          <cell r="AF777" t="str">
            <v>12018</v>
          </cell>
          <cell r="AG777" t="str">
            <v>SRL</v>
          </cell>
          <cell r="AH777" t="str">
            <v>0350</v>
          </cell>
          <cell r="AI777" t="str">
            <v>DLV</v>
          </cell>
          <cell r="AJ777" t="str">
            <v>000</v>
          </cell>
          <cell r="AK777" t="str">
            <v>REL</v>
          </cell>
          <cell r="AL777" t="str">
            <v>000</v>
          </cell>
          <cell r="AM777" t="str">
            <v>LN#</v>
          </cell>
          <cell r="AO777" t="str">
            <v>UOI</v>
          </cell>
          <cell r="AP777" t="str">
            <v>EA</v>
          </cell>
          <cell r="AU777" t="str">
            <v>0</v>
          </cell>
          <cell r="AW777" t="str">
            <v>000</v>
          </cell>
          <cell r="AX777" t="str">
            <v>00</v>
          </cell>
          <cell r="AY777" t="str">
            <v>0</v>
          </cell>
          <cell r="AZ777" t="str">
            <v>FPL Fibernet</v>
          </cell>
        </row>
        <row r="778">
          <cell r="A778" t="str">
            <v>107100</v>
          </cell>
          <cell r="B778" t="str">
            <v>0368</v>
          </cell>
          <cell r="C778" t="str">
            <v>06200</v>
          </cell>
          <cell r="D778" t="str">
            <v>0FIBER</v>
          </cell>
          <cell r="E778" t="str">
            <v>368000</v>
          </cell>
          <cell r="F778" t="str">
            <v>0676</v>
          </cell>
          <cell r="G778" t="str">
            <v>12450</v>
          </cell>
          <cell r="H778" t="str">
            <v>A</v>
          </cell>
          <cell r="I778" t="str">
            <v>00000041</v>
          </cell>
          <cell r="J778">
            <v>65</v>
          </cell>
          <cell r="K778">
            <v>368</v>
          </cell>
          <cell r="L778">
            <v>6202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 t="str">
            <v>0676</v>
          </cell>
          <cell r="R778" t="str">
            <v>12450</v>
          </cell>
          <cell r="S778" t="str">
            <v>200212</v>
          </cell>
          <cell r="T778" t="str">
            <v>SA01</v>
          </cell>
          <cell r="U778">
            <v>-45.64</v>
          </cell>
          <cell r="V778" t="str">
            <v>LDB</v>
          </cell>
          <cell r="W778">
            <v>0</v>
          </cell>
          <cell r="Y778">
            <v>0</v>
          </cell>
          <cell r="Z778">
            <v>-22</v>
          </cell>
          <cell r="AA778" t="str">
            <v>MS#</v>
          </cell>
          <cell r="AB778" t="str">
            <v xml:space="preserve">   998000184</v>
          </cell>
          <cell r="AC778" t="str">
            <v>BCH</v>
          </cell>
          <cell r="AD778" t="str">
            <v>017214</v>
          </cell>
          <cell r="AE778" t="str">
            <v>TML</v>
          </cell>
          <cell r="AF778" t="str">
            <v>12018</v>
          </cell>
          <cell r="AG778" t="str">
            <v>SRL</v>
          </cell>
          <cell r="AH778" t="str">
            <v>0350</v>
          </cell>
          <cell r="AI778" t="str">
            <v>DLV</v>
          </cell>
          <cell r="AJ778" t="str">
            <v>000</v>
          </cell>
          <cell r="AK778" t="str">
            <v>REL</v>
          </cell>
          <cell r="AL778" t="str">
            <v>000</v>
          </cell>
          <cell r="AM778" t="str">
            <v>LN#</v>
          </cell>
          <cell r="AO778" t="str">
            <v>UOI</v>
          </cell>
          <cell r="AP778" t="str">
            <v>EA</v>
          </cell>
          <cell r="AU778" t="str">
            <v>0</v>
          </cell>
          <cell r="AW778" t="str">
            <v>000</v>
          </cell>
          <cell r="AX778" t="str">
            <v>00</v>
          </cell>
          <cell r="AY778" t="str">
            <v>0</v>
          </cell>
          <cell r="AZ778" t="str">
            <v>FPL Fibernet</v>
          </cell>
        </row>
        <row r="779">
          <cell r="A779" t="str">
            <v>107100</v>
          </cell>
          <cell r="B779" t="str">
            <v>0368</v>
          </cell>
          <cell r="C779" t="str">
            <v>06200</v>
          </cell>
          <cell r="D779" t="str">
            <v>0FIBER</v>
          </cell>
          <cell r="E779" t="str">
            <v>368000</v>
          </cell>
          <cell r="F779" t="str">
            <v>0676</v>
          </cell>
          <cell r="G779" t="str">
            <v>12450</v>
          </cell>
          <cell r="H779" t="str">
            <v>A</v>
          </cell>
          <cell r="I779" t="str">
            <v>00000041</v>
          </cell>
          <cell r="J779">
            <v>65</v>
          </cell>
          <cell r="K779">
            <v>368</v>
          </cell>
          <cell r="L779">
            <v>6202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 t="str">
            <v>0676</v>
          </cell>
          <cell r="R779" t="str">
            <v>12450</v>
          </cell>
          <cell r="S779" t="str">
            <v>200212</v>
          </cell>
          <cell r="T779" t="str">
            <v>SA01</v>
          </cell>
          <cell r="U779">
            <v>-46</v>
          </cell>
          <cell r="V779" t="str">
            <v>LDB</v>
          </cell>
          <cell r="W779">
            <v>0</v>
          </cell>
          <cell r="Y779">
            <v>0</v>
          </cell>
          <cell r="Z779">
            <v>-1</v>
          </cell>
          <cell r="AA779" t="str">
            <v>MS#</v>
          </cell>
          <cell r="AB779" t="str">
            <v xml:space="preserve">   998001014</v>
          </cell>
          <cell r="AC779" t="str">
            <v>BCH</v>
          </cell>
          <cell r="AD779" t="str">
            <v>015504</v>
          </cell>
          <cell r="AE779" t="str">
            <v>TML</v>
          </cell>
          <cell r="AF779" t="str">
            <v>12019</v>
          </cell>
          <cell r="AG779" t="str">
            <v>SRL</v>
          </cell>
          <cell r="AH779" t="str">
            <v>0350</v>
          </cell>
          <cell r="AI779" t="str">
            <v>DLV</v>
          </cell>
          <cell r="AJ779" t="str">
            <v>000</v>
          </cell>
          <cell r="AK779" t="str">
            <v>REL</v>
          </cell>
          <cell r="AL779" t="str">
            <v>000</v>
          </cell>
          <cell r="AM779" t="str">
            <v>LN#</v>
          </cell>
          <cell r="AO779" t="str">
            <v>UOI</v>
          </cell>
          <cell r="AP779" t="str">
            <v>EA</v>
          </cell>
          <cell r="AU779" t="str">
            <v>0</v>
          </cell>
          <cell r="AW779" t="str">
            <v>000</v>
          </cell>
          <cell r="AX779" t="str">
            <v>00</v>
          </cell>
          <cell r="AY779" t="str">
            <v>0</v>
          </cell>
          <cell r="AZ779" t="str">
            <v>FPL Fibernet</v>
          </cell>
        </row>
        <row r="780">
          <cell r="A780" t="str">
            <v>107100</v>
          </cell>
          <cell r="B780" t="str">
            <v>0368</v>
          </cell>
          <cell r="C780" t="str">
            <v>06200</v>
          </cell>
          <cell r="D780" t="str">
            <v>0FIBER</v>
          </cell>
          <cell r="E780" t="str">
            <v>368000</v>
          </cell>
          <cell r="F780" t="str">
            <v>0676</v>
          </cell>
          <cell r="G780" t="str">
            <v>12450</v>
          </cell>
          <cell r="H780" t="str">
            <v>A</v>
          </cell>
          <cell r="I780" t="str">
            <v>00000041</v>
          </cell>
          <cell r="J780">
            <v>65</v>
          </cell>
          <cell r="K780">
            <v>368</v>
          </cell>
          <cell r="L780">
            <v>6202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 t="str">
            <v>0676</v>
          </cell>
          <cell r="R780" t="str">
            <v>12450</v>
          </cell>
          <cell r="S780" t="str">
            <v>200212</v>
          </cell>
          <cell r="T780" t="str">
            <v>SA01</v>
          </cell>
          <cell r="U780">
            <v>-53.35</v>
          </cell>
          <cell r="V780" t="str">
            <v>LDB</v>
          </cell>
          <cell r="W780">
            <v>0</v>
          </cell>
          <cell r="Y780">
            <v>0</v>
          </cell>
          <cell r="Z780">
            <v>-4</v>
          </cell>
          <cell r="AA780" t="str">
            <v>MS#</v>
          </cell>
          <cell r="AB780" t="str">
            <v xml:space="preserve">   998003580</v>
          </cell>
          <cell r="AC780" t="str">
            <v>BCH</v>
          </cell>
          <cell r="AD780" t="str">
            <v>017216</v>
          </cell>
          <cell r="AE780" t="str">
            <v>TML</v>
          </cell>
          <cell r="AF780" t="str">
            <v>12018</v>
          </cell>
          <cell r="AG780" t="str">
            <v>SRL</v>
          </cell>
          <cell r="AH780" t="str">
            <v>0350</v>
          </cell>
          <cell r="AI780" t="str">
            <v>DLV</v>
          </cell>
          <cell r="AJ780" t="str">
            <v>000</v>
          </cell>
          <cell r="AK780" t="str">
            <v>REL</v>
          </cell>
          <cell r="AL780" t="str">
            <v>000</v>
          </cell>
          <cell r="AM780" t="str">
            <v>LN#</v>
          </cell>
          <cell r="AO780" t="str">
            <v>UOI</v>
          </cell>
          <cell r="AP780" t="str">
            <v>EA</v>
          </cell>
          <cell r="AU780" t="str">
            <v>0</v>
          </cell>
          <cell r="AW780" t="str">
            <v>000</v>
          </cell>
          <cell r="AX780" t="str">
            <v>00</v>
          </cell>
          <cell r="AY780" t="str">
            <v>0</v>
          </cell>
          <cell r="AZ780" t="str">
            <v>FPL Fibernet</v>
          </cell>
        </row>
        <row r="781">
          <cell r="A781" t="str">
            <v>107100</v>
          </cell>
          <cell r="B781" t="str">
            <v>0368</v>
          </cell>
          <cell r="C781" t="str">
            <v>06200</v>
          </cell>
          <cell r="D781" t="str">
            <v>0FIBER</v>
          </cell>
          <cell r="E781" t="str">
            <v>368000</v>
          </cell>
          <cell r="F781" t="str">
            <v>0676</v>
          </cell>
          <cell r="G781" t="str">
            <v>12450</v>
          </cell>
          <cell r="H781" t="str">
            <v>A</v>
          </cell>
          <cell r="I781" t="str">
            <v>00000041</v>
          </cell>
          <cell r="J781">
            <v>65</v>
          </cell>
          <cell r="K781">
            <v>368</v>
          </cell>
          <cell r="L781">
            <v>6202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 t="str">
            <v>0676</v>
          </cell>
          <cell r="R781" t="str">
            <v>12450</v>
          </cell>
          <cell r="S781" t="str">
            <v>200212</v>
          </cell>
          <cell r="T781" t="str">
            <v>SA01</v>
          </cell>
          <cell r="U781">
            <v>-59</v>
          </cell>
          <cell r="V781" t="str">
            <v>LDB</v>
          </cell>
          <cell r="W781">
            <v>0</v>
          </cell>
          <cell r="Y781">
            <v>0</v>
          </cell>
          <cell r="Z781">
            <v>-2</v>
          </cell>
          <cell r="AA781" t="str">
            <v>MS#</v>
          </cell>
          <cell r="AB781" t="str">
            <v xml:space="preserve">   998003576</v>
          </cell>
          <cell r="AC781" t="str">
            <v>BCH</v>
          </cell>
          <cell r="AD781" t="str">
            <v>017209</v>
          </cell>
          <cell r="AE781" t="str">
            <v>TML</v>
          </cell>
          <cell r="AF781" t="str">
            <v>12018</v>
          </cell>
          <cell r="AG781" t="str">
            <v>SRL</v>
          </cell>
          <cell r="AH781" t="str">
            <v>0350</v>
          </cell>
          <cell r="AI781" t="str">
            <v>DLV</v>
          </cell>
          <cell r="AJ781" t="str">
            <v>000</v>
          </cell>
          <cell r="AK781" t="str">
            <v>REL</v>
          </cell>
          <cell r="AL781" t="str">
            <v>000</v>
          </cell>
          <cell r="AM781" t="str">
            <v>LN#</v>
          </cell>
          <cell r="AO781" t="str">
            <v>UOI</v>
          </cell>
          <cell r="AP781" t="str">
            <v>EA</v>
          </cell>
          <cell r="AU781" t="str">
            <v>0</v>
          </cell>
          <cell r="AW781" t="str">
            <v>000</v>
          </cell>
          <cell r="AX781" t="str">
            <v>00</v>
          </cell>
          <cell r="AY781" t="str">
            <v>0</v>
          </cell>
          <cell r="AZ781" t="str">
            <v>FPL Fibernet</v>
          </cell>
        </row>
        <row r="782">
          <cell r="A782" t="str">
            <v>107100</v>
          </cell>
          <cell r="B782" t="str">
            <v>0368</v>
          </cell>
          <cell r="C782" t="str">
            <v>06200</v>
          </cell>
          <cell r="D782" t="str">
            <v>0FIBER</v>
          </cell>
          <cell r="E782" t="str">
            <v>368000</v>
          </cell>
          <cell r="F782" t="str">
            <v>0676</v>
          </cell>
          <cell r="G782" t="str">
            <v>12450</v>
          </cell>
          <cell r="H782" t="str">
            <v>A</v>
          </cell>
          <cell r="I782" t="str">
            <v>00000041</v>
          </cell>
          <cell r="J782">
            <v>65</v>
          </cell>
          <cell r="K782">
            <v>368</v>
          </cell>
          <cell r="L782">
            <v>6202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 t="str">
            <v>0676</v>
          </cell>
          <cell r="R782" t="str">
            <v>12450</v>
          </cell>
          <cell r="S782" t="str">
            <v>200212</v>
          </cell>
          <cell r="T782" t="str">
            <v>SA01</v>
          </cell>
          <cell r="U782">
            <v>-61.64</v>
          </cell>
          <cell r="V782" t="str">
            <v>LDB</v>
          </cell>
          <cell r="W782">
            <v>0</v>
          </cell>
          <cell r="Y782">
            <v>0</v>
          </cell>
          <cell r="Z782">
            <v>-1</v>
          </cell>
          <cell r="AA782" t="str">
            <v>MS#</v>
          </cell>
          <cell r="AB782" t="str">
            <v xml:space="preserve">   998000609</v>
          </cell>
          <cell r="AC782" t="str">
            <v>BCH</v>
          </cell>
          <cell r="AD782" t="str">
            <v>012891</v>
          </cell>
          <cell r="AE782" t="str">
            <v>TML</v>
          </cell>
          <cell r="AF782" t="str">
            <v>12020</v>
          </cell>
          <cell r="AG782" t="str">
            <v>SRL</v>
          </cell>
          <cell r="AH782" t="str">
            <v>0368</v>
          </cell>
          <cell r="AI782" t="str">
            <v>DLV</v>
          </cell>
          <cell r="AJ782" t="str">
            <v>000</v>
          </cell>
          <cell r="AK782" t="str">
            <v>REL</v>
          </cell>
          <cell r="AL782" t="str">
            <v>000</v>
          </cell>
          <cell r="AM782" t="str">
            <v>LN#</v>
          </cell>
          <cell r="AO782" t="str">
            <v>UOI</v>
          </cell>
          <cell r="AP782" t="str">
            <v>EA</v>
          </cell>
          <cell r="AU782" t="str">
            <v>0</v>
          </cell>
          <cell r="AW782" t="str">
            <v>000</v>
          </cell>
          <cell r="AX782" t="str">
            <v>00</v>
          </cell>
          <cell r="AY782" t="str">
            <v>0</v>
          </cell>
          <cell r="AZ782" t="str">
            <v>FPL Fibernet</v>
          </cell>
        </row>
        <row r="783">
          <cell r="A783" t="str">
            <v>107100</v>
          </cell>
          <cell r="B783" t="str">
            <v>0368</v>
          </cell>
          <cell r="C783" t="str">
            <v>06200</v>
          </cell>
          <cell r="D783" t="str">
            <v>0FIBER</v>
          </cell>
          <cell r="E783" t="str">
            <v>368000</v>
          </cell>
          <cell r="F783" t="str">
            <v>0676</v>
          </cell>
          <cell r="G783" t="str">
            <v>12450</v>
          </cell>
          <cell r="H783" t="str">
            <v>A</v>
          </cell>
          <cell r="I783" t="str">
            <v>00000041</v>
          </cell>
          <cell r="J783">
            <v>65</v>
          </cell>
          <cell r="K783">
            <v>368</v>
          </cell>
          <cell r="L783">
            <v>6202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 t="str">
            <v>0676</v>
          </cell>
          <cell r="R783" t="str">
            <v>12450</v>
          </cell>
          <cell r="S783" t="str">
            <v>200212</v>
          </cell>
          <cell r="T783" t="str">
            <v>SA01</v>
          </cell>
          <cell r="U783">
            <v>-68</v>
          </cell>
          <cell r="V783" t="str">
            <v>LDB</v>
          </cell>
          <cell r="W783">
            <v>0</v>
          </cell>
          <cell r="Y783">
            <v>0</v>
          </cell>
          <cell r="Z783">
            <v>-1</v>
          </cell>
          <cell r="AA783" t="str">
            <v>MS#</v>
          </cell>
          <cell r="AB783" t="str">
            <v xml:space="preserve">   998014430</v>
          </cell>
          <cell r="AC783" t="str">
            <v>BCH</v>
          </cell>
          <cell r="AD783" t="str">
            <v>013417</v>
          </cell>
          <cell r="AE783" t="str">
            <v>TML</v>
          </cell>
          <cell r="AF783" t="str">
            <v>12016</v>
          </cell>
          <cell r="AG783" t="str">
            <v>SRL</v>
          </cell>
          <cell r="AH783" t="str">
            <v>0350</v>
          </cell>
          <cell r="AI783" t="str">
            <v>DLV</v>
          </cell>
          <cell r="AJ783" t="str">
            <v>000</v>
          </cell>
          <cell r="AK783" t="str">
            <v>REL</v>
          </cell>
          <cell r="AL783" t="str">
            <v>000</v>
          </cell>
          <cell r="AM783" t="str">
            <v>LN#</v>
          </cell>
          <cell r="AO783" t="str">
            <v>UOI</v>
          </cell>
          <cell r="AP783" t="str">
            <v>EA</v>
          </cell>
          <cell r="AU783" t="str">
            <v>0</v>
          </cell>
          <cell r="AW783" t="str">
            <v>000</v>
          </cell>
          <cell r="AX783" t="str">
            <v>00</v>
          </cell>
          <cell r="AY783" t="str">
            <v>0</v>
          </cell>
          <cell r="AZ783" t="str">
            <v>FPL Fibernet</v>
          </cell>
        </row>
        <row r="784">
          <cell r="A784" t="str">
            <v>107100</v>
          </cell>
          <cell r="B784" t="str">
            <v>0368</v>
          </cell>
          <cell r="C784" t="str">
            <v>06200</v>
          </cell>
          <cell r="D784" t="str">
            <v>0FIBER</v>
          </cell>
          <cell r="E784" t="str">
            <v>368000</v>
          </cell>
          <cell r="F784" t="str">
            <v>0676</v>
          </cell>
          <cell r="G784" t="str">
            <v>12450</v>
          </cell>
          <cell r="H784" t="str">
            <v>A</v>
          </cell>
          <cell r="I784" t="str">
            <v>00000041</v>
          </cell>
          <cell r="J784">
            <v>65</v>
          </cell>
          <cell r="K784">
            <v>368</v>
          </cell>
          <cell r="L784">
            <v>6202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 t="str">
            <v>0676</v>
          </cell>
          <cell r="R784" t="str">
            <v>12450</v>
          </cell>
          <cell r="S784" t="str">
            <v>200212</v>
          </cell>
          <cell r="T784" t="str">
            <v>SA01</v>
          </cell>
          <cell r="U784">
            <v>-78.77</v>
          </cell>
          <cell r="V784" t="str">
            <v>LDB</v>
          </cell>
          <cell r="W784">
            <v>0</v>
          </cell>
          <cell r="Y784">
            <v>0</v>
          </cell>
          <cell r="Z784">
            <v>-1</v>
          </cell>
          <cell r="AA784" t="str">
            <v>MS#</v>
          </cell>
          <cell r="AB784" t="str">
            <v xml:space="preserve">   998014070</v>
          </cell>
          <cell r="AC784" t="str">
            <v>BCH</v>
          </cell>
          <cell r="AD784" t="str">
            <v>012641</v>
          </cell>
          <cell r="AE784" t="str">
            <v>TML</v>
          </cell>
          <cell r="AF784" t="str">
            <v>12027</v>
          </cell>
          <cell r="AG784" t="str">
            <v>SRL</v>
          </cell>
          <cell r="AH784" t="str">
            <v>0350</v>
          </cell>
          <cell r="AI784" t="str">
            <v>DLV</v>
          </cell>
          <cell r="AJ784" t="str">
            <v>000</v>
          </cell>
          <cell r="AK784" t="str">
            <v>REL</v>
          </cell>
          <cell r="AL784" t="str">
            <v>000</v>
          </cell>
          <cell r="AM784" t="str">
            <v>LN#</v>
          </cell>
          <cell r="AO784" t="str">
            <v>UOI</v>
          </cell>
          <cell r="AP784" t="str">
            <v>EA</v>
          </cell>
          <cell r="AU784" t="str">
            <v>0</v>
          </cell>
          <cell r="AW784" t="str">
            <v>000</v>
          </cell>
          <cell r="AX784" t="str">
            <v>00</v>
          </cell>
          <cell r="AY784" t="str">
            <v>0</v>
          </cell>
          <cell r="AZ784" t="str">
            <v>FPL Fibernet</v>
          </cell>
        </row>
        <row r="785">
          <cell r="A785" t="str">
            <v>107100</v>
          </cell>
          <cell r="B785" t="str">
            <v>0368</v>
          </cell>
          <cell r="C785" t="str">
            <v>06200</v>
          </cell>
          <cell r="D785" t="str">
            <v>0FIBER</v>
          </cell>
          <cell r="E785" t="str">
            <v>368000</v>
          </cell>
          <cell r="F785" t="str">
            <v>0676</v>
          </cell>
          <cell r="G785" t="str">
            <v>12450</v>
          </cell>
          <cell r="H785" t="str">
            <v>A</v>
          </cell>
          <cell r="I785" t="str">
            <v>00000041</v>
          </cell>
          <cell r="J785">
            <v>65</v>
          </cell>
          <cell r="K785">
            <v>368</v>
          </cell>
          <cell r="L785">
            <v>6202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 t="str">
            <v>0676</v>
          </cell>
          <cell r="R785" t="str">
            <v>12450</v>
          </cell>
          <cell r="S785" t="str">
            <v>200212</v>
          </cell>
          <cell r="T785" t="str">
            <v>SA01</v>
          </cell>
          <cell r="U785">
            <v>-135.24</v>
          </cell>
          <cell r="V785" t="str">
            <v>LDB</v>
          </cell>
          <cell r="W785">
            <v>0</v>
          </cell>
          <cell r="Y785">
            <v>0</v>
          </cell>
          <cell r="Z785">
            <v>-69</v>
          </cell>
          <cell r="AA785" t="str">
            <v>MS#</v>
          </cell>
          <cell r="AB785" t="str">
            <v xml:space="preserve">   998000502</v>
          </cell>
          <cell r="AC785" t="str">
            <v>BCH</v>
          </cell>
          <cell r="AD785" t="str">
            <v>012362</v>
          </cell>
          <cell r="AE785" t="str">
            <v>TML</v>
          </cell>
          <cell r="AF785" t="str">
            <v>12026</v>
          </cell>
          <cell r="AG785" t="str">
            <v>SRL</v>
          </cell>
          <cell r="AH785" t="str">
            <v>0368</v>
          </cell>
          <cell r="AI785" t="str">
            <v>DLV</v>
          </cell>
          <cell r="AJ785" t="str">
            <v>000</v>
          </cell>
          <cell r="AK785" t="str">
            <v>REL</v>
          </cell>
          <cell r="AL785" t="str">
            <v>000</v>
          </cell>
          <cell r="AM785" t="str">
            <v>LN#</v>
          </cell>
          <cell r="AO785" t="str">
            <v>UOI</v>
          </cell>
          <cell r="AP785" t="str">
            <v>EA</v>
          </cell>
          <cell r="AU785" t="str">
            <v>0</v>
          </cell>
          <cell r="AW785" t="str">
            <v>000</v>
          </cell>
          <cell r="AX785" t="str">
            <v>00</v>
          </cell>
          <cell r="AY785" t="str">
            <v>0</v>
          </cell>
          <cell r="AZ785" t="str">
            <v>FPL Fibernet</v>
          </cell>
        </row>
        <row r="786">
          <cell r="A786" t="str">
            <v>107100</v>
          </cell>
          <cell r="B786" t="str">
            <v>0368</v>
          </cell>
          <cell r="C786" t="str">
            <v>06200</v>
          </cell>
          <cell r="D786" t="str">
            <v>0FIBER</v>
          </cell>
          <cell r="E786" t="str">
            <v>368000</v>
          </cell>
          <cell r="F786" t="str">
            <v>0676</v>
          </cell>
          <cell r="G786" t="str">
            <v>12450</v>
          </cell>
          <cell r="H786" t="str">
            <v>A</v>
          </cell>
          <cell r="I786" t="str">
            <v>00000041</v>
          </cell>
          <cell r="J786">
            <v>65</v>
          </cell>
          <cell r="K786">
            <v>368</v>
          </cell>
          <cell r="L786">
            <v>6202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 t="str">
            <v>0676</v>
          </cell>
          <cell r="R786" t="str">
            <v>12450</v>
          </cell>
          <cell r="S786" t="str">
            <v>200212</v>
          </cell>
          <cell r="T786" t="str">
            <v>SA01</v>
          </cell>
          <cell r="U786">
            <v>-165.96</v>
          </cell>
          <cell r="V786" t="str">
            <v>LDB</v>
          </cell>
          <cell r="W786">
            <v>0</v>
          </cell>
          <cell r="Y786">
            <v>0</v>
          </cell>
          <cell r="Z786">
            <v>-4</v>
          </cell>
          <cell r="AA786" t="str">
            <v>MS#</v>
          </cell>
          <cell r="AB786" t="str">
            <v xml:space="preserve">   998000184</v>
          </cell>
          <cell r="AC786" t="str">
            <v>BCH</v>
          </cell>
          <cell r="AD786" t="str">
            <v>017212</v>
          </cell>
          <cell r="AE786" t="str">
            <v>TML</v>
          </cell>
          <cell r="AF786" t="str">
            <v>12018</v>
          </cell>
          <cell r="AG786" t="str">
            <v>SRL</v>
          </cell>
          <cell r="AH786" t="str">
            <v>0368</v>
          </cell>
          <cell r="AI786" t="str">
            <v>DLV</v>
          </cell>
          <cell r="AJ786" t="str">
            <v>000</v>
          </cell>
          <cell r="AK786" t="str">
            <v>REL</v>
          </cell>
          <cell r="AL786" t="str">
            <v>000</v>
          </cell>
          <cell r="AM786" t="str">
            <v>LN#</v>
          </cell>
          <cell r="AO786" t="str">
            <v>UOI</v>
          </cell>
          <cell r="AP786" t="str">
            <v>EA</v>
          </cell>
          <cell r="AU786" t="str">
            <v>0</v>
          </cell>
          <cell r="AW786" t="str">
            <v>000</v>
          </cell>
          <cell r="AX786" t="str">
            <v>00</v>
          </cell>
          <cell r="AY786" t="str">
            <v>0</v>
          </cell>
          <cell r="AZ786" t="str">
            <v>FPL Fibernet</v>
          </cell>
        </row>
        <row r="787">
          <cell r="A787" t="str">
            <v>107100</v>
          </cell>
          <cell r="B787" t="str">
            <v>0368</v>
          </cell>
          <cell r="C787" t="str">
            <v>06200</v>
          </cell>
          <cell r="D787" t="str">
            <v>0FIBER</v>
          </cell>
          <cell r="E787" t="str">
            <v>368000</v>
          </cell>
          <cell r="F787" t="str">
            <v>0676</v>
          </cell>
          <cell r="G787" t="str">
            <v>12450</v>
          </cell>
          <cell r="H787" t="str">
            <v>A</v>
          </cell>
          <cell r="I787" t="str">
            <v>00000041</v>
          </cell>
          <cell r="J787">
            <v>65</v>
          </cell>
          <cell r="K787">
            <v>368</v>
          </cell>
          <cell r="L787">
            <v>6202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 t="str">
            <v>0676</v>
          </cell>
          <cell r="R787" t="str">
            <v>12450</v>
          </cell>
          <cell r="S787" t="str">
            <v>200212</v>
          </cell>
          <cell r="T787" t="str">
            <v>SA01</v>
          </cell>
          <cell r="U787">
            <v>-240</v>
          </cell>
          <cell r="V787" t="str">
            <v>LDB</v>
          </cell>
          <cell r="W787">
            <v>0</v>
          </cell>
          <cell r="Y787">
            <v>0</v>
          </cell>
          <cell r="Z787">
            <v>-1</v>
          </cell>
          <cell r="AA787" t="str">
            <v>MS#</v>
          </cell>
          <cell r="AB787" t="str">
            <v xml:space="preserve">   998001004</v>
          </cell>
          <cell r="AC787" t="str">
            <v>BCH</v>
          </cell>
          <cell r="AD787" t="str">
            <v>015504</v>
          </cell>
          <cell r="AE787" t="str">
            <v>TML</v>
          </cell>
          <cell r="AF787" t="str">
            <v>12019</v>
          </cell>
          <cell r="AG787" t="str">
            <v>SRL</v>
          </cell>
          <cell r="AH787" t="str">
            <v>0350</v>
          </cell>
          <cell r="AI787" t="str">
            <v>DLV</v>
          </cell>
          <cell r="AJ787" t="str">
            <v>000</v>
          </cell>
          <cell r="AK787" t="str">
            <v>REL</v>
          </cell>
          <cell r="AL787" t="str">
            <v>000</v>
          </cell>
          <cell r="AM787" t="str">
            <v>LN#</v>
          </cell>
          <cell r="AO787" t="str">
            <v>UOI</v>
          </cell>
          <cell r="AP787" t="str">
            <v>EA</v>
          </cell>
          <cell r="AU787" t="str">
            <v>0</v>
          </cell>
          <cell r="AW787" t="str">
            <v>000</v>
          </cell>
          <cell r="AX787" t="str">
            <v>00</v>
          </cell>
          <cell r="AY787" t="str">
            <v>0</v>
          </cell>
          <cell r="AZ787" t="str">
            <v>FPL Fibernet</v>
          </cell>
        </row>
        <row r="788">
          <cell r="A788" t="str">
            <v>107100</v>
          </cell>
          <cell r="B788" t="str">
            <v>0368</v>
          </cell>
          <cell r="C788" t="str">
            <v>06200</v>
          </cell>
          <cell r="D788" t="str">
            <v>0FIBER</v>
          </cell>
          <cell r="E788" t="str">
            <v>368000</v>
          </cell>
          <cell r="F788" t="str">
            <v>0676</v>
          </cell>
          <cell r="G788" t="str">
            <v>12450</v>
          </cell>
          <cell r="H788" t="str">
            <v>A</v>
          </cell>
          <cell r="I788" t="str">
            <v>00000041</v>
          </cell>
          <cell r="J788">
            <v>65</v>
          </cell>
          <cell r="K788">
            <v>368</v>
          </cell>
          <cell r="L788">
            <v>6202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 t="str">
            <v>0676</v>
          </cell>
          <cell r="R788" t="str">
            <v>12450</v>
          </cell>
          <cell r="S788" t="str">
            <v>200212</v>
          </cell>
          <cell r="T788" t="str">
            <v>SA01</v>
          </cell>
          <cell r="U788">
            <v>-345</v>
          </cell>
          <cell r="V788" t="str">
            <v>LDB</v>
          </cell>
          <cell r="W788">
            <v>0</v>
          </cell>
          <cell r="Y788">
            <v>0</v>
          </cell>
          <cell r="Z788">
            <v>-1</v>
          </cell>
          <cell r="AA788" t="str">
            <v>MS#</v>
          </cell>
          <cell r="AB788" t="str">
            <v xml:space="preserve">   998001020</v>
          </cell>
          <cell r="AC788" t="str">
            <v>BCH</v>
          </cell>
          <cell r="AD788" t="str">
            <v>015504</v>
          </cell>
          <cell r="AE788" t="str">
            <v>TML</v>
          </cell>
          <cell r="AF788" t="str">
            <v>12019</v>
          </cell>
          <cell r="AG788" t="str">
            <v>SRL</v>
          </cell>
          <cell r="AH788" t="str">
            <v>0350</v>
          </cell>
          <cell r="AI788" t="str">
            <v>DLV</v>
          </cell>
          <cell r="AJ788" t="str">
            <v>000</v>
          </cell>
          <cell r="AK788" t="str">
            <v>REL</v>
          </cell>
          <cell r="AL788" t="str">
            <v>000</v>
          </cell>
          <cell r="AM788" t="str">
            <v>LN#</v>
          </cell>
          <cell r="AO788" t="str">
            <v>UOI</v>
          </cell>
          <cell r="AP788" t="str">
            <v>EA</v>
          </cell>
          <cell r="AU788" t="str">
            <v>0</v>
          </cell>
          <cell r="AW788" t="str">
            <v>000</v>
          </cell>
          <cell r="AX788" t="str">
            <v>00</v>
          </cell>
          <cell r="AY788" t="str">
            <v>0</v>
          </cell>
          <cell r="AZ788" t="str">
            <v>FPL Fibernet</v>
          </cell>
        </row>
        <row r="789">
          <cell r="A789" t="str">
            <v>107100</v>
          </cell>
          <cell r="B789" t="str">
            <v>0368</v>
          </cell>
          <cell r="C789" t="str">
            <v>06200</v>
          </cell>
          <cell r="D789" t="str">
            <v>0FIBER</v>
          </cell>
          <cell r="E789" t="str">
            <v>368000</v>
          </cell>
          <cell r="F789" t="str">
            <v>0676</v>
          </cell>
          <cell r="G789" t="str">
            <v>12450</v>
          </cell>
          <cell r="H789" t="str">
            <v>A</v>
          </cell>
          <cell r="I789" t="str">
            <v>00000041</v>
          </cell>
          <cell r="J789">
            <v>65</v>
          </cell>
          <cell r="K789">
            <v>368</v>
          </cell>
          <cell r="L789">
            <v>6202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 t="str">
            <v>0676</v>
          </cell>
          <cell r="R789" t="str">
            <v>12450</v>
          </cell>
          <cell r="S789" t="str">
            <v>200212</v>
          </cell>
          <cell r="T789" t="str">
            <v>SA01</v>
          </cell>
          <cell r="U789">
            <v>-345</v>
          </cell>
          <cell r="V789" t="str">
            <v>LDB</v>
          </cell>
          <cell r="W789">
            <v>0</v>
          </cell>
          <cell r="Y789">
            <v>0</v>
          </cell>
          <cell r="Z789">
            <v>-1</v>
          </cell>
          <cell r="AA789" t="str">
            <v>MS#</v>
          </cell>
          <cell r="AB789" t="str">
            <v xml:space="preserve">   998001020</v>
          </cell>
          <cell r="AC789" t="str">
            <v>BCH</v>
          </cell>
          <cell r="AD789" t="str">
            <v>015504</v>
          </cell>
          <cell r="AE789" t="str">
            <v>TML</v>
          </cell>
          <cell r="AF789" t="str">
            <v>12019</v>
          </cell>
          <cell r="AG789" t="str">
            <v>SRL</v>
          </cell>
          <cell r="AH789" t="str">
            <v>0350</v>
          </cell>
          <cell r="AI789" t="str">
            <v>DLV</v>
          </cell>
          <cell r="AJ789" t="str">
            <v>000</v>
          </cell>
          <cell r="AK789" t="str">
            <v>REL</v>
          </cell>
          <cell r="AL789" t="str">
            <v>000</v>
          </cell>
          <cell r="AM789" t="str">
            <v>LN#</v>
          </cell>
          <cell r="AO789" t="str">
            <v>UOI</v>
          </cell>
          <cell r="AP789" t="str">
            <v>EA</v>
          </cell>
          <cell r="AU789" t="str">
            <v>0</v>
          </cell>
          <cell r="AW789" t="str">
            <v>000</v>
          </cell>
          <cell r="AX789" t="str">
            <v>00</v>
          </cell>
          <cell r="AY789" t="str">
            <v>0</v>
          </cell>
          <cell r="AZ789" t="str">
            <v>FPL Fibernet</v>
          </cell>
        </row>
        <row r="790">
          <cell r="A790" t="str">
            <v>107100</v>
          </cell>
          <cell r="B790" t="str">
            <v>0368</v>
          </cell>
          <cell r="C790" t="str">
            <v>06200</v>
          </cell>
          <cell r="D790" t="str">
            <v>0FIBER</v>
          </cell>
          <cell r="E790" t="str">
            <v>368000</v>
          </cell>
          <cell r="F790" t="str">
            <v>0676</v>
          </cell>
          <cell r="G790" t="str">
            <v>12450</v>
          </cell>
          <cell r="H790" t="str">
            <v>A</v>
          </cell>
          <cell r="I790" t="str">
            <v>00000041</v>
          </cell>
          <cell r="J790">
            <v>65</v>
          </cell>
          <cell r="K790">
            <v>368</v>
          </cell>
          <cell r="L790">
            <v>6202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 t="str">
            <v>0676</v>
          </cell>
          <cell r="R790" t="str">
            <v>12450</v>
          </cell>
          <cell r="S790" t="str">
            <v>200212</v>
          </cell>
          <cell r="T790" t="str">
            <v>SA01</v>
          </cell>
          <cell r="U790">
            <v>-345</v>
          </cell>
          <cell r="V790" t="str">
            <v>LDB</v>
          </cell>
          <cell r="W790">
            <v>0</v>
          </cell>
          <cell r="Y790">
            <v>0</v>
          </cell>
          <cell r="Z790">
            <v>-1</v>
          </cell>
          <cell r="AA790" t="str">
            <v>MS#</v>
          </cell>
          <cell r="AB790" t="str">
            <v xml:space="preserve">   998001020</v>
          </cell>
          <cell r="AC790" t="str">
            <v>BCH</v>
          </cell>
          <cell r="AD790" t="str">
            <v>015504</v>
          </cell>
          <cell r="AE790" t="str">
            <v>TML</v>
          </cell>
          <cell r="AF790" t="str">
            <v>12019</v>
          </cell>
          <cell r="AG790" t="str">
            <v>SRL</v>
          </cell>
          <cell r="AH790" t="str">
            <v>0350</v>
          </cell>
          <cell r="AI790" t="str">
            <v>DLV</v>
          </cell>
          <cell r="AJ790" t="str">
            <v>000</v>
          </cell>
          <cell r="AK790" t="str">
            <v>REL</v>
          </cell>
          <cell r="AL790" t="str">
            <v>000</v>
          </cell>
          <cell r="AM790" t="str">
            <v>LN#</v>
          </cell>
          <cell r="AO790" t="str">
            <v>UOI</v>
          </cell>
          <cell r="AP790" t="str">
            <v>EA</v>
          </cell>
          <cell r="AU790" t="str">
            <v>0</v>
          </cell>
          <cell r="AW790" t="str">
            <v>000</v>
          </cell>
          <cell r="AX790" t="str">
            <v>00</v>
          </cell>
          <cell r="AY790" t="str">
            <v>0</v>
          </cell>
          <cell r="AZ790" t="str">
            <v>FPL Fibernet</v>
          </cell>
        </row>
        <row r="791">
          <cell r="A791" t="str">
            <v>107100</v>
          </cell>
          <cell r="B791" t="str">
            <v>0368</v>
          </cell>
          <cell r="C791" t="str">
            <v>06200</v>
          </cell>
          <cell r="D791" t="str">
            <v>0FIBER</v>
          </cell>
          <cell r="E791" t="str">
            <v>368000</v>
          </cell>
          <cell r="F791" t="str">
            <v>0676</v>
          </cell>
          <cell r="G791" t="str">
            <v>12450</v>
          </cell>
          <cell r="H791" t="str">
            <v>A</v>
          </cell>
          <cell r="I791" t="str">
            <v>00000041</v>
          </cell>
          <cell r="J791">
            <v>65</v>
          </cell>
          <cell r="K791">
            <v>368</v>
          </cell>
          <cell r="L791">
            <v>6202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 t="str">
            <v>0676</v>
          </cell>
          <cell r="R791" t="str">
            <v>12450</v>
          </cell>
          <cell r="S791" t="str">
            <v>200212</v>
          </cell>
          <cell r="T791" t="str">
            <v>SA01</v>
          </cell>
          <cell r="U791">
            <v>-374.06</v>
          </cell>
          <cell r="V791" t="str">
            <v>LDB</v>
          </cell>
          <cell r="W791">
            <v>0</v>
          </cell>
          <cell r="Y791">
            <v>0</v>
          </cell>
          <cell r="Z791">
            <v>-1</v>
          </cell>
          <cell r="AA791" t="str">
            <v>MS#</v>
          </cell>
          <cell r="AB791" t="str">
            <v xml:space="preserve">   998003502</v>
          </cell>
          <cell r="AC791" t="str">
            <v>BCH</v>
          </cell>
          <cell r="AD791" t="str">
            <v>012359</v>
          </cell>
          <cell r="AE791" t="str">
            <v>TML</v>
          </cell>
          <cell r="AF791" t="str">
            <v>12026</v>
          </cell>
          <cell r="AG791" t="str">
            <v>SRL</v>
          </cell>
          <cell r="AH791" t="str">
            <v>0368</v>
          </cell>
          <cell r="AI791" t="str">
            <v>DLV</v>
          </cell>
          <cell r="AJ791" t="str">
            <v>000</v>
          </cell>
          <cell r="AK791" t="str">
            <v>REL</v>
          </cell>
          <cell r="AL791" t="str">
            <v>000</v>
          </cell>
          <cell r="AM791" t="str">
            <v>LN#</v>
          </cell>
          <cell r="AO791" t="str">
            <v>UOI</v>
          </cell>
          <cell r="AP791" t="str">
            <v>EA</v>
          </cell>
          <cell r="AU791" t="str">
            <v>0</v>
          </cell>
          <cell r="AW791" t="str">
            <v>000</v>
          </cell>
          <cell r="AX791" t="str">
            <v>00</v>
          </cell>
          <cell r="AY791" t="str">
            <v>0</v>
          </cell>
          <cell r="AZ791" t="str">
            <v>FPL Fibernet</v>
          </cell>
        </row>
        <row r="792">
          <cell r="A792" t="str">
            <v>107100</v>
          </cell>
          <cell r="B792" t="str">
            <v>0368</v>
          </cell>
          <cell r="C792" t="str">
            <v>06200</v>
          </cell>
          <cell r="D792" t="str">
            <v>0FIBER</v>
          </cell>
          <cell r="E792" t="str">
            <v>368000</v>
          </cell>
          <cell r="F792" t="str">
            <v>0676</v>
          </cell>
          <cell r="G792" t="str">
            <v>12450</v>
          </cell>
          <cell r="H792" t="str">
            <v>A</v>
          </cell>
          <cell r="I792" t="str">
            <v>00000041</v>
          </cell>
          <cell r="J792">
            <v>65</v>
          </cell>
          <cell r="K792">
            <v>368</v>
          </cell>
          <cell r="L792">
            <v>6202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 t="str">
            <v>0676</v>
          </cell>
          <cell r="R792" t="str">
            <v>12450</v>
          </cell>
          <cell r="S792" t="str">
            <v>200212</v>
          </cell>
          <cell r="T792" t="str">
            <v>SA01</v>
          </cell>
          <cell r="U792">
            <v>-425.34</v>
          </cell>
          <cell r="V792" t="str">
            <v>LDB</v>
          </cell>
          <cell r="W792">
            <v>0</v>
          </cell>
          <cell r="Y792">
            <v>0</v>
          </cell>
          <cell r="Z792">
            <v>-1</v>
          </cell>
          <cell r="AA792" t="str">
            <v>MS#</v>
          </cell>
          <cell r="AB792" t="str">
            <v xml:space="preserve">   998014548</v>
          </cell>
          <cell r="AC792" t="str">
            <v>BCH</v>
          </cell>
          <cell r="AD792" t="str">
            <v>017202</v>
          </cell>
          <cell r="AE792" t="str">
            <v>TML</v>
          </cell>
          <cell r="AF792" t="str">
            <v>12018</v>
          </cell>
          <cell r="AG792" t="str">
            <v>SRL</v>
          </cell>
          <cell r="AH792" t="str">
            <v>0350</v>
          </cell>
          <cell r="AI792" t="str">
            <v>DLV</v>
          </cell>
          <cell r="AJ792" t="str">
            <v>000</v>
          </cell>
          <cell r="AK792" t="str">
            <v>REL</v>
          </cell>
          <cell r="AL792" t="str">
            <v>000</v>
          </cell>
          <cell r="AM792" t="str">
            <v>LN#</v>
          </cell>
          <cell r="AO792" t="str">
            <v>UOI</v>
          </cell>
          <cell r="AP792" t="str">
            <v>EA</v>
          </cell>
          <cell r="AU792" t="str">
            <v>0</v>
          </cell>
          <cell r="AW792" t="str">
            <v>000</v>
          </cell>
          <cell r="AX792" t="str">
            <v>00</v>
          </cell>
          <cell r="AY792" t="str">
            <v>0</v>
          </cell>
          <cell r="AZ792" t="str">
            <v>FPL Fibernet</v>
          </cell>
        </row>
        <row r="793">
          <cell r="A793" t="str">
            <v>107100</v>
          </cell>
          <cell r="B793" t="str">
            <v>0368</v>
          </cell>
          <cell r="C793" t="str">
            <v>06200</v>
          </cell>
          <cell r="D793" t="str">
            <v>0FIBER</v>
          </cell>
          <cell r="E793" t="str">
            <v>368000</v>
          </cell>
          <cell r="F793" t="str">
            <v>0676</v>
          </cell>
          <cell r="G793" t="str">
            <v>12450</v>
          </cell>
          <cell r="H793" t="str">
            <v>A</v>
          </cell>
          <cell r="I793" t="str">
            <v>00000041</v>
          </cell>
          <cell r="J793">
            <v>65</v>
          </cell>
          <cell r="K793">
            <v>368</v>
          </cell>
          <cell r="L793">
            <v>6202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 t="str">
            <v>0676</v>
          </cell>
          <cell r="R793" t="str">
            <v>12450</v>
          </cell>
          <cell r="S793" t="str">
            <v>200212</v>
          </cell>
          <cell r="T793" t="str">
            <v>SA01</v>
          </cell>
          <cell r="U793">
            <v>-445.58</v>
          </cell>
          <cell r="V793" t="str">
            <v>LDB</v>
          </cell>
          <cell r="W793">
            <v>0</v>
          </cell>
          <cell r="Y793">
            <v>0</v>
          </cell>
          <cell r="Z793">
            <v>-2</v>
          </cell>
          <cell r="AA793" t="str">
            <v>MS#</v>
          </cell>
          <cell r="AB793" t="str">
            <v xml:space="preserve">   998014577</v>
          </cell>
          <cell r="AC793" t="str">
            <v>BCH</v>
          </cell>
          <cell r="AD793" t="str">
            <v>013358</v>
          </cell>
          <cell r="AE793" t="str">
            <v>TML</v>
          </cell>
          <cell r="AF793" t="str">
            <v>12016</v>
          </cell>
          <cell r="AG793" t="str">
            <v>SRL</v>
          </cell>
          <cell r="AH793" t="str">
            <v>0350</v>
          </cell>
          <cell r="AI793" t="str">
            <v>DLV</v>
          </cell>
          <cell r="AJ793" t="str">
            <v>000</v>
          </cell>
          <cell r="AK793" t="str">
            <v>REL</v>
          </cell>
          <cell r="AL793" t="str">
            <v>000</v>
          </cell>
          <cell r="AM793" t="str">
            <v>LN#</v>
          </cell>
          <cell r="AO793" t="str">
            <v>UOI</v>
          </cell>
          <cell r="AP793" t="str">
            <v>EA</v>
          </cell>
          <cell r="AU793" t="str">
            <v>0</v>
          </cell>
          <cell r="AW793" t="str">
            <v>000</v>
          </cell>
          <cell r="AX793" t="str">
            <v>00</v>
          </cell>
          <cell r="AY793" t="str">
            <v>0</v>
          </cell>
          <cell r="AZ793" t="str">
            <v>FPL Fibernet</v>
          </cell>
        </row>
        <row r="794">
          <cell r="A794" t="str">
            <v>107100</v>
          </cell>
          <cell r="B794" t="str">
            <v>0368</v>
          </cell>
          <cell r="C794" t="str">
            <v>06200</v>
          </cell>
          <cell r="D794" t="str">
            <v>0FIBER</v>
          </cell>
          <cell r="E794" t="str">
            <v>368000</v>
          </cell>
          <cell r="F794" t="str">
            <v>0676</v>
          </cell>
          <cell r="G794" t="str">
            <v>12450</v>
          </cell>
          <cell r="H794" t="str">
            <v>A</v>
          </cell>
          <cell r="I794" t="str">
            <v>00000041</v>
          </cell>
          <cell r="J794">
            <v>65</v>
          </cell>
          <cell r="K794">
            <v>368</v>
          </cell>
          <cell r="L794">
            <v>6202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 t="str">
            <v>0676</v>
          </cell>
          <cell r="R794" t="str">
            <v>12450</v>
          </cell>
          <cell r="S794" t="str">
            <v>200212</v>
          </cell>
          <cell r="T794" t="str">
            <v>SA01</v>
          </cell>
          <cell r="U794">
            <v>-460</v>
          </cell>
          <cell r="V794" t="str">
            <v>LDB</v>
          </cell>
          <cell r="W794">
            <v>0</v>
          </cell>
          <cell r="Y794">
            <v>0</v>
          </cell>
          <cell r="Z794">
            <v>-1</v>
          </cell>
          <cell r="AA794" t="str">
            <v>MS#</v>
          </cell>
          <cell r="AB794" t="str">
            <v xml:space="preserve">   998001008</v>
          </cell>
          <cell r="AC794" t="str">
            <v>BCH</v>
          </cell>
          <cell r="AD794" t="str">
            <v>015504</v>
          </cell>
          <cell r="AE794" t="str">
            <v>TML</v>
          </cell>
          <cell r="AF794" t="str">
            <v>12019</v>
          </cell>
          <cell r="AG794" t="str">
            <v>SRL</v>
          </cell>
          <cell r="AH794" t="str">
            <v>0350</v>
          </cell>
          <cell r="AI794" t="str">
            <v>DLV</v>
          </cell>
          <cell r="AJ794" t="str">
            <v>000</v>
          </cell>
          <cell r="AK794" t="str">
            <v>REL</v>
          </cell>
          <cell r="AL794" t="str">
            <v>000</v>
          </cell>
          <cell r="AM794" t="str">
            <v>LN#</v>
          </cell>
          <cell r="AO794" t="str">
            <v>UOI</v>
          </cell>
          <cell r="AP794" t="str">
            <v>EA</v>
          </cell>
          <cell r="AU794" t="str">
            <v>0</v>
          </cell>
          <cell r="AW794" t="str">
            <v>000</v>
          </cell>
          <cell r="AX794" t="str">
            <v>00</v>
          </cell>
          <cell r="AY794" t="str">
            <v>0</v>
          </cell>
          <cell r="AZ794" t="str">
            <v>FPL Fibernet</v>
          </cell>
        </row>
        <row r="795">
          <cell r="A795" t="str">
            <v>107100</v>
          </cell>
          <cell r="B795" t="str">
            <v>0368</v>
          </cell>
          <cell r="C795" t="str">
            <v>06200</v>
          </cell>
          <cell r="D795" t="str">
            <v>0FIBER</v>
          </cell>
          <cell r="E795" t="str">
            <v>368000</v>
          </cell>
          <cell r="F795" t="str">
            <v>0676</v>
          </cell>
          <cell r="G795" t="str">
            <v>12450</v>
          </cell>
          <cell r="H795" t="str">
            <v>A</v>
          </cell>
          <cell r="I795" t="str">
            <v>00000041</v>
          </cell>
          <cell r="J795">
            <v>65</v>
          </cell>
          <cell r="K795">
            <v>368</v>
          </cell>
          <cell r="L795">
            <v>6202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 t="str">
            <v>0676</v>
          </cell>
          <cell r="R795" t="str">
            <v>12450</v>
          </cell>
          <cell r="S795" t="str">
            <v>200212</v>
          </cell>
          <cell r="T795" t="str">
            <v>SA01</v>
          </cell>
          <cell r="U795">
            <v>-460</v>
          </cell>
          <cell r="V795" t="str">
            <v>LDB</v>
          </cell>
          <cell r="W795">
            <v>0</v>
          </cell>
          <cell r="Y795">
            <v>0</v>
          </cell>
          <cell r="Z795">
            <v>-1</v>
          </cell>
          <cell r="AA795" t="str">
            <v>MS#</v>
          </cell>
          <cell r="AB795" t="str">
            <v xml:space="preserve">   998001009</v>
          </cell>
          <cell r="AC795" t="str">
            <v>BCH</v>
          </cell>
          <cell r="AD795" t="str">
            <v>015504</v>
          </cell>
          <cell r="AE795" t="str">
            <v>TML</v>
          </cell>
          <cell r="AF795" t="str">
            <v>12019</v>
          </cell>
          <cell r="AG795" t="str">
            <v>SRL</v>
          </cell>
          <cell r="AH795" t="str">
            <v>0350</v>
          </cell>
          <cell r="AI795" t="str">
            <v>DLV</v>
          </cell>
          <cell r="AJ795" t="str">
            <v>000</v>
          </cell>
          <cell r="AK795" t="str">
            <v>REL</v>
          </cell>
          <cell r="AL795" t="str">
            <v>000</v>
          </cell>
          <cell r="AM795" t="str">
            <v>LN#</v>
          </cell>
          <cell r="AO795" t="str">
            <v>UOI</v>
          </cell>
          <cell r="AP795" t="str">
            <v>EA</v>
          </cell>
          <cell r="AU795" t="str">
            <v>0</v>
          </cell>
          <cell r="AW795" t="str">
            <v>000</v>
          </cell>
          <cell r="AX795" t="str">
            <v>00</v>
          </cell>
          <cell r="AY795" t="str">
            <v>0</v>
          </cell>
          <cell r="AZ795" t="str">
            <v>FPL Fibernet</v>
          </cell>
        </row>
        <row r="796">
          <cell r="A796" t="str">
            <v>107100</v>
          </cell>
          <cell r="B796" t="str">
            <v>0368</v>
          </cell>
          <cell r="C796" t="str">
            <v>06200</v>
          </cell>
          <cell r="D796" t="str">
            <v>0FIBER</v>
          </cell>
          <cell r="E796" t="str">
            <v>368000</v>
          </cell>
          <cell r="F796" t="str">
            <v>0676</v>
          </cell>
          <cell r="G796" t="str">
            <v>12450</v>
          </cell>
          <cell r="H796" t="str">
            <v>A</v>
          </cell>
          <cell r="I796" t="str">
            <v>00000041</v>
          </cell>
          <cell r="J796">
            <v>65</v>
          </cell>
          <cell r="K796">
            <v>368</v>
          </cell>
          <cell r="L796">
            <v>6202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 t="str">
            <v>0676</v>
          </cell>
          <cell r="R796" t="str">
            <v>12450</v>
          </cell>
          <cell r="S796" t="str">
            <v>200212</v>
          </cell>
          <cell r="T796" t="str">
            <v>SA01</v>
          </cell>
          <cell r="U796">
            <v>-518</v>
          </cell>
          <cell r="V796" t="str">
            <v>LDB</v>
          </cell>
          <cell r="W796">
            <v>0</v>
          </cell>
          <cell r="Y796">
            <v>0</v>
          </cell>
          <cell r="Z796">
            <v>-1</v>
          </cell>
          <cell r="AA796" t="str">
            <v>MS#</v>
          </cell>
          <cell r="AB796" t="str">
            <v xml:space="preserve">   998003504</v>
          </cell>
          <cell r="AC796" t="str">
            <v>BCH</v>
          </cell>
          <cell r="AD796" t="str">
            <v>013418</v>
          </cell>
          <cell r="AE796" t="str">
            <v>TML</v>
          </cell>
          <cell r="AF796" t="str">
            <v>12016</v>
          </cell>
          <cell r="AG796" t="str">
            <v>SRL</v>
          </cell>
          <cell r="AH796" t="str">
            <v>0368</v>
          </cell>
          <cell r="AI796" t="str">
            <v>DLV</v>
          </cell>
          <cell r="AJ796" t="str">
            <v>000</v>
          </cell>
          <cell r="AK796" t="str">
            <v>REL</v>
          </cell>
          <cell r="AL796" t="str">
            <v>000</v>
          </cell>
          <cell r="AM796" t="str">
            <v>LN#</v>
          </cell>
          <cell r="AO796" t="str">
            <v>UOI</v>
          </cell>
          <cell r="AP796" t="str">
            <v>EA</v>
          </cell>
          <cell r="AU796" t="str">
            <v>0</v>
          </cell>
          <cell r="AW796" t="str">
            <v>000</v>
          </cell>
          <cell r="AX796" t="str">
            <v>00</v>
          </cell>
          <cell r="AY796" t="str">
            <v>0</v>
          </cell>
          <cell r="AZ796" t="str">
            <v>FPL Fibernet</v>
          </cell>
        </row>
        <row r="797">
          <cell r="A797" t="str">
            <v>107100</v>
          </cell>
          <cell r="B797" t="str">
            <v>0368</v>
          </cell>
          <cell r="C797" t="str">
            <v>06200</v>
          </cell>
          <cell r="D797" t="str">
            <v>0FIBER</v>
          </cell>
          <cell r="E797" t="str">
            <v>368000</v>
          </cell>
          <cell r="F797" t="str">
            <v>0676</v>
          </cell>
          <cell r="G797" t="str">
            <v>12450</v>
          </cell>
          <cell r="H797" t="str">
            <v>A</v>
          </cell>
          <cell r="I797" t="str">
            <v>00000041</v>
          </cell>
          <cell r="J797">
            <v>65</v>
          </cell>
          <cell r="K797">
            <v>368</v>
          </cell>
          <cell r="L797">
            <v>6202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 t="str">
            <v>0676</v>
          </cell>
          <cell r="R797" t="str">
            <v>12450</v>
          </cell>
          <cell r="S797" t="str">
            <v>200212</v>
          </cell>
          <cell r="T797" t="str">
            <v>SA01</v>
          </cell>
          <cell r="U797">
            <v>-667.02</v>
          </cell>
          <cell r="V797" t="str">
            <v>LDB</v>
          </cell>
          <cell r="W797">
            <v>0</v>
          </cell>
          <cell r="Y797">
            <v>0</v>
          </cell>
          <cell r="Z797">
            <v>-6</v>
          </cell>
          <cell r="AA797" t="str">
            <v>MS#</v>
          </cell>
          <cell r="AB797" t="str">
            <v xml:space="preserve">   998014621</v>
          </cell>
          <cell r="AC797" t="str">
            <v>BCH</v>
          </cell>
          <cell r="AD797" t="str">
            <v>013415</v>
          </cell>
          <cell r="AE797" t="str">
            <v>TML</v>
          </cell>
          <cell r="AF797" t="str">
            <v>12016</v>
          </cell>
          <cell r="AG797" t="str">
            <v>SRL</v>
          </cell>
          <cell r="AH797" t="str">
            <v>0350</v>
          </cell>
          <cell r="AI797" t="str">
            <v>DLV</v>
          </cell>
          <cell r="AJ797" t="str">
            <v>000</v>
          </cell>
          <cell r="AK797" t="str">
            <v>REL</v>
          </cell>
          <cell r="AL797" t="str">
            <v>000</v>
          </cell>
          <cell r="AM797" t="str">
            <v>LN#</v>
          </cell>
          <cell r="AO797" t="str">
            <v>UOI</v>
          </cell>
          <cell r="AP797" t="str">
            <v>EA</v>
          </cell>
          <cell r="AU797" t="str">
            <v>0</v>
          </cell>
          <cell r="AW797" t="str">
            <v>000</v>
          </cell>
          <cell r="AX797" t="str">
            <v>00</v>
          </cell>
          <cell r="AY797" t="str">
            <v>0</v>
          </cell>
          <cell r="AZ797" t="str">
            <v>FPL Fibernet</v>
          </cell>
        </row>
        <row r="798">
          <cell r="A798" t="str">
            <v>107100</v>
          </cell>
          <cell r="B798" t="str">
            <v>0368</v>
          </cell>
          <cell r="C798" t="str">
            <v>06200</v>
          </cell>
          <cell r="D798" t="str">
            <v>0FIBER</v>
          </cell>
          <cell r="E798" t="str">
            <v>368000</v>
          </cell>
          <cell r="F798" t="str">
            <v>0676</v>
          </cell>
          <cell r="G798" t="str">
            <v>12450</v>
          </cell>
          <cell r="H798" t="str">
            <v>A</v>
          </cell>
          <cell r="I798" t="str">
            <v>00000041</v>
          </cell>
          <cell r="J798">
            <v>65</v>
          </cell>
          <cell r="K798">
            <v>368</v>
          </cell>
          <cell r="L798">
            <v>6202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 t="str">
            <v>0676</v>
          </cell>
          <cell r="R798" t="str">
            <v>12450</v>
          </cell>
          <cell r="S798" t="str">
            <v>200212</v>
          </cell>
          <cell r="T798" t="str">
            <v>SA01</v>
          </cell>
          <cell r="U798">
            <v>-715</v>
          </cell>
          <cell r="V798" t="str">
            <v>LDB</v>
          </cell>
          <cell r="W798">
            <v>0</v>
          </cell>
          <cell r="Y798">
            <v>0</v>
          </cell>
          <cell r="Z798">
            <v>-1</v>
          </cell>
          <cell r="AA798" t="str">
            <v>MS#</v>
          </cell>
          <cell r="AB798" t="str">
            <v xml:space="preserve">   998014581</v>
          </cell>
          <cell r="AC798" t="str">
            <v>BCH</v>
          </cell>
          <cell r="AD798" t="str">
            <v>013359</v>
          </cell>
          <cell r="AE798" t="str">
            <v>TML</v>
          </cell>
          <cell r="AF798" t="str">
            <v>12016</v>
          </cell>
          <cell r="AG798" t="str">
            <v>SRL</v>
          </cell>
          <cell r="AH798" t="str">
            <v>0368</v>
          </cell>
          <cell r="AI798" t="str">
            <v>DLV</v>
          </cell>
          <cell r="AJ798" t="str">
            <v>000</v>
          </cell>
          <cell r="AK798" t="str">
            <v>REL</v>
          </cell>
          <cell r="AL798" t="str">
            <v>000</v>
          </cell>
          <cell r="AM798" t="str">
            <v>LN#</v>
          </cell>
          <cell r="AO798" t="str">
            <v>UOI</v>
          </cell>
          <cell r="AP798" t="str">
            <v>EA</v>
          </cell>
          <cell r="AU798" t="str">
            <v>0</v>
          </cell>
          <cell r="AW798" t="str">
            <v>000</v>
          </cell>
          <cell r="AX798" t="str">
            <v>00</v>
          </cell>
          <cell r="AY798" t="str">
            <v>0</v>
          </cell>
          <cell r="AZ798" t="str">
            <v>FPL Fibernet</v>
          </cell>
        </row>
        <row r="799">
          <cell r="A799" t="str">
            <v>107100</v>
          </cell>
          <cell r="B799" t="str">
            <v>0368</v>
          </cell>
          <cell r="C799" t="str">
            <v>06200</v>
          </cell>
          <cell r="D799" t="str">
            <v>0FIBER</v>
          </cell>
          <cell r="E799" t="str">
            <v>368000</v>
          </cell>
          <cell r="F799" t="str">
            <v>0676</v>
          </cell>
          <cell r="G799" t="str">
            <v>12450</v>
          </cell>
          <cell r="H799" t="str">
            <v>A</v>
          </cell>
          <cell r="I799" t="str">
            <v>00000041</v>
          </cell>
          <cell r="J799">
            <v>65</v>
          </cell>
          <cell r="K799">
            <v>368</v>
          </cell>
          <cell r="L799">
            <v>6202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 t="str">
            <v>0676</v>
          </cell>
          <cell r="R799" t="str">
            <v>12450</v>
          </cell>
          <cell r="S799" t="str">
            <v>200212</v>
          </cell>
          <cell r="T799" t="str">
            <v>SA01</v>
          </cell>
          <cell r="U799">
            <v>-920</v>
          </cell>
          <cell r="V799" t="str">
            <v>LDB</v>
          </cell>
          <cell r="W799">
            <v>0</v>
          </cell>
          <cell r="Y799">
            <v>0</v>
          </cell>
          <cell r="Z799">
            <v>-1</v>
          </cell>
          <cell r="AA799" t="str">
            <v>MS#</v>
          </cell>
          <cell r="AB799" t="str">
            <v xml:space="preserve">   998001013</v>
          </cell>
          <cell r="AC799" t="str">
            <v>BCH</v>
          </cell>
          <cell r="AD799" t="str">
            <v>015504</v>
          </cell>
          <cell r="AE799" t="str">
            <v>TML</v>
          </cell>
          <cell r="AF799" t="str">
            <v>12019</v>
          </cell>
          <cell r="AG799" t="str">
            <v>SRL</v>
          </cell>
          <cell r="AH799" t="str">
            <v>0350</v>
          </cell>
          <cell r="AI799" t="str">
            <v>DLV</v>
          </cell>
          <cell r="AJ799" t="str">
            <v>000</v>
          </cell>
          <cell r="AK799" t="str">
            <v>REL</v>
          </cell>
          <cell r="AL799" t="str">
            <v>000</v>
          </cell>
          <cell r="AM799" t="str">
            <v>LN#</v>
          </cell>
          <cell r="AO799" t="str">
            <v>UOI</v>
          </cell>
          <cell r="AP799" t="str">
            <v>EA</v>
          </cell>
          <cell r="AU799" t="str">
            <v>0</v>
          </cell>
          <cell r="AW799" t="str">
            <v>000</v>
          </cell>
          <cell r="AX799" t="str">
            <v>00</v>
          </cell>
          <cell r="AY799" t="str">
            <v>0</v>
          </cell>
          <cell r="AZ799" t="str">
            <v>FPL Fibernet</v>
          </cell>
        </row>
        <row r="800">
          <cell r="A800" t="str">
            <v>107100</v>
          </cell>
          <cell r="B800" t="str">
            <v>0368</v>
          </cell>
          <cell r="C800" t="str">
            <v>06200</v>
          </cell>
          <cell r="D800" t="str">
            <v>0FIBER</v>
          </cell>
          <cell r="E800" t="str">
            <v>368000</v>
          </cell>
          <cell r="F800" t="str">
            <v>0676</v>
          </cell>
          <cell r="G800" t="str">
            <v>12450</v>
          </cell>
          <cell r="H800" t="str">
            <v>A</v>
          </cell>
          <cell r="I800" t="str">
            <v>00000041</v>
          </cell>
          <cell r="J800">
            <v>65</v>
          </cell>
          <cell r="K800">
            <v>368</v>
          </cell>
          <cell r="L800">
            <v>6202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 t="str">
            <v>0676</v>
          </cell>
          <cell r="R800" t="str">
            <v>12450</v>
          </cell>
          <cell r="S800" t="str">
            <v>200212</v>
          </cell>
          <cell r="T800" t="str">
            <v>SA01</v>
          </cell>
          <cell r="U800">
            <v>-934.32</v>
          </cell>
          <cell r="V800" t="str">
            <v>LDB</v>
          </cell>
          <cell r="W800">
            <v>0</v>
          </cell>
          <cell r="Y800">
            <v>0</v>
          </cell>
          <cell r="Z800">
            <v>-2</v>
          </cell>
          <cell r="AA800" t="str">
            <v>MS#</v>
          </cell>
          <cell r="AB800" t="str">
            <v xml:space="preserve">   998014646</v>
          </cell>
          <cell r="AC800" t="str">
            <v>BCH</v>
          </cell>
          <cell r="AD800" t="str">
            <v>015516</v>
          </cell>
          <cell r="AE800" t="str">
            <v>TML</v>
          </cell>
          <cell r="AF800" t="str">
            <v>12019</v>
          </cell>
          <cell r="AG800" t="str">
            <v>SRL</v>
          </cell>
          <cell r="AH800" t="str">
            <v>0350</v>
          </cell>
          <cell r="AI800" t="str">
            <v>DLV</v>
          </cell>
          <cell r="AJ800" t="str">
            <v>000</v>
          </cell>
          <cell r="AK800" t="str">
            <v>REL</v>
          </cell>
          <cell r="AL800" t="str">
            <v>000</v>
          </cell>
          <cell r="AM800" t="str">
            <v>LN#</v>
          </cell>
          <cell r="AO800" t="str">
            <v>UOI</v>
          </cell>
          <cell r="AP800" t="str">
            <v>EA</v>
          </cell>
          <cell r="AU800" t="str">
            <v>0</v>
          </cell>
          <cell r="AW800" t="str">
            <v>000</v>
          </cell>
          <cell r="AX800" t="str">
            <v>00</v>
          </cell>
          <cell r="AY800" t="str">
            <v>0</v>
          </cell>
          <cell r="AZ800" t="str">
            <v>FPL Fibernet</v>
          </cell>
        </row>
        <row r="801">
          <cell r="A801" t="str">
            <v>107100</v>
          </cell>
          <cell r="B801" t="str">
            <v>0368</v>
          </cell>
          <cell r="C801" t="str">
            <v>06200</v>
          </cell>
          <cell r="D801" t="str">
            <v>0FIBER</v>
          </cell>
          <cell r="E801" t="str">
            <v>368000</v>
          </cell>
          <cell r="F801" t="str">
            <v>0676</v>
          </cell>
          <cell r="G801" t="str">
            <v>12450</v>
          </cell>
          <cell r="H801" t="str">
            <v>A</v>
          </cell>
          <cell r="I801" t="str">
            <v>00000041</v>
          </cell>
          <cell r="J801">
            <v>65</v>
          </cell>
          <cell r="K801">
            <v>368</v>
          </cell>
          <cell r="L801">
            <v>6202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 t="str">
            <v>0676</v>
          </cell>
          <cell r="R801" t="str">
            <v>12450</v>
          </cell>
          <cell r="S801" t="str">
            <v>200212</v>
          </cell>
          <cell r="T801" t="str">
            <v>SA01</v>
          </cell>
          <cell r="U801">
            <v>-1200</v>
          </cell>
          <cell r="V801" t="str">
            <v>LDB</v>
          </cell>
          <cell r="W801">
            <v>0</v>
          </cell>
          <cell r="Y801">
            <v>0</v>
          </cell>
          <cell r="Z801">
            <v>-1</v>
          </cell>
          <cell r="AA801" t="str">
            <v>MS#</v>
          </cell>
          <cell r="AB801" t="str">
            <v xml:space="preserve">   998001011</v>
          </cell>
          <cell r="AC801" t="str">
            <v>BCH</v>
          </cell>
          <cell r="AD801" t="str">
            <v>015504</v>
          </cell>
          <cell r="AE801" t="str">
            <v>TML</v>
          </cell>
          <cell r="AF801" t="str">
            <v>12019</v>
          </cell>
          <cell r="AG801" t="str">
            <v>SRL</v>
          </cell>
          <cell r="AH801" t="str">
            <v>0350</v>
          </cell>
          <cell r="AI801" t="str">
            <v>DLV</v>
          </cell>
          <cell r="AJ801" t="str">
            <v>000</v>
          </cell>
          <cell r="AK801" t="str">
            <v>REL</v>
          </cell>
          <cell r="AL801" t="str">
            <v>000</v>
          </cell>
          <cell r="AM801" t="str">
            <v>LN#</v>
          </cell>
          <cell r="AO801" t="str">
            <v>UOI</v>
          </cell>
          <cell r="AP801" t="str">
            <v>EA</v>
          </cell>
          <cell r="AU801" t="str">
            <v>0</v>
          </cell>
          <cell r="AW801" t="str">
            <v>000</v>
          </cell>
          <cell r="AX801" t="str">
            <v>00</v>
          </cell>
          <cell r="AY801" t="str">
            <v>0</v>
          </cell>
          <cell r="AZ801" t="str">
            <v>FPL Fibernet</v>
          </cell>
        </row>
        <row r="802">
          <cell r="A802" t="str">
            <v>107100</v>
          </cell>
          <cell r="B802" t="str">
            <v>0368</v>
          </cell>
          <cell r="C802" t="str">
            <v>06200</v>
          </cell>
          <cell r="D802" t="str">
            <v>0FIBER</v>
          </cell>
          <cell r="E802" t="str">
            <v>368000</v>
          </cell>
          <cell r="F802" t="str">
            <v>0676</v>
          </cell>
          <cell r="G802" t="str">
            <v>12450</v>
          </cell>
          <cell r="H802" t="str">
            <v>A</v>
          </cell>
          <cell r="I802" t="str">
            <v>00000041</v>
          </cell>
          <cell r="J802">
            <v>65</v>
          </cell>
          <cell r="K802">
            <v>368</v>
          </cell>
          <cell r="L802">
            <v>6202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 t="str">
            <v>0676</v>
          </cell>
          <cell r="R802" t="str">
            <v>12450</v>
          </cell>
          <cell r="S802" t="str">
            <v>200212</v>
          </cell>
          <cell r="T802" t="str">
            <v>SA01</v>
          </cell>
          <cell r="U802">
            <v>-1510.5</v>
          </cell>
          <cell r="V802" t="str">
            <v>LDB</v>
          </cell>
          <cell r="W802">
            <v>0</v>
          </cell>
          <cell r="Y802">
            <v>0</v>
          </cell>
          <cell r="Z802">
            <v>-1</v>
          </cell>
          <cell r="AA802" t="str">
            <v>MS#</v>
          </cell>
          <cell r="AB802" t="str">
            <v xml:space="preserve">   998014099</v>
          </cell>
          <cell r="AC802" t="str">
            <v>BCH</v>
          </cell>
          <cell r="AD802" t="str">
            <v>013416</v>
          </cell>
          <cell r="AE802" t="str">
            <v>TML</v>
          </cell>
          <cell r="AF802" t="str">
            <v>12016</v>
          </cell>
          <cell r="AG802" t="str">
            <v>SRL</v>
          </cell>
          <cell r="AH802" t="str">
            <v>0336</v>
          </cell>
          <cell r="AI802" t="str">
            <v>DLV</v>
          </cell>
          <cell r="AJ802" t="str">
            <v>000</v>
          </cell>
          <cell r="AK802" t="str">
            <v>REL</v>
          </cell>
          <cell r="AL802" t="str">
            <v>000</v>
          </cell>
          <cell r="AM802" t="str">
            <v>LN#</v>
          </cell>
          <cell r="AO802" t="str">
            <v>UOI</v>
          </cell>
          <cell r="AP802" t="str">
            <v>EA</v>
          </cell>
          <cell r="AU802" t="str">
            <v>0</v>
          </cell>
          <cell r="AW802" t="str">
            <v>000</v>
          </cell>
          <cell r="AX802" t="str">
            <v>00</v>
          </cell>
          <cell r="AY802" t="str">
            <v>0</v>
          </cell>
          <cell r="AZ802" t="str">
            <v>FPL Fibernet</v>
          </cell>
        </row>
        <row r="803">
          <cell r="A803" t="str">
            <v>107100</v>
          </cell>
          <cell r="B803" t="str">
            <v>0368</v>
          </cell>
          <cell r="C803" t="str">
            <v>06200</v>
          </cell>
          <cell r="D803" t="str">
            <v>0FIBER</v>
          </cell>
          <cell r="E803" t="str">
            <v>368000</v>
          </cell>
          <cell r="F803" t="str">
            <v>0676</v>
          </cell>
          <cell r="G803" t="str">
            <v>12450</v>
          </cell>
          <cell r="H803" t="str">
            <v>A</v>
          </cell>
          <cell r="I803" t="str">
            <v>00000041</v>
          </cell>
          <cell r="J803">
            <v>65</v>
          </cell>
          <cell r="K803">
            <v>368</v>
          </cell>
          <cell r="L803">
            <v>6202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 t="str">
            <v>0676</v>
          </cell>
          <cell r="R803" t="str">
            <v>12450</v>
          </cell>
          <cell r="S803" t="str">
            <v>200212</v>
          </cell>
          <cell r="T803" t="str">
            <v>SA01</v>
          </cell>
          <cell r="U803">
            <v>-2164.06</v>
          </cell>
          <cell r="V803" t="str">
            <v>LDB</v>
          </cell>
          <cell r="W803">
            <v>0</v>
          </cell>
          <cell r="Y803">
            <v>0</v>
          </cell>
          <cell r="Z803">
            <v>-1</v>
          </cell>
          <cell r="AA803" t="str">
            <v>MS#</v>
          </cell>
          <cell r="AB803" t="str">
            <v xml:space="preserve">   998014872</v>
          </cell>
          <cell r="AC803" t="str">
            <v>BCH</v>
          </cell>
          <cell r="AD803" t="str">
            <v>013405</v>
          </cell>
          <cell r="AE803" t="str">
            <v>TML</v>
          </cell>
          <cell r="AF803" t="str">
            <v>12016</v>
          </cell>
          <cell r="AG803" t="str">
            <v>SRL</v>
          </cell>
          <cell r="AH803" t="str">
            <v>0368</v>
          </cell>
          <cell r="AI803" t="str">
            <v>DLV</v>
          </cell>
          <cell r="AJ803" t="str">
            <v>000</v>
          </cell>
          <cell r="AK803" t="str">
            <v>REL</v>
          </cell>
          <cell r="AL803" t="str">
            <v>000</v>
          </cell>
          <cell r="AM803" t="str">
            <v>LN#</v>
          </cell>
          <cell r="AO803" t="str">
            <v>UOI</v>
          </cell>
          <cell r="AP803" t="str">
            <v>EA</v>
          </cell>
          <cell r="AU803" t="str">
            <v>0</v>
          </cell>
          <cell r="AW803" t="str">
            <v>000</v>
          </cell>
          <cell r="AX803" t="str">
            <v>00</v>
          </cell>
          <cell r="AY803" t="str">
            <v>0</v>
          </cell>
          <cell r="AZ803" t="str">
            <v>FPL Fibernet</v>
          </cell>
        </row>
        <row r="804">
          <cell r="A804" t="str">
            <v>107100</v>
          </cell>
          <cell r="B804" t="str">
            <v>0368</v>
          </cell>
          <cell r="C804" t="str">
            <v>06200</v>
          </cell>
          <cell r="D804" t="str">
            <v>0FIBER</v>
          </cell>
          <cell r="E804" t="str">
            <v>368000</v>
          </cell>
          <cell r="F804" t="str">
            <v>0676</v>
          </cell>
          <cell r="G804" t="str">
            <v>12450</v>
          </cell>
          <cell r="H804" t="str">
            <v>A</v>
          </cell>
          <cell r="I804" t="str">
            <v>00000041</v>
          </cell>
          <cell r="J804">
            <v>65</v>
          </cell>
          <cell r="K804">
            <v>368</v>
          </cell>
          <cell r="L804">
            <v>6202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 t="str">
            <v>0676</v>
          </cell>
          <cell r="R804" t="str">
            <v>12450</v>
          </cell>
          <cell r="S804" t="str">
            <v>200212</v>
          </cell>
          <cell r="T804" t="str">
            <v>SA01</v>
          </cell>
          <cell r="U804">
            <v>-2164.06</v>
          </cell>
          <cell r="V804" t="str">
            <v>LDB</v>
          </cell>
          <cell r="W804">
            <v>0</v>
          </cell>
          <cell r="Y804">
            <v>0</v>
          </cell>
          <cell r="Z804">
            <v>-1</v>
          </cell>
          <cell r="AA804" t="str">
            <v>MS#</v>
          </cell>
          <cell r="AB804" t="str">
            <v xml:space="preserve">   998014872</v>
          </cell>
          <cell r="AC804" t="str">
            <v>BCH</v>
          </cell>
          <cell r="AD804" t="str">
            <v>013407</v>
          </cell>
          <cell r="AE804" t="str">
            <v>TML</v>
          </cell>
          <cell r="AF804" t="str">
            <v>12016</v>
          </cell>
          <cell r="AG804" t="str">
            <v>SRL</v>
          </cell>
          <cell r="AH804" t="str">
            <v>0368</v>
          </cell>
          <cell r="AI804" t="str">
            <v>DLV</v>
          </cell>
          <cell r="AJ804" t="str">
            <v>000</v>
          </cell>
          <cell r="AK804" t="str">
            <v>REL</v>
          </cell>
          <cell r="AL804" t="str">
            <v>000</v>
          </cell>
          <cell r="AM804" t="str">
            <v>LN#</v>
          </cell>
          <cell r="AO804" t="str">
            <v>UOI</v>
          </cell>
          <cell r="AP804" t="str">
            <v>EA</v>
          </cell>
          <cell r="AU804" t="str">
            <v>0</v>
          </cell>
          <cell r="AW804" t="str">
            <v>000</v>
          </cell>
          <cell r="AX804" t="str">
            <v>00</v>
          </cell>
          <cell r="AY804" t="str">
            <v>0</v>
          </cell>
          <cell r="AZ804" t="str">
            <v>FPL Fibernet</v>
          </cell>
        </row>
        <row r="805">
          <cell r="A805" t="str">
            <v>107100</v>
          </cell>
          <cell r="B805" t="str">
            <v>0368</v>
          </cell>
          <cell r="C805" t="str">
            <v>06200</v>
          </cell>
          <cell r="D805" t="str">
            <v>0FIBER</v>
          </cell>
          <cell r="E805" t="str">
            <v>368000</v>
          </cell>
          <cell r="F805" t="str">
            <v>0676</v>
          </cell>
          <cell r="G805" t="str">
            <v>12450</v>
          </cell>
          <cell r="H805" t="str">
            <v>A</v>
          </cell>
          <cell r="I805" t="str">
            <v>00000041</v>
          </cell>
          <cell r="J805">
            <v>65</v>
          </cell>
          <cell r="K805">
            <v>368</v>
          </cell>
          <cell r="L805">
            <v>6202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 t="str">
            <v>0676</v>
          </cell>
          <cell r="R805" t="str">
            <v>12450</v>
          </cell>
          <cell r="S805" t="str">
            <v>200212</v>
          </cell>
          <cell r="T805" t="str">
            <v>SA01</v>
          </cell>
          <cell r="U805">
            <v>-2241.84</v>
          </cell>
          <cell r="V805" t="str">
            <v>LDB</v>
          </cell>
          <cell r="W805">
            <v>0</v>
          </cell>
          <cell r="Y805">
            <v>0</v>
          </cell>
          <cell r="Z805">
            <v>-4</v>
          </cell>
          <cell r="AA805" t="str">
            <v>MS#</v>
          </cell>
          <cell r="AB805" t="str">
            <v xml:space="preserve">   998014706</v>
          </cell>
          <cell r="AC805" t="str">
            <v>BCH</v>
          </cell>
          <cell r="AD805" t="str">
            <v>013372</v>
          </cell>
          <cell r="AE805" t="str">
            <v>TML</v>
          </cell>
          <cell r="AF805" t="str">
            <v>12016</v>
          </cell>
          <cell r="AG805" t="str">
            <v>SRL</v>
          </cell>
          <cell r="AH805" t="str">
            <v>0350</v>
          </cell>
          <cell r="AI805" t="str">
            <v>DLV</v>
          </cell>
          <cell r="AJ805" t="str">
            <v>000</v>
          </cell>
          <cell r="AK805" t="str">
            <v>REL</v>
          </cell>
          <cell r="AL805" t="str">
            <v>000</v>
          </cell>
          <cell r="AM805" t="str">
            <v>LN#</v>
          </cell>
          <cell r="AO805" t="str">
            <v>UOI</v>
          </cell>
          <cell r="AP805" t="str">
            <v>EA</v>
          </cell>
          <cell r="AU805" t="str">
            <v>0</v>
          </cell>
          <cell r="AW805" t="str">
            <v>000</v>
          </cell>
          <cell r="AX805" t="str">
            <v>00</v>
          </cell>
          <cell r="AY805" t="str">
            <v>0</v>
          </cell>
          <cell r="AZ805" t="str">
            <v>FPL Fibernet</v>
          </cell>
        </row>
        <row r="806">
          <cell r="A806" t="str">
            <v>107100</v>
          </cell>
          <cell r="B806" t="str">
            <v>0368</v>
          </cell>
          <cell r="C806" t="str">
            <v>06200</v>
          </cell>
          <cell r="D806" t="str">
            <v>0FIBER</v>
          </cell>
          <cell r="E806" t="str">
            <v>368000</v>
          </cell>
          <cell r="F806" t="str">
            <v>0676</v>
          </cell>
          <cell r="G806" t="str">
            <v>12450</v>
          </cell>
          <cell r="H806" t="str">
            <v>A</v>
          </cell>
          <cell r="I806" t="str">
            <v>00000041</v>
          </cell>
          <cell r="J806">
            <v>65</v>
          </cell>
          <cell r="K806">
            <v>368</v>
          </cell>
          <cell r="L806">
            <v>6202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 t="str">
            <v>0676</v>
          </cell>
          <cell r="R806" t="str">
            <v>12450</v>
          </cell>
          <cell r="S806" t="str">
            <v>200212</v>
          </cell>
          <cell r="T806" t="str">
            <v>SA01</v>
          </cell>
          <cell r="U806">
            <v>-2913.42</v>
          </cell>
          <cell r="V806" t="str">
            <v>LDB</v>
          </cell>
          <cell r="W806">
            <v>0</v>
          </cell>
          <cell r="Y806">
            <v>0</v>
          </cell>
          <cell r="Z806">
            <v>-1</v>
          </cell>
          <cell r="AA806" t="str">
            <v>MS#</v>
          </cell>
          <cell r="AB806" t="str">
            <v xml:space="preserve">   998014627</v>
          </cell>
          <cell r="AC806" t="str">
            <v>BCH</v>
          </cell>
          <cell r="AD806" t="str">
            <v>013363</v>
          </cell>
          <cell r="AE806" t="str">
            <v>TML</v>
          </cell>
          <cell r="AF806" t="str">
            <v>12016</v>
          </cell>
          <cell r="AG806" t="str">
            <v>SRL</v>
          </cell>
          <cell r="AH806" t="str">
            <v>0368</v>
          </cell>
          <cell r="AI806" t="str">
            <v>DLV</v>
          </cell>
          <cell r="AJ806" t="str">
            <v>000</v>
          </cell>
          <cell r="AK806" t="str">
            <v>REL</v>
          </cell>
          <cell r="AL806" t="str">
            <v>000</v>
          </cell>
          <cell r="AM806" t="str">
            <v>LN#</v>
          </cell>
          <cell r="AO806" t="str">
            <v>UOI</v>
          </cell>
          <cell r="AP806" t="str">
            <v>EA</v>
          </cell>
          <cell r="AU806" t="str">
            <v>0</v>
          </cell>
          <cell r="AW806" t="str">
            <v>000</v>
          </cell>
          <cell r="AX806" t="str">
            <v>00</v>
          </cell>
          <cell r="AY806" t="str">
            <v>0</v>
          </cell>
          <cell r="AZ806" t="str">
            <v>FPL Fibernet</v>
          </cell>
        </row>
        <row r="807">
          <cell r="A807" t="str">
            <v>107100</v>
          </cell>
          <cell r="B807" t="str">
            <v>0368</v>
          </cell>
          <cell r="C807" t="str">
            <v>06200</v>
          </cell>
          <cell r="D807" t="str">
            <v>0FIBER</v>
          </cell>
          <cell r="E807" t="str">
            <v>368000</v>
          </cell>
          <cell r="F807" t="str">
            <v>0676</v>
          </cell>
          <cell r="G807" t="str">
            <v>12450</v>
          </cell>
          <cell r="H807" t="str">
            <v>A</v>
          </cell>
          <cell r="I807" t="str">
            <v>00000041</v>
          </cell>
          <cell r="J807">
            <v>65</v>
          </cell>
          <cell r="K807">
            <v>368</v>
          </cell>
          <cell r="L807">
            <v>6202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 t="str">
            <v>0676</v>
          </cell>
          <cell r="R807" t="str">
            <v>12450</v>
          </cell>
          <cell r="S807" t="str">
            <v>200212</v>
          </cell>
          <cell r="T807" t="str">
            <v>SA01</v>
          </cell>
          <cell r="U807">
            <v>-2948.62</v>
          </cell>
          <cell r="V807" t="str">
            <v>LDB</v>
          </cell>
          <cell r="W807">
            <v>0</v>
          </cell>
          <cell r="Y807">
            <v>0</v>
          </cell>
          <cell r="Z807">
            <v>-1</v>
          </cell>
          <cell r="AA807" t="str">
            <v>MS#</v>
          </cell>
          <cell r="AB807" t="str">
            <v xml:space="preserve">   998014420</v>
          </cell>
          <cell r="AC807" t="str">
            <v>BCH</v>
          </cell>
          <cell r="AD807" t="str">
            <v>012368</v>
          </cell>
          <cell r="AE807" t="str">
            <v>TML</v>
          </cell>
          <cell r="AF807" t="str">
            <v>12026</v>
          </cell>
          <cell r="AG807" t="str">
            <v>SRL</v>
          </cell>
          <cell r="AH807" t="str">
            <v>0368</v>
          </cell>
          <cell r="AI807" t="str">
            <v>DLV</v>
          </cell>
          <cell r="AJ807" t="str">
            <v>000</v>
          </cell>
          <cell r="AK807" t="str">
            <v>REL</v>
          </cell>
          <cell r="AL807" t="str">
            <v>000</v>
          </cell>
          <cell r="AM807" t="str">
            <v>LN#</v>
          </cell>
          <cell r="AO807" t="str">
            <v>UOI</v>
          </cell>
          <cell r="AP807" t="str">
            <v>EA</v>
          </cell>
          <cell r="AU807" t="str">
            <v>0</v>
          </cell>
          <cell r="AW807" t="str">
            <v>000</v>
          </cell>
          <cell r="AX807" t="str">
            <v>00</v>
          </cell>
          <cell r="AY807" t="str">
            <v>0</v>
          </cell>
          <cell r="AZ807" t="str">
            <v>FPL Fibernet</v>
          </cell>
        </row>
        <row r="808">
          <cell r="A808" t="str">
            <v>107100</v>
          </cell>
          <cell r="B808" t="str">
            <v>0368</v>
          </cell>
          <cell r="C808" t="str">
            <v>06200</v>
          </cell>
          <cell r="D808" t="str">
            <v>0FIBER</v>
          </cell>
          <cell r="E808" t="str">
            <v>368000</v>
          </cell>
          <cell r="F808" t="str">
            <v>0676</v>
          </cell>
          <cell r="G808" t="str">
            <v>12450</v>
          </cell>
          <cell r="H808" t="str">
            <v>A</v>
          </cell>
          <cell r="I808" t="str">
            <v>00000041</v>
          </cell>
          <cell r="J808">
            <v>65</v>
          </cell>
          <cell r="K808">
            <v>368</v>
          </cell>
          <cell r="L808">
            <v>6202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 t="str">
            <v>0676</v>
          </cell>
          <cell r="R808" t="str">
            <v>12450</v>
          </cell>
          <cell r="S808" t="str">
            <v>200212</v>
          </cell>
          <cell r="T808" t="str">
            <v>SA01</v>
          </cell>
          <cell r="U808">
            <v>-3155.66</v>
          </cell>
          <cell r="V808" t="str">
            <v>LDB</v>
          </cell>
          <cell r="W808">
            <v>0</v>
          </cell>
          <cell r="Y808">
            <v>0</v>
          </cell>
          <cell r="Z808">
            <v>-1</v>
          </cell>
          <cell r="AA808" t="str">
            <v>MS#</v>
          </cell>
          <cell r="AB808" t="str">
            <v xml:space="preserve">   998003076</v>
          </cell>
          <cell r="AC808" t="str">
            <v>BCH</v>
          </cell>
          <cell r="AD808" t="str">
            <v>015525</v>
          </cell>
          <cell r="AE808" t="str">
            <v>TML</v>
          </cell>
          <cell r="AF808" t="str">
            <v>12019</v>
          </cell>
          <cell r="AG808" t="str">
            <v>SRL</v>
          </cell>
          <cell r="AH808" t="str">
            <v>0368</v>
          </cell>
          <cell r="AI808" t="str">
            <v>DLV</v>
          </cell>
          <cell r="AJ808" t="str">
            <v>000</v>
          </cell>
          <cell r="AK808" t="str">
            <v>REL</v>
          </cell>
          <cell r="AL808" t="str">
            <v>000</v>
          </cell>
          <cell r="AM808" t="str">
            <v>LN#</v>
          </cell>
          <cell r="AO808" t="str">
            <v>UOI</v>
          </cell>
          <cell r="AP808" t="str">
            <v>EA</v>
          </cell>
          <cell r="AU808" t="str">
            <v>0</v>
          </cell>
          <cell r="AW808" t="str">
            <v>000</v>
          </cell>
          <cell r="AX808" t="str">
            <v>00</v>
          </cell>
          <cell r="AY808" t="str">
            <v>0</v>
          </cell>
          <cell r="AZ808" t="str">
            <v>FPL Fibernet</v>
          </cell>
        </row>
        <row r="809">
          <cell r="A809" t="str">
            <v>107100</v>
          </cell>
          <cell r="B809" t="str">
            <v>0368</v>
          </cell>
          <cell r="C809" t="str">
            <v>06200</v>
          </cell>
          <cell r="D809" t="str">
            <v>0FIBER</v>
          </cell>
          <cell r="E809" t="str">
            <v>368000</v>
          </cell>
          <cell r="F809" t="str">
            <v>0676</v>
          </cell>
          <cell r="G809" t="str">
            <v>12450</v>
          </cell>
          <cell r="H809" t="str">
            <v>A</v>
          </cell>
          <cell r="I809" t="str">
            <v>00000041</v>
          </cell>
          <cell r="J809">
            <v>65</v>
          </cell>
          <cell r="K809">
            <v>368</v>
          </cell>
          <cell r="L809">
            <v>6202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 t="str">
            <v>0676</v>
          </cell>
          <cell r="R809" t="str">
            <v>12450</v>
          </cell>
          <cell r="S809" t="str">
            <v>200212</v>
          </cell>
          <cell r="T809" t="str">
            <v>SA01</v>
          </cell>
          <cell r="U809">
            <v>-3160</v>
          </cell>
          <cell r="V809" t="str">
            <v>LDB</v>
          </cell>
          <cell r="W809">
            <v>0</v>
          </cell>
          <cell r="Y809">
            <v>0</v>
          </cell>
          <cell r="Z809">
            <v>-1</v>
          </cell>
          <cell r="AA809" t="str">
            <v>MS#</v>
          </cell>
          <cell r="AB809" t="str">
            <v xml:space="preserve">   998001010</v>
          </cell>
          <cell r="AC809" t="str">
            <v>BCH</v>
          </cell>
          <cell r="AD809" t="str">
            <v>015504</v>
          </cell>
          <cell r="AE809" t="str">
            <v>TML</v>
          </cell>
          <cell r="AF809" t="str">
            <v>12019</v>
          </cell>
          <cell r="AG809" t="str">
            <v>SRL</v>
          </cell>
          <cell r="AH809" t="str">
            <v>0350</v>
          </cell>
          <cell r="AI809" t="str">
            <v>DLV</v>
          </cell>
          <cell r="AJ809" t="str">
            <v>000</v>
          </cell>
          <cell r="AK809" t="str">
            <v>REL</v>
          </cell>
          <cell r="AL809" t="str">
            <v>000</v>
          </cell>
          <cell r="AM809" t="str">
            <v>LN#</v>
          </cell>
          <cell r="AO809" t="str">
            <v>UOI</v>
          </cell>
          <cell r="AP809" t="str">
            <v>EA</v>
          </cell>
          <cell r="AU809" t="str">
            <v>0</v>
          </cell>
          <cell r="AW809" t="str">
            <v>000</v>
          </cell>
          <cell r="AX809" t="str">
            <v>00</v>
          </cell>
          <cell r="AY809" t="str">
            <v>0</v>
          </cell>
          <cell r="AZ809" t="str">
            <v>FPL Fibernet</v>
          </cell>
        </row>
        <row r="810">
          <cell r="A810" t="str">
            <v>107100</v>
          </cell>
          <cell r="B810" t="str">
            <v>0368</v>
          </cell>
          <cell r="C810" t="str">
            <v>06200</v>
          </cell>
          <cell r="D810" t="str">
            <v>0FIBER</v>
          </cell>
          <cell r="E810" t="str">
            <v>368000</v>
          </cell>
          <cell r="F810" t="str">
            <v>0676</v>
          </cell>
          <cell r="G810" t="str">
            <v>12450</v>
          </cell>
          <cell r="H810" t="str">
            <v>A</v>
          </cell>
          <cell r="I810" t="str">
            <v>00000041</v>
          </cell>
          <cell r="J810">
            <v>65</v>
          </cell>
          <cell r="K810">
            <v>368</v>
          </cell>
          <cell r="L810">
            <v>6202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 t="str">
            <v>0676</v>
          </cell>
          <cell r="R810" t="str">
            <v>12450</v>
          </cell>
          <cell r="S810" t="str">
            <v>200212</v>
          </cell>
          <cell r="T810" t="str">
            <v>SA01</v>
          </cell>
          <cell r="U810">
            <v>-4167.6000000000004</v>
          </cell>
          <cell r="V810" t="str">
            <v>LDB</v>
          </cell>
          <cell r="W810">
            <v>0</v>
          </cell>
          <cell r="Y810">
            <v>0</v>
          </cell>
          <cell r="Z810">
            <v>-2</v>
          </cell>
          <cell r="AA810" t="str">
            <v>MS#</v>
          </cell>
          <cell r="AB810" t="str">
            <v xml:space="preserve">   998014364</v>
          </cell>
          <cell r="AC810" t="str">
            <v>BCH</v>
          </cell>
          <cell r="AD810" t="str">
            <v>013336</v>
          </cell>
          <cell r="AE810" t="str">
            <v>TML</v>
          </cell>
          <cell r="AF810" t="str">
            <v>12016</v>
          </cell>
          <cell r="AG810" t="str">
            <v>SRL</v>
          </cell>
          <cell r="AH810" t="str">
            <v>0368</v>
          </cell>
          <cell r="AI810" t="str">
            <v>DLV</v>
          </cell>
          <cell r="AJ810" t="str">
            <v>000</v>
          </cell>
          <cell r="AK810" t="str">
            <v>REL</v>
          </cell>
          <cell r="AL810" t="str">
            <v>000</v>
          </cell>
          <cell r="AM810" t="str">
            <v>LN#</v>
          </cell>
          <cell r="AO810" t="str">
            <v>UOI</v>
          </cell>
          <cell r="AP810" t="str">
            <v>EA</v>
          </cell>
          <cell r="AU810" t="str">
            <v>0</v>
          </cell>
          <cell r="AW810" t="str">
            <v>000</v>
          </cell>
          <cell r="AX810" t="str">
            <v>00</v>
          </cell>
          <cell r="AY810" t="str">
            <v>0</v>
          </cell>
          <cell r="AZ810" t="str">
            <v>FPL Fibernet</v>
          </cell>
        </row>
        <row r="811">
          <cell r="A811" t="str">
            <v>107100</v>
          </cell>
          <cell r="B811" t="str">
            <v>0368</v>
          </cell>
          <cell r="C811" t="str">
            <v>06200</v>
          </cell>
          <cell r="D811" t="str">
            <v>0FIBER</v>
          </cell>
          <cell r="E811" t="str">
            <v>368000</v>
          </cell>
          <cell r="F811" t="str">
            <v>0676</v>
          </cell>
          <cell r="G811" t="str">
            <v>12450</v>
          </cell>
          <cell r="H811" t="str">
            <v>A</v>
          </cell>
          <cell r="I811" t="str">
            <v>00000041</v>
          </cell>
          <cell r="J811">
            <v>65</v>
          </cell>
          <cell r="K811">
            <v>368</v>
          </cell>
          <cell r="L811">
            <v>6202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 t="str">
            <v>0676</v>
          </cell>
          <cell r="R811" t="str">
            <v>12450</v>
          </cell>
          <cell r="S811" t="str">
            <v>200212</v>
          </cell>
          <cell r="T811" t="str">
            <v>SA01</v>
          </cell>
          <cell r="U811">
            <v>-5164.78</v>
          </cell>
          <cell r="V811" t="str">
            <v>LDB</v>
          </cell>
          <cell r="W811">
            <v>0</v>
          </cell>
          <cell r="Y811">
            <v>0</v>
          </cell>
          <cell r="Z811">
            <v>-2</v>
          </cell>
          <cell r="AA811" t="str">
            <v>MS#</v>
          </cell>
          <cell r="AB811" t="str">
            <v xml:space="preserve">   998014506</v>
          </cell>
          <cell r="AC811" t="str">
            <v>BCH</v>
          </cell>
          <cell r="AD811" t="str">
            <v>015514</v>
          </cell>
          <cell r="AE811" t="str">
            <v>TML</v>
          </cell>
          <cell r="AF811" t="str">
            <v>12019</v>
          </cell>
          <cell r="AG811" t="str">
            <v>SRL</v>
          </cell>
          <cell r="AH811" t="str">
            <v>0368</v>
          </cell>
          <cell r="AI811" t="str">
            <v>DLV</v>
          </cell>
          <cell r="AJ811" t="str">
            <v>000</v>
          </cell>
          <cell r="AK811" t="str">
            <v>REL</v>
          </cell>
          <cell r="AL811" t="str">
            <v>000</v>
          </cell>
          <cell r="AM811" t="str">
            <v>LN#</v>
          </cell>
          <cell r="AO811" t="str">
            <v>UOI</v>
          </cell>
          <cell r="AP811" t="str">
            <v>EA</v>
          </cell>
          <cell r="AU811" t="str">
            <v>0</v>
          </cell>
          <cell r="AW811" t="str">
            <v>000</v>
          </cell>
          <cell r="AX811" t="str">
            <v>00</v>
          </cell>
          <cell r="AY811" t="str">
            <v>0</v>
          </cell>
          <cell r="AZ811" t="str">
            <v>FPL Fibernet</v>
          </cell>
        </row>
        <row r="812">
          <cell r="A812" t="str">
            <v>107100</v>
          </cell>
          <cell r="B812" t="str">
            <v>0368</v>
          </cell>
          <cell r="C812" t="str">
            <v>06200</v>
          </cell>
          <cell r="D812" t="str">
            <v>0FIBER</v>
          </cell>
          <cell r="E812" t="str">
            <v>368000</v>
          </cell>
          <cell r="F812" t="str">
            <v>0676</v>
          </cell>
          <cell r="G812" t="str">
            <v>12450</v>
          </cell>
          <cell r="H812" t="str">
            <v>A</v>
          </cell>
          <cell r="I812" t="str">
            <v>00000041</v>
          </cell>
          <cell r="J812">
            <v>65</v>
          </cell>
          <cell r="K812">
            <v>368</v>
          </cell>
          <cell r="L812">
            <v>6202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 t="str">
            <v>0676</v>
          </cell>
          <cell r="R812" t="str">
            <v>12450</v>
          </cell>
          <cell r="S812" t="str">
            <v>200212</v>
          </cell>
          <cell r="T812" t="str">
            <v>SA01</v>
          </cell>
          <cell r="U812">
            <v>-6130.36</v>
          </cell>
          <cell r="V812" t="str">
            <v>LDB</v>
          </cell>
          <cell r="W812">
            <v>0</v>
          </cell>
          <cell r="Y812">
            <v>0</v>
          </cell>
          <cell r="Z812">
            <v>-1</v>
          </cell>
          <cell r="AA812" t="str">
            <v>MS#</v>
          </cell>
          <cell r="AB812" t="str">
            <v xml:space="preserve">   998014876</v>
          </cell>
          <cell r="AC812" t="str">
            <v>BCH</v>
          </cell>
          <cell r="AD812" t="str">
            <v>013409</v>
          </cell>
          <cell r="AE812" t="str">
            <v>TML</v>
          </cell>
          <cell r="AF812" t="str">
            <v>12016</v>
          </cell>
          <cell r="AG812" t="str">
            <v>SRL</v>
          </cell>
          <cell r="AH812" t="str">
            <v>0368</v>
          </cell>
          <cell r="AI812" t="str">
            <v>DLV</v>
          </cell>
          <cell r="AJ812" t="str">
            <v>000</v>
          </cell>
          <cell r="AK812" t="str">
            <v>REL</v>
          </cell>
          <cell r="AL812" t="str">
            <v>000</v>
          </cell>
          <cell r="AM812" t="str">
            <v>LN#</v>
          </cell>
          <cell r="AO812" t="str">
            <v>UOI</v>
          </cell>
          <cell r="AP812" t="str">
            <v>EA</v>
          </cell>
          <cell r="AU812" t="str">
            <v>0</v>
          </cell>
          <cell r="AW812" t="str">
            <v>000</v>
          </cell>
          <cell r="AX812" t="str">
            <v>00</v>
          </cell>
          <cell r="AY812" t="str">
            <v>0</v>
          </cell>
          <cell r="AZ812" t="str">
            <v>FPL Fibernet</v>
          </cell>
        </row>
        <row r="813">
          <cell r="A813" t="str">
            <v>107100</v>
          </cell>
          <cell r="B813" t="str">
            <v>0368</v>
          </cell>
          <cell r="C813" t="str">
            <v>06200</v>
          </cell>
          <cell r="D813" t="str">
            <v>0FIBER</v>
          </cell>
          <cell r="E813" t="str">
            <v>368000</v>
          </cell>
          <cell r="F813" t="str">
            <v>0676</v>
          </cell>
          <cell r="G813" t="str">
            <v>12450</v>
          </cell>
          <cell r="H813" t="str">
            <v>A</v>
          </cell>
          <cell r="I813" t="str">
            <v>00000041</v>
          </cell>
          <cell r="J813">
            <v>65</v>
          </cell>
          <cell r="K813">
            <v>368</v>
          </cell>
          <cell r="L813">
            <v>6202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 t="str">
            <v>0676</v>
          </cell>
          <cell r="R813" t="str">
            <v>12450</v>
          </cell>
          <cell r="S813" t="str">
            <v>200212</v>
          </cell>
          <cell r="T813" t="str">
            <v>SA01</v>
          </cell>
          <cell r="U813">
            <v>-6130.36</v>
          </cell>
          <cell r="V813" t="str">
            <v>LDB</v>
          </cell>
          <cell r="W813">
            <v>0</v>
          </cell>
          <cell r="Y813">
            <v>0</v>
          </cell>
          <cell r="Z813">
            <v>-1</v>
          </cell>
          <cell r="AA813" t="str">
            <v>MS#</v>
          </cell>
          <cell r="AB813" t="str">
            <v xml:space="preserve">   998014876</v>
          </cell>
          <cell r="AC813" t="str">
            <v>BCH</v>
          </cell>
          <cell r="AD813" t="str">
            <v>013411</v>
          </cell>
          <cell r="AE813" t="str">
            <v>TML</v>
          </cell>
          <cell r="AF813" t="str">
            <v>12016</v>
          </cell>
          <cell r="AG813" t="str">
            <v>SRL</v>
          </cell>
          <cell r="AH813" t="str">
            <v>0368</v>
          </cell>
          <cell r="AI813" t="str">
            <v>DLV</v>
          </cell>
          <cell r="AJ813" t="str">
            <v>000</v>
          </cell>
          <cell r="AK813" t="str">
            <v>REL</v>
          </cell>
          <cell r="AL813" t="str">
            <v>000</v>
          </cell>
          <cell r="AM813" t="str">
            <v>LN#</v>
          </cell>
          <cell r="AO813" t="str">
            <v>UOI</v>
          </cell>
          <cell r="AP813" t="str">
            <v>EA</v>
          </cell>
          <cell r="AU813" t="str">
            <v>0</v>
          </cell>
          <cell r="AW813" t="str">
            <v>000</v>
          </cell>
          <cell r="AX813" t="str">
            <v>00</v>
          </cell>
          <cell r="AY813" t="str">
            <v>0</v>
          </cell>
          <cell r="AZ813" t="str">
            <v>FPL Fibernet</v>
          </cell>
        </row>
        <row r="814">
          <cell r="A814" t="str">
            <v>107100</v>
          </cell>
          <cell r="B814" t="str">
            <v>0368</v>
          </cell>
          <cell r="C814" t="str">
            <v>06200</v>
          </cell>
          <cell r="D814" t="str">
            <v>0FIBER</v>
          </cell>
          <cell r="E814" t="str">
            <v>368000</v>
          </cell>
          <cell r="F814" t="str">
            <v>0676</v>
          </cell>
          <cell r="G814" t="str">
            <v>12450</v>
          </cell>
          <cell r="H814" t="str">
            <v>A</v>
          </cell>
          <cell r="I814" t="str">
            <v>00000041</v>
          </cell>
          <cell r="J814">
            <v>65</v>
          </cell>
          <cell r="K814">
            <v>368</v>
          </cell>
          <cell r="L814">
            <v>6202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 t="str">
            <v>0676</v>
          </cell>
          <cell r="R814" t="str">
            <v>12450</v>
          </cell>
          <cell r="S814" t="str">
            <v>200212</v>
          </cell>
          <cell r="T814" t="str">
            <v>SA01</v>
          </cell>
          <cell r="U814">
            <v>-23940</v>
          </cell>
          <cell r="V814" t="str">
            <v>LDB</v>
          </cell>
          <cell r="W814">
            <v>0</v>
          </cell>
          <cell r="Y814">
            <v>0</v>
          </cell>
          <cell r="Z814">
            <v>-5</v>
          </cell>
          <cell r="AA814" t="str">
            <v>MS#</v>
          </cell>
          <cell r="AB814" t="str">
            <v xml:space="preserve">   998014891</v>
          </cell>
          <cell r="AC814" t="str">
            <v>BCH</v>
          </cell>
          <cell r="AD814" t="str">
            <v>013413</v>
          </cell>
          <cell r="AE814" t="str">
            <v>TML</v>
          </cell>
          <cell r="AF814" t="str">
            <v>12016</v>
          </cell>
          <cell r="AG814" t="str">
            <v>SRL</v>
          </cell>
          <cell r="AH814" t="str">
            <v>0368</v>
          </cell>
          <cell r="AI814" t="str">
            <v>DLV</v>
          </cell>
          <cell r="AJ814" t="str">
            <v>000</v>
          </cell>
          <cell r="AK814" t="str">
            <v>REL</v>
          </cell>
          <cell r="AL814" t="str">
            <v>000</v>
          </cell>
          <cell r="AM814" t="str">
            <v>LN#</v>
          </cell>
          <cell r="AO814" t="str">
            <v>UOI</v>
          </cell>
          <cell r="AP814" t="str">
            <v>EA</v>
          </cell>
          <cell r="AU814" t="str">
            <v>0</v>
          </cell>
          <cell r="AW814" t="str">
            <v>000</v>
          </cell>
          <cell r="AX814" t="str">
            <v>00</v>
          </cell>
          <cell r="AY814" t="str">
            <v>0</v>
          </cell>
          <cell r="AZ814" t="str">
            <v>FPL Fibernet</v>
          </cell>
        </row>
        <row r="815">
          <cell r="A815" t="str">
            <v>107100</v>
          </cell>
          <cell r="B815" t="str">
            <v>0312</v>
          </cell>
          <cell r="C815" t="str">
            <v>06300</v>
          </cell>
          <cell r="D815" t="str">
            <v>0FIBER</v>
          </cell>
          <cell r="E815" t="str">
            <v>312000</v>
          </cell>
          <cell r="F815" t="str">
            <v>0790</v>
          </cell>
          <cell r="G815" t="str">
            <v>65000</v>
          </cell>
          <cell r="H815" t="str">
            <v>A</v>
          </cell>
          <cell r="I815" t="str">
            <v>00000041</v>
          </cell>
          <cell r="J815">
            <v>9</v>
          </cell>
          <cell r="K815">
            <v>312</v>
          </cell>
          <cell r="L815">
            <v>6301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 t="str">
            <v>0790</v>
          </cell>
          <cell r="R815" t="str">
            <v>65000</v>
          </cell>
          <cell r="S815" t="str">
            <v>200212</v>
          </cell>
          <cell r="T815" t="str">
            <v>CA01</v>
          </cell>
          <cell r="U815">
            <v>-2975.1</v>
          </cell>
          <cell r="V815" t="str">
            <v>LDB</v>
          </cell>
          <cell r="W815">
            <v>0</v>
          </cell>
          <cell r="Y815">
            <v>0</v>
          </cell>
          <cell r="Z815">
            <v>0</v>
          </cell>
          <cell r="AA815" t="str">
            <v>BCH</v>
          </cell>
          <cell r="AB815" t="str">
            <v>0023</v>
          </cell>
          <cell r="AC815" t="str">
            <v>WKS</v>
          </cell>
          <cell r="AE815" t="str">
            <v>JV#</v>
          </cell>
          <cell r="AF815" t="str">
            <v>1232</v>
          </cell>
          <cell r="AG815" t="str">
            <v>FRN</v>
          </cell>
          <cell r="AH815" t="str">
            <v>6301</v>
          </cell>
          <cell r="AI815" t="str">
            <v>RP#</v>
          </cell>
          <cell r="AJ815" t="str">
            <v>000</v>
          </cell>
          <cell r="AK815" t="str">
            <v>CTL</v>
          </cell>
          <cell r="AM815" t="str">
            <v>RF#</v>
          </cell>
          <cell r="AU815" t="str">
            <v>TO PLACE IN SERVICE</v>
          </cell>
          <cell r="AZ815" t="str">
            <v>FPL Fibernet</v>
          </cell>
        </row>
        <row r="816">
          <cell r="A816" t="str">
            <v>107100</v>
          </cell>
          <cell r="B816" t="str">
            <v>0312</v>
          </cell>
          <cell r="C816" t="str">
            <v>06300</v>
          </cell>
          <cell r="D816" t="str">
            <v>0FIBER</v>
          </cell>
          <cell r="E816" t="str">
            <v>312000</v>
          </cell>
          <cell r="F816" t="str">
            <v>0676</v>
          </cell>
          <cell r="G816" t="str">
            <v>65000</v>
          </cell>
          <cell r="H816" t="str">
            <v>A</v>
          </cell>
          <cell r="I816" t="str">
            <v>00000041</v>
          </cell>
          <cell r="J816">
            <v>62</v>
          </cell>
          <cell r="K816">
            <v>312</v>
          </cell>
          <cell r="L816">
            <v>6302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 t="str">
            <v>0676</v>
          </cell>
          <cell r="R816" t="str">
            <v>65000</v>
          </cell>
          <cell r="S816" t="str">
            <v>200212</v>
          </cell>
          <cell r="T816" t="str">
            <v>CA01</v>
          </cell>
          <cell r="U816">
            <v>-43341.84</v>
          </cell>
          <cell r="V816" t="str">
            <v>LDB</v>
          </cell>
          <cell r="W816">
            <v>0</v>
          </cell>
          <cell r="Y816">
            <v>0</v>
          </cell>
          <cell r="Z816">
            <v>0</v>
          </cell>
          <cell r="AA816" t="str">
            <v>BCH</v>
          </cell>
          <cell r="AB816" t="str">
            <v>0017</v>
          </cell>
          <cell r="AC816" t="str">
            <v>WKS</v>
          </cell>
          <cell r="AE816" t="str">
            <v>JV#</v>
          </cell>
          <cell r="AF816" t="str">
            <v>1232</v>
          </cell>
          <cell r="AG816" t="str">
            <v>FRN</v>
          </cell>
          <cell r="AH816" t="str">
            <v>6302</v>
          </cell>
          <cell r="AI816" t="str">
            <v>RP#</v>
          </cell>
          <cell r="AJ816" t="str">
            <v>000</v>
          </cell>
          <cell r="AK816" t="str">
            <v>CTL</v>
          </cell>
          <cell r="AM816" t="str">
            <v>RF#</v>
          </cell>
          <cell r="AU816" t="str">
            <v>M&amp;S RETURNS</v>
          </cell>
          <cell r="AZ816" t="str">
            <v>FPL Fibernet</v>
          </cell>
        </row>
        <row r="817">
          <cell r="A817" t="str">
            <v>107100</v>
          </cell>
          <cell r="B817" t="str">
            <v>0312</v>
          </cell>
          <cell r="C817" t="str">
            <v>06300</v>
          </cell>
          <cell r="D817" t="str">
            <v>0FIBER</v>
          </cell>
          <cell r="E817" t="str">
            <v>312000</v>
          </cell>
          <cell r="F817" t="str">
            <v>0790</v>
          </cell>
          <cell r="G817" t="str">
            <v>65000</v>
          </cell>
          <cell r="H817" t="str">
            <v>A</v>
          </cell>
          <cell r="I817" t="str">
            <v>00000041</v>
          </cell>
          <cell r="J817">
            <v>9</v>
          </cell>
          <cell r="K817">
            <v>312</v>
          </cell>
          <cell r="L817">
            <v>6302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 t="str">
            <v>0790</v>
          </cell>
          <cell r="R817" t="str">
            <v>65000</v>
          </cell>
          <cell r="S817" t="str">
            <v>200212</v>
          </cell>
          <cell r="T817" t="str">
            <v>CA01</v>
          </cell>
          <cell r="U817">
            <v>-532.04</v>
          </cell>
          <cell r="V817" t="str">
            <v>LDB</v>
          </cell>
          <cell r="W817">
            <v>0</v>
          </cell>
          <cell r="Y817">
            <v>0</v>
          </cell>
          <cell r="Z817">
            <v>0</v>
          </cell>
          <cell r="AA817" t="str">
            <v>BCH</v>
          </cell>
          <cell r="AB817" t="str">
            <v>0023</v>
          </cell>
          <cell r="AC817" t="str">
            <v>WKS</v>
          </cell>
          <cell r="AE817" t="str">
            <v>JV#</v>
          </cell>
          <cell r="AF817" t="str">
            <v>1232</v>
          </cell>
          <cell r="AG817" t="str">
            <v>FRN</v>
          </cell>
          <cell r="AH817" t="str">
            <v>6302</v>
          </cell>
          <cell r="AI817" t="str">
            <v>RP#</v>
          </cell>
          <cell r="AJ817" t="str">
            <v>000</v>
          </cell>
          <cell r="AK817" t="str">
            <v>CTL</v>
          </cell>
          <cell r="AM817" t="str">
            <v>RF#</v>
          </cell>
          <cell r="AU817" t="str">
            <v>TO PLACE IN SERVICE</v>
          </cell>
          <cell r="AZ817" t="str">
            <v>FPL Fibernet</v>
          </cell>
        </row>
        <row r="818">
          <cell r="A818" t="str">
            <v>107100</v>
          </cell>
          <cell r="B818" t="str">
            <v>0312</v>
          </cell>
          <cell r="C818" t="str">
            <v>06300</v>
          </cell>
          <cell r="D818" t="str">
            <v>0ELECT</v>
          </cell>
          <cell r="E818" t="str">
            <v>312000</v>
          </cell>
          <cell r="F818" t="str">
            <v>0790</v>
          </cell>
          <cell r="G818" t="str">
            <v>65000</v>
          </cell>
          <cell r="H818" t="str">
            <v>A</v>
          </cell>
          <cell r="I818" t="str">
            <v>00000041</v>
          </cell>
          <cell r="J818">
            <v>70</v>
          </cell>
          <cell r="K818">
            <v>312</v>
          </cell>
          <cell r="L818">
            <v>6307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 t="str">
            <v>0790</v>
          </cell>
          <cell r="R818" t="str">
            <v>65000</v>
          </cell>
          <cell r="S818" t="str">
            <v>200212</v>
          </cell>
          <cell r="T818" t="str">
            <v>CA01</v>
          </cell>
          <cell r="U818">
            <v>11160.64</v>
          </cell>
          <cell r="V818" t="str">
            <v>LDB</v>
          </cell>
          <cell r="W818">
            <v>0</v>
          </cell>
          <cell r="Y818">
            <v>0</v>
          </cell>
          <cell r="Z818">
            <v>0</v>
          </cell>
          <cell r="AA818" t="str">
            <v>BCH</v>
          </cell>
          <cell r="AB818" t="str">
            <v>0023</v>
          </cell>
          <cell r="AC818" t="str">
            <v>WKS</v>
          </cell>
          <cell r="AE818" t="str">
            <v>JV#</v>
          </cell>
          <cell r="AF818" t="str">
            <v>1232</v>
          </cell>
          <cell r="AG818" t="str">
            <v>FRN</v>
          </cell>
          <cell r="AH818" t="str">
            <v>6307</v>
          </cell>
          <cell r="AI818" t="str">
            <v>RP#</v>
          </cell>
          <cell r="AJ818" t="str">
            <v>000</v>
          </cell>
          <cell r="AK818" t="str">
            <v>CTL</v>
          </cell>
          <cell r="AM818" t="str">
            <v>RF#</v>
          </cell>
          <cell r="AU818" t="str">
            <v>TO PLACE IN SERVICE</v>
          </cell>
          <cell r="AZ818" t="str">
            <v>FPL Fibernet</v>
          </cell>
        </row>
        <row r="819">
          <cell r="A819" t="str">
            <v>107100</v>
          </cell>
          <cell r="B819" t="str">
            <v>0312</v>
          </cell>
          <cell r="C819" t="str">
            <v>06300</v>
          </cell>
          <cell r="D819" t="str">
            <v>0FIBER</v>
          </cell>
          <cell r="E819" t="str">
            <v>312000</v>
          </cell>
          <cell r="F819" t="str">
            <v>0790</v>
          </cell>
          <cell r="G819" t="str">
            <v>65000</v>
          </cell>
          <cell r="H819" t="str">
            <v>A</v>
          </cell>
          <cell r="I819" t="str">
            <v>00000041</v>
          </cell>
          <cell r="J819">
            <v>63</v>
          </cell>
          <cell r="K819">
            <v>312</v>
          </cell>
          <cell r="L819">
            <v>6308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 t="str">
            <v>0790</v>
          </cell>
          <cell r="R819" t="str">
            <v>65000</v>
          </cell>
          <cell r="S819" t="str">
            <v>200212</v>
          </cell>
          <cell r="T819" t="str">
            <v>CA01</v>
          </cell>
          <cell r="U819">
            <v>10281</v>
          </cell>
          <cell r="V819" t="str">
            <v>LDB</v>
          </cell>
          <cell r="W819">
            <v>0</v>
          </cell>
          <cell r="Y819">
            <v>0</v>
          </cell>
          <cell r="Z819">
            <v>0</v>
          </cell>
          <cell r="AA819" t="str">
            <v>BCH</v>
          </cell>
          <cell r="AB819" t="str">
            <v>0024</v>
          </cell>
          <cell r="AC819" t="str">
            <v>WKS</v>
          </cell>
          <cell r="AE819" t="str">
            <v>JV#</v>
          </cell>
          <cell r="AF819" t="str">
            <v>1232</v>
          </cell>
          <cell r="AG819" t="str">
            <v>FRN</v>
          </cell>
          <cell r="AH819" t="str">
            <v>6308</v>
          </cell>
          <cell r="AI819" t="str">
            <v>RP#</v>
          </cell>
          <cell r="AJ819" t="str">
            <v>000</v>
          </cell>
          <cell r="AK819" t="str">
            <v>CTL</v>
          </cell>
          <cell r="AM819" t="str">
            <v>RF#</v>
          </cell>
          <cell r="AU819" t="str">
            <v>ACCR DEC 02 CAP-FELIX EQU</v>
          </cell>
          <cell r="AZ819" t="str">
            <v>FPL Fibernet</v>
          </cell>
        </row>
        <row r="820">
          <cell r="A820" t="str">
            <v>107100</v>
          </cell>
          <cell r="B820" t="str">
            <v>0312</v>
          </cell>
          <cell r="C820" t="str">
            <v>06300</v>
          </cell>
          <cell r="D820" t="str">
            <v>0FIBER</v>
          </cell>
          <cell r="E820" t="str">
            <v>312000</v>
          </cell>
          <cell r="F820" t="str">
            <v>0790</v>
          </cell>
          <cell r="G820" t="str">
            <v>65000</v>
          </cell>
          <cell r="H820" t="str">
            <v>A</v>
          </cell>
          <cell r="I820" t="str">
            <v>00000041</v>
          </cell>
          <cell r="J820">
            <v>63</v>
          </cell>
          <cell r="K820">
            <v>312</v>
          </cell>
          <cell r="L820">
            <v>6308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 t="str">
            <v>0790</v>
          </cell>
          <cell r="R820" t="str">
            <v>65000</v>
          </cell>
          <cell r="S820" t="str">
            <v>200212</v>
          </cell>
          <cell r="T820" t="str">
            <v>CA01</v>
          </cell>
          <cell r="U820">
            <v>-10281</v>
          </cell>
          <cell r="V820" t="str">
            <v>LDB</v>
          </cell>
          <cell r="W820">
            <v>0</v>
          </cell>
          <cell r="Y820">
            <v>0</v>
          </cell>
          <cell r="Z820">
            <v>0</v>
          </cell>
          <cell r="AA820" t="str">
            <v>BCH</v>
          </cell>
          <cell r="AB820" t="str">
            <v>0004</v>
          </cell>
          <cell r="AC820" t="str">
            <v>WKS</v>
          </cell>
          <cell r="AE820" t="str">
            <v>JV#</v>
          </cell>
          <cell r="AF820" t="str">
            <v>1232</v>
          </cell>
          <cell r="AG820" t="str">
            <v>FRN</v>
          </cell>
          <cell r="AH820" t="str">
            <v>6308</v>
          </cell>
          <cell r="AI820" t="str">
            <v>RP#</v>
          </cell>
          <cell r="AJ820" t="str">
            <v>000</v>
          </cell>
          <cell r="AK820" t="str">
            <v>CTL</v>
          </cell>
          <cell r="AM820" t="str">
            <v>RF#</v>
          </cell>
          <cell r="AU820" t="str">
            <v>AC-REV ACCRUAL OF OCT 02 CAPITA</v>
          </cell>
          <cell r="AZ820" t="str">
            <v>FPL Fibernet</v>
          </cell>
        </row>
        <row r="821">
          <cell r="A821" t="str">
            <v>107100</v>
          </cell>
          <cell r="B821" t="str">
            <v>0312</v>
          </cell>
          <cell r="C821" t="str">
            <v>06300</v>
          </cell>
          <cell r="D821" t="str">
            <v>0ELECT</v>
          </cell>
          <cell r="E821" t="str">
            <v>312000</v>
          </cell>
          <cell r="F821" t="str">
            <v>0676</v>
          </cell>
          <cell r="G821" t="str">
            <v>12450</v>
          </cell>
          <cell r="H821" t="str">
            <v>A</v>
          </cell>
          <cell r="I821" t="str">
            <v>00000041</v>
          </cell>
          <cell r="J821">
            <v>65</v>
          </cell>
          <cell r="K821">
            <v>312</v>
          </cell>
          <cell r="L821">
            <v>6311</v>
          </cell>
          <cell r="M821">
            <v>398</v>
          </cell>
          <cell r="N821">
            <v>0</v>
          </cell>
          <cell r="O821">
            <v>1</v>
          </cell>
          <cell r="P821">
            <v>398.00099999999998</v>
          </cell>
          <cell r="Q821" t="str">
            <v>0676</v>
          </cell>
          <cell r="R821" t="str">
            <v>12450</v>
          </cell>
          <cell r="S821" t="str">
            <v>200212</v>
          </cell>
          <cell r="T821" t="str">
            <v>SA01</v>
          </cell>
          <cell r="U821">
            <v>-0.04</v>
          </cell>
          <cell r="V821" t="str">
            <v>LDB</v>
          </cell>
          <cell r="W821">
            <v>0</v>
          </cell>
          <cell r="Y821">
            <v>0</v>
          </cell>
          <cell r="Z821">
            <v>-4</v>
          </cell>
          <cell r="AA821" t="str">
            <v>MS#</v>
          </cell>
          <cell r="AB821" t="str">
            <v xml:space="preserve">   998014774</v>
          </cell>
          <cell r="AC821" t="str">
            <v>BCH</v>
          </cell>
          <cell r="AD821" t="str">
            <v>016817</v>
          </cell>
          <cell r="AE821" t="str">
            <v>TML</v>
          </cell>
          <cell r="AF821" t="str">
            <v>12010</v>
          </cell>
          <cell r="AG821" t="str">
            <v>SRL</v>
          </cell>
          <cell r="AH821" t="str">
            <v>0368</v>
          </cell>
          <cell r="AI821" t="str">
            <v>DLV</v>
          </cell>
          <cell r="AJ821" t="str">
            <v>000</v>
          </cell>
          <cell r="AK821" t="str">
            <v>REL</v>
          </cell>
          <cell r="AL821" t="str">
            <v>000</v>
          </cell>
          <cell r="AM821" t="str">
            <v>LN#</v>
          </cell>
          <cell r="AO821" t="str">
            <v>UOI</v>
          </cell>
          <cell r="AP821" t="str">
            <v>EA</v>
          </cell>
          <cell r="AU821" t="str">
            <v>0</v>
          </cell>
          <cell r="AW821" t="str">
            <v>000</v>
          </cell>
          <cell r="AX821" t="str">
            <v>00</v>
          </cell>
          <cell r="AY821" t="str">
            <v>0</v>
          </cell>
          <cell r="AZ821" t="str">
            <v>FPL Fibernet</v>
          </cell>
        </row>
        <row r="822">
          <cell r="A822" t="str">
            <v>107100</v>
          </cell>
          <cell r="B822" t="str">
            <v>0312</v>
          </cell>
          <cell r="C822" t="str">
            <v>06300</v>
          </cell>
          <cell r="D822" t="str">
            <v>0FIBER</v>
          </cell>
          <cell r="E822" t="str">
            <v>312000</v>
          </cell>
          <cell r="F822" t="str">
            <v>0790</v>
          </cell>
          <cell r="G822" t="str">
            <v>65000</v>
          </cell>
          <cell r="H822" t="str">
            <v>A</v>
          </cell>
          <cell r="I822" t="str">
            <v>00000041</v>
          </cell>
          <cell r="J822">
            <v>9</v>
          </cell>
          <cell r="K822">
            <v>312</v>
          </cell>
          <cell r="L822">
            <v>6311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 t="str">
            <v>0790</v>
          </cell>
          <cell r="R822" t="str">
            <v>65000</v>
          </cell>
          <cell r="S822" t="str">
            <v>200212</v>
          </cell>
          <cell r="T822" t="str">
            <v>CA01</v>
          </cell>
          <cell r="U822">
            <v>-4979.12</v>
          </cell>
          <cell r="V822" t="str">
            <v>LDB</v>
          </cell>
          <cell r="W822">
            <v>0</v>
          </cell>
          <cell r="Y822">
            <v>0</v>
          </cell>
          <cell r="Z822">
            <v>0</v>
          </cell>
          <cell r="AA822" t="str">
            <v>BCH</v>
          </cell>
          <cell r="AB822" t="str">
            <v>0023</v>
          </cell>
          <cell r="AC822" t="str">
            <v>WKS</v>
          </cell>
          <cell r="AE822" t="str">
            <v>JV#</v>
          </cell>
          <cell r="AF822" t="str">
            <v>1232</v>
          </cell>
          <cell r="AG822" t="str">
            <v>FRN</v>
          </cell>
          <cell r="AH822" t="str">
            <v>6311</v>
          </cell>
          <cell r="AI822" t="str">
            <v>RP#</v>
          </cell>
          <cell r="AJ822" t="str">
            <v>000</v>
          </cell>
          <cell r="AK822" t="str">
            <v>CTL</v>
          </cell>
          <cell r="AM822" t="str">
            <v>RF#</v>
          </cell>
          <cell r="AU822" t="str">
            <v>TO PLACE IN SERVICE</v>
          </cell>
          <cell r="AZ822" t="str">
            <v>FPL Fibernet</v>
          </cell>
        </row>
        <row r="823">
          <cell r="A823" t="str">
            <v>107100</v>
          </cell>
          <cell r="B823" t="str">
            <v>0312</v>
          </cell>
          <cell r="C823" t="str">
            <v>06300</v>
          </cell>
          <cell r="D823" t="str">
            <v>0FIBER</v>
          </cell>
          <cell r="E823" t="str">
            <v>312000</v>
          </cell>
          <cell r="F823" t="str">
            <v>0790</v>
          </cell>
          <cell r="G823" t="str">
            <v>65000</v>
          </cell>
          <cell r="H823" t="str">
            <v>A</v>
          </cell>
          <cell r="I823" t="str">
            <v>00000041</v>
          </cell>
          <cell r="J823">
            <v>63</v>
          </cell>
          <cell r="K823">
            <v>312</v>
          </cell>
          <cell r="L823">
            <v>6311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 t="str">
            <v>0790</v>
          </cell>
          <cell r="R823" t="str">
            <v>65000</v>
          </cell>
          <cell r="S823" t="str">
            <v>200212</v>
          </cell>
          <cell r="T823" t="str">
            <v>CA01</v>
          </cell>
          <cell r="U823">
            <v>30000</v>
          </cell>
          <cell r="V823" t="str">
            <v>LDB</v>
          </cell>
          <cell r="W823">
            <v>0</v>
          </cell>
          <cell r="Y823">
            <v>0</v>
          </cell>
          <cell r="Z823">
            <v>0</v>
          </cell>
          <cell r="AA823" t="str">
            <v>BCH</v>
          </cell>
          <cell r="AB823" t="str">
            <v>0024</v>
          </cell>
          <cell r="AC823" t="str">
            <v>WKS</v>
          </cell>
          <cell r="AE823" t="str">
            <v>JV#</v>
          </cell>
          <cell r="AF823" t="str">
            <v>1232</v>
          </cell>
          <cell r="AG823" t="str">
            <v>FRN</v>
          </cell>
          <cell r="AH823" t="str">
            <v>6311</v>
          </cell>
          <cell r="AI823" t="str">
            <v>RP#</v>
          </cell>
          <cell r="AJ823" t="str">
            <v>000</v>
          </cell>
          <cell r="AK823" t="str">
            <v>CTL</v>
          </cell>
          <cell r="AM823" t="str">
            <v>RF#</v>
          </cell>
          <cell r="AU823" t="str">
            <v>ACCR DEC 02 CAP-FELIX EQU</v>
          </cell>
          <cell r="AZ823" t="str">
            <v>FPL Fibernet</v>
          </cell>
        </row>
        <row r="824">
          <cell r="A824" t="str">
            <v>107100</v>
          </cell>
          <cell r="B824" t="str">
            <v>0312</v>
          </cell>
          <cell r="C824" t="str">
            <v>06300</v>
          </cell>
          <cell r="D824" t="str">
            <v>0FIBER</v>
          </cell>
          <cell r="E824" t="str">
            <v>312000</v>
          </cell>
          <cell r="F824" t="str">
            <v>0790</v>
          </cell>
          <cell r="G824" t="str">
            <v>65000</v>
          </cell>
          <cell r="H824" t="str">
            <v>A</v>
          </cell>
          <cell r="I824" t="str">
            <v>00000041</v>
          </cell>
          <cell r="J824">
            <v>63</v>
          </cell>
          <cell r="K824">
            <v>312</v>
          </cell>
          <cell r="L824">
            <v>6311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 t="str">
            <v>0790</v>
          </cell>
          <cell r="R824" t="str">
            <v>65000</v>
          </cell>
          <cell r="S824" t="str">
            <v>200212</v>
          </cell>
          <cell r="T824" t="str">
            <v>CA01</v>
          </cell>
          <cell r="U824">
            <v>50300</v>
          </cell>
          <cell r="V824" t="str">
            <v>LDB</v>
          </cell>
          <cell r="W824">
            <v>0</v>
          </cell>
          <cell r="Y824">
            <v>0</v>
          </cell>
          <cell r="Z824">
            <v>0</v>
          </cell>
          <cell r="AA824" t="str">
            <v>BCH</v>
          </cell>
          <cell r="AB824" t="str">
            <v>0015</v>
          </cell>
          <cell r="AC824" t="str">
            <v>WKS</v>
          </cell>
          <cell r="AE824" t="str">
            <v>JV#</v>
          </cell>
          <cell r="AF824" t="str">
            <v>1232</v>
          </cell>
          <cell r="AG824" t="str">
            <v>FRN</v>
          </cell>
          <cell r="AH824" t="str">
            <v>6311</v>
          </cell>
          <cell r="AI824" t="str">
            <v>RP#</v>
          </cell>
          <cell r="AJ824" t="str">
            <v>000</v>
          </cell>
          <cell r="AK824" t="str">
            <v>CTL</v>
          </cell>
          <cell r="AM824" t="str">
            <v>RF#</v>
          </cell>
          <cell r="AU824" t="str">
            <v>ACCRUAL OF DEC 02 CAPITAL</v>
          </cell>
          <cell r="AZ824" t="str">
            <v>FPL Fibernet</v>
          </cell>
        </row>
        <row r="825">
          <cell r="A825" t="str">
            <v>107100</v>
          </cell>
          <cell r="B825" t="str">
            <v>0312</v>
          </cell>
          <cell r="C825" t="str">
            <v>06300</v>
          </cell>
          <cell r="D825" t="str">
            <v>0FIBER</v>
          </cell>
          <cell r="E825" t="str">
            <v>312000</v>
          </cell>
          <cell r="F825" t="str">
            <v>0790</v>
          </cell>
          <cell r="G825" t="str">
            <v>65000</v>
          </cell>
          <cell r="H825" t="str">
            <v>A</v>
          </cell>
          <cell r="I825" t="str">
            <v>00000041</v>
          </cell>
          <cell r="J825">
            <v>63</v>
          </cell>
          <cell r="K825">
            <v>312</v>
          </cell>
          <cell r="L825">
            <v>6311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 t="str">
            <v>0790</v>
          </cell>
          <cell r="R825" t="str">
            <v>65000</v>
          </cell>
          <cell r="S825" t="str">
            <v>200212</v>
          </cell>
          <cell r="T825" t="str">
            <v>CA01</v>
          </cell>
          <cell r="U825">
            <v>-38500</v>
          </cell>
          <cell r="V825" t="str">
            <v>LDB</v>
          </cell>
          <cell r="W825">
            <v>0</v>
          </cell>
          <cell r="Y825">
            <v>0</v>
          </cell>
          <cell r="Z825">
            <v>0</v>
          </cell>
          <cell r="AA825" t="str">
            <v>BCH</v>
          </cell>
          <cell r="AB825" t="str">
            <v>0003</v>
          </cell>
          <cell r="AC825" t="str">
            <v>WKS</v>
          </cell>
          <cell r="AE825" t="str">
            <v>JV#</v>
          </cell>
          <cell r="AF825" t="str">
            <v>1232</v>
          </cell>
          <cell r="AG825" t="str">
            <v>FRN</v>
          </cell>
          <cell r="AH825" t="str">
            <v>6311</v>
          </cell>
          <cell r="AI825" t="str">
            <v>RP#</v>
          </cell>
          <cell r="AJ825" t="str">
            <v>000</v>
          </cell>
          <cell r="AK825" t="str">
            <v>CTL</v>
          </cell>
          <cell r="AM825" t="str">
            <v>RF#</v>
          </cell>
          <cell r="AU825" t="str">
            <v>AC-REV ACCRUAL OF OCT 02 CAPITA</v>
          </cell>
          <cell r="AZ825" t="str">
            <v>FPL Fibernet</v>
          </cell>
        </row>
        <row r="826">
          <cell r="A826" t="str">
            <v>107100</v>
          </cell>
          <cell r="B826" t="str">
            <v>0312</v>
          </cell>
          <cell r="C826" t="str">
            <v>06300</v>
          </cell>
          <cell r="D826" t="str">
            <v>0ELECT</v>
          </cell>
          <cell r="E826" t="str">
            <v>312000</v>
          </cell>
          <cell r="F826" t="str">
            <v>0662</v>
          </cell>
          <cell r="G826" t="str">
            <v>65000</v>
          </cell>
          <cell r="H826" t="str">
            <v>A</v>
          </cell>
          <cell r="I826" t="str">
            <v>00000041</v>
          </cell>
          <cell r="J826">
            <v>65</v>
          </cell>
          <cell r="K826">
            <v>312</v>
          </cell>
          <cell r="L826">
            <v>6312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 t="str">
            <v>0662</v>
          </cell>
          <cell r="R826" t="str">
            <v>65000</v>
          </cell>
          <cell r="S826" t="str">
            <v>200212</v>
          </cell>
          <cell r="T826" t="str">
            <v>CA01</v>
          </cell>
          <cell r="U826">
            <v>26134.69</v>
          </cell>
          <cell r="V826" t="str">
            <v>LDB</v>
          </cell>
          <cell r="W826">
            <v>0</v>
          </cell>
          <cell r="Y826">
            <v>0</v>
          </cell>
          <cell r="Z826">
            <v>0</v>
          </cell>
          <cell r="AA826" t="str">
            <v>BCH</v>
          </cell>
          <cell r="AB826" t="str">
            <v>0055</v>
          </cell>
          <cell r="AC826" t="str">
            <v>WKS</v>
          </cell>
          <cell r="AE826" t="str">
            <v>JV#</v>
          </cell>
          <cell r="AF826" t="str">
            <v>1232</v>
          </cell>
          <cell r="AG826" t="str">
            <v>FRN</v>
          </cell>
          <cell r="AH826" t="str">
            <v>6312</v>
          </cell>
          <cell r="AI826" t="str">
            <v>RP#</v>
          </cell>
          <cell r="AJ826" t="str">
            <v>000</v>
          </cell>
          <cell r="AK826" t="str">
            <v>CTL</v>
          </cell>
          <cell r="AM826" t="str">
            <v>RF#</v>
          </cell>
          <cell r="AU826" t="str">
            <v>NORTEL NETWORKS USA INC</v>
          </cell>
          <cell r="AZ826" t="str">
            <v>FPL Fibernet</v>
          </cell>
        </row>
        <row r="827">
          <cell r="A827" t="str">
            <v>107100</v>
          </cell>
          <cell r="B827" t="str">
            <v>0312</v>
          </cell>
          <cell r="C827" t="str">
            <v>06300</v>
          </cell>
          <cell r="D827" t="str">
            <v>0FIBER</v>
          </cell>
          <cell r="E827" t="str">
            <v>312000</v>
          </cell>
          <cell r="F827" t="str">
            <v>0790</v>
          </cell>
          <cell r="G827" t="str">
            <v>65000</v>
          </cell>
          <cell r="H827" t="str">
            <v>A</v>
          </cell>
          <cell r="I827" t="str">
            <v>00000041</v>
          </cell>
          <cell r="J827">
            <v>63</v>
          </cell>
          <cell r="K827">
            <v>312</v>
          </cell>
          <cell r="L827">
            <v>6312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 t="str">
            <v>0790</v>
          </cell>
          <cell r="R827" t="str">
            <v>65000</v>
          </cell>
          <cell r="S827" t="str">
            <v>200212</v>
          </cell>
          <cell r="T827" t="str">
            <v>CA01</v>
          </cell>
          <cell r="U827">
            <v>24632</v>
          </cell>
          <cell r="V827" t="str">
            <v>LDB</v>
          </cell>
          <cell r="W827">
            <v>0</v>
          </cell>
          <cell r="Y827">
            <v>0</v>
          </cell>
          <cell r="Z827">
            <v>0</v>
          </cell>
          <cell r="AA827" t="str">
            <v>BCH</v>
          </cell>
          <cell r="AB827" t="str">
            <v>0011</v>
          </cell>
          <cell r="AC827" t="str">
            <v>WKS</v>
          </cell>
          <cell r="AE827" t="str">
            <v>JV#</v>
          </cell>
          <cell r="AF827" t="str">
            <v>1232</v>
          </cell>
          <cell r="AG827" t="str">
            <v>FRN</v>
          </cell>
          <cell r="AH827" t="str">
            <v>6312</v>
          </cell>
          <cell r="AI827" t="str">
            <v>RP#</v>
          </cell>
          <cell r="AJ827" t="str">
            <v>000</v>
          </cell>
          <cell r="AK827" t="str">
            <v>CTL</v>
          </cell>
          <cell r="AM827" t="str">
            <v>RF#</v>
          </cell>
          <cell r="AU827" t="str">
            <v>ACCRUAL OF OCT 02 CAPITAL</v>
          </cell>
          <cell r="AZ827" t="str">
            <v>FPL Fibernet</v>
          </cell>
        </row>
        <row r="828">
          <cell r="A828" t="str">
            <v>107100</v>
          </cell>
          <cell r="B828" t="str">
            <v>0312</v>
          </cell>
          <cell r="C828" t="str">
            <v>06300</v>
          </cell>
          <cell r="D828" t="str">
            <v>0FIBER</v>
          </cell>
          <cell r="E828" t="str">
            <v>312000</v>
          </cell>
          <cell r="F828" t="str">
            <v>0790</v>
          </cell>
          <cell r="G828" t="str">
            <v>65000</v>
          </cell>
          <cell r="H828" t="str">
            <v>A</v>
          </cell>
          <cell r="I828" t="str">
            <v>00000041</v>
          </cell>
          <cell r="J828">
            <v>63</v>
          </cell>
          <cell r="K828">
            <v>312</v>
          </cell>
          <cell r="L828">
            <v>6312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 t="str">
            <v>0790</v>
          </cell>
          <cell r="R828" t="str">
            <v>65000</v>
          </cell>
          <cell r="S828" t="str">
            <v>200212</v>
          </cell>
          <cell r="T828" t="str">
            <v>CA01</v>
          </cell>
          <cell r="U828">
            <v>-24632</v>
          </cell>
          <cell r="V828" t="str">
            <v>LDB</v>
          </cell>
          <cell r="W828">
            <v>0</v>
          </cell>
          <cell r="Y828">
            <v>0</v>
          </cell>
          <cell r="Z828">
            <v>0</v>
          </cell>
          <cell r="AA828" t="str">
            <v>BCH</v>
          </cell>
          <cell r="AB828" t="str">
            <v>0049</v>
          </cell>
          <cell r="AC828" t="str">
            <v>WKS</v>
          </cell>
          <cell r="AE828" t="str">
            <v>JV#</v>
          </cell>
          <cell r="AF828" t="str">
            <v>1232</v>
          </cell>
          <cell r="AG828" t="str">
            <v>FRN</v>
          </cell>
          <cell r="AH828" t="str">
            <v>6312</v>
          </cell>
          <cell r="AI828" t="str">
            <v>RP#</v>
          </cell>
          <cell r="AJ828" t="str">
            <v>000</v>
          </cell>
          <cell r="AK828" t="str">
            <v>CTL</v>
          </cell>
          <cell r="AM828" t="str">
            <v>RF#</v>
          </cell>
          <cell r="AU828" t="str">
            <v>ACCR REVERSAL OF DEC 02</v>
          </cell>
          <cell r="AZ828" t="str">
            <v>FPL Fibernet</v>
          </cell>
        </row>
        <row r="829">
          <cell r="A829" t="str">
            <v>107100</v>
          </cell>
          <cell r="B829" t="str">
            <v>0312</v>
          </cell>
          <cell r="C829" t="str">
            <v>06300</v>
          </cell>
          <cell r="D829" t="str">
            <v>0ELECT</v>
          </cell>
          <cell r="E829" t="str">
            <v>312000</v>
          </cell>
          <cell r="F829" t="str">
            <v>0790</v>
          </cell>
          <cell r="G829" t="str">
            <v>65000</v>
          </cell>
          <cell r="H829" t="str">
            <v>A</v>
          </cell>
          <cell r="I829" t="str">
            <v>00000041</v>
          </cell>
          <cell r="J829">
            <v>70</v>
          </cell>
          <cell r="K829">
            <v>312</v>
          </cell>
          <cell r="L829">
            <v>6314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 t="str">
            <v>0790</v>
          </cell>
          <cell r="R829" t="str">
            <v>65000</v>
          </cell>
          <cell r="S829" t="str">
            <v>200212</v>
          </cell>
          <cell r="T829" t="str">
            <v>CA01</v>
          </cell>
          <cell r="U829">
            <v>10628.6</v>
          </cell>
          <cell r="V829" t="str">
            <v>LDB</v>
          </cell>
          <cell r="W829">
            <v>0</v>
          </cell>
          <cell r="Y829">
            <v>0</v>
          </cell>
          <cell r="Z829">
            <v>0</v>
          </cell>
          <cell r="AA829" t="str">
            <v>BCH</v>
          </cell>
          <cell r="AB829" t="str">
            <v>0023</v>
          </cell>
          <cell r="AC829" t="str">
            <v>WKS</v>
          </cell>
          <cell r="AE829" t="str">
            <v>JV#</v>
          </cell>
          <cell r="AF829" t="str">
            <v>1232</v>
          </cell>
          <cell r="AG829" t="str">
            <v>FRN</v>
          </cell>
          <cell r="AH829" t="str">
            <v>6314</v>
          </cell>
          <cell r="AI829" t="str">
            <v>RP#</v>
          </cell>
          <cell r="AJ829" t="str">
            <v>000</v>
          </cell>
          <cell r="AK829" t="str">
            <v>CTL</v>
          </cell>
          <cell r="AM829" t="str">
            <v>RF#</v>
          </cell>
          <cell r="AU829" t="str">
            <v>TO PLACE IN SERVICE</v>
          </cell>
          <cell r="AZ829" t="str">
            <v>FPL Fibernet</v>
          </cell>
        </row>
        <row r="830">
          <cell r="A830" t="str">
            <v>107100</v>
          </cell>
          <cell r="B830" t="str">
            <v>0313</v>
          </cell>
          <cell r="C830" t="str">
            <v>06300</v>
          </cell>
          <cell r="D830" t="str">
            <v>0ELECT</v>
          </cell>
          <cell r="E830" t="str">
            <v>313000</v>
          </cell>
          <cell r="F830" t="str">
            <v>0790</v>
          </cell>
          <cell r="G830" t="str">
            <v>65000</v>
          </cell>
          <cell r="H830" t="str">
            <v>A</v>
          </cell>
          <cell r="I830" t="str">
            <v>00000041</v>
          </cell>
          <cell r="J830">
            <v>70</v>
          </cell>
          <cell r="K830">
            <v>313</v>
          </cell>
          <cell r="L830">
            <v>6317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 t="str">
            <v>0790</v>
          </cell>
          <cell r="R830" t="str">
            <v>65000</v>
          </cell>
          <cell r="S830" t="str">
            <v>200212</v>
          </cell>
          <cell r="T830" t="str">
            <v>CA01</v>
          </cell>
          <cell r="U830">
            <v>-57324.65</v>
          </cell>
          <cell r="V830" t="str">
            <v>LDB</v>
          </cell>
          <cell r="W830">
            <v>0</v>
          </cell>
          <cell r="Y830">
            <v>0</v>
          </cell>
          <cell r="Z830">
            <v>0</v>
          </cell>
          <cell r="AA830" t="str">
            <v>BCH</v>
          </cell>
          <cell r="AB830" t="str">
            <v>0023</v>
          </cell>
          <cell r="AC830" t="str">
            <v>WKS</v>
          </cell>
          <cell r="AE830" t="str">
            <v>JV#</v>
          </cell>
          <cell r="AF830" t="str">
            <v>1232</v>
          </cell>
          <cell r="AG830" t="str">
            <v>FRN</v>
          </cell>
          <cell r="AH830" t="str">
            <v>6317</v>
          </cell>
          <cell r="AI830" t="str">
            <v>RP#</v>
          </cell>
          <cell r="AJ830" t="str">
            <v>000</v>
          </cell>
          <cell r="AK830" t="str">
            <v>CTL</v>
          </cell>
          <cell r="AM830" t="str">
            <v>RF#</v>
          </cell>
          <cell r="AU830" t="str">
            <v>TO PLACE IN SERVICE</v>
          </cell>
          <cell r="AZ830" t="str">
            <v>FPL Fibernet</v>
          </cell>
        </row>
        <row r="831">
          <cell r="A831" t="str">
            <v>107100</v>
          </cell>
          <cell r="B831" t="str">
            <v>0306</v>
          </cell>
          <cell r="C831" t="str">
            <v>06300</v>
          </cell>
          <cell r="D831" t="str">
            <v>0FIBER</v>
          </cell>
          <cell r="E831" t="str">
            <v>306000</v>
          </cell>
          <cell r="F831" t="str">
            <v>0790</v>
          </cell>
          <cell r="G831" t="str">
            <v>65000</v>
          </cell>
          <cell r="H831" t="str">
            <v>A</v>
          </cell>
          <cell r="I831" t="str">
            <v>00000041</v>
          </cell>
          <cell r="J831">
            <v>63</v>
          </cell>
          <cell r="K831">
            <v>306</v>
          </cell>
          <cell r="L831">
            <v>6321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 t="str">
            <v>0790</v>
          </cell>
          <cell r="R831" t="str">
            <v>65000</v>
          </cell>
          <cell r="S831" t="str">
            <v>200212</v>
          </cell>
          <cell r="T831" t="str">
            <v>CA01</v>
          </cell>
          <cell r="U831">
            <v>19833</v>
          </cell>
          <cell r="V831" t="str">
            <v>LDB</v>
          </cell>
          <cell r="W831">
            <v>0</v>
          </cell>
          <cell r="Y831">
            <v>0</v>
          </cell>
          <cell r="Z831">
            <v>0</v>
          </cell>
          <cell r="AA831" t="str">
            <v>BCH</v>
          </cell>
          <cell r="AB831" t="str">
            <v>0024</v>
          </cell>
          <cell r="AC831" t="str">
            <v>WKS</v>
          </cell>
          <cell r="AE831" t="str">
            <v>JV#</v>
          </cell>
          <cell r="AF831" t="str">
            <v>1232</v>
          </cell>
          <cell r="AG831" t="str">
            <v>FRN</v>
          </cell>
          <cell r="AH831" t="str">
            <v>6321</v>
          </cell>
          <cell r="AI831" t="str">
            <v>RP#</v>
          </cell>
          <cell r="AJ831" t="str">
            <v>000</v>
          </cell>
          <cell r="AK831" t="str">
            <v>CTL</v>
          </cell>
          <cell r="AM831" t="str">
            <v>RF#</v>
          </cell>
          <cell r="AU831" t="str">
            <v>ACCR DEC 02 CAP-FELIX EQU</v>
          </cell>
          <cell r="AZ831" t="str">
            <v>FPL Fibernet</v>
          </cell>
        </row>
        <row r="832">
          <cell r="A832" t="str">
            <v>107100</v>
          </cell>
          <cell r="B832" t="str">
            <v>0306</v>
          </cell>
          <cell r="C832" t="str">
            <v>06300</v>
          </cell>
          <cell r="D832" t="str">
            <v>0FIBER</v>
          </cell>
          <cell r="E832" t="str">
            <v>306000</v>
          </cell>
          <cell r="F832" t="str">
            <v>0790</v>
          </cell>
          <cell r="G832" t="str">
            <v>65000</v>
          </cell>
          <cell r="H832" t="str">
            <v>A</v>
          </cell>
          <cell r="I832" t="str">
            <v>00000041</v>
          </cell>
          <cell r="J832">
            <v>63</v>
          </cell>
          <cell r="K832">
            <v>306</v>
          </cell>
          <cell r="L832">
            <v>6321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 t="str">
            <v>0790</v>
          </cell>
          <cell r="R832" t="str">
            <v>65000</v>
          </cell>
          <cell r="S832" t="str">
            <v>200212</v>
          </cell>
          <cell r="T832" t="str">
            <v>CA01</v>
          </cell>
          <cell r="U832">
            <v>-24467</v>
          </cell>
          <cell r="V832" t="str">
            <v>LDB</v>
          </cell>
          <cell r="W832">
            <v>0</v>
          </cell>
          <cell r="Y832">
            <v>0</v>
          </cell>
          <cell r="Z832">
            <v>0</v>
          </cell>
          <cell r="AA832" t="str">
            <v>BCH</v>
          </cell>
          <cell r="AB832" t="str">
            <v>0004</v>
          </cell>
          <cell r="AC832" t="str">
            <v>WKS</v>
          </cell>
          <cell r="AE832" t="str">
            <v>JV#</v>
          </cell>
          <cell r="AF832" t="str">
            <v>1232</v>
          </cell>
          <cell r="AG832" t="str">
            <v>FRN</v>
          </cell>
          <cell r="AH832" t="str">
            <v>6321</v>
          </cell>
          <cell r="AI832" t="str">
            <v>RP#</v>
          </cell>
          <cell r="AJ832" t="str">
            <v>000</v>
          </cell>
          <cell r="AK832" t="str">
            <v>CTL</v>
          </cell>
          <cell r="AM832" t="str">
            <v>RF#</v>
          </cell>
          <cell r="AU832" t="str">
            <v>AC-REV ACCRUAL OF OCT 02 CAPITA</v>
          </cell>
          <cell r="AZ832" t="str">
            <v>FPL Fibernet</v>
          </cell>
        </row>
        <row r="833">
          <cell r="A833" t="str">
            <v>107100</v>
          </cell>
          <cell r="B833" t="str">
            <v>0314</v>
          </cell>
          <cell r="C833" t="str">
            <v>06300</v>
          </cell>
          <cell r="D833" t="str">
            <v>0FIBER</v>
          </cell>
          <cell r="E833" t="str">
            <v>314000</v>
          </cell>
          <cell r="F833" t="str">
            <v>0790</v>
          </cell>
          <cell r="G833" t="str">
            <v>65000</v>
          </cell>
          <cell r="H833" t="str">
            <v>A</v>
          </cell>
          <cell r="I833" t="str">
            <v>00000041</v>
          </cell>
          <cell r="J833">
            <v>9</v>
          </cell>
          <cell r="K833">
            <v>314</v>
          </cell>
          <cell r="L833">
            <v>6321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 t="str">
            <v>0790</v>
          </cell>
          <cell r="R833" t="str">
            <v>65000</v>
          </cell>
          <cell r="S833" t="str">
            <v>200212</v>
          </cell>
          <cell r="T833" t="str">
            <v>CA01</v>
          </cell>
          <cell r="U833">
            <v>-1296.0899999999999</v>
          </cell>
          <cell r="V833" t="str">
            <v>LDB</v>
          </cell>
          <cell r="W833">
            <v>0</v>
          </cell>
          <cell r="Y833">
            <v>0</v>
          </cell>
          <cell r="Z833">
            <v>0</v>
          </cell>
          <cell r="AA833" t="str">
            <v>BCH</v>
          </cell>
          <cell r="AB833" t="str">
            <v>0023</v>
          </cell>
          <cell r="AC833" t="str">
            <v>WKS</v>
          </cell>
          <cell r="AE833" t="str">
            <v>JV#</v>
          </cell>
          <cell r="AF833" t="str">
            <v>1232</v>
          </cell>
          <cell r="AG833" t="str">
            <v>FRN</v>
          </cell>
          <cell r="AH833" t="str">
            <v>6321</v>
          </cell>
          <cell r="AI833" t="str">
            <v>RP#</v>
          </cell>
          <cell r="AJ833" t="str">
            <v>000</v>
          </cell>
          <cell r="AK833" t="str">
            <v>CTL</v>
          </cell>
          <cell r="AM833" t="str">
            <v>RF#</v>
          </cell>
          <cell r="AU833" t="str">
            <v>TO PLACE IN SERVICE</v>
          </cell>
          <cell r="AZ833" t="str">
            <v>FPL Fibernet</v>
          </cell>
        </row>
        <row r="834">
          <cell r="A834" t="str">
            <v>107100</v>
          </cell>
          <cell r="B834" t="str">
            <v>0312</v>
          </cell>
          <cell r="C834" t="str">
            <v>06300</v>
          </cell>
          <cell r="D834" t="str">
            <v>0FIBER</v>
          </cell>
          <cell r="E834" t="str">
            <v>312000</v>
          </cell>
          <cell r="F834" t="str">
            <v>0662</v>
          </cell>
          <cell r="G834" t="str">
            <v>51450</v>
          </cell>
          <cell r="H834" t="str">
            <v>A</v>
          </cell>
          <cell r="I834" t="str">
            <v>00000041</v>
          </cell>
          <cell r="J834">
            <v>63</v>
          </cell>
          <cell r="K834">
            <v>312</v>
          </cell>
          <cell r="L834">
            <v>6324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 t="str">
            <v>0662</v>
          </cell>
          <cell r="R834" t="str">
            <v>51450</v>
          </cell>
          <cell r="S834" t="str">
            <v>200212</v>
          </cell>
          <cell r="T834" t="str">
            <v>SA01</v>
          </cell>
          <cell r="U834">
            <v>1988.75</v>
          </cell>
          <cell r="W834">
            <v>0</v>
          </cell>
          <cell r="Y834">
            <v>0</v>
          </cell>
          <cell r="Z834">
            <v>1</v>
          </cell>
          <cell r="AA834" t="str">
            <v>BCH</v>
          </cell>
          <cell r="AB834" t="str">
            <v>450002350</v>
          </cell>
          <cell r="AC834" t="str">
            <v>PO#</v>
          </cell>
          <cell r="AD834" t="str">
            <v>4500030221</v>
          </cell>
          <cell r="AE834" t="str">
            <v>S/R</v>
          </cell>
          <cell r="AF834" t="str">
            <v>NET</v>
          </cell>
          <cell r="AI834" t="str">
            <v>PYN</v>
          </cell>
          <cell r="AJ834" t="str">
            <v>W D COMMUNICATIONS INC</v>
          </cell>
          <cell r="AK834" t="str">
            <v>VND</v>
          </cell>
          <cell r="AL834" t="str">
            <v>591953252</v>
          </cell>
          <cell r="AM834" t="str">
            <v>FAC</v>
          </cell>
          <cell r="AN834" t="str">
            <v>000</v>
          </cell>
          <cell r="AQ834" t="str">
            <v>NVD</v>
          </cell>
          <cell r="AR834" t="str">
            <v>2002-12-</v>
          </cell>
          <cell r="AU834" t="str">
            <v>INVOICE# 26312      W D COMMUNICATIONS I5000003559</v>
          </cell>
          <cell r="AV834" t="str">
            <v>WF-BATCH</v>
          </cell>
          <cell r="AW834" t="str">
            <v>000</v>
          </cell>
          <cell r="AX834" t="str">
            <v>00</v>
          </cell>
          <cell r="AY834" t="str">
            <v>0</v>
          </cell>
          <cell r="AZ834" t="str">
            <v>FPL Fibernet</v>
          </cell>
        </row>
        <row r="835">
          <cell r="A835" t="str">
            <v>107100</v>
          </cell>
          <cell r="B835" t="str">
            <v>0312</v>
          </cell>
          <cell r="C835" t="str">
            <v>06300</v>
          </cell>
          <cell r="D835" t="str">
            <v>0FIBER</v>
          </cell>
          <cell r="E835" t="str">
            <v>312000</v>
          </cell>
          <cell r="F835" t="str">
            <v>0662</v>
          </cell>
          <cell r="G835" t="str">
            <v>51450</v>
          </cell>
          <cell r="H835" t="str">
            <v>A</v>
          </cell>
          <cell r="I835" t="str">
            <v>00000041</v>
          </cell>
          <cell r="J835">
            <v>63</v>
          </cell>
          <cell r="K835">
            <v>312</v>
          </cell>
          <cell r="L835">
            <v>6324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 t="str">
            <v>0662</v>
          </cell>
          <cell r="R835" t="str">
            <v>51450</v>
          </cell>
          <cell r="S835" t="str">
            <v>200212</v>
          </cell>
          <cell r="T835" t="str">
            <v>SA01</v>
          </cell>
          <cell r="U835">
            <v>1988.75</v>
          </cell>
          <cell r="W835">
            <v>0</v>
          </cell>
          <cell r="Y835">
            <v>0</v>
          </cell>
          <cell r="Z835">
            <v>1</v>
          </cell>
          <cell r="AA835" t="str">
            <v>BCH</v>
          </cell>
          <cell r="AB835" t="str">
            <v>450002350</v>
          </cell>
          <cell r="AC835" t="str">
            <v>PO#</v>
          </cell>
          <cell r="AD835" t="str">
            <v>4500030221</v>
          </cell>
          <cell r="AE835" t="str">
            <v>S/R</v>
          </cell>
          <cell r="AF835" t="str">
            <v>NET</v>
          </cell>
          <cell r="AI835" t="str">
            <v>PYN</v>
          </cell>
          <cell r="AJ835" t="str">
            <v>W D COMMUNICATIONS INC</v>
          </cell>
          <cell r="AK835" t="str">
            <v>VND</v>
          </cell>
          <cell r="AL835" t="str">
            <v>591953252</v>
          </cell>
          <cell r="AM835" t="str">
            <v>FAC</v>
          </cell>
          <cell r="AN835" t="str">
            <v>000</v>
          </cell>
          <cell r="AQ835" t="str">
            <v>NVD</v>
          </cell>
          <cell r="AR835" t="str">
            <v>2002-12-</v>
          </cell>
          <cell r="AU835" t="str">
            <v>INVOICE# 26349      W D COMMUNICATIONS I5000003549</v>
          </cell>
          <cell r="AV835" t="str">
            <v>WF-BATCH</v>
          </cell>
          <cell r="AW835" t="str">
            <v>000</v>
          </cell>
          <cell r="AX835" t="str">
            <v>00</v>
          </cell>
          <cell r="AY835" t="str">
            <v>0</v>
          </cell>
          <cell r="AZ835" t="str">
            <v>FPL Fibernet</v>
          </cell>
        </row>
        <row r="836">
          <cell r="A836" t="str">
            <v>107100</v>
          </cell>
          <cell r="B836" t="str">
            <v>0312</v>
          </cell>
          <cell r="C836" t="str">
            <v>06300</v>
          </cell>
          <cell r="D836" t="str">
            <v>0FIBER</v>
          </cell>
          <cell r="E836" t="str">
            <v>312000</v>
          </cell>
          <cell r="F836" t="str">
            <v>0662</v>
          </cell>
          <cell r="G836" t="str">
            <v>51450</v>
          </cell>
          <cell r="H836" t="str">
            <v>A</v>
          </cell>
          <cell r="I836" t="str">
            <v>00000041</v>
          </cell>
          <cell r="J836">
            <v>63</v>
          </cell>
          <cell r="K836">
            <v>312</v>
          </cell>
          <cell r="L836">
            <v>6324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 t="str">
            <v>0662</v>
          </cell>
          <cell r="R836" t="str">
            <v>51450</v>
          </cell>
          <cell r="S836" t="str">
            <v>200212</v>
          </cell>
          <cell r="T836" t="str">
            <v>SA01</v>
          </cell>
          <cell r="U836">
            <v>2386.5</v>
          </cell>
          <cell r="W836">
            <v>0</v>
          </cell>
          <cell r="Y836">
            <v>0</v>
          </cell>
          <cell r="Z836">
            <v>1</v>
          </cell>
          <cell r="AA836" t="str">
            <v>BCH</v>
          </cell>
          <cell r="AB836" t="str">
            <v>450002350</v>
          </cell>
          <cell r="AC836" t="str">
            <v>PO#</v>
          </cell>
          <cell r="AD836" t="str">
            <v>4500030221</v>
          </cell>
          <cell r="AE836" t="str">
            <v>S/R</v>
          </cell>
          <cell r="AF836" t="str">
            <v>NET</v>
          </cell>
          <cell r="AI836" t="str">
            <v>PYN</v>
          </cell>
          <cell r="AJ836" t="str">
            <v>W D COMMUNICATIONS INC</v>
          </cell>
          <cell r="AK836" t="str">
            <v>VND</v>
          </cell>
          <cell r="AL836" t="str">
            <v>591953252</v>
          </cell>
          <cell r="AM836" t="str">
            <v>FAC</v>
          </cell>
          <cell r="AN836" t="str">
            <v>000</v>
          </cell>
          <cell r="AQ836" t="str">
            <v>NVD</v>
          </cell>
          <cell r="AR836" t="str">
            <v>2002-12-</v>
          </cell>
          <cell r="AU836" t="str">
            <v>INVOICE# 26431      W D COMMUNICATIONS I5000003565</v>
          </cell>
          <cell r="AV836" t="str">
            <v>WF-BATCH</v>
          </cell>
          <cell r="AW836" t="str">
            <v>000</v>
          </cell>
          <cell r="AX836" t="str">
            <v>00</v>
          </cell>
          <cell r="AY836" t="str">
            <v>0</v>
          </cell>
          <cell r="AZ836" t="str">
            <v>FPL Fibernet</v>
          </cell>
        </row>
        <row r="837">
          <cell r="A837" t="str">
            <v>107100</v>
          </cell>
          <cell r="B837" t="str">
            <v>0312</v>
          </cell>
          <cell r="C837" t="str">
            <v>06300</v>
          </cell>
          <cell r="D837" t="str">
            <v>0FIBER</v>
          </cell>
          <cell r="E837" t="str">
            <v>312000</v>
          </cell>
          <cell r="F837" t="str">
            <v>0790</v>
          </cell>
          <cell r="G837" t="str">
            <v>65000</v>
          </cell>
          <cell r="H837" t="str">
            <v>A</v>
          </cell>
          <cell r="I837" t="str">
            <v>00000041</v>
          </cell>
          <cell r="J837">
            <v>9</v>
          </cell>
          <cell r="K837">
            <v>312</v>
          </cell>
          <cell r="L837">
            <v>6324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 t="str">
            <v>0790</v>
          </cell>
          <cell r="R837" t="str">
            <v>65000</v>
          </cell>
          <cell r="S837" t="str">
            <v>200212</v>
          </cell>
          <cell r="T837" t="str">
            <v>CA01</v>
          </cell>
          <cell r="U837">
            <v>-24725.9</v>
          </cell>
          <cell r="V837" t="str">
            <v>LDB</v>
          </cell>
          <cell r="W837">
            <v>0</v>
          </cell>
          <cell r="Y837">
            <v>0</v>
          </cell>
          <cell r="Z837">
            <v>0</v>
          </cell>
          <cell r="AA837" t="str">
            <v>BCH</v>
          </cell>
          <cell r="AB837" t="str">
            <v>0023</v>
          </cell>
          <cell r="AC837" t="str">
            <v>WKS</v>
          </cell>
          <cell r="AE837" t="str">
            <v>JV#</v>
          </cell>
          <cell r="AF837" t="str">
            <v>1232</v>
          </cell>
          <cell r="AG837" t="str">
            <v>FRN</v>
          </cell>
          <cell r="AH837" t="str">
            <v>6324</v>
          </cell>
          <cell r="AI837" t="str">
            <v>RP#</v>
          </cell>
          <cell r="AJ837" t="str">
            <v>000</v>
          </cell>
          <cell r="AK837" t="str">
            <v>CTL</v>
          </cell>
          <cell r="AM837" t="str">
            <v>RF#</v>
          </cell>
          <cell r="AU837" t="str">
            <v>TO PLACE IN SERVICE</v>
          </cell>
          <cell r="AZ837" t="str">
            <v>FPL Fibernet</v>
          </cell>
        </row>
        <row r="838">
          <cell r="A838" t="str">
            <v>107100</v>
          </cell>
          <cell r="B838" t="str">
            <v>0312</v>
          </cell>
          <cell r="C838" t="str">
            <v>06300</v>
          </cell>
          <cell r="D838" t="str">
            <v>0FIBER</v>
          </cell>
          <cell r="E838" t="str">
            <v>312000</v>
          </cell>
          <cell r="F838" t="str">
            <v>0790</v>
          </cell>
          <cell r="G838" t="str">
            <v>65000</v>
          </cell>
          <cell r="H838" t="str">
            <v>A</v>
          </cell>
          <cell r="I838" t="str">
            <v>00000041</v>
          </cell>
          <cell r="J838">
            <v>63</v>
          </cell>
          <cell r="K838">
            <v>312</v>
          </cell>
          <cell r="L838">
            <v>6324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 t="str">
            <v>0790</v>
          </cell>
          <cell r="R838" t="str">
            <v>65000</v>
          </cell>
          <cell r="S838" t="str">
            <v>200212</v>
          </cell>
          <cell r="T838" t="str">
            <v>CA01</v>
          </cell>
          <cell r="U838">
            <v>33000</v>
          </cell>
          <cell r="V838" t="str">
            <v>LDB</v>
          </cell>
          <cell r="W838">
            <v>0</v>
          </cell>
          <cell r="Y838">
            <v>0</v>
          </cell>
          <cell r="Z838">
            <v>0</v>
          </cell>
          <cell r="AA838" t="str">
            <v>BCH</v>
          </cell>
          <cell r="AB838" t="str">
            <v>0015</v>
          </cell>
          <cell r="AC838" t="str">
            <v>WKS</v>
          </cell>
          <cell r="AE838" t="str">
            <v>JV#</v>
          </cell>
          <cell r="AF838" t="str">
            <v>1232</v>
          </cell>
          <cell r="AG838" t="str">
            <v>FRN</v>
          </cell>
          <cell r="AH838" t="str">
            <v>6324</v>
          </cell>
          <cell r="AI838" t="str">
            <v>RP#</v>
          </cell>
          <cell r="AJ838" t="str">
            <v>000</v>
          </cell>
          <cell r="AK838" t="str">
            <v>CTL</v>
          </cell>
          <cell r="AM838" t="str">
            <v>RF#</v>
          </cell>
          <cell r="AU838" t="str">
            <v>ACCRUAL OF DEC 02 CAPITAL</v>
          </cell>
          <cell r="AZ838" t="str">
            <v>FPL Fibernet</v>
          </cell>
        </row>
        <row r="839">
          <cell r="A839" t="str">
            <v>107100</v>
          </cell>
          <cell r="B839" t="str">
            <v>0312</v>
          </cell>
          <cell r="C839" t="str">
            <v>06300</v>
          </cell>
          <cell r="D839" t="str">
            <v>0FIBER</v>
          </cell>
          <cell r="E839" t="str">
            <v>312000</v>
          </cell>
          <cell r="F839" t="str">
            <v>0790</v>
          </cell>
          <cell r="G839" t="str">
            <v>65000</v>
          </cell>
          <cell r="H839" t="str">
            <v>A</v>
          </cell>
          <cell r="I839" t="str">
            <v>00000041</v>
          </cell>
          <cell r="J839">
            <v>63</v>
          </cell>
          <cell r="K839">
            <v>312</v>
          </cell>
          <cell r="L839">
            <v>6324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 t="str">
            <v>0790</v>
          </cell>
          <cell r="R839" t="str">
            <v>65000</v>
          </cell>
          <cell r="S839" t="str">
            <v>200212</v>
          </cell>
          <cell r="T839" t="str">
            <v>CA01</v>
          </cell>
          <cell r="U839">
            <v>-33210</v>
          </cell>
          <cell r="V839" t="str">
            <v>LDB</v>
          </cell>
          <cell r="W839">
            <v>0</v>
          </cell>
          <cell r="Y839">
            <v>0</v>
          </cell>
          <cell r="Z839">
            <v>0</v>
          </cell>
          <cell r="AA839" t="str">
            <v>BCH</v>
          </cell>
          <cell r="AB839" t="str">
            <v>0004</v>
          </cell>
          <cell r="AC839" t="str">
            <v>WKS</v>
          </cell>
          <cell r="AE839" t="str">
            <v>JV#</v>
          </cell>
          <cell r="AF839" t="str">
            <v>1232</v>
          </cell>
          <cell r="AG839" t="str">
            <v>FRN</v>
          </cell>
          <cell r="AH839" t="str">
            <v>6324</v>
          </cell>
          <cell r="AI839" t="str">
            <v>RP#</v>
          </cell>
          <cell r="AJ839" t="str">
            <v>000</v>
          </cell>
          <cell r="AK839" t="str">
            <v>CTL</v>
          </cell>
          <cell r="AM839" t="str">
            <v>RF#</v>
          </cell>
          <cell r="AU839" t="str">
            <v>AC-REV ACCRUAL OF OCT 02 CAPITA</v>
          </cell>
          <cell r="AZ839" t="str">
            <v>FPL Fibernet</v>
          </cell>
        </row>
        <row r="840">
          <cell r="A840" t="str">
            <v>107100</v>
          </cell>
          <cell r="B840" t="str">
            <v>0312</v>
          </cell>
          <cell r="C840" t="str">
            <v>06300</v>
          </cell>
          <cell r="D840" t="str">
            <v>0OTHER</v>
          </cell>
          <cell r="E840" t="str">
            <v>312000</v>
          </cell>
          <cell r="F840" t="str">
            <v>0803</v>
          </cell>
          <cell r="G840" t="str">
            <v>36000</v>
          </cell>
          <cell r="H840" t="str">
            <v>A</v>
          </cell>
          <cell r="I840" t="str">
            <v>00000041</v>
          </cell>
          <cell r="J840">
            <v>68</v>
          </cell>
          <cell r="K840">
            <v>312</v>
          </cell>
          <cell r="L840">
            <v>6324</v>
          </cell>
          <cell r="M840">
            <v>107</v>
          </cell>
          <cell r="N840">
            <v>10</v>
          </cell>
          <cell r="O840">
            <v>0</v>
          </cell>
          <cell r="P840">
            <v>107.1</v>
          </cell>
          <cell r="Q840" t="str">
            <v>0803</v>
          </cell>
          <cell r="R840" t="str">
            <v>36000</v>
          </cell>
          <cell r="S840" t="str">
            <v>200212</v>
          </cell>
          <cell r="T840" t="str">
            <v>PY42</v>
          </cell>
          <cell r="U840">
            <v>807.8</v>
          </cell>
          <cell r="V840" t="str">
            <v>LDB</v>
          </cell>
          <cell r="W840">
            <v>0</v>
          </cell>
          <cell r="X840" t="str">
            <v>SHR</v>
          </cell>
          <cell r="Y840">
            <v>16</v>
          </cell>
          <cell r="Z840">
            <v>16</v>
          </cell>
          <cell r="AA840" t="str">
            <v>PYP</v>
          </cell>
          <cell r="AB840" t="str">
            <v xml:space="preserve"> 0000001</v>
          </cell>
          <cell r="AC840" t="str">
            <v>PYL</v>
          </cell>
          <cell r="AD840" t="str">
            <v>004399</v>
          </cell>
          <cell r="AE840" t="str">
            <v>EMP</v>
          </cell>
          <cell r="AF840" t="str">
            <v>40663</v>
          </cell>
          <cell r="AG840" t="str">
            <v>JUL</v>
          </cell>
          <cell r="AH840" t="str">
            <v xml:space="preserve"> 000.00</v>
          </cell>
          <cell r="AI840" t="str">
            <v>BCH</v>
          </cell>
          <cell r="AJ840" t="str">
            <v>500</v>
          </cell>
          <cell r="AK840" t="str">
            <v>CLS</v>
          </cell>
          <cell r="AL840" t="str">
            <v>1RB8</v>
          </cell>
          <cell r="AM840" t="str">
            <v>DTA</v>
          </cell>
          <cell r="AN840" t="str">
            <v xml:space="preserve"> 00000000000.00</v>
          </cell>
          <cell r="AO840" t="str">
            <v>DTH</v>
          </cell>
          <cell r="AP840" t="str">
            <v xml:space="preserve"> 00000000000.00</v>
          </cell>
          <cell r="AV840" t="str">
            <v>000000000</v>
          </cell>
          <cell r="AW840" t="str">
            <v>000</v>
          </cell>
          <cell r="AX840" t="str">
            <v>00</v>
          </cell>
          <cell r="AY840" t="str">
            <v>0</v>
          </cell>
          <cell r="AZ840" t="str">
            <v>FPL Fibernet</v>
          </cell>
        </row>
        <row r="841">
          <cell r="A841" t="str">
            <v>107100</v>
          </cell>
          <cell r="B841" t="str">
            <v>0382</v>
          </cell>
          <cell r="C841" t="str">
            <v>06300</v>
          </cell>
          <cell r="D841" t="str">
            <v>0OTHER</v>
          </cell>
          <cell r="E841" t="str">
            <v>382000</v>
          </cell>
          <cell r="F841" t="str">
            <v>0803</v>
          </cell>
          <cell r="G841" t="str">
            <v>36000</v>
          </cell>
          <cell r="H841" t="str">
            <v>A</v>
          </cell>
          <cell r="I841" t="str">
            <v>00000041</v>
          </cell>
          <cell r="J841">
            <v>68</v>
          </cell>
          <cell r="K841">
            <v>382</v>
          </cell>
          <cell r="L841">
            <v>6324</v>
          </cell>
          <cell r="M841">
            <v>107</v>
          </cell>
          <cell r="N841">
            <v>10</v>
          </cell>
          <cell r="O841">
            <v>0</v>
          </cell>
          <cell r="P841">
            <v>107.1</v>
          </cell>
          <cell r="Q841" t="str">
            <v>0803</v>
          </cell>
          <cell r="R841" t="str">
            <v>36000</v>
          </cell>
          <cell r="S841" t="str">
            <v>200212</v>
          </cell>
          <cell r="T841" t="str">
            <v>PY42</v>
          </cell>
          <cell r="U841">
            <v>605.85</v>
          </cell>
          <cell r="V841" t="str">
            <v>LDB</v>
          </cell>
          <cell r="W841">
            <v>0</v>
          </cell>
          <cell r="X841" t="str">
            <v>SHR</v>
          </cell>
          <cell r="Y841">
            <v>12</v>
          </cell>
          <cell r="Z841">
            <v>12</v>
          </cell>
          <cell r="AA841" t="str">
            <v>PYP</v>
          </cell>
          <cell r="AB841" t="str">
            <v xml:space="preserve"> 0000026</v>
          </cell>
          <cell r="AC841" t="str">
            <v>PYL</v>
          </cell>
          <cell r="AD841" t="str">
            <v>004399</v>
          </cell>
          <cell r="AE841" t="str">
            <v>EMP</v>
          </cell>
          <cell r="AF841" t="str">
            <v>40663</v>
          </cell>
          <cell r="AG841" t="str">
            <v>JUL</v>
          </cell>
          <cell r="AH841" t="str">
            <v xml:space="preserve"> 000.00</v>
          </cell>
          <cell r="AI841" t="str">
            <v>BCH</v>
          </cell>
          <cell r="AJ841" t="str">
            <v>500</v>
          </cell>
          <cell r="AK841" t="str">
            <v>CLS</v>
          </cell>
          <cell r="AL841" t="str">
            <v>1RB8</v>
          </cell>
          <cell r="AM841" t="str">
            <v>DTA</v>
          </cell>
          <cell r="AN841" t="str">
            <v xml:space="preserve"> 00000000000.00</v>
          </cell>
          <cell r="AO841" t="str">
            <v>DTH</v>
          </cell>
          <cell r="AP841" t="str">
            <v xml:space="preserve"> 00000000000.00</v>
          </cell>
          <cell r="AV841" t="str">
            <v>000000000</v>
          </cell>
          <cell r="AW841" t="str">
            <v>000</v>
          </cell>
          <cell r="AX841" t="str">
            <v>00</v>
          </cell>
          <cell r="AY841" t="str">
            <v>0</v>
          </cell>
          <cell r="AZ841" t="str">
            <v>FPL Fibernet</v>
          </cell>
        </row>
        <row r="842">
          <cell r="A842" t="str">
            <v>107100</v>
          </cell>
          <cell r="B842" t="str">
            <v>0306</v>
          </cell>
          <cell r="C842" t="str">
            <v>06300</v>
          </cell>
          <cell r="D842" t="str">
            <v>0FIBER</v>
          </cell>
          <cell r="E842" t="str">
            <v>306000</v>
          </cell>
          <cell r="F842" t="str">
            <v>0790</v>
          </cell>
          <cell r="G842" t="str">
            <v>65000</v>
          </cell>
          <cell r="H842" t="str">
            <v>A</v>
          </cell>
          <cell r="I842" t="str">
            <v>00000041</v>
          </cell>
          <cell r="J842">
            <v>9</v>
          </cell>
          <cell r="K842">
            <v>306</v>
          </cell>
          <cell r="L842">
            <v>6328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 t="str">
            <v>0790</v>
          </cell>
          <cell r="R842" t="str">
            <v>65000</v>
          </cell>
          <cell r="S842" t="str">
            <v>200212</v>
          </cell>
          <cell r="T842" t="str">
            <v>CA01</v>
          </cell>
          <cell r="U842">
            <v>-402.54</v>
          </cell>
          <cell r="V842" t="str">
            <v>LDB</v>
          </cell>
          <cell r="W842">
            <v>0</v>
          </cell>
          <cell r="Y842">
            <v>0</v>
          </cell>
          <cell r="Z842">
            <v>0</v>
          </cell>
          <cell r="AA842" t="str">
            <v>BCH</v>
          </cell>
          <cell r="AB842" t="str">
            <v>0023</v>
          </cell>
          <cell r="AC842" t="str">
            <v>WKS</v>
          </cell>
          <cell r="AE842" t="str">
            <v>JV#</v>
          </cell>
          <cell r="AF842" t="str">
            <v>1232</v>
          </cell>
          <cell r="AG842" t="str">
            <v>FRN</v>
          </cell>
          <cell r="AH842" t="str">
            <v>6328</v>
          </cell>
          <cell r="AI842" t="str">
            <v>RP#</v>
          </cell>
          <cell r="AJ842" t="str">
            <v>000</v>
          </cell>
          <cell r="AK842" t="str">
            <v>CTL</v>
          </cell>
          <cell r="AM842" t="str">
            <v>RF#</v>
          </cell>
          <cell r="AU842" t="str">
            <v>TO PLACE IN SERVICE</v>
          </cell>
          <cell r="AZ842" t="str">
            <v>FPL Fibernet</v>
          </cell>
        </row>
        <row r="843">
          <cell r="A843" t="str">
            <v>107100</v>
          </cell>
          <cell r="B843" t="str">
            <v>0306</v>
          </cell>
          <cell r="C843" t="str">
            <v>06300</v>
          </cell>
          <cell r="D843" t="str">
            <v>0FIBER</v>
          </cell>
          <cell r="E843" t="str">
            <v>306000</v>
          </cell>
          <cell r="F843" t="str">
            <v>0790</v>
          </cell>
          <cell r="G843" t="str">
            <v>65000</v>
          </cell>
          <cell r="H843" t="str">
            <v>A</v>
          </cell>
          <cell r="I843" t="str">
            <v>00000041</v>
          </cell>
          <cell r="J843">
            <v>63</v>
          </cell>
          <cell r="K843">
            <v>306</v>
          </cell>
          <cell r="L843">
            <v>6328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 t="str">
            <v>0790</v>
          </cell>
          <cell r="R843" t="str">
            <v>65000</v>
          </cell>
          <cell r="S843" t="str">
            <v>200212</v>
          </cell>
          <cell r="T843" t="str">
            <v>CA01</v>
          </cell>
          <cell r="U843">
            <v>9979.18</v>
          </cell>
          <cell r="V843" t="str">
            <v>LDB</v>
          </cell>
          <cell r="W843">
            <v>0</v>
          </cell>
          <cell r="Y843">
            <v>0</v>
          </cell>
          <cell r="Z843">
            <v>0</v>
          </cell>
          <cell r="AA843" t="str">
            <v>BCH</v>
          </cell>
          <cell r="AB843" t="str">
            <v>0015</v>
          </cell>
          <cell r="AC843" t="str">
            <v>WKS</v>
          </cell>
          <cell r="AE843" t="str">
            <v>JV#</v>
          </cell>
          <cell r="AF843" t="str">
            <v>1232</v>
          </cell>
          <cell r="AG843" t="str">
            <v>FRN</v>
          </cell>
          <cell r="AH843" t="str">
            <v>6328</v>
          </cell>
          <cell r="AI843" t="str">
            <v>RP#</v>
          </cell>
          <cell r="AJ843" t="str">
            <v>000</v>
          </cell>
          <cell r="AK843" t="str">
            <v>CTL</v>
          </cell>
          <cell r="AM843" t="str">
            <v>RF#</v>
          </cell>
          <cell r="AU843" t="str">
            <v>ACCRUAL OF DEC 02 CAPITAL</v>
          </cell>
          <cell r="AZ843" t="str">
            <v>FPL Fibernet</v>
          </cell>
        </row>
        <row r="844">
          <cell r="A844" t="str">
            <v>107100</v>
          </cell>
          <cell r="B844" t="str">
            <v>0306</v>
          </cell>
          <cell r="C844" t="str">
            <v>06300</v>
          </cell>
          <cell r="D844" t="str">
            <v>0FIBER</v>
          </cell>
          <cell r="E844" t="str">
            <v>306000</v>
          </cell>
          <cell r="F844" t="str">
            <v>0790</v>
          </cell>
          <cell r="G844" t="str">
            <v>65000</v>
          </cell>
          <cell r="H844" t="str">
            <v>A</v>
          </cell>
          <cell r="I844" t="str">
            <v>00000041</v>
          </cell>
          <cell r="J844">
            <v>63</v>
          </cell>
          <cell r="K844">
            <v>306</v>
          </cell>
          <cell r="L844">
            <v>6328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 t="str">
            <v>0790</v>
          </cell>
          <cell r="R844" t="str">
            <v>65000</v>
          </cell>
          <cell r="S844" t="str">
            <v>200212</v>
          </cell>
          <cell r="T844" t="str">
            <v>CA01</v>
          </cell>
          <cell r="U844">
            <v>33550</v>
          </cell>
          <cell r="V844" t="str">
            <v>LDB</v>
          </cell>
          <cell r="W844">
            <v>0</v>
          </cell>
          <cell r="Y844">
            <v>0</v>
          </cell>
          <cell r="Z844">
            <v>0</v>
          </cell>
          <cell r="AA844" t="str">
            <v>BCH</v>
          </cell>
          <cell r="AB844" t="str">
            <v>0044</v>
          </cell>
          <cell r="AC844" t="str">
            <v>WKS</v>
          </cell>
          <cell r="AE844" t="str">
            <v>JV#</v>
          </cell>
          <cell r="AF844" t="str">
            <v>1232</v>
          </cell>
          <cell r="AG844" t="str">
            <v>FRN</v>
          </cell>
          <cell r="AH844" t="str">
            <v>6328</v>
          </cell>
          <cell r="AI844" t="str">
            <v>RP#</v>
          </cell>
          <cell r="AJ844" t="str">
            <v>000</v>
          </cell>
          <cell r="AK844" t="str">
            <v>CTL</v>
          </cell>
          <cell r="AM844" t="str">
            <v>RF#</v>
          </cell>
          <cell r="AU844" t="str">
            <v>ACCRUAL OF DEC 02 CAPITAL</v>
          </cell>
          <cell r="AZ844" t="str">
            <v>FPL Fibernet</v>
          </cell>
        </row>
        <row r="845">
          <cell r="A845" t="str">
            <v>107100</v>
          </cell>
          <cell r="B845" t="str">
            <v>0306</v>
          </cell>
          <cell r="C845" t="str">
            <v>06300</v>
          </cell>
          <cell r="D845" t="str">
            <v>0FIBER</v>
          </cell>
          <cell r="E845" t="str">
            <v>306000</v>
          </cell>
          <cell r="F845" t="str">
            <v>0790</v>
          </cell>
          <cell r="G845" t="str">
            <v>65000</v>
          </cell>
          <cell r="H845" t="str">
            <v>A</v>
          </cell>
          <cell r="I845" t="str">
            <v>00000041</v>
          </cell>
          <cell r="J845">
            <v>63</v>
          </cell>
          <cell r="K845">
            <v>306</v>
          </cell>
          <cell r="L845">
            <v>6328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 t="str">
            <v>0790</v>
          </cell>
          <cell r="R845" t="str">
            <v>65000</v>
          </cell>
          <cell r="S845" t="str">
            <v>200212</v>
          </cell>
          <cell r="T845" t="str">
            <v>CA01</v>
          </cell>
          <cell r="U845">
            <v>-9979.18</v>
          </cell>
          <cell r="V845" t="str">
            <v>LDB</v>
          </cell>
          <cell r="W845">
            <v>0</v>
          </cell>
          <cell r="Y845">
            <v>0</v>
          </cell>
          <cell r="Z845">
            <v>0</v>
          </cell>
          <cell r="AA845" t="str">
            <v>BCH</v>
          </cell>
          <cell r="AB845" t="str">
            <v>0043</v>
          </cell>
          <cell r="AC845" t="str">
            <v>WKS</v>
          </cell>
          <cell r="AE845" t="str">
            <v>JV#</v>
          </cell>
          <cell r="AF845" t="str">
            <v>1232</v>
          </cell>
          <cell r="AG845" t="str">
            <v>FRN</v>
          </cell>
          <cell r="AH845" t="str">
            <v>6328</v>
          </cell>
          <cell r="AI845" t="str">
            <v>RP#</v>
          </cell>
          <cell r="AJ845" t="str">
            <v>000</v>
          </cell>
          <cell r="AK845" t="str">
            <v>CTL</v>
          </cell>
          <cell r="AM845" t="str">
            <v>RF#</v>
          </cell>
          <cell r="AU845" t="str">
            <v>ACCR REVERSAL OF DEC 02</v>
          </cell>
          <cell r="AZ845" t="str">
            <v>FPL Fibernet</v>
          </cell>
        </row>
        <row r="846">
          <cell r="A846" t="str">
            <v>107100</v>
          </cell>
          <cell r="B846" t="str">
            <v>0312</v>
          </cell>
          <cell r="C846" t="str">
            <v>06300</v>
          </cell>
          <cell r="D846" t="str">
            <v>0ELECT</v>
          </cell>
          <cell r="E846" t="str">
            <v>312000</v>
          </cell>
          <cell r="F846" t="str">
            <v>0790</v>
          </cell>
          <cell r="G846" t="str">
            <v>65000</v>
          </cell>
          <cell r="H846" t="str">
            <v>A</v>
          </cell>
          <cell r="I846" t="str">
            <v>00000041</v>
          </cell>
          <cell r="J846">
            <v>70</v>
          </cell>
          <cell r="K846">
            <v>312</v>
          </cell>
          <cell r="L846">
            <v>6330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 t="str">
            <v>0790</v>
          </cell>
          <cell r="R846" t="str">
            <v>65000</v>
          </cell>
          <cell r="S846" t="str">
            <v>200212</v>
          </cell>
          <cell r="T846" t="str">
            <v>CA01</v>
          </cell>
          <cell r="U846">
            <v>10628.6</v>
          </cell>
          <cell r="V846" t="str">
            <v>LDB</v>
          </cell>
          <cell r="W846">
            <v>0</v>
          </cell>
          <cell r="Y846">
            <v>0</v>
          </cell>
          <cell r="Z846">
            <v>0</v>
          </cell>
          <cell r="AA846" t="str">
            <v>BCH</v>
          </cell>
          <cell r="AB846" t="str">
            <v>0023</v>
          </cell>
          <cell r="AC846" t="str">
            <v>WKS</v>
          </cell>
          <cell r="AE846" t="str">
            <v>JV#</v>
          </cell>
          <cell r="AF846" t="str">
            <v>1232</v>
          </cell>
          <cell r="AG846" t="str">
            <v>FRN</v>
          </cell>
          <cell r="AH846" t="str">
            <v>6330</v>
          </cell>
          <cell r="AI846" t="str">
            <v>RP#</v>
          </cell>
          <cell r="AJ846" t="str">
            <v>000</v>
          </cell>
          <cell r="AK846" t="str">
            <v>CTL</v>
          </cell>
          <cell r="AM846" t="str">
            <v>RF#</v>
          </cell>
          <cell r="AU846" t="str">
            <v>TO PLACE IN SERVICE</v>
          </cell>
          <cell r="AZ846" t="str">
            <v>FPL Fibernet</v>
          </cell>
        </row>
        <row r="847">
          <cell r="A847" t="str">
            <v>107100</v>
          </cell>
          <cell r="B847" t="str">
            <v>0314</v>
          </cell>
          <cell r="C847" t="str">
            <v>06300</v>
          </cell>
          <cell r="D847" t="str">
            <v>0FIBER</v>
          </cell>
          <cell r="E847" t="str">
            <v>314000</v>
          </cell>
          <cell r="F847" t="str">
            <v>0676</v>
          </cell>
          <cell r="G847" t="str">
            <v>65000</v>
          </cell>
          <cell r="H847" t="str">
            <v>A</v>
          </cell>
          <cell r="I847" t="str">
            <v>00000041</v>
          </cell>
          <cell r="J847">
            <v>62</v>
          </cell>
          <cell r="K847">
            <v>314</v>
          </cell>
          <cell r="L847">
            <v>6334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 t="str">
            <v>0676</v>
          </cell>
          <cell r="R847" t="str">
            <v>65000</v>
          </cell>
          <cell r="S847" t="str">
            <v>200212</v>
          </cell>
          <cell r="T847" t="str">
            <v>CA01</v>
          </cell>
          <cell r="U847">
            <v>-12479.03</v>
          </cell>
          <cell r="V847" t="str">
            <v>LDB</v>
          </cell>
          <cell r="W847">
            <v>0</v>
          </cell>
          <cell r="Y847">
            <v>0</v>
          </cell>
          <cell r="Z847">
            <v>0</v>
          </cell>
          <cell r="AA847" t="str">
            <v>BCH</v>
          </cell>
          <cell r="AB847" t="str">
            <v>0017</v>
          </cell>
          <cell r="AC847" t="str">
            <v>WKS</v>
          </cell>
          <cell r="AE847" t="str">
            <v>JV#</v>
          </cell>
          <cell r="AF847" t="str">
            <v>1232</v>
          </cell>
          <cell r="AG847" t="str">
            <v>FRN</v>
          </cell>
          <cell r="AH847" t="str">
            <v>6334</v>
          </cell>
          <cell r="AI847" t="str">
            <v>RP#</v>
          </cell>
          <cell r="AJ847" t="str">
            <v>000</v>
          </cell>
          <cell r="AK847" t="str">
            <v>CTL</v>
          </cell>
          <cell r="AM847" t="str">
            <v>RF#</v>
          </cell>
          <cell r="AU847" t="str">
            <v>M&amp;S RETURNS</v>
          </cell>
          <cell r="AZ847" t="str">
            <v>FPL Fibernet</v>
          </cell>
        </row>
        <row r="848">
          <cell r="A848" t="str">
            <v>107100</v>
          </cell>
          <cell r="L848">
            <v>6338</v>
          </cell>
          <cell r="S848" t="str">
            <v>200212</v>
          </cell>
          <cell r="U848">
            <v>-6505.96</v>
          </cell>
        </row>
        <row r="849">
          <cell r="A849" t="str">
            <v>107100</v>
          </cell>
          <cell r="B849" t="str">
            <v>0314</v>
          </cell>
          <cell r="C849" t="str">
            <v>06300</v>
          </cell>
          <cell r="D849" t="str">
            <v>0FIBER</v>
          </cell>
          <cell r="E849" t="str">
            <v>314000</v>
          </cell>
          <cell r="F849" t="str">
            <v>0790</v>
          </cell>
          <cell r="G849" t="str">
            <v>65000</v>
          </cell>
          <cell r="H849" t="str">
            <v>A</v>
          </cell>
          <cell r="I849" t="str">
            <v>00000041</v>
          </cell>
          <cell r="J849">
            <v>63</v>
          </cell>
          <cell r="K849">
            <v>314</v>
          </cell>
          <cell r="L849">
            <v>6343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 t="str">
            <v>0790</v>
          </cell>
          <cell r="R849" t="str">
            <v>65000</v>
          </cell>
          <cell r="S849" t="str">
            <v>200212</v>
          </cell>
          <cell r="T849" t="str">
            <v>CA01</v>
          </cell>
          <cell r="U849">
            <v>5321</v>
          </cell>
          <cell r="V849" t="str">
            <v>LDB</v>
          </cell>
          <cell r="W849">
            <v>0</v>
          </cell>
          <cell r="Y849">
            <v>0</v>
          </cell>
          <cell r="Z849">
            <v>0</v>
          </cell>
          <cell r="AA849" t="str">
            <v>BCH</v>
          </cell>
          <cell r="AB849" t="str">
            <v>0054</v>
          </cell>
          <cell r="AC849" t="str">
            <v>WKS</v>
          </cell>
          <cell r="AE849" t="str">
            <v>JV#</v>
          </cell>
          <cell r="AF849" t="str">
            <v>1232</v>
          </cell>
          <cell r="AG849" t="str">
            <v>FRN</v>
          </cell>
          <cell r="AH849" t="str">
            <v>6343</v>
          </cell>
          <cell r="AI849" t="str">
            <v>RP#</v>
          </cell>
          <cell r="AJ849" t="str">
            <v>000</v>
          </cell>
          <cell r="AK849" t="str">
            <v>CTL</v>
          </cell>
          <cell r="AM849" t="str">
            <v>RF#</v>
          </cell>
          <cell r="AU849" t="str">
            <v>ACCR DEC 02 CAP-FELIX EQU</v>
          </cell>
          <cell r="AZ849" t="str">
            <v>FPL Fibernet</v>
          </cell>
        </row>
        <row r="850">
          <cell r="A850" t="str">
            <v>107100</v>
          </cell>
          <cell r="B850" t="str">
            <v>0385</v>
          </cell>
          <cell r="C850" t="str">
            <v>06300</v>
          </cell>
          <cell r="D850" t="str">
            <v>0FIBER</v>
          </cell>
          <cell r="E850" t="str">
            <v>385000</v>
          </cell>
          <cell r="F850" t="str">
            <v>0790</v>
          </cell>
          <cell r="G850" t="str">
            <v>65000</v>
          </cell>
          <cell r="H850" t="str">
            <v>A</v>
          </cell>
          <cell r="I850" t="str">
            <v>00000041</v>
          </cell>
          <cell r="J850">
            <v>63</v>
          </cell>
          <cell r="K850">
            <v>385</v>
          </cell>
          <cell r="L850">
            <v>6343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 t="str">
            <v>0790</v>
          </cell>
          <cell r="R850" t="str">
            <v>65000</v>
          </cell>
          <cell r="S850" t="str">
            <v>200212</v>
          </cell>
          <cell r="T850" t="str">
            <v>CA01</v>
          </cell>
          <cell r="U850">
            <v>54850</v>
          </cell>
          <cell r="V850" t="str">
            <v>LDB</v>
          </cell>
          <cell r="W850">
            <v>0</v>
          </cell>
          <cell r="Y850">
            <v>0</v>
          </cell>
          <cell r="Z850">
            <v>0</v>
          </cell>
          <cell r="AA850" t="str">
            <v>BCH</v>
          </cell>
          <cell r="AB850" t="str">
            <v>0044</v>
          </cell>
          <cell r="AC850" t="str">
            <v>WKS</v>
          </cell>
          <cell r="AE850" t="str">
            <v>JV#</v>
          </cell>
          <cell r="AF850" t="str">
            <v>1232</v>
          </cell>
          <cell r="AG850" t="str">
            <v>FRN</v>
          </cell>
          <cell r="AH850" t="str">
            <v>6343</v>
          </cell>
          <cell r="AI850" t="str">
            <v>RP#</v>
          </cell>
          <cell r="AJ850" t="str">
            <v>000</v>
          </cell>
          <cell r="AK850" t="str">
            <v>CTL</v>
          </cell>
          <cell r="AM850" t="str">
            <v>RF#</v>
          </cell>
          <cell r="AU850" t="str">
            <v>ACCRUAL OF DEC 02 CAPITAL</v>
          </cell>
          <cell r="AZ850" t="str">
            <v>FPL Fibernet</v>
          </cell>
        </row>
        <row r="851">
          <cell r="A851" t="str">
            <v>107100</v>
          </cell>
          <cell r="B851" t="str">
            <v>0312</v>
          </cell>
          <cell r="C851" t="str">
            <v>06300</v>
          </cell>
          <cell r="D851" t="str">
            <v>0ELECT</v>
          </cell>
          <cell r="E851" t="str">
            <v>312000</v>
          </cell>
          <cell r="F851" t="str">
            <v>0662</v>
          </cell>
          <cell r="G851" t="str">
            <v>51450</v>
          </cell>
          <cell r="H851" t="str">
            <v>A</v>
          </cell>
          <cell r="I851" t="str">
            <v>00000041</v>
          </cell>
          <cell r="J851">
            <v>65</v>
          </cell>
          <cell r="K851">
            <v>312</v>
          </cell>
          <cell r="L851">
            <v>6344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 t="str">
            <v>0662</v>
          </cell>
          <cell r="R851" t="str">
            <v>51450</v>
          </cell>
          <cell r="S851" t="str">
            <v>200212</v>
          </cell>
          <cell r="T851" t="str">
            <v>SA01</v>
          </cell>
          <cell r="U851">
            <v>96.75</v>
          </cell>
          <cell r="W851">
            <v>0</v>
          </cell>
          <cell r="Y851">
            <v>0</v>
          </cell>
          <cell r="Z851">
            <v>1</v>
          </cell>
          <cell r="AA851" t="str">
            <v>BCH</v>
          </cell>
          <cell r="AB851" t="str">
            <v>450002354</v>
          </cell>
          <cell r="AC851" t="str">
            <v>PO#</v>
          </cell>
          <cell r="AD851" t="str">
            <v>4500005203</v>
          </cell>
          <cell r="AE851" t="str">
            <v>S/R</v>
          </cell>
          <cell r="AF851" t="str">
            <v>NET</v>
          </cell>
          <cell r="AI851" t="str">
            <v>PYN</v>
          </cell>
          <cell r="AJ851" t="str">
            <v>NORTEL NETWORKS USA INC</v>
          </cell>
          <cell r="AK851" t="str">
            <v>VND</v>
          </cell>
          <cell r="AL851" t="str">
            <v>770427791</v>
          </cell>
          <cell r="AM851" t="str">
            <v>FAC</v>
          </cell>
          <cell r="AN851" t="str">
            <v>000</v>
          </cell>
          <cell r="AQ851" t="str">
            <v>NVD</v>
          </cell>
          <cell r="AR851" t="str">
            <v>2002-12-</v>
          </cell>
          <cell r="AU851" t="str">
            <v>INVOICE# 40184105   NORTEL NETWORKS USA 5000003629</v>
          </cell>
          <cell r="AV851" t="str">
            <v>WF-BATCH</v>
          </cell>
          <cell r="AW851" t="str">
            <v>000</v>
          </cell>
          <cell r="AX851" t="str">
            <v>00</v>
          </cell>
          <cell r="AY851" t="str">
            <v>0</v>
          </cell>
          <cell r="AZ851" t="str">
            <v>FPL Fibernet</v>
          </cell>
        </row>
        <row r="852">
          <cell r="A852" t="str">
            <v>107100</v>
          </cell>
          <cell r="B852" t="str">
            <v>0312</v>
          </cell>
          <cell r="C852" t="str">
            <v>06300</v>
          </cell>
          <cell r="D852" t="str">
            <v>0ELECT</v>
          </cell>
          <cell r="E852" t="str">
            <v>312000</v>
          </cell>
          <cell r="F852" t="str">
            <v>0676</v>
          </cell>
          <cell r="G852" t="str">
            <v>12450</v>
          </cell>
          <cell r="H852" t="str">
            <v>A</v>
          </cell>
          <cell r="I852" t="str">
            <v>00000041</v>
          </cell>
          <cell r="J852">
            <v>65</v>
          </cell>
          <cell r="K852">
            <v>312</v>
          </cell>
          <cell r="L852">
            <v>6344</v>
          </cell>
          <cell r="M852">
            <v>398</v>
          </cell>
          <cell r="N852">
            <v>0</v>
          </cell>
          <cell r="O852">
            <v>1</v>
          </cell>
          <cell r="P852">
            <v>398.00099999999998</v>
          </cell>
          <cell r="Q852" t="str">
            <v>0676</v>
          </cell>
          <cell r="R852" t="str">
            <v>12450</v>
          </cell>
          <cell r="S852" t="str">
            <v>200212</v>
          </cell>
          <cell r="T852" t="str">
            <v>SA01</v>
          </cell>
          <cell r="U852">
            <v>-4446.7</v>
          </cell>
          <cell r="V852" t="str">
            <v>LDB</v>
          </cell>
          <cell r="W852">
            <v>0</v>
          </cell>
          <cell r="Y852">
            <v>0</v>
          </cell>
          <cell r="Z852">
            <v>-2</v>
          </cell>
          <cell r="AA852" t="str">
            <v>MS#</v>
          </cell>
          <cell r="AB852" t="str">
            <v xml:space="preserve">   998014621</v>
          </cell>
          <cell r="AC852" t="str">
            <v>BCH</v>
          </cell>
          <cell r="AD852" t="str">
            <v>016808</v>
          </cell>
          <cell r="AE852" t="str">
            <v>TML</v>
          </cell>
          <cell r="AF852" t="str">
            <v>12010</v>
          </cell>
          <cell r="AG852" t="str">
            <v>SRL</v>
          </cell>
          <cell r="AH852" t="str">
            <v>0368</v>
          </cell>
          <cell r="AI852" t="str">
            <v>DLV</v>
          </cell>
          <cell r="AJ852" t="str">
            <v>000</v>
          </cell>
          <cell r="AK852" t="str">
            <v>REL</v>
          </cell>
          <cell r="AL852" t="str">
            <v>000</v>
          </cell>
          <cell r="AM852" t="str">
            <v>LN#</v>
          </cell>
          <cell r="AO852" t="str">
            <v>UOI</v>
          </cell>
          <cell r="AP852" t="str">
            <v>EA</v>
          </cell>
          <cell r="AU852" t="str">
            <v>0</v>
          </cell>
          <cell r="AW852" t="str">
            <v>000</v>
          </cell>
          <cell r="AX852" t="str">
            <v>00</v>
          </cell>
          <cell r="AY852" t="str">
            <v>0</v>
          </cell>
          <cell r="AZ852" t="str">
            <v>FPL Fibernet</v>
          </cell>
        </row>
        <row r="853">
          <cell r="A853" t="str">
            <v>107100</v>
          </cell>
          <cell r="B853" t="str">
            <v>0312</v>
          </cell>
          <cell r="C853" t="str">
            <v>06300</v>
          </cell>
          <cell r="D853" t="str">
            <v>0ELECT</v>
          </cell>
          <cell r="E853" t="str">
            <v>312000</v>
          </cell>
          <cell r="F853" t="str">
            <v>0676</v>
          </cell>
          <cell r="G853" t="str">
            <v>12450</v>
          </cell>
          <cell r="H853" t="str">
            <v>A</v>
          </cell>
          <cell r="I853" t="str">
            <v>00000041</v>
          </cell>
          <cell r="J853">
            <v>65</v>
          </cell>
          <cell r="K853">
            <v>312</v>
          </cell>
          <cell r="L853">
            <v>6344</v>
          </cell>
          <cell r="M853">
            <v>398</v>
          </cell>
          <cell r="N853">
            <v>0</v>
          </cell>
          <cell r="O853">
            <v>1</v>
          </cell>
          <cell r="P853">
            <v>398.00099999999998</v>
          </cell>
          <cell r="Q853" t="str">
            <v>0676</v>
          </cell>
          <cell r="R853" t="str">
            <v>12450</v>
          </cell>
          <cell r="S853" t="str">
            <v>200212</v>
          </cell>
          <cell r="T853" t="str">
            <v>SA01</v>
          </cell>
          <cell r="U853">
            <v>-8568.4599999999991</v>
          </cell>
          <cell r="V853" t="str">
            <v>LDB</v>
          </cell>
          <cell r="W853">
            <v>0</v>
          </cell>
          <cell r="Y853">
            <v>0</v>
          </cell>
          <cell r="Z853">
            <v>-2</v>
          </cell>
          <cell r="AA853" t="str">
            <v>MS#</v>
          </cell>
          <cell r="AB853" t="str">
            <v xml:space="preserve">   998014628</v>
          </cell>
          <cell r="AC853" t="str">
            <v>BCH</v>
          </cell>
          <cell r="AD853" t="str">
            <v>016808</v>
          </cell>
          <cell r="AE853" t="str">
            <v>TML</v>
          </cell>
          <cell r="AF853" t="str">
            <v>12010</v>
          </cell>
          <cell r="AG853" t="str">
            <v>SRL</v>
          </cell>
          <cell r="AH853" t="str">
            <v>0368</v>
          </cell>
          <cell r="AI853" t="str">
            <v>DLV</v>
          </cell>
          <cell r="AJ853" t="str">
            <v>000</v>
          </cell>
          <cell r="AK853" t="str">
            <v>REL</v>
          </cell>
          <cell r="AL853" t="str">
            <v>000</v>
          </cell>
          <cell r="AM853" t="str">
            <v>LN#</v>
          </cell>
          <cell r="AO853" t="str">
            <v>UOI</v>
          </cell>
          <cell r="AP853" t="str">
            <v>EA</v>
          </cell>
          <cell r="AU853" t="str">
            <v>0</v>
          </cell>
          <cell r="AW853" t="str">
            <v>000</v>
          </cell>
          <cell r="AX853" t="str">
            <v>00</v>
          </cell>
          <cell r="AY853" t="str">
            <v>0</v>
          </cell>
          <cell r="AZ853" t="str">
            <v>FPL Fibernet</v>
          </cell>
        </row>
        <row r="854">
          <cell r="A854" t="str">
            <v>107100</v>
          </cell>
          <cell r="B854" t="str">
            <v>0312</v>
          </cell>
          <cell r="C854" t="str">
            <v>06300</v>
          </cell>
          <cell r="D854" t="str">
            <v>0ELECT</v>
          </cell>
          <cell r="E854" t="str">
            <v>312000</v>
          </cell>
          <cell r="F854" t="str">
            <v>0676</v>
          </cell>
          <cell r="G854" t="str">
            <v>12450</v>
          </cell>
          <cell r="H854" t="str">
            <v>A</v>
          </cell>
          <cell r="I854" t="str">
            <v>00000041</v>
          </cell>
          <cell r="J854">
            <v>65</v>
          </cell>
          <cell r="K854">
            <v>312</v>
          </cell>
          <cell r="L854">
            <v>6344</v>
          </cell>
          <cell r="M854">
            <v>398</v>
          </cell>
          <cell r="N854">
            <v>0</v>
          </cell>
          <cell r="O854">
            <v>1</v>
          </cell>
          <cell r="P854">
            <v>398.00099999999998</v>
          </cell>
          <cell r="Q854" t="str">
            <v>0676</v>
          </cell>
          <cell r="R854" t="str">
            <v>12450</v>
          </cell>
          <cell r="S854" t="str">
            <v>200212</v>
          </cell>
          <cell r="T854" t="str">
            <v>SA01</v>
          </cell>
          <cell r="U854">
            <v>-8568.4599999999991</v>
          </cell>
          <cell r="V854" t="str">
            <v>LDB</v>
          </cell>
          <cell r="W854">
            <v>0</v>
          </cell>
          <cell r="Y854">
            <v>0</v>
          </cell>
          <cell r="Z854">
            <v>-2</v>
          </cell>
          <cell r="AA854" t="str">
            <v>MS#</v>
          </cell>
          <cell r="AB854" t="str">
            <v xml:space="preserve">   998014628</v>
          </cell>
          <cell r="AC854" t="str">
            <v>BCH</v>
          </cell>
          <cell r="AD854" t="str">
            <v>016819</v>
          </cell>
          <cell r="AE854" t="str">
            <v>TML</v>
          </cell>
          <cell r="AF854" t="str">
            <v>12010</v>
          </cell>
          <cell r="AG854" t="str">
            <v>SRL</v>
          </cell>
          <cell r="AH854" t="str">
            <v>0368</v>
          </cell>
          <cell r="AI854" t="str">
            <v>DLV</v>
          </cell>
          <cell r="AJ854" t="str">
            <v>000</v>
          </cell>
          <cell r="AK854" t="str">
            <v>REL</v>
          </cell>
          <cell r="AL854" t="str">
            <v>000</v>
          </cell>
          <cell r="AM854" t="str">
            <v>LN#</v>
          </cell>
          <cell r="AO854" t="str">
            <v>UOI</v>
          </cell>
          <cell r="AP854" t="str">
            <v>EA</v>
          </cell>
          <cell r="AU854" t="str">
            <v>0</v>
          </cell>
          <cell r="AW854" t="str">
            <v>000</v>
          </cell>
          <cell r="AX854" t="str">
            <v>00</v>
          </cell>
          <cell r="AY854" t="str">
            <v>0</v>
          </cell>
          <cell r="AZ854" t="str">
            <v>FPL Fibernet</v>
          </cell>
        </row>
        <row r="855">
          <cell r="A855" t="str">
            <v>107100</v>
          </cell>
          <cell r="B855" t="str">
            <v>0312</v>
          </cell>
          <cell r="C855" t="str">
            <v>06300</v>
          </cell>
          <cell r="D855" t="str">
            <v>0FIBER</v>
          </cell>
          <cell r="E855" t="str">
            <v>312000</v>
          </cell>
          <cell r="F855" t="str">
            <v>0790</v>
          </cell>
          <cell r="G855" t="str">
            <v>65000</v>
          </cell>
          <cell r="H855" t="str">
            <v>A</v>
          </cell>
          <cell r="I855" t="str">
            <v>00000041</v>
          </cell>
          <cell r="J855">
            <v>9</v>
          </cell>
          <cell r="K855">
            <v>312</v>
          </cell>
          <cell r="L855">
            <v>6344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 t="str">
            <v>0790</v>
          </cell>
          <cell r="R855" t="str">
            <v>65000</v>
          </cell>
          <cell r="S855" t="str">
            <v>200212</v>
          </cell>
          <cell r="T855" t="str">
            <v>CA01</v>
          </cell>
          <cell r="U855">
            <v>-10882.7</v>
          </cell>
          <cell r="V855" t="str">
            <v>LDB</v>
          </cell>
          <cell r="W855">
            <v>0</v>
          </cell>
          <cell r="Y855">
            <v>0</v>
          </cell>
          <cell r="Z855">
            <v>0</v>
          </cell>
          <cell r="AA855" t="str">
            <v>BCH</v>
          </cell>
          <cell r="AB855" t="str">
            <v>0023</v>
          </cell>
          <cell r="AC855" t="str">
            <v>WKS</v>
          </cell>
          <cell r="AE855" t="str">
            <v>JV#</v>
          </cell>
          <cell r="AF855" t="str">
            <v>1232</v>
          </cell>
          <cell r="AG855" t="str">
            <v>FRN</v>
          </cell>
          <cell r="AH855" t="str">
            <v>6344</v>
          </cell>
          <cell r="AI855" t="str">
            <v>RP#</v>
          </cell>
          <cell r="AJ855" t="str">
            <v>000</v>
          </cell>
          <cell r="AK855" t="str">
            <v>CTL</v>
          </cell>
          <cell r="AM855" t="str">
            <v>RF#</v>
          </cell>
          <cell r="AU855" t="str">
            <v>TO PLACE IN SERVICE</v>
          </cell>
          <cell r="AZ855" t="str">
            <v>FPL Fibernet</v>
          </cell>
        </row>
        <row r="856">
          <cell r="A856" t="str">
            <v>107100</v>
          </cell>
          <cell r="B856" t="str">
            <v>0312</v>
          </cell>
          <cell r="C856" t="str">
            <v>06300</v>
          </cell>
          <cell r="D856" t="str">
            <v>0FIBER</v>
          </cell>
          <cell r="E856" t="str">
            <v>312000</v>
          </cell>
          <cell r="F856" t="str">
            <v>0790</v>
          </cell>
          <cell r="G856" t="str">
            <v>65000</v>
          </cell>
          <cell r="H856" t="str">
            <v>A</v>
          </cell>
          <cell r="I856" t="str">
            <v>00000041</v>
          </cell>
          <cell r="J856">
            <v>63</v>
          </cell>
          <cell r="K856">
            <v>312</v>
          </cell>
          <cell r="L856">
            <v>6344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 t="str">
            <v>0790</v>
          </cell>
          <cell r="R856" t="str">
            <v>65000</v>
          </cell>
          <cell r="S856" t="str">
            <v>200212</v>
          </cell>
          <cell r="T856" t="str">
            <v>CA01</v>
          </cell>
          <cell r="U856">
            <v>-102368</v>
          </cell>
          <cell r="V856" t="str">
            <v>LDB</v>
          </cell>
          <cell r="W856">
            <v>0</v>
          </cell>
          <cell r="Y856">
            <v>0</v>
          </cell>
          <cell r="Z856">
            <v>0</v>
          </cell>
          <cell r="AA856" t="str">
            <v>BCH</v>
          </cell>
          <cell r="AB856" t="str">
            <v>0003</v>
          </cell>
          <cell r="AC856" t="str">
            <v>WKS</v>
          </cell>
          <cell r="AE856" t="str">
            <v>JV#</v>
          </cell>
          <cell r="AF856" t="str">
            <v>1232</v>
          </cell>
          <cell r="AG856" t="str">
            <v>FRN</v>
          </cell>
          <cell r="AH856" t="str">
            <v>6344</v>
          </cell>
          <cell r="AI856" t="str">
            <v>RP#</v>
          </cell>
          <cell r="AJ856" t="str">
            <v>000</v>
          </cell>
          <cell r="AK856" t="str">
            <v>CTL</v>
          </cell>
          <cell r="AM856" t="str">
            <v>RF#</v>
          </cell>
          <cell r="AU856" t="str">
            <v>AC-REV ACCRUAL OF OCT 02 CAPITA</v>
          </cell>
          <cell r="AZ856" t="str">
            <v>FPL Fibernet</v>
          </cell>
        </row>
        <row r="857">
          <cell r="A857" t="str">
            <v>107100</v>
          </cell>
          <cell r="B857" t="str">
            <v>0312</v>
          </cell>
          <cell r="C857" t="str">
            <v>06300</v>
          </cell>
          <cell r="D857" t="str">
            <v>0FIBER</v>
          </cell>
          <cell r="E857" t="str">
            <v>312000</v>
          </cell>
          <cell r="F857" t="str">
            <v>0662</v>
          </cell>
          <cell r="G857" t="str">
            <v>51450</v>
          </cell>
          <cell r="H857" t="str">
            <v>A</v>
          </cell>
          <cell r="I857" t="str">
            <v>00000041</v>
          </cell>
          <cell r="J857">
            <v>60</v>
          </cell>
          <cell r="K857">
            <v>312</v>
          </cell>
          <cell r="L857">
            <v>6346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 t="str">
            <v>0662</v>
          </cell>
          <cell r="R857" t="str">
            <v>51450</v>
          </cell>
          <cell r="S857" t="str">
            <v>200212</v>
          </cell>
          <cell r="T857" t="str">
            <v>SA01</v>
          </cell>
          <cell r="U857">
            <v>1325.5</v>
          </cell>
          <cell r="W857">
            <v>0</v>
          </cell>
          <cell r="Y857">
            <v>0</v>
          </cell>
          <cell r="Z857">
            <v>1</v>
          </cell>
          <cell r="AA857" t="str">
            <v>BCH</v>
          </cell>
          <cell r="AB857" t="str">
            <v>450002353</v>
          </cell>
          <cell r="AC857" t="str">
            <v>PO#</v>
          </cell>
          <cell r="AD857" t="str">
            <v>4500068770</v>
          </cell>
          <cell r="AE857" t="str">
            <v>S/R</v>
          </cell>
          <cell r="AF857" t="str">
            <v>337</v>
          </cell>
          <cell r="AI857" t="str">
            <v>PYN</v>
          </cell>
          <cell r="AJ857" t="str">
            <v>MASTEC NORTH AMERICA INC</v>
          </cell>
          <cell r="AK857" t="str">
            <v>VND</v>
          </cell>
          <cell r="AL857" t="str">
            <v>650829357</v>
          </cell>
          <cell r="AM857" t="str">
            <v>FAC</v>
          </cell>
          <cell r="AN857" t="str">
            <v>000</v>
          </cell>
          <cell r="AQ857" t="str">
            <v>NVD</v>
          </cell>
          <cell r="AR857" t="str">
            <v>2002-12-</v>
          </cell>
          <cell r="AU857" t="str">
            <v>INVOICE# 802FF04002-MASTEC NORTH AMERICA5000003600</v>
          </cell>
          <cell r="AV857" t="str">
            <v>WF-BATCH</v>
          </cell>
          <cell r="AW857" t="str">
            <v>000</v>
          </cell>
          <cell r="AX857" t="str">
            <v>00</v>
          </cell>
          <cell r="AY857" t="str">
            <v>0</v>
          </cell>
          <cell r="AZ857" t="str">
            <v>FPL Fibernet</v>
          </cell>
        </row>
        <row r="858">
          <cell r="A858" t="str">
            <v>107100</v>
          </cell>
          <cell r="B858" t="str">
            <v>0312</v>
          </cell>
          <cell r="C858" t="str">
            <v>06300</v>
          </cell>
          <cell r="D858" t="str">
            <v>0FIBER</v>
          </cell>
          <cell r="E858" t="str">
            <v>312000</v>
          </cell>
          <cell r="F858" t="str">
            <v>0662</v>
          </cell>
          <cell r="G858" t="str">
            <v>51450</v>
          </cell>
          <cell r="H858" t="str">
            <v>A</v>
          </cell>
          <cell r="I858" t="str">
            <v>00000041</v>
          </cell>
          <cell r="J858">
            <v>60</v>
          </cell>
          <cell r="K858">
            <v>312</v>
          </cell>
          <cell r="L858">
            <v>6346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 t="str">
            <v>0662</v>
          </cell>
          <cell r="R858" t="str">
            <v>51450</v>
          </cell>
          <cell r="S858" t="str">
            <v>200212</v>
          </cell>
          <cell r="T858" t="str">
            <v>SA01</v>
          </cell>
          <cell r="U858">
            <v>3266.5</v>
          </cell>
          <cell r="W858">
            <v>0</v>
          </cell>
          <cell r="Y858">
            <v>0</v>
          </cell>
          <cell r="Z858">
            <v>1</v>
          </cell>
          <cell r="AA858" t="str">
            <v>BCH</v>
          </cell>
          <cell r="AB858" t="str">
            <v>450002354</v>
          </cell>
          <cell r="AC858" t="str">
            <v>PO#</v>
          </cell>
          <cell r="AD858" t="str">
            <v>4500068770</v>
          </cell>
          <cell r="AE858" t="str">
            <v>S/R</v>
          </cell>
          <cell r="AF858" t="str">
            <v>337</v>
          </cell>
          <cell r="AI858" t="str">
            <v>PYN</v>
          </cell>
          <cell r="AJ858" t="str">
            <v>MASTEC NORTH AMERICA INC</v>
          </cell>
          <cell r="AK858" t="str">
            <v>VND</v>
          </cell>
          <cell r="AL858" t="str">
            <v>650829357</v>
          </cell>
          <cell r="AM858" t="str">
            <v>FAC</v>
          </cell>
          <cell r="AN858" t="str">
            <v>000</v>
          </cell>
          <cell r="AQ858" t="str">
            <v>NVD</v>
          </cell>
          <cell r="AR858" t="str">
            <v>2002-12-</v>
          </cell>
          <cell r="AU858" t="str">
            <v>INVOICE# 802FF04004RMASTEC NORTH AMERICA5000003651</v>
          </cell>
          <cell r="AV858" t="str">
            <v>WF-BATCH</v>
          </cell>
          <cell r="AW858" t="str">
            <v>000</v>
          </cell>
          <cell r="AX858" t="str">
            <v>00</v>
          </cell>
          <cell r="AY858" t="str">
            <v>0</v>
          </cell>
          <cell r="AZ858" t="str">
            <v>FPL Fibernet</v>
          </cell>
        </row>
        <row r="859">
          <cell r="A859" t="str">
            <v>107100</v>
          </cell>
          <cell r="B859" t="str">
            <v>0312</v>
          </cell>
          <cell r="C859" t="str">
            <v>06300</v>
          </cell>
          <cell r="D859" t="str">
            <v>0FIBER</v>
          </cell>
          <cell r="E859" t="str">
            <v>312000</v>
          </cell>
          <cell r="F859" t="str">
            <v>0662</v>
          </cell>
          <cell r="G859" t="str">
            <v>51450</v>
          </cell>
          <cell r="H859" t="str">
            <v>A</v>
          </cell>
          <cell r="I859" t="str">
            <v>00000041</v>
          </cell>
          <cell r="J859">
            <v>63</v>
          </cell>
          <cell r="K859">
            <v>312</v>
          </cell>
          <cell r="L859">
            <v>6346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 t="str">
            <v>0662</v>
          </cell>
          <cell r="R859" t="str">
            <v>51450</v>
          </cell>
          <cell r="S859" t="str">
            <v>200212</v>
          </cell>
          <cell r="T859" t="str">
            <v>SA01</v>
          </cell>
          <cell r="U859">
            <v>20668.5</v>
          </cell>
          <cell r="W859">
            <v>0</v>
          </cell>
          <cell r="Y859">
            <v>0</v>
          </cell>
          <cell r="Z859">
            <v>1</v>
          </cell>
          <cell r="AA859" t="str">
            <v>BCH</v>
          </cell>
          <cell r="AB859" t="str">
            <v>450002354</v>
          </cell>
          <cell r="AC859" t="str">
            <v>PO#</v>
          </cell>
          <cell r="AD859" t="str">
            <v>4500068770</v>
          </cell>
          <cell r="AE859" t="str">
            <v>S/R</v>
          </cell>
          <cell r="AF859" t="str">
            <v>337</v>
          </cell>
          <cell r="AI859" t="str">
            <v>PYN</v>
          </cell>
          <cell r="AJ859" t="str">
            <v>MASTEC NORTH AMERICA INC</v>
          </cell>
          <cell r="AK859" t="str">
            <v>VND</v>
          </cell>
          <cell r="AL859" t="str">
            <v>650829357</v>
          </cell>
          <cell r="AM859" t="str">
            <v>FAC</v>
          </cell>
          <cell r="AN859" t="str">
            <v>000</v>
          </cell>
          <cell r="AQ859" t="str">
            <v>NVD</v>
          </cell>
          <cell r="AR859" t="str">
            <v>2002-12-</v>
          </cell>
          <cell r="AU859" t="str">
            <v>INVOICE# 802FF04003RMASTEC NORTH AMERICA5000003649</v>
          </cell>
          <cell r="AV859" t="str">
            <v>WF-BATCH</v>
          </cell>
          <cell r="AW859" t="str">
            <v>000</v>
          </cell>
          <cell r="AX859" t="str">
            <v>00</v>
          </cell>
          <cell r="AY859" t="str">
            <v>0</v>
          </cell>
          <cell r="AZ859" t="str">
            <v>FPL Fibernet</v>
          </cell>
        </row>
        <row r="860">
          <cell r="A860" t="str">
            <v>107100</v>
          </cell>
          <cell r="B860" t="str">
            <v>0312</v>
          </cell>
          <cell r="C860" t="str">
            <v>06300</v>
          </cell>
          <cell r="D860" t="str">
            <v>0FIBER</v>
          </cell>
          <cell r="E860" t="str">
            <v>312000</v>
          </cell>
          <cell r="F860" t="str">
            <v>0790</v>
          </cell>
          <cell r="G860" t="str">
            <v>65000</v>
          </cell>
          <cell r="H860" t="str">
            <v>A</v>
          </cell>
          <cell r="I860" t="str">
            <v>00000041</v>
          </cell>
          <cell r="J860">
            <v>9</v>
          </cell>
          <cell r="K860">
            <v>312</v>
          </cell>
          <cell r="L860">
            <v>6346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 t="str">
            <v>0790</v>
          </cell>
          <cell r="R860" t="str">
            <v>65000</v>
          </cell>
          <cell r="S860" t="str">
            <v>200212</v>
          </cell>
          <cell r="T860" t="str">
            <v>CA01</v>
          </cell>
          <cell r="U860">
            <v>-10445.620000000001</v>
          </cell>
          <cell r="V860" t="str">
            <v>LDB</v>
          </cell>
          <cell r="W860">
            <v>0</v>
          </cell>
          <cell r="Y860">
            <v>0</v>
          </cell>
          <cell r="Z860">
            <v>0</v>
          </cell>
          <cell r="AA860" t="str">
            <v>BCH</v>
          </cell>
          <cell r="AB860" t="str">
            <v>0023</v>
          </cell>
          <cell r="AC860" t="str">
            <v>WKS</v>
          </cell>
          <cell r="AE860" t="str">
            <v>JV#</v>
          </cell>
          <cell r="AF860" t="str">
            <v>1232</v>
          </cell>
          <cell r="AG860" t="str">
            <v>FRN</v>
          </cell>
          <cell r="AH860" t="str">
            <v>6346</v>
          </cell>
          <cell r="AI860" t="str">
            <v>RP#</v>
          </cell>
          <cell r="AJ860" t="str">
            <v>000</v>
          </cell>
          <cell r="AK860" t="str">
            <v>CTL</v>
          </cell>
          <cell r="AM860" t="str">
            <v>RF#</v>
          </cell>
          <cell r="AU860" t="str">
            <v>TO PLACE IN SERVICE</v>
          </cell>
          <cell r="AZ860" t="str">
            <v>FPL Fibernet</v>
          </cell>
        </row>
        <row r="861">
          <cell r="A861" t="str">
            <v>107100</v>
          </cell>
          <cell r="B861" t="str">
            <v>0312</v>
          </cell>
          <cell r="C861" t="str">
            <v>06300</v>
          </cell>
          <cell r="D861" t="str">
            <v>0FIBER</v>
          </cell>
          <cell r="E861" t="str">
            <v>312000</v>
          </cell>
          <cell r="F861" t="str">
            <v>0790</v>
          </cell>
          <cell r="G861" t="str">
            <v>65000</v>
          </cell>
          <cell r="H861" t="str">
            <v>A</v>
          </cell>
          <cell r="I861" t="str">
            <v>00000041</v>
          </cell>
          <cell r="J861">
            <v>63</v>
          </cell>
          <cell r="K861">
            <v>312</v>
          </cell>
          <cell r="L861">
            <v>6346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 t="str">
            <v>0790</v>
          </cell>
          <cell r="R861" t="str">
            <v>65000</v>
          </cell>
          <cell r="S861" t="str">
            <v>200212</v>
          </cell>
          <cell r="T861" t="str">
            <v>CA01</v>
          </cell>
          <cell r="U861">
            <v>-86016</v>
          </cell>
          <cell r="V861" t="str">
            <v>LDB</v>
          </cell>
          <cell r="W861">
            <v>0</v>
          </cell>
          <cell r="Y861">
            <v>0</v>
          </cell>
          <cell r="Z861">
            <v>0</v>
          </cell>
          <cell r="AA861" t="str">
            <v>BCH</v>
          </cell>
          <cell r="AB861" t="str">
            <v>0003</v>
          </cell>
          <cell r="AC861" t="str">
            <v>WKS</v>
          </cell>
          <cell r="AE861" t="str">
            <v>JV#</v>
          </cell>
          <cell r="AF861" t="str">
            <v>1232</v>
          </cell>
          <cell r="AG861" t="str">
            <v>FRN</v>
          </cell>
          <cell r="AH861" t="str">
            <v>6346</v>
          </cell>
          <cell r="AI861" t="str">
            <v>RP#</v>
          </cell>
          <cell r="AJ861" t="str">
            <v>000</v>
          </cell>
          <cell r="AK861" t="str">
            <v>CTL</v>
          </cell>
          <cell r="AM861" t="str">
            <v>RF#</v>
          </cell>
          <cell r="AU861" t="str">
            <v>AC-REV ACCRUAL OF OCT 02 CAPITA</v>
          </cell>
          <cell r="AZ861" t="str">
            <v>FPL Fibernet</v>
          </cell>
        </row>
        <row r="862">
          <cell r="A862" t="str">
            <v>107100</v>
          </cell>
          <cell r="B862" t="str">
            <v>0314</v>
          </cell>
          <cell r="C862" t="str">
            <v>06300</v>
          </cell>
          <cell r="D862" t="str">
            <v>0FIBER</v>
          </cell>
          <cell r="E862" t="str">
            <v>314000</v>
          </cell>
          <cell r="F862" t="str">
            <v>0662</v>
          </cell>
          <cell r="G862" t="str">
            <v>51450</v>
          </cell>
          <cell r="H862" t="str">
            <v>A</v>
          </cell>
          <cell r="I862" t="str">
            <v>00000041</v>
          </cell>
          <cell r="J862">
            <v>63</v>
          </cell>
          <cell r="K862">
            <v>314</v>
          </cell>
          <cell r="L862">
            <v>6350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 t="str">
            <v>0662</v>
          </cell>
          <cell r="R862" t="str">
            <v>51450</v>
          </cell>
          <cell r="S862" t="str">
            <v>200212</v>
          </cell>
          <cell r="T862" t="str">
            <v>SA01</v>
          </cell>
          <cell r="U862">
            <v>397.75</v>
          </cell>
          <cell r="W862">
            <v>0</v>
          </cell>
          <cell r="Y862">
            <v>0</v>
          </cell>
          <cell r="Z862">
            <v>1</v>
          </cell>
          <cell r="AA862" t="str">
            <v>BCH</v>
          </cell>
          <cell r="AB862" t="str">
            <v>450002350</v>
          </cell>
          <cell r="AC862" t="str">
            <v>PO#</v>
          </cell>
          <cell r="AD862" t="str">
            <v>4500030221</v>
          </cell>
          <cell r="AE862" t="str">
            <v>S/R</v>
          </cell>
          <cell r="AF862" t="str">
            <v>NET</v>
          </cell>
          <cell r="AI862" t="str">
            <v>PYN</v>
          </cell>
          <cell r="AJ862" t="str">
            <v>W D COMMUNICATIONS INC</v>
          </cell>
          <cell r="AK862" t="str">
            <v>VND</v>
          </cell>
          <cell r="AL862" t="str">
            <v>591953252</v>
          </cell>
          <cell r="AM862" t="str">
            <v>FAC</v>
          </cell>
          <cell r="AN862" t="str">
            <v>000</v>
          </cell>
          <cell r="AQ862" t="str">
            <v>NVD</v>
          </cell>
          <cell r="AR862" t="str">
            <v>2002-12-</v>
          </cell>
          <cell r="AU862" t="str">
            <v>INVOICE# 26555      W D COMMUNICATIONS I5000003544</v>
          </cell>
          <cell r="AV862" t="str">
            <v>WF-BATCH</v>
          </cell>
          <cell r="AW862" t="str">
            <v>000</v>
          </cell>
          <cell r="AX862" t="str">
            <v>00</v>
          </cell>
          <cell r="AY862" t="str">
            <v>0</v>
          </cell>
          <cell r="AZ862" t="str">
            <v>FPL Fibernet</v>
          </cell>
        </row>
        <row r="863">
          <cell r="A863" t="str">
            <v>107100</v>
          </cell>
          <cell r="B863" t="str">
            <v>0314</v>
          </cell>
          <cell r="C863" t="str">
            <v>06300</v>
          </cell>
          <cell r="D863" t="str">
            <v>0FIBER</v>
          </cell>
          <cell r="E863" t="str">
            <v>314000</v>
          </cell>
          <cell r="F863" t="str">
            <v>0662</v>
          </cell>
          <cell r="G863" t="str">
            <v>51450</v>
          </cell>
          <cell r="H863" t="str">
            <v>A</v>
          </cell>
          <cell r="I863" t="str">
            <v>00000041</v>
          </cell>
          <cell r="J863">
            <v>63</v>
          </cell>
          <cell r="K863">
            <v>314</v>
          </cell>
          <cell r="L863">
            <v>6350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 t="str">
            <v>0662</v>
          </cell>
          <cell r="R863" t="str">
            <v>51450</v>
          </cell>
          <cell r="S863" t="str">
            <v>200212</v>
          </cell>
          <cell r="T863" t="str">
            <v>SA01</v>
          </cell>
          <cell r="U863">
            <v>397.75</v>
          </cell>
          <cell r="W863">
            <v>0</v>
          </cell>
          <cell r="Y863">
            <v>0</v>
          </cell>
          <cell r="Z863">
            <v>1</v>
          </cell>
          <cell r="AA863" t="str">
            <v>BCH</v>
          </cell>
          <cell r="AB863" t="str">
            <v>450002350</v>
          </cell>
          <cell r="AC863" t="str">
            <v>PO#</v>
          </cell>
          <cell r="AD863" t="str">
            <v>4500030221</v>
          </cell>
          <cell r="AE863" t="str">
            <v>S/R</v>
          </cell>
          <cell r="AF863" t="str">
            <v>NET</v>
          </cell>
          <cell r="AI863" t="str">
            <v>PYN</v>
          </cell>
          <cell r="AJ863" t="str">
            <v>W D COMMUNICATIONS INC</v>
          </cell>
          <cell r="AK863" t="str">
            <v>VND</v>
          </cell>
          <cell r="AL863" t="str">
            <v>591953252</v>
          </cell>
          <cell r="AM863" t="str">
            <v>FAC</v>
          </cell>
          <cell r="AN863" t="str">
            <v>000</v>
          </cell>
          <cell r="AQ863" t="str">
            <v>NVD</v>
          </cell>
          <cell r="AR863" t="str">
            <v>2002-12-</v>
          </cell>
          <cell r="AU863" t="str">
            <v>INVOICE# 26605      W D COMMUNICATIONS I5000003545</v>
          </cell>
          <cell r="AV863" t="str">
            <v>WF-BATCH</v>
          </cell>
          <cell r="AW863" t="str">
            <v>000</v>
          </cell>
          <cell r="AX863" t="str">
            <v>00</v>
          </cell>
          <cell r="AY863" t="str">
            <v>0</v>
          </cell>
          <cell r="AZ863" t="str">
            <v>FPL Fibernet</v>
          </cell>
        </row>
        <row r="864">
          <cell r="A864" t="str">
            <v>107100</v>
          </cell>
          <cell r="B864" t="str">
            <v>0314</v>
          </cell>
          <cell r="C864" t="str">
            <v>06300</v>
          </cell>
          <cell r="D864" t="str">
            <v>0FIBER</v>
          </cell>
          <cell r="E864" t="str">
            <v>314000</v>
          </cell>
          <cell r="F864" t="str">
            <v>0662</v>
          </cell>
          <cell r="G864" t="str">
            <v>51450</v>
          </cell>
          <cell r="H864" t="str">
            <v>A</v>
          </cell>
          <cell r="I864" t="str">
            <v>00000041</v>
          </cell>
          <cell r="J864">
            <v>63</v>
          </cell>
          <cell r="K864">
            <v>314</v>
          </cell>
          <cell r="L864">
            <v>6350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 t="str">
            <v>0662</v>
          </cell>
          <cell r="R864" t="str">
            <v>51450</v>
          </cell>
          <cell r="S864" t="str">
            <v>200212</v>
          </cell>
          <cell r="T864" t="str">
            <v>SA01</v>
          </cell>
          <cell r="U864">
            <v>994.37</v>
          </cell>
          <cell r="W864">
            <v>0</v>
          </cell>
          <cell r="Y864">
            <v>0</v>
          </cell>
          <cell r="Z864">
            <v>1</v>
          </cell>
          <cell r="AA864" t="str">
            <v>BCH</v>
          </cell>
          <cell r="AB864" t="str">
            <v>450002350</v>
          </cell>
          <cell r="AC864" t="str">
            <v>PO#</v>
          </cell>
          <cell r="AD864" t="str">
            <v>4500030221</v>
          </cell>
          <cell r="AE864" t="str">
            <v>S/R</v>
          </cell>
          <cell r="AF864" t="str">
            <v>NET</v>
          </cell>
          <cell r="AI864" t="str">
            <v>PYN</v>
          </cell>
          <cell r="AJ864" t="str">
            <v>W D COMMUNICATIONS INC</v>
          </cell>
          <cell r="AK864" t="str">
            <v>VND</v>
          </cell>
          <cell r="AL864" t="str">
            <v>591953252</v>
          </cell>
          <cell r="AM864" t="str">
            <v>FAC</v>
          </cell>
          <cell r="AN864" t="str">
            <v>000</v>
          </cell>
          <cell r="AQ864" t="str">
            <v>NVD</v>
          </cell>
          <cell r="AR864" t="str">
            <v>2002-12-</v>
          </cell>
          <cell r="AU864" t="str">
            <v>INVOICE# 26652      W D COMMUNICATIONS I5000003585</v>
          </cell>
          <cell r="AV864" t="str">
            <v>WF-BATCH</v>
          </cell>
          <cell r="AW864" t="str">
            <v>000</v>
          </cell>
          <cell r="AX864" t="str">
            <v>00</v>
          </cell>
          <cell r="AY864" t="str">
            <v>0</v>
          </cell>
          <cell r="AZ864" t="str">
            <v>FPL Fibernet</v>
          </cell>
        </row>
        <row r="865">
          <cell r="A865" t="str">
            <v>107100</v>
          </cell>
          <cell r="B865" t="str">
            <v>0314</v>
          </cell>
          <cell r="C865" t="str">
            <v>06300</v>
          </cell>
          <cell r="D865" t="str">
            <v>0FIBER</v>
          </cell>
          <cell r="E865" t="str">
            <v>314000</v>
          </cell>
          <cell r="F865" t="str">
            <v>0662</v>
          </cell>
          <cell r="G865" t="str">
            <v>51450</v>
          </cell>
          <cell r="H865" t="str">
            <v>A</v>
          </cell>
          <cell r="I865" t="str">
            <v>00000041</v>
          </cell>
          <cell r="J865">
            <v>63</v>
          </cell>
          <cell r="K865">
            <v>314</v>
          </cell>
          <cell r="L865">
            <v>6350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 t="str">
            <v>0662</v>
          </cell>
          <cell r="R865" t="str">
            <v>51450</v>
          </cell>
          <cell r="S865" t="str">
            <v>200212</v>
          </cell>
          <cell r="T865" t="str">
            <v>SA01</v>
          </cell>
          <cell r="U865">
            <v>1519.25</v>
          </cell>
          <cell r="W865">
            <v>0</v>
          </cell>
          <cell r="Y865">
            <v>0</v>
          </cell>
          <cell r="Z865">
            <v>1</v>
          </cell>
          <cell r="AA865" t="str">
            <v>BCH</v>
          </cell>
          <cell r="AB865" t="str">
            <v>450002339</v>
          </cell>
          <cell r="AC865" t="str">
            <v>PO#</v>
          </cell>
          <cell r="AD865" t="str">
            <v>4500055518</v>
          </cell>
          <cell r="AE865" t="str">
            <v>S/R</v>
          </cell>
          <cell r="AF865" t="str">
            <v>337</v>
          </cell>
          <cell r="AI865" t="str">
            <v>PYN</v>
          </cell>
          <cell r="AJ865" t="str">
            <v>UNIVERSAL FIBER OPTICS IN</v>
          </cell>
          <cell r="AK865" t="str">
            <v>VND</v>
          </cell>
          <cell r="AL865" t="str">
            <v>593263668</v>
          </cell>
          <cell r="AM865" t="str">
            <v>FAC</v>
          </cell>
          <cell r="AN865" t="str">
            <v>000</v>
          </cell>
          <cell r="AQ865" t="str">
            <v>NVD</v>
          </cell>
          <cell r="AR865" t="str">
            <v>2002-12-</v>
          </cell>
          <cell r="AU865" t="str">
            <v>INVOICE# 4856       UNIVERSAL FIBER OPTI5000003463</v>
          </cell>
          <cell r="AV865" t="str">
            <v>WF-BATCH</v>
          </cell>
          <cell r="AW865" t="str">
            <v>000</v>
          </cell>
          <cell r="AX865" t="str">
            <v>00</v>
          </cell>
          <cell r="AY865" t="str">
            <v>0</v>
          </cell>
          <cell r="AZ865" t="str">
            <v>FPL Fibernet</v>
          </cell>
        </row>
        <row r="866">
          <cell r="A866" t="str">
            <v>107100</v>
          </cell>
          <cell r="B866" t="str">
            <v>0314</v>
          </cell>
          <cell r="C866" t="str">
            <v>06300</v>
          </cell>
          <cell r="D866" t="str">
            <v>0FIBER</v>
          </cell>
          <cell r="E866" t="str">
            <v>314000</v>
          </cell>
          <cell r="F866" t="str">
            <v>0662</v>
          </cell>
          <cell r="G866" t="str">
            <v>52450</v>
          </cell>
          <cell r="H866" t="str">
            <v>A</v>
          </cell>
          <cell r="I866" t="str">
            <v>00000041</v>
          </cell>
          <cell r="J866">
            <v>63</v>
          </cell>
          <cell r="K866">
            <v>314</v>
          </cell>
          <cell r="L866">
            <v>6350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 t="str">
            <v>0662</v>
          </cell>
          <cell r="R866" t="str">
            <v>52450</v>
          </cell>
          <cell r="S866" t="str">
            <v>200212</v>
          </cell>
          <cell r="T866" t="str">
            <v>SA01</v>
          </cell>
          <cell r="U866">
            <v>992.59</v>
          </cell>
          <cell r="W866">
            <v>0</v>
          </cell>
          <cell r="Y866">
            <v>0</v>
          </cell>
          <cell r="Z866">
            <v>0</v>
          </cell>
          <cell r="AA866" t="str">
            <v>BCH</v>
          </cell>
          <cell r="AB866" t="str">
            <v>450002343</v>
          </cell>
          <cell r="AC866" t="str">
            <v>PO#</v>
          </cell>
          <cell r="AE866" t="str">
            <v>S/R</v>
          </cell>
          <cell r="AI866" t="str">
            <v>PYN</v>
          </cell>
          <cell r="AJ866" t="str">
            <v>CSX TRANSPORTATION</v>
          </cell>
          <cell r="AK866" t="str">
            <v>VND</v>
          </cell>
          <cell r="AL866" t="str">
            <v>546000720</v>
          </cell>
          <cell r="AM866" t="str">
            <v>FAC</v>
          </cell>
          <cell r="AN866" t="str">
            <v>000</v>
          </cell>
          <cell r="AQ866" t="str">
            <v>NVD</v>
          </cell>
          <cell r="AR866" t="str">
            <v>2002-08-</v>
          </cell>
          <cell r="AU866" t="str">
            <v>INVOICE# 7043526    CSX TRANSPORTATION  1900003295</v>
          </cell>
          <cell r="AV866" t="str">
            <v>WF-BATCH</v>
          </cell>
          <cell r="AW866" t="str">
            <v>000</v>
          </cell>
          <cell r="AX866" t="str">
            <v>00</v>
          </cell>
          <cell r="AY866" t="str">
            <v>0</v>
          </cell>
          <cell r="AZ866" t="str">
            <v>FPL Fibernet</v>
          </cell>
        </row>
        <row r="867">
          <cell r="A867" t="str">
            <v>107100</v>
          </cell>
          <cell r="B867" t="str">
            <v>0314</v>
          </cell>
          <cell r="C867" t="str">
            <v>06300</v>
          </cell>
          <cell r="D867" t="str">
            <v>0FIBER</v>
          </cell>
          <cell r="E867" t="str">
            <v>314000</v>
          </cell>
          <cell r="F867" t="str">
            <v>0662</v>
          </cell>
          <cell r="G867" t="str">
            <v>52450</v>
          </cell>
          <cell r="H867" t="str">
            <v>A</v>
          </cell>
          <cell r="I867" t="str">
            <v>00000041</v>
          </cell>
          <cell r="J867">
            <v>63</v>
          </cell>
          <cell r="K867">
            <v>314</v>
          </cell>
          <cell r="L867">
            <v>6350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 t="str">
            <v>0662</v>
          </cell>
          <cell r="R867" t="str">
            <v>52450</v>
          </cell>
          <cell r="S867" t="str">
            <v>200212</v>
          </cell>
          <cell r="T867" t="str">
            <v>SA01</v>
          </cell>
          <cell r="U867">
            <v>4636.41</v>
          </cell>
          <cell r="W867">
            <v>0</v>
          </cell>
          <cell r="Y867">
            <v>0</v>
          </cell>
          <cell r="Z867">
            <v>0</v>
          </cell>
          <cell r="AA867" t="str">
            <v>BCH</v>
          </cell>
          <cell r="AB867" t="str">
            <v>450002350</v>
          </cell>
          <cell r="AC867" t="str">
            <v>PO#</v>
          </cell>
          <cell r="AE867" t="str">
            <v>S/R</v>
          </cell>
          <cell r="AI867" t="str">
            <v>PYN</v>
          </cell>
          <cell r="AJ867" t="str">
            <v>CSX TRANSPORTATION</v>
          </cell>
          <cell r="AK867" t="str">
            <v>VND</v>
          </cell>
          <cell r="AL867" t="str">
            <v>546000720</v>
          </cell>
          <cell r="AM867" t="str">
            <v>FAC</v>
          </cell>
          <cell r="AN867" t="str">
            <v>000</v>
          </cell>
          <cell r="AQ867" t="str">
            <v>NVD</v>
          </cell>
          <cell r="AR867" t="str">
            <v>2002-09-</v>
          </cell>
          <cell r="AU867" t="str">
            <v>INVOICE# 7044098    CSX TRANSPORTATION  1900003296</v>
          </cell>
          <cell r="AV867" t="str">
            <v>DXC0E68</v>
          </cell>
          <cell r="AW867" t="str">
            <v>000</v>
          </cell>
          <cell r="AX867" t="str">
            <v>00</v>
          </cell>
          <cell r="AY867" t="str">
            <v>0</v>
          </cell>
          <cell r="AZ867" t="str">
            <v>FPL Fibernet</v>
          </cell>
        </row>
        <row r="868">
          <cell r="A868" t="str">
            <v>107100</v>
          </cell>
          <cell r="B868" t="str">
            <v>0314</v>
          </cell>
          <cell r="C868" t="str">
            <v>06300</v>
          </cell>
          <cell r="D868" t="str">
            <v>0FIBER</v>
          </cell>
          <cell r="E868" t="str">
            <v>314000</v>
          </cell>
          <cell r="F868" t="str">
            <v>0790</v>
          </cell>
          <cell r="G868" t="str">
            <v>65000</v>
          </cell>
          <cell r="H868" t="str">
            <v>A</v>
          </cell>
          <cell r="I868" t="str">
            <v>00000041</v>
          </cell>
          <cell r="J868">
            <v>9</v>
          </cell>
          <cell r="K868">
            <v>314</v>
          </cell>
          <cell r="L868">
            <v>6350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 t="str">
            <v>0790</v>
          </cell>
          <cell r="R868" t="str">
            <v>65000</v>
          </cell>
          <cell r="S868" t="str">
            <v>200212</v>
          </cell>
          <cell r="T868" t="str">
            <v>CA01</v>
          </cell>
          <cell r="U868">
            <v>-274587.92</v>
          </cell>
          <cell r="V868" t="str">
            <v>LDB</v>
          </cell>
          <cell r="W868">
            <v>0</v>
          </cell>
          <cell r="Y868">
            <v>0</v>
          </cell>
          <cell r="Z868">
            <v>0</v>
          </cell>
          <cell r="AA868" t="str">
            <v>BCH</v>
          </cell>
          <cell r="AB868" t="str">
            <v>0023</v>
          </cell>
          <cell r="AC868" t="str">
            <v>WKS</v>
          </cell>
          <cell r="AE868" t="str">
            <v>JV#</v>
          </cell>
          <cell r="AF868" t="str">
            <v>1232</v>
          </cell>
          <cell r="AG868" t="str">
            <v>FRN</v>
          </cell>
          <cell r="AH868" t="str">
            <v>6350</v>
          </cell>
          <cell r="AI868" t="str">
            <v>RP#</v>
          </cell>
          <cell r="AJ868" t="str">
            <v>000</v>
          </cell>
          <cell r="AK868" t="str">
            <v>CTL</v>
          </cell>
          <cell r="AM868" t="str">
            <v>RF#</v>
          </cell>
          <cell r="AU868" t="str">
            <v>TO PLACE IN SERVICE</v>
          </cell>
          <cell r="AZ868" t="str">
            <v>FPL Fibernet</v>
          </cell>
        </row>
        <row r="869">
          <cell r="A869" t="str">
            <v>107100</v>
          </cell>
          <cell r="B869" t="str">
            <v>0314</v>
          </cell>
          <cell r="C869" t="str">
            <v>06300</v>
          </cell>
          <cell r="D869" t="str">
            <v>0FIBER</v>
          </cell>
          <cell r="E869" t="str">
            <v>314000</v>
          </cell>
          <cell r="F869" t="str">
            <v>0790</v>
          </cell>
          <cell r="G869" t="str">
            <v>65000</v>
          </cell>
          <cell r="H869" t="str">
            <v>A</v>
          </cell>
          <cell r="I869" t="str">
            <v>00000041</v>
          </cell>
          <cell r="J869">
            <v>63</v>
          </cell>
          <cell r="K869">
            <v>314</v>
          </cell>
          <cell r="L869">
            <v>6350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 t="str">
            <v>0790</v>
          </cell>
          <cell r="R869" t="str">
            <v>65000</v>
          </cell>
          <cell r="S869" t="str">
            <v>200212</v>
          </cell>
          <cell r="T869" t="str">
            <v>CA01</v>
          </cell>
          <cell r="U869">
            <v>218000</v>
          </cell>
          <cell r="V869" t="str">
            <v>LDB</v>
          </cell>
          <cell r="W869">
            <v>0</v>
          </cell>
          <cell r="Y869">
            <v>0</v>
          </cell>
          <cell r="Z869">
            <v>0</v>
          </cell>
          <cell r="AA869" t="str">
            <v>BCH</v>
          </cell>
          <cell r="AB869" t="str">
            <v>0015</v>
          </cell>
          <cell r="AC869" t="str">
            <v>WKS</v>
          </cell>
          <cell r="AE869" t="str">
            <v>JV#</v>
          </cell>
          <cell r="AF869" t="str">
            <v>1232</v>
          </cell>
          <cell r="AG869" t="str">
            <v>FRN</v>
          </cell>
          <cell r="AH869" t="str">
            <v>6350</v>
          </cell>
          <cell r="AI869" t="str">
            <v>RP#</v>
          </cell>
          <cell r="AJ869" t="str">
            <v>000</v>
          </cell>
          <cell r="AK869" t="str">
            <v>CTL</v>
          </cell>
          <cell r="AM869" t="str">
            <v>RF#</v>
          </cell>
          <cell r="AU869" t="str">
            <v>ACCRUAL OF DEC 02 CAPITAL</v>
          </cell>
          <cell r="AZ869" t="str">
            <v>FPL Fibernet</v>
          </cell>
        </row>
        <row r="870">
          <cell r="A870" t="str">
            <v>107100</v>
          </cell>
          <cell r="B870" t="str">
            <v>0314</v>
          </cell>
          <cell r="C870" t="str">
            <v>06300</v>
          </cell>
          <cell r="D870" t="str">
            <v>0FIBER</v>
          </cell>
          <cell r="E870" t="str">
            <v>314000</v>
          </cell>
          <cell r="F870" t="str">
            <v>0790</v>
          </cell>
          <cell r="G870" t="str">
            <v>65000</v>
          </cell>
          <cell r="H870" t="str">
            <v>A</v>
          </cell>
          <cell r="I870" t="str">
            <v>00000041</v>
          </cell>
          <cell r="J870">
            <v>63</v>
          </cell>
          <cell r="K870">
            <v>314</v>
          </cell>
          <cell r="L870">
            <v>6350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 t="str">
            <v>0790</v>
          </cell>
          <cell r="R870" t="str">
            <v>65000</v>
          </cell>
          <cell r="S870" t="str">
            <v>200212</v>
          </cell>
          <cell r="T870" t="str">
            <v>CA01</v>
          </cell>
          <cell r="U870">
            <v>238000</v>
          </cell>
          <cell r="V870" t="str">
            <v>LDB</v>
          </cell>
          <cell r="W870">
            <v>0</v>
          </cell>
          <cell r="Y870">
            <v>0</v>
          </cell>
          <cell r="Z870">
            <v>0</v>
          </cell>
          <cell r="AA870" t="str">
            <v>BCH</v>
          </cell>
          <cell r="AB870" t="str">
            <v>0024</v>
          </cell>
          <cell r="AC870" t="str">
            <v>WKS</v>
          </cell>
          <cell r="AE870" t="str">
            <v>JV#</v>
          </cell>
          <cell r="AF870" t="str">
            <v>1232</v>
          </cell>
          <cell r="AG870" t="str">
            <v>FRN</v>
          </cell>
          <cell r="AH870" t="str">
            <v>6350</v>
          </cell>
          <cell r="AI870" t="str">
            <v>RP#</v>
          </cell>
          <cell r="AJ870" t="str">
            <v>000</v>
          </cell>
          <cell r="AK870" t="str">
            <v>CTL</v>
          </cell>
          <cell r="AM870" t="str">
            <v>RF#</v>
          </cell>
          <cell r="AU870" t="str">
            <v>ACCR DEC 02 CAP-FELIX EQU</v>
          </cell>
          <cell r="AZ870" t="str">
            <v>FPL Fibernet</v>
          </cell>
        </row>
        <row r="871">
          <cell r="A871" t="str">
            <v>107100</v>
          </cell>
          <cell r="B871" t="str">
            <v>0314</v>
          </cell>
          <cell r="C871" t="str">
            <v>06300</v>
          </cell>
          <cell r="D871" t="str">
            <v>0FIBER</v>
          </cell>
          <cell r="E871" t="str">
            <v>314000</v>
          </cell>
          <cell r="F871" t="str">
            <v>0790</v>
          </cell>
          <cell r="G871" t="str">
            <v>65000</v>
          </cell>
          <cell r="H871" t="str">
            <v>A</v>
          </cell>
          <cell r="I871" t="str">
            <v>00000041</v>
          </cell>
          <cell r="J871">
            <v>63</v>
          </cell>
          <cell r="K871">
            <v>314</v>
          </cell>
          <cell r="L871">
            <v>6350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 t="str">
            <v>0790</v>
          </cell>
          <cell r="R871" t="str">
            <v>65000</v>
          </cell>
          <cell r="S871" t="str">
            <v>200212</v>
          </cell>
          <cell r="T871" t="str">
            <v>CA01</v>
          </cell>
          <cell r="U871">
            <v>-503440</v>
          </cell>
          <cell r="V871" t="str">
            <v>LDB</v>
          </cell>
          <cell r="W871">
            <v>0</v>
          </cell>
          <cell r="Y871">
            <v>0</v>
          </cell>
          <cell r="Z871">
            <v>0</v>
          </cell>
          <cell r="AA871" t="str">
            <v>BCH</v>
          </cell>
          <cell r="AB871" t="str">
            <v>0003</v>
          </cell>
          <cell r="AC871" t="str">
            <v>WKS</v>
          </cell>
          <cell r="AE871" t="str">
            <v>JV#</v>
          </cell>
          <cell r="AF871" t="str">
            <v>1232</v>
          </cell>
          <cell r="AG871" t="str">
            <v>FRN</v>
          </cell>
          <cell r="AH871" t="str">
            <v>6350</v>
          </cell>
          <cell r="AI871" t="str">
            <v>RP#</v>
          </cell>
          <cell r="AJ871" t="str">
            <v>000</v>
          </cell>
          <cell r="AK871" t="str">
            <v>CTL</v>
          </cell>
          <cell r="AM871" t="str">
            <v>RF#</v>
          </cell>
          <cell r="AU871" t="str">
            <v>AC-REV ACCRUAL OF OCT 02 CAPITA</v>
          </cell>
          <cell r="AZ871" t="str">
            <v>FPL Fibernet</v>
          </cell>
        </row>
        <row r="872">
          <cell r="A872" t="str">
            <v>107100</v>
          </cell>
          <cell r="B872" t="str">
            <v>0314</v>
          </cell>
          <cell r="C872" t="str">
            <v>06300</v>
          </cell>
          <cell r="D872" t="str">
            <v>0FIBER</v>
          </cell>
          <cell r="E872" t="str">
            <v>314000</v>
          </cell>
          <cell r="F872" t="str">
            <v>0901</v>
          </cell>
          <cell r="G872" t="str">
            <v>52450</v>
          </cell>
          <cell r="H872" t="str">
            <v>A</v>
          </cell>
          <cell r="I872" t="str">
            <v>00000041</v>
          </cell>
          <cell r="J872">
            <v>63</v>
          </cell>
          <cell r="K872">
            <v>314</v>
          </cell>
          <cell r="L872">
            <v>6350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 t="str">
            <v>0901</v>
          </cell>
          <cell r="R872" t="str">
            <v>52450</v>
          </cell>
          <cell r="S872" t="str">
            <v>200212</v>
          </cell>
          <cell r="T872" t="str">
            <v>SA01</v>
          </cell>
          <cell r="U872">
            <v>22.68</v>
          </cell>
          <cell r="W872">
            <v>0</v>
          </cell>
          <cell r="Y872">
            <v>0</v>
          </cell>
          <cell r="Z872">
            <v>0</v>
          </cell>
          <cell r="AA872" t="str">
            <v>BCH</v>
          </cell>
          <cell r="AB872" t="str">
            <v>450002338</v>
          </cell>
          <cell r="AC872" t="str">
            <v>PO#</v>
          </cell>
          <cell r="AE872" t="str">
            <v>S/R</v>
          </cell>
          <cell r="AI872" t="str">
            <v>PYN</v>
          </cell>
          <cell r="AJ872" t="str">
            <v>DELATTE L R</v>
          </cell>
          <cell r="AK872" t="str">
            <v>VND</v>
          </cell>
          <cell r="AL872" t="str">
            <v>437491989</v>
          </cell>
          <cell r="AM872" t="str">
            <v>FAC</v>
          </cell>
          <cell r="AN872" t="str">
            <v>000</v>
          </cell>
          <cell r="AQ872" t="str">
            <v>NVD</v>
          </cell>
          <cell r="AR872" t="str">
            <v>2002-11-</v>
          </cell>
          <cell r="AU872" t="str">
            <v>L DELATTE MEALS     DELATTE L R         1900003265</v>
          </cell>
          <cell r="AV872" t="str">
            <v>WF-BATCH</v>
          </cell>
          <cell r="AW872" t="str">
            <v>000</v>
          </cell>
          <cell r="AX872" t="str">
            <v>00</v>
          </cell>
          <cell r="AY872" t="str">
            <v>0</v>
          </cell>
          <cell r="AZ872" t="str">
            <v>FPL Fibernet</v>
          </cell>
        </row>
        <row r="873">
          <cell r="A873" t="str">
            <v>107100</v>
          </cell>
          <cell r="B873" t="str">
            <v>0314</v>
          </cell>
          <cell r="C873" t="str">
            <v>06300</v>
          </cell>
          <cell r="D873" t="str">
            <v>0FIBER</v>
          </cell>
          <cell r="E873" t="str">
            <v>314000</v>
          </cell>
          <cell r="F873" t="str">
            <v>0902</v>
          </cell>
          <cell r="G873" t="str">
            <v>52450</v>
          </cell>
          <cell r="H873" t="str">
            <v>A</v>
          </cell>
          <cell r="I873" t="str">
            <v>00000041</v>
          </cell>
          <cell r="J873">
            <v>63</v>
          </cell>
          <cell r="K873">
            <v>314</v>
          </cell>
          <cell r="L873">
            <v>6350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 t="str">
            <v>0902</v>
          </cell>
          <cell r="R873" t="str">
            <v>52450</v>
          </cell>
          <cell r="S873" t="str">
            <v>200212</v>
          </cell>
          <cell r="T873" t="str">
            <v>SA01</v>
          </cell>
          <cell r="U873">
            <v>51.79</v>
          </cell>
          <cell r="W873">
            <v>0</v>
          </cell>
          <cell r="Y873">
            <v>0</v>
          </cell>
          <cell r="Z873">
            <v>0</v>
          </cell>
          <cell r="AA873" t="str">
            <v>BCH</v>
          </cell>
          <cell r="AB873" t="str">
            <v>450002338</v>
          </cell>
          <cell r="AC873" t="str">
            <v>PO#</v>
          </cell>
          <cell r="AE873" t="str">
            <v>S/R</v>
          </cell>
          <cell r="AI873" t="str">
            <v>PYN</v>
          </cell>
          <cell r="AJ873" t="str">
            <v>DELATTE L R</v>
          </cell>
          <cell r="AK873" t="str">
            <v>VND</v>
          </cell>
          <cell r="AL873" t="str">
            <v>437491989</v>
          </cell>
          <cell r="AM873" t="str">
            <v>FAC</v>
          </cell>
          <cell r="AN873" t="str">
            <v>000</v>
          </cell>
          <cell r="AQ873" t="str">
            <v>NVD</v>
          </cell>
          <cell r="AR873" t="str">
            <v>2002-11-</v>
          </cell>
          <cell r="AU873" t="str">
            <v>L DELATTE HOTEL     DELATTE L R         1900003265</v>
          </cell>
          <cell r="AV873" t="str">
            <v>WF-BATCH</v>
          </cell>
          <cell r="AW873" t="str">
            <v>000</v>
          </cell>
          <cell r="AX873" t="str">
            <v>00</v>
          </cell>
          <cell r="AY873" t="str">
            <v>0</v>
          </cell>
          <cell r="AZ873" t="str">
            <v>FPL Fibernet</v>
          </cell>
        </row>
        <row r="874">
          <cell r="A874" t="str">
            <v>107100</v>
          </cell>
          <cell r="B874" t="str">
            <v>0314</v>
          </cell>
          <cell r="C874" t="str">
            <v>06300</v>
          </cell>
          <cell r="D874" t="str">
            <v>0FIBER</v>
          </cell>
          <cell r="E874" t="str">
            <v>314000</v>
          </cell>
          <cell r="F874" t="str">
            <v>0790</v>
          </cell>
          <cell r="G874" t="str">
            <v>65000</v>
          </cell>
          <cell r="H874" t="str">
            <v>A</v>
          </cell>
          <cell r="I874" t="str">
            <v>00000041</v>
          </cell>
          <cell r="J874">
            <v>9</v>
          </cell>
          <cell r="K874">
            <v>314</v>
          </cell>
          <cell r="L874">
            <v>6352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 t="str">
            <v>0790</v>
          </cell>
          <cell r="R874" t="str">
            <v>65000</v>
          </cell>
          <cell r="S874" t="str">
            <v>200212</v>
          </cell>
          <cell r="T874" t="str">
            <v>CA01</v>
          </cell>
          <cell r="U874">
            <v>-1527.9</v>
          </cell>
          <cell r="V874" t="str">
            <v>LDB</v>
          </cell>
          <cell r="W874">
            <v>0</v>
          </cell>
          <cell r="Y874">
            <v>0</v>
          </cell>
          <cell r="Z874">
            <v>0</v>
          </cell>
          <cell r="AA874" t="str">
            <v>BCH</v>
          </cell>
          <cell r="AB874" t="str">
            <v>0023</v>
          </cell>
          <cell r="AC874" t="str">
            <v>WKS</v>
          </cell>
          <cell r="AE874" t="str">
            <v>JV#</v>
          </cell>
          <cell r="AF874" t="str">
            <v>1232</v>
          </cell>
          <cell r="AG874" t="str">
            <v>FRN</v>
          </cell>
          <cell r="AH874" t="str">
            <v>6352</v>
          </cell>
          <cell r="AI874" t="str">
            <v>RP#</v>
          </cell>
          <cell r="AJ874" t="str">
            <v>000</v>
          </cell>
          <cell r="AK874" t="str">
            <v>CTL</v>
          </cell>
          <cell r="AM874" t="str">
            <v>RF#</v>
          </cell>
          <cell r="AU874" t="str">
            <v>TO PLACE IN SERVICE</v>
          </cell>
          <cell r="AZ874" t="str">
            <v>FPL Fibernet</v>
          </cell>
        </row>
        <row r="875">
          <cell r="A875" t="str">
            <v>107100</v>
          </cell>
          <cell r="B875" t="str">
            <v>0385</v>
          </cell>
          <cell r="C875" t="str">
            <v>06300</v>
          </cell>
          <cell r="D875" t="str">
            <v>0FIBER</v>
          </cell>
          <cell r="E875" t="str">
            <v>385000</v>
          </cell>
          <cell r="F875" t="str">
            <v>0625</v>
          </cell>
          <cell r="G875" t="str">
            <v>52450</v>
          </cell>
          <cell r="H875" t="str">
            <v>A</v>
          </cell>
          <cell r="I875" t="str">
            <v>00000041</v>
          </cell>
          <cell r="J875">
            <v>60</v>
          </cell>
          <cell r="K875">
            <v>385</v>
          </cell>
          <cell r="L875">
            <v>6352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 t="str">
            <v>0625</v>
          </cell>
          <cell r="R875" t="str">
            <v>52450</v>
          </cell>
          <cell r="S875" t="str">
            <v>200212</v>
          </cell>
          <cell r="T875" t="str">
            <v>SA01</v>
          </cell>
          <cell r="U875">
            <v>16.5</v>
          </cell>
          <cell r="W875">
            <v>0</v>
          </cell>
          <cell r="Y875">
            <v>0</v>
          </cell>
          <cell r="Z875">
            <v>0</v>
          </cell>
          <cell r="AA875" t="str">
            <v>BCH</v>
          </cell>
          <cell r="AB875" t="str">
            <v>450002343</v>
          </cell>
          <cell r="AC875" t="str">
            <v>PO#</v>
          </cell>
          <cell r="AE875" t="str">
            <v>S/R</v>
          </cell>
          <cell r="AI875" t="str">
            <v>PYN</v>
          </cell>
          <cell r="AJ875" t="str">
            <v>CAJIGAS R C</v>
          </cell>
          <cell r="AK875" t="str">
            <v>VND</v>
          </cell>
          <cell r="AL875" t="str">
            <v>264370702</v>
          </cell>
          <cell r="AM875" t="str">
            <v>FAC</v>
          </cell>
          <cell r="AN875" t="str">
            <v>000</v>
          </cell>
          <cell r="AQ875" t="str">
            <v>NVD</v>
          </cell>
          <cell r="AR875" t="str">
            <v>2002-11-</v>
          </cell>
          <cell r="AU875" t="str">
            <v>R CAJIGAS MISC      CAJIGAS R C         1900003290</v>
          </cell>
          <cell r="AV875" t="str">
            <v>WF-BATCH</v>
          </cell>
          <cell r="AW875" t="str">
            <v>000</v>
          </cell>
          <cell r="AX875" t="str">
            <v>00</v>
          </cell>
          <cell r="AY875" t="str">
            <v>0</v>
          </cell>
          <cell r="AZ875" t="str">
            <v>FPL Fibernet</v>
          </cell>
        </row>
        <row r="876">
          <cell r="A876" t="str">
            <v>107100</v>
          </cell>
          <cell r="B876" t="str">
            <v>0385</v>
          </cell>
          <cell r="C876" t="str">
            <v>06300</v>
          </cell>
          <cell r="D876" t="str">
            <v>0FIBER</v>
          </cell>
          <cell r="E876" t="str">
            <v>385000</v>
          </cell>
          <cell r="F876" t="str">
            <v>0903</v>
          </cell>
          <cell r="G876" t="str">
            <v>52450</v>
          </cell>
          <cell r="H876" t="str">
            <v>A</v>
          </cell>
          <cell r="I876" t="str">
            <v>00000041</v>
          </cell>
          <cell r="J876">
            <v>60</v>
          </cell>
          <cell r="K876">
            <v>385</v>
          </cell>
          <cell r="L876">
            <v>6352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 t="str">
            <v>0903</v>
          </cell>
          <cell r="R876" t="str">
            <v>52450</v>
          </cell>
          <cell r="S876" t="str">
            <v>200212</v>
          </cell>
          <cell r="T876" t="str">
            <v>SA01</v>
          </cell>
          <cell r="U876">
            <v>218.25</v>
          </cell>
          <cell r="W876">
            <v>0</v>
          </cell>
          <cell r="Y876">
            <v>0</v>
          </cell>
          <cell r="Z876">
            <v>0</v>
          </cell>
          <cell r="AA876" t="str">
            <v>BCH</v>
          </cell>
          <cell r="AB876" t="str">
            <v>450002343</v>
          </cell>
          <cell r="AC876" t="str">
            <v>PO#</v>
          </cell>
          <cell r="AE876" t="str">
            <v>S/R</v>
          </cell>
          <cell r="AI876" t="str">
            <v>PYN</v>
          </cell>
          <cell r="AJ876" t="str">
            <v>CAJIGAS R C</v>
          </cell>
          <cell r="AK876" t="str">
            <v>VND</v>
          </cell>
          <cell r="AL876" t="str">
            <v>264370702</v>
          </cell>
          <cell r="AM876" t="str">
            <v>FAC</v>
          </cell>
          <cell r="AN876" t="str">
            <v>000</v>
          </cell>
          <cell r="AQ876" t="str">
            <v>NVD</v>
          </cell>
          <cell r="AR876" t="str">
            <v>2002-11-</v>
          </cell>
          <cell r="AU876" t="str">
            <v>R CAJIGAS AIR FARE  CAJIGAS R C         1900003290</v>
          </cell>
          <cell r="AV876" t="str">
            <v>WF-BATCH</v>
          </cell>
          <cell r="AW876" t="str">
            <v>000</v>
          </cell>
          <cell r="AX876" t="str">
            <v>00</v>
          </cell>
          <cell r="AY876" t="str">
            <v>0</v>
          </cell>
          <cell r="AZ876" t="str">
            <v>FPL Fibernet</v>
          </cell>
        </row>
        <row r="877">
          <cell r="A877" t="str">
            <v>107100</v>
          </cell>
          <cell r="B877" t="str">
            <v>0312</v>
          </cell>
          <cell r="C877" t="str">
            <v>06300</v>
          </cell>
          <cell r="D877" t="str">
            <v>0FIBER</v>
          </cell>
          <cell r="E877" t="str">
            <v>312000</v>
          </cell>
          <cell r="F877" t="str">
            <v>0790</v>
          </cell>
          <cell r="G877" t="str">
            <v>65000</v>
          </cell>
          <cell r="H877" t="str">
            <v>A</v>
          </cell>
          <cell r="I877" t="str">
            <v>00000041</v>
          </cell>
          <cell r="J877">
            <v>9</v>
          </cell>
          <cell r="K877">
            <v>312</v>
          </cell>
          <cell r="L877">
            <v>6354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 t="str">
            <v>0790</v>
          </cell>
          <cell r="R877" t="str">
            <v>65000</v>
          </cell>
          <cell r="S877" t="str">
            <v>200212</v>
          </cell>
          <cell r="T877" t="str">
            <v>CA01</v>
          </cell>
          <cell r="U877">
            <v>-2083.9</v>
          </cell>
          <cell r="V877" t="str">
            <v>LDB</v>
          </cell>
          <cell r="W877">
            <v>0</v>
          </cell>
          <cell r="Y877">
            <v>0</v>
          </cell>
          <cell r="Z877">
            <v>0</v>
          </cell>
          <cell r="AA877" t="str">
            <v>BCH</v>
          </cell>
          <cell r="AB877" t="str">
            <v>0023</v>
          </cell>
          <cell r="AC877" t="str">
            <v>WKS</v>
          </cell>
          <cell r="AE877" t="str">
            <v>JV#</v>
          </cell>
          <cell r="AF877" t="str">
            <v>1232</v>
          </cell>
          <cell r="AG877" t="str">
            <v>FRN</v>
          </cell>
          <cell r="AH877" t="str">
            <v>6354</v>
          </cell>
          <cell r="AI877" t="str">
            <v>RP#</v>
          </cell>
          <cell r="AJ877" t="str">
            <v>000</v>
          </cell>
          <cell r="AK877" t="str">
            <v>CTL</v>
          </cell>
          <cell r="AM877" t="str">
            <v>RF#</v>
          </cell>
          <cell r="AU877" t="str">
            <v>TO PLACE IN SERVICE</v>
          </cell>
          <cell r="AZ877" t="str">
            <v>FPL Fibernet</v>
          </cell>
        </row>
        <row r="878">
          <cell r="A878" t="str">
            <v>107100</v>
          </cell>
          <cell r="B878" t="str">
            <v>0312</v>
          </cell>
          <cell r="C878" t="str">
            <v>06001</v>
          </cell>
          <cell r="D878" t="str">
            <v>0ELECT</v>
          </cell>
          <cell r="E878" t="str">
            <v>312000</v>
          </cell>
          <cell r="F878" t="str">
            <v>0662</v>
          </cell>
          <cell r="G878" t="str">
            <v>51450</v>
          </cell>
          <cell r="H878" t="str">
            <v>A</v>
          </cell>
          <cell r="I878" t="str">
            <v>00000041</v>
          </cell>
          <cell r="J878">
            <v>66</v>
          </cell>
          <cell r="K878">
            <v>312</v>
          </cell>
          <cell r="L878">
            <v>6355</v>
          </cell>
          <cell r="M878">
            <v>398</v>
          </cell>
          <cell r="N878">
            <v>0</v>
          </cell>
          <cell r="O878">
            <v>1</v>
          </cell>
          <cell r="P878">
            <v>398.00099999999998</v>
          </cell>
          <cell r="Q878" t="str">
            <v>0662</v>
          </cell>
          <cell r="R878" t="str">
            <v>51450</v>
          </cell>
          <cell r="S878" t="str">
            <v>200212</v>
          </cell>
          <cell r="T878" t="str">
            <v>SA01</v>
          </cell>
          <cell r="U878">
            <v>10625</v>
          </cell>
          <cell r="W878">
            <v>0</v>
          </cell>
          <cell r="Y878">
            <v>0</v>
          </cell>
          <cell r="Z878">
            <v>1</v>
          </cell>
          <cell r="AA878" t="str">
            <v>BCH</v>
          </cell>
          <cell r="AB878" t="str">
            <v>450002361</v>
          </cell>
          <cell r="AC878" t="str">
            <v>PO#</v>
          </cell>
          <cell r="AD878" t="str">
            <v>4500126177</v>
          </cell>
          <cell r="AE878" t="str">
            <v>S/R</v>
          </cell>
          <cell r="AF878" t="str">
            <v>337</v>
          </cell>
          <cell r="AI878" t="str">
            <v>PYN</v>
          </cell>
          <cell r="AJ878" t="str">
            <v>SYNCHRONET INC</v>
          </cell>
          <cell r="AK878" t="str">
            <v>VND</v>
          </cell>
          <cell r="AL878" t="str">
            <v>582523899</v>
          </cell>
          <cell r="AM878" t="str">
            <v>FAC</v>
          </cell>
          <cell r="AN878" t="str">
            <v>000</v>
          </cell>
          <cell r="AQ878" t="str">
            <v>NVD</v>
          </cell>
          <cell r="AR878" t="str">
            <v>2002-12-</v>
          </cell>
          <cell r="AU878" t="str">
            <v>INVOICE# FPL2234A   SYNCHRONET INC      5000003711</v>
          </cell>
          <cell r="AV878" t="str">
            <v>WF-BATCH</v>
          </cell>
          <cell r="AW878" t="str">
            <v>000</v>
          </cell>
          <cell r="AX878" t="str">
            <v>00</v>
          </cell>
          <cell r="AY878" t="str">
            <v>0</v>
          </cell>
          <cell r="AZ878" t="str">
            <v>FPL Fibernet</v>
          </cell>
        </row>
        <row r="879">
          <cell r="A879" t="str">
            <v>107100</v>
          </cell>
          <cell r="B879" t="str">
            <v>0312</v>
          </cell>
          <cell r="C879" t="str">
            <v>06001</v>
          </cell>
          <cell r="D879" t="str">
            <v>0ELECT</v>
          </cell>
          <cell r="E879" t="str">
            <v>312000</v>
          </cell>
          <cell r="F879" t="str">
            <v>0790</v>
          </cell>
          <cell r="G879" t="str">
            <v>65000</v>
          </cell>
          <cell r="H879" t="str">
            <v>A</v>
          </cell>
          <cell r="I879" t="str">
            <v>00000041</v>
          </cell>
          <cell r="J879">
            <v>65</v>
          </cell>
          <cell r="K879">
            <v>312</v>
          </cell>
          <cell r="L879">
            <v>6355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 t="str">
            <v>0790</v>
          </cell>
          <cell r="R879" t="str">
            <v>65000</v>
          </cell>
          <cell r="S879" t="str">
            <v>200212</v>
          </cell>
          <cell r="T879" t="str">
            <v>CA01</v>
          </cell>
          <cell r="U879">
            <v>5000</v>
          </cell>
          <cell r="V879" t="str">
            <v>LDB</v>
          </cell>
          <cell r="W879">
            <v>0</v>
          </cell>
          <cell r="Y879">
            <v>0</v>
          </cell>
          <cell r="Z879">
            <v>0</v>
          </cell>
          <cell r="AA879" t="str">
            <v>BCH</v>
          </cell>
          <cell r="AB879" t="str">
            <v>0011</v>
          </cell>
          <cell r="AC879" t="str">
            <v>WKS</v>
          </cell>
          <cell r="AE879" t="str">
            <v>JV#</v>
          </cell>
          <cell r="AF879" t="str">
            <v>1232</v>
          </cell>
          <cell r="AG879" t="str">
            <v>FRN</v>
          </cell>
          <cell r="AH879" t="str">
            <v>6355</v>
          </cell>
          <cell r="AI879" t="str">
            <v>RP#</v>
          </cell>
          <cell r="AJ879" t="str">
            <v>000</v>
          </cell>
          <cell r="AK879" t="str">
            <v>CTL</v>
          </cell>
          <cell r="AM879" t="str">
            <v>RF#</v>
          </cell>
          <cell r="AU879" t="str">
            <v>ACCRUAL OF OCT 02 CAPITAL</v>
          </cell>
          <cell r="AZ879" t="str">
            <v>FPL Fibernet</v>
          </cell>
        </row>
        <row r="880">
          <cell r="A880" t="str">
            <v>107100</v>
          </cell>
          <cell r="B880" t="str">
            <v>0312</v>
          </cell>
          <cell r="C880" t="str">
            <v>06001</v>
          </cell>
          <cell r="D880" t="str">
            <v>0ELECT</v>
          </cell>
          <cell r="E880" t="str">
            <v>312000</v>
          </cell>
          <cell r="F880" t="str">
            <v>0790</v>
          </cell>
          <cell r="G880" t="str">
            <v>65000</v>
          </cell>
          <cell r="H880" t="str">
            <v>A</v>
          </cell>
          <cell r="I880" t="str">
            <v>00000041</v>
          </cell>
          <cell r="J880">
            <v>70</v>
          </cell>
          <cell r="K880">
            <v>312</v>
          </cell>
          <cell r="L880">
            <v>6355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 t="str">
            <v>0790</v>
          </cell>
          <cell r="R880" t="str">
            <v>65000</v>
          </cell>
          <cell r="S880" t="str">
            <v>200212</v>
          </cell>
          <cell r="T880" t="str">
            <v>CA01</v>
          </cell>
          <cell r="U880">
            <v>-18481.25</v>
          </cell>
          <cell r="V880" t="str">
            <v>LDB</v>
          </cell>
          <cell r="W880">
            <v>0</v>
          </cell>
          <cell r="Y880">
            <v>0</v>
          </cell>
          <cell r="Z880">
            <v>0</v>
          </cell>
          <cell r="AA880" t="str">
            <v>BCH</v>
          </cell>
          <cell r="AB880" t="str">
            <v>0023</v>
          </cell>
          <cell r="AC880" t="str">
            <v>WKS</v>
          </cell>
          <cell r="AE880" t="str">
            <v>JV#</v>
          </cell>
          <cell r="AF880" t="str">
            <v>1232</v>
          </cell>
          <cell r="AG880" t="str">
            <v>FRN</v>
          </cell>
          <cell r="AH880" t="str">
            <v>6355</v>
          </cell>
          <cell r="AI880" t="str">
            <v>RP#</v>
          </cell>
          <cell r="AJ880" t="str">
            <v>000</v>
          </cell>
          <cell r="AK880" t="str">
            <v>CTL</v>
          </cell>
          <cell r="AM880" t="str">
            <v>RF#</v>
          </cell>
          <cell r="AU880" t="str">
            <v>TO PLACE IN SERVICE</v>
          </cell>
          <cell r="AZ880" t="str">
            <v>FPL Fibernet</v>
          </cell>
        </row>
        <row r="881">
          <cell r="A881" t="str">
            <v>107100</v>
          </cell>
          <cell r="B881" t="str">
            <v>0312</v>
          </cell>
          <cell r="C881" t="str">
            <v>06300</v>
          </cell>
          <cell r="D881" t="str">
            <v>0FIBER</v>
          </cell>
          <cell r="E881" t="str">
            <v>312000</v>
          </cell>
          <cell r="F881" t="str">
            <v>0803</v>
          </cell>
          <cell r="G881" t="str">
            <v>36000</v>
          </cell>
          <cell r="H881" t="str">
            <v>A</v>
          </cell>
          <cell r="I881" t="str">
            <v>00000041</v>
          </cell>
          <cell r="J881">
            <v>60</v>
          </cell>
          <cell r="K881">
            <v>312</v>
          </cell>
          <cell r="L881">
            <v>6355</v>
          </cell>
          <cell r="M881">
            <v>107</v>
          </cell>
          <cell r="N881">
            <v>10</v>
          </cell>
          <cell r="O881">
            <v>0</v>
          </cell>
          <cell r="P881">
            <v>107.1</v>
          </cell>
          <cell r="Q881" t="str">
            <v>0803</v>
          </cell>
          <cell r="R881" t="str">
            <v>36000</v>
          </cell>
          <cell r="S881" t="str">
            <v>200212</v>
          </cell>
          <cell r="T881" t="str">
            <v>PY42</v>
          </cell>
          <cell r="U881">
            <v>71.45</v>
          </cell>
          <cell r="V881" t="str">
            <v>LDB</v>
          </cell>
          <cell r="W881">
            <v>0</v>
          </cell>
          <cell r="X881" t="str">
            <v>SHR</v>
          </cell>
          <cell r="Y881">
            <v>2</v>
          </cell>
          <cell r="Z881">
            <v>2</v>
          </cell>
          <cell r="AA881" t="str">
            <v>PYP</v>
          </cell>
          <cell r="AB881" t="str">
            <v xml:space="preserve"> 0000026</v>
          </cell>
          <cell r="AC881" t="str">
            <v>PYL</v>
          </cell>
          <cell r="AD881" t="str">
            <v>004366</v>
          </cell>
          <cell r="AE881" t="str">
            <v>EMP</v>
          </cell>
          <cell r="AF881" t="str">
            <v>97355</v>
          </cell>
          <cell r="AG881" t="str">
            <v>JUL</v>
          </cell>
          <cell r="AH881" t="str">
            <v xml:space="preserve"> 000.00</v>
          </cell>
          <cell r="AI881" t="str">
            <v>BCH</v>
          </cell>
          <cell r="AJ881" t="str">
            <v>500</v>
          </cell>
          <cell r="AK881" t="str">
            <v>CLS</v>
          </cell>
          <cell r="AL881" t="str">
            <v>R431</v>
          </cell>
          <cell r="AM881" t="str">
            <v>DTA</v>
          </cell>
          <cell r="AN881" t="str">
            <v xml:space="preserve"> 00000000000.00</v>
          </cell>
          <cell r="AO881" t="str">
            <v>DTH</v>
          </cell>
          <cell r="AP881" t="str">
            <v xml:space="preserve"> 00000000000.00</v>
          </cell>
          <cell r="AV881" t="str">
            <v>000000000</v>
          </cell>
          <cell r="AW881" t="str">
            <v>000</v>
          </cell>
          <cell r="AX881" t="str">
            <v>00</v>
          </cell>
          <cell r="AY881" t="str">
            <v>0</v>
          </cell>
          <cell r="AZ881" t="str">
            <v>FPL Fibernet</v>
          </cell>
        </row>
        <row r="882">
          <cell r="A882" t="str">
            <v>107100</v>
          </cell>
          <cell r="B882" t="str">
            <v>0312</v>
          </cell>
          <cell r="C882" t="str">
            <v>06300</v>
          </cell>
          <cell r="D882" t="str">
            <v>0FIBER</v>
          </cell>
          <cell r="E882" t="str">
            <v>312000</v>
          </cell>
          <cell r="F882" t="str">
            <v>0803</v>
          </cell>
          <cell r="G882" t="str">
            <v>36000</v>
          </cell>
          <cell r="H882" t="str">
            <v>A</v>
          </cell>
          <cell r="I882" t="str">
            <v>00000041</v>
          </cell>
          <cell r="J882">
            <v>60</v>
          </cell>
          <cell r="K882">
            <v>312</v>
          </cell>
          <cell r="L882">
            <v>6355</v>
          </cell>
          <cell r="M882">
            <v>107</v>
          </cell>
          <cell r="N882">
            <v>10</v>
          </cell>
          <cell r="O882">
            <v>0</v>
          </cell>
          <cell r="P882">
            <v>107.1</v>
          </cell>
          <cell r="Q882" t="str">
            <v>0803</v>
          </cell>
          <cell r="R882" t="str">
            <v>36000</v>
          </cell>
          <cell r="S882" t="str">
            <v>200212</v>
          </cell>
          <cell r="T882" t="str">
            <v>PY42</v>
          </cell>
          <cell r="U882">
            <v>656.6</v>
          </cell>
          <cell r="V882" t="str">
            <v>LDB</v>
          </cell>
          <cell r="W882">
            <v>0</v>
          </cell>
          <cell r="X882" t="str">
            <v>SHR</v>
          </cell>
          <cell r="Y882">
            <v>16</v>
          </cell>
          <cell r="Z882">
            <v>16</v>
          </cell>
          <cell r="AA882" t="str">
            <v>PYP</v>
          </cell>
          <cell r="AB882" t="str">
            <v xml:space="preserve"> 0000026</v>
          </cell>
          <cell r="AC882" t="str">
            <v>PYL</v>
          </cell>
          <cell r="AD882" t="str">
            <v>004399</v>
          </cell>
          <cell r="AE882" t="str">
            <v>EMP</v>
          </cell>
          <cell r="AF882" t="str">
            <v>35412</v>
          </cell>
          <cell r="AG882" t="str">
            <v>JUL</v>
          </cell>
          <cell r="AH882" t="str">
            <v xml:space="preserve"> 000.00</v>
          </cell>
          <cell r="AI882" t="str">
            <v>BCH</v>
          </cell>
          <cell r="AJ882" t="str">
            <v>500</v>
          </cell>
          <cell r="AK882" t="str">
            <v>CLS</v>
          </cell>
          <cell r="AL882" t="str">
            <v>R436</v>
          </cell>
          <cell r="AM882" t="str">
            <v>DTA</v>
          </cell>
          <cell r="AN882" t="str">
            <v xml:space="preserve"> 00000000000.00</v>
          </cell>
          <cell r="AO882" t="str">
            <v>DTH</v>
          </cell>
          <cell r="AP882" t="str">
            <v xml:space="preserve"> 00000000000.00</v>
          </cell>
          <cell r="AV882" t="str">
            <v>000000000</v>
          </cell>
          <cell r="AW882" t="str">
            <v>000</v>
          </cell>
          <cell r="AX882" t="str">
            <v>00</v>
          </cell>
          <cell r="AY882" t="str">
            <v>0</v>
          </cell>
          <cell r="AZ882" t="str">
            <v>FPL Fibernet</v>
          </cell>
        </row>
        <row r="883">
          <cell r="A883" t="str">
            <v>107100</v>
          </cell>
          <cell r="B883" t="str">
            <v>0312</v>
          </cell>
          <cell r="C883" t="str">
            <v>06300</v>
          </cell>
          <cell r="D883" t="str">
            <v>0FIBER</v>
          </cell>
          <cell r="E883" t="str">
            <v>312000</v>
          </cell>
          <cell r="F883" t="str">
            <v>0803</v>
          </cell>
          <cell r="G883" t="str">
            <v>36000</v>
          </cell>
          <cell r="H883" t="str">
            <v>A</v>
          </cell>
          <cell r="I883" t="str">
            <v>00000041</v>
          </cell>
          <cell r="J883">
            <v>60</v>
          </cell>
          <cell r="K883">
            <v>312</v>
          </cell>
          <cell r="L883">
            <v>6355</v>
          </cell>
          <cell r="M883">
            <v>107</v>
          </cell>
          <cell r="N883">
            <v>10</v>
          </cell>
          <cell r="O883">
            <v>0</v>
          </cell>
          <cell r="P883">
            <v>107.1</v>
          </cell>
          <cell r="Q883" t="str">
            <v>0803</v>
          </cell>
          <cell r="R883" t="str">
            <v>36000</v>
          </cell>
          <cell r="S883" t="str">
            <v>200212</v>
          </cell>
          <cell r="T883" t="str">
            <v>PY42</v>
          </cell>
          <cell r="U883">
            <v>714.5</v>
          </cell>
          <cell r="V883" t="str">
            <v>LDB</v>
          </cell>
          <cell r="W883">
            <v>0</v>
          </cell>
          <cell r="X883" t="str">
            <v>SHR</v>
          </cell>
          <cell r="Y883">
            <v>20</v>
          </cell>
          <cell r="Z883">
            <v>20</v>
          </cell>
          <cell r="AA883" t="str">
            <v>PYP</v>
          </cell>
          <cell r="AB883" t="str">
            <v xml:space="preserve"> 0000026</v>
          </cell>
          <cell r="AC883" t="str">
            <v>PYL</v>
          </cell>
          <cell r="AD883" t="str">
            <v>004366</v>
          </cell>
          <cell r="AE883" t="str">
            <v>EMP</v>
          </cell>
          <cell r="AF883" t="str">
            <v>97355</v>
          </cell>
          <cell r="AG883" t="str">
            <v>JUL</v>
          </cell>
          <cell r="AH883" t="str">
            <v xml:space="preserve"> 000.00</v>
          </cell>
          <cell r="AI883" t="str">
            <v>BCH</v>
          </cell>
          <cell r="AJ883" t="str">
            <v>500</v>
          </cell>
          <cell r="AK883" t="str">
            <v>CLS</v>
          </cell>
          <cell r="AL883" t="str">
            <v>R431</v>
          </cell>
          <cell r="AM883" t="str">
            <v>DTA</v>
          </cell>
          <cell r="AN883" t="str">
            <v xml:space="preserve"> 00000000000.00</v>
          </cell>
          <cell r="AO883" t="str">
            <v>DTH</v>
          </cell>
          <cell r="AP883" t="str">
            <v xml:space="preserve"> 00000000000.00</v>
          </cell>
          <cell r="AV883" t="str">
            <v>000000000</v>
          </cell>
          <cell r="AW883" t="str">
            <v>000</v>
          </cell>
          <cell r="AX883" t="str">
            <v>00</v>
          </cell>
          <cell r="AY883" t="str">
            <v>0</v>
          </cell>
          <cell r="AZ883" t="str">
            <v>FPL Fibernet</v>
          </cell>
        </row>
        <row r="884">
          <cell r="A884" t="str">
            <v>107100</v>
          </cell>
          <cell r="B884" t="str">
            <v>0385</v>
          </cell>
          <cell r="C884" t="str">
            <v>06300</v>
          </cell>
          <cell r="D884" t="str">
            <v>0FIBER</v>
          </cell>
          <cell r="E884" t="str">
            <v>385000</v>
          </cell>
          <cell r="F884" t="str">
            <v>0803</v>
          </cell>
          <cell r="G884" t="str">
            <v>36000</v>
          </cell>
          <cell r="H884" t="str">
            <v>A</v>
          </cell>
          <cell r="I884" t="str">
            <v>00000041</v>
          </cell>
          <cell r="J884">
            <v>60</v>
          </cell>
          <cell r="K884">
            <v>385</v>
          </cell>
          <cell r="L884">
            <v>6355</v>
          </cell>
          <cell r="M884">
            <v>107</v>
          </cell>
          <cell r="N884">
            <v>10</v>
          </cell>
          <cell r="O884">
            <v>0</v>
          </cell>
          <cell r="P884">
            <v>107.1</v>
          </cell>
          <cell r="Q884" t="str">
            <v>0803</v>
          </cell>
          <cell r="R884" t="str">
            <v>36000</v>
          </cell>
          <cell r="S884" t="str">
            <v>200212</v>
          </cell>
          <cell r="T884" t="str">
            <v>PY42</v>
          </cell>
          <cell r="U884">
            <v>328.3</v>
          </cell>
          <cell r="V884" t="str">
            <v>LDB</v>
          </cell>
          <cell r="W884">
            <v>0</v>
          </cell>
          <cell r="X884" t="str">
            <v>SHR</v>
          </cell>
          <cell r="Y884">
            <v>8</v>
          </cell>
          <cell r="Z884">
            <v>8</v>
          </cell>
          <cell r="AA884" t="str">
            <v>PYP</v>
          </cell>
          <cell r="AB884" t="str">
            <v xml:space="preserve"> 0000025</v>
          </cell>
          <cell r="AC884" t="str">
            <v>PYL</v>
          </cell>
          <cell r="AD884" t="str">
            <v>004399</v>
          </cell>
          <cell r="AE884" t="str">
            <v>EMP</v>
          </cell>
          <cell r="AF884" t="str">
            <v>35412</v>
          </cell>
          <cell r="AG884" t="str">
            <v>JUL</v>
          </cell>
          <cell r="AH884" t="str">
            <v xml:space="preserve"> 000.00</v>
          </cell>
          <cell r="AI884" t="str">
            <v>BCH</v>
          </cell>
          <cell r="AJ884" t="str">
            <v>500</v>
          </cell>
          <cell r="AK884" t="str">
            <v>CLS</v>
          </cell>
          <cell r="AL884" t="str">
            <v>R436</v>
          </cell>
          <cell r="AM884" t="str">
            <v>DTA</v>
          </cell>
          <cell r="AN884" t="str">
            <v xml:space="preserve"> 00000000000.00</v>
          </cell>
          <cell r="AO884" t="str">
            <v>DTH</v>
          </cell>
          <cell r="AP884" t="str">
            <v xml:space="preserve"> 00000000000.00</v>
          </cell>
          <cell r="AV884" t="str">
            <v>000000000</v>
          </cell>
          <cell r="AW884" t="str">
            <v>000</v>
          </cell>
          <cell r="AX884" t="str">
            <v>00</v>
          </cell>
          <cell r="AY884" t="str">
            <v>0</v>
          </cell>
          <cell r="AZ884" t="str">
            <v>FPL Fibernet</v>
          </cell>
        </row>
        <row r="885">
          <cell r="A885" t="str">
            <v>107100</v>
          </cell>
          <cell r="B885" t="str">
            <v>0312</v>
          </cell>
          <cell r="C885" t="str">
            <v>06300</v>
          </cell>
          <cell r="D885" t="str">
            <v>0ELECT</v>
          </cell>
          <cell r="E885" t="str">
            <v>312000</v>
          </cell>
          <cell r="F885" t="str">
            <v>0662</v>
          </cell>
          <cell r="G885" t="str">
            <v>51450</v>
          </cell>
          <cell r="H885" t="str">
            <v>A</v>
          </cell>
          <cell r="I885" t="str">
            <v>00000041</v>
          </cell>
          <cell r="J885">
            <v>66</v>
          </cell>
          <cell r="K885">
            <v>312</v>
          </cell>
          <cell r="L885">
            <v>6356</v>
          </cell>
          <cell r="M885">
            <v>398</v>
          </cell>
          <cell r="N885">
            <v>0</v>
          </cell>
          <cell r="O885">
            <v>1</v>
          </cell>
          <cell r="P885">
            <v>398.00099999999998</v>
          </cell>
          <cell r="Q885" t="str">
            <v>0662</v>
          </cell>
          <cell r="R885" t="str">
            <v>51450</v>
          </cell>
          <cell r="S885" t="str">
            <v>200212</v>
          </cell>
          <cell r="T885" t="str">
            <v>SA01</v>
          </cell>
          <cell r="U885">
            <v>10540</v>
          </cell>
          <cell r="W885">
            <v>0</v>
          </cell>
          <cell r="Y885">
            <v>0</v>
          </cell>
          <cell r="Z885">
            <v>1</v>
          </cell>
          <cell r="AA885" t="str">
            <v>BCH</v>
          </cell>
          <cell r="AB885" t="str">
            <v>450002361</v>
          </cell>
          <cell r="AC885" t="str">
            <v>PO#</v>
          </cell>
          <cell r="AD885" t="str">
            <v>4500126175</v>
          </cell>
          <cell r="AE885" t="str">
            <v>S/R</v>
          </cell>
          <cell r="AF885" t="str">
            <v>337</v>
          </cell>
          <cell r="AI885" t="str">
            <v>PYN</v>
          </cell>
          <cell r="AJ885" t="str">
            <v>SYNCHRONET INC</v>
          </cell>
          <cell r="AK885" t="str">
            <v>VND</v>
          </cell>
          <cell r="AL885" t="str">
            <v>582523899</v>
          </cell>
          <cell r="AM885" t="str">
            <v>FAC</v>
          </cell>
          <cell r="AN885" t="str">
            <v>000</v>
          </cell>
          <cell r="AQ885" t="str">
            <v>NVD</v>
          </cell>
          <cell r="AR885" t="str">
            <v>2002-12-</v>
          </cell>
          <cell r="AU885" t="str">
            <v>INVOICE# FPL2235A   SYNCHRONET INC      5000003709</v>
          </cell>
          <cell r="AV885" t="str">
            <v>WF-BATCH</v>
          </cell>
          <cell r="AW885" t="str">
            <v>000</v>
          </cell>
          <cell r="AX885" t="str">
            <v>00</v>
          </cell>
          <cell r="AY885" t="str">
            <v>0</v>
          </cell>
          <cell r="AZ885" t="str">
            <v>FPL Fibernet</v>
          </cell>
        </row>
        <row r="886">
          <cell r="A886" t="str">
            <v>107100</v>
          </cell>
          <cell r="B886" t="str">
            <v>0312</v>
          </cell>
          <cell r="C886" t="str">
            <v>06300</v>
          </cell>
          <cell r="D886" t="str">
            <v>0ELECT</v>
          </cell>
          <cell r="E886" t="str">
            <v>312000</v>
          </cell>
          <cell r="F886" t="str">
            <v>0676</v>
          </cell>
          <cell r="G886" t="str">
            <v>12450</v>
          </cell>
          <cell r="H886" t="str">
            <v>A</v>
          </cell>
          <cell r="I886" t="str">
            <v>00000041</v>
          </cell>
          <cell r="J886">
            <v>65</v>
          </cell>
          <cell r="K886">
            <v>312</v>
          </cell>
          <cell r="L886">
            <v>6356</v>
          </cell>
          <cell r="M886">
            <v>388</v>
          </cell>
          <cell r="N886">
            <v>0</v>
          </cell>
          <cell r="O886">
            <v>1</v>
          </cell>
          <cell r="P886">
            <v>388.00099999999998</v>
          </cell>
          <cell r="Q886" t="str">
            <v>0676</v>
          </cell>
          <cell r="R886" t="str">
            <v>12450</v>
          </cell>
          <cell r="S886" t="str">
            <v>200212</v>
          </cell>
          <cell r="T886" t="str">
            <v>SA01</v>
          </cell>
          <cell r="U886">
            <v>-1549.35</v>
          </cell>
          <cell r="V886" t="str">
            <v>LDB</v>
          </cell>
          <cell r="W886">
            <v>0</v>
          </cell>
          <cell r="Y886">
            <v>0</v>
          </cell>
          <cell r="Z886">
            <v>-1</v>
          </cell>
          <cell r="AA886" t="str">
            <v>MS#</v>
          </cell>
          <cell r="AB886" t="str">
            <v xml:space="preserve">   998014542</v>
          </cell>
          <cell r="AC886" t="str">
            <v>BCH</v>
          </cell>
          <cell r="AD886" t="str">
            <v>017210</v>
          </cell>
          <cell r="AE886" t="str">
            <v>TML</v>
          </cell>
          <cell r="AF886" t="str">
            <v>12018</v>
          </cell>
          <cell r="AG886" t="str">
            <v>SRL</v>
          </cell>
          <cell r="AH886" t="str">
            <v>0368</v>
          </cell>
          <cell r="AI886" t="str">
            <v>DLV</v>
          </cell>
          <cell r="AJ886" t="str">
            <v>000</v>
          </cell>
          <cell r="AK886" t="str">
            <v>REL</v>
          </cell>
          <cell r="AL886" t="str">
            <v>000</v>
          </cell>
          <cell r="AM886" t="str">
            <v>LN#</v>
          </cell>
          <cell r="AO886" t="str">
            <v>UOI</v>
          </cell>
          <cell r="AP886" t="str">
            <v>EA</v>
          </cell>
          <cell r="AU886" t="str">
            <v>0</v>
          </cell>
          <cell r="AW886" t="str">
            <v>000</v>
          </cell>
          <cell r="AX886" t="str">
            <v>00</v>
          </cell>
          <cell r="AY886" t="str">
            <v>0</v>
          </cell>
          <cell r="AZ886" t="str">
            <v>FPL Fibernet</v>
          </cell>
        </row>
        <row r="887">
          <cell r="A887" t="str">
            <v>107100</v>
          </cell>
          <cell r="B887" t="str">
            <v>0312</v>
          </cell>
          <cell r="C887" t="str">
            <v>06300</v>
          </cell>
          <cell r="D887" t="str">
            <v>0ELECT</v>
          </cell>
          <cell r="E887" t="str">
            <v>312000</v>
          </cell>
          <cell r="F887" t="str">
            <v>0676</v>
          </cell>
          <cell r="G887" t="str">
            <v>12450</v>
          </cell>
          <cell r="H887" t="str">
            <v>A</v>
          </cell>
          <cell r="I887" t="str">
            <v>00000041</v>
          </cell>
          <cell r="J887">
            <v>65</v>
          </cell>
          <cell r="K887">
            <v>312</v>
          </cell>
          <cell r="L887">
            <v>6356</v>
          </cell>
          <cell r="M887">
            <v>398</v>
          </cell>
          <cell r="N887">
            <v>0</v>
          </cell>
          <cell r="O887">
            <v>1</v>
          </cell>
          <cell r="P887">
            <v>398.00099999999998</v>
          </cell>
          <cell r="Q887" t="str">
            <v>0676</v>
          </cell>
          <cell r="R887" t="str">
            <v>12450</v>
          </cell>
          <cell r="S887" t="str">
            <v>200212</v>
          </cell>
          <cell r="T887" t="str">
            <v>SA01</v>
          </cell>
          <cell r="U887">
            <v>-171</v>
          </cell>
          <cell r="V887" t="str">
            <v>LDB</v>
          </cell>
          <cell r="W887">
            <v>0</v>
          </cell>
          <cell r="Y887">
            <v>0</v>
          </cell>
          <cell r="Z887">
            <v>-150</v>
          </cell>
          <cell r="AA887" t="str">
            <v>MS#</v>
          </cell>
          <cell r="AB887" t="str">
            <v xml:space="preserve">   998014677</v>
          </cell>
          <cell r="AC887" t="str">
            <v>BCH</v>
          </cell>
          <cell r="AD887" t="str">
            <v>016806</v>
          </cell>
          <cell r="AE887" t="str">
            <v>TML</v>
          </cell>
          <cell r="AF887" t="str">
            <v>12010</v>
          </cell>
          <cell r="AG887" t="str">
            <v>SRL</v>
          </cell>
          <cell r="AH887" t="str">
            <v>0368</v>
          </cell>
          <cell r="AI887" t="str">
            <v>DLV</v>
          </cell>
          <cell r="AJ887" t="str">
            <v>000</v>
          </cell>
          <cell r="AK887" t="str">
            <v>REL</v>
          </cell>
          <cell r="AL887" t="str">
            <v>000</v>
          </cell>
          <cell r="AM887" t="str">
            <v>LN#</v>
          </cell>
          <cell r="AO887" t="str">
            <v>UOI</v>
          </cell>
          <cell r="AP887" t="str">
            <v>FT</v>
          </cell>
          <cell r="AU887" t="str">
            <v>0</v>
          </cell>
          <cell r="AW887" t="str">
            <v>000</v>
          </cell>
          <cell r="AX887" t="str">
            <v>00</v>
          </cell>
          <cell r="AY887" t="str">
            <v>0</v>
          </cell>
          <cell r="AZ887" t="str">
            <v>FPL Fibernet</v>
          </cell>
        </row>
        <row r="888">
          <cell r="A888" t="str">
            <v>107100</v>
          </cell>
          <cell r="B888" t="str">
            <v>0312</v>
          </cell>
          <cell r="C888" t="str">
            <v>06300</v>
          </cell>
          <cell r="D888" t="str">
            <v>0ELECT</v>
          </cell>
          <cell r="E888" t="str">
            <v>312000</v>
          </cell>
          <cell r="F888" t="str">
            <v>0676</v>
          </cell>
          <cell r="G888" t="str">
            <v>12450</v>
          </cell>
          <cell r="H888" t="str">
            <v>A</v>
          </cell>
          <cell r="I888" t="str">
            <v>00000041</v>
          </cell>
          <cell r="J888">
            <v>65</v>
          </cell>
          <cell r="K888">
            <v>312</v>
          </cell>
          <cell r="L888">
            <v>6356</v>
          </cell>
          <cell r="M888">
            <v>398</v>
          </cell>
          <cell r="N888">
            <v>0</v>
          </cell>
          <cell r="O888">
            <v>1</v>
          </cell>
          <cell r="P888">
            <v>398.00099999999998</v>
          </cell>
          <cell r="Q888" t="str">
            <v>0676</v>
          </cell>
          <cell r="R888" t="str">
            <v>12450</v>
          </cell>
          <cell r="S888" t="str">
            <v>200212</v>
          </cell>
          <cell r="T888" t="str">
            <v>SA01</v>
          </cell>
          <cell r="U888">
            <v>-194.88</v>
          </cell>
          <cell r="V888" t="str">
            <v>LDB</v>
          </cell>
          <cell r="W888">
            <v>0</v>
          </cell>
          <cell r="Y888">
            <v>0</v>
          </cell>
          <cell r="Z888">
            <v>-1</v>
          </cell>
          <cell r="AA888" t="str">
            <v>MS#</v>
          </cell>
          <cell r="AB888" t="str">
            <v xml:space="preserve">   998014037</v>
          </cell>
          <cell r="AC888" t="str">
            <v>BCH</v>
          </cell>
          <cell r="AD888" t="str">
            <v>016806</v>
          </cell>
          <cell r="AE888" t="str">
            <v>TML</v>
          </cell>
          <cell r="AF888" t="str">
            <v>12010</v>
          </cell>
          <cell r="AG888" t="str">
            <v>SRL</v>
          </cell>
          <cell r="AH888" t="str">
            <v>0368</v>
          </cell>
          <cell r="AI888" t="str">
            <v>DLV</v>
          </cell>
          <cell r="AJ888" t="str">
            <v>000</v>
          </cell>
          <cell r="AK888" t="str">
            <v>REL</v>
          </cell>
          <cell r="AL888" t="str">
            <v>000</v>
          </cell>
          <cell r="AM888" t="str">
            <v>LN#</v>
          </cell>
          <cell r="AO888" t="str">
            <v>UOI</v>
          </cell>
          <cell r="AP888" t="str">
            <v>EA</v>
          </cell>
          <cell r="AU888" t="str">
            <v>0</v>
          </cell>
          <cell r="AW888" t="str">
            <v>000</v>
          </cell>
          <cell r="AX888" t="str">
            <v>00</v>
          </cell>
          <cell r="AY888" t="str">
            <v>0</v>
          </cell>
          <cell r="AZ888" t="str">
            <v>FPL Fibernet</v>
          </cell>
        </row>
        <row r="889">
          <cell r="A889" t="str">
            <v>107100</v>
          </cell>
          <cell r="B889" t="str">
            <v>0312</v>
          </cell>
          <cell r="C889" t="str">
            <v>06300</v>
          </cell>
          <cell r="D889" t="str">
            <v>0ELECT</v>
          </cell>
          <cell r="E889" t="str">
            <v>312000</v>
          </cell>
          <cell r="F889" t="str">
            <v>0676</v>
          </cell>
          <cell r="G889" t="str">
            <v>12450</v>
          </cell>
          <cell r="H889" t="str">
            <v>A</v>
          </cell>
          <cell r="I889" t="str">
            <v>00000041</v>
          </cell>
          <cell r="J889">
            <v>65</v>
          </cell>
          <cell r="K889">
            <v>312</v>
          </cell>
          <cell r="L889">
            <v>6356</v>
          </cell>
          <cell r="M889">
            <v>398</v>
          </cell>
          <cell r="N889">
            <v>0</v>
          </cell>
          <cell r="O889">
            <v>1</v>
          </cell>
          <cell r="P889">
            <v>398.00099999999998</v>
          </cell>
          <cell r="Q889" t="str">
            <v>0676</v>
          </cell>
          <cell r="R889" t="str">
            <v>12450</v>
          </cell>
          <cell r="S889" t="str">
            <v>200212</v>
          </cell>
          <cell r="T889" t="str">
            <v>SA01</v>
          </cell>
          <cell r="U889">
            <v>-4002.31</v>
          </cell>
          <cell r="V889" t="str">
            <v>LDB</v>
          </cell>
          <cell r="W889">
            <v>0</v>
          </cell>
          <cell r="Y889">
            <v>0</v>
          </cell>
          <cell r="Z889">
            <v>-1</v>
          </cell>
          <cell r="AA889" t="str">
            <v>MS#</v>
          </cell>
          <cell r="AB889" t="str">
            <v xml:space="preserve">   998014148</v>
          </cell>
          <cell r="AC889" t="str">
            <v>BCH</v>
          </cell>
          <cell r="AD889" t="str">
            <v>016806</v>
          </cell>
          <cell r="AE889" t="str">
            <v>TML</v>
          </cell>
          <cell r="AF889" t="str">
            <v>12010</v>
          </cell>
          <cell r="AG889" t="str">
            <v>SRL</v>
          </cell>
          <cell r="AH889" t="str">
            <v>0368</v>
          </cell>
          <cell r="AI889" t="str">
            <v>DLV</v>
          </cell>
          <cell r="AJ889" t="str">
            <v>000</v>
          </cell>
          <cell r="AK889" t="str">
            <v>REL</v>
          </cell>
          <cell r="AL889" t="str">
            <v>000</v>
          </cell>
          <cell r="AM889" t="str">
            <v>LN#</v>
          </cell>
          <cell r="AO889" t="str">
            <v>UOI</v>
          </cell>
          <cell r="AP889" t="str">
            <v>EA</v>
          </cell>
          <cell r="AU889" t="str">
            <v>0</v>
          </cell>
          <cell r="AW889" t="str">
            <v>000</v>
          </cell>
          <cell r="AX889" t="str">
            <v>00</v>
          </cell>
          <cell r="AY889" t="str">
            <v>0</v>
          </cell>
          <cell r="AZ889" t="str">
            <v>FPL Fibernet</v>
          </cell>
        </row>
        <row r="890">
          <cell r="A890" t="str">
            <v>107100</v>
          </cell>
          <cell r="B890" t="str">
            <v>0312</v>
          </cell>
          <cell r="C890" t="str">
            <v>06300</v>
          </cell>
          <cell r="D890" t="str">
            <v>0ELECT</v>
          </cell>
          <cell r="E890" t="str">
            <v>312000</v>
          </cell>
          <cell r="F890" t="str">
            <v>0790</v>
          </cell>
          <cell r="G890" t="str">
            <v>65000</v>
          </cell>
          <cell r="H890" t="str">
            <v>A</v>
          </cell>
          <cell r="I890" t="str">
            <v>00000041</v>
          </cell>
          <cell r="J890">
            <v>65</v>
          </cell>
          <cell r="K890">
            <v>312</v>
          </cell>
          <cell r="L890">
            <v>6356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 t="str">
            <v>0790</v>
          </cell>
          <cell r="R890" t="str">
            <v>65000</v>
          </cell>
          <cell r="S890" t="str">
            <v>200212</v>
          </cell>
          <cell r="T890" t="str">
            <v>CA01</v>
          </cell>
          <cell r="U890">
            <v>5000</v>
          </cell>
          <cell r="V890" t="str">
            <v>LDB</v>
          </cell>
          <cell r="W890">
            <v>0</v>
          </cell>
          <cell r="Y890">
            <v>0</v>
          </cell>
          <cell r="Z890">
            <v>0</v>
          </cell>
          <cell r="AA890" t="str">
            <v>BCH</v>
          </cell>
          <cell r="AB890" t="str">
            <v>0011</v>
          </cell>
          <cell r="AC890" t="str">
            <v>WKS</v>
          </cell>
          <cell r="AE890" t="str">
            <v>JV#</v>
          </cell>
          <cell r="AF890" t="str">
            <v>1232</v>
          </cell>
          <cell r="AG890" t="str">
            <v>FRN</v>
          </cell>
          <cell r="AH890" t="str">
            <v>6356</v>
          </cell>
          <cell r="AI890" t="str">
            <v>RP#</v>
          </cell>
          <cell r="AJ890" t="str">
            <v>000</v>
          </cell>
          <cell r="AK890" t="str">
            <v>CTL</v>
          </cell>
          <cell r="AM890" t="str">
            <v>RF#</v>
          </cell>
          <cell r="AU890" t="str">
            <v>ACCRUAL OF OCT 02 CAPITAL</v>
          </cell>
          <cell r="AZ890" t="str">
            <v>FPL Fibernet</v>
          </cell>
        </row>
        <row r="891">
          <cell r="A891" t="str">
            <v>107100</v>
          </cell>
          <cell r="B891" t="str">
            <v>0312</v>
          </cell>
          <cell r="C891" t="str">
            <v>06300</v>
          </cell>
          <cell r="D891" t="str">
            <v>0ELECT</v>
          </cell>
          <cell r="E891" t="str">
            <v>312000</v>
          </cell>
          <cell r="F891" t="str">
            <v>0790</v>
          </cell>
          <cell r="G891" t="str">
            <v>65000</v>
          </cell>
          <cell r="H891" t="str">
            <v>A</v>
          </cell>
          <cell r="I891" t="str">
            <v>00000041</v>
          </cell>
          <cell r="J891">
            <v>70</v>
          </cell>
          <cell r="K891">
            <v>312</v>
          </cell>
          <cell r="L891">
            <v>6356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 t="str">
            <v>0790</v>
          </cell>
          <cell r="R891" t="str">
            <v>65000</v>
          </cell>
          <cell r="S891" t="str">
            <v>200212</v>
          </cell>
          <cell r="T891" t="str">
            <v>CA01</v>
          </cell>
          <cell r="U891">
            <v>-81566.22</v>
          </cell>
          <cell r="V891" t="str">
            <v>LDB</v>
          </cell>
          <cell r="W891">
            <v>0</v>
          </cell>
          <cell r="Y891">
            <v>0</v>
          </cell>
          <cell r="Z891">
            <v>0</v>
          </cell>
          <cell r="AA891" t="str">
            <v>BCH</v>
          </cell>
          <cell r="AB891" t="str">
            <v>0023</v>
          </cell>
          <cell r="AC891" t="str">
            <v>WKS</v>
          </cell>
          <cell r="AE891" t="str">
            <v>JV#</v>
          </cell>
          <cell r="AF891" t="str">
            <v>1232</v>
          </cell>
          <cell r="AG891" t="str">
            <v>FRN</v>
          </cell>
          <cell r="AH891" t="str">
            <v>6356</v>
          </cell>
          <cell r="AI891" t="str">
            <v>RP#</v>
          </cell>
          <cell r="AJ891" t="str">
            <v>000</v>
          </cell>
          <cell r="AK891" t="str">
            <v>CTL</v>
          </cell>
          <cell r="AM891" t="str">
            <v>RF#</v>
          </cell>
          <cell r="AU891" t="str">
            <v>TO PLACE IN SERVICE</v>
          </cell>
          <cell r="AZ891" t="str">
            <v>FPL Fibernet</v>
          </cell>
        </row>
        <row r="892">
          <cell r="A892" t="str">
            <v>107100</v>
          </cell>
          <cell r="B892" t="str">
            <v>0312</v>
          </cell>
          <cell r="C892" t="str">
            <v>06300</v>
          </cell>
          <cell r="D892" t="str">
            <v>0ELECT</v>
          </cell>
          <cell r="E892" t="str">
            <v>312000</v>
          </cell>
          <cell r="F892" t="str">
            <v>0803</v>
          </cell>
          <cell r="G892" t="str">
            <v>36000</v>
          </cell>
          <cell r="H892" t="str">
            <v>A</v>
          </cell>
          <cell r="I892" t="str">
            <v>00000041</v>
          </cell>
          <cell r="J892">
            <v>65</v>
          </cell>
          <cell r="K892">
            <v>312</v>
          </cell>
          <cell r="L892">
            <v>6356</v>
          </cell>
          <cell r="M892">
            <v>107</v>
          </cell>
          <cell r="N892">
            <v>10</v>
          </cell>
          <cell r="O892">
            <v>0</v>
          </cell>
          <cell r="P892">
            <v>107.1</v>
          </cell>
          <cell r="Q892" t="str">
            <v>0803</v>
          </cell>
          <cell r="R892" t="str">
            <v>36000</v>
          </cell>
          <cell r="S892" t="str">
            <v>200212</v>
          </cell>
          <cell r="T892" t="str">
            <v>PY42</v>
          </cell>
          <cell r="U892">
            <v>1250</v>
          </cell>
          <cell r="V892" t="str">
            <v>LDB</v>
          </cell>
          <cell r="W892">
            <v>0</v>
          </cell>
          <cell r="X892" t="str">
            <v>SHR</v>
          </cell>
          <cell r="Y892">
            <v>40</v>
          </cell>
          <cell r="Z892">
            <v>40</v>
          </cell>
          <cell r="AA892" t="str">
            <v>PYP</v>
          </cell>
          <cell r="AB892" t="str">
            <v xml:space="preserve"> 0000025</v>
          </cell>
          <cell r="AC892" t="str">
            <v>PYL</v>
          </cell>
          <cell r="AD892" t="str">
            <v>004366</v>
          </cell>
          <cell r="AE892" t="str">
            <v>EMP</v>
          </cell>
          <cell r="AF892" t="str">
            <v>70959</v>
          </cell>
          <cell r="AG892" t="str">
            <v>JUL</v>
          </cell>
          <cell r="AH892" t="str">
            <v xml:space="preserve"> 000.00</v>
          </cell>
          <cell r="AI892" t="str">
            <v>BCH</v>
          </cell>
          <cell r="AJ892" t="str">
            <v>500</v>
          </cell>
          <cell r="AK892" t="str">
            <v>CLS</v>
          </cell>
          <cell r="AL892" t="str">
            <v>R450</v>
          </cell>
          <cell r="AM892" t="str">
            <v>DTA</v>
          </cell>
          <cell r="AN892" t="str">
            <v xml:space="preserve"> 00000000000.00</v>
          </cell>
          <cell r="AO892" t="str">
            <v>DTH</v>
          </cell>
          <cell r="AP892" t="str">
            <v xml:space="preserve"> 00000000000.00</v>
          </cell>
          <cell r="AV892" t="str">
            <v>000000000</v>
          </cell>
          <cell r="AW892" t="str">
            <v>000</v>
          </cell>
          <cell r="AX892" t="str">
            <v>00</v>
          </cell>
          <cell r="AY892" t="str">
            <v>0</v>
          </cell>
          <cell r="AZ892" t="str">
            <v>FPL Fibernet</v>
          </cell>
        </row>
        <row r="893">
          <cell r="A893" t="str">
            <v>107100</v>
          </cell>
          <cell r="B893" t="str">
            <v>0312</v>
          </cell>
          <cell r="C893" t="str">
            <v>06300</v>
          </cell>
          <cell r="D893" t="str">
            <v>0FIBER</v>
          </cell>
          <cell r="E893" t="str">
            <v>312000</v>
          </cell>
          <cell r="F893" t="str">
            <v>0803</v>
          </cell>
          <cell r="G893" t="str">
            <v>36000</v>
          </cell>
          <cell r="H893" t="str">
            <v>A</v>
          </cell>
          <cell r="I893" t="str">
            <v>00000041</v>
          </cell>
          <cell r="J893">
            <v>60</v>
          </cell>
          <cell r="K893">
            <v>312</v>
          </cell>
          <cell r="L893">
            <v>6356</v>
          </cell>
          <cell r="M893">
            <v>107</v>
          </cell>
          <cell r="N893">
            <v>10</v>
          </cell>
          <cell r="O893">
            <v>0</v>
          </cell>
          <cell r="P893">
            <v>107.1</v>
          </cell>
          <cell r="Q893" t="str">
            <v>0803</v>
          </cell>
          <cell r="R893" t="str">
            <v>36000</v>
          </cell>
          <cell r="S893" t="str">
            <v>200212</v>
          </cell>
          <cell r="T893" t="str">
            <v>PY42</v>
          </cell>
          <cell r="U893">
            <v>83.08</v>
          </cell>
          <cell r="V893" t="str">
            <v>LDB</v>
          </cell>
          <cell r="W893">
            <v>0</v>
          </cell>
          <cell r="X893" t="str">
            <v>SHR</v>
          </cell>
          <cell r="Y893">
            <v>2</v>
          </cell>
          <cell r="Z893">
            <v>2</v>
          </cell>
          <cell r="AA893" t="str">
            <v>PYP</v>
          </cell>
          <cell r="AB893" t="str">
            <v xml:space="preserve"> 0000026</v>
          </cell>
          <cell r="AC893" t="str">
            <v>PYL</v>
          </cell>
          <cell r="AD893" t="str">
            <v>003054</v>
          </cell>
          <cell r="AE893" t="str">
            <v>EMP</v>
          </cell>
          <cell r="AF893" t="str">
            <v>16244</v>
          </cell>
          <cell r="AG893" t="str">
            <v>JUL</v>
          </cell>
          <cell r="AH893" t="str">
            <v xml:space="preserve"> 000.00</v>
          </cell>
          <cell r="AI893" t="str">
            <v>BCH</v>
          </cell>
          <cell r="AJ893" t="str">
            <v>500</v>
          </cell>
          <cell r="AK893" t="str">
            <v>CLS</v>
          </cell>
          <cell r="AL893" t="str">
            <v>R513</v>
          </cell>
          <cell r="AM893" t="str">
            <v>DTA</v>
          </cell>
          <cell r="AN893" t="str">
            <v xml:space="preserve"> 00000000000.00</v>
          </cell>
          <cell r="AO893" t="str">
            <v>DTH</v>
          </cell>
          <cell r="AP893" t="str">
            <v xml:space="preserve"> 00000000000.00</v>
          </cell>
          <cell r="AV893" t="str">
            <v>000000000</v>
          </cell>
          <cell r="AW893" t="str">
            <v>000</v>
          </cell>
          <cell r="AX893" t="str">
            <v>00</v>
          </cell>
          <cell r="AY893" t="str">
            <v>0</v>
          </cell>
          <cell r="AZ893" t="str">
            <v>FPL Fibernet</v>
          </cell>
        </row>
        <row r="894">
          <cell r="A894" t="str">
            <v>107100</v>
          </cell>
          <cell r="B894" t="str">
            <v>0312</v>
          </cell>
          <cell r="C894" t="str">
            <v>06300</v>
          </cell>
          <cell r="D894" t="str">
            <v>0FIBER</v>
          </cell>
          <cell r="E894" t="str">
            <v>312000</v>
          </cell>
          <cell r="F894" t="str">
            <v>0803</v>
          </cell>
          <cell r="G894" t="str">
            <v>36000</v>
          </cell>
          <cell r="H894" t="str">
            <v>A</v>
          </cell>
          <cell r="I894" t="str">
            <v>00000041</v>
          </cell>
          <cell r="J894">
            <v>60</v>
          </cell>
          <cell r="K894">
            <v>312</v>
          </cell>
          <cell r="L894">
            <v>6356</v>
          </cell>
          <cell r="M894">
            <v>107</v>
          </cell>
          <cell r="N894">
            <v>10</v>
          </cell>
          <cell r="O894">
            <v>0</v>
          </cell>
          <cell r="P894">
            <v>107.1</v>
          </cell>
          <cell r="Q894" t="str">
            <v>0803</v>
          </cell>
          <cell r="R894" t="str">
            <v>36000</v>
          </cell>
          <cell r="S894" t="str">
            <v>200212</v>
          </cell>
          <cell r="T894" t="str">
            <v>PY42</v>
          </cell>
          <cell r="U894">
            <v>656.6</v>
          </cell>
          <cell r="V894" t="str">
            <v>LDB</v>
          </cell>
          <cell r="W894">
            <v>0</v>
          </cell>
          <cell r="X894" t="str">
            <v>SHR</v>
          </cell>
          <cell r="Y894">
            <v>16</v>
          </cell>
          <cell r="Z894">
            <v>16</v>
          </cell>
          <cell r="AA894" t="str">
            <v>PYP</v>
          </cell>
          <cell r="AB894" t="str">
            <v xml:space="preserve"> 0000026</v>
          </cell>
          <cell r="AC894" t="str">
            <v>PYL</v>
          </cell>
          <cell r="AD894" t="str">
            <v>004399</v>
          </cell>
          <cell r="AE894" t="str">
            <v>EMP</v>
          </cell>
          <cell r="AF894" t="str">
            <v>35412</v>
          </cell>
          <cell r="AG894" t="str">
            <v>JUL</v>
          </cell>
          <cell r="AH894" t="str">
            <v xml:space="preserve"> 000.00</v>
          </cell>
          <cell r="AI894" t="str">
            <v>BCH</v>
          </cell>
          <cell r="AJ894" t="str">
            <v>500</v>
          </cell>
          <cell r="AK894" t="str">
            <v>CLS</v>
          </cell>
          <cell r="AL894" t="str">
            <v>R436</v>
          </cell>
          <cell r="AM894" t="str">
            <v>DTA</v>
          </cell>
          <cell r="AN894" t="str">
            <v xml:space="preserve"> 00000000000.00</v>
          </cell>
          <cell r="AO894" t="str">
            <v>DTH</v>
          </cell>
          <cell r="AP894" t="str">
            <v xml:space="preserve"> 00000000000.00</v>
          </cell>
          <cell r="AV894" t="str">
            <v>000000000</v>
          </cell>
          <cell r="AW894" t="str">
            <v>000</v>
          </cell>
          <cell r="AX894" t="str">
            <v>00</v>
          </cell>
          <cell r="AY894" t="str">
            <v>0</v>
          </cell>
          <cell r="AZ894" t="str">
            <v>FPL Fibernet</v>
          </cell>
        </row>
        <row r="895">
          <cell r="A895" t="str">
            <v>107100</v>
          </cell>
          <cell r="B895" t="str">
            <v>0385</v>
          </cell>
          <cell r="C895" t="str">
            <v>06300</v>
          </cell>
          <cell r="D895" t="str">
            <v>0FIBER</v>
          </cell>
          <cell r="E895" t="str">
            <v>385000</v>
          </cell>
          <cell r="F895" t="str">
            <v>0803</v>
          </cell>
          <cell r="G895" t="str">
            <v>36000</v>
          </cell>
          <cell r="H895" t="str">
            <v>A</v>
          </cell>
          <cell r="I895" t="str">
            <v>00000041</v>
          </cell>
          <cell r="J895">
            <v>60</v>
          </cell>
          <cell r="K895">
            <v>385</v>
          </cell>
          <cell r="L895">
            <v>6356</v>
          </cell>
          <cell r="M895">
            <v>107</v>
          </cell>
          <cell r="N895">
            <v>10</v>
          </cell>
          <cell r="O895">
            <v>0</v>
          </cell>
          <cell r="P895">
            <v>107.1</v>
          </cell>
          <cell r="Q895" t="str">
            <v>0803</v>
          </cell>
          <cell r="R895" t="str">
            <v>36000</v>
          </cell>
          <cell r="S895" t="str">
            <v>200212</v>
          </cell>
          <cell r="T895" t="str">
            <v>PY42</v>
          </cell>
          <cell r="U895">
            <v>328.3</v>
          </cell>
          <cell r="V895" t="str">
            <v>LDB</v>
          </cell>
          <cell r="W895">
            <v>0</v>
          </cell>
          <cell r="X895" t="str">
            <v>SHR</v>
          </cell>
          <cell r="Y895">
            <v>8</v>
          </cell>
          <cell r="Z895">
            <v>8</v>
          </cell>
          <cell r="AA895" t="str">
            <v>PYP</v>
          </cell>
          <cell r="AB895" t="str">
            <v xml:space="preserve"> 0000025</v>
          </cell>
          <cell r="AC895" t="str">
            <v>PYL</v>
          </cell>
          <cell r="AD895" t="str">
            <v>004399</v>
          </cell>
          <cell r="AE895" t="str">
            <v>EMP</v>
          </cell>
          <cell r="AF895" t="str">
            <v>35412</v>
          </cell>
          <cell r="AG895" t="str">
            <v>JUL</v>
          </cell>
          <cell r="AH895" t="str">
            <v xml:space="preserve"> 000.00</v>
          </cell>
          <cell r="AI895" t="str">
            <v>BCH</v>
          </cell>
          <cell r="AJ895" t="str">
            <v>500</v>
          </cell>
          <cell r="AK895" t="str">
            <v>CLS</v>
          </cell>
          <cell r="AL895" t="str">
            <v>R436</v>
          </cell>
          <cell r="AM895" t="str">
            <v>DTA</v>
          </cell>
          <cell r="AN895" t="str">
            <v xml:space="preserve"> 00000000000.00</v>
          </cell>
          <cell r="AO895" t="str">
            <v>DTH</v>
          </cell>
          <cell r="AP895" t="str">
            <v xml:space="preserve"> 00000000000.00</v>
          </cell>
          <cell r="AV895" t="str">
            <v>000000000</v>
          </cell>
          <cell r="AW895" t="str">
            <v>000</v>
          </cell>
          <cell r="AX895" t="str">
            <v>00</v>
          </cell>
          <cell r="AY895" t="str">
            <v>0</v>
          </cell>
          <cell r="AZ895" t="str">
            <v>FPL Fibernet</v>
          </cell>
        </row>
        <row r="896">
          <cell r="L896">
            <v>6357</v>
          </cell>
          <cell r="S896" t="str">
            <v>200212</v>
          </cell>
          <cell r="U896">
            <v>5740</v>
          </cell>
        </row>
        <row r="897">
          <cell r="L897">
            <v>6357</v>
          </cell>
          <cell r="S897" t="str">
            <v>200212</v>
          </cell>
          <cell r="U897">
            <v>100.61</v>
          </cell>
        </row>
        <row r="898">
          <cell r="A898" t="str">
            <v>107100</v>
          </cell>
          <cell r="B898" t="str">
            <v>0312</v>
          </cell>
          <cell r="C898" t="str">
            <v>06600</v>
          </cell>
          <cell r="D898" t="str">
            <v>0FIBER</v>
          </cell>
          <cell r="E898" t="str">
            <v>312000</v>
          </cell>
          <cell r="F898" t="str">
            <v>0790</v>
          </cell>
          <cell r="G898" t="str">
            <v>65000</v>
          </cell>
          <cell r="H898" t="str">
            <v>A</v>
          </cell>
          <cell r="I898" t="str">
            <v>00000041</v>
          </cell>
          <cell r="J898">
            <v>63</v>
          </cell>
          <cell r="K898">
            <v>312</v>
          </cell>
          <cell r="L898">
            <v>6600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 t="str">
            <v>0790</v>
          </cell>
          <cell r="R898" t="str">
            <v>65000</v>
          </cell>
          <cell r="S898" t="str">
            <v>200212</v>
          </cell>
          <cell r="T898" t="str">
            <v>CA01</v>
          </cell>
          <cell r="U898">
            <v>4000</v>
          </cell>
          <cell r="V898" t="str">
            <v>LDB</v>
          </cell>
          <cell r="W898">
            <v>0</v>
          </cell>
          <cell r="Y898">
            <v>0</v>
          </cell>
          <cell r="Z898">
            <v>0</v>
          </cell>
          <cell r="AA898" t="str">
            <v>BCH</v>
          </cell>
          <cell r="AB898" t="str">
            <v>0014</v>
          </cell>
          <cell r="AC898" t="str">
            <v>WKS</v>
          </cell>
          <cell r="AE898" t="str">
            <v>JV#</v>
          </cell>
          <cell r="AF898" t="str">
            <v>1232</v>
          </cell>
          <cell r="AG898" t="str">
            <v>FRN</v>
          </cell>
          <cell r="AH898" t="str">
            <v>6600</v>
          </cell>
          <cell r="AI898" t="str">
            <v>RP#</v>
          </cell>
          <cell r="AJ898" t="str">
            <v>000</v>
          </cell>
          <cell r="AK898" t="str">
            <v>CTL</v>
          </cell>
          <cell r="AM898" t="str">
            <v>RF#</v>
          </cell>
          <cell r="AU898" t="str">
            <v>ACCRUAL OF DEC 02 CAPITAL</v>
          </cell>
          <cell r="AZ898" t="str">
            <v>FPL Fibernet</v>
          </cell>
        </row>
        <row r="899">
          <cell r="A899" t="str">
            <v>107100</v>
          </cell>
          <cell r="B899" t="str">
            <v>0312</v>
          </cell>
          <cell r="C899" t="str">
            <v>06600</v>
          </cell>
          <cell r="D899" t="str">
            <v>0FIBER</v>
          </cell>
          <cell r="E899" t="str">
            <v>312000</v>
          </cell>
          <cell r="F899" t="str">
            <v>0662</v>
          </cell>
          <cell r="G899" t="str">
            <v>51450</v>
          </cell>
          <cell r="H899" t="str">
            <v>A</v>
          </cell>
          <cell r="I899" t="str">
            <v>00000041</v>
          </cell>
          <cell r="J899">
            <v>63</v>
          </cell>
          <cell r="K899">
            <v>312</v>
          </cell>
          <cell r="L899">
            <v>6602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 t="str">
            <v>0662</v>
          </cell>
          <cell r="R899" t="str">
            <v>51450</v>
          </cell>
          <cell r="S899" t="str">
            <v>200212</v>
          </cell>
          <cell r="T899" t="str">
            <v>SA01</v>
          </cell>
          <cell r="U899">
            <v>14592.6</v>
          </cell>
          <cell r="W899">
            <v>0</v>
          </cell>
          <cell r="Y899">
            <v>0</v>
          </cell>
          <cell r="Z899">
            <v>1</v>
          </cell>
          <cell r="AA899" t="str">
            <v>BCH</v>
          </cell>
          <cell r="AB899" t="str">
            <v>450002354</v>
          </cell>
          <cell r="AC899" t="str">
            <v>PO#</v>
          </cell>
          <cell r="AD899" t="str">
            <v>4500072726</v>
          </cell>
          <cell r="AE899" t="str">
            <v>S/R</v>
          </cell>
          <cell r="AF899" t="str">
            <v>337</v>
          </cell>
          <cell r="AI899" t="str">
            <v>PYN</v>
          </cell>
          <cell r="AJ899" t="str">
            <v>ORIUS TELECOM SERVICES IN</v>
          </cell>
          <cell r="AK899" t="str">
            <v>VND</v>
          </cell>
          <cell r="AL899" t="str">
            <v>651061903</v>
          </cell>
          <cell r="AM899" t="str">
            <v>FAC</v>
          </cell>
          <cell r="AN899" t="str">
            <v>000</v>
          </cell>
          <cell r="AQ899" t="str">
            <v>NVD</v>
          </cell>
          <cell r="AR899" t="str">
            <v>2002-12-</v>
          </cell>
          <cell r="AU899" t="str">
            <v>INVOICE# 215726     ORIUS TELECOM SERVIC5000003643</v>
          </cell>
          <cell r="AV899" t="str">
            <v>WF-BATCH</v>
          </cell>
          <cell r="AW899" t="str">
            <v>000</v>
          </cell>
          <cell r="AX899" t="str">
            <v>00</v>
          </cell>
          <cell r="AY899" t="str">
            <v>0</v>
          </cell>
          <cell r="AZ899" t="str">
            <v>FPL Fibernet</v>
          </cell>
        </row>
        <row r="900">
          <cell r="A900" t="str">
            <v>107100</v>
          </cell>
          <cell r="B900" t="str">
            <v>0312</v>
          </cell>
          <cell r="C900" t="str">
            <v>06600</v>
          </cell>
          <cell r="D900" t="str">
            <v>0FIBER</v>
          </cell>
          <cell r="E900" t="str">
            <v>312000</v>
          </cell>
          <cell r="F900" t="str">
            <v>0662</v>
          </cell>
          <cell r="G900" t="str">
            <v>65000</v>
          </cell>
          <cell r="H900" t="str">
            <v>A</v>
          </cell>
          <cell r="I900" t="str">
            <v>00000041</v>
          </cell>
          <cell r="J900">
            <v>63</v>
          </cell>
          <cell r="K900">
            <v>312</v>
          </cell>
          <cell r="L900">
            <v>6602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 t="str">
            <v>0662</v>
          </cell>
          <cell r="R900" t="str">
            <v>65000</v>
          </cell>
          <cell r="S900" t="str">
            <v>200212</v>
          </cell>
          <cell r="T900" t="str">
            <v>CA01</v>
          </cell>
          <cell r="U900">
            <v>118.95</v>
          </cell>
          <cell r="V900" t="str">
            <v>LDB</v>
          </cell>
          <cell r="W900">
            <v>0</v>
          </cell>
          <cell r="Y900">
            <v>0</v>
          </cell>
          <cell r="Z900">
            <v>0</v>
          </cell>
          <cell r="AA900" t="str">
            <v>BCH</v>
          </cell>
          <cell r="AB900" t="str">
            <v>0029</v>
          </cell>
          <cell r="AC900" t="str">
            <v>WKS</v>
          </cell>
          <cell r="AE900" t="str">
            <v>JV#</v>
          </cell>
          <cell r="AF900" t="str">
            <v>1232</v>
          </cell>
          <cell r="AG900" t="str">
            <v>FRN</v>
          </cell>
          <cell r="AH900" t="str">
            <v>6602</v>
          </cell>
          <cell r="AI900" t="str">
            <v>RP#</v>
          </cell>
          <cell r="AJ900" t="str">
            <v>000</v>
          </cell>
          <cell r="AK900" t="str">
            <v>CTL</v>
          </cell>
          <cell r="AM900" t="str">
            <v>RF#</v>
          </cell>
          <cell r="AU900" t="str">
            <v>ACCR WD COMM UNPAID INV</v>
          </cell>
          <cell r="AZ900" t="str">
            <v>FPL Fibernet</v>
          </cell>
        </row>
        <row r="901">
          <cell r="A901" t="str">
            <v>107100</v>
          </cell>
          <cell r="B901" t="str">
            <v>0312</v>
          </cell>
          <cell r="C901" t="str">
            <v>06600</v>
          </cell>
          <cell r="D901" t="str">
            <v>0FIBER</v>
          </cell>
          <cell r="E901" t="str">
            <v>312000</v>
          </cell>
          <cell r="F901" t="str">
            <v>0662</v>
          </cell>
          <cell r="G901" t="str">
            <v>65000</v>
          </cell>
          <cell r="H901" t="str">
            <v>A</v>
          </cell>
          <cell r="I901" t="str">
            <v>00000041</v>
          </cell>
          <cell r="J901">
            <v>63</v>
          </cell>
          <cell r="K901">
            <v>312</v>
          </cell>
          <cell r="L901">
            <v>6602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 t="str">
            <v>0662</v>
          </cell>
          <cell r="R901" t="str">
            <v>65000</v>
          </cell>
          <cell r="S901" t="str">
            <v>200212</v>
          </cell>
          <cell r="T901" t="str">
            <v>CA01</v>
          </cell>
          <cell r="U901">
            <v>118.95</v>
          </cell>
          <cell r="V901" t="str">
            <v>LDB</v>
          </cell>
          <cell r="W901">
            <v>0</v>
          </cell>
          <cell r="Y901">
            <v>0</v>
          </cell>
          <cell r="Z901">
            <v>0</v>
          </cell>
          <cell r="AA901" t="str">
            <v>BCH</v>
          </cell>
          <cell r="AB901" t="str">
            <v>0033</v>
          </cell>
          <cell r="AC901" t="str">
            <v>WKS</v>
          </cell>
          <cell r="AE901" t="str">
            <v>JV#</v>
          </cell>
          <cell r="AF901" t="str">
            <v>1232</v>
          </cell>
          <cell r="AG901" t="str">
            <v>FRN</v>
          </cell>
          <cell r="AH901" t="str">
            <v>6602</v>
          </cell>
          <cell r="AI901" t="str">
            <v>RP#</v>
          </cell>
          <cell r="AJ901" t="str">
            <v>000</v>
          </cell>
          <cell r="AK901" t="str">
            <v>CTL</v>
          </cell>
          <cell r="AM901" t="str">
            <v>RF#</v>
          </cell>
          <cell r="AU901" t="str">
            <v>ACCR WD COMM UNPAID INV</v>
          </cell>
          <cell r="AZ901" t="str">
            <v>FPL Fibernet</v>
          </cell>
        </row>
        <row r="902">
          <cell r="A902" t="str">
            <v>107100</v>
          </cell>
          <cell r="B902" t="str">
            <v>0312</v>
          </cell>
          <cell r="C902" t="str">
            <v>06600</v>
          </cell>
          <cell r="D902" t="str">
            <v>0FIBER</v>
          </cell>
          <cell r="E902" t="str">
            <v>312000</v>
          </cell>
          <cell r="F902" t="str">
            <v>0662</v>
          </cell>
          <cell r="G902" t="str">
            <v>65000</v>
          </cell>
          <cell r="H902" t="str">
            <v>A</v>
          </cell>
          <cell r="I902" t="str">
            <v>00000041</v>
          </cell>
          <cell r="J902">
            <v>63</v>
          </cell>
          <cell r="K902">
            <v>312</v>
          </cell>
          <cell r="L902">
            <v>6602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 t="str">
            <v>0662</v>
          </cell>
          <cell r="R902" t="str">
            <v>65000</v>
          </cell>
          <cell r="S902" t="str">
            <v>200212</v>
          </cell>
          <cell r="T902" t="str">
            <v>CA01</v>
          </cell>
          <cell r="U902">
            <v>-118.95</v>
          </cell>
          <cell r="V902" t="str">
            <v>LDB</v>
          </cell>
          <cell r="W902">
            <v>0</v>
          </cell>
          <cell r="Y902">
            <v>0</v>
          </cell>
          <cell r="Z902">
            <v>0</v>
          </cell>
          <cell r="AA902" t="str">
            <v>BCH</v>
          </cell>
          <cell r="AB902" t="str">
            <v>0034</v>
          </cell>
          <cell r="AC902" t="str">
            <v>WKS</v>
          </cell>
          <cell r="AE902" t="str">
            <v>JV#</v>
          </cell>
          <cell r="AF902" t="str">
            <v>1232</v>
          </cell>
          <cell r="AG902" t="str">
            <v>FRN</v>
          </cell>
          <cell r="AH902" t="str">
            <v>6602</v>
          </cell>
          <cell r="AI902" t="str">
            <v>RP#</v>
          </cell>
          <cell r="AJ902" t="str">
            <v>000</v>
          </cell>
          <cell r="AK902" t="str">
            <v>CTL</v>
          </cell>
          <cell r="AM902" t="str">
            <v>RF#</v>
          </cell>
          <cell r="AU902" t="str">
            <v>ACCR WD COMM UNPAID INV</v>
          </cell>
          <cell r="AZ902" t="str">
            <v>FPL Fibernet</v>
          </cell>
        </row>
        <row r="903">
          <cell r="A903" t="str">
            <v>107100</v>
          </cell>
          <cell r="B903" t="str">
            <v>0312</v>
          </cell>
          <cell r="C903" t="str">
            <v>06600</v>
          </cell>
          <cell r="D903" t="str">
            <v>0FIBER</v>
          </cell>
          <cell r="E903" t="str">
            <v>312000</v>
          </cell>
          <cell r="F903" t="str">
            <v>0790</v>
          </cell>
          <cell r="G903" t="str">
            <v>65000</v>
          </cell>
          <cell r="H903" t="str">
            <v>A</v>
          </cell>
          <cell r="I903" t="str">
            <v>00000041</v>
          </cell>
          <cell r="J903">
            <v>63</v>
          </cell>
          <cell r="K903">
            <v>312</v>
          </cell>
          <cell r="L903">
            <v>6602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 t="str">
            <v>0790</v>
          </cell>
          <cell r="R903" t="str">
            <v>65000</v>
          </cell>
          <cell r="S903" t="str">
            <v>200212</v>
          </cell>
          <cell r="T903" t="str">
            <v>CA01</v>
          </cell>
          <cell r="U903">
            <v>31474.2</v>
          </cell>
          <cell r="V903" t="str">
            <v>LDB</v>
          </cell>
          <cell r="W903">
            <v>0</v>
          </cell>
          <cell r="Y903">
            <v>0</v>
          </cell>
          <cell r="Z903">
            <v>0</v>
          </cell>
          <cell r="AA903" t="str">
            <v>BCH</v>
          </cell>
          <cell r="AB903" t="str">
            <v>0014</v>
          </cell>
          <cell r="AC903" t="str">
            <v>WKS</v>
          </cell>
          <cell r="AE903" t="str">
            <v>JV#</v>
          </cell>
          <cell r="AF903" t="str">
            <v>1232</v>
          </cell>
          <cell r="AG903" t="str">
            <v>FRN</v>
          </cell>
          <cell r="AH903" t="str">
            <v>6602</v>
          </cell>
          <cell r="AI903" t="str">
            <v>RP#</v>
          </cell>
          <cell r="AJ903" t="str">
            <v>000</v>
          </cell>
          <cell r="AK903" t="str">
            <v>CTL</v>
          </cell>
          <cell r="AM903" t="str">
            <v>RF#</v>
          </cell>
          <cell r="AU903" t="str">
            <v>ACCRUAL OF DEC 02 CAPITAL</v>
          </cell>
          <cell r="AZ903" t="str">
            <v>FPL Fibernet</v>
          </cell>
        </row>
        <row r="904">
          <cell r="A904" t="str">
            <v>107100</v>
          </cell>
          <cell r="B904" t="str">
            <v>0312</v>
          </cell>
          <cell r="C904" t="str">
            <v>06600</v>
          </cell>
          <cell r="D904" t="str">
            <v>0FIBER</v>
          </cell>
          <cell r="E904" t="str">
            <v>312000</v>
          </cell>
          <cell r="F904" t="str">
            <v>0790</v>
          </cell>
          <cell r="G904" t="str">
            <v>65000</v>
          </cell>
          <cell r="H904" t="str">
            <v>A</v>
          </cell>
          <cell r="I904" t="str">
            <v>00000041</v>
          </cell>
          <cell r="J904">
            <v>63</v>
          </cell>
          <cell r="K904">
            <v>312</v>
          </cell>
          <cell r="L904">
            <v>6602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 t="str">
            <v>0790</v>
          </cell>
          <cell r="R904" t="str">
            <v>65000</v>
          </cell>
          <cell r="S904" t="str">
            <v>200212</v>
          </cell>
          <cell r="T904" t="str">
            <v>CA01</v>
          </cell>
          <cell r="U904">
            <v>-31474.2</v>
          </cell>
          <cell r="V904" t="str">
            <v>LDB</v>
          </cell>
          <cell r="W904">
            <v>0</v>
          </cell>
          <cell r="Y904">
            <v>0</v>
          </cell>
          <cell r="Z904">
            <v>0</v>
          </cell>
          <cell r="AA904" t="str">
            <v>BCH</v>
          </cell>
          <cell r="AB904" t="str">
            <v>0049</v>
          </cell>
          <cell r="AC904" t="str">
            <v>WKS</v>
          </cell>
          <cell r="AE904" t="str">
            <v>JV#</v>
          </cell>
          <cell r="AF904" t="str">
            <v>1232</v>
          </cell>
          <cell r="AG904" t="str">
            <v>FRN</v>
          </cell>
          <cell r="AH904" t="str">
            <v>6602</v>
          </cell>
          <cell r="AI904" t="str">
            <v>RP#</v>
          </cell>
          <cell r="AJ904" t="str">
            <v>000</v>
          </cell>
          <cell r="AK904" t="str">
            <v>CTL</v>
          </cell>
          <cell r="AM904" t="str">
            <v>RF#</v>
          </cell>
          <cell r="AU904" t="str">
            <v>ACCR REVERSAL OF DEC 02</v>
          </cell>
          <cell r="AZ904" t="str">
            <v>FPL Fibernet</v>
          </cell>
        </row>
        <row r="905">
          <cell r="A905" t="str">
            <v>107100</v>
          </cell>
          <cell r="B905" t="str">
            <v>0312</v>
          </cell>
          <cell r="C905" t="str">
            <v>06600</v>
          </cell>
          <cell r="D905" t="str">
            <v>0FIBER</v>
          </cell>
          <cell r="E905" t="str">
            <v>312000</v>
          </cell>
          <cell r="F905" t="str">
            <v>0790</v>
          </cell>
          <cell r="G905" t="str">
            <v>65000</v>
          </cell>
          <cell r="H905" t="str">
            <v>A</v>
          </cell>
          <cell r="I905" t="str">
            <v>00000041</v>
          </cell>
          <cell r="J905">
            <v>63</v>
          </cell>
          <cell r="K905">
            <v>312</v>
          </cell>
          <cell r="L905">
            <v>6603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 t="str">
            <v>0790</v>
          </cell>
          <cell r="R905" t="str">
            <v>65000</v>
          </cell>
          <cell r="S905" t="str">
            <v>200212</v>
          </cell>
          <cell r="T905" t="str">
            <v>CA01</v>
          </cell>
          <cell r="U905">
            <v>4588.7</v>
          </cell>
          <cell r="V905" t="str">
            <v>LDB</v>
          </cell>
          <cell r="W905">
            <v>0</v>
          </cell>
          <cell r="Y905">
            <v>0</v>
          </cell>
          <cell r="Z905">
            <v>0</v>
          </cell>
          <cell r="AA905" t="str">
            <v>BCH</v>
          </cell>
          <cell r="AB905" t="str">
            <v>0014</v>
          </cell>
          <cell r="AC905" t="str">
            <v>WKS</v>
          </cell>
          <cell r="AE905" t="str">
            <v>JV#</v>
          </cell>
          <cell r="AF905" t="str">
            <v>1232</v>
          </cell>
          <cell r="AG905" t="str">
            <v>FRN</v>
          </cell>
          <cell r="AH905" t="str">
            <v>6603</v>
          </cell>
          <cell r="AI905" t="str">
            <v>RP#</v>
          </cell>
          <cell r="AJ905" t="str">
            <v>000</v>
          </cell>
          <cell r="AK905" t="str">
            <v>CTL</v>
          </cell>
          <cell r="AM905" t="str">
            <v>RF#</v>
          </cell>
          <cell r="AU905" t="str">
            <v>ACCRUAL OF DEC 02 CAPITAL</v>
          </cell>
          <cell r="AZ905" t="str">
            <v>FPL Fibernet</v>
          </cell>
        </row>
        <row r="906">
          <cell r="A906" t="str">
            <v>107100</v>
          </cell>
          <cell r="B906" t="str">
            <v>0312</v>
          </cell>
          <cell r="C906" t="str">
            <v>06600</v>
          </cell>
          <cell r="D906" t="str">
            <v>0FIBER</v>
          </cell>
          <cell r="E906" t="str">
            <v>312000</v>
          </cell>
          <cell r="F906" t="str">
            <v>0790</v>
          </cell>
          <cell r="G906" t="str">
            <v>65000</v>
          </cell>
          <cell r="H906" t="str">
            <v>A</v>
          </cell>
          <cell r="I906" t="str">
            <v>00000041</v>
          </cell>
          <cell r="J906">
            <v>63</v>
          </cell>
          <cell r="K906">
            <v>312</v>
          </cell>
          <cell r="L906">
            <v>6603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 t="str">
            <v>0790</v>
          </cell>
          <cell r="R906" t="str">
            <v>65000</v>
          </cell>
          <cell r="S906" t="str">
            <v>200212</v>
          </cell>
          <cell r="T906" t="str">
            <v>CA01</v>
          </cell>
          <cell r="U906">
            <v>-4588.7</v>
          </cell>
          <cell r="V906" t="str">
            <v>LDB</v>
          </cell>
          <cell r="W906">
            <v>0</v>
          </cell>
          <cell r="Y906">
            <v>0</v>
          </cell>
          <cell r="Z906">
            <v>0</v>
          </cell>
          <cell r="AA906" t="str">
            <v>BCH</v>
          </cell>
          <cell r="AB906" t="str">
            <v>0049</v>
          </cell>
          <cell r="AC906" t="str">
            <v>WKS</v>
          </cell>
          <cell r="AE906" t="str">
            <v>JV#</v>
          </cell>
          <cell r="AF906" t="str">
            <v>1232</v>
          </cell>
          <cell r="AG906" t="str">
            <v>FRN</v>
          </cell>
          <cell r="AH906" t="str">
            <v>6603</v>
          </cell>
          <cell r="AI906" t="str">
            <v>RP#</v>
          </cell>
          <cell r="AJ906" t="str">
            <v>000</v>
          </cell>
          <cell r="AK906" t="str">
            <v>CTL</v>
          </cell>
          <cell r="AM906" t="str">
            <v>RF#</v>
          </cell>
          <cell r="AU906" t="str">
            <v>ACCR REVERSAL OF DEC 02</v>
          </cell>
          <cell r="AZ906" t="str">
            <v>FPL Fibernet</v>
          </cell>
        </row>
        <row r="907">
          <cell r="A907" t="str">
            <v>107100</v>
          </cell>
          <cell r="B907" t="str">
            <v>0312</v>
          </cell>
          <cell r="C907" t="str">
            <v>06600</v>
          </cell>
          <cell r="D907" t="str">
            <v>0FIBER</v>
          </cell>
          <cell r="E907" t="str">
            <v>312000</v>
          </cell>
          <cell r="F907" t="str">
            <v>0790</v>
          </cell>
          <cell r="G907" t="str">
            <v>65000</v>
          </cell>
          <cell r="H907" t="str">
            <v>A</v>
          </cell>
          <cell r="I907" t="str">
            <v>00000041</v>
          </cell>
          <cell r="J907">
            <v>9</v>
          </cell>
          <cell r="K907">
            <v>312</v>
          </cell>
          <cell r="L907">
            <v>6606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 t="str">
            <v>0790</v>
          </cell>
          <cell r="R907" t="str">
            <v>65000</v>
          </cell>
          <cell r="S907" t="str">
            <v>200212</v>
          </cell>
          <cell r="T907" t="str">
            <v>CA01</v>
          </cell>
          <cell r="U907">
            <v>-2609.6</v>
          </cell>
          <cell r="V907" t="str">
            <v>LDB</v>
          </cell>
          <cell r="W907">
            <v>0</v>
          </cell>
          <cell r="Y907">
            <v>0</v>
          </cell>
          <cell r="Z907">
            <v>0</v>
          </cell>
          <cell r="AA907" t="str">
            <v>BCH</v>
          </cell>
          <cell r="AB907" t="str">
            <v>0023</v>
          </cell>
          <cell r="AC907" t="str">
            <v>WKS</v>
          </cell>
          <cell r="AE907" t="str">
            <v>JV#</v>
          </cell>
          <cell r="AF907" t="str">
            <v>1232</v>
          </cell>
          <cell r="AG907" t="str">
            <v>FRN</v>
          </cell>
          <cell r="AH907" t="str">
            <v>6606</v>
          </cell>
          <cell r="AI907" t="str">
            <v>RP#</v>
          </cell>
          <cell r="AJ907" t="str">
            <v>000</v>
          </cell>
          <cell r="AK907" t="str">
            <v>CTL</v>
          </cell>
          <cell r="AM907" t="str">
            <v>RF#</v>
          </cell>
          <cell r="AU907" t="str">
            <v>TO PLACE IN SERVICE</v>
          </cell>
          <cell r="AZ907" t="str">
            <v>FPL Fibernet</v>
          </cell>
        </row>
        <row r="908">
          <cell r="A908" t="str">
            <v>107100</v>
          </cell>
          <cell r="B908" t="str">
            <v>0385</v>
          </cell>
          <cell r="C908" t="str">
            <v>06600</v>
          </cell>
          <cell r="D908" t="str">
            <v>0FIBER</v>
          </cell>
          <cell r="E908" t="str">
            <v>385000</v>
          </cell>
          <cell r="F908" t="str">
            <v>0662</v>
          </cell>
          <cell r="G908" t="str">
            <v>65000</v>
          </cell>
          <cell r="H908" t="str">
            <v>A</v>
          </cell>
          <cell r="I908" t="str">
            <v>00000041</v>
          </cell>
          <cell r="J908">
            <v>63</v>
          </cell>
          <cell r="K908">
            <v>385</v>
          </cell>
          <cell r="L908">
            <v>6607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 t="str">
            <v>0662</v>
          </cell>
          <cell r="R908" t="str">
            <v>65000</v>
          </cell>
          <cell r="S908" t="str">
            <v>200212</v>
          </cell>
          <cell r="T908" t="str">
            <v>CA01</v>
          </cell>
          <cell r="U908">
            <v>-10950.75</v>
          </cell>
          <cell r="V908" t="str">
            <v>LDB</v>
          </cell>
          <cell r="W908">
            <v>0</v>
          </cell>
          <cell r="Y908">
            <v>0</v>
          </cell>
          <cell r="Z908">
            <v>0</v>
          </cell>
          <cell r="AA908" t="str">
            <v>BCH</v>
          </cell>
          <cell r="AB908" t="str">
            <v>0039</v>
          </cell>
          <cell r="AC908" t="str">
            <v>WKS</v>
          </cell>
          <cell r="AE908" t="str">
            <v>JV#</v>
          </cell>
          <cell r="AF908" t="str">
            <v>1232</v>
          </cell>
          <cell r="AG908" t="str">
            <v>FRN</v>
          </cell>
          <cell r="AH908" t="str">
            <v>6607</v>
          </cell>
          <cell r="AI908" t="str">
            <v>RP#</v>
          </cell>
          <cell r="AJ908" t="str">
            <v>000</v>
          </cell>
          <cell r="AK908" t="str">
            <v>CTL</v>
          </cell>
          <cell r="AM908" t="str">
            <v>RF#</v>
          </cell>
          <cell r="AU908" t="str">
            <v>RECLASS FROM 3229-SEC 165</v>
          </cell>
          <cell r="AZ908" t="str">
            <v>FPL Fibernet</v>
          </cell>
        </row>
        <row r="909">
          <cell r="A909" t="str">
            <v>107100</v>
          </cell>
          <cell r="B909" t="str">
            <v>0385</v>
          </cell>
          <cell r="C909" t="str">
            <v>06600</v>
          </cell>
          <cell r="D909" t="str">
            <v>0FIBER</v>
          </cell>
          <cell r="E909" t="str">
            <v>385000</v>
          </cell>
          <cell r="F909" t="str">
            <v>0790</v>
          </cell>
          <cell r="G909" t="str">
            <v>65000</v>
          </cell>
          <cell r="H909" t="str">
            <v>A</v>
          </cell>
          <cell r="I909" t="str">
            <v>00000041</v>
          </cell>
          <cell r="J909">
            <v>9</v>
          </cell>
          <cell r="K909">
            <v>385</v>
          </cell>
          <cell r="L909">
            <v>6607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 t="str">
            <v>0790</v>
          </cell>
          <cell r="R909" t="str">
            <v>65000</v>
          </cell>
          <cell r="S909" t="str">
            <v>200212</v>
          </cell>
          <cell r="T909" t="str">
            <v>CA01</v>
          </cell>
          <cell r="U909">
            <v>-36416.14</v>
          </cell>
          <cell r="V909" t="str">
            <v>LDB</v>
          </cell>
          <cell r="W909">
            <v>0</v>
          </cell>
          <cell r="Y909">
            <v>0</v>
          </cell>
          <cell r="Z909">
            <v>0</v>
          </cell>
          <cell r="AA909" t="str">
            <v>BCH</v>
          </cell>
          <cell r="AB909" t="str">
            <v>0023</v>
          </cell>
          <cell r="AC909" t="str">
            <v>WKS</v>
          </cell>
          <cell r="AE909" t="str">
            <v>JV#</v>
          </cell>
          <cell r="AF909" t="str">
            <v>1232</v>
          </cell>
          <cell r="AG909" t="str">
            <v>FRN</v>
          </cell>
          <cell r="AH909" t="str">
            <v>6607</v>
          </cell>
          <cell r="AI909" t="str">
            <v>RP#</v>
          </cell>
          <cell r="AJ909" t="str">
            <v>000</v>
          </cell>
          <cell r="AK909" t="str">
            <v>CTL</v>
          </cell>
          <cell r="AM909" t="str">
            <v>RF#</v>
          </cell>
          <cell r="AU909" t="str">
            <v>TO PLACE IN SERVICE</v>
          </cell>
          <cell r="AZ909" t="str">
            <v>FPL Fibernet</v>
          </cell>
        </row>
        <row r="910">
          <cell r="A910" t="str">
            <v>107100</v>
          </cell>
          <cell r="B910" t="str">
            <v>0385</v>
          </cell>
          <cell r="C910" t="str">
            <v>06600</v>
          </cell>
          <cell r="D910" t="str">
            <v>0FIBER</v>
          </cell>
          <cell r="E910" t="str">
            <v>385000</v>
          </cell>
          <cell r="F910" t="str">
            <v>0790</v>
          </cell>
          <cell r="G910" t="str">
            <v>65000</v>
          </cell>
          <cell r="H910" t="str">
            <v>A</v>
          </cell>
          <cell r="I910" t="str">
            <v>00000041</v>
          </cell>
          <cell r="J910">
            <v>63</v>
          </cell>
          <cell r="K910">
            <v>385</v>
          </cell>
          <cell r="L910">
            <v>6607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 t="str">
            <v>0790</v>
          </cell>
          <cell r="R910" t="str">
            <v>65000</v>
          </cell>
          <cell r="S910" t="str">
            <v>200212</v>
          </cell>
          <cell r="T910" t="str">
            <v>CA01</v>
          </cell>
          <cell r="U910">
            <v>5829.2</v>
          </cell>
          <cell r="V910" t="str">
            <v>LDB</v>
          </cell>
          <cell r="W910">
            <v>0</v>
          </cell>
          <cell r="Y910">
            <v>0</v>
          </cell>
          <cell r="Z910">
            <v>0</v>
          </cell>
          <cell r="AA910" t="str">
            <v>BCH</v>
          </cell>
          <cell r="AB910" t="str">
            <v>0038</v>
          </cell>
          <cell r="AC910" t="str">
            <v>WKS</v>
          </cell>
          <cell r="AE910" t="str">
            <v>JV#</v>
          </cell>
          <cell r="AF910" t="str">
            <v>1232</v>
          </cell>
          <cell r="AG910" t="str">
            <v>FRN</v>
          </cell>
          <cell r="AH910" t="str">
            <v>6607</v>
          </cell>
          <cell r="AI910" t="str">
            <v>RP#</v>
          </cell>
          <cell r="AJ910" t="str">
            <v>000</v>
          </cell>
          <cell r="AK910" t="str">
            <v>CTL</v>
          </cell>
          <cell r="AM910" t="str">
            <v>RF#</v>
          </cell>
          <cell r="AU910" t="str">
            <v>RECLASS FROM 3229 ER 95</v>
          </cell>
          <cell r="AZ910" t="str">
            <v>FPL Fibernet</v>
          </cell>
        </row>
        <row r="911">
          <cell r="A911" t="str">
            <v>107100</v>
          </cell>
          <cell r="B911" t="str">
            <v>0313</v>
          </cell>
          <cell r="C911" t="str">
            <v>06600</v>
          </cell>
          <cell r="D911" t="str">
            <v>0FIBER</v>
          </cell>
          <cell r="E911" t="str">
            <v>313000</v>
          </cell>
          <cell r="F911" t="str">
            <v>0790</v>
          </cell>
          <cell r="G911" t="str">
            <v>65000</v>
          </cell>
          <cell r="H911" t="str">
            <v>A</v>
          </cell>
          <cell r="I911" t="str">
            <v>00000041</v>
          </cell>
          <cell r="J911">
            <v>9</v>
          </cell>
          <cell r="K911">
            <v>313</v>
          </cell>
          <cell r="L911">
            <v>6609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 t="str">
            <v>0790</v>
          </cell>
          <cell r="R911" t="str">
            <v>65000</v>
          </cell>
          <cell r="S911" t="str">
            <v>200212</v>
          </cell>
          <cell r="T911" t="str">
            <v>CA01</v>
          </cell>
          <cell r="U911">
            <v>-1927.96</v>
          </cell>
          <cell r="V911" t="str">
            <v>LDB</v>
          </cell>
          <cell r="W911">
            <v>0</v>
          </cell>
          <cell r="Y911">
            <v>0</v>
          </cell>
          <cell r="Z911">
            <v>0</v>
          </cell>
          <cell r="AA911" t="str">
            <v>BCH</v>
          </cell>
          <cell r="AB911" t="str">
            <v>0023</v>
          </cell>
          <cell r="AC911" t="str">
            <v>WKS</v>
          </cell>
          <cell r="AE911" t="str">
            <v>JV#</v>
          </cell>
          <cell r="AF911" t="str">
            <v>1232</v>
          </cell>
          <cell r="AG911" t="str">
            <v>FRN</v>
          </cell>
          <cell r="AH911" t="str">
            <v>6609</v>
          </cell>
          <cell r="AI911" t="str">
            <v>RP#</v>
          </cell>
          <cell r="AJ911" t="str">
            <v>000</v>
          </cell>
          <cell r="AK911" t="str">
            <v>CTL</v>
          </cell>
          <cell r="AM911" t="str">
            <v>RF#</v>
          </cell>
          <cell r="AU911" t="str">
            <v>TO PLACE IN SERVICE</v>
          </cell>
          <cell r="AZ911" t="str">
            <v>FPL Fibernet</v>
          </cell>
        </row>
        <row r="912">
          <cell r="A912" t="str">
            <v>107100</v>
          </cell>
          <cell r="B912" t="str">
            <v>0313</v>
          </cell>
          <cell r="C912" t="str">
            <v>06600</v>
          </cell>
          <cell r="D912" t="str">
            <v>0FIBER</v>
          </cell>
          <cell r="E912" t="str">
            <v>313000</v>
          </cell>
          <cell r="F912" t="str">
            <v>0662</v>
          </cell>
          <cell r="G912" t="str">
            <v>51450</v>
          </cell>
          <cell r="H912" t="str">
            <v>A</v>
          </cell>
          <cell r="I912" t="str">
            <v>00000041</v>
          </cell>
          <cell r="J912">
            <v>63</v>
          </cell>
          <cell r="K912">
            <v>313</v>
          </cell>
          <cell r="L912">
            <v>6613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 t="str">
            <v>0662</v>
          </cell>
          <cell r="R912" t="str">
            <v>51450</v>
          </cell>
          <cell r="S912" t="str">
            <v>200212</v>
          </cell>
          <cell r="T912" t="str">
            <v>SA01</v>
          </cell>
          <cell r="U912">
            <v>598.5</v>
          </cell>
          <cell r="W912">
            <v>0</v>
          </cell>
          <cell r="Y912">
            <v>0</v>
          </cell>
          <cell r="Z912">
            <v>1</v>
          </cell>
          <cell r="AA912" t="str">
            <v>BCH</v>
          </cell>
          <cell r="AB912" t="str">
            <v>450002339</v>
          </cell>
          <cell r="AC912" t="str">
            <v>PO#</v>
          </cell>
          <cell r="AD912" t="str">
            <v>4500030221</v>
          </cell>
          <cell r="AE912" t="str">
            <v>S/R</v>
          </cell>
          <cell r="AF912" t="str">
            <v>NET</v>
          </cell>
          <cell r="AI912" t="str">
            <v>PYN</v>
          </cell>
          <cell r="AJ912" t="str">
            <v>W D COMMUNICATIONS INC</v>
          </cell>
          <cell r="AK912" t="str">
            <v>VND</v>
          </cell>
          <cell r="AL912" t="str">
            <v>591953252</v>
          </cell>
          <cell r="AM912" t="str">
            <v>FAC</v>
          </cell>
          <cell r="AN912" t="str">
            <v>000</v>
          </cell>
          <cell r="AQ912" t="str">
            <v>NVD</v>
          </cell>
          <cell r="AR912" t="str">
            <v>2002-12-</v>
          </cell>
          <cell r="AU912" t="str">
            <v>INVOICE# 26609      W D COMMUNICATIONS I5000003479</v>
          </cell>
          <cell r="AV912" t="str">
            <v>WF-BATCH</v>
          </cell>
          <cell r="AW912" t="str">
            <v>000</v>
          </cell>
          <cell r="AX912" t="str">
            <v>00</v>
          </cell>
          <cell r="AY912" t="str">
            <v>0</v>
          </cell>
          <cell r="AZ912" t="str">
            <v>FPL Fibernet</v>
          </cell>
        </row>
        <row r="913">
          <cell r="A913" t="str">
            <v>107100</v>
          </cell>
          <cell r="B913" t="str">
            <v>0313</v>
          </cell>
          <cell r="C913" t="str">
            <v>06600</v>
          </cell>
          <cell r="D913" t="str">
            <v>0FIBER</v>
          </cell>
          <cell r="E913" t="str">
            <v>313000</v>
          </cell>
          <cell r="F913" t="str">
            <v>0662</v>
          </cell>
          <cell r="G913" t="str">
            <v>51450</v>
          </cell>
          <cell r="H913" t="str">
            <v>A</v>
          </cell>
          <cell r="I913" t="str">
            <v>00000041</v>
          </cell>
          <cell r="J913">
            <v>63</v>
          </cell>
          <cell r="K913">
            <v>313</v>
          </cell>
          <cell r="L913">
            <v>6613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 t="str">
            <v>0662</v>
          </cell>
          <cell r="R913" t="str">
            <v>51450</v>
          </cell>
          <cell r="S913" t="str">
            <v>200212</v>
          </cell>
          <cell r="T913" t="str">
            <v>SA01</v>
          </cell>
          <cell r="U913">
            <v>795</v>
          </cell>
          <cell r="W913">
            <v>0</v>
          </cell>
          <cell r="Y913">
            <v>0</v>
          </cell>
          <cell r="Z913">
            <v>1</v>
          </cell>
          <cell r="AA913" t="str">
            <v>BCH</v>
          </cell>
          <cell r="AB913" t="str">
            <v>450002339</v>
          </cell>
          <cell r="AC913" t="str">
            <v>PO#</v>
          </cell>
          <cell r="AD913" t="str">
            <v>4500030221</v>
          </cell>
          <cell r="AE913" t="str">
            <v>S/R</v>
          </cell>
          <cell r="AF913" t="str">
            <v>NET</v>
          </cell>
          <cell r="AI913" t="str">
            <v>PYN</v>
          </cell>
          <cell r="AJ913" t="str">
            <v>W D COMMUNICATIONS INC</v>
          </cell>
          <cell r="AK913" t="str">
            <v>VND</v>
          </cell>
          <cell r="AL913" t="str">
            <v>591953252</v>
          </cell>
          <cell r="AM913" t="str">
            <v>FAC</v>
          </cell>
          <cell r="AN913" t="str">
            <v>000</v>
          </cell>
          <cell r="AQ913" t="str">
            <v>NVD</v>
          </cell>
          <cell r="AR913" t="str">
            <v>2002-12-</v>
          </cell>
          <cell r="AU913" t="str">
            <v>INVOICE# 26655      W D COMMUNICATIONS I5000003484</v>
          </cell>
          <cell r="AV913" t="str">
            <v>WF-BATCH</v>
          </cell>
          <cell r="AW913" t="str">
            <v>000</v>
          </cell>
          <cell r="AX913" t="str">
            <v>00</v>
          </cell>
          <cell r="AY913" t="str">
            <v>0</v>
          </cell>
          <cell r="AZ913" t="str">
            <v>FPL Fibernet</v>
          </cell>
        </row>
        <row r="914">
          <cell r="A914" t="str">
            <v>107100</v>
          </cell>
          <cell r="B914" t="str">
            <v>0313</v>
          </cell>
          <cell r="C914" t="str">
            <v>06600</v>
          </cell>
          <cell r="D914" t="str">
            <v>0FIBER</v>
          </cell>
          <cell r="E914" t="str">
            <v>313000</v>
          </cell>
          <cell r="F914" t="str">
            <v>0662</v>
          </cell>
          <cell r="G914" t="str">
            <v>51450</v>
          </cell>
          <cell r="H914" t="str">
            <v>A</v>
          </cell>
          <cell r="I914" t="str">
            <v>00000041</v>
          </cell>
          <cell r="J914">
            <v>63</v>
          </cell>
          <cell r="K914">
            <v>313</v>
          </cell>
          <cell r="L914">
            <v>6613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 t="str">
            <v>0662</v>
          </cell>
          <cell r="R914" t="str">
            <v>51450</v>
          </cell>
          <cell r="S914" t="str">
            <v>200212</v>
          </cell>
          <cell r="T914" t="str">
            <v>SA01</v>
          </cell>
          <cell r="U914">
            <v>795</v>
          </cell>
          <cell r="W914">
            <v>0</v>
          </cell>
          <cell r="Y914">
            <v>0</v>
          </cell>
          <cell r="Z914">
            <v>1</v>
          </cell>
          <cell r="AA914" t="str">
            <v>BCH</v>
          </cell>
          <cell r="AB914" t="str">
            <v>450002339</v>
          </cell>
          <cell r="AC914" t="str">
            <v>PO#</v>
          </cell>
          <cell r="AD914" t="str">
            <v>4500030221</v>
          </cell>
          <cell r="AE914" t="str">
            <v>S/R</v>
          </cell>
          <cell r="AF914" t="str">
            <v>NET</v>
          </cell>
          <cell r="AI914" t="str">
            <v>PYN</v>
          </cell>
          <cell r="AJ914" t="str">
            <v>W D COMMUNICATIONS INC</v>
          </cell>
          <cell r="AK914" t="str">
            <v>VND</v>
          </cell>
          <cell r="AL914" t="str">
            <v>591953252</v>
          </cell>
          <cell r="AM914" t="str">
            <v>FAC</v>
          </cell>
          <cell r="AN914" t="str">
            <v>000</v>
          </cell>
          <cell r="AQ914" t="str">
            <v>NVD</v>
          </cell>
          <cell r="AR914" t="str">
            <v>2002-12-</v>
          </cell>
          <cell r="AU914" t="str">
            <v>INVOICE# 26685      W D COMMUNICATIONS I5000003487</v>
          </cell>
          <cell r="AV914" t="str">
            <v>WF-BATCH</v>
          </cell>
          <cell r="AW914" t="str">
            <v>000</v>
          </cell>
          <cell r="AX914" t="str">
            <v>00</v>
          </cell>
          <cell r="AY914" t="str">
            <v>0</v>
          </cell>
          <cell r="AZ914" t="str">
            <v>FPL Fibernet</v>
          </cell>
        </row>
        <row r="915">
          <cell r="A915" t="str">
            <v>107100</v>
          </cell>
          <cell r="B915" t="str">
            <v>0313</v>
          </cell>
          <cell r="C915" t="str">
            <v>06600</v>
          </cell>
          <cell r="D915" t="str">
            <v>0FIBER</v>
          </cell>
          <cell r="E915" t="str">
            <v>313000</v>
          </cell>
          <cell r="F915" t="str">
            <v>0662</v>
          </cell>
          <cell r="G915" t="str">
            <v>51450</v>
          </cell>
          <cell r="H915" t="str">
            <v>A</v>
          </cell>
          <cell r="I915" t="str">
            <v>00000041</v>
          </cell>
          <cell r="J915">
            <v>63</v>
          </cell>
          <cell r="K915">
            <v>313</v>
          </cell>
          <cell r="L915">
            <v>6613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 t="str">
            <v>0662</v>
          </cell>
          <cell r="R915" t="str">
            <v>51450</v>
          </cell>
          <cell r="S915" t="str">
            <v>200212</v>
          </cell>
          <cell r="T915" t="str">
            <v>SA01</v>
          </cell>
          <cell r="U915">
            <v>795</v>
          </cell>
          <cell r="W915">
            <v>0</v>
          </cell>
          <cell r="Y915">
            <v>0</v>
          </cell>
          <cell r="Z915">
            <v>1</v>
          </cell>
          <cell r="AA915" t="str">
            <v>BCH</v>
          </cell>
          <cell r="AB915" t="str">
            <v>450002339</v>
          </cell>
          <cell r="AC915" t="str">
            <v>PO#</v>
          </cell>
          <cell r="AD915" t="str">
            <v>4500030221</v>
          </cell>
          <cell r="AE915" t="str">
            <v>S/R</v>
          </cell>
          <cell r="AF915" t="str">
            <v>NET</v>
          </cell>
          <cell r="AI915" t="str">
            <v>PYN</v>
          </cell>
          <cell r="AJ915" t="str">
            <v>W D COMMUNICATIONS INC</v>
          </cell>
          <cell r="AK915" t="str">
            <v>VND</v>
          </cell>
          <cell r="AL915" t="str">
            <v>591953252</v>
          </cell>
          <cell r="AM915" t="str">
            <v>FAC</v>
          </cell>
          <cell r="AN915" t="str">
            <v>000</v>
          </cell>
          <cell r="AQ915" t="str">
            <v>NVD</v>
          </cell>
          <cell r="AR915" t="str">
            <v>2002-12-</v>
          </cell>
          <cell r="AU915" t="str">
            <v>INVOICE# 26706      W D COMMUNICATIONS I5000003489</v>
          </cell>
          <cell r="AV915" t="str">
            <v>WF-BATCH</v>
          </cell>
          <cell r="AW915" t="str">
            <v>000</v>
          </cell>
          <cell r="AX915" t="str">
            <v>00</v>
          </cell>
          <cell r="AY915" t="str">
            <v>0</v>
          </cell>
          <cell r="AZ915" t="str">
            <v>FPL Fibernet</v>
          </cell>
        </row>
        <row r="916">
          <cell r="A916" t="str">
            <v>107100</v>
          </cell>
          <cell r="B916" t="str">
            <v>0313</v>
          </cell>
          <cell r="C916" t="str">
            <v>06600</v>
          </cell>
          <cell r="D916" t="str">
            <v>0FIBER</v>
          </cell>
          <cell r="E916" t="str">
            <v>313000</v>
          </cell>
          <cell r="F916" t="str">
            <v>0662</v>
          </cell>
          <cell r="G916" t="str">
            <v>51450</v>
          </cell>
          <cell r="H916" t="str">
            <v>A</v>
          </cell>
          <cell r="I916" t="str">
            <v>00000041</v>
          </cell>
          <cell r="J916">
            <v>63</v>
          </cell>
          <cell r="K916">
            <v>313</v>
          </cell>
          <cell r="L916">
            <v>6613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 t="str">
            <v>0662</v>
          </cell>
          <cell r="R916" t="str">
            <v>51450</v>
          </cell>
          <cell r="S916" t="str">
            <v>200212</v>
          </cell>
          <cell r="T916" t="str">
            <v>SA01</v>
          </cell>
          <cell r="U916">
            <v>1160</v>
          </cell>
          <cell r="W916">
            <v>0</v>
          </cell>
          <cell r="Y916">
            <v>0</v>
          </cell>
          <cell r="Z916">
            <v>1</v>
          </cell>
          <cell r="AA916" t="str">
            <v>BCH</v>
          </cell>
          <cell r="AB916" t="str">
            <v>450002339</v>
          </cell>
          <cell r="AC916" t="str">
            <v>PO#</v>
          </cell>
          <cell r="AD916" t="str">
            <v>4500094253</v>
          </cell>
          <cell r="AE916" t="str">
            <v>S/R</v>
          </cell>
          <cell r="AF916" t="str">
            <v>337</v>
          </cell>
          <cell r="AI916" t="str">
            <v>PYN</v>
          </cell>
          <cell r="AJ916" t="str">
            <v>YOUNGS COMMUNICATIONS CO</v>
          </cell>
          <cell r="AK916" t="str">
            <v>VND</v>
          </cell>
          <cell r="AL916" t="str">
            <v>591398816</v>
          </cell>
          <cell r="AM916" t="str">
            <v>FAC</v>
          </cell>
          <cell r="AN916" t="str">
            <v>000</v>
          </cell>
          <cell r="AQ916" t="str">
            <v>NVD</v>
          </cell>
          <cell r="AR916" t="str">
            <v>2002-12-</v>
          </cell>
          <cell r="AU916" t="str">
            <v>INVOICE# 7195       YOUNGS COMMUNICATION5000003501</v>
          </cell>
          <cell r="AV916" t="str">
            <v>WF-BATCH</v>
          </cell>
          <cell r="AW916" t="str">
            <v>000</v>
          </cell>
          <cell r="AX916" t="str">
            <v>00</v>
          </cell>
          <cell r="AY916" t="str">
            <v>0</v>
          </cell>
          <cell r="AZ916" t="str">
            <v>FPL Fibernet</v>
          </cell>
        </row>
        <row r="917">
          <cell r="A917" t="str">
            <v>107100</v>
          </cell>
          <cell r="B917" t="str">
            <v>0313</v>
          </cell>
          <cell r="C917" t="str">
            <v>06600</v>
          </cell>
          <cell r="D917" t="str">
            <v>0FIBER</v>
          </cell>
          <cell r="E917" t="str">
            <v>313000</v>
          </cell>
          <cell r="F917" t="str">
            <v>0662</v>
          </cell>
          <cell r="G917" t="str">
            <v>65000</v>
          </cell>
          <cell r="H917" t="str">
            <v>A</v>
          </cell>
          <cell r="I917" t="str">
            <v>00000041</v>
          </cell>
          <cell r="J917">
            <v>63</v>
          </cell>
          <cell r="K917">
            <v>313</v>
          </cell>
          <cell r="L917">
            <v>6613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 t="str">
            <v>0662</v>
          </cell>
          <cell r="R917" t="str">
            <v>65000</v>
          </cell>
          <cell r="S917" t="str">
            <v>200212</v>
          </cell>
          <cell r="T917" t="str">
            <v>CA01</v>
          </cell>
          <cell r="U917">
            <v>596</v>
          </cell>
          <cell r="V917" t="str">
            <v>LDB</v>
          </cell>
          <cell r="W917">
            <v>0</v>
          </cell>
          <cell r="Y917">
            <v>0</v>
          </cell>
          <cell r="Z917">
            <v>0</v>
          </cell>
          <cell r="AA917" t="str">
            <v>BCH</v>
          </cell>
          <cell r="AB917" t="str">
            <v>0029</v>
          </cell>
          <cell r="AC917" t="str">
            <v>WKS</v>
          </cell>
          <cell r="AE917" t="str">
            <v>JV#</v>
          </cell>
          <cell r="AF917" t="str">
            <v>1232</v>
          </cell>
          <cell r="AG917" t="str">
            <v>FRN</v>
          </cell>
          <cell r="AH917" t="str">
            <v>6613</v>
          </cell>
          <cell r="AI917" t="str">
            <v>RP#</v>
          </cell>
          <cell r="AJ917" t="str">
            <v>000</v>
          </cell>
          <cell r="AK917" t="str">
            <v>CTL</v>
          </cell>
          <cell r="AM917" t="str">
            <v>RF#</v>
          </cell>
          <cell r="AU917" t="str">
            <v>ACCR WD COMM UNPAID INV</v>
          </cell>
          <cell r="AZ917" t="str">
            <v>FPL Fibernet</v>
          </cell>
        </row>
        <row r="918">
          <cell r="A918" t="str">
            <v>107100</v>
          </cell>
          <cell r="B918" t="str">
            <v>0313</v>
          </cell>
          <cell r="C918" t="str">
            <v>06600</v>
          </cell>
          <cell r="D918" t="str">
            <v>0FIBER</v>
          </cell>
          <cell r="E918" t="str">
            <v>313000</v>
          </cell>
          <cell r="F918" t="str">
            <v>0662</v>
          </cell>
          <cell r="G918" t="str">
            <v>65000</v>
          </cell>
          <cell r="H918" t="str">
            <v>A</v>
          </cell>
          <cell r="I918" t="str">
            <v>00000041</v>
          </cell>
          <cell r="J918">
            <v>63</v>
          </cell>
          <cell r="K918">
            <v>313</v>
          </cell>
          <cell r="L918">
            <v>6613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 t="str">
            <v>0662</v>
          </cell>
          <cell r="R918" t="str">
            <v>65000</v>
          </cell>
          <cell r="S918" t="str">
            <v>200212</v>
          </cell>
          <cell r="T918" t="str">
            <v>CA01</v>
          </cell>
          <cell r="U918">
            <v>596</v>
          </cell>
          <cell r="V918" t="str">
            <v>LDB</v>
          </cell>
          <cell r="W918">
            <v>0</v>
          </cell>
          <cell r="Y918">
            <v>0</v>
          </cell>
          <cell r="Z918">
            <v>0</v>
          </cell>
          <cell r="AA918" t="str">
            <v>BCH</v>
          </cell>
          <cell r="AB918" t="str">
            <v>0033</v>
          </cell>
          <cell r="AC918" t="str">
            <v>WKS</v>
          </cell>
          <cell r="AE918" t="str">
            <v>JV#</v>
          </cell>
          <cell r="AF918" t="str">
            <v>1232</v>
          </cell>
          <cell r="AG918" t="str">
            <v>FRN</v>
          </cell>
          <cell r="AH918" t="str">
            <v>6613</v>
          </cell>
          <cell r="AI918" t="str">
            <v>RP#</v>
          </cell>
          <cell r="AJ918" t="str">
            <v>000</v>
          </cell>
          <cell r="AK918" t="str">
            <v>CTL</v>
          </cell>
          <cell r="AM918" t="str">
            <v>RF#</v>
          </cell>
          <cell r="AU918" t="str">
            <v>ACCR WD COMM UNPAID INV</v>
          </cell>
          <cell r="AZ918" t="str">
            <v>FPL Fibernet</v>
          </cell>
        </row>
        <row r="919">
          <cell r="A919" t="str">
            <v>107100</v>
          </cell>
          <cell r="B919" t="str">
            <v>0313</v>
          </cell>
          <cell r="C919" t="str">
            <v>06600</v>
          </cell>
          <cell r="D919" t="str">
            <v>0FIBER</v>
          </cell>
          <cell r="E919" t="str">
            <v>313000</v>
          </cell>
          <cell r="F919" t="str">
            <v>0662</v>
          </cell>
          <cell r="G919" t="str">
            <v>65000</v>
          </cell>
          <cell r="H919" t="str">
            <v>A</v>
          </cell>
          <cell r="I919" t="str">
            <v>00000041</v>
          </cell>
          <cell r="J919">
            <v>63</v>
          </cell>
          <cell r="K919">
            <v>313</v>
          </cell>
          <cell r="L919">
            <v>6613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 t="str">
            <v>0662</v>
          </cell>
          <cell r="R919" t="str">
            <v>65000</v>
          </cell>
          <cell r="S919" t="str">
            <v>200212</v>
          </cell>
          <cell r="T919" t="str">
            <v>CA01</v>
          </cell>
          <cell r="U919">
            <v>-596</v>
          </cell>
          <cell r="V919" t="str">
            <v>LDB</v>
          </cell>
          <cell r="W919">
            <v>0</v>
          </cell>
          <cell r="Y919">
            <v>0</v>
          </cell>
          <cell r="Z919">
            <v>0</v>
          </cell>
          <cell r="AA919" t="str">
            <v>BCH</v>
          </cell>
          <cell r="AB919" t="str">
            <v>0034</v>
          </cell>
          <cell r="AC919" t="str">
            <v>WKS</v>
          </cell>
          <cell r="AE919" t="str">
            <v>JV#</v>
          </cell>
          <cell r="AF919" t="str">
            <v>1232</v>
          </cell>
          <cell r="AG919" t="str">
            <v>FRN</v>
          </cell>
          <cell r="AH919" t="str">
            <v>6613</v>
          </cell>
          <cell r="AI919" t="str">
            <v>RP#</v>
          </cell>
          <cell r="AJ919" t="str">
            <v>000</v>
          </cell>
          <cell r="AK919" t="str">
            <v>CTL</v>
          </cell>
          <cell r="AM919" t="str">
            <v>RF#</v>
          </cell>
          <cell r="AU919" t="str">
            <v>ACCR WD COMM UNPAID INV</v>
          </cell>
          <cell r="AZ919" t="str">
            <v>FPL Fibernet</v>
          </cell>
        </row>
        <row r="920">
          <cell r="A920" t="str">
            <v>107100</v>
          </cell>
          <cell r="B920" t="str">
            <v>0313</v>
          </cell>
          <cell r="C920" t="str">
            <v>06600</v>
          </cell>
          <cell r="D920" t="str">
            <v>0FIBER</v>
          </cell>
          <cell r="E920" t="str">
            <v>313000</v>
          </cell>
          <cell r="F920" t="str">
            <v>0790</v>
          </cell>
          <cell r="G920" t="str">
            <v>65000</v>
          </cell>
          <cell r="H920" t="str">
            <v>A</v>
          </cell>
          <cell r="I920" t="str">
            <v>00000041</v>
          </cell>
          <cell r="J920">
            <v>63</v>
          </cell>
          <cell r="K920">
            <v>313</v>
          </cell>
          <cell r="L920">
            <v>6613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 t="str">
            <v>0790</v>
          </cell>
          <cell r="R920" t="str">
            <v>65000</v>
          </cell>
          <cell r="S920" t="str">
            <v>200212</v>
          </cell>
          <cell r="T920" t="str">
            <v>CA01</v>
          </cell>
          <cell r="U920">
            <v>26320.92</v>
          </cell>
          <cell r="V920" t="str">
            <v>LDB</v>
          </cell>
          <cell r="W920">
            <v>0</v>
          </cell>
          <cell r="Y920">
            <v>0</v>
          </cell>
          <cell r="Z920">
            <v>0</v>
          </cell>
          <cell r="AA920" t="str">
            <v>BCH</v>
          </cell>
          <cell r="AB920" t="str">
            <v>0014</v>
          </cell>
          <cell r="AC920" t="str">
            <v>WKS</v>
          </cell>
          <cell r="AE920" t="str">
            <v>JV#</v>
          </cell>
          <cell r="AF920" t="str">
            <v>1232</v>
          </cell>
          <cell r="AG920" t="str">
            <v>FRN</v>
          </cell>
          <cell r="AH920" t="str">
            <v>6613</v>
          </cell>
          <cell r="AI920" t="str">
            <v>RP#</v>
          </cell>
          <cell r="AJ920" t="str">
            <v>000</v>
          </cell>
          <cell r="AK920" t="str">
            <v>CTL</v>
          </cell>
          <cell r="AM920" t="str">
            <v>RF#</v>
          </cell>
          <cell r="AU920" t="str">
            <v>ACCRUAL OF DEC 02 CAPITAL</v>
          </cell>
          <cell r="AZ920" t="str">
            <v>FPL Fibernet</v>
          </cell>
        </row>
        <row r="921">
          <cell r="A921" t="str">
            <v>107100</v>
          </cell>
          <cell r="B921" t="str">
            <v>0313</v>
          </cell>
          <cell r="C921" t="str">
            <v>06600</v>
          </cell>
          <cell r="D921" t="str">
            <v>0FIBER</v>
          </cell>
          <cell r="E921" t="str">
            <v>313000</v>
          </cell>
          <cell r="F921" t="str">
            <v>0790</v>
          </cell>
          <cell r="G921" t="str">
            <v>65000</v>
          </cell>
          <cell r="H921" t="str">
            <v>A</v>
          </cell>
          <cell r="I921" t="str">
            <v>00000041</v>
          </cell>
          <cell r="J921">
            <v>63</v>
          </cell>
          <cell r="K921">
            <v>313</v>
          </cell>
          <cell r="L921">
            <v>6613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 t="str">
            <v>0790</v>
          </cell>
          <cell r="R921" t="str">
            <v>65000</v>
          </cell>
          <cell r="S921" t="str">
            <v>200212</v>
          </cell>
          <cell r="T921" t="str">
            <v>CA01</v>
          </cell>
          <cell r="U921">
            <v>-26320.92</v>
          </cell>
          <cell r="V921" t="str">
            <v>LDB</v>
          </cell>
          <cell r="W921">
            <v>0</v>
          </cell>
          <cell r="Y921">
            <v>0</v>
          </cell>
          <cell r="Z921">
            <v>0</v>
          </cell>
          <cell r="AA921" t="str">
            <v>BCH</v>
          </cell>
          <cell r="AB921" t="str">
            <v>0049</v>
          </cell>
          <cell r="AC921" t="str">
            <v>WKS</v>
          </cell>
          <cell r="AE921" t="str">
            <v>JV#</v>
          </cell>
          <cell r="AF921" t="str">
            <v>1232</v>
          </cell>
          <cell r="AG921" t="str">
            <v>FRN</v>
          </cell>
          <cell r="AH921" t="str">
            <v>6613</v>
          </cell>
          <cell r="AI921" t="str">
            <v>RP#</v>
          </cell>
          <cell r="AJ921" t="str">
            <v>000</v>
          </cell>
          <cell r="AK921" t="str">
            <v>CTL</v>
          </cell>
          <cell r="AM921" t="str">
            <v>RF#</v>
          </cell>
          <cell r="AU921" t="str">
            <v>ACCR REVERSAL OF DEC 02</v>
          </cell>
          <cell r="AZ921" t="str">
            <v>FPL Fibernet</v>
          </cell>
        </row>
        <row r="922">
          <cell r="A922" t="str">
            <v>107100</v>
          </cell>
          <cell r="B922" t="str">
            <v>0314</v>
          </cell>
          <cell r="C922" t="str">
            <v>06600</v>
          </cell>
          <cell r="D922" t="str">
            <v>0FIBER</v>
          </cell>
          <cell r="E922" t="str">
            <v>314000</v>
          </cell>
          <cell r="F922" t="str">
            <v>0790</v>
          </cell>
          <cell r="G922" t="str">
            <v>65000</v>
          </cell>
          <cell r="H922" t="str">
            <v>A</v>
          </cell>
          <cell r="I922" t="str">
            <v>00000041</v>
          </cell>
          <cell r="J922">
            <v>63</v>
          </cell>
          <cell r="K922">
            <v>314</v>
          </cell>
          <cell r="L922">
            <v>6614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 t="str">
            <v>0790</v>
          </cell>
          <cell r="R922" t="str">
            <v>65000</v>
          </cell>
          <cell r="S922" t="str">
            <v>200212</v>
          </cell>
          <cell r="T922" t="str">
            <v>CA01</v>
          </cell>
          <cell r="U922">
            <v>-25498.21</v>
          </cell>
          <cell r="V922" t="str">
            <v>LDB</v>
          </cell>
          <cell r="W922">
            <v>0</v>
          </cell>
          <cell r="Y922">
            <v>0</v>
          </cell>
          <cell r="Z922">
            <v>0</v>
          </cell>
          <cell r="AA922" t="str">
            <v>BCH</v>
          </cell>
          <cell r="AB922" t="str">
            <v>0023</v>
          </cell>
          <cell r="AC922" t="str">
            <v>WKS</v>
          </cell>
          <cell r="AE922" t="str">
            <v>JV#</v>
          </cell>
          <cell r="AF922" t="str">
            <v>1232</v>
          </cell>
          <cell r="AG922" t="str">
            <v>FRN</v>
          </cell>
          <cell r="AH922" t="str">
            <v>6614</v>
          </cell>
          <cell r="AI922" t="str">
            <v>RP#</v>
          </cell>
          <cell r="AJ922" t="str">
            <v>000</v>
          </cell>
          <cell r="AK922" t="str">
            <v>CTL</v>
          </cell>
          <cell r="AM922" t="str">
            <v>RF#</v>
          </cell>
          <cell r="AU922" t="str">
            <v>TO PLACE IN SERVICE</v>
          </cell>
          <cell r="AZ922" t="str">
            <v>FPL Fibernet</v>
          </cell>
        </row>
        <row r="923">
          <cell r="A923" t="str">
            <v>107100</v>
          </cell>
          <cell r="B923" t="str">
            <v>0314</v>
          </cell>
          <cell r="C923" t="str">
            <v>06600</v>
          </cell>
          <cell r="D923" t="str">
            <v>0FIBER</v>
          </cell>
          <cell r="E923" t="str">
            <v>314000</v>
          </cell>
          <cell r="F923" t="str">
            <v>0790</v>
          </cell>
          <cell r="G923" t="str">
            <v>65000</v>
          </cell>
          <cell r="H923" t="str">
            <v>A</v>
          </cell>
          <cell r="I923" t="str">
            <v>00000041</v>
          </cell>
          <cell r="J923">
            <v>63</v>
          </cell>
          <cell r="K923">
            <v>314</v>
          </cell>
          <cell r="L923">
            <v>6615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 t="str">
            <v>0790</v>
          </cell>
          <cell r="R923" t="str">
            <v>65000</v>
          </cell>
          <cell r="S923" t="str">
            <v>200212</v>
          </cell>
          <cell r="T923" t="str">
            <v>CA01</v>
          </cell>
          <cell r="U923">
            <v>700</v>
          </cell>
          <cell r="V923" t="str">
            <v>LDB</v>
          </cell>
          <cell r="W923">
            <v>0</v>
          </cell>
          <cell r="Y923">
            <v>0</v>
          </cell>
          <cell r="Z923">
            <v>0</v>
          </cell>
          <cell r="AA923" t="str">
            <v>BCH</v>
          </cell>
          <cell r="AB923" t="str">
            <v>0014</v>
          </cell>
          <cell r="AC923" t="str">
            <v>WKS</v>
          </cell>
          <cell r="AE923" t="str">
            <v>JV#</v>
          </cell>
          <cell r="AF923" t="str">
            <v>1232</v>
          </cell>
          <cell r="AG923" t="str">
            <v>FRN</v>
          </cell>
          <cell r="AH923" t="str">
            <v>6615</v>
          </cell>
          <cell r="AI923" t="str">
            <v>RP#</v>
          </cell>
          <cell r="AJ923" t="str">
            <v>000</v>
          </cell>
          <cell r="AK923" t="str">
            <v>CTL</v>
          </cell>
          <cell r="AM923" t="str">
            <v>RF#</v>
          </cell>
          <cell r="AU923" t="str">
            <v>ACCRUAL OF DEC 02 CAPITAL</v>
          </cell>
          <cell r="AZ923" t="str">
            <v>FPL Fibernet</v>
          </cell>
        </row>
        <row r="924">
          <cell r="A924" t="str">
            <v>107100</v>
          </cell>
          <cell r="B924" t="str">
            <v>0314</v>
          </cell>
          <cell r="C924" t="str">
            <v>06600</v>
          </cell>
          <cell r="D924" t="str">
            <v>0FIBER</v>
          </cell>
          <cell r="E924" t="str">
            <v>314000</v>
          </cell>
          <cell r="F924" t="str">
            <v>0790</v>
          </cell>
          <cell r="G924" t="str">
            <v>65000</v>
          </cell>
          <cell r="H924" t="str">
            <v>A</v>
          </cell>
          <cell r="I924" t="str">
            <v>00000041</v>
          </cell>
          <cell r="J924">
            <v>63</v>
          </cell>
          <cell r="K924">
            <v>314</v>
          </cell>
          <cell r="L924">
            <v>6615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 t="str">
            <v>0790</v>
          </cell>
          <cell r="R924" t="str">
            <v>65000</v>
          </cell>
          <cell r="S924" t="str">
            <v>200212</v>
          </cell>
          <cell r="T924" t="str">
            <v>CA01</v>
          </cell>
          <cell r="U924">
            <v>-36194.959999999999</v>
          </cell>
          <cell r="V924" t="str">
            <v>LDB</v>
          </cell>
          <cell r="W924">
            <v>0</v>
          </cell>
          <cell r="Y924">
            <v>0</v>
          </cell>
          <cell r="Z924">
            <v>0</v>
          </cell>
          <cell r="AA924" t="str">
            <v>BCH</v>
          </cell>
          <cell r="AB924" t="str">
            <v>0023</v>
          </cell>
          <cell r="AC924" t="str">
            <v>WKS</v>
          </cell>
          <cell r="AE924" t="str">
            <v>JV#</v>
          </cell>
          <cell r="AF924" t="str">
            <v>1232</v>
          </cell>
          <cell r="AG924" t="str">
            <v>FRN</v>
          </cell>
          <cell r="AH924" t="str">
            <v>6615</v>
          </cell>
          <cell r="AI924" t="str">
            <v>RP#</v>
          </cell>
          <cell r="AJ924" t="str">
            <v>000</v>
          </cell>
          <cell r="AK924" t="str">
            <v>CTL</v>
          </cell>
          <cell r="AM924" t="str">
            <v>RF#</v>
          </cell>
          <cell r="AU924" t="str">
            <v>TO PLACE IN SERVICE</v>
          </cell>
          <cell r="AZ924" t="str">
            <v>FPL Fibernet</v>
          </cell>
        </row>
        <row r="925">
          <cell r="A925" t="str">
            <v>107100</v>
          </cell>
          <cell r="B925" t="str">
            <v>0313</v>
          </cell>
          <cell r="C925" t="str">
            <v>06600</v>
          </cell>
          <cell r="D925" t="str">
            <v>0FIBER</v>
          </cell>
          <cell r="E925" t="str">
            <v>313000</v>
          </cell>
          <cell r="F925" t="str">
            <v>0662</v>
          </cell>
          <cell r="G925" t="str">
            <v>51450</v>
          </cell>
          <cell r="H925" t="str">
            <v>A</v>
          </cell>
          <cell r="I925" t="str">
            <v>00000041</v>
          </cell>
          <cell r="J925">
            <v>63</v>
          </cell>
          <cell r="K925">
            <v>313</v>
          </cell>
          <cell r="L925">
            <v>6616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 t="str">
            <v>0662</v>
          </cell>
          <cell r="R925" t="str">
            <v>51450</v>
          </cell>
          <cell r="S925" t="str">
            <v>200212</v>
          </cell>
          <cell r="T925" t="str">
            <v>SA01</v>
          </cell>
          <cell r="U925">
            <v>477.3</v>
          </cell>
          <cell r="W925">
            <v>0</v>
          </cell>
          <cell r="Y925">
            <v>0</v>
          </cell>
          <cell r="Z925">
            <v>1</v>
          </cell>
          <cell r="AA925" t="str">
            <v>BCH</v>
          </cell>
          <cell r="AB925" t="str">
            <v>450002350</v>
          </cell>
          <cell r="AC925" t="str">
            <v>PO#</v>
          </cell>
          <cell r="AD925" t="str">
            <v>4500030221</v>
          </cell>
          <cell r="AE925" t="str">
            <v>S/R</v>
          </cell>
          <cell r="AF925" t="str">
            <v>NET</v>
          </cell>
          <cell r="AI925" t="str">
            <v>PYN</v>
          </cell>
          <cell r="AJ925" t="str">
            <v>W D COMMUNICATIONS INC</v>
          </cell>
          <cell r="AK925" t="str">
            <v>VND</v>
          </cell>
          <cell r="AL925" t="str">
            <v>591953252</v>
          </cell>
          <cell r="AM925" t="str">
            <v>FAC</v>
          </cell>
          <cell r="AN925" t="str">
            <v>000</v>
          </cell>
          <cell r="AQ925" t="str">
            <v>NVD</v>
          </cell>
          <cell r="AR925" t="str">
            <v>2002-12-</v>
          </cell>
          <cell r="AU925" t="str">
            <v>INVOICE# 26519      W D COMMUNICATIONS I5000003532</v>
          </cell>
          <cell r="AV925" t="str">
            <v>WF-BATCH</v>
          </cell>
          <cell r="AW925" t="str">
            <v>000</v>
          </cell>
          <cell r="AX925" t="str">
            <v>00</v>
          </cell>
          <cell r="AY925" t="str">
            <v>0</v>
          </cell>
          <cell r="AZ925" t="str">
            <v>FPL Fibernet</v>
          </cell>
        </row>
        <row r="926">
          <cell r="A926" t="str">
            <v>107100</v>
          </cell>
          <cell r="B926" t="str">
            <v>0313</v>
          </cell>
          <cell r="C926" t="str">
            <v>06600</v>
          </cell>
          <cell r="D926" t="str">
            <v>0FIBER</v>
          </cell>
          <cell r="E926" t="str">
            <v>313000</v>
          </cell>
          <cell r="F926" t="str">
            <v>0662</v>
          </cell>
          <cell r="G926" t="str">
            <v>65000</v>
          </cell>
          <cell r="H926" t="str">
            <v>A</v>
          </cell>
          <cell r="I926" t="str">
            <v>00000041</v>
          </cell>
          <cell r="J926">
            <v>63</v>
          </cell>
          <cell r="K926">
            <v>313</v>
          </cell>
          <cell r="L926">
            <v>6616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 t="str">
            <v>0662</v>
          </cell>
          <cell r="R926" t="str">
            <v>65000</v>
          </cell>
          <cell r="S926" t="str">
            <v>200212</v>
          </cell>
          <cell r="T926" t="str">
            <v>CA01</v>
          </cell>
          <cell r="U926">
            <v>596</v>
          </cell>
          <cell r="V926" t="str">
            <v>LDB</v>
          </cell>
          <cell r="W926">
            <v>0</v>
          </cell>
          <cell r="Y926">
            <v>0</v>
          </cell>
          <cell r="Z926">
            <v>0</v>
          </cell>
          <cell r="AA926" t="str">
            <v>BCH</v>
          </cell>
          <cell r="AB926" t="str">
            <v>0029</v>
          </cell>
          <cell r="AC926" t="str">
            <v>WKS</v>
          </cell>
          <cell r="AE926" t="str">
            <v>JV#</v>
          </cell>
          <cell r="AF926" t="str">
            <v>1232</v>
          </cell>
          <cell r="AG926" t="str">
            <v>FRN</v>
          </cell>
          <cell r="AH926" t="str">
            <v>6616</v>
          </cell>
          <cell r="AI926" t="str">
            <v>RP#</v>
          </cell>
          <cell r="AJ926" t="str">
            <v>000</v>
          </cell>
          <cell r="AK926" t="str">
            <v>CTL</v>
          </cell>
          <cell r="AM926" t="str">
            <v>RF#</v>
          </cell>
          <cell r="AU926" t="str">
            <v>ACCR WD COMM UNPAID INV</v>
          </cell>
          <cell r="AZ926" t="str">
            <v>FPL Fibernet</v>
          </cell>
        </row>
        <row r="927">
          <cell r="A927" t="str">
            <v>107100</v>
          </cell>
          <cell r="B927" t="str">
            <v>0313</v>
          </cell>
          <cell r="C927" t="str">
            <v>06600</v>
          </cell>
          <cell r="D927" t="str">
            <v>0FIBER</v>
          </cell>
          <cell r="E927" t="str">
            <v>313000</v>
          </cell>
          <cell r="F927" t="str">
            <v>0662</v>
          </cell>
          <cell r="G927" t="str">
            <v>65000</v>
          </cell>
          <cell r="H927" t="str">
            <v>A</v>
          </cell>
          <cell r="I927" t="str">
            <v>00000041</v>
          </cell>
          <cell r="J927">
            <v>63</v>
          </cell>
          <cell r="K927">
            <v>313</v>
          </cell>
          <cell r="L927">
            <v>6616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 t="str">
            <v>0662</v>
          </cell>
          <cell r="R927" t="str">
            <v>65000</v>
          </cell>
          <cell r="S927" t="str">
            <v>200212</v>
          </cell>
          <cell r="T927" t="str">
            <v>CA01</v>
          </cell>
          <cell r="U927">
            <v>596</v>
          </cell>
          <cell r="V927" t="str">
            <v>LDB</v>
          </cell>
          <cell r="W927">
            <v>0</v>
          </cell>
          <cell r="Y927">
            <v>0</v>
          </cell>
          <cell r="Z927">
            <v>0</v>
          </cell>
          <cell r="AA927" t="str">
            <v>BCH</v>
          </cell>
          <cell r="AB927" t="str">
            <v>0033</v>
          </cell>
          <cell r="AC927" t="str">
            <v>WKS</v>
          </cell>
          <cell r="AE927" t="str">
            <v>JV#</v>
          </cell>
          <cell r="AF927" t="str">
            <v>1232</v>
          </cell>
          <cell r="AG927" t="str">
            <v>FRN</v>
          </cell>
          <cell r="AH927" t="str">
            <v>6616</v>
          </cell>
          <cell r="AI927" t="str">
            <v>RP#</v>
          </cell>
          <cell r="AJ927" t="str">
            <v>000</v>
          </cell>
          <cell r="AK927" t="str">
            <v>CTL</v>
          </cell>
          <cell r="AM927" t="str">
            <v>RF#</v>
          </cell>
          <cell r="AU927" t="str">
            <v>ACCR WD COMM UNPAID INV</v>
          </cell>
          <cell r="AZ927" t="str">
            <v>FPL Fibernet</v>
          </cell>
        </row>
        <row r="928">
          <cell r="A928" t="str">
            <v>107100</v>
          </cell>
          <cell r="B928" t="str">
            <v>0313</v>
          </cell>
          <cell r="C928" t="str">
            <v>06600</v>
          </cell>
          <cell r="D928" t="str">
            <v>0FIBER</v>
          </cell>
          <cell r="E928" t="str">
            <v>313000</v>
          </cell>
          <cell r="F928" t="str">
            <v>0662</v>
          </cell>
          <cell r="G928" t="str">
            <v>65000</v>
          </cell>
          <cell r="H928" t="str">
            <v>A</v>
          </cell>
          <cell r="I928" t="str">
            <v>00000041</v>
          </cell>
          <cell r="J928">
            <v>63</v>
          </cell>
          <cell r="K928">
            <v>313</v>
          </cell>
          <cell r="L928">
            <v>6616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 t="str">
            <v>0662</v>
          </cell>
          <cell r="R928" t="str">
            <v>65000</v>
          </cell>
          <cell r="S928" t="str">
            <v>200212</v>
          </cell>
          <cell r="T928" t="str">
            <v>CA01</v>
          </cell>
          <cell r="U928">
            <v>-596</v>
          </cell>
          <cell r="V928" t="str">
            <v>LDB</v>
          </cell>
          <cell r="W928">
            <v>0</v>
          </cell>
          <cell r="Y928">
            <v>0</v>
          </cell>
          <cell r="Z928">
            <v>0</v>
          </cell>
          <cell r="AA928" t="str">
            <v>BCH</v>
          </cell>
          <cell r="AB928" t="str">
            <v>0034</v>
          </cell>
          <cell r="AC928" t="str">
            <v>WKS</v>
          </cell>
          <cell r="AE928" t="str">
            <v>JV#</v>
          </cell>
          <cell r="AF928" t="str">
            <v>1232</v>
          </cell>
          <cell r="AG928" t="str">
            <v>FRN</v>
          </cell>
          <cell r="AH928" t="str">
            <v>6616</v>
          </cell>
          <cell r="AI928" t="str">
            <v>RP#</v>
          </cell>
          <cell r="AJ928" t="str">
            <v>000</v>
          </cell>
          <cell r="AK928" t="str">
            <v>CTL</v>
          </cell>
          <cell r="AM928" t="str">
            <v>RF#</v>
          </cell>
          <cell r="AU928" t="str">
            <v>ACCR WD COMM UNPAID INV</v>
          </cell>
          <cell r="AZ928" t="str">
            <v>FPL Fibernet</v>
          </cell>
        </row>
        <row r="929">
          <cell r="A929" t="str">
            <v>107100</v>
          </cell>
          <cell r="B929" t="str">
            <v>0313</v>
          </cell>
          <cell r="C929" t="str">
            <v>06600</v>
          </cell>
          <cell r="D929" t="str">
            <v>0FIBER</v>
          </cell>
          <cell r="E929" t="str">
            <v>313000</v>
          </cell>
          <cell r="F929" t="str">
            <v>0790</v>
          </cell>
          <cell r="G929" t="str">
            <v>65000</v>
          </cell>
          <cell r="H929" t="str">
            <v>A</v>
          </cell>
          <cell r="I929" t="str">
            <v>00000041</v>
          </cell>
          <cell r="J929">
            <v>63</v>
          </cell>
          <cell r="K929">
            <v>313</v>
          </cell>
          <cell r="L929">
            <v>6616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 t="str">
            <v>0790</v>
          </cell>
          <cell r="R929" t="str">
            <v>65000</v>
          </cell>
          <cell r="S929" t="str">
            <v>200212</v>
          </cell>
          <cell r="T929" t="str">
            <v>CA01</v>
          </cell>
          <cell r="U929">
            <v>1286.6500000000001</v>
          </cell>
          <cell r="V929" t="str">
            <v>LDB</v>
          </cell>
          <cell r="W929">
            <v>0</v>
          </cell>
          <cell r="Y929">
            <v>0</v>
          </cell>
          <cell r="Z929">
            <v>0</v>
          </cell>
          <cell r="AA929" t="str">
            <v>BCH</v>
          </cell>
          <cell r="AB929" t="str">
            <v>0014</v>
          </cell>
          <cell r="AC929" t="str">
            <v>WKS</v>
          </cell>
          <cell r="AE929" t="str">
            <v>JV#</v>
          </cell>
          <cell r="AF929" t="str">
            <v>1232</v>
          </cell>
          <cell r="AG929" t="str">
            <v>FRN</v>
          </cell>
          <cell r="AH929" t="str">
            <v>6616</v>
          </cell>
          <cell r="AI929" t="str">
            <v>RP#</v>
          </cell>
          <cell r="AJ929" t="str">
            <v>000</v>
          </cell>
          <cell r="AK929" t="str">
            <v>CTL</v>
          </cell>
          <cell r="AM929" t="str">
            <v>RF#</v>
          </cell>
          <cell r="AU929" t="str">
            <v>ACCRUAL OF DEC 02 CAPITAL</v>
          </cell>
          <cell r="AZ929" t="str">
            <v>FPL Fibernet</v>
          </cell>
        </row>
        <row r="930">
          <cell r="A930" t="str">
            <v>107100</v>
          </cell>
          <cell r="B930" t="str">
            <v>0313</v>
          </cell>
          <cell r="C930" t="str">
            <v>06600</v>
          </cell>
          <cell r="D930" t="str">
            <v>0FIBER</v>
          </cell>
          <cell r="E930" t="str">
            <v>313000</v>
          </cell>
          <cell r="F930" t="str">
            <v>0790</v>
          </cell>
          <cell r="G930" t="str">
            <v>65000</v>
          </cell>
          <cell r="H930" t="str">
            <v>A</v>
          </cell>
          <cell r="I930" t="str">
            <v>00000041</v>
          </cell>
          <cell r="J930">
            <v>63</v>
          </cell>
          <cell r="K930">
            <v>313</v>
          </cell>
          <cell r="L930">
            <v>6616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 t="str">
            <v>0790</v>
          </cell>
          <cell r="R930" t="str">
            <v>65000</v>
          </cell>
          <cell r="S930" t="str">
            <v>200212</v>
          </cell>
          <cell r="T930" t="str">
            <v>CA01</v>
          </cell>
          <cell r="U930">
            <v>-1286.6500000000001</v>
          </cell>
          <cell r="V930" t="str">
            <v>LDB</v>
          </cell>
          <cell r="W930">
            <v>0</v>
          </cell>
          <cell r="Y930">
            <v>0</v>
          </cell>
          <cell r="Z930">
            <v>0</v>
          </cell>
          <cell r="AA930" t="str">
            <v>BCH</v>
          </cell>
          <cell r="AB930" t="str">
            <v>0049</v>
          </cell>
          <cell r="AC930" t="str">
            <v>WKS</v>
          </cell>
          <cell r="AE930" t="str">
            <v>JV#</v>
          </cell>
          <cell r="AF930" t="str">
            <v>1232</v>
          </cell>
          <cell r="AG930" t="str">
            <v>FRN</v>
          </cell>
          <cell r="AH930" t="str">
            <v>6616</v>
          </cell>
          <cell r="AI930" t="str">
            <v>RP#</v>
          </cell>
          <cell r="AJ930" t="str">
            <v>000</v>
          </cell>
          <cell r="AK930" t="str">
            <v>CTL</v>
          </cell>
          <cell r="AM930" t="str">
            <v>RF#</v>
          </cell>
          <cell r="AU930" t="str">
            <v>ACCR REVERSAL OF DEC 02</v>
          </cell>
          <cell r="AZ930" t="str">
            <v>FPL Fibernet</v>
          </cell>
        </row>
        <row r="931">
          <cell r="A931" t="str">
            <v>107100</v>
          </cell>
          <cell r="B931" t="str">
            <v>0313</v>
          </cell>
          <cell r="C931" t="str">
            <v>06600</v>
          </cell>
          <cell r="D931" t="str">
            <v>0FIBER</v>
          </cell>
          <cell r="E931" t="str">
            <v>313000</v>
          </cell>
          <cell r="F931" t="str">
            <v>0662</v>
          </cell>
          <cell r="G931" t="str">
            <v>65000</v>
          </cell>
          <cell r="H931" t="str">
            <v>A</v>
          </cell>
          <cell r="I931" t="str">
            <v>00000041</v>
          </cell>
          <cell r="J931">
            <v>63</v>
          </cell>
          <cell r="K931">
            <v>313</v>
          </cell>
          <cell r="L931">
            <v>6617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 t="str">
            <v>0662</v>
          </cell>
          <cell r="R931" t="str">
            <v>65000</v>
          </cell>
          <cell r="S931" t="str">
            <v>200212</v>
          </cell>
          <cell r="T931" t="str">
            <v>CA01</v>
          </cell>
          <cell r="U931">
            <v>594.75</v>
          </cell>
          <cell r="V931" t="str">
            <v>LDB</v>
          </cell>
          <cell r="W931">
            <v>0</v>
          </cell>
          <cell r="Y931">
            <v>0</v>
          </cell>
          <cell r="Z931">
            <v>0</v>
          </cell>
          <cell r="AA931" t="str">
            <v>BCH</v>
          </cell>
          <cell r="AB931" t="str">
            <v>0055</v>
          </cell>
          <cell r="AC931" t="str">
            <v>WKS</v>
          </cell>
          <cell r="AE931" t="str">
            <v>JV#</v>
          </cell>
          <cell r="AF931" t="str">
            <v>1232</v>
          </cell>
          <cell r="AG931" t="str">
            <v>FRN</v>
          </cell>
          <cell r="AH931" t="str">
            <v>6617</v>
          </cell>
          <cell r="AI931" t="str">
            <v>RP#</v>
          </cell>
          <cell r="AJ931" t="str">
            <v>000</v>
          </cell>
          <cell r="AK931" t="str">
            <v>CTL</v>
          </cell>
          <cell r="AM931" t="str">
            <v>RF#</v>
          </cell>
          <cell r="AU931" t="str">
            <v>ACCR WD COMM UNPAID INV</v>
          </cell>
          <cell r="AZ931" t="str">
            <v>FPL Fibernet</v>
          </cell>
        </row>
        <row r="932">
          <cell r="A932" t="str">
            <v>107100</v>
          </cell>
          <cell r="B932" t="str">
            <v>0312</v>
          </cell>
          <cell r="C932" t="str">
            <v>06600</v>
          </cell>
          <cell r="D932" t="str">
            <v>0FIBER</v>
          </cell>
          <cell r="E932" t="str">
            <v>312000</v>
          </cell>
          <cell r="F932" t="str">
            <v>0662</v>
          </cell>
          <cell r="G932" t="str">
            <v>65000</v>
          </cell>
          <cell r="H932" t="str">
            <v>A</v>
          </cell>
          <cell r="I932" t="str">
            <v>00000041</v>
          </cell>
          <cell r="J932">
            <v>63</v>
          </cell>
          <cell r="K932">
            <v>312</v>
          </cell>
          <cell r="L932">
            <v>6619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 t="str">
            <v>0662</v>
          </cell>
          <cell r="R932" t="str">
            <v>65000</v>
          </cell>
          <cell r="S932" t="str">
            <v>200212</v>
          </cell>
          <cell r="T932" t="str">
            <v>CA01</v>
          </cell>
          <cell r="U932">
            <v>880</v>
          </cell>
          <cell r="V932" t="str">
            <v>LDB</v>
          </cell>
          <cell r="W932">
            <v>0</v>
          </cell>
          <cell r="Y932">
            <v>0</v>
          </cell>
          <cell r="Z932">
            <v>0</v>
          </cell>
          <cell r="AA932" t="str">
            <v>BCH</v>
          </cell>
          <cell r="AB932" t="str">
            <v>0037</v>
          </cell>
          <cell r="AC932" t="str">
            <v>WKS</v>
          </cell>
          <cell r="AE932" t="str">
            <v>JV#</v>
          </cell>
          <cell r="AF932" t="str">
            <v>1232</v>
          </cell>
          <cell r="AG932" t="str">
            <v>FRN</v>
          </cell>
          <cell r="AH932" t="str">
            <v>6619</v>
          </cell>
          <cell r="AI932" t="str">
            <v>RP#</v>
          </cell>
          <cell r="AJ932" t="str">
            <v>000</v>
          </cell>
          <cell r="AK932" t="str">
            <v>CTL</v>
          </cell>
          <cell r="AM932" t="str">
            <v>RF#</v>
          </cell>
          <cell r="AU932" t="str">
            <v>RECLASS FROM 3229 ER 95</v>
          </cell>
          <cell r="AZ932" t="str">
            <v>FPL Fibernet</v>
          </cell>
        </row>
        <row r="933">
          <cell r="A933" t="str">
            <v>107100</v>
          </cell>
          <cell r="B933" t="str">
            <v>0312</v>
          </cell>
          <cell r="C933" t="str">
            <v>06600</v>
          </cell>
          <cell r="D933" t="str">
            <v>0FIBER</v>
          </cell>
          <cell r="E933" t="str">
            <v>312000</v>
          </cell>
          <cell r="F933" t="str">
            <v>0790</v>
          </cell>
          <cell r="G933" t="str">
            <v>65000</v>
          </cell>
          <cell r="H933" t="str">
            <v>A</v>
          </cell>
          <cell r="I933" t="str">
            <v>00000041</v>
          </cell>
          <cell r="J933">
            <v>63</v>
          </cell>
          <cell r="K933">
            <v>312</v>
          </cell>
          <cell r="L933">
            <v>6619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 t="str">
            <v>0790</v>
          </cell>
          <cell r="R933" t="str">
            <v>65000</v>
          </cell>
          <cell r="S933" t="str">
            <v>200212</v>
          </cell>
          <cell r="T933" t="str">
            <v>CA01</v>
          </cell>
          <cell r="U933">
            <v>-7313.43</v>
          </cell>
          <cell r="V933" t="str">
            <v>LDB</v>
          </cell>
          <cell r="W933">
            <v>0</v>
          </cell>
          <cell r="Y933">
            <v>0</v>
          </cell>
          <cell r="Z933">
            <v>0</v>
          </cell>
          <cell r="AA933" t="str">
            <v>BCH</v>
          </cell>
          <cell r="AB933" t="str">
            <v>0023</v>
          </cell>
          <cell r="AC933" t="str">
            <v>WKS</v>
          </cell>
          <cell r="AE933" t="str">
            <v>JV#</v>
          </cell>
          <cell r="AF933" t="str">
            <v>1232</v>
          </cell>
          <cell r="AG933" t="str">
            <v>FRN</v>
          </cell>
          <cell r="AH933" t="str">
            <v>6619</v>
          </cell>
          <cell r="AI933" t="str">
            <v>RP#</v>
          </cell>
          <cell r="AJ933" t="str">
            <v>000</v>
          </cell>
          <cell r="AK933" t="str">
            <v>CTL</v>
          </cell>
          <cell r="AM933" t="str">
            <v>RF#</v>
          </cell>
          <cell r="AU933" t="str">
            <v>TO PLACE IN SERVICE</v>
          </cell>
          <cell r="AZ933" t="str">
            <v>FPL Fibernet</v>
          </cell>
        </row>
        <row r="934">
          <cell r="A934" t="str">
            <v>107100</v>
          </cell>
          <cell r="B934" t="str">
            <v>0312</v>
          </cell>
          <cell r="C934" t="str">
            <v>06600</v>
          </cell>
          <cell r="D934" t="str">
            <v>0FIBER</v>
          </cell>
          <cell r="E934" t="str">
            <v>312000</v>
          </cell>
          <cell r="F934" t="str">
            <v>0662</v>
          </cell>
          <cell r="G934" t="str">
            <v>51450</v>
          </cell>
          <cell r="H934" t="str">
            <v>A</v>
          </cell>
          <cell r="I934" t="str">
            <v>00000041</v>
          </cell>
          <cell r="J934">
            <v>63</v>
          </cell>
          <cell r="K934">
            <v>312</v>
          </cell>
          <cell r="L934">
            <v>6620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 t="str">
            <v>0662</v>
          </cell>
          <cell r="R934" t="str">
            <v>51450</v>
          </cell>
          <cell r="S934" t="str">
            <v>200212</v>
          </cell>
          <cell r="T934" t="str">
            <v>SA01</v>
          </cell>
          <cell r="U934">
            <v>396.5</v>
          </cell>
          <cell r="W934">
            <v>0</v>
          </cell>
          <cell r="Y934">
            <v>0</v>
          </cell>
          <cell r="Z934">
            <v>1</v>
          </cell>
          <cell r="AA934" t="str">
            <v>BCH</v>
          </cell>
          <cell r="AB934" t="str">
            <v>450002361</v>
          </cell>
          <cell r="AC934" t="str">
            <v>PO#</v>
          </cell>
          <cell r="AD934" t="str">
            <v>4500030221</v>
          </cell>
          <cell r="AE934" t="str">
            <v>S/R</v>
          </cell>
          <cell r="AF934" t="str">
            <v>NET</v>
          </cell>
          <cell r="AI934" t="str">
            <v>PYN</v>
          </cell>
          <cell r="AJ934" t="str">
            <v>W D COMMUNICATIONS INC</v>
          </cell>
          <cell r="AK934" t="str">
            <v>VND</v>
          </cell>
          <cell r="AL934" t="str">
            <v>591953252</v>
          </cell>
          <cell r="AM934" t="str">
            <v>FAC</v>
          </cell>
          <cell r="AN934" t="str">
            <v>000</v>
          </cell>
          <cell r="AQ934" t="str">
            <v>NVD</v>
          </cell>
          <cell r="AR934" t="str">
            <v>2002-12-</v>
          </cell>
          <cell r="AU934" t="str">
            <v>INVOICE# 26814      W D COMMUNICATIONS I5000003706</v>
          </cell>
          <cell r="AV934" t="str">
            <v>WF-BATCH</v>
          </cell>
          <cell r="AW934" t="str">
            <v>000</v>
          </cell>
          <cell r="AX934" t="str">
            <v>00</v>
          </cell>
          <cell r="AY934" t="str">
            <v>0</v>
          </cell>
          <cell r="AZ934" t="str">
            <v>FPL Fibernet</v>
          </cell>
        </row>
        <row r="935">
          <cell r="A935" t="str">
            <v>107100</v>
          </cell>
          <cell r="B935" t="str">
            <v>0312</v>
          </cell>
          <cell r="C935" t="str">
            <v>06600</v>
          </cell>
          <cell r="D935" t="str">
            <v>0FIBER</v>
          </cell>
          <cell r="E935" t="str">
            <v>312000</v>
          </cell>
          <cell r="F935" t="str">
            <v>0790</v>
          </cell>
          <cell r="G935" t="str">
            <v>65000</v>
          </cell>
          <cell r="H935" t="str">
            <v>A</v>
          </cell>
          <cell r="I935" t="str">
            <v>00000041</v>
          </cell>
          <cell r="J935">
            <v>63</v>
          </cell>
          <cell r="K935">
            <v>312</v>
          </cell>
          <cell r="L935">
            <v>6620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 t="str">
            <v>0790</v>
          </cell>
          <cell r="R935" t="str">
            <v>65000</v>
          </cell>
          <cell r="S935" t="str">
            <v>200212</v>
          </cell>
          <cell r="T935" t="str">
            <v>CA01</v>
          </cell>
          <cell r="U935">
            <v>9594</v>
          </cell>
          <cell r="V935" t="str">
            <v>LDB</v>
          </cell>
          <cell r="W935">
            <v>0</v>
          </cell>
          <cell r="Y935">
            <v>0</v>
          </cell>
          <cell r="Z935">
            <v>0</v>
          </cell>
          <cell r="AA935" t="str">
            <v>BCH</v>
          </cell>
          <cell r="AB935" t="str">
            <v>0011</v>
          </cell>
          <cell r="AC935" t="str">
            <v>WKS</v>
          </cell>
          <cell r="AE935" t="str">
            <v>JV#</v>
          </cell>
          <cell r="AF935" t="str">
            <v>1232</v>
          </cell>
          <cell r="AG935" t="str">
            <v>FRN</v>
          </cell>
          <cell r="AH935" t="str">
            <v>6620</v>
          </cell>
          <cell r="AI935" t="str">
            <v>RP#</v>
          </cell>
          <cell r="AJ935" t="str">
            <v>000</v>
          </cell>
          <cell r="AK935" t="str">
            <v>CTL</v>
          </cell>
          <cell r="AM935" t="str">
            <v>RF#</v>
          </cell>
          <cell r="AU935" t="str">
            <v>ACCRUAL OF DEC 02 CAPITAL</v>
          </cell>
          <cell r="AZ935" t="str">
            <v>FPL Fibernet</v>
          </cell>
        </row>
        <row r="936">
          <cell r="A936" t="str">
            <v>107100</v>
          </cell>
          <cell r="B936" t="str">
            <v>0312</v>
          </cell>
          <cell r="C936" t="str">
            <v>06600</v>
          </cell>
          <cell r="D936" t="str">
            <v>0FIBER</v>
          </cell>
          <cell r="E936" t="str">
            <v>312000</v>
          </cell>
          <cell r="F936" t="str">
            <v>0790</v>
          </cell>
          <cell r="G936" t="str">
            <v>65000</v>
          </cell>
          <cell r="H936" t="str">
            <v>A</v>
          </cell>
          <cell r="I936" t="str">
            <v>00000041</v>
          </cell>
          <cell r="J936">
            <v>63</v>
          </cell>
          <cell r="K936">
            <v>312</v>
          </cell>
          <cell r="L936">
            <v>6620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 t="str">
            <v>0790</v>
          </cell>
          <cell r="R936" t="str">
            <v>65000</v>
          </cell>
          <cell r="S936" t="str">
            <v>200212</v>
          </cell>
          <cell r="T936" t="str">
            <v>CA01</v>
          </cell>
          <cell r="U936">
            <v>-3858.11</v>
          </cell>
          <cell r="V936" t="str">
            <v>LDB</v>
          </cell>
          <cell r="W936">
            <v>0</v>
          </cell>
          <cell r="Y936">
            <v>0</v>
          </cell>
          <cell r="Z936">
            <v>0</v>
          </cell>
          <cell r="AA936" t="str">
            <v>BCH</v>
          </cell>
          <cell r="AB936" t="str">
            <v>0023</v>
          </cell>
          <cell r="AC936" t="str">
            <v>WKS</v>
          </cell>
          <cell r="AE936" t="str">
            <v>JV#</v>
          </cell>
          <cell r="AF936" t="str">
            <v>1232</v>
          </cell>
          <cell r="AG936" t="str">
            <v>FRN</v>
          </cell>
          <cell r="AH936" t="str">
            <v>6620</v>
          </cell>
          <cell r="AI936" t="str">
            <v>RP#</v>
          </cell>
          <cell r="AJ936" t="str">
            <v>000</v>
          </cell>
          <cell r="AK936" t="str">
            <v>CTL</v>
          </cell>
          <cell r="AM936" t="str">
            <v>RF#</v>
          </cell>
          <cell r="AU936" t="str">
            <v>TO PLACE IN SERVICE</v>
          </cell>
          <cell r="AZ936" t="str">
            <v>FPL Fibernet</v>
          </cell>
        </row>
        <row r="937">
          <cell r="A937" t="str">
            <v>107100</v>
          </cell>
          <cell r="B937" t="str">
            <v>0313</v>
          </cell>
          <cell r="C937" t="str">
            <v>06600</v>
          </cell>
          <cell r="D937" t="str">
            <v>0FIBER</v>
          </cell>
          <cell r="E937" t="str">
            <v>313000</v>
          </cell>
          <cell r="F937" t="str">
            <v>0662</v>
          </cell>
          <cell r="G937" t="str">
            <v>51450</v>
          </cell>
          <cell r="H937" t="str">
            <v>A</v>
          </cell>
          <cell r="I937" t="str">
            <v>00000041</v>
          </cell>
          <cell r="J937">
            <v>63</v>
          </cell>
          <cell r="K937">
            <v>313</v>
          </cell>
          <cell r="L937">
            <v>6621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 t="str">
            <v>0662</v>
          </cell>
          <cell r="R937" t="str">
            <v>51450</v>
          </cell>
          <cell r="S937" t="str">
            <v>200212</v>
          </cell>
          <cell r="T937" t="str">
            <v>SA01</v>
          </cell>
          <cell r="U937">
            <v>477.3</v>
          </cell>
          <cell r="W937">
            <v>0</v>
          </cell>
          <cell r="Y937">
            <v>0</v>
          </cell>
          <cell r="Z937">
            <v>1</v>
          </cell>
          <cell r="AA937" t="str">
            <v>BCH</v>
          </cell>
          <cell r="AB937" t="str">
            <v>450002350</v>
          </cell>
          <cell r="AC937" t="str">
            <v>PO#</v>
          </cell>
          <cell r="AD937" t="str">
            <v>4500030221</v>
          </cell>
          <cell r="AE937" t="str">
            <v>S/R</v>
          </cell>
          <cell r="AF937" t="str">
            <v>NET</v>
          </cell>
          <cell r="AI937" t="str">
            <v>PYN</v>
          </cell>
          <cell r="AJ937" t="str">
            <v>W D COMMUNICATIONS INC</v>
          </cell>
          <cell r="AK937" t="str">
            <v>VND</v>
          </cell>
          <cell r="AL937" t="str">
            <v>591953252</v>
          </cell>
          <cell r="AM937" t="str">
            <v>FAC</v>
          </cell>
          <cell r="AN937" t="str">
            <v>000</v>
          </cell>
          <cell r="AQ937" t="str">
            <v>NVD</v>
          </cell>
          <cell r="AR937" t="str">
            <v>2002-12-</v>
          </cell>
          <cell r="AU937" t="str">
            <v>INVOICE# 26519      W D COMMUNICATIONS I5000003532</v>
          </cell>
          <cell r="AV937" t="str">
            <v>WF-BATCH</v>
          </cell>
          <cell r="AW937" t="str">
            <v>000</v>
          </cell>
          <cell r="AX937" t="str">
            <v>00</v>
          </cell>
          <cell r="AY937" t="str">
            <v>0</v>
          </cell>
          <cell r="AZ937" t="str">
            <v>FPL Fibernet</v>
          </cell>
        </row>
        <row r="938">
          <cell r="A938" t="str">
            <v>107100</v>
          </cell>
          <cell r="B938" t="str">
            <v>0313</v>
          </cell>
          <cell r="C938" t="str">
            <v>06600</v>
          </cell>
          <cell r="D938" t="str">
            <v>0FIBER</v>
          </cell>
          <cell r="E938" t="str">
            <v>313000</v>
          </cell>
          <cell r="F938" t="str">
            <v>0662</v>
          </cell>
          <cell r="G938" t="str">
            <v>51450</v>
          </cell>
          <cell r="H938" t="str">
            <v>A</v>
          </cell>
          <cell r="I938" t="str">
            <v>00000041</v>
          </cell>
          <cell r="J938">
            <v>63</v>
          </cell>
          <cell r="K938">
            <v>313</v>
          </cell>
          <cell r="L938">
            <v>6621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 t="str">
            <v>0662</v>
          </cell>
          <cell r="R938" t="str">
            <v>51450</v>
          </cell>
          <cell r="S938" t="str">
            <v>200212</v>
          </cell>
          <cell r="T938" t="str">
            <v>SA01</v>
          </cell>
          <cell r="U938">
            <v>796.5</v>
          </cell>
          <cell r="W938">
            <v>0</v>
          </cell>
          <cell r="Y938">
            <v>0</v>
          </cell>
          <cell r="Z938">
            <v>1</v>
          </cell>
          <cell r="AA938" t="str">
            <v>BCH</v>
          </cell>
          <cell r="AB938" t="str">
            <v>450002350</v>
          </cell>
          <cell r="AC938" t="str">
            <v>PO#</v>
          </cell>
          <cell r="AD938" t="str">
            <v>4500030221</v>
          </cell>
          <cell r="AE938" t="str">
            <v>S/R</v>
          </cell>
          <cell r="AF938" t="str">
            <v>NET</v>
          </cell>
          <cell r="AI938" t="str">
            <v>PYN</v>
          </cell>
          <cell r="AJ938" t="str">
            <v>W D COMMUNICATIONS INC</v>
          </cell>
          <cell r="AK938" t="str">
            <v>VND</v>
          </cell>
          <cell r="AL938" t="str">
            <v>591953252</v>
          </cell>
          <cell r="AM938" t="str">
            <v>FAC</v>
          </cell>
          <cell r="AN938" t="str">
            <v>000</v>
          </cell>
          <cell r="AQ938" t="str">
            <v>NVD</v>
          </cell>
          <cell r="AR938" t="str">
            <v>2002-12-</v>
          </cell>
          <cell r="AU938" t="str">
            <v>INVOICE# 26436      W D COMMUNICATIONS I5000003536</v>
          </cell>
          <cell r="AV938" t="str">
            <v>WF-BATCH</v>
          </cell>
          <cell r="AW938" t="str">
            <v>000</v>
          </cell>
          <cell r="AX938" t="str">
            <v>00</v>
          </cell>
          <cell r="AY938" t="str">
            <v>0</v>
          </cell>
          <cell r="AZ938" t="str">
            <v>FPL Fibernet</v>
          </cell>
        </row>
        <row r="939">
          <cell r="A939" t="str">
            <v>107100</v>
          </cell>
          <cell r="B939" t="str">
            <v>0313</v>
          </cell>
          <cell r="C939" t="str">
            <v>06600</v>
          </cell>
          <cell r="D939" t="str">
            <v>0FIBER</v>
          </cell>
          <cell r="E939" t="str">
            <v>313000</v>
          </cell>
          <cell r="F939" t="str">
            <v>0662</v>
          </cell>
          <cell r="G939" t="str">
            <v>51450</v>
          </cell>
          <cell r="H939" t="str">
            <v>A</v>
          </cell>
          <cell r="I939" t="str">
            <v>00000041</v>
          </cell>
          <cell r="J939">
            <v>63</v>
          </cell>
          <cell r="K939">
            <v>313</v>
          </cell>
          <cell r="L939">
            <v>6621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 t="str">
            <v>0662</v>
          </cell>
          <cell r="R939" t="str">
            <v>51450</v>
          </cell>
          <cell r="S939" t="str">
            <v>200212</v>
          </cell>
          <cell r="T939" t="str">
            <v>SA01</v>
          </cell>
          <cell r="U939">
            <v>2386.5</v>
          </cell>
          <cell r="W939">
            <v>0</v>
          </cell>
          <cell r="Y939">
            <v>0</v>
          </cell>
          <cell r="Z939">
            <v>1</v>
          </cell>
          <cell r="AA939" t="str">
            <v>BCH</v>
          </cell>
          <cell r="AB939" t="str">
            <v>450002350</v>
          </cell>
          <cell r="AC939" t="str">
            <v>PO#</v>
          </cell>
          <cell r="AD939" t="str">
            <v>4500030221</v>
          </cell>
          <cell r="AE939" t="str">
            <v>S/R</v>
          </cell>
          <cell r="AF939" t="str">
            <v>NET</v>
          </cell>
          <cell r="AI939" t="str">
            <v>PYN</v>
          </cell>
          <cell r="AJ939" t="str">
            <v>W D COMMUNICATIONS INC</v>
          </cell>
          <cell r="AK939" t="str">
            <v>VND</v>
          </cell>
          <cell r="AL939" t="str">
            <v>591953252</v>
          </cell>
          <cell r="AM939" t="str">
            <v>FAC</v>
          </cell>
          <cell r="AN939" t="str">
            <v>000</v>
          </cell>
          <cell r="AQ939" t="str">
            <v>NVD</v>
          </cell>
          <cell r="AR939" t="str">
            <v>2002-12-</v>
          </cell>
          <cell r="AU939" t="str">
            <v>INVOICE# 26752      W D COMMUNICATIONS I5000003556</v>
          </cell>
          <cell r="AV939" t="str">
            <v>WF-BATCH</v>
          </cell>
          <cell r="AW939" t="str">
            <v>000</v>
          </cell>
          <cell r="AX939" t="str">
            <v>00</v>
          </cell>
          <cell r="AY939" t="str">
            <v>0</v>
          </cell>
          <cell r="AZ939" t="str">
            <v>FPL Fibernet</v>
          </cell>
        </row>
        <row r="940">
          <cell r="A940" t="str">
            <v>107100</v>
          </cell>
          <cell r="B940" t="str">
            <v>0313</v>
          </cell>
          <cell r="C940" t="str">
            <v>06600</v>
          </cell>
          <cell r="D940" t="str">
            <v>0FIBER</v>
          </cell>
          <cell r="E940" t="str">
            <v>313000</v>
          </cell>
          <cell r="F940" t="str">
            <v>0662</v>
          </cell>
          <cell r="G940" t="str">
            <v>51450</v>
          </cell>
          <cell r="H940" t="str">
            <v>A</v>
          </cell>
          <cell r="I940" t="str">
            <v>00000041</v>
          </cell>
          <cell r="J940">
            <v>63</v>
          </cell>
          <cell r="K940">
            <v>313</v>
          </cell>
          <cell r="L940">
            <v>6621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 t="str">
            <v>0662</v>
          </cell>
          <cell r="R940" t="str">
            <v>51450</v>
          </cell>
          <cell r="S940" t="str">
            <v>200212</v>
          </cell>
          <cell r="T940" t="str">
            <v>SA01</v>
          </cell>
          <cell r="U940">
            <v>16003</v>
          </cell>
          <cell r="W940">
            <v>0</v>
          </cell>
          <cell r="Y940">
            <v>0</v>
          </cell>
          <cell r="Z940">
            <v>1</v>
          </cell>
          <cell r="AA940" t="str">
            <v>BCH</v>
          </cell>
          <cell r="AB940" t="str">
            <v>450002339</v>
          </cell>
          <cell r="AC940" t="str">
            <v>PO#</v>
          </cell>
          <cell r="AD940" t="str">
            <v>4500094253</v>
          </cell>
          <cell r="AE940" t="str">
            <v>S/R</v>
          </cell>
          <cell r="AF940" t="str">
            <v>337</v>
          </cell>
          <cell r="AI940" t="str">
            <v>PYN</v>
          </cell>
          <cell r="AJ940" t="str">
            <v>YOUNGS COMMUNICATIONS CO</v>
          </cell>
          <cell r="AK940" t="str">
            <v>VND</v>
          </cell>
          <cell r="AL940" t="str">
            <v>591398816</v>
          </cell>
          <cell r="AM940" t="str">
            <v>FAC</v>
          </cell>
          <cell r="AN940" t="str">
            <v>000</v>
          </cell>
          <cell r="AQ940" t="str">
            <v>NVD</v>
          </cell>
          <cell r="AR940" t="str">
            <v>2002-12-</v>
          </cell>
          <cell r="AU940" t="str">
            <v>INVOICE# 7194       YOUNGS COMMUNICATION5000003494</v>
          </cell>
          <cell r="AV940" t="str">
            <v>WF-BATCH</v>
          </cell>
          <cell r="AW940" t="str">
            <v>000</v>
          </cell>
          <cell r="AX940" t="str">
            <v>00</v>
          </cell>
          <cell r="AY940" t="str">
            <v>0</v>
          </cell>
          <cell r="AZ940" t="str">
            <v>FPL Fibernet</v>
          </cell>
        </row>
        <row r="941">
          <cell r="A941" t="str">
            <v>107100</v>
          </cell>
          <cell r="B941" t="str">
            <v>0313</v>
          </cell>
          <cell r="C941" t="str">
            <v>06600</v>
          </cell>
          <cell r="D941" t="str">
            <v>0FIBER</v>
          </cell>
          <cell r="E941" t="str">
            <v>313000</v>
          </cell>
          <cell r="F941" t="str">
            <v>0662</v>
          </cell>
          <cell r="G941" t="str">
            <v>65000</v>
          </cell>
          <cell r="H941" t="str">
            <v>A</v>
          </cell>
          <cell r="I941" t="str">
            <v>00000041</v>
          </cell>
          <cell r="J941">
            <v>63</v>
          </cell>
          <cell r="K941">
            <v>313</v>
          </cell>
          <cell r="L941">
            <v>6621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 t="str">
            <v>0662</v>
          </cell>
          <cell r="R941" t="str">
            <v>65000</v>
          </cell>
          <cell r="S941" t="str">
            <v>200212</v>
          </cell>
          <cell r="T941" t="str">
            <v>CA01</v>
          </cell>
          <cell r="U941">
            <v>596</v>
          </cell>
          <cell r="V941" t="str">
            <v>LDB</v>
          </cell>
          <cell r="W941">
            <v>0</v>
          </cell>
          <cell r="Y941">
            <v>0</v>
          </cell>
          <cell r="Z941">
            <v>0</v>
          </cell>
          <cell r="AA941" t="str">
            <v>BCH</v>
          </cell>
          <cell r="AB941" t="str">
            <v>0029</v>
          </cell>
          <cell r="AC941" t="str">
            <v>WKS</v>
          </cell>
          <cell r="AE941" t="str">
            <v>JV#</v>
          </cell>
          <cell r="AF941" t="str">
            <v>1232</v>
          </cell>
          <cell r="AG941" t="str">
            <v>FRN</v>
          </cell>
          <cell r="AH941" t="str">
            <v>6621</v>
          </cell>
          <cell r="AI941" t="str">
            <v>RP#</v>
          </cell>
          <cell r="AJ941" t="str">
            <v>000</v>
          </cell>
          <cell r="AK941" t="str">
            <v>CTL</v>
          </cell>
          <cell r="AM941" t="str">
            <v>RF#</v>
          </cell>
          <cell r="AU941" t="str">
            <v>ACCR WD COMM UNPAID INV</v>
          </cell>
          <cell r="AZ941" t="str">
            <v>FPL Fibernet</v>
          </cell>
        </row>
        <row r="942">
          <cell r="A942" t="str">
            <v>107100</v>
          </cell>
          <cell r="B942" t="str">
            <v>0313</v>
          </cell>
          <cell r="C942" t="str">
            <v>06600</v>
          </cell>
          <cell r="D942" t="str">
            <v>0FIBER</v>
          </cell>
          <cell r="E942" t="str">
            <v>313000</v>
          </cell>
          <cell r="F942" t="str">
            <v>0662</v>
          </cell>
          <cell r="G942" t="str">
            <v>65000</v>
          </cell>
          <cell r="H942" t="str">
            <v>A</v>
          </cell>
          <cell r="I942" t="str">
            <v>00000041</v>
          </cell>
          <cell r="J942">
            <v>63</v>
          </cell>
          <cell r="K942">
            <v>313</v>
          </cell>
          <cell r="L942">
            <v>6621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 t="str">
            <v>0662</v>
          </cell>
          <cell r="R942" t="str">
            <v>65000</v>
          </cell>
          <cell r="S942" t="str">
            <v>200212</v>
          </cell>
          <cell r="T942" t="str">
            <v>CA01</v>
          </cell>
          <cell r="U942">
            <v>596</v>
          </cell>
          <cell r="V942" t="str">
            <v>LDB</v>
          </cell>
          <cell r="W942">
            <v>0</v>
          </cell>
          <cell r="Y942">
            <v>0</v>
          </cell>
          <cell r="Z942">
            <v>0</v>
          </cell>
          <cell r="AA942" t="str">
            <v>BCH</v>
          </cell>
          <cell r="AB942" t="str">
            <v>0033</v>
          </cell>
          <cell r="AC942" t="str">
            <v>WKS</v>
          </cell>
          <cell r="AE942" t="str">
            <v>JV#</v>
          </cell>
          <cell r="AF942" t="str">
            <v>1232</v>
          </cell>
          <cell r="AG942" t="str">
            <v>FRN</v>
          </cell>
          <cell r="AH942" t="str">
            <v>6621</v>
          </cell>
          <cell r="AI942" t="str">
            <v>RP#</v>
          </cell>
          <cell r="AJ942" t="str">
            <v>000</v>
          </cell>
          <cell r="AK942" t="str">
            <v>CTL</v>
          </cell>
          <cell r="AM942" t="str">
            <v>RF#</v>
          </cell>
          <cell r="AU942" t="str">
            <v>ACCR WD COMM UNPAID INV</v>
          </cell>
          <cell r="AZ942" t="str">
            <v>FPL Fibernet</v>
          </cell>
        </row>
        <row r="943">
          <cell r="A943" t="str">
            <v>107100</v>
          </cell>
          <cell r="B943" t="str">
            <v>0313</v>
          </cell>
          <cell r="C943" t="str">
            <v>06600</v>
          </cell>
          <cell r="D943" t="str">
            <v>0FIBER</v>
          </cell>
          <cell r="E943" t="str">
            <v>313000</v>
          </cell>
          <cell r="F943" t="str">
            <v>0662</v>
          </cell>
          <cell r="G943" t="str">
            <v>65000</v>
          </cell>
          <cell r="H943" t="str">
            <v>A</v>
          </cell>
          <cell r="I943" t="str">
            <v>00000041</v>
          </cell>
          <cell r="J943">
            <v>63</v>
          </cell>
          <cell r="K943">
            <v>313</v>
          </cell>
          <cell r="L943">
            <v>6621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 t="str">
            <v>0662</v>
          </cell>
          <cell r="R943" t="str">
            <v>65000</v>
          </cell>
          <cell r="S943" t="str">
            <v>200212</v>
          </cell>
          <cell r="T943" t="str">
            <v>CA01</v>
          </cell>
          <cell r="U943">
            <v>-596</v>
          </cell>
          <cell r="V943" t="str">
            <v>LDB</v>
          </cell>
          <cell r="W943">
            <v>0</v>
          </cell>
          <cell r="Y943">
            <v>0</v>
          </cell>
          <cell r="Z943">
            <v>0</v>
          </cell>
          <cell r="AA943" t="str">
            <v>BCH</v>
          </cell>
          <cell r="AB943" t="str">
            <v>0034</v>
          </cell>
          <cell r="AC943" t="str">
            <v>WKS</v>
          </cell>
          <cell r="AE943" t="str">
            <v>JV#</v>
          </cell>
          <cell r="AF943" t="str">
            <v>1232</v>
          </cell>
          <cell r="AG943" t="str">
            <v>FRN</v>
          </cell>
          <cell r="AH943" t="str">
            <v>6621</v>
          </cell>
          <cell r="AI943" t="str">
            <v>RP#</v>
          </cell>
          <cell r="AJ943" t="str">
            <v>000</v>
          </cell>
          <cell r="AK943" t="str">
            <v>CTL</v>
          </cell>
          <cell r="AM943" t="str">
            <v>RF#</v>
          </cell>
          <cell r="AU943" t="str">
            <v>ACCR WD COMM UNPAID INV</v>
          </cell>
          <cell r="AZ943" t="str">
            <v>FPL Fibernet</v>
          </cell>
        </row>
        <row r="944">
          <cell r="A944" t="str">
            <v>107100</v>
          </cell>
          <cell r="B944" t="str">
            <v>0313</v>
          </cell>
          <cell r="C944" t="str">
            <v>06600</v>
          </cell>
          <cell r="D944" t="str">
            <v>0FIBER</v>
          </cell>
          <cell r="E944" t="str">
            <v>313000</v>
          </cell>
          <cell r="F944" t="str">
            <v>0803</v>
          </cell>
          <cell r="G944" t="str">
            <v>36000</v>
          </cell>
          <cell r="H944" t="str">
            <v>A</v>
          </cell>
          <cell r="I944" t="str">
            <v>00000041</v>
          </cell>
          <cell r="J944">
            <v>63</v>
          </cell>
          <cell r="K944">
            <v>313</v>
          </cell>
          <cell r="L944">
            <v>6621</v>
          </cell>
          <cell r="M944">
            <v>107</v>
          </cell>
          <cell r="N944">
            <v>10</v>
          </cell>
          <cell r="O944">
            <v>0</v>
          </cell>
          <cell r="P944">
            <v>107.1</v>
          </cell>
          <cell r="Q944" t="str">
            <v>0803</v>
          </cell>
          <cell r="R944" t="str">
            <v>36000</v>
          </cell>
          <cell r="S944" t="str">
            <v>200212</v>
          </cell>
          <cell r="T944" t="str">
            <v>PY42</v>
          </cell>
          <cell r="U944">
            <v>113.44</v>
          </cell>
          <cell r="V944" t="str">
            <v>LDB</v>
          </cell>
          <cell r="W944">
            <v>0</v>
          </cell>
          <cell r="X944" t="str">
            <v>SHR</v>
          </cell>
          <cell r="Y944">
            <v>3</v>
          </cell>
          <cell r="Z944">
            <v>3</v>
          </cell>
          <cell r="AA944" t="str">
            <v>PYP</v>
          </cell>
          <cell r="AB944" t="str">
            <v xml:space="preserve"> 0000025</v>
          </cell>
          <cell r="AC944" t="str">
            <v>PYL</v>
          </cell>
          <cell r="AD944" t="str">
            <v>004399</v>
          </cell>
          <cell r="AE944" t="str">
            <v>EMP</v>
          </cell>
          <cell r="AF944" t="str">
            <v>80814</v>
          </cell>
          <cell r="AG944" t="str">
            <v>JUL</v>
          </cell>
          <cell r="AH944" t="str">
            <v xml:space="preserve"> 000.00</v>
          </cell>
          <cell r="AI944" t="str">
            <v>BCH</v>
          </cell>
          <cell r="AJ944" t="str">
            <v>500</v>
          </cell>
          <cell r="AK944" t="str">
            <v>CLS</v>
          </cell>
          <cell r="AL944" t="str">
            <v>R437</v>
          </cell>
          <cell r="AM944" t="str">
            <v>DTA</v>
          </cell>
          <cell r="AN944" t="str">
            <v xml:space="preserve"> 00000000000.00</v>
          </cell>
          <cell r="AO944" t="str">
            <v>DTH</v>
          </cell>
          <cell r="AP944" t="str">
            <v xml:space="preserve"> 00000000000.00</v>
          </cell>
          <cell r="AV944" t="str">
            <v>000000000</v>
          </cell>
          <cell r="AW944" t="str">
            <v>000</v>
          </cell>
          <cell r="AX944" t="str">
            <v>00</v>
          </cell>
          <cell r="AY944" t="str">
            <v>0</v>
          </cell>
          <cell r="AZ944" t="str">
            <v>FPL Fibernet</v>
          </cell>
        </row>
        <row r="945">
          <cell r="A945" t="str">
            <v>107100</v>
          </cell>
          <cell r="B945" t="str">
            <v>0313</v>
          </cell>
          <cell r="C945" t="str">
            <v>06600</v>
          </cell>
          <cell r="D945" t="str">
            <v>0FIBER</v>
          </cell>
          <cell r="E945" t="str">
            <v>313000</v>
          </cell>
          <cell r="F945" t="str">
            <v>0813</v>
          </cell>
          <cell r="G945" t="str">
            <v>51450</v>
          </cell>
          <cell r="H945" t="str">
            <v>A</v>
          </cell>
          <cell r="I945" t="str">
            <v>00000041</v>
          </cell>
          <cell r="J945">
            <v>63</v>
          </cell>
          <cell r="K945">
            <v>313</v>
          </cell>
          <cell r="L945">
            <v>6621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 t="str">
            <v>0813</v>
          </cell>
          <cell r="R945" t="str">
            <v>51450</v>
          </cell>
          <cell r="S945" t="str">
            <v>200212</v>
          </cell>
          <cell r="T945" t="str">
            <v>SA01</v>
          </cell>
          <cell r="U945">
            <v>615</v>
          </cell>
          <cell r="W945">
            <v>0</v>
          </cell>
          <cell r="Y945">
            <v>0</v>
          </cell>
          <cell r="Z945">
            <v>1</v>
          </cell>
          <cell r="AA945" t="str">
            <v>BCH</v>
          </cell>
          <cell r="AB945" t="str">
            <v>450002354</v>
          </cell>
          <cell r="AC945" t="str">
            <v>PO#</v>
          </cell>
          <cell r="AD945" t="str">
            <v>4500054250</v>
          </cell>
          <cell r="AE945" t="str">
            <v>S/R</v>
          </cell>
          <cell r="AF945" t="str">
            <v>337</v>
          </cell>
          <cell r="AI945" t="str">
            <v>PYN</v>
          </cell>
          <cell r="AJ945" t="str">
            <v>K NEX INC</v>
          </cell>
          <cell r="AK945" t="str">
            <v>VND</v>
          </cell>
          <cell r="AL945" t="str">
            <v>593648022</v>
          </cell>
          <cell r="AM945" t="str">
            <v>FAC</v>
          </cell>
          <cell r="AN945" t="str">
            <v>000</v>
          </cell>
          <cell r="AQ945" t="str">
            <v>NVD</v>
          </cell>
          <cell r="AR945" t="str">
            <v>2002-12-</v>
          </cell>
          <cell r="AU945" t="str">
            <v>INVOICE# 1115       K NEX INC           5000003656</v>
          </cell>
          <cell r="AV945" t="str">
            <v>WF-BATCH</v>
          </cell>
          <cell r="AW945" t="str">
            <v>000</v>
          </cell>
          <cell r="AX945" t="str">
            <v>00</v>
          </cell>
          <cell r="AY945" t="str">
            <v>0</v>
          </cell>
          <cell r="AZ945" t="str">
            <v>FPL Fibernet</v>
          </cell>
        </row>
        <row r="946">
          <cell r="A946" t="str">
            <v>107100</v>
          </cell>
          <cell r="B946" t="str">
            <v>0313</v>
          </cell>
          <cell r="C946" t="str">
            <v>06600</v>
          </cell>
          <cell r="D946" t="str">
            <v>0FIBER</v>
          </cell>
          <cell r="E946" t="str">
            <v>313000</v>
          </cell>
          <cell r="F946" t="str">
            <v>0813</v>
          </cell>
          <cell r="G946" t="str">
            <v>51450</v>
          </cell>
          <cell r="H946" t="str">
            <v>A</v>
          </cell>
          <cell r="I946" t="str">
            <v>00000041</v>
          </cell>
          <cell r="J946">
            <v>63</v>
          </cell>
          <cell r="K946">
            <v>313</v>
          </cell>
          <cell r="L946">
            <v>6621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 t="str">
            <v>0813</v>
          </cell>
          <cell r="R946" t="str">
            <v>51450</v>
          </cell>
          <cell r="S946" t="str">
            <v>200212</v>
          </cell>
          <cell r="T946" t="str">
            <v>SA01</v>
          </cell>
          <cell r="U946">
            <v>2665</v>
          </cell>
          <cell r="W946">
            <v>0</v>
          </cell>
          <cell r="Y946">
            <v>0</v>
          </cell>
          <cell r="Z946">
            <v>1</v>
          </cell>
          <cell r="AA946" t="str">
            <v>BCH</v>
          </cell>
          <cell r="AB946" t="str">
            <v>450002354</v>
          </cell>
          <cell r="AC946" t="str">
            <v>PO#</v>
          </cell>
          <cell r="AD946" t="str">
            <v>4500054250</v>
          </cell>
          <cell r="AE946" t="str">
            <v>S/R</v>
          </cell>
          <cell r="AF946" t="str">
            <v>337</v>
          </cell>
          <cell r="AI946" t="str">
            <v>PYN</v>
          </cell>
          <cell r="AJ946" t="str">
            <v>K NEX INC</v>
          </cell>
          <cell r="AK946" t="str">
            <v>VND</v>
          </cell>
          <cell r="AL946" t="str">
            <v>593648022</v>
          </cell>
          <cell r="AM946" t="str">
            <v>FAC</v>
          </cell>
          <cell r="AN946" t="str">
            <v>000</v>
          </cell>
          <cell r="AQ946" t="str">
            <v>NVD</v>
          </cell>
          <cell r="AR946" t="str">
            <v>2002-12-</v>
          </cell>
          <cell r="AU946" t="str">
            <v>INVOICE# 1114       K NEX INC           5000003655</v>
          </cell>
          <cell r="AV946" t="str">
            <v>WF-BATCH</v>
          </cell>
          <cell r="AW946" t="str">
            <v>000</v>
          </cell>
          <cell r="AX946" t="str">
            <v>00</v>
          </cell>
          <cell r="AY946" t="str">
            <v>0</v>
          </cell>
          <cell r="AZ946" t="str">
            <v>FPL Fibernet</v>
          </cell>
        </row>
        <row r="947">
          <cell r="A947" t="str">
            <v>107100</v>
          </cell>
          <cell r="B947" t="str">
            <v>0385</v>
          </cell>
          <cell r="C947" t="str">
            <v>06600</v>
          </cell>
          <cell r="D947" t="str">
            <v>0FIBER</v>
          </cell>
          <cell r="E947" t="str">
            <v>385000</v>
          </cell>
          <cell r="F947" t="str">
            <v>0676</v>
          </cell>
          <cell r="G947" t="str">
            <v>11450</v>
          </cell>
          <cell r="H947" t="str">
            <v>A</v>
          </cell>
          <cell r="I947" t="str">
            <v>00000041</v>
          </cell>
          <cell r="J947">
            <v>62</v>
          </cell>
          <cell r="K947">
            <v>385</v>
          </cell>
          <cell r="L947">
            <v>6621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 t="str">
            <v>0676</v>
          </cell>
          <cell r="R947" t="str">
            <v>11450</v>
          </cell>
          <cell r="S947" t="str">
            <v>200212</v>
          </cell>
          <cell r="T947" t="str">
            <v>SA01</v>
          </cell>
          <cell r="U947">
            <v>714.39</v>
          </cell>
          <cell r="V947" t="str">
            <v>LDB</v>
          </cell>
          <cell r="W947">
            <v>0</v>
          </cell>
          <cell r="Y947">
            <v>0</v>
          </cell>
          <cell r="Z947">
            <v>1</v>
          </cell>
          <cell r="AA947" t="str">
            <v>MS#</v>
          </cell>
          <cell r="AB947" t="str">
            <v xml:space="preserve">   998000427</v>
          </cell>
          <cell r="AC947" t="str">
            <v>BCH</v>
          </cell>
          <cell r="AD947" t="str">
            <v>012375</v>
          </cell>
          <cell r="AE947" t="str">
            <v>TML</v>
          </cell>
          <cell r="AF947" t="str">
            <v>12026</v>
          </cell>
          <cell r="AG947" t="str">
            <v>SRL</v>
          </cell>
          <cell r="AH947" t="str">
            <v>0368</v>
          </cell>
          <cell r="AI947" t="str">
            <v>DLV</v>
          </cell>
          <cell r="AJ947" t="str">
            <v>000</v>
          </cell>
          <cell r="AK947" t="str">
            <v>REL</v>
          </cell>
          <cell r="AL947" t="str">
            <v>000</v>
          </cell>
          <cell r="AM947" t="str">
            <v>LN#</v>
          </cell>
          <cell r="AO947" t="str">
            <v>UOI</v>
          </cell>
          <cell r="AP947" t="str">
            <v>EA</v>
          </cell>
          <cell r="AU947" t="str">
            <v>0</v>
          </cell>
          <cell r="AW947" t="str">
            <v>000</v>
          </cell>
          <cell r="AX947" t="str">
            <v>00</v>
          </cell>
          <cell r="AY947" t="str">
            <v>0</v>
          </cell>
          <cell r="AZ947" t="str">
            <v>FPL Fibernet</v>
          </cell>
        </row>
        <row r="948">
          <cell r="A948" t="str">
            <v>107100</v>
          </cell>
          <cell r="B948" t="str">
            <v>0312</v>
          </cell>
          <cell r="C948" t="str">
            <v>06600</v>
          </cell>
          <cell r="D948" t="str">
            <v>0FIBER</v>
          </cell>
          <cell r="E948" t="str">
            <v>312000</v>
          </cell>
          <cell r="F948" t="str">
            <v>0629</v>
          </cell>
          <cell r="G948" t="str">
            <v>52450</v>
          </cell>
          <cell r="H948" t="str">
            <v>A</v>
          </cell>
          <cell r="I948" t="str">
            <v>00000041</v>
          </cell>
          <cell r="J948">
            <v>60</v>
          </cell>
          <cell r="K948">
            <v>312</v>
          </cell>
          <cell r="L948">
            <v>6622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 t="str">
            <v>0629</v>
          </cell>
          <cell r="R948" t="str">
            <v>52450</v>
          </cell>
          <cell r="S948" t="str">
            <v>200212</v>
          </cell>
          <cell r="T948" t="str">
            <v>SA01</v>
          </cell>
          <cell r="U948">
            <v>7.16</v>
          </cell>
          <cell r="W948">
            <v>0</v>
          </cell>
          <cell r="Y948">
            <v>0</v>
          </cell>
          <cell r="Z948">
            <v>0</v>
          </cell>
          <cell r="AA948" t="str">
            <v>BCH</v>
          </cell>
          <cell r="AB948" t="str">
            <v>450002337</v>
          </cell>
          <cell r="AC948" t="str">
            <v>PO#</v>
          </cell>
          <cell r="AE948" t="str">
            <v>S/R</v>
          </cell>
          <cell r="AI948" t="str">
            <v>PYN</v>
          </cell>
          <cell r="AJ948" t="str">
            <v>US BANK NATIONAL ASSOCIAT</v>
          </cell>
          <cell r="AK948" t="str">
            <v>VND</v>
          </cell>
          <cell r="AL948" t="str">
            <v>411881896</v>
          </cell>
          <cell r="AM948" t="str">
            <v>FAC</v>
          </cell>
          <cell r="AN948" t="str">
            <v>000</v>
          </cell>
          <cell r="AQ948" t="str">
            <v>NVD</v>
          </cell>
          <cell r="AR948" t="str">
            <v>2002-09-</v>
          </cell>
          <cell r="AU948" t="str">
            <v>4246044100408099    US BANK NATIONAL ASS1900003263</v>
          </cell>
          <cell r="AV948" t="str">
            <v>WF-BATCH</v>
          </cell>
          <cell r="AW948" t="str">
            <v>000</v>
          </cell>
          <cell r="AX948" t="str">
            <v>00</v>
          </cell>
          <cell r="AY948" t="str">
            <v>0</v>
          </cell>
          <cell r="AZ948" t="str">
            <v>FPL Fibernet</v>
          </cell>
        </row>
        <row r="949">
          <cell r="A949" t="str">
            <v>107100</v>
          </cell>
          <cell r="B949" t="str">
            <v>0312</v>
          </cell>
          <cell r="C949" t="str">
            <v>06600</v>
          </cell>
          <cell r="D949" t="str">
            <v>0FIBER</v>
          </cell>
          <cell r="E949" t="str">
            <v>312000</v>
          </cell>
          <cell r="F949" t="str">
            <v>0662</v>
          </cell>
          <cell r="G949" t="str">
            <v>51450</v>
          </cell>
          <cell r="H949" t="str">
            <v>A</v>
          </cell>
          <cell r="I949" t="str">
            <v>00000041</v>
          </cell>
          <cell r="J949">
            <v>63</v>
          </cell>
          <cell r="K949">
            <v>312</v>
          </cell>
          <cell r="L949">
            <v>6622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 t="str">
            <v>0662</v>
          </cell>
          <cell r="R949" t="str">
            <v>51450</v>
          </cell>
          <cell r="S949" t="str">
            <v>200212</v>
          </cell>
          <cell r="T949" t="str">
            <v>SA01</v>
          </cell>
          <cell r="U949">
            <v>198.25</v>
          </cell>
          <cell r="W949">
            <v>0</v>
          </cell>
          <cell r="Y949">
            <v>0</v>
          </cell>
          <cell r="Z949">
            <v>1</v>
          </cell>
          <cell r="AA949" t="str">
            <v>BCH</v>
          </cell>
          <cell r="AB949" t="str">
            <v>450002350</v>
          </cell>
          <cell r="AC949" t="str">
            <v>PO#</v>
          </cell>
          <cell r="AD949" t="str">
            <v>4500030221</v>
          </cell>
          <cell r="AE949" t="str">
            <v>S/R</v>
          </cell>
          <cell r="AF949" t="str">
            <v>NET</v>
          </cell>
          <cell r="AI949" t="str">
            <v>PYN</v>
          </cell>
          <cell r="AJ949" t="str">
            <v>W D COMMUNICATIONS INC</v>
          </cell>
          <cell r="AK949" t="str">
            <v>VND</v>
          </cell>
          <cell r="AL949" t="str">
            <v>591953252</v>
          </cell>
          <cell r="AM949" t="str">
            <v>FAC</v>
          </cell>
          <cell r="AN949" t="str">
            <v>000</v>
          </cell>
          <cell r="AQ949" t="str">
            <v>NVD</v>
          </cell>
          <cell r="AR949" t="str">
            <v>2002-12-</v>
          </cell>
          <cell r="AU949" t="str">
            <v>INVOICE# 26689      W D COMMUNICATIONS I5000003538</v>
          </cell>
          <cell r="AV949" t="str">
            <v>WF-BATCH</v>
          </cell>
          <cell r="AW949" t="str">
            <v>000</v>
          </cell>
          <cell r="AX949" t="str">
            <v>00</v>
          </cell>
          <cell r="AY949" t="str">
            <v>0</v>
          </cell>
          <cell r="AZ949" t="str">
            <v>FPL Fibernet</v>
          </cell>
        </row>
        <row r="950">
          <cell r="A950" t="str">
            <v>107100</v>
          </cell>
          <cell r="B950" t="str">
            <v>0312</v>
          </cell>
          <cell r="C950" t="str">
            <v>06600</v>
          </cell>
          <cell r="D950" t="str">
            <v>0FIBER</v>
          </cell>
          <cell r="E950" t="str">
            <v>312000</v>
          </cell>
          <cell r="F950" t="str">
            <v>0662</v>
          </cell>
          <cell r="G950" t="str">
            <v>51450</v>
          </cell>
          <cell r="H950" t="str">
            <v>A</v>
          </cell>
          <cell r="I950" t="str">
            <v>00000041</v>
          </cell>
          <cell r="J950">
            <v>63</v>
          </cell>
          <cell r="K950">
            <v>312</v>
          </cell>
          <cell r="L950">
            <v>6622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 t="str">
            <v>0662</v>
          </cell>
          <cell r="R950" t="str">
            <v>51450</v>
          </cell>
          <cell r="S950" t="str">
            <v>200212</v>
          </cell>
          <cell r="T950" t="str">
            <v>SA01</v>
          </cell>
          <cell r="U950">
            <v>396.5</v>
          </cell>
          <cell r="W950">
            <v>0</v>
          </cell>
          <cell r="Y950">
            <v>0</v>
          </cell>
          <cell r="Z950">
            <v>1</v>
          </cell>
          <cell r="AA950" t="str">
            <v>BCH</v>
          </cell>
          <cell r="AB950" t="str">
            <v>450002350</v>
          </cell>
          <cell r="AC950" t="str">
            <v>PO#</v>
          </cell>
          <cell r="AD950" t="str">
            <v>4500030221</v>
          </cell>
          <cell r="AE950" t="str">
            <v>S/R</v>
          </cell>
          <cell r="AF950" t="str">
            <v>NET</v>
          </cell>
          <cell r="AI950" t="str">
            <v>PYN</v>
          </cell>
          <cell r="AJ950" t="str">
            <v>W D COMMUNICATIONS INC</v>
          </cell>
          <cell r="AK950" t="str">
            <v>VND</v>
          </cell>
          <cell r="AL950" t="str">
            <v>591953252</v>
          </cell>
          <cell r="AM950" t="str">
            <v>FAC</v>
          </cell>
          <cell r="AN950" t="str">
            <v>000</v>
          </cell>
          <cell r="AQ950" t="str">
            <v>NVD</v>
          </cell>
          <cell r="AR950" t="str">
            <v>2002-12-</v>
          </cell>
          <cell r="AU950" t="str">
            <v>INVOICE# 26707      W D COMMUNICATIONS I5000003533</v>
          </cell>
          <cell r="AV950" t="str">
            <v>WF-BATCH</v>
          </cell>
          <cell r="AW950" t="str">
            <v>000</v>
          </cell>
          <cell r="AX950" t="str">
            <v>00</v>
          </cell>
          <cell r="AY950" t="str">
            <v>0</v>
          </cell>
          <cell r="AZ950" t="str">
            <v>FPL Fibernet</v>
          </cell>
        </row>
        <row r="951">
          <cell r="A951" t="str">
            <v>107100</v>
          </cell>
          <cell r="B951" t="str">
            <v>0312</v>
          </cell>
          <cell r="C951" t="str">
            <v>06600</v>
          </cell>
          <cell r="D951" t="str">
            <v>0FIBER</v>
          </cell>
          <cell r="E951" t="str">
            <v>312000</v>
          </cell>
          <cell r="F951" t="str">
            <v>0803</v>
          </cell>
          <cell r="G951" t="str">
            <v>36000</v>
          </cell>
          <cell r="H951" t="str">
            <v>A</v>
          </cell>
          <cell r="I951" t="str">
            <v>00000041</v>
          </cell>
          <cell r="J951">
            <v>60</v>
          </cell>
          <cell r="K951">
            <v>312</v>
          </cell>
          <cell r="L951">
            <v>6622</v>
          </cell>
          <cell r="M951">
            <v>107</v>
          </cell>
          <cell r="N951">
            <v>10</v>
          </cell>
          <cell r="O951">
            <v>0</v>
          </cell>
          <cell r="P951">
            <v>107.1</v>
          </cell>
          <cell r="Q951" t="str">
            <v>0803</v>
          </cell>
          <cell r="R951" t="str">
            <v>36000</v>
          </cell>
          <cell r="S951" t="str">
            <v>200212</v>
          </cell>
          <cell r="T951" t="str">
            <v>PY42</v>
          </cell>
          <cell r="U951">
            <v>73.08</v>
          </cell>
          <cell r="V951" t="str">
            <v>LDB</v>
          </cell>
          <cell r="W951">
            <v>0</v>
          </cell>
          <cell r="X951" t="str">
            <v>SHR</v>
          </cell>
          <cell r="Y951">
            <v>2</v>
          </cell>
          <cell r="Z951">
            <v>2</v>
          </cell>
          <cell r="AA951" t="str">
            <v>PYP</v>
          </cell>
          <cell r="AB951" t="str">
            <v xml:space="preserve"> 0000026</v>
          </cell>
          <cell r="AC951" t="str">
            <v>PYL</v>
          </cell>
          <cell r="AD951" t="str">
            <v>004382</v>
          </cell>
          <cell r="AE951" t="str">
            <v>EMP</v>
          </cell>
          <cell r="AF951" t="str">
            <v>90017</v>
          </cell>
          <cell r="AG951" t="str">
            <v>JUL</v>
          </cell>
          <cell r="AH951" t="str">
            <v xml:space="preserve"> 000.00</v>
          </cell>
          <cell r="AI951" t="str">
            <v>BCH</v>
          </cell>
          <cell r="AJ951" t="str">
            <v>500</v>
          </cell>
          <cell r="AK951" t="str">
            <v>CLS</v>
          </cell>
          <cell r="AL951" t="str">
            <v>R449</v>
          </cell>
          <cell r="AM951" t="str">
            <v>DTA</v>
          </cell>
          <cell r="AN951" t="str">
            <v xml:space="preserve"> 00000000000.00</v>
          </cell>
          <cell r="AO951" t="str">
            <v>DTH</v>
          </cell>
          <cell r="AP951" t="str">
            <v xml:space="preserve"> 00000000000.00</v>
          </cell>
          <cell r="AV951" t="str">
            <v>000000000</v>
          </cell>
          <cell r="AW951" t="str">
            <v>000</v>
          </cell>
          <cell r="AX951" t="str">
            <v>00</v>
          </cell>
          <cell r="AY951" t="str">
            <v>0</v>
          </cell>
          <cell r="AZ951" t="str">
            <v>FPL Fibernet</v>
          </cell>
        </row>
        <row r="952">
          <cell r="A952" t="str">
            <v>107100</v>
          </cell>
          <cell r="B952" t="str">
            <v>0312</v>
          </cell>
          <cell r="C952" t="str">
            <v>06600</v>
          </cell>
          <cell r="D952" t="str">
            <v>0FIBER</v>
          </cell>
          <cell r="E952" t="str">
            <v>312000</v>
          </cell>
          <cell r="F952" t="str">
            <v>0803</v>
          </cell>
          <cell r="G952" t="str">
            <v>36000</v>
          </cell>
          <cell r="H952" t="str">
            <v>A</v>
          </cell>
          <cell r="I952" t="str">
            <v>00000041</v>
          </cell>
          <cell r="J952">
            <v>60</v>
          </cell>
          <cell r="K952">
            <v>312</v>
          </cell>
          <cell r="L952">
            <v>6622</v>
          </cell>
          <cell r="M952">
            <v>107</v>
          </cell>
          <cell r="N952">
            <v>10</v>
          </cell>
          <cell r="O952">
            <v>0</v>
          </cell>
          <cell r="P952">
            <v>107.1</v>
          </cell>
          <cell r="Q952" t="str">
            <v>0803</v>
          </cell>
          <cell r="R952" t="str">
            <v>36000</v>
          </cell>
          <cell r="S952" t="str">
            <v>200212</v>
          </cell>
          <cell r="T952" t="str">
            <v>PY42</v>
          </cell>
          <cell r="U952">
            <v>146.15</v>
          </cell>
          <cell r="V952" t="str">
            <v>LDB</v>
          </cell>
          <cell r="W952">
            <v>0</v>
          </cell>
          <cell r="X952" t="str">
            <v>SHR</v>
          </cell>
          <cell r="Y952">
            <v>4</v>
          </cell>
          <cell r="Z952">
            <v>4</v>
          </cell>
          <cell r="AA952" t="str">
            <v>PYP</v>
          </cell>
          <cell r="AB952" t="str">
            <v xml:space="preserve"> 0000025</v>
          </cell>
          <cell r="AC952" t="str">
            <v>PYL</v>
          </cell>
          <cell r="AD952" t="str">
            <v>004382</v>
          </cell>
          <cell r="AE952" t="str">
            <v>EMP</v>
          </cell>
          <cell r="AF952" t="str">
            <v>90017</v>
          </cell>
          <cell r="AG952" t="str">
            <v>JUL</v>
          </cell>
          <cell r="AH952" t="str">
            <v xml:space="preserve"> 000.00</v>
          </cell>
          <cell r="AI952" t="str">
            <v>BCH</v>
          </cell>
          <cell r="AJ952" t="str">
            <v>500</v>
          </cell>
          <cell r="AK952" t="str">
            <v>CLS</v>
          </cell>
          <cell r="AL952" t="str">
            <v>R449</v>
          </cell>
          <cell r="AM952" t="str">
            <v>DTA</v>
          </cell>
          <cell r="AN952" t="str">
            <v xml:space="preserve"> 00000000000.00</v>
          </cell>
          <cell r="AO952" t="str">
            <v>DTH</v>
          </cell>
          <cell r="AP952" t="str">
            <v xml:space="preserve"> 00000000000.00</v>
          </cell>
          <cell r="AV952" t="str">
            <v>000000000</v>
          </cell>
          <cell r="AW952" t="str">
            <v>000</v>
          </cell>
          <cell r="AX952" t="str">
            <v>00</v>
          </cell>
          <cell r="AY952" t="str">
            <v>0</v>
          </cell>
          <cell r="AZ952" t="str">
            <v>FPL Fibernet</v>
          </cell>
        </row>
        <row r="953">
          <cell r="A953" t="str">
            <v>107100</v>
          </cell>
          <cell r="B953" t="str">
            <v>0385</v>
          </cell>
          <cell r="C953" t="str">
            <v>06600</v>
          </cell>
          <cell r="D953" t="str">
            <v>0FIBER</v>
          </cell>
          <cell r="E953" t="str">
            <v>385000</v>
          </cell>
          <cell r="F953" t="str">
            <v>0646</v>
          </cell>
          <cell r="G953" t="str">
            <v>52450</v>
          </cell>
          <cell r="H953" t="str">
            <v>A</v>
          </cell>
          <cell r="I953" t="str">
            <v>00000041</v>
          </cell>
          <cell r="J953">
            <v>60</v>
          </cell>
          <cell r="K953">
            <v>385</v>
          </cell>
          <cell r="L953">
            <v>6622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 t="str">
            <v>0646</v>
          </cell>
          <cell r="R953" t="str">
            <v>52450</v>
          </cell>
          <cell r="S953" t="str">
            <v>200212</v>
          </cell>
          <cell r="T953" t="str">
            <v>SA01</v>
          </cell>
          <cell r="U953">
            <v>51.83</v>
          </cell>
          <cell r="W953">
            <v>0</v>
          </cell>
          <cell r="Y953">
            <v>0</v>
          </cell>
          <cell r="Z953">
            <v>0</v>
          </cell>
          <cell r="AA953" t="str">
            <v>BCH</v>
          </cell>
          <cell r="AB953" t="str">
            <v>450002343</v>
          </cell>
          <cell r="AC953" t="str">
            <v>PO#</v>
          </cell>
          <cell r="AE953" t="str">
            <v>S/R</v>
          </cell>
          <cell r="AI953" t="str">
            <v>PYN</v>
          </cell>
          <cell r="AJ953" t="str">
            <v>CAJIGAS R C</v>
          </cell>
          <cell r="AK953" t="str">
            <v>VND</v>
          </cell>
          <cell r="AL953" t="str">
            <v>264370702</v>
          </cell>
          <cell r="AM953" t="str">
            <v>FAC</v>
          </cell>
          <cell r="AN953" t="str">
            <v>000</v>
          </cell>
          <cell r="AQ953" t="str">
            <v>NVD</v>
          </cell>
          <cell r="AR953" t="str">
            <v>2002-11-</v>
          </cell>
          <cell r="AU953" t="str">
            <v>R CAJIGAS MILEAGE   CAJIGAS R C         1900003290</v>
          </cell>
          <cell r="AV953" t="str">
            <v>WF-BATCH</v>
          </cell>
          <cell r="AW953" t="str">
            <v>000</v>
          </cell>
          <cell r="AX953" t="str">
            <v>00</v>
          </cell>
          <cell r="AY953" t="str">
            <v>0</v>
          </cell>
          <cell r="AZ953" t="str">
            <v>FPL Fibernet</v>
          </cell>
        </row>
        <row r="954">
          <cell r="A954" t="str">
            <v>107100</v>
          </cell>
          <cell r="B954" t="str">
            <v>0385</v>
          </cell>
          <cell r="C954" t="str">
            <v>06600</v>
          </cell>
          <cell r="D954" t="str">
            <v>0FIBER</v>
          </cell>
          <cell r="E954" t="str">
            <v>385000</v>
          </cell>
          <cell r="F954" t="str">
            <v>0803</v>
          </cell>
          <cell r="G954" t="str">
            <v>36000</v>
          </cell>
          <cell r="H954" t="str">
            <v>A</v>
          </cell>
          <cell r="I954" t="str">
            <v>00000041</v>
          </cell>
          <cell r="J954">
            <v>60</v>
          </cell>
          <cell r="K954">
            <v>385</v>
          </cell>
          <cell r="L954">
            <v>6622</v>
          </cell>
          <cell r="M954">
            <v>107</v>
          </cell>
          <cell r="N954">
            <v>10</v>
          </cell>
          <cell r="O954">
            <v>0</v>
          </cell>
          <cell r="P954">
            <v>107.1</v>
          </cell>
          <cell r="Q954" t="str">
            <v>0803</v>
          </cell>
          <cell r="R954" t="str">
            <v>36000</v>
          </cell>
          <cell r="S954" t="str">
            <v>200212</v>
          </cell>
          <cell r="T954" t="str">
            <v>PY42</v>
          </cell>
          <cell r="U954">
            <v>87.85</v>
          </cell>
          <cell r="V954" t="str">
            <v>LDB</v>
          </cell>
          <cell r="W954">
            <v>0</v>
          </cell>
          <cell r="X954" t="str">
            <v>SHR</v>
          </cell>
          <cell r="Y954">
            <v>2</v>
          </cell>
          <cell r="Z954">
            <v>2</v>
          </cell>
          <cell r="AA954" t="str">
            <v>PYP</v>
          </cell>
          <cell r="AB954" t="str">
            <v xml:space="preserve"> 0000025</v>
          </cell>
          <cell r="AC954" t="str">
            <v>PYL</v>
          </cell>
          <cell r="AD954" t="str">
            <v>003054</v>
          </cell>
          <cell r="AE954" t="str">
            <v>EMP</v>
          </cell>
          <cell r="AF954" t="str">
            <v>70702</v>
          </cell>
          <cell r="AG954" t="str">
            <v>JUL</v>
          </cell>
          <cell r="AH954" t="str">
            <v xml:space="preserve"> 000.00</v>
          </cell>
          <cell r="AI954" t="str">
            <v>BCH</v>
          </cell>
          <cell r="AJ954" t="str">
            <v>500</v>
          </cell>
          <cell r="AK954" t="str">
            <v>CLS</v>
          </cell>
          <cell r="AL954" t="str">
            <v>R513</v>
          </cell>
          <cell r="AM954" t="str">
            <v>DTA</v>
          </cell>
          <cell r="AN954" t="str">
            <v xml:space="preserve"> 00000000000.00</v>
          </cell>
          <cell r="AO954" t="str">
            <v>DTH</v>
          </cell>
          <cell r="AP954" t="str">
            <v xml:space="preserve"> 00000000000.00</v>
          </cell>
          <cell r="AV954" t="str">
            <v>000000000</v>
          </cell>
          <cell r="AW954" t="str">
            <v>000</v>
          </cell>
          <cell r="AX954" t="str">
            <v>00</v>
          </cell>
          <cell r="AY954" t="str">
            <v>0</v>
          </cell>
          <cell r="AZ954" t="str">
            <v>FPL Fibernet</v>
          </cell>
        </row>
        <row r="955">
          <cell r="A955" t="str">
            <v>107100</v>
          </cell>
          <cell r="B955" t="str">
            <v>0312</v>
          </cell>
          <cell r="C955" t="str">
            <v>06600</v>
          </cell>
          <cell r="D955" t="str">
            <v>0FIBER</v>
          </cell>
          <cell r="E955" t="str">
            <v>312000</v>
          </cell>
          <cell r="F955" t="str">
            <v>0790</v>
          </cell>
          <cell r="G955" t="str">
            <v>65000</v>
          </cell>
          <cell r="H955" t="str">
            <v>A</v>
          </cell>
          <cell r="I955" t="str">
            <v>00000041</v>
          </cell>
          <cell r="J955">
            <v>63</v>
          </cell>
          <cell r="K955">
            <v>312</v>
          </cell>
          <cell r="L955">
            <v>6623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 t="str">
            <v>0790</v>
          </cell>
          <cell r="R955" t="str">
            <v>65000</v>
          </cell>
          <cell r="S955" t="str">
            <v>200212</v>
          </cell>
          <cell r="T955" t="str">
            <v>CA01</v>
          </cell>
          <cell r="U955">
            <v>-1790.47</v>
          </cell>
          <cell r="V955" t="str">
            <v>LDB</v>
          </cell>
          <cell r="W955">
            <v>0</v>
          </cell>
          <cell r="Y955">
            <v>0</v>
          </cell>
          <cell r="Z955">
            <v>0</v>
          </cell>
          <cell r="AA955" t="str">
            <v>BCH</v>
          </cell>
          <cell r="AB955" t="str">
            <v>0023</v>
          </cell>
          <cell r="AC955" t="str">
            <v>WKS</v>
          </cell>
          <cell r="AE955" t="str">
            <v>JV#</v>
          </cell>
          <cell r="AF955" t="str">
            <v>1232</v>
          </cell>
          <cell r="AG955" t="str">
            <v>FRN</v>
          </cell>
          <cell r="AH955" t="str">
            <v>6623</v>
          </cell>
          <cell r="AI955" t="str">
            <v>RP#</v>
          </cell>
          <cell r="AJ955" t="str">
            <v>000</v>
          </cell>
          <cell r="AK955" t="str">
            <v>CTL</v>
          </cell>
          <cell r="AM955" t="str">
            <v>RF#</v>
          </cell>
          <cell r="AU955" t="str">
            <v>TO PLACE IN SERVICE</v>
          </cell>
          <cell r="AZ955" t="str">
            <v>FPL Fibernet</v>
          </cell>
        </row>
        <row r="956">
          <cell r="A956" t="str">
            <v>107100</v>
          </cell>
          <cell r="B956" t="str">
            <v>0313</v>
          </cell>
          <cell r="C956" t="str">
            <v>06600</v>
          </cell>
          <cell r="D956" t="str">
            <v>0FIBER</v>
          </cell>
          <cell r="E956" t="str">
            <v>313000</v>
          </cell>
          <cell r="F956" t="str">
            <v>0662</v>
          </cell>
          <cell r="G956" t="str">
            <v>65000</v>
          </cell>
          <cell r="H956" t="str">
            <v>A</v>
          </cell>
          <cell r="I956" t="str">
            <v>00000041</v>
          </cell>
          <cell r="J956">
            <v>63</v>
          </cell>
          <cell r="K956">
            <v>313</v>
          </cell>
          <cell r="L956">
            <v>6624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 t="str">
            <v>0662</v>
          </cell>
          <cell r="R956" t="str">
            <v>65000</v>
          </cell>
          <cell r="S956" t="str">
            <v>200212</v>
          </cell>
          <cell r="T956" t="str">
            <v>CA01</v>
          </cell>
          <cell r="U956">
            <v>143.19999999999999</v>
          </cell>
          <cell r="V956" t="str">
            <v>LDB</v>
          </cell>
          <cell r="W956">
            <v>0</v>
          </cell>
          <cell r="Y956">
            <v>0</v>
          </cell>
          <cell r="Z956">
            <v>0</v>
          </cell>
          <cell r="AA956" t="str">
            <v>BCH</v>
          </cell>
          <cell r="AB956" t="str">
            <v>0037</v>
          </cell>
          <cell r="AC956" t="str">
            <v>WKS</v>
          </cell>
          <cell r="AE956" t="str">
            <v>JV#</v>
          </cell>
          <cell r="AF956" t="str">
            <v>1232</v>
          </cell>
          <cell r="AG956" t="str">
            <v>FRN</v>
          </cell>
          <cell r="AH956" t="str">
            <v>6624</v>
          </cell>
          <cell r="AI956" t="str">
            <v>RP#</v>
          </cell>
          <cell r="AJ956" t="str">
            <v>000</v>
          </cell>
          <cell r="AK956" t="str">
            <v>CTL</v>
          </cell>
          <cell r="AM956" t="str">
            <v>RF#</v>
          </cell>
          <cell r="AU956" t="str">
            <v>RECLASS FROM 3229 ER 95</v>
          </cell>
          <cell r="AZ956" t="str">
            <v>FPL Fibernet</v>
          </cell>
        </row>
        <row r="957">
          <cell r="A957" t="str">
            <v>107100</v>
          </cell>
          <cell r="B957" t="str">
            <v>0313</v>
          </cell>
          <cell r="C957" t="str">
            <v>06600</v>
          </cell>
          <cell r="D957" t="str">
            <v>0FIBER</v>
          </cell>
          <cell r="E957" t="str">
            <v>313000</v>
          </cell>
          <cell r="F957" t="str">
            <v>0790</v>
          </cell>
          <cell r="G957" t="str">
            <v>65000</v>
          </cell>
          <cell r="H957" t="str">
            <v>A</v>
          </cell>
          <cell r="I957" t="str">
            <v>00000041</v>
          </cell>
          <cell r="J957">
            <v>63</v>
          </cell>
          <cell r="K957">
            <v>313</v>
          </cell>
          <cell r="L957">
            <v>6624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 t="str">
            <v>0790</v>
          </cell>
          <cell r="R957" t="str">
            <v>65000</v>
          </cell>
          <cell r="S957" t="str">
            <v>200212</v>
          </cell>
          <cell r="T957" t="str">
            <v>CA01</v>
          </cell>
          <cell r="U957">
            <v>1827.74</v>
          </cell>
          <cell r="V957" t="str">
            <v>LDB</v>
          </cell>
          <cell r="W957">
            <v>0</v>
          </cell>
          <cell r="Y957">
            <v>0</v>
          </cell>
          <cell r="Z957">
            <v>0</v>
          </cell>
          <cell r="AA957" t="str">
            <v>BCH</v>
          </cell>
          <cell r="AB957" t="str">
            <v>0014</v>
          </cell>
          <cell r="AC957" t="str">
            <v>WKS</v>
          </cell>
          <cell r="AE957" t="str">
            <v>JV#</v>
          </cell>
          <cell r="AF957" t="str">
            <v>1232</v>
          </cell>
          <cell r="AG957" t="str">
            <v>FRN</v>
          </cell>
          <cell r="AH957" t="str">
            <v>6624</v>
          </cell>
          <cell r="AI957" t="str">
            <v>RP#</v>
          </cell>
          <cell r="AJ957" t="str">
            <v>000</v>
          </cell>
          <cell r="AK957" t="str">
            <v>CTL</v>
          </cell>
          <cell r="AM957" t="str">
            <v>RF#</v>
          </cell>
          <cell r="AU957" t="str">
            <v>ACCRUAL OF DEC 02 CAPITAL</v>
          </cell>
          <cell r="AZ957" t="str">
            <v>FPL Fibernet</v>
          </cell>
        </row>
        <row r="958">
          <cell r="A958" t="str">
            <v>107100</v>
          </cell>
          <cell r="B958" t="str">
            <v>0313</v>
          </cell>
          <cell r="C958" t="str">
            <v>06600</v>
          </cell>
          <cell r="D958" t="str">
            <v>0FIBER</v>
          </cell>
          <cell r="E958" t="str">
            <v>313000</v>
          </cell>
          <cell r="F958" t="str">
            <v>0790</v>
          </cell>
          <cell r="G958" t="str">
            <v>65000</v>
          </cell>
          <cell r="H958" t="str">
            <v>A</v>
          </cell>
          <cell r="I958" t="str">
            <v>00000041</v>
          </cell>
          <cell r="J958">
            <v>63</v>
          </cell>
          <cell r="K958">
            <v>313</v>
          </cell>
          <cell r="L958">
            <v>6624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 t="str">
            <v>0790</v>
          </cell>
          <cell r="R958" t="str">
            <v>65000</v>
          </cell>
          <cell r="S958" t="str">
            <v>200212</v>
          </cell>
          <cell r="T958" t="str">
            <v>CA01</v>
          </cell>
          <cell r="U958">
            <v>-1827.74</v>
          </cell>
          <cell r="V958" t="str">
            <v>LDB</v>
          </cell>
          <cell r="W958">
            <v>0</v>
          </cell>
          <cell r="Y958">
            <v>0</v>
          </cell>
          <cell r="Z958">
            <v>0</v>
          </cell>
          <cell r="AA958" t="str">
            <v>BCH</v>
          </cell>
          <cell r="AB958" t="str">
            <v>0049</v>
          </cell>
          <cell r="AC958" t="str">
            <v>WKS</v>
          </cell>
          <cell r="AE958" t="str">
            <v>JV#</v>
          </cell>
          <cell r="AF958" t="str">
            <v>1232</v>
          </cell>
          <cell r="AG958" t="str">
            <v>FRN</v>
          </cell>
          <cell r="AH958" t="str">
            <v>6624</v>
          </cell>
          <cell r="AI958" t="str">
            <v>RP#</v>
          </cell>
          <cell r="AJ958" t="str">
            <v>000</v>
          </cell>
          <cell r="AK958" t="str">
            <v>CTL</v>
          </cell>
          <cell r="AM958" t="str">
            <v>RF#</v>
          </cell>
          <cell r="AU958" t="str">
            <v>ACCR REVERSAL OF DEC 02</v>
          </cell>
          <cell r="AZ958" t="str">
            <v>FPL Fibernet</v>
          </cell>
        </row>
        <row r="959">
          <cell r="A959" t="str">
            <v>107100</v>
          </cell>
          <cell r="B959" t="str">
            <v>0385</v>
          </cell>
          <cell r="C959" t="str">
            <v>06600</v>
          </cell>
          <cell r="D959" t="str">
            <v>0FIBER</v>
          </cell>
          <cell r="E959" t="str">
            <v>385000</v>
          </cell>
          <cell r="F959" t="str">
            <v>0803</v>
          </cell>
          <cell r="G959" t="str">
            <v>36000</v>
          </cell>
          <cell r="H959" t="str">
            <v>A</v>
          </cell>
          <cell r="I959" t="str">
            <v>00000041</v>
          </cell>
          <cell r="J959">
            <v>60</v>
          </cell>
          <cell r="K959">
            <v>385</v>
          </cell>
          <cell r="L959">
            <v>6624</v>
          </cell>
          <cell r="M959">
            <v>107</v>
          </cell>
          <cell r="N959">
            <v>10</v>
          </cell>
          <cell r="O959">
            <v>0</v>
          </cell>
          <cell r="P959">
            <v>107.1</v>
          </cell>
          <cell r="Q959" t="str">
            <v>0803</v>
          </cell>
          <cell r="R959" t="str">
            <v>36000</v>
          </cell>
          <cell r="S959" t="str">
            <v>200212</v>
          </cell>
          <cell r="T959" t="str">
            <v>PY42</v>
          </cell>
          <cell r="U959">
            <v>143.19999999999999</v>
          </cell>
          <cell r="V959" t="str">
            <v>LDB</v>
          </cell>
          <cell r="W959">
            <v>0</v>
          </cell>
          <cell r="X959" t="str">
            <v>SHR</v>
          </cell>
          <cell r="Y959">
            <v>4</v>
          </cell>
          <cell r="Z959">
            <v>4</v>
          </cell>
          <cell r="AA959" t="str">
            <v>PYP</v>
          </cell>
          <cell r="AB959" t="str">
            <v xml:space="preserve"> 0000001</v>
          </cell>
          <cell r="AC959" t="str">
            <v>PYL</v>
          </cell>
          <cell r="AD959" t="str">
            <v>004382</v>
          </cell>
          <cell r="AE959" t="str">
            <v>EMP</v>
          </cell>
          <cell r="AF959" t="str">
            <v>46869</v>
          </cell>
          <cell r="AG959" t="str">
            <v>JUL</v>
          </cell>
          <cell r="AH959" t="str">
            <v xml:space="preserve"> 000.00</v>
          </cell>
          <cell r="AI959" t="str">
            <v>BCH</v>
          </cell>
          <cell r="AJ959" t="str">
            <v>500</v>
          </cell>
          <cell r="AK959" t="str">
            <v>CLS</v>
          </cell>
          <cell r="AL959" t="str">
            <v>R431</v>
          </cell>
          <cell r="AM959" t="str">
            <v>DTA</v>
          </cell>
          <cell r="AN959" t="str">
            <v xml:space="preserve"> 00000000000.00</v>
          </cell>
          <cell r="AO959" t="str">
            <v>DTH</v>
          </cell>
          <cell r="AP959" t="str">
            <v xml:space="preserve"> 00000000000.00</v>
          </cell>
          <cell r="AV959" t="str">
            <v>000000000</v>
          </cell>
          <cell r="AW959" t="str">
            <v>000</v>
          </cell>
          <cell r="AX959" t="str">
            <v>00</v>
          </cell>
          <cell r="AY959" t="str">
            <v>0</v>
          </cell>
          <cell r="AZ959" t="str">
            <v>FPL Fibernet</v>
          </cell>
        </row>
        <row r="960">
          <cell r="A960" t="str">
            <v>107100</v>
          </cell>
          <cell r="B960" t="str">
            <v>0314</v>
          </cell>
          <cell r="C960" t="str">
            <v>06600</v>
          </cell>
          <cell r="D960" t="str">
            <v>0FIBER</v>
          </cell>
          <cell r="E960" t="str">
            <v>314000</v>
          </cell>
          <cell r="F960" t="str">
            <v>0790</v>
          </cell>
          <cell r="G960" t="str">
            <v>65000</v>
          </cell>
          <cell r="H960" t="str">
            <v>A</v>
          </cell>
          <cell r="I960" t="str">
            <v>00000041</v>
          </cell>
          <cell r="J960">
            <v>63</v>
          </cell>
          <cell r="K960">
            <v>314</v>
          </cell>
          <cell r="L960">
            <v>6625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 t="str">
            <v>0790</v>
          </cell>
          <cell r="R960" t="str">
            <v>65000</v>
          </cell>
          <cell r="S960" t="str">
            <v>200212</v>
          </cell>
          <cell r="T960" t="str">
            <v>CA01</v>
          </cell>
          <cell r="U960">
            <v>-3.87</v>
          </cell>
          <cell r="V960" t="str">
            <v>LDB</v>
          </cell>
          <cell r="W960">
            <v>0</v>
          </cell>
          <cell r="Y960">
            <v>0</v>
          </cell>
          <cell r="Z960">
            <v>0</v>
          </cell>
          <cell r="AA960" t="str">
            <v>BCH</v>
          </cell>
          <cell r="AB960" t="str">
            <v>0023</v>
          </cell>
          <cell r="AC960" t="str">
            <v>WKS</v>
          </cell>
          <cell r="AE960" t="str">
            <v>JV#</v>
          </cell>
          <cell r="AF960" t="str">
            <v>1232</v>
          </cell>
          <cell r="AG960" t="str">
            <v>FRN</v>
          </cell>
          <cell r="AH960" t="str">
            <v>6625</v>
          </cell>
          <cell r="AI960" t="str">
            <v>RP#</v>
          </cell>
          <cell r="AJ960" t="str">
            <v>000</v>
          </cell>
          <cell r="AK960" t="str">
            <v>CTL</v>
          </cell>
          <cell r="AM960" t="str">
            <v>RF#</v>
          </cell>
          <cell r="AU960" t="str">
            <v>TO PLACE IN SERVICE</v>
          </cell>
          <cell r="AZ960" t="str">
            <v>FPL Fibernet</v>
          </cell>
        </row>
        <row r="961">
          <cell r="A961" t="str">
            <v>107100</v>
          </cell>
          <cell r="B961" t="str">
            <v>0314</v>
          </cell>
          <cell r="C961" t="str">
            <v>06600</v>
          </cell>
          <cell r="D961" t="str">
            <v>0FIBER</v>
          </cell>
          <cell r="E961" t="str">
            <v>314000</v>
          </cell>
          <cell r="F961" t="str">
            <v>0803</v>
          </cell>
          <cell r="G961" t="str">
            <v>65000</v>
          </cell>
          <cell r="H961" t="str">
            <v>A</v>
          </cell>
          <cell r="I961" t="str">
            <v>00000041</v>
          </cell>
          <cell r="J961">
            <v>63</v>
          </cell>
          <cell r="K961">
            <v>314</v>
          </cell>
          <cell r="L961">
            <v>6625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 t="str">
            <v>0803</v>
          </cell>
          <cell r="R961" t="str">
            <v>65000</v>
          </cell>
          <cell r="S961" t="str">
            <v>200212</v>
          </cell>
          <cell r="T961" t="str">
            <v>CA01</v>
          </cell>
          <cell r="U961">
            <v>1088.5</v>
          </cell>
          <cell r="V961" t="str">
            <v>LDB</v>
          </cell>
          <cell r="W961">
            <v>0</v>
          </cell>
          <cell r="Y961">
            <v>0</v>
          </cell>
          <cell r="Z961">
            <v>0</v>
          </cell>
          <cell r="AA961" t="str">
            <v>BCH</v>
          </cell>
          <cell r="AB961" t="str">
            <v>0037</v>
          </cell>
          <cell r="AC961" t="str">
            <v>WKS</v>
          </cell>
          <cell r="AE961" t="str">
            <v>JV#</v>
          </cell>
          <cell r="AF961" t="str">
            <v>1232</v>
          </cell>
          <cell r="AG961" t="str">
            <v>FRN</v>
          </cell>
          <cell r="AH961" t="str">
            <v>6625</v>
          </cell>
          <cell r="AI961" t="str">
            <v>RP#</v>
          </cell>
          <cell r="AJ961" t="str">
            <v>000</v>
          </cell>
          <cell r="AK961" t="str">
            <v>CTL</v>
          </cell>
          <cell r="AM961" t="str">
            <v>RF#</v>
          </cell>
          <cell r="AU961" t="str">
            <v>RECLASS FROM 3229 ER 95</v>
          </cell>
          <cell r="AZ961" t="str">
            <v>FPL Fibernet</v>
          </cell>
        </row>
        <row r="962">
          <cell r="A962" t="str">
            <v>107100</v>
          </cell>
          <cell r="B962" t="str">
            <v>0312</v>
          </cell>
          <cell r="C962" t="str">
            <v>06600</v>
          </cell>
          <cell r="D962" t="str">
            <v>0FIBER</v>
          </cell>
          <cell r="E962" t="str">
            <v>312000</v>
          </cell>
          <cell r="F962" t="str">
            <v>0790</v>
          </cell>
          <cell r="G962" t="str">
            <v>65000</v>
          </cell>
          <cell r="H962" t="str">
            <v>A</v>
          </cell>
          <cell r="I962" t="str">
            <v>00000041</v>
          </cell>
          <cell r="J962">
            <v>63</v>
          </cell>
          <cell r="K962">
            <v>312</v>
          </cell>
          <cell r="L962">
            <v>6626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 t="str">
            <v>0790</v>
          </cell>
          <cell r="R962" t="str">
            <v>65000</v>
          </cell>
          <cell r="S962" t="str">
            <v>200212</v>
          </cell>
          <cell r="T962" t="str">
            <v>CA01</v>
          </cell>
          <cell r="U962">
            <v>1062.43</v>
          </cell>
          <cell r="V962" t="str">
            <v>LDB</v>
          </cell>
          <cell r="W962">
            <v>0</v>
          </cell>
          <cell r="Y962">
            <v>0</v>
          </cell>
          <cell r="Z962">
            <v>0</v>
          </cell>
          <cell r="AA962" t="str">
            <v>BCH</v>
          </cell>
          <cell r="AB962" t="str">
            <v>0014</v>
          </cell>
          <cell r="AC962" t="str">
            <v>WKS</v>
          </cell>
          <cell r="AE962" t="str">
            <v>JV#</v>
          </cell>
          <cell r="AF962" t="str">
            <v>1232</v>
          </cell>
          <cell r="AG962" t="str">
            <v>FRN</v>
          </cell>
          <cell r="AH962" t="str">
            <v>6626</v>
          </cell>
          <cell r="AI962" t="str">
            <v>RP#</v>
          </cell>
          <cell r="AJ962" t="str">
            <v>000</v>
          </cell>
          <cell r="AK962" t="str">
            <v>CTL</v>
          </cell>
          <cell r="AM962" t="str">
            <v>RF#</v>
          </cell>
          <cell r="AU962" t="str">
            <v>ACCRUAL OF DEC 02 CAPITAL</v>
          </cell>
          <cell r="AZ962" t="str">
            <v>FPL Fibernet</v>
          </cell>
        </row>
        <row r="963">
          <cell r="A963" t="str">
            <v>107100</v>
          </cell>
          <cell r="B963" t="str">
            <v>0312</v>
          </cell>
          <cell r="C963" t="str">
            <v>06600</v>
          </cell>
          <cell r="D963" t="str">
            <v>0FIBER</v>
          </cell>
          <cell r="E963" t="str">
            <v>312000</v>
          </cell>
          <cell r="F963" t="str">
            <v>0790</v>
          </cell>
          <cell r="G963" t="str">
            <v>65000</v>
          </cell>
          <cell r="H963" t="str">
            <v>A</v>
          </cell>
          <cell r="I963" t="str">
            <v>00000041</v>
          </cell>
          <cell r="J963">
            <v>63</v>
          </cell>
          <cell r="K963">
            <v>312</v>
          </cell>
          <cell r="L963">
            <v>6626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 t="str">
            <v>0790</v>
          </cell>
          <cell r="R963" t="str">
            <v>65000</v>
          </cell>
          <cell r="S963" t="str">
            <v>200212</v>
          </cell>
          <cell r="T963" t="str">
            <v>CA01</v>
          </cell>
          <cell r="U963">
            <v>2168.2399999999998</v>
          </cell>
          <cell r="V963" t="str">
            <v>LDB</v>
          </cell>
          <cell r="W963">
            <v>0</v>
          </cell>
          <cell r="Y963">
            <v>0</v>
          </cell>
          <cell r="Z963">
            <v>0</v>
          </cell>
          <cell r="AA963" t="str">
            <v>BCH</v>
          </cell>
          <cell r="AB963" t="str">
            <v>0014</v>
          </cell>
          <cell r="AC963" t="str">
            <v>WKS</v>
          </cell>
          <cell r="AE963" t="str">
            <v>JV#</v>
          </cell>
          <cell r="AF963" t="str">
            <v>1232</v>
          </cell>
          <cell r="AG963" t="str">
            <v>FRN</v>
          </cell>
          <cell r="AH963" t="str">
            <v>6626</v>
          </cell>
          <cell r="AI963" t="str">
            <v>RP#</v>
          </cell>
          <cell r="AJ963" t="str">
            <v>000</v>
          </cell>
          <cell r="AK963" t="str">
            <v>CTL</v>
          </cell>
          <cell r="AM963" t="str">
            <v>RF#</v>
          </cell>
          <cell r="AU963" t="str">
            <v>ACCRUAL OF DEC 02 CAPITAL</v>
          </cell>
          <cell r="AZ963" t="str">
            <v>FPL Fibernet</v>
          </cell>
        </row>
        <row r="964">
          <cell r="A964" t="str">
            <v>107100</v>
          </cell>
          <cell r="B964" t="str">
            <v>0312</v>
          </cell>
          <cell r="C964" t="str">
            <v>06600</v>
          </cell>
          <cell r="D964" t="str">
            <v>0FIBER</v>
          </cell>
          <cell r="E964" t="str">
            <v>312000</v>
          </cell>
          <cell r="F964" t="str">
            <v>0803</v>
          </cell>
          <cell r="G964" t="str">
            <v>36000</v>
          </cell>
          <cell r="H964" t="str">
            <v>A</v>
          </cell>
          <cell r="I964" t="str">
            <v>00000041</v>
          </cell>
          <cell r="J964">
            <v>60</v>
          </cell>
          <cell r="K964">
            <v>312</v>
          </cell>
          <cell r="L964">
            <v>6626</v>
          </cell>
          <cell r="M964">
            <v>107</v>
          </cell>
          <cell r="N964">
            <v>10</v>
          </cell>
          <cell r="O964">
            <v>0</v>
          </cell>
          <cell r="P964">
            <v>107.1</v>
          </cell>
          <cell r="Q964" t="str">
            <v>0803</v>
          </cell>
          <cell r="R964" t="str">
            <v>36000</v>
          </cell>
          <cell r="S964" t="str">
            <v>200212</v>
          </cell>
          <cell r="T964" t="str">
            <v>PY42</v>
          </cell>
          <cell r="U964">
            <v>37.5</v>
          </cell>
          <cell r="V964" t="str">
            <v>LDB</v>
          </cell>
          <cell r="W964">
            <v>0</v>
          </cell>
          <cell r="X964" t="str">
            <v>SHR</v>
          </cell>
          <cell r="Y964">
            <v>1</v>
          </cell>
          <cell r="Z964">
            <v>1</v>
          </cell>
          <cell r="AA964" t="str">
            <v>PYP</v>
          </cell>
          <cell r="AB964" t="str">
            <v xml:space="preserve"> 0000001</v>
          </cell>
          <cell r="AC964" t="str">
            <v>PYL</v>
          </cell>
          <cell r="AD964" t="str">
            <v>004382</v>
          </cell>
          <cell r="AE964" t="str">
            <v>EMP</v>
          </cell>
          <cell r="AF964" t="str">
            <v>29440</v>
          </cell>
          <cell r="AG964" t="str">
            <v>JUL</v>
          </cell>
          <cell r="AH964" t="str">
            <v xml:space="preserve"> 000.00</v>
          </cell>
          <cell r="AI964" t="str">
            <v>BCH</v>
          </cell>
          <cell r="AJ964" t="str">
            <v>500</v>
          </cell>
          <cell r="AK964" t="str">
            <v>CLS</v>
          </cell>
          <cell r="AL964" t="str">
            <v>R449</v>
          </cell>
          <cell r="AM964" t="str">
            <v>DTA</v>
          </cell>
          <cell r="AN964" t="str">
            <v xml:space="preserve"> 00000000000.00</v>
          </cell>
          <cell r="AO964" t="str">
            <v>DTH</v>
          </cell>
          <cell r="AP964" t="str">
            <v xml:space="preserve"> 00000000000.00</v>
          </cell>
          <cell r="AV964" t="str">
            <v>000000000</v>
          </cell>
          <cell r="AW964" t="str">
            <v>000</v>
          </cell>
          <cell r="AX964" t="str">
            <v>00</v>
          </cell>
          <cell r="AY964" t="str">
            <v>0</v>
          </cell>
          <cell r="AZ964" t="str">
            <v>FPL Fibernet</v>
          </cell>
        </row>
        <row r="965">
          <cell r="A965" t="str">
            <v>107100</v>
          </cell>
          <cell r="B965" t="str">
            <v>0312</v>
          </cell>
          <cell r="C965" t="str">
            <v>06600</v>
          </cell>
          <cell r="D965" t="str">
            <v>0FIBER</v>
          </cell>
          <cell r="E965" t="str">
            <v>312000</v>
          </cell>
          <cell r="F965" t="str">
            <v>0662</v>
          </cell>
          <cell r="G965" t="str">
            <v>65000</v>
          </cell>
          <cell r="H965" t="str">
            <v>A</v>
          </cell>
          <cell r="I965" t="str">
            <v>00000041</v>
          </cell>
          <cell r="J965">
            <v>63</v>
          </cell>
          <cell r="K965">
            <v>312</v>
          </cell>
          <cell r="L965">
            <v>6627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 t="str">
            <v>0662</v>
          </cell>
          <cell r="R965" t="str">
            <v>65000</v>
          </cell>
          <cell r="S965" t="str">
            <v>200212</v>
          </cell>
          <cell r="T965" t="str">
            <v>CA01</v>
          </cell>
          <cell r="U965">
            <v>10950.75</v>
          </cell>
          <cell r="V965" t="str">
            <v>LDB</v>
          </cell>
          <cell r="W965">
            <v>0</v>
          </cell>
          <cell r="Y965">
            <v>0</v>
          </cell>
          <cell r="Z965">
            <v>0</v>
          </cell>
          <cell r="AA965" t="str">
            <v>BCH</v>
          </cell>
          <cell r="AB965" t="str">
            <v>0039</v>
          </cell>
          <cell r="AC965" t="str">
            <v>WKS</v>
          </cell>
          <cell r="AE965" t="str">
            <v>JV#</v>
          </cell>
          <cell r="AF965" t="str">
            <v>1232</v>
          </cell>
          <cell r="AG965" t="str">
            <v>FRN</v>
          </cell>
          <cell r="AH965" t="str">
            <v>6627</v>
          </cell>
          <cell r="AI965" t="str">
            <v>RP#</v>
          </cell>
          <cell r="AJ965" t="str">
            <v>000</v>
          </cell>
          <cell r="AK965" t="str">
            <v>CTL</v>
          </cell>
          <cell r="AM965" t="str">
            <v>RF#</v>
          </cell>
          <cell r="AU965" t="str">
            <v>RECLASS FROM 3229-SEC 165</v>
          </cell>
          <cell r="AZ965" t="str">
            <v>FPL Fibernet</v>
          </cell>
        </row>
        <row r="966">
          <cell r="A966" t="str">
            <v>107100</v>
          </cell>
          <cell r="B966" t="str">
            <v>0312</v>
          </cell>
          <cell r="C966" t="str">
            <v>06600</v>
          </cell>
          <cell r="D966" t="str">
            <v>0FIBER</v>
          </cell>
          <cell r="E966" t="str">
            <v>312000</v>
          </cell>
          <cell r="F966" t="str">
            <v>0790</v>
          </cell>
          <cell r="G966" t="str">
            <v>65000</v>
          </cell>
          <cell r="H966" t="str">
            <v>A</v>
          </cell>
          <cell r="I966" t="str">
            <v>00000041</v>
          </cell>
          <cell r="J966">
            <v>63</v>
          </cell>
          <cell r="K966">
            <v>312</v>
          </cell>
          <cell r="L966">
            <v>6627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 t="str">
            <v>0790</v>
          </cell>
          <cell r="R966" t="str">
            <v>65000</v>
          </cell>
          <cell r="S966" t="str">
            <v>200212</v>
          </cell>
          <cell r="T966" t="str">
            <v>CA01</v>
          </cell>
          <cell r="U966">
            <v>-14806.76</v>
          </cell>
          <cell r="V966" t="str">
            <v>LDB</v>
          </cell>
          <cell r="W966">
            <v>0</v>
          </cell>
          <cell r="Y966">
            <v>0</v>
          </cell>
          <cell r="Z966">
            <v>0</v>
          </cell>
          <cell r="AA966" t="str">
            <v>BCH</v>
          </cell>
          <cell r="AB966" t="str">
            <v>0023</v>
          </cell>
          <cell r="AC966" t="str">
            <v>WKS</v>
          </cell>
          <cell r="AE966" t="str">
            <v>JV#</v>
          </cell>
          <cell r="AF966" t="str">
            <v>1232</v>
          </cell>
          <cell r="AG966" t="str">
            <v>FRN</v>
          </cell>
          <cell r="AH966" t="str">
            <v>6627</v>
          </cell>
          <cell r="AI966" t="str">
            <v>RP#</v>
          </cell>
          <cell r="AJ966" t="str">
            <v>000</v>
          </cell>
          <cell r="AK966" t="str">
            <v>CTL</v>
          </cell>
          <cell r="AM966" t="str">
            <v>RF#</v>
          </cell>
          <cell r="AU966" t="str">
            <v>TO PLACE IN SERVICE</v>
          </cell>
          <cell r="AZ966" t="str">
            <v>FPL Fibernet</v>
          </cell>
        </row>
        <row r="967">
          <cell r="A967" t="str">
            <v>107100</v>
          </cell>
          <cell r="B967" t="str">
            <v>0312</v>
          </cell>
          <cell r="C967" t="str">
            <v>06600</v>
          </cell>
          <cell r="D967" t="str">
            <v>0FIBER</v>
          </cell>
          <cell r="E967" t="str">
            <v>312000</v>
          </cell>
          <cell r="F967" t="str">
            <v>0813</v>
          </cell>
          <cell r="G967" t="str">
            <v>65000</v>
          </cell>
          <cell r="H967" t="str">
            <v>A</v>
          </cell>
          <cell r="I967" t="str">
            <v>00000041</v>
          </cell>
          <cell r="J967">
            <v>63</v>
          </cell>
          <cell r="K967">
            <v>312</v>
          </cell>
          <cell r="L967">
            <v>6627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 t="str">
            <v>0813</v>
          </cell>
          <cell r="R967" t="str">
            <v>65000</v>
          </cell>
          <cell r="S967" t="str">
            <v>200212</v>
          </cell>
          <cell r="T967" t="str">
            <v>CA01</v>
          </cell>
          <cell r="U967">
            <v>5162.8100000000004</v>
          </cell>
          <cell r="V967" t="str">
            <v>LDB</v>
          </cell>
          <cell r="W967">
            <v>0</v>
          </cell>
          <cell r="Y967">
            <v>0</v>
          </cell>
          <cell r="Z967">
            <v>0</v>
          </cell>
          <cell r="AA967" t="str">
            <v>BCH</v>
          </cell>
          <cell r="AB967" t="str">
            <v>0037</v>
          </cell>
          <cell r="AC967" t="str">
            <v>WKS</v>
          </cell>
          <cell r="AE967" t="str">
            <v>JV#</v>
          </cell>
          <cell r="AF967" t="str">
            <v>1232</v>
          </cell>
          <cell r="AG967" t="str">
            <v>FRN</v>
          </cell>
          <cell r="AH967" t="str">
            <v>6627</v>
          </cell>
          <cell r="AI967" t="str">
            <v>RP#</v>
          </cell>
          <cell r="AJ967" t="str">
            <v>000</v>
          </cell>
          <cell r="AK967" t="str">
            <v>CTL</v>
          </cell>
          <cell r="AM967" t="str">
            <v>RF#</v>
          </cell>
          <cell r="AU967" t="str">
            <v>RECLASS FROM 3229 ER 95</v>
          </cell>
          <cell r="AZ967" t="str">
            <v>FPL Fibernet</v>
          </cell>
        </row>
        <row r="968">
          <cell r="A968" t="str">
            <v>107100</v>
          </cell>
          <cell r="B968" t="str">
            <v>0312</v>
          </cell>
          <cell r="C968" t="str">
            <v>06600</v>
          </cell>
          <cell r="D968" t="str">
            <v>0FIBER</v>
          </cell>
          <cell r="E968" t="str">
            <v>312000</v>
          </cell>
          <cell r="F968" t="str">
            <v>0662</v>
          </cell>
          <cell r="G968" t="str">
            <v>51450</v>
          </cell>
          <cell r="H968" t="str">
            <v>A</v>
          </cell>
          <cell r="I968" t="str">
            <v>00000041</v>
          </cell>
          <cell r="J968">
            <v>63</v>
          </cell>
          <cell r="K968">
            <v>312</v>
          </cell>
          <cell r="L968">
            <v>6628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 t="str">
            <v>0662</v>
          </cell>
          <cell r="R968" t="str">
            <v>51450</v>
          </cell>
          <cell r="S968" t="str">
            <v>200212</v>
          </cell>
          <cell r="T968" t="str">
            <v>SA01</v>
          </cell>
          <cell r="U968">
            <v>708.4</v>
          </cell>
          <cell r="W968">
            <v>0</v>
          </cell>
          <cell r="Y968">
            <v>0</v>
          </cell>
          <cell r="Z968">
            <v>1</v>
          </cell>
          <cell r="AA968" t="str">
            <v>BCH</v>
          </cell>
          <cell r="AB968" t="str">
            <v>450002353</v>
          </cell>
          <cell r="AC968" t="str">
            <v>PO#</v>
          </cell>
          <cell r="AD968" t="str">
            <v>4500117857</v>
          </cell>
          <cell r="AE968" t="str">
            <v>S/R</v>
          </cell>
          <cell r="AF968" t="str">
            <v>337</v>
          </cell>
          <cell r="AI968" t="str">
            <v>PYN</v>
          </cell>
          <cell r="AJ968" t="str">
            <v>TROPICAL COMMUNICATIONS I</v>
          </cell>
          <cell r="AK968" t="str">
            <v>VND</v>
          </cell>
          <cell r="AL968" t="str">
            <v>592405537</v>
          </cell>
          <cell r="AM968" t="str">
            <v>FAC</v>
          </cell>
          <cell r="AN968" t="str">
            <v>000</v>
          </cell>
          <cell r="AQ968" t="str">
            <v>NVD</v>
          </cell>
          <cell r="AR968" t="str">
            <v>2002-12-</v>
          </cell>
          <cell r="AU968" t="str">
            <v>INVOICE# TC10869    TROPICAL COMMUNICATI5000003588</v>
          </cell>
          <cell r="AV968" t="str">
            <v>WF-BATCH</v>
          </cell>
          <cell r="AW968" t="str">
            <v>000</v>
          </cell>
          <cell r="AX968" t="str">
            <v>00</v>
          </cell>
          <cell r="AY968" t="str">
            <v>0</v>
          </cell>
          <cell r="AZ968" t="str">
            <v>FPL Fibernet</v>
          </cell>
        </row>
        <row r="969">
          <cell r="A969" t="str">
            <v>107100</v>
          </cell>
          <cell r="B969" t="str">
            <v>0312</v>
          </cell>
          <cell r="C969" t="str">
            <v>06600</v>
          </cell>
          <cell r="D969" t="str">
            <v>0FIBER</v>
          </cell>
          <cell r="E969" t="str">
            <v>312000</v>
          </cell>
          <cell r="F969" t="str">
            <v>0662</v>
          </cell>
          <cell r="G969" t="str">
            <v>51450</v>
          </cell>
          <cell r="H969" t="str">
            <v>A</v>
          </cell>
          <cell r="I969" t="str">
            <v>00000041</v>
          </cell>
          <cell r="J969">
            <v>63</v>
          </cell>
          <cell r="K969">
            <v>312</v>
          </cell>
          <cell r="L969">
            <v>6628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 t="str">
            <v>0662</v>
          </cell>
          <cell r="R969" t="str">
            <v>51450</v>
          </cell>
          <cell r="S969" t="str">
            <v>200212</v>
          </cell>
          <cell r="T969" t="str">
            <v>SA01</v>
          </cell>
          <cell r="U969">
            <v>1591</v>
          </cell>
          <cell r="W969">
            <v>0</v>
          </cell>
          <cell r="Y969">
            <v>0</v>
          </cell>
          <cell r="Z969">
            <v>1</v>
          </cell>
          <cell r="AA969" t="str">
            <v>BCH</v>
          </cell>
          <cell r="AB969" t="str">
            <v>450002350</v>
          </cell>
          <cell r="AC969" t="str">
            <v>PO#</v>
          </cell>
          <cell r="AD969" t="str">
            <v>4500030221</v>
          </cell>
          <cell r="AE969" t="str">
            <v>S/R</v>
          </cell>
          <cell r="AF969" t="str">
            <v>NET</v>
          </cell>
          <cell r="AI969" t="str">
            <v>PYN</v>
          </cell>
          <cell r="AJ969" t="str">
            <v>W D COMMUNICATIONS INC</v>
          </cell>
          <cell r="AK969" t="str">
            <v>VND</v>
          </cell>
          <cell r="AL969" t="str">
            <v>591953252</v>
          </cell>
          <cell r="AM969" t="str">
            <v>FAC</v>
          </cell>
          <cell r="AN969" t="str">
            <v>000</v>
          </cell>
          <cell r="AQ969" t="str">
            <v>NVD</v>
          </cell>
          <cell r="AR969" t="str">
            <v>2002-12-</v>
          </cell>
          <cell r="AU969" t="str">
            <v>INVOICE# 26704      W D COMMUNICATIONS I5000003539</v>
          </cell>
          <cell r="AV969" t="str">
            <v>WF-BATCH</v>
          </cell>
          <cell r="AW969" t="str">
            <v>000</v>
          </cell>
          <cell r="AX969" t="str">
            <v>00</v>
          </cell>
          <cell r="AY969" t="str">
            <v>0</v>
          </cell>
          <cell r="AZ969" t="str">
            <v>FPL Fibernet</v>
          </cell>
        </row>
        <row r="970">
          <cell r="A970" t="str">
            <v>107100</v>
          </cell>
          <cell r="B970" t="str">
            <v>0312</v>
          </cell>
          <cell r="C970" t="str">
            <v>06600</v>
          </cell>
          <cell r="D970" t="str">
            <v>0FIBER</v>
          </cell>
          <cell r="E970" t="str">
            <v>312000</v>
          </cell>
          <cell r="F970" t="str">
            <v>0662</v>
          </cell>
          <cell r="G970" t="str">
            <v>51450</v>
          </cell>
          <cell r="H970" t="str">
            <v>A</v>
          </cell>
          <cell r="I970" t="str">
            <v>00000041</v>
          </cell>
          <cell r="J970">
            <v>63</v>
          </cell>
          <cell r="K970">
            <v>312</v>
          </cell>
          <cell r="L970">
            <v>6628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 t="str">
            <v>0662</v>
          </cell>
          <cell r="R970" t="str">
            <v>51450</v>
          </cell>
          <cell r="S970" t="str">
            <v>200212</v>
          </cell>
          <cell r="T970" t="str">
            <v>SA01</v>
          </cell>
          <cell r="U970">
            <v>2386.5</v>
          </cell>
          <cell r="W970">
            <v>0</v>
          </cell>
          <cell r="Y970">
            <v>0</v>
          </cell>
          <cell r="Z970">
            <v>1</v>
          </cell>
          <cell r="AA970" t="str">
            <v>BCH</v>
          </cell>
          <cell r="AB970" t="str">
            <v>450002350</v>
          </cell>
          <cell r="AC970" t="str">
            <v>PO#</v>
          </cell>
          <cell r="AD970" t="str">
            <v>4500030221</v>
          </cell>
          <cell r="AE970" t="str">
            <v>S/R</v>
          </cell>
          <cell r="AF970" t="str">
            <v>NET</v>
          </cell>
          <cell r="AI970" t="str">
            <v>PYN</v>
          </cell>
          <cell r="AJ970" t="str">
            <v>W D COMMUNICATIONS INC</v>
          </cell>
          <cell r="AK970" t="str">
            <v>VND</v>
          </cell>
          <cell r="AL970" t="str">
            <v>591953252</v>
          </cell>
          <cell r="AM970" t="str">
            <v>FAC</v>
          </cell>
          <cell r="AN970" t="str">
            <v>000</v>
          </cell>
          <cell r="AQ970" t="str">
            <v>NVD</v>
          </cell>
          <cell r="AR970" t="str">
            <v>2002-12-</v>
          </cell>
          <cell r="AU970" t="str">
            <v>INVOICE# 26747      W D COMMUNICATIONS I5000003554</v>
          </cell>
          <cell r="AV970" t="str">
            <v>WF-BATCH</v>
          </cell>
          <cell r="AW970" t="str">
            <v>000</v>
          </cell>
          <cell r="AX970" t="str">
            <v>00</v>
          </cell>
          <cell r="AY970" t="str">
            <v>0</v>
          </cell>
          <cell r="AZ970" t="str">
            <v>FPL Fibernet</v>
          </cell>
        </row>
        <row r="971">
          <cell r="A971" t="str">
            <v>107100</v>
          </cell>
          <cell r="B971" t="str">
            <v>0312</v>
          </cell>
          <cell r="C971" t="str">
            <v>06600</v>
          </cell>
          <cell r="D971" t="str">
            <v>0FIBER</v>
          </cell>
          <cell r="E971" t="str">
            <v>312000</v>
          </cell>
          <cell r="F971" t="str">
            <v>0662</v>
          </cell>
          <cell r="G971" t="str">
            <v>51450</v>
          </cell>
          <cell r="H971" t="str">
            <v>A</v>
          </cell>
          <cell r="I971" t="str">
            <v>00000041</v>
          </cell>
          <cell r="J971">
            <v>63</v>
          </cell>
          <cell r="K971">
            <v>312</v>
          </cell>
          <cell r="L971">
            <v>6628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 t="str">
            <v>0662</v>
          </cell>
          <cell r="R971" t="str">
            <v>51450</v>
          </cell>
          <cell r="S971" t="str">
            <v>200212</v>
          </cell>
          <cell r="T971" t="str">
            <v>SA01</v>
          </cell>
          <cell r="U971">
            <v>2386.5</v>
          </cell>
          <cell r="W971">
            <v>0</v>
          </cell>
          <cell r="Y971">
            <v>0</v>
          </cell>
          <cell r="Z971">
            <v>1</v>
          </cell>
          <cell r="AA971" t="str">
            <v>BCH</v>
          </cell>
          <cell r="AB971" t="str">
            <v>450002350</v>
          </cell>
          <cell r="AC971" t="str">
            <v>PO#</v>
          </cell>
          <cell r="AD971" t="str">
            <v>4500030221</v>
          </cell>
          <cell r="AE971" t="str">
            <v>S/R</v>
          </cell>
          <cell r="AF971" t="str">
            <v>NET</v>
          </cell>
          <cell r="AI971" t="str">
            <v>PYN</v>
          </cell>
          <cell r="AJ971" t="str">
            <v>W D COMMUNICATIONS INC</v>
          </cell>
          <cell r="AK971" t="str">
            <v>VND</v>
          </cell>
          <cell r="AL971" t="str">
            <v>591953252</v>
          </cell>
          <cell r="AM971" t="str">
            <v>FAC</v>
          </cell>
          <cell r="AN971" t="str">
            <v>000</v>
          </cell>
          <cell r="AQ971" t="str">
            <v>NVD</v>
          </cell>
          <cell r="AR971" t="str">
            <v>2002-12-</v>
          </cell>
          <cell r="AU971" t="str">
            <v>INVOICE# 26884      W D COMMUNICATIONS I5000003553</v>
          </cell>
          <cell r="AV971" t="str">
            <v>WF-BATCH</v>
          </cell>
          <cell r="AW971" t="str">
            <v>000</v>
          </cell>
          <cell r="AX971" t="str">
            <v>00</v>
          </cell>
          <cell r="AY971" t="str">
            <v>0</v>
          </cell>
          <cell r="AZ971" t="str">
            <v>FPL Fibernet</v>
          </cell>
        </row>
        <row r="972">
          <cell r="A972" t="str">
            <v>107100</v>
          </cell>
          <cell r="B972" t="str">
            <v>0312</v>
          </cell>
          <cell r="C972" t="str">
            <v>06600</v>
          </cell>
          <cell r="D972" t="str">
            <v>0FIBER</v>
          </cell>
          <cell r="E972" t="str">
            <v>312000</v>
          </cell>
          <cell r="F972" t="str">
            <v>0662</v>
          </cell>
          <cell r="G972" t="str">
            <v>51450</v>
          </cell>
          <cell r="H972" t="str">
            <v>A</v>
          </cell>
          <cell r="I972" t="str">
            <v>00000041</v>
          </cell>
          <cell r="J972">
            <v>63</v>
          </cell>
          <cell r="K972">
            <v>312</v>
          </cell>
          <cell r="L972">
            <v>6628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 t="str">
            <v>0662</v>
          </cell>
          <cell r="R972" t="str">
            <v>51450</v>
          </cell>
          <cell r="S972" t="str">
            <v>200212</v>
          </cell>
          <cell r="T972" t="str">
            <v>SA01</v>
          </cell>
          <cell r="U972">
            <v>2386.5</v>
          </cell>
          <cell r="W972">
            <v>0</v>
          </cell>
          <cell r="Y972">
            <v>0</v>
          </cell>
          <cell r="Z972">
            <v>1</v>
          </cell>
          <cell r="AA972" t="str">
            <v>BCH</v>
          </cell>
          <cell r="AB972" t="str">
            <v>450002353</v>
          </cell>
          <cell r="AC972" t="str">
            <v>PO#</v>
          </cell>
          <cell r="AD972" t="str">
            <v>4500030221</v>
          </cell>
          <cell r="AE972" t="str">
            <v>S/R</v>
          </cell>
          <cell r="AF972" t="str">
            <v>NET</v>
          </cell>
          <cell r="AI972" t="str">
            <v>PYN</v>
          </cell>
          <cell r="AJ972" t="str">
            <v>W D COMMUNICATIONS INC</v>
          </cell>
          <cell r="AK972" t="str">
            <v>VND</v>
          </cell>
          <cell r="AL972" t="str">
            <v>591953252</v>
          </cell>
          <cell r="AM972" t="str">
            <v>FAC</v>
          </cell>
          <cell r="AN972" t="str">
            <v>000</v>
          </cell>
          <cell r="AQ972" t="str">
            <v>NVD</v>
          </cell>
          <cell r="AR972" t="str">
            <v>2002-12-</v>
          </cell>
          <cell r="AU972" t="str">
            <v>INVOICE# 26790      W D COMMUNICATIONS I5000003591</v>
          </cell>
          <cell r="AV972" t="str">
            <v>WF-BATCH</v>
          </cell>
          <cell r="AW972" t="str">
            <v>000</v>
          </cell>
          <cell r="AX972" t="str">
            <v>00</v>
          </cell>
          <cell r="AY972" t="str">
            <v>0</v>
          </cell>
          <cell r="AZ972" t="str">
            <v>FPL Fibernet</v>
          </cell>
        </row>
        <row r="973">
          <cell r="A973" t="str">
            <v>107100</v>
          </cell>
          <cell r="B973" t="str">
            <v>0312</v>
          </cell>
          <cell r="C973" t="str">
            <v>06600</v>
          </cell>
          <cell r="D973" t="str">
            <v>0FIBER</v>
          </cell>
          <cell r="E973" t="str">
            <v>312000</v>
          </cell>
          <cell r="F973" t="str">
            <v>0662</v>
          </cell>
          <cell r="G973" t="str">
            <v>51450</v>
          </cell>
          <cell r="H973" t="str">
            <v>A</v>
          </cell>
          <cell r="I973" t="str">
            <v>00000041</v>
          </cell>
          <cell r="J973">
            <v>63</v>
          </cell>
          <cell r="K973">
            <v>312</v>
          </cell>
          <cell r="L973">
            <v>6628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 t="str">
            <v>0662</v>
          </cell>
          <cell r="R973" t="str">
            <v>51450</v>
          </cell>
          <cell r="S973" t="str">
            <v>200212</v>
          </cell>
          <cell r="T973" t="str">
            <v>SA01</v>
          </cell>
          <cell r="U973">
            <v>2386.5</v>
          </cell>
          <cell r="W973">
            <v>0</v>
          </cell>
          <cell r="Y973">
            <v>0</v>
          </cell>
          <cell r="Z973">
            <v>1</v>
          </cell>
          <cell r="AA973" t="str">
            <v>BCH</v>
          </cell>
          <cell r="AB973" t="str">
            <v>450002353</v>
          </cell>
          <cell r="AC973" t="str">
            <v>PO#</v>
          </cell>
          <cell r="AD973" t="str">
            <v>4500030221</v>
          </cell>
          <cell r="AE973" t="str">
            <v>S/R</v>
          </cell>
          <cell r="AF973" t="str">
            <v>NET</v>
          </cell>
          <cell r="AI973" t="str">
            <v>PYN</v>
          </cell>
          <cell r="AJ973" t="str">
            <v>W D COMMUNICATIONS INC</v>
          </cell>
          <cell r="AK973" t="str">
            <v>VND</v>
          </cell>
          <cell r="AL973" t="str">
            <v>591953252</v>
          </cell>
          <cell r="AM973" t="str">
            <v>FAC</v>
          </cell>
          <cell r="AN973" t="str">
            <v>000</v>
          </cell>
          <cell r="AQ973" t="str">
            <v>NVD</v>
          </cell>
          <cell r="AR973" t="str">
            <v>2002-12-</v>
          </cell>
          <cell r="AU973" t="str">
            <v>INVOICE# 26808      W D COMMUNICATIONS I5000003603</v>
          </cell>
          <cell r="AV973" t="str">
            <v>WF-BATCH</v>
          </cell>
          <cell r="AW973" t="str">
            <v>000</v>
          </cell>
          <cell r="AX973" t="str">
            <v>00</v>
          </cell>
          <cell r="AY973" t="str">
            <v>0</v>
          </cell>
          <cell r="AZ973" t="str">
            <v>FPL Fibernet</v>
          </cell>
        </row>
        <row r="974">
          <cell r="A974" t="str">
            <v>107100</v>
          </cell>
          <cell r="B974" t="str">
            <v>0312</v>
          </cell>
          <cell r="C974" t="str">
            <v>06600</v>
          </cell>
          <cell r="D974" t="str">
            <v>0FIBER</v>
          </cell>
          <cell r="E974" t="str">
            <v>312000</v>
          </cell>
          <cell r="F974" t="str">
            <v>0662</v>
          </cell>
          <cell r="G974" t="str">
            <v>51450</v>
          </cell>
          <cell r="H974" t="str">
            <v>A</v>
          </cell>
          <cell r="I974" t="str">
            <v>00000041</v>
          </cell>
          <cell r="J974">
            <v>63</v>
          </cell>
          <cell r="K974">
            <v>312</v>
          </cell>
          <cell r="L974">
            <v>6628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 t="str">
            <v>0662</v>
          </cell>
          <cell r="R974" t="str">
            <v>51450</v>
          </cell>
          <cell r="S974" t="str">
            <v>200212</v>
          </cell>
          <cell r="T974" t="str">
            <v>SA01</v>
          </cell>
          <cell r="U974">
            <v>2386.5</v>
          </cell>
          <cell r="W974">
            <v>0</v>
          </cell>
          <cell r="Y974">
            <v>0</v>
          </cell>
          <cell r="Z974">
            <v>1</v>
          </cell>
          <cell r="AA974" t="str">
            <v>BCH</v>
          </cell>
          <cell r="AB974" t="str">
            <v>450002353</v>
          </cell>
          <cell r="AC974" t="str">
            <v>PO#</v>
          </cell>
          <cell r="AD974" t="str">
            <v>4500030221</v>
          </cell>
          <cell r="AE974" t="str">
            <v>S/R</v>
          </cell>
          <cell r="AF974" t="str">
            <v>NET</v>
          </cell>
          <cell r="AI974" t="str">
            <v>PYN</v>
          </cell>
          <cell r="AJ974" t="str">
            <v>W D COMMUNICATIONS INC</v>
          </cell>
          <cell r="AK974" t="str">
            <v>VND</v>
          </cell>
          <cell r="AL974" t="str">
            <v>591953252</v>
          </cell>
          <cell r="AM974" t="str">
            <v>FAC</v>
          </cell>
          <cell r="AN974" t="str">
            <v>000</v>
          </cell>
          <cell r="AQ974" t="str">
            <v>NVD</v>
          </cell>
          <cell r="AR974" t="str">
            <v>2002-12-</v>
          </cell>
          <cell r="AU974" t="str">
            <v>INVOICE# 26836      W D COMMUNICATIONS I5000003604</v>
          </cell>
          <cell r="AV974" t="str">
            <v>WF-BATCH</v>
          </cell>
          <cell r="AW974" t="str">
            <v>000</v>
          </cell>
          <cell r="AX974" t="str">
            <v>00</v>
          </cell>
          <cell r="AY974" t="str">
            <v>0</v>
          </cell>
          <cell r="AZ974" t="str">
            <v>FPL Fibernet</v>
          </cell>
        </row>
        <row r="975">
          <cell r="A975" t="str">
            <v>107100</v>
          </cell>
          <cell r="B975" t="str">
            <v>0312</v>
          </cell>
          <cell r="C975" t="str">
            <v>06600</v>
          </cell>
          <cell r="D975" t="str">
            <v>0FIBER</v>
          </cell>
          <cell r="E975" t="str">
            <v>312000</v>
          </cell>
          <cell r="F975" t="str">
            <v>0662</v>
          </cell>
          <cell r="G975" t="str">
            <v>65000</v>
          </cell>
          <cell r="H975" t="str">
            <v>A</v>
          </cell>
          <cell r="I975" t="str">
            <v>00000041</v>
          </cell>
          <cell r="J975">
            <v>63</v>
          </cell>
          <cell r="K975">
            <v>312</v>
          </cell>
          <cell r="L975">
            <v>6628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 t="str">
            <v>0662</v>
          </cell>
          <cell r="R975" t="str">
            <v>65000</v>
          </cell>
          <cell r="S975" t="str">
            <v>200212</v>
          </cell>
          <cell r="T975" t="str">
            <v>CA01</v>
          </cell>
          <cell r="U975">
            <v>3568.5</v>
          </cell>
          <cell r="V975" t="str">
            <v>LDB</v>
          </cell>
          <cell r="W975">
            <v>0</v>
          </cell>
          <cell r="Y975">
            <v>0</v>
          </cell>
          <cell r="Z975">
            <v>0</v>
          </cell>
          <cell r="AA975" t="str">
            <v>BCH</v>
          </cell>
          <cell r="AB975" t="str">
            <v>0029</v>
          </cell>
          <cell r="AC975" t="str">
            <v>WKS</v>
          </cell>
          <cell r="AE975" t="str">
            <v>JV#</v>
          </cell>
          <cell r="AF975" t="str">
            <v>1232</v>
          </cell>
          <cell r="AG975" t="str">
            <v>FRN</v>
          </cell>
          <cell r="AH975" t="str">
            <v>6628</v>
          </cell>
          <cell r="AI975" t="str">
            <v>RP#</v>
          </cell>
          <cell r="AJ975" t="str">
            <v>000</v>
          </cell>
          <cell r="AK975" t="str">
            <v>CTL</v>
          </cell>
          <cell r="AM975" t="str">
            <v>RF#</v>
          </cell>
          <cell r="AU975" t="str">
            <v>ACCR WD COMM UNPAID INV</v>
          </cell>
          <cell r="AZ975" t="str">
            <v>FPL Fibernet</v>
          </cell>
        </row>
        <row r="976">
          <cell r="A976" t="str">
            <v>107100</v>
          </cell>
          <cell r="B976" t="str">
            <v>0312</v>
          </cell>
          <cell r="C976" t="str">
            <v>06600</v>
          </cell>
          <cell r="D976" t="str">
            <v>0FIBER</v>
          </cell>
          <cell r="E976" t="str">
            <v>312000</v>
          </cell>
          <cell r="F976" t="str">
            <v>0662</v>
          </cell>
          <cell r="G976" t="str">
            <v>65000</v>
          </cell>
          <cell r="H976" t="str">
            <v>A</v>
          </cell>
          <cell r="I976" t="str">
            <v>00000041</v>
          </cell>
          <cell r="J976">
            <v>63</v>
          </cell>
          <cell r="K976">
            <v>312</v>
          </cell>
          <cell r="L976">
            <v>6628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 t="str">
            <v>0662</v>
          </cell>
          <cell r="R976" t="str">
            <v>65000</v>
          </cell>
          <cell r="S976" t="str">
            <v>200212</v>
          </cell>
          <cell r="T976" t="str">
            <v>CA01</v>
          </cell>
          <cell r="U976">
            <v>3568.5</v>
          </cell>
          <cell r="V976" t="str">
            <v>LDB</v>
          </cell>
          <cell r="W976">
            <v>0</v>
          </cell>
          <cell r="Y976">
            <v>0</v>
          </cell>
          <cell r="Z976">
            <v>0</v>
          </cell>
          <cell r="AA976" t="str">
            <v>BCH</v>
          </cell>
          <cell r="AB976" t="str">
            <v>0033</v>
          </cell>
          <cell r="AC976" t="str">
            <v>WKS</v>
          </cell>
          <cell r="AE976" t="str">
            <v>JV#</v>
          </cell>
          <cell r="AF976" t="str">
            <v>1232</v>
          </cell>
          <cell r="AG976" t="str">
            <v>FRN</v>
          </cell>
          <cell r="AH976" t="str">
            <v>6628</v>
          </cell>
          <cell r="AI976" t="str">
            <v>RP#</v>
          </cell>
          <cell r="AJ976" t="str">
            <v>000</v>
          </cell>
          <cell r="AK976" t="str">
            <v>CTL</v>
          </cell>
          <cell r="AM976" t="str">
            <v>RF#</v>
          </cell>
          <cell r="AU976" t="str">
            <v>ACCR WD COMM UNPAID INV</v>
          </cell>
          <cell r="AZ976" t="str">
            <v>FPL Fibernet</v>
          </cell>
        </row>
        <row r="977">
          <cell r="A977" t="str">
            <v>107100</v>
          </cell>
          <cell r="B977" t="str">
            <v>0312</v>
          </cell>
          <cell r="C977" t="str">
            <v>06600</v>
          </cell>
          <cell r="D977" t="str">
            <v>0FIBER</v>
          </cell>
          <cell r="E977" t="str">
            <v>312000</v>
          </cell>
          <cell r="F977" t="str">
            <v>0662</v>
          </cell>
          <cell r="G977" t="str">
            <v>65000</v>
          </cell>
          <cell r="H977" t="str">
            <v>A</v>
          </cell>
          <cell r="I977" t="str">
            <v>00000041</v>
          </cell>
          <cell r="J977">
            <v>63</v>
          </cell>
          <cell r="K977">
            <v>312</v>
          </cell>
          <cell r="L977">
            <v>6628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 t="str">
            <v>0662</v>
          </cell>
          <cell r="R977" t="str">
            <v>65000</v>
          </cell>
          <cell r="S977" t="str">
            <v>200212</v>
          </cell>
          <cell r="T977" t="str">
            <v>CA01</v>
          </cell>
          <cell r="U977">
            <v>-3568.5</v>
          </cell>
          <cell r="V977" t="str">
            <v>LDB</v>
          </cell>
          <cell r="W977">
            <v>0</v>
          </cell>
          <cell r="Y977">
            <v>0</v>
          </cell>
          <cell r="Z977">
            <v>0</v>
          </cell>
          <cell r="AA977" t="str">
            <v>BCH</v>
          </cell>
          <cell r="AB977" t="str">
            <v>0034</v>
          </cell>
          <cell r="AC977" t="str">
            <v>WKS</v>
          </cell>
          <cell r="AE977" t="str">
            <v>JV#</v>
          </cell>
          <cell r="AF977" t="str">
            <v>1232</v>
          </cell>
          <cell r="AG977" t="str">
            <v>FRN</v>
          </cell>
          <cell r="AH977" t="str">
            <v>6628</v>
          </cell>
          <cell r="AI977" t="str">
            <v>RP#</v>
          </cell>
          <cell r="AJ977" t="str">
            <v>000</v>
          </cell>
          <cell r="AK977" t="str">
            <v>CTL</v>
          </cell>
          <cell r="AM977" t="str">
            <v>RF#</v>
          </cell>
          <cell r="AU977" t="str">
            <v>ACCR WD COMM UNPAID INV</v>
          </cell>
          <cell r="AZ977" t="str">
            <v>FPL Fibernet</v>
          </cell>
        </row>
        <row r="978">
          <cell r="A978" t="str">
            <v>107100</v>
          </cell>
          <cell r="B978" t="str">
            <v>0312</v>
          </cell>
          <cell r="C978" t="str">
            <v>06600</v>
          </cell>
          <cell r="D978" t="str">
            <v>0FIBER</v>
          </cell>
          <cell r="E978" t="str">
            <v>312000</v>
          </cell>
          <cell r="F978" t="str">
            <v>0676</v>
          </cell>
          <cell r="G978" t="str">
            <v>11450</v>
          </cell>
          <cell r="H978" t="str">
            <v>A</v>
          </cell>
          <cell r="I978" t="str">
            <v>00000041</v>
          </cell>
          <cell r="J978">
            <v>60</v>
          </cell>
          <cell r="K978">
            <v>312</v>
          </cell>
          <cell r="L978">
            <v>6628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 t="str">
            <v>0676</v>
          </cell>
          <cell r="R978" t="str">
            <v>11450</v>
          </cell>
          <cell r="S978" t="str">
            <v>200212</v>
          </cell>
          <cell r="T978" t="str">
            <v>SA01</v>
          </cell>
          <cell r="U978">
            <v>714.39</v>
          </cell>
          <cell r="V978" t="str">
            <v>LDB</v>
          </cell>
          <cell r="W978">
            <v>0</v>
          </cell>
          <cell r="Y978">
            <v>0</v>
          </cell>
          <cell r="Z978">
            <v>1</v>
          </cell>
          <cell r="AA978" t="str">
            <v>MS#</v>
          </cell>
          <cell r="AB978" t="str">
            <v xml:space="preserve">   998000427</v>
          </cell>
          <cell r="AC978" t="str">
            <v>BCH</v>
          </cell>
          <cell r="AD978" t="str">
            <v>012376</v>
          </cell>
          <cell r="AE978" t="str">
            <v>TML</v>
          </cell>
          <cell r="AF978" t="str">
            <v>12026</v>
          </cell>
          <cell r="AG978" t="str">
            <v>SRL</v>
          </cell>
          <cell r="AH978" t="str">
            <v>0368</v>
          </cell>
          <cell r="AI978" t="str">
            <v>DLV</v>
          </cell>
          <cell r="AJ978" t="str">
            <v>000</v>
          </cell>
          <cell r="AK978" t="str">
            <v>REL</v>
          </cell>
          <cell r="AL978" t="str">
            <v>000</v>
          </cell>
          <cell r="AM978" t="str">
            <v>LN#</v>
          </cell>
          <cell r="AO978" t="str">
            <v>UOI</v>
          </cell>
          <cell r="AP978" t="str">
            <v>EA</v>
          </cell>
          <cell r="AU978" t="str">
            <v>0</v>
          </cell>
          <cell r="AW978" t="str">
            <v>000</v>
          </cell>
          <cell r="AX978" t="str">
            <v>00</v>
          </cell>
          <cell r="AY978" t="str">
            <v>0</v>
          </cell>
          <cell r="AZ978" t="str">
            <v>FPL Fibernet</v>
          </cell>
        </row>
        <row r="979">
          <cell r="A979" t="str">
            <v>107100</v>
          </cell>
          <cell r="B979" t="str">
            <v>0312</v>
          </cell>
          <cell r="C979" t="str">
            <v>06600</v>
          </cell>
          <cell r="D979" t="str">
            <v>0FIBER</v>
          </cell>
          <cell r="E979" t="str">
            <v>312000</v>
          </cell>
          <cell r="F979" t="str">
            <v>0676</v>
          </cell>
          <cell r="G979" t="str">
            <v>11450</v>
          </cell>
          <cell r="H979" t="str">
            <v>A</v>
          </cell>
          <cell r="I979" t="str">
            <v>00000041</v>
          </cell>
          <cell r="J979">
            <v>60</v>
          </cell>
          <cell r="K979">
            <v>312</v>
          </cell>
          <cell r="L979">
            <v>6628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 t="str">
            <v>0676</v>
          </cell>
          <cell r="R979" t="str">
            <v>11450</v>
          </cell>
          <cell r="S979" t="str">
            <v>200212</v>
          </cell>
          <cell r="T979" t="str">
            <v>SA01</v>
          </cell>
          <cell r="U979">
            <v>1754.19</v>
          </cell>
          <cell r="V979" t="str">
            <v>LDB</v>
          </cell>
          <cell r="W979">
            <v>0</v>
          </cell>
          <cell r="Y979">
            <v>0</v>
          </cell>
          <cell r="Z979">
            <v>2</v>
          </cell>
          <cell r="AA979" t="str">
            <v>MS#</v>
          </cell>
          <cell r="AB979" t="str">
            <v xml:space="preserve">   998000426</v>
          </cell>
          <cell r="AC979" t="str">
            <v>BCH</v>
          </cell>
          <cell r="AD979" t="str">
            <v>012376</v>
          </cell>
          <cell r="AE979" t="str">
            <v>TML</v>
          </cell>
          <cell r="AF979" t="str">
            <v>12026</v>
          </cell>
          <cell r="AG979" t="str">
            <v>SRL</v>
          </cell>
          <cell r="AH979" t="str">
            <v>0368</v>
          </cell>
          <cell r="AI979" t="str">
            <v>DLV</v>
          </cell>
          <cell r="AJ979" t="str">
            <v>000</v>
          </cell>
          <cell r="AK979" t="str">
            <v>REL</v>
          </cell>
          <cell r="AL979" t="str">
            <v>000</v>
          </cell>
          <cell r="AM979" t="str">
            <v>LN#</v>
          </cell>
          <cell r="AO979" t="str">
            <v>UOI</v>
          </cell>
          <cell r="AP979" t="str">
            <v>EA</v>
          </cell>
          <cell r="AU979" t="str">
            <v>0</v>
          </cell>
          <cell r="AW979" t="str">
            <v>000</v>
          </cell>
          <cell r="AX979" t="str">
            <v>00</v>
          </cell>
          <cell r="AY979" t="str">
            <v>0</v>
          </cell>
          <cell r="AZ979" t="str">
            <v>FPL Fibernet</v>
          </cell>
        </row>
        <row r="980">
          <cell r="A980" t="str">
            <v>107100</v>
          </cell>
          <cell r="B980" t="str">
            <v>0312</v>
          </cell>
          <cell r="C980" t="str">
            <v>06600</v>
          </cell>
          <cell r="D980" t="str">
            <v>0FIBER</v>
          </cell>
          <cell r="E980" t="str">
            <v>312000</v>
          </cell>
          <cell r="F980" t="str">
            <v>0790</v>
          </cell>
          <cell r="G980" t="str">
            <v>65000</v>
          </cell>
          <cell r="H980" t="str">
            <v>A</v>
          </cell>
          <cell r="I980" t="str">
            <v>00000041</v>
          </cell>
          <cell r="J980">
            <v>63</v>
          </cell>
          <cell r="K980">
            <v>312</v>
          </cell>
          <cell r="L980">
            <v>6628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 t="str">
            <v>0790</v>
          </cell>
          <cell r="R980" t="str">
            <v>65000</v>
          </cell>
          <cell r="S980" t="str">
            <v>200212</v>
          </cell>
          <cell r="T980" t="str">
            <v>CA01</v>
          </cell>
          <cell r="U980">
            <v>70000</v>
          </cell>
          <cell r="V980" t="str">
            <v>LDB</v>
          </cell>
          <cell r="W980">
            <v>0</v>
          </cell>
          <cell r="Y980">
            <v>0</v>
          </cell>
          <cell r="Z980">
            <v>0</v>
          </cell>
          <cell r="AA980" t="str">
            <v>BCH</v>
          </cell>
          <cell r="AB980" t="str">
            <v>0014</v>
          </cell>
          <cell r="AC980" t="str">
            <v>WKS</v>
          </cell>
          <cell r="AE980" t="str">
            <v>JV#</v>
          </cell>
          <cell r="AF980" t="str">
            <v>1232</v>
          </cell>
          <cell r="AG980" t="str">
            <v>FRN</v>
          </cell>
          <cell r="AH980" t="str">
            <v>6628</v>
          </cell>
          <cell r="AI980" t="str">
            <v>RP#</v>
          </cell>
          <cell r="AJ980" t="str">
            <v>000</v>
          </cell>
          <cell r="AK980" t="str">
            <v>CTL</v>
          </cell>
          <cell r="AM980" t="str">
            <v>RF#</v>
          </cell>
          <cell r="AU980" t="str">
            <v>ACCRUAL OF DEC 02 CAPITAL</v>
          </cell>
          <cell r="AZ980" t="str">
            <v>FPL Fibernet</v>
          </cell>
        </row>
        <row r="981">
          <cell r="A981" t="str">
            <v>107100</v>
          </cell>
          <cell r="B981" t="str">
            <v>0312</v>
          </cell>
          <cell r="C981" t="str">
            <v>06600</v>
          </cell>
          <cell r="D981" t="str">
            <v>0FIBER</v>
          </cell>
          <cell r="E981" t="str">
            <v>312000</v>
          </cell>
          <cell r="F981" t="str">
            <v>0790</v>
          </cell>
          <cell r="G981" t="str">
            <v>65000</v>
          </cell>
          <cell r="H981" t="str">
            <v>A</v>
          </cell>
          <cell r="I981" t="str">
            <v>00000041</v>
          </cell>
          <cell r="J981">
            <v>63</v>
          </cell>
          <cell r="K981">
            <v>312</v>
          </cell>
          <cell r="L981">
            <v>6628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 t="str">
            <v>0790</v>
          </cell>
          <cell r="R981" t="str">
            <v>65000</v>
          </cell>
          <cell r="S981" t="str">
            <v>200212</v>
          </cell>
          <cell r="T981" t="str">
            <v>CA01</v>
          </cell>
          <cell r="U981">
            <v>-510162.93</v>
          </cell>
          <cell r="V981" t="str">
            <v>LDB</v>
          </cell>
          <cell r="W981">
            <v>0</v>
          </cell>
          <cell r="Y981">
            <v>0</v>
          </cell>
          <cell r="Z981">
            <v>0</v>
          </cell>
          <cell r="AA981" t="str">
            <v>BCH</v>
          </cell>
          <cell r="AB981" t="str">
            <v>0023</v>
          </cell>
          <cell r="AC981" t="str">
            <v>WKS</v>
          </cell>
          <cell r="AE981" t="str">
            <v>JV#</v>
          </cell>
          <cell r="AF981" t="str">
            <v>1232</v>
          </cell>
          <cell r="AG981" t="str">
            <v>FRN</v>
          </cell>
          <cell r="AH981" t="str">
            <v>6628</v>
          </cell>
          <cell r="AI981" t="str">
            <v>RP#</v>
          </cell>
          <cell r="AJ981" t="str">
            <v>000</v>
          </cell>
          <cell r="AK981" t="str">
            <v>CTL</v>
          </cell>
          <cell r="AM981" t="str">
            <v>RF#</v>
          </cell>
          <cell r="AU981" t="str">
            <v>TO PLACE IN SERVICE</v>
          </cell>
          <cell r="AZ981" t="str">
            <v>FPL Fibernet</v>
          </cell>
        </row>
        <row r="982">
          <cell r="A982" t="str">
            <v>107100</v>
          </cell>
          <cell r="B982" t="str">
            <v>0312</v>
          </cell>
          <cell r="C982" t="str">
            <v>06600</v>
          </cell>
          <cell r="D982" t="str">
            <v>0FIBER</v>
          </cell>
          <cell r="E982" t="str">
            <v>312000</v>
          </cell>
          <cell r="F982" t="str">
            <v>0803</v>
          </cell>
          <cell r="G982" t="str">
            <v>36000</v>
          </cell>
          <cell r="H982" t="str">
            <v>A</v>
          </cell>
          <cell r="I982" t="str">
            <v>00000041</v>
          </cell>
          <cell r="J982">
            <v>60</v>
          </cell>
          <cell r="K982">
            <v>312</v>
          </cell>
          <cell r="L982">
            <v>6628</v>
          </cell>
          <cell r="M982">
            <v>107</v>
          </cell>
          <cell r="N982">
            <v>10</v>
          </cell>
          <cell r="O982">
            <v>0</v>
          </cell>
          <cell r="P982">
            <v>107.1</v>
          </cell>
          <cell r="Q982" t="str">
            <v>0803</v>
          </cell>
          <cell r="R982" t="str">
            <v>36000</v>
          </cell>
          <cell r="S982" t="str">
            <v>200212</v>
          </cell>
          <cell r="T982" t="str">
            <v>PY42</v>
          </cell>
          <cell r="U982">
            <v>109.61</v>
          </cell>
          <cell r="V982" t="str">
            <v>LDB</v>
          </cell>
          <cell r="W982">
            <v>0</v>
          </cell>
          <cell r="X982" t="str">
            <v>SHR</v>
          </cell>
          <cell r="Y982">
            <v>3</v>
          </cell>
          <cell r="Z982">
            <v>3</v>
          </cell>
          <cell r="AA982" t="str">
            <v>PYP</v>
          </cell>
          <cell r="AB982" t="str">
            <v xml:space="preserve"> 0000025</v>
          </cell>
          <cell r="AC982" t="str">
            <v>PYL</v>
          </cell>
          <cell r="AD982" t="str">
            <v>004382</v>
          </cell>
          <cell r="AE982" t="str">
            <v>EMP</v>
          </cell>
          <cell r="AF982" t="str">
            <v>90017</v>
          </cell>
          <cell r="AG982" t="str">
            <v>JUL</v>
          </cell>
          <cell r="AH982" t="str">
            <v xml:space="preserve"> 000.00</v>
          </cell>
          <cell r="AI982" t="str">
            <v>BCH</v>
          </cell>
          <cell r="AJ982" t="str">
            <v>500</v>
          </cell>
          <cell r="AK982" t="str">
            <v>CLS</v>
          </cell>
          <cell r="AL982" t="str">
            <v>R449</v>
          </cell>
          <cell r="AM982" t="str">
            <v>DTA</v>
          </cell>
          <cell r="AN982" t="str">
            <v xml:space="preserve"> 00000000000.00</v>
          </cell>
          <cell r="AO982" t="str">
            <v>DTH</v>
          </cell>
          <cell r="AP982" t="str">
            <v xml:space="preserve"> 00000000000.00</v>
          </cell>
          <cell r="AV982" t="str">
            <v>000000000</v>
          </cell>
          <cell r="AW982" t="str">
            <v>000</v>
          </cell>
          <cell r="AX982" t="str">
            <v>00</v>
          </cell>
          <cell r="AY982" t="str">
            <v>0</v>
          </cell>
          <cell r="AZ982" t="str">
            <v>FPL Fibernet</v>
          </cell>
        </row>
        <row r="983">
          <cell r="A983" t="str">
            <v>107100</v>
          </cell>
          <cell r="B983" t="str">
            <v>0312</v>
          </cell>
          <cell r="C983" t="str">
            <v>06600</v>
          </cell>
          <cell r="D983" t="str">
            <v>0FIBER</v>
          </cell>
          <cell r="E983" t="str">
            <v>312000</v>
          </cell>
          <cell r="F983" t="str">
            <v>0803</v>
          </cell>
          <cell r="G983" t="str">
            <v>36000</v>
          </cell>
          <cell r="H983" t="str">
            <v>A</v>
          </cell>
          <cell r="I983" t="str">
            <v>00000041</v>
          </cell>
          <cell r="J983">
            <v>60</v>
          </cell>
          <cell r="K983">
            <v>312</v>
          </cell>
          <cell r="L983">
            <v>6628</v>
          </cell>
          <cell r="M983">
            <v>107</v>
          </cell>
          <cell r="N983">
            <v>10</v>
          </cell>
          <cell r="O983">
            <v>0</v>
          </cell>
          <cell r="P983">
            <v>107.1</v>
          </cell>
          <cell r="Q983" t="str">
            <v>0803</v>
          </cell>
          <cell r="R983" t="str">
            <v>36000</v>
          </cell>
          <cell r="S983" t="str">
            <v>200212</v>
          </cell>
          <cell r="T983" t="str">
            <v>PY42</v>
          </cell>
          <cell r="U983">
            <v>375</v>
          </cell>
          <cell r="V983" t="str">
            <v>LDB</v>
          </cell>
          <cell r="W983">
            <v>0</v>
          </cell>
          <cell r="X983" t="str">
            <v>SHR</v>
          </cell>
          <cell r="Y983">
            <v>10</v>
          </cell>
          <cell r="Z983">
            <v>10</v>
          </cell>
          <cell r="AA983" t="str">
            <v>PYP</v>
          </cell>
          <cell r="AB983" t="str">
            <v xml:space="preserve"> 0000001</v>
          </cell>
          <cell r="AC983" t="str">
            <v>PYL</v>
          </cell>
          <cell r="AD983" t="str">
            <v>004382</v>
          </cell>
          <cell r="AE983" t="str">
            <v>EMP</v>
          </cell>
          <cell r="AF983" t="str">
            <v>29440</v>
          </cell>
          <cell r="AG983" t="str">
            <v>JUL</v>
          </cell>
          <cell r="AH983" t="str">
            <v xml:space="preserve"> 000.00</v>
          </cell>
          <cell r="AI983" t="str">
            <v>BCH</v>
          </cell>
          <cell r="AJ983" t="str">
            <v>500</v>
          </cell>
          <cell r="AK983" t="str">
            <v>CLS</v>
          </cell>
          <cell r="AL983" t="str">
            <v>R449</v>
          </cell>
          <cell r="AM983" t="str">
            <v>DTA</v>
          </cell>
          <cell r="AN983" t="str">
            <v xml:space="preserve"> 00000000000.00</v>
          </cell>
          <cell r="AO983" t="str">
            <v>DTH</v>
          </cell>
          <cell r="AP983" t="str">
            <v xml:space="preserve"> 00000000000.00</v>
          </cell>
          <cell r="AV983" t="str">
            <v>000000000</v>
          </cell>
          <cell r="AW983" t="str">
            <v>000</v>
          </cell>
          <cell r="AX983" t="str">
            <v>00</v>
          </cell>
          <cell r="AY983" t="str">
            <v>0</v>
          </cell>
          <cell r="AZ983" t="str">
            <v>FPL Fibernet</v>
          </cell>
        </row>
        <row r="984">
          <cell r="A984" t="str">
            <v>107100</v>
          </cell>
          <cell r="B984" t="str">
            <v>0312</v>
          </cell>
          <cell r="C984" t="str">
            <v>06600</v>
          </cell>
          <cell r="D984" t="str">
            <v>0FIBER</v>
          </cell>
          <cell r="E984" t="str">
            <v>312000</v>
          </cell>
          <cell r="F984" t="str">
            <v>0803</v>
          </cell>
          <cell r="G984" t="str">
            <v>36000</v>
          </cell>
          <cell r="H984" t="str">
            <v>A</v>
          </cell>
          <cell r="I984" t="str">
            <v>00000041</v>
          </cell>
          <cell r="J984">
            <v>63</v>
          </cell>
          <cell r="K984">
            <v>312</v>
          </cell>
          <cell r="L984">
            <v>6628</v>
          </cell>
          <cell r="M984">
            <v>107</v>
          </cell>
          <cell r="N984">
            <v>10</v>
          </cell>
          <cell r="O984">
            <v>0</v>
          </cell>
          <cell r="P984">
            <v>107.1</v>
          </cell>
          <cell r="Q984" t="str">
            <v>0803</v>
          </cell>
          <cell r="R984" t="str">
            <v>36000</v>
          </cell>
          <cell r="S984" t="str">
            <v>200212</v>
          </cell>
          <cell r="T984" t="str">
            <v>PY42</v>
          </cell>
          <cell r="U984">
            <v>692.4</v>
          </cell>
          <cell r="V984" t="str">
            <v>LDB</v>
          </cell>
          <cell r="W984">
            <v>0</v>
          </cell>
          <cell r="X984" t="str">
            <v>SHR</v>
          </cell>
          <cell r="Y984">
            <v>16</v>
          </cell>
          <cell r="Z984">
            <v>16</v>
          </cell>
          <cell r="AA984" t="str">
            <v>PYP</v>
          </cell>
          <cell r="AB984" t="str">
            <v xml:space="preserve"> 0000025</v>
          </cell>
          <cell r="AC984" t="str">
            <v>PYL</v>
          </cell>
          <cell r="AD984" t="str">
            <v>004368</v>
          </cell>
          <cell r="AE984" t="str">
            <v>EMP</v>
          </cell>
          <cell r="AF984" t="str">
            <v>78122</v>
          </cell>
          <cell r="AG984" t="str">
            <v>JUL</v>
          </cell>
          <cell r="AH984" t="str">
            <v xml:space="preserve"> 000.00</v>
          </cell>
          <cell r="AI984" t="str">
            <v>BCH</v>
          </cell>
          <cell r="AJ984" t="str">
            <v>500</v>
          </cell>
          <cell r="AK984" t="str">
            <v>CLS</v>
          </cell>
          <cell r="AL984" t="str">
            <v>1RB8</v>
          </cell>
          <cell r="AM984" t="str">
            <v>DTA</v>
          </cell>
          <cell r="AN984" t="str">
            <v xml:space="preserve"> 00000000000.00</v>
          </cell>
          <cell r="AO984" t="str">
            <v>DTH</v>
          </cell>
          <cell r="AP984" t="str">
            <v xml:space="preserve"> 00000000000.00</v>
          </cell>
          <cell r="AV984" t="str">
            <v>000000000</v>
          </cell>
          <cell r="AW984" t="str">
            <v>000</v>
          </cell>
          <cell r="AX984" t="str">
            <v>00</v>
          </cell>
          <cell r="AY984" t="str">
            <v>0</v>
          </cell>
          <cell r="AZ984" t="str">
            <v>FPL Fibernet</v>
          </cell>
        </row>
        <row r="985">
          <cell r="A985" t="str">
            <v>107100</v>
          </cell>
          <cell r="B985" t="str">
            <v>0312</v>
          </cell>
          <cell r="C985" t="str">
            <v>06600</v>
          </cell>
          <cell r="D985" t="str">
            <v>0FIBER</v>
          </cell>
          <cell r="E985" t="str">
            <v>312000</v>
          </cell>
          <cell r="F985" t="str">
            <v>0813</v>
          </cell>
          <cell r="G985" t="str">
            <v>51450</v>
          </cell>
          <cell r="H985" t="str">
            <v>A</v>
          </cell>
          <cell r="I985" t="str">
            <v>00000041</v>
          </cell>
          <cell r="J985">
            <v>63</v>
          </cell>
          <cell r="K985">
            <v>312</v>
          </cell>
          <cell r="L985">
            <v>6628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 t="str">
            <v>0813</v>
          </cell>
          <cell r="R985" t="str">
            <v>51450</v>
          </cell>
          <cell r="S985" t="str">
            <v>200212</v>
          </cell>
          <cell r="T985" t="str">
            <v>SA01</v>
          </cell>
          <cell r="U985">
            <v>6660</v>
          </cell>
          <cell r="W985">
            <v>0</v>
          </cell>
          <cell r="Y985">
            <v>0</v>
          </cell>
          <cell r="Z985">
            <v>1</v>
          </cell>
          <cell r="AA985" t="str">
            <v>BCH</v>
          </cell>
          <cell r="AB985" t="str">
            <v>450002354</v>
          </cell>
          <cell r="AC985" t="str">
            <v>PO#</v>
          </cell>
          <cell r="AD985" t="str">
            <v>4500115510</v>
          </cell>
          <cell r="AE985" t="str">
            <v>S/R</v>
          </cell>
          <cell r="AF985" t="str">
            <v>337</v>
          </cell>
          <cell r="AI985" t="str">
            <v>PYN</v>
          </cell>
          <cell r="AJ985" t="str">
            <v>UNITED FIBER OPTICS CORP</v>
          </cell>
          <cell r="AK985" t="str">
            <v>VND</v>
          </cell>
          <cell r="AL985" t="str">
            <v>650987123</v>
          </cell>
          <cell r="AM985" t="str">
            <v>FAC</v>
          </cell>
          <cell r="AN985" t="str">
            <v>000</v>
          </cell>
          <cell r="AQ985" t="str">
            <v>NVD</v>
          </cell>
          <cell r="AR985" t="str">
            <v>2002-12-</v>
          </cell>
          <cell r="AU985" t="str">
            <v>UFO-INV-02-26       UNITED FIBER OPTICS 5000003653</v>
          </cell>
          <cell r="AV985" t="str">
            <v>WF-BATCH</v>
          </cell>
          <cell r="AW985" t="str">
            <v>000</v>
          </cell>
          <cell r="AX985" t="str">
            <v>00</v>
          </cell>
          <cell r="AY985" t="str">
            <v>0</v>
          </cell>
          <cell r="AZ985" t="str">
            <v>FPL Fibernet</v>
          </cell>
        </row>
        <row r="986">
          <cell r="A986" t="str">
            <v>107100</v>
          </cell>
          <cell r="B986" t="str">
            <v>0312</v>
          </cell>
          <cell r="C986" t="str">
            <v>06600</v>
          </cell>
          <cell r="D986" t="str">
            <v>0FIBER</v>
          </cell>
          <cell r="E986" t="str">
            <v>312000</v>
          </cell>
          <cell r="F986" t="str">
            <v>0813</v>
          </cell>
          <cell r="G986" t="str">
            <v>51450</v>
          </cell>
          <cell r="H986" t="str">
            <v>A</v>
          </cell>
          <cell r="I986" t="str">
            <v>00000041</v>
          </cell>
          <cell r="J986">
            <v>63</v>
          </cell>
          <cell r="K986">
            <v>312</v>
          </cell>
          <cell r="L986">
            <v>6628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 t="str">
            <v>0813</v>
          </cell>
          <cell r="R986" t="str">
            <v>51450</v>
          </cell>
          <cell r="S986" t="str">
            <v>200212</v>
          </cell>
          <cell r="T986" t="str">
            <v>SA01</v>
          </cell>
          <cell r="U986">
            <v>13325</v>
          </cell>
          <cell r="W986">
            <v>0</v>
          </cell>
          <cell r="Y986">
            <v>0</v>
          </cell>
          <cell r="Z986">
            <v>1</v>
          </cell>
          <cell r="AA986" t="str">
            <v>BCH</v>
          </cell>
          <cell r="AB986" t="str">
            <v>450002354</v>
          </cell>
          <cell r="AC986" t="str">
            <v>PO#</v>
          </cell>
          <cell r="AD986" t="str">
            <v>4500054250</v>
          </cell>
          <cell r="AE986" t="str">
            <v>S/R</v>
          </cell>
          <cell r="AF986" t="str">
            <v>337</v>
          </cell>
          <cell r="AI986" t="str">
            <v>PYN</v>
          </cell>
          <cell r="AJ986" t="str">
            <v>K NEX INC</v>
          </cell>
          <cell r="AK986" t="str">
            <v>VND</v>
          </cell>
          <cell r="AL986" t="str">
            <v>593648022</v>
          </cell>
          <cell r="AM986" t="str">
            <v>FAC</v>
          </cell>
          <cell r="AN986" t="str">
            <v>000</v>
          </cell>
          <cell r="AQ986" t="str">
            <v>NVD</v>
          </cell>
          <cell r="AR986" t="str">
            <v>2002-12-</v>
          </cell>
          <cell r="AU986" t="str">
            <v>INVOICE# 1115       K NEX INC           5000003656</v>
          </cell>
          <cell r="AV986" t="str">
            <v>WF-BATCH</v>
          </cell>
          <cell r="AW986" t="str">
            <v>000</v>
          </cell>
          <cell r="AX986" t="str">
            <v>00</v>
          </cell>
          <cell r="AY986" t="str">
            <v>0</v>
          </cell>
          <cell r="AZ986" t="str">
            <v>FPL Fibernet</v>
          </cell>
        </row>
        <row r="987">
          <cell r="A987" t="str">
            <v>107100</v>
          </cell>
          <cell r="B987" t="str">
            <v>0385</v>
          </cell>
          <cell r="C987" t="str">
            <v>06600</v>
          </cell>
          <cell r="D987" t="str">
            <v>0FIBER</v>
          </cell>
          <cell r="E987" t="str">
            <v>385000</v>
          </cell>
          <cell r="F987" t="str">
            <v>0803</v>
          </cell>
          <cell r="G987" t="str">
            <v>36000</v>
          </cell>
          <cell r="H987" t="str">
            <v>A</v>
          </cell>
          <cell r="I987" t="str">
            <v>00000041</v>
          </cell>
          <cell r="J987">
            <v>60</v>
          </cell>
          <cell r="K987">
            <v>385</v>
          </cell>
          <cell r="L987">
            <v>6628</v>
          </cell>
          <cell r="M987">
            <v>107</v>
          </cell>
          <cell r="N987">
            <v>10</v>
          </cell>
          <cell r="O987">
            <v>0</v>
          </cell>
          <cell r="P987">
            <v>107.1</v>
          </cell>
          <cell r="Q987" t="str">
            <v>0803</v>
          </cell>
          <cell r="R987" t="str">
            <v>36000</v>
          </cell>
          <cell r="S987" t="str">
            <v>200212</v>
          </cell>
          <cell r="T987" t="str">
            <v>PY42</v>
          </cell>
          <cell r="U987">
            <v>263.55</v>
          </cell>
          <cell r="V987" t="str">
            <v>LDB</v>
          </cell>
          <cell r="W987">
            <v>0</v>
          </cell>
          <cell r="X987" t="str">
            <v>SHR</v>
          </cell>
          <cell r="Y987">
            <v>6</v>
          </cell>
          <cell r="Z987">
            <v>6</v>
          </cell>
          <cell r="AA987" t="str">
            <v>PYP</v>
          </cell>
          <cell r="AB987" t="str">
            <v xml:space="preserve"> 0000025</v>
          </cell>
          <cell r="AC987" t="str">
            <v>PYL</v>
          </cell>
          <cell r="AD987" t="str">
            <v>003054</v>
          </cell>
          <cell r="AE987" t="str">
            <v>EMP</v>
          </cell>
          <cell r="AF987" t="str">
            <v>70702</v>
          </cell>
          <cell r="AG987" t="str">
            <v>JUL</v>
          </cell>
          <cell r="AH987" t="str">
            <v xml:space="preserve"> 000.00</v>
          </cell>
          <cell r="AI987" t="str">
            <v>BCH</v>
          </cell>
          <cell r="AJ987" t="str">
            <v>500</v>
          </cell>
          <cell r="AK987" t="str">
            <v>CLS</v>
          </cell>
          <cell r="AL987" t="str">
            <v>R513</v>
          </cell>
          <cell r="AM987" t="str">
            <v>DTA</v>
          </cell>
          <cell r="AN987" t="str">
            <v xml:space="preserve"> 00000000000.00</v>
          </cell>
          <cell r="AO987" t="str">
            <v>DTH</v>
          </cell>
          <cell r="AP987" t="str">
            <v xml:space="preserve"> 00000000000.00</v>
          </cell>
          <cell r="AV987" t="str">
            <v>000000000</v>
          </cell>
          <cell r="AW987" t="str">
            <v>000</v>
          </cell>
          <cell r="AX987" t="str">
            <v>00</v>
          </cell>
          <cell r="AY987" t="str">
            <v>0</v>
          </cell>
          <cell r="AZ987" t="str">
            <v>FPL Fibernet</v>
          </cell>
        </row>
        <row r="988">
          <cell r="A988" t="str">
            <v>107100</v>
          </cell>
          <cell r="B988" t="str">
            <v>0306</v>
          </cell>
          <cell r="C988" t="str">
            <v>06600</v>
          </cell>
          <cell r="D988" t="str">
            <v>0FIBER</v>
          </cell>
          <cell r="E988" t="str">
            <v>306000</v>
          </cell>
          <cell r="F988" t="str">
            <v>0790</v>
          </cell>
          <cell r="G988" t="str">
            <v>65000</v>
          </cell>
          <cell r="H988" t="str">
            <v>A</v>
          </cell>
          <cell r="I988" t="str">
            <v>00000041</v>
          </cell>
          <cell r="J988">
            <v>63</v>
          </cell>
          <cell r="K988">
            <v>306</v>
          </cell>
          <cell r="L988">
            <v>6629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 t="str">
            <v>0790</v>
          </cell>
          <cell r="R988" t="str">
            <v>65000</v>
          </cell>
          <cell r="S988" t="str">
            <v>200212</v>
          </cell>
          <cell r="T988" t="str">
            <v>CA01</v>
          </cell>
          <cell r="U988">
            <v>-2075.54</v>
          </cell>
          <cell r="V988" t="str">
            <v>LDB</v>
          </cell>
          <cell r="W988">
            <v>0</v>
          </cell>
          <cell r="Y988">
            <v>0</v>
          </cell>
          <cell r="Z988">
            <v>0</v>
          </cell>
          <cell r="AA988" t="str">
            <v>BCH</v>
          </cell>
          <cell r="AB988" t="str">
            <v>0023</v>
          </cell>
          <cell r="AC988" t="str">
            <v>WKS</v>
          </cell>
          <cell r="AE988" t="str">
            <v>JV#</v>
          </cell>
          <cell r="AF988" t="str">
            <v>1232</v>
          </cell>
          <cell r="AG988" t="str">
            <v>FRN</v>
          </cell>
          <cell r="AH988" t="str">
            <v>6629</v>
          </cell>
          <cell r="AI988" t="str">
            <v>RP#</v>
          </cell>
          <cell r="AJ988" t="str">
            <v>000</v>
          </cell>
          <cell r="AK988" t="str">
            <v>CTL</v>
          </cell>
          <cell r="AM988" t="str">
            <v>RF#</v>
          </cell>
          <cell r="AU988" t="str">
            <v>TO PLACE IN SERVICE</v>
          </cell>
          <cell r="AZ988" t="str">
            <v>FPL Fibernet</v>
          </cell>
        </row>
        <row r="989">
          <cell r="A989" t="str">
            <v>107100</v>
          </cell>
          <cell r="B989" t="str">
            <v>0306</v>
          </cell>
          <cell r="C989" t="str">
            <v>06600</v>
          </cell>
          <cell r="D989" t="str">
            <v>0FIBER</v>
          </cell>
          <cell r="E989" t="str">
            <v>306000</v>
          </cell>
          <cell r="F989" t="str">
            <v>0662</v>
          </cell>
          <cell r="G989" t="str">
            <v>65000</v>
          </cell>
          <cell r="H989" t="str">
            <v>A</v>
          </cell>
          <cell r="I989" t="str">
            <v>00000041</v>
          </cell>
          <cell r="J989">
            <v>63</v>
          </cell>
          <cell r="K989">
            <v>306</v>
          </cell>
          <cell r="L989">
            <v>6630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 t="str">
            <v>0662</v>
          </cell>
          <cell r="R989" t="str">
            <v>65000</v>
          </cell>
          <cell r="S989" t="str">
            <v>200212</v>
          </cell>
          <cell r="T989" t="str">
            <v>CA01</v>
          </cell>
          <cell r="U989">
            <v>4375.05</v>
          </cell>
          <cell r="V989" t="str">
            <v>LDB</v>
          </cell>
          <cell r="W989">
            <v>0</v>
          </cell>
          <cell r="Y989">
            <v>0</v>
          </cell>
          <cell r="Z989">
            <v>0</v>
          </cell>
          <cell r="AA989" t="str">
            <v>BCH</v>
          </cell>
          <cell r="AB989" t="str">
            <v>0029</v>
          </cell>
          <cell r="AC989" t="str">
            <v>WKS</v>
          </cell>
          <cell r="AE989" t="str">
            <v>JV#</v>
          </cell>
          <cell r="AF989" t="str">
            <v>1232</v>
          </cell>
          <cell r="AG989" t="str">
            <v>FRN</v>
          </cell>
          <cell r="AH989" t="str">
            <v>6630</v>
          </cell>
          <cell r="AI989" t="str">
            <v>RP#</v>
          </cell>
          <cell r="AJ989" t="str">
            <v>000</v>
          </cell>
          <cell r="AK989" t="str">
            <v>CTL</v>
          </cell>
          <cell r="AM989" t="str">
            <v>RF#</v>
          </cell>
          <cell r="AU989" t="str">
            <v>ACCR WD COMM UNPAID INV</v>
          </cell>
          <cell r="AZ989" t="str">
            <v>FPL Fibernet</v>
          </cell>
        </row>
        <row r="990">
          <cell r="A990" t="str">
            <v>107100</v>
          </cell>
          <cell r="B990" t="str">
            <v>0306</v>
          </cell>
          <cell r="C990" t="str">
            <v>06600</v>
          </cell>
          <cell r="D990" t="str">
            <v>0FIBER</v>
          </cell>
          <cell r="E990" t="str">
            <v>306000</v>
          </cell>
          <cell r="F990" t="str">
            <v>0662</v>
          </cell>
          <cell r="G990" t="str">
            <v>65000</v>
          </cell>
          <cell r="H990" t="str">
            <v>A</v>
          </cell>
          <cell r="I990" t="str">
            <v>00000041</v>
          </cell>
          <cell r="J990">
            <v>63</v>
          </cell>
          <cell r="K990">
            <v>306</v>
          </cell>
          <cell r="L990">
            <v>6630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 t="str">
            <v>0662</v>
          </cell>
          <cell r="R990" t="str">
            <v>65000</v>
          </cell>
          <cell r="S990" t="str">
            <v>200212</v>
          </cell>
          <cell r="T990" t="str">
            <v>CA01</v>
          </cell>
          <cell r="U990">
            <v>4375.05</v>
          </cell>
          <cell r="V990" t="str">
            <v>LDB</v>
          </cell>
          <cell r="W990">
            <v>0</v>
          </cell>
          <cell r="Y990">
            <v>0</v>
          </cell>
          <cell r="Z990">
            <v>0</v>
          </cell>
          <cell r="AA990" t="str">
            <v>BCH</v>
          </cell>
          <cell r="AB990" t="str">
            <v>0033</v>
          </cell>
          <cell r="AC990" t="str">
            <v>WKS</v>
          </cell>
          <cell r="AE990" t="str">
            <v>JV#</v>
          </cell>
          <cell r="AF990" t="str">
            <v>1232</v>
          </cell>
          <cell r="AG990" t="str">
            <v>FRN</v>
          </cell>
          <cell r="AH990" t="str">
            <v>6630</v>
          </cell>
          <cell r="AI990" t="str">
            <v>RP#</v>
          </cell>
          <cell r="AJ990" t="str">
            <v>000</v>
          </cell>
          <cell r="AK990" t="str">
            <v>CTL</v>
          </cell>
          <cell r="AM990" t="str">
            <v>RF#</v>
          </cell>
          <cell r="AU990" t="str">
            <v>ACCR WD COMM UNPAID INV</v>
          </cell>
          <cell r="AZ990" t="str">
            <v>FPL Fibernet</v>
          </cell>
        </row>
        <row r="991">
          <cell r="A991" t="str">
            <v>107100</v>
          </cell>
          <cell r="B991" t="str">
            <v>0306</v>
          </cell>
          <cell r="C991" t="str">
            <v>06600</v>
          </cell>
          <cell r="D991" t="str">
            <v>0FIBER</v>
          </cell>
          <cell r="E991" t="str">
            <v>306000</v>
          </cell>
          <cell r="F991" t="str">
            <v>0662</v>
          </cell>
          <cell r="G991" t="str">
            <v>65000</v>
          </cell>
          <cell r="H991" t="str">
            <v>A</v>
          </cell>
          <cell r="I991" t="str">
            <v>00000041</v>
          </cell>
          <cell r="J991">
            <v>63</v>
          </cell>
          <cell r="K991">
            <v>306</v>
          </cell>
          <cell r="L991">
            <v>6630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 t="str">
            <v>0662</v>
          </cell>
          <cell r="R991" t="str">
            <v>65000</v>
          </cell>
          <cell r="S991" t="str">
            <v>200212</v>
          </cell>
          <cell r="T991" t="str">
            <v>CA01</v>
          </cell>
          <cell r="U991">
            <v>-4375.05</v>
          </cell>
          <cell r="V991" t="str">
            <v>LDB</v>
          </cell>
          <cell r="W991">
            <v>0</v>
          </cell>
          <cell r="Y991">
            <v>0</v>
          </cell>
          <cell r="Z991">
            <v>0</v>
          </cell>
          <cell r="AA991" t="str">
            <v>BCH</v>
          </cell>
          <cell r="AB991" t="str">
            <v>0034</v>
          </cell>
          <cell r="AC991" t="str">
            <v>WKS</v>
          </cell>
          <cell r="AE991" t="str">
            <v>JV#</v>
          </cell>
          <cell r="AF991" t="str">
            <v>1232</v>
          </cell>
          <cell r="AG991" t="str">
            <v>FRN</v>
          </cell>
          <cell r="AH991" t="str">
            <v>6630</v>
          </cell>
          <cell r="AI991" t="str">
            <v>RP#</v>
          </cell>
          <cell r="AJ991" t="str">
            <v>000</v>
          </cell>
          <cell r="AK991" t="str">
            <v>CTL</v>
          </cell>
          <cell r="AM991" t="str">
            <v>RF#</v>
          </cell>
          <cell r="AU991" t="str">
            <v>ACCR WD COMM UNPAID INV</v>
          </cell>
          <cell r="AZ991" t="str">
            <v>FPL Fibernet</v>
          </cell>
        </row>
        <row r="992">
          <cell r="A992" t="str">
            <v>107100</v>
          </cell>
          <cell r="B992" t="str">
            <v>0314</v>
          </cell>
          <cell r="C992" t="str">
            <v>06600</v>
          </cell>
          <cell r="D992" t="str">
            <v>0FIBER</v>
          </cell>
          <cell r="E992" t="str">
            <v>314000</v>
          </cell>
          <cell r="F992" t="str">
            <v>0662</v>
          </cell>
          <cell r="G992" t="str">
            <v>51450</v>
          </cell>
          <cell r="H992" t="str">
            <v>A</v>
          </cell>
          <cell r="I992" t="str">
            <v>00000041</v>
          </cell>
          <cell r="J992">
            <v>60</v>
          </cell>
          <cell r="K992">
            <v>314</v>
          </cell>
          <cell r="L992">
            <v>6630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 t="str">
            <v>0662</v>
          </cell>
          <cell r="R992" t="str">
            <v>51450</v>
          </cell>
          <cell r="S992" t="str">
            <v>200212</v>
          </cell>
          <cell r="T992" t="str">
            <v>SA01</v>
          </cell>
          <cell r="U992">
            <v>6063.1</v>
          </cell>
          <cell r="W992">
            <v>0</v>
          </cell>
          <cell r="Y992">
            <v>0</v>
          </cell>
          <cell r="Z992">
            <v>1</v>
          </cell>
          <cell r="AA992" t="str">
            <v>BCH</v>
          </cell>
          <cell r="AB992" t="str">
            <v>450002339</v>
          </cell>
          <cell r="AC992" t="str">
            <v>PO#</v>
          </cell>
          <cell r="AD992" t="str">
            <v>4500094253</v>
          </cell>
          <cell r="AE992" t="str">
            <v>S/R</v>
          </cell>
          <cell r="AF992" t="str">
            <v>337</v>
          </cell>
          <cell r="AI992" t="str">
            <v>PYN</v>
          </cell>
          <cell r="AJ992" t="str">
            <v>YOUNGS COMMUNICATIONS CO</v>
          </cell>
          <cell r="AK992" t="str">
            <v>VND</v>
          </cell>
          <cell r="AL992" t="str">
            <v>591398816</v>
          </cell>
          <cell r="AM992" t="str">
            <v>FAC</v>
          </cell>
          <cell r="AN992" t="str">
            <v>000</v>
          </cell>
          <cell r="AQ992" t="str">
            <v>NVD</v>
          </cell>
          <cell r="AR992" t="str">
            <v>2002-12-</v>
          </cell>
          <cell r="AU992" t="str">
            <v>INVOICE# 7151       YOUNGS COMMUNICATION5000003496</v>
          </cell>
          <cell r="AV992" t="str">
            <v>WF-BATCH</v>
          </cell>
          <cell r="AW992" t="str">
            <v>000</v>
          </cell>
          <cell r="AX992" t="str">
            <v>00</v>
          </cell>
          <cell r="AY992" t="str">
            <v>0</v>
          </cell>
          <cell r="AZ992" t="str">
            <v>FPL Fibernet</v>
          </cell>
        </row>
        <row r="993">
          <cell r="A993" t="str">
            <v>107100</v>
          </cell>
          <cell r="B993" t="str">
            <v>0314</v>
          </cell>
          <cell r="C993" t="str">
            <v>06600</v>
          </cell>
          <cell r="D993" t="str">
            <v>0FIBER</v>
          </cell>
          <cell r="E993" t="str">
            <v>314000</v>
          </cell>
          <cell r="F993" t="str">
            <v>0790</v>
          </cell>
          <cell r="G993" t="str">
            <v>65000</v>
          </cell>
          <cell r="H993" t="str">
            <v>A</v>
          </cell>
          <cell r="I993" t="str">
            <v>00000041</v>
          </cell>
          <cell r="J993">
            <v>63</v>
          </cell>
          <cell r="K993">
            <v>314</v>
          </cell>
          <cell r="L993">
            <v>6630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 t="str">
            <v>0790</v>
          </cell>
          <cell r="R993" t="str">
            <v>65000</v>
          </cell>
          <cell r="S993" t="str">
            <v>200212</v>
          </cell>
          <cell r="T993" t="str">
            <v>CA01</v>
          </cell>
          <cell r="U993">
            <v>4000</v>
          </cell>
          <cell r="V993" t="str">
            <v>LDB</v>
          </cell>
          <cell r="W993">
            <v>0</v>
          </cell>
          <cell r="Y993">
            <v>0</v>
          </cell>
          <cell r="Z993">
            <v>0</v>
          </cell>
          <cell r="AA993" t="str">
            <v>BCH</v>
          </cell>
          <cell r="AB993" t="str">
            <v>0014</v>
          </cell>
          <cell r="AC993" t="str">
            <v>WKS</v>
          </cell>
          <cell r="AE993" t="str">
            <v>JV#</v>
          </cell>
          <cell r="AF993" t="str">
            <v>1232</v>
          </cell>
          <cell r="AG993" t="str">
            <v>FRN</v>
          </cell>
          <cell r="AH993" t="str">
            <v>6630</v>
          </cell>
          <cell r="AI993" t="str">
            <v>RP#</v>
          </cell>
          <cell r="AJ993" t="str">
            <v>000</v>
          </cell>
          <cell r="AK993" t="str">
            <v>CTL</v>
          </cell>
          <cell r="AM993" t="str">
            <v>RF#</v>
          </cell>
          <cell r="AU993" t="str">
            <v>ACCRUAL OF DEC 02 CAPITAL</v>
          </cell>
          <cell r="AZ993" t="str">
            <v>FPL Fibernet</v>
          </cell>
        </row>
        <row r="994">
          <cell r="A994" t="str">
            <v>107100</v>
          </cell>
          <cell r="B994" t="str">
            <v>0314</v>
          </cell>
          <cell r="C994" t="str">
            <v>06600</v>
          </cell>
          <cell r="D994" t="str">
            <v>0FIBER</v>
          </cell>
          <cell r="E994" t="str">
            <v>314000</v>
          </cell>
          <cell r="F994" t="str">
            <v>0790</v>
          </cell>
          <cell r="G994" t="str">
            <v>65000</v>
          </cell>
          <cell r="H994" t="str">
            <v>A</v>
          </cell>
          <cell r="I994" t="str">
            <v>00000041</v>
          </cell>
          <cell r="J994">
            <v>63</v>
          </cell>
          <cell r="K994">
            <v>314</v>
          </cell>
          <cell r="L994">
            <v>6630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 t="str">
            <v>0790</v>
          </cell>
          <cell r="R994" t="str">
            <v>65000</v>
          </cell>
          <cell r="S994" t="str">
            <v>200212</v>
          </cell>
          <cell r="T994" t="str">
            <v>CA01</v>
          </cell>
          <cell r="U994">
            <v>13746</v>
          </cell>
          <cell r="V994" t="str">
            <v>LDB</v>
          </cell>
          <cell r="W994">
            <v>0</v>
          </cell>
          <cell r="Y994">
            <v>0</v>
          </cell>
          <cell r="Z994">
            <v>0</v>
          </cell>
          <cell r="AA994" t="str">
            <v>BCH</v>
          </cell>
          <cell r="AB994" t="str">
            <v>0044</v>
          </cell>
          <cell r="AC994" t="str">
            <v>WKS</v>
          </cell>
          <cell r="AE994" t="str">
            <v>JV#</v>
          </cell>
          <cell r="AF994" t="str">
            <v>1232</v>
          </cell>
          <cell r="AG994" t="str">
            <v>FRN</v>
          </cell>
          <cell r="AH994" t="str">
            <v>6630</v>
          </cell>
          <cell r="AI994" t="str">
            <v>RP#</v>
          </cell>
          <cell r="AJ994" t="str">
            <v>000</v>
          </cell>
          <cell r="AK994" t="str">
            <v>CTL</v>
          </cell>
          <cell r="AM994" t="str">
            <v>RF#</v>
          </cell>
          <cell r="AU994" t="str">
            <v>ACCRUAL OF DEC 02 CAPITAL</v>
          </cell>
          <cell r="AZ994" t="str">
            <v>FPL Fibernet</v>
          </cell>
        </row>
        <row r="995">
          <cell r="A995" t="str">
            <v>107100</v>
          </cell>
          <cell r="B995" t="str">
            <v>0314</v>
          </cell>
          <cell r="C995" t="str">
            <v>06600</v>
          </cell>
          <cell r="D995" t="str">
            <v>0FIBER</v>
          </cell>
          <cell r="E995" t="str">
            <v>314000</v>
          </cell>
          <cell r="F995" t="str">
            <v>0790</v>
          </cell>
          <cell r="G995" t="str">
            <v>65000</v>
          </cell>
          <cell r="H995" t="str">
            <v>A</v>
          </cell>
          <cell r="I995" t="str">
            <v>00000041</v>
          </cell>
          <cell r="J995">
            <v>63</v>
          </cell>
          <cell r="K995">
            <v>314</v>
          </cell>
          <cell r="L995">
            <v>6630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 t="str">
            <v>0790</v>
          </cell>
          <cell r="R995" t="str">
            <v>65000</v>
          </cell>
          <cell r="S995" t="str">
            <v>200212</v>
          </cell>
          <cell r="T995" t="str">
            <v>CA01</v>
          </cell>
          <cell r="U995">
            <v>-4000</v>
          </cell>
          <cell r="V995" t="str">
            <v>LDB</v>
          </cell>
          <cell r="W995">
            <v>0</v>
          </cell>
          <cell r="Y995">
            <v>0</v>
          </cell>
          <cell r="Z995">
            <v>0</v>
          </cell>
          <cell r="AA995" t="str">
            <v>BCH</v>
          </cell>
          <cell r="AB995" t="str">
            <v>0049</v>
          </cell>
          <cell r="AC995" t="str">
            <v>WKS</v>
          </cell>
          <cell r="AE995" t="str">
            <v>JV#</v>
          </cell>
          <cell r="AF995" t="str">
            <v>1232</v>
          </cell>
          <cell r="AG995" t="str">
            <v>FRN</v>
          </cell>
          <cell r="AH995" t="str">
            <v>6630</v>
          </cell>
          <cell r="AI995" t="str">
            <v>RP#</v>
          </cell>
          <cell r="AJ995" t="str">
            <v>000</v>
          </cell>
          <cell r="AK995" t="str">
            <v>CTL</v>
          </cell>
          <cell r="AM995" t="str">
            <v>RF#</v>
          </cell>
          <cell r="AU995" t="str">
            <v>ACCR REVERSAL OF DEC 02</v>
          </cell>
          <cell r="AZ995" t="str">
            <v>FPL Fibernet</v>
          </cell>
        </row>
        <row r="996">
          <cell r="A996" t="str">
            <v>107100</v>
          </cell>
          <cell r="B996" t="str">
            <v>0385</v>
          </cell>
          <cell r="C996" t="str">
            <v>06600</v>
          </cell>
          <cell r="D996" t="str">
            <v>0FIBER</v>
          </cell>
          <cell r="E996" t="str">
            <v>385000</v>
          </cell>
          <cell r="F996" t="str">
            <v>0803</v>
          </cell>
          <cell r="G996" t="str">
            <v>36000</v>
          </cell>
          <cell r="H996" t="str">
            <v>A</v>
          </cell>
          <cell r="I996" t="str">
            <v>00000041</v>
          </cell>
          <cell r="J996">
            <v>60</v>
          </cell>
          <cell r="K996">
            <v>385</v>
          </cell>
          <cell r="L996">
            <v>6630</v>
          </cell>
          <cell r="M996">
            <v>0</v>
          </cell>
          <cell r="N996">
            <v>31</v>
          </cell>
          <cell r="O996">
            <v>3</v>
          </cell>
          <cell r="P996">
            <v>0.313</v>
          </cell>
          <cell r="Q996" t="str">
            <v>0803</v>
          </cell>
          <cell r="R996" t="str">
            <v>36000</v>
          </cell>
          <cell r="S996" t="str">
            <v>200212</v>
          </cell>
          <cell r="T996" t="str">
            <v>PY42</v>
          </cell>
          <cell r="U996">
            <v>286.39999999999998</v>
          </cell>
          <cell r="V996" t="str">
            <v>LDB</v>
          </cell>
          <cell r="W996">
            <v>0</v>
          </cell>
          <cell r="X996" t="str">
            <v>SHR</v>
          </cell>
          <cell r="Y996">
            <v>8</v>
          </cell>
          <cell r="Z996">
            <v>8</v>
          </cell>
          <cell r="AA996" t="str">
            <v>PYP</v>
          </cell>
          <cell r="AB996" t="str">
            <v xml:space="preserve"> 0000025</v>
          </cell>
          <cell r="AC996" t="str">
            <v>PYL</v>
          </cell>
          <cell r="AD996" t="str">
            <v>004382</v>
          </cell>
          <cell r="AE996" t="str">
            <v>EMP</v>
          </cell>
          <cell r="AF996" t="str">
            <v>46869</v>
          </cell>
          <cell r="AG996" t="str">
            <v>JUL</v>
          </cell>
          <cell r="AH996" t="str">
            <v xml:space="preserve"> 000.00</v>
          </cell>
          <cell r="AI996" t="str">
            <v>BCH</v>
          </cell>
          <cell r="AJ996" t="str">
            <v>500</v>
          </cell>
          <cell r="AK996" t="str">
            <v>CLS</v>
          </cell>
          <cell r="AL996" t="str">
            <v>R431</v>
          </cell>
          <cell r="AM996" t="str">
            <v>DTA</v>
          </cell>
          <cell r="AN996" t="str">
            <v xml:space="preserve"> 00000000000.00</v>
          </cell>
          <cell r="AO996" t="str">
            <v>DTH</v>
          </cell>
          <cell r="AP996" t="str">
            <v xml:space="preserve"> 00000000000.00</v>
          </cell>
          <cell r="AV996" t="str">
            <v>000000000</v>
          </cell>
          <cell r="AW996" t="str">
            <v>000</v>
          </cell>
          <cell r="AX996" t="str">
            <v>00</v>
          </cell>
          <cell r="AY996" t="str">
            <v>0</v>
          </cell>
          <cell r="AZ996" t="str">
            <v>FPL Fibernet</v>
          </cell>
        </row>
        <row r="997">
          <cell r="A997" t="str">
            <v>107100</v>
          </cell>
          <cell r="B997" t="str">
            <v>0314</v>
          </cell>
          <cell r="C997" t="str">
            <v>06600</v>
          </cell>
          <cell r="D997" t="str">
            <v>0FIBER</v>
          </cell>
          <cell r="E997" t="str">
            <v>314000</v>
          </cell>
          <cell r="F997" t="str">
            <v>0625</v>
          </cell>
          <cell r="G997" t="str">
            <v>52450</v>
          </cell>
          <cell r="H997" t="str">
            <v>A</v>
          </cell>
          <cell r="I997" t="str">
            <v>00000041</v>
          </cell>
          <cell r="J997">
            <v>63</v>
          </cell>
          <cell r="K997">
            <v>314</v>
          </cell>
          <cell r="L997">
            <v>6631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 t="str">
            <v>0625</v>
          </cell>
          <cell r="R997" t="str">
            <v>52450</v>
          </cell>
          <cell r="S997" t="str">
            <v>200212</v>
          </cell>
          <cell r="T997" t="str">
            <v>SA01</v>
          </cell>
          <cell r="U997">
            <v>14.5</v>
          </cell>
          <cell r="W997">
            <v>0</v>
          </cell>
          <cell r="Y997">
            <v>0</v>
          </cell>
          <cell r="Z997">
            <v>0</v>
          </cell>
          <cell r="AA997" t="str">
            <v>BCH</v>
          </cell>
          <cell r="AB997" t="str">
            <v>450002350</v>
          </cell>
          <cell r="AC997" t="str">
            <v>PO#</v>
          </cell>
          <cell r="AE997" t="str">
            <v>S/R</v>
          </cell>
          <cell r="AI997" t="str">
            <v>PYN</v>
          </cell>
          <cell r="AJ997" t="str">
            <v>SCHELL L D</v>
          </cell>
          <cell r="AK997" t="str">
            <v>VND</v>
          </cell>
          <cell r="AL997" t="str">
            <v>049448139</v>
          </cell>
          <cell r="AM997" t="str">
            <v>FAC</v>
          </cell>
          <cell r="AN997" t="str">
            <v>000</v>
          </cell>
          <cell r="AQ997" t="str">
            <v>NVD</v>
          </cell>
          <cell r="AR997" t="str">
            <v>2002-12-</v>
          </cell>
          <cell r="AU997" t="str">
            <v>L SCHELL MISC       SCHELL L D          1900003324</v>
          </cell>
          <cell r="AV997" t="str">
            <v>WF-BATCH</v>
          </cell>
          <cell r="AW997" t="str">
            <v>000</v>
          </cell>
          <cell r="AX997" t="str">
            <v>00</v>
          </cell>
          <cell r="AY997" t="str">
            <v>0</v>
          </cell>
          <cell r="AZ997" t="str">
            <v>FPL Fibernet</v>
          </cell>
        </row>
        <row r="998">
          <cell r="A998" t="str">
            <v>107100</v>
          </cell>
          <cell r="B998" t="str">
            <v>0314</v>
          </cell>
          <cell r="C998" t="str">
            <v>06600</v>
          </cell>
          <cell r="D998" t="str">
            <v>0FIBER</v>
          </cell>
          <cell r="E998" t="str">
            <v>314000</v>
          </cell>
          <cell r="F998" t="str">
            <v>0662</v>
          </cell>
          <cell r="G998" t="str">
            <v>51450</v>
          </cell>
          <cell r="H998" t="str">
            <v>A</v>
          </cell>
          <cell r="I998" t="str">
            <v>00000041</v>
          </cell>
          <cell r="J998">
            <v>63</v>
          </cell>
          <cell r="K998">
            <v>314</v>
          </cell>
          <cell r="L998">
            <v>6631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 t="str">
            <v>0662</v>
          </cell>
          <cell r="R998" t="str">
            <v>51450</v>
          </cell>
          <cell r="S998" t="str">
            <v>200212</v>
          </cell>
          <cell r="T998" t="str">
            <v>SA01</v>
          </cell>
          <cell r="U998">
            <v>875.05</v>
          </cell>
          <cell r="W998">
            <v>0</v>
          </cell>
          <cell r="Y998">
            <v>0</v>
          </cell>
          <cell r="Z998">
            <v>1</v>
          </cell>
          <cell r="AA998" t="str">
            <v>BCH</v>
          </cell>
          <cell r="AB998" t="str">
            <v>450002350</v>
          </cell>
          <cell r="AC998" t="str">
            <v>PO#</v>
          </cell>
          <cell r="AD998" t="str">
            <v>4500030221</v>
          </cell>
          <cell r="AE998" t="str">
            <v>S/R</v>
          </cell>
          <cell r="AF998" t="str">
            <v>NET</v>
          </cell>
          <cell r="AI998" t="str">
            <v>PYN</v>
          </cell>
          <cell r="AJ998" t="str">
            <v>W D COMMUNICATIONS INC</v>
          </cell>
          <cell r="AK998" t="str">
            <v>VND</v>
          </cell>
          <cell r="AL998" t="str">
            <v>591953252</v>
          </cell>
          <cell r="AM998" t="str">
            <v>FAC</v>
          </cell>
          <cell r="AN998" t="str">
            <v>000</v>
          </cell>
          <cell r="AQ998" t="str">
            <v>NVD</v>
          </cell>
          <cell r="AR998" t="str">
            <v>2002-12-</v>
          </cell>
          <cell r="AU998" t="str">
            <v>INVOICE# 26653      W D COMMUNICATIONS I5000003534</v>
          </cell>
          <cell r="AV998" t="str">
            <v>WF-BATCH</v>
          </cell>
          <cell r="AW998" t="str">
            <v>000</v>
          </cell>
          <cell r="AX998" t="str">
            <v>00</v>
          </cell>
          <cell r="AY998" t="str">
            <v>0</v>
          </cell>
          <cell r="AZ998" t="str">
            <v>FPL Fibernet</v>
          </cell>
        </row>
        <row r="999">
          <cell r="A999" t="str">
            <v>107100</v>
          </cell>
          <cell r="B999" t="str">
            <v>0314</v>
          </cell>
          <cell r="C999" t="str">
            <v>06600</v>
          </cell>
          <cell r="D999" t="str">
            <v>0FIBER</v>
          </cell>
          <cell r="E999" t="str">
            <v>314000</v>
          </cell>
          <cell r="F999" t="str">
            <v>0662</v>
          </cell>
          <cell r="G999" t="str">
            <v>51450</v>
          </cell>
          <cell r="H999" t="str">
            <v>A</v>
          </cell>
          <cell r="I999" t="str">
            <v>00000041</v>
          </cell>
          <cell r="J999">
            <v>63</v>
          </cell>
          <cell r="K999">
            <v>314</v>
          </cell>
          <cell r="L999">
            <v>6631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 t="str">
            <v>0662</v>
          </cell>
          <cell r="R999" t="str">
            <v>51450</v>
          </cell>
          <cell r="S999" t="str">
            <v>200212</v>
          </cell>
          <cell r="T999" t="str">
            <v>SA01</v>
          </cell>
          <cell r="U999">
            <v>2227.4</v>
          </cell>
          <cell r="W999">
            <v>0</v>
          </cell>
          <cell r="Y999">
            <v>0</v>
          </cell>
          <cell r="Z999">
            <v>1</v>
          </cell>
          <cell r="AA999" t="str">
            <v>BCH</v>
          </cell>
          <cell r="AB999" t="str">
            <v>450002350</v>
          </cell>
          <cell r="AC999" t="str">
            <v>PO#</v>
          </cell>
          <cell r="AD999" t="str">
            <v>4500030221</v>
          </cell>
          <cell r="AE999" t="str">
            <v>S/R</v>
          </cell>
          <cell r="AF999" t="str">
            <v>NET</v>
          </cell>
          <cell r="AI999" t="str">
            <v>PYN</v>
          </cell>
          <cell r="AJ999" t="str">
            <v>W D COMMUNICATIONS INC</v>
          </cell>
          <cell r="AK999" t="str">
            <v>VND</v>
          </cell>
          <cell r="AL999" t="str">
            <v>591953252</v>
          </cell>
          <cell r="AM999" t="str">
            <v>FAC</v>
          </cell>
          <cell r="AN999" t="str">
            <v>000</v>
          </cell>
          <cell r="AQ999" t="str">
            <v>NVD</v>
          </cell>
          <cell r="AR999" t="str">
            <v>2002-12-</v>
          </cell>
          <cell r="AU999" t="str">
            <v>INVOICE# 26606      W D COMMUNICATIONS I5000003537</v>
          </cell>
          <cell r="AV999" t="str">
            <v>WF-BATCH</v>
          </cell>
          <cell r="AW999" t="str">
            <v>000</v>
          </cell>
          <cell r="AX999" t="str">
            <v>00</v>
          </cell>
          <cell r="AY999" t="str">
            <v>0</v>
          </cell>
          <cell r="AZ999" t="str">
            <v>FPL Fibernet</v>
          </cell>
        </row>
        <row r="1000">
          <cell r="A1000" t="str">
            <v>107100</v>
          </cell>
          <cell r="B1000" t="str">
            <v>0314</v>
          </cell>
          <cell r="C1000" t="str">
            <v>06600</v>
          </cell>
          <cell r="D1000" t="str">
            <v>0FIBER</v>
          </cell>
          <cell r="E1000" t="str">
            <v>314000</v>
          </cell>
          <cell r="F1000" t="str">
            <v>0790</v>
          </cell>
          <cell r="G1000" t="str">
            <v>65000</v>
          </cell>
          <cell r="H1000" t="str">
            <v>A</v>
          </cell>
          <cell r="I1000" t="str">
            <v>00000041</v>
          </cell>
          <cell r="J1000">
            <v>63</v>
          </cell>
          <cell r="K1000">
            <v>314</v>
          </cell>
          <cell r="L1000">
            <v>6631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 t="str">
            <v>0790</v>
          </cell>
          <cell r="R1000" t="str">
            <v>65000</v>
          </cell>
          <cell r="S1000" t="str">
            <v>200212</v>
          </cell>
          <cell r="T1000" t="str">
            <v>CA01</v>
          </cell>
          <cell r="U1000">
            <v>-41499.25</v>
          </cell>
          <cell r="V1000" t="str">
            <v>LDB</v>
          </cell>
          <cell r="W1000">
            <v>0</v>
          </cell>
          <cell r="Y1000">
            <v>0</v>
          </cell>
          <cell r="Z1000">
            <v>0</v>
          </cell>
          <cell r="AA1000" t="str">
            <v>BCH</v>
          </cell>
          <cell r="AB1000" t="str">
            <v>0023</v>
          </cell>
          <cell r="AC1000" t="str">
            <v>WKS</v>
          </cell>
          <cell r="AE1000" t="str">
            <v>JV#</v>
          </cell>
          <cell r="AF1000" t="str">
            <v>1232</v>
          </cell>
          <cell r="AG1000" t="str">
            <v>FRN</v>
          </cell>
          <cell r="AH1000" t="str">
            <v>6631</v>
          </cell>
          <cell r="AI1000" t="str">
            <v>RP#</v>
          </cell>
          <cell r="AJ1000" t="str">
            <v>000</v>
          </cell>
          <cell r="AK1000" t="str">
            <v>CTL</v>
          </cell>
          <cell r="AM1000" t="str">
            <v>RF#</v>
          </cell>
          <cell r="AU1000" t="str">
            <v>TO PLACE IN SERVICE</v>
          </cell>
          <cell r="AZ1000" t="str">
            <v>FPL Fibernet</v>
          </cell>
        </row>
        <row r="1001">
          <cell r="A1001" t="str">
            <v>107100</v>
          </cell>
          <cell r="B1001" t="str">
            <v>0314</v>
          </cell>
          <cell r="C1001" t="str">
            <v>06600</v>
          </cell>
          <cell r="D1001" t="str">
            <v>0FIBER</v>
          </cell>
          <cell r="E1001" t="str">
            <v>314000</v>
          </cell>
          <cell r="F1001" t="str">
            <v>0662</v>
          </cell>
          <cell r="G1001" t="str">
            <v>51450</v>
          </cell>
          <cell r="H1001" t="str">
            <v>A</v>
          </cell>
          <cell r="I1001" t="str">
            <v>00000041</v>
          </cell>
          <cell r="J1001">
            <v>63</v>
          </cell>
          <cell r="K1001">
            <v>314</v>
          </cell>
          <cell r="L1001">
            <v>6632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 t="str">
            <v>0662</v>
          </cell>
          <cell r="R1001" t="str">
            <v>51450</v>
          </cell>
          <cell r="S1001" t="str">
            <v>200212</v>
          </cell>
          <cell r="T1001" t="str">
            <v>SA01</v>
          </cell>
          <cell r="U1001">
            <v>278.43</v>
          </cell>
          <cell r="W1001">
            <v>0</v>
          </cell>
          <cell r="Y1001">
            <v>0</v>
          </cell>
          <cell r="Z1001">
            <v>1</v>
          </cell>
          <cell r="AA1001" t="str">
            <v>BCH</v>
          </cell>
          <cell r="AB1001" t="str">
            <v>450002361</v>
          </cell>
          <cell r="AC1001" t="str">
            <v>PO#</v>
          </cell>
          <cell r="AD1001" t="str">
            <v>4500030221</v>
          </cell>
          <cell r="AE1001" t="str">
            <v>S/R</v>
          </cell>
          <cell r="AF1001" t="str">
            <v>NET</v>
          </cell>
          <cell r="AI1001" t="str">
            <v>PYN</v>
          </cell>
          <cell r="AJ1001" t="str">
            <v>W D COMMUNICATIONS INC</v>
          </cell>
          <cell r="AK1001" t="str">
            <v>VND</v>
          </cell>
          <cell r="AL1001" t="str">
            <v>591953252</v>
          </cell>
          <cell r="AM1001" t="str">
            <v>FAC</v>
          </cell>
          <cell r="AN1001" t="str">
            <v>000</v>
          </cell>
          <cell r="AQ1001" t="str">
            <v>NVD</v>
          </cell>
          <cell r="AR1001" t="str">
            <v>2002-12-</v>
          </cell>
          <cell r="AU1001" t="str">
            <v>INVOICE# 26837      W D COMMUNICATIONS I5000003715</v>
          </cell>
          <cell r="AV1001" t="str">
            <v>WF-BATCH</v>
          </cell>
          <cell r="AW1001" t="str">
            <v>000</v>
          </cell>
          <cell r="AX1001" t="str">
            <v>00</v>
          </cell>
          <cell r="AY1001" t="str">
            <v>0</v>
          </cell>
          <cell r="AZ1001" t="str">
            <v>FPL Fibernet</v>
          </cell>
        </row>
        <row r="1002">
          <cell r="A1002" t="str">
            <v>107100</v>
          </cell>
          <cell r="B1002" t="str">
            <v>0314</v>
          </cell>
          <cell r="C1002" t="str">
            <v>06600</v>
          </cell>
          <cell r="D1002" t="str">
            <v>0FIBER</v>
          </cell>
          <cell r="E1002" t="str">
            <v>314000</v>
          </cell>
          <cell r="F1002" t="str">
            <v>0662</v>
          </cell>
          <cell r="G1002" t="str">
            <v>51450</v>
          </cell>
          <cell r="H1002" t="str">
            <v>A</v>
          </cell>
          <cell r="I1002" t="str">
            <v>00000041</v>
          </cell>
          <cell r="J1002">
            <v>63</v>
          </cell>
          <cell r="K1002">
            <v>314</v>
          </cell>
          <cell r="L1002">
            <v>6632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 t="str">
            <v>0662</v>
          </cell>
          <cell r="R1002" t="str">
            <v>51450</v>
          </cell>
          <cell r="S1002" t="str">
            <v>200212</v>
          </cell>
          <cell r="T1002" t="str">
            <v>SA01</v>
          </cell>
          <cell r="U1002">
            <v>397.75</v>
          </cell>
          <cell r="W1002">
            <v>0</v>
          </cell>
          <cell r="Y1002">
            <v>0</v>
          </cell>
          <cell r="Z1002">
            <v>1</v>
          </cell>
          <cell r="AA1002" t="str">
            <v>BCH</v>
          </cell>
          <cell r="AB1002" t="str">
            <v>450002361</v>
          </cell>
          <cell r="AC1002" t="str">
            <v>PO#</v>
          </cell>
          <cell r="AD1002" t="str">
            <v>4500030221</v>
          </cell>
          <cell r="AE1002" t="str">
            <v>S/R</v>
          </cell>
          <cell r="AF1002" t="str">
            <v>NET</v>
          </cell>
          <cell r="AI1002" t="str">
            <v>PYN</v>
          </cell>
          <cell r="AJ1002" t="str">
            <v>W D COMMUNICATIONS INC</v>
          </cell>
          <cell r="AK1002" t="str">
            <v>VND</v>
          </cell>
          <cell r="AL1002" t="str">
            <v>591953252</v>
          </cell>
          <cell r="AM1002" t="str">
            <v>FAC</v>
          </cell>
          <cell r="AN1002" t="str">
            <v>000</v>
          </cell>
          <cell r="AQ1002" t="str">
            <v>NVD</v>
          </cell>
          <cell r="AR1002" t="str">
            <v>2002-12-</v>
          </cell>
          <cell r="AU1002" t="str">
            <v>INVOICE# 26789      W D COMMUNICATIONS I5000003714</v>
          </cell>
          <cell r="AV1002" t="str">
            <v>WF-BATCH</v>
          </cell>
          <cell r="AW1002" t="str">
            <v>000</v>
          </cell>
          <cell r="AX1002" t="str">
            <v>00</v>
          </cell>
          <cell r="AY1002" t="str">
            <v>0</v>
          </cell>
          <cell r="AZ1002" t="str">
            <v>FPL Fibernet</v>
          </cell>
        </row>
        <row r="1003">
          <cell r="A1003" t="str">
            <v>107100</v>
          </cell>
          <cell r="B1003" t="str">
            <v>0314</v>
          </cell>
          <cell r="C1003" t="str">
            <v>06600</v>
          </cell>
          <cell r="D1003" t="str">
            <v>0FIBER</v>
          </cell>
          <cell r="E1003" t="str">
            <v>314000</v>
          </cell>
          <cell r="F1003" t="str">
            <v>0662</v>
          </cell>
          <cell r="G1003" t="str">
            <v>51450</v>
          </cell>
          <cell r="H1003" t="str">
            <v>A</v>
          </cell>
          <cell r="I1003" t="str">
            <v>00000041</v>
          </cell>
          <cell r="J1003">
            <v>63</v>
          </cell>
          <cell r="K1003">
            <v>314</v>
          </cell>
          <cell r="L1003">
            <v>6632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 t="str">
            <v>0662</v>
          </cell>
          <cell r="R1003" t="str">
            <v>51450</v>
          </cell>
          <cell r="S1003" t="str">
            <v>200212</v>
          </cell>
          <cell r="T1003" t="str">
            <v>SA01</v>
          </cell>
          <cell r="U1003">
            <v>530</v>
          </cell>
          <cell r="W1003">
            <v>0</v>
          </cell>
          <cell r="Y1003">
            <v>0</v>
          </cell>
          <cell r="Z1003">
            <v>1</v>
          </cell>
          <cell r="AA1003" t="str">
            <v>BCH</v>
          </cell>
          <cell r="AB1003" t="str">
            <v>450002339</v>
          </cell>
          <cell r="AC1003" t="str">
            <v>PO#</v>
          </cell>
          <cell r="AD1003" t="str">
            <v>4500094253</v>
          </cell>
          <cell r="AE1003" t="str">
            <v>S/R</v>
          </cell>
          <cell r="AF1003" t="str">
            <v>337</v>
          </cell>
          <cell r="AI1003" t="str">
            <v>PYN</v>
          </cell>
          <cell r="AJ1003" t="str">
            <v>YOUNGS COMMUNICATIONS CO</v>
          </cell>
          <cell r="AK1003" t="str">
            <v>VND</v>
          </cell>
          <cell r="AL1003" t="str">
            <v>591398816</v>
          </cell>
          <cell r="AM1003" t="str">
            <v>FAC</v>
          </cell>
          <cell r="AN1003" t="str">
            <v>000</v>
          </cell>
          <cell r="AQ1003" t="str">
            <v>NVD</v>
          </cell>
          <cell r="AR1003" t="str">
            <v>2002-12-</v>
          </cell>
          <cell r="AU1003" t="str">
            <v>INVOICE# 72105      YOUNGS COMMUNICATION5000003502</v>
          </cell>
          <cell r="AV1003" t="str">
            <v>WF-BATCH</v>
          </cell>
          <cell r="AW1003" t="str">
            <v>000</v>
          </cell>
          <cell r="AX1003" t="str">
            <v>00</v>
          </cell>
          <cell r="AY1003" t="str">
            <v>0</v>
          </cell>
          <cell r="AZ1003" t="str">
            <v>FPL Fibernet</v>
          </cell>
        </row>
        <row r="1004">
          <cell r="A1004" t="str">
            <v>107100</v>
          </cell>
          <cell r="B1004" t="str">
            <v>0314</v>
          </cell>
          <cell r="C1004" t="str">
            <v>06600</v>
          </cell>
          <cell r="D1004" t="str">
            <v>0FIBER</v>
          </cell>
          <cell r="E1004" t="str">
            <v>314000</v>
          </cell>
          <cell r="F1004" t="str">
            <v>0662</v>
          </cell>
          <cell r="G1004" t="str">
            <v>51450</v>
          </cell>
          <cell r="H1004" t="str">
            <v>A</v>
          </cell>
          <cell r="I1004" t="str">
            <v>00000041</v>
          </cell>
          <cell r="J1004">
            <v>63</v>
          </cell>
          <cell r="K1004">
            <v>314</v>
          </cell>
          <cell r="L1004">
            <v>6632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 t="str">
            <v>0662</v>
          </cell>
          <cell r="R1004" t="str">
            <v>51450</v>
          </cell>
          <cell r="S1004" t="str">
            <v>200212</v>
          </cell>
          <cell r="T1004" t="str">
            <v>SA01</v>
          </cell>
          <cell r="U1004">
            <v>1113.7</v>
          </cell>
          <cell r="W1004">
            <v>0</v>
          </cell>
          <cell r="Y1004">
            <v>0</v>
          </cell>
          <cell r="Z1004">
            <v>1</v>
          </cell>
          <cell r="AA1004" t="str">
            <v>BCH</v>
          </cell>
          <cell r="AB1004" t="str">
            <v>450002361</v>
          </cell>
          <cell r="AC1004" t="str">
            <v>PO#</v>
          </cell>
          <cell r="AD1004" t="str">
            <v>4500030221</v>
          </cell>
          <cell r="AE1004" t="str">
            <v>S/R</v>
          </cell>
          <cell r="AF1004" t="str">
            <v>NET</v>
          </cell>
          <cell r="AI1004" t="str">
            <v>PYN</v>
          </cell>
          <cell r="AJ1004" t="str">
            <v>W D COMMUNICATIONS INC</v>
          </cell>
          <cell r="AK1004" t="str">
            <v>VND</v>
          </cell>
          <cell r="AL1004" t="str">
            <v>591953252</v>
          </cell>
          <cell r="AM1004" t="str">
            <v>FAC</v>
          </cell>
          <cell r="AN1004" t="str">
            <v>000</v>
          </cell>
          <cell r="AQ1004" t="str">
            <v>NVD</v>
          </cell>
          <cell r="AR1004" t="str">
            <v>2002-12-</v>
          </cell>
          <cell r="AU1004" t="str">
            <v>INVOICE# 26810      W D COMMUNICATIONS I5000003705</v>
          </cell>
          <cell r="AV1004" t="str">
            <v>WF-BATCH</v>
          </cell>
          <cell r="AW1004" t="str">
            <v>000</v>
          </cell>
          <cell r="AX1004" t="str">
            <v>00</v>
          </cell>
          <cell r="AY1004" t="str">
            <v>0</v>
          </cell>
          <cell r="AZ1004" t="str">
            <v>FPL Fibernet</v>
          </cell>
        </row>
        <row r="1005">
          <cell r="A1005" t="str">
            <v>107100</v>
          </cell>
          <cell r="B1005" t="str">
            <v>0314</v>
          </cell>
          <cell r="C1005" t="str">
            <v>06600</v>
          </cell>
          <cell r="D1005" t="str">
            <v>0FIBER</v>
          </cell>
          <cell r="E1005" t="str">
            <v>314000</v>
          </cell>
          <cell r="F1005" t="str">
            <v>0662</v>
          </cell>
          <cell r="G1005" t="str">
            <v>51450</v>
          </cell>
          <cell r="H1005" t="str">
            <v>A</v>
          </cell>
          <cell r="I1005" t="str">
            <v>00000041</v>
          </cell>
          <cell r="J1005">
            <v>63</v>
          </cell>
          <cell r="K1005">
            <v>314</v>
          </cell>
          <cell r="L1005">
            <v>6632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 t="str">
            <v>0662</v>
          </cell>
          <cell r="R1005" t="str">
            <v>51450</v>
          </cell>
          <cell r="S1005" t="str">
            <v>200212</v>
          </cell>
          <cell r="T1005" t="str">
            <v>SA01</v>
          </cell>
          <cell r="U1005">
            <v>1193.25</v>
          </cell>
          <cell r="W1005">
            <v>0</v>
          </cell>
          <cell r="Y1005">
            <v>0</v>
          </cell>
          <cell r="Z1005">
            <v>1</v>
          </cell>
          <cell r="AA1005" t="str">
            <v>BCH</v>
          </cell>
          <cell r="AB1005" t="str">
            <v>450002350</v>
          </cell>
          <cell r="AC1005" t="str">
            <v>PO#</v>
          </cell>
          <cell r="AD1005" t="str">
            <v>4500030221</v>
          </cell>
          <cell r="AE1005" t="str">
            <v>S/R</v>
          </cell>
          <cell r="AF1005" t="str">
            <v>NET</v>
          </cell>
          <cell r="AI1005" t="str">
            <v>PYN</v>
          </cell>
          <cell r="AJ1005" t="str">
            <v>W D COMMUNICATIONS INC</v>
          </cell>
          <cell r="AK1005" t="str">
            <v>VND</v>
          </cell>
          <cell r="AL1005" t="str">
            <v>591953252</v>
          </cell>
          <cell r="AM1005" t="str">
            <v>FAC</v>
          </cell>
          <cell r="AN1005" t="str">
            <v>000</v>
          </cell>
          <cell r="AQ1005" t="str">
            <v>NVD</v>
          </cell>
          <cell r="AR1005" t="str">
            <v>2002-12-</v>
          </cell>
          <cell r="AU1005" t="str">
            <v>INVOICE# 26749      W D COMMUNICATIONS I5000003546</v>
          </cell>
          <cell r="AV1005" t="str">
            <v>WF-BATCH</v>
          </cell>
          <cell r="AW1005" t="str">
            <v>000</v>
          </cell>
          <cell r="AX1005" t="str">
            <v>00</v>
          </cell>
          <cell r="AY1005" t="str">
            <v>0</v>
          </cell>
          <cell r="AZ1005" t="str">
            <v>FPL Fibernet</v>
          </cell>
        </row>
        <row r="1006">
          <cell r="A1006" t="str">
            <v>107100</v>
          </cell>
          <cell r="B1006" t="str">
            <v>0314</v>
          </cell>
          <cell r="C1006" t="str">
            <v>06600</v>
          </cell>
          <cell r="D1006" t="str">
            <v>0FIBER</v>
          </cell>
          <cell r="E1006" t="str">
            <v>314000</v>
          </cell>
          <cell r="F1006" t="str">
            <v>0662</v>
          </cell>
          <cell r="G1006" t="str">
            <v>51450</v>
          </cell>
          <cell r="H1006" t="str">
            <v>A</v>
          </cell>
          <cell r="I1006" t="str">
            <v>00000041</v>
          </cell>
          <cell r="J1006">
            <v>63</v>
          </cell>
          <cell r="K1006">
            <v>314</v>
          </cell>
          <cell r="L1006">
            <v>6632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 t="str">
            <v>0662</v>
          </cell>
          <cell r="R1006" t="str">
            <v>51450</v>
          </cell>
          <cell r="S1006" t="str">
            <v>200212</v>
          </cell>
          <cell r="T1006" t="str">
            <v>SA01</v>
          </cell>
          <cell r="U1006">
            <v>1392.13</v>
          </cell>
          <cell r="W1006">
            <v>0</v>
          </cell>
          <cell r="Y1006">
            <v>0</v>
          </cell>
          <cell r="Z1006">
            <v>1</v>
          </cell>
          <cell r="AA1006" t="str">
            <v>BCH</v>
          </cell>
          <cell r="AB1006" t="str">
            <v>450002350</v>
          </cell>
          <cell r="AC1006" t="str">
            <v>PO#</v>
          </cell>
          <cell r="AD1006" t="str">
            <v>4500030221</v>
          </cell>
          <cell r="AE1006" t="str">
            <v>S/R</v>
          </cell>
          <cell r="AF1006" t="str">
            <v>NET</v>
          </cell>
          <cell r="AI1006" t="str">
            <v>PYN</v>
          </cell>
          <cell r="AJ1006" t="str">
            <v>W D COMMUNICATIONS INC</v>
          </cell>
          <cell r="AK1006" t="str">
            <v>VND</v>
          </cell>
          <cell r="AL1006" t="str">
            <v>591953252</v>
          </cell>
          <cell r="AM1006" t="str">
            <v>FAC</v>
          </cell>
          <cell r="AN1006" t="str">
            <v>000</v>
          </cell>
          <cell r="AQ1006" t="str">
            <v>NVD</v>
          </cell>
          <cell r="AR1006" t="str">
            <v>2002-12-</v>
          </cell>
          <cell r="AU1006" t="str">
            <v>INVOICE# 26652      W D COMMUNICATIONS I5000003585</v>
          </cell>
          <cell r="AV1006" t="str">
            <v>WF-BATCH</v>
          </cell>
          <cell r="AW1006" t="str">
            <v>000</v>
          </cell>
          <cell r="AX1006" t="str">
            <v>00</v>
          </cell>
          <cell r="AY1006" t="str">
            <v>0</v>
          </cell>
          <cell r="AZ1006" t="str">
            <v>FPL Fibernet</v>
          </cell>
        </row>
        <row r="1007">
          <cell r="A1007" t="str">
            <v>107100</v>
          </cell>
          <cell r="B1007" t="str">
            <v>0314</v>
          </cell>
          <cell r="C1007" t="str">
            <v>06600</v>
          </cell>
          <cell r="D1007" t="str">
            <v>0FIBER</v>
          </cell>
          <cell r="E1007" t="str">
            <v>314000</v>
          </cell>
          <cell r="F1007" t="str">
            <v>0662</v>
          </cell>
          <cell r="G1007" t="str">
            <v>51450</v>
          </cell>
          <cell r="H1007" t="str">
            <v>A</v>
          </cell>
          <cell r="I1007" t="str">
            <v>00000041</v>
          </cell>
          <cell r="J1007">
            <v>63</v>
          </cell>
          <cell r="K1007">
            <v>314</v>
          </cell>
          <cell r="L1007">
            <v>6632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 t="str">
            <v>0662</v>
          </cell>
          <cell r="R1007" t="str">
            <v>51450</v>
          </cell>
          <cell r="S1007" t="str">
            <v>200212</v>
          </cell>
          <cell r="T1007" t="str">
            <v>SA01</v>
          </cell>
          <cell r="U1007">
            <v>1988.75</v>
          </cell>
          <cell r="W1007">
            <v>0</v>
          </cell>
          <cell r="Y1007">
            <v>0</v>
          </cell>
          <cell r="Z1007">
            <v>1</v>
          </cell>
          <cell r="AA1007" t="str">
            <v>BCH</v>
          </cell>
          <cell r="AB1007" t="str">
            <v>450002350</v>
          </cell>
          <cell r="AC1007" t="str">
            <v>PO#</v>
          </cell>
          <cell r="AD1007" t="str">
            <v>4500030221</v>
          </cell>
          <cell r="AE1007" t="str">
            <v>S/R</v>
          </cell>
          <cell r="AF1007" t="str">
            <v>NET</v>
          </cell>
          <cell r="AI1007" t="str">
            <v>PYN</v>
          </cell>
          <cell r="AJ1007" t="str">
            <v>W D COMMUNICATIONS INC</v>
          </cell>
          <cell r="AK1007" t="str">
            <v>VND</v>
          </cell>
          <cell r="AL1007" t="str">
            <v>591953252</v>
          </cell>
          <cell r="AM1007" t="str">
            <v>FAC</v>
          </cell>
          <cell r="AN1007" t="str">
            <v>000</v>
          </cell>
          <cell r="AQ1007" t="str">
            <v>NVD</v>
          </cell>
          <cell r="AR1007" t="str">
            <v>2002-12-</v>
          </cell>
          <cell r="AU1007" t="str">
            <v>INVOICE# 26555      W D COMMUNICATIONS I5000003544</v>
          </cell>
          <cell r="AV1007" t="str">
            <v>WF-BATCH</v>
          </cell>
          <cell r="AW1007" t="str">
            <v>000</v>
          </cell>
          <cell r="AX1007" t="str">
            <v>00</v>
          </cell>
          <cell r="AY1007" t="str">
            <v>0</v>
          </cell>
          <cell r="AZ1007" t="str">
            <v>FPL Fibernet</v>
          </cell>
        </row>
        <row r="1008">
          <cell r="A1008" t="str">
            <v>107100</v>
          </cell>
          <cell r="B1008" t="str">
            <v>0314</v>
          </cell>
          <cell r="C1008" t="str">
            <v>06600</v>
          </cell>
          <cell r="D1008" t="str">
            <v>0FIBER</v>
          </cell>
          <cell r="E1008" t="str">
            <v>314000</v>
          </cell>
          <cell r="F1008" t="str">
            <v>0662</v>
          </cell>
          <cell r="G1008" t="str">
            <v>51450</v>
          </cell>
          <cell r="H1008" t="str">
            <v>A</v>
          </cell>
          <cell r="I1008" t="str">
            <v>00000041</v>
          </cell>
          <cell r="J1008">
            <v>63</v>
          </cell>
          <cell r="K1008">
            <v>314</v>
          </cell>
          <cell r="L1008">
            <v>6632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 t="str">
            <v>0662</v>
          </cell>
          <cell r="R1008" t="str">
            <v>51450</v>
          </cell>
          <cell r="S1008" t="str">
            <v>200212</v>
          </cell>
          <cell r="T1008" t="str">
            <v>SA01</v>
          </cell>
          <cell r="U1008">
            <v>1988.75</v>
          </cell>
          <cell r="W1008">
            <v>0</v>
          </cell>
          <cell r="Y1008">
            <v>0</v>
          </cell>
          <cell r="Z1008">
            <v>1</v>
          </cell>
          <cell r="AA1008" t="str">
            <v>BCH</v>
          </cell>
          <cell r="AB1008" t="str">
            <v>450002350</v>
          </cell>
          <cell r="AC1008" t="str">
            <v>PO#</v>
          </cell>
          <cell r="AD1008" t="str">
            <v>4500030221</v>
          </cell>
          <cell r="AE1008" t="str">
            <v>S/R</v>
          </cell>
          <cell r="AF1008" t="str">
            <v>NET</v>
          </cell>
          <cell r="AI1008" t="str">
            <v>PYN</v>
          </cell>
          <cell r="AJ1008" t="str">
            <v>W D COMMUNICATIONS INC</v>
          </cell>
          <cell r="AK1008" t="str">
            <v>VND</v>
          </cell>
          <cell r="AL1008" t="str">
            <v>591953252</v>
          </cell>
          <cell r="AM1008" t="str">
            <v>FAC</v>
          </cell>
          <cell r="AN1008" t="str">
            <v>000</v>
          </cell>
          <cell r="AQ1008" t="str">
            <v>NVD</v>
          </cell>
          <cell r="AR1008" t="str">
            <v>2002-12-</v>
          </cell>
          <cell r="AU1008" t="str">
            <v>INVOICE# 26575      W D COMMUNICATIONS I5000003540</v>
          </cell>
          <cell r="AV1008" t="str">
            <v>WF-BATCH</v>
          </cell>
          <cell r="AW1008" t="str">
            <v>000</v>
          </cell>
          <cell r="AX1008" t="str">
            <v>00</v>
          </cell>
          <cell r="AY1008" t="str">
            <v>0</v>
          </cell>
          <cell r="AZ1008" t="str">
            <v>FPL Fibernet</v>
          </cell>
        </row>
        <row r="1009">
          <cell r="A1009" t="str">
            <v>107100</v>
          </cell>
          <cell r="B1009" t="str">
            <v>0314</v>
          </cell>
          <cell r="C1009" t="str">
            <v>06600</v>
          </cell>
          <cell r="D1009" t="str">
            <v>0FIBER</v>
          </cell>
          <cell r="E1009" t="str">
            <v>314000</v>
          </cell>
          <cell r="F1009" t="str">
            <v>0662</v>
          </cell>
          <cell r="G1009" t="str">
            <v>51450</v>
          </cell>
          <cell r="H1009" t="str">
            <v>A</v>
          </cell>
          <cell r="I1009" t="str">
            <v>00000041</v>
          </cell>
          <cell r="J1009">
            <v>63</v>
          </cell>
          <cell r="K1009">
            <v>314</v>
          </cell>
          <cell r="L1009">
            <v>6632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 t="str">
            <v>0662</v>
          </cell>
          <cell r="R1009" t="str">
            <v>51450</v>
          </cell>
          <cell r="S1009" t="str">
            <v>200212</v>
          </cell>
          <cell r="T1009" t="str">
            <v>SA01</v>
          </cell>
          <cell r="U1009">
            <v>1988.75</v>
          </cell>
          <cell r="W1009">
            <v>0</v>
          </cell>
          <cell r="Y1009">
            <v>0</v>
          </cell>
          <cell r="Z1009">
            <v>1</v>
          </cell>
          <cell r="AA1009" t="str">
            <v>BCH</v>
          </cell>
          <cell r="AB1009" t="str">
            <v>450002350</v>
          </cell>
          <cell r="AC1009" t="str">
            <v>PO#</v>
          </cell>
          <cell r="AD1009" t="str">
            <v>4500030221</v>
          </cell>
          <cell r="AE1009" t="str">
            <v>S/R</v>
          </cell>
          <cell r="AF1009" t="str">
            <v>NET</v>
          </cell>
          <cell r="AI1009" t="str">
            <v>PYN</v>
          </cell>
          <cell r="AJ1009" t="str">
            <v>W D COMMUNICATIONS INC</v>
          </cell>
          <cell r="AK1009" t="str">
            <v>VND</v>
          </cell>
          <cell r="AL1009" t="str">
            <v>591953252</v>
          </cell>
          <cell r="AM1009" t="str">
            <v>FAC</v>
          </cell>
          <cell r="AN1009" t="str">
            <v>000</v>
          </cell>
          <cell r="AQ1009" t="str">
            <v>NVD</v>
          </cell>
          <cell r="AR1009" t="str">
            <v>2002-12-</v>
          </cell>
          <cell r="AU1009" t="str">
            <v>INVOICE# 26605      W D COMMUNICATIONS I5000003545</v>
          </cell>
          <cell r="AV1009" t="str">
            <v>WF-BATCH</v>
          </cell>
          <cell r="AW1009" t="str">
            <v>000</v>
          </cell>
          <cell r="AX1009" t="str">
            <v>00</v>
          </cell>
          <cell r="AY1009" t="str">
            <v>0</v>
          </cell>
          <cell r="AZ1009" t="str">
            <v>FPL Fibernet</v>
          </cell>
        </row>
        <row r="1010">
          <cell r="A1010" t="str">
            <v>107100</v>
          </cell>
          <cell r="B1010" t="str">
            <v>0314</v>
          </cell>
          <cell r="C1010" t="str">
            <v>06600</v>
          </cell>
          <cell r="D1010" t="str">
            <v>0FIBER</v>
          </cell>
          <cell r="E1010" t="str">
            <v>314000</v>
          </cell>
          <cell r="F1010" t="str">
            <v>0662</v>
          </cell>
          <cell r="G1010" t="str">
            <v>65000</v>
          </cell>
          <cell r="H1010" t="str">
            <v>A</v>
          </cell>
          <cell r="I1010" t="str">
            <v>00000041</v>
          </cell>
          <cell r="J1010">
            <v>63</v>
          </cell>
          <cell r="K1010">
            <v>314</v>
          </cell>
          <cell r="L1010">
            <v>6632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 t="str">
            <v>0662</v>
          </cell>
          <cell r="R1010" t="str">
            <v>65000</v>
          </cell>
          <cell r="S1010" t="str">
            <v>200212</v>
          </cell>
          <cell r="T1010" t="str">
            <v>CA01</v>
          </cell>
          <cell r="U1010">
            <v>4932.1000000000004</v>
          </cell>
          <cell r="V1010" t="str">
            <v>LDB</v>
          </cell>
          <cell r="W1010">
            <v>0</v>
          </cell>
          <cell r="Y1010">
            <v>0</v>
          </cell>
          <cell r="Z1010">
            <v>0</v>
          </cell>
          <cell r="AA1010" t="str">
            <v>BCH</v>
          </cell>
          <cell r="AB1010" t="str">
            <v>0029</v>
          </cell>
          <cell r="AC1010" t="str">
            <v>WKS</v>
          </cell>
          <cell r="AE1010" t="str">
            <v>JV#</v>
          </cell>
          <cell r="AF1010" t="str">
            <v>1232</v>
          </cell>
          <cell r="AG1010" t="str">
            <v>FRN</v>
          </cell>
          <cell r="AH1010" t="str">
            <v>6632</v>
          </cell>
          <cell r="AI1010" t="str">
            <v>RP#</v>
          </cell>
          <cell r="AJ1010" t="str">
            <v>000</v>
          </cell>
          <cell r="AK1010" t="str">
            <v>CTL</v>
          </cell>
          <cell r="AM1010" t="str">
            <v>RF#</v>
          </cell>
          <cell r="AU1010" t="str">
            <v>ACCR WD COMM UNPAID INV</v>
          </cell>
          <cell r="AZ1010" t="str">
            <v>FPL Fibernet</v>
          </cell>
        </row>
        <row r="1011">
          <cell r="A1011" t="str">
            <v>107100</v>
          </cell>
          <cell r="B1011" t="str">
            <v>0314</v>
          </cell>
          <cell r="C1011" t="str">
            <v>06600</v>
          </cell>
          <cell r="D1011" t="str">
            <v>0FIBER</v>
          </cell>
          <cell r="E1011" t="str">
            <v>314000</v>
          </cell>
          <cell r="F1011" t="str">
            <v>0662</v>
          </cell>
          <cell r="G1011" t="str">
            <v>65000</v>
          </cell>
          <cell r="H1011" t="str">
            <v>A</v>
          </cell>
          <cell r="I1011" t="str">
            <v>00000041</v>
          </cell>
          <cell r="J1011">
            <v>63</v>
          </cell>
          <cell r="K1011">
            <v>314</v>
          </cell>
          <cell r="L1011">
            <v>6632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 t="str">
            <v>0662</v>
          </cell>
          <cell r="R1011" t="str">
            <v>65000</v>
          </cell>
          <cell r="S1011" t="str">
            <v>200212</v>
          </cell>
          <cell r="T1011" t="str">
            <v>CA01</v>
          </cell>
          <cell r="U1011">
            <v>4932.1000000000004</v>
          </cell>
          <cell r="V1011" t="str">
            <v>LDB</v>
          </cell>
          <cell r="W1011">
            <v>0</v>
          </cell>
          <cell r="Y1011">
            <v>0</v>
          </cell>
          <cell r="Z1011">
            <v>0</v>
          </cell>
          <cell r="AA1011" t="str">
            <v>BCH</v>
          </cell>
          <cell r="AB1011" t="str">
            <v>0033</v>
          </cell>
          <cell r="AC1011" t="str">
            <v>WKS</v>
          </cell>
          <cell r="AE1011" t="str">
            <v>JV#</v>
          </cell>
          <cell r="AF1011" t="str">
            <v>1232</v>
          </cell>
          <cell r="AG1011" t="str">
            <v>FRN</v>
          </cell>
          <cell r="AH1011" t="str">
            <v>6632</v>
          </cell>
          <cell r="AI1011" t="str">
            <v>RP#</v>
          </cell>
          <cell r="AJ1011" t="str">
            <v>000</v>
          </cell>
          <cell r="AK1011" t="str">
            <v>CTL</v>
          </cell>
          <cell r="AM1011" t="str">
            <v>RF#</v>
          </cell>
          <cell r="AU1011" t="str">
            <v>ACCR WD COMM UNPAID INV</v>
          </cell>
          <cell r="AZ1011" t="str">
            <v>FPL Fibernet</v>
          </cell>
        </row>
        <row r="1012">
          <cell r="A1012" t="str">
            <v>107100</v>
          </cell>
          <cell r="B1012" t="str">
            <v>0314</v>
          </cell>
          <cell r="C1012" t="str">
            <v>06600</v>
          </cell>
          <cell r="D1012" t="str">
            <v>0FIBER</v>
          </cell>
          <cell r="E1012" t="str">
            <v>314000</v>
          </cell>
          <cell r="F1012" t="str">
            <v>0662</v>
          </cell>
          <cell r="G1012" t="str">
            <v>65000</v>
          </cell>
          <cell r="H1012" t="str">
            <v>A</v>
          </cell>
          <cell r="I1012" t="str">
            <v>00000041</v>
          </cell>
          <cell r="J1012">
            <v>63</v>
          </cell>
          <cell r="K1012">
            <v>314</v>
          </cell>
          <cell r="L1012">
            <v>6632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 t="str">
            <v>0662</v>
          </cell>
          <cell r="R1012" t="str">
            <v>65000</v>
          </cell>
          <cell r="S1012" t="str">
            <v>200212</v>
          </cell>
          <cell r="T1012" t="str">
            <v>CA01</v>
          </cell>
          <cell r="U1012">
            <v>-4932.1000000000004</v>
          </cell>
          <cell r="V1012" t="str">
            <v>LDB</v>
          </cell>
          <cell r="W1012">
            <v>0</v>
          </cell>
          <cell r="Y1012">
            <v>0</v>
          </cell>
          <cell r="Z1012">
            <v>0</v>
          </cell>
          <cell r="AA1012" t="str">
            <v>BCH</v>
          </cell>
          <cell r="AB1012" t="str">
            <v>0034</v>
          </cell>
          <cell r="AC1012" t="str">
            <v>WKS</v>
          </cell>
          <cell r="AE1012" t="str">
            <v>JV#</v>
          </cell>
          <cell r="AF1012" t="str">
            <v>1232</v>
          </cell>
          <cell r="AG1012" t="str">
            <v>FRN</v>
          </cell>
          <cell r="AH1012" t="str">
            <v>6632</v>
          </cell>
          <cell r="AI1012" t="str">
            <v>RP#</v>
          </cell>
          <cell r="AJ1012" t="str">
            <v>000</v>
          </cell>
          <cell r="AK1012" t="str">
            <v>CTL</v>
          </cell>
          <cell r="AM1012" t="str">
            <v>RF#</v>
          </cell>
          <cell r="AU1012" t="str">
            <v>ACCR WD COMM UNPAID INV</v>
          </cell>
          <cell r="AZ1012" t="str">
            <v>FPL Fibernet</v>
          </cell>
        </row>
        <row r="1013">
          <cell r="A1013" t="str">
            <v>107100</v>
          </cell>
          <cell r="B1013" t="str">
            <v>0314</v>
          </cell>
          <cell r="C1013" t="str">
            <v>06600</v>
          </cell>
          <cell r="D1013" t="str">
            <v>0FIBER</v>
          </cell>
          <cell r="E1013" t="str">
            <v>314000</v>
          </cell>
          <cell r="F1013" t="str">
            <v>0675</v>
          </cell>
          <cell r="G1013" t="str">
            <v>52450</v>
          </cell>
          <cell r="H1013" t="str">
            <v>A</v>
          </cell>
          <cell r="I1013" t="str">
            <v>00000041</v>
          </cell>
          <cell r="J1013">
            <v>63</v>
          </cell>
          <cell r="K1013">
            <v>314</v>
          </cell>
          <cell r="L1013">
            <v>6632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 t="str">
            <v>0675</v>
          </cell>
          <cell r="R1013" t="str">
            <v>52450</v>
          </cell>
          <cell r="S1013" t="str">
            <v>200212</v>
          </cell>
          <cell r="T1013" t="str">
            <v>SA01</v>
          </cell>
          <cell r="U1013">
            <v>10.72</v>
          </cell>
          <cell r="W1013">
            <v>0</v>
          </cell>
          <cell r="Y1013">
            <v>0</v>
          </cell>
          <cell r="Z1013">
            <v>0</v>
          </cell>
          <cell r="AA1013" t="str">
            <v>BCH</v>
          </cell>
          <cell r="AB1013" t="str">
            <v>450002351</v>
          </cell>
          <cell r="AC1013" t="str">
            <v>PO#</v>
          </cell>
          <cell r="AE1013" t="str">
            <v>S/R</v>
          </cell>
          <cell r="AI1013" t="str">
            <v>PYN</v>
          </cell>
          <cell r="AJ1013" t="str">
            <v>UNITED PARCEL SVC OF AMER</v>
          </cell>
          <cell r="AK1013" t="str">
            <v>VND</v>
          </cell>
          <cell r="AL1013" t="str">
            <v>362407381</v>
          </cell>
          <cell r="AM1013" t="str">
            <v>FAC</v>
          </cell>
          <cell r="AN1013" t="str">
            <v>000</v>
          </cell>
          <cell r="AQ1013" t="str">
            <v>NVD</v>
          </cell>
          <cell r="AR1013" t="str">
            <v>2002-11-</v>
          </cell>
          <cell r="AU1013" t="str">
            <v>0000R454V3442       UNITED PARCEL SVC OF1900003361</v>
          </cell>
          <cell r="AV1013" t="str">
            <v>WF-BATCH</v>
          </cell>
          <cell r="AW1013" t="str">
            <v>000</v>
          </cell>
          <cell r="AX1013" t="str">
            <v>00</v>
          </cell>
          <cell r="AY1013" t="str">
            <v>0</v>
          </cell>
          <cell r="AZ1013" t="str">
            <v>FPL Fibernet</v>
          </cell>
        </row>
        <row r="1014">
          <cell r="A1014" t="str">
            <v>107100</v>
          </cell>
          <cell r="B1014" t="str">
            <v>0314</v>
          </cell>
          <cell r="C1014" t="str">
            <v>06600</v>
          </cell>
          <cell r="D1014" t="str">
            <v>0FIBER</v>
          </cell>
          <cell r="E1014" t="str">
            <v>314000</v>
          </cell>
          <cell r="F1014" t="str">
            <v>0803</v>
          </cell>
          <cell r="G1014" t="str">
            <v>36000</v>
          </cell>
          <cell r="H1014" t="str">
            <v>A</v>
          </cell>
          <cell r="I1014" t="str">
            <v>00000041</v>
          </cell>
          <cell r="J1014">
            <v>60</v>
          </cell>
          <cell r="K1014">
            <v>314</v>
          </cell>
          <cell r="L1014">
            <v>6632</v>
          </cell>
          <cell r="M1014">
            <v>107</v>
          </cell>
          <cell r="N1014">
            <v>10</v>
          </cell>
          <cell r="O1014">
            <v>0</v>
          </cell>
          <cell r="P1014">
            <v>107.1</v>
          </cell>
          <cell r="Q1014" t="str">
            <v>0803</v>
          </cell>
          <cell r="R1014" t="str">
            <v>36000</v>
          </cell>
          <cell r="S1014" t="str">
            <v>200212</v>
          </cell>
          <cell r="T1014" t="str">
            <v>PY42</v>
          </cell>
          <cell r="U1014">
            <v>68.849999999999994</v>
          </cell>
          <cell r="V1014" t="str">
            <v>LDB</v>
          </cell>
          <cell r="W1014">
            <v>0</v>
          </cell>
          <cell r="X1014" t="str">
            <v>SHR</v>
          </cell>
          <cell r="Y1014">
            <v>2</v>
          </cell>
          <cell r="Z1014">
            <v>2</v>
          </cell>
          <cell r="AA1014" t="str">
            <v>PYP</v>
          </cell>
          <cell r="AB1014" t="str">
            <v xml:space="preserve"> 0000026</v>
          </cell>
          <cell r="AC1014" t="str">
            <v>PYL</v>
          </cell>
          <cell r="AD1014" t="str">
            <v>004368</v>
          </cell>
          <cell r="AE1014" t="str">
            <v>EMP</v>
          </cell>
          <cell r="AF1014" t="str">
            <v>13648</v>
          </cell>
          <cell r="AG1014" t="str">
            <v>JUL</v>
          </cell>
          <cell r="AH1014" t="str">
            <v xml:space="preserve"> 000.00</v>
          </cell>
          <cell r="AI1014" t="str">
            <v>BCH</v>
          </cell>
          <cell r="AJ1014" t="str">
            <v>500</v>
          </cell>
          <cell r="AK1014" t="str">
            <v>CLS</v>
          </cell>
          <cell r="AL1014" t="str">
            <v>R445</v>
          </cell>
          <cell r="AM1014" t="str">
            <v>DTA</v>
          </cell>
          <cell r="AN1014" t="str">
            <v xml:space="preserve"> 00000000000.00</v>
          </cell>
          <cell r="AO1014" t="str">
            <v>DTH</v>
          </cell>
          <cell r="AP1014" t="str">
            <v xml:space="preserve"> 00000000000.00</v>
          </cell>
          <cell r="AV1014" t="str">
            <v>000000000</v>
          </cell>
          <cell r="AW1014" t="str">
            <v>000</v>
          </cell>
          <cell r="AX1014" t="str">
            <v>00</v>
          </cell>
          <cell r="AY1014" t="str">
            <v>0</v>
          </cell>
          <cell r="AZ1014" t="str">
            <v>FPL Fibernet</v>
          </cell>
        </row>
        <row r="1015">
          <cell r="A1015" t="str">
            <v>107100</v>
          </cell>
          <cell r="B1015" t="str">
            <v>0385</v>
          </cell>
          <cell r="C1015" t="str">
            <v>06600</v>
          </cell>
          <cell r="D1015" t="str">
            <v>0FIBER</v>
          </cell>
          <cell r="E1015" t="str">
            <v>385000</v>
          </cell>
          <cell r="F1015" t="str">
            <v>0662</v>
          </cell>
          <cell r="G1015" t="str">
            <v>51450</v>
          </cell>
          <cell r="H1015" t="str">
            <v>A</v>
          </cell>
          <cell r="I1015" t="str">
            <v>00000041</v>
          </cell>
          <cell r="J1015">
            <v>63</v>
          </cell>
          <cell r="K1015">
            <v>385</v>
          </cell>
          <cell r="L1015">
            <v>6632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 t="str">
            <v>0662</v>
          </cell>
          <cell r="R1015" t="str">
            <v>51450</v>
          </cell>
          <cell r="S1015" t="str">
            <v>200212</v>
          </cell>
          <cell r="T1015" t="str">
            <v>SA01</v>
          </cell>
          <cell r="U1015">
            <v>12262.5</v>
          </cell>
          <cell r="W1015">
            <v>0</v>
          </cell>
          <cell r="Y1015">
            <v>0</v>
          </cell>
          <cell r="Z1015">
            <v>1</v>
          </cell>
          <cell r="AA1015" t="str">
            <v>BCH</v>
          </cell>
          <cell r="AB1015" t="str">
            <v>450002350</v>
          </cell>
          <cell r="AC1015" t="str">
            <v>PO#</v>
          </cell>
          <cell r="AD1015" t="str">
            <v>4500094253</v>
          </cell>
          <cell r="AE1015" t="str">
            <v>S/R</v>
          </cell>
          <cell r="AF1015" t="str">
            <v>337</v>
          </cell>
          <cell r="AI1015" t="str">
            <v>PYN</v>
          </cell>
          <cell r="AJ1015" t="str">
            <v>YOUNGS COMMUNICATIONS CO</v>
          </cell>
          <cell r="AK1015" t="str">
            <v>VND</v>
          </cell>
          <cell r="AL1015" t="str">
            <v>591398816</v>
          </cell>
          <cell r="AM1015" t="str">
            <v>FAC</v>
          </cell>
          <cell r="AN1015" t="str">
            <v>000</v>
          </cell>
          <cell r="AQ1015" t="str">
            <v>NVD</v>
          </cell>
          <cell r="AR1015" t="str">
            <v>2002-12-</v>
          </cell>
          <cell r="AU1015" t="str">
            <v>INVOICE# 7086       YOUNGS COMMUNICATION5000003579</v>
          </cell>
          <cell r="AV1015" t="str">
            <v>WF-BATCH</v>
          </cell>
          <cell r="AW1015" t="str">
            <v>000</v>
          </cell>
          <cell r="AX1015" t="str">
            <v>00</v>
          </cell>
          <cell r="AY1015" t="str">
            <v>0</v>
          </cell>
          <cell r="AZ1015" t="str">
            <v>FPL Fibernet</v>
          </cell>
        </row>
        <row r="1016">
          <cell r="A1016" t="str">
            <v>107100</v>
          </cell>
          <cell r="B1016" t="str">
            <v>0313</v>
          </cell>
          <cell r="C1016" t="str">
            <v>06600</v>
          </cell>
          <cell r="D1016" t="str">
            <v>0FIBER</v>
          </cell>
          <cell r="E1016" t="str">
            <v>313000</v>
          </cell>
          <cell r="F1016" t="str">
            <v>0662</v>
          </cell>
          <cell r="G1016" t="str">
            <v>51450</v>
          </cell>
          <cell r="H1016" t="str">
            <v>A</v>
          </cell>
          <cell r="I1016" t="str">
            <v>00000041</v>
          </cell>
          <cell r="J1016">
            <v>63</v>
          </cell>
          <cell r="K1016">
            <v>313</v>
          </cell>
          <cell r="L1016">
            <v>6633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 t="str">
            <v>0662</v>
          </cell>
          <cell r="R1016" t="str">
            <v>51450</v>
          </cell>
          <cell r="S1016" t="str">
            <v>200212</v>
          </cell>
          <cell r="T1016" t="str">
            <v>SA01</v>
          </cell>
          <cell r="U1016">
            <v>477.3</v>
          </cell>
          <cell r="W1016">
            <v>0</v>
          </cell>
          <cell r="Y1016">
            <v>0</v>
          </cell>
          <cell r="Z1016">
            <v>1</v>
          </cell>
          <cell r="AA1016" t="str">
            <v>BCH</v>
          </cell>
          <cell r="AB1016" t="str">
            <v>450002350</v>
          </cell>
          <cell r="AC1016" t="str">
            <v>PO#</v>
          </cell>
          <cell r="AD1016" t="str">
            <v>4500030221</v>
          </cell>
          <cell r="AE1016" t="str">
            <v>S/R</v>
          </cell>
          <cell r="AF1016" t="str">
            <v>NET</v>
          </cell>
          <cell r="AI1016" t="str">
            <v>PYN</v>
          </cell>
          <cell r="AJ1016" t="str">
            <v>W D COMMUNICATIONS INC</v>
          </cell>
          <cell r="AK1016" t="str">
            <v>VND</v>
          </cell>
          <cell r="AL1016" t="str">
            <v>591953252</v>
          </cell>
          <cell r="AM1016" t="str">
            <v>FAC</v>
          </cell>
          <cell r="AN1016" t="str">
            <v>000</v>
          </cell>
          <cell r="AQ1016" t="str">
            <v>NVD</v>
          </cell>
          <cell r="AR1016" t="str">
            <v>2002-12-</v>
          </cell>
          <cell r="AU1016" t="str">
            <v>INVOICE# 26519      W D COMMUNICATIONS I5000003532</v>
          </cell>
          <cell r="AV1016" t="str">
            <v>WF-BATCH</v>
          </cell>
          <cell r="AW1016" t="str">
            <v>000</v>
          </cell>
          <cell r="AX1016" t="str">
            <v>00</v>
          </cell>
          <cell r="AY1016" t="str">
            <v>0</v>
          </cell>
          <cell r="AZ1016" t="str">
            <v>FPL Fibernet</v>
          </cell>
        </row>
        <row r="1017">
          <cell r="A1017" t="str">
            <v>107100</v>
          </cell>
          <cell r="B1017" t="str">
            <v>0313</v>
          </cell>
          <cell r="C1017" t="str">
            <v>06600</v>
          </cell>
          <cell r="D1017" t="str">
            <v>0FIBER</v>
          </cell>
          <cell r="E1017" t="str">
            <v>313000</v>
          </cell>
          <cell r="F1017" t="str">
            <v>0662</v>
          </cell>
          <cell r="G1017" t="str">
            <v>51450</v>
          </cell>
          <cell r="H1017" t="str">
            <v>A</v>
          </cell>
          <cell r="I1017" t="str">
            <v>00000041</v>
          </cell>
          <cell r="J1017">
            <v>63</v>
          </cell>
          <cell r="K1017">
            <v>313</v>
          </cell>
          <cell r="L1017">
            <v>6633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 t="str">
            <v>0662</v>
          </cell>
          <cell r="R1017" t="str">
            <v>51450</v>
          </cell>
          <cell r="S1017" t="str">
            <v>200212</v>
          </cell>
          <cell r="T1017" t="str">
            <v>SA01</v>
          </cell>
          <cell r="U1017">
            <v>598.5</v>
          </cell>
          <cell r="W1017">
            <v>0</v>
          </cell>
          <cell r="Y1017">
            <v>0</v>
          </cell>
          <cell r="Z1017">
            <v>1</v>
          </cell>
          <cell r="AA1017" t="str">
            <v>BCH</v>
          </cell>
          <cell r="AB1017" t="str">
            <v>450002350</v>
          </cell>
          <cell r="AC1017" t="str">
            <v>PO#</v>
          </cell>
          <cell r="AD1017" t="str">
            <v>4500030221</v>
          </cell>
          <cell r="AE1017" t="str">
            <v>S/R</v>
          </cell>
          <cell r="AF1017" t="str">
            <v>NET</v>
          </cell>
          <cell r="AI1017" t="str">
            <v>PYN</v>
          </cell>
          <cell r="AJ1017" t="str">
            <v>W D COMMUNICATIONS INC</v>
          </cell>
          <cell r="AK1017" t="str">
            <v>VND</v>
          </cell>
          <cell r="AL1017" t="str">
            <v>591953252</v>
          </cell>
          <cell r="AM1017" t="str">
            <v>FAC</v>
          </cell>
          <cell r="AN1017" t="str">
            <v>000</v>
          </cell>
          <cell r="AQ1017" t="str">
            <v>NVD</v>
          </cell>
          <cell r="AR1017" t="str">
            <v>2002-12-</v>
          </cell>
          <cell r="AU1017" t="str">
            <v>INVOICE# 26432      W D COMMUNICATIONS I5000003535</v>
          </cell>
          <cell r="AV1017" t="str">
            <v>WF-BATCH</v>
          </cell>
          <cell r="AW1017" t="str">
            <v>000</v>
          </cell>
          <cell r="AX1017" t="str">
            <v>00</v>
          </cell>
          <cell r="AY1017" t="str">
            <v>0</v>
          </cell>
          <cell r="AZ1017" t="str">
            <v>FPL Fibernet</v>
          </cell>
        </row>
        <row r="1018">
          <cell r="A1018" t="str">
            <v>107100</v>
          </cell>
          <cell r="B1018" t="str">
            <v>0313</v>
          </cell>
          <cell r="C1018" t="str">
            <v>06600</v>
          </cell>
          <cell r="D1018" t="str">
            <v>0FIBER</v>
          </cell>
          <cell r="E1018" t="str">
            <v>313000</v>
          </cell>
          <cell r="F1018" t="str">
            <v>0662</v>
          </cell>
          <cell r="G1018" t="str">
            <v>51450</v>
          </cell>
          <cell r="H1018" t="str">
            <v>A</v>
          </cell>
          <cell r="I1018" t="str">
            <v>00000041</v>
          </cell>
          <cell r="J1018">
            <v>63</v>
          </cell>
          <cell r="K1018">
            <v>313</v>
          </cell>
          <cell r="L1018">
            <v>6633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 t="str">
            <v>0662</v>
          </cell>
          <cell r="R1018" t="str">
            <v>51450</v>
          </cell>
          <cell r="S1018" t="str">
            <v>200212</v>
          </cell>
          <cell r="T1018" t="str">
            <v>SA01</v>
          </cell>
          <cell r="U1018">
            <v>795</v>
          </cell>
          <cell r="W1018">
            <v>0</v>
          </cell>
          <cell r="Y1018">
            <v>0</v>
          </cell>
          <cell r="Z1018">
            <v>1</v>
          </cell>
          <cell r="AA1018" t="str">
            <v>BCH</v>
          </cell>
          <cell r="AB1018" t="str">
            <v>450002350</v>
          </cell>
          <cell r="AC1018" t="str">
            <v>PO#</v>
          </cell>
          <cell r="AD1018" t="str">
            <v>4500030221</v>
          </cell>
          <cell r="AE1018" t="str">
            <v>S/R</v>
          </cell>
          <cell r="AF1018" t="str">
            <v>NET</v>
          </cell>
          <cell r="AI1018" t="str">
            <v>PYN</v>
          </cell>
          <cell r="AJ1018" t="str">
            <v>W D COMMUNICATIONS INC</v>
          </cell>
          <cell r="AK1018" t="str">
            <v>VND</v>
          </cell>
          <cell r="AL1018" t="str">
            <v>591953252</v>
          </cell>
          <cell r="AM1018" t="str">
            <v>FAC</v>
          </cell>
          <cell r="AN1018" t="str">
            <v>000</v>
          </cell>
          <cell r="AQ1018" t="str">
            <v>NVD</v>
          </cell>
          <cell r="AR1018" t="str">
            <v>2002-12-</v>
          </cell>
          <cell r="AU1018" t="str">
            <v>INVOICE# 26436      W D COMMUNICATIONS I5000003536</v>
          </cell>
          <cell r="AV1018" t="str">
            <v>WF-BATCH</v>
          </cell>
          <cell r="AW1018" t="str">
            <v>000</v>
          </cell>
          <cell r="AX1018" t="str">
            <v>00</v>
          </cell>
          <cell r="AY1018" t="str">
            <v>0</v>
          </cell>
          <cell r="AZ1018" t="str">
            <v>FPL Fibernet</v>
          </cell>
        </row>
        <row r="1019">
          <cell r="A1019" t="str">
            <v>107100</v>
          </cell>
          <cell r="B1019" t="str">
            <v>0313</v>
          </cell>
          <cell r="C1019" t="str">
            <v>06600</v>
          </cell>
          <cell r="D1019" t="str">
            <v>0FIBER</v>
          </cell>
          <cell r="E1019" t="str">
            <v>313000</v>
          </cell>
          <cell r="F1019" t="str">
            <v>0662</v>
          </cell>
          <cell r="G1019" t="str">
            <v>51450</v>
          </cell>
          <cell r="H1019" t="str">
            <v>A</v>
          </cell>
          <cell r="I1019" t="str">
            <v>00000041</v>
          </cell>
          <cell r="J1019">
            <v>63</v>
          </cell>
          <cell r="K1019">
            <v>313</v>
          </cell>
          <cell r="L1019">
            <v>6633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 t="str">
            <v>0662</v>
          </cell>
          <cell r="R1019" t="str">
            <v>51450</v>
          </cell>
          <cell r="S1019" t="str">
            <v>200212</v>
          </cell>
          <cell r="T1019" t="str">
            <v>SA01</v>
          </cell>
          <cell r="U1019">
            <v>2386.5</v>
          </cell>
          <cell r="W1019">
            <v>0</v>
          </cell>
          <cell r="Y1019">
            <v>0</v>
          </cell>
          <cell r="Z1019">
            <v>1</v>
          </cell>
          <cell r="AA1019" t="str">
            <v>BCH</v>
          </cell>
          <cell r="AB1019" t="str">
            <v>450002350</v>
          </cell>
          <cell r="AC1019" t="str">
            <v>PO#</v>
          </cell>
          <cell r="AD1019" t="str">
            <v>4500030221</v>
          </cell>
          <cell r="AE1019" t="str">
            <v>S/R</v>
          </cell>
          <cell r="AF1019" t="str">
            <v>NET</v>
          </cell>
          <cell r="AI1019" t="str">
            <v>PYN</v>
          </cell>
          <cell r="AJ1019" t="str">
            <v>W D COMMUNICATIONS INC</v>
          </cell>
          <cell r="AK1019" t="str">
            <v>VND</v>
          </cell>
          <cell r="AL1019" t="str">
            <v>591953252</v>
          </cell>
          <cell r="AM1019" t="str">
            <v>FAC</v>
          </cell>
          <cell r="AN1019" t="str">
            <v>000</v>
          </cell>
          <cell r="AQ1019" t="str">
            <v>NVD</v>
          </cell>
          <cell r="AR1019" t="str">
            <v>2002-12-</v>
          </cell>
          <cell r="AU1019" t="str">
            <v>INVOICE# 26348      W D COMMUNICATIONS I5000003548</v>
          </cell>
          <cell r="AV1019" t="str">
            <v>WF-BATCH</v>
          </cell>
          <cell r="AW1019" t="str">
            <v>000</v>
          </cell>
          <cell r="AX1019" t="str">
            <v>00</v>
          </cell>
          <cell r="AY1019" t="str">
            <v>0</v>
          </cell>
          <cell r="AZ1019" t="str">
            <v>FPL Fibernet</v>
          </cell>
        </row>
        <row r="1020">
          <cell r="A1020" t="str">
            <v>107100</v>
          </cell>
          <cell r="B1020" t="str">
            <v>0313</v>
          </cell>
          <cell r="C1020" t="str">
            <v>06600</v>
          </cell>
          <cell r="D1020" t="str">
            <v>0FIBER</v>
          </cell>
          <cell r="E1020" t="str">
            <v>313000</v>
          </cell>
          <cell r="F1020" t="str">
            <v>0662</v>
          </cell>
          <cell r="G1020" t="str">
            <v>65000</v>
          </cell>
          <cell r="H1020" t="str">
            <v>A</v>
          </cell>
          <cell r="I1020" t="str">
            <v>00000041</v>
          </cell>
          <cell r="J1020">
            <v>63</v>
          </cell>
          <cell r="K1020">
            <v>313</v>
          </cell>
          <cell r="L1020">
            <v>6633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 t="str">
            <v>0662</v>
          </cell>
          <cell r="R1020" t="str">
            <v>65000</v>
          </cell>
          <cell r="S1020" t="str">
            <v>200212</v>
          </cell>
          <cell r="T1020" t="str">
            <v>CA01</v>
          </cell>
          <cell r="U1020">
            <v>1987.5</v>
          </cell>
          <cell r="V1020" t="str">
            <v>LDB</v>
          </cell>
          <cell r="W1020">
            <v>0</v>
          </cell>
          <cell r="Y1020">
            <v>0</v>
          </cell>
          <cell r="Z1020">
            <v>0</v>
          </cell>
          <cell r="AA1020" t="str">
            <v>BCH</v>
          </cell>
          <cell r="AB1020" t="str">
            <v>0029</v>
          </cell>
          <cell r="AC1020" t="str">
            <v>WKS</v>
          </cell>
          <cell r="AE1020" t="str">
            <v>JV#</v>
          </cell>
          <cell r="AF1020" t="str">
            <v>1232</v>
          </cell>
          <cell r="AG1020" t="str">
            <v>FRN</v>
          </cell>
          <cell r="AH1020" t="str">
            <v>6633</v>
          </cell>
          <cell r="AI1020" t="str">
            <v>RP#</v>
          </cell>
          <cell r="AJ1020" t="str">
            <v>000</v>
          </cell>
          <cell r="AK1020" t="str">
            <v>CTL</v>
          </cell>
          <cell r="AM1020" t="str">
            <v>RF#</v>
          </cell>
          <cell r="AU1020" t="str">
            <v>ACCR WD COMM UNPAID INV</v>
          </cell>
          <cell r="AZ1020" t="str">
            <v>FPL Fibernet</v>
          </cell>
        </row>
        <row r="1021">
          <cell r="A1021" t="str">
            <v>107100</v>
          </cell>
          <cell r="B1021" t="str">
            <v>0313</v>
          </cell>
          <cell r="C1021" t="str">
            <v>06600</v>
          </cell>
          <cell r="D1021" t="str">
            <v>0FIBER</v>
          </cell>
          <cell r="E1021" t="str">
            <v>313000</v>
          </cell>
          <cell r="F1021" t="str">
            <v>0662</v>
          </cell>
          <cell r="G1021" t="str">
            <v>65000</v>
          </cell>
          <cell r="H1021" t="str">
            <v>A</v>
          </cell>
          <cell r="I1021" t="str">
            <v>00000041</v>
          </cell>
          <cell r="J1021">
            <v>63</v>
          </cell>
          <cell r="K1021">
            <v>313</v>
          </cell>
          <cell r="L1021">
            <v>6633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 t="str">
            <v>0662</v>
          </cell>
          <cell r="R1021" t="str">
            <v>65000</v>
          </cell>
          <cell r="S1021" t="str">
            <v>200212</v>
          </cell>
          <cell r="T1021" t="str">
            <v>CA01</v>
          </cell>
          <cell r="U1021">
            <v>1987.5</v>
          </cell>
          <cell r="V1021" t="str">
            <v>LDB</v>
          </cell>
          <cell r="W1021">
            <v>0</v>
          </cell>
          <cell r="Y1021">
            <v>0</v>
          </cell>
          <cell r="Z1021">
            <v>0</v>
          </cell>
          <cell r="AA1021" t="str">
            <v>BCH</v>
          </cell>
          <cell r="AB1021" t="str">
            <v>0033</v>
          </cell>
          <cell r="AC1021" t="str">
            <v>WKS</v>
          </cell>
          <cell r="AE1021" t="str">
            <v>JV#</v>
          </cell>
          <cell r="AF1021" t="str">
            <v>1232</v>
          </cell>
          <cell r="AG1021" t="str">
            <v>FRN</v>
          </cell>
          <cell r="AH1021" t="str">
            <v>6633</v>
          </cell>
          <cell r="AI1021" t="str">
            <v>RP#</v>
          </cell>
          <cell r="AJ1021" t="str">
            <v>000</v>
          </cell>
          <cell r="AK1021" t="str">
            <v>CTL</v>
          </cell>
          <cell r="AM1021" t="str">
            <v>RF#</v>
          </cell>
          <cell r="AU1021" t="str">
            <v>ACCR WD COMM UNPAID INV</v>
          </cell>
          <cell r="AZ1021" t="str">
            <v>FPL Fibernet</v>
          </cell>
        </row>
        <row r="1022">
          <cell r="A1022" t="str">
            <v>107100</v>
          </cell>
          <cell r="B1022" t="str">
            <v>0313</v>
          </cell>
          <cell r="C1022" t="str">
            <v>06600</v>
          </cell>
          <cell r="D1022" t="str">
            <v>0FIBER</v>
          </cell>
          <cell r="E1022" t="str">
            <v>313000</v>
          </cell>
          <cell r="F1022" t="str">
            <v>0662</v>
          </cell>
          <cell r="G1022" t="str">
            <v>65000</v>
          </cell>
          <cell r="H1022" t="str">
            <v>A</v>
          </cell>
          <cell r="I1022" t="str">
            <v>00000041</v>
          </cell>
          <cell r="J1022">
            <v>63</v>
          </cell>
          <cell r="K1022">
            <v>313</v>
          </cell>
          <cell r="L1022">
            <v>6633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 t="str">
            <v>0662</v>
          </cell>
          <cell r="R1022" t="str">
            <v>65000</v>
          </cell>
          <cell r="S1022" t="str">
            <v>200212</v>
          </cell>
          <cell r="T1022" t="str">
            <v>CA01</v>
          </cell>
          <cell r="U1022">
            <v>-1987.5</v>
          </cell>
          <cell r="V1022" t="str">
            <v>LDB</v>
          </cell>
          <cell r="W1022">
            <v>0</v>
          </cell>
          <cell r="Y1022">
            <v>0</v>
          </cell>
          <cell r="Z1022">
            <v>0</v>
          </cell>
          <cell r="AA1022" t="str">
            <v>BCH</v>
          </cell>
          <cell r="AB1022" t="str">
            <v>0034</v>
          </cell>
          <cell r="AC1022" t="str">
            <v>WKS</v>
          </cell>
          <cell r="AE1022" t="str">
            <v>JV#</v>
          </cell>
          <cell r="AF1022" t="str">
            <v>1232</v>
          </cell>
          <cell r="AG1022" t="str">
            <v>FRN</v>
          </cell>
          <cell r="AH1022" t="str">
            <v>6633</v>
          </cell>
          <cell r="AI1022" t="str">
            <v>RP#</v>
          </cell>
          <cell r="AJ1022" t="str">
            <v>000</v>
          </cell>
          <cell r="AK1022" t="str">
            <v>CTL</v>
          </cell>
          <cell r="AM1022" t="str">
            <v>RF#</v>
          </cell>
          <cell r="AU1022" t="str">
            <v>ACCR WD COMM UNPAID INV</v>
          </cell>
          <cell r="AZ1022" t="str">
            <v>FPL Fibernet</v>
          </cell>
        </row>
        <row r="1023">
          <cell r="A1023" t="str">
            <v>107100</v>
          </cell>
          <cell r="B1023" t="str">
            <v>0313</v>
          </cell>
          <cell r="C1023" t="str">
            <v>06600</v>
          </cell>
          <cell r="D1023" t="str">
            <v>0FIBER</v>
          </cell>
          <cell r="E1023" t="str">
            <v>313000</v>
          </cell>
          <cell r="F1023" t="str">
            <v>0790</v>
          </cell>
          <cell r="G1023" t="str">
            <v>65000</v>
          </cell>
          <cell r="H1023" t="str">
            <v>A</v>
          </cell>
          <cell r="I1023" t="str">
            <v>00000041</v>
          </cell>
          <cell r="J1023">
            <v>63</v>
          </cell>
          <cell r="K1023">
            <v>313</v>
          </cell>
          <cell r="L1023">
            <v>6633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 t="str">
            <v>0790</v>
          </cell>
          <cell r="R1023" t="str">
            <v>65000</v>
          </cell>
          <cell r="S1023" t="str">
            <v>200212</v>
          </cell>
          <cell r="T1023" t="str">
            <v>CA01</v>
          </cell>
          <cell r="U1023">
            <v>17786.5</v>
          </cell>
          <cell r="V1023" t="str">
            <v>LDB</v>
          </cell>
          <cell r="W1023">
            <v>0</v>
          </cell>
          <cell r="Y1023">
            <v>0</v>
          </cell>
          <cell r="Z1023">
            <v>0</v>
          </cell>
          <cell r="AA1023" t="str">
            <v>BCH</v>
          </cell>
          <cell r="AB1023" t="str">
            <v>0014</v>
          </cell>
          <cell r="AC1023" t="str">
            <v>WKS</v>
          </cell>
          <cell r="AE1023" t="str">
            <v>JV#</v>
          </cell>
          <cell r="AF1023" t="str">
            <v>1232</v>
          </cell>
          <cell r="AG1023" t="str">
            <v>FRN</v>
          </cell>
          <cell r="AH1023" t="str">
            <v>6633</v>
          </cell>
          <cell r="AI1023" t="str">
            <v>RP#</v>
          </cell>
          <cell r="AJ1023" t="str">
            <v>000</v>
          </cell>
          <cell r="AK1023" t="str">
            <v>CTL</v>
          </cell>
          <cell r="AM1023" t="str">
            <v>RF#</v>
          </cell>
          <cell r="AU1023" t="str">
            <v>ACCRUAL OF DEC 02 CAPITAL</v>
          </cell>
          <cell r="AZ1023" t="str">
            <v>FPL Fibernet</v>
          </cell>
        </row>
        <row r="1024">
          <cell r="A1024" t="str">
            <v>107100</v>
          </cell>
          <cell r="B1024" t="str">
            <v>0313</v>
          </cell>
          <cell r="C1024" t="str">
            <v>06600</v>
          </cell>
          <cell r="D1024" t="str">
            <v>0FIBER</v>
          </cell>
          <cell r="E1024" t="str">
            <v>313000</v>
          </cell>
          <cell r="F1024" t="str">
            <v>0790</v>
          </cell>
          <cell r="G1024" t="str">
            <v>65000</v>
          </cell>
          <cell r="H1024" t="str">
            <v>A</v>
          </cell>
          <cell r="I1024" t="str">
            <v>00000041</v>
          </cell>
          <cell r="J1024">
            <v>63</v>
          </cell>
          <cell r="K1024">
            <v>313</v>
          </cell>
          <cell r="L1024">
            <v>6633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 t="str">
            <v>0790</v>
          </cell>
          <cell r="R1024" t="str">
            <v>65000</v>
          </cell>
          <cell r="S1024" t="str">
            <v>200212</v>
          </cell>
          <cell r="T1024" t="str">
            <v>CA01</v>
          </cell>
          <cell r="U1024">
            <v>-17786.5</v>
          </cell>
          <cell r="V1024" t="str">
            <v>LDB</v>
          </cell>
          <cell r="W1024">
            <v>0</v>
          </cell>
          <cell r="Y1024">
            <v>0</v>
          </cell>
          <cell r="Z1024">
            <v>0</v>
          </cell>
          <cell r="AA1024" t="str">
            <v>BCH</v>
          </cell>
          <cell r="AB1024" t="str">
            <v>0049</v>
          </cell>
          <cell r="AC1024" t="str">
            <v>WKS</v>
          </cell>
          <cell r="AE1024" t="str">
            <v>JV#</v>
          </cell>
          <cell r="AF1024" t="str">
            <v>1232</v>
          </cell>
          <cell r="AG1024" t="str">
            <v>FRN</v>
          </cell>
          <cell r="AH1024" t="str">
            <v>6633</v>
          </cell>
          <cell r="AI1024" t="str">
            <v>RP#</v>
          </cell>
          <cell r="AJ1024" t="str">
            <v>000</v>
          </cell>
          <cell r="AK1024" t="str">
            <v>CTL</v>
          </cell>
          <cell r="AM1024" t="str">
            <v>RF#</v>
          </cell>
          <cell r="AU1024" t="str">
            <v>ACCR REVERSAL OF DEC 02</v>
          </cell>
          <cell r="AZ1024" t="str">
            <v>FPL Fibernet</v>
          </cell>
        </row>
        <row r="1025">
          <cell r="A1025" t="str">
            <v>107100</v>
          </cell>
          <cell r="B1025" t="str">
            <v>0313</v>
          </cell>
          <cell r="C1025" t="str">
            <v>06600</v>
          </cell>
          <cell r="D1025" t="str">
            <v>0FIBER</v>
          </cell>
          <cell r="E1025" t="str">
            <v>313000</v>
          </cell>
          <cell r="F1025" t="str">
            <v>0790</v>
          </cell>
          <cell r="G1025" t="str">
            <v>65000</v>
          </cell>
          <cell r="H1025" t="str">
            <v>A</v>
          </cell>
          <cell r="I1025" t="str">
            <v>00000041</v>
          </cell>
          <cell r="J1025">
            <v>63</v>
          </cell>
          <cell r="K1025">
            <v>313</v>
          </cell>
          <cell r="L1025">
            <v>6633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 t="str">
            <v>0790</v>
          </cell>
          <cell r="R1025" t="str">
            <v>65000</v>
          </cell>
          <cell r="S1025" t="str">
            <v>200212</v>
          </cell>
          <cell r="T1025" t="str">
            <v>CA01</v>
          </cell>
          <cell r="U1025">
            <v>-22044</v>
          </cell>
          <cell r="V1025" t="str">
            <v>LDB</v>
          </cell>
          <cell r="W1025">
            <v>0</v>
          </cell>
          <cell r="Y1025">
            <v>0</v>
          </cell>
          <cell r="Z1025">
            <v>0</v>
          </cell>
          <cell r="AA1025" t="str">
            <v>BCH</v>
          </cell>
          <cell r="AB1025" t="str">
            <v>0003</v>
          </cell>
          <cell r="AC1025" t="str">
            <v>WKS</v>
          </cell>
          <cell r="AE1025" t="str">
            <v>JV#</v>
          </cell>
          <cell r="AF1025" t="str">
            <v>1232</v>
          </cell>
          <cell r="AG1025" t="str">
            <v>FRN</v>
          </cell>
          <cell r="AH1025" t="str">
            <v>6633</v>
          </cell>
          <cell r="AI1025" t="str">
            <v>RP#</v>
          </cell>
          <cell r="AJ1025" t="str">
            <v>000</v>
          </cell>
          <cell r="AK1025" t="str">
            <v>CTL</v>
          </cell>
          <cell r="AM1025" t="str">
            <v>RF#</v>
          </cell>
          <cell r="AU1025" t="str">
            <v>AC-REV ACCRUAL OF OCT 02 CAPITA</v>
          </cell>
          <cell r="AZ1025" t="str">
            <v>FPL Fibernet</v>
          </cell>
        </row>
        <row r="1026">
          <cell r="A1026" t="str">
            <v>107100</v>
          </cell>
          <cell r="B1026" t="str">
            <v>0313</v>
          </cell>
          <cell r="C1026" t="str">
            <v>06600</v>
          </cell>
          <cell r="D1026" t="str">
            <v>0FIBER</v>
          </cell>
          <cell r="E1026" t="str">
            <v>313000</v>
          </cell>
          <cell r="F1026" t="str">
            <v>0790</v>
          </cell>
          <cell r="G1026" t="str">
            <v>65000</v>
          </cell>
          <cell r="H1026" t="str">
            <v>A</v>
          </cell>
          <cell r="I1026" t="str">
            <v>00000041</v>
          </cell>
          <cell r="J1026">
            <v>63</v>
          </cell>
          <cell r="K1026">
            <v>313</v>
          </cell>
          <cell r="L1026">
            <v>6633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 t="str">
            <v>0790</v>
          </cell>
          <cell r="R1026" t="str">
            <v>65000</v>
          </cell>
          <cell r="S1026" t="str">
            <v>200212</v>
          </cell>
          <cell r="T1026" t="str">
            <v>CA01</v>
          </cell>
          <cell r="U1026">
            <v>-28193.01</v>
          </cell>
          <cell r="V1026" t="str">
            <v>LDB</v>
          </cell>
          <cell r="W1026">
            <v>0</v>
          </cell>
          <cell r="Y1026">
            <v>0</v>
          </cell>
          <cell r="Z1026">
            <v>0</v>
          </cell>
          <cell r="AA1026" t="str">
            <v>BCH</v>
          </cell>
          <cell r="AB1026" t="str">
            <v>0023</v>
          </cell>
          <cell r="AC1026" t="str">
            <v>WKS</v>
          </cell>
          <cell r="AE1026" t="str">
            <v>JV#</v>
          </cell>
          <cell r="AF1026" t="str">
            <v>1232</v>
          </cell>
          <cell r="AG1026" t="str">
            <v>FRN</v>
          </cell>
          <cell r="AH1026" t="str">
            <v>6633</v>
          </cell>
          <cell r="AI1026" t="str">
            <v>RP#</v>
          </cell>
          <cell r="AJ1026" t="str">
            <v>000</v>
          </cell>
          <cell r="AK1026" t="str">
            <v>CTL</v>
          </cell>
          <cell r="AM1026" t="str">
            <v>RF#</v>
          </cell>
          <cell r="AU1026" t="str">
            <v>TO PLACE IN SERVICE</v>
          </cell>
          <cell r="AZ1026" t="str">
            <v>FPL Fibernet</v>
          </cell>
        </row>
        <row r="1027">
          <cell r="A1027" t="str">
            <v>107100</v>
          </cell>
          <cell r="B1027" t="str">
            <v>0312</v>
          </cell>
          <cell r="C1027" t="str">
            <v>06600</v>
          </cell>
          <cell r="D1027" t="str">
            <v>0FIBER</v>
          </cell>
          <cell r="E1027" t="str">
            <v>312000</v>
          </cell>
          <cell r="F1027" t="str">
            <v>0662</v>
          </cell>
          <cell r="G1027" t="str">
            <v>51450</v>
          </cell>
          <cell r="H1027" t="str">
            <v>A</v>
          </cell>
          <cell r="I1027" t="str">
            <v>00000041</v>
          </cell>
          <cell r="J1027">
            <v>63</v>
          </cell>
          <cell r="K1027">
            <v>312</v>
          </cell>
          <cell r="L1027">
            <v>6634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 t="str">
            <v>0662</v>
          </cell>
          <cell r="R1027" t="str">
            <v>51450</v>
          </cell>
          <cell r="S1027" t="str">
            <v>200212</v>
          </cell>
          <cell r="T1027" t="str">
            <v>SA01</v>
          </cell>
          <cell r="U1027">
            <v>1134</v>
          </cell>
          <cell r="W1027">
            <v>0</v>
          </cell>
          <cell r="Y1027">
            <v>0</v>
          </cell>
          <cell r="Z1027">
            <v>1</v>
          </cell>
          <cell r="AA1027" t="str">
            <v>BCH</v>
          </cell>
          <cell r="AB1027" t="str">
            <v>450002339</v>
          </cell>
          <cell r="AC1027" t="str">
            <v>PO#</v>
          </cell>
          <cell r="AD1027" t="str">
            <v>4500038164</v>
          </cell>
          <cell r="AE1027" t="str">
            <v>S/R</v>
          </cell>
          <cell r="AF1027" t="str">
            <v>337</v>
          </cell>
          <cell r="AI1027" t="str">
            <v>PYN</v>
          </cell>
          <cell r="AJ1027" t="str">
            <v>THE FISHEL COMPANY</v>
          </cell>
          <cell r="AK1027" t="str">
            <v>VND</v>
          </cell>
          <cell r="AL1027" t="str">
            <v>314360115</v>
          </cell>
          <cell r="AM1027" t="str">
            <v>FAC</v>
          </cell>
          <cell r="AN1027" t="str">
            <v>000</v>
          </cell>
          <cell r="AQ1027" t="str">
            <v>NVD</v>
          </cell>
          <cell r="AR1027" t="str">
            <v>2002-12-</v>
          </cell>
          <cell r="AU1027" t="str">
            <v>INVOICE# 3702-00109 THE FISHEL COMPANY  5000003466</v>
          </cell>
          <cell r="AV1027" t="str">
            <v>WF-BATCH</v>
          </cell>
          <cell r="AW1027" t="str">
            <v>000</v>
          </cell>
          <cell r="AX1027" t="str">
            <v>00</v>
          </cell>
          <cell r="AY1027" t="str">
            <v>0</v>
          </cell>
          <cell r="AZ1027" t="str">
            <v>FPL Fibernet</v>
          </cell>
        </row>
        <row r="1028">
          <cell r="A1028" t="str">
            <v>107100</v>
          </cell>
          <cell r="B1028" t="str">
            <v>0312</v>
          </cell>
          <cell r="C1028" t="str">
            <v>06600</v>
          </cell>
          <cell r="D1028" t="str">
            <v>0FIBER</v>
          </cell>
          <cell r="E1028" t="str">
            <v>312000</v>
          </cell>
          <cell r="F1028" t="str">
            <v>0790</v>
          </cell>
          <cell r="G1028" t="str">
            <v>65000</v>
          </cell>
          <cell r="H1028" t="str">
            <v>A</v>
          </cell>
          <cell r="I1028" t="str">
            <v>00000041</v>
          </cell>
          <cell r="J1028">
            <v>63</v>
          </cell>
          <cell r="K1028">
            <v>312</v>
          </cell>
          <cell r="L1028">
            <v>6634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 t="str">
            <v>0790</v>
          </cell>
          <cell r="R1028" t="str">
            <v>65000</v>
          </cell>
          <cell r="S1028" t="str">
            <v>200212</v>
          </cell>
          <cell r="T1028" t="str">
            <v>CA01</v>
          </cell>
          <cell r="U1028">
            <v>17000</v>
          </cell>
          <cell r="V1028" t="str">
            <v>LDB</v>
          </cell>
          <cell r="W1028">
            <v>0</v>
          </cell>
          <cell r="Y1028">
            <v>0</v>
          </cell>
          <cell r="Z1028">
            <v>0</v>
          </cell>
          <cell r="AA1028" t="str">
            <v>BCH</v>
          </cell>
          <cell r="AB1028" t="str">
            <v>0014</v>
          </cell>
          <cell r="AC1028" t="str">
            <v>WKS</v>
          </cell>
          <cell r="AE1028" t="str">
            <v>JV#</v>
          </cell>
          <cell r="AF1028" t="str">
            <v>1232</v>
          </cell>
          <cell r="AG1028" t="str">
            <v>FRN</v>
          </cell>
          <cell r="AH1028" t="str">
            <v>6634</v>
          </cell>
          <cell r="AI1028" t="str">
            <v>RP#</v>
          </cell>
          <cell r="AJ1028" t="str">
            <v>000</v>
          </cell>
          <cell r="AK1028" t="str">
            <v>CTL</v>
          </cell>
          <cell r="AM1028" t="str">
            <v>RF#</v>
          </cell>
          <cell r="AU1028" t="str">
            <v>ACCRUAL OF DEC 02 CAPITAL</v>
          </cell>
          <cell r="AZ1028" t="str">
            <v>FPL Fibernet</v>
          </cell>
        </row>
        <row r="1029">
          <cell r="A1029" t="str">
            <v>107100</v>
          </cell>
          <cell r="B1029" t="str">
            <v>0312</v>
          </cell>
          <cell r="C1029" t="str">
            <v>06600</v>
          </cell>
          <cell r="D1029" t="str">
            <v>0FIBER</v>
          </cell>
          <cell r="E1029" t="str">
            <v>312000</v>
          </cell>
          <cell r="F1029" t="str">
            <v>0790</v>
          </cell>
          <cell r="G1029" t="str">
            <v>65000</v>
          </cell>
          <cell r="H1029" t="str">
            <v>A</v>
          </cell>
          <cell r="I1029" t="str">
            <v>00000041</v>
          </cell>
          <cell r="J1029">
            <v>63</v>
          </cell>
          <cell r="K1029">
            <v>312</v>
          </cell>
          <cell r="L1029">
            <v>6634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 t="str">
            <v>0790</v>
          </cell>
          <cell r="R1029" t="str">
            <v>65000</v>
          </cell>
          <cell r="S1029" t="str">
            <v>200212</v>
          </cell>
          <cell r="T1029" t="str">
            <v>CA01</v>
          </cell>
          <cell r="U1029">
            <v>-23740.44</v>
          </cell>
          <cell r="V1029" t="str">
            <v>LDB</v>
          </cell>
          <cell r="W1029">
            <v>0</v>
          </cell>
          <cell r="Y1029">
            <v>0</v>
          </cell>
          <cell r="Z1029">
            <v>0</v>
          </cell>
          <cell r="AA1029" t="str">
            <v>BCH</v>
          </cell>
          <cell r="AB1029" t="str">
            <v>0023</v>
          </cell>
          <cell r="AC1029" t="str">
            <v>WKS</v>
          </cell>
          <cell r="AE1029" t="str">
            <v>JV#</v>
          </cell>
          <cell r="AF1029" t="str">
            <v>1232</v>
          </cell>
          <cell r="AG1029" t="str">
            <v>FRN</v>
          </cell>
          <cell r="AH1029" t="str">
            <v>6634</v>
          </cell>
          <cell r="AI1029" t="str">
            <v>RP#</v>
          </cell>
          <cell r="AJ1029" t="str">
            <v>000</v>
          </cell>
          <cell r="AK1029" t="str">
            <v>CTL</v>
          </cell>
          <cell r="AM1029" t="str">
            <v>RF#</v>
          </cell>
          <cell r="AU1029" t="str">
            <v>TO PLACE IN SERVICE</v>
          </cell>
          <cell r="AZ1029" t="str">
            <v>FPL Fibernet</v>
          </cell>
        </row>
        <row r="1030">
          <cell r="A1030" t="str">
            <v>107100</v>
          </cell>
          <cell r="B1030" t="str">
            <v>0312</v>
          </cell>
          <cell r="C1030" t="str">
            <v>06600</v>
          </cell>
          <cell r="D1030" t="str">
            <v>0FIBER</v>
          </cell>
          <cell r="E1030" t="str">
            <v>312000</v>
          </cell>
          <cell r="F1030" t="str">
            <v>0790</v>
          </cell>
          <cell r="G1030" t="str">
            <v>65000</v>
          </cell>
          <cell r="H1030" t="str">
            <v>A</v>
          </cell>
          <cell r="I1030" t="str">
            <v>00000041</v>
          </cell>
          <cell r="J1030">
            <v>63</v>
          </cell>
          <cell r="K1030">
            <v>312</v>
          </cell>
          <cell r="L1030">
            <v>6634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 t="str">
            <v>0790</v>
          </cell>
          <cell r="R1030" t="str">
            <v>65000</v>
          </cell>
          <cell r="S1030" t="str">
            <v>200212</v>
          </cell>
          <cell r="T1030" t="str">
            <v>CA01</v>
          </cell>
          <cell r="U1030">
            <v>-33117</v>
          </cell>
          <cell r="V1030" t="str">
            <v>LDB</v>
          </cell>
          <cell r="W1030">
            <v>0</v>
          </cell>
          <cell r="Y1030">
            <v>0</v>
          </cell>
          <cell r="Z1030">
            <v>0</v>
          </cell>
          <cell r="AA1030" t="str">
            <v>BCH</v>
          </cell>
          <cell r="AB1030" t="str">
            <v>0003</v>
          </cell>
          <cell r="AC1030" t="str">
            <v>WKS</v>
          </cell>
          <cell r="AE1030" t="str">
            <v>JV#</v>
          </cell>
          <cell r="AF1030" t="str">
            <v>1232</v>
          </cell>
          <cell r="AG1030" t="str">
            <v>FRN</v>
          </cell>
          <cell r="AH1030" t="str">
            <v>6634</v>
          </cell>
          <cell r="AI1030" t="str">
            <v>RP#</v>
          </cell>
          <cell r="AJ1030" t="str">
            <v>000</v>
          </cell>
          <cell r="AK1030" t="str">
            <v>CTL</v>
          </cell>
          <cell r="AM1030" t="str">
            <v>RF#</v>
          </cell>
          <cell r="AU1030" t="str">
            <v>AC-REV ACCRUAL OF OCT 02 CAPITA</v>
          </cell>
          <cell r="AZ1030" t="str">
            <v>FPL Fibernet</v>
          </cell>
        </row>
        <row r="1031">
          <cell r="A1031" t="str">
            <v>107100</v>
          </cell>
          <cell r="B1031" t="str">
            <v>0312</v>
          </cell>
          <cell r="C1031" t="str">
            <v>06600</v>
          </cell>
          <cell r="D1031" t="str">
            <v>0FIBER</v>
          </cell>
          <cell r="E1031" t="str">
            <v>312000</v>
          </cell>
          <cell r="F1031" t="str">
            <v>0675</v>
          </cell>
          <cell r="G1031" t="str">
            <v>65000</v>
          </cell>
          <cell r="H1031" t="str">
            <v>A</v>
          </cell>
          <cell r="I1031" t="str">
            <v>00000041</v>
          </cell>
          <cell r="J1031">
            <v>63</v>
          </cell>
          <cell r="K1031">
            <v>312</v>
          </cell>
          <cell r="L1031">
            <v>6636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 t="str">
            <v>0675</v>
          </cell>
          <cell r="R1031" t="str">
            <v>65000</v>
          </cell>
          <cell r="S1031" t="str">
            <v>200212</v>
          </cell>
          <cell r="T1031" t="str">
            <v>CA01</v>
          </cell>
          <cell r="U1031">
            <v>18.420000000000002</v>
          </cell>
          <cell r="V1031" t="str">
            <v>LDB</v>
          </cell>
          <cell r="W1031">
            <v>0</v>
          </cell>
          <cell r="Y1031">
            <v>0</v>
          </cell>
          <cell r="Z1031">
            <v>0</v>
          </cell>
          <cell r="AA1031" t="str">
            <v>BCH</v>
          </cell>
          <cell r="AB1031" t="str">
            <v>0037</v>
          </cell>
          <cell r="AC1031" t="str">
            <v>WKS</v>
          </cell>
          <cell r="AE1031" t="str">
            <v>JV#</v>
          </cell>
          <cell r="AF1031" t="str">
            <v>1232</v>
          </cell>
          <cell r="AG1031" t="str">
            <v>FRN</v>
          </cell>
          <cell r="AH1031" t="str">
            <v>6636</v>
          </cell>
          <cell r="AI1031" t="str">
            <v>RP#</v>
          </cell>
          <cell r="AJ1031" t="str">
            <v>000</v>
          </cell>
          <cell r="AK1031" t="str">
            <v>CTL</v>
          </cell>
          <cell r="AM1031" t="str">
            <v>RF#</v>
          </cell>
          <cell r="AU1031" t="str">
            <v>RECLASS FROM 3229 ER 95</v>
          </cell>
          <cell r="AZ1031" t="str">
            <v>FPL Fibernet</v>
          </cell>
        </row>
        <row r="1032">
          <cell r="A1032" t="str">
            <v>107100</v>
          </cell>
          <cell r="B1032" t="str">
            <v>0312</v>
          </cell>
          <cell r="C1032" t="str">
            <v>06600</v>
          </cell>
          <cell r="D1032" t="str">
            <v>0FIBER</v>
          </cell>
          <cell r="E1032" t="str">
            <v>312000</v>
          </cell>
          <cell r="F1032" t="str">
            <v>0803</v>
          </cell>
          <cell r="G1032" t="str">
            <v>36000</v>
          </cell>
          <cell r="H1032" t="str">
            <v>A</v>
          </cell>
          <cell r="I1032" t="str">
            <v>00000041</v>
          </cell>
          <cell r="J1032">
            <v>60</v>
          </cell>
          <cell r="K1032">
            <v>312</v>
          </cell>
          <cell r="L1032">
            <v>6636</v>
          </cell>
          <cell r="M1032">
            <v>107</v>
          </cell>
          <cell r="N1032">
            <v>10</v>
          </cell>
          <cell r="O1032">
            <v>0</v>
          </cell>
          <cell r="P1032">
            <v>107.1</v>
          </cell>
          <cell r="Q1032" t="str">
            <v>0803</v>
          </cell>
          <cell r="R1032" t="str">
            <v>36000</v>
          </cell>
          <cell r="S1032" t="str">
            <v>200212</v>
          </cell>
          <cell r="T1032" t="str">
            <v>PY42</v>
          </cell>
          <cell r="U1032">
            <v>175.7</v>
          </cell>
          <cell r="V1032" t="str">
            <v>LDB</v>
          </cell>
          <cell r="W1032">
            <v>0</v>
          </cell>
          <cell r="X1032" t="str">
            <v>SHR</v>
          </cell>
          <cell r="Y1032">
            <v>4</v>
          </cell>
          <cell r="Z1032">
            <v>4</v>
          </cell>
          <cell r="AA1032" t="str">
            <v>PYP</v>
          </cell>
          <cell r="AB1032" t="str">
            <v xml:space="preserve"> 0000025</v>
          </cell>
          <cell r="AC1032" t="str">
            <v>PYL</v>
          </cell>
          <cell r="AD1032" t="str">
            <v>003054</v>
          </cell>
          <cell r="AE1032" t="str">
            <v>EMP</v>
          </cell>
          <cell r="AF1032" t="str">
            <v>70702</v>
          </cell>
          <cell r="AG1032" t="str">
            <v>JUL</v>
          </cell>
          <cell r="AH1032" t="str">
            <v xml:space="preserve"> 000.00</v>
          </cell>
          <cell r="AI1032" t="str">
            <v>BCH</v>
          </cell>
          <cell r="AJ1032" t="str">
            <v>500</v>
          </cell>
          <cell r="AK1032" t="str">
            <v>CLS</v>
          </cell>
          <cell r="AL1032" t="str">
            <v>R513</v>
          </cell>
          <cell r="AM1032" t="str">
            <v>DTA</v>
          </cell>
          <cell r="AN1032" t="str">
            <v xml:space="preserve"> 00000000000.00</v>
          </cell>
          <cell r="AO1032" t="str">
            <v>DTH</v>
          </cell>
          <cell r="AP1032" t="str">
            <v xml:space="preserve"> 00000000000.00</v>
          </cell>
          <cell r="AV1032" t="str">
            <v>000000000</v>
          </cell>
          <cell r="AW1032" t="str">
            <v>000</v>
          </cell>
          <cell r="AX1032" t="str">
            <v>00</v>
          </cell>
          <cell r="AY1032" t="str">
            <v>0</v>
          </cell>
          <cell r="AZ1032" t="str">
            <v>FPL Fibernet</v>
          </cell>
        </row>
        <row r="1033">
          <cell r="A1033" t="str">
            <v>107100</v>
          </cell>
          <cell r="B1033" t="str">
            <v>0312</v>
          </cell>
          <cell r="C1033" t="str">
            <v>06600</v>
          </cell>
          <cell r="D1033" t="str">
            <v>0FIBER</v>
          </cell>
          <cell r="E1033" t="str">
            <v>312000</v>
          </cell>
          <cell r="F1033" t="str">
            <v>0803</v>
          </cell>
          <cell r="G1033" t="str">
            <v>36000</v>
          </cell>
          <cell r="H1033" t="str">
            <v>A</v>
          </cell>
          <cell r="I1033" t="str">
            <v>00000041</v>
          </cell>
          <cell r="J1033">
            <v>60</v>
          </cell>
          <cell r="K1033">
            <v>312</v>
          </cell>
          <cell r="L1033">
            <v>6636</v>
          </cell>
          <cell r="M1033">
            <v>107</v>
          </cell>
          <cell r="N1033">
            <v>10</v>
          </cell>
          <cell r="O1033">
            <v>0</v>
          </cell>
          <cell r="P1033">
            <v>107.1</v>
          </cell>
          <cell r="Q1033" t="str">
            <v>0803</v>
          </cell>
          <cell r="R1033" t="str">
            <v>36000</v>
          </cell>
          <cell r="S1033" t="str">
            <v>200212</v>
          </cell>
          <cell r="T1033" t="str">
            <v>PY42</v>
          </cell>
          <cell r="U1033">
            <v>255.76</v>
          </cell>
          <cell r="V1033" t="str">
            <v>LDB</v>
          </cell>
          <cell r="W1033">
            <v>0</v>
          </cell>
          <cell r="X1033" t="str">
            <v>SHR</v>
          </cell>
          <cell r="Y1033">
            <v>7</v>
          </cell>
          <cell r="Z1033">
            <v>7</v>
          </cell>
          <cell r="AA1033" t="str">
            <v>PYP</v>
          </cell>
          <cell r="AB1033" t="str">
            <v xml:space="preserve"> 0000025</v>
          </cell>
          <cell r="AC1033" t="str">
            <v>PYL</v>
          </cell>
          <cell r="AD1033" t="str">
            <v>004382</v>
          </cell>
          <cell r="AE1033" t="str">
            <v>EMP</v>
          </cell>
          <cell r="AF1033" t="str">
            <v>90017</v>
          </cell>
          <cell r="AG1033" t="str">
            <v>JUL</v>
          </cell>
          <cell r="AH1033" t="str">
            <v xml:space="preserve"> 000.00</v>
          </cell>
          <cell r="AI1033" t="str">
            <v>BCH</v>
          </cell>
          <cell r="AJ1033" t="str">
            <v>500</v>
          </cell>
          <cell r="AK1033" t="str">
            <v>CLS</v>
          </cell>
          <cell r="AL1033" t="str">
            <v>R449</v>
          </cell>
          <cell r="AM1033" t="str">
            <v>DTA</v>
          </cell>
          <cell r="AN1033" t="str">
            <v xml:space="preserve"> 00000000000.00</v>
          </cell>
          <cell r="AO1033" t="str">
            <v>DTH</v>
          </cell>
          <cell r="AP1033" t="str">
            <v xml:space="preserve"> 00000000000.00</v>
          </cell>
          <cell r="AV1033" t="str">
            <v>000000000</v>
          </cell>
          <cell r="AW1033" t="str">
            <v>000</v>
          </cell>
          <cell r="AX1033" t="str">
            <v>00</v>
          </cell>
          <cell r="AY1033" t="str">
            <v>0</v>
          </cell>
          <cell r="AZ1033" t="str">
            <v>FPL Fibernet</v>
          </cell>
        </row>
        <row r="1034">
          <cell r="A1034" t="str">
            <v>107100</v>
          </cell>
          <cell r="B1034" t="str">
            <v>0312</v>
          </cell>
          <cell r="C1034" t="str">
            <v>06600</v>
          </cell>
          <cell r="D1034" t="str">
            <v>0FIBER</v>
          </cell>
          <cell r="E1034" t="str">
            <v>312000</v>
          </cell>
          <cell r="F1034" t="str">
            <v>0803</v>
          </cell>
          <cell r="G1034" t="str">
            <v>36000</v>
          </cell>
          <cell r="H1034" t="str">
            <v>A</v>
          </cell>
          <cell r="I1034" t="str">
            <v>00000041</v>
          </cell>
          <cell r="J1034">
            <v>60</v>
          </cell>
          <cell r="K1034">
            <v>312</v>
          </cell>
          <cell r="L1034">
            <v>6636</v>
          </cell>
          <cell r="M1034">
            <v>107</v>
          </cell>
          <cell r="N1034">
            <v>10</v>
          </cell>
          <cell r="O1034">
            <v>0</v>
          </cell>
          <cell r="P1034">
            <v>107.1</v>
          </cell>
          <cell r="Q1034" t="str">
            <v>0803</v>
          </cell>
          <cell r="R1034" t="str">
            <v>36000</v>
          </cell>
          <cell r="S1034" t="str">
            <v>200212</v>
          </cell>
          <cell r="T1034" t="str">
            <v>PY42</v>
          </cell>
          <cell r="U1034">
            <v>438.45</v>
          </cell>
          <cell r="V1034" t="str">
            <v>LDB</v>
          </cell>
          <cell r="W1034">
            <v>0</v>
          </cell>
          <cell r="X1034" t="str">
            <v>SHR</v>
          </cell>
          <cell r="Y1034">
            <v>12</v>
          </cell>
          <cell r="Z1034">
            <v>12</v>
          </cell>
          <cell r="AA1034" t="str">
            <v>PYP</v>
          </cell>
          <cell r="AB1034" t="str">
            <v xml:space="preserve"> 0000026</v>
          </cell>
          <cell r="AC1034" t="str">
            <v>PYL</v>
          </cell>
          <cell r="AD1034" t="str">
            <v>004382</v>
          </cell>
          <cell r="AE1034" t="str">
            <v>EMP</v>
          </cell>
          <cell r="AF1034" t="str">
            <v>90017</v>
          </cell>
          <cell r="AG1034" t="str">
            <v>JUL</v>
          </cell>
          <cell r="AH1034" t="str">
            <v xml:space="preserve"> 000.00</v>
          </cell>
          <cell r="AI1034" t="str">
            <v>BCH</v>
          </cell>
          <cell r="AJ1034" t="str">
            <v>500</v>
          </cell>
          <cell r="AK1034" t="str">
            <v>CLS</v>
          </cell>
          <cell r="AL1034" t="str">
            <v>R449</v>
          </cell>
          <cell r="AM1034" t="str">
            <v>DTA</v>
          </cell>
          <cell r="AN1034" t="str">
            <v xml:space="preserve"> 00000000000.00</v>
          </cell>
          <cell r="AO1034" t="str">
            <v>DTH</v>
          </cell>
          <cell r="AP1034" t="str">
            <v xml:space="preserve"> 00000000000.00</v>
          </cell>
          <cell r="AV1034" t="str">
            <v>000000000</v>
          </cell>
          <cell r="AW1034" t="str">
            <v>000</v>
          </cell>
          <cell r="AX1034" t="str">
            <v>00</v>
          </cell>
          <cell r="AY1034" t="str">
            <v>0</v>
          </cell>
          <cell r="AZ1034" t="str">
            <v>FPL Fibernet</v>
          </cell>
        </row>
        <row r="1035">
          <cell r="A1035" t="str">
            <v>107100</v>
          </cell>
          <cell r="B1035" t="str">
            <v>0313</v>
          </cell>
          <cell r="C1035" t="str">
            <v>06600</v>
          </cell>
          <cell r="D1035" t="str">
            <v>0FIBER</v>
          </cell>
          <cell r="E1035" t="str">
            <v>313000</v>
          </cell>
          <cell r="F1035" t="str">
            <v>0790</v>
          </cell>
          <cell r="G1035" t="str">
            <v>65000</v>
          </cell>
          <cell r="H1035" t="str">
            <v>A</v>
          </cell>
          <cell r="I1035" t="str">
            <v>00000041</v>
          </cell>
          <cell r="J1035">
            <v>63</v>
          </cell>
          <cell r="K1035">
            <v>313</v>
          </cell>
          <cell r="L1035">
            <v>6637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 t="str">
            <v>0790</v>
          </cell>
          <cell r="R1035" t="str">
            <v>65000</v>
          </cell>
          <cell r="S1035" t="str">
            <v>200212</v>
          </cell>
          <cell r="T1035" t="str">
            <v>CA01</v>
          </cell>
          <cell r="U1035">
            <v>107200</v>
          </cell>
          <cell r="V1035" t="str">
            <v>LDB</v>
          </cell>
          <cell r="W1035">
            <v>0</v>
          </cell>
          <cell r="Y1035">
            <v>0</v>
          </cell>
          <cell r="Z1035">
            <v>0</v>
          </cell>
          <cell r="AA1035" t="str">
            <v>BCH</v>
          </cell>
          <cell r="AB1035" t="str">
            <v>0044</v>
          </cell>
          <cell r="AC1035" t="str">
            <v>WKS</v>
          </cell>
          <cell r="AE1035" t="str">
            <v>JV#</v>
          </cell>
          <cell r="AF1035" t="str">
            <v>1232</v>
          </cell>
          <cell r="AG1035" t="str">
            <v>FRN</v>
          </cell>
          <cell r="AH1035" t="str">
            <v>6637</v>
          </cell>
          <cell r="AI1035" t="str">
            <v>RP#</v>
          </cell>
          <cell r="AJ1035" t="str">
            <v>000</v>
          </cell>
          <cell r="AK1035" t="str">
            <v>CTL</v>
          </cell>
          <cell r="AM1035" t="str">
            <v>RF#</v>
          </cell>
          <cell r="AU1035" t="str">
            <v>ACCRUAL OF DEC 02 CAPITAL</v>
          </cell>
          <cell r="AZ1035" t="str">
            <v>FPL Fibernet</v>
          </cell>
        </row>
        <row r="1036">
          <cell r="A1036" t="str">
            <v>107100</v>
          </cell>
          <cell r="B1036" t="str">
            <v>0313</v>
          </cell>
          <cell r="C1036" t="str">
            <v>06600</v>
          </cell>
          <cell r="D1036" t="str">
            <v>0FIBER</v>
          </cell>
          <cell r="E1036" t="str">
            <v>313000</v>
          </cell>
          <cell r="F1036" t="str">
            <v>0790</v>
          </cell>
          <cell r="G1036" t="str">
            <v>65000</v>
          </cell>
          <cell r="H1036" t="str">
            <v>A</v>
          </cell>
          <cell r="I1036" t="str">
            <v>00000041</v>
          </cell>
          <cell r="J1036">
            <v>63</v>
          </cell>
          <cell r="K1036">
            <v>313</v>
          </cell>
          <cell r="L1036">
            <v>6637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 t="str">
            <v>0790</v>
          </cell>
          <cell r="R1036" t="str">
            <v>65000</v>
          </cell>
          <cell r="S1036" t="str">
            <v>200212</v>
          </cell>
          <cell r="T1036" t="str">
            <v>CA01</v>
          </cell>
          <cell r="U1036">
            <v>203000</v>
          </cell>
          <cell r="V1036" t="str">
            <v>LDB</v>
          </cell>
          <cell r="W1036">
            <v>0</v>
          </cell>
          <cell r="Y1036">
            <v>0</v>
          </cell>
          <cell r="Z1036">
            <v>0</v>
          </cell>
          <cell r="AA1036" t="str">
            <v>BCH</v>
          </cell>
          <cell r="AB1036" t="str">
            <v>0014</v>
          </cell>
          <cell r="AC1036" t="str">
            <v>WKS</v>
          </cell>
          <cell r="AE1036" t="str">
            <v>JV#</v>
          </cell>
          <cell r="AF1036" t="str">
            <v>1232</v>
          </cell>
          <cell r="AG1036" t="str">
            <v>FRN</v>
          </cell>
          <cell r="AH1036" t="str">
            <v>6637</v>
          </cell>
          <cell r="AI1036" t="str">
            <v>RP#</v>
          </cell>
          <cell r="AJ1036" t="str">
            <v>000</v>
          </cell>
          <cell r="AK1036" t="str">
            <v>CTL</v>
          </cell>
          <cell r="AM1036" t="str">
            <v>RF#</v>
          </cell>
          <cell r="AU1036" t="str">
            <v>ACCRUAL OF DEC 02 CAPITAL</v>
          </cell>
          <cell r="AZ1036" t="str">
            <v>FPL Fibernet</v>
          </cell>
        </row>
        <row r="1037">
          <cell r="A1037" t="str">
            <v>107100</v>
          </cell>
          <cell r="B1037" t="str">
            <v>0313</v>
          </cell>
          <cell r="C1037" t="str">
            <v>06600</v>
          </cell>
          <cell r="D1037" t="str">
            <v>0FIBER</v>
          </cell>
          <cell r="E1037" t="str">
            <v>313000</v>
          </cell>
          <cell r="F1037" t="str">
            <v>0790</v>
          </cell>
          <cell r="G1037" t="str">
            <v>65000</v>
          </cell>
          <cell r="H1037" t="str">
            <v>A</v>
          </cell>
          <cell r="I1037" t="str">
            <v>00000041</v>
          </cell>
          <cell r="J1037">
            <v>63</v>
          </cell>
          <cell r="K1037">
            <v>313</v>
          </cell>
          <cell r="L1037">
            <v>6637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 t="str">
            <v>0790</v>
          </cell>
          <cell r="R1037" t="str">
            <v>65000</v>
          </cell>
          <cell r="S1037" t="str">
            <v>200212</v>
          </cell>
          <cell r="T1037" t="str">
            <v>CA01</v>
          </cell>
          <cell r="U1037">
            <v>-203000</v>
          </cell>
          <cell r="V1037" t="str">
            <v>LDB</v>
          </cell>
          <cell r="W1037">
            <v>0</v>
          </cell>
          <cell r="Y1037">
            <v>0</v>
          </cell>
          <cell r="Z1037">
            <v>0</v>
          </cell>
          <cell r="AA1037" t="str">
            <v>BCH</v>
          </cell>
          <cell r="AB1037" t="str">
            <v>0049</v>
          </cell>
          <cell r="AC1037" t="str">
            <v>WKS</v>
          </cell>
          <cell r="AE1037" t="str">
            <v>JV#</v>
          </cell>
          <cell r="AF1037" t="str">
            <v>1232</v>
          </cell>
          <cell r="AG1037" t="str">
            <v>FRN</v>
          </cell>
          <cell r="AH1037" t="str">
            <v>6637</v>
          </cell>
          <cell r="AI1037" t="str">
            <v>RP#</v>
          </cell>
          <cell r="AJ1037" t="str">
            <v>000</v>
          </cell>
          <cell r="AK1037" t="str">
            <v>CTL</v>
          </cell>
          <cell r="AM1037" t="str">
            <v>RF#</v>
          </cell>
          <cell r="AU1037" t="str">
            <v>ACCR REVERSAL OF DEC 02</v>
          </cell>
          <cell r="AZ1037" t="str">
            <v>FPL Fibernet</v>
          </cell>
        </row>
        <row r="1038">
          <cell r="A1038" t="str">
            <v>107100</v>
          </cell>
          <cell r="B1038" t="str">
            <v>0313</v>
          </cell>
          <cell r="C1038" t="str">
            <v>06600</v>
          </cell>
          <cell r="D1038" t="str">
            <v>0FIBER</v>
          </cell>
          <cell r="E1038" t="str">
            <v>313000</v>
          </cell>
          <cell r="F1038" t="str">
            <v>0803</v>
          </cell>
          <cell r="G1038" t="str">
            <v>36000</v>
          </cell>
          <cell r="H1038" t="str">
            <v>A</v>
          </cell>
          <cell r="I1038" t="str">
            <v>00000041</v>
          </cell>
          <cell r="J1038">
            <v>63</v>
          </cell>
          <cell r="K1038">
            <v>313</v>
          </cell>
          <cell r="L1038">
            <v>6637</v>
          </cell>
          <cell r="M1038">
            <v>107</v>
          </cell>
          <cell r="N1038">
            <v>10</v>
          </cell>
          <cell r="O1038">
            <v>0</v>
          </cell>
          <cell r="P1038">
            <v>107.1</v>
          </cell>
          <cell r="Q1038" t="str">
            <v>0803</v>
          </cell>
          <cell r="R1038" t="str">
            <v>36000</v>
          </cell>
          <cell r="S1038" t="str">
            <v>200212</v>
          </cell>
          <cell r="T1038" t="str">
            <v>PY42</v>
          </cell>
          <cell r="U1038">
            <v>830.7</v>
          </cell>
          <cell r="V1038" t="str">
            <v>LDB</v>
          </cell>
          <cell r="W1038">
            <v>0</v>
          </cell>
          <cell r="X1038" t="str">
            <v>SHR</v>
          </cell>
          <cell r="Y1038">
            <v>24</v>
          </cell>
          <cell r="Z1038">
            <v>24</v>
          </cell>
          <cell r="AA1038" t="str">
            <v>PYP</v>
          </cell>
          <cell r="AB1038" t="str">
            <v xml:space="preserve"> 0000001</v>
          </cell>
          <cell r="AC1038" t="str">
            <v>PYL</v>
          </cell>
          <cell r="AD1038" t="str">
            <v>004368</v>
          </cell>
          <cell r="AE1038" t="str">
            <v>EMP</v>
          </cell>
          <cell r="AF1038" t="str">
            <v>35483</v>
          </cell>
          <cell r="AG1038" t="str">
            <v>JUL</v>
          </cell>
          <cell r="AH1038" t="str">
            <v xml:space="preserve"> 000.00</v>
          </cell>
          <cell r="AI1038" t="str">
            <v>BCH</v>
          </cell>
          <cell r="AJ1038" t="str">
            <v>500</v>
          </cell>
          <cell r="AK1038" t="str">
            <v>CLS</v>
          </cell>
          <cell r="AL1038" t="str">
            <v>R445</v>
          </cell>
          <cell r="AM1038" t="str">
            <v>DTA</v>
          </cell>
          <cell r="AN1038" t="str">
            <v xml:space="preserve"> 00000000000.00</v>
          </cell>
          <cell r="AO1038" t="str">
            <v>DTH</v>
          </cell>
          <cell r="AP1038" t="str">
            <v xml:space="preserve"> 00000000000.00</v>
          </cell>
          <cell r="AV1038" t="str">
            <v>000000000</v>
          </cell>
          <cell r="AW1038" t="str">
            <v>000</v>
          </cell>
          <cell r="AX1038" t="str">
            <v>00</v>
          </cell>
          <cell r="AY1038" t="str">
            <v>0</v>
          </cell>
          <cell r="AZ1038" t="str">
            <v>FPL Fibernet</v>
          </cell>
        </row>
        <row r="1039">
          <cell r="A1039" t="str">
            <v>107100</v>
          </cell>
          <cell r="B1039" t="str">
            <v>0385</v>
          </cell>
          <cell r="C1039" t="str">
            <v>06600</v>
          </cell>
          <cell r="D1039" t="str">
            <v>0FIBER</v>
          </cell>
          <cell r="E1039" t="str">
            <v>385000</v>
          </cell>
          <cell r="F1039" t="str">
            <v>0676</v>
          </cell>
          <cell r="G1039" t="str">
            <v>11450</v>
          </cell>
          <cell r="H1039" t="str">
            <v>A</v>
          </cell>
          <cell r="I1039" t="str">
            <v>00000041</v>
          </cell>
          <cell r="J1039">
            <v>60</v>
          </cell>
          <cell r="K1039">
            <v>385</v>
          </cell>
          <cell r="L1039">
            <v>6637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 t="str">
            <v>0676</v>
          </cell>
          <cell r="R1039" t="str">
            <v>11450</v>
          </cell>
          <cell r="S1039" t="str">
            <v>200212</v>
          </cell>
          <cell r="T1039" t="str">
            <v>SA01</v>
          </cell>
          <cell r="U1039">
            <v>0.13</v>
          </cell>
          <cell r="V1039" t="str">
            <v>LDB</v>
          </cell>
          <cell r="W1039">
            <v>0</v>
          </cell>
          <cell r="Y1039">
            <v>0</v>
          </cell>
          <cell r="Z1039">
            <v>1</v>
          </cell>
          <cell r="AA1039" t="str">
            <v>MS#</v>
          </cell>
          <cell r="AB1039" t="str">
            <v xml:space="preserve">   998000404</v>
          </cell>
          <cell r="AC1039" t="str">
            <v>BCH</v>
          </cell>
          <cell r="AD1039" t="str">
            <v>012636</v>
          </cell>
          <cell r="AE1039" t="str">
            <v>TML</v>
          </cell>
          <cell r="AF1039" t="str">
            <v>12027</v>
          </cell>
          <cell r="AG1039" t="str">
            <v>SRL</v>
          </cell>
          <cell r="AH1039" t="str">
            <v>0368</v>
          </cell>
          <cell r="AI1039" t="str">
            <v>DLV</v>
          </cell>
          <cell r="AJ1039" t="str">
            <v>000</v>
          </cell>
          <cell r="AK1039" t="str">
            <v>REL</v>
          </cell>
          <cell r="AL1039" t="str">
            <v>000</v>
          </cell>
          <cell r="AM1039" t="str">
            <v>LN#</v>
          </cell>
          <cell r="AO1039" t="str">
            <v>UOI</v>
          </cell>
          <cell r="AP1039" t="str">
            <v>EA</v>
          </cell>
          <cell r="AU1039" t="str">
            <v>0</v>
          </cell>
          <cell r="AW1039" t="str">
            <v>000</v>
          </cell>
          <cell r="AX1039" t="str">
            <v>00</v>
          </cell>
          <cell r="AY1039" t="str">
            <v>0</v>
          </cell>
          <cell r="AZ1039" t="str">
            <v>FPL Fibernet</v>
          </cell>
        </row>
        <row r="1040">
          <cell r="A1040" t="str">
            <v>107100</v>
          </cell>
          <cell r="B1040" t="str">
            <v>0385</v>
          </cell>
          <cell r="C1040" t="str">
            <v>06600</v>
          </cell>
          <cell r="D1040" t="str">
            <v>0FIBER</v>
          </cell>
          <cell r="E1040" t="str">
            <v>385000</v>
          </cell>
          <cell r="F1040" t="str">
            <v>0676</v>
          </cell>
          <cell r="G1040" t="str">
            <v>11450</v>
          </cell>
          <cell r="H1040" t="str">
            <v>A</v>
          </cell>
          <cell r="I1040" t="str">
            <v>00000041</v>
          </cell>
          <cell r="J1040">
            <v>60</v>
          </cell>
          <cell r="K1040">
            <v>385</v>
          </cell>
          <cell r="L1040">
            <v>6637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 t="str">
            <v>0676</v>
          </cell>
          <cell r="R1040" t="str">
            <v>11450</v>
          </cell>
          <cell r="S1040" t="str">
            <v>200212</v>
          </cell>
          <cell r="T1040" t="str">
            <v>SA01</v>
          </cell>
          <cell r="U1040">
            <v>8.2799999999999994</v>
          </cell>
          <cell r="V1040" t="str">
            <v>LDB</v>
          </cell>
          <cell r="W1040">
            <v>0</v>
          </cell>
          <cell r="Y1040">
            <v>0</v>
          </cell>
          <cell r="Z1040">
            <v>11</v>
          </cell>
          <cell r="AA1040" t="str">
            <v>MS#</v>
          </cell>
          <cell r="AB1040" t="str">
            <v xml:space="preserve">   998000409</v>
          </cell>
          <cell r="AC1040" t="str">
            <v>BCH</v>
          </cell>
          <cell r="AD1040" t="str">
            <v>012636</v>
          </cell>
          <cell r="AE1040" t="str">
            <v>TML</v>
          </cell>
          <cell r="AF1040" t="str">
            <v>12027</v>
          </cell>
          <cell r="AG1040" t="str">
            <v>SRL</v>
          </cell>
          <cell r="AH1040" t="str">
            <v>0368</v>
          </cell>
          <cell r="AI1040" t="str">
            <v>DLV</v>
          </cell>
          <cell r="AJ1040" t="str">
            <v>000</v>
          </cell>
          <cell r="AK1040" t="str">
            <v>REL</v>
          </cell>
          <cell r="AL1040" t="str">
            <v>000</v>
          </cell>
          <cell r="AM1040" t="str">
            <v>LN#</v>
          </cell>
          <cell r="AO1040" t="str">
            <v>UOI</v>
          </cell>
          <cell r="AP1040" t="str">
            <v>EA</v>
          </cell>
          <cell r="AU1040" t="str">
            <v>0</v>
          </cell>
          <cell r="AW1040" t="str">
            <v>000</v>
          </cell>
          <cell r="AX1040" t="str">
            <v>00</v>
          </cell>
          <cell r="AY1040" t="str">
            <v>0</v>
          </cell>
          <cell r="AZ1040" t="str">
            <v>FPL Fibernet</v>
          </cell>
        </row>
        <row r="1041">
          <cell r="A1041" t="str">
            <v>107100</v>
          </cell>
          <cell r="B1041" t="str">
            <v>0385</v>
          </cell>
          <cell r="C1041" t="str">
            <v>06600</v>
          </cell>
          <cell r="D1041" t="str">
            <v>0FIBER</v>
          </cell>
          <cell r="E1041" t="str">
            <v>385000</v>
          </cell>
          <cell r="F1041" t="str">
            <v>0676</v>
          </cell>
          <cell r="G1041" t="str">
            <v>11450</v>
          </cell>
          <cell r="H1041" t="str">
            <v>A</v>
          </cell>
          <cell r="I1041" t="str">
            <v>00000041</v>
          </cell>
          <cell r="J1041">
            <v>60</v>
          </cell>
          <cell r="K1041">
            <v>385</v>
          </cell>
          <cell r="L1041">
            <v>6637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 t="str">
            <v>0676</v>
          </cell>
          <cell r="R1041" t="str">
            <v>11450</v>
          </cell>
          <cell r="S1041" t="str">
            <v>200212</v>
          </cell>
          <cell r="T1041" t="str">
            <v>SA01</v>
          </cell>
          <cell r="U1041">
            <v>119.51</v>
          </cell>
          <cell r="V1041" t="str">
            <v>LDB</v>
          </cell>
          <cell r="W1041">
            <v>0</v>
          </cell>
          <cell r="Y1041">
            <v>0</v>
          </cell>
          <cell r="Z1041">
            <v>11</v>
          </cell>
          <cell r="AA1041" t="str">
            <v>MS#</v>
          </cell>
          <cell r="AB1041" t="str">
            <v xml:space="preserve">   998000407</v>
          </cell>
          <cell r="AC1041" t="str">
            <v>BCH</v>
          </cell>
          <cell r="AD1041" t="str">
            <v>012636</v>
          </cell>
          <cell r="AE1041" t="str">
            <v>TML</v>
          </cell>
          <cell r="AF1041" t="str">
            <v>12027</v>
          </cell>
          <cell r="AG1041" t="str">
            <v>SRL</v>
          </cell>
          <cell r="AH1041" t="str">
            <v>0368</v>
          </cell>
          <cell r="AI1041" t="str">
            <v>DLV</v>
          </cell>
          <cell r="AJ1041" t="str">
            <v>000</v>
          </cell>
          <cell r="AK1041" t="str">
            <v>REL</v>
          </cell>
          <cell r="AL1041" t="str">
            <v>000</v>
          </cell>
          <cell r="AM1041" t="str">
            <v>LN#</v>
          </cell>
          <cell r="AO1041" t="str">
            <v>UOI</v>
          </cell>
          <cell r="AP1041" t="str">
            <v>EA</v>
          </cell>
          <cell r="AU1041" t="str">
            <v>0</v>
          </cell>
          <cell r="AW1041" t="str">
            <v>000</v>
          </cell>
          <cell r="AX1041" t="str">
            <v>00</v>
          </cell>
          <cell r="AY1041" t="str">
            <v>0</v>
          </cell>
          <cell r="AZ1041" t="str">
            <v>FPL Fibernet</v>
          </cell>
        </row>
        <row r="1042">
          <cell r="A1042" t="str">
            <v>107100</v>
          </cell>
          <cell r="B1042" t="str">
            <v>0385</v>
          </cell>
          <cell r="C1042" t="str">
            <v>06600</v>
          </cell>
          <cell r="D1042" t="str">
            <v>0FIBER</v>
          </cell>
          <cell r="E1042" t="str">
            <v>385000</v>
          </cell>
          <cell r="F1042" t="str">
            <v>0676</v>
          </cell>
          <cell r="G1042" t="str">
            <v>11450</v>
          </cell>
          <cell r="H1042" t="str">
            <v>A</v>
          </cell>
          <cell r="I1042" t="str">
            <v>00000041</v>
          </cell>
          <cell r="J1042">
            <v>60</v>
          </cell>
          <cell r="K1042">
            <v>385</v>
          </cell>
          <cell r="L1042">
            <v>6637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 t="str">
            <v>0676</v>
          </cell>
          <cell r="R1042" t="str">
            <v>11450</v>
          </cell>
          <cell r="S1042" t="str">
            <v>200212</v>
          </cell>
          <cell r="T1042" t="str">
            <v>SA01</v>
          </cell>
          <cell r="U1042">
            <v>291.72000000000003</v>
          </cell>
          <cell r="V1042" t="str">
            <v>LDB</v>
          </cell>
          <cell r="W1042">
            <v>0</v>
          </cell>
          <cell r="Y1042">
            <v>0</v>
          </cell>
          <cell r="Z1042">
            <v>156</v>
          </cell>
          <cell r="AA1042" t="str">
            <v>MS#</v>
          </cell>
          <cell r="AB1042" t="str">
            <v xml:space="preserve">   998000366</v>
          </cell>
          <cell r="AC1042" t="str">
            <v>BCH</v>
          </cell>
          <cell r="AD1042" t="str">
            <v>012636</v>
          </cell>
          <cell r="AE1042" t="str">
            <v>TML</v>
          </cell>
          <cell r="AF1042" t="str">
            <v>12027</v>
          </cell>
          <cell r="AG1042" t="str">
            <v>SRL</v>
          </cell>
          <cell r="AH1042" t="str">
            <v>0368</v>
          </cell>
          <cell r="AI1042" t="str">
            <v>DLV</v>
          </cell>
          <cell r="AJ1042" t="str">
            <v>000</v>
          </cell>
          <cell r="AK1042" t="str">
            <v>REL</v>
          </cell>
          <cell r="AL1042" t="str">
            <v>000</v>
          </cell>
          <cell r="AM1042" t="str">
            <v>LN#</v>
          </cell>
          <cell r="AO1042" t="str">
            <v>UOI</v>
          </cell>
          <cell r="AP1042" t="str">
            <v>EA</v>
          </cell>
          <cell r="AU1042" t="str">
            <v>0</v>
          </cell>
          <cell r="AW1042" t="str">
            <v>000</v>
          </cell>
          <cell r="AX1042" t="str">
            <v>00</v>
          </cell>
          <cell r="AY1042" t="str">
            <v>0</v>
          </cell>
          <cell r="AZ1042" t="str">
            <v>FPL Fibernet</v>
          </cell>
        </row>
        <row r="1043">
          <cell r="A1043" t="str">
            <v>107100</v>
          </cell>
          <cell r="B1043" t="str">
            <v>0385</v>
          </cell>
          <cell r="C1043" t="str">
            <v>06600</v>
          </cell>
          <cell r="D1043" t="str">
            <v>0FIBER</v>
          </cell>
          <cell r="E1043" t="str">
            <v>385000</v>
          </cell>
          <cell r="F1043" t="str">
            <v>0676</v>
          </cell>
          <cell r="G1043" t="str">
            <v>11450</v>
          </cell>
          <cell r="H1043" t="str">
            <v>A</v>
          </cell>
          <cell r="I1043" t="str">
            <v>00000041</v>
          </cell>
          <cell r="J1043">
            <v>60</v>
          </cell>
          <cell r="K1043">
            <v>385</v>
          </cell>
          <cell r="L1043">
            <v>6637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 t="str">
            <v>0676</v>
          </cell>
          <cell r="R1043" t="str">
            <v>11450</v>
          </cell>
          <cell r="S1043" t="str">
            <v>200212</v>
          </cell>
          <cell r="T1043" t="str">
            <v>SA01</v>
          </cell>
          <cell r="U1043">
            <v>398.6</v>
          </cell>
          <cell r="V1043" t="str">
            <v>LDB</v>
          </cell>
          <cell r="W1043">
            <v>0</v>
          </cell>
          <cell r="Y1043">
            <v>0</v>
          </cell>
          <cell r="Z1043">
            <v>11</v>
          </cell>
          <cell r="AA1043" t="str">
            <v>MS#</v>
          </cell>
          <cell r="AB1043" t="str">
            <v xml:space="preserve">   998000318</v>
          </cell>
          <cell r="AC1043" t="str">
            <v>BCH</v>
          </cell>
          <cell r="AD1043" t="str">
            <v>012636</v>
          </cell>
          <cell r="AE1043" t="str">
            <v>TML</v>
          </cell>
          <cell r="AF1043" t="str">
            <v>12027</v>
          </cell>
          <cell r="AG1043" t="str">
            <v>SRL</v>
          </cell>
          <cell r="AH1043" t="str">
            <v>0368</v>
          </cell>
          <cell r="AI1043" t="str">
            <v>DLV</v>
          </cell>
          <cell r="AJ1043" t="str">
            <v>000</v>
          </cell>
          <cell r="AK1043" t="str">
            <v>REL</v>
          </cell>
          <cell r="AL1043" t="str">
            <v>000</v>
          </cell>
          <cell r="AM1043" t="str">
            <v>LN#</v>
          </cell>
          <cell r="AO1043" t="str">
            <v>UOI</v>
          </cell>
          <cell r="AP1043" t="str">
            <v>EA</v>
          </cell>
          <cell r="AU1043" t="str">
            <v>0</v>
          </cell>
          <cell r="AW1043" t="str">
            <v>000</v>
          </cell>
          <cell r="AX1043" t="str">
            <v>00</v>
          </cell>
          <cell r="AY1043" t="str">
            <v>0</v>
          </cell>
          <cell r="AZ1043" t="str">
            <v>FPL Fibernet</v>
          </cell>
        </row>
        <row r="1044">
          <cell r="A1044" t="str">
            <v>107100</v>
          </cell>
          <cell r="B1044" t="str">
            <v>0385</v>
          </cell>
          <cell r="C1044" t="str">
            <v>06600</v>
          </cell>
          <cell r="D1044" t="str">
            <v>0FIBER</v>
          </cell>
          <cell r="E1044" t="str">
            <v>385000</v>
          </cell>
          <cell r="F1044" t="str">
            <v>0676</v>
          </cell>
          <cell r="G1044" t="str">
            <v>11450</v>
          </cell>
          <cell r="H1044" t="str">
            <v>A</v>
          </cell>
          <cell r="I1044" t="str">
            <v>00000041</v>
          </cell>
          <cell r="J1044">
            <v>60</v>
          </cell>
          <cell r="K1044">
            <v>385</v>
          </cell>
          <cell r="L1044">
            <v>6637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 t="str">
            <v>0676</v>
          </cell>
          <cell r="R1044" t="str">
            <v>11450</v>
          </cell>
          <cell r="S1044" t="str">
            <v>200212</v>
          </cell>
          <cell r="T1044" t="str">
            <v>SA01</v>
          </cell>
          <cell r="U1044">
            <v>492</v>
          </cell>
          <cell r="V1044" t="str">
            <v>LDB</v>
          </cell>
          <cell r="W1044">
            <v>0</v>
          </cell>
          <cell r="Y1044">
            <v>0</v>
          </cell>
          <cell r="Z1044">
            <v>49200</v>
          </cell>
          <cell r="AA1044" t="str">
            <v>MS#</v>
          </cell>
          <cell r="AB1044" t="str">
            <v xml:space="preserve">   998000449</v>
          </cell>
          <cell r="AC1044" t="str">
            <v>BCH</v>
          </cell>
          <cell r="AD1044" t="str">
            <v>012637</v>
          </cell>
          <cell r="AE1044" t="str">
            <v>TML</v>
          </cell>
          <cell r="AF1044" t="str">
            <v>12027</v>
          </cell>
          <cell r="AG1044" t="str">
            <v>SRL</v>
          </cell>
          <cell r="AH1044" t="str">
            <v>0350</v>
          </cell>
          <cell r="AI1044" t="str">
            <v>DLV</v>
          </cell>
          <cell r="AJ1044" t="str">
            <v>000</v>
          </cell>
          <cell r="AK1044" t="str">
            <v>REL</v>
          </cell>
          <cell r="AL1044" t="str">
            <v>000</v>
          </cell>
          <cell r="AM1044" t="str">
            <v>LN#</v>
          </cell>
          <cell r="AO1044" t="str">
            <v>UOI</v>
          </cell>
          <cell r="AP1044" t="str">
            <v>FT</v>
          </cell>
          <cell r="AU1044" t="str">
            <v>0</v>
          </cell>
          <cell r="AW1044" t="str">
            <v>000</v>
          </cell>
          <cell r="AX1044" t="str">
            <v>00</v>
          </cell>
          <cell r="AY1044" t="str">
            <v>0</v>
          </cell>
          <cell r="AZ1044" t="str">
            <v>FPL Fibernet</v>
          </cell>
        </row>
        <row r="1045">
          <cell r="A1045" t="str">
            <v>107100</v>
          </cell>
          <cell r="B1045" t="str">
            <v>0385</v>
          </cell>
          <cell r="C1045" t="str">
            <v>06600</v>
          </cell>
          <cell r="D1045" t="str">
            <v>0FIBER</v>
          </cell>
          <cell r="E1045" t="str">
            <v>385000</v>
          </cell>
          <cell r="F1045" t="str">
            <v>0676</v>
          </cell>
          <cell r="G1045" t="str">
            <v>11450</v>
          </cell>
          <cell r="H1045" t="str">
            <v>A</v>
          </cell>
          <cell r="I1045" t="str">
            <v>00000041</v>
          </cell>
          <cell r="J1045">
            <v>60</v>
          </cell>
          <cell r="K1045">
            <v>385</v>
          </cell>
          <cell r="L1045">
            <v>6637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 t="str">
            <v>0676</v>
          </cell>
          <cell r="R1045" t="str">
            <v>11450</v>
          </cell>
          <cell r="S1045" t="str">
            <v>200212</v>
          </cell>
          <cell r="T1045" t="str">
            <v>SA01</v>
          </cell>
          <cell r="U1045">
            <v>500</v>
          </cell>
          <cell r="V1045" t="str">
            <v>LDB</v>
          </cell>
          <cell r="W1045">
            <v>0</v>
          </cell>
          <cell r="Y1045">
            <v>0</v>
          </cell>
          <cell r="Z1045">
            <v>12500</v>
          </cell>
          <cell r="AA1045" t="str">
            <v>MS#</v>
          </cell>
          <cell r="AB1045" t="str">
            <v xml:space="preserve">   998000535</v>
          </cell>
          <cell r="AC1045" t="str">
            <v>BCH</v>
          </cell>
          <cell r="AD1045" t="str">
            <v>012636</v>
          </cell>
          <cell r="AE1045" t="str">
            <v>TML</v>
          </cell>
          <cell r="AF1045" t="str">
            <v>12027</v>
          </cell>
          <cell r="AG1045" t="str">
            <v>SRL</v>
          </cell>
          <cell r="AH1045" t="str">
            <v>0368</v>
          </cell>
          <cell r="AI1045" t="str">
            <v>DLV</v>
          </cell>
          <cell r="AJ1045" t="str">
            <v>000</v>
          </cell>
          <cell r="AK1045" t="str">
            <v>REL</v>
          </cell>
          <cell r="AL1045" t="str">
            <v>000</v>
          </cell>
          <cell r="AM1045" t="str">
            <v>LN#</v>
          </cell>
          <cell r="AO1045" t="str">
            <v>UOI</v>
          </cell>
          <cell r="AP1045" t="str">
            <v>FT</v>
          </cell>
          <cell r="AU1045" t="str">
            <v>0</v>
          </cell>
          <cell r="AW1045" t="str">
            <v>000</v>
          </cell>
          <cell r="AX1045" t="str">
            <v>00</v>
          </cell>
          <cell r="AY1045" t="str">
            <v>0</v>
          </cell>
          <cell r="AZ1045" t="str">
            <v>FPL Fibernet</v>
          </cell>
        </row>
        <row r="1046">
          <cell r="A1046" t="str">
            <v>107100</v>
          </cell>
          <cell r="B1046" t="str">
            <v>0385</v>
          </cell>
          <cell r="C1046" t="str">
            <v>06600</v>
          </cell>
          <cell r="D1046" t="str">
            <v>0FIBER</v>
          </cell>
          <cell r="E1046" t="str">
            <v>385000</v>
          </cell>
          <cell r="F1046" t="str">
            <v>0676</v>
          </cell>
          <cell r="G1046" t="str">
            <v>11450</v>
          </cell>
          <cell r="H1046" t="str">
            <v>A</v>
          </cell>
          <cell r="I1046" t="str">
            <v>00000041</v>
          </cell>
          <cell r="J1046">
            <v>60</v>
          </cell>
          <cell r="K1046">
            <v>385</v>
          </cell>
          <cell r="L1046">
            <v>6637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 t="str">
            <v>0676</v>
          </cell>
          <cell r="R1046" t="str">
            <v>11450</v>
          </cell>
          <cell r="S1046" t="str">
            <v>200212</v>
          </cell>
          <cell r="T1046" t="str">
            <v>SA01</v>
          </cell>
          <cell r="U1046">
            <v>556.79999999999995</v>
          </cell>
          <cell r="V1046" t="str">
            <v>LDB</v>
          </cell>
          <cell r="W1046">
            <v>0</v>
          </cell>
          <cell r="Y1046">
            <v>0</v>
          </cell>
          <cell r="Z1046">
            <v>48</v>
          </cell>
          <cell r="AA1046" t="str">
            <v>MS#</v>
          </cell>
          <cell r="AB1046" t="str">
            <v xml:space="preserve">   998000317</v>
          </cell>
          <cell r="AC1046" t="str">
            <v>BCH</v>
          </cell>
          <cell r="AD1046" t="str">
            <v>012636</v>
          </cell>
          <cell r="AE1046" t="str">
            <v>TML</v>
          </cell>
          <cell r="AF1046" t="str">
            <v>12027</v>
          </cell>
          <cell r="AG1046" t="str">
            <v>SRL</v>
          </cell>
          <cell r="AH1046" t="str">
            <v>0368</v>
          </cell>
          <cell r="AI1046" t="str">
            <v>DLV</v>
          </cell>
          <cell r="AJ1046" t="str">
            <v>000</v>
          </cell>
          <cell r="AK1046" t="str">
            <v>REL</v>
          </cell>
          <cell r="AL1046" t="str">
            <v>000</v>
          </cell>
          <cell r="AM1046" t="str">
            <v>LN#</v>
          </cell>
          <cell r="AO1046" t="str">
            <v>UOI</v>
          </cell>
          <cell r="AP1046" t="str">
            <v>EA</v>
          </cell>
          <cell r="AU1046" t="str">
            <v>0</v>
          </cell>
          <cell r="AW1046" t="str">
            <v>000</v>
          </cell>
          <cell r="AX1046" t="str">
            <v>00</v>
          </cell>
          <cell r="AY1046" t="str">
            <v>0</v>
          </cell>
          <cell r="AZ1046" t="str">
            <v>FPL Fibernet</v>
          </cell>
        </row>
        <row r="1047">
          <cell r="A1047" t="str">
            <v>107100</v>
          </cell>
          <cell r="B1047" t="str">
            <v>0385</v>
          </cell>
          <cell r="C1047" t="str">
            <v>06600</v>
          </cell>
          <cell r="D1047" t="str">
            <v>0FIBER</v>
          </cell>
          <cell r="E1047" t="str">
            <v>385000</v>
          </cell>
          <cell r="F1047" t="str">
            <v>0676</v>
          </cell>
          <cell r="G1047" t="str">
            <v>11450</v>
          </cell>
          <cell r="H1047" t="str">
            <v>A</v>
          </cell>
          <cell r="I1047" t="str">
            <v>00000041</v>
          </cell>
          <cell r="J1047">
            <v>60</v>
          </cell>
          <cell r="K1047">
            <v>385</v>
          </cell>
          <cell r="L1047">
            <v>6637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 t="str">
            <v>0676</v>
          </cell>
          <cell r="R1047" t="str">
            <v>11450</v>
          </cell>
          <cell r="S1047" t="str">
            <v>200212</v>
          </cell>
          <cell r="T1047" t="str">
            <v>SA01</v>
          </cell>
          <cell r="U1047">
            <v>3068.45</v>
          </cell>
          <cell r="V1047" t="str">
            <v>LDB</v>
          </cell>
          <cell r="W1047">
            <v>0</v>
          </cell>
          <cell r="Y1047">
            <v>0</v>
          </cell>
          <cell r="Z1047">
            <v>11</v>
          </cell>
          <cell r="AA1047" t="str">
            <v>MS#</v>
          </cell>
          <cell r="AB1047" t="str">
            <v xml:space="preserve">   998000309</v>
          </cell>
          <cell r="AC1047" t="str">
            <v>BCH</v>
          </cell>
          <cell r="AD1047" t="str">
            <v>012367</v>
          </cell>
          <cell r="AE1047" t="str">
            <v>TML</v>
          </cell>
          <cell r="AF1047" t="str">
            <v>12026</v>
          </cell>
          <cell r="AG1047" t="str">
            <v>SRL</v>
          </cell>
          <cell r="AH1047" t="str">
            <v>0368</v>
          </cell>
          <cell r="AI1047" t="str">
            <v>DLV</v>
          </cell>
          <cell r="AJ1047" t="str">
            <v>000</v>
          </cell>
          <cell r="AK1047" t="str">
            <v>REL</v>
          </cell>
          <cell r="AL1047" t="str">
            <v>000</v>
          </cell>
          <cell r="AM1047" t="str">
            <v>LN#</v>
          </cell>
          <cell r="AO1047" t="str">
            <v>UOI</v>
          </cell>
          <cell r="AP1047" t="str">
            <v>EA</v>
          </cell>
          <cell r="AU1047" t="str">
            <v>0</v>
          </cell>
          <cell r="AW1047" t="str">
            <v>000</v>
          </cell>
          <cell r="AX1047" t="str">
            <v>00</v>
          </cell>
          <cell r="AY1047" t="str">
            <v>0</v>
          </cell>
          <cell r="AZ1047" t="str">
            <v>FPL Fibernet</v>
          </cell>
        </row>
        <row r="1048">
          <cell r="A1048" t="str">
            <v>107100</v>
          </cell>
          <cell r="B1048" t="str">
            <v>0385</v>
          </cell>
          <cell r="C1048" t="str">
            <v>06600</v>
          </cell>
          <cell r="D1048" t="str">
            <v>0FIBER</v>
          </cell>
          <cell r="E1048" t="str">
            <v>385000</v>
          </cell>
          <cell r="F1048" t="str">
            <v>0676</v>
          </cell>
          <cell r="G1048" t="str">
            <v>11450</v>
          </cell>
          <cell r="H1048" t="str">
            <v>A</v>
          </cell>
          <cell r="I1048" t="str">
            <v>00000041</v>
          </cell>
          <cell r="J1048">
            <v>60</v>
          </cell>
          <cell r="K1048">
            <v>385</v>
          </cell>
          <cell r="L1048">
            <v>6637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 t="str">
            <v>0676</v>
          </cell>
          <cell r="R1048" t="str">
            <v>11450</v>
          </cell>
          <cell r="S1048" t="str">
            <v>200212</v>
          </cell>
          <cell r="T1048" t="str">
            <v>SA01</v>
          </cell>
          <cell r="U1048">
            <v>12740</v>
          </cell>
          <cell r="V1048" t="str">
            <v>LDB</v>
          </cell>
          <cell r="W1048">
            <v>0</v>
          </cell>
          <cell r="Y1048">
            <v>0</v>
          </cell>
          <cell r="Z1048">
            <v>45500</v>
          </cell>
          <cell r="AA1048" t="str">
            <v>MS#</v>
          </cell>
          <cell r="AB1048" t="str">
            <v xml:space="preserve">   998000098</v>
          </cell>
          <cell r="AC1048" t="str">
            <v>BCH</v>
          </cell>
          <cell r="AD1048" t="str">
            <v>012367</v>
          </cell>
          <cell r="AE1048" t="str">
            <v>TML</v>
          </cell>
          <cell r="AF1048" t="str">
            <v>12026</v>
          </cell>
          <cell r="AG1048" t="str">
            <v>SRL</v>
          </cell>
          <cell r="AH1048" t="str">
            <v>0368</v>
          </cell>
          <cell r="AI1048" t="str">
            <v>DLV</v>
          </cell>
          <cell r="AJ1048" t="str">
            <v>000</v>
          </cell>
          <cell r="AK1048" t="str">
            <v>REL</v>
          </cell>
          <cell r="AL1048" t="str">
            <v>000</v>
          </cell>
          <cell r="AM1048" t="str">
            <v>LN#</v>
          </cell>
          <cell r="AO1048" t="str">
            <v>UOI</v>
          </cell>
          <cell r="AP1048" t="str">
            <v>FT</v>
          </cell>
          <cell r="AU1048" t="str">
            <v>0</v>
          </cell>
          <cell r="AW1048" t="str">
            <v>000</v>
          </cell>
          <cell r="AX1048" t="str">
            <v>00</v>
          </cell>
          <cell r="AY1048" t="str">
            <v>0</v>
          </cell>
          <cell r="AZ1048" t="str">
            <v>FPL Fibernet</v>
          </cell>
        </row>
        <row r="1049">
          <cell r="A1049" t="str">
            <v>107100</v>
          </cell>
          <cell r="B1049" t="str">
            <v>0385</v>
          </cell>
          <cell r="C1049" t="str">
            <v>06600</v>
          </cell>
          <cell r="D1049" t="str">
            <v>0FIBER</v>
          </cell>
          <cell r="E1049" t="str">
            <v>385000</v>
          </cell>
          <cell r="F1049" t="str">
            <v>0803</v>
          </cell>
          <cell r="G1049" t="str">
            <v>36000</v>
          </cell>
          <cell r="H1049" t="str">
            <v>A</v>
          </cell>
          <cell r="I1049" t="str">
            <v>00000041</v>
          </cell>
          <cell r="J1049">
            <v>60</v>
          </cell>
          <cell r="K1049">
            <v>385</v>
          </cell>
          <cell r="L1049">
            <v>6637</v>
          </cell>
          <cell r="M1049">
            <v>107</v>
          </cell>
          <cell r="N1049">
            <v>10</v>
          </cell>
          <cell r="O1049">
            <v>0</v>
          </cell>
          <cell r="P1049">
            <v>107.1</v>
          </cell>
          <cell r="Q1049" t="str">
            <v>0803</v>
          </cell>
          <cell r="R1049" t="str">
            <v>36000</v>
          </cell>
          <cell r="S1049" t="str">
            <v>200212</v>
          </cell>
          <cell r="T1049" t="str">
            <v>PY42</v>
          </cell>
          <cell r="U1049">
            <v>286.39999999999998</v>
          </cell>
          <cell r="V1049" t="str">
            <v>LDB</v>
          </cell>
          <cell r="W1049">
            <v>0</v>
          </cell>
          <cell r="X1049" t="str">
            <v>SHR</v>
          </cell>
          <cell r="Y1049">
            <v>8</v>
          </cell>
          <cell r="Z1049">
            <v>8</v>
          </cell>
          <cell r="AA1049" t="str">
            <v>PYP</v>
          </cell>
          <cell r="AB1049" t="str">
            <v xml:space="preserve"> 0000026</v>
          </cell>
          <cell r="AC1049" t="str">
            <v>PYL</v>
          </cell>
          <cell r="AD1049" t="str">
            <v>004382</v>
          </cell>
          <cell r="AE1049" t="str">
            <v>EMP</v>
          </cell>
          <cell r="AF1049" t="str">
            <v>46869</v>
          </cell>
          <cell r="AG1049" t="str">
            <v>JUL</v>
          </cell>
          <cell r="AH1049" t="str">
            <v xml:space="preserve"> 000.00</v>
          </cell>
          <cell r="AI1049" t="str">
            <v>BCH</v>
          </cell>
          <cell r="AJ1049" t="str">
            <v>500</v>
          </cell>
          <cell r="AK1049" t="str">
            <v>CLS</v>
          </cell>
          <cell r="AL1049" t="str">
            <v>R431</v>
          </cell>
          <cell r="AM1049" t="str">
            <v>DTA</v>
          </cell>
          <cell r="AN1049" t="str">
            <v xml:space="preserve"> 00000000000.00</v>
          </cell>
          <cell r="AO1049" t="str">
            <v>DTH</v>
          </cell>
          <cell r="AP1049" t="str">
            <v xml:space="preserve"> 00000000000.00</v>
          </cell>
          <cell r="AV1049" t="str">
            <v>000000000</v>
          </cell>
          <cell r="AW1049" t="str">
            <v>000</v>
          </cell>
          <cell r="AX1049" t="str">
            <v>00</v>
          </cell>
          <cell r="AY1049" t="str">
            <v>0</v>
          </cell>
          <cell r="AZ1049" t="str">
            <v>FPL Fibernet</v>
          </cell>
        </row>
        <row r="1050">
          <cell r="A1050" t="str">
            <v>107100</v>
          </cell>
          <cell r="B1050" t="str">
            <v>0385</v>
          </cell>
          <cell r="C1050" t="str">
            <v>06600</v>
          </cell>
          <cell r="D1050" t="str">
            <v>0FIBER</v>
          </cell>
          <cell r="E1050" t="str">
            <v>385000</v>
          </cell>
          <cell r="F1050" t="str">
            <v>0662</v>
          </cell>
          <cell r="G1050" t="str">
            <v>65000</v>
          </cell>
          <cell r="H1050" t="str">
            <v>A</v>
          </cell>
          <cell r="I1050" t="str">
            <v>00000041</v>
          </cell>
          <cell r="J1050">
            <v>63</v>
          </cell>
          <cell r="K1050">
            <v>385</v>
          </cell>
          <cell r="L1050">
            <v>6639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 t="str">
            <v>0662</v>
          </cell>
          <cell r="R1050" t="str">
            <v>65000</v>
          </cell>
          <cell r="S1050" t="str">
            <v>200212</v>
          </cell>
          <cell r="T1050" t="str">
            <v>CA01</v>
          </cell>
          <cell r="U1050">
            <v>3420.99</v>
          </cell>
          <cell r="V1050" t="str">
            <v>LDB</v>
          </cell>
          <cell r="W1050">
            <v>0</v>
          </cell>
          <cell r="Y1050">
            <v>0</v>
          </cell>
          <cell r="Z1050">
            <v>0</v>
          </cell>
          <cell r="AA1050" t="str">
            <v>BCH</v>
          </cell>
          <cell r="AB1050" t="str">
            <v>0037</v>
          </cell>
          <cell r="AC1050" t="str">
            <v>WKS</v>
          </cell>
          <cell r="AE1050" t="str">
            <v>JV#</v>
          </cell>
          <cell r="AF1050" t="str">
            <v>1232</v>
          </cell>
          <cell r="AG1050" t="str">
            <v>FRN</v>
          </cell>
          <cell r="AH1050" t="str">
            <v>6639</v>
          </cell>
          <cell r="AI1050" t="str">
            <v>RP#</v>
          </cell>
          <cell r="AJ1050" t="str">
            <v>000</v>
          </cell>
          <cell r="AK1050" t="str">
            <v>CTL</v>
          </cell>
          <cell r="AM1050" t="str">
            <v>RF#</v>
          </cell>
          <cell r="AU1050" t="str">
            <v>RECLASS FROM 3229 ER 95</v>
          </cell>
          <cell r="AZ1050" t="str">
            <v>FPL Fibernet</v>
          </cell>
        </row>
        <row r="1051">
          <cell r="A1051" t="str">
            <v>107100</v>
          </cell>
          <cell r="B1051" t="str">
            <v>0385</v>
          </cell>
          <cell r="C1051" t="str">
            <v>06600</v>
          </cell>
          <cell r="D1051" t="str">
            <v>0FIBER</v>
          </cell>
          <cell r="E1051" t="str">
            <v>385000</v>
          </cell>
          <cell r="F1051" t="str">
            <v>0803</v>
          </cell>
          <cell r="G1051" t="str">
            <v>36000</v>
          </cell>
          <cell r="H1051" t="str">
            <v>A</v>
          </cell>
          <cell r="I1051" t="str">
            <v>00000041</v>
          </cell>
          <cell r="J1051">
            <v>60</v>
          </cell>
          <cell r="K1051">
            <v>385</v>
          </cell>
          <cell r="L1051">
            <v>6639</v>
          </cell>
          <cell r="M1051">
            <v>107</v>
          </cell>
          <cell r="N1051">
            <v>10</v>
          </cell>
          <cell r="O1051">
            <v>0</v>
          </cell>
          <cell r="P1051">
            <v>107.1</v>
          </cell>
          <cell r="Q1051" t="str">
            <v>0803</v>
          </cell>
          <cell r="R1051" t="str">
            <v>36000</v>
          </cell>
          <cell r="S1051" t="str">
            <v>200212</v>
          </cell>
          <cell r="T1051" t="str">
            <v>PY42</v>
          </cell>
          <cell r="U1051">
            <v>75</v>
          </cell>
          <cell r="V1051" t="str">
            <v>LDB</v>
          </cell>
          <cell r="W1051">
            <v>0</v>
          </cell>
          <cell r="X1051" t="str">
            <v>SHR</v>
          </cell>
          <cell r="Y1051">
            <v>2</v>
          </cell>
          <cell r="Z1051">
            <v>2</v>
          </cell>
          <cell r="AA1051" t="str">
            <v>PYP</v>
          </cell>
          <cell r="AB1051" t="str">
            <v xml:space="preserve"> 0000025</v>
          </cell>
          <cell r="AC1051" t="str">
            <v>PYL</v>
          </cell>
          <cell r="AD1051" t="str">
            <v>004382</v>
          </cell>
          <cell r="AE1051" t="str">
            <v>EMP</v>
          </cell>
          <cell r="AF1051" t="str">
            <v>29440</v>
          </cell>
          <cell r="AG1051" t="str">
            <v>JUL</v>
          </cell>
          <cell r="AH1051" t="str">
            <v xml:space="preserve"> 000.00</v>
          </cell>
          <cell r="AI1051" t="str">
            <v>BCH</v>
          </cell>
          <cell r="AJ1051" t="str">
            <v>500</v>
          </cell>
          <cell r="AK1051" t="str">
            <v>CLS</v>
          </cell>
          <cell r="AL1051" t="str">
            <v>R449</v>
          </cell>
          <cell r="AM1051" t="str">
            <v>DTA</v>
          </cell>
          <cell r="AN1051" t="str">
            <v xml:space="preserve"> 00000000000.00</v>
          </cell>
          <cell r="AO1051" t="str">
            <v>DTH</v>
          </cell>
          <cell r="AP1051" t="str">
            <v xml:space="preserve"> 00000000000.00</v>
          </cell>
          <cell r="AV1051" t="str">
            <v>000000000</v>
          </cell>
          <cell r="AW1051" t="str">
            <v>000</v>
          </cell>
          <cell r="AX1051" t="str">
            <v>00</v>
          </cell>
          <cell r="AY1051" t="str">
            <v>0</v>
          </cell>
          <cell r="AZ1051" t="str">
            <v>FPL Fibernet</v>
          </cell>
        </row>
        <row r="1052">
          <cell r="A1052" t="str">
            <v>107100</v>
          </cell>
          <cell r="B1052" t="str">
            <v>0385</v>
          </cell>
          <cell r="C1052" t="str">
            <v>06600</v>
          </cell>
          <cell r="D1052" t="str">
            <v>0FIBER</v>
          </cell>
          <cell r="E1052" t="str">
            <v>385000</v>
          </cell>
          <cell r="F1052" t="str">
            <v>0802</v>
          </cell>
          <cell r="G1052" t="str">
            <v>31000</v>
          </cell>
          <cell r="H1052" t="str">
            <v>A</v>
          </cell>
          <cell r="I1052" t="str">
            <v>00000041</v>
          </cell>
          <cell r="J1052">
            <v>60</v>
          </cell>
          <cell r="K1052">
            <v>385</v>
          </cell>
          <cell r="L1052">
            <v>6640</v>
          </cell>
          <cell r="M1052">
            <v>107</v>
          </cell>
          <cell r="N1052">
            <v>10</v>
          </cell>
          <cell r="O1052">
            <v>0</v>
          </cell>
          <cell r="P1052">
            <v>107.1</v>
          </cell>
          <cell r="Q1052" t="str">
            <v>0802</v>
          </cell>
          <cell r="R1052" t="str">
            <v>31000</v>
          </cell>
          <cell r="S1052" t="str">
            <v>200212</v>
          </cell>
          <cell r="T1052" t="str">
            <v>PY42</v>
          </cell>
          <cell r="U1052">
            <v>346.2</v>
          </cell>
          <cell r="V1052" t="str">
            <v>LDB</v>
          </cell>
          <cell r="W1052">
            <v>0</v>
          </cell>
          <cell r="X1052" t="str">
            <v>SHR</v>
          </cell>
          <cell r="Y1052">
            <v>16</v>
          </cell>
          <cell r="Z1052">
            <v>16</v>
          </cell>
          <cell r="AA1052" t="str">
            <v>PYP</v>
          </cell>
          <cell r="AB1052" t="str">
            <v xml:space="preserve"> 0000025</v>
          </cell>
          <cell r="AC1052" t="str">
            <v>PYL</v>
          </cell>
          <cell r="AD1052" t="str">
            <v>004385</v>
          </cell>
          <cell r="AE1052" t="str">
            <v>EMP</v>
          </cell>
          <cell r="AF1052" t="str">
            <v>NWADI</v>
          </cell>
          <cell r="AG1052" t="str">
            <v>JUL</v>
          </cell>
          <cell r="AH1052" t="str">
            <v xml:space="preserve"> 000.00</v>
          </cell>
          <cell r="AI1052" t="str">
            <v>BCH</v>
          </cell>
          <cell r="AJ1052" t="str">
            <v>500</v>
          </cell>
          <cell r="AK1052" t="str">
            <v>CLS</v>
          </cell>
          <cell r="AL1052" t="str">
            <v>1XD9</v>
          </cell>
          <cell r="AM1052" t="str">
            <v>DTA</v>
          </cell>
          <cell r="AN1052" t="str">
            <v xml:space="preserve"> 00000000000.00</v>
          </cell>
          <cell r="AO1052" t="str">
            <v>DTH</v>
          </cell>
          <cell r="AP1052" t="str">
            <v xml:space="preserve"> 00000000000.00</v>
          </cell>
          <cell r="AV1052" t="str">
            <v>000000000</v>
          </cell>
          <cell r="AW1052" t="str">
            <v>000</v>
          </cell>
          <cell r="AX1052" t="str">
            <v>00</v>
          </cell>
          <cell r="AY1052" t="str">
            <v>0</v>
          </cell>
          <cell r="AZ1052" t="str">
            <v>FPL Fibernet</v>
          </cell>
        </row>
        <row r="1053">
          <cell r="A1053" t="str">
            <v>107100</v>
          </cell>
          <cell r="B1053" t="str">
            <v>0385</v>
          </cell>
          <cell r="C1053" t="str">
            <v>06600</v>
          </cell>
          <cell r="D1053" t="str">
            <v>0FIBER</v>
          </cell>
          <cell r="E1053" t="str">
            <v>385000</v>
          </cell>
          <cell r="F1053" t="str">
            <v>0803</v>
          </cell>
          <cell r="G1053" t="str">
            <v>36000</v>
          </cell>
          <cell r="H1053" t="str">
            <v>A</v>
          </cell>
          <cell r="I1053" t="str">
            <v>00000041</v>
          </cell>
          <cell r="J1053">
            <v>60</v>
          </cell>
          <cell r="K1053">
            <v>385</v>
          </cell>
          <cell r="L1053">
            <v>6640</v>
          </cell>
          <cell r="M1053">
            <v>107</v>
          </cell>
          <cell r="N1053">
            <v>10</v>
          </cell>
          <cell r="O1053">
            <v>0</v>
          </cell>
          <cell r="P1053">
            <v>107.1</v>
          </cell>
          <cell r="Q1053" t="str">
            <v>0803</v>
          </cell>
          <cell r="R1053" t="str">
            <v>36000</v>
          </cell>
          <cell r="S1053" t="str">
            <v>200212</v>
          </cell>
          <cell r="T1053" t="str">
            <v>PY42</v>
          </cell>
          <cell r="U1053">
            <v>37.5</v>
          </cell>
          <cell r="V1053" t="str">
            <v>LDB</v>
          </cell>
          <cell r="W1053">
            <v>0</v>
          </cell>
          <cell r="X1053" t="str">
            <v>SHR</v>
          </cell>
          <cell r="Y1053">
            <v>1</v>
          </cell>
          <cell r="Z1053">
            <v>1</v>
          </cell>
          <cell r="AA1053" t="str">
            <v>PYP</v>
          </cell>
          <cell r="AB1053" t="str">
            <v xml:space="preserve"> 0000025</v>
          </cell>
          <cell r="AC1053" t="str">
            <v>PYL</v>
          </cell>
          <cell r="AD1053" t="str">
            <v>004382</v>
          </cell>
          <cell r="AE1053" t="str">
            <v>EMP</v>
          </cell>
          <cell r="AF1053" t="str">
            <v>29440</v>
          </cell>
          <cell r="AG1053" t="str">
            <v>JUL</v>
          </cell>
          <cell r="AH1053" t="str">
            <v xml:space="preserve"> 000.00</v>
          </cell>
          <cell r="AI1053" t="str">
            <v>BCH</v>
          </cell>
          <cell r="AJ1053" t="str">
            <v>500</v>
          </cell>
          <cell r="AK1053" t="str">
            <v>CLS</v>
          </cell>
          <cell r="AL1053" t="str">
            <v>R449</v>
          </cell>
          <cell r="AM1053" t="str">
            <v>DTA</v>
          </cell>
          <cell r="AN1053" t="str">
            <v xml:space="preserve"> 00000000000.00</v>
          </cell>
          <cell r="AO1053" t="str">
            <v>DTH</v>
          </cell>
          <cell r="AP1053" t="str">
            <v xml:space="preserve"> 00000000000.00</v>
          </cell>
          <cell r="AV1053" t="str">
            <v>000000000</v>
          </cell>
          <cell r="AW1053" t="str">
            <v>000</v>
          </cell>
          <cell r="AX1053" t="str">
            <v>00</v>
          </cell>
          <cell r="AY1053" t="str">
            <v>0</v>
          </cell>
          <cell r="AZ1053" t="str">
            <v>FPL Fibernet</v>
          </cell>
        </row>
        <row r="1054">
          <cell r="A1054" t="str">
            <v>107100</v>
          </cell>
          <cell r="B1054" t="str">
            <v>0385</v>
          </cell>
          <cell r="C1054" t="str">
            <v>06600</v>
          </cell>
          <cell r="D1054" t="str">
            <v>0FIBER</v>
          </cell>
          <cell r="E1054" t="str">
            <v>385000</v>
          </cell>
          <cell r="F1054" t="str">
            <v>0803</v>
          </cell>
          <cell r="G1054" t="str">
            <v>36000</v>
          </cell>
          <cell r="H1054" t="str">
            <v>A</v>
          </cell>
          <cell r="I1054" t="str">
            <v>00000041</v>
          </cell>
          <cell r="J1054">
            <v>60</v>
          </cell>
          <cell r="K1054">
            <v>385</v>
          </cell>
          <cell r="L1054">
            <v>6640</v>
          </cell>
          <cell r="M1054">
            <v>107</v>
          </cell>
          <cell r="N1054">
            <v>10</v>
          </cell>
          <cell r="O1054">
            <v>0</v>
          </cell>
          <cell r="P1054">
            <v>107.1</v>
          </cell>
          <cell r="Q1054" t="str">
            <v>0803</v>
          </cell>
          <cell r="R1054" t="str">
            <v>36000</v>
          </cell>
          <cell r="S1054" t="str">
            <v>200212</v>
          </cell>
          <cell r="T1054" t="str">
            <v>PY42</v>
          </cell>
          <cell r="U1054">
            <v>143.19999999999999</v>
          </cell>
          <cell r="V1054" t="str">
            <v>LDB</v>
          </cell>
          <cell r="W1054">
            <v>0</v>
          </cell>
          <cell r="X1054" t="str">
            <v>SHR</v>
          </cell>
          <cell r="Y1054">
            <v>4</v>
          </cell>
          <cell r="Z1054">
            <v>4</v>
          </cell>
          <cell r="AA1054" t="str">
            <v>PYP</v>
          </cell>
          <cell r="AB1054" t="str">
            <v xml:space="preserve"> 0000026</v>
          </cell>
          <cell r="AC1054" t="str">
            <v>PYL</v>
          </cell>
          <cell r="AD1054" t="str">
            <v>004382</v>
          </cell>
          <cell r="AE1054" t="str">
            <v>EMP</v>
          </cell>
          <cell r="AF1054" t="str">
            <v>46869</v>
          </cell>
          <cell r="AG1054" t="str">
            <v>JUL</v>
          </cell>
          <cell r="AH1054" t="str">
            <v xml:space="preserve"> 000.00</v>
          </cell>
          <cell r="AI1054" t="str">
            <v>BCH</v>
          </cell>
          <cell r="AJ1054" t="str">
            <v>500</v>
          </cell>
          <cell r="AK1054" t="str">
            <v>CLS</v>
          </cell>
          <cell r="AL1054" t="str">
            <v>R431</v>
          </cell>
          <cell r="AM1054" t="str">
            <v>DTA</v>
          </cell>
          <cell r="AN1054" t="str">
            <v xml:space="preserve"> 00000000000.00</v>
          </cell>
          <cell r="AO1054" t="str">
            <v>DTH</v>
          </cell>
          <cell r="AP1054" t="str">
            <v xml:space="preserve"> 00000000000.00</v>
          </cell>
          <cell r="AV1054" t="str">
            <v>000000000</v>
          </cell>
          <cell r="AW1054" t="str">
            <v>000</v>
          </cell>
          <cell r="AX1054" t="str">
            <v>00</v>
          </cell>
          <cell r="AY1054" t="str">
            <v>0</v>
          </cell>
          <cell r="AZ1054" t="str">
            <v>FPL Fibernet</v>
          </cell>
        </row>
        <row r="1055">
          <cell r="A1055" t="str">
            <v>107100</v>
          </cell>
          <cell r="B1055" t="str">
            <v>0312</v>
          </cell>
          <cell r="C1055" t="str">
            <v>06600</v>
          </cell>
          <cell r="D1055" t="str">
            <v>0FIBER</v>
          </cell>
          <cell r="E1055" t="str">
            <v>312000</v>
          </cell>
          <cell r="F1055" t="str">
            <v>0803</v>
          </cell>
          <cell r="G1055" t="str">
            <v>65000</v>
          </cell>
          <cell r="H1055" t="str">
            <v>A</v>
          </cell>
          <cell r="I1055" t="str">
            <v>00000041</v>
          </cell>
          <cell r="J1055">
            <v>63</v>
          </cell>
          <cell r="K1055">
            <v>312</v>
          </cell>
          <cell r="L1055">
            <v>6641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 t="str">
            <v>0803</v>
          </cell>
          <cell r="R1055" t="str">
            <v>65000</v>
          </cell>
          <cell r="S1055" t="str">
            <v>200212</v>
          </cell>
          <cell r="T1055" t="str">
            <v>CA01</v>
          </cell>
          <cell r="U1055">
            <v>1311.99</v>
          </cell>
          <cell r="V1055" t="str">
            <v>LDB</v>
          </cell>
          <cell r="W1055">
            <v>0</v>
          </cell>
          <cell r="Y1055">
            <v>0</v>
          </cell>
          <cell r="Z1055">
            <v>0</v>
          </cell>
          <cell r="AA1055" t="str">
            <v>BCH</v>
          </cell>
          <cell r="AB1055" t="str">
            <v>0037</v>
          </cell>
          <cell r="AC1055" t="str">
            <v>WKS</v>
          </cell>
          <cell r="AE1055" t="str">
            <v>JV#</v>
          </cell>
          <cell r="AF1055" t="str">
            <v>1232</v>
          </cell>
          <cell r="AG1055" t="str">
            <v>FRN</v>
          </cell>
          <cell r="AH1055" t="str">
            <v>6641</v>
          </cell>
          <cell r="AI1055" t="str">
            <v>RP#</v>
          </cell>
          <cell r="AJ1055" t="str">
            <v>000</v>
          </cell>
          <cell r="AK1055" t="str">
            <v>CTL</v>
          </cell>
          <cell r="AM1055" t="str">
            <v>RF#</v>
          </cell>
          <cell r="AU1055" t="str">
            <v>RECLASS FROM 3229 ER 95</v>
          </cell>
          <cell r="AZ1055" t="str">
            <v>FPL Fibernet</v>
          </cell>
        </row>
        <row r="1056">
          <cell r="A1056" t="str">
            <v>107100</v>
          </cell>
          <cell r="B1056" t="str">
            <v>0306</v>
          </cell>
          <cell r="C1056" t="str">
            <v>06600</v>
          </cell>
          <cell r="D1056" t="str">
            <v>0FIBER</v>
          </cell>
          <cell r="E1056" t="str">
            <v>313000</v>
          </cell>
          <cell r="F1056" t="str">
            <v>0790</v>
          </cell>
          <cell r="G1056" t="str">
            <v>65000</v>
          </cell>
          <cell r="H1056" t="str">
            <v>A</v>
          </cell>
          <cell r="I1056" t="str">
            <v>00000041</v>
          </cell>
          <cell r="J1056">
            <v>63</v>
          </cell>
          <cell r="K1056">
            <v>306</v>
          </cell>
          <cell r="L1056">
            <v>6642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 t="str">
            <v>0790</v>
          </cell>
          <cell r="R1056" t="str">
            <v>65000</v>
          </cell>
          <cell r="S1056" t="str">
            <v>200212</v>
          </cell>
          <cell r="T1056" t="str">
            <v>CA01</v>
          </cell>
          <cell r="U1056">
            <v>7708.68</v>
          </cell>
          <cell r="V1056" t="str">
            <v>LDB</v>
          </cell>
          <cell r="W1056">
            <v>0</v>
          </cell>
          <cell r="Y1056">
            <v>0</v>
          </cell>
          <cell r="Z1056">
            <v>0</v>
          </cell>
          <cell r="AA1056" t="str">
            <v>BCH</v>
          </cell>
          <cell r="AB1056" t="str">
            <v>0037</v>
          </cell>
          <cell r="AC1056" t="str">
            <v>WKS</v>
          </cell>
          <cell r="AE1056" t="str">
            <v>JV#</v>
          </cell>
          <cell r="AF1056" t="str">
            <v>1232</v>
          </cell>
          <cell r="AG1056" t="str">
            <v>FRN</v>
          </cell>
          <cell r="AH1056" t="str">
            <v>6642</v>
          </cell>
          <cell r="AI1056" t="str">
            <v>RP#</v>
          </cell>
          <cell r="AJ1056" t="str">
            <v>000</v>
          </cell>
          <cell r="AK1056" t="str">
            <v>CTL</v>
          </cell>
          <cell r="AM1056" t="str">
            <v>RF#</v>
          </cell>
          <cell r="AU1056" t="str">
            <v>RECLASS FROM 3229 ER 95</v>
          </cell>
          <cell r="AZ1056" t="str">
            <v>FPL Fibernet</v>
          </cell>
        </row>
        <row r="1057">
          <cell r="A1057" t="str">
            <v>107100</v>
          </cell>
          <cell r="B1057" t="str">
            <v>0306</v>
          </cell>
          <cell r="C1057" t="str">
            <v>06600</v>
          </cell>
          <cell r="D1057" t="str">
            <v>0FIBER</v>
          </cell>
          <cell r="E1057" t="str">
            <v>313000</v>
          </cell>
          <cell r="F1057" t="str">
            <v>0790</v>
          </cell>
          <cell r="G1057" t="str">
            <v>65000</v>
          </cell>
          <cell r="H1057" t="str">
            <v>A</v>
          </cell>
          <cell r="I1057" t="str">
            <v>00000041</v>
          </cell>
          <cell r="J1057">
            <v>63</v>
          </cell>
          <cell r="K1057">
            <v>306</v>
          </cell>
          <cell r="L1057">
            <v>6642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 t="str">
            <v>0790</v>
          </cell>
          <cell r="R1057" t="str">
            <v>65000</v>
          </cell>
          <cell r="S1057" t="str">
            <v>200212</v>
          </cell>
          <cell r="T1057" t="str">
            <v>CA01</v>
          </cell>
          <cell r="U1057">
            <v>33931</v>
          </cell>
          <cell r="V1057" t="str">
            <v>LDB</v>
          </cell>
          <cell r="W1057">
            <v>0</v>
          </cell>
          <cell r="Y1057">
            <v>0</v>
          </cell>
          <cell r="Z1057">
            <v>0</v>
          </cell>
          <cell r="AA1057" t="str">
            <v>BCH</v>
          </cell>
          <cell r="AB1057" t="str">
            <v>0014</v>
          </cell>
          <cell r="AC1057" t="str">
            <v>WKS</v>
          </cell>
          <cell r="AE1057" t="str">
            <v>JV#</v>
          </cell>
          <cell r="AF1057" t="str">
            <v>1232</v>
          </cell>
          <cell r="AG1057" t="str">
            <v>FRN</v>
          </cell>
          <cell r="AH1057" t="str">
            <v>6642</v>
          </cell>
          <cell r="AI1057" t="str">
            <v>RP#</v>
          </cell>
          <cell r="AJ1057" t="str">
            <v>000</v>
          </cell>
          <cell r="AK1057" t="str">
            <v>CTL</v>
          </cell>
          <cell r="AM1057" t="str">
            <v>RF#</v>
          </cell>
          <cell r="AU1057" t="str">
            <v>ACCRUAL OF DEC 02 CAPITAL</v>
          </cell>
          <cell r="AZ1057" t="str">
            <v>FPL Fibernet</v>
          </cell>
        </row>
        <row r="1058">
          <cell r="A1058" t="str">
            <v>107100</v>
          </cell>
          <cell r="B1058" t="str">
            <v>0306</v>
          </cell>
          <cell r="C1058" t="str">
            <v>06600</v>
          </cell>
          <cell r="D1058" t="str">
            <v>0FIBER</v>
          </cell>
          <cell r="E1058" t="str">
            <v>313000</v>
          </cell>
          <cell r="F1058" t="str">
            <v>0803</v>
          </cell>
          <cell r="G1058" t="str">
            <v>36000</v>
          </cell>
          <cell r="H1058" t="str">
            <v>A</v>
          </cell>
          <cell r="I1058" t="str">
            <v>00000041</v>
          </cell>
          <cell r="J1058">
            <v>60</v>
          </cell>
          <cell r="K1058">
            <v>306</v>
          </cell>
          <cell r="L1058">
            <v>6642</v>
          </cell>
          <cell r="M1058">
            <v>107</v>
          </cell>
          <cell r="N1058">
            <v>10</v>
          </cell>
          <cell r="O1058">
            <v>0</v>
          </cell>
          <cell r="P1058">
            <v>107.1</v>
          </cell>
          <cell r="Q1058" t="str">
            <v>0803</v>
          </cell>
          <cell r="R1058" t="str">
            <v>36000</v>
          </cell>
          <cell r="S1058" t="str">
            <v>200212</v>
          </cell>
          <cell r="T1058" t="str">
            <v>PY42</v>
          </cell>
          <cell r="U1058">
            <v>150</v>
          </cell>
          <cell r="V1058" t="str">
            <v>LDB</v>
          </cell>
          <cell r="W1058">
            <v>0</v>
          </cell>
          <cell r="X1058" t="str">
            <v>SHR</v>
          </cell>
          <cell r="Y1058">
            <v>4</v>
          </cell>
          <cell r="Z1058">
            <v>4</v>
          </cell>
          <cell r="AA1058" t="str">
            <v>PYP</v>
          </cell>
          <cell r="AB1058" t="str">
            <v xml:space="preserve"> 0000001</v>
          </cell>
          <cell r="AC1058" t="str">
            <v>PYL</v>
          </cell>
          <cell r="AD1058" t="str">
            <v>004382</v>
          </cell>
          <cell r="AE1058" t="str">
            <v>EMP</v>
          </cell>
          <cell r="AF1058" t="str">
            <v>29440</v>
          </cell>
          <cell r="AG1058" t="str">
            <v>JUL</v>
          </cell>
          <cell r="AH1058" t="str">
            <v xml:space="preserve"> 000.00</v>
          </cell>
          <cell r="AI1058" t="str">
            <v>BCH</v>
          </cell>
          <cell r="AJ1058" t="str">
            <v>500</v>
          </cell>
          <cell r="AK1058" t="str">
            <v>CLS</v>
          </cell>
          <cell r="AL1058" t="str">
            <v>R449</v>
          </cell>
          <cell r="AM1058" t="str">
            <v>DTA</v>
          </cell>
          <cell r="AN1058" t="str">
            <v xml:space="preserve"> 00000000000.00</v>
          </cell>
          <cell r="AO1058" t="str">
            <v>DTH</v>
          </cell>
          <cell r="AP1058" t="str">
            <v xml:space="preserve"> 00000000000.00</v>
          </cell>
          <cell r="AV1058" t="str">
            <v>000000000</v>
          </cell>
          <cell r="AW1058" t="str">
            <v>000</v>
          </cell>
          <cell r="AX1058" t="str">
            <v>00</v>
          </cell>
          <cell r="AY1058" t="str">
            <v>0</v>
          </cell>
          <cell r="AZ1058" t="str">
            <v>FPL Fibernet</v>
          </cell>
        </row>
        <row r="1059">
          <cell r="A1059" t="str">
            <v>107100</v>
          </cell>
          <cell r="B1059" t="str">
            <v>0313</v>
          </cell>
          <cell r="C1059" t="str">
            <v>06600</v>
          </cell>
          <cell r="D1059" t="str">
            <v>0FIBER</v>
          </cell>
          <cell r="E1059" t="str">
            <v>313000</v>
          </cell>
          <cell r="F1059" t="str">
            <v>0662</v>
          </cell>
          <cell r="G1059" t="str">
            <v>65000</v>
          </cell>
          <cell r="H1059" t="str">
            <v>A</v>
          </cell>
          <cell r="I1059" t="str">
            <v>00000041</v>
          </cell>
          <cell r="J1059">
            <v>63</v>
          </cell>
          <cell r="K1059">
            <v>313</v>
          </cell>
          <cell r="L1059">
            <v>6643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 t="str">
            <v>0662</v>
          </cell>
          <cell r="R1059" t="str">
            <v>65000</v>
          </cell>
          <cell r="S1059" t="str">
            <v>200212</v>
          </cell>
          <cell r="T1059" t="str">
            <v>CA01</v>
          </cell>
          <cell r="U1059">
            <v>8439.75</v>
          </cell>
          <cell r="V1059" t="str">
            <v>LDB</v>
          </cell>
          <cell r="W1059">
            <v>0</v>
          </cell>
          <cell r="Y1059">
            <v>0</v>
          </cell>
          <cell r="Z1059">
            <v>0</v>
          </cell>
          <cell r="AA1059" t="str">
            <v>BCH</v>
          </cell>
          <cell r="AB1059" t="str">
            <v>0037</v>
          </cell>
          <cell r="AC1059" t="str">
            <v>WKS</v>
          </cell>
          <cell r="AE1059" t="str">
            <v>JV#</v>
          </cell>
          <cell r="AF1059" t="str">
            <v>1232</v>
          </cell>
          <cell r="AG1059" t="str">
            <v>FRN</v>
          </cell>
          <cell r="AH1059" t="str">
            <v>6643</v>
          </cell>
          <cell r="AI1059" t="str">
            <v>RP#</v>
          </cell>
          <cell r="AJ1059" t="str">
            <v>000</v>
          </cell>
          <cell r="AK1059" t="str">
            <v>CTL</v>
          </cell>
          <cell r="AM1059" t="str">
            <v>RF#</v>
          </cell>
          <cell r="AU1059" t="str">
            <v>RECLASS FROM 3229-ER 95</v>
          </cell>
          <cell r="AZ1059" t="str">
            <v>FPL Fibernet</v>
          </cell>
        </row>
        <row r="1060">
          <cell r="A1060" t="str">
            <v>107100</v>
          </cell>
          <cell r="B1060" t="str">
            <v>0313</v>
          </cell>
          <cell r="C1060" t="str">
            <v>06600</v>
          </cell>
          <cell r="D1060" t="str">
            <v>0FIBER</v>
          </cell>
          <cell r="E1060" t="str">
            <v>313000</v>
          </cell>
          <cell r="F1060" t="str">
            <v>0790</v>
          </cell>
          <cell r="G1060" t="str">
            <v>65000</v>
          </cell>
          <cell r="H1060" t="str">
            <v>A</v>
          </cell>
          <cell r="I1060" t="str">
            <v>00000041</v>
          </cell>
          <cell r="J1060">
            <v>63</v>
          </cell>
          <cell r="K1060">
            <v>313</v>
          </cell>
          <cell r="L1060">
            <v>6643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 t="str">
            <v>0790</v>
          </cell>
          <cell r="R1060" t="str">
            <v>65000</v>
          </cell>
          <cell r="S1060" t="str">
            <v>200212</v>
          </cell>
          <cell r="T1060" t="str">
            <v>CA01</v>
          </cell>
          <cell r="U1060">
            <v>80000</v>
          </cell>
          <cell r="V1060" t="str">
            <v>LDB</v>
          </cell>
          <cell r="W1060">
            <v>0</v>
          </cell>
          <cell r="Y1060">
            <v>0</v>
          </cell>
          <cell r="Z1060">
            <v>0</v>
          </cell>
          <cell r="AA1060" t="str">
            <v>BCH</v>
          </cell>
          <cell r="AB1060" t="str">
            <v>0014</v>
          </cell>
          <cell r="AC1060" t="str">
            <v>WKS</v>
          </cell>
          <cell r="AE1060" t="str">
            <v>JV#</v>
          </cell>
          <cell r="AF1060" t="str">
            <v>1232</v>
          </cell>
          <cell r="AG1060" t="str">
            <v>FRN</v>
          </cell>
          <cell r="AH1060" t="str">
            <v>6643</v>
          </cell>
          <cell r="AI1060" t="str">
            <v>RP#</v>
          </cell>
          <cell r="AJ1060" t="str">
            <v>000</v>
          </cell>
          <cell r="AK1060" t="str">
            <v>CTL</v>
          </cell>
          <cell r="AM1060" t="str">
            <v>RF#</v>
          </cell>
          <cell r="AU1060" t="str">
            <v>ACCRUAL OF DEC 02 CAPITAL</v>
          </cell>
          <cell r="AZ1060" t="str">
            <v>FPL Fibernet</v>
          </cell>
        </row>
        <row r="1061">
          <cell r="A1061" t="str">
            <v>107100</v>
          </cell>
          <cell r="B1061" t="str">
            <v>0313</v>
          </cell>
          <cell r="C1061" t="str">
            <v>06600</v>
          </cell>
          <cell r="D1061" t="str">
            <v>0FIBER</v>
          </cell>
          <cell r="E1061" t="str">
            <v>313000</v>
          </cell>
          <cell r="F1061" t="str">
            <v>0803</v>
          </cell>
          <cell r="G1061" t="str">
            <v>36000</v>
          </cell>
          <cell r="H1061" t="str">
            <v>A</v>
          </cell>
          <cell r="I1061" t="str">
            <v>00000041</v>
          </cell>
          <cell r="J1061">
            <v>60</v>
          </cell>
          <cell r="K1061">
            <v>313</v>
          </cell>
          <cell r="L1061">
            <v>6643</v>
          </cell>
          <cell r="M1061">
            <v>107</v>
          </cell>
          <cell r="N1061">
            <v>10</v>
          </cell>
          <cell r="O1061">
            <v>0</v>
          </cell>
          <cell r="P1061">
            <v>107.1</v>
          </cell>
          <cell r="Q1061" t="str">
            <v>0803</v>
          </cell>
          <cell r="R1061" t="str">
            <v>36000</v>
          </cell>
          <cell r="S1061" t="str">
            <v>200212</v>
          </cell>
          <cell r="T1061" t="str">
            <v>PY42</v>
          </cell>
          <cell r="U1061">
            <v>375</v>
          </cell>
          <cell r="V1061" t="str">
            <v>LDB</v>
          </cell>
          <cell r="W1061">
            <v>0</v>
          </cell>
          <cell r="X1061" t="str">
            <v>SHR</v>
          </cell>
          <cell r="Y1061">
            <v>10</v>
          </cell>
          <cell r="Z1061">
            <v>10</v>
          </cell>
          <cell r="AA1061" t="str">
            <v>PYP</v>
          </cell>
          <cell r="AB1061" t="str">
            <v xml:space="preserve"> 0000001</v>
          </cell>
          <cell r="AC1061" t="str">
            <v>PYL</v>
          </cell>
          <cell r="AD1061" t="str">
            <v>004382</v>
          </cell>
          <cell r="AE1061" t="str">
            <v>EMP</v>
          </cell>
          <cell r="AF1061" t="str">
            <v>29440</v>
          </cell>
          <cell r="AG1061" t="str">
            <v>JUL</v>
          </cell>
          <cell r="AH1061" t="str">
            <v xml:space="preserve"> 000.00</v>
          </cell>
          <cell r="AI1061" t="str">
            <v>BCH</v>
          </cell>
          <cell r="AJ1061" t="str">
            <v>500</v>
          </cell>
          <cell r="AK1061" t="str">
            <v>CLS</v>
          </cell>
          <cell r="AL1061" t="str">
            <v>R449</v>
          </cell>
          <cell r="AM1061" t="str">
            <v>DTA</v>
          </cell>
          <cell r="AN1061" t="str">
            <v xml:space="preserve"> 00000000000.00</v>
          </cell>
          <cell r="AO1061" t="str">
            <v>DTH</v>
          </cell>
          <cell r="AP1061" t="str">
            <v xml:space="preserve"> 00000000000.00</v>
          </cell>
          <cell r="AV1061" t="str">
            <v>000000000</v>
          </cell>
          <cell r="AW1061" t="str">
            <v>000</v>
          </cell>
          <cell r="AX1061" t="str">
            <v>00</v>
          </cell>
          <cell r="AY1061" t="str">
            <v>0</v>
          </cell>
          <cell r="AZ1061" t="str">
            <v>FPL Fibernet</v>
          </cell>
        </row>
        <row r="1062">
          <cell r="A1062" t="str">
            <v>107100</v>
          </cell>
          <cell r="B1062" t="str">
            <v>0314</v>
          </cell>
          <cell r="C1062" t="str">
            <v>06600</v>
          </cell>
          <cell r="D1062" t="str">
            <v>0FIBER</v>
          </cell>
          <cell r="E1062" t="str">
            <v>314000</v>
          </cell>
          <cell r="F1062" t="str">
            <v>0803</v>
          </cell>
          <cell r="G1062" t="str">
            <v>36000</v>
          </cell>
          <cell r="H1062" t="str">
            <v>A</v>
          </cell>
          <cell r="I1062" t="str">
            <v>00000041</v>
          </cell>
          <cell r="J1062">
            <v>60</v>
          </cell>
          <cell r="K1062">
            <v>314</v>
          </cell>
          <cell r="L1062">
            <v>6644</v>
          </cell>
          <cell r="M1062">
            <v>107</v>
          </cell>
          <cell r="N1062">
            <v>10</v>
          </cell>
          <cell r="O1062">
            <v>0</v>
          </cell>
          <cell r="P1062">
            <v>107.1</v>
          </cell>
          <cell r="Q1062" t="str">
            <v>0803</v>
          </cell>
          <cell r="R1062" t="str">
            <v>36000</v>
          </cell>
          <cell r="S1062" t="str">
            <v>200212</v>
          </cell>
          <cell r="T1062" t="str">
            <v>PY42</v>
          </cell>
          <cell r="U1062">
            <v>112.5</v>
          </cell>
          <cell r="V1062" t="str">
            <v>LDB</v>
          </cell>
          <cell r="W1062">
            <v>0</v>
          </cell>
          <cell r="X1062" t="str">
            <v>SHR</v>
          </cell>
          <cell r="Y1062">
            <v>3</v>
          </cell>
          <cell r="Z1062">
            <v>3</v>
          </cell>
          <cell r="AA1062" t="str">
            <v>PYP</v>
          </cell>
          <cell r="AB1062" t="str">
            <v xml:space="preserve"> 0000001</v>
          </cell>
          <cell r="AC1062" t="str">
            <v>PYL</v>
          </cell>
          <cell r="AD1062" t="str">
            <v>004382</v>
          </cell>
          <cell r="AE1062" t="str">
            <v>EMP</v>
          </cell>
          <cell r="AF1062" t="str">
            <v>29440</v>
          </cell>
          <cell r="AG1062" t="str">
            <v>JUL</v>
          </cell>
          <cell r="AH1062" t="str">
            <v xml:space="preserve"> 000.00</v>
          </cell>
          <cell r="AI1062" t="str">
            <v>BCH</v>
          </cell>
          <cell r="AJ1062" t="str">
            <v>500</v>
          </cell>
          <cell r="AK1062" t="str">
            <v>CLS</v>
          </cell>
          <cell r="AL1062" t="str">
            <v>R449</v>
          </cell>
          <cell r="AM1062" t="str">
            <v>DTA</v>
          </cell>
          <cell r="AN1062" t="str">
            <v xml:space="preserve"> 00000000000.00</v>
          </cell>
          <cell r="AO1062" t="str">
            <v>DTH</v>
          </cell>
          <cell r="AP1062" t="str">
            <v xml:space="preserve"> 00000000000.00</v>
          </cell>
          <cell r="AV1062" t="str">
            <v>000000000</v>
          </cell>
          <cell r="AW1062" t="str">
            <v>000</v>
          </cell>
          <cell r="AX1062" t="str">
            <v>00</v>
          </cell>
          <cell r="AY1062" t="str">
            <v>0</v>
          </cell>
          <cell r="AZ1062" t="str">
            <v>FPL Fibernet</v>
          </cell>
        </row>
        <row r="1063">
          <cell r="A1063" t="str">
            <v>107100</v>
          </cell>
          <cell r="B1063" t="str">
            <v>0399</v>
          </cell>
          <cell r="C1063" t="str">
            <v>06600</v>
          </cell>
          <cell r="D1063" t="str">
            <v>0FIBER</v>
          </cell>
          <cell r="E1063" t="str">
            <v>399000</v>
          </cell>
          <cell r="F1063" t="str">
            <v>0802</v>
          </cell>
          <cell r="G1063" t="str">
            <v>65000</v>
          </cell>
          <cell r="H1063" t="str">
            <v>A</v>
          </cell>
          <cell r="I1063" t="str">
            <v>00000041</v>
          </cell>
          <cell r="J1063">
            <v>63</v>
          </cell>
          <cell r="K1063">
            <v>399</v>
          </cell>
          <cell r="L1063">
            <v>6644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 t="str">
            <v>0802</v>
          </cell>
          <cell r="R1063" t="str">
            <v>65000</v>
          </cell>
          <cell r="S1063" t="str">
            <v>200212</v>
          </cell>
          <cell r="T1063" t="str">
            <v>CA01</v>
          </cell>
          <cell r="U1063">
            <v>302.93</v>
          </cell>
          <cell r="V1063" t="str">
            <v>LDB</v>
          </cell>
          <cell r="W1063">
            <v>0</v>
          </cell>
          <cell r="Y1063">
            <v>0</v>
          </cell>
          <cell r="Z1063">
            <v>0</v>
          </cell>
          <cell r="AA1063" t="str">
            <v>BCH</v>
          </cell>
          <cell r="AB1063" t="str">
            <v>0037</v>
          </cell>
          <cell r="AC1063" t="str">
            <v>WKS</v>
          </cell>
          <cell r="AE1063" t="str">
            <v>JV#</v>
          </cell>
          <cell r="AF1063" t="str">
            <v>1232</v>
          </cell>
          <cell r="AG1063" t="str">
            <v>FRN</v>
          </cell>
          <cell r="AH1063" t="str">
            <v>6644</v>
          </cell>
          <cell r="AI1063" t="str">
            <v>RP#</v>
          </cell>
          <cell r="AJ1063" t="str">
            <v>000</v>
          </cell>
          <cell r="AK1063" t="str">
            <v>CTL</v>
          </cell>
          <cell r="AM1063" t="str">
            <v>RF#</v>
          </cell>
          <cell r="AU1063" t="str">
            <v>RECLASS FROM 3229 ER 95</v>
          </cell>
          <cell r="AZ1063" t="str">
            <v>FPL Fibernet</v>
          </cell>
        </row>
        <row r="1064">
          <cell r="A1064" t="str">
            <v>107100</v>
          </cell>
          <cell r="B1064" t="str">
            <v>0350</v>
          </cell>
          <cell r="C1064" t="str">
            <v>06997</v>
          </cell>
          <cell r="D1064" t="str">
            <v>0OTHER</v>
          </cell>
          <cell r="E1064" t="str">
            <v>350000</v>
          </cell>
          <cell r="F1064" t="str">
            <v>0790</v>
          </cell>
          <cell r="G1064" t="str">
            <v>65000</v>
          </cell>
          <cell r="H1064" t="str">
            <v>A</v>
          </cell>
          <cell r="I1064" t="str">
            <v>00000041</v>
          </cell>
          <cell r="J1064">
            <v>64</v>
          </cell>
          <cell r="K1064">
            <v>350</v>
          </cell>
          <cell r="L1064">
            <v>6997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 t="str">
            <v>0790</v>
          </cell>
          <cell r="R1064" t="str">
            <v>65000</v>
          </cell>
          <cell r="S1064" t="str">
            <v>200212</v>
          </cell>
          <cell r="T1064" t="str">
            <v>CA01</v>
          </cell>
          <cell r="U1064">
            <v>-1086008.3899999999</v>
          </cell>
          <cell r="V1064" t="str">
            <v>LDB</v>
          </cell>
          <cell r="W1064">
            <v>0</v>
          </cell>
          <cell r="Y1064">
            <v>0</v>
          </cell>
          <cell r="Z1064">
            <v>0</v>
          </cell>
          <cell r="AA1064" t="str">
            <v>BCH</v>
          </cell>
          <cell r="AB1064" t="str">
            <v>0023</v>
          </cell>
          <cell r="AC1064" t="str">
            <v>WKS</v>
          </cell>
          <cell r="AE1064" t="str">
            <v>JV#</v>
          </cell>
          <cell r="AF1064" t="str">
            <v>1232</v>
          </cell>
          <cell r="AG1064" t="str">
            <v>FRN</v>
          </cell>
          <cell r="AH1064" t="str">
            <v>6997</v>
          </cell>
          <cell r="AI1064" t="str">
            <v>RP#</v>
          </cell>
          <cell r="AJ1064" t="str">
            <v>000</v>
          </cell>
          <cell r="AK1064" t="str">
            <v>CTL</v>
          </cell>
          <cell r="AM1064" t="str">
            <v>RF#</v>
          </cell>
          <cell r="AU1064" t="str">
            <v>TO PLACE IN SERVICE</v>
          </cell>
          <cell r="AZ1064" t="str">
            <v>FPL Fibernet</v>
          </cell>
        </row>
        <row r="1065">
          <cell r="A1065" t="str">
            <v>107100</v>
          </cell>
          <cell r="B1065" t="str">
            <v>0335</v>
          </cell>
          <cell r="C1065" t="str">
            <v>06998</v>
          </cell>
          <cell r="D1065" t="str">
            <v>0OTHER</v>
          </cell>
          <cell r="E1065" t="str">
            <v>335000</v>
          </cell>
          <cell r="F1065" t="str">
            <v>0676</v>
          </cell>
          <cell r="G1065" t="str">
            <v>65000</v>
          </cell>
          <cell r="H1065" t="str">
            <v>A</v>
          </cell>
          <cell r="I1065" t="str">
            <v>00000041</v>
          </cell>
          <cell r="J1065">
            <v>64</v>
          </cell>
          <cell r="K1065">
            <v>335</v>
          </cell>
          <cell r="L1065">
            <v>6998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 t="str">
            <v>0676</v>
          </cell>
          <cell r="R1065" t="str">
            <v>65000</v>
          </cell>
          <cell r="S1065" t="str">
            <v>200212</v>
          </cell>
          <cell r="T1065" t="str">
            <v>CA01</v>
          </cell>
          <cell r="U1065">
            <v>1376172.47</v>
          </cell>
          <cell r="V1065" t="str">
            <v>LDB</v>
          </cell>
          <cell r="W1065">
            <v>0</v>
          </cell>
          <cell r="Y1065">
            <v>0</v>
          </cell>
          <cell r="Z1065">
            <v>0</v>
          </cell>
          <cell r="AA1065" t="str">
            <v>BCH</v>
          </cell>
          <cell r="AB1065" t="str">
            <v>0010</v>
          </cell>
          <cell r="AC1065" t="str">
            <v>WKS</v>
          </cell>
          <cell r="AE1065" t="str">
            <v>JV#</v>
          </cell>
          <cell r="AF1065" t="str">
            <v>1232</v>
          </cell>
          <cell r="AG1065" t="str">
            <v>FRN</v>
          </cell>
          <cell r="AH1065" t="str">
            <v>6998</v>
          </cell>
          <cell r="AI1065" t="str">
            <v>RP#</v>
          </cell>
          <cell r="AJ1065" t="str">
            <v>000</v>
          </cell>
          <cell r="AK1065" t="str">
            <v>CTL</v>
          </cell>
          <cell r="AM1065" t="str">
            <v>RF#</v>
          </cell>
          <cell r="AU1065" t="str">
            <v>CORR WO# SPARES INV ADJ</v>
          </cell>
          <cell r="AZ1065" t="str">
            <v>FPL Fibernet</v>
          </cell>
        </row>
        <row r="1066">
          <cell r="A1066" t="str">
            <v>107100</v>
          </cell>
          <cell r="B1066" t="str">
            <v>0336</v>
          </cell>
          <cell r="C1066" t="str">
            <v>06998</v>
          </cell>
          <cell r="D1066" t="str">
            <v>0OTHER</v>
          </cell>
          <cell r="E1066" t="str">
            <v>336000</v>
          </cell>
          <cell r="F1066" t="str">
            <v>0677</v>
          </cell>
          <cell r="G1066" t="str">
            <v>65000</v>
          </cell>
          <cell r="H1066" t="str">
            <v>A</v>
          </cell>
          <cell r="I1066" t="str">
            <v>00000041</v>
          </cell>
          <cell r="J1066">
            <v>64</v>
          </cell>
          <cell r="K1066">
            <v>336</v>
          </cell>
          <cell r="L1066">
            <v>6998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 t="str">
            <v>0677</v>
          </cell>
          <cell r="R1066" t="str">
            <v>65000</v>
          </cell>
          <cell r="S1066" t="str">
            <v>200212</v>
          </cell>
          <cell r="T1066" t="str">
            <v>CA01</v>
          </cell>
          <cell r="U1066">
            <v>6208.76</v>
          </cell>
          <cell r="V1066" t="str">
            <v>LDB</v>
          </cell>
          <cell r="W1066">
            <v>0</v>
          </cell>
          <cell r="Y1066">
            <v>0</v>
          </cell>
          <cell r="Z1066">
            <v>0</v>
          </cell>
          <cell r="AA1066" t="str">
            <v>BCH</v>
          </cell>
          <cell r="AB1066" t="str">
            <v>0061</v>
          </cell>
          <cell r="AC1066" t="str">
            <v>WKS</v>
          </cell>
          <cell r="AE1066" t="str">
            <v>JV#</v>
          </cell>
          <cell r="AF1066" t="str">
            <v>1232</v>
          </cell>
          <cell r="AG1066" t="str">
            <v>FRN</v>
          </cell>
          <cell r="AH1066" t="str">
            <v>6998</v>
          </cell>
          <cell r="AI1066" t="str">
            <v>RP#</v>
          </cell>
          <cell r="AJ1066" t="str">
            <v>000</v>
          </cell>
          <cell r="AK1066" t="str">
            <v>CTL</v>
          </cell>
          <cell r="AM1066" t="str">
            <v>RF#</v>
          </cell>
          <cell r="AU1066" t="str">
            <v>TELCO SALES INC</v>
          </cell>
          <cell r="AZ1066" t="str">
            <v>FPL Fibernet</v>
          </cell>
        </row>
        <row r="1067">
          <cell r="A1067" t="str">
            <v>107100</v>
          </cell>
          <cell r="B1067" t="str">
            <v>0338</v>
          </cell>
          <cell r="C1067" t="str">
            <v>06998</v>
          </cell>
          <cell r="D1067" t="str">
            <v>0OTHER</v>
          </cell>
          <cell r="E1067" t="str">
            <v>338000</v>
          </cell>
          <cell r="F1067" t="str">
            <v>0790</v>
          </cell>
          <cell r="G1067" t="str">
            <v>65000</v>
          </cell>
          <cell r="H1067" t="str">
            <v>A</v>
          </cell>
          <cell r="I1067" t="str">
            <v>00000041</v>
          </cell>
          <cell r="J1067">
            <v>64</v>
          </cell>
          <cell r="K1067">
            <v>338</v>
          </cell>
          <cell r="L1067">
            <v>6998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 t="str">
            <v>0790</v>
          </cell>
          <cell r="R1067" t="str">
            <v>65000</v>
          </cell>
          <cell r="S1067" t="str">
            <v>200212</v>
          </cell>
          <cell r="T1067" t="str">
            <v>CA01</v>
          </cell>
          <cell r="U1067">
            <v>-1115027.3500000001</v>
          </cell>
          <cell r="V1067" t="str">
            <v>LDB</v>
          </cell>
          <cell r="W1067">
            <v>0</v>
          </cell>
          <cell r="Y1067">
            <v>0</v>
          </cell>
          <cell r="Z1067">
            <v>0</v>
          </cell>
          <cell r="AA1067" t="str">
            <v>BCH</v>
          </cell>
          <cell r="AB1067" t="str">
            <v>0023</v>
          </cell>
          <cell r="AC1067" t="str">
            <v>WKS</v>
          </cell>
          <cell r="AE1067" t="str">
            <v>JV#</v>
          </cell>
          <cell r="AF1067" t="str">
            <v>1232</v>
          </cell>
          <cell r="AG1067" t="str">
            <v>FRN</v>
          </cell>
          <cell r="AH1067" t="str">
            <v>6998</v>
          </cell>
          <cell r="AI1067" t="str">
            <v>RP#</v>
          </cell>
          <cell r="AJ1067" t="str">
            <v>000</v>
          </cell>
          <cell r="AK1067" t="str">
            <v>CTL</v>
          </cell>
          <cell r="AM1067" t="str">
            <v>RF#</v>
          </cell>
          <cell r="AU1067" t="str">
            <v>TO PLACE IN SERVICE</v>
          </cell>
          <cell r="AZ1067" t="str">
            <v>FPL Fibernet</v>
          </cell>
        </row>
      </sheetData>
      <sheetData sheetId="1"/>
      <sheetData sheetId="2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_festub_details"/>
      <sheetName val="tbl_festub_details (2)"/>
      <sheetName val="dec details all"/>
    </sheetNames>
    <sheetDataSet>
      <sheetData sheetId="0">
        <row r="1">
          <cell r="A1" t="str">
            <v>w_new_gl</v>
          </cell>
          <cell r="B1" t="str">
            <v>w_locn</v>
          </cell>
          <cell r="C1" t="str">
            <v>w_ba</v>
          </cell>
          <cell r="D1" t="str">
            <v>w_sa</v>
          </cell>
          <cell r="E1" t="str">
            <v>w_brc</v>
          </cell>
          <cell r="F1" t="str">
            <v>w_eac</v>
          </cell>
          <cell r="G1" t="str">
            <v>w_src</v>
          </cell>
          <cell r="H1" t="str">
            <v>w_exp_typ</v>
          </cell>
          <cell r="I1" t="str">
            <v>sd_co</v>
          </cell>
          <cell r="J1" t="str">
            <v>sd_er</v>
          </cell>
          <cell r="K1" t="str">
            <v>sd_locn</v>
          </cell>
          <cell r="L1" t="str">
            <v>sd_wo</v>
          </cell>
          <cell r="M1" t="str">
            <v>sd_comp</v>
          </cell>
          <cell r="N1" t="str">
            <v>sd_sec</v>
          </cell>
          <cell r="O1" t="str">
            <v>sd_uc</v>
          </cell>
          <cell r="P1" t="str">
            <v>sd_gl_acct</v>
          </cell>
          <cell r="Q1" t="str">
            <v>sd_eac</v>
          </cell>
          <cell r="R1" t="str">
            <v>sd_source</v>
          </cell>
          <cell r="S1" t="str">
            <v>ledger_date</v>
          </cell>
          <cell r="T1" t="str">
            <v>feeder_id</v>
          </cell>
          <cell r="U1" t="str">
            <v>amount</v>
          </cell>
          <cell r="V1" t="str">
            <v>amount_2_desc</v>
          </cell>
          <cell r="W1" t="str">
            <v>amount_2</v>
          </cell>
          <cell r="X1" t="str">
            <v>amount_3_desc</v>
          </cell>
          <cell r="Y1" t="str">
            <v>amount_3</v>
          </cell>
          <cell r="Z1" t="str">
            <v>qty</v>
          </cell>
          <cell r="AA1" t="str">
            <v>audit_field_1_desc</v>
          </cell>
          <cell r="AB1" t="str">
            <v>audit_field_1</v>
          </cell>
          <cell r="AC1" t="str">
            <v>audit_field_2_desc</v>
          </cell>
          <cell r="AD1" t="str">
            <v>audit_field_2</v>
          </cell>
          <cell r="AE1" t="str">
            <v>audit_field_3_desc</v>
          </cell>
          <cell r="AF1" t="str">
            <v>audit_field_3</v>
          </cell>
          <cell r="AG1" t="str">
            <v>audit_field_4_desc</v>
          </cell>
          <cell r="AH1" t="str">
            <v>audit_field_4</v>
          </cell>
          <cell r="AI1" t="str">
            <v>ref_field_1_desc</v>
          </cell>
          <cell r="AJ1" t="str">
            <v>ref_field_1</v>
          </cell>
          <cell r="AK1" t="str">
            <v>ref_field_2_desc</v>
          </cell>
          <cell r="AL1" t="str">
            <v>ref_field_2</v>
          </cell>
          <cell r="AM1" t="str">
            <v>ref_field_3_desc</v>
          </cell>
          <cell r="AN1" t="str">
            <v>ref_field_3</v>
          </cell>
          <cell r="AO1" t="str">
            <v>ref_field_4_desc</v>
          </cell>
          <cell r="AP1" t="str">
            <v>ref_field_4</v>
          </cell>
          <cell r="AQ1" t="str">
            <v>date_field_1_desc</v>
          </cell>
          <cell r="AR1" t="str">
            <v>date_field_1</v>
          </cell>
          <cell r="AS1" t="str">
            <v>date_field_2_desc</v>
          </cell>
          <cell r="AT1" t="str">
            <v>date_field_2</v>
          </cell>
          <cell r="AU1" t="str">
            <v>description</v>
          </cell>
          <cell r="AV1" t="str">
            <v>worksheet</v>
          </cell>
          <cell r="AW1" t="str">
            <v>bucs_component</v>
          </cell>
          <cell r="AX1" t="str">
            <v>bucs_section</v>
          </cell>
          <cell r="AY1" t="str">
            <v>bucs_user_code</v>
          </cell>
          <cell r="AZ1" t="str">
            <v>co_name</v>
          </cell>
        </row>
        <row r="2">
          <cell r="A2" t="str">
            <v>107100</v>
          </cell>
          <cell r="B2" t="str">
            <v>0330</v>
          </cell>
          <cell r="C2" t="str">
            <v>90000</v>
          </cell>
          <cell r="D2" t="str">
            <v>000000</v>
          </cell>
          <cell r="E2" t="str">
            <v>330000</v>
          </cell>
          <cell r="F2" t="str">
            <v>0790</v>
          </cell>
          <cell r="G2" t="str">
            <v>65000</v>
          </cell>
          <cell r="H2" t="str">
            <v>A</v>
          </cell>
          <cell r="I2" t="str">
            <v>00000041</v>
          </cell>
          <cell r="J2">
            <v>0</v>
          </cell>
          <cell r="K2">
            <v>330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107.1</v>
          </cell>
          <cell r="Q2" t="str">
            <v>0790</v>
          </cell>
          <cell r="R2" t="str">
            <v>65000</v>
          </cell>
          <cell r="S2" t="str">
            <v>200212</v>
          </cell>
          <cell r="T2" t="str">
            <v>CA01</v>
          </cell>
          <cell r="U2">
            <v>55.47</v>
          </cell>
          <cell r="V2" t="str">
            <v>LDB</v>
          </cell>
          <cell r="W2">
            <v>0</v>
          </cell>
          <cell r="Y2">
            <v>0</v>
          </cell>
          <cell r="Z2">
            <v>0</v>
          </cell>
          <cell r="AA2" t="str">
            <v>BCH</v>
          </cell>
          <cell r="AB2" t="str">
            <v>0018</v>
          </cell>
          <cell r="AC2" t="str">
            <v>WKS</v>
          </cell>
          <cell r="AE2" t="str">
            <v>JV#</v>
          </cell>
          <cell r="AF2" t="str">
            <v>1232</v>
          </cell>
          <cell r="AG2" t="str">
            <v>FRN</v>
          </cell>
          <cell r="AH2" t="str">
            <v>0000</v>
          </cell>
          <cell r="AI2" t="str">
            <v>RP#</v>
          </cell>
          <cell r="AJ2" t="str">
            <v>000</v>
          </cell>
          <cell r="AK2" t="str">
            <v>CTL</v>
          </cell>
          <cell r="AM2" t="str">
            <v>RF#</v>
          </cell>
          <cell r="AU2" t="str">
            <v>REV OCT ENG CHARGES</v>
          </cell>
          <cell r="AZ2" t="str">
            <v>FPL Fibernet</v>
          </cell>
        </row>
        <row r="3">
          <cell r="A3" t="str">
            <v>107100</v>
          </cell>
          <cell r="B3" t="str">
            <v>0360</v>
          </cell>
          <cell r="C3" t="str">
            <v>90000</v>
          </cell>
          <cell r="D3" t="str">
            <v>000000</v>
          </cell>
          <cell r="E3" t="str">
            <v>360000</v>
          </cell>
          <cell r="F3" t="str">
            <v>0632</v>
          </cell>
          <cell r="G3" t="str">
            <v>65000</v>
          </cell>
          <cell r="H3" t="str">
            <v>A</v>
          </cell>
          <cell r="I3" t="str">
            <v>00000041</v>
          </cell>
          <cell r="J3">
            <v>0</v>
          </cell>
          <cell r="K3">
            <v>360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107.1</v>
          </cell>
          <cell r="Q3" t="str">
            <v>0632</v>
          </cell>
          <cell r="R3" t="str">
            <v>65000</v>
          </cell>
          <cell r="S3" t="str">
            <v>200212</v>
          </cell>
          <cell r="T3" t="str">
            <v>CA01</v>
          </cell>
          <cell r="U3">
            <v>20616.32</v>
          </cell>
          <cell r="V3" t="str">
            <v>LDB</v>
          </cell>
          <cell r="W3">
            <v>0</v>
          </cell>
          <cell r="Y3">
            <v>0</v>
          </cell>
          <cell r="Z3">
            <v>0</v>
          </cell>
          <cell r="AA3" t="str">
            <v>BCH</v>
          </cell>
          <cell r="AB3" t="str">
            <v>0053</v>
          </cell>
          <cell r="AC3" t="str">
            <v>WKS</v>
          </cell>
          <cell r="AE3" t="str">
            <v>JV#</v>
          </cell>
          <cell r="AF3" t="str">
            <v>1232</v>
          </cell>
          <cell r="AG3" t="str">
            <v>FRN</v>
          </cell>
          <cell r="AH3" t="str">
            <v>0000</v>
          </cell>
          <cell r="AI3" t="str">
            <v>RP#</v>
          </cell>
          <cell r="AJ3" t="str">
            <v>000</v>
          </cell>
          <cell r="AK3" t="str">
            <v>CTL</v>
          </cell>
          <cell r="AM3" t="str">
            <v>RF#</v>
          </cell>
          <cell r="AU3" t="str">
            <v>RECLASS FICA &amp; MED TO CAP</v>
          </cell>
          <cell r="AZ3" t="str">
            <v>FPL Fibernet</v>
          </cell>
        </row>
        <row r="4">
          <cell r="A4" t="str">
            <v>107100</v>
          </cell>
          <cell r="B4" t="str">
            <v>0360</v>
          </cell>
          <cell r="C4" t="str">
            <v>90000</v>
          </cell>
          <cell r="D4" t="str">
            <v>000000</v>
          </cell>
          <cell r="E4" t="str">
            <v>360000</v>
          </cell>
          <cell r="F4" t="str">
            <v>0790</v>
          </cell>
          <cell r="G4" t="str">
            <v>65000</v>
          </cell>
          <cell r="H4" t="str">
            <v>A</v>
          </cell>
          <cell r="I4" t="str">
            <v>00000041</v>
          </cell>
          <cell r="J4">
            <v>0</v>
          </cell>
          <cell r="K4">
            <v>360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107.1</v>
          </cell>
          <cell r="Q4" t="str">
            <v>0790</v>
          </cell>
          <cell r="R4" t="str">
            <v>65000</v>
          </cell>
          <cell r="S4" t="str">
            <v>200212</v>
          </cell>
          <cell r="T4" t="str">
            <v>CA01</v>
          </cell>
          <cell r="U4">
            <v>8134.23</v>
          </cell>
          <cell r="V4" t="str">
            <v>LDB</v>
          </cell>
          <cell r="W4">
            <v>0</v>
          </cell>
          <cell r="Y4">
            <v>0</v>
          </cell>
          <cell r="Z4">
            <v>0</v>
          </cell>
          <cell r="AA4" t="str">
            <v>BCH</v>
          </cell>
          <cell r="AB4" t="str">
            <v>0056</v>
          </cell>
          <cell r="AC4" t="str">
            <v>WKS</v>
          </cell>
          <cell r="AE4" t="str">
            <v>JV#</v>
          </cell>
          <cell r="AF4" t="str">
            <v>1232</v>
          </cell>
          <cell r="AG4" t="str">
            <v>FRN</v>
          </cell>
          <cell r="AH4" t="str">
            <v>0000</v>
          </cell>
          <cell r="AI4" t="str">
            <v>RP#</v>
          </cell>
          <cell r="AJ4" t="str">
            <v>000</v>
          </cell>
          <cell r="AK4" t="str">
            <v>CTL</v>
          </cell>
          <cell r="AM4" t="str">
            <v>RF#</v>
          </cell>
          <cell r="AU4" t="str">
            <v>RECLASS FROM WO 1001</v>
          </cell>
          <cell r="AZ4" t="str">
            <v>FPL Fibernet</v>
          </cell>
        </row>
        <row r="5">
          <cell r="A5" t="str">
            <v>107100</v>
          </cell>
          <cell r="B5" t="str">
            <v>0360</v>
          </cell>
          <cell r="C5" t="str">
            <v>90000</v>
          </cell>
          <cell r="D5" t="str">
            <v>000000</v>
          </cell>
          <cell r="E5" t="str">
            <v>360000</v>
          </cell>
          <cell r="F5" t="str">
            <v>0809</v>
          </cell>
          <cell r="G5" t="str">
            <v>65000</v>
          </cell>
          <cell r="H5" t="str">
            <v>A</v>
          </cell>
          <cell r="I5" t="str">
            <v>00000041</v>
          </cell>
          <cell r="J5">
            <v>0</v>
          </cell>
          <cell r="K5">
            <v>360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107.1</v>
          </cell>
          <cell r="Q5" t="str">
            <v>0809</v>
          </cell>
          <cell r="R5" t="str">
            <v>65000</v>
          </cell>
          <cell r="S5" t="str">
            <v>200212</v>
          </cell>
          <cell r="T5" t="str">
            <v>CA01</v>
          </cell>
          <cell r="U5">
            <v>25855.18</v>
          </cell>
          <cell r="V5" t="str">
            <v>LDB</v>
          </cell>
          <cell r="W5">
            <v>0</v>
          </cell>
          <cell r="Y5">
            <v>0</v>
          </cell>
          <cell r="Z5">
            <v>0</v>
          </cell>
          <cell r="AA5" t="str">
            <v>BCH</v>
          </cell>
          <cell r="AB5" t="str">
            <v>0025</v>
          </cell>
          <cell r="AC5" t="str">
            <v>WKS</v>
          </cell>
          <cell r="AE5" t="str">
            <v>JV#</v>
          </cell>
          <cell r="AF5" t="str">
            <v>1232</v>
          </cell>
          <cell r="AG5" t="str">
            <v>FRN</v>
          </cell>
          <cell r="AH5" t="str">
            <v>0000</v>
          </cell>
          <cell r="AI5" t="str">
            <v>RP#</v>
          </cell>
          <cell r="AJ5" t="str">
            <v>000</v>
          </cell>
          <cell r="AK5" t="str">
            <v>CTL</v>
          </cell>
          <cell r="AM5" t="str">
            <v>RF#</v>
          </cell>
          <cell r="AU5" t="str">
            <v>ACCRUE LT INCENT - DEC</v>
          </cell>
          <cell r="AZ5" t="str">
            <v>FPL Fibernet</v>
          </cell>
        </row>
        <row r="6">
          <cell r="A6" t="str">
            <v>107100</v>
          </cell>
          <cell r="B6" t="str">
            <v>0360</v>
          </cell>
          <cell r="C6" t="str">
            <v>90000</v>
          </cell>
          <cell r="D6" t="str">
            <v>000000</v>
          </cell>
          <cell r="E6" t="str">
            <v>360000</v>
          </cell>
          <cell r="F6" t="str">
            <v>0809</v>
          </cell>
          <cell r="G6" t="str">
            <v>65000</v>
          </cell>
          <cell r="H6" t="str">
            <v>A</v>
          </cell>
          <cell r="I6" t="str">
            <v>00000041</v>
          </cell>
          <cell r="J6">
            <v>0</v>
          </cell>
          <cell r="K6">
            <v>360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107.1</v>
          </cell>
          <cell r="Q6" t="str">
            <v>0809</v>
          </cell>
          <cell r="R6" t="str">
            <v>65000</v>
          </cell>
          <cell r="S6" t="str">
            <v>200212</v>
          </cell>
          <cell r="T6" t="str">
            <v>CA01</v>
          </cell>
          <cell r="U6">
            <v>-34040.94</v>
          </cell>
          <cell r="V6" t="str">
            <v>LDB</v>
          </cell>
          <cell r="W6">
            <v>0</v>
          </cell>
          <cell r="Y6">
            <v>0</v>
          </cell>
          <cell r="Z6">
            <v>0</v>
          </cell>
          <cell r="AA6" t="str">
            <v>BCH</v>
          </cell>
          <cell r="AB6" t="str">
            <v>0059</v>
          </cell>
          <cell r="AC6" t="str">
            <v>WKS</v>
          </cell>
          <cell r="AE6" t="str">
            <v>JV#</v>
          </cell>
          <cell r="AF6" t="str">
            <v>1232</v>
          </cell>
          <cell r="AG6" t="str">
            <v>FRN</v>
          </cell>
          <cell r="AH6" t="str">
            <v>0000</v>
          </cell>
          <cell r="AI6" t="str">
            <v>RP#</v>
          </cell>
          <cell r="AJ6" t="str">
            <v>000</v>
          </cell>
          <cell r="AK6" t="str">
            <v>CTL</v>
          </cell>
          <cell r="AM6" t="str">
            <v>RF#</v>
          </cell>
          <cell r="AU6" t="str">
            <v>ADJUST LT INCENT - DEC</v>
          </cell>
          <cell r="AZ6" t="str">
            <v>FPL Fibernet</v>
          </cell>
        </row>
        <row r="7">
          <cell r="A7" t="str">
            <v>107100</v>
          </cell>
          <cell r="B7" t="str">
            <v>0366</v>
          </cell>
          <cell r="C7" t="str">
            <v>90000</v>
          </cell>
          <cell r="D7" t="str">
            <v>000000</v>
          </cell>
          <cell r="E7" t="str">
            <v>366000</v>
          </cell>
          <cell r="F7" t="str">
            <v>0662</v>
          </cell>
          <cell r="G7" t="str">
            <v>65000</v>
          </cell>
          <cell r="H7" t="str">
            <v>A</v>
          </cell>
          <cell r="I7" t="str">
            <v>00000041</v>
          </cell>
          <cell r="J7">
            <v>0</v>
          </cell>
          <cell r="K7">
            <v>366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107.1</v>
          </cell>
          <cell r="Q7" t="str">
            <v>0662</v>
          </cell>
          <cell r="R7" t="str">
            <v>65000</v>
          </cell>
          <cell r="S7" t="str">
            <v>200212</v>
          </cell>
          <cell r="T7" t="str">
            <v>CA01</v>
          </cell>
          <cell r="U7">
            <v>45595.18</v>
          </cell>
          <cell r="V7" t="str">
            <v>LDB</v>
          </cell>
          <cell r="W7">
            <v>0</v>
          </cell>
          <cell r="Y7">
            <v>0</v>
          </cell>
          <cell r="Z7">
            <v>0</v>
          </cell>
          <cell r="AA7" t="str">
            <v>BCH</v>
          </cell>
          <cell r="AB7" t="str">
            <v>0063</v>
          </cell>
          <cell r="AC7" t="str">
            <v>WKS</v>
          </cell>
          <cell r="AE7" t="str">
            <v>JV#</v>
          </cell>
          <cell r="AF7" t="str">
            <v>1232</v>
          </cell>
          <cell r="AG7" t="str">
            <v>FRN</v>
          </cell>
          <cell r="AH7" t="str">
            <v>0000</v>
          </cell>
          <cell r="AI7" t="str">
            <v>RP#</v>
          </cell>
          <cell r="AJ7" t="str">
            <v>000</v>
          </cell>
          <cell r="AK7" t="str">
            <v>CTL</v>
          </cell>
          <cell r="AM7" t="str">
            <v>RF#</v>
          </cell>
          <cell r="AU7" t="str">
            <v>RECLASS FROM WO 3231</v>
          </cell>
          <cell r="AZ7" t="str">
            <v>FPL Fibernet</v>
          </cell>
        </row>
        <row r="8">
          <cell r="A8" t="str">
            <v>107100</v>
          </cell>
          <cell r="L8">
            <v>0</v>
          </cell>
          <cell r="S8" t="str">
            <v>200212</v>
          </cell>
          <cell r="U8">
            <v>-45595.18</v>
          </cell>
        </row>
        <row r="9">
          <cell r="A9" t="str">
            <v>107100</v>
          </cell>
          <cell r="L9">
            <v>0</v>
          </cell>
          <cell r="S9" t="str">
            <v>200212</v>
          </cell>
          <cell r="U9">
            <v>-16680.66</v>
          </cell>
        </row>
        <row r="10">
          <cell r="A10" t="str">
            <v>107100</v>
          </cell>
          <cell r="L10">
            <v>0</v>
          </cell>
          <cell r="S10" t="str">
            <v>200212</v>
          </cell>
          <cell r="U10">
            <v>-111433.7</v>
          </cell>
        </row>
        <row r="11">
          <cell r="A11" t="str">
            <v>107100</v>
          </cell>
          <cell r="B11" t="str">
            <v>0335</v>
          </cell>
          <cell r="C11" t="str">
            <v>01055</v>
          </cell>
          <cell r="D11" t="str">
            <v>OMU000</v>
          </cell>
          <cell r="E11" t="str">
            <v>335000</v>
          </cell>
          <cell r="F11" t="str">
            <v>0676</v>
          </cell>
          <cell r="G11" t="str">
            <v>65000</v>
          </cell>
          <cell r="H11" t="str">
            <v>A</v>
          </cell>
          <cell r="I11" t="str">
            <v>00000041</v>
          </cell>
          <cell r="J11">
            <v>90</v>
          </cell>
          <cell r="K11">
            <v>335</v>
          </cell>
          <cell r="L11">
            <v>1001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0676</v>
          </cell>
          <cell r="R11" t="str">
            <v>65000</v>
          </cell>
          <cell r="S11" t="str">
            <v>200212</v>
          </cell>
          <cell r="T11" t="str">
            <v>CA01</v>
          </cell>
          <cell r="U11">
            <v>-1376172.47</v>
          </cell>
          <cell r="V11" t="str">
            <v>LDB</v>
          </cell>
          <cell r="W11">
            <v>0</v>
          </cell>
          <cell r="Y11">
            <v>0</v>
          </cell>
          <cell r="Z11">
            <v>0</v>
          </cell>
          <cell r="AA11" t="str">
            <v>BCH</v>
          </cell>
          <cell r="AB11" t="str">
            <v>0010</v>
          </cell>
          <cell r="AC11" t="str">
            <v>WKS</v>
          </cell>
          <cell r="AE11" t="str">
            <v>JV#</v>
          </cell>
          <cell r="AF11" t="str">
            <v>1232</v>
          </cell>
          <cell r="AG11" t="str">
            <v>FRN</v>
          </cell>
          <cell r="AH11" t="str">
            <v>1001</v>
          </cell>
          <cell r="AI11" t="str">
            <v>RP#</v>
          </cell>
          <cell r="AJ11" t="str">
            <v>000</v>
          </cell>
          <cell r="AK11" t="str">
            <v>CTL</v>
          </cell>
          <cell r="AM11" t="str">
            <v>RF#</v>
          </cell>
          <cell r="AU11" t="str">
            <v>CORR WO# SPARES INV ADJ</v>
          </cell>
          <cell r="AZ11" t="str">
            <v>FPL Fibernet</v>
          </cell>
        </row>
        <row r="12">
          <cell r="A12" t="str">
            <v>107100</v>
          </cell>
          <cell r="B12" t="str">
            <v>0360</v>
          </cell>
          <cell r="C12" t="str">
            <v>01055</v>
          </cell>
          <cell r="D12" t="str">
            <v>OMU000</v>
          </cell>
          <cell r="E12" t="str">
            <v>360000</v>
          </cell>
          <cell r="F12" t="str">
            <v>0790</v>
          </cell>
          <cell r="G12" t="str">
            <v>65000</v>
          </cell>
          <cell r="H12" t="str">
            <v>A</v>
          </cell>
          <cell r="I12" t="str">
            <v>00000041</v>
          </cell>
          <cell r="J12">
            <v>90</v>
          </cell>
          <cell r="K12">
            <v>360</v>
          </cell>
          <cell r="L12">
            <v>1001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 t="str">
            <v>0790</v>
          </cell>
          <cell r="R12" t="str">
            <v>65000</v>
          </cell>
          <cell r="S12" t="str">
            <v>200212</v>
          </cell>
          <cell r="T12" t="str">
            <v>CA01</v>
          </cell>
          <cell r="U12">
            <v>-8134.23</v>
          </cell>
          <cell r="V12" t="str">
            <v>LDB</v>
          </cell>
          <cell r="W12">
            <v>0</v>
          </cell>
          <cell r="Y12">
            <v>0</v>
          </cell>
          <cell r="Z12">
            <v>0</v>
          </cell>
          <cell r="AA12" t="str">
            <v>BCH</v>
          </cell>
          <cell r="AB12" t="str">
            <v>0056</v>
          </cell>
          <cell r="AC12" t="str">
            <v>WKS</v>
          </cell>
          <cell r="AE12" t="str">
            <v>JV#</v>
          </cell>
          <cell r="AF12" t="str">
            <v>1232</v>
          </cell>
          <cell r="AG12" t="str">
            <v>FRN</v>
          </cell>
          <cell r="AH12" t="str">
            <v>1001</v>
          </cell>
          <cell r="AI12" t="str">
            <v>RP#</v>
          </cell>
          <cell r="AJ12" t="str">
            <v>000</v>
          </cell>
          <cell r="AK12" t="str">
            <v>CTL</v>
          </cell>
          <cell r="AM12" t="str">
            <v>RF#</v>
          </cell>
          <cell r="AU12" t="str">
            <v>REV ALLOC ENG IN 11/02</v>
          </cell>
          <cell r="AZ12" t="str">
            <v>FPL Fibernet</v>
          </cell>
        </row>
        <row r="13">
          <cell r="A13" t="str">
            <v>107100</v>
          </cell>
          <cell r="B13" t="str">
            <v>0350</v>
          </cell>
          <cell r="C13" t="str">
            <v>01066</v>
          </cell>
          <cell r="D13" t="str">
            <v>OMC000</v>
          </cell>
          <cell r="E13" t="str">
            <v>368000</v>
          </cell>
          <cell r="F13" t="str">
            <v>0985</v>
          </cell>
          <cell r="G13" t="str">
            <v>65000</v>
          </cell>
          <cell r="H13" t="str">
            <v>A</v>
          </cell>
          <cell r="I13" t="str">
            <v>00000041</v>
          </cell>
          <cell r="J13">
            <v>90</v>
          </cell>
          <cell r="K13">
            <v>350</v>
          </cell>
          <cell r="L13">
            <v>1005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0985</v>
          </cell>
          <cell r="R13" t="str">
            <v>65000</v>
          </cell>
          <cell r="S13" t="str">
            <v>200212</v>
          </cell>
          <cell r="T13" t="str">
            <v>CA01</v>
          </cell>
          <cell r="U13">
            <v>5064.49</v>
          </cell>
          <cell r="V13" t="str">
            <v>LDB</v>
          </cell>
          <cell r="W13">
            <v>0</v>
          </cell>
          <cell r="Y13">
            <v>0</v>
          </cell>
          <cell r="Z13">
            <v>0</v>
          </cell>
          <cell r="AA13" t="str">
            <v>BCH</v>
          </cell>
          <cell r="AB13" t="str">
            <v>0026</v>
          </cell>
          <cell r="AC13" t="str">
            <v>WKS</v>
          </cell>
          <cell r="AE13" t="str">
            <v>JV#</v>
          </cell>
          <cell r="AF13" t="str">
            <v>1232</v>
          </cell>
          <cell r="AG13" t="str">
            <v>FRN</v>
          </cell>
          <cell r="AH13" t="str">
            <v>1005</v>
          </cell>
          <cell r="AI13" t="str">
            <v>RP#</v>
          </cell>
          <cell r="AJ13" t="str">
            <v>000</v>
          </cell>
          <cell r="AK13" t="str">
            <v>CTL</v>
          </cell>
          <cell r="AM13" t="str">
            <v>RF#</v>
          </cell>
          <cell r="AU13" t="str">
            <v>RECORD DEC/02 CAP INT.</v>
          </cell>
          <cell r="AZ13" t="str">
            <v>FPL Fibernet</v>
          </cell>
        </row>
        <row r="14">
          <cell r="A14" t="str">
            <v>107100</v>
          </cell>
          <cell r="B14" t="str">
            <v>0350</v>
          </cell>
          <cell r="C14" t="str">
            <v>01066</v>
          </cell>
          <cell r="D14" t="str">
            <v>OMC000</v>
          </cell>
          <cell r="E14" t="str">
            <v>368000</v>
          </cell>
          <cell r="F14" t="str">
            <v>0985</v>
          </cell>
          <cell r="G14" t="str">
            <v>65000</v>
          </cell>
          <cell r="H14" t="str">
            <v>A</v>
          </cell>
          <cell r="I14" t="str">
            <v>00000041</v>
          </cell>
          <cell r="J14">
            <v>90</v>
          </cell>
          <cell r="K14">
            <v>350</v>
          </cell>
          <cell r="L14">
            <v>1005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 t="str">
            <v>0985</v>
          </cell>
          <cell r="R14" t="str">
            <v>65000</v>
          </cell>
          <cell r="S14" t="str">
            <v>200212</v>
          </cell>
          <cell r="T14" t="str">
            <v>CA01</v>
          </cell>
          <cell r="U14">
            <v>229942.74</v>
          </cell>
          <cell r="V14" t="str">
            <v>LDB</v>
          </cell>
          <cell r="W14">
            <v>0</v>
          </cell>
          <cell r="Y14">
            <v>0</v>
          </cell>
          <cell r="Z14">
            <v>0</v>
          </cell>
          <cell r="AA14" t="str">
            <v>BCH</v>
          </cell>
          <cell r="AB14" t="str">
            <v>0050</v>
          </cell>
          <cell r="AC14" t="str">
            <v>WKS</v>
          </cell>
          <cell r="AE14" t="str">
            <v>JV#</v>
          </cell>
          <cell r="AF14" t="str">
            <v>1232</v>
          </cell>
          <cell r="AG14" t="str">
            <v>FRN</v>
          </cell>
          <cell r="AH14" t="str">
            <v>1005</v>
          </cell>
          <cell r="AI14" t="str">
            <v>RP#</v>
          </cell>
          <cell r="AJ14" t="str">
            <v>000</v>
          </cell>
          <cell r="AK14" t="str">
            <v>CTL</v>
          </cell>
          <cell r="AM14" t="str">
            <v>RF#</v>
          </cell>
          <cell r="AU14" t="str">
            <v>RECORD ADJ DEC/02 CAP INT</v>
          </cell>
          <cell r="AZ14" t="str">
            <v>FPL Fibernet</v>
          </cell>
        </row>
        <row r="15">
          <cell r="A15" t="str">
            <v>107100</v>
          </cell>
          <cell r="B15" t="str">
            <v>0368</v>
          </cell>
          <cell r="C15" t="str">
            <v>01066</v>
          </cell>
          <cell r="D15" t="str">
            <v>OMC000</v>
          </cell>
          <cell r="E15" t="str">
            <v>368000</v>
          </cell>
          <cell r="F15" t="str">
            <v>0618</v>
          </cell>
          <cell r="G15" t="str">
            <v>65000</v>
          </cell>
          <cell r="H15" t="str">
            <v>A</v>
          </cell>
          <cell r="I15" t="str">
            <v>00000041</v>
          </cell>
          <cell r="J15">
            <v>95</v>
          </cell>
          <cell r="K15">
            <v>368</v>
          </cell>
          <cell r="L15">
            <v>3213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0618</v>
          </cell>
          <cell r="R15" t="str">
            <v>65000</v>
          </cell>
          <cell r="S15" t="str">
            <v>200212</v>
          </cell>
          <cell r="T15" t="str">
            <v>CA01</v>
          </cell>
          <cell r="U15">
            <v>176.82</v>
          </cell>
          <cell r="V15" t="str">
            <v>LDB</v>
          </cell>
          <cell r="W15">
            <v>0</v>
          </cell>
          <cell r="Y15">
            <v>0</v>
          </cell>
          <cell r="Z15">
            <v>0</v>
          </cell>
          <cell r="AA15" t="str">
            <v>BCH</v>
          </cell>
          <cell r="AB15" t="str">
            <v>0001</v>
          </cell>
          <cell r="AC15" t="str">
            <v>WKS</v>
          </cell>
          <cell r="AE15" t="str">
            <v>JV#</v>
          </cell>
          <cell r="AF15" t="str">
            <v>122A</v>
          </cell>
          <cell r="AG15" t="str">
            <v>FRN</v>
          </cell>
          <cell r="AH15" t="str">
            <v>3213</v>
          </cell>
          <cell r="AI15" t="str">
            <v>RP#</v>
          </cell>
          <cell r="AJ15" t="str">
            <v>000</v>
          </cell>
          <cell r="AK15" t="str">
            <v>CTL</v>
          </cell>
          <cell r="AM15" t="str">
            <v>RF#</v>
          </cell>
          <cell r="AU15" t="str">
            <v>I/C-TNT LOGIST,FPL</v>
          </cell>
          <cell r="AZ15" t="str">
            <v>FPL Fibernet</v>
          </cell>
        </row>
        <row r="16">
          <cell r="A16" t="str">
            <v>107100</v>
          </cell>
          <cell r="B16" t="str">
            <v>0368</v>
          </cell>
          <cell r="C16" t="str">
            <v>01066</v>
          </cell>
          <cell r="D16" t="str">
            <v>OMC000</v>
          </cell>
          <cell r="E16" t="str">
            <v>368000</v>
          </cell>
          <cell r="F16" t="str">
            <v>0618</v>
          </cell>
          <cell r="G16" t="str">
            <v>65000</v>
          </cell>
          <cell r="H16" t="str">
            <v>A</v>
          </cell>
          <cell r="I16" t="str">
            <v>00000041</v>
          </cell>
          <cell r="J16">
            <v>95</v>
          </cell>
          <cell r="K16">
            <v>368</v>
          </cell>
          <cell r="L16">
            <v>3213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0618</v>
          </cell>
          <cell r="R16" t="str">
            <v>65000</v>
          </cell>
          <cell r="S16" t="str">
            <v>200212</v>
          </cell>
          <cell r="T16" t="str">
            <v>CA01</v>
          </cell>
          <cell r="U16">
            <v>238.28</v>
          </cell>
          <cell r="V16" t="str">
            <v>LDB</v>
          </cell>
          <cell r="W16">
            <v>0</v>
          </cell>
          <cell r="Y16">
            <v>0</v>
          </cell>
          <cell r="Z16">
            <v>0</v>
          </cell>
          <cell r="AA16" t="str">
            <v>BCH</v>
          </cell>
          <cell r="AB16" t="str">
            <v>0001</v>
          </cell>
          <cell r="AC16" t="str">
            <v>WKS</v>
          </cell>
          <cell r="AE16" t="str">
            <v>JV#</v>
          </cell>
          <cell r="AF16" t="str">
            <v>122A</v>
          </cell>
          <cell r="AG16" t="str">
            <v>FRN</v>
          </cell>
          <cell r="AH16" t="str">
            <v>3213</v>
          </cell>
          <cell r="AI16" t="str">
            <v>RP#</v>
          </cell>
          <cell r="AJ16" t="str">
            <v>000</v>
          </cell>
          <cell r="AK16" t="str">
            <v>CTL</v>
          </cell>
          <cell r="AM16" t="str">
            <v>RF#</v>
          </cell>
          <cell r="AU16" t="str">
            <v>I/C-BARTECH/BROWN,FPL</v>
          </cell>
          <cell r="AZ16" t="str">
            <v>FPL Fibernet</v>
          </cell>
        </row>
        <row r="17">
          <cell r="A17" t="str">
            <v>107100</v>
          </cell>
          <cell r="B17" t="str">
            <v>0368</v>
          </cell>
          <cell r="C17" t="str">
            <v>01066</v>
          </cell>
          <cell r="D17" t="str">
            <v>OMC000</v>
          </cell>
          <cell r="E17" t="str">
            <v>368000</v>
          </cell>
          <cell r="F17" t="str">
            <v>0618</v>
          </cell>
          <cell r="G17" t="str">
            <v>65000</v>
          </cell>
          <cell r="H17" t="str">
            <v>A</v>
          </cell>
          <cell r="I17" t="str">
            <v>00000041</v>
          </cell>
          <cell r="J17">
            <v>95</v>
          </cell>
          <cell r="K17">
            <v>368</v>
          </cell>
          <cell r="L17">
            <v>3213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0618</v>
          </cell>
          <cell r="R17" t="str">
            <v>65000</v>
          </cell>
          <cell r="S17" t="str">
            <v>200212</v>
          </cell>
          <cell r="T17" t="str">
            <v>CA01</v>
          </cell>
          <cell r="U17">
            <v>245.89</v>
          </cell>
          <cell r="V17" t="str">
            <v>LDB</v>
          </cell>
          <cell r="W17">
            <v>0</v>
          </cell>
          <cell r="Y17">
            <v>0</v>
          </cell>
          <cell r="Z17">
            <v>0</v>
          </cell>
          <cell r="AA17" t="str">
            <v>BCH</v>
          </cell>
          <cell r="AB17" t="str">
            <v>0001</v>
          </cell>
          <cell r="AC17" t="str">
            <v>WKS</v>
          </cell>
          <cell r="AE17" t="str">
            <v>JV#</v>
          </cell>
          <cell r="AF17" t="str">
            <v>122A</v>
          </cell>
          <cell r="AG17" t="str">
            <v>FRN</v>
          </cell>
          <cell r="AH17" t="str">
            <v>3213</v>
          </cell>
          <cell r="AI17" t="str">
            <v>RP#</v>
          </cell>
          <cell r="AJ17" t="str">
            <v>000</v>
          </cell>
          <cell r="AK17" t="str">
            <v>CTL</v>
          </cell>
          <cell r="AM17" t="str">
            <v>RF#</v>
          </cell>
          <cell r="AU17" t="str">
            <v>I/C-BARTECH/JONES,FPL</v>
          </cell>
          <cell r="AZ17" t="str">
            <v>FPL Fibernet</v>
          </cell>
        </row>
        <row r="18">
          <cell r="A18" t="str">
            <v>107100</v>
          </cell>
          <cell r="B18" t="str">
            <v>0368</v>
          </cell>
          <cell r="C18" t="str">
            <v>01066</v>
          </cell>
          <cell r="D18" t="str">
            <v>OMC000</v>
          </cell>
          <cell r="E18" t="str">
            <v>368000</v>
          </cell>
          <cell r="F18" t="str">
            <v>0620</v>
          </cell>
          <cell r="G18" t="str">
            <v>65000</v>
          </cell>
          <cell r="H18" t="str">
            <v>A</v>
          </cell>
          <cell r="I18" t="str">
            <v>00000041</v>
          </cell>
          <cell r="J18">
            <v>95</v>
          </cell>
          <cell r="K18">
            <v>368</v>
          </cell>
          <cell r="L18">
            <v>3213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0620</v>
          </cell>
          <cell r="R18" t="str">
            <v>65000</v>
          </cell>
          <cell r="S18" t="str">
            <v>200212</v>
          </cell>
          <cell r="T18" t="str">
            <v>CA01</v>
          </cell>
          <cell r="U18">
            <v>11</v>
          </cell>
          <cell r="V18" t="str">
            <v>LDB</v>
          </cell>
          <cell r="W18">
            <v>0</v>
          </cell>
          <cell r="Y18">
            <v>0</v>
          </cell>
          <cell r="Z18">
            <v>0</v>
          </cell>
          <cell r="AA18" t="str">
            <v>BCH</v>
          </cell>
          <cell r="AB18" t="str">
            <v>0001</v>
          </cell>
          <cell r="AC18" t="str">
            <v>WKS</v>
          </cell>
          <cell r="AE18" t="str">
            <v>JV#</v>
          </cell>
          <cell r="AF18" t="str">
            <v>122A</v>
          </cell>
          <cell r="AG18" t="str">
            <v>FRN</v>
          </cell>
          <cell r="AH18" t="str">
            <v>3213</v>
          </cell>
          <cell r="AI18" t="str">
            <v>RP#</v>
          </cell>
          <cell r="AJ18" t="str">
            <v>000</v>
          </cell>
          <cell r="AK18" t="str">
            <v>CTL</v>
          </cell>
          <cell r="AM18" t="str">
            <v>RF#</v>
          </cell>
          <cell r="AU18" t="str">
            <v>I/C-TFB,FPL</v>
          </cell>
          <cell r="AZ18" t="str">
            <v>FPL Fibernet</v>
          </cell>
        </row>
        <row r="19">
          <cell r="A19" t="str">
            <v>107100</v>
          </cell>
          <cell r="B19" t="str">
            <v>0368</v>
          </cell>
          <cell r="C19" t="str">
            <v>01066</v>
          </cell>
          <cell r="D19" t="str">
            <v>OMC000</v>
          </cell>
          <cell r="E19" t="str">
            <v>368000</v>
          </cell>
          <cell r="F19" t="str">
            <v>0625</v>
          </cell>
          <cell r="G19" t="str">
            <v>52450</v>
          </cell>
          <cell r="H19" t="str">
            <v>A</v>
          </cell>
          <cell r="I19" t="str">
            <v>00000041</v>
          </cell>
          <cell r="J19">
            <v>95</v>
          </cell>
          <cell r="K19">
            <v>368</v>
          </cell>
          <cell r="L19">
            <v>3213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0625</v>
          </cell>
          <cell r="R19" t="str">
            <v>52450</v>
          </cell>
          <cell r="S19" t="str">
            <v>200212</v>
          </cell>
          <cell r="T19" t="str">
            <v>SA01</v>
          </cell>
          <cell r="U19">
            <v>4.3099999999999996</v>
          </cell>
          <cell r="W19">
            <v>0</v>
          </cell>
          <cell r="Y19">
            <v>0</v>
          </cell>
          <cell r="Z19">
            <v>0</v>
          </cell>
          <cell r="AA19" t="str">
            <v>BCH</v>
          </cell>
          <cell r="AB19" t="str">
            <v>450002350</v>
          </cell>
          <cell r="AC19" t="str">
            <v>PO#</v>
          </cell>
          <cell r="AE19" t="str">
            <v>S/R</v>
          </cell>
          <cell r="AI19" t="str">
            <v>PYN</v>
          </cell>
          <cell r="AJ19" t="str">
            <v>LOPEZ M L</v>
          </cell>
          <cell r="AK19" t="str">
            <v>VND</v>
          </cell>
          <cell r="AL19" t="str">
            <v>481580814</v>
          </cell>
          <cell r="AM19" t="str">
            <v>FAC</v>
          </cell>
          <cell r="AN19" t="str">
            <v>000</v>
          </cell>
          <cell r="AQ19" t="str">
            <v>NVD</v>
          </cell>
          <cell r="AR19" t="str">
            <v>2002-12-</v>
          </cell>
          <cell r="AU19" t="str">
            <v>M LOPEZ MISC        LOPEZ M L           1900003319</v>
          </cell>
          <cell r="AV19" t="str">
            <v>WF-BATCH</v>
          </cell>
          <cell r="AW19" t="str">
            <v>000</v>
          </cell>
          <cell r="AX19" t="str">
            <v>00</v>
          </cell>
          <cell r="AY19" t="str">
            <v>0</v>
          </cell>
          <cell r="AZ19" t="str">
            <v>FPL Fibernet</v>
          </cell>
        </row>
        <row r="20">
          <cell r="A20" t="str">
            <v>107100</v>
          </cell>
          <cell r="B20" t="str">
            <v>0368</v>
          </cell>
          <cell r="C20" t="str">
            <v>01066</v>
          </cell>
          <cell r="D20" t="str">
            <v>OMC000</v>
          </cell>
          <cell r="E20" t="str">
            <v>368000</v>
          </cell>
          <cell r="F20" t="str">
            <v>0625</v>
          </cell>
          <cell r="G20" t="str">
            <v>65000</v>
          </cell>
          <cell r="H20" t="str">
            <v>A</v>
          </cell>
          <cell r="I20" t="str">
            <v>00000041</v>
          </cell>
          <cell r="J20">
            <v>95</v>
          </cell>
          <cell r="K20">
            <v>368</v>
          </cell>
          <cell r="L20">
            <v>3213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0625</v>
          </cell>
          <cell r="R20" t="str">
            <v>65000</v>
          </cell>
          <cell r="S20" t="str">
            <v>200212</v>
          </cell>
          <cell r="T20" t="str">
            <v>CA01</v>
          </cell>
          <cell r="U20">
            <v>147.33000000000001</v>
          </cell>
          <cell r="V20" t="str">
            <v>LDB</v>
          </cell>
          <cell r="W20">
            <v>0</v>
          </cell>
          <cell r="Y20">
            <v>0</v>
          </cell>
          <cell r="Z20">
            <v>0</v>
          </cell>
          <cell r="AA20" t="str">
            <v>BCH</v>
          </cell>
          <cell r="AB20" t="str">
            <v>0001</v>
          </cell>
          <cell r="AC20" t="str">
            <v>WKS</v>
          </cell>
          <cell r="AE20" t="str">
            <v>JV#</v>
          </cell>
          <cell r="AF20" t="str">
            <v>122A</v>
          </cell>
          <cell r="AG20" t="str">
            <v>FRN</v>
          </cell>
          <cell r="AH20" t="str">
            <v>3213</v>
          </cell>
          <cell r="AI20" t="str">
            <v>RP#</v>
          </cell>
          <cell r="AJ20" t="str">
            <v>000</v>
          </cell>
          <cell r="AK20" t="str">
            <v>CTL</v>
          </cell>
          <cell r="AM20" t="str">
            <v>RF#</v>
          </cell>
          <cell r="AU20" t="str">
            <v>I/C-GAUGER,C,FPL</v>
          </cell>
          <cell r="AZ20" t="str">
            <v>FPL Fibernet</v>
          </cell>
        </row>
        <row r="21">
          <cell r="A21" t="str">
            <v>107100</v>
          </cell>
          <cell r="B21" t="str">
            <v>0368</v>
          </cell>
          <cell r="C21" t="str">
            <v>01066</v>
          </cell>
          <cell r="D21" t="str">
            <v>OMC000</v>
          </cell>
          <cell r="E21" t="str">
            <v>368000</v>
          </cell>
          <cell r="F21" t="str">
            <v>0646</v>
          </cell>
          <cell r="G21" t="str">
            <v>52450</v>
          </cell>
          <cell r="H21" t="str">
            <v>A</v>
          </cell>
          <cell r="I21" t="str">
            <v>00000041</v>
          </cell>
          <cell r="J21">
            <v>95</v>
          </cell>
          <cell r="K21">
            <v>368</v>
          </cell>
          <cell r="L21">
            <v>3213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 t="str">
            <v>0646</v>
          </cell>
          <cell r="R21" t="str">
            <v>52450</v>
          </cell>
          <cell r="S21" t="str">
            <v>200212</v>
          </cell>
          <cell r="T21" t="str">
            <v>SA01</v>
          </cell>
          <cell r="U21">
            <v>22.63</v>
          </cell>
          <cell r="W21">
            <v>0</v>
          </cell>
          <cell r="Y21">
            <v>0</v>
          </cell>
          <cell r="Z21">
            <v>0</v>
          </cell>
          <cell r="AA21" t="str">
            <v>BCH</v>
          </cell>
          <cell r="AB21" t="str">
            <v>450002350</v>
          </cell>
          <cell r="AC21" t="str">
            <v>PO#</v>
          </cell>
          <cell r="AE21" t="str">
            <v>S/R</v>
          </cell>
          <cell r="AI21" t="str">
            <v>PYN</v>
          </cell>
          <cell r="AJ21" t="str">
            <v>LOPEZ M L</v>
          </cell>
          <cell r="AK21" t="str">
            <v>VND</v>
          </cell>
          <cell r="AL21" t="str">
            <v>481580814</v>
          </cell>
          <cell r="AM21" t="str">
            <v>FAC</v>
          </cell>
          <cell r="AN21" t="str">
            <v>000</v>
          </cell>
          <cell r="AQ21" t="str">
            <v>NVD</v>
          </cell>
          <cell r="AR21" t="str">
            <v>2002-12-</v>
          </cell>
          <cell r="AU21" t="str">
            <v>M LOPEZ MILEAGE     LOPEZ M L           1900003319</v>
          </cell>
          <cell r="AV21" t="str">
            <v>WF-BATCH</v>
          </cell>
          <cell r="AW21" t="str">
            <v>000</v>
          </cell>
          <cell r="AX21" t="str">
            <v>00</v>
          </cell>
          <cell r="AY21" t="str">
            <v>0</v>
          </cell>
          <cell r="AZ21" t="str">
            <v>FPL Fibernet</v>
          </cell>
        </row>
        <row r="22">
          <cell r="A22" t="str">
            <v>107100</v>
          </cell>
          <cell r="B22" t="str">
            <v>0368</v>
          </cell>
          <cell r="C22" t="str">
            <v>01066</v>
          </cell>
          <cell r="D22" t="str">
            <v>OMC000</v>
          </cell>
          <cell r="E22" t="str">
            <v>368000</v>
          </cell>
          <cell r="F22" t="str">
            <v>0646</v>
          </cell>
          <cell r="G22" t="str">
            <v>52450</v>
          </cell>
          <cell r="H22" t="str">
            <v>A</v>
          </cell>
          <cell r="I22" t="str">
            <v>00000041</v>
          </cell>
          <cell r="J22">
            <v>95</v>
          </cell>
          <cell r="K22">
            <v>368</v>
          </cell>
          <cell r="L22">
            <v>3213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0646</v>
          </cell>
          <cell r="R22" t="str">
            <v>52450</v>
          </cell>
          <cell r="S22" t="str">
            <v>200212</v>
          </cell>
          <cell r="T22" t="str">
            <v>SA01</v>
          </cell>
          <cell r="U22">
            <v>142.43</v>
          </cell>
          <cell r="W22">
            <v>0</v>
          </cell>
          <cell r="Y22">
            <v>0</v>
          </cell>
          <cell r="Z22">
            <v>0</v>
          </cell>
          <cell r="AA22" t="str">
            <v>BCH</v>
          </cell>
          <cell r="AB22" t="str">
            <v>450002350</v>
          </cell>
          <cell r="AC22" t="str">
            <v>PO#</v>
          </cell>
          <cell r="AE22" t="str">
            <v>S/R</v>
          </cell>
          <cell r="AI22" t="str">
            <v>PYN</v>
          </cell>
          <cell r="AJ22" t="str">
            <v>PLA M</v>
          </cell>
          <cell r="AK22" t="str">
            <v>VND</v>
          </cell>
          <cell r="AL22" t="str">
            <v>266378122</v>
          </cell>
          <cell r="AM22" t="str">
            <v>FAC</v>
          </cell>
          <cell r="AN22" t="str">
            <v>000</v>
          </cell>
          <cell r="AQ22" t="str">
            <v>NVD</v>
          </cell>
          <cell r="AR22" t="str">
            <v>2002-12-</v>
          </cell>
          <cell r="AU22" t="str">
            <v>M PLA MILEAGE       PLA M               1900003321</v>
          </cell>
          <cell r="AV22" t="str">
            <v>WF-BATCH</v>
          </cell>
          <cell r="AW22" t="str">
            <v>000</v>
          </cell>
          <cell r="AX22" t="str">
            <v>00</v>
          </cell>
          <cell r="AY22" t="str">
            <v>0</v>
          </cell>
          <cell r="AZ22" t="str">
            <v>FPL Fibernet</v>
          </cell>
        </row>
        <row r="23">
          <cell r="A23" t="str">
            <v>107100</v>
          </cell>
          <cell r="B23" t="str">
            <v>0368</v>
          </cell>
          <cell r="C23" t="str">
            <v>01066</v>
          </cell>
          <cell r="D23" t="str">
            <v>OMC000</v>
          </cell>
          <cell r="E23" t="str">
            <v>368000</v>
          </cell>
          <cell r="F23" t="str">
            <v>0675</v>
          </cell>
          <cell r="G23" t="str">
            <v>65000</v>
          </cell>
          <cell r="H23" t="str">
            <v>A</v>
          </cell>
          <cell r="I23" t="str">
            <v>00000041</v>
          </cell>
          <cell r="J23">
            <v>95</v>
          </cell>
          <cell r="K23">
            <v>368</v>
          </cell>
          <cell r="L23">
            <v>3213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str">
            <v>0675</v>
          </cell>
          <cell r="R23" t="str">
            <v>65000</v>
          </cell>
          <cell r="S23" t="str">
            <v>200212</v>
          </cell>
          <cell r="T23" t="str">
            <v>CA01</v>
          </cell>
          <cell r="U23">
            <v>32.31</v>
          </cell>
          <cell r="V23" t="str">
            <v>LDB</v>
          </cell>
          <cell r="W23">
            <v>0</v>
          </cell>
          <cell r="Y23">
            <v>0</v>
          </cell>
          <cell r="Z23">
            <v>0</v>
          </cell>
          <cell r="AA23" t="str">
            <v>BCH</v>
          </cell>
          <cell r="AB23" t="str">
            <v>0001</v>
          </cell>
          <cell r="AC23" t="str">
            <v>WKS</v>
          </cell>
          <cell r="AE23" t="str">
            <v>JV#</v>
          </cell>
          <cell r="AF23" t="str">
            <v>122A</v>
          </cell>
          <cell r="AG23" t="str">
            <v>FRN</v>
          </cell>
          <cell r="AH23" t="str">
            <v>3213</v>
          </cell>
          <cell r="AI23" t="str">
            <v>RP#</v>
          </cell>
          <cell r="AJ23" t="str">
            <v>000</v>
          </cell>
          <cell r="AK23" t="str">
            <v>CTL</v>
          </cell>
          <cell r="AM23" t="str">
            <v>RF#</v>
          </cell>
          <cell r="AU23" t="str">
            <v>I/C-UPS,FPL</v>
          </cell>
          <cell r="AZ23" t="str">
            <v>FPL Fibernet</v>
          </cell>
        </row>
        <row r="24">
          <cell r="A24" t="str">
            <v>107100</v>
          </cell>
          <cell r="B24" t="str">
            <v>0368</v>
          </cell>
          <cell r="C24" t="str">
            <v>01066</v>
          </cell>
          <cell r="D24" t="str">
            <v>OMC000</v>
          </cell>
          <cell r="E24" t="str">
            <v>368000</v>
          </cell>
          <cell r="F24" t="str">
            <v>0675</v>
          </cell>
          <cell r="G24" t="str">
            <v>65000</v>
          </cell>
          <cell r="H24" t="str">
            <v>A</v>
          </cell>
          <cell r="I24" t="str">
            <v>00000041</v>
          </cell>
          <cell r="J24">
            <v>95</v>
          </cell>
          <cell r="K24">
            <v>368</v>
          </cell>
          <cell r="L24">
            <v>3213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0675</v>
          </cell>
          <cell r="R24" t="str">
            <v>65000</v>
          </cell>
          <cell r="S24" t="str">
            <v>200212</v>
          </cell>
          <cell r="T24" t="str">
            <v>CA01</v>
          </cell>
          <cell r="U24">
            <v>1305</v>
          </cell>
          <cell r="V24" t="str">
            <v>LDB</v>
          </cell>
          <cell r="W24">
            <v>0</v>
          </cell>
          <cell r="Y24">
            <v>0</v>
          </cell>
          <cell r="Z24">
            <v>0</v>
          </cell>
          <cell r="AA24" t="str">
            <v>BCH</v>
          </cell>
          <cell r="AB24" t="str">
            <v>0001</v>
          </cell>
          <cell r="AC24" t="str">
            <v>WKS</v>
          </cell>
          <cell r="AE24" t="str">
            <v>JV#</v>
          </cell>
          <cell r="AF24" t="str">
            <v>122A</v>
          </cell>
          <cell r="AG24" t="str">
            <v>FRN</v>
          </cell>
          <cell r="AH24" t="str">
            <v>3213</v>
          </cell>
          <cell r="AI24" t="str">
            <v>RP#</v>
          </cell>
          <cell r="AJ24" t="str">
            <v>000</v>
          </cell>
          <cell r="AK24" t="str">
            <v>CTL</v>
          </cell>
          <cell r="AM24" t="str">
            <v>RF#</v>
          </cell>
          <cell r="AU24" t="str">
            <v>I/C-TNT LOGIST,FPL</v>
          </cell>
          <cell r="AZ24" t="str">
            <v>FPL Fibernet</v>
          </cell>
        </row>
        <row r="25">
          <cell r="A25" t="str">
            <v>107100</v>
          </cell>
          <cell r="B25" t="str">
            <v>0368</v>
          </cell>
          <cell r="C25" t="str">
            <v>01066</v>
          </cell>
          <cell r="D25" t="str">
            <v>OMC000</v>
          </cell>
          <cell r="E25" t="str">
            <v>368000</v>
          </cell>
          <cell r="F25" t="str">
            <v>0676</v>
          </cell>
          <cell r="G25" t="str">
            <v>65000</v>
          </cell>
          <cell r="H25" t="str">
            <v>A</v>
          </cell>
          <cell r="I25" t="str">
            <v>00000041</v>
          </cell>
          <cell r="J25">
            <v>95</v>
          </cell>
          <cell r="K25">
            <v>368</v>
          </cell>
          <cell r="L25">
            <v>3213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0676</v>
          </cell>
          <cell r="R25" t="str">
            <v>65000</v>
          </cell>
          <cell r="S25" t="str">
            <v>200212</v>
          </cell>
          <cell r="T25" t="str">
            <v>CA01</v>
          </cell>
          <cell r="U25">
            <v>39.35</v>
          </cell>
          <cell r="V25" t="str">
            <v>LDB</v>
          </cell>
          <cell r="W25">
            <v>0</v>
          </cell>
          <cell r="Y25">
            <v>0</v>
          </cell>
          <cell r="Z25">
            <v>0</v>
          </cell>
          <cell r="AA25" t="str">
            <v>BCH</v>
          </cell>
          <cell r="AB25" t="str">
            <v>0001</v>
          </cell>
          <cell r="AC25" t="str">
            <v>WKS</v>
          </cell>
          <cell r="AE25" t="str">
            <v>JV#</v>
          </cell>
          <cell r="AF25" t="str">
            <v>122A</v>
          </cell>
          <cell r="AG25" t="str">
            <v>FRN</v>
          </cell>
          <cell r="AH25" t="str">
            <v>3213</v>
          </cell>
          <cell r="AI25" t="str">
            <v>RP#</v>
          </cell>
          <cell r="AJ25" t="str">
            <v>000</v>
          </cell>
          <cell r="AK25" t="str">
            <v>CTL</v>
          </cell>
          <cell r="AM25" t="str">
            <v>RF#</v>
          </cell>
          <cell r="AU25" t="str">
            <v>I/C-M&amp;S,FPL</v>
          </cell>
          <cell r="AZ25" t="str">
            <v>FPL Fibernet</v>
          </cell>
        </row>
        <row r="26">
          <cell r="A26" t="str">
            <v>107100</v>
          </cell>
          <cell r="B26" t="str">
            <v>0368</v>
          </cell>
          <cell r="C26" t="str">
            <v>01066</v>
          </cell>
          <cell r="D26" t="str">
            <v>OMC000</v>
          </cell>
          <cell r="E26" t="str">
            <v>368000</v>
          </cell>
          <cell r="F26" t="str">
            <v>0676</v>
          </cell>
          <cell r="G26" t="str">
            <v>65000</v>
          </cell>
          <cell r="H26" t="str">
            <v>A</v>
          </cell>
          <cell r="I26" t="str">
            <v>00000041</v>
          </cell>
          <cell r="J26">
            <v>95</v>
          </cell>
          <cell r="K26">
            <v>368</v>
          </cell>
          <cell r="L26">
            <v>3213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0676</v>
          </cell>
          <cell r="R26" t="str">
            <v>65000</v>
          </cell>
          <cell r="S26" t="str">
            <v>200212</v>
          </cell>
          <cell r="T26" t="str">
            <v>CA01</v>
          </cell>
          <cell r="U26">
            <v>-4.75</v>
          </cell>
          <cell r="V26" t="str">
            <v>LDB</v>
          </cell>
          <cell r="W26">
            <v>0</v>
          </cell>
          <cell r="Y26">
            <v>0</v>
          </cell>
          <cell r="Z26">
            <v>0</v>
          </cell>
          <cell r="AA26" t="str">
            <v>BCH</v>
          </cell>
          <cell r="AB26" t="str">
            <v>0001</v>
          </cell>
          <cell r="AC26" t="str">
            <v>WKS</v>
          </cell>
          <cell r="AE26" t="str">
            <v>JV#</v>
          </cell>
          <cell r="AF26" t="str">
            <v>122A</v>
          </cell>
          <cell r="AG26" t="str">
            <v>FRN</v>
          </cell>
          <cell r="AH26" t="str">
            <v>3213</v>
          </cell>
          <cell r="AI26" t="str">
            <v>RP#</v>
          </cell>
          <cell r="AJ26" t="str">
            <v>000</v>
          </cell>
          <cell r="AK26" t="str">
            <v>CTL</v>
          </cell>
          <cell r="AM26" t="str">
            <v>RF#</v>
          </cell>
          <cell r="AU26" t="str">
            <v>I/C-M&amp;S,FPL</v>
          </cell>
          <cell r="AZ26" t="str">
            <v>FPL Fibernet</v>
          </cell>
        </row>
        <row r="27">
          <cell r="A27" t="str">
            <v>107100</v>
          </cell>
          <cell r="B27" t="str">
            <v>0368</v>
          </cell>
          <cell r="C27" t="str">
            <v>01066</v>
          </cell>
          <cell r="D27" t="str">
            <v>OMC000</v>
          </cell>
          <cell r="E27" t="str">
            <v>368000</v>
          </cell>
          <cell r="F27" t="str">
            <v>0676</v>
          </cell>
          <cell r="G27" t="str">
            <v>65000</v>
          </cell>
          <cell r="H27" t="str">
            <v>A</v>
          </cell>
          <cell r="I27" t="str">
            <v>00000041</v>
          </cell>
          <cell r="J27">
            <v>95</v>
          </cell>
          <cell r="K27">
            <v>368</v>
          </cell>
          <cell r="L27">
            <v>3213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 t="str">
            <v>0676</v>
          </cell>
          <cell r="R27" t="str">
            <v>65000</v>
          </cell>
          <cell r="S27" t="str">
            <v>200212</v>
          </cell>
          <cell r="T27" t="str">
            <v>CA01</v>
          </cell>
          <cell r="U27">
            <v>-9.41</v>
          </cell>
          <cell r="V27" t="str">
            <v>LDB</v>
          </cell>
          <cell r="W27">
            <v>0</v>
          </cell>
          <cell r="Y27">
            <v>0</v>
          </cell>
          <cell r="Z27">
            <v>0</v>
          </cell>
          <cell r="AA27" t="str">
            <v>BCH</v>
          </cell>
          <cell r="AB27" t="str">
            <v>0001</v>
          </cell>
          <cell r="AC27" t="str">
            <v>WKS</v>
          </cell>
          <cell r="AE27" t="str">
            <v>JV#</v>
          </cell>
          <cell r="AF27" t="str">
            <v>122A</v>
          </cell>
          <cell r="AG27" t="str">
            <v>FRN</v>
          </cell>
          <cell r="AH27" t="str">
            <v>3213</v>
          </cell>
          <cell r="AI27" t="str">
            <v>RP#</v>
          </cell>
          <cell r="AJ27" t="str">
            <v>000</v>
          </cell>
          <cell r="AK27" t="str">
            <v>CTL</v>
          </cell>
          <cell r="AM27" t="str">
            <v>RF#</v>
          </cell>
          <cell r="AU27" t="str">
            <v>I/C-M&amp;S,FPL</v>
          </cell>
          <cell r="AZ27" t="str">
            <v>FPL Fibernet</v>
          </cell>
        </row>
        <row r="28">
          <cell r="A28" t="str">
            <v>107100</v>
          </cell>
          <cell r="B28" t="str">
            <v>0368</v>
          </cell>
          <cell r="C28" t="str">
            <v>01066</v>
          </cell>
          <cell r="D28" t="str">
            <v>OMC000</v>
          </cell>
          <cell r="E28" t="str">
            <v>368000</v>
          </cell>
          <cell r="F28" t="str">
            <v>0680</v>
          </cell>
          <cell r="G28" t="str">
            <v>52450</v>
          </cell>
          <cell r="H28" t="str">
            <v>A</v>
          </cell>
          <cell r="I28" t="str">
            <v>00000041</v>
          </cell>
          <cell r="J28">
            <v>95</v>
          </cell>
          <cell r="K28">
            <v>368</v>
          </cell>
          <cell r="L28">
            <v>3213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str">
            <v>0680</v>
          </cell>
          <cell r="R28" t="str">
            <v>52450</v>
          </cell>
          <cell r="S28" t="str">
            <v>200212</v>
          </cell>
          <cell r="T28" t="str">
            <v>SA01</v>
          </cell>
          <cell r="U28">
            <v>40</v>
          </cell>
          <cell r="W28">
            <v>0</v>
          </cell>
          <cell r="Y28">
            <v>0</v>
          </cell>
          <cell r="Z28">
            <v>0</v>
          </cell>
          <cell r="AA28" t="str">
            <v>BCH</v>
          </cell>
          <cell r="AB28" t="str">
            <v>450002350</v>
          </cell>
          <cell r="AC28" t="str">
            <v>PO#</v>
          </cell>
          <cell r="AE28" t="str">
            <v>S/R</v>
          </cell>
          <cell r="AI28" t="str">
            <v>PYN</v>
          </cell>
          <cell r="AJ28" t="str">
            <v>PLA M</v>
          </cell>
          <cell r="AK28" t="str">
            <v>VND</v>
          </cell>
          <cell r="AL28" t="str">
            <v>266378122</v>
          </cell>
          <cell r="AM28" t="str">
            <v>FAC</v>
          </cell>
          <cell r="AN28" t="str">
            <v>000</v>
          </cell>
          <cell r="AQ28" t="str">
            <v>NVD</v>
          </cell>
          <cell r="AR28" t="str">
            <v>2002-12-</v>
          </cell>
          <cell r="AU28" t="str">
            <v>M PLA TOOLS         PLA M               1900003321</v>
          </cell>
          <cell r="AV28" t="str">
            <v>WF-BATCH</v>
          </cell>
          <cell r="AW28" t="str">
            <v>000</v>
          </cell>
          <cell r="AX28" t="str">
            <v>00</v>
          </cell>
          <cell r="AY28" t="str">
            <v>0</v>
          </cell>
          <cell r="AZ28" t="str">
            <v>FPL Fibernet</v>
          </cell>
        </row>
        <row r="29">
          <cell r="A29" t="str">
            <v>107100</v>
          </cell>
          <cell r="B29" t="str">
            <v>0368</v>
          </cell>
          <cell r="C29" t="str">
            <v>01066</v>
          </cell>
          <cell r="D29" t="str">
            <v>OMC000</v>
          </cell>
          <cell r="E29" t="str">
            <v>368000</v>
          </cell>
          <cell r="F29" t="str">
            <v>0750</v>
          </cell>
          <cell r="G29" t="str">
            <v>36000</v>
          </cell>
          <cell r="H29" t="str">
            <v>A</v>
          </cell>
          <cell r="I29" t="str">
            <v>00000041</v>
          </cell>
          <cell r="J29">
            <v>95</v>
          </cell>
          <cell r="K29">
            <v>368</v>
          </cell>
          <cell r="L29">
            <v>3213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0750</v>
          </cell>
          <cell r="R29" t="str">
            <v>36000</v>
          </cell>
          <cell r="S29" t="str">
            <v>200212</v>
          </cell>
          <cell r="T29" t="str">
            <v>PY42</v>
          </cell>
          <cell r="U29">
            <v>18.5</v>
          </cell>
          <cell r="V29" t="str">
            <v>LDB</v>
          </cell>
          <cell r="W29">
            <v>0</v>
          </cell>
          <cell r="X29" t="str">
            <v>SHR</v>
          </cell>
          <cell r="Y29">
            <v>0</v>
          </cell>
          <cell r="Z29">
            <v>0</v>
          </cell>
          <cell r="AA29" t="str">
            <v>PYP</v>
          </cell>
          <cell r="AB29" t="str">
            <v xml:space="preserve"> 0000025</v>
          </cell>
          <cell r="AC29" t="str">
            <v>PYL</v>
          </cell>
          <cell r="AD29" t="str">
            <v>004368</v>
          </cell>
          <cell r="AE29" t="str">
            <v>EMP</v>
          </cell>
          <cell r="AF29" t="str">
            <v>64529</v>
          </cell>
          <cell r="AG29" t="str">
            <v>JUL</v>
          </cell>
          <cell r="AH29" t="str">
            <v xml:space="preserve"> 000.00</v>
          </cell>
          <cell r="AI29" t="str">
            <v>BCH</v>
          </cell>
          <cell r="AJ29" t="str">
            <v>P52</v>
          </cell>
          <cell r="AK29" t="str">
            <v>CLS</v>
          </cell>
          <cell r="AL29" t="str">
            <v>R436</v>
          </cell>
          <cell r="AM29" t="str">
            <v>DTA</v>
          </cell>
          <cell r="AN29" t="str">
            <v xml:space="preserve"> 00000000000.00</v>
          </cell>
          <cell r="AO29" t="str">
            <v>DTH</v>
          </cell>
          <cell r="AP29" t="str">
            <v xml:space="preserve"> 00000000000.00</v>
          </cell>
          <cell r="AV29" t="str">
            <v>000000000</v>
          </cell>
          <cell r="AW29" t="str">
            <v>000</v>
          </cell>
          <cell r="AX29" t="str">
            <v>00</v>
          </cell>
          <cell r="AY29" t="str">
            <v>0</v>
          </cell>
          <cell r="AZ29" t="str">
            <v>FPL Fibernet</v>
          </cell>
        </row>
        <row r="30">
          <cell r="A30" t="str">
            <v>107100</v>
          </cell>
          <cell r="B30" t="str">
            <v>0368</v>
          </cell>
          <cell r="C30" t="str">
            <v>01066</v>
          </cell>
          <cell r="D30" t="str">
            <v>OMC000</v>
          </cell>
          <cell r="E30" t="str">
            <v>368000</v>
          </cell>
          <cell r="F30" t="str">
            <v>0750</v>
          </cell>
          <cell r="G30" t="str">
            <v>36000</v>
          </cell>
          <cell r="H30" t="str">
            <v>A</v>
          </cell>
          <cell r="I30" t="str">
            <v>00000041</v>
          </cell>
          <cell r="J30">
            <v>95</v>
          </cell>
          <cell r="K30">
            <v>368</v>
          </cell>
          <cell r="L30">
            <v>3213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0750</v>
          </cell>
          <cell r="R30" t="str">
            <v>36000</v>
          </cell>
          <cell r="S30" t="str">
            <v>200212</v>
          </cell>
          <cell r="T30" t="str">
            <v>PY42</v>
          </cell>
          <cell r="U30">
            <v>18.5</v>
          </cell>
          <cell r="V30" t="str">
            <v>LDB</v>
          </cell>
          <cell r="W30">
            <v>0</v>
          </cell>
          <cell r="X30" t="str">
            <v>SHR</v>
          </cell>
          <cell r="Y30">
            <v>0</v>
          </cell>
          <cell r="Z30">
            <v>0</v>
          </cell>
          <cell r="AA30" t="str">
            <v>PYP</v>
          </cell>
          <cell r="AB30" t="str">
            <v xml:space="preserve"> 0000026</v>
          </cell>
          <cell r="AC30" t="str">
            <v>PYL</v>
          </cell>
          <cell r="AD30" t="str">
            <v>004368</v>
          </cell>
          <cell r="AE30" t="str">
            <v>EMP</v>
          </cell>
          <cell r="AF30" t="str">
            <v>64529</v>
          </cell>
          <cell r="AG30" t="str">
            <v>JUL</v>
          </cell>
          <cell r="AH30" t="str">
            <v xml:space="preserve"> 000.00</v>
          </cell>
          <cell r="AI30" t="str">
            <v>BCH</v>
          </cell>
          <cell r="AJ30" t="str">
            <v>P52</v>
          </cell>
          <cell r="AK30" t="str">
            <v>CLS</v>
          </cell>
          <cell r="AL30" t="str">
            <v>R436</v>
          </cell>
          <cell r="AM30" t="str">
            <v>DTA</v>
          </cell>
          <cell r="AN30" t="str">
            <v xml:space="preserve"> 00000000000.00</v>
          </cell>
          <cell r="AO30" t="str">
            <v>DTH</v>
          </cell>
          <cell r="AP30" t="str">
            <v xml:space="preserve"> 00000000000.00</v>
          </cell>
          <cell r="AV30" t="str">
            <v>000000000</v>
          </cell>
          <cell r="AW30" t="str">
            <v>000</v>
          </cell>
          <cell r="AX30" t="str">
            <v>00</v>
          </cell>
          <cell r="AY30" t="str">
            <v>0</v>
          </cell>
          <cell r="AZ30" t="str">
            <v>FPL Fibernet</v>
          </cell>
        </row>
        <row r="31">
          <cell r="A31" t="str">
            <v>107100</v>
          </cell>
          <cell r="B31" t="str">
            <v>0368</v>
          </cell>
          <cell r="C31" t="str">
            <v>01066</v>
          </cell>
          <cell r="D31" t="str">
            <v>OMC000</v>
          </cell>
          <cell r="E31" t="str">
            <v>368000</v>
          </cell>
          <cell r="F31" t="str">
            <v>0772</v>
          </cell>
          <cell r="G31" t="str">
            <v>65000</v>
          </cell>
          <cell r="H31" t="str">
            <v>A</v>
          </cell>
          <cell r="I31" t="str">
            <v>00000041</v>
          </cell>
          <cell r="J31">
            <v>95</v>
          </cell>
          <cell r="K31">
            <v>368</v>
          </cell>
          <cell r="L31">
            <v>3213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0772</v>
          </cell>
          <cell r="R31" t="str">
            <v>65000</v>
          </cell>
          <cell r="S31" t="str">
            <v>200212</v>
          </cell>
          <cell r="T31" t="str">
            <v>CA01</v>
          </cell>
          <cell r="U31">
            <v>812.19</v>
          </cell>
          <cell r="V31" t="str">
            <v>LDB</v>
          </cell>
          <cell r="W31">
            <v>0</v>
          </cell>
          <cell r="Y31">
            <v>0</v>
          </cell>
          <cell r="Z31">
            <v>0</v>
          </cell>
          <cell r="AA31" t="str">
            <v>BCH</v>
          </cell>
          <cell r="AB31" t="str">
            <v>0001</v>
          </cell>
          <cell r="AC31" t="str">
            <v>WKS</v>
          </cell>
          <cell r="AE31" t="str">
            <v>JV#</v>
          </cell>
          <cell r="AF31" t="str">
            <v>122A</v>
          </cell>
          <cell r="AG31" t="str">
            <v>FRN</v>
          </cell>
          <cell r="AH31" t="str">
            <v>3213</v>
          </cell>
          <cell r="AI31" t="str">
            <v>RP#</v>
          </cell>
          <cell r="AJ31" t="str">
            <v>000</v>
          </cell>
          <cell r="AK31" t="str">
            <v>CTL</v>
          </cell>
          <cell r="AM31" t="str">
            <v>RF#</v>
          </cell>
          <cell r="AU31" t="str">
            <v>,</v>
          </cell>
          <cell r="AZ31" t="str">
            <v>FPL Fibernet</v>
          </cell>
        </row>
        <row r="32">
          <cell r="A32" t="str">
            <v>107100</v>
          </cell>
          <cell r="B32" t="str">
            <v>0368</v>
          </cell>
          <cell r="C32" t="str">
            <v>01066</v>
          </cell>
          <cell r="D32" t="str">
            <v>OMC000</v>
          </cell>
          <cell r="E32" t="str">
            <v>368000</v>
          </cell>
          <cell r="F32" t="str">
            <v>0802</v>
          </cell>
          <cell r="G32" t="str">
            <v>65000</v>
          </cell>
          <cell r="H32" t="str">
            <v>A</v>
          </cell>
          <cell r="I32" t="str">
            <v>00000041</v>
          </cell>
          <cell r="J32">
            <v>95</v>
          </cell>
          <cell r="K32">
            <v>368</v>
          </cell>
          <cell r="L32">
            <v>3213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0802</v>
          </cell>
          <cell r="R32" t="str">
            <v>65000</v>
          </cell>
          <cell r="S32" t="str">
            <v>200212</v>
          </cell>
          <cell r="T32" t="str">
            <v>CA01</v>
          </cell>
          <cell r="U32">
            <v>2409</v>
          </cell>
          <cell r="V32" t="str">
            <v>LDB</v>
          </cell>
          <cell r="W32">
            <v>0</v>
          </cell>
          <cell r="Y32">
            <v>0</v>
          </cell>
          <cell r="Z32">
            <v>0</v>
          </cell>
          <cell r="AA32" t="str">
            <v>BCH</v>
          </cell>
          <cell r="AB32" t="str">
            <v>0001</v>
          </cell>
          <cell r="AC32" t="str">
            <v>WKS</v>
          </cell>
          <cell r="AE32" t="str">
            <v>JV#</v>
          </cell>
          <cell r="AF32" t="str">
            <v>122A</v>
          </cell>
          <cell r="AG32" t="str">
            <v>FRN</v>
          </cell>
          <cell r="AH32" t="str">
            <v>3213</v>
          </cell>
          <cell r="AI32" t="str">
            <v>RP#</v>
          </cell>
          <cell r="AJ32" t="str">
            <v>000</v>
          </cell>
          <cell r="AK32" t="str">
            <v>CTL</v>
          </cell>
          <cell r="AM32" t="str">
            <v>RF#</v>
          </cell>
          <cell r="AU32" t="str">
            <v>I/C-AUGUSTE, M,FPL</v>
          </cell>
          <cell r="AZ32" t="str">
            <v>FPL Fibernet</v>
          </cell>
        </row>
        <row r="33">
          <cell r="A33" t="str">
            <v>107100</v>
          </cell>
          <cell r="B33" t="str">
            <v>0368</v>
          </cell>
          <cell r="C33" t="str">
            <v>01066</v>
          </cell>
          <cell r="D33" t="str">
            <v>OMC000</v>
          </cell>
          <cell r="E33" t="str">
            <v>368000</v>
          </cell>
          <cell r="F33" t="str">
            <v>0802</v>
          </cell>
          <cell r="G33" t="str">
            <v>65000</v>
          </cell>
          <cell r="H33" t="str">
            <v>A</v>
          </cell>
          <cell r="I33" t="str">
            <v>00000041</v>
          </cell>
          <cell r="J33">
            <v>95</v>
          </cell>
          <cell r="K33">
            <v>368</v>
          </cell>
          <cell r="L33">
            <v>3213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 t="str">
            <v>0802</v>
          </cell>
          <cell r="R33" t="str">
            <v>65000</v>
          </cell>
          <cell r="S33" t="str">
            <v>200212</v>
          </cell>
          <cell r="T33" t="str">
            <v>CA01</v>
          </cell>
          <cell r="U33">
            <v>3895</v>
          </cell>
          <cell r="V33" t="str">
            <v>LDB</v>
          </cell>
          <cell r="W33">
            <v>0</v>
          </cell>
          <cell r="Y33">
            <v>0</v>
          </cell>
          <cell r="Z33">
            <v>0</v>
          </cell>
          <cell r="AA33" t="str">
            <v>BCH</v>
          </cell>
          <cell r="AB33" t="str">
            <v>0001</v>
          </cell>
          <cell r="AC33" t="str">
            <v>WKS</v>
          </cell>
          <cell r="AE33" t="str">
            <v>JV#</v>
          </cell>
          <cell r="AF33" t="str">
            <v>122A</v>
          </cell>
          <cell r="AG33" t="str">
            <v>FRN</v>
          </cell>
          <cell r="AH33" t="str">
            <v>3213</v>
          </cell>
          <cell r="AI33" t="str">
            <v>RP#</v>
          </cell>
          <cell r="AJ33" t="str">
            <v>000</v>
          </cell>
          <cell r="AK33" t="str">
            <v>CTL</v>
          </cell>
          <cell r="AM33" t="str">
            <v>RF#</v>
          </cell>
          <cell r="AU33" t="str">
            <v>I/C-GAUGER,C,FPL</v>
          </cell>
          <cell r="AZ33" t="str">
            <v>FPL Fibernet</v>
          </cell>
        </row>
        <row r="34">
          <cell r="A34" t="str">
            <v>107100</v>
          </cell>
          <cell r="B34" t="str">
            <v>0368</v>
          </cell>
          <cell r="C34" t="str">
            <v>01066</v>
          </cell>
          <cell r="D34" t="str">
            <v>OMC000</v>
          </cell>
          <cell r="E34" t="str">
            <v>368000</v>
          </cell>
          <cell r="F34" t="str">
            <v>0803</v>
          </cell>
          <cell r="G34" t="str">
            <v>36000</v>
          </cell>
          <cell r="H34" t="str">
            <v>A</v>
          </cell>
          <cell r="I34" t="str">
            <v>00000041</v>
          </cell>
          <cell r="J34">
            <v>95</v>
          </cell>
          <cell r="K34">
            <v>368</v>
          </cell>
          <cell r="L34">
            <v>3213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>0803</v>
          </cell>
          <cell r="R34" t="str">
            <v>36000</v>
          </cell>
          <cell r="S34" t="str">
            <v>200212</v>
          </cell>
          <cell r="T34" t="str">
            <v>PY42</v>
          </cell>
          <cell r="U34">
            <v>553.79999999999995</v>
          </cell>
          <cell r="V34" t="str">
            <v>LDB</v>
          </cell>
          <cell r="W34">
            <v>0</v>
          </cell>
          <cell r="X34" t="str">
            <v>SHR</v>
          </cell>
          <cell r="Y34">
            <v>16</v>
          </cell>
          <cell r="Z34">
            <v>16</v>
          </cell>
          <cell r="AA34" t="str">
            <v>PYP</v>
          </cell>
          <cell r="AB34" t="str">
            <v xml:space="preserve"> 0000025</v>
          </cell>
          <cell r="AC34" t="str">
            <v>PYL</v>
          </cell>
          <cell r="AD34" t="str">
            <v>004368</v>
          </cell>
          <cell r="AE34" t="str">
            <v>EMP</v>
          </cell>
          <cell r="AF34" t="str">
            <v>35483</v>
          </cell>
          <cell r="AG34" t="str">
            <v>JUL</v>
          </cell>
          <cell r="AH34" t="str">
            <v xml:space="preserve"> 000.00</v>
          </cell>
          <cell r="AI34" t="str">
            <v>BCH</v>
          </cell>
          <cell r="AJ34" t="str">
            <v>801</v>
          </cell>
          <cell r="AK34" t="str">
            <v>CLS</v>
          </cell>
          <cell r="AL34" t="str">
            <v>R445</v>
          </cell>
          <cell r="AM34" t="str">
            <v>DTA</v>
          </cell>
          <cell r="AN34" t="str">
            <v xml:space="preserve"> 00000000000.00</v>
          </cell>
          <cell r="AO34" t="str">
            <v>DTH</v>
          </cell>
          <cell r="AP34" t="str">
            <v xml:space="preserve"> 00000000000.00</v>
          </cell>
          <cell r="AV34" t="str">
            <v>000000000</v>
          </cell>
          <cell r="AW34" t="str">
            <v>000</v>
          </cell>
          <cell r="AX34" t="str">
            <v>00</v>
          </cell>
          <cell r="AY34" t="str">
            <v>0</v>
          </cell>
          <cell r="AZ34" t="str">
            <v>FPL Fibernet</v>
          </cell>
        </row>
        <row r="35">
          <cell r="A35" t="str">
            <v>107100</v>
          </cell>
          <cell r="B35" t="str">
            <v>0368</v>
          </cell>
          <cell r="C35" t="str">
            <v>01066</v>
          </cell>
          <cell r="D35" t="str">
            <v>OMC000</v>
          </cell>
          <cell r="E35" t="str">
            <v>368000</v>
          </cell>
          <cell r="F35" t="str">
            <v>0803</v>
          </cell>
          <cell r="G35" t="str">
            <v>36000</v>
          </cell>
          <cell r="H35" t="str">
            <v>A</v>
          </cell>
          <cell r="I35" t="str">
            <v>00000041</v>
          </cell>
          <cell r="J35">
            <v>95</v>
          </cell>
          <cell r="K35">
            <v>368</v>
          </cell>
          <cell r="L35">
            <v>3213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 t="str">
            <v>0803</v>
          </cell>
          <cell r="R35" t="str">
            <v>36000</v>
          </cell>
          <cell r="S35" t="str">
            <v>200212</v>
          </cell>
          <cell r="T35" t="str">
            <v>PY42</v>
          </cell>
          <cell r="U35">
            <v>669.6</v>
          </cell>
          <cell r="V35" t="str">
            <v>LDB</v>
          </cell>
          <cell r="W35">
            <v>0</v>
          </cell>
          <cell r="X35" t="str">
            <v>SHR</v>
          </cell>
          <cell r="Y35">
            <v>16</v>
          </cell>
          <cell r="Z35">
            <v>16</v>
          </cell>
          <cell r="AA35" t="str">
            <v>PYP</v>
          </cell>
          <cell r="AB35" t="str">
            <v xml:space="preserve"> 0000026</v>
          </cell>
          <cell r="AC35" t="str">
            <v>PYL</v>
          </cell>
          <cell r="AD35" t="str">
            <v>004368</v>
          </cell>
          <cell r="AE35" t="str">
            <v>EMP</v>
          </cell>
          <cell r="AF35" t="str">
            <v>64529</v>
          </cell>
          <cell r="AG35" t="str">
            <v>JUL</v>
          </cell>
          <cell r="AH35" t="str">
            <v xml:space="preserve"> 000.00</v>
          </cell>
          <cell r="AI35" t="str">
            <v>BCH</v>
          </cell>
          <cell r="AJ35" t="str">
            <v>500</v>
          </cell>
          <cell r="AK35" t="str">
            <v>CLS</v>
          </cell>
          <cell r="AL35" t="str">
            <v>R436</v>
          </cell>
          <cell r="AM35" t="str">
            <v>DTA</v>
          </cell>
          <cell r="AN35" t="str">
            <v xml:space="preserve"> 00000000000.00</v>
          </cell>
          <cell r="AO35" t="str">
            <v>DTH</v>
          </cell>
          <cell r="AP35" t="str">
            <v xml:space="preserve"> 00000000000.00</v>
          </cell>
          <cell r="AV35" t="str">
            <v>000000000</v>
          </cell>
          <cell r="AW35" t="str">
            <v>000</v>
          </cell>
          <cell r="AX35" t="str">
            <v>00</v>
          </cell>
          <cell r="AY35" t="str">
            <v>0</v>
          </cell>
          <cell r="AZ35" t="str">
            <v>FPL Fibernet</v>
          </cell>
        </row>
        <row r="36">
          <cell r="A36" t="str">
            <v>107100</v>
          </cell>
          <cell r="B36" t="str">
            <v>0368</v>
          </cell>
          <cell r="C36" t="str">
            <v>01066</v>
          </cell>
          <cell r="D36" t="str">
            <v>OMC000</v>
          </cell>
          <cell r="E36" t="str">
            <v>368000</v>
          </cell>
          <cell r="F36" t="str">
            <v>0803</v>
          </cell>
          <cell r="G36" t="str">
            <v>36000</v>
          </cell>
          <cell r="H36" t="str">
            <v>A</v>
          </cell>
          <cell r="I36" t="str">
            <v>00000041</v>
          </cell>
          <cell r="J36">
            <v>95</v>
          </cell>
          <cell r="K36">
            <v>368</v>
          </cell>
          <cell r="L36">
            <v>3213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0803</v>
          </cell>
          <cell r="R36" t="str">
            <v>36000</v>
          </cell>
          <cell r="S36" t="str">
            <v>200212</v>
          </cell>
          <cell r="T36" t="str">
            <v>PY42</v>
          </cell>
          <cell r="U36">
            <v>837</v>
          </cell>
          <cell r="V36" t="str">
            <v>LDB</v>
          </cell>
          <cell r="W36">
            <v>0</v>
          </cell>
          <cell r="X36" t="str">
            <v>SHR</v>
          </cell>
          <cell r="Y36">
            <v>20</v>
          </cell>
          <cell r="Z36">
            <v>20</v>
          </cell>
          <cell r="AA36" t="str">
            <v>PYP</v>
          </cell>
          <cell r="AB36" t="str">
            <v xml:space="preserve"> 0000025</v>
          </cell>
          <cell r="AC36" t="str">
            <v>PYL</v>
          </cell>
          <cell r="AD36" t="str">
            <v>004368</v>
          </cell>
          <cell r="AE36" t="str">
            <v>EMP</v>
          </cell>
          <cell r="AF36" t="str">
            <v>64529</v>
          </cell>
          <cell r="AG36" t="str">
            <v>JUL</v>
          </cell>
          <cell r="AH36" t="str">
            <v xml:space="preserve"> 000.00</v>
          </cell>
          <cell r="AI36" t="str">
            <v>BCH</v>
          </cell>
          <cell r="AJ36" t="str">
            <v>500</v>
          </cell>
          <cell r="AK36" t="str">
            <v>CLS</v>
          </cell>
          <cell r="AL36" t="str">
            <v>R436</v>
          </cell>
          <cell r="AM36" t="str">
            <v>DTA</v>
          </cell>
          <cell r="AN36" t="str">
            <v xml:space="preserve"> 00000000000.00</v>
          </cell>
          <cell r="AO36" t="str">
            <v>DTH</v>
          </cell>
          <cell r="AP36" t="str">
            <v xml:space="preserve"> 00000000000.00</v>
          </cell>
          <cell r="AV36" t="str">
            <v>000000000</v>
          </cell>
          <cell r="AW36" t="str">
            <v>000</v>
          </cell>
          <cell r="AX36" t="str">
            <v>00</v>
          </cell>
          <cell r="AY36" t="str">
            <v>0</v>
          </cell>
          <cell r="AZ36" t="str">
            <v>FPL Fibernet</v>
          </cell>
        </row>
        <row r="37">
          <cell r="A37" t="str">
            <v>107100</v>
          </cell>
          <cell r="B37" t="str">
            <v>0368</v>
          </cell>
          <cell r="C37" t="str">
            <v>01066</v>
          </cell>
          <cell r="D37" t="str">
            <v>OMC000</v>
          </cell>
          <cell r="E37" t="str">
            <v>368000</v>
          </cell>
          <cell r="F37" t="str">
            <v>0803</v>
          </cell>
          <cell r="G37" t="str">
            <v>36000</v>
          </cell>
          <cell r="H37" t="str">
            <v>A</v>
          </cell>
          <cell r="I37" t="str">
            <v>00000041</v>
          </cell>
          <cell r="J37">
            <v>95</v>
          </cell>
          <cell r="K37">
            <v>368</v>
          </cell>
          <cell r="L37">
            <v>3213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 t="str">
            <v>0803</v>
          </cell>
          <cell r="R37" t="str">
            <v>36000</v>
          </cell>
          <cell r="S37" t="str">
            <v>200212</v>
          </cell>
          <cell r="T37" t="str">
            <v>PY42</v>
          </cell>
          <cell r="U37">
            <v>1384.8</v>
          </cell>
          <cell r="V37" t="str">
            <v>LDB</v>
          </cell>
          <cell r="W37">
            <v>0</v>
          </cell>
          <cell r="X37" t="str">
            <v>SHR</v>
          </cell>
          <cell r="Y37">
            <v>32</v>
          </cell>
          <cell r="Z37">
            <v>32</v>
          </cell>
          <cell r="AA37" t="str">
            <v>PYP</v>
          </cell>
          <cell r="AB37" t="str">
            <v xml:space="preserve"> 0000001</v>
          </cell>
          <cell r="AC37" t="str">
            <v>PYL</v>
          </cell>
          <cell r="AD37" t="str">
            <v>004368</v>
          </cell>
          <cell r="AE37" t="str">
            <v>EMP</v>
          </cell>
          <cell r="AF37" t="str">
            <v>78122</v>
          </cell>
          <cell r="AG37" t="str">
            <v>JUL</v>
          </cell>
          <cell r="AH37" t="str">
            <v xml:space="preserve"> 000.00</v>
          </cell>
          <cell r="AI37" t="str">
            <v>BCH</v>
          </cell>
          <cell r="AJ37" t="str">
            <v>801</v>
          </cell>
          <cell r="AK37" t="str">
            <v>CLS</v>
          </cell>
          <cell r="AL37" t="str">
            <v>1RB8</v>
          </cell>
          <cell r="AM37" t="str">
            <v>DTA</v>
          </cell>
          <cell r="AN37" t="str">
            <v xml:space="preserve"> 00000000000.00</v>
          </cell>
          <cell r="AO37" t="str">
            <v>DTH</v>
          </cell>
          <cell r="AP37" t="str">
            <v xml:space="preserve"> 00000000000.00</v>
          </cell>
          <cell r="AV37" t="str">
            <v>000000000</v>
          </cell>
          <cell r="AW37" t="str">
            <v>000</v>
          </cell>
          <cell r="AX37" t="str">
            <v>00</v>
          </cell>
          <cell r="AY37" t="str">
            <v>0</v>
          </cell>
          <cell r="AZ37" t="str">
            <v>FPL Fibernet</v>
          </cell>
        </row>
        <row r="38">
          <cell r="A38" t="str">
            <v>107100</v>
          </cell>
          <cell r="B38" t="str">
            <v>0368</v>
          </cell>
          <cell r="C38" t="str">
            <v>01066</v>
          </cell>
          <cell r="D38" t="str">
            <v>OMC000</v>
          </cell>
          <cell r="E38" t="str">
            <v>368000</v>
          </cell>
          <cell r="F38" t="str">
            <v>0803</v>
          </cell>
          <cell r="G38" t="str">
            <v>36000</v>
          </cell>
          <cell r="H38" t="str">
            <v>A</v>
          </cell>
          <cell r="I38" t="str">
            <v>00000041</v>
          </cell>
          <cell r="J38">
            <v>95</v>
          </cell>
          <cell r="K38">
            <v>368</v>
          </cell>
          <cell r="L38">
            <v>3213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0803</v>
          </cell>
          <cell r="R38" t="str">
            <v>36000</v>
          </cell>
          <cell r="S38" t="str">
            <v>200212</v>
          </cell>
          <cell r="T38" t="str">
            <v>PY42</v>
          </cell>
          <cell r="U38">
            <v>1471.35</v>
          </cell>
          <cell r="V38" t="str">
            <v>LDB</v>
          </cell>
          <cell r="W38">
            <v>0</v>
          </cell>
          <cell r="X38" t="str">
            <v>SHR</v>
          </cell>
          <cell r="Y38">
            <v>34</v>
          </cell>
          <cell r="Z38">
            <v>34</v>
          </cell>
          <cell r="AA38" t="str">
            <v>PYP</v>
          </cell>
          <cell r="AB38" t="str">
            <v xml:space="preserve"> 0000025</v>
          </cell>
          <cell r="AC38" t="str">
            <v>PYL</v>
          </cell>
          <cell r="AD38" t="str">
            <v>004368</v>
          </cell>
          <cell r="AE38" t="str">
            <v>EMP</v>
          </cell>
          <cell r="AF38" t="str">
            <v>78122</v>
          </cell>
          <cell r="AG38" t="str">
            <v>JUL</v>
          </cell>
          <cell r="AH38" t="str">
            <v xml:space="preserve"> 000.00</v>
          </cell>
          <cell r="AI38" t="str">
            <v>BCH</v>
          </cell>
          <cell r="AJ38" t="str">
            <v>801</v>
          </cell>
          <cell r="AK38" t="str">
            <v>CLS</v>
          </cell>
          <cell r="AL38" t="str">
            <v>1RB8</v>
          </cell>
          <cell r="AM38" t="str">
            <v>DTA</v>
          </cell>
          <cell r="AN38" t="str">
            <v xml:space="preserve"> 00000000000.00</v>
          </cell>
          <cell r="AO38" t="str">
            <v>DTH</v>
          </cell>
          <cell r="AP38" t="str">
            <v xml:space="preserve"> 00000000000.00</v>
          </cell>
          <cell r="AV38" t="str">
            <v>000000000</v>
          </cell>
          <cell r="AW38" t="str">
            <v>000</v>
          </cell>
          <cell r="AX38" t="str">
            <v>00</v>
          </cell>
          <cell r="AY38" t="str">
            <v>0</v>
          </cell>
          <cell r="AZ38" t="str">
            <v>FPL Fibernet</v>
          </cell>
        </row>
        <row r="39">
          <cell r="A39" t="str">
            <v>107100</v>
          </cell>
          <cell r="B39" t="str">
            <v>0368</v>
          </cell>
          <cell r="C39" t="str">
            <v>01066</v>
          </cell>
          <cell r="D39" t="str">
            <v>OMC000</v>
          </cell>
          <cell r="E39" t="str">
            <v>368000</v>
          </cell>
          <cell r="F39" t="str">
            <v>0803</v>
          </cell>
          <cell r="G39" t="str">
            <v>36000</v>
          </cell>
          <cell r="H39" t="str">
            <v>A</v>
          </cell>
          <cell r="I39" t="str">
            <v>00000041</v>
          </cell>
          <cell r="J39">
            <v>95</v>
          </cell>
          <cell r="K39">
            <v>368</v>
          </cell>
          <cell r="L39">
            <v>3213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0803</v>
          </cell>
          <cell r="R39" t="str">
            <v>36000</v>
          </cell>
          <cell r="S39" t="str">
            <v>200212</v>
          </cell>
          <cell r="T39" t="str">
            <v>PY42</v>
          </cell>
          <cell r="U39">
            <v>1617.96</v>
          </cell>
          <cell r="V39" t="str">
            <v>LDB</v>
          </cell>
          <cell r="W39">
            <v>0</v>
          </cell>
          <cell r="X39" t="str">
            <v>SHR</v>
          </cell>
          <cell r="Y39">
            <v>47</v>
          </cell>
          <cell r="Z39">
            <v>47</v>
          </cell>
          <cell r="AA39" t="str">
            <v>PYP</v>
          </cell>
          <cell r="AB39" t="str">
            <v xml:space="preserve"> 0000026</v>
          </cell>
          <cell r="AC39" t="str">
            <v>PYL</v>
          </cell>
          <cell r="AD39" t="str">
            <v>004368</v>
          </cell>
          <cell r="AE39" t="str">
            <v>EMP</v>
          </cell>
          <cell r="AF39" t="str">
            <v>13648</v>
          </cell>
          <cell r="AG39" t="str">
            <v>JUL</v>
          </cell>
          <cell r="AH39" t="str">
            <v xml:space="preserve"> 000.00</v>
          </cell>
          <cell r="AI39" t="str">
            <v>BCH</v>
          </cell>
          <cell r="AJ39" t="str">
            <v>801</v>
          </cell>
          <cell r="AK39" t="str">
            <v>CLS</v>
          </cell>
          <cell r="AL39" t="str">
            <v>R445</v>
          </cell>
          <cell r="AM39" t="str">
            <v>DTA</v>
          </cell>
          <cell r="AN39" t="str">
            <v xml:space="preserve"> 00000000000.00</v>
          </cell>
          <cell r="AO39" t="str">
            <v>DTH</v>
          </cell>
          <cell r="AP39" t="str">
            <v xml:space="preserve"> 00000000000.00</v>
          </cell>
          <cell r="AV39" t="str">
            <v>000000000</v>
          </cell>
          <cell r="AW39" t="str">
            <v>000</v>
          </cell>
          <cell r="AX39" t="str">
            <v>00</v>
          </cell>
          <cell r="AY39" t="str">
            <v>0</v>
          </cell>
          <cell r="AZ39" t="str">
            <v>FPL Fibernet</v>
          </cell>
        </row>
        <row r="40">
          <cell r="A40" t="str">
            <v>107100</v>
          </cell>
          <cell r="B40" t="str">
            <v>0368</v>
          </cell>
          <cell r="C40" t="str">
            <v>01066</v>
          </cell>
          <cell r="D40" t="str">
            <v>OMC000</v>
          </cell>
          <cell r="E40" t="str">
            <v>368000</v>
          </cell>
          <cell r="F40" t="str">
            <v>0803</v>
          </cell>
          <cell r="G40" t="str">
            <v>36000</v>
          </cell>
          <cell r="H40" t="str">
            <v>A</v>
          </cell>
          <cell r="I40" t="str">
            <v>00000041</v>
          </cell>
          <cell r="J40">
            <v>95</v>
          </cell>
          <cell r="K40">
            <v>368</v>
          </cell>
          <cell r="L40">
            <v>3213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0803</v>
          </cell>
          <cell r="R40" t="str">
            <v>36000</v>
          </cell>
          <cell r="S40" t="str">
            <v>200212</v>
          </cell>
          <cell r="T40" t="str">
            <v>PY42</v>
          </cell>
          <cell r="U40">
            <v>1938.3</v>
          </cell>
          <cell r="V40" t="str">
            <v>LDB</v>
          </cell>
          <cell r="W40">
            <v>0</v>
          </cell>
          <cell r="X40" t="str">
            <v>SHR</v>
          </cell>
          <cell r="Y40">
            <v>56</v>
          </cell>
          <cell r="Z40">
            <v>56</v>
          </cell>
          <cell r="AA40" t="str">
            <v>PYP</v>
          </cell>
          <cell r="AB40" t="str">
            <v xml:space="preserve"> 0000001</v>
          </cell>
          <cell r="AC40" t="str">
            <v>PYL</v>
          </cell>
          <cell r="AD40" t="str">
            <v>004368</v>
          </cell>
          <cell r="AE40" t="str">
            <v>EMP</v>
          </cell>
          <cell r="AF40" t="str">
            <v>35483</v>
          </cell>
          <cell r="AG40" t="str">
            <v>JUL</v>
          </cell>
          <cell r="AH40" t="str">
            <v xml:space="preserve"> 000.00</v>
          </cell>
          <cell r="AI40" t="str">
            <v>BCH</v>
          </cell>
          <cell r="AJ40" t="str">
            <v>801</v>
          </cell>
          <cell r="AK40" t="str">
            <v>CLS</v>
          </cell>
          <cell r="AL40" t="str">
            <v>R445</v>
          </cell>
          <cell r="AM40" t="str">
            <v>DTA</v>
          </cell>
          <cell r="AN40" t="str">
            <v xml:space="preserve"> 00000000000.00</v>
          </cell>
          <cell r="AO40" t="str">
            <v>DTH</v>
          </cell>
          <cell r="AP40" t="str">
            <v xml:space="preserve"> 00000000000.00</v>
          </cell>
          <cell r="AV40" t="str">
            <v>000000000</v>
          </cell>
          <cell r="AW40" t="str">
            <v>000</v>
          </cell>
          <cell r="AX40" t="str">
            <v>00</v>
          </cell>
          <cell r="AY40" t="str">
            <v>0</v>
          </cell>
          <cell r="AZ40" t="str">
            <v>FPL Fibernet</v>
          </cell>
        </row>
        <row r="41">
          <cell r="A41" t="str">
            <v>107100</v>
          </cell>
          <cell r="B41" t="str">
            <v>0368</v>
          </cell>
          <cell r="C41" t="str">
            <v>01066</v>
          </cell>
          <cell r="D41" t="str">
            <v>OMC000</v>
          </cell>
          <cell r="E41" t="str">
            <v>368000</v>
          </cell>
          <cell r="F41" t="str">
            <v>0803</v>
          </cell>
          <cell r="G41" t="str">
            <v>36000</v>
          </cell>
          <cell r="H41" t="str">
            <v>A</v>
          </cell>
          <cell r="I41" t="str">
            <v>00000041</v>
          </cell>
          <cell r="J41">
            <v>95</v>
          </cell>
          <cell r="K41">
            <v>368</v>
          </cell>
          <cell r="L41">
            <v>3213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0803</v>
          </cell>
          <cell r="R41" t="str">
            <v>36000</v>
          </cell>
          <cell r="S41" t="str">
            <v>200212</v>
          </cell>
          <cell r="T41" t="str">
            <v>PY42</v>
          </cell>
          <cell r="U41">
            <v>2754</v>
          </cell>
          <cell r="V41" t="str">
            <v>LDB</v>
          </cell>
          <cell r="W41">
            <v>0</v>
          </cell>
          <cell r="X41" t="str">
            <v>SHR</v>
          </cell>
          <cell r="Y41">
            <v>80</v>
          </cell>
          <cell r="Z41">
            <v>80</v>
          </cell>
          <cell r="AA41" t="str">
            <v>PYP</v>
          </cell>
          <cell r="AB41" t="str">
            <v xml:space="preserve"> 0000001</v>
          </cell>
          <cell r="AC41" t="str">
            <v>PYL</v>
          </cell>
          <cell r="AD41" t="str">
            <v>004368</v>
          </cell>
          <cell r="AE41" t="str">
            <v>EMP</v>
          </cell>
          <cell r="AF41" t="str">
            <v>13648</v>
          </cell>
          <cell r="AG41" t="str">
            <v>JUL</v>
          </cell>
          <cell r="AH41" t="str">
            <v xml:space="preserve"> 000.00</v>
          </cell>
          <cell r="AI41" t="str">
            <v>BCH</v>
          </cell>
          <cell r="AJ41" t="str">
            <v>801</v>
          </cell>
          <cell r="AK41" t="str">
            <v>CLS</v>
          </cell>
          <cell r="AL41" t="str">
            <v>R445</v>
          </cell>
          <cell r="AM41" t="str">
            <v>DTA</v>
          </cell>
          <cell r="AN41" t="str">
            <v xml:space="preserve"> 00000000000.00</v>
          </cell>
          <cell r="AO41" t="str">
            <v>DTH</v>
          </cell>
          <cell r="AP41" t="str">
            <v xml:space="preserve"> 00000000000.00</v>
          </cell>
          <cell r="AV41" t="str">
            <v>000000000</v>
          </cell>
          <cell r="AW41" t="str">
            <v>000</v>
          </cell>
          <cell r="AX41" t="str">
            <v>00</v>
          </cell>
          <cell r="AY41" t="str">
            <v>0</v>
          </cell>
          <cell r="AZ41" t="str">
            <v>FPL Fibernet</v>
          </cell>
        </row>
        <row r="42">
          <cell r="A42" t="str">
            <v>107100</v>
          </cell>
          <cell r="B42" t="str">
            <v>0368</v>
          </cell>
          <cell r="C42" t="str">
            <v>01066</v>
          </cell>
          <cell r="D42" t="str">
            <v>OMC000</v>
          </cell>
          <cell r="E42" t="str">
            <v>368000</v>
          </cell>
          <cell r="F42" t="str">
            <v>0803</v>
          </cell>
          <cell r="G42" t="str">
            <v>36000</v>
          </cell>
          <cell r="H42" t="str">
            <v>A</v>
          </cell>
          <cell r="I42" t="str">
            <v>00000041</v>
          </cell>
          <cell r="J42">
            <v>95</v>
          </cell>
          <cell r="K42">
            <v>368</v>
          </cell>
          <cell r="L42">
            <v>3213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0803</v>
          </cell>
          <cell r="R42" t="str">
            <v>36000</v>
          </cell>
          <cell r="S42" t="str">
            <v>200212</v>
          </cell>
          <cell r="T42" t="str">
            <v>PY42</v>
          </cell>
          <cell r="U42">
            <v>2754</v>
          </cell>
          <cell r="V42" t="str">
            <v>LDB</v>
          </cell>
          <cell r="W42">
            <v>0</v>
          </cell>
          <cell r="X42" t="str">
            <v>SHR</v>
          </cell>
          <cell r="Y42">
            <v>80</v>
          </cell>
          <cell r="Z42">
            <v>80</v>
          </cell>
          <cell r="AA42" t="str">
            <v>PYP</v>
          </cell>
          <cell r="AB42" t="str">
            <v xml:space="preserve"> 0000025</v>
          </cell>
          <cell r="AC42" t="str">
            <v>PYL</v>
          </cell>
          <cell r="AD42" t="str">
            <v>004368</v>
          </cell>
          <cell r="AE42" t="str">
            <v>EMP</v>
          </cell>
          <cell r="AF42" t="str">
            <v>13648</v>
          </cell>
          <cell r="AG42" t="str">
            <v>JUL</v>
          </cell>
          <cell r="AH42" t="str">
            <v xml:space="preserve"> 000.00</v>
          </cell>
          <cell r="AI42" t="str">
            <v>BCH</v>
          </cell>
          <cell r="AJ42" t="str">
            <v>801</v>
          </cell>
          <cell r="AK42" t="str">
            <v>CLS</v>
          </cell>
          <cell r="AL42" t="str">
            <v>R445</v>
          </cell>
          <cell r="AM42" t="str">
            <v>DTA</v>
          </cell>
          <cell r="AN42" t="str">
            <v xml:space="preserve"> 00000000000.00</v>
          </cell>
          <cell r="AO42" t="str">
            <v>DTH</v>
          </cell>
          <cell r="AP42" t="str">
            <v xml:space="preserve"> 00000000000.00</v>
          </cell>
          <cell r="AV42" t="str">
            <v>000000000</v>
          </cell>
          <cell r="AW42" t="str">
            <v>000</v>
          </cell>
          <cell r="AX42" t="str">
            <v>00</v>
          </cell>
          <cell r="AY42" t="str">
            <v>0</v>
          </cell>
          <cell r="AZ42" t="str">
            <v>FPL Fibernet</v>
          </cell>
        </row>
        <row r="43">
          <cell r="A43" t="str">
            <v>107100</v>
          </cell>
          <cell r="B43" t="str">
            <v>0368</v>
          </cell>
          <cell r="C43" t="str">
            <v>01066</v>
          </cell>
          <cell r="D43" t="str">
            <v>OMC000</v>
          </cell>
          <cell r="E43" t="str">
            <v>368000</v>
          </cell>
          <cell r="F43" t="str">
            <v>0803</v>
          </cell>
          <cell r="G43" t="str">
            <v>36000</v>
          </cell>
          <cell r="H43" t="str">
            <v>A</v>
          </cell>
          <cell r="I43" t="str">
            <v>00000041</v>
          </cell>
          <cell r="J43">
            <v>95</v>
          </cell>
          <cell r="K43">
            <v>368</v>
          </cell>
          <cell r="L43">
            <v>3213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0803</v>
          </cell>
          <cell r="R43" t="str">
            <v>36000</v>
          </cell>
          <cell r="S43" t="str">
            <v>200212</v>
          </cell>
          <cell r="T43" t="str">
            <v>PY42</v>
          </cell>
          <cell r="U43">
            <v>3348</v>
          </cell>
          <cell r="V43" t="str">
            <v>LDB</v>
          </cell>
          <cell r="W43">
            <v>0</v>
          </cell>
          <cell r="X43" t="str">
            <v>SHR</v>
          </cell>
          <cell r="Y43">
            <v>80</v>
          </cell>
          <cell r="Z43">
            <v>80</v>
          </cell>
          <cell r="AA43" t="str">
            <v>PYP</v>
          </cell>
          <cell r="AB43" t="str">
            <v xml:space="preserve"> 0000001</v>
          </cell>
          <cell r="AC43" t="str">
            <v>PYL</v>
          </cell>
          <cell r="AD43" t="str">
            <v>004368</v>
          </cell>
          <cell r="AE43" t="str">
            <v>EMP</v>
          </cell>
          <cell r="AF43" t="str">
            <v>64529</v>
          </cell>
          <cell r="AG43" t="str">
            <v>JUL</v>
          </cell>
          <cell r="AH43" t="str">
            <v xml:space="preserve"> 000.00</v>
          </cell>
          <cell r="AI43" t="str">
            <v>BCH</v>
          </cell>
          <cell r="AJ43" t="str">
            <v>801</v>
          </cell>
          <cell r="AK43" t="str">
            <v>CLS</v>
          </cell>
          <cell r="AL43" t="str">
            <v>R436</v>
          </cell>
          <cell r="AM43" t="str">
            <v>DTA</v>
          </cell>
          <cell r="AN43" t="str">
            <v xml:space="preserve"> 00000000000.00</v>
          </cell>
          <cell r="AO43" t="str">
            <v>DTH</v>
          </cell>
          <cell r="AP43" t="str">
            <v xml:space="preserve"> 00000000000.00</v>
          </cell>
          <cell r="AV43" t="str">
            <v>000000000</v>
          </cell>
          <cell r="AW43" t="str">
            <v>000</v>
          </cell>
          <cell r="AX43" t="str">
            <v>00</v>
          </cell>
          <cell r="AY43" t="str">
            <v>0</v>
          </cell>
          <cell r="AZ43" t="str">
            <v>FPL Fibernet</v>
          </cell>
        </row>
        <row r="44">
          <cell r="A44" t="str">
            <v>107100</v>
          </cell>
          <cell r="B44" t="str">
            <v>0368</v>
          </cell>
          <cell r="C44" t="str">
            <v>01066</v>
          </cell>
          <cell r="D44" t="str">
            <v>OMC000</v>
          </cell>
          <cell r="E44" t="str">
            <v>368000</v>
          </cell>
          <cell r="F44" t="str">
            <v>0803</v>
          </cell>
          <cell r="G44" t="str">
            <v>36000</v>
          </cell>
          <cell r="H44" t="str">
            <v>A</v>
          </cell>
          <cell r="I44" t="str">
            <v>00000041</v>
          </cell>
          <cell r="J44">
            <v>95</v>
          </cell>
          <cell r="K44">
            <v>368</v>
          </cell>
          <cell r="L44">
            <v>3213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0803</v>
          </cell>
          <cell r="R44" t="str">
            <v>36000</v>
          </cell>
          <cell r="S44" t="str">
            <v>200212</v>
          </cell>
          <cell r="T44" t="str">
            <v>PY42</v>
          </cell>
          <cell r="U44">
            <v>3462</v>
          </cell>
          <cell r="V44" t="str">
            <v>LDB</v>
          </cell>
          <cell r="W44">
            <v>0</v>
          </cell>
          <cell r="X44" t="str">
            <v>SHR</v>
          </cell>
          <cell r="Y44">
            <v>80</v>
          </cell>
          <cell r="Z44">
            <v>80</v>
          </cell>
          <cell r="AA44" t="str">
            <v>PYP</v>
          </cell>
          <cell r="AB44" t="str">
            <v xml:space="preserve"> 0000026</v>
          </cell>
          <cell r="AC44" t="str">
            <v>PYL</v>
          </cell>
          <cell r="AD44" t="str">
            <v>004368</v>
          </cell>
          <cell r="AE44" t="str">
            <v>EMP</v>
          </cell>
          <cell r="AF44" t="str">
            <v>78122</v>
          </cell>
          <cell r="AG44" t="str">
            <v>JUL</v>
          </cell>
          <cell r="AH44" t="str">
            <v xml:space="preserve"> 000.00</v>
          </cell>
          <cell r="AI44" t="str">
            <v>BCH</v>
          </cell>
          <cell r="AJ44" t="str">
            <v>801</v>
          </cell>
          <cell r="AK44" t="str">
            <v>CLS</v>
          </cell>
          <cell r="AL44" t="str">
            <v>1RB8</v>
          </cell>
          <cell r="AM44" t="str">
            <v>DTA</v>
          </cell>
          <cell r="AN44" t="str">
            <v xml:space="preserve"> 00000000000.00</v>
          </cell>
          <cell r="AO44" t="str">
            <v>DTH</v>
          </cell>
          <cell r="AP44" t="str">
            <v xml:space="preserve"> 00000000000.00</v>
          </cell>
          <cell r="AV44" t="str">
            <v>000000000</v>
          </cell>
          <cell r="AW44" t="str">
            <v>000</v>
          </cell>
          <cell r="AX44" t="str">
            <v>00</v>
          </cell>
          <cell r="AY44" t="str">
            <v>0</v>
          </cell>
          <cell r="AZ44" t="str">
            <v>FPL Fibernet</v>
          </cell>
        </row>
        <row r="45">
          <cell r="A45" t="str">
            <v>107100</v>
          </cell>
          <cell r="B45" t="str">
            <v>0368</v>
          </cell>
          <cell r="C45" t="str">
            <v>01066</v>
          </cell>
          <cell r="D45" t="str">
            <v>OMC000</v>
          </cell>
          <cell r="E45" t="str">
            <v>368000</v>
          </cell>
          <cell r="F45" t="str">
            <v>0805</v>
          </cell>
          <cell r="G45" t="str">
            <v>65000</v>
          </cell>
          <cell r="H45" t="str">
            <v>A</v>
          </cell>
          <cell r="I45" t="str">
            <v>00000041</v>
          </cell>
          <cell r="J45">
            <v>95</v>
          </cell>
          <cell r="K45">
            <v>368</v>
          </cell>
          <cell r="L45">
            <v>3213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0805</v>
          </cell>
          <cell r="R45" t="str">
            <v>65000</v>
          </cell>
          <cell r="S45" t="str">
            <v>200212</v>
          </cell>
          <cell r="T45" t="str">
            <v>CA01</v>
          </cell>
          <cell r="U45">
            <v>609</v>
          </cell>
          <cell r="V45" t="str">
            <v>LDB</v>
          </cell>
          <cell r="W45">
            <v>0</v>
          </cell>
          <cell r="Y45">
            <v>0</v>
          </cell>
          <cell r="Z45">
            <v>0</v>
          </cell>
          <cell r="AA45" t="str">
            <v>BCH</v>
          </cell>
          <cell r="AB45" t="str">
            <v>0001</v>
          </cell>
          <cell r="AC45" t="str">
            <v>WKS</v>
          </cell>
          <cell r="AE45" t="str">
            <v>JV#</v>
          </cell>
          <cell r="AF45" t="str">
            <v>122A</v>
          </cell>
          <cell r="AG45" t="str">
            <v>FRN</v>
          </cell>
          <cell r="AH45" t="str">
            <v>3213</v>
          </cell>
          <cell r="AI45" t="str">
            <v>RP#</v>
          </cell>
          <cell r="AJ45" t="str">
            <v>000</v>
          </cell>
          <cell r="AK45" t="str">
            <v>CTL</v>
          </cell>
          <cell r="AM45" t="str">
            <v>RF#</v>
          </cell>
          <cell r="AU45" t="str">
            <v>I/C-AMLONG,T,FPL</v>
          </cell>
          <cell r="AZ45" t="str">
            <v>FPL Fibernet</v>
          </cell>
        </row>
        <row r="46">
          <cell r="A46" t="str">
            <v>107100</v>
          </cell>
          <cell r="B46" t="str">
            <v>0368</v>
          </cell>
          <cell r="C46" t="str">
            <v>01066</v>
          </cell>
          <cell r="D46" t="str">
            <v>OMC000</v>
          </cell>
          <cell r="E46" t="str">
            <v>368000</v>
          </cell>
          <cell r="F46" t="str">
            <v>0805</v>
          </cell>
          <cell r="G46" t="str">
            <v>65000</v>
          </cell>
          <cell r="H46" t="str">
            <v>A</v>
          </cell>
          <cell r="I46" t="str">
            <v>00000041</v>
          </cell>
          <cell r="J46">
            <v>95</v>
          </cell>
          <cell r="K46">
            <v>368</v>
          </cell>
          <cell r="L46">
            <v>3213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0805</v>
          </cell>
          <cell r="R46" t="str">
            <v>65000</v>
          </cell>
          <cell r="S46" t="str">
            <v>200212</v>
          </cell>
          <cell r="T46" t="str">
            <v>CA01</v>
          </cell>
          <cell r="U46">
            <v>767.25</v>
          </cell>
          <cell r="V46" t="str">
            <v>LDB</v>
          </cell>
          <cell r="W46">
            <v>0</v>
          </cell>
          <cell r="Y46">
            <v>0</v>
          </cell>
          <cell r="Z46">
            <v>0</v>
          </cell>
          <cell r="AA46" t="str">
            <v>BCH</v>
          </cell>
          <cell r="AB46" t="str">
            <v>0001</v>
          </cell>
          <cell r="AC46" t="str">
            <v>WKS</v>
          </cell>
          <cell r="AE46" t="str">
            <v>JV#</v>
          </cell>
          <cell r="AF46" t="str">
            <v>122A</v>
          </cell>
          <cell r="AG46" t="str">
            <v>FRN</v>
          </cell>
          <cell r="AH46" t="str">
            <v>3213</v>
          </cell>
          <cell r="AI46" t="str">
            <v>RP#</v>
          </cell>
          <cell r="AJ46" t="str">
            <v>000</v>
          </cell>
          <cell r="AK46" t="str">
            <v>CTL</v>
          </cell>
          <cell r="AM46" t="str">
            <v>RF#</v>
          </cell>
          <cell r="AU46" t="str">
            <v>I/C-GILBERTI,D,FPL</v>
          </cell>
          <cell r="AZ46" t="str">
            <v>FPL Fibernet</v>
          </cell>
        </row>
        <row r="47">
          <cell r="A47" t="str">
            <v>107100</v>
          </cell>
          <cell r="B47" t="str">
            <v>0368</v>
          </cell>
          <cell r="C47" t="str">
            <v>01066</v>
          </cell>
          <cell r="D47" t="str">
            <v>OMC000</v>
          </cell>
          <cell r="E47" t="str">
            <v>368000</v>
          </cell>
          <cell r="F47" t="str">
            <v>0805</v>
          </cell>
          <cell r="G47" t="str">
            <v>65000</v>
          </cell>
          <cell r="H47" t="str">
            <v>A</v>
          </cell>
          <cell r="I47" t="str">
            <v>00000041</v>
          </cell>
          <cell r="J47">
            <v>95</v>
          </cell>
          <cell r="K47">
            <v>368</v>
          </cell>
          <cell r="L47">
            <v>3213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>0805</v>
          </cell>
          <cell r="R47" t="str">
            <v>65000</v>
          </cell>
          <cell r="S47" t="str">
            <v>200212</v>
          </cell>
          <cell r="T47" t="str">
            <v>CA01</v>
          </cell>
          <cell r="U47">
            <v>1435.5</v>
          </cell>
          <cell r="V47" t="str">
            <v>LDB</v>
          </cell>
          <cell r="W47">
            <v>0</v>
          </cell>
          <cell r="Y47">
            <v>0</v>
          </cell>
          <cell r="Z47">
            <v>0</v>
          </cell>
          <cell r="AA47" t="str">
            <v>BCH</v>
          </cell>
          <cell r="AB47" t="str">
            <v>0001</v>
          </cell>
          <cell r="AC47" t="str">
            <v>WKS</v>
          </cell>
          <cell r="AE47" t="str">
            <v>JV#</v>
          </cell>
          <cell r="AF47" t="str">
            <v>122A</v>
          </cell>
          <cell r="AG47" t="str">
            <v>FRN</v>
          </cell>
          <cell r="AH47" t="str">
            <v>3213</v>
          </cell>
          <cell r="AI47" t="str">
            <v>RP#</v>
          </cell>
          <cell r="AJ47" t="str">
            <v>000</v>
          </cell>
          <cell r="AK47" t="str">
            <v>CTL</v>
          </cell>
          <cell r="AM47" t="str">
            <v>RF#</v>
          </cell>
          <cell r="AU47" t="str">
            <v>I/C-AUGUSTE, M,FPL</v>
          </cell>
          <cell r="AZ47" t="str">
            <v>FPL Fibernet</v>
          </cell>
        </row>
        <row r="48">
          <cell r="A48" t="str">
            <v>107100</v>
          </cell>
          <cell r="B48" t="str">
            <v>0368</v>
          </cell>
          <cell r="C48" t="str">
            <v>01066</v>
          </cell>
          <cell r="D48" t="str">
            <v>OMC000</v>
          </cell>
          <cell r="E48" t="str">
            <v>368000</v>
          </cell>
          <cell r="F48" t="str">
            <v>0805</v>
          </cell>
          <cell r="G48" t="str">
            <v>65000</v>
          </cell>
          <cell r="H48" t="str">
            <v>A</v>
          </cell>
          <cell r="I48" t="str">
            <v>00000041</v>
          </cell>
          <cell r="J48">
            <v>95</v>
          </cell>
          <cell r="K48">
            <v>368</v>
          </cell>
          <cell r="L48">
            <v>3213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0805</v>
          </cell>
          <cell r="R48" t="str">
            <v>65000</v>
          </cell>
          <cell r="S48" t="str">
            <v>200212</v>
          </cell>
          <cell r="T48" t="str">
            <v>CA01</v>
          </cell>
          <cell r="U48">
            <v>3228.75</v>
          </cell>
          <cell r="V48" t="str">
            <v>LDB</v>
          </cell>
          <cell r="W48">
            <v>0</v>
          </cell>
          <cell r="Y48">
            <v>0</v>
          </cell>
          <cell r="Z48">
            <v>0</v>
          </cell>
          <cell r="AA48" t="str">
            <v>BCH</v>
          </cell>
          <cell r="AB48" t="str">
            <v>0001</v>
          </cell>
          <cell r="AC48" t="str">
            <v>WKS</v>
          </cell>
          <cell r="AE48" t="str">
            <v>JV#</v>
          </cell>
          <cell r="AF48" t="str">
            <v>122A</v>
          </cell>
          <cell r="AG48" t="str">
            <v>FRN</v>
          </cell>
          <cell r="AH48" t="str">
            <v>3213</v>
          </cell>
          <cell r="AI48" t="str">
            <v>RP#</v>
          </cell>
          <cell r="AJ48" t="str">
            <v>000</v>
          </cell>
          <cell r="AK48" t="str">
            <v>CTL</v>
          </cell>
          <cell r="AM48" t="str">
            <v>RF#</v>
          </cell>
          <cell r="AU48" t="str">
            <v>I/C-GAUGER,C,FPL</v>
          </cell>
          <cell r="AZ48" t="str">
            <v>FPL Fibernet</v>
          </cell>
        </row>
        <row r="49">
          <cell r="A49" t="str">
            <v>107100</v>
          </cell>
          <cell r="B49" t="str">
            <v>0368</v>
          </cell>
          <cell r="C49" t="str">
            <v>01066</v>
          </cell>
          <cell r="D49" t="str">
            <v>OMC000</v>
          </cell>
          <cell r="E49" t="str">
            <v>368000</v>
          </cell>
          <cell r="F49" t="str">
            <v>0810</v>
          </cell>
          <cell r="G49" t="str">
            <v>65000</v>
          </cell>
          <cell r="H49" t="str">
            <v>A</v>
          </cell>
          <cell r="I49" t="str">
            <v>00000041</v>
          </cell>
          <cell r="J49">
            <v>95</v>
          </cell>
          <cell r="K49">
            <v>368</v>
          </cell>
          <cell r="L49">
            <v>3213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 t="str">
            <v>0810</v>
          </cell>
          <cell r="R49" t="str">
            <v>65000</v>
          </cell>
          <cell r="S49" t="str">
            <v>200212</v>
          </cell>
          <cell r="T49" t="str">
            <v>CA01</v>
          </cell>
          <cell r="U49">
            <v>37.11</v>
          </cell>
          <cell r="V49" t="str">
            <v>LDB</v>
          </cell>
          <cell r="W49">
            <v>0</v>
          </cell>
          <cell r="Y49">
            <v>0</v>
          </cell>
          <cell r="Z49">
            <v>0</v>
          </cell>
          <cell r="AA49" t="str">
            <v>BCH</v>
          </cell>
          <cell r="AB49" t="str">
            <v>0001</v>
          </cell>
          <cell r="AC49" t="str">
            <v>WKS</v>
          </cell>
          <cell r="AE49" t="str">
            <v>JV#</v>
          </cell>
          <cell r="AF49" t="str">
            <v>122A</v>
          </cell>
          <cell r="AG49" t="str">
            <v>FRN</v>
          </cell>
          <cell r="AH49" t="str">
            <v>3213</v>
          </cell>
          <cell r="AI49" t="str">
            <v>RP#</v>
          </cell>
          <cell r="AJ49" t="str">
            <v>000</v>
          </cell>
          <cell r="AK49" t="str">
            <v>CTL</v>
          </cell>
          <cell r="AM49" t="str">
            <v>RF#</v>
          </cell>
          <cell r="AU49" t="str">
            <v>I/C-PHONE CHARGES,FPL</v>
          </cell>
          <cell r="AZ49" t="str">
            <v>FPL Fibernet</v>
          </cell>
        </row>
        <row r="50">
          <cell r="A50" t="str">
            <v>107100</v>
          </cell>
          <cell r="B50" t="str">
            <v>0368</v>
          </cell>
          <cell r="C50" t="str">
            <v>01066</v>
          </cell>
          <cell r="D50" t="str">
            <v>OMC000</v>
          </cell>
          <cell r="E50" t="str">
            <v>368000</v>
          </cell>
          <cell r="F50" t="str">
            <v>0814</v>
          </cell>
          <cell r="G50" t="str">
            <v>52450</v>
          </cell>
          <cell r="H50" t="str">
            <v>A</v>
          </cell>
          <cell r="I50" t="str">
            <v>00000041</v>
          </cell>
          <cell r="J50">
            <v>95</v>
          </cell>
          <cell r="K50">
            <v>368</v>
          </cell>
          <cell r="L50">
            <v>3213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0814</v>
          </cell>
          <cell r="R50" t="str">
            <v>52450</v>
          </cell>
          <cell r="S50" t="str">
            <v>200212</v>
          </cell>
          <cell r="T50" t="str">
            <v>SA01</v>
          </cell>
          <cell r="U50">
            <v>70.48</v>
          </cell>
          <cell r="W50">
            <v>0</v>
          </cell>
          <cell r="Y50">
            <v>0</v>
          </cell>
          <cell r="Z50">
            <v>0</v>
          </cell>
          <cell r="AA50" t="str">
            <v>BCH</v>
          </cell>
          <cell r="AB50" t="str">
            <v>450002350</v>
          </cell>
          <cell r="AC50" t="str">
            <v>PO#</v>
          </cell>
          <cell r="AE50" t="str">
            <v>S/R</v>
          </cell>
          <cell r="AI50" t="str">
            <v>PYN</v>
          </cell>
          <cell r="AJ50" t="str">
            <v>LOPEZ M L</v>
          </cell>
          <cell r="AK50" t="str">
            <v>VND</v>
          </cell>
          <cell r="AL50" t="str">
            <v>481580814</v>
          </cell>
          <cell r="AM50" t="str">
            <v>FAC</v>
          </cell>
          <cell r="AN50" t="str">
            <v>000</v>
          </cell>
          <cell r="AQ50" t="str">
            <v>NVD</v>
          </cell>
          <cell r="AR50" t="str">
            <v>2002-12-</v>
          </cell>
          <cell r="AU50" t="str">
            <v>M LOPEZ CELLPHONE   LOPEZ M L           1900003319</v>
          </cell>
          <cell r="AV50" t="str">
            <v>WF-BATCH</v>
          </cell>
          <cell r="AW50" t="str">
            <v>000</v>
          </cell>
          <cell r="AX50" t="str">
            <v>00</v>
          </cell>
          <cell r="AY50" t="str">
            <v>0</v>
          </cell>
          <cell r="AZ50" t="str">
            <v>FPL Fibernet</v>
          </cell>
        </row>
        <row r="51">
          <cell r="A51" t="str">
            <v>107100</v>
          </cell>
          <cell r="B51" t="str">
            <v>0368</v>
          </cell>
          <cell r="C51" t="str">
            <v>01066</v>
          </cell>
          <cell r="D51" t="str">
            <v>OMC000</v>
          </cell>
          <cell r="E51" t="str">
            <v>368000</v>
          </cell>
          <cell r="F51" t="str">
            <v>0814</v>
          </cell>
          <cell r="G51" t="str">
            <v>52450</v>
          </cell>
          <cell r="H51" t="str">
            <v>A</v>
          </cell>
          <cell r="I51" t="str">
            <v>00000041</v>
          </cell>
          <cell r="J51">
            <v>95</v>
          </cell>
          <cell r="K51">
            <v>368</v>
          </cell>
          <cell r="L51">
            <v>3213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 t="str">
            <v>0814</v>
          </cell>
          <cell r="R51" t="str">
            <v>52450</v>
          </cell>
          <cell r="S51" t="str">
            <v>200212</v>
          </cell>
          <cell r="T51" t="str">
            <v>SA01</v>
          </cell>
          <cell r="U51">
            <v>78.05</v>
          </cell>
          <cell r="W51">
            <v>0</v>
          </cell>
          <cell r="Y51">
            <v>0</v>
          </cell>
          <cell r="Z51">
            <v>0</v>
          </cell>
          <cell r="AA51" t="str">
            <v>BCH</v>
          </cell>
          <cell r="AB51" t="str">
            <v>450002350</v>
          </cell>
          <cell r="AC51" t="str">
            <v>PO#</v>
          </cell>
          <cell r="AE51" t="str">
            <v>S/R</v>
          </cell>
          <cell r="AI51" t="str">
            <v>PYN</v>
          </cell>
          <cell r="AJ51" t="str">
            <v>PLA M</v>
          </cell>
          <cell r="AK51" t="str">
            <v>VND</v>
          </cell>
          <cell r="AL51" t="str">
            <v>266378122</v>
          </cell>
          <cell r="AM51" t="str">
            <v>FAC</v>
          </cell>
          <cell r="AN51" t="str">
            <v>000</v>
          </cell>
          <cell r="AQ51" t="str">
            <v>NVD</v>
          </cell>
          <cell r="AR51" t="str">
            <v>2002-12-</v>
          </cell>
          <cell r="AU51" t="str">
            <v>M PLA CELL PHONE    PLA M               1900003321</v>
          </cell>
          <cell r="AV51" t="str">
            <v>WF-BATCH</v>
          </cell>
          <cell r="AW51" t="str">
            <v>000</v>
          </cell>
          <cell r="AX51" t="str">
            <v>00</v>
          </cell>
          <cell r="AY51" t="str">
            <v>0</v>
          </cell>
          <cell r="AZ51" t="str">
            <v>FPL Fibernet</v>
          </cell>
        </row>
        <row r="52">
          <cell r="A52" t="str">
            <v>107100</v>
          </cell>
          <cell r="B52" t="str">
            <v>0368</v>
          </cell>
          <cell r="C52" t="str">
            <v>01066</v>
          </cell>
          <cell r="D52" t="str">
            <v>OMC000</v>
          </cell>
          <cell r="E52" t="str">
            <v>368000</v>
          </cell>
          <cell r="F52" t="str">
            <v>0901</v>
          </cell>
          <cell r="G52" t="str">
            <v>65000</v>
          </cell>
          <cell r="H52" t="str">
            <v>A</v>
          </cell>
          <cell r="I52" t="str">
            <v>00000041</v>
          </cell>
          <cell r="J52">
            <v>95</v>
          </cell>
          <cell r="K52">
            <v>368</v>
          </cell>
          <cell r="L52">
            <v>3213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0901</v>
          </cell>
          <cell r="R52" t="str">
            <v>65000</v>
          </cell>
          <cell r="S52" t="str">
            <v>200212</v>
          </cell>
          <cell r="T52" t="str">
            <v>CA01</v>
          </cell>
          <cell r="U52">
            <v>48.12</v>
          </cell>
          <cell r="V52" t="str">
            <v>LDB</v>
          </cell>
          <cell r="W52">
            <v>0</v>
          </cell>
          <cell r="Y52">
            <v>0</v>
          </cell>
          <cell r="Z52">
            <v>0</v>
          </cell>
          <cell r="AA52" t="str">
            <v>BCH</v>
          </cell>
          <cell r="AB52" t="str">
            <v>0001</v>
          </cell>
          <cell r="AC52" t="str">
            <v>WKS</v>
          </cell>
          <cell r="AE52" t="str">
            <v>JV#</v>
          </cell>
          <cell r="AF52" t="str">
            <v>122A</v>
          </cell>
          <cell r="AG52" t="str">
            <v>FRN</v>
          </cell>
          <cell r="AH52" t="str">
            <v>3213</v>
          </cell>
          <cell r="AI52" t="str">
            <v>RP#</v>
          </cell>
          <cell r="AJ52" t="str">
            <v>000</v>
          </cell>
          <cell r="AK52" t="str">
            <v>CTL</v>
          </cell>
          <cell r="AM52" t="str">
            <v>RF#</v>
          </cell>
          <cell r="AU52" t="str">
            <v>I/C-GAUGER,C,FPL</v>
          </cell>
          <cell r="AZ52" t="str">
            <v>FPL Fibernet</v>
          </cell>
        </row>
        <row r="53">
          <cell r="A53" t="str">
            <v>107100</v>
          </cell>
          <cell r="B53" t="str">
            <v>0368</v>
          </cell>
          <cell r="C53" t="str">
            <v>01066</v>
          </cell>
          <cell r="D53" t="str">
            <v>OMC000</v>
          </cell>
          <cell r="E53" t="str">
            <v>368000</v>
          </cell>
          <cell r="F53" t="str">
            <v>0902</v>
          </cell>
          <cell r="G53" t="str">
            <v>65000</v>
          </cell>
          <cell r="H53" t="str">
            <v>A</v>
          </cell>
          <cell r="I53" t="str">
            <v>00000041</v>
          </cell>
          <cell r="J53">
            <v>95</v>
          </cell>
          <cell r="K53">
            <v>368</v>
          </cell>
          <cell r="L53">
            <v>3213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 t="str">
            <v>0902</v>
          </cell>
          <cell r="R53" t="str">
            <v>65000</v>
          </cell>
          <cell r="S53" t="str">
            <v>200212</v>
          </cell>
          <cell r="T53" t="str">
            <v>CA01</v>
          </cell>
          <cell r="U53">
            <v>109.89</v>
          </cell>
          <cell r="V53" t="str">
            <v>LDB</v>
          </cell>
          <cell r="W53">
            <v>0</v>
          </cell>
          <cell r="Y53">
            <v>0</v>
          </cell>
          <cell r="Z53">
            <v>0</v>
          </cell>
          <cell r="AA53" t="str">
            <v>BCH</v>
          </cell>
          <cell r="AB53" t="str">
            <v>0001</v>
          </cell>
          <cell r="AC53" t="str">
            <v>WKS</v>
          </cell>
          <cell r="AE53" t="str">
            <v>JV#</v>
          </cell>
          <cell r="AF53" t="str">
            <v>122A</v>
          </cell>
          <cell r="AG53" t="str">
            <v>FRN</v>
          </cell>
          <cell r="AH53" t="str">
            <v>3213</v>
          </cell>
          <cell r="AI53" t="str">
            <v>RP#</v>
          </cell>
          <cell r="AJ53" t="str">
            <v>000</v>
          </cell>
          <cell r="AK53" t="str">
            <v>CTL</v>
          </cell>
          <cell r="AM53" t="str">
            <v>RF#</v>
          </cell>
          <cell r="AU53" t="str">
            <v>I/C-GAUGER,C,FPL</v>
          </cell>
          <cell r="AZ53" t="str">
            <v>FPL Fibernet</v>
          </cell>
        </row>
        <row r="54">
          <cell r="A54" t="str">
            <v>107100</v>
          </cell>
          <cell r="B54" t="str">
            <v>0399</v>
          </cell>
          <cell r="C54" t="str">
            <v>01066</v>
          </cell>
          <cell r="D54" t="str">
            <v>OMC000</v>
          </cell>
          <cell r="E54" t="str">
            <v>399000</v>
          </cell>
          <cell r="F54" t="str">
            <v>0625</v>
          </cell>
          <cell r="G54" t="str">
            <v>52450</v>
          </cell>
          <cell r="H54" t="str">
            <v>A</v>
          </cell>
          <cell r="I54" t="str">
            <v>00000041</v>
          </cell>
          <cell r="J54">
            <v>95</v>
          </cell>
          <cell r="K54">
            <v>399</v>
          </cell>
          <cell r="L54">
            <v>3218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0625</v>
          </cell>
          <cell r="R54" t="str">
            <v>52450</v>
          </cell>
          <cell r="S54" t="str">
            <v>200212</v>
          </cell>
          <cell r="T54" t="str">
            <v>SA01</v>
          </cell>
          <cell r="U54">
            <v>15.5</v>
          </cell>
          <cell r="W54">
            <v>0</v>
          </cell>
          <cell r="Y54">
            <v>0</v>
          </cell>
          <cell r="Z54">
            <v>0</v>
          </cell>
          <cell r="AA54" t="str">
            <v>BCH</v>
          </cell>
          <cell r="AB54" t="str">
            <v>450002347</v>
          </cell>
          <cell r="AC54" t="str">
            <v>PO#</v>
          </cell>
          <cell r="AE54" t="str">
            <v>S/R</v>
          </cell>
          <cell r="AI54" t="str">
            <v>PYN</v>
          </cell>
          <cell r="AJ54" t="str">
            <v>KREAFLE J E</v>
          </cell>
          <cell r="AK54" t="str">
            <v>VND</v>
          </cell>
          <cell r="AL54" t="str">
            <v>212864529</v>
          </cell>
          <cell r="AM54" t="str">
            <v>FAC</v>
          </cell>
          <cell r="AN54" t="str">
            <v>000</v>
          </cell>
          <cell r="AQ54" t="str">
            <v>NVD</v>
          </cell>
          <cell r="AR54" t="str">
            <v>2002-12-</v>
          </cell>
          <cell r="AU54" t="str">
            <v>J KREAFLE MISC      KREAFLE J E         1900003310</v>
          </cell>
          <cell r="AV54" t="str">
            <v>WF-BATCH</v>
          </cell>
          <cell r="AW54" t="str">
            <v>000</v>
          </cell>
          <cell r="AX54" t="str">
            <v>00</v>
          </cell>
          <cell r="AY54" t="str">
            <v>0</v>
          </cell>
          <cell r="AZ54" t="str">
            <v>FPL Fibernet</v>
          </cell>
        </row>
        <row r="55">
          <cell r="A55" t="str">
            <v>107100</v>
          </cell>
          <cell r="B55" t="str">
            <v>0399</v>
          </cell>
          <cell r="C55" t="str">
            <v>01066</v>
          </cell>
          <cell r="D55" t="str">
            <v>OMC000</v>
          </cell>
          <cell r="E55" t="str">
            <v>399000</v>
          </cell>
          <cell r="F55" t="str">
            <v>0625</v>
          </cell>
          <cell r="G55" t="str">
            <v>52450</v>
          </cell>
          <cell r="H55" t="str">
            <v>A</v>
          </cell>
          <cell r="I55" t="str">
            <v>00000041</v>
          </cell>
          <cell r="J55">
            <v>95</v>
          </cell>
          <cell r="K55">
            <v>399</v>
          </cell>
          <cell r="L55">
            <v>3218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0625</v>
          </cell>
          <cell r="R55" t="str">
            <v>52450</v>
          </cell>
          <cell r="S55" t="str">
            <v>200212</v>
          </cell>
          <cell r="T55" t="str">
            <v>SA01</v>
          </cell>
          <cell r="U55">
            <v>48</v>
          </cell>
          <cell r="W55">
            <v>0</v>
          </cell>
          <cell r="Y55">
            <v>0</v>
          </cell>
          <cell r="Z55">
            <v>0</v>
          </cell>
          <cell r="AA55" t="str">
            <v>BCH</v>
          </cell>
          <cell r="AB55" t="str">
            <v>450002361</v>
          </cell>
          <cell r="AC55" t="str">
            <v>PO#</v>
          </cell>
          <cell r="AE55" t="str">
            <v>S/R</v>
          </cell>
          <cell r="AI55" t="str">
            <v>PYN</v>
          </cell>
          <cell r="AJ55" t="str">
            <v>LOPEZ-GUERRERO A</v>
          </cell>
          <cell r="AK55" t="str">
            <v>VND</v>
          </cell>
          <cell r="AL55" t="str">
            <v>592927026</v>
          </cell>
          <cell r="AM55" t="str">
            <v>FAC</v>
          </cell>
          <cell r="AN55" t="str">
            <v>000</v>
          </cell>
          <cell r="AQ55" t="str">
            <v>NVD</v>
          </cell>
          <cell r="AR55" t="str">
            <v>2002-12-</v>
          </cell>
          <cell r="AU55" t="str">
            <v>A LOPEZ MISC        LOPEZ-GUERRERO A    1900003484</v>
          </cell>
          <cell r="AV55" t="str">
            <v>WF-BATCH</v>
          </cell>
          <cell r="AW55" t="str">
            <v>000</v>
          </cell>
          <cell r="AX55" t="str">
            <v>00</v>
          </cell>
          <cell r="AY55" t="str">
            <v>0</v>
          </cell>
          <cell r="AZ55" t="str">
            <v>FPL Fibernet</v>
          </cell>
        </row>
        <row r="56">
          <cell r="A56" t="str">
            <v>107100</v>
          </cell>
          <cell r="B56" t="str">
            <v>0399</v>
          </cell>
          <cell r="C56" t="str">
            <v>01066</v>
          </cell>
          <cell r="D56" t="str">
            <v>OMC000</v>
          </cell>
          <cell r="E56" t="str">
            <v>399000</v>
          </cell>
          <cell r="F56" t="str">
            <v>0625</v>
          </cell>
          <cell r="G56" t="str">
            <v>52450</v>
          </cell>
          <cell r="H56" t="str">
            <v>A</v>
          </cell>
          <cell r="I56" t="str">
            <v>00000041</v>
          </cell>
          <cell r="J56">
            <v>95</v>
          </cell>
          <cell r="K56">
            <v>399</v>
          </cell>
          <cell r="L56">
            <v>3218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 t="str">
            <v>0625</v>
          </cell>
          <cell r="R56" t="str">
            <v>52450</v>
          </cell>
          <cell r="S56" t="str">
            <v>200212</v>
          </cell>
          <cell r="T56" t="str">
            <v>SA01</v>
          </cell>
          <cell r="U56">
            <v>68.36</v>
          </cell>
          <cell r="W56">
            <v>0</v>
          </cell>
          <cell r="Y56">
            <v>0</v>
          </cell>
          <cell r="Z56">
            <v>0</v>
          </cell>
          <cell r="AA56" t="str">
            <v>BCH</v>
          </cell>
          <cell r="AB56" t="str">
            <v>450002350</v>
          </cell>
          <cell r="AC56" t="str">
            <v>PO#</v>
          </cell>
          <cell r="AE56" t="str">
            <v>S/R</v>
          </cell>
          <cell r="AI56" t="str">
            <v>PYN</v>
          </cell>
          <cell r="AJ56" t="str">
            <v>WOLFSON L</v>
          </cell>
          <cell r="AK56" t="str">
            <v>VND</v>
          </cell>
          <cell r="AL56" t="str">
            <v>266735412</v>
          </cell>
          <cell r="AM56" t="str">
            <v>FAC</v>
          </cell>
          <cell r="AN56" t="str">
            <v>000</v>
          </cell>
          <cell r="AQ56" t="str">
            <v>NVD</v>
          </cell>
          <cell r="AR56" t="str">
            <v>2002-12-</v>
          </cell>
          <cell r="AU56" t="str">
            <v>L WOLFSON MISC      WOLFSON L           1900003320</v>
          </cell>
          <cell r="AV56" t="str">
            <v>WF-BATCH</v>
          </cell>
          <cell r="AW56" t="str">
            <v>000</v>
          </cell>
          <cell r="AX56" t="str">
            <v>00</v>
          </cell>
          <cell r="AY56" t="str">
            <v>0</v>
          </cell>
          <cell r="AZ56" t="str">
            <v>FPL Fibernet</v>
          </cell>
        </row>
        <row r="57">
          <cell r="A57" t="str">
            <v>107100</v>
          </cell>
          <cell r="B57" t="str">
            <v>0399</v>
          </cell>
          <cell r="C57" t="str">
            <v>01066</v>
          </cell>
          <cell r="D57" t="str">
            <v>OMC000</v>
          </cell>
          <cell r="E57" t="str">
            <v>399000</v>
          </cell>
          <cell r="F57" t="str">
            <v>0630</v>
          </cell>
          <cell r="G57" t="str">
            <v>52450</v>
          </cell>
          <cell r="H57" t="str">
            <v>A</v>
          </cell>
          <cell r="I57" t="str">
            <v>00000041</v>
          </cell>
          <cell r="J57">
            <v>95</v>
          </cell>
          <cell r="K57">
            <v>399</v>
          </cell>
          <cell r="L57">
            <v>3218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 t="str">
            <v>0630</v>
          </cell>
          <cell r="R57" t="str">
            <v>52450</v>
          </cell>
          <cell r="S57" t="str">
            <v>200212</v>
          </cell>
          <cell r="T57" t="str">
            <v>SA01</v>
          </cell>
          <cell r="U57">
            <v>124.46</v>
          </cell>
          <cell r="W57">
            <v>0</v>
          </cell>
          <cell r="Y57">
            <v>0</v>
          </cell>
          <cell r="Z57">
            <v>0</v>
          </cell>
          <cell r="AA57" t="str">
            <v>BCH</v>
          </cell>
          <cell r="AB57" t="str">
            <v>450002357</v>
          </cell>
          <cell r="AC57" t="str">
            <v>PO#</v>
          </cell>
          <cell r="AE57" t="str">
            <v>S/R</v>
          </cell>
          <cell r="AI57" t="str">
            <v>PYN</v>
          </cell>
          <cell r="AJ57" t="str">
            <v>US BANK NATIONAL ASSOCIAT</v>
          </cell>
          <cell r="AK57" t="str">
            <v>VND</v>
          </cell>
          <cell r="AL57" t="str">
            <v>411881896</v>
          </cell>
          <cell r="AM57" t="str">
            <v>FAC</v>
          </cell>
          <cell r="AN57" t="str">
            <v>000</v>
          </cell>
          <cell r="AQ57" t="str">
            <v>NVD</v>
          </cell>
          <cell r="AR57" t="str">
            <v>2002-11-</v>
          </cell>
          <cell r="AU57" t="str">
            <v>4246040009043359    US BANK NATIONAL ASS1900003452</v>
          </cell>
          <cell r="AV57" t="str">
            <v>WF-BATCH</v>
          </cell>
          <cell r="AW57" t="str">
            <v>000</v>
          </cell>
          <cell r="AX57" t="str">
            <v>00</v>
          </cell>
          <cell r="AY57" t="str">
            <v>0</v>
          </cell>
          <cell r="AZ57" t="str">
            <v>FPL Fibernet</v>
          </cell>
        </row>
        <row r="58">
          <cell r="A58" t="str">
            <v>107100</v>
          </cell>
          <cell r="B58" t="str">
            <v>0399</v>
          </cell>
          <cell r="C58" t="str">
            <v>01066</v>
          </cell>
          <cell r="D58" t="str">
            <v>OMC000</v>
          </cell>
          <cell r="E58" t="str">
            <v>399000</v>
          </cell>
          <cell r="F58" t="str">
            <v>0646</v>
          </cell>
          <cell r="G58" t="str">
            <v>52450</v>
          </cell>
          <cell r="H58" t="str">
            <v>A</v>
          </cell>
          <cell r="I58" t="str">
            <v>00000041</v>
          </cell>
          <cell r="J58">
            <v>95</v>
          </cell>
          <cell r="K58">
            <v>399</v>
          </cell>
          <cell r="L58">
            <v>3218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0646</v>
          </cell>
          <cell r="R58" t="str">
            <v>52450</v>
          </cell>
          <cell r="S58" t="str">
            <v>200212</v>
          </cell>
          <cell r="T58" t="str">
            <v>SA01</v>
          </cell>
          <cell r="U58">
            <v>75.92</v>
          </cell>
          <cell r="W58">
            <v>0</v>
          </cell>
          <cell r="Y58">
            <v>0</v>
          </cell>
          <cell r="Z58">
            <v>0</v>
          </cell>
          <cell r="AA58" t="str">
            <v>BCH</v>
          </cell>
          <cell r="AB58" t="str">
            <v>450002350</v>
          </cell>
          <cell r="AC58" t="str">
            <v>PO#</v>
          </cell>
          <cell r="AE58" t="str">
            <v>S/R</v>
          </cell>
          <cell r="AI58" t="str">
            <v>PYN</v>
          </cell>
          <cell r="AJ58" t="str">
            <v>DE ZAYAS J M</v>
          </cell>
          <cell r="AK58" t="str">
            <v>VND</v>
          </cell>
          <cell r="AL58" t="str">
            <v>589128454</v>
          </cell>
          <cell r="AM58" t="str">
            <v>FAC</v>
          </cell>
          <cell r="AN58" t="str">
            <v>000</v>
          </cell>
          <cell r="AQ58" t="str">
            <v>NVD</v>
          </cell>
          <cell r="AR58" t="str">
            <v>2002-12-</v>
          </cell>
          <cell r="AU58" t="str">
            <v>J DEZAYAS MILEAGE   DE ZAYAS J M        1900003316</v>
          </cell>
          <cell r="AV58" t="str">
            <v>WF-BATCH</v>
          </cell>
          <cell r="AW58" t="str">
            <v>000</v>
          </cell>
          <cell r="AX58" t="str">
            <v>00</v>
          </cell>
          <cell r="AY58" t="str">
            <v>0</v>
          </cell>
          <cell r="AZ58" t="str">
            <v>FPL Fibernet</v>
          </cell>
        </row>
        <row r="59">
          <cell r="A59" t="str">
            <v>107100</v>
          </cell>
          <cell r="B59" t="str">
            <v>0399</v>
          </cell>
          <cell r="C59" t="str">
            <v>01066</v>
          </cell>
          <cell r="D59" t="str">
            <v>OMC000</v>
          </cell>
          <cell r="E59" t="str">
            <v>399000</v>
          </cell>
          <cell r="F59" t="str">
            <v>0646</v>
          </cell>
          <cell r="G59" t="str">
            <v>52450</v>
          </cell>
          <cell r="H59" t="str">
            <v>A</v>
          </cell>
          <cell r="I59" t="str">
            <v>00000041</v>
          </cell>
          <cell r="J59">
            <v>95</v>
          </cell>
          <cell r="K59">
            <v>399</v>
          </cell>
          <cell r="L59">
            <v>3218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 t="str">
            <v>0646</v>
          </cell>
          <cell r="R59" t="str">
            <v>52450</v>
          </cell>
          <cell r="S59" t="str">
            <v>200212</v>
          </cell>
          <cell r="T59" t="str">
            <v>SA01</v>
          </cell>
          <cell r="U59">
            <v>489.83</v>
          </cell>
          <cell r="W59">
            <v>0</v>
          </cell>
          <cell r="Y59">
            <v>0</v>
          </cell>
          <cell r="Z59">
            <v>0</v>
          </cell>
          <cell r="AA59" t="str">
            <v>BCH</v>
          </cell>
          <cell r="AB59" t="str">
            <v>450002361</v>
          </cell>
          <cell r="AC59" t="str">
            <v>PO#</v>
          </cell>
          <cell r="AE59" t="str">
            <v>S/R</v>
          </cell>
          <cell r="AI59" t="str">
            <v>PYN</v>
          </cell>
          <cell r="AJ59" t="str">
            <v>LOPEZ-GUERRERO A</v>
          </cell>
          <cell r="AK59" t="str">
            <v>VND</v>
          </cell>
          <cell r="AL59" t="str">
            <v>592927026</v>
          </cell>
          <cell r="AM59" t="str">
            <v>FAC</v>
          </cell>
          <cell r="AN59" t="str">
            <v>000</v>
          </cell>
          <cell r="AQ59" t="str">
            <v>NVD</v>
          </cell>
          <cell r="AR59" t="str">
            <v>2002-12-</v>
          </cell>
          <cell r="AU59" t="str">
            <v>A LOPEZ MILEAGE     LOPEZ-GUERRERO A    1900003484</v>
          </cell>
          <cell r="AV59" t="str">
            <v>WF-BATCH</v>
          </cell>
          <cell r="AW59" t="str">
            <v>000</v>
          </cell>
          <cell r="AX59" t="str">
            <v>00</v>
          </cell>
          <cell r="AY59" t="str">
            <v>0</v>
          </cell>
          <cell r="AZ59" t="str">
            <v>FPL Fibernet</v>
          </cell>
        </row>
        <row r="60">
          <cell r="A60" t="str">
            <v>107100</v>
          </cell>
          <cell r="B60" t="str">
            <v>0399</v>
          </cell>
          <cell r="C60" t="str">
            <v>01066</v>
          </cell>
          <cell r="D60" t="str">
            <v>OMC000</v>
          </cell>
          <cell r="E60" t="str">
            <v>399000</v>
          </cell>
          <cell r="F60" t="str">
            <v>0648</v>
          </cell>
          <cell r="G60" t="str">
            <v>52450</v>
          </cell>
          <cell r="H60" t="str">
            <v>A</v>
          </cell>
          <cell r="I60" t="str">
            <v>00000041</v>
          </cell>
          <cell r="J60">
            <v>95</v>
          </cell>
          <cell r="K60">
            <v>399</v>
          </cell>
          <cell r="L60">
            <v>3218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0648</v>
          </cell>
          <cell r="R60" t="str">
            <v>52450</v>
          </cell>
          <cell r="S60" t="str">
            <v>200212</v>
          </cell>
          <cell r="T60" t="str">
            <v>SA01</v>
          </cell>
          <cell r="U60">
            <v>232.14</v>
          </cell>
          <cell r="W60">
            <v>0</v>
          </cell>
          <cell r="Y60">
            <v>0</v>
          </cell>
          <cell r="Z60">
            <v>0</v>
          </cell>
          <cell r="AA60" t="str">
            <v>BCH</v>
          </cell>
          <cell r="AB60" t="str">
            <v>450002347</v>
          </cell>
          <cell r="AC60" t="str">
            <v>PO#</v>
          </cell>
          <cell r="AE60" t="str">
            <v>S/R</v>
          </cell>
          <cell r="AI60" t="str">
            <v>PYN</v>
          </cell>
          <cell r="AJ60" t="str">
            <v>KREAFLE J E</v>
          </cell>
          <cell r="AK60" t="str">
            <v>VND</v>
          </cell>
          <cell r="AL60" t="str">
            <v>212864529</v>
          </cell>
          <cell r="AM60" t="str">
            <v>FAC</v>
          </cell>
          <cell r="AN60" t="str">
            <v>000</v>
          </cell>
          <cell r="AQ60" t="str">
            <v>NVD</v>
          </cell>
          <cell r="AR60" t="str">
            <v>2002-12-</v>
          </cell>
          <cell r="AU60" t="str">
            <v>J KREAFLE MILEAGE   KREAFLE J E         1900003310</v>
          </cell>
          <cell r="AV60" t="str">
            <v>WF-BATCH</v>
          </cell>
          <cell r="AW60" t="str">
            <v>000</v>
          </cell>
          <cell r="AX60" t="str">
            <v>00</v>
          </cell>
          <cell r="AY60" t="str">
            <v>0</v>
          </cell>
          <cell r="AZ60" t="str">
            <v>FPL Fibernet</v>
          </cell>
        </row>
        <row r="61">
          <cell r="A61" t="str">
            <v>107100</v>
          </cell>
          <cell r="B61" t="str">
            <v>0399</v>
          </cell>
          <cell r="C61" t="str">
            <v>01066</v>
          </cell>
          <cell r="D61" t="str">
            <v>OMC000</v>
          </cell>
          <cell r="E61" t="str">
            <v>399000</v>
          </cell>
          <cell r="F61" t="str">
            <v>0648</v>
          </cell>
          <cell r="G61" t="str">
            <v>52450</v>
          </cell>
          <cell r="H61" t="str">
            <v>A</v>
          </cell>
          <cell r="I61" t="str">
            <v>00000041</v>
          </cell>
          <cell r="J61">
            <v>95</v>
          </cell>
          <cell r="K61">
            <v>399</v>
          </cell>
          <cell r="L61">
            <v>3218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 t="str">
            <v>0648</v>
          </cell>
          <cell r="R61" t="str">
            <v>52450</v>
          </cell>
          <cell r="S61" t="str">
            <v>200212</v>
          </cell>
          <cell r="T61" t="str">
            <v>SA01</v>
          </cell>
          <cell r="U61">
            <v>478.88</v>
          </cell>
          <cell r="W61">
            <v>0</v>
          </cell>
          <cell r="Y61">
            <v>0</v>
          </cell>
          <cell r="Z61">
            <v>0</v>
          </cell>
          <cell r="AA61" t="str">
            <v>BCH</v>
          </cell>
          <cell r="AB61" t="str">
            <v>450002350</v>
          </cell>
          <cell r="AC61" t="str">
            <v>PO#</v>
          </cell>
          <cell r="AE61" t="str">
            <v>S/R</v>
          </cell>
          <cell r="AI61" t="str">
            <v>PYN</v>
          </cell>
          <cell r="AJ61" t="str">
            <v>WOLFSON L</v>
          </cell>
          <cell r="AK61" t="str">
            <v>VND</v>
          </cell>
          <cell r="AL61" t="str">
            <v>266735412</v>
          </cell>
          <cell r="AM61" t="str">
            <v>FAC</v>
          </cell>
          <cell r="AN61" t="str">
            <v>000</v>
          </cell>
          <cell r="AQ61" t="str">
            <v>NVD</v>
          </cell>
          <cell r="AR61" t="str">
            <v>2002-12-</v>
          </cell>
          <cell r="AU61" t="str">
            <v>L WOLFSON MILEAGE   WOLFSON L           1900003320</v>
          </cell>
          <cell r="AV61" t="str">
            <v>WF-BATCH</v>
          </cell>
          <cell r="AW61" t="str">
            <v>000</v>
          </cell>
          <cell r="AX61" t="str">
            <v>00</v>
          </cell>
          <cell r="AY61" t="str">
            <v>0</v>
          </cell>
          <cell r="AZ61" t="str">
            <v>FPL Fibernet</v>
          </cell>
        </row>
        <row r="62">
          <cell r="A62" t="str">
            <v>107100</v>
          </cell>
          <cell r="B62" t="str">
            <v>0399</v>
          </cell>
          <cell r="C62" t="str">
            <v>01066</v>
          </cell>
          <cell r="D62" t="str">
            <v>OMC000</v>
          </cell>
          <cell r="E62" t="str">
            <v>399000</v>
          </cell>
          <cell r="F62" t="str">
            <v>0668</v>
          </cell>
          <cell r="G62" t="str">
            <v>65000</v>
          </cell>
          <cell r="H62" t="str">
            <v>A</v>
          </cell>
          <cell r="I62" t="str">
            <v>00000041</v>
          </cell>
          <cell r="J62">
            <v>95</v>
          </cell>
          <cell r="K62">
            <v>399</v>
          </cell>
          <cell r="L62">
            <v>3218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>0668</v>
          </cell>
          <cell r="R62" t="str">
            <v>65000</v>
          </cell>
          <cell r="S62" t="str">
            <v>200212</v>
          </cell>
          <cell r="T62" t="str">
            <v>CA01</v>
          </cell>
          <cell r="U62">
            <v>255</v>
          </cell>
          <cell r="V62" t="str">
            <v>LDB</v>
          </cell>
          <cell r="W62">
            <v>0</v>
          </cell>
          <cell r="Y62">
            <v>0</v>
          </cell>
          <cell r="Z62">
            <v>0</v>
          </cell>
          <cell r="AA62" t="str">
            <v>BCH</v>
          </cell>
          <cell r="AB62" t="str">
            <v>0001</v>
          </cell>
          <cell r="AC62" t="str">
            <v>WKS</v>
          </cell>
          <cell r="AE62" t="str">
            <v>JV#</v>
          </cell>
          <cell r="AF62" t="str">
            <v>122A</v>
          </cell>
          <cell r="AG62" t="str">
            <v>FRN</v>
          </cell>
          <cell r="AH62" t="str">
            <v>3218</v>
          </cell>
          <cell r="AI62" t="str">
            <v>RP#</v>
          </cell>
          <cell r="AJ62" t="str">
            <v>000</v>
          </cell>
          <cell r="AK62" t="str">
            <v>CTL</v>
          </cell>
          <cell r="AM62" t="str">
            <v>RF#</v>
          </cell>
          <cell r="AU62" t="str">
            <v>I/C-WOLFSON,L,FPL</v>
          </cell>
          <cell r="AZ62" t="str">
            <v>FPL Fibernet</v>
          </cell>
        </row>
        <row r="63">
          <cell r="A63" t="str">
            <v>107100</v>
          </cell>
          <cell r="B63" t="str">
            <v>0399</v>
          </cell>
          <cell r="C63" t="str">
            <v>01066</v>
          </cell>
          <cell r="D63" t="str">
            <v>OMC000</v>
          </cell>
          <cell r="E63" t="str">
            <v>399000</v>
          </cell>
          <cell r="F63" t="str">
            <v>0750</v>
          </cell>
          <cell r="G63" t="str">
            <v>36000</v>
          </cell>
          <cell r="H63" t="str">
            <v>A</v>
          </cell>
          <cell r="I63" t="str">
            <v>00000041</v>
          </cell>
          <cell r="J63">
            <v>95</v>
          </cell>
          <cell r="K63">
            <v>399</v>
          </cell>
          <cell r="L63">
            <v>3218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0750</v>
          </cell>
          <cell r="R63" t="str">
            <v>36000</v>
          </cell>
          <cell r="S63" t="str">
            <v>200212</v>
          </cell>
          <cell r="T63" t="str">
            <v>PY42</v>
          </cell>
          <cell r="U63">
            <v>13.5</v>
          </cell>
          <cell r="V63" t="str">
            <v>LDB</v>
          </cell>
          <cell r="W63">
            <v>0</v>
          </cell>
          <cell r="X63" t="str">
            <v>SHR</v>
          </cell>
          <cell r="Y63">
            <v>0</v>
          </cell>
          <cell r="Z63">
            <v>0</v>
          </cell>
          <cell r="AA63" t="str">
            <v>PYP</v>
          </cell>
          <cell r="AB63" t="str">
            <v xml:space="preserve"> 0000025</v>
          </cell>
          <cell r="AC63" t="str">
            <v>PYL</v>
          </cell>
          <cell r="AD63" t="str">
            <v>004399</v>
          </cell>
          <cell r="AE63" t="str">
            <v>EMP</v>
          </cell>
          <cell r="AF63" t="str">
            <v>35412</v>
          </cell>
          <cell r="AG63" t="str">
            <v>JUL</v>
          </cell>
          <cell r="AH63" t="str">
            <v xml:space="preserve"> 000.00</v>
          </cell>
          <cell r="AI63" t="str">
            <v>BCH</v>
          </cell>
          <cell r="AJ63" t="str">
            <v>P51</v>
          </cell>
          <cell r="AK63" t="str">
            <v>CLS</v>
          </cell>
          <cell r="AL63" t="str">
            <v>R436</v>
          </cell>
          <cell r="AM63" t="str">
            <v>DTA</v>
          </cell>
          <cell r="AN63" t="str">
            <v xml:space="preserve"> 00000000000.00</v>
          </cell>
          <cell r="AO63" t="str">
            <v>DTH</v>
          </cell>
          <cell r="AP63" t="str">
            <v xml:space="preserve"> 00000000000.00</v>
          </cell>
          <cell r="AV63" t="str">
            <v>000000000</v>
          </cell>
          <cell r="AW63" t="str">
            <v>000</v>
          </cell>
          <cell r="AX63" t="str">
            <v>00</v>
          </cell>
          <cell r="AY63" t="str">
            <v>0</v>
          </cell>
          <cell r="AZ63" t="str">
            <v>FPL Fibernet</v>
          </cell>
        </row>
        <row r="64">
          <cell r="A64" t="str">
            <v>107100</v>
          </cell>
          <cell r="B64" t="str">
            <v>0399</v>
          </cell>
          <cell r="C64" t="str">
            <v>01066</v>
          </cell>
          <cell r="D64" t="str">
            <v>OMC000</v>
          </cell>
          <cell r="E64" t="str">
            <v>399000</v>
          </cell>
          <cell r="F64" t="str">
            <v>0750</v>
          </cell>
          <cell r="G64" t="str">
            <v>36000</v>
          </cell>
          <cell r="H64" t="str">
            <v>A</v>
          </cell>
          <cell r="I64" t="str">
            <v>00000041</v>
          </cell>
          <cell r="J64">
            <v>95</v>
          </cell>
          <cell r="K64">
            <v>399</v>
          </cell>
          <cell r="L64">
            <v>3218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 t="str">
            <v>0750</v>
          </cell>
          <cell r="R64" t="str">
            <v>36000</v>
          </cell>
          <cell r="S64" t="str">
            <v>200212</v>
          </cell>
          <cell r="T64" t="str">
            <v>PY42</v>
          </cell>
          <cell r="U64">
            <v>13.5</v>
          </cell>
          <cell r="V64" t="str">
            <v>LDB</v>
          </cell>
          <cell r="W64">
            <v>0</v>
          </cell>
          <cell r="X64" t="str">
            <v>SHR</v>
          </cell>
          <cell r="Y64">
            <v>0</v>
          </cell>
          <cell r="Z64">
            <v>0</v>
          </cell>
          <cell r="AA64" t="str">
            <v>PYP</v>
          </cell>
          <cell r="AB64" t="str">
            <v xml:space="preserve"> 0000026</v>
          </cell>
          <cell r="AC64" t="str">
            <v>PYL</v>
          </cell>
          <cell r="AD64" t="str">
            <v>004399</v>
          </cell>
          <cell r="AE64" t="str">
            <v>EMP</v>
          </cell>
          <cell r="AF64" t="str">
            <v>35412</v>
          </cell>
          <cell r="AG64" t="str">
            <v>JUL</v>
          </cell>
          <cell r="AH64" t="str">
            <v xml:space="preserve"> 000.00</v>
          </cell>
          <cell r="AI64" t="str">
            <v>BCH</v>
          </cell>
          <cell r="AJ64" t="str">
            <v>P51</v>
          </cell>
          <cell r="AK64" t="str">
            <v>CLS</v>
          </cell>
          <cell r="AL64" t="str">
            <v>R436</v>
          </cell>
          <cell r="AM64" t="str">
            <v>DTA</v>
          </cell>
          <cell r="AN64" t="str">
            <v xml:space="preserve"> 00000000000.00</v>
          </cell>
          <cell r="AO64" t="str">
            <v>DTH</v>
          </cell>
          <cell r="AP64" t="str">
            <v xml:space="preserve"> 00000000000.00</v>
          </cell>
          <cell r="AV64" t="str">
            <v>000000000</v>
          </cell>
          <cell r="AW64" t="str">
            <v>000</v>
          </cell>
          <cell r="AX64" t="str">
            <v>00</v>
          </cell>
          <cell r="AY64" t="str">
            <v>0</v>
          </cell>
          <cell r="AZ64" t="str">
            <v>FPL Fibernet</v>
          </cell>
        </row>
        <row r="65">
          <cell r="A65" t="str">
            <v>107100</v>
          </cell>
          <cell r="B65" t="str">
            <v>0399</v>
          </cell>
          <cell r="C65" t="str">
            <v>01066</v>
          </cell>
          <cell r="D65" t="str">
            <v>OMC000</v>
          </cell>
          <cell r="E65" t="str">
            <v>399000</v>
          </cell>
          <cell r="F65" t="str">
            <v>0772</v>
          </cell>
          <cell r="G65" t="str">
            <v>52450</v>
          </cell>
          <cell r="H65" t="str">
            <v>A</v>
          </cell>
          <cell r="I65" t="str">
            <v>00000041</v>
          </cell>
          <cell r="J65">
            <v>95</v>
          </cell>
          <cell r="K65">
            <v>399</v>
          </cell>
          <cell r="L65">
            <v>3218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 t="str">
            <v>0772</v>
          </cell>
          <cell r="R65" t="str">
            <v>52450</v>
          </cell>
          <cell r="S65" t="str">
            <v>200212</v>
          </cell>
          <cell r="T65" t="str">
            <v>SA01</v>
          </cell>
          <cell r="U65">
            <v>49.69</v>
          </cell>
          <cell r="W65">
            <v>0</v>
          </cell>
          <cell r="Y65">
            <v>0</v>
          </cell>
          <cell r="Z65">
            <v>0</v>
          </cell>
          <cell r="AA65" t="str">
            <v>BCH</v>
          </cell>
          <cell r="AB65" t="str">
            <v>450002350</v>
          </cell>
          <cell r="AC65" t="str">
            <v>PO#</v>
          </cell>
          <cell r="AE65" t="str">
            <v>S/R</v>
          </cell>
          <cell r="AI65" t="str">
            <v>PYN</v>
          </cell>
          <cell r="AJ65" t="str">
            <v>WOLFSON L</v>
          </cell>
          <cell r="AK65" t="str">
            <v>VND</v>
          </cell>
          <cell r="AL65" t="str">
            <v>266735412</v>
          </cell>
          <cell r="AM65" t="str">
            <v>FAC</v>
          </cell>
          <cell r="AN65" t="str">
            <v>000</v>
          </cell>
          <cell r="AQ65" t="str">
            <v>NVD</v>
          </cell>
          <cell r="AR65" t="str">
            <v>2002-12-</v>
          </cell>
          <cell r="AU65" t="str">
            <v>L WOLFSON CAR RENTALWOLFSON L           1900003320</v>
          </cell>
          <cell r="AV65" t="str">
            <v>WF-BATCH</v>
          </cell>
          <cell r="AW65" t="str">
            <v>000</v>
          </cell>
          <cell r="AX65" t="str">
            <v>00</v>
          </cell>
          <cell r="AY65" t="str">
            <v>0</v>
          </cell>
          <cell r="AZ65" t="str">
            <v>FPL Fibernet</v>
          </cell>
        </row>
        <row r="66">
          <cell r="A66" t="str">
            <v>107100</v>
          </cell>
          <cell r="B66" t="str">
            <v>0399</v>
          </cell>
          <cell r="C66" t="str">
            <v>01066</v>
          </cell>
          <cell r="D66" t="str">
            <v>OMC000</v>
          </cell>
          <cell r="E66" t="str">
            <v>399000</v>
          </cell>
          <cell r="F66" t="str">
            <v>0772</v>
          </cell>
          <cell r="G66" t="str">
            <v>52450</v>
          </cell>
          <cell r="H66" t="str">
            <v>A</v>
          </cell>
          <cell r="I66" t="str">
            <v>00000041</v>
          </cell>
          <cell r="J66">
            <v>95</v>
          </cell>
          <cell r="K66">
            <v>399</v>
          </cell>
          <cell r="L66">
            <v>3218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0772</v>
          </cell>
          <cell r="R66" t="str">
            <v>52450</v>
          </cell>
          <cell r="S66" t="str">
            <v>200212</v>
          </cell>
          <cell r="T66" t="str">
            <v>SA01</v>
          </cell>
          <cell r="U66">
            <v>69.42</v>
          </cell>
          <cell r="W66">
            <v>0</v>
          </cell>
          <cell r="Y66">
            <v>0</v>
          </cell>
          <cell r="Z66">
            <v>0</v>
          </cell>
          <cell r="AA66" t="str">
            <v>BCH</v>
          </cell>
          <cell r="AB66" t="str">
            <v>450002361</v>
          </cell>
          <cell r="AC66" t="str">
            <v>PO#</v>
          </cell>
          <cell r="AE66" t="str">
            <v>S/R</v>
          </cell>
          <cell r="AI66" t="str">
            <v>PYN</v>
          </cell>
          <cell r="AJ66" t="str">
            <v>LOPEZ-GUERRERO A</v>
          </cell>
          <cell r="AK66" t="str">
            <v>VND</v>
          </cell>
          <cell r="AL66" t="str">
            <v>592927026</v>
          </cell>
          <cell r="AM66" t="str">
            <v>FAC</v>
          </cell>
          <cell r="AN66" t="str">
            <v>000</v>
          </cell>
          <cell r="AQ66" t="str">
            <v>NVD</v>
          </cell>
          <cell r="AR66" t="str">
            <v>2002-12-</v>
          </cell>
          <cell r="AU66" t="str">
            <v>A LOPEZ CAR RENTAL  LOPEZ-GUERRERO A    1900003484</v>
          </cell>
          <cell r="AV66" t="str">
            <v>WF-BATCH</v>
          </cell>
          <cell r="AW66" t="str">
            <v>000</v>
          </cell>
          <cell r="AX66" t="str">
            <v>00</v>
          </cell>
          <cell r="AY66" t="str">
            <v>0</v>
          </cell>
          <cell r="AZ66" t="str">
            <v>FPL Fibernet</v>
          </cell>
        </row>
        <row r="67">
          <cell r="A67" t="str">
            <v>107100</v>
          </cell>
          <cell r="B67" t="str">
            <v>0399</v>
          </cell>
          <cell r="C67" t="str">
            <v>01066</v>
          </cell>
          <cell r="D67" t="str">
            <v>OMC000</v>
          </cell>
          <cell r="E67" t="str">
            <v>399000</v>
          </cell>
          <cell r="F67" t="str">
            <v>0803</v>
          </cell>
          <cell r="G67" t="str">
            <v>36000</v>
          </cell>
          <cell r="H67" t="str">
            <v>A</v>
          </cell>
          <cell r="I67" t="str">
            <v>00000041</v>
          </cell>
          <cell r="J67">
            <v>95</v>
          </cell>
          <cell r="K67">
            <v>399</v>
          </cell>
          <cell r="L67">
            <v>3218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 t="str">
            <v>0803</v>
          </cell>
          <cell r="R67" t="str">
            <v>36000</v>
          </cell>
          <cell r="S67" t="str">
            <v>200212</v>
          </cell>
          <cell r="T67" t="str">
            <v>PY42</v>
          </cell>
          <cell r="U67">
            <v>694.75</v>
          </cell>
          <cell r="V67" t="str">
            <v>LDB</v>
          </cell>
          <cell r="W67">
            <v>0</v>
          </cell>
          <cell r="X67" t="str">
            <v>SHR</v>
          </cell>
          <cell r="Y67">
            <v>20</v>
          </cell>
          <cell r="Z67">
            <v>20</v>
          </cell>
          <cell r="AA67" t="str">
            <v>PYP</v>
          </cell>
          <cell r="AB67" t="str">
            <v xml:space="preserve"> 0000025</v>
          </cell>
          <cell r="AC67" t="str">
            <v>PYL</v>
          </cell>
          <cell r="AD67" t="str">
            <v>004399</v>
          </cell>
          <cell r="AE67" t="str">
            <v>EMP</v>
          </cell>
          <cell r="AF67" t="str">
            <v>27026</v>
          </cell>
          <cell r="AG67" t="str">
            <v>JUL</v>
          </cell>
          <cell r="AH67" t="str">
            <v xml:space="preserve"> 000.00</v>
          </cell>
          <cell r="AI67" t="str">
            <v>BCH</v>
          </cell>
          <cell r="AJ67" t="str">
            <v>801</v>
          </cell>
          <cell r="AK67" t="str">
            <v>CLS</v>
          </cell>
          <cell r="AL67" t="str">
            <v>R445</v>
          </cell>
          <cell r="AM67" t="str">
            <v>DTA</v>
          </cell>
          <cell r="AN67" t="str">
            <v xml:space="preserve"> 00000000000.00</v>
          </cell>
          <cell r="AO67" t="str">
            <v>DTH</v>
          </cell>
          <cell r="AP67" t="str">
            <v xml:space="preserve"> 00000000000.00</v>
          </cell>
          <cell r="AV67" t="str">
            <v>000000000</v>
          </cell>
          <cell r="AW67" t="str">
            <v>000</v>
          </cell>
          <cell r="AX67" t="str">
            <v>00</v>
          </cell>
          <cell r="AY67" t="str">
            <v>0</v>
          </cell>
          <cell r="AZ67" t="str">
            <v>FPL Fibernet</v>
          </cell>
        </row>
        <row r="68">
          <cell r="A68" t="str">
            <v>107100</v>
          </cell>
          <cell r="B68" t="str">
            <v>0399</v>
          </cell>
          <cell r="C68" t="str">
            <v>01066</v>
          </cell>
          <cell r="D68" t="str">
            <v>OMC000</v>
          </cell>
          <cell r="E68" t="str">
            <v>399000</v>
          </cell>
          <cell r="F68" t="str">
            <v>0803</v>
          </cell>
          <cell r="G68" t="str">
            <v>36000</v>
          </cell>
          <cell r="H68" t="str">
            <v>A</v>
          </cell>
          <cell r="I68" t="str">
            <v>00000041</v>
          </cell>
          <cell r="J68">
            <v>95</v>
          </cell>
          <cell r="K68">
            <v>399</v>
          </cell>
          <cell r="L68">
            <v>3218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 t="str">
            <v>0803</v>
          </cell>
          <cell r="R68" t="str">
            <v>36000</v>
          </cell>
          <cell r="S68" t="str">
            <v>200212</v>
          </cell>
          <cell r="T68" t="str">
            <v>PY42</v>
          </cell>
          <cell r="U68">
            <v>833.7</v>
          </cell>
          <cell r="V68" t="str">
            <v>LDB</v>
          </cell>
          <cell r="W68">
            <v>0</v>
          </cell>
          <cell r="X68" t="str">
            <v>SHR</v>
          </cell>
          <cell r="Y68">
            <v>24</v>
          </cell>
          <cell r="Z68">
            <v>24</v>
          </cell>
          <cell r="AA68" t="str">
            <v>PYP</v>
          </cell>
          <cell r="AB68" t="str">
            <v xml:space="preserve"> 0000026</v>
          </cell>
          <cell r="AC68" t="str">
            <v>PYL</v>
          </cell>
          <cell r="AD68" t="str">
            <v>004399</v>
          </cell>
          <cell r="AE68" t="str">
            <v>EMP</v>
          </cell>
          <cell r="AF68" t="str">
            <v>27026</v>
          </cell>
          <cell r="AG68" t="str">
            <v>JUL</v>
          </cell>
          <cell r="AH68" t="str">
            <v xml:space="preserve"> 000.00</v>
          </cell>
          <cell r="AI68" t="str">
            <v>BCH</v>
          </cell>
          <cell r="AJ68" t="str">
            <v>801</v>
          </cell>
          <cell r="AK68" t="str">
            <v>CLS</v>
          </cell>
          <cell r="AL68" t="str">
            <v>R445</v>
          </cell>
          <cell r="AM68" t="str">
            <v>DTA</v>
          </cell>
          <cell r="AN68" t="str">
            <v xml:space="preserve"> 00000000000.00</v>
          </cell>
          <cell r="AO68" t="str">
            <v>DTH</v>
          </cell>
          <cell r="AP68" t="str">
            <v xml:space="preserve"> 00000000000.00</v>
          </cell>
          <cell r="AV68" t="str">
            <v>000000000</v>
          </cell>
          <cell r="AW68" t="str">
            <v>000</v>
          </cell>
          <cell r="AX68" t="str">
            <v>00</v>
          </cell>
          <cell r="AY68" t="str">
            <v>0</v>
          </cell>
          <cell r="AZ68" t="str">
            <v>FPL Fibernet</v>
          </cell>
        </row>
        <row r="69">
          <cell r="A69" t="str">
            <v>107100</v>
          </cell>
          <cell r="B69" t="str">
            <v>0399</v>
          </cell>
          <cell r="C69" t="str">
            <v>01066</v>
          </cell>
          <cell r="D69" t="str">
            <v>OMC000</v>
          </cell>
          <cell r="E69" t="str">
            <v>399000</v>
          </cell>
          <cell r="F69" t="str">
            <v>0803</v>
          </cell>
          <cell r="G69" t="str">
            <v>36000</v>
          </cell>
          <cell r="H69" t="str">
            <v>A</v>
          </cell>
          <cell r="I69" t="str">
            <v>00000041</v>
          </cell>
          <cell r="J69">
            <v>95</v>
          </cell>
          <cell r="K69">
            <v>399</v>
          </cell>
          <cell r="L69">
            <v>3218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 t="str">
            <v>0803</v>
          </cell>
          <cell r="R69" t="str">
            <v>36000</v>
          </cell>
          <cell r="S69" t="str">
            <v>200212</v>
          </cell>
          <cell r="T69" t="str">
            <v>PY42</v>
          </cell>
          <cell r="U69">
            <v>984.9</v>
          </cell>
          <cell r="V69" t="str">
            <v>LDB</v>
          </cell>
          <cell r="W69">
            <v>0</v>
          </cell>
          <cell r="X69" t="str">
            <v>SHR</v>
          </cell>
          <cell r="Y69">
            <v>24</v>
          </cell>
          <cell r="Z69">
            <v>24</v>
          </cell>
          <cell r="AA69" t="str">
            <v>PYP</v>
          </cell>
          <cell r="AB69" t="str">
            <v xml:space="preserve"> 0000025</v>
          </cell>
          <cell r="AC69" t="str">
            <v>PYL</v>
          </cell>
          <cell r="AD69" t="str">
            <v>004399</v>
          </cell>
          <cell r="AE69" t="str">
            <v>EMP</v>
          </cell>
          <cell r="AF69" t="str">
            <v>35412</v>
          </cell>
          <cell r="AG69" t="str">
            <v>JUL</v>
          </cell>
          <cell r="AH69" t="str">
            <v xml:space="preserve"> 000.00</v>
          </cell>
          <cell r="AI69" t="str">
            <v>BCH</v>
          </cell>
          <cell r="AJ69" t="str">
            <v>801</v>
          </cell>
          <cell r="AK69" t="str">
            <v>CLS</v>
          </cell>
          <cell r="AL69" t="str">
            <v>R436</v>
          </cell>
          <cell r="AM69" t="str">
            <v>DTA</v>
          </cell>
          <cell r="AN69" t="str">
            <v xml:space="preserve"> 00000000000.00</v>
          </cell>
          <cell r="AO69" t="str">
            <v>DTH</v>
          </cell>
          <cell r="AP69" t="str">
            <v xml:space="preserve"> 00000000000.00</v>
          </cell>
          <cell r="AV69" t="str">
            <v>000000000</v>
          </cell>
          <cell r="AW69" t="str">
            <v>000</v>
          </cell>
          <cell r="AX69" t="str">
            <v>00</v>
          </cell>
          <cell r="AY69" t="str">
            <v>0</v>
          </cell>
          <cell r="AZ69" t="str">
            <v>FPL Fibernet</v>
          </cell>
        </row>
        <row r="70">
          <cell r="A70" t="str">
            <v>107100</v>
          </cell>
          <cell r="B70" t="str">
            <v>0399</v>
          </cell>
          <cell r="C70" t="str">
            <v>01066</v>
          </cell>
          <cell r="D70" t="str">
            <v>OMC000</v>
          </cell>
          <cell r="E70" t="str">
            <v>399000</v>
          </cell>
          <cell r="F70" t="str">
            <v>0803</v>
          </cell>
          <cell r="G70" t="str">
            <v>36000</v>
          </cell>
          <cell r="H70" t="str">
            <v>A</v>
          </cell>
          <cell r="I70" t="str">
            <v>00000041</v>
          </cell>
          <cell r="J70">
            <v>95</v>
          </cell>
          <cell r="K70">
            <v>399</v>
          </cell>
          <cell r="L70">
            <v>3218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0803</v>
          </cell>
          <cell r="R70" t="str">
            <v>36000</v>
          </cell>
          <cell r="S70" t="str">
            <v>200212</v>
          </cell>
          <cell r="T70" t="str">
            <v>PY42</v>
          </cell>
          <cell r="U70">
            <v>1615.6</v>
          </cell>
          <cell r="V70" t="str">
            <v>LDB</v>
          </cell>
          <cell r="W70">
            <v>0</v>
          </cell>
          <cell r="X70" t="str">
            <v>SHR</v>
          </cell>
          <cell r="Y70">
            <v>32</v>
          </cell>
          <cell r="Z70">
            <v>32</v>
          </cell>
          <cell r="AA70" t="str">
            <v>PYP</v>
          </cell>
          <cell r="AB70" t="str">
            <v xml:space="preserve"> 0000025</v>
          </cell>
          <cell r="AC70" t="str">
            <v>PYL</v>
          </cell>
          <cell r="AD70" t="str">
            <v>004399</v>
          </cell>
          <cell r="AE70" t="str">
            <v>EMP</v>
          </cell>
          <cell r="AF70" t="str">
            <v>40663</v>
          </cell>
          <cell r="AG70" t="str">
            <v>JUL</v>
          </cell>
          <cell r="AH70" t="str">
            <v xml:space="preserve"> 000.00</v>
          </cell>
          <cell r="AI70" t="str">
            <v>BCH</v>
          </cell>
          <cell r="AJ70" t="str">
            <v>801</v>
          </cell>
          <cell r="AK70" t="str">
            <v>CLS</v>
          </cell>
          <cell r="AL70" t="str">
            <v>1RB8</v>
          </cell>
          <cell r="AM70" t="str">
            <v>DTA</v>
          </cell>
          <cell r="AN70" t="str">
            <v xml:space="preserve"> 00000000000.00</v>
          </cell>
          <cell r="AO70" t="str">
            <v>DTH</v>
          </cell>
          <cell r="AP70" t="str">
            <v xml:space="preserve"> 00000000000.00</v>
          </cell>
          <cell r="AV70" t="str">
            <v>000000000</v>
          </cell>
          <cell r="AW70" t="str">
            <v>000</v>
          </cell>
          <cell r="AX70" t="str">
            <v>00</v>
          </cell>
          <cell r="AY70" t="str">
            <v>0</v>
          </cell>
          <cell r="AZ70" t="str">
            <v>FPL Fibernet</v>
          </cell>
        </row>
        <row r="71">
          <cell r="A71" t="str">
            <v>107100</v>
          </cell>
          <cell r="B71" t="str">
            <v>0399</v>
          </cell>
          <cell r="C71" t="str">
            <v>01066</v>
          </cell>
          <cell r="D71" t="str">
            <v>OMC000</v>
          </cell>
          <cell r="E71" t="str">
            <v>399000</v>
          </cell>
          <cell r="F71" t="str">
            <v>0803</v>
          </cell>
          <cell r="G71" t="str">
            <v>36000</v>
          </cell>
          <cell r="H71" t="str">
            <v>A</v>
          </cell>
          <cell r="I71" t="str">
            <v>00000041</v>
          </cell>
          <cell r="J71">
            <v>95</v>
          </cell>
          <cell r="K71">
            <v>399</v>
          </cell>
          <cell r="L71">
            <v>3218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0803</v>
          </cell>
          <cell r="R71" t="str">
            <v>36000</v>
          </cell>
          <cell r="S71" t="str">
            <v>200212</v>
          </cell>
          <cell r="T71" t="str">
            <v>PY42</v>
          </cell>
          <cell r="U71">
            <v>1641.5</v>
          </cell>
          <cell r="V71" t="str">
            <v>LDB</v>
          </cell>
          <cell r="W71">
            <v>0</v>
          </cell>
          <cell r="X71" t="str">
            <v>SHR</v>
          </cell>
          <cell r="Y71">
            <v>40</v>
          </cell>
          <cell r="Z71">
            <v>40</v>
          </cell>
          <cell r="AA71" t="str">
            <v>PYP</v>
          </cell>
          <cell r="AB71" t="str">
            <v xml:space="preserve"> 0000001</v>
          </cell>
          <cell r="AC71" t="str">
            <v>PYL</v>
          </cell>
          <cell r="AD71" t="str">
            <v>004399</v>
          </cell>
          <cell r="AE71" t="str">
            <v>EMP</v>
          </cell>
          <cell r="AF71" t="str">
            <v>35412</v>
          </cell>
          <cell r="AG71" t="str">
            <v>JUL</v>
          </cell>
          <cell r="AH71" t="str">
            <v xml:space="preserve"> 000.00</v>
          </cell>
          <cell r="AI71" t="str">
            <v>BCH</v>
          </cell>
          <cell r="AJ71" t="str">
            <v>801</v>
          </cell>
          <cell r="AK71" t="str">
            <v>CLS</v>
          </cell>
          <cell r="AL71" t="str">
            <v>R436</v>
          </cell>
          <cell r="AM71" t="str">
            <v>DTA</v>
          </cell>
          <cell r="AN71" t="str">
            <v xml:space="preserve"> 00000000000.00</v>
          </cell>
          <cell r="AO71" t="str">
            <v>DTH</v>
          </cell>
          <cell r="AP71" t="str">
            <v xml:space="preserve"> 00000000000.00</v>
          </cell>
          <cell r="AV71" t="str">
            <v>000000000</v>
          </cell>
          <cell r="AW71" t="str">
            <v>000</v>
          </cell>
          <cell r="AX71" t="str">
            <v>00</v>
          </cell>
          <cell r="AY71" t="str">
            <v>0</v>
          </cell>
          <cell r="AZ71" t="str">
            <v>FPL Fibernet</v>
          </cell>
        </row>
        <row r="72">
          <cell r="A72" t="str">
            <v>107100</v>
          </cell>
          <cell r="B72" t="str">
            <v>0399</v>
          </cell>
          <cell r="C72" t="str">
            <v>01066</v>
          </cell>
          <cell r="D72" t="str">
            <v>OMC000</v>
          </cell>
          <cell r="E72" t="str">
            <v>399000</v>
          </cell>
          <cell r="F72" t="str">
            <v>0803</v>
          </cell>
          <cell r="G72" t="str">
            <v>36000</v>
          </cell>
          <cell r="H72" t="str">
            <v>A</v>
          </cell>
          <cell r="I72" t="str">
            <v>00000041</v>
          </cell>
          <cell r="J72">
            <v>95</v>
          </cell>
          <cell r="K72">
            <v>399</v>
          </cell>
          <cell r="L72">
            <v>3218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0803</v>
          </cell>
          <cell r="R72" t="str">
            <v>36000</v>
          </cell>
          <cell r="S72" t="str">
            <v>200212</v>
          </cell>
          <cell r="T72" t="str">
            <v>PY42</v>
          </cell>
          <cell r="U72">
            <v>1767.06</v>
          </cell>
          <cell r="V72" t="str">
            <v>LDB</v>
          </cell>
          <cell r="W72">
            <v>0</v>
          </cell>
          <cell r="X72" t="str">
            <v>SHR</v>
          </cell>
          <cell r="Y72">
            <v>35</v>
          </cell>
          <cell r="Z72">
            <v>35</v>
          </cell>
          <cell r="AA72" t="str">
            <v>PYP</v>
          </cell>
          <cell r="AB72" t="str">
            <v xml:space="preserve"> 0000026</v>
          </cell>
          <cell r="AC72" t="str">
            <v>PYL</v>
          </cell>
          <cell r="AD72" t="str">
            <v>004399</v>
          </cell>
          <cell r="AE72" t="str">
            <v>EMP</v>
          </cell>
          <cell r="AF72" t="str">
            <v>40663</v>
          </cell>
          <cell r="AG72" t="str">
            <v>JUL</v>
          </cell>
          <cell r="AH72" t="str">
            <v xml:space="preserve"> 000.00</v>
          </cell>
          <cell r="AI72" t="str">
            <v>BCH</v>
          </cell>
          <cell r="AJ72" t="str">
            <v>801</v>
          </cell>
          <cell r="AK72" t="str">
            <v>CLS</v>
          </cell>
          <cell r="AL72" t="str">
            <v>1RB8</v>
          </cell>
          <cell r="AM72" t="str">
            <v>DTA</v>
          </cell>
          <cell r="AN72" t="str">
            <v xml:space="preserve"> 00000000000.00</v>
          </cell>
          <cell r="AO72" t="str">
            <v>DTH</v>
          </cell>
          <cell r="AP72" t="str">
            <v xml:space="preserve"> 00000000000.00</v>
          </cell>
          <cell r="AV72" t="str">
            <v>000000000</v>
          </cell>
          <cell r="AW72" t="str">
            <v>000</v>
          </cell>
          <cell r="AX72" t="str">
            <v>00</v>
          </cell>
          <cell r="AY72" t="str">
            <v>0</v>
          </cell>
          <cell r="AZ72" t="str">
            <v>FPL Fibernet</v>
          </cell>
        </row>
        <row r="73">
          <cell r="A73" t="str">
            <v>107100</v>
          </cell>
          <cell r="B73" t="str">
            <v>0399</v>
          </cell>
          <cell r="C73" t="str">
            <v>01066</v>
          </cell>
          <cell r="D73" t="str">
            <v>OMC000</v>
          </cell>
          <cell r="E73" t="str">
            <v>399000</v>
          </cell>
          <cell r="F73" t="str">
            <v>0803</v>
          </cell>
          <cell r="G73" t="str">
            <v>36000</v>
          </cell>
          <cell r="H73" t="str">
            <v>A</v>
          </cell>
          <cell r="I73" t="str">
            <v>00000041</v>
          </cell>
          <cell r="J73">
            <v>95</v>
          </cell>
          <cell r="K73">
            <v>399</v>
          </cell>
          <cell r="L73">
            <v>3218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0803</v>
          </cell>
          <cell r="R73" t="str">
            <v>36000</v>
          </cell>
          <cell r="S73" t="str">
            <v>200212</v>
          </cell>
          <cell r="T73" t="str">
            <v>PY42</v>
          </cell>
          <cell r="U73">
            <v>1890.63</v>
          </cell>
          <cell r="V73" t="str">
            <v>LDB</v>
          </cell>
          <cell r="W73">
            <v>0</v>
          </cell>
          <cell r="X73" t="str">
            <v>SHR</v>
          </cell>
          <cell r="Y73">
            <v>50</v>
          </cell>
          <cell r="Z73">
            <v>50</v>
          </cell>
          <cell r="AA73" t="str">
            <v>PYP</v>
          </cell>
          <cell r="AB73" t="str">
            <v xml:space="preserve"> 0000001</v>
          </cell>
          <cell r="AC73" t="str">
            <v>PYL</v>
          </cell>
          <cell r="AD73" t="str">
            <v>004399</v>
          </cell>
          <cell r="AE73" t="str">
            <v>EMP</v>
          </cell>
          <cell r="AF73" t="str">
            <v>80814</v>
          </cell>
          <cell r="AG73" t="str">
            <v>JUL</v>
          </cell>
          <cell r="AH73" t="str">
            <v xml:space="preserve"> 000.00</v>
          </cell>
          <cell r="AI73" t="str">
            <v>BCH</v>
          </cell>
          <cell r="AJ73" t="str">
            <v>801</v>
          </cell>
          <cell r="AK73" t="str">
            <v>CLS</v>
          </cell>
          <cell r="AL73" t="str">
            <v>R437</v>
          </cell>
          <cell r="AM73" t="str">
            <v>DTA</v>
          </cell>
          <cell r="AN73" t="str">
            <v xml:space="preserve"> 00000000000.00</v>
          </cell>
          <cell r="AO73" t="str">
            <v>DTH</v>
          </cell>
          <cell r="AP73" t="str">
            <v xml:space="preserve"> 00000000000.00</v>
          </cell>
          <cell r="AV73" t="str">
            <v>000000000</v>
          </cell>
          <cell r="AW73" t="str">
            <v>000</v>
          </cell>
          <cell r="AX73" t="str">
            <v>00</v>
          </cell>
          <cell r="AY73" t="str">
            <v>0</v>
          </cell>
          <cell r="AZ73" t="str">
            <v>FPL Fibernet</v>
          </cell>
        </row>
        <row r="74">
          <cell r="A74" t="str">
            <v>107100</v>
          </cell>
          <cell r="B74" t="str">
            <v>0399</v>
          </cell>
          <cell r="C74" t="str">
            <v>01066</v>
          </cell>
          <cell r="D74" t="str">
            <v>OMC000</v>
          </cell>
          <cell r="E74" t="str">
            <v>399000</v>
          </cell>
          <cell r="F74" t="str">
            <v>0803</v>
          </cell>
          <cell r="G74" t="str">
            <v>36000</v>
          </cell>
          <cell r="H74" t="str">
            <v>A</v>
          </cell>
          <cell r="I74" t="str">
            <v>00000041</v>
          </cell>
          <cell r="J74">
            <v>95</v>
          </cell>
          <cell r="K74">
            <v>399</v>
          </cell>
          <cell r="L74">
            <v>3218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0803</v>
          </cell>
          <cell r="R74" t="str">
            <v>36000</v>
          </cell>
          <cell r="S74" t="str">
            <v>200212</v>
          </cell>
          <cell r="T74" t="str">
            <v>PY42</v>
          </cell>
          <cell r="U74">
            <v>2019.5</v>
          </cell>
          <cell r="V74" t="str">
            <v>LDB</v>
          </cell>
          <cell r="W74">
            <v>0</v>
          </cell>
          <cell r="X74" t="str">
            <v>SHR</v>
          </cell>
          <cell r="Y74">
            <v>40</v>
          </cell>
          <cell r="Z74">
            <v>40</v>
          </cell>
          <cell r="AA74" t="str">
            <v>PYP</v>
          </cell>
          <cell r="AB74" t="str">
            <v xml:space="preserve"> 0000001</v>
          </cell>
          <cell r="AC74" t="str">
            <v>PYL</v>
          </cell>
          <cell r="AD74" t="str">
            <v>004399</v>
          </cell>
          <cell r="AE74" t="str">
            <v>EMP</v>
          </cell>
          <cell r="AF74" t="str">
            <v>40663</v>
          </cell>
          <cell r="AG74" t="str">
            <v>JUL</v>
          </cell>
          <cell r="AH74" t="str">
            <v xml:space="preserve"> 000.00</v>
          </cell>
          <cell r="AI74" t="str">
            <v>BCH</v>
          </cell>
          <cell r="AJ74" t="str">
            <v>801</v>
          </cell>
          <cell r="AK74" t="str">
            <v>CLS</v>
          </cell>
          <cell r="AL74" t="str">
            <v>1RB8</v>
          </cell>
          <cell r="AM74" t="str">
            <v>DTA</v>
          </cell>
          <cell r="AN74" t="str">
            <v xml:space="preserve"> 00000000000.00</v>
          </cell>
          <cell r="AO74" t="str">
            <v>DTH</v>
          </cell>
          <cell r="AP74" t="str">
            <v xml:space="preserve"> 00000000000.00</v>
          </cell>
          <cell r="AV74" t="str">
            <v>000000000</v>
          </cell>
          <cell r="AW74" t="str">
            <v>000</v>
          </cell>
          <cell r="AX74" t="str">
            <v>00</v>
          </cell>
          <cell r="AY74" t="str">
            <v>0</v>
          </cell>
          <cell r="AZ74" t="str">
            <v>FPL Fibernet</v>
          </cell>
        </row>
        <row r="75">
          <cell r="A75" t="str">
            <v>107100</v>
          </cell>
          <cell r="B75" t="str">
            <v>0399</v>
          </cell>
          <cell r="C75" t="str">
            <v>01066</v>
          </cell>
          <cell r="D75" t="str">
            <v>OMC000</v>
          </cell>
          <cell r="E75" t="str">
            <v>399000</v>
          </cell>
          <cell r="F75" t="str">
            <v>0803</v>
          </cell>
          <cell r="G75" t="str">
            <v>36000</v>
          </cell>
          <cell r="H75" t="str">
            <v>A</v>
          </cell>
          <cell r="I75" t="str">
            <v>00000041</v>
          </cell>
          <cell r="J75">
            <v>95</v>
          </cell>
          <cell r="K75">
            <v>399</v>
          </cell>
          <cell r="L75">
            <v>3218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 t="str">
            <v>0803</v>
          </cell>
          <cell r="R75" t="str">
            <v>36000</v>
          </cell>
          <cell r="S75" t="str">
            <v>200212</v>
          </cell>
          <cell r="T75" t="str">
            <v>PY42</v>
          </cell>
          <cell r="U75">
            <v>2268.75</v>
          </cell>
          <cell r="V75" t="str">
            <v>LDB</v>
          </cell>
          <cell r="W75">
            <v>0</v>
          </cell>
          <cell r="X75" t="str">
            <v>SHR</v>
          </cell>
          <cell r="Y75">
            <v>60</v>
          </cell>
          <cell r="Z75">
            <v>60</v>
          </cell>
          <cell r="AA75" t="str">
            <v>PYP</v>
          </cell>
          <cell r="AB75" t="str">
            <v xml:space="preserve"> 0000025</v>
          </cell>
          <cell r="AC75" t="str">
            <v>PYL</v>
          </cell>
          <cell r="AD75" t="str">
            <v>004399</v>
          </cell>
          <cell r="AE75" t="str">
            <v>EMP</v>
          </cell>
          <cell r="AF75" t="str">
            <v>80814</v>
          </cell>
          <cell r="AG75" t="str">
            <v>JUL</v>
          </cell>
          <cell r="AH75" t="str">
            <v xml:space="preserve"> 000.00</v>
          </cell>
          <cell r="AI75" t="str">
            <v>BCH</v>
          </cell>
          <cell r="AJ75" t="str">
            <v>801</v>
          </cell>
          <cell r="AK75" t="str">
            <v>CLS</v>
          </cell>
          <cell r="AL75" t="str">
            <v>R437</v>
          </cell>
          <cell r="AM75" t="str">
            <v>DTA</v>
          </cell>
          <cell r="AN75" t="str">
            <v xml:space="preserve"> 00000000000.00</v>
          </cell>
          <cell r="AO75" t="str">
            <v>DTH</v>
          </cell>
          <cell r="AP75" t="str">
            <v xml:space="preserve"> 00000000000.00</v>
          </cell>
          <cell r="AV75" t="str">
            <v>000000000</v>
          </cell>
          <cell r="AW75" t="str">
            <v>000</v>
          </cell>
          <cell r="AX75" t="str">
            <v>00</v>
          </cell>
          <cell r="AY75" t="str">
            <v>0</v>
          </cell>
          <cell r="AZ75" t="str">
            <v>FPL Fibernet</v>
          </cell>
        </row>
        <row r="76">
          <cell r="A76" t="str">
            <v>107100</v>
          </cell>
          <cell r="B76" t="str">
            <v>0399</v>
          </cell>
          <cell r="C76" t="str">
            <v>01066</v>
          </cell>
          <cell r="D76" t="str">
            <v>OMC000</v>
          </cell>
          <cell r="E76" t="str">
            <v>399000</v>
          </cell>
          <cell r="F76" t="str">
            <v>0803</v>
          </cell>
          <cell r="G76" t="str">
            <v>36000</v>
          </cell>
          <cell r="H76" t="str">
            <v>A</v>
          </cell>
          <cell r="I76" t="str">
            <v>00000041</v>
          </cell>
          <cell r="J76">
            <v>95</v>
          </cell>
          <cell r="K76">
            <v>399</v>
          </cell>
          <cell r="L76">
            <v>3218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 t="str">
            <v>0803</v>
          </cell>
          <cell r="R76" t="str">
            <v>36000</v>
          </cell>
          <cell r="S76" t="str">
            <v>200212</v>
          </cell>
          <cell r="T76" t="str">
            <v>PY42</v>
          </cell>
          <cell r="U76">
            <v>2344.36</v>
          </cell>
          <cell r="V76" t="str">
            <v>LDB</v>
          </cell>
          <cell r="W76">
            <v>0</v>
          </cell>
          <cell r="X76" t="str">
            <v>SHR</v>
          </cell>
          <cell r="Y76">
            <v>62</v>
          </cell>
          <cell r="Z76">
            <v>62</v>
          </cell>
          <cell r="AA76" t="str">
            <v>PYP</v>
          </cell>
          <cell r="AB76" t="str">
            <v xml:space="preserve"> 0000026</v>
          </cell>
          <cell r="AC76" t="str">
            <v>PYL</v>
          </cell>
          <cell r="AD76" t="str">
            <v>004399</v>
          </cell>
          <cell r="AE76" t="str">
            <v>EMP</v>
          </cell>
          <cell r="AF76" t="str">
            <v>80814</v>
          </cell>
          <cell r="AG76" t="str">
            <v>JUL</v>
          </cell>
          <cell r="AH76" t="str">
            <v xml:space="preserve"> 000.00</v>
          </cell>
          <cell r="AI76" t="str">
            <v>BCH</v>
          </cell>
          <cell r="AJ76" t="str">
            <v>801</v>
          </cell>
          <cell r="AK76" t="str">
            <v>CLS</v>
          </cell>
          <cell r="AL76" t="str">
            <v>R437</v>
          </cell>
          <cell r="AM76" t="str">
            <v>DTA</v>
          </cell>
          <cell r="AN76" t="str">
            <v xml:space="preserve"> 00000000000.00</v>
          </cell>
          <cell r="AO76" t="str">
            <v>DTH</v>
          </cell>
          <cell r="AP76" t="str">
            <v xml:space="preserve"> 00000000000.00</v>
          </cell>
          <cell r="AV76" t="str">
            <v>000000000</v>
          </cell>
          <cell r="AW76" t="str">
            <v>000</v>
          </cell>
          <cell r="AX76" t="str">
            <v>00</v>
          </cell>
          <cell r="AY76" t="str">
            <v>0</v>
          </cell>
          <cell r="AZ76" t="str">
            <v>FPL Fibernet</v>
          </cell>
        </row>
        <row r="77">
          <cell r="A77" t="str">
            <v>107100</v>
          </cell>
          <cell r="B77" t="str">
            <v>0399</v>
          </cell>
          <cell r="C77" t="str">
            <v>01066</v>
          </cell>
          <cell r="D77" t="str">
            <v>OMC000</v>
          </cell>
          <cell r="E77" t="str">
            <v>399000</v>
          </cell>
          <cell r="F77" t="str">
            <v>0803</v>
          </cell>
          <cell r="G77" t="str">
            <v>36000</v>
          </cell>
          <cell r="H77" t="str">
            <v>A</v>
          </cell>
          <cell r="I77" t="str">
            <v>00000041</v>
          </cell>
          <cell r="J77">
            <v>95</v>
          </cell>
          <cell r="K77">
            <v>399</v>
          </cell>
          <cell r="L77">
            <v>3218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 t="str">
            <v>0803</v>
          </cell>
          <cell r="R77" t="str">
            <v>36000</v>
          </cell>
          <cell r="S77" t="str">
            <v>200212</v>
          </cell>
          <cell r="T77" t="str">
            <v>PY42</v>
          </cell>
          <cell r="U77">
            <v>2570.58</v>
          </cell>
          <cell r="V77" t="str">
            <v>LDB</v>
          </cell>
          <cell r="W77">
            <v>0</v>
          </cell>
          <cell r="X77" t="str">
            <v>SHR</v>
          </cell>
          <cell r="Y77">
            <v>74</v>
          </cell>
          <cell r="Z77">
            <v>74</v>
          </cell>
          <cell r="AA77" t="str">
            <v>PYP</v>
          </cell>
          <cell r="AB77" t="str">
            <v xml:space="preserve"> 0000001</v>
          </cell>
          <cell r="AC77" t="str">
            <v>PYL</v>
          </cell>
          <cell r="AD77" t="str">
            <v>004399</v>
          </cell>
          <cell r="AE77" t="str">
            <v>EMP</v>
          </cell>
          <cell r="AF77" t="str">
            <v>27026</v>
          </cell>
          <cell r="AG77" t="str">
            <v>JUL</v>
          </cell>
          <cell r="AH77" t="str">
            <v xml:space="preserve"> 000.00</v>
          </cell>
          <cell r="AI77" t="str">
            <v>BCH</v>
          </cell>
          <cell r="AJ77" t="str">
            <v>801</v>
          </cell>
          <cell r="AK77" t="str">
            <v>CLS</v>
          </cell>
          <cell r="AL77" t="str">
            <v>R445</v>
          </cell>
          <cell r="AM77" t="str">
            <v>DTA</v>
          </cell>
          <cell r="AN77" t="str">
            <v xml:space="preserve"> 00000000000.00</v>
          </cell>
          <cell r="AO77" t="str">
            <v>DTH</v>
          </cell>
          <cell r="AP77" t="str">
            <v xml:space="preserve"> 00000000000.00</v>
          </cell>
          <cell r="AV77" t="str">
            <v>000000000</v>
          </cell>
          <cell r="AW77" t="str">
            <v>000</v>
          </cell>
          <cell r="AX77" t="str">
            <v>00</v>
          </cell>
          <cell r="AY77" t="str">
            <v>0</v>
          </cell>
          <cell r="AZ77" t="str">
            <v>FPL Fibernet</v>
          </cell>
        </row>
        <row r="78">
          <cell r="A78" t="str">
            <v>107100</v>
          </cell>
          <cell r="B78" t="str">
            <v>0399</v>
          </cell>
          <cell r="C78" t="str">
            <v>01066</v>
          </cell>
          <cell r="D78" t="str">
            <v>OMC000</v>
          </cell>
          <cell r="E78" t="str">
            <v>399000</v>
          </cell>
          <cell r="F78" t="str">
            <v>0803</v>
          </cell>
          <cell r="G78" t="str">
            <v>36000</v>
          </cell>
          <cell r="H78" t="str">
            <v>A</v>
          </cell>
          <cell r="I78" t="str">
            <v>00000041</v>
          </cell>
          <cell r="J78">
            <v>95</v>
          </cell>
          <cell r="K78">
            <v>399</v>
          </cell>
          <cell r="L78">
            <v>3218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0803</v>
          </cell>
          <cell r="R78" t="str">
            <v>36000</v>
          </cell>
          <cell r="S78" t="str">
            <v>200212</v>
          </cell>
          <cell r="T78" t="str">
            <v>PY42</v>
          </cell>
          <cell r="U78">
            <v>2782</v>
          </cell>
          <cell r="V78" t="str">
            <v>LDB</v>
          </cell>
          <cell r="W78">
            <v>0</v>
          </cell>
          <cell r="X78" t="str">
            <v>SHR</v>
          </cell>
          <cell r="Y78">
            <v>80</v>
          </cell>
          <cell r="Z78">
            <v>80</v>
          </cell>
          <cell r="AA78" t="str">
            <v>PYP</v>
          </cell>
          <cell r="AB78" t="str">
            <v xml:space="preserve"> 0000001</v>
          </cell>
          <cell r="AC78" t="str">
            <v>PYL</v>
          </cell>
          <cell r="AD78" t="str">
            <v>004399</v>
          </cell>
          <cell r="AE78" t="str">
            <v>EMP</v>
          </cell>
          <cell r="AF78" t="str">
            <v>28454</v>
          </cell>
          <cell r="AG78" t="str">
            <v>JUL</v>
          </cell>
          <cell r="AH78" t="str">
            <v xml:space="preserve"> 000.00</v>
          </cell>
          <cell r="AI78" t="str">
            <v>BCH</v>
          </cell>
          <cell r="AJ78" t="str">
            <v>801</v>
          </cell>
          <cell r="AK78" t="str">
            <v>CLS</v>
          </cell>
          <cell r="AL78" t="str">
            <v>R437</v>
          </cell>
          <cell r="AM78" t="str">
            <v>DTA</v>
          </cell>
          <cell r="AN78" t="str">
            <v xml:space="preserve"> 00000000000.00</v>
          </cell>
          <cell r="AO78" t="str">
            <v>DTH</v>
          </cell>
          <cell r="AP78" t="str">
            <v xml:space="preserve"> 00000000000.00</v>
          </cell>
          <cell r="AV78" t="str">
            <v>000000000</v>
          </cell>
          <cell r="AW78" t="str">
            <v>000</v>
          </cell>
          <cell r="AX78" t="str">
            <v>00</v>
          </cell>
          <cell r="AY78" t="str">
            <v>0</v>
          </cell>
          <cell r="AZ78" t="str">
            <v>FPL Fibernet</v>
          </cell>
        </row>
        <row r="79">
          <cell r="A79" t="str">
            <v>107100</v>
          </cell>
          <cell r="B79" t="str">
            <v>0399</v>
          </cell>
          <cell r="C79" t="str">
            <v>01066</v>
          </cell>
          <cell r="D79" t="str">
            <v>OMC000</v>
          </cell>
          <cell r="E79" t="str">
            <v>399000</v>
          </cell>
          <cell r="F79" t="str">
            <v>0803</v>
          </cell>
          <cell r="G79" t="str">
            <v>36000</v>
          </cell>
          <cell r="H79" t="str">
            <v>A</v>
          </cell>
          <cell r="I79" t="str">
            <v>00000041</v>
          </cell>
          <cell r="J79">
            <v>95</v>
          </cell>
          <cell r="K79">
            <v>399</v>
          </cell>
          <cell r="L79">
            <v>3218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 t="str">
            <v>0803</v>
          </cell>
          <cell r="R79" t="str">
            <v>36000</v>
          </cell>
          <cell r="S79" t="str">
            <v>200212</v>
          </cell>
          <cell r="T79" t="str">
            <v>PY42</v>
          </cell>
          <cell r="U79">
            <v>2782</v>
          </cell>
          <cell r="V79" t="str">
            <v>LDB</v>
          </cell>
          <cell r="W79">
            <v>0</v>
          </cell>
          <cell r="X79" t="str">
            <v>SHR</v>
          </cell>
          <cell r="Y79">
            <v>80</v>
          </cell>
          <cell r="Z79">
            <v>80</v>
          </cell>
          <cell r="AA79" t="str">
            <v>PYP</v>
          </cell>
          <cell r="AB79" t="str">
            <v xml:space="preserve"> 0000025</v>
          </cell>
          <cell r="AC79" t="str">
            <v>PYL</v>
          </cell>
          <cell r="AD79" t="str">
            <v>004399</v>
          </cell>
          <cell r="AE79" t="str">
            <v>EMP</v>
          </cell>
          <cell r="AF79" t="str">
            <v>28454</v>
          </cell>
          <cell r="AG79" t="str">
            <v>JUL</v>
          </cell>
          <cell r="AH79" t="str">
            <v xml:space="preserve"> 000.00</v>
          </cell>
          <cell r="AI79" t="str">
            <v>BCH</v>
          </cell>
          <cell r="AJ79" t="str">
            <v>801</v>
          </cell>
          <cell r="AK79" t="str">
            <v>CLS</v>
          </cell>
          <cell r="AL79" t="str">
            <v>R437</v>
          </cell>
          <cell r="AM79" t="str">
            <v>DTA</v>
          </cell>
          <cell r="AN79" t="str">
            <v xml:space="preserve"> 00000000000.00</v>
          </cell>
          <cell r="AO79" t="str">
            <v>DTH</v>
          </cell>
          <cell r="AP79" t="str">
            <v xml:space="preserve"> 00000000000.00</v>
          </cell>
          <cell r="AV79" t="str">
            <v>000000000</v>
          </cell>
          <cell r="AW79" t="str">
            <v>000</v>
          </cell>
          <cell r="AX79" t="str">
            <v>00</v>
          </cell>
          <cell r="AY79" t="str">
            <v>0</v>
          </cell>
          <cell r="AZ79" t="str">
            <v>FPL Fibernet</v>
          </cell>
        </row>
        <row r="80">
          <cell r="A80" t="str">
            <v>107100</v>
          </cell>
          <cell r="B80" t="str">
            <v>0399</v>
          </cell>
          <cell r="C80" t="str">
            <v>01066</v>
          </cell>
          <cell r="D80" t="str">
            <v>OMC000</v>
          </cell>
          <cell r="E80" t="str">
            <v>399000</v>
          </cell>
          <cell r="F80" t="str">
            <v>0803</v>
          </cell>
          <cell r="G80" t="str">
            <v>36000</v>
          </cell>
          <cell r="H80" t="str">
            <v>A</v>
          </cell>
          <cell r="I80" t="str">
            <v>00000041</v>
          </cell>
          <cell r="J80">
            <v>95</v>
          </cell>
          <cell r="K80">
            <v>399</v>
          </cell>
          <cell r="L80">
            <v>3218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0803</v>
          </cell>
          <cell r="R80" t="str">
            <v>36000</v>
          </cell>
          <cell r="S80" t="str">
            <v>200212</v>
          </cell>
          <cell r="T80" t="str">
            <v>PY42</v>
          </cell>
          <cell r="U80">
            <v>2782</v>
          </cell>
          <cell r="V80" t="str">
            <v>LDB</v>
          </cell>
          <cell r="W80">
            <v>0</v>
          </cell>
          <cell r="X80" t="str">
            <v>SHR</v>
          </cell>
          <cell r="Y80">
            <v>80</v>
          </cell>
          <cell r="Z80">
            <v>80</v>
          </cell>
          <cell r="AA80" t="str">
            <v>PYP</v>
          </cell>
          <cell r="AB80" t="str">
            <v xml:space="preserve"> 0000026</v>
          </cell>
          <cell r="AC80" t="str">
            <v>PYL</v>
          </cell>
          <cell r="AD80" t="str">
            <v>004399</v>
          </cell>
          <cell r="AE80" t="str">
            <v>EMP</v>
          </cell>
          <cell r="AF80" t="str">
            <v>28454</v>
          </cell>
          <cell r="AG80" t="str">
            <v>JUL</v>
          </cell>
          <cell r="AH80" t="str">
            <v xml:space="preserve"> 000.00</v>
          </cell>
          <cell r="AI80" t="str">
            <v>BCH</v>
          </cell>
          <cell r="AJ80" t="str">
            <v>801</v>
          </cell>
          <cell r="AK80" t="str">
            <v>CLS</v>
          </cell>
          <cell r="AL80" t="str">
            <v>R437</v>
          </cell>
          <cell r="AM80" t="str">
            <v>DTA</v>
          </cell>
          <cell r="AN80" t="str">
            <v xml:space="preserve"> 00000000000.00</v>
          </cell>
          <cell r="AO80" t="str">
            <v>DTH</v>
          </cell>
          <cell r="AP80" t="str">
            <v xml:space="preserve"> 00000000000.00</v>
          </cell>
          <cell r="AV80" t="str">
            <v>000000000</v>
          </cell>
          <cell r="AW80" t="str">
            <v>000</v>
          </cell>
          <cell r="AX80" t="str">
            <v>00</v>
          </cell>
          <cell r="AY80" t="str">
            <v>0</v>
          </cell>
          <cell r="AZ80" t="str">
            <v>FPL Fibernet</v>
          </cell>
        </row>
        <row r="81">
          <cell r="A81" t="str">
            <v>107100</v>
          </cell>
          <cell r="B81" t="str">
            <v>0399</v>
          </cell>
          <cell r="C81" t="str">
            <v>01066</v>
          </cell>
          <cell r="D81" t="str">
            <v>OMC000</v>
          </cell>
          <cell r="E81" t="str">
            <v>399000</v>
          </cell>
          <cell r="F81" t="str">
            <v>0803</v>
          </cell>
          <cell r="G81" t="str">
            <v>36000</v>
          </cell>
          <cell r="H81" t="str">
            <v>A</v>
          </cell>
          <cell r="I81" t="str">
            <v>00000041</v>
          </cell>
          <cell r="J81">
            <v>95</v>
          </cell>
          <cell r="K81">
            <v>399</v>
          </cell>
          <cell r="L81">
            <v>3218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 t="str">
            <v>0803</v>
          </cell>
          <cell r="R81" t="str">
            <v>36000</v>
          </cell>
          <cell r="S81" t="str">
            <v>200212</v>
          </cell>
          <cell r="T81" t="str">
            <v>PY42</v>
          </cell>
          <cell r="U81">
            <v>4001</v>
          </cell>
          <cell r="V81" t="str">
            <v>LDB</v>
          </cell>
          <cell r="W81">
            <v>0</v>
          </cell>
          <cell r="X81" t="str">
            <v>SHR</v>
          </cell>
          <cell r="Y81">
            <v>80</v>
          </cell>
          <cell r="Z81">
            <v>80</v>
          </cell>
          <cell r="AA81" t="str">
            <v>PYP</v>
          </cell>
          <cell r="AB81" t="str">
            <v xml:space="preserve"> 0000001</v>
          </cell>
          <cell r="AC81" t="str">
            <v>PYL</v>
          </cell>
          <cell r="AD81" t="str">
            <v>003054</v>
          </cell>
          <cell r="AE81" t="str">
            <v>EMP</v>
          </cell>
          <cell r="AF81" t="str">
            <v>04875</v>
          </cell>
          <cell r="AG81" t="str">
            <v>JUL</v>
          </cell>
          <cell r="AH81" t="str">
            <v xml:space="preserve"> 000.00</v>
          </cell>
          <cell r="AI81" t="str">
            <v>BCH</v>
          </cell>
          <cell r="AJ81" t="str">
            <v>801</v>
          </cell>
          <cell r="AK81" t="str">
            <v>CLS</v>
          </cell>
          <cell r="AL81" t="str">
            <v>R447</v>
          </cell>
          <cell r="AM81" t="str">
            <v>DTA</v>
          </cell>
          <cell r="AN81" t="str">
            <v xml:space="preserve"> 00000000000.00</v>
          </cell>
          <cell r="AO81" t="str">
            <v>DTH</v>
          </cell>
          <cell r="AP81" t="str">
            <v xml:space="preserve"> 00000000000.00</v>
          </cell>
          <cell r="AV81" t="str">
            <v>000000000</v>
          </cell>
          <cell r="AW81" t="str">
            <v>000</v>
          </cell>
          <cell r="AX81" t="str">
            <v>00</v>
          </cell>
          <cell r="AY81" t="str">
            <v>0</v>
          </cell>
          <cell r="AZ81" t="str">
            <v>FPL Fibernet</v>
          </cell>
        </row>
        <row r="82">
          <cell r="A82" t="str">
            <v>107100</v>
          </cell>
          <cell r="B82" t="str">
            <v>0399</v>
          </cell>
          <cell r="C82" t="str">
            <v>01066</v>
          </cell>
          <cell r="D82" t="str">
            <v>OMC000</v>
          </cell>
          <cell r="E82" t="str">
            <v>399000</v>
          </cell>
          <cell r="F82" t="str">
            <v>0803</v>
          </cell>
          <cell r="G82" t="str">
            <v>36000</v>
          </cell>
          <cell r="H82" t="str">
            <v>A</v>
          </cell>
          <cell r="I82" t="str">
            <v>00000041</v>
          </cell>
          <cell r="J82">
            <v>95</v>
          </cell>
          <cell r="K82">
            <v>399</v>
          </cell>
          <cell r="L82">
            <v>3218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0803</v>
          </cell>
          <cell r="R82" t="str">
            <v>36000</v>
          </cell>
          <cell r="S82" t="str">
            <v>200212</v>
          </cell>
          <cell r="T82" t="str">
            <v>PY42</v>
          </cell>
          <cell r="U82">
            <v>4001</v>
          </cell>
          <cell r="V82" t="str">
            <v>LDB</v>
          </cell>
          <cell r="W82">
            <v>0</v>
          </cell>
          <cell r="X82" t="str">
            <v>SHR</v>
          </cell>
          <cell r="Y82">
            <v>80</v>
          </cell>
          <cell r="Z82">
            <v>80</v>
          </cell>
          <cell r="AA82" t="str">
            <v>PYP</v>
          </cell>
          <cell r="AB82" t="str">
            <v xml:space="preserve"> 0000025</v>
          </cell>
          <cell r="AC82" t="str">
            <v>PYL</v>
          </cell>
          <cell r="AD82" t="str">
            <v>003054</v>
          </cell>
          <cell r="AE82" t="str">
            <v>EMP</v>
          </cell>
          <cell r="AF82" t="str">
            <v>04875</v>
          </cell>
          <cell r="AG82" t="str">
            <v>JUL</v>
          </cell>
          <cell r="AH82" t="str">
            <v xml:space="preserve"> 000.00</v>
          </cell>
          <cell r="AI82" t="str">
            <v>BCH</v>
          </cell>
          <cell r="AJ82" t="str">
            <v>801</v>
          </cell>
          <cell r="AK82" t="str">
            <v>CLS</v>
          </cell>
          <cell r="AL82" t="str">
            <v>R447</v>
          </cell>
          <cell r="AM82" t="str">
            <v>DTA</v>
          </cell>
          <cell r="AN82" t="str">
            <v xml:space="preserve"> 00000000000.00</v>
          </cell>
          <cell r="AO82" t="str">
            <v>DTH</v>
          </cell>
          <cell r="AP82" t="str">
            <v xml:space="preserve"> 00000000000.00</v>
          </cell>
          <cell r="AV82" t="str">
            <v>000000000</v>
          </cell>
          <cell r="AW82" t="str">
            <v>000</v>
          </cell>
          <cell r="AX82" t="str">
            <v>00</v>
          </cell>
          <cell r="AY82" t="str">
            <v>0</v>
          </cell>
          <cell r="AZ82" t="str">
            <v>FPL Fibernet</v>
          </cell>
        </row>
        <row r="83">
          <cell r="A83" t="str">
            <v>107100</v>
          </cell>
          <cell r="B83" t="str">
            <v>0399</v>
          </cell>
          <cell r="C83" t="str">
            <v>01066</v>
          </cell>
          <cell r="D83" t="str">
            <v>OMC000</v>
          </cell>
          <cell r="E83" t="str">
            <v>399000</v>
          </cell>
          <cell r="F83" t="str">
            <v>0803</v>
          </cell>
          <cell r="G83" t="str">
            <v>36000</v>
          </cell>
          <cell r="H83" t="str">
            <v>A</v>
          </cell>
          <cell r="I83" t="str">
            <v>00000041</v>
          </cell>
          <cell r="J83">
            <v>95</v>
          </cell>
          <cell r="K83">
            <v>399</v>
          </cell>
          <cell r="L83">
            <v>3218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 t="str">
            <v>0803</v>
          </cell>
          <cell r="R83" t="str">
            <v>36000</v>
          </cell>
          <cell r="S83" t="str">
            <v>200212</v>
          </cell>
          <cell r="T83" t="str">
            <v>PY42</v>
          </cell>
          <cell r="U83">
            <v>4001</v>
          </cell>
          <cell r="V83" t="str">
            <v>LDB</v>
          </cell>
          <cell r="W83">
            <v>0</v>
          </cell>
          <cell r="X83" t="str">
            <v>SHR</v>
          </cell>
          <cell r="Y83">
            <v>80</v>
          </cell>
          <cell r="Z83">
            <v>80</v>
          </cell>
          <cell r="AA83" t="str">
            <v>PYP</v>
          </cell>
          <cell r="AB83" t="str">
            <v xml:space="preserve"> 0000026</v>
          </cell>
          <cell r="AC83" t="str">
            <v>PYL</v>
          </cell>
          <cell r="AD83" t="str">
            <v>003054</v>
          </cell>
          <cell r="AE83" t="str">
            <v>EMP</v>
          </cell>
          <cell r="AF83" t="str">
            <v>04875</v>
          </cell>
          <cell r="AG83" t="str">
            <v>JUL</v>
          </cell>
          <cell r="AH83" t="str">
            <v xml:space="preserve"> 000.00</v>
          </cell>
          <cell r="AI83" t="str">
            <v>BCH</v>
          </cell>
          <cell r="AJ83" t="str">
            <v>801</v>
          </cell>
          <cell r="AK83" t="str">
            <v>CLS</v>
          </cell>
          <cell r="AL83" t="str">
            <v>R447</v>
          </cell>
          <cell r="AM83" t="str">
            <v>DTA</v>
          </cell>
          <cell r="AN83" t="str">
            <v xml:space="preserve"> 00000000000.00</v>
          </cell>
          <cell r="AO83" t="str">
            <v>DTH</v>
          </cell>
          <cell r="AP83" t="str">
            <v xml:space="preserve"> 00000000000.00</v>
          </cell>
          <cell r="AV83" t="str">
            <v>000000000</v>
          </cell>
          <cell r="AW83" t="str">
            <v>000</v>
          </cell>
          <cell r="AX83" t="str">
            <v>00</v>
          </cell>
          <cell r="AY83" t="str">
            <v>0</v>
          </cell>
          <cell r="AZ83" t="str">
            <v>FPL Fibernet</v>
          </cell>
        </row>
        <row r="84">
          <cell r="A84" t="str">
            <v>107100</v>
          </cell>
          <cell r="B84" t="str">
            <v>0399</v>
          </cell>
          <cell r="C84" t="str">
            <v>01066</v>
          </cell>
          <cell r="D84" t="str">
            <v>OMC000</v>
          </cell>
          <cell r="E84" t="str">
            <v>399000</v>
          </cell>
          <cell r="F84" t="str">
            <v>0810</v>
          </cell>
          <cell r="G84" t="str">
            <v>65000</v>
          </cell>
          <cell r="H84" t="str">
            <v>A</v>
          </cell>
          <cell r="I84" t="str">
            <v>00000041</v>
          </cell>
          <cell r="J84">
            <v>95</v>
          </cell>
          <cell r="K84">
            <v>399</v>
          </cell>
          <cell r="L84">
            <v>3218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0810</v>
          </cell>
          <cell r="R84" t="str">
            <v>65000</v>
          </cell>
          <cell r="S84" t="str">
            <v>200212</v>
          </cell>
          <cell r="T84" t="str">
            <v>CA01</v>
          </cell>
          <cell r="U84">
            <v>36.909999999999997</v>
          </cell>
          <cell r="V84" t="str">
            <v>LDB</v>
          </cell>
          <cell r="W84">
            <v>0</v>
          </cell>
          <cell r="Y84">
            <v>0</v>
          </cell>
          <cell r="Z84">
            <v>0</v>
          </cell>
          <cell r="AA84" t="str">
            <v>BCH</v>
          </cell>
          <cell r="AB84" t="str">
            <v>0001</v>
          </cell>
          <cell r="AC84" t="str">
            <v>WKS</v>
          </cell>
          <cell r="AE84" t="str">
            <v>JV#</v>
          </cell>
          <cell r="AF84" t="str">
            <v>122A</v>
          </cell>
          <cell r="AG84" t="str">
            <v>FRN</v>
          </cell>
          <cell r="AH84" t="str">
            <v>3218</v>
          </cell>
          <cell r="AI84" t="str">
            <v>RP#</v>
          </cell>
          <cell r="AJ84" t="str">
            <v>000</v>
          </cell>
          <cell r="AK84" t="str">
            <v>CTL</v>
          </cell>
          <cell r="AM84" t="str">
            <v>RF#</v>
          </cell>
          <cell r="AU84" t="str">
            <v>I/C-PHONE CHARGES,FPL</v>
          </cell>
          <cell r="AZ84" t="str">
            <v>FPL Fibernet</v>
          </cell>
        </row>
        <row r="85">
          <cell r="A85" t="str">
            <v>107100</v>
          </cell>
          <cell r="B85" t="str">
            <v>0399</v>
          </cell>
          <cell r="C85" t="str">
            <v>01066</v>
          </cell>
          <cell r="D85" t="str">
            <v>OMC000</v>
          </cell>
          <cell r="E85" t="str">
            <v>399000</v>
          </cell>
          <cell r="F85" t="str">
            <v>0811</v>
          </cell>
          <cell r="G85" t="str">
            <v>52450</v>
          </cell>
          <cell r="H85" t="str">
            <v>A</v>
          </cell>
          <cell r="I85" t="str">
            <v>00000041</v>
          </cell>
          <cell r="J85">
            <v>95</v>
          </cell>
          <cell r="K85">
            <v>399</v>
          </cell>
          <cell r="L85">
            <v>3218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 t="str">
            <v>0811</v>
          </cell>
          <cell r="R85" t="str">
            <v>52450</v>
          </cell>
          <cell r="S85" t="str">
            <v>200212</v>
          </cell>
          <cell r="T85" t="str">
            <v>SA01</v>
          </cell>
          <cell r="U85">
            <v>21.37</v>
          </cell>
          <cell r="W85">
            <v>0</v>
          </cell>
          <cell r="Y85">
            <v>0</v>
          </cell>
          <cell r="Z85">
            <v>0</v>
          </cell>
          <cell r="AA85" t="str">
            <v>BCH</v>
          </cell>
          <cell r="AB85" t="str">
            <v>450002350</v>
          </cell>
          <cell r="AC85" t="str">
            <v>PO#</v>
          </cell>
          <cell r="AE85" t="str">
            <v>S/R</v>
          </cell>
          <cell r="AI85" t="str">
            <v>PYN</v>
          </cell>
          <cell r="AJ85" t="str">
            <v>WOLFSON L</v>
          </cell>
          <cell r="AK85" t="str">
            <v>VND</v>
          </cell>
          <cell r="AL85" t="str">
            <v>266735412</v>
          </cell>
          <cell r="AM85" t="str">
            <v>FAC</v>
          </cell>
          <cell r="AN85" t="str">
            <v>000</v>
          </cell>
          <cell r="AQ85" t="str">
            <v>NVD</v>
          </cell>
          <cell r="AR85" t="str">
            <v>2002-12-</v>
          </cell>
          <cell r="AU85" t="str">
            <v>L WOLFSON LOCALCALLSWOLFSON L           1900003320</v>
          </cell>
          <cell r="AV85" t="str">
            <v>WF-BATCH</v>
          </cell>
          <cell r="AW85" t="str">
            <v>000</v>
          </cell>
          <cell r="AX85" t="str">
            <v>00</v>
          </cell>
          <cell r="AY85" t="str">
            <v>0</v>
          </cell>
          <cell r="AZ85" t="str">
            <v>FPL Fibernet</v>
          </cell>
        </row>
        <row r="86">
          <cell r="A86" t="str">
            <v>107100</v>
          </cell>
          <cell r="B86" t="str">
            <v>0399</v>
          </cell>
          <cell r="C86" t="str">
            <v>01066</v>
          </cell>
          <cell r="D86" t="str">
            <v>OMC000</v>
          </cell>
          <cell r="E86" t="str">
            <v>399000</v>
          </cell>
          <cell r="F86" t="str">
            <v>0814</v>
          </cell>
          <cell r="G86" t="str">
            <v>52450</v>
          </cell>
          <cell r="H86" t="str">
            <v>A</v>
          </cell>
          <cell r="I86" t="str">
            <v>00000041</v>
          </cell>
          <cell r="J86">
            <v>95</v>
          </cell>
          <cell r="K86">
            <v>399</v>
          </cell>
          <cell r="L86">
            <v>3218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0814</v>
          </cell>
          <cell r="R86" t="str">
            <v>52450</v>
          </cell>
          <cell r="S86" t="str">
            <v>200212</v>
          </cell>
          <cell r="T86" t="str">
            <v>SA01</v>
          </cell>
          <cell r="U86">
            <v>33.5</v>
          </cell>
          <cell r="W86">
            <v>0</v>
          </cell>
          <cell r="Y86">
            <v>0</v>
          </cell>
          <cell r="Z86">
            <v>0</v>
          </cell>
          <cell r="AA86" t="str">
            <v>BCH</v>
          </cell>
          <cell r="AB86" t="str">
            <v>450002347</v>
          </cell>
          <cell r="AC86" t="str">
            <v>PO#</v>
          </cell>
          <cell r="AE86" t="str">
            <v>S/R</v>
          </cell>
          <cell r="AI86" t="str">
            <v>PYN</v>
          </cell>
          <cell r="AJ86" t="str">
            <v>KREAFLE J E</v>
          </cell>
          <cell r="AK86" t="str">
            <v>VND</v>
          </cell>
          <cell r="AL86" t="str">
            <v>212864529</v>
          </cell>
          <cell r="AM86" t="str">
            <v>FAC</v>
          </cell>
          <cell r="AN86" t="str">
            <v>000</v>
          </cell>
          <cell r="AQ86" t="str">
            <v>NVD</v>
          </cell>
          <cell r="AR86" t="str">
            <v>2002-12-</v>
          </cell>
          <cell r="AU86" t="str">
            <v>J KREAFLE CELLPHONE KREAFLE J E         1900003310</v>
          </cell>
          <cell r="AV86" t="str">
            <v>WF-BATCH</v>
          </cell>
          <cell r="AW86" t="str">
            <v>000</v>
          </cell>
          <cell r="AX86" t="str">
            <v>00</v>
          </cell>
          <cell r="AY86" t="str">
            <v>0</v>
          </cell>
          <cell r="AZ86" t="str">
            <v>FPL Fibernet</v>
          </cell>
        </row>
        <row r="87">
          <cell r="A87" t="str">
            <v>107100</v>
          </cell>
          <cell r="B87" t="str">
            <v>0399</v>
          </cell>
          <cell r="C87" t="str">
            <v>01066</v>
          </cell>
          <cell r="D87" t="str">
            <v>OMC000</v>
          </cell>
          <cell r="E87" t="str">
            <v>399000</v>
          </cell>
          <cell r="F87" t="str">
            <v>0814</v>
          </cell>
          <cell r="G87" t="str">
            <v>52450</v>
          </cell>
          <cell r="H87" t="str">
            <v>A</v>
          </cell>
          <cell r="I87" t="str">
            <v>00000041</v>
          </cell>
          <cell r="J87">
            <v>95</v>
          </cell>
          <cell r="K87">
            <v>399</v>
          </cell>
          <cell r="L87">
            <v>3218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0814</v>
          </cell>
          <cell r="R87" t="str">
            <v>52450</v>
          </cell>
          <cell r="S87" t="str">
            <v>200212</v>
          </cell>
          <cell r="T87" t="str">
            <v>SA01</v>
          </cell>
          <cell r="U87">
            <v>56.5</v>
          </cell>
          <cell r="W87">
            <v>0</v>
          </cell>
          <cell r="Y87">
            <v>0</v>
          </cell>
          <cell r="Z87">
            <v>0</v>
          </cell>
          <cell r="AA87" t="str">
            <v>BCH</v>
          </cell>
          <cell r="AB87" t="str">
            <v>450002350</v>
          </cell>
          <cell r="AC87" t="str">
            <v>PO#</v>
          </cell>
          <cell r="AE87" t="str">
            <v>S/R</v>
          </cell>
          <cell r="AI87" t="str">
            <v>PYN</v>
          </cell>
          <cell r="AJ87" t="str">
            <v>WOLFSON L</v>
          </cell>
          <cell r="AK87" t="str">
            <v>VND</v>
          </cell>
          <cell r="AL87" t="str">
            <v>266735412</v>
          </cell>
          <cell r="AM87" t="str">
            <v>FAC</v>
          </cell>
          <cell r="AN87" t="str">
            <v>000</v>
          </cell>
          <cell r="AQ87" t="str">
            <v>NVD</v>
          </cell>
          <cell r="AR87" t="str">
            <v>2002-12-</v>
          </cell>
          <cell r="AU87" t="str">
            <v>L WOLFSON CELL PHONEWOLFSON L           1900003320</v>
          </cell>
          <cell r="AV87" t="str">
            <v>WF-BATCH</v>
          </cell>
          <cell r="AW87" t="str">
            <v>000</v>
          </cell>
          <cell r="AX87" t="str">
            <v>00</v>
          </cell>
          <cell r="AY87" t="str">
            <v>0</v>
          </cell>
          <cell r="AZ87" t="str">
            <v>FPL Fibernet</v>
          </cell>
        </row>
        <row r="88">
          <cell r="A88" t="str">
            <v>107100</v>
          </cell>
          <cell r="B88" t="str">
            <v>0399</v>
          </cell>
          <cell r="C88" t="str">
            <v>01066</v>
          </cell>
          <cell r="D88" t="str">
            <v>OMC000</v>
          </cell>
          <cell r="E88" t="str">
            <v>399000</v>
          </cell>
          <cell r="F88" t="str">
            <v>0814</v>
          </cell>
          <cell r="G88" t="str">
            <v>52450</v>
          </cell>
          <cell r="H88" t="str">
            <v>A</v>
          </cell>
          <cell r="I88" t="str">
            <v>00000041</v>
          </cell>
          <cell r="J88">
            <v>95</v>
          </cell>
          <cell r="K88">
            <v>399</v>
          </cell>
          <cell r="L88">
            <v>3218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0814</v>
          </cell>
          <cell r="R88" t="str">
            <v>52450</v>
          </cell>
          <cell r="S88" t="str">
            <v>200212</v>
          </cell>
          <cell r="T88" t="str">
            <v>SA01</v>
          </cell>
          <cell r="U88">
            <v>73.2</v>
          </cell>
          <cell r="W88">
            <v>0</v>
          </cell>
          <cell r="Y88">
            <v>0</v>
          </cell>
          <cell r="Z88">
            <v>0</v>
          </cell>
          <cell r="AA88" t="str">
            <v>BCH</v>
          </cell>
          <cell r="AB88" t="str">
            <v>450002350</v>
          </cell>
          <cell r="AC88" t="str">
            <v>PO#</v>
          </cell>
          <cell r="AE88" t="str">
            <v>S/R</v>
          </cell>
          <cell r="AI88" t="str">
            <v>PYN</v>
          </cell>
          <cell r="AJ88" t="str">
            <v>DE ZAYAS J M</v>
          </cell>
          <cell r="AK88" t="str">
            <v>VND</v>
          </cell>
          <cell r="AL88" t="str">
            <v>589128454</v>
          </cell>
          <cell r="AM88" t="str">
            <v>FAC</v>
          </cell>
          <cell r="AN88" t="str">
            <v>000</v>
          </cell>
          <cell r="AQ88" t="str">
            <v>NVD</v>
          </cell>
          <cell r="AR88" t="str">
            <v>2002-12-</v>
          </cell>
          <cell r="AU88" t="str">
            <v>J DEZAYAS CELLPHONE DE ZAYAS J M        1900003316</v>
          </cell>
          <cell r="AV88" t="str">
            <v>WF-BATCH</v>
          </cell>
          <cell r="AW88" t="str">
            <v>000</v>
          </cell>
          <cell r="AX88" t="str">
            <v>00</v>
          </cell>
          <cell r="AY88" t="str">
            <v>0</v>
          </cell>
          <cell r="AZ88" t="str">
            <v>FPL Fibernet</v>
          </cell>
        </row>
        <row r="89">
          <cell r="A89" t="str">
            <v>107100</v>
          </cell>
          <cell r="B89" t="str">
            <v>0399</v>
          </cell>
          <cell r="C89" t="str">
            <v>01066</v>
          </cell>
          <cell r="D89" t="str">
            <v>OMC000</v>
          </cell>
          <cell r="E89" t="str">
            <v>399000</v>
          </cell>
          <cell r="F89" t="str">
            <v>0814</v>
          </cell>
          <cell r="G89" t="str">
            <v>52450</v>
          </cell>
          <cell r="H89" t="str">
            <v>A</v>
          </cell>
          <cell r="I89" t="str">
            <v>00000041</v>
          </cell>
          <cell r="J89">
            <v>95</v>
          </cell>
          <cell r="K89">
            <v>399</v>
          </cell>
          <cell r="L89">
            <v>3218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0814</v>
          </cell>
          <cell r="R89" t="str">
            <v>52450</v>
          </cell>
          <cell r="S89" t="str">
            <v>200212</v>
          </cell>
          <cell r="T89" t="str">
            <v>SA01</v>
          </cell>
          <cell r="U89">
            <v>89.46</v>
          </cell>
          <cell r="W89">
            <v>0</v>
          </cell>
          <cell r="Y89">
            <v>0</v>
          </cell>
          <cell r="Z89">
            <v>0</v>
          </cell>
          <cell r="AA89" t="str">
            <v>BCH</v>
          </cell>
          <cell r="AB89" t="str">
            <v>450002340</v>
          </cell>
          <cell r="AC89" t="str">
            <v>PO#</v>
          </cell>
          <cell r="AE89" t="str">
            <v>S/R</v>
          </cell>
          <cell r="AI89" t="str">
            <v>PYN</v>
          </cell>
          <cell r="AJ89" t="str">
            <v>DE ZAYAS J M</v>
          </cell>
          <cell r="AK89" t="str">
            <v>VND</v>
          </cell>
          <cell r="AL89" t="str">
            <v>589128454</v>
          </cell>
          <cell r="AM89" t="str">
            <v>FAC</v>
          </cell>
          <cell r="AN89" t="str">
            <v>000</v>
          </cell>
          <cell r="AQ89" t="str">
            <v>NVD</v>
          </cell>
          <cell r="AR89" t="str">
            <v>2002-12-</v>
          </cell>
          <cell r="AU89" t="str">
            <v>J DEZAYAS CELLPHONE DE ZAYAS J M        1900003277</v>
          </cell>
          <cell r="AV89" t="str">
            <v>WF-BATCH</v>
          </cell>
          <cell r="AW89" t="str">
            <v>000</v>
          </cell>
          <cell r="AX89" t="str">
            <v>00</v>
          </cell>
          <cell r="AY89" t="str">
            <v>0</v>
          </cell>
          <cell r="AZ89" t="str">
            <v>FPL Fibernet</v>
          </cell>
        </row>
        <row r="90">
          <cell r="A90" t="str">
            <v>107100</v>
          </cell>
          <cell r="B90" t="str">
            <v>0399</v>
          </cell>
          <cell r="C90" t="str">
            <v>01066</v>
          </cell>
          <cell r="D90" t="str">
            <v>OMC000</v>
          </cell>
          <cell r="E90" t="str">
            <v>399000</v>
          </cell>
          <cell r="F90" t="str">
            <v>0814</v>
          </cell>
          <cell r="G90" t="str">
            <v>52450</v>
          </cell>
          <cell r="H90" t="str">
            <v>A</v>
          </cell>
          <cell r="I90" t="str">
            <v>00000041</v>
          </cell>
          <cell r="J90">
            <v>95</v>
          </cell>
          <cell r="K90">
            <v>399</v>
          </cell>
          <cell r="L90">
            <v>3218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0814</v>
          </cell>
          <cell r="R90" t="str">
            <v>52450</v>
          </cell>
          <cell r="S90" t="str">
            <v>200212</v>
          </cell>
          <cell r="T90" t="str">
            <v>SA01</v>
          </cell>
          <cell r="U90">
            <v>179.02</v>
          </cell>
          <cell r="W90">
            <v>0</v>
          </cell>
          <cell r="Y90">
            <v>0</v>
          </cell>
          <cell r="Z90">
            <v>0</v>
          </cell>
          <cell r="AA90" t="str">
            <v>BCH</v>
          </cell>
          <cell r="AB90" t="str">
            <v>450002361</v>
          </cell>
          <cell r="AC90" t="str">
            <v>PO#</v>
          </cell>
          <cell r="AE90" t="str">
            <v>S/R</v>
          </cell>
          <cell r="AI90" t="str">
            <v>PYN</v>
          </cell>
          <cell r="AJ90" t="str">
            <v>LOPEZ-GUERRERO A</v>
          </cell>
          <cell r="AK90" t="str">
            <v>VND</v>
          </cell>
          <cell r="AL90" t="str">
            <v>592927026</v>
          </cell>
          <cell r="AM90" t="str">
            <v>FAC</v>
          </cell>
          <cell r="AN90" t="str">
            <v>000</v>
          </cell>
          <cell r="AQ90" t="str">
            <v>NVD</v>
          </cell>
          <cell r="AR90" t="str">
            <v>2002-12-</v>
          </cell>
          <cell r="AU90" t="str">
            <v>A LOPEZ CELL PHONE  LOPEZ-GUERRERO A    1900003484</v>
          </cell>
          <cell r="AV90" t="str">
            <v>WF-BATCH</v>
          </cell>
          <cell r="AW90" t="str">
            <v>000</v>
          </cell>
          <cell r="AX90" t="str">
            <v>00</v>
          </cell>
          <cell r="AY90" t="str">
            <v>0</v>
          </cell>
          <cell r="AZ90" t="str">
            <v>FPL Fibernet</v>
          </cell>
        </row>
        <row r="91">
          <cell r="A91" t="str">
            <v>107100</v>
          </cell>
          <cell r="B91" t="str">
            <v>0399</v>
          </cell>
          <cell r="C91" t="str">
            <v>01066</v>
          </cell>
          <cell r="D91" t="str">
            <v>OMC000</v>
          </cell>
          <cell r="E91" t="str">
            <v>399000</v>
          </cell>
          <cell r="F91" t="str">
            <v>0821</v>
          </cell>
          <cell r="G91" t="str">
            <v>36000</v>
          </cell>
          <cell r="H91" t="str">
            <v>A</v>
          </cell>
          <cell r="I91" t="str">
            <v>00000041</v>
          </cell>
          <cell r="J91">
            <v>95</v>
          </cell>
          <cell r="K91">
            <v>399</v>
          </cell>
          <cell r="L91">
            <v>3218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>0821</v>
          </cell>
          <cell r="R91" t="str">
            <v>36000</v>
          </cell>
          <cell r="S91" t="str">
            <v>200212</v>
          </cell>
          <cell r="T91" t="str">
            <v>PY42</v>
          </cell>
          <cell r="U91">
            <v>1375.6</v>
          </cell>
          <cell r="V91" t="str">
            <v>LDB</v>
          </cell>
          <cell r="W91">
            <v>0</v>
          </cell>
          <cell r="X91" t="str">
            <v>SHR</v>
          </cell>
          <cell r="Y91">
            <v>0</v>
          </cell>
          <cell r="Z91">
            <v>0</v>
          </cell>
          <cell r="AA91" t="str">
            <v>PYP</v>
          </cell>
          <cell r="AB91" t="str">
            <v xml:space="preserve"> 0000026</v>
          </cell>
          <cell r="AC91" t="str">
            <v>PYL</v>
          </cell>
          <cell r="AD91" t="str">
            <v>004399</v>
          </cell>
          <cell r="AE91" t="str">
            <v>EMP</v>
          </cell>
          <cell r="AF91" t="str">
            <v>27026</v>
          </cell>
          <cell r="AG91" t="str">
            <v>JUL</v>
          </cell>
          <cell r="AH91" t="str">
            <v xml:space="preserve"> 000.00</v>
          </cell>
          <cell r="AI91" t="str">
            <v>BCH</v>
          </cell>
          <cell r="AJ91" t="str">
            <v>C37</v>
          </cell>
          <cell r="AK91" t="str">
            <v>CLS</v>
          </cell>
          <cell r="AL91" t="str">
            <v>R445</v>
          </cell>
          <cell r="AM91" t="str">
            <v>DTA</v>
          </cell>
          <cell r="AN91" t="str">
            <v xml:space="preserve"> 00000000000.00</v>
          </cell>
          <cell r="AO91" t="str">
            <v>DTH</v>
          </cell>
          <cell r="AP91" t="str">
            <v xml:space="preserve"> 00000000000.00</v>
          </cell>
          <cell r="AV91" t="str">
            <v>000000000</v>
          </cell>
          <cell r="AW91" t="str">
            <v>000</v>
          </cell>
          <cell r="AX91" t="str">
            <v>00</v>
          </cell>
          <cell r="AY91" t="str">
            <v>0</v>
          </cell>
          <cell r="AZ91" t="str">
            <v>FPL Fibernet</v>
          </cell>
        </row>
        <row r="92">
          <cell r="A92" t="str">
            <v>107100</v>
          </cell>
          <cell r="B92" t="str">
            <v>0399</v>
          </cell>
          <cell r="C92" t="str">
            <v>01066</v>
          </cell>
          <cell r="D92" t="str">
            <v>OMC000</v>
          </cell>
          <cell r="E92" t="str">
            <v>399000</v>
          </cell>
          <cell r="F92" t="str">
            <v>0821</v>
          </cell>
          <cell r="G92" t="str">
            <v>36000</v>
          </cell>
          <cell r="H92" t="str">
            <v>A</v>
          </cell>
          <cell r="I92" t="str">
            <v>00000041</v>
          </cell>
          <cell r="J92">
            <v>95</v>
          </cell>
          <cell r="K92">
            <v>399</v>
          </cell>
          <cell r="L92">
            <v>3218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str">
            <v>0821</v>
          </cell>
          <cell r="R92" t="str">
            <v>36000</v>
          </cell>
          <cell r="S92" t="str">
            <v>200212</v>
          </cell>
          <cell r="T92" t="str">
            <v>PY42</v>
          </cell>
          <cell r="U92">
            <v>-34.32</v>
          </cell>
          <cell r="V92" t="str">
            <v>LDB</v>
          </cell>
          <cell r="W92">
            <v>0</v>
          </cell>
          <cell r="X92" t="str">
            <v>SHR</v>
          </cell>
          <cell r="Y92">
            <v>0</v>
          </cell>
          <cell r="Z92">
            <v>0</v>
          </cell>
          <cell r="AA92" t="str">
            <v>PYP</v>
          </cell>
          <cell r="AB92" t="str">
            <v xml:space="preserve"> 0000025</v>
          </cell>
          <cell r="AC92" t="str">
            <v>PYL</v>
          </cell>
          <cell r="AD92" t="str">
            <v>004399</v>
          </cell>
          <cell r="AE92" t="str">
            <v>EMP</v>
          </cell>
          <cell r="AF92" t="str">
            <v>80814</v>
          </cell>
          <cell r="AG92" t="str">
            <v>JUL</v>
          </cell>
          <cell r="AH92" t="str">
            <v xml:space="preserve"> 000.00</v>
          </cell>
          <cell r="AI92" t="str">
            <v>BCH</v>
          </cell>
          <cell r="AJ92" t="str">
            <v>979</v>
          </cell>
          <cell r="AK92" t="str">
            <v>CLS</v>
          </cell>
          <cell r="AL92" t="str">
            <v>R437</v>
          </cell>
          <cell r="AM92" t="str">
            <v>DTA</v>
          </cell>
          <cell r="AN92" t="str">
            <v xml:space="preserve"> 00000000000.00</v>
          </cell>
          <cell r="AO92" t="str">
            <v>DTH</v>
          </cell>
          <cell r="AP92" t="str">
            <v xml:space="preserve"> 00000000000.00</v>
          </cell>
          <cell r="AV92" t="str">
            <v>000000000</v>
          </cell>
          <cell r="AW92" t="str">
            <v>000</v>
          </cell>
          <cell r="AX92" t="str">
            <v>00</v>
          </cell>
          <cell r="AY92" t="str">
            <v>0</v>
          </cell>
          <cell r="AZ92" t="str">
            <v>FPL Fibernet</v>
          </cell>
        </row>
        <row r="93">
          <cell r="A93" t="str">
            <v>107100</v>
          </cell>
          <cell r="B93" t="str">
            <v>0399</v>
          </cell>
          <cell r="C93" t="str">
            <v>01066</v>
          </cell>
          <cell r="D93" t="str">
            <v>OMC000</v>
          </cell>
          <cell r="E93" t="str">
            <v>399000</v>
          </cell>
          <cell r="F93" t="str">
            <v>0821</v>
          </cell>
          <cell r="G93" t="str">
            <v>36000</v>
          </cell>
          <cell r="H93" t="str">
            <v>A</v>
          </cell>
          <cell r="I93" t="str">
            <v>00000041</v>
          </cell>
          <cell r="J93">
            <v>95</v>
          </cell>
          <cell r="K93">
            <v>399</v>
          </cell>
          <cell r="L93">
            <v>3218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 t="str">
            <v>0821</v>
          </cell>
          <cell r="R93" t="str">
            <v>36000</v>
          </cell>
          <cell r="S93" t="str">
            <v>200212</v>
          </cell>
          <cell r="T93" t="str">
            <v>PY42</v>
          </cell>
          <cell r="U93">
            <v>-34.32</v>
          </cell>
          <cell r="V93" t="str">
            <v>LDB</v>
          </cell>
          <cell r="W93">
            <v>0</v>
          </cell>
          <cell r="X93" t="str">
            <v>SHR</v>
          </cell>
          <cell r="Y93">
            <v>0</v>
          </cell>
          <cell r="Z93">
            <v>0</v>
          </cell>
          <cell r="AA93" t="str">
            <v>PYP</v>
          </cell>
          <cell r="AB93" t="str">
            <v xml:space="preserve"> 0000026</v>
          </cell>
          <cell r="AC93" t="str">
            <v>PYL</v>
          </cell>
          <cell r="AD93" t="str">
            <v>004399</v>
          </cell>
          <cell r="AE93" t="str">
            <v>EMP</v>
          </cell>
          <cell r="AF93" t="str">
            <v>80814</v>
          </cell>
          <cell r="AG93" t="str">
            <v>JUL</v>
          </cell>
          <cell r="AH93" t="str">
            <v xml:space="preserve"> 000.00</v>
          </cell>
          <cell r="AI93" t="str">
            <v>BCH</v>
          </cell>
          <cell r="AJ93" t="str">
            <v>979</v>
          </cell>
          <cell r="AK93" t="str">
            <v>CLS</v>
          </cell>
          <cell r="AL93" t="str">
            <v>R437</v>
          </cell>
          <cell r="AM93" t="str">
            <v>DTA</v>
          </cell>
          <cell r="AN93" t="str">
            <v xml:space="preserve"> 00000000000.00</v>
          </cell>
          <cell r="AO93" t="str">
            <v>DTH</v>
          </cell>
          <cell r="AP93" t="str">
            <v xml:space="preserve"> 00000000000.00</v>
          </cell>
          <cell r="AV93" t="str">
            <v>000000000</v>
          </cell>
          <cell r="AW93" t="str">
            <v>000</v>
          </cell>
          <cell r="AX93" t="str">
            <v>00</v>
          </cell>
          <cell r="AY93" t="str">
            <v>0</v>
          </cell>
          <cell r="AZ93" t="str">
            <v>FPL Fibernet</v>
          </cell>
        </row>
        <row r="94">
          <cell r="A94" t="str">
            <v>107100</v>
          </cell>
          <cell r="B94" t="str">
            <v>0399</v>
          </cell>
          <cell r="C94" t="str">
            <v>01066</v>
          </cell>
          <cell r="D94" t="str">
            <v>OMC000</v>
          </cell>
          <cell r="E94" t="str">
            <v>399000</v>
          </cell>
          <cell r="F94" t="str">
            <v>0821</v>
          </cell>
          <cell r="G94" t="str">
            <v>36000</v>
          </cell>
          <cell r="H94" t="str">
            <v>A</v>
          </cell>
          <cell r="I94" t="str">
            <v>00000041</v>
          </cell>
          <cell r="J94">
            <v>95</v>
          </cell>
          <cell r="K94">
            <v>399</v>
          </cell>
          <cell r="L94">
            <v>3218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 t="str">
            <v>0821</v>
          </cell>
          <cell r="R94" t="str">
            <v>36000</v>
          </cell>
          <cell r="S94" t="str">
            <v>200212</v>
          </cell>
          <cell r="T94" t="str">
            <v>PY42</v>
          </cell>
          <cell r="U94">
            <v>-52.6</v>
          </cell>
          <cell r="V94" t="str">
            <v>LDB</v>
          </cell>
          <cell r="W94">
            <v>0</v>
          </cell>
          <cell r="X94" t="str">
            <v>SHR</v>
          </cell>
          <cell r="Y94">
            <v>0</v>
          </cell>
          <cell r="Z94">
            <v>0</v>
          </cell>
          <cell r="AA94" t="str">
            <v>PYP</v>
          </cell>
          <cell r="AB94" t="str">
            <v xml:space="preserve"> 0000025</v>
          </cell>
          <cell r="AC94" t="str">
            <v>PYL</v>
          </cell>
          <cell r="AD94" t="str">
            <v>004399</v>
          </cell>
          <cell r="AE94" t="str">
            <v>EMP</v>
          </cell>
          <cell r="AF94" t="str">
            <v>28454</v>
          </cell>
          <cell r="AG94" t="str">
            <v>JUL</v>
          </cell>
          <cell r="AH94" t="str">
            <v xml:space="preserve"> 000.00</v>
          </cell>
          <cell r="AI94" t="str">
            <v>BCH</v>
          </cell>
          <cell r="AJ94" t="str">
            <v>979</v>
          </cell>
          <cell r="AK94" t="str">
            <v>CLS</v>
          </cell>
          <cell r="AL94" t="str">
            <v>R437</v>
          </cell>
          <cell r="AM94" t="str">
            <v>DTA</v>
          </cell>
          <cell r="AN94" t="str">
            <v xml:space="preserve"> 00000000000.00</v>
          </cell>
          <cell r="AO94" t="str">
            <v>DTH</v>
          </cell>
          <cell r="AP94" t="str">
            <v xml:space="preserve"> 00000000000.00</v>
          </cell>
          <cell r="AV94" t="str">
            <v>000000000</v>
          </cell>
          <cell r="AW94" t="str">
            <v>000</v>
          </cell>
          <cell r="AX94" t="str">
            <v>00</v>
          </cell>
          <cell r="AY94" t="str">
            <v>0</v>
          </cell>
          <cell r="AZ94" t="str">
            <v>FPL Fibernet</v>
          </cell>
        </row>
        <row r="95">
          <cell r="A95" t="str">
            <v>107100</v>
          </cell>
          <cell r="B95" t="str">
            <v>0399</v>
          </cell>
          <cell r="C95" t="str">
            <v>01066</v>
          </cell>
          <cell r="D95" t="str">
            <v>OMC000</v>
          </cell>
          <cell r="E95" t="str">
            <v>399000</v>
          </cell>
          <cell r="F95" t="str">
            <v>0821</v>
          </cell>
          <cell r="G95" t="str">
            <v>36000</v>
          </cell>
          <cell r="H95" t="str">
            <v>A</v>
          </cell>
          <cell r="I95" t="str">
            <v>00000041</v>
          </cell>
          <cell r="J95">
            <v>95</v>
          </cell>
          <cell r="K95">
            <v>399</v>
          </cell>
          <cell r="L95">
            <v>3218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0821</v>
          </cell>
          <cell r="R95" t="str">
            <v>36000</v>
          </cell>
          <cell r="S95" t="str">
            <v>200212</v>
          </cell>
          <cell r="T95" t="str">
            <v>PY42</v>
          </cell>
          <cell r="U95">
            <v>-52.6</v>
          </cell>
          <cell r="V95" t="str">
            <v>LDB</v>
          </cell>
          <cell r="W95">
            <v>0</v>
          </cell>
          <cell r="X95" t="str">
            <v>SHR</v>
          </cell>
          <cell r="Y95">
            <v>0</v>
          </cell>
          <cell r="Z95">
            <v>0</v>
          </cell>
          <cell r="AA95" t="str">
            <v>PYP</v>
          </cell>
          <cell r="AB95" t="str">
            <v xml:space="preserve"> 0000026</v>
          </cell>
          <cell r="AC95" t="str">
            <v>PYL</v>
          </cell>
          <cell r="AD95" t="str">
            <v>004399</v>
          </cell>
          <cell r="AE95" t="str">
            <v>EMP</v>
          </cell>
          <cell r="AF95" t="str">
            <v>28454</v>
          </cell>
          <cell r="AG95" t="str">
            <v>JUL</v>
          </cell>
          <cell r="AH95" t="str">
            <v xml:space="preserve"> 000.00</v>
          </cell>
          <cell r="AI95" t="str">
            <v>BCH</v>
          </cell>
          <cell r="AJ95" t="str">
            <v>979</v>
          </cell>
          <cell r="AK95" t="str">
            <v>CLS</v>
          </cell>
          <cell r="AL95" t="str">
            <v>R437</v>
          </cell>
          <cell r="AM95" t="str">
            <v>DTA</v>
          </cell>
          <cell r="AN95" t="str">
            <v xml:space="preserve"> 00000000000.00</v>
          </cell>
          <cell r="AO95" t="str">
            <v>DTH</v>
          </cell>
          <cell r="AP95" t="str">
            <v xml:space="preserve"> 00000000000.00</v>
          </cell>
          <cell r="AV95" t="str">
            <v>000000000</v>
          </cell>
          <cell r="AW95" t="str">
            <v>000</v>
          </cell>
          <cell r="AX95" t="str">
            <v>00</v>
          </cell>
          <cell r="AY95" t="str">
            <v>0</v>
          </cell>
          <cell r="AZ95" t="str">
            <v>FPL Fibernet</v>
          </cell>
        </row>
        <row r="96">
          <cell r="A96" t="str">
            <v>107100</v>
          </cell>
          <cell r="B96" t="str">
            <v>0399</v>
          </cell>
          <cell r="C96" t="str">
            <v>01066</v>
          </cell>
          <cell r="D96" t="str">
            <v>OMC000</v>
          </cell>
          <cell r="E96" t="str">
            <v>399000</v>
          </cell>
          <cell r="F96" t="str">
            <v>0821</v>
          </cell>
          <cell r="G96" t="str">
            <v>36000</v>
          </cell>
          <cell r="H96" t="str">
            <v>A</v>
          </cell>
          <cell r="I96" t="str">
            <v>00000041</v>
          </cell>
          <cell r="J96">
            <v>95</v>
          </cell>
          <cell r="K96">
            <v>399</v>
          </cell>
          <cell r="L96">
            <v>3218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0821</v>
          </cell>
          <cell r="R96" t="str">
            <v>36000</v>
          </cell>
          <cell r="S96" t="str">
            <v>200212</v>
          </cell>
          <cell r="T96" t="str">
            <v>PY42</v>
          </cell>
          <cell r="U96">
            <v>-57.31</v>
          </cell>
          <cell r="V96" t="str">
            <v>LDB</v>
          </cell>
          <cell r="W96">
            <v>0</v>
          </cell>
          <cell r="X96" t="str">
            <v>SHR</v>
          </cell>
          <cell r="Y96">
            <v>0</v>
          </cell>
          <cell r="Z96">
            <v>0</v>
          </cell>
          <cell r="AA96" t="str">
            <v>PYP</v>
          </cell>
          <cell r="AB96" t="str">
            <v xml:space="preserve"> 0000025</v>
          </cell>
          <cell r="AC96" t="str">
            <v>PYL</v>
          </cell>
          <cell r="AD96" t="str">
            <v>004399</v>
          </cell>
          <cell r="AE96" t="str">
            <v>EMP</v>
          </cell>
          <cell r="AF96" t="str">
            <v>27026</v>
          </cell>
          <cell r="AG96" t="str">
            <v>JUL</v>
          </cell>
          <cell r="AH96" t="str">
            <v xml:space="preserve"> 000.00</v>
          </cell>
          <cell r="AI96" t="str">
            <v>BCH</v>
          </cell>
          <cell r="AJ96" t="str">
            <v>979</v>
          </cell>
          <cell r="AK96" t="str">
            <v>CLS</v>
          </cell>
          <cell r="AL96" t="str">
            <v>R445</v>
          </cell>
          <cell r="AM96" t="str">
            <v>DTA</v>
          </cell>
          <cell r="AN96" t="str">
            <v xml:space="preserve"> 00000000000.00</v>
          </cell>
          <cell r="AO96" t="str">
            <v>DTH</v>
          </cell>
          <cell r="AP96" t="str">
            <v xml:space="preserve"> 00000000000.00</v>
          </cell>
          <cell r="AV96" t="str">
            <v>000000000</v>
          </cell>
          <cell r="AW96" t="str">
            <v>000</v>
          </cell>
          <cell r="AX96" t="str">
            <v>00</v>
          </cell>
          <cell r="AY96" t="str">
            <v>0</v>
          </cell>
          <cell r="AZ96" t="str">
            <v>FPL Fibernet</v>
          </cell>
        </row>
        <row r="97">
          <cell r="A97" t="str">
            <v>107100</v>
          </cell>
          <cell r="B97" t="str">
            <v>0399</v>
          </cell>
          <cell r="C97" t="str">
            <v>01066</v>
          </cell>
          <cell r="D97" t="str">
            <v>OMC000</v>
          </cell>
          <cell r="E97" t="str">
            <v>399000</v>
          </cell>
          <cell r="F97" t="str">
            <v>0821</v>
          </cell>
          <cell r="G97" t="str">
            <v>36000</v>
          </cell>
          <cell r="H97" t="str">
            <v>A</v>
          </cell>
          <cell r="I97" t="str">
            <v>00000041</v>
          </cell>
          <cell r="J97">
            <v>95</v>
          </cell>
          <cell r="K97">
            <v>399</v>
          </cell>
          <cell r="L97">
            <v>3218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0821</v>
          </cell>
          <cell r="R97" t="str">
            <v>36000</v>
          </cell>
          <cell r="S97" t="str">
            <v>200212</v>
          </cell>
          <cell r="T97" t="str">
            <v>PY42</v>
          </cell>
          <cell r="U97">
            <v>-57.31</v>
          </cell>
          <cell r="V97" t="str">
            <v>LDB</v>
          </cell>
          <cell r="W97">
            <v>0</v>
          </cell>
          <cell r="X97" t="str">
            <v>SHR</v>
          </cell>
          <cell r="Y97">
            <v>0</v>
          </cell>
          <cell r="Z97">
            <v>0</v>
          </cell>
          <cell r="AA97" t="str">
            <v>PYP</v>
          </cell>
          <cell r="AB97" t="str">
            <v xml:space="preserve"> 0000026</v>
          </cell>
          <cell r="AC97" t="str">
            <v>PYL</v>
          </cell>
          <cell r="AD97" t="str">
            <v>004399</v>
          </cell>
          <cell r="AE97" t="str">
            <v>EMP</v>
          </cell>
          <cell r="AF97" t="str">
            <v>27026</v>
          </cell>
          <cell r="AG97" t="str">
            <v>JUL</v>
          </cell>
          <cell r="AH97" t="str">
            <v xml:space="preserve"> 000.00</v>
          </cell>
          <cell r="AI97" t="str">
            <v>BCH</v>
          </cell>
          <cell r="AJ97" t="str">
            <v>979</v>
          </cell>
          <cell r="AK97" t="str">
            <v>CLS</v>
          </cell>
          <cell r="AL97" t="str">
            <v>R445</v>
          </cell>
          <cell r="AM97" t="str">
            <v>DTA</v>
          </cell>
          <cell r="AN97" t="str">
            <v xml:space="preserve"> 00000000000.00</v>
          </cell>
          <cell r="AO97" t="str">
            <v>DTH</v>
          </cell>
          <cell r="AP97" t="str">
            <v xml:space="preserve"> 00000000000.00</v>
          </cell>
          <cell r="AV97" t="str">
            <v>000000000</v>
          </cell>
          <cell r="AW97" t="str">
            <v>000</v>
          </cell>
          <cell r="AX97" t="str">
            <v>00</v>
          </cell>
          <cell r="AY97" t="str">
            <v>0</v>
          </cell>
          <cell r="AZ97" t="str">
            <v>FPL Fibernet</v>
          </cell>
        </row>
        <row r="98">
          <cell r="A98" t="str">
            <v>107100</v>
          </cell>
          <cell r="B98" t="str">
            <v>0399</v>
          </cell>
          <cell r="C98" t="str">
            <v>01066</v>
          </cell>
          <cell r="D98" t="str">
            <v>OMC000</v>
          </cell>
          <cell r="E98" t="str">
            <v>399000</v>
          </cell>
          <cell r="F98" t="str">
            <v>0821</v>
          </cell>
          <cell r="G98" t="str">
            <v>36000</v>
          </cell>
          <cell r="H98" t="str">
            <v>A</v>
          </cell>
          <cell r="I98" t="str">
            <v>00000041</v>
          </cell>
          <cell r="J98">
            <v>95</v>
          </cell>
          <cell r="K98">
            <v>399</v>
          </cell>
          <cell r="L98">
            <v>3218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0821</v>
          </cell>
          <cell r="R98" t="str">
            <v>36000</v>
          </cell>
          <cell r="S98" t="str">
            <v>200212</v>
          </cell>
          <cell r="T98" t="str">
            <v>PY42</v>
          </cell>
          <cell r="U98">
            <v>-83.36</v>
          </cell>
          <cell r="V98" t="str">
            <v>LDB</v>
          </cell>
          <cell r="W98">
            <v>0</v>
          </cell>
          <cell r="X98" t="str">
            <v>SHR</v>
          </cell>
          <cell r="Y98">
            <v>0</v>
          </cell>
          <cell r="Z98">
            <v>0</v>
          </cell>
          <cell r="AA98" t="str">
            <v>PYP</v>
          </cell>
          <cell r="AB98" t="str">
            <v xml:space="preserve"> 0000025</v>
          </cell>
          <cell r="AC98" t="str">
            <v>PYL</v>
          </cell>
          <cell r="AD98" t="str">
            <v>003054</v>
          </cell>
          <cell r="AE98" t="str">
            <v>EMP</v>
          </cell>
          <cell r="AF98" t="str">
            <v>04875</v>
          </cell>
          <cell r="AG98" t="str">
            <v>JUL</v>
          </cell>
          <cell r="AH98" t="str">
            <v xml:space="preserve"> 000.00</v>
          </cell>
          <cell r="AI98" t="str">
            <v>BCH</v>
          </cell>
          <cell r="AJ98" t="str">
            <v>979</v>
          </cell>
          <cell r="AK98" t="str">
            <v>CLS</v>
          </cell>
          <cell r="AL98" t="str">
            <v>R447</v>
          </cell>
          <cell r="AM98" t="str">
            <v>DTA</v>
          </cell>
          <cell r="AN98" t="str">
            <v xml:space="preserve"> 00000000000.00</v>
          </cell>
          <cell r="AO98" t="str">
            <v>DTH</v>
          </cell>
          <cell r="AP98" t="str">
            <v xml:space="preserve"> 00000000000.00</v>
          </cell>
          <cell r="AV98" t="str">
            <v>000000000</v>
          </cell>
          <cell r="AW98" t="str">
            <v>000</v>
          </cell>
          <cell r="AX98" t="str">
            <v>00</v>
          </cell>
          <cell r="AY98" t="str">
            <v>0</v>
          </cell>
          <cell r="AZ98" t="str">
            <v>FPL Fibernet</v>
          </cell>
        </row>
        <row r="99">
          <cell r="A99" t="str">
            <v>107100</v>
          </cell>
          <cell r="B99" t="str">
            <v>0399</v>
          </cell>
          <cell r="C99" t="str">
            <v>01066</v>
          </cell>
          <cell r="D99" t="str">
            <v>OMC000</v>
          </cell>
          <cell r="E99" t="str">
            <v>399000</v>
          </cell>
          <cell r="F99" t="str">
            <v>0821</v>
          </cell>
          <cell r="G99" t="str">
            <v>36000</v>
          </cell>
          <cell r="H99" t="str">
            <v>A</v>
          </cell>
          <cell r="I99" t="str">
            <v>00000041</v>
          </cell>
          <cell r="J99">
            <v>95</v>
          </cell>
          <cell r="K99">
            <v>399</v>
          </cell>
          <cell r="L99">
            <v>3218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 t="str">
            <v>0821</v>
          </cell>
          <cell r="R99" t="str">
            <v>36000</v>
          </cell>
          <cell r="S99" t="str">
            <v>200212</v>
          </cell>
          <cell r="T99" t="str">
            <v>PY42</v>
          </cell>
          <cell r="U99">
            <v>-83.36</v>
          </cell>
          <cell r="V99" t="str">
            <v>LDB</v>
          </cell>
          <cell r="W99">
            <v>0</v>
          </cell>
          <cell r="X99" t="str">
            <v>SHR</v>
          </cell>
          <cell r="Y99">
            <v>0</v>
          </cell>
          <cell r="Z99">
            <v>0</v>
          </cell>
          <cell r="AA99" t="str">
            <v>PYP</v>
          </cell>
          <cell r="AB99" t="str">
            <v xml:space="preserve"> 0000026</v>
          </cell>
          <cell r="AC99" t="str">
            <v>PYL</v>
          </cell>
          <cell r="AD99" t="str">
            <v>003054</v>
          </cell>
          <cell r="AE99" t="str">
            <v>EMP</v>
          </cell>
          <cell r="AF99" t="str">
            <v>04875</v>
          </cell>
          <cell r="AG99" t="str">
            <v>JUL</v>
          </cell>
          <cell r="AH99" t="str">
            <v xml:space="preserve"> 000.00</v>
          </cell>
          <cell r="AI99" t="str">
            <v>BCH</v>
          </cell>
          <cell r="AJ99" t="str">
            <v>979</v>
          </cell>
          <cell r="AK99" t="str">
            <v>CLS</v>
          </cell>
          <cell r="AL99" t="str">
            <v>R447</v>
          </cell>
          <cell r="AM99" t="str">
            <v>DTA</v>
          </cell>
          <cell r="AN99" t="str">
            <v xml:space="preserve"> 00000000000.00</v>
          </cell>
          <cell r="AO99" t="str">
            <v>DTH</v>
          </cell>
          <cell r="AP99" t="str">
            <v xml:space="preserve"> 00000000000.00</v>
          </cell>
          <cell r="AV99" t="str">
            <v>000000000</v>
          </cell>
          <cell r="AW99" t="str">
            <v>000</v>
          </cell>
          <cell r="AX99" t="str">
            <v>00</v>
          </cell>
          <cell r="AY99" t="str">
            <v>0</v>
          </cell>
          <cell r="AZ99" t="str">
            <v>FPL Fibernet</v>
          </cell>
        </row>
        <row r="100">
          <cell r="A100" t="str">
            <v>107100</v>
          </cell>
          <cell r="B100" t="str">
            <v>0399</v>
          </cell>
          <cell r="C100" t="str">
            <v>01066</v>
          </cell>
          <cell r="D100" t="str">
            <v>OMC000</v>
          </cell>
          <cell r="E100" t="str">
            <v>399000</v>
          </cell>
          <cell r="F100" t="str">
            <v>0901</v>
          </cell>
          <cell r="G100" t="str">
            <v>52450</v>
          </cell>
          <cell r="H100" t="str">
            <v>A</v>
          </cell>
          <cell r="I100" t="str">
            <v>00000041</v>
          </cell>
          <cell r="J100">
            <v>95</v>
          </cell>
          <cell r="K100">
            <v>399</v>
          </cell>
          <cell r="L100">
            <v>3218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0901</v>
          </cell>
          <cell r="R100" t="str">
            <v>52450</v>
          </cell>
          <cell r="S100" t="str">
            <v>200212</v>
          </cell>
          <cell r="T100" t="str">
            <v>SA01</v>
          </cell>
          <cell r="U100">
            <v>15</v>
          </cell>
          <cell r="W100">
            <v>0</v>
          </cell>
          <cell r="Y100">
            <v>0</v>
          </cell>
          <cell r="Z100">
            <v>0</v>
          </cell>
          <cell r="AA100" t="str">
            <v>BCH</v>
          </cell>
          <cell r="AB100" t="str">
            <v>450002361</v>
          </cell>
          <cell r="AC100" t="str">
            <v>PO#</v>
          </cell>
          <cell r="AE100" t="str">
            <v>S/R</v>
          </cell>
          <cell r="AI100" t="str">
            <v>PYN</v>
          </cell>
          <cell r="AJ100" t="str">
            <v>LOPEZ-GUERRERO A</v>
          </cell>
          <cell r="AK100" t="str">
            <v>VND</v>
          </cell>
          <cell r="AL100" t="str">
            <v>592927026</v>
          </cell>
          <cell r="AM100" t="str">
            <v>FAC</v>
          </cell>
          <cell r="AN100" t="str">
            <v>000</v>
          </cell>
          <cell r="AQ100" t="str">
            <v>NVD</v>
          </cell>
          <cell r="AR100" t="str">
            <v>2002-12-</v>
          </cell>
          <cell r="AU100" t="str">
            <v>A LOPEZ MEALS       LOPEZ-GUERRERO A    1900003484</v>
          </cell>
          <cell r="AV100" t="str">
            <v>WF-BATCH</v>
          </cell>
          <cell r="AW100" t="str">
            <v>000</v>
          </cell>
          <cell r="AX100" t="str">
            <v>00</v>
          </cell>
          <cell r="AY100" t="str">
            <v>0</v>
          </cell>
          <cell r="AZ100" t="str">
            <v>FPL Fibernet</v>
          </cell>
        </row>
        <row r="101">
          <cell r="A101" t="str">
            <v>107100</v>
          </cell>
          <cell r="B101" t="str">
            <v>0399</v>
          </cell>
          <cell r="C101" t="str">
            <v>01066</v>
          </cell>
          <cell r="D101" t="str">
            <v>OMC000</v>
          </cell>
          <cell r="E101" t="str">
            <v>399000</v>
          </cell>
          <cell r="F101" t="str">
            <v>0901</v>
          </cell>
          <cell r="G101" t="str">
            <v>52450</v>
          </cell>
          <cell r="H101" t="str">
            <v>A</v>
          </cell>
          <cell r="I101" t="str">
            <v>00000041</v>
          </cell>
          <cell r="J101">
            <v>95</v>
          </cell>
          <cell r="K101">
            <v>399</v>
          </cell>
          <cell r="L101">
            <v>3218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 t="str">
            <v>0901</v>
          </cell>
          <cell r="R101" t="str">
            <v>52450</v>
          </cell>
          <cell r="S101" t="str">
            <v>200212</v>
          </cell>
          <cell r="T101" t="str">
            <v>SA01</v>
          </cell>
          <cell r="U101">
            <v>116.8</v>
          </cell>
          <cell r="W101">
            <v>0</v>
          </cell>
          <cell r="Y101">
            <v>0</v>
          </cell>
          <cell r="Z101">
            <v>0</v>
          </cell>
          <cell r="AA101" t="str">
            <v>BCH</v>
          </cell>
          <cell r="AB101" t="str">
            <v>450002350</v>
          </cell>
          <cell r="AC101" t="str">
            <v>PO#</v>
          </cell>
          <cell r="AE101" t="str">
            <v>S/R</v>
          </cell>
          <cell r="AI101" t="str">
            <v>PYN</v>
          </cell>
          <cell r="AJ101" t="str">
            <v>WOLFSON L</v>
          </cell>
          <cell r="AK101" t="str">
            <v>VND</v>
          </cell>
          <cell r="AL101" t="str">
            <v>266735412</v>
          </cell>
          <cell r="AM101" t="str">
            <v>FAC</v>
          </cell>
          <cell r="AN101" t="str">
            <v>000</v>
          </cell>
          <cell r="AQ101" t="str">
            <v>NVD</v>
          </cell>
          <cell r="AR101" t="str">
            <v>2002-12-</v>
          </cell>
          <cell r="AU101" t="str">
            <v>L WOLFSON MEALS     WOLFSON L           1900003320</v>
          </cell>
          <cell r="AV101" t="str">
            <v>WF-BATCH</v>
          </cell>
          <cell r="AW101" t="str">
            <v>000</v>
          </cell>
          <cell r="AX101" t="str">
            <v>00</v>
          </cell>
          <cell r="AY101" t="str">
            <v>0</v>
          </cell>
          <cell r="AZ101" t="str">
            <v>FPL Fibernet</v>
          </cell>
        </row>
        <row r="102">
          <cell r="A102" t="str">
            <v>107100</v>
          </cell>
          <cell r="B102" t="str">
            <v>0399</v>
          </cell>
          <cell r="C102" t="str">
            <v>01066</v>
          </cell>
          <cell r="D102" t="str">
            <v>OMC000</v>
          </cell>
          <cell r="E102" t="str">
            <v>399000</v>
          </cell>
          <cell r="F102" t="str">
            <v>0902</v>
          </cell>
          <cell r="G102" t="str">
            <v>52450</v>
          </cell>
          <cell r="H102" t="str">
            <v>A</v>
          </cell>
          <cell r="I102" t="str">
            <v>00000041</v>
          </cell>
          <cell r="J102">
            <v>95</v>
          </cell>
          <cell r="K102">
            <v>399</v>
          </cell>
          <cell r="L102">
            <v>3218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0902</v>
          </cell>
          <cell r="R102" t="str">
            <v>52450</v>
          </cell>
          <cell r="S102" t="str">
            <v>200212</v>
          </cell>
          <cell r="T102" t="str">
            <v>SA01</v>
          </cell>
          <cell r="U102">
            <v>126.67</v>
          </cell>
          <cell r="W102">
            <v>0</v>
          </cell>
          <cell r="Y102">
            <v>0</v>
          </cell>
          <cell r="Z102">
            <v>0</v>
          </cell>
          <cell r="AA102" t="str">
            <v>BCH</v>
          </cell>
          <cell r="AB102" t="str">
            <v>450002350</v>
          </cell>
          <cell r="AC102" t="str">
            <v>PO#</v>
          </cell>
          <cell r="AE102" t="str">
            <v>S/R</v>
          </cell>
          <cell r="AI102" t="str">
            <v>PYN</v>
          </cell>
          <cell r="AJ102" t="str">
            <v>WOLFSON L</v>
          </cell>
          <cell r="AK102" t="str">
            <v>VND</v>
          </cell>
          <cell r="AL102" t="str">
            <v>266735412</v>
          </cell>
          <cell r="AM102" t="str">
            <v>FAC</v>
          </cell>
          <cell r="AN102" t="str">
            <v>000</v>
          </cell>
          <cell r="AQ102" t="str">
            <v>NVD</v>
          </cell>
          <cell r="AR102" t="str">
            <v>2002-12-</v>
          </cell>
          <cell r="AU102" t="str">
            <v>L WOLFSON HOTEL     WOLFSON L           1900003320</v>
          </cell>
          <cell r="AV102" t="str">
            <v>WF-BATCH</v>
          </cell>
          <cell r="AW102" t="str">
            <v>000</v>
          </cell>
          <cell r="AX102" t="str">
            <v>00</v>
          </cell>
          <cell r="AY102" t="str">
            <v>0</v>
          </cell>
          <cell r="AZ102" t="str">
            <v>FPL Fibernet</v>
          </cell>
        </row>
        <row r="103">
          <cell r="A103" t="str">
            <v>107100</v>
          </cell>
          <cell r="B103" t="str">
            <v>0399</v>
          </cell>
          <cell r="C103" t="str">
            <v>01066</v>
          </cell>
          <cell r="D103" t="str">
            <v>OMC000</v>
          </cell>
          <cell r="E103" t="str">
            <v>399000</v>
          </cell>
          <cell r="F103" t="str">
            <v>0903</v>
          </cell>
          <cell r="G103" t="str">
            <v>52450</v>
          </cell>
          <cell r="H103" t="str">
            <v>A</v>
          </cell>
          <cell r="I103" t="str">
            <v>00000041</v>
          </cell>
          <cell r="J103">
            <v>95</v>
          </cell>
          <cell r="K103">
            <v>399</v>
          </cell>
          <cell r="L103">
            <v>3218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>0903</v>
          </cell>
          <cell r="R103" t="str">
            <v>52450</v>
          </cell>
          <cell r="S103" t="str">
            <v>200212</v>
          </cell>
          <cell r="T103" t="str">
            <v>SA01</v>
          </cell>
          <cell r="U103">
            <v>5.5</v>
          </cell>
          <cell r="W103">
            <v>0</v>
          </cell>
          <cell r="Y103">
            <v>0</v>
          </cell>
          <cell r="Z103">
            <v>0</v>
          </cell>
          <cell r="AA103" t="str">
            <v>BCH</v>
          </cell>
          <cell r="AB103" t="str">
            <v>450002361</v>
          </cell>
          <cell r="AC103" t="str">
            <v>PO#</v>
          </cell>
          <cell r="AE103" t="str">
            <v>S/R</v>
          </cell>
          <cell r="AI103" t="str">
            <v>PYN</v>
          </cell>
          <cell r="AJ103" t="str">
            <v>LOPEZ-GUERRERO A</v>
          </cell>
          <cell r="AK103" t="str">
            <v>VND</v>
          </cell>
          <cell r="AL103" t="str">
            <v>592927026</v>
          </cell>
          <cell r="AM103" t="str">
            <v>FAC</v>
          </cell>
          <cell r="AN103" t="str">
            <v>000</v>
          </cell>
          <cell r="AQ103" t="str">
            <v>NVD</v>
          </cell>
          <cell r="AR103" t="str">
            <v>2002-12-</v>
          </cell>
          <cell r="AU103" t="str">
            <v>A LOPEZ AIR FARE    LOPEZ-GUERRERO A    1900003484</v>
          </cell>
          <cell r="AV103" t="str">
            <v>WF-BATCH</v>
          </cell>
          <cell r="AW103" t="str">
            <v>000</v>
          </cell>
          <cell r="AX103" t="str">
            <v>00</v>
          </cell>
          <cell r="AY103" t="str">
            <v>0</v>
          </cell>
          <cell r="AZ103" t="str">
            <v>FPL Fibernet</v>
          </cell>
        </row>
        <row r="104">
          <cell r="A104" t="str">
            <v>107100</v>
          </cell>
          <cell r="B104" t="str">
            <v>0399</v>
          </cell>
          <cell r="C104" t="str">
            <v>01066</v>
          </cell>
          <cell r="D104" t="str">
            <v>OMC000</v>
          </cell>
          <cell r="E104" t="str">
            <v>399000</v>
          </cell>
          <cell r="F104" t="str">
            <v>0903</v>
          </cell>
          <cell r="G104" t="str">
            <v>52450</v>
          </cell>
          <cell r="H104" t="str">
            <v>A</v>
          </cell>
          <cell r="I104" t="str">
            <v>00000041</v>
          </cell>
          <cell r="J104">
            <v>95</v>
          </cell>
          <cell r="K104">
            <v>399</v>
          </cell>
          <cell r="L104">
            <v>3218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str">
            <v>0903</v>
          </cell>
          <cell r="R104" t="str">
            <v>52450</v>
          </cell>
          <cell r="S104" t="str">
            <v>200212</v>
          </cell>
          <cell r="T104" t="str">
            <v>SA01</v>
          </cell>
          <cell r="U104">
            <v>169</v>
          </cell>
          <cell r="W104">
            <v>0</v>
          </cell>
          <cell r="Y104">
            <v>0</v>
          </cell>
          <cell r="Z104">
            <v>0</v>
          </cell>
          <cell r="AA104" t="str">
            <v>BCH</v>
          </cell>
          <cell r="AB104" t="str">
            <v>450002350</v>
          </cell>
          <cell r="AC104" t="str">
            <v>PO#</v>
          </cell>
          <cell r="AE104" t="str">
            <v>S/R</v>
          </cell>
          <cell r="AI104" t="str">
            <v>PYN</v>
          </cell>
          <cell r="AJ104" t="str">
            <v>WOLFSON L</v>
          </cell>
          <cell r="AK104" t="str">
            <v>VND</v>
          </cell>
          <cell r="AL104" t="str">
            <v>266735412</v>
          </cell>
          <cell r="AM104" t="str">
            <v>FAC</v>
          </cell>
          <cell r="AN104" t="str">
            <v>000</v>
          </cell>
          <cell r="AQ104" t="str">
            <v>NVD</v>
          </cell>
          <cell r="AR104" t="str">
            <v>2002-12-</v>
          </cell>
          <cell r="AU104" t="str">
            <v>L WOLFSON AIR FARE  WOLFSON L           1900003320</v>
          </cell>
          <cell r="AV104" t="str">
            <v>WF-BATCH</v>
          </cell>
          <cell r="AW104" t="str">
            <v>000</v>
          </cell>
          <cell r="AX104" t="str">
            <v>00</v>
          </cell>
          <cell r="AY104" t="str">
            <v>0</v>
          </cell>
          <cell r="AZ104" t="str">
            <v>FPL Fibernet</v>
          </cell>
        </row>
        <row r="105">
          <cell r="A105" t="str">
            <v>107100</v>
          </cell>
          <cell r="B105" t="str">
            <v>0382</v>
          </cell>
          <cell r="C105" t="str">
            <v>01066</v>
          </cell>
          <cell r="D105" t="str">
            <v>OMC000</v>
          </cell>
          <cell r="E105" t="str">
            <v>382000</v>
          </cell>
          <cell r="F105" t="str">
            <v>0625</v>
          </cell>
          <cell r="G105" t="str">
            <v>52450</v>
          </cell>
          <cell r="H105" t="str">
            <v>A</v>
          </cell>
          <cell r="I105" t="str">
            <v>00000041</v>
          </cell>
          <cell r="J105">
            <v>95</v>
          </cell>
          <cell r="K105">
            <v>382</v>
          </cell>
          <cell r="L105">
            <v>3219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 t="str">
            <v>0625</v>
          </cell>
          <cell r="R105" t="str">
            <v>52450</v>
          </cell>
          <cell r="S105" t="str">
            <v>200212</v>
          </cell>
          <cell r="T105" t="str">
            <v>SA01</v>
          </cell>
          <cell r="U105">
            <v>13.78</v>
          </cell>
          <cell r="W105">
            <v>0</v>
          </cell>
          <cell r="Y105">
            <v>0</v>
          </cell>
          <cell r="Z105">
            <v>0</v>
          </cell>
          <cell r="AA105" t="str">
            <v>BCH</v>
          </cell>
          <cell r="AB105" t="str">
            <v>450002350</v>
          </cell>
          <cell r="AC105" t="str">
            <v>PO#</v>
          </cell>
          <cell r="AE105" t="str">
            <v>S/R</v>
          </cell>
          <cell r="AI105" t="str">
            <v>PYN</v>
          </cell>
          <cell r="AJ105" t="str">
            <v>CAJIGAS R C</v>
          </cell>
          <cell r="AK105" t="str">
            <v>VND</v>
          </cell>
          <cell r="AL105" t="str">
            <v>264370702</v>
          </cell>
          <cell r="AM105" t="str">
            <v>FAC</v>
          </cell>
          <cell r="AN105" t="str">
            <v>000</v>
          </cell>
          <cell r="AQ105" t="str">
            <v>NVD</v>
          </cell>
          <cell r="AR105" t="str">
            <v>2002-12-</v>
          </cell>
          <cell r="AU105" t="str">
            <v>R CAJIGAS MISC      CAJIGAS R C         1900003317</v>
          </cell>
          <cell r="AV105" t="str">
            <v>WF-BATCH</v>
          </cell>
          <cell r="AW105" t="str">
            <v>000</v>
          </cell>
          <cell r="AX105" t="str">
            <v>00</v>
          </cell>
          <cell r="AY105" t="str">
            <v>0</v>
          </cell>
          <cell r="AZ105" t="str">
            <v>FPL Fibernet</v>
          </cell>
        </row>
        <row r="106">
          <cell r="A106" t="str">
            <v>107100</v>
          </cell>
          <cell r="B106" t="str">
            <v>0382</v>
          </cell>
          <cell r="C106" t="str">
            <v>01066</v>
          </cell>
          <cell r="D106" t="str">
            <v>OMC000</v>
          </cell>
          <cell r="E106" t="str">
            <v>382000</v>
          </cell>
          <cell r="F106" t="str">
            <v>0629</v>
          </cell>
          <cell r="G106" t="str">
            <v>52450</v>
          </cell>
          <cell r="H106" t="str">
            <v>A</v>
          </cell>
          <cell r="I106" t="str">
            <v>00000041</v>
          </cell>
          <cell r="J106">
            <v>95</v>
          </cell>
          <cell r="K106">
            <v>382</v>
          </cell>
          <cell r="L106">
            <v>3219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 t="str">
            <v>0629</v>
          </cell>
          <cell r="R106" t="str">
            <v>52450</v>
          </cell>
          <cell r="S106" t="str">
            <v>200212</v>
          </cell>
          <cell r="T106" t="str">
            <v>SA01</v>
          </cell>
          <cell r="U106">
            <v>8.51</v>
          </cell>
          <cell r="W106">
            <v>0</v>
          </cell>
          <cell r="Y106">
            <v>0</v>
          </cell>
          <cell r="Z106">
            <v>0</v>
          </cell>
          <cell r="AA106" t="str">
            <v>BCH</v>
          </cell>
          <cell r="AB106" t="str">
            <v>450002337</v>
          </cell>
          <cell r="AC106" t="str">
            <v>PO#</v>
          </cell>
          <cell r="AE106" t="str">
            <v>S/R</v>
          </cell>
          <cell r="AI106" t="str">
            <v>PYN</v>
          </cell>
          <cell r="AJ106" t="str">
            <v>US BANK NATIONAL ASSOCIAT</v>
          </cell>
          <cell r="AK106" t="str">
            <v>VND</v>
          </cell>
          <cell r="AL106" t="str">
            <v>411881896</v>
          </cell>
          <cell r="AM106" t="str">
            <v>FAC</v>
          </cell>
          <cell r="AN106" t="str">
            <v>000</v>
          </cell>
          <cell r="AQ106" t="str">
            <v>NVD</v>
          </cell>
          <cell r="AR106" t="str">
            <v>2002-09-</v>
          </cell>
          <cell r="AU106" t="str">
            <v>4246044100408099    US BANK NATIONAL ASS1900003263</v>
          </cell>
          <cell r="AV106" t="str">
            <v>WF-BATCH</v>
          </cell>
          <cell r="AW106" t="str">
            <v>000</v>
          </cell>
          <cell r="AX106" t="str">
            <v>00</v>
          </cell>
          <cell r="AY106" t="str">
            <v>0</v>
          </cell>
          <cell r="AZ106" t="str">
            <v>FPL Fibernet</v>
          </cell>
        </row>
        <row r="107">
          <cell r="A107" t="str">
            <v>107100</v>
          </cell>
          <cell r="B107" t="str">
            <v>0382</v>
          </cell>
          <cell r="C107" t="str">
            <v>01066</v>
          </cell>
          <cell r="D107" t="str">
            <v>OMC000</v>
          </cell>
          <cell r="E107" t="str">
            <v>382000</v>
          </cell>
          <cell r="F107" t="str">
            <v>0642</v>
          </cell>
          <cell r="G107" t="str">
            <v>52450</v>
          </cell>
          <cell r="H107" t="str">
            <v>A</v>
          </cell>
          <cell r="I107" t="str">
            <v>00000041</v>
          </cell>
          <cell r="J107">
            <v>95</v>
          </cell>
          <cell r="K107">
            <v>382</v>
          </cell>
          <cell r="L107">
            <v>3219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 t="str">
            <v>0642</v>
          </cell>
          <cell r="R107" t="str">
            <v>52450</v>
          </cell>
          <cell r="S107" t="str">
            <v>200212</v>
          </cell>
          <cell r="T107" t="str">
            <v>SA01</v>
          </cell>
          <cell r="U107">
            <v>879.45</v>
          </cell>
          <cell r="W107">
            <v>0</v>
          </cell>
          <cell r="Y107">
            <v>0</v>
          </cell>
          <cell r="Z107">
            <v>0</v>
          </cell>
          <cell r="AA107" t="str">
            <v>BCH</v>
          </cell>
          <cell r="AB107" t="str">
            <v>450002338</v>
          </cell>
          <cell r="AC107" t="str">
            <v>PO#</v>
          </cell>
          <cell r="AE107" t="str">
            <v>S/R</v>
          </cell>
          <cell r="AI107" t="str">
            <v>PYN</v>
          </cell>
          <cell r="AJ107" t="str">
            <v>FLORIDA POWER &amp; LIGHT CO</v>
          </cell>
          <cell r="AK107" t="str">
            <v>VND</v>
          </cell>
          <cell r="AL107" t="str">
            <v>590247775</v>
          </cell>
          <cell r="AM107" t="str">
            <v>FAC</v>
          </cell>
          <cell r="AN107" t="str">
            <v>000</v>
          </cell>
          <cell r="AQ107" t="str">
            <v>NVD</v>
          </cell>
          <cell r="AR107" t="str">
            <v>2002-11-</v>
          </cell>
          <cell r="AU107" t="str">
            <v>519873-25401 DEC    FLORIDA POWER &amp; LIGH1900003272</v>
          </cell>
          <cell r="AV107" t="str">
            <v>WF-BATCH</v>
          </cell>
          <cell r="AW107" t="str">
            <v>000</v>
          </cell>
          <cell r="AX107" t="str">
            <v>00</v>
          </cell>
          <cell r="AY107" t="str">
            <v>0</v>
          </cell>
          <cell r="AZ107" t="str">
            <v>FPL Fibernet</v>
          </cell>
        </row>
        <row r="108">
          <cell r="A108" t="str">
            <v>107100</v>
          </cell>
          <cell r="B108" t="str">
            <v>0382</v>
          </cell>
          <cell r="C108" t="str">
            <v>01066</v>
          </cell>
          <cell r="D108" t="str">
            <v>OMC000</v>
          </cell>
          <cell r="E108" t="str">
            <v>382000</v>
          </cell>
          <cell r="F108" t="str">
            <v>0662</v>
          </cell>
          <cell r="G108" t="str">
            <v>52450</v>
          </cell>
          <cell r="H108" t="str">
            <v>A</v>
          </cell>
          <cell r="I108" t="str">
            <v>00000041</v>
          </cell>
          <cell r="J108">
            <v>95</v>
          </cell>
          <cell r="K108">
            <v>382</v>
          </cell>
          <cell r="L108">
            <v>3219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0662</v>
          </cell>
          <cell r="R108" t="str">
            <v>52450</v>
          </cell>
          <cell r="S108" t="str">
            <v>200212</v>
          </cell>
          <cell r="T108" t="str">
            <v>SA01</v>
          </cell>
          <cell r="U108">
            <v>55</v>
          </cell>
          <cell r="W108">
            <v>0</v>
          </cell>
          <cell r="Y108">
            <v>0</v>
          </cell>
          <cell r="Z108">
            <v>0</v>
          </cell>
          <cell r="AA108" t="str">
            <v>BCH</v>
          </cell>
          <cell r="AB108" t="str">
            <v>450002351</v>
          </cell>
          <cell r="AC108" t="str">
            <v>PO#</v>
          </cell>
          <cell r="AE108" t="str">
            <v>S/R</v>
          </cell>
          <cell r="AI108" t="str">
            <v>PYN</v>
          </cell>
          <cell r="AJ108" t="str">
            <v>DATA SEARCH NETWORK INC</v>
          </cell>
          <cell r="AK108" t="str">
            <v>VND</v>
          </cell>
          <cell r="AL108" t="str">
            <v>582172465</v>
          </cell>
          <cell r="AM108" t="str">
            <v>FAC</v>
          </cell>
          <cell r="AN108" t="str">
            <v>000</v>
          </cell>
          <cell r="AQ108" t="str">
            <v>NVD</v>
          </cell>
          <cell r="AR108" t="str">
            <v>2002-10-</v>
          </cell>
          <cell r="AU108" t="str">
            <v>INVOICE# 11898      DATA SEARCH NETWORK 1900003358</v>
          </cell>
          <cell r="AV108" t="str">
            <v>WF-BATCH</v>
          </cell>
          <cell r="AW108" t="str">
            <v>000</v>
          </cell>
          <cell r="AX108" t="str">
            <v>00</v>
          </cell>
          <cell r="AY108" t="str">
            <v>0</v>
          </cell>
          <cell r="AZ108" t="str">
            <v>FPL Fibernet</v>
          </cell>
        </row>
        <row r="109">
          <cell r="A109" t="str">
            <v>107100</v>
          </cell>
          <cell r="B109" t="str">
            <v>0382</v>
          </cell>
          <cell r="C109" t="str">
            <v>01066</v>
          </cell>
          <cell r="D109" t="str">
            <v>OMC000</v>
          </cell>
          <cell r="E109" t="str">
            <v>382000</v>
          </cell>
          <cell r="F109" t="str">
            <v>0662</v>
          </cell>
          <cell r="G109" t="str">
            <v>52450</v>
          </cell>
          <cell r="H109" t="str">
            <v>A</v>
          </cell>
          <cell r="I109" t="str">
            <v>00000041</v>
          </cell>
          <cell r="J109">
            <v>95</v>
          </cell>
          <cell r="K109">
            <v>382</v>
          </cell>
          <cell r="L109">
            <v>3219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 t="str">
            <v>0662</v>
          </cell>
          <cell r="R109" t="str">
            <v>52450</v>
          </cell>
          <cell r="S109" t="str">
            <v>200212</v>
          </cell>
          <cell r="T109" t="str">
            <v>SA01</v>
          </cell>
          <cell r="U109">
            <v>110</v>
          </cell>
          <cell r="W109">
            <v>0</v>
          </cell>
          <cell r="Y109">
            <v>0</v>
          </cell>
          <cell r="Z109">
            <v>0</v>
          </cell>
          <cell r="AA109" t="str">
            <v>BCH</v>
          </cell>
          <cell r="AB109" t="str">
            <v>450002351</v>
          </cell>
          <cell r="AC109" t="str">
            <v>PO#</v>
          </cell>
          <cell r="AE109" t="str">
            <v>S/R</v>
          </cell>
          <cell r="AI109" t="str">
            <v>PYN</v>
          </cell>
          <cell r="AJ109" t="str">
            <v>DATA SEARCH NETWORK INC</v>
          </cell>
          <cell r="AK109" t="str">
            <v>VND</v>
          </cell>
          <cell r="AL109" t="str">
            <v>582172465</v>
          </cell>
          <cell r="AM109" t="str">
            <v>FAC</v>
          </cell>
          <cell r="AN109" t="str">
            <v>000</v>
          </cell>
          <cell r="AQ109" t="str">
            <v>NVD</v>
          </cell>
          <cell r="AR109" t="str">
            <v>2002-10-</v>
          </cell>
          <cell r="AU109" t="str">
            <v>INVOICE# 11867      DATA SEARCH NETWORK 1900003356</v>
          </cell>
          <cell r="AV109" t="str">
            <v>WF-BATCH</v>
          </cell>
          <cell r="AW109" t="str">
            <v>000</v>
          </cell>
          <cell r="AX109" t="str">
            <v>00</v>
          </cell>
          <cell r="AY109" t="str">
            <v>0</v>
          </cell>
          <cell r="AZ109" t="str">
            <v>FPL Fibernet</v>
          </cell>
        </row>
        <row r="110">
          <cell r="A110" t="str">
            <v>107100</v>
          </cell>
          <cell r="B110" t="str">
            <v>0382</v>
          </cell>
          <cell r="C110" t="str">
            <v>01066</v>
          </cell>
          <cell r="D110" t="str">
            <v>OMC000</v>
          </cell>
          <cell r="E110" t="str">
            <v>382000</v>
          </cell>
          <cell r="F110" t="str">
            <v>0662</v>
          </cell>
          <cell r="G110" t="str">
            <v>52450</v>
          </cell>
          <cell r="H110" t="str">
            <v>A</v>
          </cell>
          <cell r="I110" t="str">
            <v>00000041</v>
          </cell>
          <cell r="J110">
            <v>95</v>
          </cell>
          <cell r="K110">
            <v>382</v>
          </cell>
          <cell r="L110">
            <v>3219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0662</v>
          </cell>
          <cell r="R110" t="str">
            <v>52450</v>
          </cell>
          <cell r="S110" t="str">
            <v>200212</v>
          </cell>
          <cell r="T110" t="str">
            <v>SA01</v>
          </cell>
          <cell r="U110">
            <v>110</v>
          </cell>
          <cell r="W110">
            <v>0</v>
          </cell>
          <cell r="Y110">
            <v>0</v>
          </cell>
          <cell r="Z110">
            <v>0</v>
          </cell>
          <cell r="AA110" t="str">
            <v>BCH</v>
          </cell>
          <cell r="AB110" t="str">
            <v>450002351</v>
          </cell>
          <cell r="AC110" t="str">
            <v>PO#</v>
          </cell>
          <cell r="AE110" t="str">
            <v>S/R</v>
          </cell>
          <cell r="AI110" t="str">
            <v>PYN</v>
          </cell>
          <cell r="AJ110" t="str">
            <v>DATA SEARCH NETWORK INC</v>
          </cell>
          <cell r="AK110" t="str">
            <v>VND</v>
          </cell>
          <cell r="AL110" t="str">
            <v>582172465</v>
          </cell>
          <cell r="AM110" t="str">
            <v>FAC</v>
          </cell>
          <cell r="AN110" t="str">
            <v>000</v>
          </cell>
          <cell r="AQ110" t="str">
            <v>NVD</v>
          </cell>
          <cell r="AR110" t="str">
            <v>2002-10-</v>
          </cell>
          <cell r="AU110" t="str">
            <v>INVOICE# 11882      DATA SEARCH NETWORK 1900003357</v>
          </cell>
          <cell r="AV110" t="str">
            <v>WF-BATCH</v>
          </cell>
          <cell r="AW110" t="str">
            <v>000</v>
          </cell>
          <cell r="AX110" t="str">
            <v>00</v>
          </cell>
          <cell r="AY110" t="str">
            <v>0</v>
          </cell>
          <cell r="AZ110" t="str">
            <v>FPL Fibernet</v>
          </cell>
        </row>
        <row r="111">
          <cell r="A111" t="str">
            <v>107100</v>
          </cell>
          <cell r="B111" t="str">
            <v>0382</v>
          </cell>
          <cell r="C111" t="str">
            <v>01066</v>
          </cell>
          <cell r="D111" t="str">
            <v>OMC000</v>
          </cell>
          <cell r="E111" t="str">
            <v>382000</v>
          </cell>
          <cell r="F111" t="str">
            <v>0676</v>
          </cell>
          <cell r="G111" t="str">
            <v>52450</v>
          </cell>
          <cell r="H111" t="str">
            <v>A</v>
          </cell>
          <cell r="I111" t="str">
            <v>00000041</v>
          </cell>
          <cell r="J111">
            <v>95</v>
          </cell>
          <cell r="K111">
            <v>382</v>
          </cell>
          <cell r="L111">
            <v>3219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str">
            <v>0676</v>
          </cell>
          <cell r="R111" t="str">
            <v>52450</v>
          </cell>
          <cell r="S111" t="str">
            <v>200212</v>
          </cell>
          <cell r="T111" t="str">
            <v>SA01</v>
          </cell>
          <cell r="U111">
            <v>278.93</v>
          </cell>
          <cell r="W111">
            <v>0</v>
          </cell>
          <cell r="Y111">
            <v>0</v>
          </cell>
          <cell r="Z111">
            <v>0</v>
          </cell>
          <cell r="AA111" t="str">
            <v>BCH</v>
          </cell>
          <cell r="AB111" t="str">
            <v>450002360</v>
          </cell>
          <cell r="AC111" t="str">
            <v>PO#</v>
          </cell>
          <cell r="AE111" t="str">
            <v>S/R</v>
          </cell>
          <cell r="AI111" t="str">
            <v>PYN</v>
          </cell>
          <cell r="AJ111" t="str">
            <v>TELEPHONE TOOLS OF GEORGI</v>
          </cell>
          <cell r="AK111" t="str">
            <v>VND</v>
          </cell>
          <cell r="AL111" t="str">
            <v>621457597</v>
          </cell>
          <cell r="AM111" t="str">
            <v>FAC</v>
          </cell>
          <cell r="AN111" t="str">
            <v>000</v>
          </cell>
          <cell r="AQ111" t="str">
            <v>NVD</v>
          </cell>
          <cell r="AR111" t="str">
            <v>2002-12-</v>
          </cell>
          <cell r="AU111" t="str">
            <v>INVOICE# 21029      TELEPHONE TOOLS OF G1900003471</v>
          </cell>
          <cell r="AV111" t="str">
            <v>WF-BATCH</v>
          </cell>
          <cell r="AW111" t="str">
            <v>000</v>
          </cell>
          <cell r="AX111" t="str">
            <v>00</v>
          </cell>
          <cell r="AY111" t="str">
            <v>0</v>
          </cell>
          <cell r="AZ111" t="str">
            <v>FPL Fibernet</v>
          </cell>
        </row>
        <row r="112">
          <cell r="A112" t="str">
            <v>107100</v>
          </cell>
          <cell r="B112" t="str">
            <v>0382</v>
          </cell>
          <cell r="C112" t="str">
            <v>01066</v>
          </cell>
          <cell r="D112" t="str">
            <v>OMC000</v>
          </cell>
          <cell r="E112" t="str">
            <v>382000</v>
          </cell>
          <cell r="F112" t="str">
            <v>0695</v>
          </cell>
          <cell r="G112" t="str">
            <v>52450</v>
          </cell>
          <cell r="H112" t="str">
            <v>A</v>
          </cell>
          <cell r="I112" t="str">
            <v>00000041</v>
          </cell>
          <cell r="J112">
            <v>95</v>
          </cell>
          <cell r="K112">
            <v>382</v>
          </cell>
          <cell r="L112">
            <v>3219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0695</v>
          </cell>
          <cell r="R112" t="str">
            <v>52450</v>
          </cell>
          <cell r="S112" t="str">
            <v>200212</v>
          </cell>
          <cell r="T112" t="str">
            <v>SA01</v>
          </cell>
          <cell r="U112">
            <v>350</v>
          </cell>
          <cell r="W112">
            <v>0</v>
          </cell>
          <cell r="Y112">
            <v>0</v>
          </cell>
          <cell r="Z112">
            <v>0</v>
          </cell>
          <cell r="AA112" t="str">
            <v>BCH</v>
          </cell>
          <cell r="AB112" t="str">
            <v>450002346</v>
          </cell>
          <cell r="AC112" t="str">
            <v>PO#</v>
          </cell>
          <cell r="AE112" t="str">
            <v>S/R</v>
          </cell>
          <cell r="AI112" t="str">
            <v>PYN</v>
          </cell>
          <cell r="AJ112" t="str">
            <v>FLORIDA EAST COAST RAILWA</v>
          </cell>
          <cell r="AK112" t="str">
            <v>VND</v>
          </cell>
          <cell r="AL112" t="str">
            <v>596001115</v>
          </cell>
          <cell r="AM112" t="str">
            <v>FAC</v>
          </cell>
          <cell r="AN112" t="str">
            <v>000</v>
          </cell>
          <cell r="AQ112" t="str">
            <v>NVD</v>
          </cell>
          <cell r="AR112" t="str">
            <v>2002-12-</v>
          </cell>
          <cell r="AU112" t="str">
            <v>UTILITY CROSSING APPFLORIDA EAST COAST R1900003307</v>
          </cell>
          <cell r="AV112" t="str">
            <v>WF-BATCH</v>
          </cell>
          <cell r="AW112" t="str">
            <v>000</v>
          </cell>
          <cell r="AX112" t="str">
            <v>00</v>
          </cell>
          <cell r="AY112" t="str">
            <v>0</v>
          </cell>
          <cell r="AZ112" t="str">
            <v>FPL Fibernet</v>
          </cell>
        </row>
        <row r="113">
          <cell r="A113" t="str">
            <v>107100</v>
          </cell>
          <cell r="B113" t="str">
            <v>0382</v>
          </cell>
          <cell r="C113" t="str">
            <v>01066</v>
          </cell>
          <cell r="D113" t="str">
            <v>OMC000</v>
          </cell>
          <cell r="E113" t="str">
            <v>382000</v>
          </cell>
          <cell r="F113" t="str">
            <v>0750</v>
          </cell>
          <cell r="G113" t="str">
            <v>36000</v>
          </cell>
          <cell r="H113" t="str">
            <v>A</v>
          </cell>
          <cell r="I113" t="str">
            <v>00000041</v>
          </cell>
          <cell r="J113">
            <v>95</v>
          </cell>
          <cell r="K113">
            <v>382</v>
          </cell>
          <cell r="L113">
            <v>3219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0750</v>
          </cell>
          <cell r="R113" t="str">
            <v>36000</v>
          </cell>
          <cell r="S113" t="str">
            <v>200212</v>
          </cell>
          <cell r="T113" t="str">
            <v>PY42</v>
          </cell>
          <cell r="U113">
            <v>18.5</v>
          </cell>
          <cell r="V113" t="str">
            <v>LDB</v>
          </cell>
          <cell r="W113">
            <v>0</v>
          </cell>
          <cell r="X113" t="str">
            <v>SHR</v>
          </cell>
          <cell r="Y113">
            <v>0</v>
          </cell>
          <cell r="Z113">
            <v>0</v>
          </cell>
          <cell r="AA113" t="str">
            <v>PYP</v>
          </cell>
          <cell r="AB113" t="str">
            <v xml:space="preserve"> 0000025</v>
          </cell>
          <cell r="AC113" t="str">
            <v>PYL</v>
          </cell>
          <cell r="AD113" t="str">
            <v>004382</v>
          </cell>
          <cell r="AE113" t="str">
            <v>EMP</v>
          </cell>
          <cell r="AF113" t="str">
            <v>46869</v>
          </cell>
          <cell r="AG113" t="str">
            <v>JUL</v>
          </cell>
          <cell r="AH113" t="str">
            <v xml:space="preserve"> 000.00</v>
          </cell>
          <cell r="AI113" t="str">
            <v>BCH</v>
          </cell>
          <cell r="AJ113" t="str">
            <v>P52</v>
          </cell>
          <cell r="AK113" t="str">
            <v>CLS</v>
          </cell>
          <cell r="AL113" t="str">
            <v>R431</v>
          </cell>
          <cell r="AM113" t="str">
            <v>DTA</v>
          </cell>
          <cell r="AN113" t="str">
            <v xml:space="preserve"> 00000000000.00</v>
          </cell>
          <cell r="AO113" t="str">
            <v>DTH</v>
          </cell>
          <cell r="AP113" t="str">
            <v xml:space="preserve"> 00000000000.00</v>
          </cell>
          <cell r="AV113" t="str">
            <v>000000000</v>
          </cell>
          <cell r="AW113" t="str">
            <v>000</v>
          </cell>
          <cell r="AX113" t="str">
            <v>00</v>
          </cell>
          <cell r="AY113" t="str">
            <v>0</v>
          </cell>
          <cell r="AZ113" t="str">
            <v>FPL Fibernet</v>
          </cell>
        </row>
        <row r="114">
          <cell r="A114" t="str">
            <v>107100</v>
          </cell>
          <cell r="B114" t="str">
            <v>0382</v>
          </cell>
          <cell r="C114" t="str">
            <v>01066</v>
          </cell>
          <cell r="D114" t="str">
            <v>OMC000</v>
          </cell>
          <cell r="E114" t="str">
            <v>382000</v>
          </cell>
          <cell r="F114" t="str">
            <v>0750</v>
          </cell>
          <cell r="G114" t="str">
            <v>36000</v>
          </cell>
          <cell r="H114" t="str">
            <v>A</v>
          </cell>
          <cell r="I114" t="str">
            <v>00000041</v>
          </cell>
          <cell r="J114">
            <v>95</v>
          </cell>
          <cell r="K114">
            <v>382</v>
          </cell>
          <cell r="L114">
            <v>3219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0750</v>
          </cell>
          <cell r="R114" t="str">
            <v>36000</v>
          </cell>
          <cell r="S114" t="str">
            <v>200212</v>
          </cell>
          <cell r="T114" t="str">
            <v>PY42</v>
          </cell>
          <cell r="U114">
            <v>18.5</v>
          </cell>
          <cell r="V114" t="str">
            <v>LDB</v>
          </cell>
          <cell r="W114">
            <v>0</v>
          </cell>
          <cell r="X114" t="str">
            <v>SHR</v>
          </cell>
          <cell r="Y114">
            <v>0</v>
          </cell>
          <cell r="Z114">
            <v>0</v>
          </cell>
          <cell r="AA114" t="str">
            <v>PYP</v>
          </cell>
          <cell r="AB114" t="str">
            <v xml:space="preserve"> 0000026</v>
          </cell>
          <cell r="AC114" t="str">
            <v>PYL</v>
          </cell>
          <cell r="AD114" t="str">
            <v>004382</v>
          </cell>
          <cell r="AE114" t="str">
            <v>EMP</v>
          </cell>
          <cell r="AF114" t="str">
            <v>46869</v>
          </cell>
          <cell r="AG114" t="str">
            <v>JUL</v>
          </cell>
          <cell r="AH114" t="str">
            <v xml:space="preserve"> 000.00</v>
          </cell>
          <cell r="AI114" t="str">
            <v>BCH</v>
          </cell>
          <cell r="AJ114" t="str">
            <v>P52</v>
          </cell>
          <cell r="AK114" t="str">
            <v>CLS</v>
          </cell>
          <cell r="AL114" t="str">
            <v>R431</v>
          </cell>
          <cell r="AM114" t="str">
            <v>DTA</v>
          </cell>
          <cell r="AN114" t="str">
            <v xml:space="preserve"> 00000000000.00</v>
          </cell>
          <cell r="AO114" t="str">
            <v>DTH</v>
          </cell>
          <cell r="AP114" t="str">
            <v xml:space="preserve"> 00000000000.00</v>
          </cell>
          <cell r="AV114" t="str">
            <v>000000000</v>
          </cell>
          <cell r="AW114" t="str">
            <v>000</v>
          </cell>
          <cell r="AX114" t="str">
            <v>00</v>
          </cell>
          <cell r="AY114" t="str">
            <v>0</v>
          </cell>
          <cell r="AZ114" t="str">
            <v>FPL Fibernet</v>
          </cell>
        </row>
        <row r="115">
          <cell r="A115" t="str">
            <v>107100</v>
          </cell>
          <cell r="B115" t="str">
            <v>0382</v>
          </cell>
          <cell r="C115" t="str">
            <v>01066</v>
          </cell>
          <cell r="D115" t="str">
            <v>OMC000</v>
          </cell>
          <cell r="E115" t="str">
            <v>382000</v>
          </cell>
          <cell r="F115" t="str">
            <v>0803</v>
          </cell>
          <cell r="G115" t="str">
            <v>36000</v>
          </cell>
          <cell r="H115" t="str">
            <v>A</v>
          </cell>
          <cell r="I115" t="str">
            <v>00000041</v>
          </cell>
          <cell r="J115">
            <v>95</v>
          </cell>
          <cell r="K115">
            <v>382</v>
          </cell>
          <cell r="L115">
            <v>3219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 t="str">
            <v>0803</v>
          </cell>
          <cell r="R115" t="str">
            <v>36000</v>
          </cell>
          <cell r="S115" t="str">
            <v>200212</v>
          </cell>
          <cell r="T115" t="str">
            <v>PY42</v>
          </cell>
          <cell r="U115">
            <v>37.5</v>
          </cell>
          <cell r="V115" t="str">
            <v>LDB</v>
          </cell>
          <cell r="W115">
            <v>0</v>
          </cell>
          <cell r="X115" t="str">
            <v>SHR</v>
          </cell>
          <cell r="Y115">
            <v>1</v>
          </cell>
          <cell r="Z115">
            <v>1</v>
          </cell>
          <cell r="AA115" t="str">
            <v>PYP</v>
          </cell>
          <cell r="AB115" t="str">
            <v xml:space="preserve"> 0000025</v>
          </cell>
          <cell r="AC115" t="str">
            <v>PYL</v>
          </cell>
          <cell r="AD115" t="str">
            <v>004382</v>
          </cell>
          <cell r="AE115" t="str">
            <v>EMP</v>
          </cell>
          <cell r="AF115" t="str">
            <v>29440</v>
          </cell>
          <cell r="AG115" t="str">
            <v>JUL</v>
          </cell>
          <cell r="AH115" t="str">
            <v xml:space="preserve"> 000.00</v>
          </cell>
          <cell r="AI115" t="str">
            <v>BCH</v>
          </cell>
          <cell r="AJ115" t="str">
            <v>500</v>
          </cell>
          <cell r="AK115" t="str">
            <v>CLS</v>
          </cell>
          <cell r="AL115" t="str">
            <v>R449</v>
          </cell>
          <cell r="AM115" t="str">
            <v>DTA</v>
          </cell>
          <cell r="AN115" t="str">
            <v xml:space="preserve"> 00000000000.00</v>
          </cell>
          <cell r="AO115" t="str">
            <v>DTH</v>
          </cell>
          <cell r="AP115" t="str">
            <v xml:space="preserve"> 00000000000.00</v>
          </cell>
          <cell r="AV115" t="str">
            <v>000000000</v>
          </cell>
          <cell r="AW115" t="str">
            <v>000</v>
          </cell>
          <cell r="AX115" t="str">
            <v>00</v>
          </cell>
          <cell r="AY115" t="str">
            <v>0</v>
          </cell>
          <cell r="AZ115" t="str">
            <v>FPL Fibernet</v>
          </cell>
        </row>
        <row r="116">
          <cell r="A116" t="str">
            <v>107100</v>
          </cell>
          <cell r="B116" t="str">
            <v>0382</v>
          </cell>
          <cell r="C116" t="str">
            <v>01066</v>
          </cell>
          <cell r="D116" t="str">
            <v>OMC000</v>
          </cell>
          <cell r="E116" t="str">
            <v>382000</v>
          </cell>
          <cell r="F116" t="str">
            <v>0803</v>
          </cell>
          <cell r="G116" t="str">
            <v>36000</v>
          </cell>
          <cell r="H116" t="str">
            <v>A</v>
          </cell>
          <cell r="I116" t="str">
            <v>00000041</v>
          </cell>
          <cell r="J116">
            <v>95</v>
          </cell>
          <cell r="K116">
            <v>382</v>
          </cell>
          <cell r="L116">
            <v>3219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0803</v>
          </cell>
          <cell r="R116" t="str">
            <v>36000</v>
          </cell>
          <cell r="S116" t="str">
            <v>200212</v>
          </cell>
          <cell r="T116" t="str">
            <v>PY42</v>
          </cell>
          <cell r="U116">
            <v>146.15</v>
          </cell>
          <cell r="V116" t="str">
            <v>LDB</v>
          </cell>
          <cell r="W116">
            <v>0</v>
          </cell>
          <cell r="X116" t="str">
            <v>SHR</v>
          </cell>
          <cell r="Y116">
            <v>4</v>
          </cell>
          <cell r="Z116">
            <v>4</v>
          </cell>
          <cell r="AA116" t="str">
            <v>PYP</v>
          </cell>
          <cell r="AB116" t="str">
            <v xml:space="preserve"> 0000026</v>
          </cell>
          <cell r="AC116" t="str">
            <v>PYL</v>
          </cell>
          <cell r="AD116" t="str">
            <v>004382</v>
          </cell>
          <cell r="AE116" t="str">
            <v>EMP</v>
          </cell>
          <cell r="AF116" t="str">
            <v>90017</v>
          </cell>
          <cell r="AG116" t="str">
            <v>JUL</v>
          </cell>
          <cell r="AH116" t="str">
            <v xml:space="preserve"> 000.00</v>
          </cell>
          <cell r="AI116" t="str">
            <v>BCH</v>
          </cell>
          <cell r="AJ116" t="str">
            <v>500</v>
          </cell>
          <cell r="AK116" t="str">
            <v>CLS</v>
          </cell>
          <cell r="AL116" t="str">
            <v>R449</v>
          </cell>
          <cell r="AM116" t="str">
            <v>DTA</v>
          </cell>
          <cell r="AN116" t="str">
            <v xml:space="preserve"> 00000000000.00</v>
          </cell>
          <cell r="AO116" t="str">
            <v>DTH</v>
          </cell>
          <cell r="AP116" t="str">
            <v xml:space="preserve"> 00000000000.00</v>
          </cell>
          <cell r="AV116" t="str">
            <v>000000000</v>
          </cell>
          <cell r="AW116" t="str">
            <v>000</v>
          </cell>
          <cell r="AX116" t="str">
            <v>00</v>
          </cell>
          <cell r="AY116" t="str">
            <v>0</v>
          </cell>
          <cell r="AZ116" t="str">
            <v>FPL Fibernet</v>
          </cell>
        </row>
        <row r="117">
          <cell r="A117" t="str">
            <v>107100</v>
          </cell>
          <cell r="B117" t="str">
            <v>0382</v>
          </cell>
          <cell r="C117" t="str">
            <v>01066</v>
          </cell>
          <cell r="D117" t="str">
            <v>OMC000</v>
          </cell>
          <cell r="E117" t="str">
            <v>382000</v>
          </cell>
          <cell r="F117" t="str">
            <v>0803</v>
          </cell>
          <cell r="G117" t="str">
            <v>36000</v>
          </cell>
          <cell r="H117" t="str">
            <v>A</v>
          </cell>
          <cell r="I117" t="str">
            <v>00000041</v>
          </cell>
          <cell r="J117">
            <v>95</v>
          </cell>
          <cell r="K117">
            <v>382</v>
          </cell>
          <cell r="L117">
            <v>3219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 t="str">
            <v>0803</v>
          </cell>
          <cell r="R117" t="str">
            <v>36000</v>
          </cell>
          <cell r="S117" t="str">
            <v>200212</v>
          </cell>
          <cell r="T117" t="str">
            <v>PY42</v>
          </cell>
          <cell r="U117">
            <v>429.6</v>
          </cell>
          <cell r="V117" t="str">
            <v>LDB</v>
          </cell>
          <cell r="W117">
            <v>0</v>
          </cell>
          <cell r="X117" t="str">
            <v>SHR</v>
          </cell>
          <cell r="Y117">
            <v>12</v>
          </cell>
          <cell r="Z117">
            <v>12</v>
          </cell>
          <cell r="AA117" t="str">
            <v>PYP</v>
          </cell>
          <cell r="AB117" t="str">
            <v xml:space="preserve"> 0000026</v>
          </cell>
          <cell r="AC117" t="str">
            <v>PYL</v>
          </cell>
          <cell r="AD117" t="str">
            <v>004382</v>
          </cell>
          <cell r="AE117" t="str">
            <v>EMP</v>
          </cell>
          <cell r="AF117" t="str">
            <v>46869</v>
          </cell>
          <cell r="AG117" t="str">
            <v>JUL</v>
          </cell>
          <cell r="AH117" t="str">
            <v xml:space="preserve"> 000.00</v>
          </cell>
          <cell r="AI117" t="str">
            <v>BCH</v>
          </cell>
          <cell r="AJ117" t="str">
            <v>500</v>
          </cell>
          <cell r="AK117" t="str">
            <v>CLS</v>
          </cell>
          <cell r="AL117" t="str">
            <v>R431</v>
          </cell>
          <cell r="AM117" t="str">
            <v>DTA</v>
          </cell>
          <cell r="AN117" t="str">
            <v xml:space="preserve"> 00000000000.00</v>
          </cell>
          <cell r="AO117" t="str">
            <v>DTH</v>
          </cell>
          <cell r="AP117" t="str">
            <v xml:space="preserve"> 00000000000.00</v>
          </cell>
          <cell r="AV117" t="str">
            <v>000000000</v>
          </cell>
          <cell r="AW117" t="str">
            <v>000</v>
          </cell>
          <cell r="AX117" t="str">
            <v>00</v>
          </cell>
          <cell r="AY117" t="str">
            <v>0</v>
          </cell>
          <cell r="AZ117" t="str">
            <v>FPL Fibernet</v>
          </cell>
        </row>
        <row r="118">
          <cell r="A118" t="str">
            <v>107100</v>
          </cell>
          <cell r="B118" t="str">
            <v>0382</v>
          </cell>
          <cell r="C118" t="str">
            <v>01066</v>
          </cell>
          <cell r="D118" t="str">
            <v>OMC000</v>
          </cell>
          <cell r="E118" t="str">
            <v>382000</v>
          </cell>
          <cell r="F118" t="str">
            <v>0803</v>
          </cell>
          <cell r="G118" t="str">
            <v>36000</v>
          </cell>
          <cell r="H118" t="str">
            <v>A</v>
          </cell>
          <cell r="I118" t="str">
            <v>00000041</v>
          </cell>
          <cell r="J118">
            <v>95</v>
          </cell>
          <cell r="K118">
            <v>382</v>
          </cell>
          <cell r="L118">
            <v>3219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 t="str">
            <v>0803</v>
          </cell>
          <cell r="R118" t="str">
            <v>36000</v>
          </cell>
          <cell r="S118" t="str">
            <v>200212</v>
          </cell>
          <cell r="T118" t="str">
            <v>PY42</v>
          </cell>
          <cell r="U118">
            <v>876.91</v>
          </cell>
          <cell r="V118" t="str">
            <v>LDB</v>
          </cell>
          <cell r="W118">
            <v>0</v>
          </cell>
          <cell r="X118" t="str">
            <v>SHR</v>
          </cell>
          <cell r="Y118">
            <v>24</v>
          </cell>
          <cell r="Z118">
            <v>24</v>
          </cell>
          <cell r="AA118" t="str">
            <v>PYP</v>
          </cell>
          <cell r="AB118" t="str">
            <v xml:space="preserve"> 0000025</v>
          </cell>
          <cell r="AC118" t="str">
            <v>PYL</v>
          </cell>
          <cell r="AD118" t="str">
            <v>004382</v>
          </cell>
          <cell r="AE118" t="str">
            <v>EMP</v>
          </cell>
          <cell r="AF118" t="str">
            <v>90017</v>
          </cell>
          <cell r="AG118" t="str">
            <v>JUL</v>
          </cell>
          <cell r="AH118" t="str">
            <v xml:space="preserve"> 000.00</v>
          </cell>
          <cell r="AI118" t="str">
            <v>BCH</v>
          </cell>
          <cell r="AJ118" t="str">
            <v>801</v>
          </cell>
          <cell r="AK118" t="str">
            <v>CLS</v>
          </cell>
          <cell r="AL118" t="str">
            <v>R449</v>
          </cell>
          <cell r="AM118" t="str">
            <v>DTA</v>
          </cell>
          <cell r="AN118" t="str">
            <v xml:space="preserve"> 00000000000.00</v>
          </cell>
          <cell r="AO118" t="str">
            <v>DTH</v>
          </cell>
          <cell r="AP118" t="str">
            <v xml:space="preserve"> 00000000000.00</v>
          </cell>
          <cell r="AV118" t="str">
            <v>000000000</v>
          </cell>
          <cell r="AW118" t="str">
            <v>000</v>
          </cell>
          <cell r="AX118" t="str">
            <v>00</v>
          </cell>
          <cell r="AY118" t="str">
            <v>0</v>
          </cell>
          <cell r="AZ118" t="str">
            <v>FPL Fibernet</v>
          </cell>
        </row>
        <row r="119">
          <cell r="A119" t="str">
            <v>107100</v>
          </cell>
          <cell r="B119" t="str">
            <v>0382</v>
          </cell>
          <cell r="C119" t="str">
            <v>01066</v>
          </cell>
          <cell r="D119" t="str">
            <v>OMC000</v>
          </cell>
          <cell r="E119" t="str">
            <v>382000</v>
          </cell>
          <cell r="F119" t="str">
            <v>0803</v>
          </cell>
          <cell r="G119" t="str">
            <v>36000</v>
          </cell>
          <cell r="H119" t="str">
            <v>A</v>
          </cell>
          <cell r="I119" t="str">
            <v>00000041</v>
          </cell>
          <cell r="J119">
            <v>95</v>
          </cell>
          <cell r="K119">
            <v>382</v>
          </cell>
          <cell r="L119">
            <v>3219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 t="str">
            <v>0803</v>
          </cell>
          <cell r="R119" t="str">
            <v>36000</v>
          </cell>
          <cell r="S119" t="str">
            <v>200212</v>
          </cell>
          <cell r="T119" t="str">
            <v>PY42</v>
          </cell>
          <cell r="U119">
            <v>900</v>
          </cell>
          <cell r="V119" t="str">
            <v>LDB</v>
          </cell>
          <cell r="W119">
            <v>0</v>
          </cell>
          <cell r="X119" t="str">
            <v>SHR</v>
          </cell>
          <cell r="Y119">
            <v>24</v>
          </cell>
          <cell r="Z119">
            <v>24</v>
          </cell>
          <cell r="AA119" t="str">
            <v>PYP</v>
          </cell>
          <cell r="AB119" t="str">
            <v xml:space="preserve"> 0000001</v>
          </cell>
          <cell r="AC119" t="str">
            <v>PYL</v>
          </cell>
          <cell r="AD119" t="str">
            <v>004382</v>
          </cell>
          <cell r="AE119" t="str">
            <v>EMP</v>
          </cell>
          <cell r="AF119" t="str">
            <v>29440</v>
          </cell>
          <cell r="AG119" t="str">
            <v>JUL</v>
          </cell>
          <cell r="AH119" t="str">
            <v xml:space="preserve"> 000.00</v>
          </cell>
          <cell r="AI119" t="str">
            <v>BCH</v>
          </cell>
          <cell r="AJ119" t="str">
            <v>801</v>
          </cell>
          <cell r="AK119" t="str">
            <v>CLS</v>
          </cell>
          <cell r="AL119" t="str">
            <v>R449</v>
          </cell>
          <cell r="AM119" t="str">
            <v>DTA</v>
          </cell>
          <cell r="AN119" t="str">
            <v xml:space="preserve"> 00000000000.00</v>
          </cell>
          <cell r="AO119" t="str">
            <v>DTH</v>
          </cell>
          <cell r="AP119" t="str">
            <v xml:space="preserve"> 00000000000.00</v>
          </cell>
          <cell r="AV119" t="str">
            <v>000000000</v>
          </cell>
          <cell r="AW119" t="str">
            <v>000</v>
          </cell>
          <cell r="AX119" t="str">
            <v>00</v>
          </cell>
          <cell r="AY119" t="str">
            <v>0</v>
          </cell>
          <cell r="AZ119" t="str">
            <v>FPL Fibernet</v>
          </cell>
        </row>
        <row r="120">
          <cell r="A120" t="str">
            <v>107100</v>
          </cell>
          <cell r="B120" t="str">
            <v>0382</v>
          </cell>
          <cell r="C120" t="str">
            <v>01066</v>
          </cell>
          <cell r="D120" t="str">
            <v>OMC000</v>
          </cell>
          <cell r="E120" t="str">
            <v>382000</v>
          </cell>
          <cell r="F120" t="str">
            <v>0803</v>
          </cell>
          <cell r="G120" t="str">
            <v>36000</v>
          </cell>
          <cell r="H120" t="str">
            <v>A</v>
          </cell>
          <cell r="I120" t="str">
            <v>00000041</v>
          </cell>
          <cell r="J120">
            <v>95</v>
          </cell>
          <cell r="K120">
            <v>382</v>
          </cell>
          <cell r="L120">
            <v>3219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 t="str">
            <v>0803</v>
          </cell>
          <cell r="R120" t="str">
            <v>36000</v>
          </cell>
          <cell r="S120" t="str">
            <v>200212</v>
          </cell>
          <cell r="T120" t="str">
            <v>PY42</v>
          </cell>
          <cell r="U120">
            <v>1012.5</v>
          </cell>
          <cell r="V120" t="str">
            <v>LDB</v>
          </cell>
          <cell r="W120">
            <v>0</v>
          </cell>
          <cell r="X120" t="str">
            <v>SHR</v>
          </cell>
          <cell r="Y120">
            <v>27</v>
          </cell>
          <cell r="Z120">
            <v>27</v>
          </cell>
          <cell r="AA120" t="str">
            <v>PYP</v>
          </cell>
          <cell r="AB120" t="str">
            <v xml:space="preserve"> 0000026</v>
          </cell>
          <cell r="AC120" t="str">
            <v>PYL</v>
          </cell>
          <cell r="AD120" t="str">
            <v>004382</v>
          </cell>
          <cell r="AE120" t="str">
            <v>EMP</v>
          </cell>
          <cell r="AF120" t="str">
            <v>29440</v>
          </cell>
          <cell r="AG120" t="str">
            <v>JUL</v>
          </cell>
          <cell r="AH120" t="str">
            <v xml:space="preserve"> 000.00</v>
          </cell>
          <cell r="AI120" t="str">
            <v>BCH</v>
          </cell>
          <cell r="AJ120" t="str">
            <v>801</v>
          </cell>
          <cell r="AK120" t="str">
            <v>CLS</v>
          </cell>
          <cell r="AL120" t="str">
            <v>R449</v>
          </cell>
          <cell r="AM120" t="str">
            <v>DTA</v>
          </cell>
          <cell r="AN120" t="str">
            <v xml:space="preserve"> 00000000000.00</v>
          </cell>
          <cell r="AO120" t="str">
            <v>DTH</v>
          </cell>
          <cell r="AP120" t="str">
            <v xml:space="preserve"> 00000000000.00</v>
          </cell>
          <cell r="AV120" t="str">
            <v>000000000</v>
          </cell>
          <cell r="AW120" t="str">
            <v>000</v>
          </cell>
          <cell r="AX120" t="str">
            <v>00</v>
          </cell>
          <cell r="AY120" t="str">
            <v>0</v>
          </cell>
          <cell r="AZ120" t="str">
            <v>FPL Fibernet</v>
          </cell>
        </row>
        <row r="121">
          <cell r="A121" t="str">
            <v>107100</v>
          </cell>
          <cell r="B121" t="str">
            <v>0382</v>
          </cell>
          <cell r="C121" t="str">
            <v>01066</v>
          </cell>
          <cell r="D121" t="str">
            <v>OMC000</v>
          </cell>
          <cell r="E121" t="str">
            <v>382000</v>
          </cell>
          <cell r="F121" t="str">
            <v>0803</v>
          </cell>
          <cell r="G121" t="str">
            <v>36000</v>
          </cell>
          <cell r="H121" t="str">
            <v>A</v>
          </cell>
          <cell r="I121" t="str">
            <v>00000041</v>
          </cell>
          <cell r="J121">
            <v>95</v>
          </cell>
          <cell r="K121">
            <v>382</v>
          </cell>
          <cell r="L121">
            <v>3219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0803</v>
          </cell>
          <cell r="R121" t="str">
            <v>36000</v>
          </cell>
          <cell r="S121" t="str">
            <v>200212</v>
          </cell>
          <cell r="T121" t="str">
            <v>PY42</v>
          </cell>
          <cell r="U121">
            <v>1145.5999999999999</v>
          </cell>
          <cell r="V121" t="str">
            <v>LDB</v>
          </cell>
          <cell r="W121">
            <v>0</v>
          </cell>
          <cell r="X121" t="str">
            <v>SHR</v>
          </cell>
          <cell r="Y121">
            <v>32</v>
          </cell>
          <cell r="Z121">
            <v>32</v>
          </cell>
          <cell r="AA121" t="str">
            <v>PYP</v>
          </cell>
          <cell r="AB121" t="str">
            <v xml:space="preserve"> 0000001</v>
          </cell>
          <cell r="AC121" t="str">
            <v>PYL</v>
          </cell>
          <cell r="AD121" t="str">
            <v>004382</v>
          </cell>
          <cell r="AE121" t="str">
            <v>EMP</v>
          </cell>
          <cell r="AF121" t="str">
            <v>46869</v>
          </cell>
          <cell r="AG121" t="str">
            <v>JUL</v>
          </cell>
          <cell r="AH121" t="str">
            <v xml:space="preserve"> 000.00</v>
          </cell>
          <cell r="AI121" t="str">
            <v>BCH</v>
          </cell>
          <cell r="AJ121" t="str">
            <v>801</v>
          </cell>
          <cell r="AK121" t="str">
            <v>CLS</v>
          </cell>
          <cell r="AL121" t="str">
            <v>R431</v>
          </cell>
          <cell r="AM121" t="str">
            <v>DTA</v>
          </cell>
          <cell r="AN121" t="str">
            <v xml:space="preserve"> 00000000000.00</v>
          </cell>
          <cell r="AO121" t="str">
            <v>DTH</v>
          </cell>
          <cell r="AP121" t="str">
            <v xml:space="preserve"> 00000000000.00</v>
          </cell>
          <cell r="AV121" t="str">
            <v>000000000</v>
          </cell>
          <cell r="AW121" t="str">
            <v>000</v>
          </cell>
          <cell r="AX121" t="str">
            <v>00</v>
          </cell>
          <cell r="AY121" t="str">
            <v>0</v>
          </cell>
          <cell r="AZ121" t="str">
            <v>FPL Fibernet</v>
          </cell>
        </row>
        <row r="122">
          <cell r="A122" t="str">
            <v>107100</v>
          </cell>
          <cell r="B122" t="str">
            <v>0382</v>
          </cell>
          <cell r="C122" t="str">
            <v>01066</v>
          </cell>
          <cell r="D122" t="str">
            <v>OMC000</v>
          </cell>
          <cell r="E122" t="str">
            <v>382000</v>
          </cell>
          <cell r="F122" t="str">
            <v>0803</v>
          </cell>
          <cell r="G122" t="str">
            <v>36000</v>
          </cell>
          <cell r="H122" t="str">
            <v>A</v>
          </cell>
          <cell r="I122" t="str">
            <v>00000041</v>
          </cell>
          <cell r="J122">
            <v>95</v>
          </cell>
          <cell r="K122">
            <v>382</v>
          </cell>
          <cell r="L122">
            <v>3219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0803</v>
          </cell>
          <cell r="R122" t="str">
            <v>36000</v>
          </cell>
          <cell r="S122" t="str">
            <v>200212</v>
          </cell>
          <cell r="T122" t="str">
            <v>PY42</v>
          </cell>
          <cell r="U122">
            <v>1360.4</v>
          </cell>
          <cell r="V122" t="str">
            <v>LDB</v>
          </cell>
          <cell r="W122">
            <v>0</v>
          </cell>
          <cell r="X122" t="str">
            <v>SHR</v>
          </cell>
          <cell r="Y122">
            <v>38</v>
          </cell>
          <cell r="Z122">
            <v>38</v>
          </cell>
          <cell r="AA122" t="str">
            <v>PYP</v>
          </cell>
          <cell r="AB122" t="str">
            <v xml:space="preserve"> 0000025</v>
          </cell>
          <cell r="AC122" t="str">
            <v>PYL</v>
          </cell>
          <cell r="AD122" t="str">
            <v>004382</v>
          </cell>
          <cell r="AE122" t="str">
            <v>EMP</v>
          </cell>
          <cell r="AF122" t="str">
            <v>46869</v>
          </cell>
          <cell r="AG122" t="str">
            <v>JUL</v>
          </cell>
          <cell r="AH122" t="str">
            <v xml:space="preserve"> 000.00</v>
          </cell>
          <cell r="AI122" t="str">
            <v>BCH</v>
          </cell>
          <cell r="AJ122" t="str">
            <v>801</v>
          </cell>
          <cell r="AK122" t="str">
            <v>CLS</v>
          </cell>
          <cell r="AL122" t="str">
            <v>R431</v>
          </cell>
          <cell r="AM122" t="str">
            <v>DTA</v>
          </cell>
          <cell r="AN122" t="str">
            <v xml:space="preserve"> 00000000000.00</v>
          </cell>
          <cell r="AO122" t="str">
            <v>DTH</v>
          </cell>
          <cell r="AP122" t="str">
            <v xml:space="preserve"> 00000000000.00</v>
          </cell>
          <cell r="AV122" t="str">
            <v>000000000</v>
          </cell>
          <cell r="AW122" t="str">
            <v>000</v>
          </cell>
          <cell r="AX122" t="str">
            <v>00</v>
          </cell>
          <cell r="AY122" t="str">
            <v>0</v>
          </cell>
          <cell r="AZ122" t="str">
            <v>FPL Fibernet</v>
          </cell>
        </row>
        <row r="123">
          <cell r="A123" t="str">
            <v>107100</v>
          </cell>
          <cell r="B123" t="str">
            <v>0382</v>
          </cell>
          <cell r="C123" t="str">
            <v>01066</v>
          </cell>
          <cell r="D123" t="str">
            <v>OMC000</v>
          </cell>
          <cell r="E123" t="str">
            <v>382000</v>
          </cell>
          <cell r="F123" t="str">
            <v>0803</v>
          </cell>
          <cell r="G123" t="str">
            <v>36000</v>
          </cell>
          <cell r="H123" t="str">
            <v>A</v>
          </cell>
          <cell r="I123" t="str">
            <v>00000041</v>
          </cell>
          <cell r="J123">
            <v>95</v>
          </cell>
          <cell r="K123">
            <v>382</v>
          </cell>
          <cell r="L123">
            <v>3219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 t="str">
            <v>0803</v>
          </cell>
          <cell r="R123" t="str">
            <v>36000</v>
          </cell>
          <cell r="S123" t="str">
            <v>200212</v>
          </cell>
          <cell r="T123" t="str">
            <v>PY42</v>
          </cell>
          <cell r="U123">
            <v>1500</v>
          </cell>
          <cell r="V123" t="str">
            <v>LDB</v>
          </cell>
          <cell r="W123">
            <v>0</v>
          </cell>
          <cell r="X123" t="str">
            <v>SHR</v>
          </cell>
          <cell r="Y123">
            <v>40</v>
          </cell>
          <cell r="Z123">
            <v>40</v>
          </cell>
          <cell r="AA123" t="str">
            <v>PYP</v>
          </cell>
          <cell r="AB123" t="str">
            <v xml:space="preserve"> 0000026</v>
          </cell>
          <cell r="AC123" t="str">
            <v>PYL</v>
          </cell>
          <cell r="AD123" t="str">
            <v>004382</v>
          </cell>
          <cell r="AE123" t="str">
            <v>EMP</v>
          </cell>
          <cell r="AF123" t="str">
            <v>29440</v>
          </cell>
          <cell r="AG123" t="str">
            <v>JUL</v>
          </cell>
          <cell r="AH123" t="str">
            <v xml:space="preserve"> 000.00</v>
          </cell>
          <cell r="AI123" t="str">
            <v>BCH</v>
          </cell>
          <cell r="AJ123" t="str">
            <v>500</v>
          </cell>
          <cell r="AK123" t="str">
            <v>CLS</v>
          </cell>
          <cell r="AL123" t="str">
            <v>R449</v>
          </cell>
          <cell r="AM123" t="str">
            <v>DTA</v>
          </cell>
          <cell r="AN123" t="str">
            <v xml:space="preserve"> 00000000000.00</v>
          </cell>
          <cell r="AO123" t="str">
            <v>DTH</v>
          </cell>
          <cell r="AP123" t="str">
            <v xml:space="preserve"> 00000000000.00</v>
          </cell>
          <cell r="AV123" t="str">
            <v>000000000</v>
          </cell>
          <cell r="AW123" t="str">
            <v>000</v>
          </cell>
          <cell r="AX123" t="str">
            <v>00</v>
          </cell>
          <cell r="AY123" t="str">
            <v>0</v>
          </cell>
          <cell r="AZ123" t="str">
            <v>FPL Fibernet</v>
          </cell>
        </row>
        <row r="124">
          <cell r="A124" t="str">
            <v>107100</v>
          </cell>
          <cell r="B124" t="str">
            <v>0382</v>
          </cell>
          <cell r="C124" t="str">
            <v>01066</v>
          </cell>
          <cell r="D124" t="str">
            <v>OMC000</v>
          </cell>
          <cell r="E124" t="str">
            <v>382000</v>
          </cell>
          <cell r="F124" t="str">
            <v>0803</v>
          </cell>
          <cell r="G124" t="str">
            <v>36000</v>
          </cell>
          <cell r="H124" t="str">
            <v>A</v>
          </cell>
          <cell r="I124" t="str">
            <v>00000041</v>
          </cell>
          <cell r="J124">
            <v>95</v>
          </cell>
          <cell r="K124">
            <v>382</v>
          </cell>
          <cell r="L124">
            <v>3219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0803</v>
          </cell>
          <cell r="R124" t="str">
            <v>36000</v>
          </cell>
          <cell r="S124" t="str">
            <v>200212</v>
          </cell>
          <cell r="T124" t="str">
            <v>PY42</v>
          </cell>
          <cell r="U124">
            <v>1987.5</v>
          </cell>
          <cell r="V124" t="str">
            <v>LDB</v>
          </cell>
          <cell r="W124">
            <v>0</v>
          </cell>
          <cell r="X124" t="str">
            <v>SHR</v>
          </cell>
          <cell r="Y124">
            <v>53</v>
          </cell>
          <cell r="Z124">
            <v>53</v>
          </cell>
          <cell r="AA124" t="str">
            <v>PYP</v>
          </cell>
          <cell r="AB124" t="str">
            <v xml:space="preserve"> 0000025</v>
          </cell>
          <cell r="AC124" t="str">
            <v>PYL</v>
          </cell>
          <cell r="AD124" t="str">
            <v>004382</v>
          </cell>
          <cell r="AE124" t="str">
            <v>EMP</v>
          </cell>
          <cell r="AF124" t="str">
            <v>29440</v>
          </cell>
          <cell r="AG124" t="str">
            <v>JUL</v>
          </cell>
          <cell r="AH124" t="str">
            <v xml:space="preserve"> 000.00</v>
          </cell>
          <cell r="AI124" t="str">
            <v>BCH</v>
          </cell>
          <cell r="AJ124" t="str">
            <v>801</v>
          </cell>
          <cell r="AK124" t="str">
            <v>CLS</v>
          </cell>
          <cell r="AL124" t="str">
            <v>R449</v>
          </cell>
          <cell r="AM124" t="str">
            <v>DTA</v>
          </cell>
          <cell r="AN124" t="str">
            <v xml:space="preserve"> 00000000000.00</v>
          </cell>
          <cell r="AO124" t="str">
            <v>DTH</v>
          </cell>
          <cell r="AP124" t="str">
            <v xml:space="preserve"> 00000000000.00</v>
          </cell>
          <cell r="AV124" t="str">
            <v>000000000</v>
          </cell>
          <cell r="AW124" t="str">
            <v>000</v>
          </cell>
          <cell r="AX124" t="str">
            <v>00</v>
          </cell>
          <cell r="AY124" t="str">
            <v>0</v>
          </cell>
          <cell r="AZ124" t="str">
            <v>FPL Fibernet</v>
          </cell>
        </row>
        <row r="125">
          <cell r="A125" t="str">
            <v>107100</v>
          </cell>
          <cell r="B125" t="str">
            <v>0382</v>
          </cell>
          <cell r="C125" t="str">
            <v>01066</v>
          </cell>
          <cell r="D125" t="str">
            <v>OMC000</v>
          </cell>
          <cell r="E125" t="str">
            <v>382000</v>
          </cell>
          <cell r="F125" t="str">
            <v>0803</v>
          </cell>
          <cell r="G125" t="str">
            <v>36000</v>
          </cell>
          <cell r="H125" t="str">
            <v>A</v>
          </cell>
          <cell r="I125" t="str">
            <v>00000041</v>
          </cell>
          <cell r="J125">
            <v>95</v>
          </cell>
          <cell r="K125">
            <v>382</v>
          </cell>
          <cell r="L125">
            <v>3219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 t="str">
            <v>0803</v>
          </cell>
          <cell r="R125" t="str">
            <v>36000</v>
          </cell>
          <cell r="S125" t="str">
            <v>200212</v>
          </cell>
          <cell r="T125" t="str">
            <v>PY42</v>
          </cell>
          <cell r="U125">
            <v>2046.1</v>
          </cell>
          <cell r="V125" t="str">
            <v>LDB</v>
          </cell>
          <cell r="W125">
            <v>0</v>
          </cell>
          <cell r="X125" t="str">
            <v>SHR</v>
          </cell>
          <cell r="Y125">
            <v>56</v>
          </cell>
          <cell r="Z125">
            <v>56</v>
          </cell>
          <cell r="AA125" t="str">
            <v>PYP</v>
          </cell>
          <cell r="AB125" t="str">
            <v xml:space="preserve"> 0000001</v>
          </cell>
          <cell r="AC125" t="str">
            <v>PYL</v>
          </cell>
          <cell r="AD125" t="str">
            <v>004382</v>
          </cell>
          <cell r="AE125" t="str">
            <v>EMP</v>
          </cell>
          <cell r="AF125" t="str">
            <v>90017</v>
          </cell>
          <cell r="AG125" t="str">
            <v>JUL</v>
          </cell>
          <cell r="AH125" t="str">
            <v xml:space="preserve"> 000.00</v>
          </cell>
          <cell r="AI125" t="str">
            <v>BCH</v>
          </cell>
          <cell r="AJ125" t="str">
            <v>801</v>
          </cell>
          <cell r="AK125" t="str">
            <v>CLS</v>
          </cell>
          <cell r="AL125" t="str">
            <v>R449</v>
          </cell>
          <cell r="AM125" t="str">
            <v>DTA</v>
          </cell>
          <cell r="AN125" t="str">
            <v xml:space="preserve"> 00000000000.00</v>
          </cell>
          <cell r="AO125" t="str">
            <v>DTH</v>
          </cell>
          <cell r="AP125" t="str">
            <v xml:space="preserve"> 00000000000.00</v>
          </cell>
          <cell r="AV125" t="str">
            <v>000000000</v>
          </cell>
          <cell r="AW125" t="str">
            <v>000</v>
          </cell>
          <cell r="AX125" t="str">
            <v>00</v>
          </cell>
          <cell r="AY125" t="str">
            <v>0</v>
          </cell>
          <cell r="AZ125" t="str">
            <v>FPL Fibernet</v>
          </cell>
        </row>
        <row r="126">
          <cell r="A126" t="str">
            <v>107100</v>
          </cell>
          <cell r="B126" t="str">
            <v>0382</v>
          </cell>
          <cell r="C126" t="str">
            <v>01066</v>
          </cell>
          <cell r="D126" t="str">
            <v>OMC000</v>
          </cell>
          <cell r="E126" t="str">
            <v>382000</v>
          </cell>
          <cell r="F126" t="str">
            <v>0803</v>
          </cell>
          <cell r="G126" t="str">
            <v>36000</v>
          </cell>
          <cell r="H126" t="str">
            <v>A</v>
          </cell>
          <cell r="I126" t="str">
            <v>00000041</v>
          </cell>
          <cell r="J126">
            <v>95</v>
          </cell>
          <cell r="K126">
            <v>382</v>
          </cell>
          <cell r="L126">
            <v>3219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 t="str">
            <v>0803</v>
          </cell>
          <cell r="R126" t="str">
            <v>36000</v>
          </cell>
          <cell r="S126" t="str">
            <v>200212</v>
          </cell>
          <cell r="T126" t="str">
            <v>PY42</v>
          </cell>
          <cell r="U126">
            <v>2811.2</v>
          </cell>
          <cell r="V126" t="str">
            <v>LDB</v>
          </cell>
          <cell r="W126">
            <v>0</v>
          </cell>
          <cell r="X126" t="str">
            <v>SHR</v>
          </cell>
          <cell r="Y126">
            <v>64</v>
          </cell>
          <cell r="Z126">
            <v>64</v>
          </cell>
          <cell r="AA126" t="str">
            <v>PYP</v>
          </cell>
          <cell r="AB126" t="str">
            <v xml:space="preserve"> 0000001</v>
          </cell>
          <cell r="AC126" t="str">
            <v>PYL</v>
          </cell>
          <cell r="AD126" t="str">
            <v>003054</v>
          </cell>
          <cell r="AE126" t="str">
            <v>EMP</v>
          </cell>
          <cell r="AF126" t="str">
            <v>70702</v>
          </cell>
          <cell r="AG126" t="str">
            <v>JUL</v>
          </cell>
          <cell r="AH126" t="str">
            <v xml:space="preserve"> 000.00</v>
          </cell>
          <cell r="AI126" t="str">
            <v>BCH</v>
          </cell>
          <cell r="AJ126" t="str">
            <v>801</v>
          </cell>
          <cell r="AK126" t="str">
            <v>CLS</v>
          </cell>
          <cell r="AL126" t="str">
            <v>R513</v>
          </cell>
          <cell r="AM126" t="str">
            <v>DTA</v>
          </cell>
          <cell r="AN126" t="str">
            <v xml:space="preserve"> 00000000000.00</v>
          </cell>
          <cell r="AO126" t="str">
            <v>DTH</v>
          </cell>
          <cell r="AP126" t="str">
            <v xml:space="preserve"> 00000000000.00</v>
          </cell>
          <cell r="AV126" t="str">
            <v>000000000</v>
          </cell>
          <cell r="AW126" t="str">
            <v>000</v>
          </cell>
          <cell r="AX126" t="str">
            <v>00</v>
          </cell>
          <cell r="AY126" t="str">
            <v>0</v>
          </cell>
          <cell r="AZ126" t="str">
            <v>FPL Fibernet</v>
          </cell>
        </row>
        <row r="127">
          <cell r="A127" t="str">
            <v>107100</v>
          </cell>
          <cell r="B127" t="str">
            <v>0382</v>
          </cell>
          <cell r="C127" t="str">
            <v>01066</v>
          </cell>
          <cell r="D127" t="str">
            <v>OMC000</v>
          </cell>
          <cell r="E127" t="str">
            <v>382000</v>
          </cell>
          <cell r="F127" t="str">
            <v>0803</v>
          </cell>
          <cell r="G127" t="str">
            <v>36000</v>
          </cell>
          <cell r="H127" t="str">
            <v>A</v>
          </cell>
          <cell r="I127" t="str">
            <v>00000041</v>
          </cell>
          <cell r="J127">
            <v>95</v>
          </cell>
          <cell r="K127">
            <v>382</v>
          </cell>
          <cell r="L127">
            <v>3219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 t="str">
            <v>0803</v>
          </cell>
          <cell r="R127" t="str">
            <v>36000</v>
          </cell>
          <cell r="S127" t="str">
            <v>200212</v>
          </cell>
          <cell r="T127" t="str">
            <v>PY42</v>
          </cell>
          <cell r="U127">
            <v>3514</v>
          </cell>
          <cell r="V127" t="str">
            <v>LDB</v>
          </cell>
          <cell r="W127">
            <v>0</v>
          </cell>
          <cell r="X127" t="str">
            <v>SHR</v>
          </cell>
          <cell r="Y127">
            <v>80</v>
          </cell>
          <cell r="Z127">
            <v>80</v>
          </cell>
          <cell r="AA127" t="str">
            <v>PYP</v>
          </cell>
          <cell r="AB127" t="str">
            <v xml:space="preserve"> 0000026</v>
          </cell>
          <cell r="AC127" t="str">
            <v>PYL</v>
          </cell>
          <cell r="AD127" t="str">
            <v>003054</v>
          </cell>
          <cell r="AE127" t="str">
            <v>EMP</v>
          </cell>
          <cell r="AF127" t="str">
            <v>70702</v>
          </cell>
          <cell r="AG127" t="str">
            <v>JUL</v>
          </cell>
          <cell r="AH127" t="str">
            <v xml:space="preserve"> 000.00</v>
          </cell>
          <cell r="AI127" t="str">
            <v>BCH</v>
          </cell>
          <cell r="AJ127" t="str">
            <v>801</v>
          </cell>
          <cell r="AK127" t="str">
            <v>CLS</v>
          </cell>
          <cell r="AL127" t="str">
            <v>R513</v>
          </cell>
          <cell r="AM127" t="str">
            <v>DTA</v>
          </cell>
          <cell r="AN127" t="str">
            <v xml:space="preserve"> 00000000000.00</v>
          </cell>
          <cell r="AO127" t="str">
            <v>DTH</v>
          </cell>
          <cell r="AP127" t="str">
            <v xml:space="preserve"> 00000000000.00</v>
          </cell>
          <cell r="AV127" t="str">
            <v>000000000</v>
          </cell>
          <cell r="AW127" t="str">
            <v>000</v>
          </cell>
          <cell r="AX127" t="str">
            <v>00</v>
          </cell>
          <cell r="AY127" t="str">
            <v>0</v>
          </cell>
          <cell r="AZ127" t="str">
            <v>FPL Fibernet</v>
          </cell>
        </row>
        <row r="128">
          <cell r="A128" t="str">
            <v>107100</v>
          </cell>
          <cell r="B128" t="str">
            <v>0382</v>
          </cell>
          <cell r="C128" t="str">
            <v>01066</v>
          </cell>
          <cell r="D128" t="str">
            <v>OMC000</v>
          </cell>
          <cell r="E128" t="str">
            <v>382000</v>
          </cell>
          <cell r="F128" t="str">
            <v>0803</v>
          </cell>
          <cell r="G128" t="str">
            <v>36000</v>
          </cell>
          <cell r="H128" t="str">
            <v>A</v>
          </cell>
          <cell r="I128" t="str">
            <v>00000041</v>
          </cell>
          <cell r="J128">
            <v>95</v>
          </cell>
          <cell r="K128">
            <v>382</v>
          </cell>
          <cell r="L128">
            <v>3219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0803</v>
          </cell>
          <cell r="R128" t="str">
            <v>36000</v>
          </cell>
          <cell r="S128" t="str">
            <v>200212</v>
          </cell>
          <cell r="T128" t="str">
            <v>PY42</v>
          </cell>
          <cell r="U128">
            <v>-0.02</v>
          </cell>
          <cell r="V128" t="str">
            <v>LDB</v>
          </cell>
          <cell r="W128">
            <v>0</v>
          </cell>
          <cell r="X128" t="str">
            <v>SHR</v>
          </cell>
          <cell r="Y128">
            <v>0</v>
          </cell>
          <cell r="Z128">
            <v>0</v>
          </cell>
          <cell r="AA128" t="str">
            <v>PYP</v>
          </cell>
          <cell r="AB128" t="str">
            <v xml:space="preserve"> 0000026</v>
          </cell>
          <cell r="AC128" t="str">
            <v>PYL</v>
          </cell>
          <cell r="AD128" t="str">
            <v>004382</v>
          </cell>
          <cell r="AE128" t="str">
            <v>EMP</v>
          </cell>
          <cell r="AF128" t="str">
            <v>90017</v>
          </cell>
          <cell r="AG128" t="str">
            <v>JUL</v>
          </cell>
          <cell r="AH128" t="str">
            <v xml:space="preserve"> 000.00</v>
          </cell>
          <cell r="AI128" t="str">
            <v>BCH</v>
          </cell>
          <cell r="AJ128" t="str">
            <v>801</v>
          </cell>
          <cell r="AK128" t="str">
            <v>CLS</v>
          </cell>
          <cell r="AL128" t="str">
            <v>R449</v>
          </cell>
          <cell r="AM128" t="str">
            <v>DTA</v>
          </cell>
          <cell r="AN128" t="str">
            <v xml:space="preserve"> 00000000000.00</v>
          </cell>
          <cell r="AO128" t="str">
            <v>DTH</v>
          </cell>
          <cell r="AP128" t="str">
            <v xml:space="preserve"> 00000000000.00</v>
          </cell>
          <cell r="AV128" t="str">
            <v>000000000</v>
          </cell>
          <cell r="AW128" t="str">
            <v>000</v>
          </cell>
          <cell r="AX128" t="str">
            <v>00</v>
          </cell>
          <cell r="AY128" t="str">
            <v>0</v>
          </cell>
          <cell r="AZ128" t="str">
            <v>FPL Fibernet</v>
          </cell>
        </row>
        <row r="129">
          <cell r="A129" t="str">
            <v>107100</v>
          </cell>
          <cell r="B129" t="str">
            <v>0382</v>
          </cell>
          <cell r="C129" t="str">
            <v>01066</v>
          </cell>
          <cell r="D129" t="str">
            <v>OMC000</v>
          </cell>
          <cell r="E129" t="str">
            <v>382000</v>
          </cell>
          <cell r="F129" t="str">
            <v>0803</v>
          </cell>
          <cell r="G129" t="str">
            <v>36000</v>
          </cell>
          <cell r="H129" t="str">
            <v>A</v>
          </cell>
          <cell r="I129" t="str">
            <v>00000041</v>
          </cell>
          <cell r="J129">
            <v>95</v>
          </cell>
          <cell r="K129">
            <v>382</v>
          </cell>
          <cell r="L129">
            <v>3219</v>
          </cell>
          <cell r="M129">
            <v>300</v>
          </cell>
          <cell r="N129">
            <v>0</v>
          </cell>
          <cell r="O129">
            <v>0</v>
          </cell>
          <cell r="P129">
            <v>300</v>
          </cell>
          <cell r="Q129" t="str">
            <v>0803</v>
          </cell>
          <cell r="R129" t="str">
            <v>36000</v>
          </cell>
          <cell r="S129" t="str">
            <v>200212</v>
          </cell>
          <cell r="T129" t="str">
            <v>PY42</v>
          </cell>
          <cell r="U129">
            <v>2547.65</v>
          </cell>
          <cell r="V129" t="str">
            <v>LDB</v>
          </cell>
          <cell r="W129">
            <v>0</v>
          </cell>
          <cell r="X129" t="str">
            <v>SHR</v>
          </cell>
          <cell r="Y129">
            <v>58</v>
          </cell>
          <cell r="Z129">
            <v>58</v>
          </cell>
          <cell r="AA129" t="str">
            <v>PYP</v>
          </cell>
          <cell r="AB129" t="str">
            <v xml:space="preserve"> 0000025</v>
          </cell>
          <cell r="AC129" t="str">
            <v>PYL</v>
          </cell>
          <cell r="AD129" t="str">
            <v>003054</v>
          </cell>
          <cell r="AE129" t="str">
            <v>EMP</v>
          </cell>
          <cell r="AF129" t="str">
            <v>70702</v>
          </cell>
          <cell r="AG129" t="str">
            <v>JUL</v>
          </cell>
          <cell r="AH129" t="str">
            <v xml:space="preserve"> 000.00</v>
          </cell>
          <cell r="AI129" t="str">
            <v>BCH</v>
          </cell>
          <cell r="AJ129" t="str">
            <v>500</v>
          </cell>
          <cell r="AK129" t="str">
            <v>CLS</v>
          </cell>
          <cell r="AL129" t="str">
            <v>R513</v>
          </cell>
          <cell r="AM129" t="str">
            <v>DTA</v>
          </cell>
          <cell r="AN129" t="str">
            <v xml:space="preserve"> 00000000000.00</v>
          </cell>
          <cell r="AO129" t="str">
            <v>DTH</v>
          </cell>
          <cell r="AP129" t="str">
            <v xml:space="preserve"> 00000000000.00</v>
          </cell>
          <cell r="AV129" t="str">
            <v>000000000</v>
          </cell>
          <cell r="AW129" t="str">
            <v>000</v>
          </cell>
          <cell r="AX129" t="str">
            <v>00</v>
          </cell>
          <cell r="AY129" t="str">
            <v>0</v>
          </cell>
          <cell r="AZ129" t="str">
            <v>FPL Fibernet</v>
          </cell>
        </row>
        <row r="130">
          <cell r="A130" t="str">
            <v>107100</v>
          </cell>
          <cell r="B130" t="str">
            <v>0382</v>
          </cell>
          <cell r="C130" t="str">
            <v>01066</v>
          </cell>
          <cell r="D130" t="str">
            <v>OMC000</v>
          </cell>
          <cell r="E130" t="str">
            <v>382000</v>
          </cell>
          <cell r="F130" t="str">
            <v>0814</v>
          </cell>
          <cell r="G130" t="str">
            <v>52450</v>
          </cell>
          <cell r="H130" t="str">
            <v>A</v>
          </cell>
          <cell r="I130" t="str">
            <v>00000041</v>
          </cell>
          <cell r="J130">
            <v>95</v>
          </cell>
          <cell r="K130">
            <v>382</v>
          </cell>
          <cell r="L130">
            <v>3219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0814</v>
          </cell>
          <cell r="R130" t="str">
            <v>52450</v>
          </cell>
          <cell r="S130" t="str">
            <v>200212</v>
          </cell>
          <cell r="T130" t="str">
            <v>SA01</v>
          </cell>
          <cell r="U130">
            <v>32.729999999999997</v>
          </cell>
          <cell r="W130">
            <v>0</v>
          </cell>
          <cell r="Y130">
            <v>0</v>
          </cell>
          <cell r="Z130">
            <v>0</v>
          </cell>
          <cell r="AA130" t="str">
            <v>BCH</v>
          </cell>
          <cell r="AB130" t="str">
            <v>450002343</v>
          </cell>
          <cell r="AC130" t="str">
            <v>PO#</v>
          </cell>
          <cell r="AE130" t="str">
            <v>S/R</v>
          </cell>
          <cell r="AI130" t="str">
            <v>PYN</v>
          </cell>
          <cell r="AJ130" t="str">
            <v>WINSLOW D B</v>
          </cell>
          <cell r="AK130" t="str">
            <v>VND</v>
          </cell>
          <cell r="AL130" t="str">
            <v>063446869</v>
          </cell>
          <cell r="AM130" t="str">
            <v>FAC</v>
          </cell>
          <cell r="AN130" t="str">
            <v>000</v>
          </cell>
          <cell r="AQ130" t="str">
            <v>NVD</v>
          </cell>
          <cell r="AR130" t="str">
            <v>2002-12-</v>
          </cell>
          <cell r="AU130" t="str">
            <v>D WINSLOW CELL PHONEWINSLOW D B         1900003294</v>
          </cell>
          <cell r="AV130" t="str">
            <v>WF-BATCH</v>
          </cell>
          <cell r="AW130" t="str">
            <v>000</v>
          </cell>
          <cell r="AX130" t="str">
            <v>00</v>
          </cell>
          <cell r="AY130" t="str">
            <v>0</v>
          </cell>
          <cell r="AZ130" t="str">
            <v>FPL Fibernet</v>
          </cell>
        </row>
        <row r="131">
          <cell r="A131" t="str">
            <v>107100</v>
          </cell>
          <cell r="B131" t="str">
            <v>0382</v>
          </cell>
          <cell r="C131" t="str">
            <v>01066</v>
          </cell>
          <cell r="D131" t="str">
            <v>OMC000</v>
          </cell>
          <cell r="E131" t="str">
            <v>382000</v>
          </cell>
          <cell r="F131" t="str">
            <v>0814</v>
          </cell>
          <cell r="G131" t="str">
            <v>52450</v>
          </cell>
          <cell r="H131" t="str">
            <v>A</v>
          </cell>
          <cell r="I131" t="str">
            <v>00000041</v>
          </cell>
          <cell r="J131">
            <v>95</v>
          </cell>
          <cell r="K131">
            <v>382</v>
          </cell>
          <cell r="L131">
            <v>3219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 t="str">
            <v>0814</v>
          </cell>
          <cell r="R131" t="str">
            <v>52450</v>
          </cell>
          <cell r="S131" t="str">
            <v>200212</v>
          </cell>
          <cell r="T131" t="str">
            <v>SA01</v>
          </cell>
          <cell r="U131">
            <v>106</v>
          </cell>
          <cell r="W131">
            <v>0</v>
          </cell>
          <cell r="Y131">
            <v>0</v>
          </cell>
          <cell r="Z131">
            <v>0</v>
          </cell>
          <cell r="AA131" t="str">
            <v>BCH</v>
          </cell>
          <cell r="AB131" t="str">
            <v>450002360</v>
          </cell>
          <cell r="AC131" t="str">
            <v>PO#</v>
          </cell>
          <cell r="AE131" t="str">
            <v>S/R</v>
          </cell>
          <cell r="AI131" t="str">
            <v>PYN</v>
          </cell>
          <cell r="AJ131" t="str">
            <v>VERIZON WIRELESS MESSAGIN</v>
          </cell>
          <cell r="AK131" t="str">
            <v>VND</v>
          </cell>
          <cell r="AL131" t="str">
            <v>223724253</v>
          </cell>
          <cell r="AM131" t="str">
            <v>FAC</v>
          </cell>
          <cell r="AN131" t="str">
            <v>000</v>
          </cell>
          <cell r="AQ131" t="str">
            <v>NVD</v>
          </cell>
          <cell r="AR131" t="str">
            <v>2002-06-</v>
          </cell>
          <cell r="AU131" t="str">
            <v>B5-026212           VERIZON WIRELESS MES1900003472</v>
          </cell>
          <cell r="AV131" t="str">
            <v>WF-BATCH</v>
          </cell>
          <cell r="AW131" t="str">
            <v>000</v>
          </cell>
          <cell r="AX131" t="str">
            <v>00</v>
          </cell>
          <cell r="AY131" t="str">
            <v>0</v>
          </cell>
          <cell r="AZ131" t="str">
            <v>FPL Fibernet</v>
          </cell>
        </row>
        <row r="132">
          <cell r="A132" t="str">
            <v>107100</v>
          </cell>
          <cell r="B132" t="str">
            <v>0382</v>
          </cell>
          <cell r="C132" t="str">
            <v>01066</v>
          </cell>
          <cell r="D132" t="str">
            <v>OMC000</v>
          </cell>
          <cell r="E132" t="str">
            <v>382000</v>
          </cell>
          <cell r="F132" t="str">
            <v>0814</v>
          </cell>
          <cell r="G132" t="str">
            <v>52450</v>
          </cell>
          <cell r="H132" t="str">
            <v>A</v>
          </cell>
          <cell r="I132" t="str">
            <v>00000041</v>
          </cell>
          <cell r="J132">
            <v>95</v>
          </cell>
          <cell r="K132">
            <v>382</v>
          </cell>
          <cell r="L132">
            <v>3219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 t="str">
            <v>0814</v>
          </cell>
          <cell r="R132" t="str">
            <v>52450</v>
          </cell>
          <cell r="S132" t="str">
            <v>200212</v>
          </cell>
          <cell r="T132" t="str">
            <v>SA01</v>
          </cell>
          <cell r="U132">
            <v>129.65</v>
          </cell>
          <cell r="W132">
            <v>0</v>
          </cell>
          <cell r="Y132">
            <v>0</v>
          </cell>
          <cell r="Z132">
            <v>0</v>
          </cell>
          <cell r="AA132" t="str">
            <v>BCH</v>
          </cell>
          <cell r="AB132" t="str">
            <v>450002343</v>
          </cell>
          <cell r="AC132" t="str">
            <v>PO#</v>
          </cell>
          <cell r="AE132" t="str">
            <v>S/R</v>
          </cell>
          <cell r="AI132" t="str">
            <v>PYN</v>
          </cell>
          <cell r="AJ132" t="str">
            <v>CAJIGAS R C</v>
          </cell>
          <cell r="AK132" t="str">
            <v>VND</v>
          </cell>
          <cell r="AL132" t="str">
            <v>264370702</v>
          </cell>
          <cell r="AM132" t="str">
            <v>FAC</v>
          </cell>
          <cell r="AN132" t="str">
            <v>000</v>
          </cell>
          <cell r="AQ132" t="str">
            <v>NVD</v>
          </cell>
          <cell r="AR132" t="str">
            <v>2002-11-</v>
          </cell>
          <cell r="AU132" t="str">
            <v>R CAJIGAS CELL PHONECAJIGAS R C         1900003289</v>
          </cell>
          <cell r="AV132" t="str">
            <v>WF-BATCH</v>
          </cell>
          <cell r="AW132" t="str">
            <v>000</v>
          </cell>
          <cell r="AX132" t="str">
            <v>00</v>
          </cell>
          <cell r="AY132" t="str">
            <v>0</v>
          </cell>
          <cell r="AZ132" t="str">
            <v>FPL Fibernet</v>
          </cell>
        </row>
        <row r="133">
          <cell r="A133" t="str">
            <v>107100</v>
          </cell>
          <cell r="B133" t="str">
            <v>0382</v>
          </cell>
          <cell r="C133" t="str">
            <v>01066</v>
          </cell>
          <cell r="D133" t="str">
            <v>OMC000</v>
          </cell>
          <cell r="E133" t="str">
            <v>382000</v>
          </cell>
          <cell r="F133" t="str">
            <v>0814</v>
          </cell>
          <cell r="G133" t="str">
            <v>52450</v>
          </cell>
          <cell r="H133" t="str">
            <v>A</v>
          </cell>
          <cell r="I133" t="str">
            <v>00000041</v>
          </cell>
          <cell r="J133">
            <v>95</v>
          </cell>
          <cell r="K133">
            <v>382</v>
          </cell>
          <cell r="L133">
            <v>3219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0814</v>
          </cell>
          <cell r="R133" t="str">
            <v>52450</v>
          </cell>
          <cell r="S133" t="str">
            <v>200212</v>
          </cell>
          <cell r="T133" t="str">
            <v>SA01</v>
          </cell>
          <cell r="U133">
            <v>214.4</v>
          </cell>
          <cell r="W133">
            <v>0</v>
          </cell>
          <cell r="Y133">
            <v>0</v>
          </cell>
          <cell r="Z133">
            <v>0</v>
          </cell>
          <cell r="AA133" t="str">
            <v>BCH</v>
          </cell>
          <cell r="AB133" t="str">
            <v>450002350</v>
          </cell>
          <cell r="AC133" t="str">
            <v>PO#</v>
          </cell>
          <cell r="AE133" t="str">
            <v>S/R</v>
          </cell>
          <cell r="AI133" t="str">
            <v>PYN</v>
          </cell>
          <cell r="AJ133" t="str">
            <v>CAJIGAS R C</v>
          </cell>
          <cell r="AK133" t="str">
            <v>VND</v>
          </cell>
          <cell r="AL133" t="str">
            <v>264370702</v>
          </cell>
          <cell r="AM133" t="str">
            <v>FAC</v>
          </cell>
          <cell r="AN133" t="str">
            <v>000</v>
          </cell>
          <cell r="AQ133" t="str">
            <v>NVD</v>
          </cell>
          <cell r="AR133" t="str">
            <v>2002-12-</v>
          </cell>
          <cell r="AU133" t="str">
            <v>R CAJIGAS CELLPHONE CAJIGAS R C         1900003317</v>
          </cell>
          <cell r="AV133" t="str">
            <v>WF-BATCH</v>
          </cell>
          <cell r="AW133" t="str">
            <v>000</v>
          </cell>
          <cell r="AX133" t="str">
            <v>00</v>
          </cell>
          <cell r="AY133" t="str">
            <v>0</v>
          </cell>
          <cell r="AZ133" t="str">
            <v>FPL Fibernet</v>
          </cell>
        </row>
        <row r="134">
          <cell r="A134" t="str">
            <v>107100</v>
          </cell>
          <cell r="L134">
            <v>3231</v>
          </cell>
          <cell r="S134" t="str">
            <v>200212</v>
          </cell>
          <cell r="U134">
            <v>45595.18</v>
          </cell>
        </row>
        <row r="135">
          <cell r="A135" t="str">
            <v>107100</v>
          </cell>
          <cell r="B135" t="str">
            <v>0342</v>
          </cell>
          <cell r="C135" t="str">
            <v>01066</v>
          </cell>
          <cell r="D135" t="str">
            <v>OMC000</v>
          </cell>
          <cell r="E135" t="str">
            <v>342000</v>
          </cell>
          <cell r="F135" t="str">
            <v>0750</v>
          </cell>
          <cell r="G135" t="str">
            <v>36000</v>
          </cell>
          <cell r="H135" t="str">
            <v>A</v>
          </cell>
          <cell r="I135" t="str">
            <v>00000041</v>
          </cell>
          <cell r="J135">
            <v>95</v>
          </cell>
          <cell r="K135">
            <v>342</v>
          </cell>
          <cell r="L135">
            <v>3333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 t="str">
            <v>0750</v>
          </cell>
          <cell r="R135" t="str">
            <v>36000</v>
          </cell>
          <cell r="S135" t="str">
            <v>200212</v>
          </cell>
          <cell r="T135" t="str">
            <v>PY42</v>
          </cell>
          <cell r="U135">
            <v>9.25</v>
          </cell>
          <cell r="V135" t="str">
            <v>LDB</v>
          </cell>
          <cell r="W135">
            <v>0</v>
          </cell>
          <cell r="X135" t="str">
            <v>SHR</v>
          </cell>
          <cell r="Y135">
            <v>0</v>
          </cell>
          <cell r="Z135">
            <v>0</v>
          </cell>
          <cell r="AA135" t="str">
            <v>PYP</v>
          </cell>
          <cell r="AB135" t="str">
            <v xml:space="preserve"> 0000026</v>
          </cell>
          <cell r="AC135" t="str">
            <v>PYL</v>
          </cell>
          <cell r="AD135" t="str">
            <v>004342</v>
          </cell>
          <cell r="AE135" t="str">
            <v>EMP</v>
          </cell>
          <cell r="AF135" t="str">
            <v>63250</v>
          </cell>
          <cell r="AG135" t="str">
            <v>JUL</v>
          </cell>
          <cell r="AH135" t="str">
            <v xml:space="preserve"> 000.00</v>
          </cell>
          <cell r="AI135" t="str">
            <v>BCH</v>
          </cell>
          <cell r="AJ135" t="str">
            <v>P52</v>
          </cell>
          <cell r="AK135" t="str">
            <v>CLS</v>
          </cell>
          <cell r="AL135" t="str">
            <v>R335</v>
          </cell>
          <cell r="AM135" t="str">
            <v>DTA</v>
          </cell>
          <cell r="AN135" t="str">
            <v xml:space="preserve"> 00000000000.00</v>
          </cell>
          <cell r="AO135" t="str">
            <v>DTH</v>
          </cell>
          <cell r="AP135" t="str">
            <v xml:space="preserve"> 00000000000.00</v>
          </cell>
          <cell r="AV135" t="str">
            <v>000000000</v>
          </cell>
          <cell r="AW135" t="str">
            <v>000</v>
          </cell>
          <cell r="AX135" t="str">
            <v>00</v>
          </cell>
          <cell r="AY135" t="str">
            <v>0</v>
          </cell>
          <cell r="AZ135" t="str">
            <v>FPL Fibernet</v>
          </cell>
        </row>
        <row r="136">
          <cell r="A136" t="str">
            <v>107100</v>
          </cell>
          <cell r="B136" t="str">
            <v>0342</v>
          </cell>
          <cell r="C136" t="str">
            <v>01066</v>
          </cell>
          <cell r="D136" t="str">
            <v>OMC000</v>
          </cell>
          <cell r="E136" t="str">
            <v>342000</v>
          </cell>
          <cell r="F136" t="str">
            <v>0803</v>
          </cell>
          <cell r="G136" t="str">
            <v>36000</v>
          </cell>
          <cell r="H136" t="str">
            <v>A</v>
          </cell>
          <cell r="I136" t="str">
            <v>00000041</v>
          </cell>
          <cell r="J136">
            <v>95</v>
          </cell>
          <cell r="K136">
            <v>342</v>
          </cell>
          <cell r="L136">
            <v>3333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0803</v>
          </cell>
          <cell r="R136" t="str">
            <v>36000</v>
          </cell>
          <cell r="S136" t="str">
            <v>200212</v>
          </cell>
          <cell r="T136" t="str">
            <v>PY42</v>
          </cell>
          <cell r="U136">
            <v>3221.5</v>
          </cell>
          <cell r="V136" t="str">
            <v>LDB</v>
          </cell>
          <cell r="W136">
            <v>0</v>
          </cell>
          <cell r="X136" t="str">
            <v>SHR</v>
          </cell>
          <cell r="Y136">
            <v>40</v>
          </cell>
          <cell r="Z136">
            <v>40</v>
          </cell>
          <cell r="AA136" t="str">
            <v>PYP</v>
          </cell>
          <cell r="AB136" t="str">
            <v xml:space="preserve"> 0000026</v>
          </cell>
          <cell r="AC136" t="str">
            <v>PYL</v>
          </cell>
          <cell r="AD136" t="str">
            <v>004342</v>
          </cell>
          <cell r="AE136" t="str">
            <v>EMP</v>
          </cell>
          <cell r="AF136" t="str">
            <v>63250</v>
          </cell>
          <cell r="AG136" t="str">
            <v>JUL</v>
          </cell>
          <cell r="AH136" t="str">
            <v xml:space="preserve"> 000.00</v>
          </cell>
          <cell r="AI136" t="str">
            <v>BCH</v>
          </cell>
          <cell r="AJ136" t="str">
            <v>801</v>
          </cell>
          <cell r="AK136" t="str">
            <v>CLS</v>
          </cell>
          <cell r="AL136" t="str">
            <v>R335</v>
          </cell>
          <cell r="AM136" t="str">
            <v>DTA</v>
          </cell>
          <cell r="AN136" t="str">
            <v xml:space="preserve"> 00000000000.00</v>
          </cell>
          <cell r="AO136" t="str">
            <v>DTH</v>
          </cell>
          <cell r="AP136" t="str">
            <v xml:space="preserve"> 00000000000.00</v>
          </cell>
          <cell r="AV136" t="str">
            <v>000000000</v>
          </cell>
          <cell r="AW136" t="str">
            <v>000</v>
          </cell>
          <cell r="AX136" t="str">
            <v>00</v>
          </cell>
          <cell r="AY136" t="str">
            <v>0</v>
          </cell>
          <cell r="AZ136" t="str">
            <v>FPL Fibernet</v>
          </cell>
        </row>
        <row r="137">
          <cell r="A137" t="str">
            <v>107100</v>
          </cell>
          <cell r="B137" t="str">
            <v>0350</v>
          </cell>
          <cell r="C137" t="str">
            <v>01066</v>
          </cell>
          <cell r="D137" t="str">
            <v>OMC000</v>
          </cell>
          <cell r="E137" t="str">
            <v>350000</v>
          </cell>
          <cell r="F137" t="str">
            <v>0803</v>
          </cell>
          <cell r="G137" t="str">
            <v>36000</v>
          </cell>
          <cell r="H137" t="str">
            <v>A</v>
          </cell>
          <cell r="I137" t="str">
            <v>00000041</v>
          </cell>
          <cell r="J137">
            <v>95</v>
          </cell>
          <cell r="K137">
            <v>350</v>
          </cell>
          <cell r="L137">
            <v>3333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 t="str">
            <v>0803</v>
          </cell>
          <cell r="R137" t="str">
            <v>36000</v>
          </cell>
          <cell r="S137" t="str">
            <v>200212</v>
          </cell>
          <cell r="T137" t="str">
            <v>PY42</v>
          </cell>
          <cell r="U137">
            <v>502.5</v>
          </cell>
          <cell r="V137" t="str">
            <v>LDB</v>
          </cell>
          <cell r="W137">
            <v>0</v>
          </cell>
          <cell r="X137" t="str">
            <v>SHR</v>
          </cell>
          <cell r="Y137">
            <v>24</v>
          </cell>
          <cell r="Z137">
            <v>24</v>
          </cell>
          <cell r="AA137" t="str">
            <v>PYP</v>
          </cell>
          <cell r="AB137" t="str">
            <v xml:space="preserve"> 0000001</v>
          </cell>
          <cell r="AC137" t="str">
            <v>PYL</v>
          </cell>
          <cell r="AD137" t="str">
            <v>004350</v>
          </cell>
          <cell r="AE137" t="str">
            <v>EMP</v>
          </cell>
          <cell r="AF137" t="str">
            <v>46908</v>
          </cell>
          <cell r="AG137" t="str">
            <v>JUL</v>
          </cell>
          <cell r="AH137" t="str">
            <v xml:space="preserve"> 000.00</v>
          </cell>
          <cell r="AI137" t="str">
            <v>BCH</v>
          </cell>
          <cell r="AJ137" t="str">
            <v>801</v>
          </cell>
          <cell r="AK137" t="str">
            <v>CLS</v>
          </cell>
          <cell r="AL137" t="str">
            <v>1HH4</v>
          </cell>
          <cell r="AM137" t="str">
            <v>DTA</v>
          </cell>
          <cell r="AN137" t="str">
            <v xml:space="preserve"> 00000000000.00</v>
          </cell>
          <cell r="AO137" t="str">
            <v>DTH</v>
          </cell>
          <cell r="AP137" t="str">
            <v xml:space="preserve"> 00000000000.00</v>
          </cell>
          <cell r="AV137" t="str">
            <v>000000000</v>
          </cell>
          <cell r="AW137" t="str">
            <v>000</v>
          </cell>
          <cell r="AX137" t="str">
            <v>00</v>
          </cell>
          <cell r="AY137" t="str">
            <v>0</v>
          </cell>
          <cell r="AZ137" t="str">
            <v>FPL Fibernet</v>
          </cell>
        </row>
        <row r="138">
          <cell r="A138" t="str">
            <v>107100</v>
          </cell>
          <cell r="B138" t="str">
            <v>0350</v>
          </cell>
          <cell r="C138" t="str">
            <v>01066</v>
          </cell>
          <cell r="D138" t="str">
            <v>OMC000</v>
          </cell>
          <cell r="E138" t="str">
            <v>350000</v>
          </cell>
          <cell r="F138" t="str">
            <v>0803</v>
          </cell>
          <cell r="G138" t="str">
            <v>36000</v>
          </cell>
          <cell r="H138" t="str">
            <v>A</v>
          </cell>
          <cell r="I138" t="str">
            <v>00000041</v>
          </cell>
          <cell r="J138">
            <v>95</v>
          </cell>
          <cell r="K138">
            <v>350</v>
          </cell>
          <cell r="L138">
            <v>3333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0803</v>
          </cell>
          <cell r="R138" t="str">
            <v>36000</v>
          </cell>
          <cell r="S138" t="str">
            <v>200212</v>
          </cell>
          <cell r="T138" t="str">
            <v>PY42</v>
          </cell>
          <cell r="U138">
            <v>502.5</v>
          </cell>
          <cell r="V138" t="str">
            <v>LDB</v>
          </cell>
          <cell r="W138">
            <v>0</v>
          </cell>
          <cell r="X138" t="str">
            <v>SHR</v>
          </cell>
          <cell r="Y138">
            <v>24</v>
          </cell>
          <cell r="Z138">
            <v>24</v>
          </cell>
          <cell r="AA138" t="str">
            <v>PYP</v>
          </cell>
          <cell r="AB138" t="str">
            <v xml:space="preserve"> 0000026</v>
          </cell>
          <cell r="AC138" t="str">
            <v>PYL</v>
          </cell>
          <cell r="AD138" t="str">
            <v>004350</v>
          </cell>
          <cell r="AE138" t="str">
            <v>EMP</v>
          </cell>
          <cell r="AF138" t="str">
            <v>46908</v>
          </cell>
          <cell r="AG138" t="str">
            <v>JUL</v>
          </cell>
          <cell r="AH138" t="str">
            <v xml:space="preserve"> 000.00</v>
          </cell>
          <cell r="AI138" t="str">
            <v>BCH</v>
          </cell>
          <cell r="AJ138" t="str">
            <v>801</v>
          </cell>
          <cell r="AK138" t="str">
            <v>CLS</v>
          </cell>
          <cell r="AL138" t="str">
            <v>1HH4</v>
          </cell>
          <cell r="AM138" t="str">
            <v>DTA</v>
          </cell>
          <cell r="AN138" t="str">
            <v xml:space="preserve"> 00000000000.00</v>
          </cell>
          <cell r="AO138" t="str">
            <v>DTH</v>
          </cell>
          <cell r="AP138" t="str">
            <v xml:space="preserve"> 00000000000.00</v>
          </cell>
          <cell r="AV138" t="str">
            <v>000000000</v>
          </cell>
          <cell r="AW138" t="str">
            <v>000</v>
          </cell>
          <cell r="AX138" t="str">
            <v>00</v>
          </cell>
          <cell r="AY138" t="str">
            <v>0</v>
          </cell>
          <cell r="AZ138" t="str">
            <v>FPL Fibernet</v>
          </cell>
        </row>
        <row r="139">
          <cell r="A139" t="str">
            <v>107100</v>
          </cell>
          <cell r="B139" t="str">
            <v>0350</v>
          </cell>
          <cell r="C139" t="str">
            <v>01066</v>
          </cell>
          <cell r="D139" t="str">
            <v>OMC000</v>
          </cell>
          <cell r="E139" t="str">
            <v>350000</v>
          </cell>
          <cell r="F139" t="str">
            <v>0803</v>
          </cell>
          <cell r="G139" t="str">
            <v>36000</v>
          </cell>
          <cell r="H139" t="str">
            <v>A</v>
          </cell>
          <cell r="I139" t="str">
            <v>00000041</v>
          </cell>
          <cell r="J139">
            <v>95</v>
          </cell>
          <cell r="K139">
            <v>350</v>
          </cell>
          <cell r="L139">
            <v>3333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 t="str">
            <v>0803</v>
          </cell>
          <cell r="R139" t="str">
            <v>36000</v>
          </cell>
          <cell r="S139" t="str">
            <v>200212</v>
          </cell>
          <cell r="T139" t="str">
            <v>PY42</v>
          </cell>
          <cell r="U139">
            <v>3221.5</v>
          </cell>
          <cell r="V139" t="str">
            <v>LDB</v>
          </cell>
          <cell r="W139">
            <v>0</v>
          </cell>
          <cell r="X139" t="str">
            <v>SHR</v>
          </cell>
          <cell r="Y139">
            <v>40</v>
          </cell>
          <cell r="Z139">
            <v>40</v>
          </cell>
          <cell r="AA139" t="str">
            <v>PYP</v>
          </cell>
          <cell r="AB139" t="str">
            <v xml:space="preserve"> 0000001</v>
          </cell>
          <cell r="AC139" t="str">
            <v>PYL</v>
          </cell>
          <cell r="AD139" t="str">
            <v>004342</v>
          </cell>
          <cell r="AE139" t="str">
            <v>EMP</v>
          </cell>
          <cell r="AF139" t="str">
            <v>63250</v>
          </cell>
          <cell r="AG139" t="str">
            <v>JUL</v>
          </cell>
          <cell r="AH139" t="str">
            <v xml:space="preserve"> 000.00</v>
          </cell>
          <cell r="AI139" t="str">
            <v>BCH</v>
          </cell>
          <cell r="AJ139" t="str">
            <v>801</v>
          </cell>
          <cell r="AK139" t="str">
            <v>CLS</v>
          </cell>
          <cell r="AL139" t="str">
            <v>R335</v>
          </cell>
          <cell r="AM139" t="str">
            <v>DTA</v>
          </cell>
          <cell r="AN139" t="str">
            <v xml:space="preserve"> 00000000000.00</v>
          </cell>
          <cell r="AO139" t="str">
            <v>DTH</v>
          </cell>
          <cell r="AP139" t="str">
            <v xml:space="preserve"> 00000000000.00</v>
          </cell>
          <cell r="AV139" t="str">
            <v>000000000</v>
          </cell>
          <cell r="AW139" t="str">
            <v>000</v>
          </cell>
          <cell r="AX139" t="str">
            <v>00</v>
          </cell>
          <cell r="AY139" t="str">
            <v>0</v>
          </cell>
          <cell r="AZ139" t="str">
            <v>FPL Fibernet</v>
          </cell>
        </row>
        <row r="140">
          <cell r="A140" t="str">
            <v>107100</v>
          </cell>
          <cell r="B140" t="str">
            <v>0350</v>
          </cell>
          <cell r="C140" t="str">
            <v>01066</v>
          </cell>
          <cell r="D140" t="str">
            <v>OMC000</v>
          </cell>
          <cell r="E140" t="str">
            <v>350000</v>
          </cell>
          <cell r="F140" t="str">
            <v>0821</v>
          </cell>
          <cell r="G140" t="str">
            <v>36000</v>
          </cell>
          <cell r="H140" t="str">
            <v>A</v>
          </cell>
          <cell r="I140" t="str">
            <v>00000041</v>
          </cell>
          <cell r="J140">
            <v>95</v>
          </cell>
          <cell r="K140">
            <v>350</v>
          </cell>
          <cell r="L140">
            <v>3333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0821</v>
          </cell>
          <cell r="R140" t="str">
            <v>36000</v>
          </cell>
          <cell r="S140" t="str">
            <v>200212</v>
          </cell>
          <cell r="T140" t="str">
            <v>PY42</v>
          </cell>
          <cell r="U140">
            <v>-9.89</v>
          </cell>
          <cell r="V140" t="str">
            <v>LDB</v>
          </cell>
          <cell r="W140">
            <v>0</v>
          </cell>
          <cell r="X140" t="str">
            <v>SHR</v>
          </cell>
          <cell r="Y140">
            <v>0</v>
          </cell>
          <cell r="Z140">
            <v>0</v>
          </cell>
          <cell r="AA140" t="str">
            <v>PYP</v>
          </cell>
          <cell r="AB140" t="str">
            <v xml:space="preserve"> 0000026</v>
          </cell>
          <cell r="AC140" t="str">
            <v>PYL</v>
          </cell>
          <cell r="AD140" t="str">
            <v>004350</v>
          </cell>
          <cell r="AE140" t="str">
            <v>EMP</v>
          </cell>
          <cell r="AF140" t="str">
            <v>46908</v>
          </cell>
          <cell r="AG140" t="str">
            <v>JUL</v>
          </cell>
          <cell r="AH140" t="str">
            <v xml:space="preserve"> 000.00</v>
          </cell>
          <cell r="AI140" t="str">
            <v>BCH</v>
          </cell>
          <cell r="AJ140" t="str">
            <v>979</v>
          </cell>
          <cell r="AK140" t="str">
            <v>CLS</v>
          </cell>
          <cell r="AL140" t="str">
            <v>1HH4</v>
          </cell>
          <cell r="AM140" t="str">
            <v>DTA</v>
          </cell>
          <cell r="AN140" t="str">
            <v xml:space="preserve"> 00000000000.00</v>
          </cell>
          <cell r="AO140" t="str">
            <v>DTH</v>
          </cell>
          <cell r="AP140" t="str">
            <v xml:space="preserve"> 00000000000.00</v>
          </cell>
          <cell r="AV140" t="str">
            <v>000000000</v>
          </cell>
          <cell r="AW140" t="str">
            <v>000</v>
          </cell>
          <cell r="AX140" t="str">
            <v>00</v>
          </cell>
          <cell r="AY140" t="str">
            <v>0</v>
          </cell>
          <cell r="AZ140" t="str">
            <v>FPL Fibernet</v>
          </cell>
        </row>
        <row r="141">
          <cell r="A141" t="str">
            <v>107100</v>
          </cell>
          <cell r="B141" t="str">
            <v>0367</v>
          </cell>
          <cell r="C141" t="str">
            <v>01066</v>
          </cell>
          <cell r="D141" t="str">
            <v>OMC000</v>
          </cell>
          <cell r="E141" t="str">
            <v>367000</v>
          </cell>
          <cell r="F141" t="str">
            <v>0810</v>
          </cell>
          <cell r="G141" t="str">
            <v>65000</v>
          </cell>
          <cell r="H141" t="str">
            <v>A</v>
          </cell>
          <cell r="I141" t="str">
            <v>00000041</v>
          </cell>
          <cell r="J141">
            <v>95</v>
          </cell>
          <cell r="K141">
            <v>367</v>
          </cell>
          <cell r="L141">
            <v>3333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0810</v>
          </cell>
          <cell r="R141" t="str">
            <v>65000</v>
          </cell>
          <cell r="S141" t="str">
            <v>200212</v>
          </cell>
          <cell r="T141" t="str">
            <v>CA01</v>
          </cell>
          <cell r="U141">
            <v>11.14</v>
          </cell>
          <cell r="V141" t="str">
            <v>LDB</v>
          </cell>
          <cell r="W141">
            <v>0</v>
          </cell>
          <cell r="Y141">
            <v>0</v>
          </cell>
          <cell r="Z141">
            <v>0</v>
          </cell>
          <cell r="AA141" t="str">
            <v>BCH</v>
          </cell>
          <cell r="AB141" t="str">
            <v>0001</v>
          </cell>
          <cell r="AC141" t="str">
            <v>WKS</v>
          </cell>
          <cell r="AE141" t="str">
            <v>JV#</v>
          </cell>
          <cell r="AF141" t="str">
            <v>122A</v>
          </cell>
          <cell r="AG141" t="str">
            <v>FRN</v>
          </cell>
          <cell r="AH141" t="str">
            <v>3333</v>
          </cell>
          <cell r="AI141" t="str">
            <v>RP#</v>
          </cell>
          <cell r="AJ141" t="str">
            <v>000</v>
          </cell>
          <cell r="AK141" t="str">
            <v>CTL</v>
          </cell>
          <cell r="AM141" t="str">
            <v>RF#</v>
          </cell>
          <cell r="AU141" t="str">
            <v>I/C-PHONE CHARGES,FPL</v>
          </cell>
          <cell r="AZ141" t="str">
            <v>FPL Fibernet</v>
          </cell>
        </row>
        <row r="142">
          <cell r="A142" t="str">
            <v>107100</v>
          </cell>
          <cell r="B142" t="str">
            <v>0312</v>
          </cell>
          <cell r="C142" t="str">
            <v>06002</v>
          </cell>
          <cell r="D142" t="str">
            <v>0ELECT</v>
          </cell>
          <cell r="E142" t="str">
            <v>312000</v>
          </cell>
          <cell r="F142" t="str">
            <v>0790</v>
          </cell>
          <cell r="G142" t="str">
            <v>65000</v>
          </cell>
          <cell r="H142" t="str">
            <v>A</v>
          </cell>
          <cell r="I142" t="str">
            <v>00000041</v>
          </cell>
          <cell r="J142">
            <v>70</v>
          </cell>
          <cell r="K142">
            <v>312</v>
          </cell>
          <cell r="L142">
            <v>6002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 t="str">
            <v>0790</v>
          </cell>
          <cell r="R142" t="str">
            <v>65000</v>
          </cell>
          <cell r="S142" t="str">
            <v>200212</v>
          </cell>
          <cell r="T142" t="str">
            <v>CA01</v>
          </cell>
          <cell r="U142">
            <v>-25185.96</v>
          </cell>
          <cell r="V142" t="str">
            <v>LDB</v>
          </cell>
          <cell r="W142">
            <v>0</v>
          </cell>
          <cell r="Y142">
            <v>0</v>
          </cell>
          <cell r="Z142">
            <v>0</v>
          </cell>
          <cell r="AA142" t="str">
            <v>BCH</v>
          </cell>
          <cell r="AB142" t="str">
            <v>0023</v>
          </cell>
          <cell r="AC142" t="str">
            <v>WKS</v>
          </cell>
          <cell r="AE142" t="str">
            <v>JV#</v>
          </cell>
          <cell r="AF142" t="str">
            <v>1232</v>
          </cell>
          <cell r="AG142" t="str">
            <v>FRN</v>
          </cell>
          <cell r="AH142" t="str">
            <v>6002</v>
          </cell>
          <cell r="AI142" t="str">
            <v>RP#</v>
          </cell>
          <cell r="AJ142" t="str">
            <v>000</v>
          </cell>
          <cell r="AK142" t="str">
            <v>CTL</v>
          </cell>
          <cell r="AM142" t="str">
            <v>RF#</v>
          </cell>
          <cell r="AU142" t="str">
            <v>TO PLACE IN SERVICE</v>
          </cell>
          <cell r="AZ142" t="str">
            <v>FPL Fibernet</v>
          </cell>
        </row>
        <row r="143">
          <cell r="A143" t="str">
            <v>107100</v>
          </cell>
          <cell r="B143" t="str">
            <v>0312</v>
          </cell>
          <cell r="C143" t="str">
            <v>06002</v>
          </cell>
          <cell r="D143" t="str">
            <v>0FIBER</v>
          </cell>
          <cell r="E143" t="str">
            <v>312000</v>
          </cell>
          <cell r="F143" t="str">
            <v>0662</v>
          </cell>
          <cell r="G143" t="str">
            <v>51450</v>
          </cell>
          <cell r="H143" t="str">
            <v>A</v>
          </cell>
          <cell r="I143" t="str">
            <v>00000041</v>
          </cell>
          <cell r="J143">
            <v>60</v>
          </cell>
          <cell r="K143">
            <v>312</v>
          </cell>
          <cell r="L143">
            <v>6002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0662</v>
          </cell>
          <cell r="R143" t="str">
            <v>51450</v>
          </cell>
          <cell r="S143" t="str">
            <v>200212</v>
          </cell>
          <cell r="T143" t="str">
            <v>SA01</v>
          </cell>
          <cell r="U143">
            <v>594.75</v>
          </cell>
          <cell r="W143">
            <v>0</v>
          </cell>
          <cell r="Y143">
            <v>0</v>
          </cell>
          <cell r="Z143">
            <v>1</v>
          </cell>
          <cell r="AA143" t="str">
            <v>BCH</v>
          </cell>
          <cell r="AB143" t="str">
            <v>450002350</v>
          </cell>
          <cell r="AC143" t="str">
            <v>PO#</v>
          </cell>
          <cell r="AD143" t="str">
            <v>4500030221</v>
          </cell>
          <cell r="AE143" t="str">
            <v>S/R</v>
          </cell>
          <cell r="AF143" t="str">
            <v>NET</v>
          </cell>
          <cell r="AI143" t="str">
            <v>PYN</v>
          </cell>
          <cell r="AJ143" t="str">
            <v>W D COMMUNICATIONS INC</v>
          </cell>
          <cell r="AK143" t="str">
            <v>VND</v>
          </cell>
          <cell r="AL143" t="str">
            <v>591953252</v>
          </cell>
          <cell r="AM143" t="str">
            <v>FAC</v>
          </cell>
          <cell r="AN143" t="str">
            <v>000</v>
          </cell>
          <cell r="AQ143" t="str">
            <v>NVD</v>
          </cell>
          <cell r="AR143" t="str">
            <v>2002-12-</v>
          </cell>
          <cell r="AU143" t="str">
            <v>INVOICE# 26707      W D COMMUNICATIONS I5000003533</v>
          </cell>
          <cell r="AV143" t="str">
            <v>WF-BATCH</v>
          </cell>
          <cell r="AW143" t="str">
            <v>000</v>
          </cell>
          <cell r="AX143" t="str">
            <v>00</v>
          </cell>
          <cell r="AY143" t="str">
            <v>0</v>
          </cell>
          <cell r="AZ143" t="str">
            <v>FPL Fibernet</v>
          </cell>
        </row>
        <row r="144">
          <cell r="A144" t="str">
            <v>107100</v>
          </cell>
          <cell r="B144" t="str">
            <v>0312</v>
          </cell>
          <cell r="C144" t="str">
            <v>06002</v>
          </cell>
          <cell r="D144" t="str">
            <v>0FIBER</v>
          </cell>
          <cell r="E144" t="str">
            <v>312000</v>
          </cell>
          <cell r="F144" t="str">
            <v>0662</v>
          </cell>
          <cell r="G144" t="str">
            <v>51450</v>
          </cell>
          <cell r="H144" t="str">
            <v>A</v>
          </cell>
          <cell r="I144" t="str">
            <v>00000041</v>
          </cell>
          <cell r="J144">
            <v>60</v>
          </cell>
          <cell r="K144">
            <v>312</v>
          </cell>
          <cell r="L144">
            <v>6002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0662</v>
          </cell>
          <cell r="R144" t="str">
            <v>51450</v>
          </cell>
          <cell r="S144" t="str">
            <v>200212</v>
          </cell>
          <cell r="T144" t="str">
            <v>SA01</v>
          </cell>
          <cell r="U144">
            <v>1586</v>
          </cell>
          <cell r="W144">
            <v>0</v>
          </cell>
          <cell r="Y144">
            <v>0</v>
          </cell>
          <cell r="Z144">
            <v>1</v>
          </cell>
          <cell r="AA144" t="str">
            <v>BCH</v>
          </cell>
          <cell r="AB144" t="str">
            <v>450002350</v>
          </cell>
          <cell r="AC144" t="str">
            <v>PO#</v>
          </cell>
          <cell r="AD144" t="str">
            <v>4500030221</v>
          </cell>
          <cell r="AE144" t="str">
            <v>S/R</v>
          </cell>
          <cell r="AF144" t="str">
            <v>NET</v>
          </cell>
          <cell r="AI144" t="str">
            <v>PYN</v>
          </cell>
          <cell r="AJ144" t="str">
            <v>W D COMMUNICATIONS INC</v>
          </cell>
          <cell r="AK144" t="str">
            <v>VND</v>
          </cell>
          <cell r="AL144" t="str">
            <v>591953252</v>
          </cell>
          <cell r="AM144" t="str">
            <v>FAC</v>
          </cell>
          <cell r="AN144" t="str">
            <v>000</v>
          </cell>
          <cell r="AQ144" t="str">
            <v>NVD</v>
          </cell>
          <cell r="AR144" t="str">
            <v>2002-12-</v>
          </cell>
          <cell r="AU144" t="str">
            <v>INVOICE# 26689      W D COMMUNICATIONS I5000003538</v>
          </cell>
          <cell r="AV144" t="str">
            <v>WF-BATCH</v>
          </cell>
          <cell r="AW144" t="str">
            <v>000</v>
          </cell>
          <cell r="AX144" t="str">
            <v>00</v>
          </cell>
          <cell r="AY144" t="str">
            <v>0</v>
          </cell>
          <cell r="AZ144" t="str">
            <v>FPL Fibernet</v>
          </cell>
        </row>
        <row r="145">
          <cell r="A145" t="str">
            <v>107100</v>
          </cell>
          <cell r="B145" t="str">
            <v>0312</v>
          </cell>
          <cell r="C145" t="str">
            <v>06002</v>
          </cell>
          <cell r="D145" t="str">
            <v>0FIBER</v>
          </cell>
          <cell r="E145" t="str">
            <v>312000</v>
          </cell>
          <cell r="F145" t="str">
            <v>0662</v>
          </cell>
          <cell r="G145" t="str">
            <v>51450</v>
          </cell>
          <cell r="H145" t="str">
            <v>A</v>
          </cell>
          <cell r="I145" t="str">
            <v>00000041</v>
          </cell>
          <cell r="J145">
            <v>61</v>
          </cell>
          <cell r="K145">
            <v>312</v>
          </cell>
          <cell r="L145">
            <v>6002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 t="str">
            <v>0662</v>
          </cell>
          <cell r="R145" t="str">
            <v>51450</v>
          </cell>
          <cell r="S145" t="str">
            <v>200212</v>
          </cell>
          <cell r="T145" t="str">
            <v>SA01</v>
          </cell>
          <cell r="U145">
            <v>7839.9</v>
          </cell>
          <cell r="W145">
            <v>0</v>
          </cell>
          <cell r="Y145">
            <v>0</v>
          </cell>
          <cell r="Z145">
            <v>1</v>
          </cell>
          <cell r="AA145" t="str">
            <v>BCH</v>
          </cell>
          <cell r="AB145" t="str">
            <v>450002361</v>
          </cell>
          <cell r="AC145" t="str">
            <v>PO#</v>
          </cell>
          <cell r="AD145" t="str">
            <v>4500057524</v>
          </cell>
          <cell r="AE145" t="str">
            <v>S/R</v>
          </cell>
          <cell r="AF145" t="str">
            <v>337</v>
          </cell>
          <cell r="AI145" t="str">
            <v>PYN</v>
          </cell>
          <cell r="AJ145" t="str">
            <v>ALPINE COMMUNICATION CORP</v>
          </cell>
          <cell r="AK145" t="str">
            <v>VND</v>
          </cell>
          <cell r="AL145" t="str">
            <v>592047310</v>
          </cell>
          <cell r="AM145" t="str">
            <v>FAC</v>
          </cell>
          <cell r="AN145" t="str">
            <v>000</v>
          </cell>
          <cell r="AQ145" t="str">
            <v>NVD</v>
          </cell>
          <cell r="AR145" t="str">
            <v>2002-12-</v>
          </cell>
          <cell r="AU145" t="str">
            <v>INVOICE# 6402       ALPINE COMMUNICATION5000003713</v>
          </cell>
          <cell r="AV145" t="str">
            <v>WF-BATCH</v>
          </cell>
          <cell r="AW145" t="str">
            <v>000</v>
          </cell>
          <cell r="AX145" t="str">
            <v>00</v>
          </cell>
          <cell r="AY145" t="str">
            <v>0</v>
          </cell>
          <cell r="AZ145" t="str">
            <v>FPL Fibernet</v>
          </cell>
        </row>
        <row r="146">
          <cell r="A146" t="str">
            <v>107100</v>
          </cell>
          <cell r="B146" t="str">
            <v>0312</v>
          </cell>
          <cell r="C146" t="str">
            <v>06002</v>
          </cell>
          <cell r="D146" t="str">
            <v>0FIBER</v>
          </cell>
          <cell r="E146" t="str">
            <v>312000</v>
          </cell>
          <cell r="F146" t="str">
            <v>0662</v>
          </cell>
          <cell r="G146" t="str">
            <v>51450</v>
          </cell>
          <cell r="H146" t="str">
            <v>A</v>
          </cell>
          <cell r="I146" t="str">
            <v>00000041</v>
          </cell>
          <cell r="J146">
            <v>61</v>
          </cell>
          <cell r="K146">
            <v>312</v>
          </cell>
          <cell r="L146">
            <v>6002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 t="str">
            <v>0662</v>
          </cell>
          <cell r="R146" t="str">
            <v>51450</v>
          </cell>
          <cell r="S146" t="str">
            <v>200212</v>
          </cell>
          <cell r="T146" t="str">
            <v>SA01</v>
          </cell>
          <cell r="U146">
            <v>28647.95</v>
          </cell>
          <cell r="W146">
            <v>0</v>
          </cell>
          <cell r="Y146">
            <v>0</v>
          </cell>
          <cell r="Z146">
            <v>1</v>
          </cell>
          <cell r="AA146" t="str">
            <v>BCH</v>
          </cell>
          <cell r="AB146" t="str">
            <v>450002361</v>
          </cell>
          <cell r="AC146" t="str">
            <v>PO#</v>
          </cell>
          <cell r="AD146" t="str">
            <v>4500057524</v>
          </cell>
          <cell r="AE146" t="str">
            <v>S/R</v>
          </cell>
          <cell r="AF146" t="str">
            <v>337</v>
          </cell>
          <cell r="AI146" t="str">
            <v>PYN</v>
          </cell>
          <cell r="AJ146" t="str">
            <v>ALPINE COMMUNICATION CORP</v>
          </cell>
          <cell r="AK146" t="str">
            <v>VND</v>
          </cell>
          <cell r="AL146" t="str">
            <v>592047310</v>
          </cell>
          <cell r="AM146" t="str">
            <v>FAC</v>
          </cell>
          <cell r="AN146" t="str">
            <v>000</v>
          </cell>
          <cell r="AQ146" t="str">
            <v>NVD</v>
          </cell>
          <cell r="AR146" t="str">
            <v>2002-12-</v>
          </cell>
          <cell r="AU146" t="str">
            <v>INVOICE# 6401       ALPINE COMMUNICATION5000003712</v>
          </cell>
          <cell r="AV146" t="str">
            <v>WF-BATCH</v>
          </cell>
          <cell r="AW146" t="str">
            <v>000</v>
          </cell>
          <cell r="AX146" t="str">
            <v>00</v>
          </cell>
          <cell r="AY146" t="str">
            <v>0</v>
          </cell>
          <cell r="AZ146" t="str">
            <v>FPL Fibernet</v>
          </cell>
        </row>
        <row r="147">
          <cell r="A147" t="str">
            <v>107100</v>
          </cell>
          <cell r="B147" t="str">
            <v>0312</v>
          </cell>
          <cell r="C147" t="str">
            <v>06002</v>
          </cell>
          <cell r="D147" t="str">
            <v>0FIBER</v>
          </cell>
          <cell r="E147" t="str">
            <v>312000</v>
          </cell>
          <cell r="F147" t="str">
            <v>0662</v>
          </cell>
          <cell r="G147" t="str">
            <v>51450</v>
          </cell>
          <cell r="H147" t="str">
            <v>A</v>
          </cell>
          <cell r="I147" t="str">
            <v>00000041</v>
          </cell>
          <cell r="J147">
            <v>63</v>
          </cell>
          <cell r="K147">
            <v>312</v>
          </cell>
          <cell r="L147">
            <v>6002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 t="str">
            <v>0662</v>
          </cell>
          <cell r="R147" t="str">
            <v>51450</v>
          </cell>
          <cell r="S147" t="str">
            <v>200212</v>
          </cell>
          <cell r="T147" t="str">
            <v>SA01</v>
          </cell>
          <cell r="U147">
            <v>317.2</v>
          </cell>
          <cell r="W147">
            <v>0</v>
          </cell>
          <cell r="Y147">
            <v>0</v>
          </cell>
          <cell r="Z147">
            <v>1</v>
          </cell>
          <cell r="AA147" t="str">
            <v>BCH</v>
          </cell>
          <cell r="AB147" t="str">
            <v>450002350</v>
          </cell>
          <cell r="AC147" t="str">
            <v>PO#</v>
          </cell>
          <cell r="AD147" t="str">
            <v>4500030221</v>
          </cell>
          <cell r="AE147" t="str">
            <v>S/R</v>
          </cell>
          <cell r="AF147" t="str">
            <v>NET</v>
          </cell>
          <cell r="AI147" t="str">
            <v>PYN</v>
          </cell>
          <cell r="AJ147" t="str">
            <v>W D COMMUNICATIONS INC</v>
          </cell>
          <cell r="AK147" t="str">
            <v>VND</v>
          </cell>
          <cell r="AL147" t="str">
            <v>591953252</v>
          </cell>
          <cell r="AM147" t="str">
            <v>FAC</v>
          </cell>
          <cell r="AN147" t="str">
            <v>000</v>
          </cell>
          <cell r="AQ147" t="str">
            <v>NVD</v>
          </cell>
          <cell r="AR147" t="str">
            <v>2002-12-</v>
          </cell>
          <cell r="AU147" t="str">
            <v>INVOICE# 26753      W D COMMUNICATIONS I5000003531</v>
          </cell>
          <cell r="AV147" t="str">
            <v>WF-BATCH</v>
          </cell>
          <cell r="AW147" t="str">
            <v>000</v>
          </cell>
          <cell r="AX147" t="str">
            <v>00</v>
          </cell>
          <cell r="AY147" t="str">
            <v>0</v>
          </cell>
          <cell r="AZ147" t="str">
            <v>FPL Fibernet</v>
          </cell>
        </row>
        <row r="148">
          <cell r="A148" t="str">
            <v>107100</v>
          </cell>
          <cell r="B148" t="str">
            <v>0312</v>
          </cell>
          <cell r="C148" t="str">
            <v>06002</v>
          </cell>
          <cell r="D148" t="str">
            <v>0FIBER</v>
          </cell>
          <cell r="E148" t="str">
            <v>312000</v>
          </cell>
          <cell r="F148" t="str">
            <v>0662</v>
          </cell>
          <cell r="G148" t="str">
            <v>51450</v>
          </cell>
          <cell r="H148" t="str">
            <v>A</v>
          </cell>
          <cell r="I148" t="str">
            <v>00000041</v>
          </cell>
          <cell r="J148">
            <v>63</v>
          </cell>
          <cell r="K148">
            <v>312</v>
          </cell>
          <cell r="L148">
            <v>6002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 t="str">
            <v>0662</v>
          </cell>
          <cell r="R148" t="str">
            <v>51450</v>
          </cell>
          <cell r="S148" t="str">
            <v>200212</v>
          </cell>
          <cell r="T148" t="str">
            <v>SA01</v>
          </cell>
          <cell r="U148">
            <v>793</v>
          </cell>
          <cell r="W148">
            <v>0</v>
          </cell>
          <cell r="Y148">
            <v>0</v>
          </cell>
          <cell r="Z148">
            <v>1</v>
          </cell>
          <cell r="AA148" t="str">
            <v>BCH</v>
          </cell>
          <cell r="AB148" t="str">
            <v>450002361</v>
          </cell>
          <cell r="AC148" t="str">
            <v>PO#</v>
          </cell>
          <cell r="AD148" t="str">
            <v>4500030221</v>
          </cell>
          <cell r="AE148" t="str">
            <v>S/R</v>
          </cell>
          <cell r="AF148" t="str">
            <v>NET</v>
          </cell>
          <cell r="AI148" t="str">
            <v>PYN</v>
          </cell>
          <cell r="AJ148" t="str">
            <v>W D COMMUNICATIONS INC</v>
          </cell>
          <cell r="AK148" t="str">
            <v>VND</v>
          </cell>
          <cell r="AL148" t="str">
            <v>591953252</v>
          </cell>
          <cell r="AM148" t="str">
            <v>FAC</v>
          </cell>
          <cell r="AN148" t="str">
            <v>000</v>
          </cell>
          <cell r="AQ148" t="str">
            <v>NVD</v>
          </cell>
          <cell r="AR148" t="str">
            <v>2002-12-</v>
          </cell>
          <cell r="AU148" t="str">
            <v>INVOICE# 26814      W D COMMUNICATIONS I5000003706</v>
          </cell>
          <cell r="AV148" t="str">
            <v>WF-BATCH</v>
          </cell>
          <cell r="AW148" t="str">
            <v>000</v>
          </cell>
          <cell r="AX148" t="str">
            <v>00</v>
          </cell>
          <cell r="AY148" t="str">
            <v>0</v>
          </cell>
          <cell r="AZ148" t="str">
            <v>FPL Fibernet</v>
          </cell>
        </row>
        <row r="149">
          <cell r="A149" t="str">
            <v>107100</v>
          </cell>
          <cell r="B149" t="str">
            <v>0312</v>
          </cell>
          <cell r="C149" t="str">
            <v>06002</v>
          </cell>
          <cell r="D149" t="str">
            <v>0FIBER</v>
          </cell>
          <cell r="E149" t="str">
            <v>312000</v>
          </cell>
          <cell r="F149" t="str">
            <v>0662</v>
          </cell>
          <cell r="G149" t="str">
            <v>51450</v>
          </cell>
          <cell r="H149" t="str">
            <v>A</v>
          </cell>
          <cell r="I149" t="str">
            <v>00000041</v>
          </cell>
          <cell r="J149">
            <v>63</v>
          </cell>
          <cell r="K149">
            <v>312</v>
          </cell>
          <cell r="L149">
            <v>6002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 t="str">
            <v>0662</v>
          </cell>
          <cell r="R149" t="str">
            <v>51450</v>
          </cell>
          <cell r="S149" t="str">
            <v>200212</v>
          </cell>
          <cell r="T149" t="str">
            <v>SA01</v>
          </cell>
          <cell r="U149">
            <v>2379</v>
          </cell>
          <cell r="W149">
            <v>0</v>
          </cell>
          <cell r="Y149">
            <v>0</v>
          </cell>
          <cell r="Z149">
            <v>1</v>
          </cell>
          <cell r="AA149" t="str">
            <v>BCH</v>
          </cell>
          <cell r="AB149" t="str">
            <v>450002353</v>
          </cell>
          <cell r="AC149" t="str">
            <v>PO#</v>
          </cell>
          <cell r="AD149" t="str">
            <v>4500030221</v>
          </cell>
          <cell r="AE149" t="str">
            <v>S/R</v>
          </cell>
          <cell r="AF149" t="str">
            <v>NET</v>
          </cell>
          <cell r="AI149" t="str">
            <v>PYN</v>
          </cell>
          <cell r="AJ149" t="str">
            <v>W D COMMUNICATIONS INC</v>
          </cell>
          <cell r="AK149" t="str">
            <v>VND</v>
          </cell>
          <cell r="AL149" t="str">
            <v>591953252</v>
          </cell>
          <cell r="AM149" t="str">
            <v>FAC</v>
          </cell>
          <cell r="AN149" t="str">
            <v>000</v>
          </cell>
          <cell r="AQ149" t="str">
            <v>NVD</v>
          </cell>
          <cell r="AR149" t="str">
            <v>2002-12-</v>
          </cell>
          <cell r="AU149" t="str">
            <v>INVOICE# 26791      W D COMMUNICATIONS I5000003605</v>
          </cell>
          <cell r="AV149" t="str">
            <v>WF-BATCH</v>
          </cell>
          <cell r="AW149" t="str">
            <v>000</v>
          </cell>
          <cell r="AX149" t="str">
            <v>00</v>
          </cell>
          <cell r="AY149" t="str">
            <v>0</v>
          </cell>
          <cell r="AZ149" t="str">
            <v>FPL Fibernet</v>
          </cell>
        </row>
        <row r="150">
          <cell r="A150" t="str">
            <v>107100</v>
          </cell>
          <cell r="B150" t="str">
            <v>0312</v>
          </cell>
          <cell r="C150" t="str">
            <v>06002</v>
          </cell>
          <cell r="D150" t="str">
            <v>0FIBER</v>
          </cell>
          <cell r="E150" t="str">
            <v>312000</v>
          </cell>
          <cell r="F150" t="str">
            <v>0662</v>
          </cell>
          <cell r="G150" t="str">
            <v>51450</v>
          </cell>
          <cell r="H150" t="str">
            <v>A</v>
          </cell>
          <cell r="I150" t="str">
            <v>00000041</v>
          </cell>
          <cell r="J150">
            <v>63</v>
          </cell>
          <cell r="K150">
            <v>312</v>
          </cell>
          <cell r="L150">
            <v>6002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 t="str">
            <v>0662</v>
          </cell>
          <cell r="R150" t="str">
            <v>51450</v>
          </cell>
          <cell r="S150" t="str">
            <v>200212</v>
          </cell>
          <cell r="T150" t="str">
            <v>SA01</v>
          </cell>
          <cell r="U150">
            <v>49609.440000000002</v>
          </cell>
          <cell r="W150">
            <v>0</v>
          </cell>
          <cell r="Y150">
            <v>0</v>
          </cell>
          <cell r="Z150">
            <v>1</v>
          </cell>
          <cell r="AA150" t="str">
            <v>BCH</v>
          </cell>
          <cell r="AB150" t="str">
            <v>450002354</v>
          </cell>
          <cell r="AC150" t="str">
            <v>PO#</v>
          </cell>
          <cell r="AD150" t="str">
            <v>4500118238</v>
          </cell>
          <cell r="AE150" t="str">
            <v>S/R</v>
          </cell>
          <cell r="AF150" t="str">
            <v>337</v>
          </cell>
          <cell r="AI150" t="str">
            <v>PYN</v>
          </cell>
          <cell r="AJ150" t="str">
            <v>GREGORY ELECTRIC COMPANY</v>
          </cell>
          <cell r="AK150" t="str">
            <v>VND</v>
          </cell>
          <cell r="AL150" t="str">
            <v>570362682</v>
          </cell>
          <cell r="AM150" t="str">
            <v>FAC</v>
          </cell>
          <cell r="AN150" t="str">
            <v>000</v>
          </cell>
          <cell r="AQ150" t="str">
            <v>NVD</v>
          </cell>
          <cell r="AR150" t="str">
            <v>2002-12-</v>
          </cell>
          <cell r="AU150" t="str">
            <v>INVOICE# 27572-001M GREGORY ELECTRIC COM5000003650</v>
          </cell>
          <cell r="AV150" t="str">
            <v>WF-BATCH</v>
          </cell>
          <cell r="AW150" t="str">
            <v>000</v>
          </cell>
          <cell r="AX150" t="str">
            <v>00</v>
          </cell>
          <cell r="AY150" t="str">
            <v>0</v>
          </cell>
          <cell r="AZ150" t="str">
            <v>FPL Fibernet</v>
          </cell>
        </row>
        <row r="151">
          <cell r="A151" t="str">
            <v>107100</v>
          </cell>
          <cell r="B151" t="str">
            <v>0312</v>
          </cell>
          <cell r="C151" t="str">
            <v>06002</v>
          </cell>
          <cell r="D151" t="str">
            <v>0FIBER</v>
          </cell>
          <cell r="E151" t="str">
            <v>312000</v>
          </cell>
          <cell r="F151" t="str">
            <v>0662</v>
          </cell>
          <cell r="G151" t="str">
            <v>52450</v>
          </cell>
          <cell r="H151" t="str">
            <v>A</v>
          </cell>
          <cell r="I151" t="str">
            <v>00000041</v>
          </cell>
          <cell r="J151">
            <v>63</v>
          </cell>
          <cell r="K151">
            <v>312</v>
          </cell>
          <cell r="L151">
            <v>6002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 t="str">
            <v>0662</v>
          </cell>
          <cell r="R151" t="str">
            <v>52450</v>
          </cell>
          <cell r="S151" t="str">
            <v>200212</v>
          </cell>
          <cell r="T151" t="str">
            <v>SA01</v>
          </cell>
          <cell r="U151">
            <v>19333.52</v>
          </cell>
          <cell r="W151">
            <v>0</v>
          </cell>
          <cell r="Y151">
            <v>0</v>
          </cell>
          <cell r="Z151">
            <v>0</v>
          </cell>
          <cell r="AA151" t="str">
            <v>BCH</v>
          </cell>
          <cell r="AB151" t="str">
            <v>450002350</v>
          </cell>
          <cell r="AC151" t="str">
            <v>PO#</v>
          </cell>
          <cell r="AE151" t="str">
            <v>S/R</v>
          </cell>
          <cell r="AI151" t="str">
            <v>PYN</v>
          </cell>
          <cell r="AJ151" t="str">
            <v>CITY OF FT LAUDERDALE</v>
          </cell>
          <cell r="AK151" t="str">
            <v>VND</v>
          </cell>
          <cell r="AL151" t="str">
            <v>596000319</v>
          </cell>
          <cell r="AM151" t="str">
            <v>FAC</v>
          </cell>
          <cell r="AN151" t="str">
            <v>000</v>
          </cell>
          <cell r="AQ151" t="str">
            <v>NVD</v>
          </cell>
          <cell r="AR151" t="str">
            <v>2002-10-</v>
          </cell>
          <cell r="AU151" t="str">
            <v>CUST# R0927         CITY OF FT LAUDERDAL1900003309</v>
          </cell>
          <cell r="AV151" t="str">
            <v>RXC0FXQ</v>
          </cell>
          <cell r="AW151" t="str">
            <v>000</v>
          </cell>
          <cell r="AX151" t="str">
            <v>00</v>
          </cell>
          <cell r="AY151" t="str">
            <v>0</v>
          </cell>
          <cell r="AZ151" t="str">
            <v>FPL Fibernet</v>
          </cell>
        </row>
        <row r="152">
          <cell r="A152" t="str">
            <v>107100</v>
          </cell>
          <cell r="B152" t="str">
            <v>0312</v>
          </cell>
          <cell r="C152" t="str">
            <v>06002</v>
          </cell>
          <cell r="D152" t="str">
            <v>0FIBER</v>
          </cell>
          <cell r="E152" t="str">
            <v>312000</v>
          </cell>
          <cell r="F152" t="str">
            <v>0662</v>
          </cell>
          <cell r="G152" t="str">
            <v>52450</v>
          </cell>
          <cell r="H152" t="str">
            <v>A</v>
          </cell>
          <cell r="I152" t="str">
            <v>00000041</v>
          </cell>
          <cell r="J152">
            <v>63</v>
          </cell>
          <cell r="K152">
            <v>312</v>
          </cell>
          <cell r="L152">
            <v>6002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0662</v>
          </cell>
          <cell r="R152" t="str">
            <v>52450</v>
          </cell>
          <cell r="S152" t="str">
            <v>200212</v>
          </cell>
          <cell r="T152" t="str">
            <v>SA01</v>
          </cell>
          <cell r="U152">
            <v>-89.86</v>
          </cell>
          <cell r="W152">
            <v>0</v>
          </cell>
          <cell r="Y152">
            <v>0</v>
          </cell>
          <cell r="Z152">
            <v>0</v>
          </cell>
          <cell r="AA152" t="str">
            <v>BCH</v>
          </cell>
          <cell r="AB152" t="str">
            <v>450002354</v>
          </cell>
          <cell r="AC152" t="str">
            <v>PO#</v>
          </cell>
          <cell r="AE152" t="str">
            <v>S/R</v>
          </cell>
          <cell r="AI152" t="str">
            <v>PYN</v>
          </cell>
          <cell r="AJ152" t="str">
            <v>CITY OF PLANTATION</v>
          </cell>
          <cell r="AK152" t="str">
            <v>VND</v>
          </cell>
          <cell r="AL152" t="str">
            <v>596017775</v>
          </cell>
          <cell r="AM152" t="str">
            <v>FAC</v>
          </cell>
          <cell r="AN152" t="str">
            <v>000</v>
          </cell>
          <cell r="AQ152" t="str">
            <v>NVD</v>
          </cell>
          <cell r="AR152" t="str">
            <v>2002-10-</v>
          </cell>
          <cell r="AU152" t="str">
            <v>INV# 021504-A       CITY OF PLANTATION  1700000113</v>
          </cell>
          <cell r="AV152" t="str">
            <v>MPS0JFF</v>
          </cell>
          <cell r="AW152" t="str">
            <v>000</v>
          </cell>
          <cell r="AX152" t="str">
            <v>00</v>
          </cell>
          <cell r="AY152" t="str">
            <v>0</v>
          </cell>
          <cell r="AZ152" t="str">
            <v>FPL Fibernet</v>
          </cell>
        </row>
        <row r="153">
          <cell r="A153" t="str">
            <v>107100</v>
          </cell>
          <cell r="B153" t="str">
            <v>0312</v>
          </cell>
          <cell r="C153" t="str">
            <v>06002</v>
          </cell>
          <cell r="D153" t="str">
            <v>0FIBER</v>
          </cell>
          <cell r="E153" t="str">
            <v>312000</v>
          </cell>
          <cell r="F153" t="str">
            <v>0790</v>
          </cell>
          <cell r="G153" t="str">
            <v>65000</v>
          </cell>
          <cell r="H153" t="str">
            <v>A</v>
          </cell>
          <cell r="I153" t="str">
            <v>00000041</v>
          </cell>
          <cell r="J153">
            <v>63</v>
          </cell>
          <cell r="K153">
            <v>312</v>
          </cell>
          <cell r="L153">
            <v>6002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0790</v>
          </cell>
          <cell r="R153" t="str">
            <v>65000</v>
          </cell>
          <cell r="S153" t="str">
            <v>200212</v>
          </cell>
          <cell r="T153" t="str">
            <v>CA01</v>
          </cell>
          <cell r="U153">
            <v>298750</v>
          </cell>
          <cell r="V153" t="str">
            <v>LDB</v>
          </cell>
          <cell r="W153">
            <v>0</v>
          </cell>
          <cell r="Y153">
            <v>0</v>
          </cell>
          <cell r="Z153">
            <v>0</v>
          </cell>
          <cell r="AA153" t="str">
            <v>BCH</v>
          </cell>
          <cell r="AB153" t="str">
            <v>0024</v>
          </cell>
          <cell r="AC153" t="str">
            <v>WKS</v>
          </cell>
          <cell r="AE153" t="str">
            <v>JV#</v>
          </cell>
          <cell r="AF153" t="str">
            <v>1232</v>
          </cell>
          <cell r="AG153" t="str">
            <v>FRN</v>
          </cell>
          <cell r="AH153" t="str">
            <v>6002</v>
          </cell>
          <cell r="AI153" t="str">
            <v>RP#</v>
          </cell>
          <cell r="AJ153" t="str">
            <v>000</v>
          </cell>
          <cell r="AK153" t="str">
            <v>CTL</v>
          </cell>
          <cell r="AM153" t="str">
            <v>RF#</v>
          </cell>
          <cell r="AU153" t="str">
            <v>ACCR DEC 02 CAPITAL-EXELO</v>
          </cell>
          <cell r="AZ153" t="str">
            <v>FPL Fibernet</v>
          </cell>
        </row>
        <row r="154">
          <cell r="A154" t="str">
            <v>107100</v>
          </cell>
          <cell r="B154" t="str">
            <v>0312</v>
          </cell>
          <cell r="C154" t="str">
            <v>06002</v>
          </cell>
          <cell r="D154" t="str">
            <v>0FIBER</v>
          </cell>
          <cell r="E154" t="str">
            <v>312000</v>
          </cell>
          <cell r="F154" t="str">
            <v>0790</v>
          </cell>
          <cell r="G154" t="str">
            <v>65000</v>
          </cell>
          <cell r="H154" t="str">
            <v>A</v>
          </cell>
          <cell r="I154" t="str">
            <v>00000041</v>
          </cell>
          <cell r="J154">
            <v>63</v>
          </cell>
          <cell r="K154">
            <v>312</v>
          </cell>
          <cell r="L154">
            <v>6002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 t="str">
            <v>0790</v>
          </cell>
          <cell r="R154" t="str">
            <v>65000</v>
          </cell>
          <cell r="S154" t="str">
            <v>200212</v>
          </cell>
          <cell r="T154" t="str">
            <v>CA01</v>
          </cell>
          <cell r="U154">
            <v>307603</v>
          </cell>
          <cell r="V154" t="str">
            <v>LDB</v>
          </cell>
          <cell r="W154">
            <v>0</v>
          </cell>
          <cell r="Y154">
            <v>0</v>
          </cell>
          <cell r="Z154">
            <v>0</v>
          </cell>
          <cell r="AA154" t="str">
            <v>BCH</v>
          </cell>
          <cell r="AB154" t="str">
            <v>0015</v>
          </cell>
          <cell r="AC154" t="str">
            <v>WKS</v>
          </cell>
          <cell r="AE154" t="str">
            <v>JV#</v>
          </cell>
          <cell r="AF154" t="str">
            <v>1232</v>
          </cell>
          <cell r="AG154" t="str">
            <v>FRN</v>
          </cell>
          <cell r="AH154" t="str">
            <v>6002</v>
          </cell>
          <cell r="AI154" t="str">
            <v>RP#</v>
          </cell>
          <cell r="AJ154" t="str">
            <v>000</v>
          </cell>
          <cell r="AK154" t="str">
            <v>CTL</v>
          </cell>
          <cell r="AM154" t="str">
            <v>RF#</v>
          </cell>
          <cell r="AU154" t="str">
            <v>ACCRUAL OF DEC 02 CAPITAL</v>
          </cell>
          <cell r="AZ154" t="str">
            <v>FPL Fibernet</v>
          </cell>
        </row>
        <row r="155">
          <cell r="A155" t="str">
            <v>107100</v>
          </cell>
          <cell r="B155" t="str">
            <v>0312</v>
          </cell>
          <cell r="C155" t="str">
            <v>06002</v>
          </cell>
          <cell r="D155" t="str">
            <v>0FIBER</v>
          </cell>
          <cell r="E155" t="str">
            <v>312000</v>
          </cell>
          <cell r="F155" t="str">
            <v>0790</v>
          </cell>
          <cell r="G155" t="str">
            <v>65000</v>
          </cell>
          <cell r="H155" t="str">
            <v>A</v>
          </cell>
          <cell r="I155" t="str">
            <v>00000041</v>
          </cell>
          <cell r="J155">
            <v>63</v>
          </cell>
          <cell r="K155">
            <v>312</v>
          </cell>
          <cell r="L155">
            <v>6002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 t="str">
            <v>0790</v>
          </cell>
          <cell r="R155" t="str">
            <v>65000</v>
          </cell>
          <cell r="S155" t="str">
            <v>200212</v>
          </cell>
          <cell r="T155" t="str">
            <v>CA01</v>
          </cell>
          <cell r="U155">
            <v>955000</v>
          </cell>
          <cell r="V155" t="str">
            <v>LDB</v>
          </cell>
          <cell r="W155">
            <v>0</v>
          </cell>
          <cell r="Y155">
            <v>0</v>
          </cell>
          <cell r="Z155">
            <v>0</v>
          </cell>
          <cell r="AA155" t="str">
            <v>BCH</v>
          </cell>
          <cell r="AB155" t="str">
            <v>0024</v>
          </cell>
          <cell r="AC155" t="str">
            <v>WKS</v>
          </cell>
          <cell r="AE155" t="str">
            <v>JV#</v>
          </cell>
          <cell r="AF155" t="str">
            <v>1232</v>
          </cell>
          <cell r="AG155" t="str">
            <v>FRN</v>
          </cell>
          <cell r="AH155" t="str">
            <v>6002</v>
          </cell>
          <cell r="AI155" t="str">
            <v>RP#</v>
          </cell>
          <cell r="AJ155" t="str">
            <v>000</v>
          </cell>
          <cell r="AK155" t="str">
            <v>CTL</v>
          </cell>
          <cell r="AM155" t="str">
            <v>RF#</v>
          </cell>
          <cell r="AU155" t="str">
            <v>ACCR DEC 02 CAPITAL-FIRST</v>
          </cell>
          <cell r="AZ155" t="str">
            <v>FPL Fibernet</v>
          </cell>
        </row>
        <row r="156">
          <cell r="A156" t="str">
            <v>107100</v>
          </cell>
          <cell r="B156" t="str">
            <v>0312</v>
          </cell>
          <cell r="C156" t="str">
            <v>06002</v>
          </cell>
          <cell r="D156" t="str">
            <v>0FIBER</v>
          </cell>
          <cell r="E156" t="str">
            <v>312000</v>
          </cell>
          <cell r="F156" t="str">
            <v>0790</v>
          </cell>
          <cell r="G156" t="str">
            <v>65000</v>
          </cell>
          <cell r="H156" t="str">
            <v>A</v>
          </cell>
          <cell r="I156" t="str">
            <v>00000041</v>
          </cell>
          <cell r="J156">
            <v>63</v>
          </cell>
          <cell r="K156">
            <v>312</v>
          </cell>
          <cell r="L156">
            <v>6002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>0790</v>
          </cell>
          <cell r="R156" t="str">
            <v>65000</v>
          </cell>
          <cell r="S156" t="str">
            <v>200212</v>
          </cell>
          <cell r="T156" t="str">
            <v>CA01</v>
          </cell>
          <cell r="U156">
            <v>-307603</v>
          </cell>
          <cell r="V156" t="str">
            <v>LDB</v>
          </cell>
          <cell r="W156">
            <v>0</v>
          </cell>
          <cell r="Y156">
            <v>0</v>
          </cell>
          <cell r="Z156">
            <v>0</v>
          </cell>
          <cell r="AA156" t="str">
            <v>BCH</v>
          </cell>
          <cell r="AB156" t="str">
            <v>0043</v>
          </cell>
          <cell r="AC156" t="str">
            <v>WKS</v>
          </cell>
          <cell r="AE156" t="str">
            <v>JV#</v>
          </cell>
          <cell r="AF156" t="str">
            <v>1232</v>
          </cell>
          <cell r="AG156" t="str">
            <v>FRN</v>
          </cell>
          <cell r="AH156" t="str">
            <v>6002</v>
          </cell>
          <cell r="AI156" t="str">
            <v>RP#</v>
          </cell>
          <cell r="AJ156" t="str">
            <v>000</v>
          </cell>
          <cell r="AK156" t="str">
            <v>CTL</v>
          </cell>
          <cell r="AM156" t="str">
            <v>RF#</v>
          </cell>
          <cell r="AU156" t="str">
            <v>ACCR REVERSAL OF DEC 02</v>
          </cell>
          <cell r="AZ156" t="str">
            <v>FPL Fibernet</v>
          </cell>
        </row>
        <row r="157">
          <cell r="A157" t="str">
            <v>107100</v>
          </cell>
          <cell r="B157" t="str">
            <v>0306</v>
          </cell>
          <cell r="C157" t="str">
            <v>06004</v>
          </cell>
          <cell r="D157" t="str">
            <v>0ELECT</v>
          </cell>
          <cell r="E157" t="str">
            <v>306000</v>
          </cell>
          <cell r="F157" t="str">
            <v>0790</v>
          </cell>
          <cell r="G157" t="str">
            <v>65000</v>
          </cell>
          <cell r="H157" t="str">
            <v>A</v>
          </cell>
          <cell r="I157" t="str">
            <v>00000041</v>
          </cell>
          <cell r="J157">
            <v>70</v>
          </cell>
          <cell r="K157">
            <v>306</v>
          </cell>
          <cell r="L157">
            <v>6004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 t="str">
            <v>0790</v>
          </cell>
          <cell r="R157" t="str">
            <v>65000</v>
          </cell>
          <cell r="S157" t="str">
            <v>200212</v>
          </cell>
          <cell r="T157" t="str">
            <v>CA01</v>
          </cell>
          <cell r="U157">
            <v>-331246.7</v>
          </cell>
          <cell r="V157" t="str">
            <v>LDB</v>
          </cell>
          <cell r="W157">
            <v>0</v>
          </cell>
          <cell r="Y157">
            <v>0</v>
          </cell>
          <cell r="Z157">
            <v>0</v>
          </cell>
          <cell r="AA157" t="str">
            <v>BCH</v>
          </cell>
          <cell r="AB157" t="str">
            <v>0023</v>
          </cell>
          <cell r="AC157" t="str">
            <v>WKS</v>
          </cell>
          <cell r="AE157" t="str">
            <v>JV#</v>
          </cell>
          <cell r="AF157" t="str">
            <v>1232</v>
          </cell>
          <cell r="AG157" t="str">
            <v>FRN</v>
          </cell>
          <cell r="AH157" t="str">
            <v>6004</v>
          </cell>
          <cell r="AI157" t="str">
            <v>RP#</v>
          </cell>
          <cell r="AJ157" t="str">
            <v>000</v>
          </cell>
          <cell r="AK157" t="str">
            <v>CTL</v>
          </cell>
          <cell r="AM157" t="str">
            <v>RF#</v>
          </cell>
          <cell r="AU157" t="str">
            <v>TO PLACE IN SERVICE</v>
          </cell>
          <cell r="AZ157" t="str">
            <v>FPL Fibernet</v>
          </cell>
        </row>
        <row r="158">
          <cell r="A158" t="str">
            <v>107100</v>
          </cell>
          <cell r="B158" t="str">
            <v>0306</v>
          </cell>
          <cell r="C158" t="str">
            <v>06004</v>
          </cell>
          <cell r="D158" t="str">
            <v>0FIBER</v>
          </cell>
          <cell r="E158" t="str">
            <v>306000</v>
          </cell>
          <cell r="F158" t="str">
            <v>0662</v>
          </cell>
          <cell r="G158" t="str">
            <v>51450</v>
          </cell>
          <cell r="H158" t="str">
            <v>A</v>
          </cell>
          <cell r="I158" t="str">
            <v>00000041</v>
          </cell>
          <cell r="J158">
            <v>63</v>
          </cell>
          <cell r="K158">
            <v>306</v>
          </cell>
          <cell r="L158">
            <v>6004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0662</v>
          </cell>
          <cell r="R158" t="str">
            <v>51450</v>
          </cell>
          <cell r="S158" t="str">
            <v>200212</v>
          </cell>
          <cell r="T158" t="str">
            <v>SA01</v>
          </cell>
          <cell r="U158">
            <v>796.5</v>
          </cell>
          <cell r="W158">
            <v>0</v>
          </cell>
          <cell r="Y158">
            <v>0</v>
          </cell>
          <cell r="Z158">
            <v>1</v>
          </cell>
          <cell r="AA158" t="str">
            <v>BCH</v>
          </cell>
          <cell r="AB158" t="str">
            <v>450002361</v>
          </cell>
          <cell r="AC158" t="str">
            <v>PO#</v>
          </cell>
          <cell r="AD158" t="str">
            <v>4500030221</v>
          </cell>
          <cell r="AE158" t="str">
            <v>S/R</v>
          </cell>
          <cell r="AF158" t="str">
            <v>NET</v>
          </cell>
          <cell r="AI158" t="str">
            <v>PYN</v>
          </cell>
          <cell r="AJ158" t="str">
            <v>W D COMMUNICATIONS INC</v>
          </cell>
          <cell r="AK158" t="str">
            <v>VND</v>
          </cell>
          <cell r="AL158" t="str">
            <v>591953252</v>
          </cell>
          <cell r="AM158" t="str">
            <v>FAC</v>
          </cell>
          <cell r="AN158" t="str">
            <v>000</v>
          </cell>
          <cell r="AQ158" t="str">
            <v>NVD</v>
          </cell>
          <cell r="AR158" t="str">
            <v>2002-12-</v>
          </cell>
          <cell r="AU158" t="str">
            <v>INVOICE# 26651      W D COMMUNICATIONS I5000003707</v>
          </cell>
          <cell r="AV158" t="str">
            <v>WF-BATCH</v>
          </cell>
          <cell r="AW158" t="str">
            <v>000</v>
          </cell>
          <cell r="AX158" t="str">
            <v>00</v>
          </cell>
          <cell r="AY158" t="str">
            <v>0</v>
          </cell>
          <cell r="AZ158" t="str">
            <v>FPL Fibernet</v>
          </cell>
        </row>
        <row r="159">
          <cell r="A159" t="str">
            <v>107100</v>
          </cell>
          <cell r="B159" t="str">
            <v>0306</v>
          </cell>
          <cell r="C159" t="str">
            <v>06004</v>
          </cell>
          <cell r="D159" t="str">
            <v>0FIBER</v>
          </cell>
          <cell r="E159" t="str">
            <v>306000</v>
          </cell>
          <cell r="F159" t="str">
            <v>0662</v>
          </cell>
          <cell r="G159" t="str">
            <v>51450</v>
          </cell>
          <cell r="H159" t="str">
            <v>A</v>
          </cell>
          <cell r="I159" t="str">
            <v>00000041</v>
          </cell>
          <cell r="J159">
            <v>63</v>
          </cell>
          <cell r="K159">
            <v>306</v>
          </cell>
          <cell r="L159">
            <v>6004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 t="str">
            <v>0662</v>
          </cell>
          <cell r="R159" t="str">
            <v>51450</v>
          </cell>
          <cell r="S159" t="str">
            <v>200212</v>
          </cell>
          <cell r="T159" t="str">
            <v>SA01</v>
          </cell>
          <cell r="U159">
            <v>1193.25</v>
          </cell>
          <cell r="W159">
            <v>0</v>
          </cell>
          <cell r="Y159">
            <v>0</v>
          </cell>
          <cell r="Z159">
            <v>1</v>
          </cell>
          <cell r="AA159" t="str">
            <v>BCH</v>
          </cell>
          <cell r="AB159" t="str">
            <v>450002339</v>
          </cell>
          <cell r="AC159" t="str">
            <v>PO#</v>
          </cell>
          <cell r="AD159" t="str">
            <v>4500030221</v>
          </cell>
          <cell r="AE159" t="str">
            <v>S/R</v>
          </cell>
          <cell r="AF159" t="str">
            <v>NET</v>
          </cell>
          <cell r="AI159" t="str">
            <v>PYN</v>
          </cell>
          <cell r="AJ159" t="str">
            <v>W D COMMUNICATIONS INC</v>
          </cell>
          <cell r="AK159" t="str">
            <v>VND</v>
          </cell>
          <cell r="AL159" t="str">
            <v>591953252</v>
          </cell>
          <cell r="AM159" t="str">
            <v>FAC</v>
          </cell>
          <cell r="AN159" t="str">
            <v>000</v>
          </cell>
          <cell r="AQ159" t="str">
            <v>NVD</v>
          </cell>
          <cell r="AR159" t="str">
            <v>2002-12-</v>
          </cell>
          <cell r="AU159" t="str">
            <v>INVOICE# 26620      W D COMMUNICATIONS I5000003482</v>
          </cell>
          <cell r="AV159" t="str">
            <v>WF-BATCH</v>
          </cell>
          <cell r="AW159" t="str">
            <v>000</v>
          </cell>
          <cell r="AX159" t="str">
            <v>00</v>
          </cell>
          <cell r="AY159" t="str">
            <v>0</v>
          </cell>
          <cell r="AZ159" t="str">
            <v>FPL Fibernet</v>
          </cell>
        </row>
        <row r="160">
          <cell r="A160" t="str">
            <v>107100</v>
          </cell>
          <cell r="B160" t="str">
            <v>0306</v>
          </cell>
          <cell r="C160" t="str">
            <v>06004</v>
          </cell>
          <cell r="D160" t="str">
            <v>0FIBER</v>
          </cell>
          <cell r="E160" t="str">
            <v>306000</v>
          </cell>
          <cell r="F160" t="str">
            <v>0662</v>
          </cell>
          <cell r="G160" t="str">
            <v>51450</v>
          </cell>
          <cell r="H160" t="str">
            <v>A</v>
          </cell>
          <cell r="I160" t="str">
            <v>00000041</v>
          </cell>
          <cell r="J160">
            <v>63</v>
          </cell>
          <cell r="K160">
            <v>306</v>
          </cell>
          <cell r="L160">
            <v>6004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 t="str">
            <v>0662</v>
          </cell>
          <cell r="R160" t="str">
            <v>51450</v>
          </cell>
          <cell r="S160" t="str">
            <v>200212</v>
          </cell>
          <cell r="T160" t="str">
            <v>SA01</v>
          </cell>
          <cell r="U160">
            <v>1193.25</v>
          </cell>
          <cell r="W160">
            <v>0</v>
          </cell>
          <cell r="Y160">
            <v>0</v>
          </cell>
          <cell r="Z160">
            <v>1</v>
          </cell>
          <cell r="AA160" t="str">
            <v>BCH</v>
          </cell>
          <cell r="AB160" t="str">
            <v>450002339</v>
          </cell>
          <cell r="AC160" t="str">
            <v>PO#</v>
          </cell>
          <cell r="AD160" t="str">
            <v>4500030221</v>
          </cell>
          <cell r="AE160" t="str">
            <v>S/R</v>
          </cell>
          <cell r="AF160" t="str">
            <v>NET</v>
          </cell>
          <cell r="AI160" t="str">
            <v>PYN</v>
          </cell>
          <cell r="AJ160" t="str">
            <v>W D COMMUNICATIONS INC</v>
          </cell>
          <cell r="AK160" t="str">
            <v>VND</v>
          </cell>
          <cell r="AL160" t="str">
            <v>591953252</v>
          </cell>
          <cell r="AM160" t="str">
            <v>FAC</v>
          </cell>
          <cell r="AN160" t="str">
            <v>000</v>
          </cell>
          <cell r="AQ160" t="str">
            <v>NVD</v>
          </cell>
          <cell r="AR160" t="str">
            <v>2002-12-</v>
          </cell>
          <cell r="AU160" t="str">
            <v>INVOICE# FPL-01     W D COMMUNICATIONS I5000003476</v>
          </cell>
          <cell r="AV160" t="str">
            <v>WF-BATCH</v>
          </cell>
          <cell r="AW160" t="str">
            <v>000</v>
          </cell>
          <cell r="AX160" t="str">
            <v>00</v>
          </cell>
          <cell r="AY160" t="str">
            <v>0</v>
          </cell>
          <cell r="AZ160" t="str">
            <v>FPL Fibernet</v>
          </cell>
        </row>
        <row r="161">
          <cell r="A161" t="str">
            <v>107100</v>
          </cell>
          <cell r="B161" t="str">
            <v>0306</v>
          </cell>
          <cell r="C161" t="str">
            <v>06004</v>
          </cell>
          <cell r="D161" t="str">
            <v>0FIBER</v>
          </cell>
          <cell r="E161" t="str">
            <v>306000</v>
          </cell>
          <cell r="F161" t="str">
            <v>0662</v>
          </cell>
          <cell r="G161" t="str">
            <v>51450</v>
          </cell>
          <cell r="H161" t="str">
            <v>A</v>
          </cell>
          <cell r="I161" t="str">
            <v>00000041</v>
          </cell>
          <cell r="J161">
            <v>63</v>
          </cell>
          <cell r="K161">
            <v>306</v>
          </cell>
          <cell r="L161">
            <v>6004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 t="str">
            <v>0662</v>
          </cell>
          <cell r="R161" t="str">
            <v>51450</v>
          </cell>
          <cell r="S161" t="str">
            <v>200212</v>
          </cell>
          <cell r="T161" t="str">
            <v>SA01</v>
          </cell>
          <cell r="U161">
            <v>1193.25</v>
          </cell>
          <cell r="W161">
            <v>0</v>
          </cell>
          <cell r="Y161">
            <v>0</v>
          </cell>
          <cell r="Z161">
            <v>1</v>
          </cell>
          <cell r="AA161" t="str">
            <v>BCH</v>
          </cell>
          <cell r="AB161" t="str">
            <v>450002350</v>
          </cell>
          <cell r="AC161" t="str">
            <v>PO#</v>
          </cell>
          <cell r="AD161" t="str">
            <v>4500030221</v>
          </cell>
          <cell r="AE161" t="str">
            <v>S/R</v>
          </cell>
          <cell r="AF161" t="str">
            <v>NET</v>
          </cell>
          <cell r="AI161" t="str">
            <v>PYN</v>
          </cell>
          <cell r="AJ161" t="str">
            <v>W D COMMUNICATIONS INC</v>
          </cell>
          <cell r="AK161" t="str">
            <v>VND</v>
          </cell>
          <cell r="AL161" t="str">
            <v>591953252</v>
          </cell>
          <cell r="AM161" t="str">
            <v>FAC</v>
          </cell>
          <cell r="AN161" t="str">
            <v>000</v>
          </cell>
          <cell r="AQ161" t="str">
            <v>NVD</v>
          </cell>
          <cell r="AR161" t="str">
            <v>2002-12-</v>
          </cell>
          <cell r="AU161" t="str">
            <v>INVOICE# 26306      W D COMMUNICATIONS I5000003560</v>
          </cell>
          <cell r="AV161" t="str">
            <v>WF-BATCH</v>
          </cell>
          <cell r="AW161" t="str">
            <v>000</v>
          </cell>
          <cell r="AX161" t="str">
            <v>00</v>
          </cell>
          <cell r="AY161" t="str">
            <v>0</v>
          </cell>
          <cell r="AZ161" t="str">
            <v>FPL Fibernet</v>
          </cell>
        </row>
        <row r="162">
          <cell r="A162" t="str">
            <v>107100</v>
          </cell>
          <cell r="B162" t="str">
            <v>0306</v>
          </cell>
          <cell r="C162" t="str">
            <v>06004</v>
          </cell>
          <cell r="D162" t="str">
            <v>0FIBER</v>
          </cell>
          <cell r="E162" t="str">
            <v>306000</v>
          </cell>
          <cell r="F162" t="str">
            <v>0691</v>
          </cell>
          <cell r="G162" t="str">
            <v>65000</v>
          </cell>
          <cell r="H162" t="str">
            <v>A</v>
          </cell>
          <cell r="I162" t="str">
            <v>00000041</v>
          </cell>
          <cell r="J162">
            <v>63</v>
          </cell>
          <cell r="K162">
            <v>306</v>
          </cell>
          <cell r="L162">
            <v>6004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 t="str">
            <v>0691</v>
          </cell>
          <cell r="R162" t="str">
            <v>65000</v>
          </cell>
          <cell r="S162" t="str">
            <v>200212</v>
          </cell>
          <cell r="T162" t="str">
            <v>CA01</v>
          </cell>
          <cell r="U162">
            <v>12392.05</v>
          </cell>
          <cell r="V162" t="str">
            <v>LDB</v>
          </cell>
          <cell r="W162">
            <v>0</v>
          </cell>
          <cell r="Y162">
            <v>0</v>
          </cell>
          <cell r="Z162">
            <v>0</v>
          </cell>
          <cell r="AA162" t="str">
            <v>BCH</v>
          </cell>
          <cell r="AB162" t="str">
            <v>0028</v>
          </cell>
          <cell r="AC162" t="str">
            <v>WKS</v>
          </cell>
          <cell r="AE162" t="str">
            <v>JV#</v>
          </cell>
          <cell r="AF162" t="str">
            <v>1232</v>
          </cell>
          <cell r="AG162" t="str">
            <v>FRN</v>
          </cell>
          <cell r="AH162" t="str">
            <v>6004</v>
          </cell>
          <cell r="AI162" t="str">
            <v>RP#</v>
          </cell>
          <cell r="AJ162" t="str">
            <v>000</v>
          </cell>
          <cell r="AK162" t="str">
            <v>CTL</v>
          </cell>
          <cell r="AM162" t="str">
            <v>RF#</v>
          </cell>
          <cell r="AU162" t="str">
            <v>I/C-ACCR FELDMAN GALE&amp;WEB</v>
          </cell>
          <cell r="AZ162" t="str">
            <v>FPL Fibernet</v>
          </cell>
        </row>
        <row r="163">
          <cell r="A163" t="str">
            <v>107100</v>
          </cell>
          <cell r="B163" t="str">
            <v>0306</v>
          </cell>
          <cell r="C163" t="str">
            <v>06004</v>
          </cell>
          <cell r="D163" t="str">
            <v>0FIBER</v>
          </cell>
          <cell r="E163" t="str">
            <v>306000</v>
          </cell>
          <cell r="F163" t="str">
            <v>0790</v>
          </cell>
          <cell r="G163" t="str">
            <v>65000</v>
          </cell>
          <cell r="H163" t="str">
            <v>A</v>
          </cell>
          <cell r="I163" t="str">
            <v>00000041</v>
          </cell>
          <cell r="J163">
            <v>63</v>
          </cell>
          <cell r="K163">
            <v>306</v>
          </cell>
          <cell r="L163">
            <v>6004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 t="str">
            <v>0790</v>
          </cell>
          <cell r="R163" t="str">
            <v>65000</v>
          </cell>
          <cell r="S163" t="str">
            <v>200212</v>
          </cell>
          <cell r="T163" t="str">
            <v>CA01</v>
          </cell>
          <cell r="U163">
            <v>390000</v>
          </cell>
          <cell r="V163" t="str">
            <v>LDB</v>
          </cell>
          <cell r="W163">
            <v>0</v>
          </cell>
          <cell r="Y163">
            <v>0</v>
          </cell>
          <cell r="Z163">
            <v>0</v>
          </cell>
          <cell r="AA163" t="str">
            <v>BCH</v>
          </cell>
          <cell r="AB163" t="str">
            <v>0024</v>
          </cell>
          <cell r="AC163" t="str">
            <v>WKS</v>
          </cell>
          <cell r="AE163" t="str">
            <v>JV#</v>
          </cell>
          <cell r="AF163" t="str">
            <v>1232</v>
          </cell>
          <cell r="AG163" t="str">
            <v>FRN</v>
          </cell>
          <cell r="AH163" t="str">
            <v>6004</v>
          </cell>
          <cell r="AI163" t="str">
            <v>RP#</v>
          </cell>
          <cell r="AJ163" t="str">
            <v>000</v>
          </cell>
          <cell r="AK163" t="str">
            <v>CTL</v>
          </cell>
          <cell r="AM163" t="str">
            <v>RF#</v>
          </cell>
          <cell r="AU163" t="str">
            <v>ACCR DEC 02 CAPITAL-EXELO</v>
          </cell>
          <cell r="AZ163" t="str">
            <v>FPL Fibernet</v>
          </cell>
        </row>
        <row r="164">
          <cell r="A164" t="str">
            <v>107100</v>
          </cell>
          <cell r="B164" t="str">
            <v>0306</v>
          </cell>
          <cell r="C164" t="str">
            <v>06004</v>
          </cell>
          <cell r="D164" t="str">
            <v>0FIBER</v>
          </cell>
          <cell r="E164" t="str">
            <v>306000</v>
          </cell>
          <cell r="F164" t="str">
            <v>0790</v>
          </cell>
          <cell r="G164" t="str">
            <v>65000</v>
          </cell>
          <cell r="H164" t="str">
            <v>A</v>
          </cell>
          <cell r="I164" t="str">
            <v>00000041</v>
          </cell>
          <cell r="J164">
            <v>63</v>
          </cell>
          <cell r="K164">
            <v>306</v>
          </cell>
          <cell r="L164">
            <v>6004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 t="str">
            <v>0790</v>
          </cell>
          <cell r="R164" t="str">
            <v>65000</v>
          </cell>
          <cell r="S164" t="str">
            <v>200212</v>
          </cell>
          <cell r="T164" t="str">
            <v>CA01</v>
          </cell>
          <cell r="U164">
            <v>-955000</v>
          </cell>
          <cell r="V164" t="str">
            <v>LDB</v>
          </cell>
          <cell r="W164">
            <v>0</v>
          </cell>
          <cell r="Y164">
            <v>0</v>
          </cell>
          <cell r="Z164">
            <v>0</v>
          </cell>
          <cell r="AA164" t="str">
            <v>BCH</v>
          </cell>
          <cell r="AB164" t="str">
            <v>0003</v>
          </cell>
          <cell r="AC164" t="str">
            <v>WKS</v>
          </cell>
          <cell r="AE164" t="str">
            <v>JV#</v>
          </cell>
          <cell r="AF164" t="str">
            <v>1232</v>
          </cell>
          <cell r="AG164" t="str">
            <v>FRN</v>
          </cell>
          <cell r="AH164" t="str">
            <v>6004</v>
          </cell>
          <cell r="AI164" t="str">
            <v>RP#</v>
          </cell>
          <cell r="AJ164" t="str">
            <v>000</v>
          </cell>
          <cell r="AK164" t="str">
            <v>CTL</v>
          </cell>
          <cell r="AM164" t="str">
            <v>RF#</v>
          </cell>
          <cell r="AU164" t="str">
            <v>AC-REV ACCRUAL OF OCT 02 CAPITA</v>
          </cell>
          <cell r="AZ164" t="str">
            <v>FPL Fibernet</v>
          </cell>
        </row>
        <row r="165">
          <cell r="A165" t="str">
            <v>107100</v>
          </cell>
          <cell r="B165" t="str">
            <v>0385</v>
          </cell>
          <cell r="C165" t="str">
            <v>06004</v>
          </cell>
          <cell r="D165" t="str">
            <v>0FIBER</v>
          </cell>
          <cell r="E165" t="str">
            <v>306000</v>
          </cell>
          <cell r="F165" t="str">
            <v>0625</v>
          </cell>
          <cell r="G165" t="str">
            <v>52450</v>
          </cell>
          <cell r="H165" t="str">
            <v>A</v>
          </cell>
          <cell r="I165" t="str">
            <v>00000041</v>
          </cell>
          <cell r="J165">
            <v>60</v>
          </cell>
          <cell r="K165">
            <v>385</v>
          </cell>
          <cell r="L165">
            <v>6004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 t="str">
            <v>0625</v>
          </cell>
          <cell r="R165" t="str">
            <v>52450</v>
          </cell>
          <cell r="S165" t="str">
            <v>200212</v>
          </cell>
          <cell r="T165" t="str">
            <v>SA01</v>
          </cell>
          <cell r="U165">
            <v>11</v>
          </cell>
          <cell r="W165">
            <v>0</v>
          </cell>
          <cell r="Y165">
            <v>0</v>
          </cell>
          <cell r="Z165">
            <v>0</v>
          </cell>
          <cell r="AA165" t="str">
            <v>BCH</v>
          </cell>
          <cell r="AB165" t="str">
            <v>450002340</v>
          </cell>
          <cell r="AC165" t="str">
            <v>PO#</v>
          </cell>
          <cell r="AE165" t="str">
            <v>S/R</v>
          </cell>
          <cell r="AI165" t="str">
            <v>PYN</v>
          </cell>
          <cell r="AJ165" t="str">
            <v>CAJIGAS R C</v>
          </cell>
          <cell r="AK165" t="str">
            <v>VND</v>
          </cell>
          <cell r="AL165" t="str">
            <v>264370702</v>
          </cell>
          <cell r="AM165" t="str">
            <v>FAC</v>
          </cell>
          <cell r="AN165" t="str">
            <v>000</v>
          </cell>
          <cell r="AQ165" t="str">
            <v>NVD</v>
          </cell>
          <cell r="AR165" t="str">
            <v>2002-08-</v>
          </cell>
          <cell r="AU165" t="str">
            <v>R CAJIGAS MISC      CAJIGAS R C         1900003283</v>
          </cell>
          <cell r="AV165" t="str">
            <v>WF-BATCH</v>
          </cell>
          <cell r="AW165" t="str">
            <v>000</v>
          </cell>
          <cell r="AX165" t="str">
            <v>00</v>
          </cell>
          <cell r="AY165" t="str">
            <v>0</v>
          </cell>
          <cell r="AZ165" t="str">
            <v>FPL Fibernet</v>
          </cell>
        </row>
        <row r="166">
          <cell r="A166" t="str">
            <v>107100</v>
          </cell>
          <cell r="B166" t="str">
            <v>0385</v>
          </cell>
          <cell r="C166" t="str">
            <v>06004</v>
          </cell>
          <cell r="D166" t="str">
            <v>0FIBER</v>
          </cell>
          <cell r="E166" t="str">
            <v>306000</v>
          </cell>
          <cell r="F166" t="str">
            <v>0646</v>
          </cell>
          <cell r="G166" t="str">
            <v>52450</v>
          </cell>
          <cell r="H166" t="str">
            <v>A</v>
          </cell>
          <cell r="I166" t="str">
            <v>00000041</v>
          </cell>
          <cell r="J166">
            <v>60</v>
          </cell>
          <cell r="K166">
            <v>385</v>
          </cell>
          <cell r="L166">
            <v>6004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0646</v>
          </cell>
          <cell r="R166" t="str">
            <v>52450</v>
          </cell>
          <cell r="S166" t="str">
            <v>200212</v>
          </cell>
          <cell r="T166" t="str">
            <v>SA01</v>
          </cell>
          <cell r="U166">
            <v>78.67</v>
          </cell>
          <cell r="W166">
            <v>0</v>
          </cell>
          <cell r="Y166">
            <v>0</v>
          </cell>
          <cell r="Z166">
            <v>0</v>
          </cell>
          <cell r="AA166" t="str">
            <v>BCH</v>
          </cell>
          <cell r="AB166" t="str">
            <v>450002340</v>
          </cell>
          <cell r="AC166" t="str">
            <v>PO#</v>
          </cell>
          <cell r="AE166" t="str">
            <v>S/R</v>
          </cell>
          <cell r="AI166" t="str">
            <v>PYN</v>
          </cell>
          <cell r="AJ166" t="str">
            <v>CAJIGAS R C</v>
          </cell>
          <cell r="AK166" t="str">
            <v>VND</v>
          </cell>
          <cell r="AL166" t="str">
            <v>264370702</v>
          </cell>
          <cell r="AM166" t="str">
            <v>FAC</v>
          </cell>
          <cell r="AN166" t="str">
            <v>000</v>
          </cell>
          <cell r="AQ166" t="str">
            <v>NVD</v>
          </cell>
          <cell r="AR166" t="str">
            <v>2002-08-</v>
          </cell>
          <cell r="AU166" t="str">
            <v>R CAJIGAS MILEAGE   CAJIGAS R C         1900003283</v>
          </cell>
          <cell r="AV166" t="str">
            <v>WF-BATCH</v>
          </cell>
          <cell r="AW166" t="str">
            <v>000</v>
          </cell>
          <cell r="AX166" t="str">
            <v>00</v>
          </cell>
          <cell r="AY166" t="str">
            <v>0</v>
          </cell>
          <cell r="AZ166" t="str">
            <v>FPL Fibernet</v>
          </cell>
        </row>
        <row r="167">
          <cell r="A167" t="str">
            <v>107100</v>
          </cell>
          <cell r="B167" t="str">
            <v>0314</v>
          </cell>
          <cell r="C167" t="str">
            <v>06005</v>
          </cell>
          <cell r="D167" t="str">
            <v>0FIBER</v>
          </cell>
          <cell r="E167" t="str">
            <v>314000</v>
          </cell>
          <cell r="F167" t="str">
            <v>0662</v>
          </cell>
          <cell r="G167" t="str">
            <v>51450</v>
          </cell>
          <cell r="H167" t="str">
            <v>A</v>
          </cell>
          <cell r="I167" t="str">
            <v>00000041</v>
          </cell>
          <cell r="J167">
            <v>63</v>
          </cell>
          <cell r="K167">
            <v>314</v>
          </cell>
          <cell r="L167">
            <v>6005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 t="str">
            <v>0662</v>
          </cell>
          <cell r="R167" t="str">
            <v>51450</v>
          </cell>
          <cell r="S167" t="str">
            <v>200212</v>
          </cell>
          <cell r="T167" t="str">
            <v>SA01</v>
          </cell>
          <cell r="U167">
            <v>1193.25</v>
          </cell>
          <cell r="W167">
            <v>0</v>
          </cell>
          <cell r="Y167">
            <v>0</v>
          </cell>
          <cell r="Z167">
            <v>1</v>
          </cell>
          <cell r="AA167" t="str">
            <v>BCH</v>
          </cell>
          <cell r="AB167" t="str">
            <v>450002350</v>
          </cell>
          <cell r="AC167" t="str">
            <v>PO#</v>
          </cell>
          <cell r="AD167" t="str">
            <v>4500030221</v>
          </cell>
          <cell r="AE167" t="str">
            <v>S/R</v>
          </cell>
          <cell r="AF167" t="str">
            <v>NET</v>
          </cell>
          <cell r="AI167" t="str">
            <v>PYN</v>
          </cell>
          <cell r="AJ167" t="str">
            <v>W D COMMUNICATIONS INC</v>
          </cell>
          <cell r="AK167" t="str">
            <v>VND</v>
          </cell>
          <cell r="AL167" t="str">
            <v>591953252</v>
          </cell>
          <cell r="AM167" t="str">
            <v>FAC</v>
          </cell>
          <cell r="AN167" t="str">
            <v>000</v>
          </cell>
          <cell r="AQ167" t="str">
            <v>NVD</v>
          </cell>
          <cell r="AR167" t="str">
            <v>2002-12-</v>
          </cell>
          <cell r="AU167" t="str">
            <v>INVOICE# 26749      W D COMMUNICATIONS I5000003546</v>
          </cell>
          <cell r="AV167" t="str">
            <v>WF-BATCH</v>
          </cell>
          <cell r="AW167" t="str">
            <v>000</v>
          </cell>
          <cell r="AX167" t="str">
            <v>00</v>
          </cell>
          <cell r="AY167" t="str">
            <v>0</v>
          </cell>
          <cell r="AZ167" t="str">
            <v>FPL Fibernet</v>
          </cell>
        </row>
        <row r="168">
          <cell r="A168" t="str">
            <v>107100</v>
          </cell>
          <cell r="B168" t="str">
            <v>0314</v>
          </cell>
          <cell r="C168" t="str">
            <v>06005</v>
          </cell>
          <cell r="D168" t="str">
            <v>0FIBER</v>
          </cell>
          <cell r="E168" t="str">
            <v>314000</v>
          </cell>
          <cell r="F168" t="str">
            <v>0662</v>
          </cell>
          <cell r="G168" t="str">
            <v>51450</v>
          </cell>
          <cell r="H168" t="str">
            <v>A</v>
          </cell>
          <cell r="I168" t="str">
            <v>00000041</v>
          </cell>
          <cell r="J168">
            <v>63</v>
          </cell>
          <cell r="K168">
            <v>314</v>
          </cell>
          <cell r="L168">
            <v>6005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0662</v>
          </cell>
          <cell r="R168" t="str">
            <v>51450</v>
          </cell>
          <cell r="S168" t="str">
            <v>200212</v>
          </cell>
          <cell r="T168" t="str">
            <v>SA01</v>
          </cell>
          <cell r="U168">
            <v>1951</v>
          </cell>
          <cell r="W168">
            <v>0</v>
          </cell>
          <cell r="Y168">
            <v>0</v>
          </cell>
          <cell r="Z168">
            <v>1</v>
          </cell>
          <cell r="AA168" t="str">
            <v>BCH</v>
          </cell>
          <cell r="AB168" t="str">
            <v>450002350</v>
          </cell>
          <cell r="AC168" t="str">
            <v>PO#</v>
          </cell>
          <cell r="AD168" t="str">
            <v>4500030221</v>
          </cell>
          <cell r="AE168" t="str">
            <v>S/R</v>
          </cell>
          <cell r="AF168" t="str">
            <v>NET</v>
          </cell>
          <cell r="AI168" t="str">
            <v>PYN</v>
          </cell>
          <cell r="AJ168" t="str">
            <v>W D COMMUNICATIONS INC</v>
          </cell>
          <cell r="AK168" t="str">
            <v>VND</v>
          </cell>
          <cell r="AL168" t="str">
            <v>591953252</v>
          </cell>
          <cell r="AM168" t="str">
            <v>FAC</v>
          </cell>
          <cell r="AN168" t="str">
            <v>000</v>
          </cell>
          <cell r="AQ168" t="str">
            <v>NVD</v>
          </cell>
          <cell r="AR168" t="str">
            <v>2002-12-</v>
          </cell>
          <cell r="AU168" t="str">
            <v>INVOICE# 26750      W D COMMUNICATIONS I5000003584</v>
          </cell>
          <cell r="AV168" t="str">
            <v>WF-BATCH</v>
          </cell>
          <cell r="AW168" t="str">
            <v>000</v>
          </cell>
          <cell r="AX168" t="str">
            <v>00</v>
          </cell>
          <cell r="AY168" t="str">
            <v>0</v>
          </cell>
          <cell r="AZ168" t="str">
            <v>FPL Fibernet</v>
          </cell>
        </row>
        <row r="169">
          <cell r="A169" t="str">
            <v>107100</v>
          </cell>
          <cell r="B169" t="str">
            <v>0314</v>
          </cell>
          <cell r="C169" t="str">
            <v>06005</v>
          </cell>
          <cell r="D169" t="str">
            <v>0FIBER</v>
          </cell>
          <cell r="E169" t="str">
            <v>314000</v>
          </cell>
          <cell r="F169" t="str">
            <v>0790</v>
          </cell>
          <cell r="G169" t="str">
            <v>65000</v>
          </cell>
          <cell r="H169" t="str">
            <v>A</v>
          </cell>
          <cell r="I169" t="str">
            <v>00000041</v>
          </cell>
          <cell r="J169">
            <v>9</v>
          </cell>
          <cell r="K169">
            <v>314</v>
          </cell>
          <cell r="L169">
            <v>6005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 t="str">
            <v>0790</v>
          </cell>
          <cell r="R169" t="str">
            <v>65000</v>
          </cell>
          <cell r="S169" t="str">
            <v>200212</v>
          </cell>
          <cell r="T169" t="str">
            <v>CA01</v>
          </cell>
          <cell r="U169">
            <v>-56477.59</v>
          </cell>
          <cell r="V169" t="str">
            <v>LDB</v>
          </cell>
          <cell r="W169">
            <v>0</v>
          </cell>
          <cell r="Y169">
            <v>0</v>
          </cell>
          <cell r="Z169">
            <v>0</v>
          </cell>
          <cell r="AA169" t="str">
            <v>BCH</v>
          </cell>
          <cell r="AB169" t="str">
            <v>0023</v>
          </cell>
          <cell r="AC169" t="str">
            <v>WKS</v>
          </cell>
          <cell r="AE169" t="str">
            <v>JV#</v>
          </cell>
          <cell r="AF169" t="str">
            <v>1232</v>
          </cell>
          <cell r="AG169" t="str">
            <v>FRN</v>
          </cell>
          <cell r="AH169" t="str">
            <v>6005</v>
          </cell>
          <cell r="AI169" t="str">
            <v>RP#</v>
          </cell>
          <cell r="AJ169" t="str">
            <v>000</v>
          </cell>
          <cell r="AK169" t="str">
            <v>CTL</v>
          </cell>
          <cell r="AM169" t="str">
            <v>RF#</v>
          </cell>
          <cell r="AU169" t="str">
            <v>TO PLACE IN SERVICE</v>
          </cell>
          <cell r="AZ169" t="str">
            <v>FPL Fibernet</v>
          </cell>
        </row>
        <row r="170">
          <cell r="A170" t="str">
            <v>107100</v>
          </cell>
          <cell r="B170" t="str">
            <v>0314</v>
          </cell>
          <cell r="C170" t="str">
            <v>06005</v>
          </cell>
          <cell r="D170" t="str">
            <v>0FIBER</v>
          </cell>
          <cell r="E170" t="str">
            <v>314000</v>
          </cell>
          <cell r="F170" t="str">
            <v>0790</v>
          </cell>
          <cell r="G170" t="str">
            <v>65000</v>
          </cell>
          <cell r="H170" t="str">
            <v>A</v>
          </cell>
          <cell r="I170" t="str">
            <v>00000041</v>
          </cell>
          <cell r="J170">
            <v>63</v>
          </cell>
          <cell r="K170">
            <v>314</v>
          </cell>
          <cell r="L170">
            <v>6005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 t="str">
            <v>0790</v>
          </cell>
          <cell r="R170" t="str">
            <v>65000</v>
          </cell>
          <cell r="S170" t="str">
            <v>200212</v>
          </cell>
          <cell r="T170" t="str">
            <v>CA01</v>
          </cell>
          <cell r="U170">
            <v>54850</v>
          </cell>
          <cell r="V170" t="str">
            <v>LDB</v>
          </cell>
          <cell r="W170">
            <v>0</v>
          </cell>
          <cell r="Y170">
            <v>0</v>
          </cell>
          <cell r="Z170">
            <v>0</v>
          </cell>
          <cell r="AA170" t="str">
            <v>BCH</v>
          </cell>
          <cell r="AB170" t="str">
            <v>0015</v>
          </cell>
          <cell r="AC170" t="str">
            <v>WKS</v>
          </cell>
          <cell r="AE170" t="str">
            <v>JV#</v>
          </cell>
          <cell r="AF170" t="str">
            <v>1232</v>
          </cell>
          <cell r="AG170" t="str">
            <v>FRN</v>
          </cell>
          <cell r="AH170" t="str">
            <v>6005</v>
          </cell>
          <cell r="AI170" t="str">
            <v>RP#</v>
          </cell>
          <cell r="AJ170" t="str">
            <v>000</v>
          </cell>
          <cell r="AK170" t="str">
            <v>CTL</v>
          </cell>
          <cell r="AM170" t="str">
            <v>RF#</v>
          </cell>
          <cell r="AU170" t="str">
            <v>ACCRUAL OF DEC 02 CAPITAL</v>
          </cell>
          <cell r="AZ170" t="str">
            <v>FPL Fibernet</v>
          </cell>
        </row>
        <row r="171">
          <cell r="A171" t="str">
            <v>107100</v>
          </cell>
          <cell r="B171" t="str">
            <v>0314</v>
          </cell>
          <cell r="C171" t="str">
            <v>06005</v>
          </cell>
          <cell r="D171" t="str">
            <v>0FIBER</v>
          </cell>
          <cell r="E171" t="str">
            <v>314000</v>
          </cell>
          <cell r="F171" t="str">
            <v>0790</v>
          </cell>
          <cell r="G171" t="str">
            <v>65000</v>
          </cell>
          <cell r="H171" t="str">
            <v>A</v>
          </cell>
          <cell r="I171" t="str">
            <v>00000041</v>
          </cell>
          <cell r="J171">
            <v>63</v>
          </cell>
          <cell r="K171">
            <v>314</v>
          </cell>
          <cell r="L171">
            <v>6005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 t="str">
            <v>0790</v>
          </cell>
          <cell r="R171" t="str">
            <v>65000</v>
          </cell>
          <cell r="S171" t="str">
            <v>200212</v>
          </cell>
          <cell r="T171" t="str">
            <v>CA01</v>
          </cell>
          <cell r="U171">
            <v>54850</v>
          </cell>
          <cell r="V171" t="str">
            <v>LDB</v>
          </cell>
          <cell r="W171">
            <v>0</v>
          </cell>
          <cell r="Y171">
            <v>0</v>
          </cell>
          <cell r="Z171">
            <v>0</v>
          </cell>
          <cell r="AA171" t="str">
            <v>BCH</v>
          </cell>
          <cell r="AB171" t="str">
            <v>0066</v>
          </cell>
          <cell r="AC171" t="str">
            <v>WKS</v>
          </cell>
          <cell r="AE171" t="str">
            <v>JV#</v>
          </cell>
          <cell r="AF171" t="str">
            <v>1232</v>
          </cell>
          <cell r="AG171" t="str">
            <v>FRN</v>
          </cell>
          <cell r="AH171" t="str">
            <v>6005</v>
          </cell>
          <cell r="AI171" t="str">
            <v>RP#</v>
          </cell>
          <cell r="AJ171" t="str">
            <v>000</v>
          </cell>
          <cell r="AK171" t="str">
            <v>CTL</v>
          </cell>
          <cell r="AM171" t="str">
            <v>RF#</v>
          </cell>
          <cell r="AU171" t="str">
            <v>ACCR REVERSAL OF DEC 02</v>
          </cell>
          <cell r="AZ171" t="str">
            <v>FPL Fibernet</v>
          </cell>
        </row>
        <row r="172">
          <cell r="A172" t="str">
            <v>107100</v>
          </cell>
          <cell r="B172" t="str">
            <v>0314</v>
          </cell>
          <cell r="C172" t="str">
            <v>06005</v>
          </cell>
          <cell r="D172" t="str">
            <v>0FIBER</v>
          </cell>
          <cell r="E172" t="str">
            <v>314000</v>
          </cell>
          <cell r="F172" t="str">
            <v>0790</v>
          </cell>
          <cell r="G172" t="str">
            <v>65000</v>
          </cell>
          <cell r="H172" t="str">
            <v>A</v>
          </cell>
          <cell r="I172" t="str">
            <v>00000041</v>
          </cell>
          <cell r="J172">
            <v>63</v>
          </cell>
          <cell r="K172">
            <v>314</v>
          </cell>
          <cell r="L172">
            <v>6005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 t="str">
            <v>0790</v>
          </cell>
          <cell r="R172" t="str">
            <v>65000</v>
          </cell>
          <cell r="S172" t="str">
            <v>200212</v>
          </cell>
          <cell r="T172" t="str">
            <v>CA01</v>
          </cell>
          <cell r="U172">
            <v>206250</v>
          </cell>
          <cell r="V172" t="str">
            <v>LDB</v>
          </cell>
          <cell r="W172">
            <v>0</v>
          </cell>
          <cell r="Y172">
            <v>0</v>
          </cell>
          <cell r="Z172">
            <v>0</v>
          </cell>
          <cell r="AA172" t="str">
            <v>BCH</v>
          </cell>
          <cell r="AB172" t="str">
            <v>0024</v>
          </cell>
          <cell r="AC172" t="str">
            <v>WKS</v>
          </cell>
          <cell r="AE172" t="str">
            <v>JV#</v>
          </cell>
          <cell r="AF172" t="str">
            <v>1232</v>
          </cell>
          <cell r="AG172" t="str">
            <v>FRN</v>
          </cell>
          <cell r="AH172" t="str">
            <v>6005</v>
          </cell>
          <cell r="AI172" t="str">
            <v>RP#</v>
          </cell>
          <cell r="AJ172" t="str">
            <v>000</v>
          </cell>
          <cell r="AK172" t="str">
            <v>CTL</v>
          </cell>
          <cell r="AM172" t="str">
            <v>RF#</v>
          </cell>
          <cell r="AU172" t="str">
            <v>ACCR DEC 02 CAPITAL-EXELO</v>
          </cell>
          <cell r="AZ172" t="str">
            <v>FPL Fibernet</v>
          </cell>
        </row>
        <row r="173">
          <cell r="A173" t="str">
            <v>107100</v>
          </cell>
          <cell r="B173" t="str">
            <v>0314</v>
          </cell>
          <cell r="C173" t="str">
            <v>06005</v>
          </cell>
          <cell r="D173" t="str">
            <v>0FIBER</v>
          </cell>
          <cell r="E173" t="str">
            <v>314000</v>
          </cell>
          <cell r="F173" t="str">
            <v>0790</v>
          </cell>
          <cell r="G173" t="str">
            <v>65000</v>
          </cell>
          <cell r="H173" t="str">
            <v>A</v>
          </cell>
          <cell r="I173" t="str">
            <v>00000041</v>
          </cell>
          <cell r="J173">
            <v>63</v>
          </cell>
          <cell r="K173">
            <v>314</v>
          </cell>
          <cell r="L173">
            <v>6005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 t="str">
            <v>0790</v>
          </cell>
          <cell r="R173" t="str">
            <v>65000</v>
          </cell>
          <cell r="S173" t="str">
            <v>200212</v>
          </cell>
          <cell r="T173" t="str">
            <v>CA01</v>
          </cell>
          <cell r="U173">
            <v>-54850</v>
          </cell>
          <cell r="V173" t="str">
            <v>LDB</v>
          </cell>
          <cell r="W173">
            <v>0</v>
          </cell>
          <cell r="Y173">
            <v>0</v>
          </cell>
          <cell r="Z173">
            <v>0</v>
          </cell>
          <cell r="AA173" t="str">
            <v>BCH</v>
          </cell>
          <cell r="AB173" t="str">
            <v>0048</v>
          </cell>
          <cell r="AC173" t="str">
            <v>WKS</v>
          </cell>
          <cell r="AE173" t="str">
            <v>JV#</v>
          </cell>
          <cell r="AF173" t="str">
            <v>1232</v>
          </cell>
          <cell r="AG173" t="str">
            <v>FRN</v>
          </cell>
          <cell r="AH173" t="str">
            <v>6005</v>
          </cell>
          <cell r="AI173" t="str">
            <v>RP#</v>
          </cell>
          <cell r="AJ173" t="str">
            <v>000</v>
          </cell>
          <cell r="AK173" t="str">
            <v>CTL</v>
          </cell>
          <cell r="AM173" t="str">
            <v>RF#</v>
          </cell>
          <cell r="AU173" t="str">
            <v>ACCR REVERSAL OF DEC 02</v>
          </cell>
          <cell r="AZ173" t="str">
            <v>FPL Fibernet</v>
          </cell>
        </row>
        <row r="174">
          <cell r="A174" t="str">
            <v>107100</v>
          </cell>
          <cell r="B174" t="str">
            <v>0314</v>
          </cell>
          <cell r="C174" t="str">
            <v>06005</v>
          </cell>
          <cell r="D174" t="str">
            <v>0FIBER</v>
          </cell>
          <cell r="E174" t="str">
            <v>314000</v>
          </cell>
          <cell r="F174" t="str">
            <v>0790</v>
          </cell>
          <cell r="G174" t="str">
            <v>65000</v>
          </cell>
          <cell r="H174" t="str">
            <v>A</v>
          </cell>
          <cell r="I174" t="str">
            <v>00000041</v>
          </cell>
          <cell r="J174">
            <v>63</v>
          </cell>
          <cell r="K174">
            <v>314</v>
          </cell>
          <cell r="L174">
            <v>6005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 t="str">
            <v>0790</v>
          </cell>
          <cell r="R174" t="str">
            <v>65000</v>
          </cell>
          <cell r="S174" t="str">
            <v>200212</v>
          </cell>
          <cell r="T174" t="str">
            <v>CA01</v>
          </cell>
          <cell r="U174">
            <v>-54850</v>
          </cell>
          <cell r="V174" t="str">
            <v>LDB</v>
          </cell>
          <cell r="W174">
            <v>0</v>
          </cell>
          <cell r="Y174">
            <v>0</v>
          </cell>
          <cell r="Z174">
            <v>0</v>
          </cell>
          <cell r="AA174" t="str">
            <v>BCH</v>
          </cell>
          <cell r="AB174" t="str">
            <v>0049</v>
          </cell>
          <cell r="AC174" t="str">
            <v>WKS</v>
          </cell>
          <cell r="AE174" t="str">
            <v>JV#</v>
          </cell>
          <cell r="AF174" t="str">
            <v>1232</v>
          </cell>
          <cell r="AG174" t="str">
            <v>FRN</v>
          </cell>
          <cell r="AH174" t="str">
            <v>6005</v>
          </cell>
          <cell r="AI174" t="str">
            <v>RP#</v>
          </cell>
          <cell r="AJ174" t="str">
            <v>000</v>
          </cell>
          <cell r="AK174" t="str">
            <v>CTL</v>
          </cell>
          <cell r="AM174" t="str">
            <v>RF#</v>
          </cell>
          <cell r="AU174" t="str">
            <v>ACCR REVERSAL OF DEC 02</v>
          </cell>
          <cell r="AZ174" t="str">
            <v>FPL Fibernet</v>
          </cell>
        </row>
        <row r="175">
          <cell r="A175" t="str">
            <v>107100</v>
          </cell>
          <cell r="B175" t="str">
            <v>0313</v>
          </cell>
          <cell r="C175" t="str">
            <v>06006</v>
          </cell>
          <cell r="D175" t="str">
            <v>0FIBER</v>
          </cell>
          <cell r="E175" t="str">
            <v>313000</v>
          </cell>
          <cell r="F175" t="str">
            <v>0691</v>
          </cell>
          <cell r="G175" t="str">
            <v>51450</v>
          </cell>
          <cell r="H175" t="str">
            <v>A</v>
          </cell>
          <cell r="I175" t="str">
            <v>00000041</v>
          </cell>
          <cell r="J175">
            <v>61</v>
          </cell>
          <cell r="K175">
            <v>313</v>
          </cell>
          <cell r="L175">
            <v>6006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 t="str">
            <v>0691</v>
          </cell>
          <cell r="R175" t="str">
            <v>51450</v>
          </cell>
          <cell r="S175" t="str">
            <v>200212</v>
          </cell>
          <cell r="T175" t="str">
            <v>SA01</v>
          </cell>
          <cell r="U175">
            <v>662.3</v>
          </cell>
          <cell r="W175">
            <v>0</v>
          </cell>
          <cell r="Y175">
            <v>0</v>
          </cell>
          <cell r="Z175">
            <v>1</v>
          </cell>
          <cell r="AA175" t="str">
            <v>BCH</v>
          </cell>
          <cell r="AB175" t="str">
            <v>450002361</v>
          </cell>
          <cell r="AC175" t="str">
            <v>PO#</v>
          </cell>
          <cell r="AD175" t="str">
            <v>4500084513</v>
          </cell>
          <cell r="AE175" t="str">
            <v>S/R</v>
          </cell>
          <cell r="AF175" t="str">
            <v>337</v>
          </cell>
          <cell r="AI175" t="str">
            <v>PYN</v>
          </cell>
          <cell r="AJ175" t="str">
            <v>STEEL HECTOR &amp; DAVIS</v>
          </cell>
          <cell r="AK175" t="str">
            <v>VND</v>
          </cell>
          <cell r="AL175" t="str">
            <v>590702089</v>
          </cell>
          <cell r="AM175" t="str">
            <v>FAC</v>
          </cell>
          <cell r="AN175" t="str">
            <v>000</v>
          </cell>
          <cell r="AQ175" t="str">
            <v>NVD</v>
          </cell>
          <cell r="AR175" t="str">
            <v>2002-12-</v>
          </cell>
          <cell r="AU175" t="str">
            <v>00000000000000291341STEEL HECTOR &amp; DAVIS5000003727</v>
          </cell>
          <cell r="AV175" t="str">
            <v>WF-BATCH</v>
          </cell>
          <cell r="AW175" t="str">
            <v>000</v>
          </cell>
          <cell r="AX175" t="str">
            <v>00</v>
          </cell>
          <cell r="AY175" t="str">
            <v>0</v>
          </cell>
          <cell r="AZ175" t="str">
            <v>FPL Fibernet</v>
          </cell>
        </row>
        <row r="176">
          <cell r="A176" t="str">
            <v>107100</v>
          </cell>
          <cell r="B176" t="str">
            <v>0313</v>
          </cell>
          <cell r="C176" t="str">
            <v>06006</v>
          </cell>
          <cell r="D176" t="str">
            <v>0FIBER</v>
          </cell>
          <cell r="E176" t="str">
            <v>313000</v>
          </cell>
          <cell r="F176" t="str">
            <v>0691</v>
          </cell>
          <cell r="G176" t="str">
            <v>51450</v>
          </cell>
          <cell r="H176" t="str">
            <v>A</v>
          </cell>
          <cell r="I176" t="str">
            <v>00000041</v>
          </cell>
          <cell r="J176">
            <v>61</v>
          </cell>
          <cell r="K176">
            <v>313</v>
          </cell>
          <cell r="L176">
            <v>6006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0691</v>
          </cell>
          <cell r="R176" t="str">
            <v>51450</v>
          </cell>
          <cell r="S176" t="str">
            <v>200212</v>
          </cell>
          <cell r="T176" t="str">
            <v>SA01</v>
          </cell>
          <cell r="U176">
            <v>3500.04</v>
          </cell>
          <cell r="W176">
            <v>0</v>
          </cell>
          <cell r="Y176">
            <v>0</v>
          </cell>
          <cell r="Z176">
            <v>1</v>
          </cell>
          <cell r="AA176" t="str">
            <v>BCH</v>
          </cell>
          <cell r="AB176" t="str">
            <v>450002350</v>
          </cell>
          <cell r="AC176" t="str">
            <v>PO#</v>
          </cell>
          <cell r="AD176" t="str">
            <v>4500084513</v>
          </cell>
          <cell r="AE176" t="str">
            <v>S/R</v>
          </cell>
          <cell r="AF176" t="str">
            <v>337</v>
          </cell>
          <cell r="AI176" t="str">
            <v>PYN</v>
          </cell>
          <cell r="AJ176" t="str">
            <v>STEEL HECTOR &amp; DAVIS</v>
          </cell>
          <cell r="AK176" t="str">
            <v>VND</v>
          </cell>
          <cell r="AL176" t="str">
            <v>590702089</v>
          </cell>
          <cell r="AM176" t="str">
            <v>FAC</v>
          </cell>
          <cell r="AN176" t="str">
            <v>000</v>
          </cell>
          <cell r="AQ176" t="str">
            <v>NVD</v>
          </cell>
          <cell r="AR176" t="str">
            <v>2002-12-</v>
          </cell>
          <cell r="AU176" t="str">
            <v>INVOICE# 289557     STEEL HECTOR &amp; DAVIS5000003576</v>
          </cell>
          <cell r="AV176" t="str">
            <v>WF-BATCH</v>
          </cell>
          <cell r="AW176" t="str">
            <v>000</v>
          </cell>
          <cell r="AX176" t="str">
            <v>00</v>
          </cell>
          <cell r="AY176" t="str">
            <v>0</v>
          </cell>
          <cell r="AZ176" t="str">
            <v>FPL Fibernet</v>
          </cell>
        </row>
        <row r="177">
          <cell r="A177" t="str">
            <v>107100</v>
          </cell>
          <cell r="B177" t="str">
            <v>0313</v>
          </cell>
          <cell r="C177" t="str">
            <v>06006</v>
          </cell>
          <cell r="D177" t="str">
            <v>0FIBER</v>
          </cell>
          <cell r="E177" t="str">
            <v>313000</v>
          </cell>
          <cell r="F177" t="str">
            <v>0691</v>
          </cell>
          <cell r="G177" t="str">
            <v>52450</v>
          </cell>
          <cell r="H177" t="str">
            <v>A</v>
          </cell>
          <cell r="I177" t="str">
            <v>00000041</v>
          </cell>
          <cell r="J177">
            <v>61</v>
          </cell>
          <cell r="K177">
            <v>313</v>
          </cell>
          <cell r="L177">
            <v>6006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 t="str">
            <v>0691</v>
          </cell>
          <cell r="R177" t="str">
            <v>52450</v>
          </cell>
          <cell r="S177" t="str">
            <v>200212</v>
          </cell>
          <cell r="T177" t="str">
            <v>SA01</v>
          </cell>
          <cell r="U177">
            <v>-70</v>
          </cell>
          <cell r="W177">
            <v>0</v>
          </cell>
          <cell r="Y177">
            <v>0</v>
          </cell>
          <cell r="Z177">
            <v>-1</v>
          </cell>
          <cell r="AA177" t="str">
            <v>BCH</v>
          </cell>
          <cell r="AB177" t="str">
            <v>450002353</v>
          </cell>
          <cell r="AC177" t="str">
            <v>PO#</v>
          </cell>
          <cell r="AD177" t="str">
            <v>4500084513</v>
          </cell>
          <cell r="AE177" t="str">
            <v>S/R</v>
          </cell>
          <cell r="AF177" t="str">
            <v>337</v>
          </cell>
          <cell r="AI177" t="str">
            <v>PYN</v>
          </cell>
          <cell r="AJ177" t="str">
            <v>STEEL HECTOR &amp; DAVIS</v>
          </cell>
          <cell r="AK177" t="str">
            <v>VND</v>
          </cell>
          <cell r="AL177" t="str">
            <v>590702089</v>
          </cell>
          <cell r="AM177" t="str">
            <v>FAC</v>
          </cell>
          <cell r="AN177" t="str">
            <v>000</v>
          </cell>
          <cell r="AQ177" t="str">
            <v>NVD</v>
          </cell>
          <cell r="AR177" t="str">
            <v>2002-11-</v>
          </cell>
          <cell r="AU177" t="str">
            <v>STEEL HECTOR &amp; DAVISSTEEL HECTOR &amp; DAVIS0015286156</v>
          </cell>
          <cell r="AV177" t="str">
            <v>AXR0JK3</v>
          </cell>
          <cell r="AW177" t="str">
            <v>000</v>
          </cell>
          <cell r="AX177" t="str">
            <v>00</v>
          </cell>
          <cell r="AY177" t="str">
            <v>0</v>
          </cell>
          <cell r="AZ177" t="str">
            <v>FPL Fibernet</v>
          </cell>
        </row>
        <row r="178">
          <cell r="A178" t="str">
            <v>107100</v>
          </cell>
          <cell r="B178" t="str">
            <v>0313</v>
          </cell>
          <cell r="C178" t="str">
            <v>06006</v>
          </cell>
          <cell r="D178" t="str">
            <v>0FIBER</v>
          </cell>
          <cell r="E178" t="str">
            <v>313000</v>
          </cell>
          <cell r="F178" t="str">
            <v>0790</v>
          </cell>
          <cell r="G178" t="str">
            <v>65000</v>
          </cell>
          <cell r="H178" t="str">
            <v>A</v>
          </cell>
          <cell r="I178" t="str">
            <v>00000041</v>
          </cell>
          <cell r="J178">
            <v>9</v>
          </cell>
          <cell r="K178">
            <v>313</v>
          </cell>
          <cell r="L178">
            <v>6006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 t="str">
            <v>0790</v>
          </cell>
          <cell r="R178" t="str">
            <v>65000</v>
          </cell>
          <cell r="S178" t="str">
            <v>200212</v>
          </cell>
          <cell r="T178" t="str">
            <v>CA01</v>
          </cell>
          <cell r="U178">
            <v>86362.27</v>
          </cell>
          <cell r="V178" t="str">
            <v>LDB</v>
          </cell>
          <cell r="W178">
            <v>0</v>
          </cell>
          <cell r="Y178">
            <v>0</v>
          </cell>
          <cell r="Z178">
            <v>0</v>
          </cell>
          <cell r="AA178" t="str">
            <v>BCH</v>
          </cell>
          <cell r="AB178" t="str">
            <v>0023</v>
          </cell>
          <cell r="AC178" t="str">
            <v>WKS</v>
          </cell>
          <cell r="AE178" t="str">
            <v>JV#</v>
          </cell>
          <cell r="AF178" t="str">
            <v>1232</v>
          </cell>
          <cell r="AG178" t="str">
            <v>FRN</v>
          </cell>
          <cell r="AH178" t="str">
            <v>6006</v>
          </cell>
          <cell r="AI178" t="str">
            <v>RP#</v>
          </cell>
          <cell r="AJ178" t="str">
            <v>000</v>
          </cell>
          <cell r="AK178" t="str">
            <v>CTL</v>
          </cell>
          <cell r="AM178" t="str">
            <v>RF#</v>
          </cell>
          <cell r="AU178" t="str">
            <v>TO PLACE IN SERVICE</v>
          </cell>
          <cell r="AZ178" t="str">
            <v>FPL Fibernet</v>
          </cell>
        </row>
        <row r="179">
          <cell r="A179" t="str">
            <v>107100</v>
          </cell>
          <cell r="B179" t="str">
            <v>0313</v>
          </cell>
          <cell r="C179" t="str">
            <v>06006</v>
          </cell>
          <cell r="D179" t="str">
            <v>0FIBER</v>
          </cell>
          <cell r="E179" t="str">
            <v>313000</v>
          </cell>
          <cell r="F179" t="str">
            <v>0790</v>
          </cell>
          <cell r="G179" t="str">
            <v>65000</v>
          </cell>
          <cell r="H179" t="str">
            <v>A</v>
          </cell>
          <cell r="I179" t="str">
            <v>00000041</v>
          </cell>
          <cell r="J179">
            <v>63</v>
          </cell>
          <cell r="K179">
            <v>313</v>
          </cell>
          <cell r="L179">
            <v>6006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 t="str">
            <v>0790</v>
          </cell>
          <cell r="R179" t="str">
            <v>65000</v>
          </cell>
          <cell r="S179" t="str">
            <v>200212</v>
          </cell>
          <cell r="T179" t="str">
            <v>CA01</v>
          </cell>
          <cell r="U179">
            <v>14944</v>
          </cell>
          <cell r="V179" t="str">
            <v>LDB</v>
          </cell>
          <cell r="W179">
            <v>0</v>
          </cell>
          <cell r="Y179">
            <v>0</v>
          </cell>
          <cell r="Z179">
            <v>0</v>
          </cell>
          <cell r="AA179" t="str">
            <v>BCH</v>
          </cell>
          <cell r="AB179" t="str">
            <v>0044</v>
          </cell>
          <cell r="AC179" t="str">
            <v>WKS</v>
          </cell>
          <cell r="AE179" t="str">
            <v>JV#</v>
          </cell>
          <cell r="AF179" t="str">
            <v>1232</v>
          </cell>
          <cell r="AG179" t="str">
            <v>FRN</v>
          </cell>
          <cell r="AH179" t="str">
            <v>6006</v>
          </cell>
          <cell r="AI179" t="str">
            <v>RP#</v>
          </cell>
          <cell r="AJ179" t="str">
            <v>000</v>
          </cell>
          <cell r="AK179" t="str">
            <v>CTL</v>
          </cell>
          <cell r="AM179" t="str">
            <v>RF#</v>
          </cell>
          <cell r="AU179" t="str">
            <v>ACCRUAL OF DEC 02 CAPITAL</v>
          </cell>
          <cell r="AZ179" t="str">
            <v>FPL Fibernet</v>
          </cell>
        </row>
        <row r="180">
          <cell r="A180" t="str">
            <v>107100</v>
          </cell>
          <cell r="B180" t="str">
            <v>0313</v>
          </cell>
          <cell r="C180" t="str">
            <v>06006</v>
          </cell>
          <cell r="D180" t="str">
            <v>0FIBER</v>
          </cell>
          <cell r="E180" t="str">
            <v>313000</v>
          </cell>
          <cell r="F180" t="str">
            <v>0790</v>
          </cell>
          <cell r="G180" t="str">
            <v>65000</v>
          </cell>
          <cell r="H180" t="str">
            <v>A</v>
          </cell>
          <cell r="I180" t="str">
            <v>00000041</v>
          </cell>
          <cell r="J180">
            <v>63</v>
          </cell>
          <cell r="K180">
            <v>313</v>
          </cell>
          <cell r="L180">
            <v>6006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0790</v>
          </cell>
          <cell r="R180" t="str">
            <v>65000</v>
          </cell>
          <cell r="S180" t="str">
            <v>200212</v>
          </cell>
          <cell r="T180" t="str">
            <v>CA01</v>
          </cell>
          <cell r="U180">
            <v>327500</v>
          </cell>
          <cell r="V180" t="str">
            <v>LDB</v>
          </cell>
          <cell r="W180">
            <v>0</v>
          </cell>
          <cell r="Y180">
            <v>0</v>
          </cell>
          <cell r="Z180">
            <v>0</v>
          </cell>
          <cell r="AA180" t="str">
            <v>BCH</v>
          </cell>
          <cell r="AB180" t="str">
            <v>0024</v>
          </cell>
          <cell r="AC180" t="str">
            <v>WKS</v>
          </cell>
          <cell r="AE180" t="str">
            <v>JV#</v>
          </cell>
          <cell r="AF180" t="str">
            <v>1232</v>
          </cell>
          <cell r="AG180" t="str">
            <v>FRN</v>
          </cell>
          <cell r="AH180" t="str">
            <v>6006</v>
          </cell>
          <cell r="AI180" t="str">
            <v>RP#</v>
          </cell>
          <cell r="AJ180" t="str">
            <v>000</v>
          </cell>
          <cell r="AK180" t="str">
            <v>CTL</v>
          </cell>
          <cell r="AM180" t="str">
            <v>RF#</v>
          </cell>
          <cell r="AU180" t="str">
            <v>ACCR DEC 02 CAPITAL-EXELO</v>
          </cell>
          <cell r="AZ180" t="str">
            <v>FPL Fibernet</v>
          </cell>
        </row>
        <row r="181">
          <cell r="A181" t="str">
            <v>107100</v>
          </cell>
          <cell r="B181" t="str">
            <v>0313</v>
          </cell>
          <cell r="C181" t="str">
            <v>06006</v>
          </cell>
          <cell r="D181" t="str">
            <v>0FIBER</v>
          </cell>
          <cell r="E181" t="str">
            <v>313000</v>
          </cell>
          <cell r="F181" t="str">
            <v>0790</v>
          </cell>
          <cell r="G181" t="str">
            <v>65000</v>
          </cell>
          <cell r="H181" t="str">
            <v>A</v>
          </cell>
          <cell r="I181" t="str">
            <v>00000041</v>
          </cell>
          <cell r="J181">
            <v>63</v>
          </cell>
          <cell r="K181">
            <v>313</v>
          </cell>
          <cell r="L181">
            <v>6006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 t="str">
            <v>0790</v>
          </cell>
          <cell r="R181" t="str">
            <v>65000</v>
          </cell>
          <cell r="S181" t="str">
            <v>200212</v>
          </cell>
          <cell r="T181" t="str">
            <v>CA01</v>
          </cell>
          <cell r="U181">
            <v>-450000</v>
          </cell>
          <cell r="V181" t="str">
            <v>LDB</v>
          </cell>
          <cell r="W181">
            <v>0</v>
          </cell>
          <cell r="Y181">
            <v>0</v>
          </cell>
          <cell r="Z181">
            <v>0</v>
          </cell>
          <cell r="AA181" t="str">
            <v>BCH</v>
          </cell>
          <cell r="AB181" t="str">
            <v>0004</v>
          </cell>
          <cell r="AC181" t="str">
            <v>WKS</v>
          </cell>
          <cell r="AE181" t="str">
            <v>JV#</v>
          </cell>
          <cell r="AF181" t="str">
            <v>1232</v>
          </cell>
          <cell r="AG181" t="str">
            <v>FRN</v>
          </cell>
          <cell r="AH181" t="str">
            <v>6006</v>
          </cell>
          <cell r="AI181" t="str">
            <v>RP#</v>
          </cell>
          <cell r="AJ181" t="str">
            <v>000</v>
          </cell>
          <cell r="AK181" t="str">
            <v>CTL</v>
          </cell>
          <cell r="AM181" t="str">
            <v>RF#</v>
          </cell>
          <cell r="AU181" t="str">
            <v>AC-REV ACCRUAL OF OCT 02 CAPITA</v>
          </cell>
          <cell r="AZ181" t="str">
            <v>FPL Fibernet</v>
          </cell>
        </row>
        <row r="182">
          <cell r="A182" t="str">
            <v>107100</v>
          </cell>
          <cell r="B182" t="str">
            <v>0385</v>
          </cell>
          <cell r="C182" t="str">
            <v>06006</v>
          </cell>
          <cell r="D182" t="str">
            <v>0FIBER</v>
          </cell>
          <cell r="E182" t="str">
            <v>313000</v>
          </cell>
          <cell r="F182" t="str">
            <v>0662</v>
          </cell>
          <cell r="G182" t="str">
            <v>51450</v>
          </cell>
          <cell r="H182" t="str">
            <v>A</v>
          </cell>
          <cell r="I182" t="str">
            <v>00000041</v>
          </cell>
          <cell r="J182">
            <v>63</v>
          </cell>
          <cell r="K182">
            <v>385</v>
          </cell>
          <cell r="L182">
            <v>6006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 t="str">
            <v>0662</v>
          </cell>
          <cell r="R182" t="str">
            <v>51450</v>
          </cell>
          <cell r="S182" t="str">
            <v>200212</v>
          </cell>
          <cell r="T182" t="str">
            <v>SA01</v>
          </cell>
          <cell r="U182">
            <v>16500</v>
          </cell>
          <cell r="W182">
            <v>0</v>
          </cell>
          <cell r="Y182">
            <v>0</v>
          </cell>
          <cell r="Z182">
            <v>1</v>
          </cell>
          <cell r="AA182" t="str">
            <v>BCH</v>
          </cell>
          <cell r="AB182" t="str">
            <v>450002339</v>
          </cell>
          <cell r="AC182" t="str">
            <v>PO#</v>
          </cell>
          <cell r="AD182" t="str">
            <v>4500038584</v>
          </cell>
          <cell r="AE182" t="str">
            <v>S/R</v>
          </cell>
          <cell r="AF182" t="str">
            <v>337</v>
          </cell>
          <cell r="AI182" t="str">
            <v>PYN</v>
          </cell>
          <cell r="AJ182" t="str">
            <v>FOUNTAIN ENGINEERING INC</v>
          </cell>
          <cell r="AK182" t="str">
            <v>VND</v>
          </cell>
          <cell r="AL182" t="str">
            <v>650384549</v>
          </cell>
          <cell r="AM182" t="str">
            <v>FAC</v>
          </cell>
          <cell r="AN182" t="str">
            <v>000</v>
          </cell>
          <cell r="AQ182" t="str">
            <v>NVD</v>
          </cell>
          <cell r="AR182" t="str">
            <v>2002-12-</v>
          </cell>
          <cell r="AU182" t="str">
            <v>INVOICE# 01-9734    FOUNTAIN ENGINEERING5000003491</v>
          </cell>
          <cell r="AV182" t="str">
            <v>WF-BATCH</v>
          </cell>
          <cell r="AW182" t="str">
            <v>000</v>
          </cell>
          <cell r="AX182" t="str">
            <v>00</v>
          </cell>
          <cell r="AY182" t="str">
            <v>0</v>
          </cell>
          <cell r="AZ182" t="str">
            <v>FPL Fibernet</v>
          </cell>
        </row>
        <row r="183">
          <cell r="A183" t="str">
            <v>107100</v>
          </cell>
          <cell r="B183" t="str">
            <v>0314</v>
          </cell>
          <cell r="C183" t="str">
            <v>06007</v>
          </cell>
          <cell r="D183" t="str">
            <v>0ELECT</v>
          </cell>
          <cell r="E183" t="str">
            <v>314000</v>
          </cell>
          <cell r="F183" t="str">
            <v>0790</v>
          </cell>
          <cell r="G183" t="str">
            <v>65000</v>
          </cell>
          <cell r="H183" t="str">
            <v>A</v>
          </cell>
          <cell r="I183" t="str">
            <v>00000041</v>
          </cell>
          <cell r="J183">
            <v>70</v>
          </cell>
          <cell r="K183">
            <v>314</v>
          </cell>
          <cell r="L183">
            <v>6007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 t="str">
            <v>0790</v>
          </cell>
          <cell r="R183" t="str">
            <v>65000</v>
          </cell>
          <cell r="S183" t="str">
            <v>200212</v>
          </cell>
          <cell r="T183" t="str">
            <v>CA01</v>
          </cell>
          <cell r="U183">
            <v>-14251.11</v>
          </cell>
          <cell r="V183" t="str">
            <v>LDB</v>
          </cell>
          <cell r="W183">
            <v>0</v>
          </cell>
          <cell r="Y183">
            <v>0</v>
          </cell>
          <cell r="Z183">
            <v>0</v>
          </cell>
          <cell r="AA183" t="str">
            <v>BCH</v>
          </cell>
          <cell r="AB183" t="str">
            <v>0023</v>
          </cell>
          <cell r="AC183" t="str">
            <v>WKS</v>
          </cell>
          <cell r="AE183" t="str">
            <v>JV#</v>
          </cell>
          <cell r="AF183" t="str">
            <v>1232</v>
          </cell>
          <cell r="AG183" t="str">
            <v>FRN</v>
          </cell>
          <cell r="AH183" t="str">
            <v>6007</v>
          </cell>
          <cell r="AI183" t="str">
            <v>RP#</v>
          </cell>
          <cell r="AJ183" t="str">
            <v>000</v>
          </cell>
          <cell r="AK183" t="str">
            <v>CTL</v>
          </cell>
          <cell r="AM183" t="str">
            <v>RF#</v>
          </cell>
          <cell r="AU183" t="str">
            <v>TO PLACE IN SERVICE</v>
          </cell>
          <cell r="AZ183" t="str">
            <v>FPL Fibernet</v>
          </cell>
        </row>
        <row r="184">
          <cell r="A184" t="str">
            <v>107100</v>
          </cell>
          <cell r="B184" t="str">
            <v>0314</v>
          </cell>
          <cell r="C184" t="str">
            <v>06007</v>
          </cell>
          <cell r="D184" t="str">
            <v>0FIBER</v>
          </cell>
          <cell r="E184" t="str">
            <v>314000</v>
          </cell>
          <cell r="F184" t="str">
            <v>0790</v>
          </cell>
          <cell r="G184" t="str">
            <v>65000</v>
          </cell>
          <cell r="H184" t="str">
            <v>A</v>
          </cell>
          <cell r="I184" t="str">
            <v>00000041</v>
          </cell>
          <cell r="J184">
            <v>63</v>
          </cell>
          <cell r="K184">
            <v>314</v>
          </cell>
          <cell r="L184">
            <v>6007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 t="str">
            <v>0790</v>
          </cell>
          <cell r="R184" t="str">
            <v>65000</v>
          </cell>
          <cell r="S184" t="str">
            <v>200212</v>
          </cell>
          <cell r="T184" t="str">
            <v>CA01</v>
          </cell>
          <cell r="U184">
            <v>200000</v>
          </cell>
          <cell r="V184" t="str">
            <v>LDB</v>
          </cell>
          <cell r="W184">
            <v>0</v>
          </cell>
          <cell r="Y184">
            <v>0</v>
          </cell>
          <cell r="Z184">
            <v>0</v>
          </cell>
          <cell r="AA184" t="str">
            <v>BCH</v>
          </cell>
          <cell r="AB184" t="str">
            <v>0024</v>
          </cell>
          <cell r="AC184" t="str">
            <v>WKS</v>
          </cell>
          <cell r="AE184" t="str">
            <v>JV#</v>
          </cell>
          <cell r="AF184" t="str">
            <v>1232</v>
          </cell>
          <cell r="AG184" t="str">
            <v>FRN</v>
          </cell>
          <cell r="AH184" t="str">
            <v>6007</v>
          </cell>
          <cell r="AI184" t="str">
            <v>RP#</v>
          </cell>
          <cell r="AJ184" t="str">
            <v>000</v>
          </cell>
          <cell r="AK184" t="str">
            <v>CTL</v>
          </cell>
          <cell r="AM184" t="str">
            <v>RF#</v>
          </cell>
          <cell r="AU184" t="str">
            <v>ACCR DEC 02 CAP-DEVENEY</v>
          </cell>
          <cell r="AZ184" t="str">
            <v>FPL Fibernet</v>
          </cell>
        </row>
        <row r="185">
          <cell r="A185" t="str">
            <v>107100</v>
          </cell>
          <cell r="B185" t="str">
            <v>0314</v>
          </cell>
          <cell r="C185" t="str">
            <v>06007</v>
          </cell>
          <cell r="D185" t="str">
            <v>0FIBER</v>
          </cell>
          <cell r="E185" t="str">
            <v>314000</v>
          </cell>
          <cell r="F185" t="str">
            <v>0790</v>
          </cell>
          <cell r="G185" t="str">
            <v>65000</v>
          </cell>
          <cell r="H185" t="str">
            <v>A</v>
          </cell>
          <cell r="I185" t="str">
            <v>00000041</v>
          </cell>
          <cell r="J185">
            <v>63</v>
          </cell>
          <cell r="K185">
            <v>314</v>
          </cell>
          <cell r="L185">
            <v>6007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 t="str">
            <v>0790</v>
          </cell>
          <cell r="R185" t="str">
            <v>65000</v>
          </cell>
          <cell r="S185" t="str">
            <v>200212</v>
          </cell>
          <cell r="T185" t="str">
            <v>CA01</v>
          </cell>
          <cell r="U185">
            <v>-200000</v>
          </cell>
          <cell r="V185" t="str">
            <v>LDB</v>
          </cell>
          <cell r="W185">
            <v>0</v>
          </cell>
          <cell r="Y185">
            <v>0</v>
          </cell>
          <cell r="Z185">
            <v>0</v>
          </cell>
          <cell r="AA185" t="str">
            <v>BCH</v>
          </cell>
          <cell r="AB185" t="str">
            <v>0003</v>
          </cell>
          <cell r="AC185" t="str">
            <v>WKS</v>
          </cell>
          <cell r="AE185" t="str">
            <v>JV#</v>
          </cell>
          <cell r="AF185" t="str">
            <v>1232</v>
          </cell>
          <cell r="AG185" t="str">
            <v>FRN</v>
          </cell>
          <cell r="AH185" t="str">
            <v>6007</v>
          </cell>
          <cell r="AI185" t="str">
            <v>RP#</v>
          </cell>
          <cell r="AJ185" t="str">
            <v>000</v>
          </cell>
          <cell r="AK185" t="str">
            <v>CTL</v>
          </cell>
          <cell r="AM185" t="str">
            <v>RF#</v>
          </cell>
          <cell r="AU185" t="str">
            <v>AC-REV ACCRUAL OF OCT 02 CAPITA</v>
          </cell>
          <cell r="AZ185" t="str">
            <v>FPL Fibernet</v>
          </cell>
        </row>
        <row r="186">
          <cell r="A186" t="str">
            <v>107100</v>
          </cell>
          <cell r="B186" t="str">
            <v>0313</v>
          </cell>
          <cell r="C186" t="str">
            <v>06008</v>
          </cell>
          <cell r="D186" t="str">
            <v>0FIBER</v>
          </cell>
          <cell r="E186" t="str">
            <v>313000</v>
          </cell>
          <cell r="F186" t="str">
            <v>0790</v>
          </cell>
          <cell r="G186" t="str">
            <v>65000</v>
          </cell>
          <cell r="H186" t="str">
            <v>A</v>
          </cell>
          <cell r="I186" t="str">
            <v>00000041</v>
          </cell>
          <cell r="J186">
            <v>63</v>
          </cell>
          <cell r="K186">
            <v>313</v>
          </cell>
          <cell r="L186">
            <v>6008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 t="str">
            <v>0790</v>
          </cell>
          <cell r="R186" t="str">
            <v>65000</v>
          </cell>
          <cell r="S186" t="str">
            <v>200212</v>
          </cell>
          <cell r="T186" t="str">
            <v>CA01</v>
          </cell>
          <cell r="U186">
            <v>27500</v>
          </cell>
          <cell r="V186" t="str">
            <v>LDB</v>
          </cell>
          <cell r="W186">
            <v>0</v>
          </cell>
          <cell r="Y186">
            <v>0</v>
          </cell>
          <cell r="Z186">
            <v>0</v>
          </cell>
          <cell r="AA186" t="str">
            <v>BCH</v>
          </cell>
          <cell r="AB186" t="str">
            <v>0054</v>
          </cell>
          <cell r="AC186" t="str">
            <v>WKS</v>
          </cell>
          <cell r="AE186" t="str">
            <v>JV#</v>
          </cell>
          <cell r="AF186" t="str">
            <v>1232</v>
          </cell>
          <cell r="AG186" t="str">
            <v>FRN</v>
          </cell>
          <cell r="AH186" t="str">
            <v>6008</v>
          </cell>
          <cell r="AI186" t="str">
            <v>RP#</v>
          </cell>
          <cell r="AJ186" t="str">
            <v>000</v>
          </cell>
          <cell r="AK186" t="str">
            <v>CTL</v>
          </cell>
          <cell r="AM186" t="str">
            <v>RF#</v>
          </cell>
          <cell r="AU186" t="str">
            <v>ACCR DEC 02 CAPITAL-EXELO</v>
          </cell>
          <cell r="AZ186" t="str">
            <v>FPL Fibernet</v>
          </cell>
        </row>
        <row r="187">
          <cell r="A187" t="str">
            <v>107100</v>
          </cell>
          <cell r="B187" t="str">
            <v>0312</v>
          </cell>
          <cell r="C187" t="str">
            <v>06027</v>
          </cell>
          <cell r="D187" t="str">
            <v>0ELECT</v>
          </cell>
          <cell r="E187" t="str">
            <v>312000</v>
          </cell>
          <cell r="F187" t="str">
            <v>0790</v>
          </cell>
          <cell r="G187" t="str">
            <v>65000</v>
          </cell>
          <cell r="H187" t="str">
            <v>A</v>
          </cell>
          <cell r="I187" t="str">
            <v>00000041</v>
          </cell>
          <cell r="J187">
            <v>70</v>
          </cell>
          <cell r="K187">
            <v>312</v>
          </cell>
          <cell r="L187">
            <v>6027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 t="str">
            <v>0790</v>
          </cell>
          <cell r="R187" t="str">
            <v>65000</v>
          </cell>
          <cell r="S187" t="str">
            <v>200212</v>
          </cell>
          <cell r="T187" t="str">
            <v>CA01</v>
          </cell>
          <cell r="U187">
            <v>-8148.44</v>
          </cell>
          <cell r="V187" t="str">
            <v>LDB</v>
          </cell>
          <cell r="W187">
            <v>0</v>
          </cell>
          <cell r="Y187">
            <v>0</v>
          </cell>
          <cell r="Z187">
            <v>0</v>
          </cell>
          <cell r="AA187" t="str">
            <v>BCH</v>
          </cell>
          <cell r="AB187" t="str">
            <v>0023</v>
          </cell>
          <cell r="AC187" t="str">
            <v>WKS</v>
          </cell>
          <cell r="AE187" t="str">
            <v>JV#</v>
          </cell>
          <cell r="AF187" t="str">
            <v>1232</v>
          </cell>
          <cell r="AG187" t="str">
            <v>FRN</v>
          </cell>
          <cell r="AH187" t="str">
            <v>6027</v>
          </cell>
          <cell r="AI187" t="str">
            <v>RP#</v>
          </cell>
          <cell r="AJ187" t="str">
            <v>000</v>
          </cell>
          <cell r="AK187" t="str">
            <v>CTL</v>
          </cell>
          <cell r="AM187" t="str">
            <v>RF#</v>
          </cell>
          <cell r="AU187" t="str">
            <v>TO PLACE IN SERVICE</v>
          </cell>
          <cell r="AZ187" t="str">
            <v>FPL Fibernet</v>
          </cell>
        </row>
        <row r="188">
          <cell r="A188" t="str">
            <v>107100</v>
          </cell>
          <cell r="B188" t="str">
            <v>0312</v>
          </cell>
          <cell r="C188" t="str">
            <v>06027</v>
          </cell>
          <cell r="D188" t="str">
            <v>0FIBER</v>
          </cell>
          <cell r="E188" t="str">
            <v>312000</v>
          </cell>
          <cell r="F188" t="str">
            <v>0790</v>
          </cell>
          <cell r="G188" t="str">
            <v>65000</v>
          </cell>
          <cell r="H188" t="str">
            <v>A</v>
          </cell>
          <cell r="I188" t="str">
            <v>00000041</v>
          </cell>
          <cell r="J188">
            <v>9</v>
          </cell>
          <cell r="K188">
            <v>312</v>
          </cell>
          <cell r="L188">
            <v>6027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 t="str">
            <v>0790</v>
          </cell>
          <cell r="R188" t="str">
            <v>65000</v>
          </cell>
          <cell r="S188" t="str">
            <v>200212</v>
          </cell>
          <cell r="T188" t="str">
            <v>CA01</v>
          </cell>
          <cell r="U188">
            <v>-6208.25</v>
          </cell>
          <cell r="V188" t="str">
            <v>LDB</v>
          </cell>
          <cell r="W188">
            <v>0</v>
          </cell>
          <cell r="Y188">
            <v>0</v>
          </cell>
          <cell r="Z188">
            <v>0</v>
          </cell>
          <cell r="AA188" t="str">
            <v>BCH</v>
          </cell>
          <cell r="AB188" t="str">
            <v>0023</v>
          </cell>
          <cell r="AC188" t="str">
            <v>WKS</v>
          </cell>
          <cell r="AE188" t="str">
            <v>JV#</v>
          </cell>
          <cell r="AF188" t="str">
            <v>1232</v>
          </cell>
          <cell r="AG188" t="str">
            <v>FRN</v>
          </cell>
          <cell r="AH188" t="str">
            <v>6027</v>
          </cell>
          <cell r="AI188" t="str">
            <v>RP#</v>
          </cell>
          <cell r="AJ188" t="str">
            <v>000</v>
          </cell>
          <cell r="AK188" t="str">
            <v>CTL</v>
          </cell>
          <cell r="AM188" t="str">
            <v>RF#</v>
          </cell>
          <cell r="AU188" t="str">
            <v>TO PLACE IN SERVICE</v>
          </cell>
          <cell r="AZ188" t="str">
            <v>FPL Fibernet</v>
          </cell>
        </row>
        <row r="189">
          <cell r="A189" t="str">
            <v>107100</v>
          </cell>
          <cell r="B189" t="str">
            <v>0312</v>
          </cell>
          <cell r="C189" t="str">
            <v>06027</v>
          </cell>
          <cell r="D189" t="str">
            <v>0FIBER</v>
          </cell>
          <cell r="E189" t="str">
            <v>312000</v>
          </cell>
          <cell r="F189" t="str">
            <v>0813</v>
          </cell>
          <cell r="G189" t="str">
            <v>51450</v>
          </cell>
          <cell r="H189" t="str">
            <v>A</v>
          </cell>
          <cell r="I189" t="str">
            <v>00000041</v>
          </cell>
          <cell r="J189">
            <v>63</v>
          </cell>
          <cell r="K189">
            <v>312</v>
          </cell>
          <cell r="L189">
            <v>6027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 t="str">
            <v>0813</v>
          </cell>
          <cell r="R189" t="str">
            <v>51450</v>
          </cell>
          <cell r="S189" t="str">
            <v>200212</v>
          </cell>
          <cell r="T189" t="str">
            <v>SA01</v>
          </cell>
          <cell r="U189">
            <v>6208.25</v>
          </cell>
          <cell r="W189">
            <v>0</v>
          </cell>
          <cell r="Y189">
            <v>0</v>
          </cell>
          <cell r="Z189">
            <v>1</v>
          </cell>
          <cell r="AA189" t="str">
            <v>BCH</v>
          </cell>
          <cell r="AB189" t="str">
            <v>450002339</v>
          </cell>
          <cell r="AC189" t="str">
            <v>PO#</v>
          </cell>
          <cell r="AD189" t="str">
            <v>4500006339</v>
          </cell>
          <cell r="AE189" t="str">
            <v>S/R</v>
          </cell>
          <cell r="AF189" t="str">
            <v>NET</v>
          </cell>
          <cell r="AI189" t="str">
            <v>PYN</v>
          </cell>
          <cell r="AJ189" t="str">
            <v>CABLE UTILTIES</v>
          </cell>
          <cell r="AK189" t="str">
            <v>VND</v>
          </cell>
          <cell r="AL189" t="str">
            <v>043139190</v>
          </cell>
          <cell r="AM189" t="str">
            <v>FAC</v>
          </cell>
          <cell r="AN189" t="str">
            <v>000</v>
          </cell>
          <cell r="AQ189" t="str">
            <v>NVD</v>
          </cell>
          <cell r="AR189" t="str">
            <v>2002-06-</v>
          </cell>
          <cell r="AU189" t="str">
            <v>INVOICE# 0012       CABLE UTILTIES      5000003497</v>
          </cell>
          <cell r="AV189" t="str">
            <v>WF-BATCH</v>
          </cell>
          <cell r="AW189" t="str">
            <v>000</v>
          </cell>
          <cell r="AX189" t="str">
            <v>00</v>
          </cell>
          <cell r="AY189" t="str">
            <v>0</v>
          </cell>
          <cell r="AZ189" t="str">
            <v>FPL Fibernet</v>
          </cell>
        </row>
        <row r="190">
          <cell r="A190" t="str">
            <v>107100</v>
          </cell>
          <cell r="B190" t="str">
            <v>0312</v>
          </cell>
          <cell r="C190" t="str">
            <v>06030</v>
          </cell>
          <cell r="D190" t="str">
            <v>0ELECT</v>
          </cell>
          <cell r="E190" t="str">
            <v>312000</v>
          </cell>
          <cell r="F190" t="str">
            <v>0790</v>
          </cell>
          <cell r="G190" t="str">
            <v>65000</v>
          </cell>
          <cell r="H190" t="str">
            <v>A</v>
          </cell>
          <cell r="I190" t="str">
            <v>00000041</v>
          </cell>
          <cell r="J190">
            <v>70</v>
          </cell>
          <cell r="K190">
            <v>312</v>
          </cell>
          <cell r="L190">
            <v>6030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0790</v>
          </cell>
          <cell r="R190" t="str">
            <v>65000</v>
          </cell>
          <cell r="S190" t="str">
            <v>200212</v>
          </cell>
          <cell r="T190" t="str">
            <v>CA01</v>
          </cell>
          <cell r="U190">
            <v>-9738.59</v>
          </cell>
          <cell r="V190" t="str">
            <v>LDB</v>
          </cell>
          <cell r="W190">
            <v>0</v>
          </cell>
          <cell r="Y190">
            <v>0</v>
          </cell>
          <cell r="Z190">
            <v>0</v>
          </cell>
          <cell r="AA190" t="str">
            <v>BCH</v>
          </cell>
          <cell r="AB190" t="str">
            <v>0023</v>
          </cell>
          <cell r="AC190" t="str">
            <v>WKS</v>
          </cell>
          <cell r="AE190" t="str">
            <v>JV#</v>
          </cell>
          <cell r="AF190" t="str">
            <v>1232</v>
          </cell>
          <cell r="AG190" t="str">
            <v>FRN</v>
          </cell>
          <cell r="AH190" t="str">
            <v>6030</v>
          </cell>
          <cell r="AI190" t="str">
            <v>RP#</v>
          </cell>
          <cell r="AJ190" t="str">
            <v>000</v>
          </cell>
          <cell r="AK190" t="str">
            <v>CTL</v>
          </cell>
          <cell r="AM190" t="str">
            <v>RF#</v>
          </cell>
          <cell r="AU190" t="str">
            <v>TO PLACE IN SERVICE</v>
          </cell>
          <cell r="AZ190" t="str">
            <v>FPL Fibernet</v>
          </cell>
        </row>
        <row r="191">
          <cell r="A191" t="str">
            <v>107100</v>
          </cell>
          <cell r="B191" t="str">
            <v>0312</v>
          </cell>
          <cell r="C191" t="str">
            <v>06035</v>
          </cell>
          <cell r="D191" t="str">
            <v>0ELECT</v>
          </cell>
          <cell r="E191" t="str">
            <v>312000</v>
          </cell>
          <cell r="F191" t="str">
            <v>0790</v>
          </cell>
          <cell r="G191" t="str">
            <v>65000</v>
          </cell>
          <cell r="H191" t="str">
            <v>A</v>
          </cell>
          <cell r="I191" t="str">
            <v>00000041</v>
          </cell>
          <cell r="J191">
            <v>70</v>
          </cell>
          <cell r="K191">
            <v>312</v>
          </cell>
          <cell r="L191">
            <v>6035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 t="str">
            <v>0790</v>
          </cell>
          <cell r="R191" t="str">
            <v>65000</v>
          </cell>
          <cell r="S191" t="str">
            <v>200212</v>
          </cell>
          <cell r="T191" t="str">
            <v>CA01</v>
          </cell>
          <cell r="U191">
            <v>-8679.01</v>
          </cell>
          <cell r="V191" t="str">
            <v>LDB</v>
          </cell>
          <cell r="W191">
            <v>0</v>
          </cell>
          <cell r="Y191">
            <v>0</v>
          </cell>
          <cell r="Z191">
            <v>0</v>
          </cell>
          <cell r="AA191" t="str">
            <v>BCH</v>
          </cell>
          <cell r="AB191" t="str">
            <v>0023</v>
          </cell>
          <cell r="AC191" t="str">
            <v>WKS</v>
          </cell>
          <cell r="AE191" t="str">
            <v>JV#</v>
          </cell>
          <cell r="AF191" t="str">
            <v>1232</v>
          </cell>
          <cell r="AG191" t="str">
            <v>FRN</v>
          </cell>
          <cell r="AH191" t="str">
            <v>6035</v>
          </cell>
          <cell r="AI191" t="str">
            <v>RP#</v>
          </cell>
          <cell r="AJ191" t="str">
            <v>000</v>
          </cell>
          <cell r="AK191" t="str">
            <v>CTL</v>
          </cell>
          <cell r="AM191" t="str">
            <v>RF#</v>
          </cell>
          <cell r="AU191" t="str">
            <v>TO PLACE IN SERVICE</v>
          </cell>
          <cell r="AZ191" t="str">
            <v>FPL Fibernet</v>
          </cell>
        </row>
        <row r="192">
          <cell r="A192" t="str">
            <v>107100</v>
          </cell>
          <cell r="B192" t="str">
            <v>0312</v>
          </cell>
          <cell r="C192" t="str">
            <v>06036</v>
          </cell>
          <cell r="D192" t="str">
            <v>0ELECT</v>
          </cell>
          <cell r="E192" t="str">
            <v>312000</v>
          </cell>
          <cell r="F192" t="str">
            <v>0790</v>
          </cell>
          <cell r="G192" t="str">
            <v>65000</v>
          </cell>
          <cell r="H192" t="str">
            <v>A</v>
          </cell>
          <cell r="I192" t="str">
            <v>00000041</v>
          </cell>
          <cell r="J192">
            <v>70</v>
          </cell>
          <cell r="K192">
            <v>312</v>
          </cell>
          <cell r="L192">
            <v>6036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0790</v>
          </cell>
          <cell r="R192" t="str">
            <v>65000</v>
          </cell>
          <cell r="S192" t="str">
            <v>200212</v>
          </cell>
          <cell r="T192" t="str">
            <v>CA01</v>
          </cell>
          <cell r="U192">
            <v>-6214.74</v>
          </cell>
          <cell r="V192" t="str">
            <v>LDB</v>
          </cell>
          <cell r="W192">
            <v>0</v>
          </cell>
          <cell r="Y192">
            <v>0</v>
          </cell>
          <cell r="Z192">
            <v>0</v>
          </cell>
          <cell r="AA192" t="str">
            <v>BCH</v>
          </cell>
          <cell r="AB192" t="str">
            <v>0023</v>
          </cell>
          <cell r="AC192" t="str">
            <v>WKS</v>
          </cell>
          <cell r="AE192" t="str">
            <v>JV#</v>
          </cell>
          <cell r="AF192" t="str">
            <v>1232</v>
          </cell>
          <cell r="AG192" t="str">
            <v>FRN</v>
          </cell>
          <cell r="AH192" t="str">
            <v>6036</v>
          </cell>
          <cell r="AI192" t="str">
            <v>RP#</v>
          </cell>
          <cell r="AJ192" t="str">
            <v>000</v>
          </cell>
          <cell r="AK192" t="str">
            <v>CTL</v>
          </cell>
          <cell r="AM192" t="str">
            <v>RF#</v>
          </cell>
          <cell r="AU192" t="str">
            <v>TO PLACE IN SERVICE</v>
          </cell>
          <cell r="AZ192" t="str">
            <v>FPL Fibernet</v>
          </cell>
        </row>
        <row r="193">
          <cell r="A193" t="str">
            <v>107100</v>
          </cell>
          <cell r="B193" t="str">
            <v>0312</v>
          </cell>
          <cell r="C193" t="str">
            <v>06036</v>
          </cell>
          <cell r="D193" t="str">
            <v>0FIBER</v>
          </cell>
          <cell r="E193" t="str">
            <v>312000</v>
          </cell>
          <cell r="F193" t="str">
            <v>0790</v>
          </cell>
          <cell r="G193" t="str">
            <v>65000</v>
          </cell>
          <cell r="H193" t="str">
            <v>A</v>
          </cell>
          <cell r="I193" t="str">
            <v>00000041</v>
          </cell>
          <cell r="J193">
            <v>63</v>
          </cell>
          <cell r="K193">
            <v>312</v>
          </cell>
          <cell r="L193">
            <v>6036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 t="str">
            <v>0790</v>
          </cell>
          <cell r="R193" t="str">
            <v>65000</v>
          </cell>
          <cell r="S193" t="str">
            <v>200212</v>
          </cell>
          <cell r="T193" t="str">
            <v>CA01</v>
          </cell>
          <cell r="U193">
            <v>119697</v>
          </cell>
          <cell r="V193" t="str">
            <v>LDB</v>
          </cell>
          <cell r="W193">
            <v>0</v>
          </cell>
          <cell r="Y193">
            <v>0</v>
          </cell>
          <cell r="Z193">
            <v>0</v>
          </cell>
          <cell r="AA193" t="str">
            <v>BCH</v>
          </cell>
          <cell r="AB193" t="str">
            <v>0011</v>
          </cell>
          <cell r="AC193" t="str">
            <v>WKS</v>
          </cell>
          <cell r="AE193" t="str">
            <v>JV#</v>
          </cell>
          <cell r="AF193" t="str">
            <v>1232</v>
          </cell>
          <cell r="AG193" t="str">
            <v>FRN</v>
          </cell>
          <cell r="AH193" t="str">
            <v>6036</v>
          </cell>
          <cell r="AI193" t="str">
            <v>RP#</v>
          </cell>
          <cell r="AJ193" t="str">
            <v>000</v>
          </cell>
          <cell r="AK193" t="str">
            <v>CTL</v>
          </cell>
          <cell r="AM193" t="str">
            <v>RF#</v>
          </cell>
          <cell r="AU193" t="str">
            <v>ACCRUAL OF DEC 02 CAPITAL</v>
          </cell>
          <cell r="AZ193" t="str">
            <v>FPL Fibernet</v>
          </cell>
        </row>
        <row r="194">
          <cell r="A194" t="str">
            <v>107100</v>
          </cell>
          <cell r="B194" t="str">
            <v>0312</v>
          </cell>
          <cell r="C194" t="str">
            <v>06036</v>
          </cell>
          <cell r="D194" t="str">
            <v>0OTHER</v>
          </cell>
          <cell r="E194" t="str">
            <v>312000</v>
          </cell>
          <cell r="F194" t="str">
            <v>0803</v>
          </cell>
          <cell r="G194" t="str">
            <v>36000</v>
          </cell>
          <cell r="H194" t="str">
            <v>A</v>
          </cell>
          <cell r="I194" t="str">
            <v>00000041</v>
          </cell>
          <cell r="J194">
            <v>68</v>
          </cell>
          <cell r="K194">
            <v>312</v>
          </cell>
          <cell r="L194">
            <v>6036</v>
          </cell>
          <cell r="M194">
            <v>107</v>
          </cell>
          <cell r="N194">
            <v>10</v>
          </cell>
          <cell r="O194">
            <v>0</v>
          </cell>
          <cell r="P194">
            <v>107.1</v>
          </cell>
          <cell r="Q194" t="str">
            <v>0803</v>
          </cell>
          <cell r="R194" t="str">
            <v>36000</v>
          </cell>
          <cell r="S194" t="str">
            <v>200212</v>
          </cell>
          <cell r="T194" t="str">
            <v>PY42</v>
          </cell>
          <cell r="U194">
            <v>403.9</v>
          </cell>
          <cell r="V194" t="str">
            <v>LDB</v>
          </cell>
          <cell r="W194">
            <v>0</v>
          </cell>
          <cell r="X194" t="str">
            <v>SHR</v>
          </cell>
          <cell r="Y194">
            <v>8</v>
          </cell>
          <cell r="Z194">
            <v>8</v>
          </cell>
          <cell r="AA194" t="str">
            <v>PYP</v>
          </cell>
          <cell r="AB194" t="str">
            <v xml:space="preserve"> 0000001</v>
          </cell>
          <cell r="AC194" t="str">
            <v>PYL</v>
          </cell>
          <cell r="AD194" t="str">
            <v>004399</v>
          </cell>
          <cell r="AE194" t="str">
            <v>EMP</v>
          </cell>
          <cell r="AF194" t="str">
            <v>40663</v>
          </cell>
          <cell r="AG194" t="str">
            <v>JUL</v>
          </cell>
          <cell r="AH194" t="str">
            <v xml:space="preserve"> 000.00</v>
          </cell>
          <cell r="AI194" t="str">
            <v>BCH</v>
          </cell>
          <cell r="AJ194" t="str">
            <v>500</v>
          </cell>
          <cell r="AK194" t="str">
            <v>CLS</v>
          </cell>
          <cell r="AL194" t="str">
            <v>1RB8</v>
          </cell>
          <cell r="AM194" t="str">
            <v>DTA</v>
          </cell>
          <cell r="AN194" t="str">
            <v xml:space="preserve"> 00000000000.00</v>
          </cell>
          <cell r="AO194" t="str">
            <v>DTH</v>
          </cell>
          <cell r="AP194" t="str">
            <v xml:space="preserve"> 00000000000.00</v>
          </cell>
          <cell r="AV194" t="str">
            <v>000000000</v>
          </cell>
          <cell r="AW194" t="str">
            <v>000</v>
          </cell>
          <cell r="AX194" t="str">
            <v>00</v>
          </cell>
          <cell r="AY194" t="str">
            <v>0</v>
          </cell>
          <cell r="AZ194" t="str">
            <v>FPL Fibernet</v>
          </cell>
        </row>
        <row r="195">
          <cell r="A195" t="str">
            <v>107100</v>
          </cell>
          <cell r="B195" t="str">
            <v>0382</v>
          </cell>
          <cell r="C195" t="str">
            <v>06036</v>
          </cell>
          <cell r="D195" t="str">
            <v>0OTHER</v>
          </cell>
          <cell r="E195" t="str">
            <v>312000</v>
          </cell>
          <cell r="F195" t="str">
            <v>0662</v>
          </cell>
          <cell r="G195" t="str">
            <v>51450</v>
          </cell>
          <cell r="H195" t="str">
            <v>A</v>
          </cell>
          <cell r="I195" t="str">
            <v>00000041</v>
          </cell>
          <cell r="J195">
            <v>68</v>
          </cell>
          <cell r="K195">
            <v>382</v>
          </cell>
          <cell r="L195">
            <v>6036</v>
          </cell>
          <cell r="M195">
            <v>390</v>
          </cell>
          <cell r="N195">
            <v>0</v>
          </cell>
          <cell r="O195">
            <v>1</v>
          </cell>
          <cell r="P195">
            <v>390.00099999999998</v>
          </cell>
          <cell r="Q195" t="str">
            <v>0662</v>
          </cell>
          <cell r="R195" t="str">
            <v>51450</v>
          </cell>
          <cell r="S195" t="str">
            <v>200212</v>
          </cell>
          <cell r="T195" t="str">
            <v>SA01</v>
          </cell>
          <cell r="U195">
            <v>-3800</v>
          </cell>
          <cell r="W195">
            <v>0</v>
          </cell>
          <cell r="Y195">
            <v>0</v>
          </cell>
          <cell r="Z195">
            <v>-1</v>
          </cell>
          <cell r="AA195" t="str">
            <v>BCH</v>
          </cell>
          <cell r="AB195" t="str">
            <v>450002344</v>
          </cell>
          <cell r="AC195" t="str">
            <v>PO#</v>
          </cell>
          <cell r="AD195" t="str">
            <v>4500109985</v>
          </cell>
          <cell r="AE195" t="str">
            <v>S/R</v>
          </cell>
          <cell r="AF195" t="str">
            <v>337</v>
          </cell>
          <cell r="AI195" t="str">
            <v>PYN</v>
          </cell>
          <cell r="AJ195" t="str">
            <v>CROSS CONNECT COMMUNICATI</v>
          </cell>
          <cell r="AK195" t="str">
            <v>VND</v>
          </cell>
          <cell r="AL195" t="str">
            <v>650926583</v>
          </cell>
          <cell r="AM195" t="str">
            <v>FAC</v>
          </cell>
          <cell r="AN195" t="str">
            <v>000</v>
          </cell>
          <cell r="AQ195" t="str">
            <v>NVD</v>
          </cell>
          <cell r="AR195" t="str">
            <v>2002-11-</v>
          </cell>
          <cell r="AU195" t="str">
            <v>FPL29MIA36          CROSS CONNECT COMMUN5000003520</v>
          </cell>
          <cell r="AV195" t="str">
            <v>WF-BATCH</v>
          </cell>
          <cell r="AW195" t="str">
            <v>000</v>
          </cell>
          <cell r="AX195" t="str">
            <v>00</v>
          </cell>
          <cell r="AY195" t="str">
            <v>0</v>
          </cell>
          <cell r="AZ195" t="str">
            <v>FPL Fibernet</v>
          </cell>
        </row>
        <row r="196">
          <cell r="A196" t="str">
            <v>107100</v>
          </cell>
          <cell r="B196" t="str">
            <v>0382</v>
          </cell>
          <cell r="C196" t="str">
            <v>06036</v>
          </cell>
          <cell r="D196" t="str">
            <v>0OTHER</v>
          </cell>
          <cell r="E196" t="str">
            <v>312000</v>
          </cell>
          <cell r="F196" t="str">
            <v>0803</v>
          </cell>
          <cell r="G196" t="str">
            <v>36000</v>
          </cell>
          <cell r="H196" t="str">
            <v>A</v>
          </cell>
          <cell r="I196" t="str">
            <v>00000041</v>
          </cell>
          <cell r="J196">
            <v>68</v>
          </cell>
          <cell r="K196">
            <v>382</v>
          </cell>
          <cell r="L196">
            <v>6036</v>
          </cell>
          <cell r="M196">
            <v>107</v>
          </cell>
          <cell r="N196">
            <v>10</v>
          </cell>
          <cell r="O196">
            <v>0</v>
          </cell>
          <cell r="P196">
            <v>107.1</v>
          </cell>
          <cell r="Q196" t="str">
            <v>0803</v>
          </cell>
          <cell r="R196" t="str">
            <v>36000</v>
          </cell>
          <cell r="S196" t="str">
            <v>200212</v>
          </cell>
          <cell r="T196" t="str">
            <v>PY42</v>
          </cell>
          <cell r="U196">
            <v>757.31</v>
          </cell>
          <cell r="V196" t="str">
            <v>LDB</v>
          </cell>
          <cell r="W196">
            <v>0</v>
          </cell>
          <cell r="X196" t="str">
            <v>SHR</v>
          </cell>
          <cell r="Y196">
            <v>15</v>
          </cell>
          <cell r="Z196">
            <v>15</v>
          </cell>
          <cell r="AA196" t="str">
            <v>PYP</v>
          </cell>
          <cell r="AB196" t="str">
            <v xml:space="preserve"> 0000026</v>
          </cell>
          <cell r="AC196" t="str">
            <v>PYL</v>
          </cell>
          <cell r="AD196" t="str">
            <v>004399</v>
          </cell>
          <cell r="AE196" t="str">
            <v>EMP</v>
          </cell>
          <cell r="AF196" t="str">
            <v>40663</v>
          </cell>
          <cell r="AG196" t="str">
            <v>JUL</v>
          </cell>
          <cell r="AH196" t="str">
            <v xml:space="preserve"> 000.00</v>
          </cell>
          <cell r="AI196" t="str">
            <v>BCH</v>
          </cell>
          <cell r="AJ196" t="str">
            <v>500</v>
          </cell>
          <cell r="AK196" t="str">
            <v>CLS</v>
          </cell>
          <cell r="AL196" t="str">
            <v>1RB8</v>
          </cell>
          <cell r="AM196" t="str">
            <v>DTA</v>
          </cell>
          <cell r="AN196" t="str">
            <v xml:space="preserve"> 00000000000.00</v>
          </cell>
          <cell r="AO196" t="str">
            <v>DTH</v>
          </cell>
          <cell r="AP196" t="str">
            <v xml:space="preserve"> 00000000000.00</v>
          </cell>
          <cell r="AV196" t="str">
            <v>000000000</v>
          </cell>
          <cell r="AW196" t="str">
            <v>000</v>
          </cell>
          <cell r="AX196" t="str">
            <v>00</v>
          </cell>
          <cell r="AY196" t="str">
            <v>0</v>
          </cell>
          <cell r="AZ196" t="str">
            <v>FPL Fibernet</v>
          </cell>
        </row>
        <row r="197">
          <cell r="A197" t="str">
            <v>107100</v>
          </cell>
          <cell r="B197" t="str">
            <v>0312</v>
          </cell>
          <cell r="C197" t="str">
            <v>06037</v>
          </cell>
          <cell r="D197" t="str">
            <v>0FIBER</v>
          </cell>
          <cell r="E197" t="str">
            <v>312000</v>
          </cell>
          <cell r="F197" t="str">
            <v>0790</v>
          </cell>
          <cell r="G197" t="str">
            <v>65000</v>
          </cell>
          <cell r="H197" t="str">
            <v>A</v>
          </cell>
          <cell r="I197" t="str">
            <v>00000041</v>
          </cell>
          <cell r="J197">
            <v>9</v>
          </cell>
          <cell r="K197">
            <v>312</v>
          </cell>
          <cell r="L197">
            <v>6037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 t="str">
            <v>0790</v>
          </cell>
          <cell r="R197" t="str">
            <v>65000</v>
          </cell>
          <cell r="S197" t="str">
            <v>200212</v>
          </cell>
          <cell r="T197" t="str">
            <v>CA01</v>
          </cell>
          <cell r="U197">
            <v>-2583.59</v>
          </cell>
          <cell r="V197" t="str">
            <v>LDB</v>
          </cell>
          <cell r="W197">
            <v>0</v>
          </cell>
          <cell r="Y197">
            <v>0</v>
          </cell>
          <cell r="Z197">
            <v>0</v>
          </cell>
          <cell r="AA197" t="str">
            <v>BCH</v>
          </cell>
          <cell r="AB197" t="str">
            <v>0023</v>
          </cell>
          <cell r="AC197" t="str">
            <v>WKS</v>
          </cell>
          <cell r="AE197" t="str">
            <v>JV#</v>
          </cell>
          <cell r="AF197" t="str">
            <v>1232</v>
          </cell>
          <cell r="AG197" t="str">
            <v>FRN</v>
          </cell>
          <cell r="AH197" t="str">
            <v>6037</v>
          </cell>
          <cell r="AI197" t="str">
            <v>RP#</v>
          </cell>
          <cell r="AJ197" t="str">
            <v>000</v>
          </cell>
          <cell r="AK197" t="str">
            <v>CTL</v>
          </cell>
          <cell r="AM197" t="str">
            <v>RF#</v>
          </cell>
          <cell r="AU197" t="str">
            <v>TO PLACE IN SERVICE</v>
          </cell>
          <cell r="AZ197" t="str">
            <v>FPL Fibernet</v>
          </cell>
        </row>
        <row r="198">
          <cell r="A198" t="str">
            <v>107100</v>
          </cell>
          <cell r="B198" t="str">
            <v>0312</v>
          </cell>
          <cell r="C198" t="str">
            <v>06039</v>
          </cell>
          <cell r="D198" t="str">
            <v>0ELECT</v>
          </cell>
          <cell r="E198" t="str">
            <v>312000</v>
          </cell>
          <cell r="F198" t="str">
            <v>0790</v>
          </cell>
          <cell r="G198" t="str">
            <v>65000</v>
          </cell>
          <cell r="H198" t="str">
            <v>A</v>
          </cell>
          <cell r="I198" t="str">
            <v>00000041</v>
          </cell>
          <cell r="J198">
            <v>70</v>
          </cell>
          <cell r="K198">
            <v>312</v>
          </cell>
          <cell r="L198">
            <v>6039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0790</v>
          </cell>
          <cell r="R198" t="str">
            <v>65000</v>
          </cell>
          <cell r="S198" t="str">
            <v>200212</v>
          </cell>
          <cell r="T198" t="str">
            <v>CA01</v>
          </cell>
          <cell r="U198">
            <v>-2761.7</v>
          </cell>
          <cell r="V198" t="str">
            <v>LDB</v>
          </cell>
          <cell r="W198">
            <v>0</v>
          </cell>
          <cell r="Y198">
            <v>0</v>
          </cell>
          <cell r="Z198">
            <v>0</v>
          </cell>
          <cell r="AA198" t="str">
            <v>BCH</v>
          </cell>
          <cell r="AB198" t="str">
            <v>0023</v>
          </cell>
          <cell r="AC198" t="str">
            <v>WKS</v>
          </cell>
          <cell r="AE198" t="str">
            <v>JV#</v>
          </cell>
          <cell r="AF198" t="str">
            <v>1232</v>
          </cell>
          <cell r="AG198" t="str">
            <v>FRN</v>
          </cell>
          <cell r="AH198" t="str">
            <v>6039</v>
          </cell>
          <cell r="AI198" t="str">
            <v>RP#</v>
          </cell>
          <cell r="AJ198" t="str">
            <v>000</v>
          </cell>
          <cell r="AK198" t="str">
            <v>CTL</v>
          </cell>
          <cell r="AM198" t="str">
            <v>RF#</v>
          </cell>
          <cell r="AU198" t="str">
            <v>TO PLACE IN SERVICE</v>
          </cell>
          <cell r="AZ198" t="str">
            <v>FPL Fibernet</v>
          </cell>
        </row>
        <row r="199">
          <cell r="A199" t="str">
            <v>107100</v>
          </cell>
          <cell r="B199" t="str">
            <v>0312</v>
          </cell>
          <cell r="C199" t="str">
            <v>06039</v>
          </cell>
          <cell r="D199" t="str">
            <v>0FIBER</v>
          </cell>
          <cell r="E199" t="str">
            <v>312000</v>
          </cell>
          <cell r="F199" t="str">
            <v>0790</v>
          </cell>
          <cell r="G199" t="str">
            <v>65000</v>
          </cell>
          <cell r="H199" t="str">
            <v>A</v>
          </cell>
          <cell r="I199" t="str">
            <v>00000041</v>
          </cell>
          <cell r="J199">
            <v>63</v>
          </cell>
          <cell r="K199">
            <v>312</v>
          </cell>
          <cell r="L199">
            <v>6039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 t="str">
            <v>0790</v>
          </cell>
          <cell r="R199" t="str">
            <v>65000</v>
          </cell>
          <cell r="S199" t="str">
            <v>200212</v>
          </cell>
          <cell r="T199" t="str">
            <v>CA01</v>
          </cell>
          <cell r="U199">
            <v>-52134</v>
          </cell>
          <cell r="V199" t="str">
            <v>LDB</v>
          </cell>
          <cell r="W199">
            <v>0</v>
          </cell>
          <cell r="Y199">
            <v>0</v>
          </cell>
          <cell r="Z199">
            <v>0</v>
          </cell>
          <cell r="AA199" t="str">
            <v>BCH</v>
          </cell>
          <cell r="AB199" t="str">
            <v>0003</v>
          </cell>
          <cell r="AC199" t="str">
            <v>WKS</v>
          </cell>
          <cell r="AE199" t="str">
            <v>JV#</v>
          </cell>
          <cell r="AF199" t="str">
            <v>1232</v>
          </cell>
          <cell r="AG199" t="str">
            <v>FRN</v>
          </cell>
          <cell r="AH199" t="str">
            <v>6039</v>
          </cell>
          <cell r="AI199" t="str">
            <v>RP#</v>
          </cell>
          <cell r="AJ199" t="str">
            <v>000</v>
          </cell>
          <cell r="AK199" t="str">
            <v>CTL</v>
          </cell>
          <cell r="AM199" t="str">
            <v>RF#</v>
          </cell>
          <cell r="AU199" t="str">
            <v>AC-REV ACCRUAL OF OCT 02 CAPITA</v>
          </cell>
          <cell r="AZ199" t="str">
            <v>FPL Fibernet</v>
          </cell>
        </row>
        <row r="200">
          <cell r="A200" t="str">
            <v>107100</v>
          </cell>
          <cell r="L200">
            <v>6042</v>
          </cell>
          <cell r="S200" t="str">
            <v>200212</v>
          </cell>
          <cell r="U200">
            <v>105720.69</v>
          </cell>
        </row>
        <row r="201">
          <cell r="A201" t="str">
            <v>107100</v>
          </cell>
          <cell r="L201">
            <v>6050</v>
          </cell>
          <cell r="S201" t="str">
            <v>200212</v>
          </cell>
          <cell r="U201">
            <v>12218.97</v>
          </cell>
        </row>
        <row r="202">
          <cell r="A202" t="str">
            <v>107100</v>
          </cell>
          <cell r="B202" t="str">
            <v>0312</v>
          </cell>
          <cell r="C202" t="str">
            <v>06052</v>
          </cell>
          <cell r="D202" t="str">
            <v>0FIBER</v>
          </cell>
          <cell r="E202" t="str">
            <v>312000</v>
          </cell>
          <cell r="F202" t="str">
            <v>0790</v>
          </cell>
          <cell r="G202" t="str">
            <v>65000</v>
          </cell>
          <cell r="H202" t="str">
            <v>A</v>
          </cell>
          <cell r="I202" t="str">
            <v>00000041</v>
          </cell>
          <cell r="J202">
            <v>9</v>
          </cell>
          <cell r="K202">
            <v>312</v>
          </cell>
          <cell r="L202">
            <v>6052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0790</v>
          </cell>
          <cell r="R202" t="str">
            <v>65000</v>
          </cell>
          <cell r="S202" t="str">
            <v>200212</v>
          </cell>
          <cell r="T202" t="str">
            <v>CA01</v>
          </cell>
          <cell r="U202">
            <v>-5232.32</v>
          </cell>
          <cell r="V202" t="str">
            <v>LDB</v>
          </cell>
          <cell r="W202">
            <v>0</v>
          </cell>
          <cell r="Y202">
            <v>0</v>
          </cell>
          <cell r="Z202">
            <v>0</v>
          </cell>
          <cell r="AA202" t="str">
            <v>BCH</v>
          </cell>
          <cell r="AB202" t="str">
            <v>0023</v>
          </cell>
          <cell r="AC202" t="str">
            <v>WKS</v>
          </cell>
          <cell r="AE202" t="str">
            <v>JV#</v>
          </cell>
          <cell r="AF202" t="str">
            <v>1232</v>
          </cell>
          <cell r="AG202" t="str">
            <v>FRN</v>
          </cell>
          <cell r="AH202" t="str">
            <v>6052</v>
          </cell>
          <cell r="AI202" t="str">
            <v>RP#</v>
          </cell>
          <cell r="AJ202" t="str">
            <v>000</v>
          </cell>
          <cell r="AK202" t="str">
            <v>CTL</v>
          </cell>
          <cell r="AM202" t="str">
            <v>RF#</v>
          </cell>
          <cell r="AU202" t="str">
            <v>TO PLACE IN SERVICE</v>
          </cell>
          <cell r="AZ202" t="str">
            <v>FPL Fibernet</v>
          </cell>
        </row>
        <row r="203">
          <cell r="A203" t="str">
            <v>107100</v>
          </cell>
          <cell r="B203" t="str">
            <v>0313</v>
          </cell>
          <cell r="C203" t="str">
            <v>06060</v>
          </cell>
          <cell r="D203" t="str">
            <v>0FIBER</v>
          </cell>
          <cell r="E203" t="str">
            <v>313000</v>
          </cell>
          <cell r="F203" t="str">
            <v>0790</v>
          </cell>
          <cell r="G203" t="str">
            <v>65000</v>
          </cell>
          <cell r="H203" t="str">
            <v>A</v>
          </cell>
          <cell r="I203" t="str">
            <v>00000041</v>
          </cell>
          <cell r="J203">
            <v>9</v>
          </cell>
          <cell r="K203">
            <v>313</v>
          </cell>
          <cell r="L203">
            <v>6060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 t="str">
            <v>0790</v>
          </cell>
          <cell r="R203" t="str">
            <v>65000</v>
          </cell>
          <cell r="S203" t="str">
            <v>200212</v>
          </cell>
          <cell r="T203" t="str">
            <v>CA01</v>
          </cell>
          <cell r="U203">
            <v>-10065.030000000001</v>
          </cell>
          <cell r="V203" t="str">
            <v>LDB</v>
          </cell>
          <cell r="W203">
            <v>0</v>
          </cell>
          <cell r="Y203">
            <v>0</v>
          </cell>
          <cell r="Z203">
            <v>0</v>
          </cell>
          <cell r="AA203" t="str">
            <v>BCH</v>
          </cell>
          <cell r="AB203" t="str">
            <v>0023</v>
          </cell>
          <cell r="AC203" t="str">
            <v>WKS</v>
          </cell>
          <cell r="AE203" t="str">
            <v>JV#</v>
          </cell>
          <cell r="AF203" t="str">
            <v>1232</v>
          </cell>
          <cell r="AG203" t="str">
            <v>FRN</v>
          </cell>
          <cell r="AH203" t="str">
            <v>6060</v>
          </cell>
          <cell r="AI203" t="str">
            <v>RP#</v>
          </cell>
          <cell r="AJ203" t="str">
            <v>000</v>
          </cell>
          <cell r="AK203" t="str">
            <v>CTL</v>
          </cell>
          <cell r="AM203" t="str">
            <v>RF#</v>
          </cell>
          <cell r="AU203" t="str">
            <v>TO PLACE IN SERVICE</v>
          </cell>
          <cell r="AZ203" t="str">
            <v>FPL Fibernet</v>
          </cell>
        </row>
        <row r="204">
          <cell r="A204" t="str">
            <v>107100</v>
          </cell>
          <cell r="B204" t="str">
            <v>0312</v>
          </cell>
          <cell r="C204" t="str">
            <v>06061</v>
          </cell>
          <cell r="D204" t="str">
            <v>0FIBER</v>
          </cell>
          <cell r="E204" t="str">
            <v>312000</v>
          </cell>
          <cell r="F204" t="str">
            <v>0662</v>
          </cell>
          <cell r="G204" t="str">
            <v>51450</v>
          </cell>
          <cell r="H204" t="str">
            <v>A</v>
          </cell>
          <cell r="I204" t="str">
            <v>00000041</v>
          </cell>
          <cell r="J204">
            <v>63</v>
          </cell>
          <cell r="K204">
            <v>312</v>
          </cell>
          <cell r="L204">
            <v>6061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0662</v>
          </cell>
          <cell r="R204" t="str">
            <v>51450</v>
          </cell>
          <cell r="S204" t="str">
            <v>200212</v>
          </cell>
          <cell r="T204" t="str">
            <v>SA01</v>
          </cell>
          <cell r="U204">
            <v>634.4</v>
          </cell>
          <cell r="W204">
            <v>0</v>
          </cell>
          <cell r="Y204">
            <v>0</v>
          </cell>
          <cell r="Z204">
            <v>1</v>
          </cell>
          <cell r="AA204" t="str">
            <v>BCH</v>
          </cell>
          <cell r="AB204" t="str">
            <v>450002350</v>
          </cell>
          <cell r="AC204" t="str">
            <v>PO#</v>
          </cell>
          <cell r="AD204" t="str">
            <v>4500030221</v>
          </cell>
          <cell r="AE204" t="str">
            <v>S/R</v>
          </cell>
          <cell r="AF204" t="str">
            <v>NET</v>
          </cell>
          <cell r="AI204" t="str">
            <v>PYN</v>
          </cell>
          <cell r="AJ204" t="str">
            <v>W D COMMUNICATIONS INC</v>
          </cell>
          <cell r="AK204" t="str">
            <v>VND</v>
          </cell>
          <cell r="AL204" t="str">
            <v>591953252</v>
          </cell>
          <cell r="AM204" t="str">
            <v>FAC</v>
          </cell>
          <cell r="AN204" t="str">
            <v>000</v>
          </cell>
          <cell r="AQ204" t="str">
            <v>NVD</v>
          </cell>
          <cell r="AR204" t="str">
            <v>2002-12-</v>
          </cell>
          <cell r="AU204" t="str">
            <v>INVOICE# 26753      W D COMMUNICATIONS I5000003531</v>
          </cell>
          <cell r="AV204" t="str">
            <v>WF-BATCH</v>
          </cell>
          <cell r="AW204" t="str">
            <v>000</v>
          </cell>
          <cell r="AX204" t="str">
            <v>00</v>
          </cell>
          <cell r="AY204" t="str">
            <v>0</v>
          </cell>
          <cell r="AZ204" t="str">
            <v>FPL Fibernet</v>
          </cell>
        </row>
        <row r="205">
          <cell r="A205" t="str">
            <v>107100</v>
          </cell>
          <cell r="B205" t="str">
            <v>0312</v>
          </cell>
          <cell r="C205" t="str">
            <v>06061</v>
          </cell>
          <cell r="D205" t="str">
            <v>0FIBER</v>
          </cell>
          <cell r="E205" t="str">
            <v>312000</v>
          </cell>
          <cell r="F205" t="str">
            <v>0662</v>
          </cell>
          <cell r="G205" t="str">
            <v>51450</v>
          </cell>
          <cell r="H205" t="str">
            <v>A</v>
          </cell>
          <cell r="I205" t="str">
            <v>00000041</v>
          </cell>
          <cell r="J205">
            <v>63</v>
          </cell>
          <cell r="K205">
            <v>312</v>
          </cell>
          <cell r="L205">
            <v>6061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 t="str">
            <v>0662</v>
          </cell>
          <cell r="R205" t="str">
            <v>51450</v>
          </cell>
          <cell r="S205" t="str">
            <v>200212</v>
          </cell>
          <cell r="T205" t="str">
            <v>SA01</v>
          </cell>
          <cell r="U205">
            <v>886.2</v>
          </cell>
          <cell r="W205">
            <v>0</v>
          </cell>
          <cell r="Y205">
            <v>0</v>
          </cell>
          <cell r="Z205">
            <v>1</v>
          </cell>
          <cell r="AA205" t="str">
            <v>BCH</v>
          </cell>
          <cell r="AB205" t="str">
            <v>450002353</v>
          </cell>
          <cell r="AC205" t="str">
            <v>PO#</v>
          </cell>
          <cell r="AD205" t="str">
            <v>4500078635</v>
          </cell>
          <cell r="AE205" t="str">
            <v>S/R</v>
          </cell>
          <cell r="AF205" t="str">
            <v>337</v>
          </cell>
          <cell r="AI205" t="str">
            <v>PYN</v>
          </cell>
          <cell r="AJ205" t="str">
            <v>ORIUS TELECOM SERVICES IN</v>
          </cell>
          <cell r="AK205" t="str">
            <v>VND</v>
          </cell>
          <cell r="AL205" t="str">
            <v>651061903</v>
          </cell>
          <cell r="AM205" t="str">
            <v>FAC</v>
          </cell>
          <cell r="AN205" t="str">
            <v>000</v>
          </cell>
          <cell r="AQ205" t="str">
            <v>NVD</v>
          </cell>
          <cell r="AR205" t="str">
            <v>2002-12-</v>
          </cell>
          <cell r="AU205" t="str">
            <v>INVOICE# 90653TPR   ORIUS TELECOM SERVIC5000003587</v>
          </cell>
          <cell r="AV205" t="str">
            <v>WF-BATCH</v>
          </cell>
          <cell r="AW205" t="str">
            <v>000</v>
          </cell>
          <cell r="AX205" t="str">
            <v>00</v>
          </cell>
          <cell r="AY205" t="str">
            <v>0</v>
          </cell>
          <cell r="AZ205" t="str">
            <v>FPL Fibernet</v>
          </cell>
        </row>
        <row r="206">
          <cell r="A206" t="str">
            <v>107100</v>
          </cell>
          <cell r="B206" t="str">
            <v>0312</v>
          </cell>
          <cell r="C206" t="str">
            <v>06061</v>
          </cell>
          <cell r="D206" t="str">
            <v>0FIBER</v>
          </cell>
          <cell r="E206" t="str">
            <v>312000</v>
          </cell>
          <cell r="F206" t="str">
            <v>0662</v>
          </cell>
          <cell r="G206" t="str">
            <v>51450</v>
          </cell>
          <cell r="H206" t="str">
            <v>A</v>
          </cell>
          <cell r="I206" t="str">
            <v>00000041</v>
          </cell>
          <cell r="J206">
            <v>63</v>
          </cell>
          <cell r="K206">
            <v>312</v>
          </cell>
          <cell r="L206">
            <v>6061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0662</v>
          </cell>
          <cell r="R206" t="str">
            <v>51450</v>
          </cell>
          <cell r="S206" t="str">
            <v>200212</v>
          </cell>
          <cell r="T206" t="str">
            <v>SA01</v>
          </cell>
          <cell r="U206">
            <v>2320</v>
          </cell>
          <cell r="W206">
            <v>0</v>
          </cell>
          <cell r="Y206">
            <v>0</v>
          </cell>
          <cell r="Z206">
            <v>1</v>
          </cell>
          <cell r="AA206" t="str">
            <v>BCH</v>
          </cell>
          <cell r="AB206" t="str">
            <v>450002350</v>
          </cell>
          <cell r="AC206" t="str">
            <v>PO#</v>
          </cell>
          <cell r="AD206" t="str">
            <v>4500006339</v>
          </cell>
          <cell r="AE206" t="str">
            <v>S/R</v>
          </cell>
          <cell r="AF206" t="str">
            <v>NET</v>
          </cell>
          <cell r="AI206" t="str">
            <v>PYN</v>
          </cell>
          <cell r="AJ206" t="str">
            <v>CABLE UTILTIES</v>
          </cell>
          <cell r="AK206" t="str">
            <v>VND</v>
          </cell>
          <cell r="AL206" t="str">
            <v>043139190</v>
          </cell>
          <cell r="AM206" t="str">
            <v>FAC</v>
          </cell>
          <cell r="AN206" t="str">
            <v>000</v>
          </cell>
          <cell r="AQ206" t="str">
            <v>NVD</v>
          </cell>
          <cell r="AR206" t="str">
            <v>2002-12-</v>
          </cell>
          <cell r="AU206" t="str">
            <v>INVOICE# 16         CABLE UTILTIES      5000003573</v>
          </cell>
          <cell r="AV206" t="str">
            <v>WF-BATCH</v>
          </cell>
          <cell r="AW206" t="str">
            <v>000</v>
          </cell>
          <cell r="AX206" t="str">
            <v>00</v>
          </cell>
          <cell r="AY206" t="str">
            <v>0</v>
          </cell>
          <cell r="AZ206" t="str">
            <v>FPL Fibernet</v>
          </cell>
        </row>
        <row r="207">
          <cell r="A207" t="str">
            <v>107100</v>
          </cell>
          <cell r="B207" t="str">
            <v>0312</v>
          </cell>
          <cell r="C207" t="str">
            <v>06061</v>
          </cell>
          <cell r="D207" t="str">
            <v>0FIBER</v>
          </cell>
          <cell r="E207" t="str">
            <v>312000</v>
          </cell>
          <cell r="F207" t="str">
            <v>0790</v>
          </cell>
          <cell r="G207" t="str">
            <v>65000</v>
          </cell>
          <cell r="H207" t="str">
            <v>A</v>
          </cell>
          <cell r="I207" t="str">
            <v>00000041</v>
          </cell>
          <cell r="J207">
            <v>9</v>
          </cell>
          <cell r="K207">
            <v>312</v>
          </cell>
          <cell r="L207">
            <v>6061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 t="str">
            <v>0790</v>
          </cell>
          <cell r="R207" t="str">
            <v>65000</v>
          </cell>
          <cell r="S207" t="str">
            <v>200212</v>
          </cell>
          <cell r="T207" t="str">
            <v>CA01</v>
          </cell>
          <cell r="U207">
            <v>-29819.13</v>
          </cell>
          <cell r="V207" t="str">
            <v>LDB</v>
          </cell>
          <cell r="W207">
            <v>0</v>
          </cell>
          <cell r="Y207">
            <v>0</v>
          </cell>
          <cell r="Z207">
            <v>0</v>
          </cell>
          <cell r="AA207" t="str">
            <v>BCH</v>
          </cell>
          <cell r="AB207" t="str">
            <v>0023</v>
          </cell>
          <cell r="AC207" t="str">
            <v>WKS</v>
          </cell>
          <cell r="AE207" t="str">
            <v>JV#</v>
          </cell>
          <cell r="AF207" t="str">
            <v>1232</v>
          </cell>
          <cell r="AG207" t="str">
            <v>FRN</v>
          </cell>
          <cell r="AH207" t="str">
            <v>6061</v>
          </cell>
          <cell r="AI207" t="str">
            <v>RP#</v>
          </cell>
          <cell r="AJ207" t="str">
            <v>000</v>
          </cell>
          <cell r="AK207" t="str">
            <v>CTL</v>
          </cell>
          <cell r="AM207" t="str">
            <v>RF#</v>
          </cell>
          <cell r="AU207" t="str">
            <v>TO PLACE IN SERVICE</v>
          </cell>
          <cell r="AZ207" t="str">
            <v>FPL Fibernet</v>
          </cell>
        </row>
        <row r="208">
          <cell r="A208" t="str">
            <v>107100</v>
          </cell>
          <cell r="B208" t="str">
            <v>0312</v>
          </cell>
          <cell r="C208" t="str">
            <v>06061</v>
          </cell>
          <cell r="D208" t="str">
            <v>0FIBER</v>
          </cell>
          <cell r="E208" t="str">
            <v>312000</v>
          </cell>
          <cell r="F208" t="str">
            <v>0790</v>
          </cell>
          <cell r="G208" t="str">
            <v>65000</v>
          </cell>
          <cell r="H208" t="str">
            <v>A</v>
          </cell>
          <cell r="I208" t="str">
            <v>00000041</v>
          </cell>
          <cell r="J208">
            <v>63</v>
          </cell>
          <cell r="K208">
            <v>312</v>
          </cell>
          <cell r="L208">
            <v>6061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 t="str">
            <v>0790</v>
          </cell>
          <cell r="R208" t="str">
            <v>65000</v>
          </cell>
          <cell r="S208" t="str">
            <v>200212</v>
          </cell>
          <cell r="T208" t="str">
            <v>CA01</v>
          </cell>
          <cell r="U208">
            <v>128000</v>
          </cell>
          <cell r="V208" t="str">
            <v>LDB</v>
          </cell>
          <cell r="W208">
            <v>0</v>
          </cell>
          <cell r="Y208">
            <v>0</v>
          </cell>
          <cell r="Z208">
            <v>0</v>
          </cell>
          <cell r="AA208" t="str">
            <v>BCH</v>
          </cell>
          <cell r="AB208" t="str">
            <v>0004</v>
          </cell>
          <cell r="AC208" t="str">
            <v>WKS</v>
          </cell>
          <cell r="AE208" t="str">
            <v>JV#</v>
          </cell>
          <cell r="AF208" t="str">
            <v>1232</v>
          </cell>
          <cell r="AG208" t="str">
            <v>FRN</v>
          </cell>
          <cell r="AH208" t="str">
            <v>6061</v>
          </cell>
          <cell r="AI208" t="str">
            <v>RP#</v>
          </cell>
          <cell r="AJ208" t="str">
            <v>000</v>
          </cell>
          <cell r="AK208" t="str">
            <v>CTL</v>
          </cell>
          <cell r="AM208" t="str">
            <v>RF#</v>
          </cell>
          <cell r="AU208" t="str">
            <v>AC-REV ACCRUAL OF OCT 02 CAPITA</v>
          </cell>
          <cell r="AZ208" t="str">
            <v>FPL Fibernet</v>
          </cell>
        </row>
        <row r="209">
          <cell r="A209" t="str">
            <v>107100</v>
          </cell>
          <cell r="B209" t="str">
            <v>0312</v>
          </cell>
          <cell r="C209" t="str">
            <v>06061</v>
          </cell>
          <cell r="D209" t="str">
            <v>0FIBER</v>
          </cell>
          <cell r="E209" t="str">
            <v>312000</v>
          </cell>
          <cell r="F209" t="str">
            <v>0790</v>
          </cell>
          <cell r="G209" t="str">
            <v>65000</v>
          </cell>
          <cell r="H209" t="str">
            <v>A</v>
          </cell>
          <cell r="I209" t="str">
            <v>00000041</v>
          </cell>
          <cell r="J209">
            <v>63</v>
          </cell>
          <cell r="K209">
            <v>312</v>
          </cell>
          <cell r="L209">
            <v>6061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 t="str">
            <v>0790</v>
          </cell>
          <cell r="R209" t="str">
            <v>65000</v>
          </cell>
          <cell r="S209" t="str">
            <v>200212</v>
          </cell>
          <cell r="T209" t="str">
            <v>CA01</v>
          </cell>
          <cell r="U209">
            <v>187711.64</v>
          </cell>
          <cell r="V209" t="str">
            <v>LDB</v>
          </cell>
          <cell r="W209">
            <v>0</v>
          </cell>
          <cell r="Y209">
            <v>0</v>
          </cell>
          <cell r="Z209">
            <v>0</v>
          </cell>
          <cell r="AA209" t="str">
            <v>BCH</v>
          </cell>
          <cell r="AB209" t="str">
            <v>0015</v>
          </cell>
          <cell r="AC209" t="str">
            <v>WKS</v>
          </cell>
          <cell r="AE209" t="str">
            <v>JV#</v>
          </cell>
          <cell r="AF209" t="str">
            <v>1232</v>
          </cell>
          <cell r="AG209" t="str">
            <v>FRN</v>
          </cell>
          <cell r="AH209" t="str">
            <v>6061</v>
          </cell>
          <cell r="AI209" t="str">
            <v>RP#</v>
          </cell>
          <cell r="AJ209" t="str">
            <v>000</v>
          </cell>
          <cell r="AK209" t="str">
            <v>CTL</v>
          </cell>
          <cell r="AM209" t="str">
            <v>RF#</v>
          </cell>
          <cell r="AU209" t="str">
            <v>ACCRUAL OF DEC 02 CAPITAL</v>
          </cell>
          <cell r="AZ209" t="str">
            <v>FPL Fibernet</v>
          </cell>
        </row>
        <row r="210">
          <cell r="A210" t="str">
            <v>107100</v>
          </cell>
          <cell r="B210" t="str">
            <v>0312</v>
          </cell>
          <cell r="C210" t="str">
            <v>06061</v>
          </cell>
          <cell r="D210" t="str">
            <v>0FIBER</v>
          </cell>
          <cell r="E210" t="str">
            <v>312000</v>
          </cell>
          <cell r="F210" t="str">
            <v>0790</v>
          </cell>
          <cell r="G210" t="str">
            <v>65000</v>
          </cell>
          <cell r="H210" t="str">
            <v>A</v>
          </cell>
          <cell r="I210" t="str">
            <v>00000041</v>
          </cell>
          <cell r="J210">
            <v>63</v>
          </cell>
          <cell r="K210">
            <v>312</v>
          </cell>
          <cell r="L210">
            <v>6061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0790</v>
          </cell>
          <cell r="R210" t="str">
            <v>65000</v>
          </cell>
          <cell r="S210" t="str">
            <v>200212</v>
          </cell>
          <cell r="T210" t="str">
            <v>CA01</v>
          </cell>
          <cell r="U210">
            <v>-580000</v>
          </cell>
          <cell r="V210" t="str">
            <v>LDB</v>
          </cell>
          <cell r="W210">
            <v>0</v>
          </cell>
          <cell r="Y210">
            <v>0</v>
          </cell>
          <cell r="Z210">
            <v>0</v>
          </cell>
          <cell r="AA210" t="str">
            <v>BCH</v>
          </cell>
          <cell r="AB210" t="str">
            <v>0003</v>
          </cell>
          <cell r="AC210" t="str">
            <v>WKS</v>
          </cell>
          <cell r="AE210" t="str">
            <v>JV#</v>
          </cell>
          <cell r="AF210" t="str">
            <v>1232</v>
          </cell>
          <cell r="AG210" t="str">
            <v>FRN</v>
          </cell>
          <cell r="AH210" t="str">
            <v>6061</v>
          </cell>
          <cell r="AI210" t="str">
            <v>RP#</v>
          </cell>
          <cell r="AJ210" t="str">
            <v>000</v>
          </cell>
          <cell r="AK210" t="str">
            <v>CTL</v>
          </cell>
          <cell r="AM210" t="str">
            <v>RF#</v>
          </cell>
          <cell r="AU210" t="str">
            <v>AC-REV ACCRUAL OF OCT 02 CAPITA</v>
          </cell>
          <cell r="AZ210" t="str">
            <v>FPL Fibernet</v>
          </cell>
        </row>
        <row r="211">
          <cell r="A211" t="str">
            <v>107100</v>
          </cell>
          <cell r="B211" t="str">
            <v>0306</v>
          </cell>
          <cell r="C211" t="str">
            <v>06062</v>
          </cell>
          <cell r="D211" t="str">
            <v>0ELECT</v>
          </cell>
          <cell r="E211" t="str">
            <v>306000</v>
          </cell>
          <cell r="F211" t="str">
            <v>0790</v>
          </cell>
          <cell r="G211" t="str">
            <v>65000</v>
          </cell>
          <cell r="H211" t="str">
            <v>A</v>
          </cell>
          <cell r="I211" t="str">
            <v>00000041</v>
          </cell>
          <cell r="J211">
            <v>70</v>
          </cell>
          <cell r="K211">
            <v>306</v>
          </cell>
          <cell r="L211">
            <v>6062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 t="str">
            <v>0790</v>
          </cell>
          <cell r="R211" t="str">
            <v>65000</v>
          </cell>
          <cell r="S211" t="str">
            <v>200212</v>
          </cell>
          <cell r="T211" t="str">
            <v>CA01</v>
          </cell>
          <cell r="U211">
            <v>-143481.26</v>
          </cell>
          <cell r="V211" t="str">
            <v>LDB</v>
          </cell>
          <cell r="W211">
            <v>0</v>
          </cell>
          <cell r="Y211">
            <v>0</v>
          </cell>
          <cell r="Z211">
            <v>0</v>
          </cell>
          <cell r="AA211" t="str">
            <v>BCH</v>
          </cell>
          <cell r="AB211" t="str">
            <v>0023</v>
          </cell>
          <cell r="AC211" t="str">
            <v>WKS</v>
          </cell>
          <cell r="AE211" t="str">
            <v>JV#</v>
          </cell>
          <cell r="AF211" t="str">
            <v>1232</v>
          </cell>
          <cell r="AG211" t="str">
            <v>FRN</v>
          </cell>
          <cell r="AH211" t="str">
            <v>6062</v>
          </cell>
          <cell r="AI211" t="str">
            <v>RP#</v>
          </cell>
          <cell r="AJ211" t="str">
            <v>000</v>
          </cell>
          <cell r="AK211" t="str">
            <v>CTL</v>
          </cell>
          <cell r="AM211" t="str">
            <v>RF#</v>
          </cell>
          <cell r="AU211" t="str">
            <v>TO PLACE IN SERVICE</v>
          </cell>
          <cell r="AZ211" t="str">
            <v>FPL Fibernet</v>
          </cell>
        </row>
        <row r="212">
          <cell r="A212" t="str">
            <v>107100</v>
          </cell>
          <cell r="B212" t="str">
            <v>0312</v>
          </cell>
          <cell r="C212" t="str">
            <v>06064</v>
          </cell>
          <cell r="D212" t="str">
            <v>0ELECT</v>
          </cell>
          <cell r="E212" t="str">
            <v>312000</v>
          </cell>
          <cell r="F212" t="str">
            <v>0790</v>
          </cell>
          <cell r="G212" t="str">
            <v>65000</v>
          </cell>
          <cell r="H212" t="str">
            <v>A</v>
          </cell>
          <cell r="I212" t="str">
            <v>00000041</v>
          </cell>
          <cell r="J212">
            <v>70</v>
          </cell>
          <cell r="K212">
            <v>312</v>
          </cell>
          <cell r="L212">
            <v>6064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0790</v>
          </cell>
          <cell r="R212" t="str">
            <v>65000</v>
          </cell>
          <cell r="S212" t="str">
            <v>200212</v>
          </cell>
          <cell r="T212" t="str">
            <v>CA01</v>
          </cell>
          <cell r="U212">
            <v>-50633.32</v>
          </cell>
          <cell r="V212" t="str">
            <v>LDB</v>
          </cell>
          <cell r="W212">
            <v>0</v>
          </cell>
          <cell r="Y212">
            <v>0</v>
          </cell>
          <cell r="Z212">
            <v>0</v>
          </cell>
          <cell r="AA212" t="str">
            <v>BCH</v>
          </cell>
          <cell r="AB212" t="str">
            <v>0023</v>
          </cell>
          <cell r="AC212" t="str">
            <v>WKS</v>
          </cell>
          <cell r="AE212" t="str">
            <v>JV#</v>
          </cell>
          <cell r="AF212" t="str">
            <v>1232</v>
          </cell>
          <cell r="AG212" t="str">
            <v>FRN</v>
          </cell>
          <cell r="AH212" t="str">
            <v>6064</v>
          </cell>
          <cell r="AI212" t="str">
            <v>RP#</v>
          </cell>
          <cell r="AJ212" t="str">
            <v>000</v>
          </cell>
          <cell r="AK212" t="str">
            <v>CTL</v>
          </cell>
          <cell r="AM212" t="str">
            <v>RF#</v>
          </cell>
          <cell r="AU212" t="str">
            <v>TO PLACE IN SERVICE</v>
          </cell>
          <cell r="AZ212" t="str">
            <v>FPL Fibernet</v>
          </cell>
        </row>
        <row r="213">
          <cell r="A213" t="str">
            <v>107100</v>
          </cell>
          <cell r="B213" t="str">
            <v>0312</v>
          </cell>
          <cell r="C213" t="str">
            <v>06064</v>
          </cell>
          <cell r="D213" t="str">
            <v>0FIBER</v>
          </cell>
          <cell r="E213" t="str">
            <v>312000</v>
          </cell>
          <cell r="F213" t="str">
            <v>0662</v>
          </cell>
          <cell r="G213" t="str">
            <v>51450</v>
          </cell>
          <cell r="H213" t="str">
            <v>A</v>
          </cell>
          <cell r="I213" t="str">
            <v>00000041</v>
          </cell>
          <cell r="J213">
            <v>63</v>
          </cell>
          <cell r="K213">
            <v>312</v>
          </cell>
          <cell r="L213">
            <v>6064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 t="str">
            <v>0662</v>
          </cell>
          <cell r="R213" t="str">
            <v>51450</v>
          </cell>
          <cell r="S213" t="str">
            <v>200212</v>
          </cell>
          <cell r="T213" t="str">
            <v>SA01</v>
          </cell>
          <cell r="U213">
            <v>634.4</v>
          </cell>
          <cell r="W213">
            <v>0</v>
          </cell>
          <cell r="Y213">
            <v>0</v>
          </cell>
          <cell r="Z213">
            <v>1</v>
          </cell>
          <cell r="AA213" t="str">
            <v>BCH</v>
          </cell>
          <cell r="AB213" t="str">
            <v>450002350</v>
          </cell>
          <cell r="AC213" t="str">
            <v>PO#</v>
          </cell>
          <cell r="AD213" t="str">
            <v>4500030221</v>
          </cell>
          <cell r="AE213" t="str">
            <v>S/R</v>
          </cell>
          <cell r="AF213" t="str">
            <v>NET</v>
          </cell>
          <cell r="AI213" t="str">
            <v>PYN</v>
          </cell>
          <cell r="AJ213" t="str">
            <v>W D COMMUNICATIONS INC</v>
          </cell>
          <cell r="AK213" t="str">
            <v>VND</v>
          </cell>
          <cell r="AL213" t="str">
            <v>591953252</v>
          </cell>
          <cell r="AM213" t="str">
            <v>FAC</v>
          </cell>
          <cell r="AN213" t="str">
            <v>000</v>
          </cell>
          <cell r="AQ213" t="str">
            <v>NVD</v>
          </cell>
          <cell r="AR213" t="str">
            <v>2002-12-</v>
          </cell>
          <cell r="AU213" t="str">
            <v>INVOICE# 26753      W D COMMUNICATIONS I5000003531</v>
          </cell>
          <cell r="AV213" t="str">
            <v>WF-BATCH</v>
          </cell>
          <cell r="AW213" t="str">
            <v>000</v>
          </cell>
          <cell r="AX213" t="str">
            <v>00</v>
          </cell>
          <cell r="AY213" t="str">
            <v>0</v>
          </cell>
          <cell r="AZ213" t="str">
            <v>FPL Fibernet</v>
          </cell>
        </row>
        <row r="214">
          <cell r="A214" t="str">
            <v>107100</v>
          </cell>
          <cell r="B214" t="str">
            <v>0312</v>
          </cell>
          <cell r="C214" t="str">
            <v>06064</v>
          </cell>
          <cell r="D214" t="str">
            <v>0FIBER</v>
          </cell>
          <cell r="E214" t="str">
            <v>312000</v>
          </cell>
          <cell r="F214" t="str">
            <v>0790</v>
          </cell>
          <cell r="G214" t="str">
            <v>65000</v>
          </cell>
          <cell r="H214" t="str">
            <v>A</v>
          </cell>
          <cell r="I214" t="str">
            <v>00000041</v>
          </cell>
          <cell r="J214">
            <v>63</v>
          </cell>
          <cell r="K214">
            <v>312</v>
          </cell>
          <cell r="L214">
            <v>6064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0790</v>
          </cell>
          <cell r="R214" t="str">
            <v>65000</v>
          </cell>
          <cell r="S214" t="str">
            <v>200212</v>
          </cell>
          <cell r="T214" t="str">
            <v>CA01</v>
          </cell>
          <cell r="U214">
            <v>154500</v>
          </cell>
          <cell r="V214" t="str">
            <v>LDB</v>
          </cell>
          <cell r="W214">
            <v>0</v>
          </cell>
          <cell r="Y214">
            <v>0</v>
          </cell>
          <cell r="Z214">
            <v>0</v>
          </cell>
          <cell r="AA214" t="str">
            <v>BCH</v>
          </cell>
          <cell r="AB214" t="str">
            <v>0015</v>
          </cell>
          <cell r="AC214" t="str">
            <v>WKS</v>
          </cell>
          <cell r="AE214" t="str">
            <v>JV#</v>
          </cell>
          <cell r="AF214" t="str">
            <v>1232</v>
          </cell>
          <cell r="AG214" t="str">
            <v>FRN</v>
          </cell>
          <cell r="AH214" t="str">
            <v>6064</v>
          </cell>
          <cell r="AI214" t="str">
            <v>RP#</v>
          </cell>
          <cell r="AJ214" t="str">
            <v>000</v>
          </cell>
          <cell r="AK214" t="str">
            <v>CTL</v>
          </cell>
          <cell r="AM214" t="str">
            <v>RF#</v>
          </cell>
          <cell r="AU214" t="str">
            <v>ACCRUAL OF DEC 02 CAPITAL</v>
          </cell>
          <cell r="AZ214" t="str">
            <v>FPL Fibernet</v>
          </cell>
        </row>
        <row r="215">
          <cell r="A215" t="str">
            <v>107100</v>
          </cell>
          <cell r="B215" t="str">
            <v>0312</v>
          </cell>
          <cell r="C215" t="str">
            <v>06064</v>
          </cell>
          <cell r="D215" t="str">
            <v>0FIBER</v>
          </cell>
          <cell r="E215" t="str">
            <v>312000</v>
          </cell>
          <cell r="F215" t="str">
            <v>0790</v>
          </cell>
          <cell r="G215" t="str">
            <v>65000</v>
          </cell>
          <cell r="H215" t="str">
            <v>A</v>
          </cell>
          <cell r="I215" t="str">
            <v>00000041</v>
          </cell>
          <cell r="J215">
            <v>63</v>
          </cell>
          <cell r="K215">
            <v>312</v>
          </cell>
          <cell r="L215">
            <v>6064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 t="str">
            <v>0790</v>
          </cell>
          <cell r="R215" t="str">
            <v>65000</v>
          </cell>
          <cell r="S215" t="str">
            <v>200212</v>
          </cell>
          <cell r="T215" t="str">
            <v>CA01</v>
          </cell>
          <cell r="U215">
            <v>-249000</v>
          </cell>
          <cell r="V215" t="str">
            <v>LDB</v>
          </cell>
          <cell r="W215">
            <v>0</v>
          </cell>
          <cell r="Y215">
            <v>0</v>
          </cell>
          <cell r="Z215">
            <v>0</v>
          </cell>
          <cell r="AA215" t="str">
            <v>BCH</v>
          </cell>
          <cell r="AB215" t="str">
            <v>0004</v>
          </cell>
          <cell r="AC215" t="str">
            <v>WKS</v>
          </cell>
          <cell r="AE215" t="str">
            <v>JV#</v>
          </cell>
          <cell r="AF215" t="str">
            <v>1232</v>
          </cell>
          <cell r="AG215" t="str">
            <v>FRN</v>
          </cell>
          <cell r="AH215" t="str">
            <v>6064</v>
          </cell>
          <cell r="AI215" t="str">
            <v>RP#</v>
          </cell>
          <cell r="AJ215" t="str">
            <v>000</v>
          </cell>
          <cell r="AK215" t="str">
            <v>CTL</v>
          </cell>
          <cell r="AM215" t="str">
            <v>RF#</v>
          </cell>
          <cell r="AU215" t="str">
            <v>AC-REV ACCRUAL OF OCT 02 CAPITA</v>
          </cell>
          <cell r="AZ215" t="str">
            <v>FPL Fibernet</v>
          </cell>
        </row>
        <row r="216">
          <cell r="A216" t="str">
            <v>107100</v>
          </cell>
          <cell r="B216" t="str">
            <v>0312</v>
          </cell>
          <cell r="C216" t="str">
            <v>06064</v>
          </cell>
          <cell r="D216" t="str">
            <v>0FIBER</v>
          </cell>
          <cell r="E216" t="str">
            <v>312000</v>
          </cell>
          <cell r="F216" t="str">
            <v>0813</v>
          </cell>
          <cell r="G216" t="str">
            <v>51450</v>
          </cell>
          <cell r="H216" t="str">
            <v>A</v>
          </cell>
          <cell r="I216" t="str">
            <v>00000041</v>
          </cell>
          <cell r="J216">
            <v>63</v>
          </cell>
          <cell r="K216">
            <v>312</v>
          </cell>
          <cell r="L216">
            <v>6064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0813</v>
          </cell>
          <cell r="R216" t="str">
            <v>51450</v>
          </cell>
          <cell r="S216" t="str">
            <v>200212</v>
          </cell>
          <cell r="T216" t="str">
            <v>SA01</v>
          </cell>
          <cell r="U216">
            <v>2580</v>
          </cell>
          <cell r="W216">
            <v>0</v>
          </cell>
          <cell r="Y216">
            <v>0</v>
          </cell>
          <cell r="Z216">
            <v>1</v>
          </cell>
          <cell r="AA216" t="str">
            <v>BCH</v>
          </cell>
          <cell r="AB216" t="str">
            <v>450002339</v>
          </cell>
          <cell r="AC216" t="str">
            <v>PO#</v>
          </cell>
          <cell r="AD216" t="str">
            <v>4500006339</v>
          </cell>
          <cell r="AE216" t="str">
            <v>S/R</v>
          </cell>
          <cell r="AF216" t="str">
            <v>NET</v>
          </cell>
          <cell r="AI216" t="str">
            <v>PYN</v>
          </cell>
          <cell r="AJ216" t="str">
            <v>CABLE UTILTIES</v>
          </cell>
          <cell r="AK216" t="str">
            <v>VND</v>
          </cell>
          <cell r="AL216" t="str">
            <v>043139190</v>
          </cell>
          <cell r="AM216" t="str">
            <v>FAC</v>
          </cell>
          <cell r="AN216" t="str">
            <v>000</v>
          </cell>
          <cell r="AQ216" t="str">
            <v>NVD</v>
          </cell>
          <cell r="AR216" t="str">
            <v>2002-06-</v>
          </cell>
          <cell r="AU216" t="str">
            <v>INVOICE# 0021       CABLE UTILTIES      5000003498</v>
          </cell>
          <cell r="AV216" t="str">
            <v>WF-BATCH</v>
          </cell>
          <cell r="AW216" t="str">
            <v>000</v>
          </cell>
          <cell r="AX216" t="str">
            <v>00</v>
          </cell>
          <cell r="AY216" t="str">
            <v>0</v>
          </cell>
          <cell r="AZ216" t="str">
            <v>FPL Fibernet</v>
          </cell>
        </row>
        <row r="217">
          <cell r="A217" t="str">
            <v>107100</v>
          </cell>
          <cell r="B217" t="str">
            <v>0313</v>
          </cell>
          <cell r="C217" t="str">
            <v>06065</v>
          </cell>
          <cell r="D217" t="str">
            <v>0ELECT</v>
          </cell>
          <cell r="E217" t="str">
            <v>313000</v>
          </cell>
          <cell r="F217" t="str">
            <v>0790</v>
          </cell>
          <cell r="G217" t="str">
            <v>65000</v>
          </cell>
          <cell r="H217" t="str">
            <v>A</v>
          </cell>
          <cell r="I217" t="str">
            <v>00000041</v>
          </cell>
          <cell r="J217">
            <v>70</v>
          </cell>
          <cell r="K217">
            <v>313</v>
          </cell>
          <cell r="L217">
            <v>6065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 t="str">
            <v>0790</v>
          </cell>
          <cell r="R217" t="str">
            <v>65000</v>
          </cell>
          <cell r="S217" t="str">
            <v>200212</v>
          </cell>
          <cell r="T217" t="str">
            <v>CA01</v>
          </cell>
          <cell r="U217">
            <v>-12266.59</v>
          </cell>
          <cell r="V217" t="str">
            <v>LDB</v>
          </cell>
          <cell r="W217">
            <v>0</v>
          </cell>
          <cell r="Y217">
            <v>0</v>
          </cell>
          <cell r="Z217">
            <v>0</v>
          </cell>
          <cell r="AA217" t="str">
            <v>BCH</v>
          </cell>
          <cell r="AB217" t="str">
            <v>0023</v>
          </cell>
          <cell r="AC217" t="str">
            <v>WKS</v>
          </cell>
          <cell r="AE217" t="str">
            <v>JV#</v>
          </cell>
          <cell r="AF217" t="str">
            <v>1232</v>
          </cell>
          <cell r="AG217" t="str">
            <v>FRN</v>
          </cell>
          <cell r="AH217" t="str">
            <v>6065</v>
          </cell>
          <cell r="AI217" t="str">
            <v>RP#</v>
          </cell>
          <cell r="AJ217" t="str">
            <v>000</v>
          </cell>
          <cell r="AK217" t="str">
            <v>CTL</v>
          </cell>
          <cell r="AM217" t="str">
            <v>RF#</v>
          </cell>
          <cell r="AU217" t="str">
            <v>TO PLACE IN SERVICE</v>
          </cell>
          <cell r="AZ217" t="str">
            <v>FPL Fibernet</v>
          </cell>
        </row>
        <row r="218">
          <cell r="A218" t="str">
            <v>107100</v>
          </cell>
          <cell r="B218" t="str">
            <v>0313</v>
          </cell>
          <cell r="C218" t="str">
            <v>06065</v>
          </cell>
          <cell r="D218" t="str">
            <v>0FIBER</v>
          </cell>
          <cell r="E218" t="str">
            <v>313000</v>
          </cell>
          <cell r="F218" t="str">
            <v>0662</v>
          </cell>
          <cell r="G218" t="str">
            <v>51450</v>
          </cell>
          <cell r="H218" t="str">
            <v>A</v>
          </cell>
          <cell r="I218" t="str">
            <v>00000041</v>
          </cell>
          <cell r="J218">
            <v>63</v>
          </cell>
          <cell r="K218">
            <v>313</v>
          </cell>
          <cell r="L218">
            <v>6065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 t="str">
            <v>0662</v>
          </cell>
          <cell r="R218" t="str">
            <v>51450</v>
          </cell>
          <cell r="S218" t="str">
            <v>200212</v>
          </cell>
          <cell r="T218" t="str">
            <v>SA01</v>
          </cell>
          <cell r="U218">
            <v>450</v>
          </cell>
          <cell r="W218">
            <v>0</v>
          </cell>
          <cell r="Y218">
            <v>0</v>
          </cell>
          <cell r="Z218">
            <v>1</v>
          </cell>
          <cell r="AA218" t="str">
            <v>BCH</v>
          </cell>
          <cell r="AB218" t="str">
            <v>450002361</v>
          </cell>
          <cell r="AC218" t="str">
            <v>PO#</v>
          </cell>
          <cell r="AD218" t="str">
            <v>4500094253</v>
          </cell>
          <cell r="AE218" t="str">
            <v>S/R</v>
          </cell>
          <cell r="AF218" t="str">
            <v>337</v>
          </cell>
          <cell r="AI218" t="str">
            <v>PYN</v>
          </cell>
          <cell r="AJ218" t="str">
            <v>YOUNGS COMMUNICATIONS CO</v>
          </cell>
          <cell r="AK218" t="str">
            <v>VND</v>
          </cell>
          <cell r="AL218" t="str">
            <v>591398816</v>
          </cell>
          <cell r="AM218" t="str">
            <v>FAC</v>
          </cell>
          <cell r="AN218" t="str">
            <v>000</v>
          </cell>
          <cell r="AQ218" t="str">
            <v>NVD</v>
          </cell>
          <cell r="AR218" t="str">
            <v>2002-12-</v>
          </cell>
          <cell r="AU218" t="str">
            <v>INVOICE# 7244       YOUNGS COMMUNICATION5000003703</v>
          </cell>
          <cell r="AV218" t="str">
            <v>WF-BATCH</v>
          </cell>
          <cell r="AW218" t="str">
            <v>000</v>
          </cell>
          <cell r="AX218" t="str">
            <v>00</v>
          </cell>
          <cell r="AY218" t="str">
            <v>0</v>
          </cell>
          <cell r="AZ218" t="str">
            <v>FPL Fibernet</v>
          </cell>
        </row>
        <row r="219">
          <cell r="A219" t="str">
            <v>107100</v>
          </cell>
          <cell r="B219" t="str">
            <v>0313</v>
          </cell>
          <cell r="C219" t="str">
            <v>06065</v>
          </cell>
          <cell r="D219" t="str">
            <v>0FIBER</v>
          </cell>
          <cell r="E219" t="str">
            <v>313000</v>
          </cell>
          <cell r="F219" t="str">
            <v>0662</v>
          </cell>
          <cell r="G219" t="str">
            <v>51450</v>
          </cell>
          <cell r="H219" t="str">
            <v>A</v>
          </cell>
          <cell r="I219" t="str">
            <v>00000041</v>
          </cell>
          <cell r="J219">
            <v>63</v>
          </cell>
          <cell r="K219">
            <v>313</v>
          </cell>
          <cell r="L219">
            <v>6065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 t="str">
            <v>0662</v>
          </cell>
          <cell r="R219" t="str">
            <v>51450</v>
          </cell>
          <cell r="S219" t="str">
            <v>200212</v>
          </cell>
          <cell r="T219" t="str">
            <v>SA01</v>
          </cell>
          <cell r="U219">
            <v>450</v>
          </cell>
          <cell r="W219">
            <v>0</v>
          </cell>
          <cell r="Y219">
            <v>0</v>
          </cell>
          <cell r="Z219">
            <v>1</v>
          </cell>
          <cell r="AA219" t="str">
            <v>BCH</v>
          </cell>
          <cell r="AB219" t="str">
            <v>450002361</v>
          </cell>
          <cell r="AC219" t="str">
            <v>PO#</v>
          </cell>
          <cell r="AD219" t="str">
            <v>4500094253</v>
          </cell>
          <cell r="AE219" t="str">
            <v>S/R</v>
          </cell>
          <cell r="AF219" t="str">
            <v>337</v>
          </cell>
          <cell r="AI219" t="str">
            <v>PYN</v>
          </cell>
          <cell r="AJ219" t="str">
            <v>YOUNGS COMMUNICATIONS CO</v>
          </cell>
          <cell r="AK219" t="str">
            <v>VND</v>
          </cell>
          <cell r="AL219" t="str">
            <v>591398816</v>
          </cell>
          <cell r="AM219" t="str">
            <v>FAC</v>
          </cell>
          <cell r="AN219" t="str">
            <v>000</v>
          </cell>
          <cell r="AQ219" t="str">
            <v>NVD</v>
          </cell>
          <cell r="AR219" t="str">
            <v>2002-12-</v>
          </cell>
          <cell r="AU219" t="str">
            <v>INVOICE# 7245       YOUNGS COMMUNICATION5000003704</v>
          </cell>
          <cell r="AV219" t="str">
            <v>WF-BATCH</v>
          </cell>
          <cell r="AW219" t="str">
            <v>000</v>
          </cell>
          <cell r="AX219" t="str">
            <v>00</v>
          </cell>
          <cell r="AY219" t="str">
            <v>0</v>
          </cell>
          <cell r="AZ219" t="str">
            <v>FPL Fibernet</v>
          </cell>
        </row>
        <row r="220">
          <cell r="A220" t="str">
            <v>107100</v>
          </cell>
          <cell r="B220" t="str">
            <v>0313</v>
          </cell>
          <cell r="C220" t="str">
            <v>06065</v>
          </cell>
          <cell r="D220" t="str">
            <v>0FIBER</v>
          </cell>
          <cell r="E220" t="str">
            <v>313000</v>
          </cell>
          <cell r="F220" t="str">
            <v>0662</v>
          </cell>
          <cell r="G220" t="str">
            <v>51450</v>
          </cell>
          <cell r="H220" t="str">
            <v>A</v>
          </cell>
          <cell r="I220" t="str">
            <v>00000041</v>
          </cell>
          <cell r="J220">
            <v>63</v>
          </cell>
          <cell r="K220">
            <v>313</v>
          </cell>
          <cell r="L220">
            <v>6065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0662</v>
          </cell>
          <cell r="R220" t="str">
            <v>51450</v>
          </cell>
          <cell r="S220" t="str">
            <v>200212</v>
          </cell>
          <cell r="T220" t="str">
            <v>SA01</v>
          </cell>
          <cell r="U220">
            <v>477.3</v>
          </cell>
          <cell r="W220">
            <v>0</v>
          </cell>
          <cell r="Y220">
            <v>0</v>
          </cell>
          <cell r="Z220">
            <v>1</v>
          </cell>
          <cell r="AA220" t="str">
            <v>BCH</v>
          </cell>
          <cell r="AB220" t="str">
            <v>450002350</v>
          </cell>
          <cell r="AC220" t="str">
            <v>PO#</v>
          </cell>
          <cell r="AD220" t="str">
            <v>4500030221</v>
          </cell>
          <cell r="AE220" t="str">
            <v>S/R</v>
          </cell>
          <cell r="AF220" t="str">
            <v>NET</v>
          </cell>
          <cell r="AI220" t="str">
            <v>PYN</v>
          </cell>
          <cell r="AJ220" t="str">
            <v>W D COMMUNICATIONS INC</v>
          </cell>
          <cell r="AK220" t="str">
            <v>VND</v>
          </cell>
          <cell r="AL220" t="str">
            <v>591953252</v>
          </cell>
          <cell r="AM220" t="str">
            <v>FAC</v>
          </cell>
          <cell r="AN220" t="str">
            <v>000</v>
          </cell>
          <cell r="AQ220" t="str">
            <v>NVD</v>
          </cell>
          <cell r="AR220" t="str">
            <v>2002-12-</v>
          </cell>
          <cell r="AU220" t="str">
            <v>INVOICE# 26519      W D COMMUNICATIONS I5000003532</v>
          </cell>
          <cell r="AV220" t="str">
            <v>WF-BATCH</v>
          </cell>
          <cell r="AW220" t="str">
            <v>000</v>
          </cell>
          <cell r="AX220" t="str">
            <v>00</v>
          </cell>
          <cell r="AY220" t="str">
            <v>0</v>
          </cell>
          <cell r="AZ220" t="str">
            <v>FPL Fibernet</v>
          </cell>
        </row>
        <row r="221">
          <cell r="A221" t="str">
            <v>107100</v>
          </cell>
          <cell r="B221" t="str">
            <v>0313</v>
          </cell>
          <cell r="C221" t="str">
            <v>06065</v>
          </cell>
          <cell r="D221" t="str">
            <v>0FIBER</v>
          </cell>
          <cell r="E221" t="str">
            <v>313000</v>
          </cell>
          <cell r="F221" t="str">
            <v>0662</v>
          </cell>
          <cell r="G221" t="str">
            <v>51450</v>
          </cell>
          <cell r="H221" t="str">
            <v>A</v>
          </cell>
          <cell r="I221" t="str">
            <v>00000041</v>
          </cell>
          <cell r="J221">
            <v>63</v>
          </cell>
          <cell r="K221">
            <v>313</v>
          </cell>
          <cell r="L221">
            <v>6065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 t="str">
            <v>0662</v>
          </cell>
          <cell r="R221" t="str">
            <v>51450</v>
          </cell>
          <cell r="S221" t="str">
            <v>200212</v>
          </cell>
          <cell r="T221" t="str">
            <v>SA01</v>
          </cell>
          <cell r="U221">
            <v>14944</v>
          </cell>
          <cell r="W221">
            <v>0</v>
          </cell>
          <cell r="Y221">
            <v>0</v>
          </cell>
          <cell r="Z221">
            <v>1</v>
          </cell>
          <cell r="AA221" t="str">
            <v>BCH</v>
          </cell>
          <cell r="AB221" t="str">
            <v>450002339</v>
          </cell>
          <cell r="AC221" t="str">
            <v>PO#</v>
          </cell>
          <cell r="AD221" t="str">
            <v>4500094253</v>
          </cell>
          <cell r="AE221" t="str">
            <v>S/R</v>
          </cell>
          <cell r="AF221" t="str">
            <v>337</v>
          </cell>
          <cell r="AI221" t="str">
            <v>PYN</v>
          </cell>
          <cell r="AJ221" t="str">
            <v>YOUNGS COMMUNICATIONS CO</v>
          </cell>
          <cell r="AK221" t="str">
            <v>VND</v>
          </cell>
          <cell r="AL221" t="str">
            <v>591398816</v>
          </cell>
          <cell r="AM221" t="str">
            <v>FAC</v>
          </cell>
          <cell r="AN221" t="str">
            <v>000</v>
          </cell>
          <cell r="AQ221" t="str">
            <v>NVD</v>
          </cell>
          <cell r="AR221" t="str">
            <v>2002-12-</v>
          </cell>
          <cell r="AU221" t="str">
            <v>INVOICE# 6967       YOUNGS COMMUNICATION5000003495</v>
          </cell>
          <cell r="AV221" t="str">
            <v>WF-BATCH</v>
          </cell>
          <cell r="AW221" t="str">
            <v>000</v>
          </cell>
          <cell r="AX221" t="str">
            <v>00</v>
          </cell>
          <cell r="AY221" t="str">
            <v>0</v>
          </cell>
          <cell r="AZ221" t="str">
            <v>FPL Fibernet</v>
          </cell>
        </row>
        <row r="222">
          <cell r="A222" t="str">
            <v>107100</v>
          </cell>
          <cell r="B222" t="str">
            <v>0313</v>
          </cell>
          <cell r="C222" t="str">
            <v>06065</v>
          </cell>
          <cell r="D222" t="str">
            <v>0FIBER</v>
          </cell>
          <cell r="E222" t="str">
            <v>313000</v>
          </cell>
          <cell r="F222" t="str">
            <v>0790</v>
          </cell>
          <cell r="G222" t="str">
            <v>65000</v>
          </cell>
          <cell r="H222" t="str">
            <v>A</v>
          </cell>
          <cell r="I222" t="str">
            <v>00000041</v>
          </cell>
          <cell r="J222">
            <v>63</v>
          </cell>
          <cell r="K222">
            <v>313</v>
          </cell>
          <cell r="L222">
            <v>6065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 t="str">
            <v>0790</v>
          </cell>
          <cell r="R222" t="str">
            <v>65000</v>
          </cell>
          <cell r="S222" t="str">
            <v>200212</v>
          </cell>
          <cell r="T222" t="str">
            <v>CA01</v>
          </cell>
          <cell r="U222">
            <v>248000</v>
          </cell>
          <cell r="V222" t="str">
            <v>LDB</v>
          </cell>
          <cell r="W222">
            <v>0</v>
          </cell>
          <cell r="Y222">
            <v>0</v>
          </cell>
          <cell r="Z222">
            <v>0</v>
          </cell>
          <cell r="AA222" t="str">
            <v>BCH</v>
          </cell>
          <cell r="AB222" t="str">
            <v>0015</v>
          </cell>
          <cell r="AC222" t="str">
            <v>WKS</v>
          </cell>
          <cell r="AE222" t="str">
            <v>JV#</v>
          </cell>
          <cell r="AF222" t="str">
            <v>1232</v>
          </cell>
          <cell r="AG222" t="str">
            <v>FRN</v>
          </cell>
          <cell r="AH222" t="str">
            <v>6065</v>
          </cell>
          <cell r="AI222" t="str">
            <v>RP#</v>
          </cell>
          <cell r="AJ222" t="str">
            <v>000</v>
          </cell>
          <cell r="AK222" t="str">
            <v>CTL</v>
          </cell>
          <cell r="AM222" t="str">
            <v>RF#</v>
          </cell>
          <cell r="AU222" t="str">
            <v>ACCRUAL OF DEC 02 CAPITAL</v>
          </cell>
          <cell r="AZ222" t="str">
            <v>FPL Fibernet</v>
          </cell>
        </row>
        <row r="223">
          <cell r="A223" t="str">
            <v>107100</v>
          </cell>
          <cell r="B223" t="str">
            <v>0313</v>
          </cell>
          <cell r="C223" t="str">
            <v>06065</v>
          </cell>
          <cell r="D223" t="str">
            <v>0FIBER</v>
          </cell>
          <cell r="E223" t="str">
            <v>313000</v>
          </cell>
          <cell r="F223" t="str">
            <v>0790</v>
          </cell>
          <cell r="G223" t="str">
            <v>65000</v>
          </cell>
          <cell r="H223" t="str">
            <v>A</v>
          </cell>
          <cell r="I223" t="str">
            <v>00000041</v>
          </cell>
          <cell r="J223">
            <v>63</v>
          </cell>
          <cell r="K223">
            <v>313</v>
          </cell>
          <cell r="L223">
            <v>6065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 t="str">
            <v>0790</v>
          </cell>
          <cell r="R223" t="str">
            <v>65000</v>
          </cell>
          <cell r="S223" t="str">
            <v>200212</v>
          </cell>
          <cell r="T223" t="str">
            <v>CA01</v>
          </cell>
          <cell r="U223">
            <v>-135106</v>
          </cell>
          <cell r="V223" t="str">
            <v>LDB</v>
          </cell>
          <cell r="W223">
            <v>0</v>
          </cell>
          <cell r="Y223">
            <v>0</v>
          </cell>
          <cell r="Z223">
            <v>0</v>
          </cell>
          <cell r="AA223" t="str">
            <v>BCH</v>
          </cell>
          <cell r="AB223" t="str">
            <v>0003</v>
          </cell>
          <cell r="AC223" t="str">
            <v>WKS</v>
          </cell>
          <cell r="AE223" t="str">
            <v>JV#</v>
          </cell>
          <cell r="AF223" t="str">
            <v>1232</v>
          </cell>
          <cell r="AG223" t="str">
            <v>FRN</v>
          </cell>
          <cell r="AH223" t="str">
            <v>6065</v>
          </cell>
          <cell r="AI223" t="str">
            <v>RP#</v>
          </cell>
          <cell r="AJ223" t="str">
            <v>000</v>
          </cell>
          <cell r="AK223" t="str">
            <v>CTL</v>
          </cell>
          <cell r="AM223" t="str">
            <v>RF#</v>
          </cell>
          <cell r="AU223" t="str">
            <v>AC-REV ACCRUAL OF OCT 02 CAPITA</v>
          </cell>
          <cell r="AZ223" t="str">
            <v>FPL Fibernet</v>
          </cell>
        </row>
        <row r="224">
          <cell r="A224" t="str">
            <v>107100</v>
          </cell>
          <cell r="B224" t="str">
            <v>0312</v>
          </cell>
          <cell r="C224" t="str">
            <v>06002</v>
          </cell>
          <cell r="D224" t="str">
            <v>0ELECT</v>
          </cell>
          <cell r="E224" t="str">
            <v>312000</v>
          </cell>
          <cell r="F224" t="str">
            <v>0790</v>
          </cell>
          <cell r="G224" t="str">
            <v>65000</v>
          </cell>
          <cell r="H224" t="str">
            <v>A</v>
          </cell>
          <cell r="I224" t="str">
            <v>00000041</v>
          </cell>
          <cell r="J224">
            <v>70</v>
          </cell>
          <cell r="K224">
            <v>312</v>
          </cell>
          <cell r="L224">
            <v>6067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 t="str">
            <v>0790</v>
          </cell>
          <cell r="R224" t="str">
            <v>65000</v>
          </cell>
          <cell r="S224" t="str">
            <v>200212</v>
          </cell>
          <cell r="T224" t="str">
            <v>CA01</v>
          </cell>
          <cell r="U224">
            <v>-98817.45</v>
          </cell>
          <cell r="V224" t="str">
            <v>LDB</v>
          </cell>
          <cell r="W224">
            <v>0</v>
          </cell>
          <cell r="Y224">
            <v>0</v>
          </cell>
          <cell r="Z224">
            <v>0</v>
          </cell>
          <cell r="AA224" t="str">
            <v>BCH</v>
          </cell>
          <cell r="AB224" t="str">
            <v>0023</v>
          </cell>
          <cell r="AC224" t="str">
            <v>WKS</v>
          </cell>
          <cell r="AE224" t="str">
            <v>JV#</v>
          </cell>
          <cell r="AF224" t="str">
            <v>1232</v>
          </cell>
          <cell r="AG224" t="str">
            <v>FRN</v>
          </cell>
          <cell r="AH224" t="str">
            <v>6067</v>
          </cell>
          <cell r="AI224" t="str">
            <v>RP#</v>
          </cell>
          <cell r="AJ224" t="str">
            <v>000</v>
          </cell>
          <cell r="AK224" t="str">
            <v>CTL</v>
          </cell>
          <cell r="AM224" t="str">
            <v>RF#</v>
          </cell>
          <cell r="AU224" t="str">
            <v>TO PLACE IN SERVICE</v>
          </cell>
          <cell r="AZ224" t="str">
            <v>FPL Fibernet</v>
          </cell>
        </row>
        <row r="225">
          <cell r="A225" t="str">
            <v>107100</v>
          </cell>
          <cell r="B225" t="str">
            <v>0382</v>
          </cell>
          <cell r="C225" t="str">
            <v>06002</v>
          </cell>
          <cell r="D225" t="str">
            <v>0ELECT</v>
          </cell>
          <cell r="E225" t="str">
            <v>382000</v>
          </cell>
          <cell r="F225" t="str">
            <v>0803</v>
          </cell>
          <cell r="G225" t="str">
            <v>36000</v>
          </cell>
          <cell r="H225" t="str">
            <v>A</v>
          </cell>
          <cell r="I225" t="str">
            <v>00000041</v>
          </cell>
          <cell r="J225">
            <v>68</v>
          </cell>
          <cell r="K225">
            <v>382</v>
          </cell>
          <cell r="L225">
            <v>6067</v>
          </cell>
          <cell r="M225">
            <v>107</v>
          </cell>
          <cell r="N225">
            <v>10</v>
          </cell>
          <cell r="O225">
            <v>0</v>
          </cell>
          <cell r="P225">
            <v>107.1</v>
          </cell>
          <cell r="Q225" t="str">
            <v>0803</v>
          </cell>
          <cell r="R225" t="str">
            <v>36000</v>
          </cell>
          <cell r="S225" t="str">
            <v>200212</v>
          </cell>
          <cell r="T225" t="str">
            <v>PY42</v>
          </cell>
          <cell r="U225">
            <v>201.95</v>
          </cell>
          <cell r="V225" t="str">
            <v>LDB</v>
          </cell>
          <cell r="W225">
            <v>0</v>
          </cell>
          <cell r="X225" t="str">
            <v>SHR</v>
          </cell>
          <cell r="Y225">
            <v>4</v>
          </cell>
          <cell r="Z225">
            <v>4</v>
          </cell>
          <cell r="AA225" t="str">
            <v>PYP</v>
          </cell>
          <cell r="AB225" t="str">
            <v xml:space="preserve"> 0000026</v>
          </cell>
          <cell r="AC225" t="str">
            <v>PYL</v>
          </cell>
          <cell r="AD225" t="str">
            <v>004399</v>
          </cell>
          <cell r="AE225" t="str">
            <v>EMP</v>
          </cell>
          <cell r="AF225" t="str">
            <v>40663</v>
          </cell>
          <cell r="AG225" t="str">
            <v>JUL</v>
          </cell>
          <cell r="AH225" t="str">
            <v xml:space="preserve"> 000.00</v>
          </cell>
          <cell r="AI225" t="str">
            <v>BCH</v>
          </cell>
          <cell r="AJ225" t="str">
            <v>500</v>
          </cell>
          <cell r="AK225" t="str">
            <v>CLS</v>
          </cell>
          <cell r="AL225" t="str">
            <v>1RB8</v>
          </cell>
          <cell r="AM225" t="str">
            <v>DTA</v>
          </cell>
          <cell r="AN225" t="str">
            <v xml:space="preserve"> 00000000000.00</v>
          </cell>
          <cell r="AO225" t="str">
            <v>DTH</v>
          </cell>
          <cell r="AP225" t="str">
            <v xml:space="preserve"> 00000000000.00</v>
          </cell>
          <cell r="AV225" t="str">
            <v>000000000</v>
          </cell>
          <cell r="AW225" t="str">
            <v>000</v>
          </cell>
          <cell r="AX225" t="str">
            <v>00</v>
          </cell>
          <cell r="AY225" t="str">
            <v>0</v>
          </cell>
          <cell r="AZ225" t="str">
            <v>FPL Fibernet</v>
          </cell>
        </row>
        <row r="226">
          <cell r="A226" t="str">
            <v>107100</v>
          </cell>
          <cell r="B226" t="str">
            <v>0312</v>
          </cell>
          <cell r="C226" t="str">
            <v>06068</v>
          </cell>
          <cell r="D226" t="str">
            <v>0ELECT</v>
          </cell>
          <cell r="E226" t="str">
            <v>312000</v>
          </cell>
          <cell r="F226" t="str">
            <v>0790</v>
          </cell>
          <cell r="G226" t="str">
            <v>65000</v>
          </cell>
          <cell r="H226" t="str">
            <v>A</v>
          </cell>
          <cell r="I226" t="str">
            <v>00000041</v>
          </cell>
          <cell r="J226">
            <v>70</v>
          </cell>
          <cell r="K226">
            <v>312</v>
          </cell>
          <cell r="L226">
            <v>6068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 t="str">
            <v>0790</v>
          </cell>
          <cell r="R226" t="str">
            <v>65000</v>
          </cell>
          <cell r="S226" t="str">
            <v>200212</v>
          </cell>
          <cell r="T226" t="str">
            <v>CA01</v>
          </cell>
          <cell r="U226">
            <v>-38145.599999999999</v>
          </cell>
          <cell r="V226" t="str">
            <v>LDB</v>
          </cell>
          <cell r="W226">
            <v>0</v>
          </cell>
          <cell r="Y226">
            <v>0</v>
          </cell>
          <cell r="Z226">
            <v>0</v>
          </cell>
          <cell r="AA226" t="str">
            <v>BCH</v>
          </cell>
          <cell r="AB226" t="str">
            <v>0023</v>
          </cell>
          <cell r="AC226" t="str">
            <v>WKS</v>
          </cell>
          <cell r="AE226" t="str">
            <v>JV#</v>
          </cell>
          <cell r="AF226" t="str">
            <v>1232</v>
          </cell>
          <cell r="AG226" t="str">
            <v>FRN</v>
          </cell>
          <cell r="AH226" t="str">
            <v>6068</v>
          </cell>
          <cell r="AI226" t="str">
            <v>RP#</v>
          </cell>
          <cell r="AJ226" t="str">
            <v>000</v>
          </cell>
          <cell r="AK226" t="str">
            <v>CTL</v>
          </cell>
          <cell r="AM226" t="str">
            <v>RF#</v>
          </cell>
          <cell r="AU226" t="str">
            <v>TO PLACE IN SERVICE</v>
          </cell>
          <cell r="AZ226" t="str">
            <v>FPL Fibernet</v>
          </cell>
        </row>
        <row r="227">
          <cell r="A227" t="str">
            <v>107100</v>
          </cell>
          <cell r="B227" t="str">
            <v>0312</v>
          </cell>
          <cell r="C227" t="str">
            <v>06068</v>
          </cell>
          <cell r="D227" t="str">
            <v>0ELECT</v>
          </cell>
          <cell r="E227" t="str">
            <v>312000</v>
          </cell>
          <cell r="F227" t="str">
            <v>0812</v>
          </cell>
          <cell r="G227" t="str">
            <v>52450</v>
          </cell>
          <cell r="H227" t="str">
            <v>A</v>
          </cell>
          <cell r="I227" t="str">
            <v>00000041</v>
          </cell>
          <cell r="J227">
            <v>66</v>
          </cell>
          <cell r="K227">
            <v>312</v>
          </cell>
          <cell r="L227">
            <v>6068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 t="str">
            <v>0812</v>
          </cell>
          <cell r="R227" t="str">
            <v>52450</v>
          </cell>
          <cell r="S227" t="str">
            <v>200212</v>
          </cell>
          <cell r="T227" t="str">
            <v>SA01</v>
          </cell>
          <cell r="U227">
            <v>-167.62</v>
          </cell>
          <cell r="W227">
            <v>0</v>
          </cell>
          <cell r="Y227">
            <v>0</v>
          </cell>
          <cell r="Z227">
            <v>0</v>
          </cell>
          <cell r="AA227" t="str">
            <v>BCH</v>
          </cell>
          <cell r="AB227" t="str">
            <v>450002354</v>
          </cell>
          <cell r="AC227" t="str">
            <v>PO#</v>
          </cell>
          <cell r="AE227" t="str">
            <v>S/R</v>
          </cell>
          <cell r="AI227" t="str">
            <v>PYN</v>
          </cell>
          <cell r="AJ227" t="str">
            <v>BELLSOUTH TELECOMMUNICATI</v>
          </cell>
          <cell r="AK227" t="str">
            <v>VND</v>
          </cell>
          <cell r="AL227" t="str">
            <v>580436120</v>
          </cell>
          <cell r="AM227" t="str">
            <v>FAC</v>
          </cell>
          <cell r="AN227" t="str">
            <v>000</v>
          </cell>
          <cell r="AQ227" t="str">
            <v>NVD</v>
          </cell>
          <cell r="AR227" t="str">
            <v>2001-06-</v>
          </cell>
          <cell r="AU227" t="str">
            <v>1931163             BELLSOUTH TELECOMMUN1700000112</v>
          </cell>
          <cell r="AV227" t="str">
            <v>MPS0JFF</v>
          </cell>
          <cell r="AW227" t="str">
            <v>000</v>
          </cell>
          <cell r="AX227" t="str">
            <v>00</v>
          </cell>
          <cell r="AY227" t="str">
            <v>0</v>
          </cell>
          <cell r="AZ227" t="str">
            <v>FPL Fibernet</v>
          </cell>
        </row>
        <row r="228">
          <cell r="A228" t="str">
            <v>107100</v>
          </cell>
          <cell r="B228" t="str">
            <v>0312</v>
          </cell>
          <cell r="C228" t="str">
            <v>06068</v>
          </cell>
          <cell r="D228" t="str">
            <v>0FIBER</v>
          </cell>
          <cell r="E228" t="str">
            <v>312000</v>
          </cell>
          <cell r="F228" t="str">
            <v>0790</v>
          </cell>
          <cell r="G228" t="str">
            <v>65000</v>
          </cell>
          <cell r="H228" t="str">
            <v>A</v>
          </cell>
          <cell r="I228" t="str">
            <v>00000041</v>
          </cell>
          <cell r="J228">
            <v>63</v>
          </cell>
          <cell r="K228">
            <v>312</v>
          </cell>
          <cell r="L228">
            <v>6068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0790</v>
          </cell>
          <cell r="R228" t="str">
            <v>65000</v>
          </cell>
          <cell r="S228" t="str">
            <v>200212</v>
          </cell>
          <cell r="T228" t="str">
            <v>CA01</v>
          </cell>
          <cell r="U228">
            <v>6500</v>
          </cell>
          <cell r="V228" t="str">
            <v>LDB</v>
          </cell>
          <cell r="W228">
            <v>0</v>
          </cell>
          <cell r="Y228">
            <v>0</v>
          </cell>
          <cell r="Z228">
            <v>0</v>
          </cell>
          <cell r="AA228" t="str">
            <v>BCH</v>
          </cell>
          <cell r="AB228" t="str">
            <v>0011</v>
          </cell>
          <cell r="AC228" t="str">
            <v>WKS</v>
          </cell>
          <cell r="AE228" t="str">
            <v>JV#</v>
          </cell>
          <cell r="AF228" t="str">
            <v>1232</v>
          </cell>
          <cell r="AG228" t="str">
            <v>FRN</v>
          </cell>
          <cell r="AH228" t="str">
            <v>6068</v>
          </cell>
          <cell r="AI228" t="str">
            <v>RP#</v>
          </cell>
          <cell r="AJ228" t="str">
            <v>000</v>
          </cell>
          <cell r="AK228" t="str">
            <v>CTL</v>
          </cell>
          <cell r="AM228" t="str">
            <v>RF#</v>
          </cell>
          <cell r="AU228" t="str">
            <v>ACCRUAL OF DEC 02 CAPITAL</v>
          </cell>
          <cell r="AZ228" t="str">
            <v>FPL Fibernet</v>
          </cell>
        </row>
        <row r="229">
          <cell r="A229" t="str">
            <v>107100</v>
          </cell>
          <cell r="B229" t="str">
            <v>0382</v>
          </cell>
          <cell r="C229" t="str">
            <v>06068</v>
          </cell>
          <cell r="D229" t="str">
            <v>0OTHER</v>
          </cell>
          <cell r="E229" t="str">
            <v>382000</v>
          </cell>
          <cell r="F229" t="str">
            <v>0803</v>
          </cell>
          <cell r="G229" t="str">
            <v>36000</v>
          </cell>
          <cell r="H229" t="str">
            <v>A</v>
          </cell>
          <cell r="I229" t="str">
            <v>00000041</v>
          </cell>
          <cell r="J229">
            <v>68</v>
          </cell>
          <cell r="K229">
            <v>382</v>
          </cell>
          <cell r="L229">
            <v>6068</v>
          </cell>
          <cell r="M229">
            <v>107</v>
          </cell>
          <cell r="N229">
            <v>10</v>
          </cell>
          <cell r="O229">
            <v>0</v>
          </cell>
          <cell r="P229">
            <v>107.1</v>
          </cell>
          <cell r="Q229" t="str">
            <v>0803</v>
          </cell>
          <cell r="R229" t="str">
            <v>36000</v>
          </cell>
          <cell r="S229" t="str">
            <v>200212</v>
          </cell>
          <cell r="T229" t="str">
            <v>PY42</v>
          </cell>
          <cell r="U229">
            <v>403.9</v>
          </cell>
          <cell r="V229" t="str">
            <v>LDB</v>
          </cell>
          <cell r="W229">
            <v>0</v>
          </cell>
          <cell r="X229" t="str">
            <v>SHR</v>
          </cell>
          <cell r="Y229">
            <v>8</v>
          </cell>
          <cell r="Z229">
            <v>8</v>
          </cell>
          <cell r="AA229" t="str">
            <v>PYP</v>
          </cell>
          <cell r="AB229" t="str">
            <v xml:space="preserve"> 0000025</v>
          </cell>
          <cell r="AC229" t="str">
            <v>PYL</v>
          </cell>
          <cell r="AD229" t="str">
            <v>004399</v>
          </cell>
          <cell r="AE229" t="str">
            <v>EMP</v>
          </cell>
          <cell r="AF229" t="str">
            <v>40663</v>
          </cell>
          <cell r="AG229" t="str">
            <v>JUL</v>
          </cell>
          <cell r="AH229" t="str">
            <v xml:space="preserve"> 000.00</v>
          </cell>
          <cell r="AI229" t="str">
            <v>BCH</v>
          </cell>
          <cell r="AJ229" t="str">
            <v>500</v>
          </cell>
          <cell r="AK229" t="str">
            <v>CLS</v>
          </cell>
          <cell r="AL229" t="str">
            <v>1RB8</v>
          </cell>
          <cell r="AM229" t="str">
            <v>DTA</v>
          </cell>
          <cell r="AN229" t="str">
            <v xml:space="preserve"> 00000000000.00</v>
          </cell>
          <cell r="AO229" t="str">
            <v>DTH</v>
          </cell>
          <cell r="AP229" t="str">
            <v xml:space="preserve"> 00000000000.00</v>
          </cell>
          <cell r="AV229" t="str">
            <v>000000000</v>
          </cell>
          <cell r="AW229" t="str">
            <v>000</v>
          </cell>
          <cell r="AX229" t="str">
            <v>00</v>
          </cell>
          <cell r="AY229" t="str">
            <v>0</v>
          </cell>
          <cell r="AZ229" t="str">
            <v>FPL Fibernet</v>
          </cell>
        </row>
        <row r="230">
          <cell r="A230" t="str">
            <v>107100</v>
          </cell>
          <cell r="B230" t="str">
            <v>0306</v>
          </cell>
          <cell r="C230" t="str">
            <v>06004</v>
          </cell>
          <cell r="D230" t="str">
            <v>0ELECT</v>
          </cell>
          <cell r="E230" t="str">
            <v>306000</v>
          </cell>
          <cell r="F230" t="str">
            <v>0662</v>
          </cell>
          <cell r="G230" t="str">
            <v>51450</v>
          </cell>
          <cell r="H230" t="str">
            <v>A</v>
          </cell>
          <cell r="I230" t="str">
            <v>00000041</v>
          </cell>
          <cell r="J230">
            <v>66</v>
          </cell>
          <cell r="K230">
            <v>306</v>
          </cell>
          <cell r="L230">
            <v>6069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0662</v>
          </cell>
          <cell r="R230" t="str">
            <v>51450</v>
          </cell>
          <cell r="S230" t="str">
            <v>200212</v>
          </cell>
          <cell r="T230" t="str">
            <v>SA01</v>
          </cell>
          <cell r="U230">
            <v>795.5</v>
          </cell>
          <cell r="W230">
            <v>0</v>
          </cell>
          <cell r="Y230">
            <v>0</v>
          </cell>
          <cell r="Z230">
            <v>1</v>
          </cell>
          <cell r="AA230" t="str">
            <v>BCH</v>
          </cell>
          <cell r="AB230" t="str">
            <v>450002350</v>
          </cell>
          <cell r="AC230" t="str">
            <v>PO#</v>
          </cell>
          <cell r="AD230" t="str">
            <v>4500030221</v>
          </cell>
          <cell r="AE230" t="str">
            <v>S/R</v>
          </cell>
          <cell r="AF230" t="str">
            <v>NET</v>
          </cell>
          <cell r="AI230" t="str">
            <v>PYN</v>
          </cell>
          <cell r="AJ230" t="str">
            <v>W D COMMUNICATIONS INC</v>
          </cell>
          <cell r="AK230" t="str">
            <v>VND</v>
          </cell>
          <cell r="AL230" t="str">
            <v>591953252</v>
          </cell>
          <cell r="AM230" t="str">
            <v>FAC</v>
          </cell>
          <cell r="AN230" t="str">
            <v>000</v>
          </cell>
          <cell r="AQ230" t="str">
            <v>NVD</v>
          </cell>
          <cell r="AR230" t="str">
            <v>2002-12-</v>
          </cell>
          <cell r="AU230" t="str">
            <v>INVOICE# 26305      W D COMMUNICATIONS I5000003547</v>
          </cell>
          <cell r="AV230" t="str">
            <v>WF-BATCH</v>
          </cell>
          <cell r="AW230" t="str">
            <v>000</v>
          </cell>
          <cell r="AX230" t="str">
            <v>00</v>
          </cell>
          <cell r="AY230" t="str">
            <v>0</v>
          </cell>
          <cell r="AZ230" t="str">
            <v>FPL Fibernet</v>
          </cell>
        </row>
        <row r="231">
          <cell r="A231" t="str">
            <v>107100</v>
          </cell>
          <cell r="B231" t="str">
            <v>0306</v>
          </cell>
          <cell r="C231" t="str">
            <v>06004</v>
          </cell>
          <cell r="D231" t="str">
            <v>0FIBER</v>
          </cell>
          <cell r="E231" t="str">
            <v>306000</v>
          </cell>
          <cell r="F231" t="str">
            <v>0662</v>
          </cell>
          <cell r="G231" t="str">
            <v>51450</v>
          </cell>
          <cell r="H231" t="str">
            <v>A</v>
          </cell>
          <cell r="I231" t="str">
            <v>00000041</v>
          </cell>
          <cell r="J231">
            <v>63</v>
          </cell>
          <cell r="K231">
            <v>306</v>
          </cell>
          <cell r="L231">
            <v>6069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 t="str">
            <v>0662</v>
          </cell>
          <cell r="R231" t="str">
            <v>51450</v>
          </cell>
          <cell r="S231" t="str">
            <v>200212</v>
          </cell>
          <cell r="T231" t="str">
            <v>SA01</v>
          </cell>
          <cell r="U231">
            <v>598.5</v>
          </cell>
          <cell r="W231">
            <v>0</v>
          </cell>
          <cell r="Y231">
            <v>0</v>
          </cell>
          <cell r="Z231">
            <v>1</v>
          </cell>
          <cell r="AA231" t="str">
            <v>BCH</v>
          </cell>
          <cell r="AB231" t="str">
            <v>450002339</v>
          </cell>
          <cell r="AC231" t="str">
            <v>PO#</v>
          </cell>
          <cell r="AD231" t="str">
            <v>4500030221</v>
          </cell>
          <cell r="AE231" t="str">
            <v>S/R</v>
          </cell>
          <cell r="AF231" t="str">
            <v>NET</v>
          </cell>
          <cell r="AI231" t="str">
            <v>PYN</v>
          </cell>
          <cell r="AJ231" t="str">
            <v>W D COMMUNICATIONS INC</v>
          </cell>
          <cell r="AK231" t="str">
            <v>VND</v>
          </cell>
          <cell r="AL231" t="str">
            <v>591953252</v>
          </cell>
          <cell r="AM231" t="str">
            <v>FAC</v>
          </cell>
          <cell r="AN231" t="str">
            <v>000</v>
          </cell>
          <cell r="AQ231" t="str">
            <v>NVD</v>
          </cell>
          <cell r="AR231" t="str">
            <v>2002-12-</v>
          </cell>
          <cell r="AU231" t="str">
            <v>INVOICE# 26688      W D COMMUNICATIONS I5000003486</v>
          </cell>
          <cell r="AV231" t="str">
            <v>WF-BATCH</v>
          </cell>
          <cell r="AW231" t="str">
            <v>000</v>
          </cell>
          <cell r="AX231" t="str">
            <v>00</v>
          </cell>
          <cell r="AY231" t="str">
            <v>0</v>
          </cell>
          <cell r="AZ231" t="str">
            <v>FPL Fibernet</v>
          </cell>
        </row>
        <row r="232">
          <cell r="A232" t="str">
            <v>107100</v>
          </cell>
          <cell r="B232" t="str">
            <v>0306</v>
          </cell>
          <cell r="C232" t="str">
            <v>06004</v>
          </cell>
          <cell r="D232" t="str">
            <v>0FIBER</v>
          </cell>
          <cell r="E232" t="str">
            <v>306000</v>
          </cell>
          <cell r="F232" t="str">
            <v>0662</v>
          </cell>
          <cell r="G232" t="str">
            <v>51450</v>
          </cell>
          <cell r="H232" t="str">
            <v>A</v>
          </cell>
          <cell r="I232" t="str">
            <v>00000041</v>
          </cell>
          <cell r="J232">
            <v>63</v>
          </cell>
          <cell r="K232">
            <v>306</v>
          </cell>
          <cell r="L232">
            <v>6069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0662</v>
          </cell>
          <cell r="R232" t="str">
            <v>51450</v>
          </cell>
          <cell r="S232" t="str">
            <v>200212</v>
          </cell>
          <cell r="T232" t="str">
            <v>SA01</v>
          </cell>
          <cell r="U232">
            <v>795</v>
          </cell>
          <cell r="W232">
            <v>0</v>
          </cell>
          <cell r="Y232">
            <v>0</v>
          </cell>
          <cell r="Z232">
            <v>1</v>
          </cell>
          <cell r="AA232" t="str">
            <v>BCH</v>
          </cell>
          <cell r="AB232" t="str">
            <v>450002339</v>
          </cell>
          <cell r="AC232" t="str">
            <v>PO#</v>
          </cell>
          <cell r="AD232" t="str">
            <v>4500030221</v>
          </cell>
          <cell r="AE232" t="str">
            <v>S/R</v>
          </cell>
          <cell r="AF232" t="str">
            <v>NET</v>
          </cell>
          <cell r="AI232" t="str">
            <v>PYN</v>
          </cell>
          <cell r="AJ232" t="str">
            <v>W D COMMUNICATIONS INC</v>
          </cell>
          <cell r="AK232" t="str">
            <v>VND</v>
          </cell>
          <cell r="AL232" t="str">
            <v>591953252</v>
          </cell>
          <cell r="AM232" t="str">
            <v>FAC</v>
          </cell>
          <cell r="AN232" t="str">
            <v>000</v>
          </cell>
          <cell r="AQ232" t="str">
            <v>NVD</v>
          </cell>
          <cell r="AR232" t="str">
            <v>2002-12-</v>
          </cell>
          <cell r="AU232" t="str">
            <v>INVOICE# 26703      W D COMMUNICATIONS I5000003490</v>
          </cell>
          <cell r="AV232" t="str">
            <v>WF-BATCH</v>
          </cell>
          <cell r="AW232" t="str">
            <v>000</v>
          </cell>
          <cell r="AX232" t="str">
            <v>00</v>
          </cell>
          <cell r="AY232" t="str">
            <v>0</v>
          </cell>
          <cell r="AZ232" t="str">
            <v>FPL Fibernet</v>
          </cell>
        </row>
        <row r="233">
          <cell r="A233" t="str">
            <v>107100</v>
          </cell>
          <cell r="B233" t="str">
            <v>0306</v>
          </cell>
          <cell r="C233" t="str">
            <v>06004</v>
          </cell>
          <cell r="D233" t="str">
            <v>0FIBER</v>
          </cell>
          <cell r="E233" t="str">
            <v>306000</v>
          </cell>
          <cell r="F233" t="str">
            <v>0662</v>
          </cell>
          <cell r="G233" t="str">
            <v>51450</v>
          </cell>
          <cell r="H233" t="str">
            <v>A</v>
          </cell>
          <cell r="I233" t="str">
            <v>00000041</v>
          </cell>
          <cell r="J233">
            <v>63</v>
          </cell>
          <cell r="K233">
            <v>306</v>
          </cell>
          <cell r="L233">
            <v>6069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 t="str">
            <v>0662</v>
          </cell>
          <cell r="R233" t="str">
            <v>51450</v>
          </cell>
          <cell r="S233" t="str">
            <v>200212</v>
          </cell>
          <cell r="T233" t="str">
            <v>SA01</v>
          </cell>
          <cell r="U233">
            <v>2476.5</v>
          </cell>
          <cell r="W233">
            <v>0</v>
          </cell>
          <cell r="Y233">
            <v>0</v>
          </cell>
          <cell r="Z233">
            <v>1</v>
          </cell>
          <cell r="AA233" t="str">
            <v>BCH</v>
          </cell>
          <cell r="AB233" t="str">
            <v>450002350</v>
          </cell>
          <cell r="AC233" t="str">
            <v>PO#</v>
          </cell>
          <cell r="AD233" t="str">
            <v>4500030221</v>
          </cell>
          <cell r="AE233" t="str">
            <v>S/R</v>
          </cell>
          <cell r="AF233" t="str">
            <v>NET</v>
          </cell>
          <cell r="AI233" t="str">
            <v>PYN</v>
          </cell>
          <cell r="AJ233" t="str">
            <v>W D COMMUNICATIONS INC</v>
          </cell>
          <cell r="AK233" t="str">
            <v>VND</v>
          </cell>
          <cell r="AL233" t="str">
            <v>591953252</v>
          </cell>
          <cell r="AM233" t="str">
            <v>FAC</v>
          </cell>
          <cell r="AN233" t="str">
            <v>000</v>
          </cell>
          <cell r="AQ233" t="str">
            <v>NVD</v>
          </cell>
          <cell r="AR233" t="str">
            <v>2002-12-</v>
          </cell>
          <cell r="AU233" t="str">
            <v>INVOICE# 26347      W D COMMUNICATIONS I5000003561</v>
          </cell>
          <cell r="AV233" t="str">
            <v>WF-BATCH</v>
          </cell>
          <cell r="AW233" t="str">
            <v>000</v>
          </cell>
          <cell r="AX233" t="str">
            <v>00</v>
          </cell>
          <cell r="AY233" t="str">
            <v>0</v>
          </cell>
          <cell r="AZ233" t="str">
            <v>FPL Fibernet</v>
          </cell>
        </row>
        <row r="234">
          <cell r="A234" t="str">
            <v>107100</v>
          </cell>
          <cell r="B234" t="str">
            <v>0306</v>
          </cell>
          <cell r="C234" t="str">
            <v>06004</v>
          </cell>
          <cell r="D234" t="str">
            <v>0FIBER</v>
          </cell>
          <cell r="E234" t="str">
            <v>306000</v>
          </cell>
          <cell r="F234" t="str">
            <v>0790</v>
          </cell>
          <cell r="G234" t="str">
            <v>65000</v>
          </cell>
          <cell r="H234" t="str">
            <v>A</v>
          </cell>
          <cell r="I234" t="str">
            <v>00000041</v>
          </cell>
          <cell r="J234">
            <v>9</v>
          </cell>
          <cell r="K234">
            <v>306</v>
          </cell>
          <cell r="L234">
            <v>6069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0790</v>
          </cell>
          <cell r="R234" t="str">
            <v>65000</v>
          </cell>
          <cell r="S234" t="str">
            <v>200212</v>
          </cell>
          <cell r="T234" t="str">
            <v>CA01</v>
          </cell>
          <cell r="U234">
            <v>-6076.9</v>
          </cell>
          <cell r="V234" t="str">
            <v>LDB</v>
          </cell>
          <cell r="W234">
            <v>0</v>
          </cell>
          <cell r="Y234">
            <v>0</v>
          </cell>
          <cell r="Z234">
            <v>0</v>
          </cell>
          <cell r="AA234" t="str">
            <v>BCH</v>
          </cell>
          <cell r="AB234" t="str">
            <v>0023</v>
          </cell>
          <cell r="AC234" t="str">
            <v>WKS</v>
          </cell>
          <cell r="AE234" t="str">
            <v>JV#</v>
          </cell>
          <cell r="AF234" t="str">
            <v>1232</v>
          </cell>
          <cell r="AG234" t="str">
            <v>FRN</v>
          </cell>
          <cell r="AH234" t="str">
            <v>6069</v>
          </cell>
          <cell r="AI234" t="str">
            <v>RP#</v>
          </cell>
          <cell r="AJ234" t="str">
            <v>000</v>
          </cell>
          <cell r="AK234" t="str">
            <v>CTL</v>
          </cell>
          <cell r="AM234" t="str">
            <v>RF#</v>
          </cell>
          <cell r="AU234" t="str">
            <v>TO PLACE IN SERVICE</v>
          </cell>
          <cell r="AZ234" t="str">
            <v>FPL Fibernet</v>
          </cell>
        </row>
        <row r="235">
          <cell r="A235" t="str">
            <v>107100</v>
          </cell>
          <cell r="B235" t="str">
            <v>0306</v>
          </cell>
          <cell r="C235" t="str">
            <v>06004</v>
          </cell>
          <cell r="D235" t="str">
            <v>0FIBER</v>
          </cell>
          <cell r="E235" t="str">
            <v>306000</v>
          </cell>
          <cell r="F235" t="str">
            <v>0790</v>
          </cell>
          <cell r="G235" t="str">
            <v>65000</v>
          </cell>
          <cell r="H235" t="str">
            <v>A</v>
          </cell>
          <cell r="I235" t="str">
            <v>00000041</v>
          </cell>
          <cell r="J235">
            <v>9</v>
          </cell>
          <cell r="K235">
            <v>306</v>
          </cell>
          <cell r="L235">
            <v>6070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 t="str">
            <v>0790</v>
          </cell>
          <cell r="R235" t="str">
            <v>65000</v>
          </cell>
          <cell r="S235" t="str">
            <v>200212</v>
          </cell>
          <cell r="T235" t="str">
            <v>CA01</v>
          </cell>
          <cell r="U235">
            <v>-816.1</v>
          </cell>
          <cell r="V235" t="str">
            <v>LDB</v>
          </cell>
          <cell r="W235">
            <v>0</v>
          </cell>
          <cell r="Y235">
            <v>0</v>
          </cell>
          <cell r="Z235">
            <v>0</v>
          </cell>
          <cell r="AA235" t="str">
            <v>BCH</v>
          </cell>
          <cell r="AB235" t="str">
            <v>0023</v>
          </cell>
          <cell r="AC235" t="str">
            <v>WKS</v>
          </cell>
          <cell r="AE235" t="str">
            <v>JV#</v>
          </cell>
          <cell r="AF235" t="str">
            <v>1232</v>
          </cell>
          <cell r="AG235" t="str">
            <v>FRN</v>
          </cell>
          <cell r="AH235" t="str">
            <v>6070</v>
          </cell>
          <cell r="AI235" t="str">
            <v>RP#</v>
          </cell>
          <cell r="AJ235" t="str">
            <v>000</v>
          </cell>
          <cell r="AK235" t="str">
            <v>CTL</v>
          </cell>
          <cell r="AM235" t="str">
            <v>RF#</v>
          </cell>
          <cell r="AU235" t="str">
            <v>TO PLACE IN SERVICE</v>
          </cell>
          <cell r="AZ235" t="str">
            <v>FPL Fibernet</v>
          </cell>
        </row>
        <row r="236">
          <cell r="A236" t="str">
            <v>107100</v>
          </cell>
          <cell r="B236" t="str">
            <v>0306</v>
          </cell>
          <cell r="C236" t="str">
            <v>06004</v>
          </cell>
          <cell r="D236" t="str">
            <v>0FIBER</v>
          </cell>
          <cell r="E236" t="str">
            <v>306000</v>
          </cell>
          <cell r="F236" t="str">
            <v>0790</v>
          </cell>
          <cell r="G236" t="str">
            <v>65000</v>
          </cell>
          <cell r="H236" t="str">
            <v>A</v>
          </cell>
          <cell r="I236" t="str">
            <v>00000041</v>
          </cell>
          <cell r="J236">
            <v>9</v>
          </cell>
          <cell r="K236">
            <v>306</v>
          </cell>
          <cell r="L236">
            <v>6072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0790</v>
          </cell>
          <cell r="R236" t="str">
            <v>65000</v>
          </cell>
          <cell r="S236" t="str">
            <v>200212</v>
          </cell>
          <cell r="T236" t="str">
            <v>CA01</v>
          </cell>
          <cell r="U236">
            <v>-7130.96</v>
          </cell>
          <cell r="V236" t="str">
            <v>LDB</v>
          </cell>
          <cell r="W236">
            <v>0</v>
          </cell>
          <cell r="Y236">
            <v>0</v>
          </cell>
          <cell r="Z236">
            <v>0</v>
          </cell>
          <cell r="AA236" t="str">
            <v>BCH</v>
          </cell>
          <cell r="AB236" t="str">
            <v>0023</v>
          </cell>
          <cell r="AC236" t="str">
            <v>WKS</v>
          </cell>
          <cell r="AE236" t="str">
            <v>JV#</v>
          </cell>
          <cell r="AF236" t="str">
            <v>1232</v>
          </cell>
          <cell r="AG236" t="str">
            <v>FRN</v>
          </cell>
          <cell r="AH236" t="str">
            <v>6072</v>
          </cell>
          <cell r="AI236" t="str">
            <v>RP#</v>
          </cell>
          <cell r="AJ236" t="str">
            <v>000</v>
          </cell>
          <cell r="AK236" t="str">
            <v>CTL</v>
          </cell>
          <cell r="AM236" t="str">
            <v>RF#</v>
          </cell>
          <cell r="AU236" t="str">
            <v>TO PLACE IN SERVICE</v>
          </cell>
          <cell r="AZ236" t="str">
            <v>FPL Fibernet</v>
          </cell>
        </row>
        <row r="237">
          <cell r="A237" t="str">
            <v>107100</v>
          </cell>
          <cell r="B237" t="str">
            <v>0306</v>
          </cell>
          <cell r="C237" t="str">
            <v>06004</v>
          </cell>
          <cell r="D237" t="str">
            <v>0FIBER</v>
          </cell>
          <cell r="E237" t="str">
            <v>306000</v>
          </cell>
          <cell r="F237" t="str">
            <v>0790</v>
          </cell>
          <cell r="G237" t="str">
            <v>65000</v>
          </cell>
          <cell r="H237" t="str">
            <v>A</v>
          </cell>
          <cell r="I237" t="str">
            <v>00000041</v>
          </cell>
          <cell r="J237">
            <v>63</v>
          </cell>
          <cell r="K237">
            <v>306</v>
          </cell>
          <cell r="L237">
            <v>6072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 t="str">
            <v>0790</v>
          </cell>
          <cell r="R237" t="str">
            <v>65000</v>
          </cell>
          <cell r="S237" t="str">
            <v>200212</v>
          </cell>
          <cell r="T237" t="str">
            <v>CA01</v>
          </cell>
          <cell r="U237">
            <v>-111506</v>
          </cell>
          <cell r="V237" t="str">
            <v>LDB</v>
          </cell>
          <cell r="W237">
            <v>0</v>
          </cell>
          <cell r="Y237">
            <v>0</v>
          </cell>
          <cell r="Z237">
            <v>0</v>
          </cell>
          <cell r="AA237" t="str">
            <v>BCH</v>
          </cell>
          <cell r="AB237" t="str">
            <v>0003</v>
          </cell>
          <cell r="AC237" t="str">
            <v>WKS</v>
          </cell>
          <cell r="AE237" t="str">
            <v>JV#</v>
          </cell>
          <cell r="AF237" t="str">
            <v>1232</v>
          </cell>
          <cell r="AG237" t="str">
            <v>FRN</v>
          </cell>
          <cell r="AH237" t="str">
            <v>6072</v>
          </cell>
          <cell r="AI237" t="str">
            <v>RP#</v>
          </cell>
          <cell r="AJ237" t="str">
            <v>000</v>
          </cell>
          <cell r="AK237" t="str">
            <v>CTL</v>
          </cell>
          <cell r="AM237" t="str">
            <v>RF#</v>
          </cell>
          <cell r="AU237" t="str">
            <v>AC-REV ACCRUAL OF OCT 02 CAPITA</v>
          </cell>
          <cell r="AZ237" t="str">
            <v>FPL Fibernet</v>
          </cell>
        </row>
        <row r="238">
          <cell r="A238" t="str">
            <v>107100</v>
          </cell>
          <cell r="B238" t="str">
            <v>0306</v>
          </cell>
          <cell r="C238" t="str">
            <v>06001</v>
          </cell>
          <cell r="D238" t="str">
            <v>0ELECT</v>
          </cell>
          <cell r="E238" t="str">
            <v>306000</v>
          </cell>
          <cell r="F238" t="str">
            <v>0790</v>
          </cell>
          <cell r="G238" t="str">
            <v>65000</v>
          </cell>
          <cell r="H238" t="str">
            <v>A</v>
          </cell>
          <cell r="I238" t="str">
            <v>00000041</v>
          </cell>
          <cell r="J238">
            <v>70</v>
          </cell>
          <cell r="K238">
            <v>306</v>
          </cell>
          <cell r="L238">
            <v>6073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 t="str">
            <v>0790</v>
          </cell>
          <cell r="R238" t="str">
            <v>65000</v>
          </cell>
          <cell r="S238" t="str">
            <v>200212</v>
          </cell>
          <cell r="T238" t="str">
            <v>CA01</v>
          </cell>
          <cell r="U238">
            <v>-3326.25</v>
          </cell>
          <cell r="V238" t="str">
            <v>LDB</v>
          </cell>
          <cell r="W238">
            <v>0</v>
          </cell>
          <cell r="Y238">
            <v>0</v>
          </cell>
          <cell r="Z238">
            <v>0</v>
          </cell>
          <cell r="AA238" t="str">
            <v>BCH</v>
          </cell>
          <cell r="AB238" t="str">
            <v>0023</v>
          </cell>
          <cell r="AC238" t="str">
            <v>WKS</v>
          </cell>
          <cell r="AE238" t="str">
            <v>JV#</v>
          </cell>
          <cell r="AF238" t="str">
            <v>1232</v>
          </cell>
          <cell r="AG238" t="str">
            <v>FRN</v>
          </cell>
          <cell r="AH238" t="str">
            <v>6073</v>
          </cell>
          <cell r="AI238" t="str">
            <v>RP#</v>
          </cell>
          <cell r="AJ238" t="str">
            <v>000</v>
          </cell>
          <cell r="AK238" t="str">
            <v>CTL</v>
          </cell>
          <cell r="AM238" t="str">
            <v>RF#</v>
          </cell>
          <cell r="AU238" t="str">
            <v>TO PLACE IN SERVICE</v>
          </cell>
          <cell r="AZ238" t="str">
            <v>FPL Fibernet</v>
          </cell>
        </row>
        <row r="239">
          <cell r="A239" t="str">
            <v>107100</v>
          </cell>
          <cell r="B239" t="str">
            <v>0306</v>
          </cell>
          <cell r="C239" t="str">
            <v>06001</v>
          </cell>
          <cell r="D239" t="str">
            <v>0ELECT</v>
          </cell>
          <cell r="E239" t="str">
            <v>306000</v>
          </cell>
          <cell r="F239" t="str">
            <v>0813</v>
          </cell>
          <cell r="G239" t="str">
            <v>51450</v>
          </cell>
          <cell r="H239" t="str">
            <v>A</v>
          </cell>
          <cell r="I239" t="str">
            <v>00000041</v>
          </cell>
          <cell r="J239">
            <v>66</v>
          </cell>
          <cell r="K239">
            <v>306</v>
          </cell>
          <cell r="L239">
            <v>6073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 t="str">
            <v>0813</v>
          </cell>
          <cell r="R239" t="str">
            <v>51450</v>
          </cell>
          <cell r="S239" t="str">
            <v>200212</v>
          </cell>
          <cell r="T239" t="str">
            <v>SA01</v>
          </cell>
          <cell r="U239">
            <v>257464.02</v>
          </cell>
          <cell r="W239">
            <v>0</v>
          </cell>
          <cell r="Y239">
            <v>0</v>
          </cell>
          <cell r="Z239">
            <v>1</v>
          </cell>
          <cell r="AA239" t="str">
            <v>BCH</v>
          </cell>
          <cell r="AB239" t="str">
            <v>450002354</v>
          </cell>
          <cell r="AC239" t="str">
            <v>PO#</v>
          </cell>
          <cell r="AD239" t="str">
            <v>4500005203</v>
          </cell>
          <cell r="AE239" t="str">
            <v>S/R</v>
          </cell>
          <cell r="AF239" t="str">
            <v>NET</v>
          </cell>
          <cell r="AI239" t="str">
            <v>PYN</v>
          </cell>
          <cell r="AJ239" t="str">
            <v>NORTEL NETWORKS USA INC</v>
          </cell>
          <cell r="AK239" t="str">
            <v>VND</v>
          </cell>
          <cell r="AL239" t="str">
            <v>770427791</v>
          </cell>
          <cell r="AM239" t="str">
            <v>FAC</v>
          </cell>
          <cell r="AN239" t="str">
            <v>000</v>
          </cell>
          <cell r="AQ239" t="str">
            <v>NVD</v>
          </cell>
          <cell r="AR239" t="str">
            <v>2002-12-</v>
          </cell>
          <cell r="AU239" t="str">
            <v>INVOICE# 40205142   NORTEL NETWORKS USA 5000003666</v>
          </cell>
          <cell r="AV239" t="str">
            <v>WF-BATCH</v>
          </cell>
          <cell r="AW239" t="str">
            <v>000</v>
          </cell>
          <cell r="AX239" t="str">
            <v>00</v>
          </cell>
          <cell r="AY239" t="str">
            <v>0</v>
          </cell>
          <cell r="AZ239" t="str">
            <v>FPL Fibernet</v>
          </cell>
        </row>
        <row r="240">
          <cell r="A240" t="str">
            <v>107100</v>
          </cell>
          <cell r="B240" t="str">
            <v>0306</v>
          </cell>
          <cell r="C240" t="str">
            <v>06001</v>
          </cell>
          <cell r="D240" t="str">
            <v>0FIBER</v>
          </cell>
          <cell r="E240" t="str">
            <v>306000</v>
          </cell>
          <cell r="F240" t="str">
            <v>0790</v>
          </cell>
          <cell r="G240" t="str">
            <v>65000</v>
          </cell>
          <cell r="H240" t="str">
            <v>A</v>
          </cell>
          <cell r="I240" t="str">
            <v>00000041</v>
          </cell>
          <cell r="J240">
            <v>63</v>
          </cell>
          <cell r="K240">
            <v>306</v>
          </cell>
          <cell r="L240">
            <v>6073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 t="str">
            <v>0790</v>
          </cell>
          <cell r="R240" t="str">
            <v>65000</v>
          </cell>
          <cell r="S240" t="str">
            <v>200212</v>
          </cell>
          <cell r="T240" t="str">
            <v>CA01</v>
          </cell>
          <cell r="U240">
            <v>-24629</v>
          </cell>
          <cell r="V240" t="str">
            <v>LDB</v>
          </cell>
          <cell r="W240">
            <v>0</v>
          </cell>
          <cell r="Y240">
            <v>0</v>
          </cell>
          <cell r="Z240">
            <v>0</v>
          </cell>
          <cell r="AA240" t="str">
            <v>BCH</v>
          </cell>
          <cell r="AB240" t="str">
            <v>0003</v>
          </cell>
          <cell r="AC240" t="str">
            <v>WKS</v>
          </cell>
          <cell r="AE240" t="str">
            <v>JV#</v>
          </cell>
          <cell r="AF240" t="str">
            <v>1232</v>
          </cell>
          <cell r="AG240" t="str">
            <v>FRN</v>
          </cell>
          <cell r="AH240" t="str">
            <v>6073</v>
          </cell>
          <cell r="AI240" t="str">
            <v>RP#</v>
          </cell>
          <cell r="AJ240" t="str">
            <v>000</v>
          </cell>
          <cell r="AK240" t="str">
            <v>CTL</v>
          </cell>
          <cell r="AM240" t="str">
            <v>RF#</v>
          </cell>
          <cell r="AU240" t="str">
            <v>AC-REV ACCRUAL OF OCT 02 CAPITA</v>
          </cell>
          <cell r="AZ240" t="str">
            <v>FPL Fibernet</v>
          </cell>
        </row>
        <row r="241">
          <cell r="A241" t="str">
            <v>107100</v>
          </cell>
          <cell r="B241" t="str">
            <v>0385</v>
          </cell>
          <cell r="C241" t="str">
            <v>06001</v>
          </cell>
          <cell r="D241" t="str">
            <v>0FIBER</v>
          </cell>
          <cell r="E241" t="str">
            <v>385000</v>
          </cell>
          <cell r="F241" t="str">
            <v>0803</v>
          </cell>
          <cell r="G241" t="str">
            <v>36000</v>
          </cell>
          <cell r="H241" t="str">
            <v>A</v>
          </cell>
          <cell r="I241" t="str">
            <v>00000041</v>
          </cell>
          <cell r="J241">
            <v>60</v>
          </cell>
          <cell r="K241">
            <v>385</v>
          </cell>
          <cell r="L241">
            <v>6073</v>
          </cell>
          <cell r="M241">
            <v>107</v>
          </cell>
          <cell r="N241">
            <v>10</v>
          </cell>
          <cell r="O241">
            <v>0</v>
          </cell>
          <cell r="P241">
            <v>107.1</v>
          </cell>
          <cell r="Q241" t="str">
            <v>0803</v>
          </cell>
          <cell r="R241" t="str">
            <v>36000</v>
          </cell>
          <cell r="S241" t="str">
            <v>200212</v>
          </cell>
          <cell r="T241" t="str">
            <v>PY42</v>
          </cell>
          <cell r="U241">
            <v>571.6</v>
          </cell>
          <cell r="V241" t="str">
            <v>LDB</v>
          </cell>
          <cell r="W241">
            <v>0</v>
          </cell>
          <cell r="X241" t="str">
            <v>SHR</v>
          </cell>
          <cell r="Y241">
            <v>16</v>
          </cell>
          <cell r="Z241">
            <v>16</v>
          </cell>
          <cell r="AA241" t="str">
            <v>PYP</v>
          </cell>
          <cell r="AB241" t="str">
            <v xml:space="preserve"> 0000026</v>
          </cell>
          <cell r="AC241" t="str">
            <v>PYL</v>
          </cell>
          <cell r="AD241" t="str">
            <v>004366</v>
          </cell>
          <cell r="AE241" t="str">
            <v>EMP</v>
          </cell>
          <cell r="AF241" t="str">
            <v>97355</v>
          </cell>
          <cell r="AG241" t="str">
            <v>JUL</v>
          </cell>
          <cell r="AH241" t="str">
            <v xml:space="preserve"> 000.00</v>
          </cell>
          <cell r="AI241" t="str">
            <v>BCH</v>
          </cell>
          <cell r="AJ241" t="str">
            <v>500</v>
          </cell>
          <cell r="AK241" t="str">
            <v>CLS</v>
          </cell>
          <cell r="AL241" t="str">
            <v>R431</v>
          </cell>
          <cell r="AM241" t="str">
            <v>DTA</v>
          </cell>
          <cell r="AN241" t="str">
            <v xml:space="preserve"> 00000000000.00</v>
          </cell>
          <cell r="AO241" t="str">
            <v>DTH</v>
          </cell>
          <cell r="AP241" t="str">
            <v xml:space="preserve"> 00000000000.00</v>
          </cell>
          <cell r="AV241" t="str">
            <v>000000000</v>
          </cell>
          <cell r="AW241" t="str">
            <v>000</v>
          </cell>
          <cell r="AX241" t="str">
            <v>00</v>
          </cell>
          <cell r="AY241" t="str">
            <v>0</v>
          </cell>
          <cell r="AZ241" t="str">
            <v>FPL Fibernet</v>
          </cell>
        </row>
        <row r="242">
          <cell r="A242" t="str">
            <v>107100</v>
          </cell>
          <cell r="B242" t="str">
            <v>0306</v>
          </cell>
          <cell r="C242" t="str">
            <v>06001</v>
          </cell>
          <cell r="D242" t="str">
            <v>0FIBER</v>
          </cell>
          <cell r="E242" t="str">
            <v>306000</v>
          </cell>
          <cell r="F242" t="str">
            <v>0790</v>
          </cell>
          <cell r="G242" t="str">
            <v>65000</v>
          </cell>
          <cell r="H242" t="str">
            <v>A</v>
          </cell>
          <cell r="I242" t="str">
            <v>00000041</v>
          </cell>
          <cell r="J242">
            <v>9</v>
          </cell>
          <cell r="K242">
            <v>306</v>
          </cell>
          <cell r="L242">
            <v>6074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 t="str">
            <v>0790</v>
          </cell>
          <cell r="R242" t="str">
            <v>65000</v>
          </cell>
          <cell r="S242" t="str">
            <v>200212</v>
          </cell>
          <cell r="T242" t="str">
            <v>CA01</v>
          </cell>
          <cell r="U242">
            <v>66412.19</v>
          </cell>
          <cell r="V242" t="str">
            <v>LDB</v>
          </cell>
          <cell r="W242">
            <v>0</v>
          </cell>
          <cell r="Y242">
            <v>0</v>
          </cell>
          <cell r="Z242">
            <v>0</v>
          </cell>
          <cell r="AA242" t="str">
            <v>BCH</v>
          </cell>
          <cell r="AB242" t="str">
            <v>0023</v>
          </cell>
          <cell r="AC242" t="str">
            <v>WKS</v>
          </cell>
          <cell r="AE242" t="str">
            <v>JV#</v>
          </cell>
          <cell r="AF242" t="str">
            <v>1232</v>
          </cell>
          <cell r="AG242" t="str">
            <v>FRN</v>
          </cell>
          <cell r="AH242" t="str">
            <v>6074</v>
          </cell>
          <cell r="AI242" t="str">
            <v>RP#</v>
          </cell>
          <cell r="AJ242" t="str">
            <v>000</v>
          </cell>
          <cell r="AK242" t="str">
            <v>CTL</v>
          </cell>
          <cell r="AM242" t="str">
            <v>RF#</v>
          </cell>
          <cell r="AU242" t="str">
            <v>TO PLACE IN SERVICE</v>
          </cell>
          <cell r="AZ242" t="str">
            <v>FPL Fibernet</v>
          </cell>
        </row>
        <row r="243">
          <cell r="A243" t="str">
            <v>107100</v>
          </cell>
          <cell r="B243" t="str">
            <v>0306</v>
          </cell>
          <cell r="C243" t="str">
            <v>06075</v>
          </cell>
          <cell r="D243" t="str">
            <v>0ELECT</v>
          </cell>
          <cell r="E243" t="str">
            <v>306000</v>
          </cell>
          <cell r="F243" t="str">
            <v>0790</v>
          </cell>
          <cell r="G243" t="str">
            <v>65000</v>
          </cell>
          <cell r="H243" t="str">
            <v>A</v>
          </cell>
          <cell r="I243" t="str">
            <v>00000041</v>
          </cell>
          <cell r="J243">
            <v>70</v>
          </cell>
          <cell r="K243">
            <v>306</v>
          </cell>
          <cell r="L243">
            <v>6075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 t="str">
            <v>0790</v>
          </cell>
          <cell r="R243" t="str">
            <v>65000</v>
          </cell>
          <cell r="S243" t="str">
            <v>200212</v>
          </cell>
          <cell r="T243" t="str">
            <v>CA01</v>
          </cell>
          <cell r="U243">
            <v>-257587.01</v>
          </cell>
          <cell r="V243" t="str">
            <v>LDB</v>
          </cell>
          <cell r="W243">
            <v>0</v>
          </cell>
          <cell r="Y243">
            <v>0</v>
          </cell>
          <cell r="Z243">
            <v>0</v>
          </cell>
          <cell r="AA243" t="str">
            <v>BCH</v>
          </cell>
          <cell r="AB243" t="str">
            <v>0023</v>
          </cell>
          <cell r="AC243" t="str">
            <v>WKS</v>
          </cell>
          <cell r="AE243" t="str">
            <v>JV#</v>
          </cell>
          <cell r="AF243" t="str">
            <v>1232</v>
          </cell>
          <cell r="AG243" t="str">
            <v>FRN</v>
          </cell>
          <cell r="AH243" t="str">
            <v>6075</v>
          </cell>
          <cell r="AI243" t="str">
            <v>RP#</v>
          </cell>
          <cell r="AJ243" t="str">
            <v>000</v>
          </cell>
          <cell r="AK243" t="str">
            <v>CTL</v>
          </cell>
          <cell r="AM243" t="str">
            <v>RF#</v>
          </cell>
          <cell r="AU243" t="str">
            <v>TO PLACE IN SERVICE</v>
          </cell>
          <cell r="AZ243" t="str">
            <v>FPL Fibernet</v>
          </cell>
        </row>
        <row r="244">
          <cell r="A244" t="str">
            <v>107100</v>
          </cell>
          <cell r="B244" t="str">
            <v>0312</v>
          </cell>
          <cell r="C244" t="str">
            <v>06076</v>
          </cell>
          <cell r="D244" t="str">
            <v>0OTHER</v>
          </cell>
          <cell r="E244" t="str">
            <v>312000</v>
          </cell>
          <cell r="F244" t="str">
            <v>0803</v>
          </cell>
          <cell r="G244" t="str">
            <v>36000</v>
          </cell>
          <cell r="H244" t="str">
            <v>A</v>
          </cell>
          <cell r="I244" t="str">
            <v>00000041</v>
          </cell>
          <cell r="J244">
            <v>68</v>
          </cell>
          <cell r="K244">
            <v>312</v>
          </cell>
          <cell r="L244">
            <v>6076</v>
          </cell>
          <cell r="M244">
            <v>107</v>
          </cell>
          <cell r="N244">
            <v>10</v>
          </cell>
          <cell r="O244">
            <v>0</v>
          </cell>
          <cell r="P244">
            <v>107.1</v>
          </cell>
          <cell r="Q244" t="str">
            <v>0803</v>
          </cell>
          <cell r="R244" t="str">
            <v>36000</v>
          </cell>
          <cell r="S244" t="str">
            <v>200212</v>
          </cell>
          <cell r="T244" t="str">
            <v>PY42</v>
          </cell>
          <cell r="U244">
            <v>403.9</v>
          </cell>
          <cell r="V244" t="str">
            <v>LDB</v>
          </cell>
          <cell r="W244">
            <v>0</v>
          </cell>
          <cell r="X244" t="str">
            <v>SHR</v>
          </cell>
          <cell r="Y244">
            <v>8</v>
          </cell>
          <cell r="Z244">
            <v>8</v>
          </cell>
          <cell r="AA244" t="str">
            <v>PYP</v>
          </cell>
          <cell r="AB244" t="str">
            <v xml:space="preserve"> 0000001</v>
          </cell>
          <cell r="AC244" t="str">
            <v>PYL</v>
          </cell>
          <cell r="AD244" t="str">
            <v>004399</v>
          </cell>
          <cell r="AE244" t="str">
            <v>EMP</v>
          </cell>
          <cell r="AF244" t="str">
            <v>40663</v>
          </cell>
          <cell r="AG244" t="str">
            <v>JUL</v>
          </cell>
          <cell r="AH244" t="str">
            <v xml:space="preserve"> 000.00</v>
          </cell>
          <cell r="AI244" t="str">
            <v>BCH</v>
          </cell>
          <cell r="AJ244" t="str">
            <v>500</v>
          </cell>
          <cell r="AK244" t="str">
            <v>CLS</v>
          </cell>
          <cell r="AL244" t="str">
            <v>1RB8</v>
          </cell>
          <cell r="AM244" t="str">
            <v>DTA</v>
          </cell>
          <cell r="AN244" t="str">
            <v xml:space="preserve"> 00000000000.00</v>
          </cell>
          <cell r="AO244" t="str">
            <v>DTH</v>
          </cell>
          <cell r="AP244" t="str">
            <v xml:space="preserve"> 00000000000.00</v>
          </cell>
          <cell r="AV244" t="str">
            <v>000000000</v>
          </cell>
          <cell r="AW244" t="str">
            <v>000</v>
          </cell>
          <cell r="AX244" t="str">
            <v>00</v>
          </cell>
          <cell r="AY244" t="str">
            <v>0</v>
          </cell>
          <cell r="AZ244" t="str">
            <v>FPL Fibernet</v>
          </cell>
        </row>
        <row r="245">
          <cell r="A245" t="str">
            <v>107100</v>
          </cell>
          <cell r="B245" t="str">
            <v>0382</v>
          </cell>
          <cell r="C245" t="str">
            <v>06076</v>
          </cell>
          <cell r="D245" t="str">
            <v>0OTHER</v>
          </cell>
          <cell r="E245" t="str">
            <v>382000</v>
          </cell>
          <cell r="F245" t="str">
            <v>0803</v>
          </cell>
          <cell r="G245" t="str">
            <v>36000</v>
          </cell>
          <cell r="H245" t="str">
            <v>A</v>
          </cell>
          <cell r="I245" t="str">
            <v>00000041</v>
          </cell>
          <cell r="J245">
            <v>68</v>
          </cell>
          <cell r="K245">
            <v>382</v>
          </cell>
          <cell r="L245">
            <v>6076</v>
          </cell>
          <cell r="M245">
            <v>107</v>
          </cell>
          <cell r="N245">
            <v>10</v>
          </cell>
          <cell r="O245">
            <v>0</v>
          </cell>
          <cell r="P245">
            <v>107.1</v>
          </cell>
          <cell r="Q245" t="str">
            <v>0803</v>
          </cell>
          <cell r="R245" t="str">
            <v>36000</v>
          </cell>
          <cell r="S245" t="str">
            <v>200212</v>
          </cell>
          <cell r="T245" t="str">
            <v>PY42</v>
          </cell>
          <cell r="U245">
            <v>201.95</v>
          </cell>
          <cell r="V245" t="str">
            <v>LDB</v>
          </cell>
          <cell r="W245">
            <v>0</v>
          </cell>
          <cell r="X245" t="str">
            <v>SHR</v>
          </cell>
          <cell r="Y245">
            <v>4</v>
          </cell>
          <cell r="Z245">
            <v>4</v>
          </cell>
          <cell r="AA245" t="str">
            <v>PYP</v>
          </cell>
          <cell r="AB245" t="str">
            <v xml:space="preserve"> 0000026</v>
          </cell>
          <cell r="AC245" t="str">
            <v>PYL</v>
          </cell>
          <cell r="AD245" t="str">
            <v>004399</v>
          </cell>
          <cell r="AE245" t="str">
            <v>EMP</v>
          </cell>
          <cell r="AF245" t="str">
            <v>40663</v>
          </cell>
          <cell r="AG245" t="str">
            <v>JUL</v>
          </cell>
          <cell r="AH245" t="str">
            <v xml:space="preserve"> 000.00</v>
          </cell>
          <cell r="AI245" t="str">
            <v>BCH</v>
          </cell>
          <cell r="AJ245" t="str">
            <v>500</v>
          </cell>
          <cell r="AK245" t="str">
            <v>CLS</v>
          </cell>
          <cell r="AL245" t="str">
            <v>1RB8</v>
          </cell>
          <cell r="AM245" t="str">
            <v>DTA</v>
          </cell>
          <cell r="AN245" t="str">
            <v xml:space="preserve"> 00000000000.00</v>
          </cell>
          <cell r="AO245" t="str">
            <v>DTH</v>
          </cell>
          <cell r="AP245" t="str">
            <v xml:space="preserve"> 00000000000.00</v>
          </cell>
          <cell r="AV245" t="str">
            <v>000000000</v>
          </cell>
          <cell r="AW245" t="str">
            <v>000</v>
          </cell>
          <cell r="AX245" t="str">
            <v>00</v>
          </cell>
          <cell r="AY245" t="str">
            <v>0</v>
          </cell>
          <cell r="AZ245" t="str">
            <v>FPL Fibernet</v>
          </cell>
        </row>
        <row r="246">
          <cell r="A246" t="str">
            <v>107100</v>
          </cell>
          <cell r="B246" t="str">
            <v>0382</v>
          </cell>
          <cell r="C246" t="str">
            <v>06076</v>
          </cell>
          <cell r="D246" t="str">
            <v>0OTHER</v>
          </cell>
          <cell r="E246" t="str">
            <v>382000</v>
          </cell>
          <cell r="F246" t="str">
            <v>0803</v>
          </cell>
          <cell r="G246" t="str">
            <v>36000</v>
          </cell>
          <cell r="H246" t="str">
            <v>A</v>
          </cell>
          <cell r="I246" t="str">
            <v>00000041</v>
          </cell>
          <cell r="J246">
            <v>68</v>
          </cell>
          <cell r="K246">
            <v>382</v>
          </cell>
          <cell r="L246">
            <v>6076</v>
          </cell>
          <cell r="M246">
            <v>107</v>
          </cell>
          <cell r="N246">
            <v>10</v>
          </cell>
          <cell r="O246">
            <v>0</v>
          </cell>
          <cell r="P246">
            <v>107.1</v>
          </cell>
          <cell r="Q246" t="str">
            <v>0803</v>
          </cell>
          <cell r="R246" t="str">
            <v>36000</v>
          </cell>
          <cell r="S246" t="str">
            <v>200212</v>
          </cell>
          <cell r="T246" t="str">
            <v>PY42</v>
          </cell>
          <cell r="U246">
            <v>1211.7</v>
          </cell>
          <cell r="V246" t="str">
            <v>LDB</v>
          </cell>
          <cell r="W246">
            <v>0</v>
          </cell>
          <cell r="X246" t="str">
            <v>SHR</v>
          </cell>
          <cell r="Y246">
            <v>24</v>
          </cell>
          <cell r="Z246">
            <v>24</v>
          </cell>
          <cell r="AA246" t="str">
            <v>PYP</v>
          </cell>
          <cell r="AB246" t="str">
            <v xml:space="preserve"> 0000025</v>
          </cell>
          <cell r="AC246" t="str">
            <v>PYL</v>
          </cell>
          <cell r="AD246" t="str">
            <v>004399</v>
          </cell>
          <cell r="AE246" t="str">
            <v>EMP</v>
          </cell>
          <cell r="AF246" t="str">
            <v>40663</v>
          </cell>
          <cell r="AG246" t="str">
            <v>JUL</v>
          </cell>
          <cell r="AH246" t="str">
            <v xml:space="preserve"> 000.00</v>
          </cell>
          <cell r="AI246" t="str">
            <v>BCH</v>
          </cell>
          <cell r="AJ246" t="str">
            <v>500</v>
          </cell>
          <cell r="AK246" t="str">
            <v>CLS</v>
          </cell>
          <cell r="AL246" t="str">
            <v>1RB8</v>
          </cell>
          <cell r="AM246" t="str">
            <v>DTA</v>
          </cell>
          <cell r="AN246" t="str">
            <v xml:space="preserve"> 00000000000.00</v>
          </cell>
          <cell r="AO246" t="str">
            <v>DTH</v>
          </cell>
          <cell r="AP246" t="str">
            <v xml:space="preserve"> 00000000000.00</v>
          </cell>
          <cell r="AV246" t="str">
            <v>000000000</v>
          </cell>
          <cell r="AW246" t="str">
            <v>000</v>
          </cell>
          <cell r="AX246" t="str">
            <v>00</v>
          </cell>
          <cell r="AY246" t="str">
            <v>0</v>
          </cell>
          <cell r="AZ246" t="str">
            <v>FPL Fibernet</v>
          </cell>
        </row>
        <row r="247">
          <cell r="A247" t="str">
            <v>107100</v>
          </cell>
          <cell r="B247" t="str">
            <v>0385</v>
          </cell>
          <cell r="C247" t="str">
            <v>06076</v>
          </cell>
          <cell r="D247" t="str">
            <v>0ELECT</v>
          </cell>
          <cell r="E247" t="str">
            <v>385000</v>
          </cell>
          <cell r="F247" t="str">
            <v>0790</v>
          </cell>
          <cell r="G247" t="str">
            <v>65000</v>
          </cell>
          <cell r="H247" t="str">
            <v>A</v>
          </cell>
          <cell r="I247" t="str">
            <v>00000041</v>
          </cell>
          <cell r="J247">
            <v>70</v>
          </cell>
          <cell r="K247">
            <v>385</v>
          </cell>
          <cell r="L247">
            <v>6076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 t="str">
            <v>0790</v>
          </cell>
          <cell r="R247" t="str">
            <v>65000</v>
          </cell>
          <cell r="S247" t="str">
            <v>200212</v>
          </cell>
          <cell r="T247" t="str">
            <v>CA01</v>
          </cell>
          <cell r="U247">
            <v>-21725.54</v>
          </cell>
          <cell r="V247" t="str">
            <v>LDB</v>
          </cell>
          <cell r="W247">
            <v>0</v>
          </cell>
          <cell r="Y247">
            <v>0</v>
          </cell>
          <cell r="Z247">
            <v>0</v>
          </cell>
          <cell r="AA247" t="str">
            <v>BCH</v>
          </cell>
          <cell r="AB247" t="str">
            <v>0023</v>
          </cell>
          <cell r="AC247" t="str">
            <v>WKS</v>
          </cell>
          <cell r="AE247" t="str">
            <v>JV#</v>
          </cell>
          <cell r="AF247" t="str">
            <v>1232</v>
          </cell>
          <cell r="AG247" t="str">
            <v>FRN</v>
          </cell>
          <cell r="AH247" t="str">
            <v>6076</v>
          </cell>
          <cell r="AI247" t="str">
            <v>RP#</v>
          </cell>
          <cell r="AJ247" t="str">
            <v>000</v>
          </cell>
          <cell r="AK247" t="str">
            <v>CTL</v>
          </cell>
          <cell r="AM247" t="str">
            <v>RF#</v>
          </cell>
          <cell r="AU247" t="str">
            <v>TO PLACE IN SERVICE</v>
          </cell>
          <cell r="AZ247" t="str">
            <v>FPL Fibernet</v>
          </cell>
        </row>
        <row r="248">
          <cell r="A248" t="str">
            <v>107100</v>
          </cell>
          <cell r="B248" t="str">
            <v>0385</v>
          </cell>
          <cell r="C248" t="str">
            <v>06076</v>
          </cell>
          <cell r="D248" t="str">
            <v>0FIBER</v>
          </cell>
          <cell r="E248" t="str">
            <v>385000</v>
          </cell>
          <cell r="F248" t="str">
            <v>0618</v>
          </cell>
          <cell r="G248" t="str">
            <v>65000</v>
          </cell>
          <cell r="H248" t="str">
            <v>A</v>
          </cell>
          <cell r="I248" t="str">
            <v>00000041</v>
          </cell>
          <cell r="J248">
            <v>60</v>
          </cell>
          <cell r="K248">
            <v>385</v>
          </cell>
          <cell r="L248">
            <v>6076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0618</v>
          </cell>
          <cell r="R248" t="str">
            <v>65000</v>
          </cell>
          <cell r="S248" t="str">
            <v>200212</v>
          </cell>
          <cell r="T248" t="str">
            <v>CA01</v>
          </cell>
          <cell r="U248">
            <v>225.24</v>
          </cell>
          <cell r="V248" t="str">
            <v>LDB</v>
          </cell>
          <cell r="W248">
            <v>0</v>
          </cell>
          <cell r="Y248">
            <v>0</v>
          </cell>
          <cell r="Z248">
            <v>0</v>
          </cell>
          <cell r="AA248" t="str">
            <v>BCH</v>
          </cell>
          <cell r="AB248" t="str">
            <v>0001</v>
          </cell>
          <cell r="AC248" t="str">
            <v>WKS</v>
          </cell>
          <cell r="AE248" t="str">
            <v>JV#</v>
          </cell>
          <cell r="AF248" t="str">
            <v>122A</v>
          </cell>
          <cell r="AG248" t="str">
            <v>FRN</v>
          </cell>
          <cell r="AH248" t="str">
            <v>6076</v>
          </cell>
          <cell r="AI248" t="str">
            <v>RP#</v>
          </cell>
          <cell r="AJ248" t="str">
            <v>000</v>
          </cell>
          <cell r="AK248" t="str">
            <v>CTL</v>
          </cell>
          <cell r="AM248" t="str">
            <v>RF#</v>
          </cell>
          <cell r="AU248" t="str">
            <v>I/C-QUANTUM/K CILLA,FPL</v>
          </cell>
          <cell r="AZ248" t="str">
            <v>FPL Fibernet</v>
          </cell>
        </row>
        <row r="249">
          <cell r="A249" t="str">
            <v>107100</v>
          </cell>
          <cell r="B249" t="str">
            <v>0385</v>
          </cell>
          <cell r="C249" t="str">
            <v>06076</v>
          </cell>
          <cell r="D249" t="str">
            <v>0FIBER</v>
          </cell>
          <cell r="E249" t="str">
            <v>385000</v>
          </cell>
          <cell r="F249" t="str">
            <v>0693</v>
          </cell>
          <cell r="G249" t="str">
            <v>65000</v>
          </cell>
          <cell r="H249" t="str">
            <v>A</v>
          </cell>
          <cell r="I249" t="str">
            <v>00000041</v>
          </cell>
          <cell r="J249">
            <v>60</v>
          </cell>
          <cell r="K249">
            <v>385</v>
          </cell>
          <cell r="L249">
            <v>6076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 t="str">
            <v>0693</v>
          </cell>
          <cell r="R249" t="str">
            <v>65000</v>
          </cell>
          <cell r="S249" t="str">
            <v>200212</v>
          </cell>
          <cell r="T249" t="str">
            <v>CA01</v>
          </cell>
          <cell r="U249">
            <v>98.07</v>
          </cell>
          <cell r="V249" t="str">
            <v>LDB</v>
          </cell>
          <cell r="W249">
            <v>0</v>
          </cell>
          <cell r="Y249">
            <v>0</v>
          </cell>
          <cell r="Z249">
            <v>0</v>
          </cell>
          <cell r="AA249" t="str">
            <v>BCH</v>
          </cell>
          <cell r="AB249" t="str">
            <v>0001</v>
          </cell>
          <cell r="AC249" t="str">
            <v>WKS</v>
          </cell>
          <cell r="AE249" t="str">
            <v>JV#</v>
          </cell>
          <cell r="AF249" t="str">
            <v>122A</v>
          </cell>
          <cell r="AG249" t="str">
            <v>FRN</v>
          </cell>
          <cell r="AH249" t="str">
            <v>6076</v>
          </cell>
          <cell r="AI249" t="str">
            <v>RP#</v>
          </cell>
          <cell r="AJ249" t="str">
            <v>000</v>
          </cell>
          <cell r="AK249" t="str">
            <v>CTL</v>
          </cell>
          <cell r="AM249" t="str">
            <v>RF#</v>
          </cell>
          <cell r="AU249" t="str">
            <v>I/C-BEST ACCESS,FPL</v>
          </cell>
          <cell r="AZ249" t="str">
            <v>FPL Fibernet</v>
          </cell>
        </row>
        <row r="250">
          <cell r="A250" t="str">
            <v>107100</v>
          </cell>
          <cell r="B250" t="str">
            <v>0306</v>
          </cell>
          <cell r="C250" t="str">
            <v>06001</v>
          </cell>
          <cell r="D250" t="str">
            <v>0ELECT</v>
          </cell>
          <cell r="E250" t="str">
            <v>306000</v>
          </cell>
          <cell r="F250" t="str">
            <v>0790</v>
          </cell>
          <cell r="G250" t="str">
            <v>65000</v>
          </cell>
          <cell r="H250" t="str">
            <v>A</v>
          </cell>
          <cell r="I250" t="str">
            <v>00000041</v>
          </cell>
          <cell r="J250">
            <v>70</v>
          </cell>
          <cell r="K250">
            <v>306</v>
          </cell>
          <cell r="L250">
            <v>6077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0790</v>
          </cell>
          <cell r="R250" t="str">
            <v>65000</v>
          </cell>
          <cell r="S250" t="str">
            <v>200212</v>
          </cell>
          <cell r="T250" t="str">
            <v>CA01</v>
          </cell>
          <cell r="U250">
            <v>-39638.71</v>
          </cell>
          <cell r="V250" t="str">
            <v>LDB</v>
          </cell>
          <cell r="W250">
            <v>0</v>
          </cell>
          <cell r="Y250">
            <v>0</v>
          </cell>
          <cell r="Z250">
            <v>0</v>
          </cell>
          <cell r="AA250" t="str">
            <v>BCH</v>
          </cell>
          <cell r="AB250" t="str">
            <v>0023</v>
          </cell>
          <cell r="AC250" t="str">
            <v>WKS</v>
          </cell>
          <cell r="AE250" t="str">
            <v>JV#</v>
          </cell>
          <cell r="AF250" t="str">
            <v>1232</v>
          </cell>
          <cell r="AG250" t="str">
            <v>FRN</v>
          </cell>
          <cell r="AH250" t="str">
            <v>6077</v>
          </cell>
          <cell r="AI250" t="str">
            <v>RP#</v>
          </cell>
          <cell r="AJ250" t="str">
            <v>000</v>
          </cell>
          <cell r="AK250" t="str">
            <v>CTL</v>
          </cell>
          <cell r="AM250" t="str">
            <v>RF#</v>
          </cell>
          <cell r="AU250" t="str">
            <v>TO PLACE IN SERVICE</v>
          </cell>
          <cell r="AZ250" t="str">
            <v>FPL Fibernet</v>
          </cell>
        </row>
        <row r="251">
          <cell r="A251" t="str">
            <v>107100</v>
          </cell>
          <cell r="B251" t="str">
            <v>0306</v>
          </cell>
          <cell r="C251" t="str">
            <v>06001</v>
          </cell>
          <cell r="D251" t="str">
            <v>0FIBER</v>
          </cell>
          <cell r="E251" t="str">
            <v>306000</v>
          </cell>
          <cell r="F251" t="str">
            <v>0691</v>
          </cell>
          <cell r="G251" t="str">
            <v>51450</v>
          </cell>
          <cell r="H251" t="str">
            <v>A</v>
          </cell>
          <cell r="I251" t="str">
            <v>00000041</v>
          </cell>
          <cell r="J251">
            <v>60</v>
          </cell>
          <cell r="K251">
            <v>306</v>
          </cell>
          <cell r="L251">
            <v>6077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 t="str">
            <v>0691</v>
          </cell>
          <cell r="R251" t="str">
            <v>51450</v>
          </cell>
          <cell r="S251" t="str">
            <v>200212</v>
          </cell>
          <cell r="T251" t="str">
            <v>SA01</v>
          </cell>
          <cell r="U251">
            <v>178.18</v>
          </cell>
          <cell r="W251">
            <v>0</v>
          </cell>
          <cell r="Y251">
            <v>0</v>
          </cell>
          <cell r="Z251">
            <v>1</v>
          </cell>
          <cell r="AA251" t="str">
            <v>BCH</v>
          </cell>
          <cell r="AB251" t="str">
            <v>450002361</v>
          </cell>
          <cell r="AC251" t="str">
            <v>PO#</v>
          </cell>
          <cell r="AD251" t="str">
            <v>4500084513</v>
          </cell>
          <cell r="AE251" t="str">
            <v>S/R</v>
          </cell>
          <cell r="AF251" t="str">
            <v>337</v>
          </cell>
          <cell r="AI251" t="str">
            <v>PYN</v>
          </cell>
          <cell r="AJ251" t="str">
            <v>STEEL HECTOR &amp; DAVIS</v>
          </cell>
          <cell r="AK251" t="str">
            <v>VND</v>
          </cell>
          <cell r="AL251" t="str">
            <v>590702089</v>
          </cell>
          <cell r="AM251" t="str">
            <v>FAC</v>
          </cell>
          <cell r="AN251" t="str">
            <v>000</v>
          </cell>
          <cell r="AQ251" t="str">
            <v>NVD</v>
          </cell>
          <cell r="AR251" t="str">
            <v>2002-12-</v>
          </cell>
          <cell r="AU251" t="str">
            <v>00000000000000292106STEEL HECTOR &amp; DAVIS5000003726</v>
          </cell>
          <cell r="AV251" t="str">
            <v>WF-BATCH</v>
          </cell>
          <cell r="AW251" t="str">
            <v>000</v>
          </cell>
          <cell r="AX251" t="str">
            <v>00</v>
          </cell>
          <cell r="AY251" t="str">
            <v>0</v>
          </cell>
          <cell r="AZ251" t="str">
            <v>FPL Fibernet</v>
          </cell>
        </row>
        <row r="252">
          <cell r="A252" t="str">
            <v>107100</v>
          </cell>
          <cell r="B252" t="str">
            <v>0306</v>
          </cell>
          <cell r="C252" t="str">
            <v>06001</v>
          </cell>
          <cell r="D252" t="str">
            <v>0FIBER</v>
          </cell>
          <cell r="E252" t="str">
            <v>306000</v>
          </cell>
          <cell r="F252" t="str">
            <v>0691</v>
          </cell>
          <cell r="G252" t="str">
            <v>51450</v>
          </cell>
          <cell r="H252" t="str">
            <v>A</v>
          </cell>
          <cell r="I252" t="str">
            <v>00000041</v>
          </cell>
          <cell r="J252">
            <v>60</v>
          </cell>
          <cell r="K252">
            <v>306</v>
          </cell>
          <cell r="L252">
            <v>6077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 t="str">
            <v>0691</v>
          </cell>
          <cell r="R252" t="str">
            <v>51450</v>
          </cell>
          <cell r="S252" t="str">
            <v>200212</v>
          </cell>
          <cell r="T252" t="str">
            <v>SA01</v>
          </cell>
          <cell r="U252">
            <v>259.23</v>
          </cell>
          <cell r="W252">
            <v>0</v>
          </cell>
          <cell r="Y252">
            <v>0</v>
          </cell>
          <cell r="Z252">
            <v>1</v>
          </cell>
          <cell r="AA252" t="str">
            <v>BCH</v>
          </cell>
          <cell r="AB252" t="str">
            <v>450002361</v>
          </cell>
          <cell r="AC252" t="str">
            <v>PO#</v>
          </cell>
          <cell r="AD252" t="str">
            <v>4500084513</v>
          </cell>
          <cell r="AE252" t="str">
            <v>S/R</v>
          </cell>
          <cell r="AF252" t="str">
            <v>337</v>
          </cell>
          <cell r="AI252" t="str">
            <v>PYN</v>
          </cell>
          <cell r="AJ252" t="str">
            <v>STEEL HECTOR &amp; DAVIS</v>
          </cell>
          <cell r="AK252" t="str">
            <v>VND</v>
          </cell>
          <cell r="AL252" t="str">
            <v>590702089</v>
          </cell>
          <cell r="AM252" t="str">
            <v>FAC</v>
          </cell>
          <cell r="AN252" t="str">
            <v>000</v>
          </cell>
          <cell r="AQ252" t="str">
            <v>NVD</v>
          </cell>
          <cell r="AR252" t="str">
            <v>2002-12-</v>
          </cell>
          <cell r="AU252" t="str">
            <v>00000000000000290525STEEL HECTOR &amp; DAVIS5000003724</v>
          </cell>
          <cell r="AV252" t="str">
            <v>WF-BATCH</v>
          </cell>
          <cell r="AW252" t="str">
            <v>000</v>
          </cell>
          <cell r="AX252" t="str">
            <v>00</v>
          </cell>
          <cell r="AY252" t="str">
            <v>0</v>
          </cell>
          <cell r="AZ252" t="str">
            <v>FPL Fibernet</v>
          </cell>
        </row>
        <row r="253">
          <cell r="A253" t="str">
            <v>107100</v>
          </cell>
          <cell r="B253" t="str">
            <v>0306</v>
          </cell>
          <cell r="C253" t="str">
            <v>06001</v>
          </cell>
          <cell r="D253" t="str">
            <v>0FIBER</v>
          </cell>
          <cell r="E253" t="str">
            <v>306000</v>
          </cell>
          <cell r="F253" t="str">
            <v>0691</v>
          </cell>
          <cell r="G253" t="str">
            <v>52450</v>
          </cell>
          <cell r="H253" t="str">
            <v>A</v>
          </cell>
          <cell r="I253" t="str">
            <v>00000041</v>
          </cell>
          <cell r="J253">
            <v>60</v>
          </cell>
          <cell r="K253">
            <v>306</v>
          </cell>
          <cell r="L253">
            <v>6077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 t="str">
            <v>0691</v>
          </cell>
          <cell r="R253" t="str">
            <v>52450</v>
          </cell>
          <cell r="S253" t="str">
            <v>200212</v>
          </cell>
          <cell r="T253" t="str">
            <v>SA01</v>
          </cell>
          <cell r="U253">
            <v>30.52</v>
          </cell>
          <cell r="W253">
            <v>0</v>
          </cell>
          <cell r="Y253">
            <v>0</v>
          </cell>
          <cell r="Z253">
            <v>0</v>
          </cell>
          <cell r="AA253" t="str">
            <v>BCH</v>
          </cell>
          <cell r="AB253" t="str">
            <v>450002361</v>
          </cell>
          <cell r="AC253" t="str">
            <v>PO#</v>
          </cell>
          <cell r="AE253" t="str">
            <v>S/R</v>
          </cell>
          <cell r="AI253" t="str">
            <v>PYN</v>
          </cell>
          <cell r="AJ253" t="str">
            <v>DARBY PEELE BOWDOIN PAYNE</v>
          </cell>
          <cell r="AK253" t="str">
            <v>VND</v>
          </cell>
          <cell r="AL253" t="str">
            <v>592135453</v>
          </cell>
          <cell r="AM253" t="str">
            <v>FAC</v>
          </cell>
          <cell r="AN253" t="str">
            <v>000</v>
          </cell>
          <cell r="AQ253" t="str">
            <v>NVD</v>
          </cell>
          <cell r="AR253" t="str">
            <v>2002-12-</v>
          </cell>
          <cell r="AU253" t="str">
            <v>FPL MATTER 42892    DARBY PEELE BOWDOIN 1900003488</v>
          </cell>
          <cell r="AV253" t="str">
            <v>WF-BATCH</v>
          </cell>
          <cell r="AW253" t="str">
            <v>000</v>
          </cell>
          <cell r="AX253" t="str">
            <v>00</v>
          </cell>
          <cell r="AY253" t="str">
            <v>0</v>
          </cell>
          <cell r="AZ253" t="str">
            <v>FPL Fibernet</v>
          </cell>
        </row>
        <row r="254">
          <cell r="A254" t="str">
            <v>107100</v>
          </cell>
          <cell r="B254" t="str">
            <v>0306</v>
          </cell>
          <cell r="C254" t="str">
            <v>06001</v>
          </cell>
          <cell r="D254" t="str">
            <v>0FIBER</v>
          </cell>
          <cell r="E254" t="str">
            <v>306000</v>
          </cell>
          <cell r="F254" t="str">
            <v>0691</v>
          </cell>
          <cell r="G254" t="str">
            <v>52450</v>
          </cell>
          <cell r="H254" t="str">
            <v>A</v>
          </cell>
          <cell r="I254" t="str">
            <v>00000041</v>
          </cell>
          <cell r="J254">
            <v>60</v>
          </cell>
          <cell r="K254">
            <v>306</v>
          </cell>
          <cell r="L254">
            <v>6077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0691</v>
          </cell>
          <cell r="R254" t="str">
            <v>52450</v>
          </cell>
          <cell r="S254" t="str">
            <v>200212</v>
          </cell>
          <cell r="T254" t="str">
            <v>SA01</v>
          </cell>
          <cell r="U254">
            <v>80.42</v>
          </cell>
          <cell r="W254">
            <v>0</v>
          </cell>
          <cell r="Y254">
            <v>0</v>
          </cell>
          <cell r="Z254">
            <v>0</v>
          </cell>
          <cell r="AA254" t="str">
            <v>BCH</v>
          </cell>
          <cell r="AB254" t="str">
            <v>450002346</v>
          </cell>
          <cell r="AC254" t="str">
            <v>PO#</v>
          </cell>
          <cell r="AE254" t="str">
            <v>S/R</v>
          </cell>
          <cell r="AI254" t="str">
            <v>PYN</v>
          </cell>
          <cell r="AJ254" t="str">
            <v>DARBY PEELE BOWDOIN PAYNE</v>
          </cell>
          <cell r="AK254" t="str">
            <v>VND</v>
          </cell>
          <cell r="AL254" t="str">
            <v>592135453</v>
          </cell>
          <cell r="AM254" t="str">
            <v>FAC</v>
          </cell>
          <cell r="AN254" t="str">
            <v>000</v>
          </cell>
          <cell r="AQ254" t="str">
            <v>NVD</v>
          </cell>
          <cell r="AR254" t="str">
            <v>2002-11-</v>
          </cell>
          <cell r="AU254" t="str">
            <v>MATTER# 42892       DARBY PEELE BOWDOIN 1900003305</v>
          </cell>
          <cell r="AV254" t="str">
            <v>WF-BATCH</v>
          </cell>
          <cell r="AW254" t="str">
            <v>000</v>
          </cell>
          <cell r="AX254" t="str">
            <v>00</v>
          </cell>
          <cell r="AY254" t="str">
            <v>0</v>
          </cell>
          <cell r="AZ254" t="str">
            <v>FPL Fibernet</v>
          </cell>
        </row>
        <row r="255">
          <cell r="A255" t="str">
            <v>107100</v>
          </cell>
          <cell r="B255" t="str">
            <v>0306</v>
          </cell>
          <cell r="C255" t="str">
            <v>06001</v>
          </cell>
          <cell r="D255" t="str">
            <v>0FIBER</v>
          </cell>
          <cell r="E255" t="str">
            <v>306000</v>
          </cell>
          <cell r="F255" t="str">
            <v>0691</v>
          </cell>
          <cell r="G255" t="str">
            <v>52450</v>
          </cell>
          <cell r="H255" t="str">
            <v>A</v>
          </cell>
          <cell r="I255" t="str">
            <v>00000041</v>
          </cell>
          <cell r="J255">
            <v>60</v>
          </cell>
          <cell r="K255">
            <v>306</v>
          </cell>
          <cell r="L255">
            <v>6077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 t="str">
            <v>0691</v>
          </cell>
          <cell r="R255" t="str">
            <v>52450</v>
          </cell>
          <cell r="S255" t="str">
            <v>200212</v>
          </cell>
          <cell r="T255" t="str">
            <v>SA01</v>
          </cell>
          <cell r="U255">
            <v>-0.13</v>
          </cell>
          <cell r="W255">
            <v>0</v>
          </cell>
          <cell r="Y255">
            <v>0</v>
          </cell>
          <cell r="Z255">
            <v>-1</v>
          </cell>
          <cell r="AA255" t="str">
            <v>BCH</v>
          </cell>
          <cell r="AB255" t="str">
            <v>450002337</v>
          </cell>
          <cell r="AC255" t="str">
            <v>PO#</v>
          </cell>
          <cell r="AD255" t="str">
            <v>4500084513</v>
          </cell>
          <cell r="AE255" t="str">
            <v>S/R</v>
          </cell>
          <cell r="AF255" t="str">
            <v>337</v>
          </cell>
          <cell r="AI255" t="str">
            <v>PYN</v>
          </cell>
          <cell r="AJ255" t="str">
            <v>STEEL HECTOR &amp; DAVIS</v>
          </cell>
          <cell r="AK255" t="str">
            <v>VND</v>
          </cell>
          <cell r="AL255" t="str">
            <v>590702089</v>
          </cell>
          <cell r="AM255" t="str">
            <v>FAC</v>
          </cell>
          <cell r="AN255" t="str">
            <v>000</v>
          </cell>
          <cell r="AQ255" t="str">
            <v>NVD</v>
          </cell>
          <cell r="AR255" t="str">
            <v>2002-10-</v>
          </cell>
          <cell r="AU255" t="str">
            <v>STEEL HECTOR &amp; DAVISSTEEL HECTOR &amp; DAVIS0015279958</v>
          </cell>
          <cell r="AV255" t="str">
            <v>AXR0JK3</v>
          </cell>
          <cell r="AW255" t="str">
            <v>000</v>
          </cell>
          <cell r="AX255" t="str">
            <v>00</v>
          </cell>
          <cell r="AY255" t="str">
            <v>0</v>
          </cell>
          <cell r="AZ255" t="str">
            <v>FPL Fibernet</v>
          </cell>
        </row>
        <row r="256">
          <cell r="A256" t="str">
            <v>107100</v>
          </cell>
          <cell r="B256" t="str">
            <v>0306</v>
          </cell>
          <cell r="C256" t="str">
            <v>06001</v>
          </cell>
          <cell r="D256" t="str">
            <v>0FIBER</v>
          </cell>
          <cell r="E256" t="str">
            <v>306000</v>
          </cell>
          <cell r="F256" t="str">
            <v>0691</v>
          </cell>
          <cell r="G256" t="str">
            <v>65000</v>
          </cell>
          <cell r="H256" t="str">
            <v>A</v>
          </cell>
          <cell r="I256" t="str">
            <v>00000041</v>
          </cell>
          <cell r="J256">
            <v>60</v>
          </cell>
          <cell r="K256">
            <v>306</v>
          </cell>
          <cell r="L256">
            <v>6077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0691</v>
          </cell>
          <cell r="R256" t="str">
            <v>65000</v>
          </cell>
          <cell r="S256" t="str">
            <v>200212</v>
          </cell>
          <cell r="T256" t="str">
            <v>CA01</v>
          </cell>
          <cell r="U256">
            <v>9261.9</v>
          </cell>
          <cell r="V256" t="str">
            <v>LDB</v>
          </cell>
          <cell r="W256">
            <v>0</v>
          </cell>
          <cell r="Y256">
            <v>0</v>
          </cell>
          <cell r="Z256">
            <v>0</v>
          </cell>
          <cell r="AA256" t="str">
            <v>BCH</v>
          </cell>
          <cell r="AB256" t="str">
            <v>0031</v>
          </cell>
          <cell r="AC256" t="str">
            <v>WKS</v>
          </cell>
          <cell r="AE256" t="str">
            <v>JV#</v>
          </cell>
          <cell r="AF256" t="str">
            <v>1231</v>
          </cell>
          <cell r="AG256" t="str">
            <v>FRN</v>
          </cell>
          <cell r="AH256" t="str">
            <v>6077</v>
          </cell>
          <cell r="AI256" t="str">
            <v>RP#</v>
          </cell>
          <cell r="AJ256" t="str">
            <v>000</v>
          </cell>
          <cell r="AK256" t="str">
            <v>CTL</v>
          </cell>
          <cell r="AM256" t="str">
            <v>RF#</v>
          </cell>
          <cell r="AU256" t="str">
            <v>ACCRUE BOIES, SCHILLER</v>
          </cell>
          <cell r="AZ256" t="str">
            <v>FPL Fibernet</v>
          </cell>
        </row>
        <row r="257">
          <cell r="A257" t="str">
            <v>107100</v>
          </cell>
          <cell r="B257" t="str">
            <v>0382</v>
          </cell>
          <cell r="C257" t="str">
            <v>06001</v>
          </cell>
          <cell r="D257" t="str">
            <v>0OTHER</v>
          </cell>
          <cell r="E257" t="str">
            <v>382000</v>
          </cell>
          <cell r="F257" t="str">
            <v>0803</v>
          </cell>
          <cell r="G257" t="str">
            <v>36000</v>
          </cell>
          <cell r="H257" t="str">
            <v>A</v>
          </cell>
          <cell r="I257" t="str">
            <v>00000041</v>
          </cell>
          <cell r="J257">
            <v>68</v>
          </cell>
          <cell r="K257">
            <v>382</v>
          </cell>
          <cell r="L257">
            <v>6077</v>
          </cell>
          <cell r="M257">
            <v>107</v>
          </cell>
          <cell r="N257">
            <v>10</v>
          </cell>
          <cell r="O257">
            <v>0</v>
          </cell>
          <cell r="P257">
            <v>107.1</v>
          </cell>
          <cell r="Q257" t="str">
            <v>0803</v>
          </cell>
          <cell r="R257" t="str">
            <v>36000</v>
          </cell>
          <cell r="S257" t="str">
            <v>200212</v>
          </cell>
          <cell r="T257" t="str">
            <v>PY42</v>
          </cell>
          <cell r="U257">
            <v>201.95</v>
          </cell>
          <cell r="V257" t="str">
            <v>LDB</v>
          </cell>
          <cell r="W257">
            <v>0</v>
          </cell>
          <cell r="X257" t="str">
            <v>SHR</v>
          </cell>
          <cell r="Y257">
            <v>4</v>
          </cell>
          <cell r="Z257">
            <v>4</v>
          </cell>
          <cell r="AA257" t="str">
            <v>PYP</v>
          </cell>
          <cell r="AB257" t="str">
            <v xml:space="preserve"> 0000026</v>
          </cell>
          <cell r="AC257" t="str">
            <v>PYL</v>
          </cell>
          <cell r="AD257" t="str">
            <v>004399</v>
          </cell>
          <cell r="AE257" t="str">
            <v>EMP</v>
          </cell>
          <cell r="AF257" t="str">
            <v>40663</v>
          </cell>
          <cell r="AG257" t="str">
            <v>JUL</v>
          </cell>
          <cell r="AH257" t="str">
            <v xml:space="preserve"> 000.00</v>
          </cell>
          <cell r="AI257" t="str">
            <v>BCH</v>
          </cell>
          <cell r="AJ257" t="str">
            <v>500</v>
          </cell>
          <cell r="AK257" t="str">
            <v>CLS</v>
          </cell>
          <cell r="AL257" t="str">
            <v>1RB8</v>
          </cell>
          <cell r="AM257" t="str">
            <v>DTA</v>
          </cell>
          <cell r="AN257" t="str">
            <v xml:space="preserve"> 00000000000.00</v>
          </cell>
          <cell r="AO257" t="str">
            <v>DTH</v>
          </cell>
          <cell r="AP257" t="str">
            <v xml:space="preserve"> 00000000000.00</v>
          </cell>
          <cell r="AV257" t="str">
            <v>000000000</v>
          </cell>
          <cell r="AW257" t="str">
            <v>000</v>
          </cell>
          <cell r="AX257" t="str">
            <v>00</v>
          </cell>
          <cell r="AY257" t="str">
            <v>0</v>
          </cell>
          <cell r="AZ257" t="str">
            <v>FPL Fibernet</v>
          </cell>
        </row>
        <row r="258">
          <cell r="A258" t="str">
            <v>107100</v>
          </cell>
          <cell r="B258" t="str">
            <v>0382</v>
          </cell>
          <cell r="C258" t="str">
            <v>06001</v>
          </cell>
          <cell r="D258" t="str">
            <v>0OTHER</v>
          </cell>
          <cell r="E258" t="str">
            <v>382000</v>
          </cell>
          <cell r="F258" t="str">
            <v>0803</v>
          </cell>
          <cell r="G258" t="str">
            <v>36000</v>
          </cell>
          <cell r="H258" t="str">
            <v>A</v>
          </cell>
          <cell r="I258" t="str">
            <v>00000041</v>
          </cell>
          <cell r="J258">
            <v>68</v>
          </cell>
          <cell r="K258">
            <v>382</v>
          </cell>
          <cell r="L258">
            <v>6077</v>
          </cell>
          <cell r="M258">
            <v>107</v>
          </cell>
          <cell r="N258">
            <v>10</v>
          </cell>
          <cell r="O258">
            <v>0</v>
          </cell>
          <cell r="P258">
            <v>107.1</v>
          </cell>
          <cell r="Q258" t="str">
            <v>0803</v>
          </cell>
          <cell r="R258" t="str">
            <v>36000</v>
          </cell>
          <cell r="S258" t="str">
            <v>200212</v>
          </cell>
          <cell r="T258" t="str">
            <v>PY42</v>
          </cell>
          <cell r="U258">
            <v>807.8</v>
          </cell>
          <cell r="V258" t="str">
            <v>LDB</v>
          </cell>
          <cell r="W258">
            <v>0</v>
          </cell>
          <cell r="X258" t="str">
            <v>SHR</v>
          </cell>
          <cell r="Y258">
            <v>16</v>
          </cell>
          <cell r="Z258">
            <v>16</v>
          </cell>
          <cell r="AA258" t="str">
            <v>PYP</v>
          </cell>
          <cell r="AB258" t="str">
            <v xml:space="preserve"> 0000025</v>
          </cell>
          <cell r="AC258" t="str">
            <v>PYL</v>
          </cell>
          <cell r="AD258" t="str">
            <v>004399</v>
          </cell>
          <cell r="AE258" t="str">
            <v>EMP</v>
          </cell>
          <cell r="AF258" t="str">
            <v>40663</v>
          </cell>
          <cell r="AG258" t="str">
            <v>JUL</v>
          </cell>
          <cell r="AH258" t="str">
            <v xml:space="preserve"> 000.00</v>
          </cell>
          <cell r="AI258" t="str">
            <v>BCH</v>
          </cell>
          <cell r="AJ258" t="str">
            <v>500</v>
          </cell>
          <cell r="AK258" t="str">
            <v>CLS</v>
          </cell>
          <cell r="AL258" t="str">
            <v>1RB8</v>
          </cell>
          <cell r="AM258" t="str">
            <v>DTA</v>
          </cell>
          <cell r="AN258" t="str">
            <v xml:space="preserve"> 00000000000.00</v>
          </cell>
          <cell r="AO258" t="str">
            <v>DTH</v>
          </cell>
          <cell r="AP258" t="str">
            <v xml:space="preserve"> 00000000000.00</v>
          </cell>
          <cell r="AV258" t="str">
            <v>000000000</v>
          </cell>
          <cell r="AW258" t="str">
            <v>000</v>
          </cell>
          <cell r="AX258" t="str">
            <v>00</v>
          </cell>
          <cell r="AY258" t="str">
            <v>0</v>
          </cell>
          <cell r="AZ258" t="str">
            <v>FPL Fibernet</v>
          </cell>
        </row>
        <row r="259">
          <cell r="A259" t="str">
            <v>107100</v>
          </cell>
          <cell r="B259" t="str">
            <v>0312</v>
          </cell>
          <cell r="C259" t="str">
            <v>06078</v>
          </cell>
          <cell r="D259" t="str">
            <v>0FIBER</v>
          </cell>
          <cell r="E259" t="str">
            <v>312000</v>
          </cell>
          <cell r="F259" t="str">
            <v>0790</v>
          </cell>
          <cell r="G259" t="str">
            <v>65000</v>
          </cell>
          <cell r="H259" t="str">
            <v>A</v>
          </cell>
          <cell r="I259" t="str">
            <v>00000041</v>
          </cell>
          <cell r="J259">
            <v>63</v>
          </cell>
          <cell r="K259">
            <v>312</v>
          </cell>
          <cell r="L259">
            <v>6078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0790</v>
          </cell>
          <cell r="R259" t="str">
            <v>65000</v>
          </cell>
          <cell r="S259" t="str">
            <v>200212</v>
          </cell>
          <cell r="T259" t="str">
            <v>CA01</v>
          </cell>
          <cell r="U259">
            <v>-10000</v>
          </cell>
          <cell r="V259" t="str">
            <v>LDB</v>
          </cell>
          <cell r="W259">
            <v>0</v>
          </cell>
          <cell r="Y259">
            <v>0</v>
          </cell>
          <cell r="Z259">
            <v>0</v>
          </cell>
          <cell r="AA259" t="str">
            <v>BCH</v>
          </cell>
          <cell r="AB259" t="str">
            <v>0003</v>
          </cell>
          <cell r="AC259" t="str">
            <v>WKS</v>
          </cell>
          <cell r="AE259" t="str">
            <v>JV#</v>
          </cell>
          <cell r="AF259" t="str">
            <v>1232</v>
          </cell>
          <cell r="AG259" t="str">
            <v>FRN</v>
          </cell>
          <cell r="AH259" t="str">
            <v>6078</v>
          </cell>
          <cell r="AI259" t="str">
            <v>RP#</v>
          </cell>
          <cell r="AJ259" t="str">
            <v>000</v>
          </cell>
          <cell r="AK259" t="str">
            <v>CTL</v>
          </cell>
          <cell r="AM259" t="str">
            <v>RF#</v>
          </cell>
          <cell r="AU259" t="str">
            <v>AC-REV ACCRUAL OF OCT 02 CAPITA</v>
          </cell>
          <cell r="AZ259" t="str">
            <v>FPL Fibernet</v>
          </cell>
        </row>
        <row r="260">
          <cell r="A260" t="str">
            <v>107100</v>
          </cell>
          <cell r="B260" t="str">
            <v>0312</v>
          </cell>
          <cell r="C260" t="str">
            <v>06078</v>
          </cell>
          <cell r="D260" t="str">
            <v>0FIBER</v>
          </cell>
          <cell r="E260" t="str">
            <v>312000</v>
          </cell>
          <cell r="F260" t="str">
            <v>0803</v>
          </cell>
          <cell r="G260" t="str">
            <v>36000</v>
          </cell>
          <cell r="H260" t="str">
            <v>A</v>
          </cell>
          <cell r="I260" t="str">
            <v>00000041</v>
          </cell>
          <cell r="J260">
            <v>63</v>
          </cell>
          <cell r="K260">
            <v>312</v>
          </cell>
          <cell r="L260">
            <v>6078</v>
          </cell>
          <cell r="M260">
            <v>0</v>
          </cell>
          <cell r="N260">
            <v>0</v>
          </cell>
          <cell r="O260">
            <v>1</v>
          </cell>
          <cell r="P260">
            <v>1E-3</v>
          </cell>
          <cell r="Q260" t="str">
            <v>0803</v>
          </cell>
          <cell r="R260" t="str">
            <v>36000</v>
          </cell>
          <cell r="S260" t="str">
            <v>200212</v>
          </cell>
          <cell r="T260" t="str">
            <v>PY42</v>
          </cell>
          <cell r="U260">
            <v>37.81</v>
          </cell>
          <cell r="V260" t="str">
            <v>LDB</v>
          </cell>
          <cell r="W260">
            <v>0</v>
          </cell>
          <cell r="X260" t="str">
            <v>SHR</v>
          </cell>
          <cell r="Y260">
            <v>1</v>
          </cell>
          <cell r="Z260">
            <v>1</v>
          </cell>
          <cell r="AA260" t="str">
            <v>PYP</v>
          </cell>
          <cell r="AB260" t="str">
            <v xml:space="preserve"> 0000025</v>
          </cell>
          <cell r="AC260" t="str">
            <v>PYL</v>
          </cell>
          <cell r="AD260" t="str">
            <v>004399</v>
          </cell>
          <cell r="AE260" t="str">
            <v>EMP</v>
          </cell>
          <cell r="AF260" t="str">
            <v>80814</v>
          </cell>
          <cell r="AG260" t="str">
            <v>JUL</v>
          </cell>
          <cell r="AH260" t="str">
            <v xml:space="preserve"> 000.00</v>
          </cell>
          <cell r="AI260" t="str">
            <v>BCH</v>
          </cell>
          <cell r="AJ260" t="str">
            <v>500</v>
          </cell>
          <cell r="AK260" t="str">
            <v>CLS</v>
          </cell>
          <cell r="AL260" t="str">
            <v>R437</v>
          </cell>
          <cell r="AM260" t="str">
            <v>DTA</v>
          </cell>
          <cell r="AN260" t="str">
            <v xml:space="preserve"> 00000000000.00</v>
          </cell>
          <cell r="AO260" t="str">
            <v>DTH</v>
          </cell>
          <cell r="AP260" t="str">
            <v xml:space="preserve"> 00000000000.00</v>
          </cell>
          <cell r="AV260" t="str">
            <v>000000000</v>
          </cell>
          <cell r="AW260" t="str">
            <v>000</v>
          </cell>
          <cell r="AX260" t="str">
            <v>00</v>
          </cell>
          <cell r="AY260" t="str">
            <v>0</v>
          </cell>
          <cell r="AZ260" t="str">
            <v>FPL Fibernet</v>
          </cell>
        </row>
        <row r="261">
          <cell r="A261" t="str">
            <v>107100</v>
          </cell>
          <cell r="B261" t="str">
            <v>0312</v>
          </cell>
          <cell r="C261" t="str">
            <v>06078</v>
          </cell>
          <cell r="D261" t="str">
            <v>0FIBER</v>
          </cell>
          <cell r="E261" t="str">
            <v>312000</v>
          </cell>
          <cell r="F261" t="str">
            <v>0813</v>
          </cell>
          <cell r="G261" t="str">
            <v>51450</v>
          </cell>
          <cell r="H261" t="str">
            <v>A</v>
          </cell>
          <cell r="I261" t="str">
            <v>00000041</v>
          </cell>
          <cell r="J261">
            <v>63</v>
          </cell>
          <cell r="K261">
            <v>312</v>
          </cell>
          <cell r="L261">
            <v>6078</v>
          </cell>
          <cell r="M261">
            <v>0</v>
          </cell>
          <cell r="N261">
            <v>0</v>
          </cell>
          <cell r="O261">
            <v>1</v>
          </cell>
          <cell r="P261">
            <v>1E-3</v>
          </cell>
          <cell r="Q261" t="str">
            <v>0813</v>
          </cell>
          <cell r="R261" t="str">
            <v>51450</v>
          </cell>
          <cell r="S261" t="str">
            <v>200212</v>
          </cell>
          <cell r="T261" t="str">
            <v>SA01</v>
          </cell>
          <cell r="U261">
            <v>1845</v>
          </cell>
          <cell r="W261">
            <v>0</v>
          </cell>
          <cell r="Y261">
            <v>0</v>
          </cell>
          <cell r="Z261">
            <v>1</v>
          </cell>
          <cell r="AA261" t="str">
            <v>BCH</v>
          </cell>
          <cell r="AB261" t="str">
            <v>450002354</v>
          </cell>
          <cell r="AC261" t="str">
            <v>PO#</v>
          </cell>
          <cell r="AD261" t="str">
            <v>4500054250</v>
          </cell>
          <cell r="AE261" t="str">
            <v>S/R</v>
          </cell>
          <cell r="AF261" t="str">
            <v>337</v>
          </cell>
          <cell r="AI261" t="str">
            <v>PYN</v>
          </cell>
          <cell r="AJ261" t="str">
            <v>K NEX INC</v>
          </cell>
          <cell r="AK261" t="str">
            <v>VND</v>
          </cell>
          <cell r="AL261" t="str">
            <v>593648022</v>
          </cell>
          <cell r="AM261" t="str">
            <v>FAC</v>
          </cell>
          <cell r="AN261" t="str">
            <v>000</v>
          </cell>
          <cell r="AQ261" t="str">
            <v>NVD</v>
          </cell>
          <cell r="AR261" t="str">
            <v>2002-12-</v>
          </cell>
          <cell r="AU261" t="str">
            <v>INVOICE# 1114       K NEX INC           5000003655</v>
          </cell>
          <cell r="AV261" t="str">
            <v>WF-BATCH</v>
          </cell>
          <cell r="AW261" t="str">
            <v>000</v>
          </cell>
          <cell r="AX261" t="str">
            <v>00</v>
          </cell>
          <cell r="AY261" t="str">
            <v>0</v>
          </cell>
          <cell r="AZ261" t="str">
            <v>FPL Fibernet</v>
          </cell>
        </row>
        <row r="262">
          <cell r="A262" t="str">
            <v>107100</v>
          </cell>
          <cell r="B262" t="str">
            <v>0312</v>
          </cell>
          <cell r="C262" t="str">
            <v>06078</v>
          </cell>
          <cell r="D262" t="str">
            <v>0FIBER</v>
          </cell>
          <cell r="E262" t="str">
            <v>312000</v>
          </cell>
          <cell r="F262" t="str">
            <v>0813</v>
          </cell>
          <cell r="G262" t="str">
            <v>51450</v>
          </cell>
          <cell r="H262" t="str">
            <v>A</v>
          </cell>
          <cell r="I262" t="str">
            <v>00000041</v>
          </cell>
          <cell r="J262">
            <v>63</v>
          </cell>
          <cell r="K262">
            <v>312</v>
          </cell>
          <cell r="L262">
            <v>6078</v>
          </cell>
          <cell r="M262">
            <v>0</v>
          </cell>
          <cell r="N262">
            <v>0</v>
          </cell>
          <cell r="O262">
            <v>1</v>
          </cell>
          <cell r="P262">
            <v>1E-3</v>
          </cell>
          <cell r="Q262" t="str">
            <v>0813</v>
          </cell>
          <cell r="R262" t="str">
            <v>51450</v>
          </cell>
          <cell r="S262" t="str">
            <v>200212</v>
          </cell>
          <cell r="T262" t="str">
            <v>SA01</v>
          </cell>
          <cell r="U262">
            <v>3280</v>
          </cell>
          <cell r="W262">
            <v>0</v>
          </cell>
          <cell r="Y262">
            <v>0</v>
          </cell>
          <cell r="Z262">
            <v>1</v>
          </cell>
          <cell r="AA262" t="str">
            <v>BCH</v>
          </cell>
          <cell r="AB262" t="str">
            <v>450002354</v>
          </cell>
          <cell r="AC262" t="str">
            <v>PO#</v>
          </cell>
          <cell r="AD262" t="str">
            <v>4500054250</v>
          </cell>
          <cell r="AE262" t="str">
            <v>S/R</v>
          </cell>
          <cell r="AF262" t="str">
            <v>337</v>
          </cell>
          <cell r="AI262" t="str">
            <v>PYN</v>
          </cell>
          <cell r="AJ262" t="str">
            <v>K NEX INC</v>
          </cell>
          <cell r="AK262" t="str">
            <v>VND</v>
          </cell>
          <cell r="AL262" t="str">
            <v>593648022</v>
          </cell>
          <cell r="AM262" t="str">
            <v>FAC</v>
          </cell>
          <cell r="AN262" t="str">
            <v>000</v>
          </cell>
          <cell r="AQ262" t="str">
            <v>NVD</v>
          </cell>
          <cell r="AR262" t="str">
            <v>2002-12-</v>
          </cell>
          <cell r="AU262" t="str">
            <v>INVOICE# 1115       K NEX INC           5000003656</v>
          </cell>
          <cell r="AV262" t="str">
            <v>WF-BATCH</v>
          </cell>
          <cell r="AW262" t="str">
            <v>000</v>
          </cell>
          <cell r="AX262" t="str">
            <v>00</v>
          </cell>
          <cell r="AY262" t="str">
            <v>0</v>
          </cell>
          <cell r="AZ262" t="str">
            <v>FPL Fibernet</v>
          </cell>
        </row>
        <row r="263">
          <cell r="A263" t="str">
            <v>107100</v>
          </cell>
          <cell r="L263">
            <v>6078</v>
          </cell>
          <cell r="S263" t="str">
            <v>200212</v>
          </cell>
          <cell r="U263">
            <v>-5740</v>
          </cell>
        </row>
        <row r="264">
          <cell r="A264" t="str">
            <v>107100</v>
          </cell>
          <cell r="L264">
            <v>6078</v>
          </cell>
          <cell r="S264" t="str">
            <v>200212</v>
          </cell>
          <cell r="U264">
            <v>-100.61</v>
          </cell>
        </row>
        <row r="265">
          <cell r="A265">
            <v>107100</v>
          </cell>
          <cell r="L265">
            <v>6078</v>
          </cell>
          <cell r="S265" t="str">
            <v>200212</v>
          </cell>
          <cell r="U265">
            <v>16680.66</v>
          </cell>
        </row>
        <row r="266">
          <cell r="A266" t="str">
            <v>107100</v>
          </cell>
          <cell r="B266" t="str">
            <v>0312</v>
          </cell>
          <cell r="C266" t="str">
            <v>06600</v>
          </cell>
          <cell r="D266" t="str">
            <v>0FIBER</v>
          </cell>
          <cell r="E266" t="str">
            <v>312000</v>
          </cell>
          <cell r="F266" t="str">
            <v>0662</v>
          </cell>
          <cell r="G266" t="str">
            <v>65000</v>
          </cell>
          <cell r="H266" t="str">
            <v>A</v>
          </cell>
          <cell r="I266" t="str">
            <v>00000041</v>
          </cell>
          <cell r="J266">
            <v>63</v>
          </cell>
          <cell r="K266">
            <v>312</v>
          </cell>
          <cell r="L266">
            <v>6081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0662</v>
          </cell>
          <cell r="R266" t="str">
            <v>65000</v>
          </cell>
          <cell r="S266" t="str">
            <v>200212</v>
          </cell>
          <cell r="T266" t="str">
            <v>CA01</v>
          </cell>
          <cell r="U266">
            <v>999.9</v>
          </cell>
          <cell r="V266" t="str">
            <v>LDB</v>
          </cell>
          <cell r="W266">
            <v>0</v>
          </cell>
          <cell r="Y266">
            <v>0</v>
          </cell>
          <cell r="Z266">
            <v>0</v>
          </cell>
          <cell r="AA266" t="str">
            <v>BCH</v>
          </cell>
          <cell r="AB266" t="str">
            <v>0055</v>
          </cell>
          <cell r="AC266" t="str">
            <v>WKS</v>
          </cell>
          <cell r="AE266" t="str">
            <v>JV#</v>
          </cell>
          <cell r="AF266" t="str">
            <v>1232</v>
          </cell>
          <cell r="AG266" t="str">
            <v>FRN</v>
          </cell>
          <cell r="AH266" t="str">
            <v>6081</v>
          </cell>
          <cell r="AI266" t="str">
            <v>RP#</v>
          </cell>
          <cell r="AJ266" t="str">
            <v>000</v>
          </cell>
          <cell r="AK266" t="str">
            <v>CTL</v>
          </cell>
          <cell r="AM266" t="str">
            <v>RF#</v>
          </cell>
          <cell r="AU266" t="str">
            <v>GREGORY ELECTRIC</v>
          </cell>
          <cell r="AZ266" t="str">
            <v>FPL Fibernet</v>
          </cell>
        </row>
        <row r="267">
          <cell r="A267" t="str">
            <v>107100</v>
          </cell>
          <cell r="B267" t="str">
            <v>0312</v>
          </cell>
          <cell r="C267" t="str">
            <v>06600</v>
          </cell>
          <cell r="D267" t="str">
            <v>0FIBER</v>
          </cell>
          <cell r="E267" t="str">
            <v>312000</v>
          </cell>
          <cell r="F267" t="str">
            <v>0662</v>
          </cell>
          <cell r="G267" t="str">
            <v>51450</v>
          </cell>
          <cell r="H267" t="str">
            <v>A</v>
          </cell>
          <cell r="I267" t="str">
            <v>00000041</v>
          </cell>
          <cell r="J267">
            <v>60</v>
          </cell>
          <cell r="K267">
            <v>312</v>
          </cell>
          <cell r="L267">
            <v>6082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0662</v>
          </cell>
          <cell r="R267" t="str">
            <v>51450</v>
          </cell>
          <cell r="S267" t="str">
            <v>200212</v>
          </cell>
          <cell r="T267" t="str">
            <v>SA01</v>
          </cell>
          <cell r="U267">
            <v>6150</v>
          </cell>
          <cell r="W267">
            <v>0</v>
          </cell>
          <cell r="Y267">
            <v>0</v>
          </cell>
          <cell r="Z267">
            <v>1</v>
          </cell>
          <cell r="AA267" t="str">
            <v>BCH</v>
          </cell>
          <cell r="AB267" t="str">
            <v>450002361</v>
          </cell>
          <cell r="AC267" t="str">
            <v>PO#</v>
          </cell>
          <cell r="AD267" t="str">
            <v>4500054250</v>
          </cell>
          <cell r="AE267" t="str">
            <v>S/R</v>
          </cell>
          <cell r="AF267" t="str">
            <v>337</v>
          </cell>
          <cell r="AI267" t="str">
            <v>PYN</v>
          </cell>
          <cell r="AJ267" t="str">
            <v>K NEX INC</v>
          </cell>
          <cell r="AK267" t="str">
            <v>VND</v>
          </cell>
          <cell r="AL267" t="str">
            <v>593648022</v>
          </cell>
          <cell r="AM267" t="str">
            <v>FAC</v>
          </cell>
          <cell r="AN267" t="str">
            <v>000</v>
          </cell>
          <cell r="AQ267" t="str">
            <v>NVD</v>
          </cell>
          <cell r="AR267" t="str">
            <v>2002-12-</v>
          </cell>
          <cell r="AU267" t="str">
            <v>INVOICE# 1118       K NEX INC           5000003718</v>
          </cell>
          <cell r="AV267" t="str">
            <v>WF-BATCH</v>
          </cell>
          <cell r="AW267" t="str">
            <v>000</v>
          </cell>
          <cell r="AX267" t="str">
            <v>00</v>
          </cell>
          <cell r="AY267" t="str">
            <v>0</v>
          </cell>
          <cell r="AZ267" t="str">
            <v>FPL Fibernet</v>
          </cell>
        </row>
        <row r="268">
          <cell r="A268" t="str">
            <v>107100</v>
          </cell>
          <cell r="B268" t="str">
            <v>0312</v>
          </cell>
          <cell r="C268" t="str">
            <v>06600</v>
          </cell>
          <cell r="D268" t="str">
            <v>0FIBER</v>
          </cell>
          <cell r="E268" t="str">
            <v>312000</v>
          </cell>
          <cell r="F268" t="str">
            <v>0676</v>
          </cell>
          <cell r="G268" t="str">
            <v>11450</v>
          </cell>
          <cell r="H268" t="str">
            <v>A</v>
          </cell>
          <cell r="I268" t="str">
            <v>00000041</v>
          </cell>
          <cell r="J268">
            <v>60</v>
          </cell>
          <cell r="K268">
            <v>312</v>
          </cell>
          <cell r="L268">
            <v>6082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>0676</v>
          </cell>
          <cell r="R268" t="str">
            <v>11450</v>
          </cell>
          <cell r="S268" t="str">
            <v>200212</v>
          </cell>
          <cell r="T268" t="str">
            <v>SA01</v>
          </cell>
          <cell r="U268">
            <v>1754.19</v>
          </cell>
          <cell r="V268" t="str">
            <v>LDB</v>
          </cell>
          <cell r="W268">
            <v>0</v>
          </cell>
          <cell r="Y268">
            <v>0</v>
          </cell>
          <cell r="Z268">
            <v>2</v>
          </cell>
          <cell r="AA268" t="str">
            <v>MS#</v>
          </cell>
          <cell r="AB268" t="str">
            <v xml:space="preserve">   998000426</v>
          </cell>
          <cell r="AC268" t="str">
            <v>BCH</v>
          </cell>
          <cell r="AD268" t="str">
            <v>012622</v>
          </cell>
          <cell r="AE268" t="str">
            <v>TML</v>
          </cell>
          <cell r="AF268" t="str">
            <v>12027</v>
          </cell>
          <cell r="AG268" t="str">
            <v>SRL</v>
          </cell>
          <cell r="AH268" t="str">
            <v>0368</v>
          </cell>
          <cell r="AI268" t="str">
            <v>DLV</v>
          </cell>
          <cell r="AJ268" t="str">
            <v>000</v>
          </cell>
          <cell r="AK268" t="str">
            <v>REL</v>
          </cell>
          <cell r="AL268" t="str">
            <v>000</v>
          </cell>
          <cell r="AM268" t="str">
            <v>LN#</v>
          </cell>
          <cell r="AO268" t="str">
            <v>UOI</v>
          </cell>
          <cell r="AP268" t="str">
            <v>EA</v>
          </cell>
          <cell r="AU268" t="str">
            <v>0</v>
          </cell>
          <cell r="AW268" t="str">
            <v>000</v>
          </cell>
          <cell r="AX268" t="str">
            <v>00</v>
          </cell>
          <cell r="AY268" t="str">
            <v>0</v>
          </cell>
          <cell r="AZ268" t="str">
            <v>FPL Fibernet</v>
          </cell>
        </row>
        <row r="269">
          <cell r="A269" t="str">
            <v>107100</v>
          </cell>
          <cell r="B269" t="str">
            <v>0312</v>
          </cell>
          <cell r="C269" t="str">
            <v>06600</v>
          </cell>
          <cell r="D269" t="str">
            <v>0FIBER</v>
          </cell>
          <cell r="E269" t="str">
            <v>312000</v>
          </cell>
          <cell r="F269" t="str">
            <v>0803</v>
          </cell>
          <cell r="G269" t="str">
            <v>36000</v>
          </cell>
          <cell r="H269" t="str">
            <v>A</v>
          </cell>
          <cell r="I269" t="str">
            <v>00000041</v>
          </cell>
          <cell r="J269">
            <v>60</v>
          </cell>
          <cell r="K269">
            <v>312</v>
          </cell>
          <cell r="L269">
            <v>6082</v>
          </cell>
          <cell r="M269">
            <v>107</v>
          </cell>
          <cell r="N269">
            <v>10</v>
          </cell>
          <cell r="O269">
            <v>0</v>
          </cell>
          <cell r="P269">
            <v>107.1</v>
          </cell>
          <cell r="Q269" t="str">
            <v>0803</v>
          </cell>
          <cell r="R269" t="str">
            <v>36000</v>
          </cell>
          <cell r="S269" t="str">
            <v>200212</v>
          </cell>
          <cell r="T269" t="str">
            <v>PY42</v>
          </cell>
          <cell r="U269">
            <v>75.63</v>
          </cell>
          <cell r="V269" t="str">
            <v>LDB</v>
          </cell>
          <cell r="W269">
            <v>0</v>
          </cell>
          <cell r="X269" t="str">
            <v>SHR</v>
          </cell>
          <cell r="Y269">
            <v>2</v>
          </cell>
          <cell r="Z269">
            <v>2</v>
          </cell>
          <cell r="AA269" t="str">
            <v>PYP</v>
          </cell>
          <cell r="AB269" t="str">
            <v xml:space="preserve"> 0000026</v>
          </cell>
          <cell r="AC269" t="str">
            <v>PYL</v>
          </cell>
          <cell r="AD269" t="str">
            <v>004399</v>
          </cell>
          <cell r="AE269" t="str">
            <v>EMP</v>
          </cell>
          <cell r="AF269" t="str">
            <v>80814</v>
          </cell>
          <cell r="AG269" t="str">
            <v>JUL</v>
          </cell>
          <cell r="AH269" t="str">
            <v xml:space="preserve"> 000.00</v>
          </cell>
          <cell r="AI269" t="str">
            <v>BCH</v>
          </cell>
          <cell r="AJ269" t="str">
            <v>500</v>
          </cell>
          <cell r="AK269" t="str">
            <v>CLS</v>
          </cell>
          <cell r="AL269" t="str">
            <v>R437</v>
          </cell>
          <cell r="AM269" t="str">
            <v>DTA</v>
          </cell>
          <cell r="AN269" t="str">
            <v xml:space="preserve"> 00000000000.00</v>
          </cell>
          <cell r="AO269" t="str">
            <v>DTH</v>
          </cell>
          <cell r="AP269" t="str">
            <v xml:space="preserve"> 00000000000.00</v>
          </cell>
          <cell r="AV269" t="str">
            <v>000000000</v>
          </cell>
          <cell r="AW269" t="str">
            <v>000</v>
          </cell>
          <cell r="AX269" t="str">
            <v>00</v>
          </cell>
          <cell r="AY269" t="str">
            <v>0</v>
          </cell>
          <cell r="AZ269" t="str">
            <v>FPL Fibernet</v>
          </cell>
        </row>
        <row r="270">
          <cell r="A270" t="str">
            <v>107100</v>
          </cell>
          <cell r="B270" t="str">
            <v>0312</v>
          </cell>
          <cell r="C270" t="str">
            <v>06600</v>
          </cell>
          <cell r="D270" t="str">
            <v>0FIBER</v>
          </cell>
          <cell r="E270" t="str">
            <v>312000</v>
          </cell>
          <cell r="F270" t="str">
            <v>0803</v>
          </cell>
          <cell r="G270" t="str">
            <v>36000</v>
          </cell>
          <cell r="H270" t="str">
            <v>A</v>
          </cell>
          <cell r="I270" t="str">
            <v>00000041</v>
          </cell>
          <cell r="J270">
            <v>60</v>
          </cell>
          <cell r="K270">
            <v>312</v>
          </cell>
          <cell r="L270">
            <v>6082</v>
          </cell>
          <cell r="M270">
            <v>107</v>
          </cell>
          <cell r="N270">
            <v>10</v>
          </cell>
          <cell r="O270">
            <v>0</v>
          </cell>
          <cell r="P270">
            <v>107.1</v>
          </cell>
          <cell r="Q270" t="str">
            <v>0803</v>
          </cell>
          <cell r="R270" t="str">
            <v>36000</v>
          </cell>
          <cell r="S270" t="str">
            <v>200212</v>
          </cell>
          <cell r="T270" t="str">
            <v>PY42</v>
          </cell>
          <cell r="U270">
            <v>109.61</v>
          </cell>
          <cell r="V270" t="str">
            <v>LDB</v>
          </cell>
          <cell r="W270">
            <v>0</v>
          </cell>
          <cell r="X270" t="str">
            <v>SHR</v>
          </cell>
          <cell r="Y270">
            <v>3</v>
          </cell>
          <cell r="Z270">
            <v>3</v>
          </cell>
          <cell r="AA270" t="str">
            <v>PYP</v>
          </cell>
          <cell r="AB270" t="str">
            <v xml:space="preserve"> 0000026</v>
          </cell>
          <cell r="AC270" t="str">
            <v>PYL</v>
          </cell>
          <cell r="AD270" t="str">
            <v>004382</v>
          </cell>
          <cell r="AE270" t="str">
            <v>EMP</v>
          </cell>
          <cell r="AF270" t="str">
            <v>90017</v>
          </cell>
          <cell r="AG270" t="str">
            <v>JUL</v>
          </cell>
          <cell r="AH270" t="str">
            <v xml:space="preserve"> 000.00</v>
          </cell>
          <cell r="AI270" t="str">
            <v>BCH</v>
          </cell>
          <cell r="AJ270" t="str">
            <v>500</v>
          </cell>
          <cell r="AK270" t="str">
            <v>CLS</v>
          </cell>
          <cell r="AL270" t="str">
            <v>R449</v>
          </cell>
          <cell r="AM270" t="str">
            <v>DTA</v>
          </cell>
          <cell r="AN270" t="str">
            <v xml:space="preserve"> 00000000000.00</v>
          </cell>
          <cell r="AO270" t="str">
            <v>DTH</v>
          </cell>
          <cell r="AP270" t="str">
            <v xml:space="preserve"> 00000000000.00</v>
          </cell>
          <cell r="AV270" t="str">
            <v>000000000</v>
          </cell>
          <cell r="AW270" t="str">
            <v>000</v>
          </cell>
          <cell r="AX270" t="str">
            <v>00</v>
          </cell>
          <cell r="AY270" t="str">
            <v>0</v>
          </cell>
          <cell r="AZ270" t="str">
            <v>FPL Fibernet</v>
          </cell>
        </row>
        <row r="271">
          <cell r="A271" t="str">
            <v>107100</v>
          </cell>
          <cell r="B271" t="str">
            <v>0312</v>
          </cell>
          <cell r="C271" t="str">
            <v>06600</v>
          </cell>
          <cell r="D271" t="str">
            <v>0FIBER</v>
          </cell>
          <cell r="E271" t="str">
            <v>312000</v>
          </cell>
          <cell r="F271" t="str">
            <v>0803</v>
          </cell>
          <cell r="G271" t="str">
            <v>36000</v>
          </cell>
          <cell r="H271" t="str">
            <v>A</v>
          </cell>
          <cell r="I271" t="str">
            <v>00000041</v>
          </cell>
          <cell r="J271">
            <v>60</v>
          </cell>
          <cell r="K271">
            <v>312</v>
          </cell>
          <cell r="L271">
            <v>6082</v>
          </cell>
          <cell r="M271">
            <v>107</v>
          </cell>
          <cell r="N271">
            <v>10</v>
          </cell>
          <cell r="O271">
            <v>0</v>
          </cell>
          <cell r="P271">
            <v>107.1</v>
          </cell>
          <cell r="Q271" t="str">
            <v>0803</v>
          </cell>
          <cell r="R271" t="str">
            <v>36000</v>
          </cell>
          <cell r="S271" t="str">
            <v>200212</v>
          </cell>
          <cell r="T271" t="str">
            <v>PY42</v>
          </cell>
          <cell r="U271">
            <v>146.15</v>
          </cell>
          <cell r="V271" t="str">
            <v>LDB</v>
          </cell>
          <cell r="W271">
            <v>0</v>
          </cell>
          <cell r="X271" t="str">
            <v>SHR</v>
          </cell>
          <cell r="Y271">
            <v>4</v>
          </cell>
          <cell r="Z271">
            <v>4</v>
          </cell>
          <cell r="AA271" t="str">
            <v>PYP</v>
          </cell>
          <cell r="AB271" t="str">
            <v xml:space="preserve"> 0000025</v>
          </cell>
          <cell r="AC271" t="str">
            <v>PYL</v>
          </cell>
          <cell r="AD271" t="str">
            <v>004382</v>
          </cell>
          <cell r="AE271" t="str">
            <v>EMP</v>
          </cell>
          <cell r="AF271" t="str">
            <v>90017</v>
          </cell>
          <cell r="AG271" t="str">
            <v>JUL</v>
          </cell>
          <cell r="AH271" t="str">
            <v xml:space="preserve"> 000.00</v>
          </cell>
          <cell r="AI271" t="str">
            <v>BCH</v>
          </cell>
          <cell r="AJ271" t="str">
            <v>500</v>
          </cell>
          <cell r="AK271" t="str">
            <v>CLS</v>
          </cell>
          <cell r="AL271" t="str">
            <v>R449</v>
          </cell>
          <cell r="AM271" t="str">
            <v>DTA</v>
          </cell>
          <cell r="AN271" t="str">
            <v xml:space="preserve"> 00000000000.00</v>
          </cell>
          <cell r="AO271" t="str">
            <v>DTH</v>
          </cell>
          <cell r="AP271" t="str">
            <v xml:space="preserve"> 00000000000.00</v>
          </cell>
          <cell r="AV271" t="str">
            <v>000000000</v>
          </cell>
          <cell r="AW271" t="str">
            <v>000</v>
          </cell>
          <cell r="AX271" t="str">
            <v>00</v>
          </cell>
          <cell r="AY271" t="str">
            <v>0</v>
          </cell>
          <cell r="AZ271" t="str">
            <v>FPL Fibernet</v>
          </cell>
        </row>
        <row r="272">
          <cell r="A272" t="str">
            <v>107100</v>
          </cell>
          <cell r="B272" t="str">
            <v>0312</v>
          </cell>
          <cell r="C272" t="str">
            <v>06600</v>
          </cell>
          <cell r="D272" t="str">
            <v>0FIBER</v>
          </cell>
          <cell r="E272" t="str">
            <v>312000</v>
          </cell>
          <cell r="F272" t="str">
            <v>0803</v>
          </cell>
          <cell r="G272" t="str">
            <v>36000</v>
          </cell>
          <cell r="H272" t="str">
            <v>A</v>
          </cell>
          <cell r="I272" t="str">
            <v>00000041</v>
          </cell>
          <cell r="J272">
            <v>60</v>
          </cell>
          <cell r="K272">
            <v>312</v>
          </cell>
          <cell r="L272">
            <v>6082</v>
          </cell>
          <cell r="M272">
            <v>107</v>
          </cell>
          <cell r="N272">
            <v>10</v>
          </cell>
          <cell r="O272">
            <v>0</v>
          </cell>
          <cell r="P272">
            <v>107.1</v>
          </cell>
          <cell r="Q272" t="str">
            <v>0803</v>
          </cell>
          <cell r="R272" t="str">
            <v>36000</v>
          </cell>
          <cell r="S272" t="str">
            <v>200212</v>
          </cell>
          <cell r="T272" t="str">
            <v>PY42</v>
          </cell>
          <cell r="U272">
            <v>189.06</v>
          </cell>
          <cell r="V272" t="str">
            <v>LDB</v>
          </cell>
          <cell r="W272">
            <v>0</v>
          </cell>
          <cell r="X272" t="str">
            <v>SHR</v>
          </cell>
          <cell r="Y272">
            <v>5</v>
          </cell>
          <cell r="Z272">
            <v>5</v>
          </cell>
          <cell r="AA272" t="str">
            <v>PYP</v>
          </cell>
          <cell r="AB272" t="str">
            <v xml:space="preserve"> 0000025</v>
          </cell>
          <cell r="AC272" t="str">
            <v>PYL</v>
          </cell>
          <cell r="AD272" t="str">
            <v>004399</v>
          </cell>
          <cell r="AE272" t="str">
            <v>EMP</v>
          </cell>
          <cell r="AF272" t="str">
            <v>80814</v>
          </cell>
          <cell r="AG272" t="str">
            <v>JUL</v>
          </cell>
          <cell r="AH272" t="str">
            <v xml:space="preserve"> 000.00</v>
          </cell>
          <cell r="AI272" t="str">
            <v>BCH</v>
          </cell>
          <cell r="AJ272" t="str">
            <v>500</v>
          </cell>
          <cell r="AK272" t="str">
            <v>CLS</v>
          </cell>
          <cell r="AL272" t="str">
            <v>R437</v>
          </cell>
          <cell r="AM272" t="str">
            <v>DTA</v>
          </cell>
          <cell r="AN272" t="str">
            <v xml:space="preserve"> 00000000000.00</v>
          </cell>
          <cell r="AO272" t="str">
            <v>DTH</v>
          </cell>
          <cell r="AP272" t="str">
            <v xml:space="preserve"> 00000000000.00</v>
          </cell>
          <cell r="AV272" t="str">
            <v>000000000</v>
          </cell>
          <cell r="AW272" t="str">
            <v>000</v>
          </cell>
          <cell r="AX272" t="str">
            <v>00</v>
          </cell>
          <cell r="AY272" t="str">
            <v>0</v>
          </cell>
          <cell r="AZ272" t="str">
            <v>FPL Fibernet</v>
          </cell>
        </row>
        <row r="273">
          <cell r="A273" t="str">
            <v>107100</v>
          </cell>
          <cell r="B273" t="str">
            <v>0385</v>
          </cell>
          <cell r="C273" t="str">
            <v>06600</v>
          </cell>
          <cell r="D273" t="str">
            <v>0FIBER</v>
          </cell>
          <cell r="E273" t="str">
            <v>385000</v>
          </cell>
          <cell r="F273" t="str">
            <v>0646</v>
          </cell>
          <cell r="G273" t="str">
            <v>52450</v>
          </cell>
          <cell r="H273" t="str">
            <v>A</v>
          </cell>
          <cell r="I273" t="str">
            <v>00000041</v>
          </cell>
          <cell r="J273">
            <v>60</v>
          </cell>
          <cell r="K273">
            <v>385</v>
          </cell>
          <cell r="L273">
            <v>6082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0646</v>
          </cell>
          <cell r="R273" t="str">
            <v>52450</v>
          </cell>
          <cell r="S273" t="str">
            <v>200212</v>
          </cell>
          <cell r="T273" t="str">
            <v>SA01</v>
          </cell>
          <cell r="U273">
            <v>106.95</v>
          </cell>
          <cell r="W273">
            <v>0</v>
          </cell>
          <cell r="Y273">
            <v>0</v>
          </cell>
          <cell r="Z273">
            <v>0</v>
          </cell>
          <cell r="AA273" t="str">
            <v>BCH</v>
          </cell>
          <cell r="AB273" t="str">
            <v>450002343</v>
          </cell>
          <cell r="AC273" t="str">
            <v>PO#</v>
          </cell>
          <cell r="AE273" t="str">
            <v>S/R</v>
          </cell>
          <cell r="AI273" t="str">
            <v>PYN</v>
          </cell>
          <cell r="AJ273" t="str">
            <v>CAJIGAS R C</v>
          </cell>
          <cell r="AK273" t="str">
            <v>VND</v>
          </cell>
          <cell r="AL273" t="str">
            <v>264370702</v>
          </cell>
          <cell r="AM273" t="str">
            <v>FAC</v>
          </cell>
          <cell r="AN273" t="str">
            <v>000</v>
          </cell>
          <cell r="AQ273" t="str">
            <v>NVD</v>
          </cell>
          <cell r="AR273" t="str">
            <v>2002-11-</v>
          </cell>
          <cell r="AU273" t="str">
            <v>R CAJIGAS MILEAGE   CAJIGAS R C         1900003288</v>
          </cell>
          <cell r="AV273" t="str">
            <v>WF-BATCH</v>
          </cell>
          <cell r="AW273" t="str">
            <v>000</v>
          </cell>
          <cell r="AX273" t="str">
            <v>00</v>
          </cell>
          <cell r="AY273" t="str">
            <v>0</v>
          </cell>
          <cell r="AZ273" t="str">
            <v>FPL Fibernet</v>
          </cell>
        </row>
        <row r="274">
          <cell r="A274" t="str">
            <v>107100</v>
          </cell>
          <cell r="B274" t="str">
            <v>0314</v>
          </cell>
          <cell r="C274" t="str">
            <v>06080</v>
          </cell>
          <cell r="D274" t="str">
            <v>0FIBER</v>
          </cell>
          <cell r="E274" t="str">
            <v>314000</v>
          </cell>
          <cell r="F274" t="str">
            <v>0790</v>
          </cell>
          <cell r="G274" t="str">
            <v>65000</v>
          </cell>
          <cell r="H274" t="str">
            <v>A</v>
          </cell>
          <cell r="I274" t="str">
            <v>00000041</v>
          </cell>
          <cell r="J274">
            <v>63</v>
          </cell>
          <cell r="K274">
            <v>314</v>
          </cell>
          <cell r="L274">
            <v>6119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0790</v>
          </cell>
          <cell r="R274" t="str">
            <v>65000</v>
          </cell>
          <cell r="S274" t="str">
            <v>200212</v>
          </cell>
          <cell r="T274" t="str">
            <v>CA01</v>
          </cell>
          <cell r="U274">
            <v>61008.63</v>
          </cell>
          <cell r="V274" t="str">
            <v>LDB</v>
          </cell>
          <cell r="W274">
            <v>0</v>
          </cell>
          <cell r="Y274">
            <v>0</v>
          </cell>
          <cell r="Z274">
            <v>0</v>
          </cell>
          <cell r="AA274" t="str">
            <v>BCH</v>
          </cell>
          <cell r="AB274" t="str">
            <v>0015</v>
          </cell>
          <cell r="AC274" t="str">
            <v>WKS</v>
          </cell>
          <cell r="AE274" t="str">
            <v>JV#</v>
          </cell>
          <cell r="AF274" t="str">
            <v>1232</v>
          </cell>
          <cell r="AG274" t="str">
            <v>FRN</v>
          </cell>
          <cell r="AH274" t="str">
            <v>6119</v>
          </cell>
          <cell r="AI274" t="str">
            <v>RP#</v>
          </cell>
          <cell r="AJ274" t="str">
            <v>000</v>
          </cell>
          <cell r="AK274" t="str">
            <v>CTL</v>
          </cell>
          <cell r="AM274" t="str">
            <v>RF#</v>
          </cell>
          <cell r="AU274" t="str">
            <v>ACCRUAL OF DEC 02 CAPITAL</v>
          </cell>
          <cell r="AZ274" t="str">
            <v>FPL Fibernet</v>
          </cell>
        </row>
        <row r="275">
          <cell r="A275" t="str">
            <v>107100</v>
          </cell>
          <cell r="B275" t="str">
            <v>0385</v>
          </cell>
          <cell r="C275" t="str">
            <v>06124</v>
          </cell>
          <cell r="D275" t="str">
            <v>0FIBER</v>
          </cell>
          <cell r="E275" t="str">
            <v>385000</v>
          </cell>
          <cell r="F275" t="str">
            <v>0803</v>
          </cell>
          <cell r="G275" t="str">
            <v>36000</v>
          </cell>
          <cell r="H275" t="str">
            <v>A</v>
          </cell>
          <cell r="I275" t="str">
            <v>00000041</v>
          </cell>
          <cell r="J275">
            <v>60</v>
          </cell>
          <cell r="K275">
            <v>385</v>
          </cell>
          <cell r="L275">
            <v>6124</v>
          </cell>
          <cell r="M275">
            <v>107</v>
          </cell>
          <cell r="N275">
            <v>10</v>
          </cell>
          <cell r="O275">
            <v>0</v>
          </cell>
          <cell r="P275">
            <v>107.1</v>
          </cell>
          <cell r="Q275" t="str">
            <v>0803</v>
          </cell>
          <cell r="R275" t="str">
            <v>36000</v>
          </cell>
          <cell r="S275" t="str">
            <v>200212</v>
          </cell>
          <cell r="T275" t="str">
            <v>PY42</v>
          </cell>
          <cell r="U275">
            <v>72.13</v>
          </cell>
          <cell r="V275" t="str">
            <v>LDB</v>
          </cell>
          <cell r="W275">
            <v>0</v>
          </cell>
          <cell r="X275" t="str">
            <v>SHR</v>
          </cell>
          <cell r="Y275">
            <v>2</v>
          </cell>
          <cell r="Z275">
            <v>2</v>
          </cell>
          <cell r="AA275" t="str">
            <v>PYP</v>
          </cell>
          <cell r="AB275" t="str">
            <v xml:space="preserve"> 0000026</v>
          </cell>
          <cell r="AC275" t="str">
            <v>PYL</v>
          </cell>
          <cell r="AD275" t="str">
            <v>004367</v>
          </cell>
          <cell r="AE275" t="str">
            <v>EMP</v>
          </cell>
          <cell r="AF275" t="str">
            <v>86996</v>
          </cell>
          <cell r="AG275" t="str">
            <v>JUL</v>
          </cell>
          <cell r="AH275" t="str">
            <v xml:space="preserve"> 000.00</v>
          </cell>
          <cell r="AI275" t="str">
            <v>BCH</v>
          </cell>
          <cell r="AJ275" t="str">
            <v>500</v>
          </cell>
          <cell r="AK275" t="str">
            <v>CLS</v>
          </cell>
          <cell r="AL275" t="str">
            <v>R234</v>
          </cell>
          <cell r="AM275" t="str">
            <v>DTA</v>
          </cell>
          <cell r="AN275" t="str">
            <v xml:space="preserve"> 00000000000.00</v>
          </cell>
          <cell r="AO275" t="str">
            <v>DTH</v>
          </cell>
          <cell r="AP275" t="str">
            <v xml:space="preserve"> 00000000000.00</v>
          </cell>
          <cell r="AV275" t="str">
            <v>000000000</v>
          </cell>
          <cell r="AW275" t="str">
            <v>000</v>
          </cell>
          <cell r="AX275" t="str">
            <v>00</v>
          </cell>
          <cell r="AY275" t="str">
            <v>0</v>
          </cell>
          <cell r="AZ275" t="str">
            <v>FPL Fibernet</v>
          </cell>
        </row>
        <row r="276">
          <cell r="A276" t="str">
            <v>107100</v>
          </cell>
          <cell r="B276" t="str">
            <v>0385</v>
          </cell>
          <cell r="C276" t="str">
            <v>06124</v>
          </cell>
          <cell r="D276" t="str">
            <v>0FIBER</v>
          </cell>
          <cell r="E276" t="str">
            <v>385000</v>
          </cell>
          <cell r="F276" t="str">
            <v>0803</v>
          </cell>
          <cell r="G276" t="str">
            <v>36000</v>
          </cell>
          <cell r="H276" t="str">
            <v>A</v>
          </cell>
          <cell r="I276" t="str">
            <v>00000041</v>
          </cell>
          <cell r="J276">
            <v>60</v>
          </cell>
          <cell r="K276">
            <v>385</v>
          </cell>
          <cell r="L276">
            <v>6124</v>
          </cell>
          <cell r="M276">
            <v>107</v>
          </cell>
          <cell r="N276">
            <v>10</v>
          </cell>
          <cell r="O276">
            <v>0</v>
          </cell>
          <cell r="P276">
            <v>107.1</v>
          </cell>
          <cell r="Q276" t="str">
            <v>0803</v>
          </cell>
          <cell r="R276" t="str">
            <v>36000</v>
          </cell>
          <cell r="S276" t="str">
            <v>200212</v>
          </cell>
          <cell r="T276" t="str">
            <v>PY42</v>
          </cell>
          <cell r="U276">
            <v>144.25</v>
          </cell>
          <cell r="V276" t="str">
            <v>LDB</v>
          </cell>
          <cell r="W276">
            <v>0</v>
          </cell>
          <cell r="X276" t="str">
            <v>SHR</v>
          </cell>
          <cell r="Y276">
            <v>4</v>
          </cell>
          <cell r="Z276">
            <v>4</v>
          </cell>
          <cell r="AA276" t="str">
            <v>PYP</v>
          </cell>
          <cell r="AB276" t="str">
            <v xml:space="preserve"> 0000025</v>
          </cell>
          <cell r="AC276" t="str">
            <v>PYL</v>
          </cell>
          <cell r="AD276" t="str">
            <v>004367</v>
          </cell>
          <cell r="AE276" t="str">
            <v>EMP</v>
          </cell>
          <cell r="AF276" t="str">
            <v>86996</v>
          </cell>
          <cell r="AG276" t="str">
            <v>JUL</v>
          </cell>
          <cell r="AH276" t="str">
            <v xml:space="preserve"> 000.00</v>
          </cell>
          <cell r="AI276" t="str">
            <v>BCH</v>
          </cell>
          <cell r="AJ276" t="str">
            <v>500</v>
          </cell>
          <cell r="AK276" t="str">
            <v>CLS</v>
          </cell>
          <cell r="AL276" t="str">
            <v>R234</v>
          </cell>
          <cell r="AM276" t="str">
            <v>DTA</v>
          </cell>
          <cell r="AN276" t="str">
            <v xml:space="preserve"> 00000000000.00</v>
          </cell>
          <cell r="AO276" t="str">
            <v>DTH</v>
          </cell>
          <cell r="AP276" t="str">
            <v xml:space="preserve"> 00000000000.00</v>
          </cell>
          <cell r="AV276" t="str">
            <v>000000000</v>
          </cell>
          <cell r="AW276" t="str">
            <v>000</v>
          </cell>
          <cell r="AX276" t="str">
            <v>00</v>
          </cell>
          <cell r="AY276" t="str">
            <v>0</v>
          </cell>
          <cell r="AZ276" t="str">
            <v>FPL Fibernet</v>
          </cell>
        </row>
        <row r="277">
          <cell r="A277" t="str">
            <v>107100</v>
          </cell>
          <cell r="B277" t="str">
            <v>0312</v>
          </cell>
          <cell r="C277" t="str">
            <v>06125</v>
          </cell>
          <cell r="D277" t="str">
            <v>0FIBER</v>
          </cell>
          <cell r="E277" t="str">
            <v>312000</v>
          </cell>
          <cell r="F277" t="str">
            <v>0662</v>
          </cell>
          <cell r="G277" t="str">
            <v>65000</v>
          </cell>
          <cell r="H277" t="str">
            <v>A</v>
          </cell>
          <cell r="I277" t="str">
            <v>00000041</v>
          </cell>
          <cell r="J277">
            <v>63</v>
          </cell>
          <cell r="K277">
            <v>312</v>
          </cell>
          <cell r="L277">
            <v>6125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0662</v>
          </cell>
          <cell r="R277" t="str">
            <v>65000</v>
          </cell>
          <cell r="S277" t="str">
            <v>200212</v>
          </cell>
          <cell r="T277" t="str">
            <v>CA01</v>
          </cell>
          <cell r="U277">
            <v>410</v>
          </cell>
          <cell r="V277" t="str">
            <v>LDB</v>
          </cell>
          <cell r="W277">
            <v>0</v>
          </cell>
          <cell r="Y277">
            <v>0</v>
          </cell>
          <cell r="Z277">
            <v>0</v>
          </cell>
          <cell r="AA277" t="str">
            <v>BCH</v>
          </cell>
          <cell r="AB277" t="str">
            <v>0055</v>
          </cell>
          <cell r="AC277" t="str">
            <v>WKS</v>
          </cell>
          <cell r="AE277" t="str">
            <v>JV#</v>
          </cell>
          <cell r="AF277" t="str">
            <v>1232</v>
          </cell>
          <cell r="AG277" t="str">
            <v>FRN</v>
          </cell>
          <cell r="AH277" t="str">
            <v>6125</v>
          </cell>
          <cell r="AI277" t="str">
            <v>RP#</v>
          </cell>
          <cell r="AJ277" t="str">
            <v>000</v>
          </cell>
          <cell r="AK277" t="str">
            <v>CTL</v>
          </cell>
          <cell r="AM277" t="str">
            <v>RF#</v>
          </cell>
          <cell r="AU277" t="str">
            <v>K NEX INC</v>
          </cell>
          <cell r="AZ277" t="str">
            <v>FPL Fibernet</v>
          </cell>
        </row>
        <row r="278">
          <cell r="A278" t="str">
            <v>107100</v>
          </cell>
          <cell r="B278" t="str">
            <v>0314</v>
          </cell>
          <cell r="C278" t="str">
            <v>06002</v>
          </cell>
          <cell r="D278" t="str">
            <v>0ELECT</v>
          </cell>
          <cell r="E278" t="str">
            <v>314000</v>
          </cell>
          <cell r="F278" t="str">
            <v>0653</v>
          </cell>
          <cell r="G278" t="str">
            <v>65000</v>
          </cell>
          <cell r="H278" t="str">
            <v>A</v>
          </cell>
          <cell r="I278" t="str">
            <v>00000041</v>
          </cell>
          <cell r="J278">
            <v>66</v>
          </cell>
          <cell r="K278">
            <v>314</v>
          </cell>
          <cell r="L278">
            <v>6128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0653</v>
          </cell>
          <cell r="R278" t="str">
            <v>65000</v>
          </cell>
          <cell r="S278" t="str">
            <v>200212</v>
          </cell>
          <cell r="T278" t="str">
            <v>CA01</v>
          </cell>
          <cell r="U278">
            <v>-2245.8200000000002</v>
          </cell>
          <cell r="V278" t="str">
            <v>LDB</v>
          </cell>
          <cell r="W278">
            <v>0</v>
          </cell>
          <cell r="Y278">
            <v>0</v>
          </cell>
          <cell r="Z278">
            <v>0</v>
          </cell>
          <cell r="AA278" t="str">
            <v>BCH</v>
          </cell>
          <cell r="AB278" t="str">
            <v>0018</v>
          </cell>
          <cell r="AC278" t="str">
            <v>WKS</v>
          </cell>
          <cell r="AE278" t="str">
            <v>JV#</v>
          </cell>
          <cell r="AF278" t="str">
            <v>1232</v>
          </cell>
          <cell r="AG278" t="str">
            <v>FRN</v>
          </cell>
          <cell r="AH278" t="str">
            <v>6128</v>
          </cell>
          <cell r="AI278" t="str">
            <v>RP#</v>
          </cell>
          <cell r="AJ278" t="str">
            <v>000</v>
          </cell>
          <cell r="AK278" t="str">
            <v>CTL</v>
          </cell>
          <cell r="AM278" t="str">
            <v>RF#</v>
          </cell>
          <cell r="AU278" t="str">
            <v>BELLSOUTH TELECOMM</v>
          </cell>
          <cell r="AZ278" t="str">
            <v>FPL Fibernet</v>
          </cell>
        </row>
        <row r="279">
          <cell r="A279" t="str">
            <v>107100</v>
          </cell>
          <cell r="B279" t="str">
            <v>0314</v>
          </cell>
          <cell r="C279" t="str">
            <v>06002</v>
          </cell>
          <cell r="D279" t="str">
            <v>0ELECT</v>
          </cell>
          <cell r="E279" t="str">
            <v>314000</v>
          </cell>
          <cell r="F279" t="str">
            <v>0653</v>
          </cell>
          <cell r="G279" t="str">
            <v>65000</v>
          </cell>
          <cell r="H279" t="str">
            <v>A</v>
          </cell>
          <cell r="I279" t="str">
            <v>00000041</v>
          </cell>
          <cell r="J279">
            <v>66</v>
          </cell>
          <cell r="K279">
            <v>314</v>
          </cell>
          <cell r="L279">
            <v>6128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>0653</v>
          </cell>
          <cell r="R279" t="str">
            <v>65000</v>
          </cell>
          <cell r="S279" t="str">
            <v>200212</v>
          </cell>
          <cell r="T279" t="str">
            <v>CA01</v>
          </cell>
          <cell r="U279">
            <v>-2355.84</v>
          </cell>
          <cell r="V279" t="str">
            <v>LDB</v>
          </cell>
          <cell r="W279">
            <v>0</v>
          </cell>
          <cell r="Y279">
            <v>0</v>
          </cell>
          <cell r="Z279">
            <v>0</v>
          </cell>
          <cell r="AA279" t="str">
            <v>BCH</v>
          </cell>
          <cell r="AB279" t="str">
            <v>0018</v>
          </cell>
          <cell r="AC279" t="str">
            <v>WKS</v>
          </cell>
          <cell r="AE279" t="str">
            <v>JV#</v>
          </cell>
          <cell r="AF279" t="str">
            <v>1232</v>
          </cell>
          <cell r="AG279" t="str">
            <v>FRN</v>
          </cell>
          <cell r="AH279" t="str">
            <v>6128</v>
          </cell>
          <cell r="AI279" t="str">
            <v>RP#</v>
          </cell>
          <cell r="AJ279" t="str">
            <v>000</v>
          </cell>
          <cell r="AK279" t="str">
            <v>CTL</v>
          </cell>
          <cell r="AM279" t="str">
            <v>RF#</v>
          </cell>
          <cell r="AU279" t="str">
            <v>BELLSOUTH TELECOMM</v>
          </cell>
          <cell r="AZ279" t="str">
            <v>FPL Fibernet</v>
          </cell>
        </row>
        <row r="280">
          <cell r="A280" t="str">
            <v>107100</v>
          </cell>
          <cell r="B280" t="str">
            <v>0314</v>
          </cell>
          <cell r="C280" t="str">
            <v>06002</v>
          </cell>
          <cell r="D280" t="str">
            <v>0ELECT</v>
          </cell>
          <cell r="E280" t="str">
            <v>314000</v>
          </cell>
          <cell r="F280" t="str">
            <v>0812</v>
          </cell>
          <cell r="G280" t="str">
            <v>51450</v>
          </cell>
          <cell r="H280" t="str">
            <v>A</v>
          </cell>
          <cell r="I280" t="str">
            <v>00000041</v>
          </cell>
          <cell r="J280">
            <v>66</v>
          </cell>
          <cell r="K280">
            <v>314</v>
          </cell>
          <cell r="L280">
            <v>6128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 t="str">
            <v>0812</v>
          </cell>
          <cell r="R280" t="str">
            <v>51450</v>
          </cell>
          <cell r="S280" t="str">
            <v>200212</v>
          </cell>
          <cell r="T280" t="str">
            <v>SA01</v>
          </cell>
          <cell r="U280">
            <v>2361.0700000000002</v>
          </cell>
          <cell r="W280">
            <v>0</v>
          </cell>
          <cell r="Y280">
            <v>0</v>
          </cell>
          <cell r="Z280">
            <v>1</v>
          </cell>
          <cell r="AA280" t="str">
            <v>BCH</v>
          </cell>
          <cell r="AB280" t="str">
            <v>450002339</v>
          </cell>
          <cell r="AC280" t="str">
            <v>PO#</v>
          </cell>
          <cell r="AD280" t="str">
            <v>4500021286</v>
          </cell>
          <cell r="AE280" t="str">
            <v>S/R</v>
          </cell>
          <cell r="AF280" t="str">
            <v>NET</v>
          </cell>
          <cell r="AI280" t="str">
            <v>PYN</v>
          </cell>
          <cell r="AJ280" t="str">
            <v>BELLSOUTH TELECOMMUNICATI</v>
          </cell>
          <cell r="AK280" t="str">
            <v>VND</v>
          </cell>
          <cell r="AL280" t="str">
            <v>580436120</v>
          </cell>
          <cell r="AM280" t="str">
            <v>FAC</v>
          </cell>
          <cell r="AN280" t="str">
            <v>000</v>
          </cell>
          <cell r="AQ280" t="str">
            <v>NVD</v>
          </cell>
          <cell r="AR280" t="str">
            <v>2002-12-</v>
          </cell>
          <cell r="AU280" t="str">
            <v>407 C01-0021 021    BELLSOUTH TELECOMMUN5000003511</v>
          </cell>
          <cell r="AV280" t="str">
            <v>WF-BATCH</v>
          </cell>
          <cell r="AW280" t="str">
            <v>000</v>
          </cell>
          <cell r="AX280" t="str">
            <v>00</v>
          </cell>
          <cell r="AY280" t="str">
            <v>0</v>
          </cell>
          <cell r="AZ280" t="str">
            <v>FPL Fibernet</v>
          </cell>
        </row>
        <row r="281">
          <cell r="A281" t="str">
            <v>107100</v>
          </cell>
          <cell r="B281" t="str">
            <v>0314</v>
          </cell>
          <cell r="C281" t="str">
            <v>06002</v>
          </cell>
          <cell r="D281" t="str">
            <v>0FIBER</v>
          </cell>
          <cell r="E281" t="str">
            <v>314000</v>
          </cell>
          <cell r="F281" t="str">
            <v>0662</v>
          </cell>
          <cell r="G281" t="str">
            <v>51450</v>
          </cell>
          <cell r="H281" t="str">
            <v>A</v>
          </cell>
          <cell r="I281" t="str">
            <v>00000041</v>
          </cell>
          <cell r="J281">
            <v>60</v>
          </cell>
          <cell r="K281">
            <v>314</v>
          </cell>
          <cell r="L281">
            <v>6128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0662</v>
          </cell>
          <cell r="R281" t="str">
            <v>51450</v>
          </cell>
          <cell r="S281" t="str">
            <v>200212</v>
          </cell>
          <cell r="T281" t="str">
            <v>SA01</v>
          </cell>
          <cell r="U281">
            <v>25480.62</v>
          </cell>
          <cell r="W281">
            <v>0</v>
          </cell>
          <cell r="Y281">
            <v>0</v>
          </cell>
          <cell r="Z281">
            <v>1</v>
          </cell>
          <cell r="AA281" t="str">
            <v>BCH</v>
          </cell>
          <cell r="AB281" t="str">
            <v>450002350</v>
          </cell>
          <cell r="AC281" t="str">
            <v>PO#</v>
          </cell>
          <cell r="AD281" t="str">
            <v>4500060439</v>
          </cell>
          <cell r="AE281" t="str">
            <v>S/R</v>
          </cell>
          <cell r="AF281" t="str">
            <v>337</v>
          </cell>
          <cell r="AI281" t="str">
            <v>PYN</v>
          </cell>
          <cell r="AJ281" t="str">
            <v>YOUNGS COMMUNICATIONS CO</v>
          </cell>
          <cell r="AK281" t="str">
            <v>VND</v>
          </cell>
          <cell r="AL281" t="str">
            <v>591398816</v>
          </cell>
          <cell r="AM281" t="str">
            <v>FAC</v>
          </cell>
          <cell r="AN281" t="str">
            <v>000</v>
          </cell>
          <cell r="AQ281" t="str">
            <v>NVD</v>
          </cell>
          <cell r="AR281" t="str">
            <v>2002-12-</v>
          </cell>
          <cell r="AU281" t="str">
            <v>INVOICE# 6716       YOUNGS COMMUNICATION5000003586</v>
          </cell>
          <cell r="AV281" t="str">
            <v>WF-BATCH</v>
          </cell>
          <cell r="AW281" t="str">
            <v>000</v>
          </cell>
          <cell r="AX281" t="str">
            <v>00</v>
          </cell>
          <cell r="AY281" t="str">
            <v>0</v>
          </cell>
          <cell r="AZ281" t="str">
            <v>FPL Fibernet</v>
          </cell>
        </row>
        <row r="282">
          <cell r="A282" t="str">
            <v>107100</v>
          </cell>
          <cell r="B282" t="str">
            <v>0314</v>
          </cell>
          <cell r="C282" t="str">
            <v>06002</v>
          </cell>
          <cell r="D282" t="str">
            <v>0FIBER</v>
          </cell>
          <cell r="E282" t="str">
            <v>314000</v>
          </cell>
          <cell r="F282" t="str">
            <v>0790</v>
          </cell>
          <cell r="G282" t="str">
            <v>65000</v>
          </cell>
          <cell r="H282" t="str">
            <v>A</v>
          </cell>
          <cell r="I282" t="str">
            <v>00000041</v>
          </cell>
          <cell r="J282">
            <v>60</v>
          </cell>
          <cell r="K282">
            <v>314</v>
          </cell>
          <cell r="L282">
            <v>6128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0790</v>
          </cell>
          <cell r="R282" t="str">
            <v>65000</v>
          </cell>
          <cell r="S282" t="str">
            <v>200212</v>
          </cell>
          <cell r="T282" t="str">
            <v>CA01</v>
          </cell>
          <cell r="U282">
            <v>-55.47</v>
          </cell>
          <cell r="V282" t="str">
            <v>LDB</v>
          </cell>
          <cell r="W282">
            <v>0</v>
          </cell>
          <cell r="Y282">
            <v>0</v>
          </cell>
          <cell r="Z282">
            <v>0</v>
          </cell>
          <cell r="AA282" t="str">
            <v>BCH</v>
          </cell>
          <cell r="AB282" t="str">
            <v>0018</v>
          </cell>
          <cell r="AC282" t="str">
            <v>WKS</v>
          </cell>
          <cell r="AE282" t="str">
            <v>JV#</v>
          </cell>
          <cell r="AF282" t="str">
            <v>1232</v>
          </cell>
          <cell r="AG282" t="str">
            <v>FRN</v>
          </cell>
          <cell r="AH282" t="str">
            <v>6128</v>
          </cell>
          <cell r="AI282" t="str">
            <v>RP#</v>
          </cell>
          <cell r="AJ282" t="str">
            <v>000</v>
          </cell>
          <cell r="AK282" t="str">
            <v>CTL</v>
          </cell>
          <cell r="AM282" t="str">
            <v>RF#</v>
          </cell>
          <cell r="AU282" t="str">
            <v>REV OCT ENG CHARGES</v>
          </cell>
          <cell r="AZ282" t="str">
            <v>FPL Fibernet</v>
          </cell>
        </row>
        <row r="283">
          <cell r="A283" t="str">
            <v>107100</v>
          </cell>
          <cell r="B283" t="str">
            <v>0314</v>
          </cell>
          <cell r="C283" t="str">
            <v>06002</v>
          </cell>
          <cell r="D283" t="str">
            <v>0FIBER</v>
          </cell>
          <cell r="E283" t="str">
            <v>314000</v>
          </cell>
          <cell r="F283" t="str">
            <v>0790</v>
          </cell>
          <cell r="G283" t="str">
            <v>65000</v>
          </cell>
          <cell r="H283" t="str">
            <v>A</v>
          </cell>
          <cell r="I283" t="str">
            <v>00000041</v>
          </cell>
          <cell r="J283">
            <v>63</v>
          </cell>
          <cell r="K283">
            <v>314</v>
          </cell>
          <cell r="L283">
            <v>6128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0790</v>
          </cell>
          <cell r="R283" t="str">
            <v>65000</v>
          </cell>
          <cell r="S283" t="str">
            <v>200212</v>
          </cell>
          <cell r="T283" t="str">
            <v>CA01</v>
          </cell>
          <cell r="U283">
            <v>-27969</v>
          </cell>
          <cell r="V283" t="str">
            <v>LDB</v>
          </cell>
          <cell r="W283">
            <v>0</v>
          </cell>
          <cell r="Y283">
            <v>0</v>
          </cell>
          <cell r="Z283">
            <v>0</v>
          </cell>
          <cell r="AA283" t="str">
            <v>BCH</v>
          </cell>
          <cell r="AB283" t="str">
            <v>0021</v>
          </cell>
          <cell r="AC283" t="str">
            <v>WKS</v>
          </cell>
          <cell r="AE283" t="str">
            <v>JV#</v>
          </cell>
          <cell r="AF283" t="str">
            <v>1232</v>
          </cell>
          <cell r="AG283" t="str">
            <v>FRN</v>
          </cell>
          <cell r="AH283" t="str">
            <v>6128</v>
          </cell>
          <cell r="AI283" t="str">
            <v>RP#</v>
          </cell>
          <cell r="AJ283" t="str">
            <v>000</v>
          </cell>
          <cell r="AK283" t="str">
            <v>CTL</v>
          </cell>
          <cell r="AM283" t="str">
            <v>RF#</v>
          </cell>
          <cell r="AU283" t="str">
            <v>ACCRUAL OF SEP 02 CAPITAL</v>
          </cell>
          <cell r="AZ283" t="str">
            <v>FPL Fibernet</v>
          </cell>
        </row>
        <row r="284">
          <cell r="A284" t="str">
            <v>107100</v>
          </cell>
          <cell r="B284" t="str">
            <v>0385</v>
          </cell>
          <cell r="C284" t="str">
            <v>06002</v>
          </cell>
          <cell r="D284" t="str">
            <v>0FIBER</v>
          </cell>
          <cell r="E284" t="str">
            <v>385000</v>
          </cell>
          <cell r="F284" t="str">
            <v>0803</v>
          </cell>
          <cell r="G284" t="str">
            <v>30000</v>
          </cell>
          <cell r="H284" t="str">
            <v>A</v>
          </cell>
          <cell r="I284" t="str">
            <v>00000041</v>
          </cell>
          <cell r="J284">
            <v>60</v>
          </cell>
          <cell r="K284">
            <v>385</v>
          </cell>
          <cell r="L284">
            <v>6128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 t="str">
            <v>0803</v>
          </cell>
          <cell r="R284" t="str">
            <v>30000</v>
          </cell>
          <cell r="S284" t="str">
            <v>200212</v>
          </cell>
          <cell r="T284" t="str">
            <v>CA01</v>
          </cell>
          <cell r="U284">
            <v>-702.8</v>
          </cell>
          <cell r="W284">
            <v>0</v>
          </cell>
          <cell r="Y284">
            <v>0</v>
          </cell>
          <cell r="Z284">
            <v>0</v>
          </cell>
          <cell r="AA284" t="str">
            <v>BCH</v>
          </cell>
          <cell r="AB284" t="str">
            <v>0003</v>
          </cell>
          <cell r="AC284" t="str">
            <v>PYL</v>
          </cell>
          <cell r="AD284" t="str">
            <v>000000</v>
          </cell>
          <cell r="AZ284" t="str">
            <v>FPL Fibernet</v>
          </cell>
        </row>
        <row r="285">
          <cell r="A285" t="str">
            <v>107100</v>
          </cell>
          <cell r="B285" t="str">
            <v>0385</v>
          </cell>
          <cell r="C285" t="str">
            <v>06002</v>
          </cell>
          <cell r="D285" t="str">
            <v>0FIBER</v>
          </cell>
          <cell r="E285" t="str">
            <v>385000</v>
          </cell>
          <cell r="F285" t="str">
            <v>0803</v>
          </cell>
          <cell r="G285" t="str">
            <v>36000</v>
          </cell>
          <cell r="H285" t="str">
            <v>A</v>
          </cell>
          <cell r="I285" t="str">
            <v>00000041</v>
          </cell>
          <cell r="J285">
            <v>60</v>
          </cell>
          <cell r="K285">
            <v>385</v>
          </cell>
          <cell r="L285">
            <v>6128</v>
          </cell>
          <cell r="M285">
            <v>107</v>
          </cell>
          <cell r="N285">
            <v>10</v>
          </cell>
          <cell r="O285">
            <v>0</v>
          </cell>
          <cell r="P285">
            <v>107.1</v>
          </cell>
          <cell r="Q285" t="str">
            <v>0803</v>
          </cell>
          <cell r="R285" t="str">
            <v>36000</v>
          </cell>
          <cell r="S285" t="str">
            <v>200212</v>
          </cell>
          <cell r="T285" t="str">
            <v>PY42</v>
          </cell>
          <cell r="U285">
            <v>702.8</v>
          </cell>
          <cell r="V285" t="str">
            <v>LDB</v>
          </cell>
          <cell r="W285">
            <v>0</v>
          </cell>
          <cell r="X285" t="str">
            <v>SHR</v>
          </cell>
          <cell r="Y285">
            <v>16</v>
          </cell>
          <cell r="Z285">
            <v>16</v>
          </cell>
          <cell r="AA285" t="str">
            <v>PYP</v>
          </cell>
          <cell r="AB285" t="str">
            <v xml:space="preserve"> 0000001</v>
          </cell>
          <cell r="AC285" t="str">
            <v>PYL</v>
          </cell>
          <cell r="AD285" t="str">
            <v>003054</v>
          </cell>
          <cell r="AE285" t="str">
            <v>EMP</v>
          </cell>
          <cell r="AF285" t="str">
            <v>70702</v>
          </cell>
          <cell r="AG285" t="str">
            <v>JUL</v>
          </cell>
          <cell r="AH285" t="str">
            <v xml:space="preserve"> 000.00</v>
          </cell>
          <cell r="AI285" t="str">
            <v>BCH</v>
          </cell>
          <cell r="AJ285" t="str">
            <v>500</v>
          </cell>
          <cell r="AK285" t="str">
            <v>CLS</v>
          </cell>
          <cell r="AL285" t="str">
            <v>R513</v>
          </cell>
          <cell r="AM285" t="str">
            <v>DTA</v>
          </cell>
          <cell r="AN285" t="str">
            <v xml:space="preserve"> 00000000000.00</v>
          </cell>
          <cell r="AO285" t="str">
            <v>DTH</v>
          </cell>
          <cell r="AP285" t="str">
            <v xml:space="preserve"> 00000000000.00</v>
          </cell>
          <cell r="AV285" t="str">
            <v>000000000</v>
          </cell>
          <cell r="AW285" t="str">
            <v>000</v>
          </cell>
          <cell r="AX285" t="str">
            <v>00</v>
          </cell>
          <cell r="AY285" t="str">
            <v>0</v>
          </cell>
          <cell r="AZ285" t="str">
            <v>FPL Fibernet</v>
          </cell>
        </row>
        <row r="286">
          <cell r="A286" t="str">
            <v>107100</v>
          </cell>
          <cell r="B286" t="str">
            <v>0312</v>
          </cell>
          <cell r="C286" t="str">
            <v>06134</v>
          </cell>
          <cell r="D286" t="str">
            <v>0FIBER</v>
          </cell>
          <cell r="E286" t="str">
            <v>312000</v>
          </cell>
          <cell r="F286" t="str">
            <v>0695</v>
          </cell>
          <cell r="G286" t="str">
            <v>52450</v>
          </cell>
          <cell r="H286" t="str">
            <v>A</v>
          </cell>
          <cell r="I286" t="str">
            <v>00000041</v>
          </cell>
          <cell r="J286">
            <v>60</v>
          </cell>
          <cell r="K286">
            <v>312</v>
          </cell>
          <cell r="L286">
            <v>6134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0695</v>
          </cell>
          <cell r="R286" t="str">
            <v>52450</v>
          </cell>
          <cell r="S286" t="str">
            <v>200212</v>
          </cell>
          <cell r="T286" t="str">
            <v>SA01</v>
          </cell>
          <cell r="U286">
            <v>-600</v>
          </cell>
          <cell r="W286">
            <v>0</v>
          </cell>
          <cell r="Y286">
            <v>0</v>
          </cell>
          <cell r="Z286">
            <v>0</v>
          </cell>
          <cell r="AA286" t="str">
            <v>BCH</v>
          </cell>
          <cell r="AB286" t="str">
            <v>450002360</v>
          </cell>
          <cell r="AC286" t="str">
            <v>PO#</v>
          </cell>
          <cell r="AE286" t="str">
            <v>S/R</v>
          </cell>
          <cell r="AI286" t="str">
            <v>PYN</v>
          </cell>
          <cell r="AJ286" t="str">
            <v>SOUTH FLORIDA WATER MGMT</v>
          </cell>
          <cell r="AK286" t="str">
            <v>VND</v>
          </cell>
          <cell r="AL286" t="str">
            <v>596015290</v>
          </cell>
          <cell r="AM286" t="str">
            <v>FAC</v>
          </cell>
          <cell r="AN286" t="str">
            <v>000</v>
          </cell>
          <cell r="AQ286" t="str">
            <v>NVD</v>
          </cell>
          <cell r="AR286" t="str">
            <v>2002-02-</v>
          </cell>
          <cell r="AU286" t="str">
            <v>LITTLE RIVER/BISCAYNSOUTH FLORIDA WATER 1700000116</v>
          </cell>
          <cell r="AV286" t="str">
            <v>MPS0JFF</v>
          </cell>
          <cell r="AW286" t="str">
            <v>000</v>
          </cell>
          <cell r="AX286" t="str">
            <v>00</v>
          </cell>
          <cell r="AY286" t="str">
            <v>0</v>
          </cell>
          <cell r="AZ286" t="str">
            <v>FPL Fibernet</v>
          </cell>
        </row>
        <row r="287">
          <cell r="A287" t="str">
            <v>107100</v>
          </cell>
          <cell r="B287" t="str">
            <v>0312</v>
          </cell>
          <cell r="C287" t="str">
            <v>06134</v>
          </cell>
          <cell r="D287" t="str">
            <v>0FIBER</v>
          </cell>
          <cell r="E287" t="str">
            <v>312000</v>
          </cell>
          <cell r="F287" t="str">
            <v>0790</v>
          </cell>
          <cell r="G287" t="str">
            <v>65000</v>
          </cell>
          <cell r="H287" t="str">
            <v>A</v>
          </cell>
          <cell r="I287" t="str">
            <v>00000041</v>
          </cell>
          <cell r="J287">
            <v>63</v>
          </cell>
          <cell r="K287">
            <v>312</v>
          </cell>
          <cell r="L287">
            <v>6134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 t="str">
            <v>0790</v>
          </cell>
          <cell r="R287" t="str">
            <v>65000</v>
          </cell>
          <cell r="S287" t="str">
            <v>200212</v>
          </cell>
          <cell r="T287" t="str">
            <v>CA01</v>
          </cell>
          <cell r="U287">
            <v>26139</v>
          </cell>
          <cell r="V287" t="str">
            <v>LDB</v>
          </cell>
          <cell r="W287">
            <v>0</v>
          </cell>
          <cell r="Y287">
            <v>0</v>
          </cell>
          <cell r="Z287">
            <v>0</v>
          </cell>
          <cell r="AA287" t="str">
            <v>BCH</v>
          </cell>
          <cell r="AB287" t="str">
            <v>0044</v>
          </cell>
          <cell r="AC287" t="str">
            <v>WKS</v>
          </cell>
          <cell r="AE287" t="str">
            <v>JV#</v>
          </cell>
          <cell r="AF287" t="str">
            <v>1232</v>
          </cell>
          <cell r="AG287" t="str">
            <v>FRN</v>
          </cell>
          <cell r="AH287" t="str">
            <v>6134</v>
          </cell>
          <cell r="AI287" t="str">
            <v>RP#</v>
          </cell>
          <cell r="AJ287" t="str">
            <v>000</v>
          </cell>
          <cell r="AK287" t="str">
            <v>CTL</v>
          </cell>
          <cell r="AM287" t="str">
            <v>RF#</v>
          </cell>
          <cell r="AU287" t="str">
            <v>ACCRUAL OF DEC 02 CAPITAL</v>
          </cell>
          <cell r="AZ287" t="str">
            <v>FPL Fibernet</v>
          </cell>
        </row>
        <row r="288">
          <cell r="A288" t="str">
            <v>107100</v>
          </cell>
          <cell r="B288" t="str">
            <v>0385</v>
          </cell>
          <cell r="C288" t="str">
            <v>06134</v>
          </cell>
          <cell r="D288" t="str">
            <v>0FIBER</v>
          </cell>
          <cell r="E288" t="str">
            <v>385000</v>
          </cell>
          <cell r="F288" t="str">
            <v>0802</v>
          </cell>
          <cell r="G288" t="str">
            <v>31000</v>
          </cell>
          <cell r="H288" t="str">
            <v>A</v>
          </cell>
          <cell r="I288" t="str">
            <v>00000041</v>
          </cell>
          <cell r="J288">
            <v>60</v>
          </cell>
          <cell r="K288">
            <v>385</v>
          </cell>
          <cell r="L288">
            <v>6134</v>
          </cell>
          <cell r="M288">
            <v>107</v>
          </cell>
          <cell r="N288">
            <v>10</v>
          </cell>
          <cell r="O288">
            <v>0</v>
          </cell>
          <cell r="P288">
            <v>107.1</v>
          </cell>
          <cell r="Q288" t="str">
            <v>0802</v>
          </cell>
          <cell r="R288" t="str">
            <v>31000</v>
          </cell>
          <cell r="S288" t="str">
            <v>200212</v>
          </cell>
          <cell r="T288" t="str">
            <v>PY42</v>
          </cell>
          <cell r="U288">
            <v>173.1</v>
          </cell>
          <cell r="V288" t="str">
            <v>LDB</v>
          </cell>
          <cell r="W288">
            <v>0</v>
          </cell>
          <cell r="X288" t="str">
            <v>SHR</v>
          </cell>
          <cell r="Y288">
            <v>8</v>
          </cell>
          <cell r="Z288">
            <v>8</v>
          </cell>
          <cell r="AA288" t="str">
            <v>PYP</v>
          </cell>
          <cell r="AB288" t="str">
            <v xml:space="preserve"> 0000001</v>
          </cell>
          <cell r="AC288" t="str">
            <v>PYL</v>
          </cell>
          <cell r="AD288" t="str">
            <v>003054</v>
          </cell>
          <cell r="AE288" t="str">
            <v>EMP</v>
          </cell>
          <cell r="AF288" t="str">
            <v>JULIA</v>
          </cell>
          <cell r="AG288" t="str">
            <v>JUL</v>
          </cell>
          <cell r="AH288" t="str">
            <v xml:space="preserve"> 000.00</v>
          </cell>
          <cell r="AI288" t="str">
            <v>BCH</v>
          </cell>
          <cell r="AJ288" t="str">
            <v>500</v>
          </cell>
          <cell r="AK288" t="str">
            <v>CLS</v>
          </cell>
          <cell r="AL288" t="str">
            <v>1XD9</v>
          </cell>
          <cell r="AM288" t="str">
            <v>DTA</v>
          </cell>
          <cell r="AN288" t="str">
            <v xml:space="preserve"> 00000000000.00</v>
          </cell>
          <cell r="AO288" t="str">
            <v>DTH</v>
          </cell>
          <cell r="AP288" t="str">
            <v xml:space="preserve"> 00000000000.00</v>
          </cell>
          <cell r="AV288" t="str">
            <v>000000000</v>
          </cell>
          <cell r="AW288" t="str">
            <v>000</v>
          </cell>
          <cell r="AX288" t="str">
            <v>00</v>
          </cell>
          <cell r="AY288" t="str">
            <v>0</v>
          </cell>
          <cell r="AZ288" t="str">
            <v>FPL Fibernet</v>
          </cell>
        </row>
        <row r="289">
          <cell r="A289" t="str">
            <v>107100</v>
          </cell>
          <cell r="B289" t="str">
            <v>0314</v>
          </cell>
          <cell r="C289" t="str">
            <v>06135</v>
          </cell>
          <cell r="D289" t="str">
            <v>0FIBER</v>
          </cell>
          <cell r="E289" t="str">
            <v>314000</v>
          </cell>
          <cell r="F289" t="str">
            <v>0662</v>
          </cell>
          <cell r="G289" t="str">
            <v>51450</v>
          </cell>
          <cell r="H289" t="str">
            <v>A</v>
          </cell>
          <cell r="I289" t="str">
            <v>00000041</v>
          </cell>
          <cell r="J289">
            <v>63</v>
          </cell>
          <cell r="K289">
            <v>314</v>
          </cell>
          <cell r="L289">
            <v>6135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 t="str">
            <v>0662</v>
          </cell>
          <cell r="R289" t="str">
            <v>51450</v>
          </cell>
          <cell r="S289" t="str">
            <v>200212</v>
          </cell>
          <cell r="T289" t="str">
            <v>SA01</v>
          </cell>
          <cell r="U289">
            <v>397.75</v>
          </cell>
          <cell r="W289">
            <v>0</v>
          </cell>
          <cell r="Y289">
            <v>0</v>
          </cell>
          <cell r="Z289">
            <v>1</v>
          </cell>
          <cell r="AA289" t="str">
            <v>BCH</v>
          </cell>
          <cell r="AB289" t="str">
            <v>450002353</v>
          </cell>
          <cell r="AC289" t="str">
            <v>PO#</v>
          </cell>
          <cell r="AD289" t="str">
            <v>4500030221</v>
          </cell>
          <cell r="AE289" t="str">
            <v>S/R</v>
          </cell>
          <cell r="AF289" t="str">
            <v>NET</v>
          </cell>
          <cell r="AI289" t="str">
            <v>PYN</v>
          </cell>
          <cell r="AJ289" t="str">
            <v>W D COMMUNICATIONS INC</v>
          </cell>
          <cell r="AK289" t="str">
            <v>VND</v>
          </cell>
          <cell r="AL289" t="str">
            <v>591953252</v>
          </cell>
          <cell r="AM289" t="str">
            <v>FAC</v>
          </cell>
          <cell r="AN289" t="str">
            <v>000</v>
          </cell>
          <cell r="AQ289" t="str">
            <v>NVD</v>
          </cell>
          <cell r="AR289" t="str">
            <v>2002-12-</v>
          </cell>
          <cell r="AU289" t="str">
            <v>INVOICE# 26310      W D COMMUNICATIONS I5000003613</v>
          </cell>
          <cell r="AV289" t="str">
            <v>WF-BATCH</v>
          </cell>
          <cell r="AW289" t="str">
            <v>000</v>
          </cell>
          <cell r="AX289" t="str">
            <v>00</v>
          </cell>
          <cell r="AY289" t="str">
            <v>0</v>
          </cell>
          <cell r="AZ289" t="str">
            <v>FPL Fibernet</v>
          </cell>
        </row>
        <row r="290">
          <cell r="A290" t="str">
            <v>107100</v>
          </cell>
          <cell r="B290" t="str">
            <v>0314</v>
          </cell>
          <cell r="C290" t="str">
            <v>06135</v>
          </cell>
          <cell r="D290" t="str">
            <v>0FIBER</v>
          </cell>
          <cell r="E290" t="str">
            <v>314000</v>
          </cell>
          <cell r="F290" t="str">
            <v>0662</v>
          </cell>
          <cell r="G290" t="str">
            <v>51450</v>
          </cell>
          <cell r="H290" t="str">
            <v>A</v>
          </cell>
          <cell r="I290" t="str">
            <v>00000041</v>
          </cell>
          <cell r="J290">
            <v>63</v>
          </cell>
          <cell r="K290">
            <v>314</v>
          </cell>
          <cell r="L290">
            <v>6135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 t="str">
            <v>0662</v>
          </cell>
          <cell r="R290" t="str">
            <v>51450</v>
          </cell>
          <cell r="S290" t="str">
            <v>200212</v>
          </cell>
          <cell r="T290" t="str">
            <v>SA01</v>
          </cell>
          <cell r="U290">
            <v>397.75</v>
          </cell>
          <cell r="W290">
            <v>0</v>
          </cell>
          <cell r="Y290">
            <v>0</v>
          </cell>
          <cell r="Z290">
            <v>1</v>
          </cell>
          <cell r="AA290" t="str">
            <v>BCH</v>
          </cell>
          <cell r="AB290" t="str">
            <v>450002353</v>
          </cell>
          <cell r="AC290" t="str">
            <v>PO#</v>
          </cell>
          <cell r="AD290" t="str">
            <v>4500030221</v>
          </cell>
          <cell r="AE290" t="str">
            <v>S/R</v>
          </cell>
          <cell r="AF290" t="str">
            <v>NET</v>
          </cell>
          <cell r="AI290" t="str">
            <v>PYN</v>
          </cell>
          <cell r="AJ290" t="str">
            <v>W D COMMUNICATIONS INC</v>
          </cell>
          <cell r="AK290" t="str">
            <v>VND</v>
          </cell>
          <cell r="AL290" t="str">
            <v>591953252</v>
          </cell>
          <cell r="AM290" t="str">
            <v>FAC</v>
          </cell>
          <cell r="AN290" t="str">
            <v>000</v>
          </cell>
          <cell r="AQ290" t="str">
            <v>NVD</v>
          </cell>
          <cell r="AR290" t="str">
            <v>2002-12-</v>
          </cell>
          <cell r="AU290" t="str">
            <v>INVOICE# 26321      W D COMMUNICATIONS I5000003596</v>
          </cell>
          <cell r="AV290" t="str">
            <v>WF-BATCH</v>
          </cell>
          <cell r="AW290" t="str">
            <v>000</v>
          </cell>
          <cell r="AX290" t="str">
            <v>00</v>
          </cell>
          <cell r="AY290" t="str">
            <v>0</v>
          </cell>
          <cell r="AZ290" t="str">
            <v>FPL Fibernet</v>
          </cell>
        </row>
        <row r="291">
          <cell r="A291" t="str">
            <v>107100</v>
          </cell>
          <cell r="B291" t="str">
            <v>0314</v>
          </cell>
          <cell r="C291" t="str">
            <v>06135</v>
          </cell>
          <cell r="D291" t="str">
            <v>0FIBER</v>
          </cell>
          <cell r="E291" t="str">
            <v>314000</v>
          </cell>
          <cell r="F291" t="str">
            <v>0662</v>
          </cell>
          <cell r="G291" t="str">
            <v>51450</v>
          </cell>
          <cell r="H291" t="str">
            <v>A</v>
          </cell>
          <cell r="I291" t="str">
            <v>00000041</v>
          </cell>
          <cell r="J291">
            <v>63</v>
          </cell>
          <cell r="K291">
            <v>314</v>
          </cell>
          <cell r="L291">
            <v>6135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 t="str">
            <v>0662</v>
          </cell>
          <cell r="R291" t="str">
            <v>51450</v>
          </cell>
          <cell r="S291" t="str">
            <v>200212</v>
          </cell>
          <cell r="T291" t="str">
            <v>SA01</v>
          </cell>
          <cell r="U291">
            <v>667.75</v>
          </cell>
          <cell r="W291">
            <v>0</v>
          </cell>
          <cell r="Y291">
            <v>0</v>
          </cell>
          <cell r="Z291">
            <v>1</v>
          </cell>
          <cell r="AA291" t="str">
            <v>BCH</v>
          </cell>
          <cell r="AB291" t="str">
            <v>450002353</v>
          </cell>
          <cell r="AC291" t="str">
            <v>PO#</v>
          </cell>
          <cell r="AD291" t="str">
            <v>4500030221</v>
          </cell>
          <cell r="AE291" t="str">
            <v>S/R</v>
          </cell>
          <cell r="AF291" t="str">
            <v>NET</v>
          </cell>
          <cell r="AI291" t="str">
            <v>PYN</v>
          </cell>
          <cell r="AJ291" t="str">
            <v>W D COMMUNICATIONS INC</v>
          </cell>
          <cell r="AK291" t="str">
            <v>VND</v>
          </cell>
          <cell r="AL291" t="str">
            <v>591953252</v>
          </cell>
          <cell r="AM291" t="str">
            <v>FAC</v>
          </cell>
          <cell r="AN291" t="str">
            <v>000</v>
          </cell>
          <cell r="AQ291" t="str">
            <v>NVD</v>
          </cell>
          <cell r="AR291" t="str">
            <v>2002-12-</v>
          </cell>
          <cell r="AU291" t="str">
            <v>INVOICE# 26309      W D COMMUNICATIONS I5000003595</v>
          </cell>
          <cell r="AV291" t="str">
            <v>WF-BATCH</v>
          </cell>
          <cell r="AW291" t="str">
            <v>000</v>
          </cell>
          <cell r="AX291" t="str">
            <v>00</v>
          </cell>
          <cell r="AY291" t="str">
            <v>0</v>
          </cell>
          <cell r="AZ291" t="str">
            <v>FPL Fibernet</v>
          </cell>
        </row>
        <row r="292">
          <cell r="A292" t="str">
            <v>107100</v>
          </cell>
          <cell r="B292" t="str">
            <v>0314</v>
          </cell>
          <cell r="C292" t="str">
            <v>06135</v>
          </cell>
          <cell r="D292" t="str">
            <v>0FIBER</v>
          </cell>
          <cell r="E292" t="str">
            <v>314000</v>
          </cell>
          <cell r="F292" t="str">
            <v>0790</v>
          </cell>
          <cell r="G292" t="str">
            <v>65000</v>
          </cell>
          <cell r="H292" t="str">
            <v>A</v>
          </cell>
          <cell r="I292" t="str">
            <v>00000041</v>
          </cell>
          <cell r="J292">
            <v>9</v>
          </cell>
          <cell r="K292">
            <v>314</v>
          </cell>
          <cell r="L292">
            <v>6135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>0790</v>
          </cell>
          <cell r="R292" t="str">
            <v>65000</v>
          </cell>
          <cell r="S292" t="str">
            <v>200212</v>
          </cell>
          <cell r="T292" t="str">
            <v>CA01</v>
          </cell>
          <cell r="U292">
            <v>-35629.360000000001</v>
          </cell>
          <cell r="V292" t="str">
            <v>LDB</v>
          </cell>
          <cell r="W292">
            <v>0</v>
          </cell>
          <cell r="Y292">
            <v>0</v>
          </cell>
          <cell r="Z292">
            <v>0</v>
          </cell>
          <cell r="AA292" t="str">
            <v>BCH</v>
          </cell>
          <cell r="AB292" t="str">
            <v>0023</v>
          </cell>
          <cell r="AC292" t="str">
            <v>WKS</v>
          </cell>
          <cell r="AE292" t="str">
            <v>JV#</v>
          </cell>
          <cell r="AF292" t="str">
            <v>1232</v>
          </cell>
          <cell r="AG292" t="str">
            <v>FRN</v>
          </cell>
          <cell r="AH292" t="str">
            <v>6135</v>
          </cell>
          <cell r="AI292" t="str">
            <v>RP#</v>
          </cell>
          <cell r="AJ292" t="str">
            <v>000</v>
          </cell>
          <cell r="AK292" t="str">
            <v>CTL</v>
          </cell>
          <cell r="AM292" t="str">
            <v>RF#</v>
          </cell>
          <cell r="AU292" t="str">
            <v>TO PLACE IN SERVICE</v>
          </cell>
          <cell r="AZ292" t="str">
            <v>FPL Fibernet</v>
          </cell>
        </row>
        <row r="293">
          <cell r="A293" t="str">
            <v>107100</v>
          </cell>
          <cell r="B293" t="str">
            <v>0314</v>
          </cell>
          <cell r="C293" t="str">
            <v>06135</v>
          </cell>
          <cell r="D293" t="str">
            <v>0FIBER</v>
          </cell>
          <cell r="E293" t="str">
            <v>314000</v>
          </cell>
          <cell r="F293" t="str">
            <v>0790</v>
          </cell>
          <cell r="G293" t="str">
            <v>65000</v>
          </cell>
          <cell r="H293" t="str">
            <v>A</v>
          </cell>
          <cell r="I293" t="str">
            <v>00000041</v>
          </cell>
          <cell r="J293">
            <v>9</v>
          </cell>
          <cell r="K293">
            <v>314</v>
          </cell>
          <cell r="L293">
            <v>6135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0790</v>
          </cell>
          <cell r="R293" t="str">
            <v>65000</v>
          </cell>
          <cell r="S293" t="str">
            <v>200212</v>
          </cell>
          <cell r="T293" t="str">
            <v>CA01</v>
          </cell>
          <cell r="U293">
            <v>-148197.42000000001</v>
          </cell>
          <cell r="V293" t="str">
            <v>LDB</v>
          </cell>
          <cell r="W293">
            <v>0</v>
          </cell>
          <cell r="Y293">
            <v>0</v>
          </cell>
          <cell r="Z293">
            <v>0</v>
          </cell>
          <cell r="AA293" t="str">
            <v>BCH</v>
          </cell>
          <cell r="AB293" t="str">
            <v>0023</v>
          </cell>
          <cell r="AC293" t="str">
            <v>WKS</v>
          </cell>
          <cell r="AE293" t="str">
            <v>JV#</v>
          </cell>
          <cell r="AF293" t="str">
            <v>1232</v>
          </cell>
          <cell r="AG293" t="str">
            <v>FRN</v>
          </cell>
          <cell r="AH293" t="str">
            <v>6135</v>
          </cell>
          <cell r="AI293" t="str">
            <v>RP#</v>
          </cell>
          <cell r="AJ293" t="str">
            <v>000</v>
          </cell>
          <cell r="AK293" t="str">
            <v>CTL</v>
          </cell>
          <cell r="AM293" t="str">
            <v>RF#</v>
          </cell>
          <cell r="AU293" t="str">
            <v>TO PLACE IN SERVICE</v>
          </cell>
          <cell r="AZ293" t="str">
            <v>FPL Fibernet</v>
          </cell>
        </row>
        <row r="294">
          <cell r="A294" t="str">
            <v>107100</v>
          </cell>
          <cell r="B294" t="str">
            <v>0312</v>
          </cell>
          <cell r="C294" t="str">
            <v>06080</v>
          </cell>
          <cell r="D294" t="str">
            <v>0ELECT</v>
          </cell>
          <cell r="E294" t="str">
            <v>312000</v>
          </cell>
          <cell r="F294" t="str">
            <v>0790</v>
          </cell>
          <cell r="G294" t="str">
            <v>65000</v>
          </cell>
          <cell r="H294" t="str">
            <v>A</v>
          </cell>
          <cell r="I294" t="str">
            <v>00000041</v>
          </cell>
          <cell r="J294">
            <v>65</v>
          </cell>
          <cell r="K294">
            <v>312</v>
          </cell>
          <cell r="L294">
            <v>6139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0790</v>
          </cell>
          <cell r="R294" t="str">
            <v>65000</v>
          </cell>
          <cell r="S294" t="str">
            <v>200212</v>
          </cell>
          <cell r="T294" t="str">
            <v>CA01</v>
          </cell>
          <cell r="U294">
            <v>-52989.85</v>
          </cell>
          <cell r="V294" t="str">
            <v>LDB</v>
          </cell>
          <cell r="W294">
            <v>0</v>
          </cell>
          <cell r="Y294">
            <v>0</v>
          </cell>
          <cell r="Z294">
            <v>0</v>
          </cell>
          <cell r="AA294" t="str">
            <v>BCH</v>
          </cell>
          <cell r="AB294" t="str">
            <v>0023</v>
          </cell>
          <cell r="AC294" t="str">
            <v>WKS</v>
          </cell>
          <cell r="AE294" t="str">
            <v>JV#</v>
          </cell>
          <cell r="AF294" t="str">
            <v>1232</v>
          </cell>
          <cell r="AG294" t="str">
            <v>FRN</v>
          </cell>
          <cell r="AH294" t="str">
            <v>6139</v>
          </cell>
          <cell r="AI294" t="str">
            <v>RP#</v>
          </cell>
          <cell r="AJ294" t="str">
            <v>000</v>
          </cell>
          <cell r="AK294" t="str">
            <v>CTL</v>
          </cell>
          <cell r="AM294" t="str">
            <v>RF#</v>
          </cell>
          <cell r="AU294" t="str">
            <v>TO PLACE IN SERVICE</v>
          </cell>
          <cell r="AZ294" t="str">
            <v>FPL Fibernet</v>
          </cell>
        </row>
        <row r="295">
          <cell r="A295" t="str">
            <v>107100</v>
          </cell>
          <cell r="B295" t="str">
            <v>0312</v>
          </cell>
          <cell r="C295" t="str">
            <v>06080</v>
          </cell>
          <cell r="D295" t="str">
            <v>0FIBER</v>
          </cell>
          <cell r="E295" t="str">
            <v>312000</v>
          </cell>
          <cell r="F295" t="str">
            <v>0790</v>
          </cell>
          <cell r="G295" t="str">
            <v>65000</v>
          </cell>
          <cell r="H295" t="str">
            <v>A</v>
          </cell>
          <cell r="I295" t="str">
            <v>00000041</v>
          </cell>
          <cell r="J295">
            <v>63</v>
          </cell>
          <cell r="K295">
            <v>312</v>
          </cell>
          <cell r="L295">
            <v>6139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0790</v>
          </cell>
          <cell r="R295" t="str">
            <v>65000</v>
          </cell>
          <cell r="S295" t="str">
            <v>200212</v>
          </cell>
          <cell r="T295" t="str">
            <v>CA01</v>
          </cell>
          <cell r="U295">
            <v>2000</v>
          </cell>
          <cell r="V295" t="str">
            <v>LDB</v>
          </cell>
          <cell r="W295">
            <v>0</v>
          </cell>
          <cell r="Y295">
            <v>0</v>
          </cell>
          <cell r="Z295">
            <v>0</v>
          </cell>
          <cell r="AA295" t="str">
            <v>BCH</v>
          </cell>
          <cell r="AB295" t="str">
            <v>0011</v>
          </cell>
          <cell r="AC295" t="str">
            <v>WKS</v>
          </cell>
          <cell r="AE295" t="str">
            <v>JV#</v>
          </cell>
          <cell r="AF295" t="str">
            <v>1232</v>
          </cell>
          <cell r="AG295" t="str">
            <v>FRN</v>
          </cell>
          <cell r="AH295" t="str">
            <v>6139</v>
          </cell>
          <cell r="AI295" t="str">
            <v>RP#</v>
          </cell>
          <cell r="AJ295" t="str">
            <v>000</v>
          </cell>
          <cell r="AK295" t="str">
            <v>CTL</v>
          </cell>
          <cell r="AM295" t="str">
            <v>RF#</v>
          </cell>
          <cell r="AU295" t="str">
            <v>ACCRUAL OF DEC 02 CAPITAL</v>
          </cell>
          <cell r="AZ295" t="str">
            <v>FPL Fibernet</v>
          </cell>
        </row>
        <row r="296">
          <cell r="A296" t="str">
            <v>107100</v>
          </cell>
          <cell r="B296" t="str">
            <v>0312</v>
          </cell>
          <cell r="C296" t="str">
            <v>06080</v>
          </cell>
          <cell r="D296" t="str">
            <v>0FIBER</v>
          </cell>
          <cell r="E296" t="str">
            <v>312000</v>
          </cell>
          <cell r="F296" t="str">
            <v>0803</v>
          </cell>
          <cell r="G296" t="str">
            <v>36000</v>
          </cell>
          <cell r="H296" t="str">
            <v>A</v>
          </cell>
          <cell r="I296" t="str">
            <v>00000041</v>
          </cell>
          <cell r="J296">
            <v>60</v>
          </cell>
          <cell r="K296">
            <v>312</v>
          </cell>
          <cell r="L296">
            <v>6139</v>
          </cell>
          <cell r="M296">
            <v>107</v>
          </cell>
          <cell r="N296">
            <v>10</v>
          </cell>
          <cell r="O296">
            <v>0</v>
          </cell>
          <cell r="P296">
            <v>107.1</v>
          </cell>
          <cell r="Q296" t="str">
            <v>0803</v>
          </cell>
          <cell r="R296" t="str">
            <v>36000</v>
          </cell>
          <cell r="S296" t="str">
            <v>200212</v>
          </cell>
          <cell r="T296" t="str">
            <v>PY42</v>
          </cell>
          <cell r="U296">
            <v>418.5</v>
          </cell>
          <cell r="V296" t="str">
            <v>LDB</v>
          </cell>
          <cell r="W296">
            <v>0</v>
          </cell>
          <cell r="X296" t="str">
            <v>SHR</v>
          </cell>
          <cell r="Y296">
            <v>10</v>
          </cell>
          <cell r="Z296">
            <v>10</v>
          </cell>
          <cell r="AA296" t="str">
            <v>PYP</v>
          </cell>
          <cell r="AB296" t="str">
            <v xml:space="preserve"> 0000025</v>
          </cell>
          <cell r="AC296" t="str">
            <v>PYL</v>
          </cell>
          <cell r="AD296" t="str">
            <v>004368</v>
          </cell>
          <cell r="AE296" t="str">
            <v>EMP</v>
          </cell>
          <cell r="AF296" t="str">
            <v>64529</v>
          </cell>
          <cell r="AG296" t="str">
            <v>JUL</v>
          </cell>
          <cell r="AH296" t="str">
            <v xml:space="preserve"> 000.00</v>
          </cell>
          <cell r="AI296" t="str">
            <v>BCH</v>
          </cell>
          <cell r="AJ296" t="str">
            <v>500</v>
          </cell>
          <cell r="AK296" t="str">
            <v>CLS</v>
          </cell>
          <cell r="AL296" t="str">
            <v>R436</v>
          </cell>
          <cell r="AM296" t="str">
            <v>DTA</v>
          </cell>
          <cell r="AN296" t="str">
            <v xml:space="preserve"> 00000000000.00</v>
          </cell>
          <cell r="AO296" t="str">
            <v>DTH</v>
          </cell>
          <cell r="AP296" t="str">
            <v xml:space="preserve"> 00000000000.00</v>
          </cell>
          <cell r="AV296" t="str">
            <v>000000000</v>
          </cell>
          <cell r="AW296" t="str">
            <v>000</v>
          </cell>
          <cell r="AX296" t="str">
            <v>00</v>
          </cell>
          <cell r="AY296" t="str">
            <v>0</v>
          </cell>
          <cell r="AZ296" t="str">
            <v>FPL Fibernet</v>
          </cell>
        </row>
        <row r="297">
          <cell r="A297" t="str">
            <v>107100</v>
          </cell>
          <cell r="B297" t="str">
            <v>0367</v>
          </cell>
          <cell r="C297" t="str">
            <v>06080</v>
          </cell>
          <cell r="D297" t="str">
            <v>0FIBER</v>
          </cell>
          <cell r="E297" t="str">
            <v>367000</v>
          </cell>
          <cell r="F297" t="str">
            <v>0803</v>
          </cell>
          <cell r="G297" t="str">
            <v>36000</v>
          </cell>
          <cell r="H297" t="str">
            <v>A</v>
          </cell>
          <cell r="I297" t="str">
            <v>00000041</v>
          </cell>
          <cell r="J297">
            <v>60</v>
          </cell>
          <cell r="K297">
            <v>367</v>
          </cell>
          <cell r="L297">
            <v>6139</v>
          </cell>
          <cell r="M297">
            <v>107</v>
          </cell>
          <cell r="N297">
            <v>10</v>
          </cell>
          <cell r="O297">
            <v>0</v>
          </cell>
          <cell r="P297">
            <v>107.1</v>
          </cell>
          <cell r="Q297" t="str">
            <v>0803</v>
          </cell>
          <cell r="R297" t="str">
            <v>36000</v>
          </cell>
          <cell r="S297" t="str">
            <v>200212</v>
          </cell>
          <cell r="T297" t="str">
            <v>PY42</v>
          </cell>
          <cell r="U297">
            <v>216.38</v>
          </cell>
          <cell r="V297" t="str">
            <v>LDB</v>
          </cell>
          <cell r="W297">
            <v>0</v>
          </cell>
          <cell r="X297" t="str">
            <v>SHR</v>
          </cell>
          <cell r="Y297">
            <v>6</v>
          </cell>
          <cell r="Z297">
            <v>6</v>
          </cell>
          <cell r="AA297" t="str">
            <v>PYP</v>
          </cell>
          <cell r="AB297" t="str">
            <v xml:space="preserve"> 0000025</v>
          </cell>
          <cell r="AC297" t="str">
            <v>PYL</v>
          </cell>
          <cell r="AD297" t="str">
            <v>004367</v>
          </cell>
          <cell r="AE297" t="str">
            <v>EMP</v>
          </cell>
          <cell r="AF297" t="str">
            <v>86996</v>
          </cell>
          <cell r="AG297" t="str">
            <v>JUL</v>
          </cell>
          <cell r="AH297" t="str">
            <v xml:space="preserve"> 000.00</v>
          </cell>
          <cell r="AI297" t="str">
            <v>BCH</v>
          </cell>
          <cell r="AJ297" t="str">
            <v>500</v>
          </cell>
          <cell r="AK297" t="str">
            <v>CLS</v>
          </cell>
          <cell r="AL297" t="str">
            <v>R234</v>
          </cell>
          <cell r="AM297" t="str">
            <v>DTA</v>
          </cell>
          <cell r="AN297" t="str">
            <v xml:space="preserve"> 00000000000.00</v>
          </cell>
          <cell r="AO297" t="str">
            <v>DTH</v>
          </cell>
          <cell r="AP297" t="str">
            <v xml:space="preserve"> 00000000000.00</v>
          </cell>
          <cell r="AV297" t="str">
            <v>000000000</v>
          </cell>
          <cell r="AW297" t="str">
            <v>000</v>
          </cell>
          <cell r="AX297" t="str">
            <v>00</v>
          </cell>
          <cell r="AY297" t="str">
            <v>0</v>
          </cell>
          <cell r="AZ297" t="str">
            <v>FPL Fibernet</v>
          </cell>
        </row>
        <row r="298">
          <cell r="A298" t="str">
            <v>107100</v>
          </cell>
          <cell r="B298" t="str">
            <v>0367</v>
          </cell>
          <cell r="C298" t="str">
            <v>06080</v>
          </cell>
          <cell r="D298" t="str">
            <v>0FIBER</v>
          </cell>
          <cell r="E298" t="str">
            <v>367000</v>
          </cell>
          <cell r="F298" t="str">
            <v>0803</v>
          </cell>
          <cell r="G298" t="str">
            <v>36000</v>
          </cell>
          <cell r="H298" t="str">
            <v>A</v>
          </cell>
          <cell r="I298" t="str">
            <v>00000041</v>
          </cell>
          <cell r="J298">
            <v>60</v>
          </cell>
          <cell r="K298">
            <v>367</v>
          </cell>
          <cell r="L298">
            <v>6139</v>
          </cell>
          <cell r="M298">
            <v>107</v>
          </cell>
          <cell r="N298">
            <v>10</v>
          </cell>
          <cell r="O298">
            <v>0</v>
          </cell>
          <cell r="P298">
            <v>107.1</v>
          </cell>
          <cell r="Q298" t="str">
            <v>0803</v>
          </cell>
          <cell r="R298" t="str">
            <v>36000</v>
          </cell>
          <cell r="S298" t="str">
            <v>200212</v>
          </cell>
          <cell r="T298" t="str">
            <v>PY42</v>
          </cell>
          <cell r="U298">
            <v>865.5</v>
          </cell>
          <cell r="V298" t="str">
            <v>LDB</v>
          </cell>
          <cell r="W298">
            <v>0</v>
          </cell>
          <cell r="X298" t="str">
            <v>SHR</v>
          </cell>
          <cell r="Y298">
            <v>24</v>
          </cell>
          <cell r="Z298">
            <v>24</v>
          </cell>
          <cell r="AA298" t="str">
            <v>PYP</v>
          </cell>
          <cell r="AB298" t="str">
            <v xml:space="preserve"> 0000026</v>
          </cell>
          <cell r="AC298" t="str">
            <v>PYL</v>
          </cell>
          <cell r="AD298" t="str">
            <v>004367</v>
          </cell>
          <cell r="AE298" t="str">
            <v>EMP</v>
          </cell>
          <cell r="AF298" t="str">
            <v>86996</v>
          </cell>
          <cell r="AG298" t="str">
            <v>JUL</v>
          </cell>
          <cell r="AH298" t="str">
            <v xml:space="preserve"> 000.00</v>
          </cell>
          <cell r="AI298" t="str">
            <v>BCH</v>
          </cell>
          <cell r="AJ298" t="str">
            <v>500</v>
          </cell>
          <cell r="AK298" t="str">
            <v>CLS</v>
          </cell>
          <cell r="AL298" t="str">
            <v>R234</v>
          </cell>
          <cell r="AM298" t="str">
            <v>DTA</v>
          </cell>
          <cell r="AN298" t="str">
            <v xml:space="preserve"> 00000000000.00</v>
          </cell>
          <cell r="AO298" t="str">
            <v>DTH</v>
          </cell>
          <cell r="AP298" t="str">
            <v xml:space="preserve"> 00000000000.00</v>
          </cell>
          <cell r="AV298" t="str">
            <v>000000000</v>
          </cell>
          <cell r="AW298" t="str">
            <v>000</v>
          </cell>
          <cell r="AX298" t="str">
            <v>00</v>
          </cell>
          <cell r="AY298" t="str">
            <v>0</v>
          </cell>
          <cell r="AZ298" t="str">
            <v>FPL Fibernet</v>
          </cell>
        </row>
        <row r="299">
          <cell r="A299" t="str">
            <v>107100</v>
          </cell>
          <cell r="B299" t="str">
            <v>0385</v>
          </cell>
          <cell r="C299" t="str">
            <v>06080</v>
          </cell>
          <cell r="D299" t="str">
            <v>0FIBER</v>
          </cell>
          <cell r="E299" t="str">
            <v>385000</v>
          </cell>
          <cell r="F299" t="str">
            <v>0662</v>
          </cell>
          <cell r="G299" t="str">
            <v>51450</v>
          </cell>
          <cell r="H299" t="str">
            <v>A</v>
          </cell>
          <cell r="I299" t="str">
            <v>00000041</v>
          </cell>
          <cell r="J299">
            <v>60</v>
          </cell>
          <cell r="K299">
            <v>385</v>
          </cell>
          <cell r="L299">
            <v>6139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 t="str">
            <v>0662</v>
          </cell>
          <cell r="R299" t="str">
            <v>51450</v>
          </cell>
          <cell r="S299" t="str">
            <v>200212</v>
          </cell>
          <cell r="T299" t="str">
            <v>SA01</v>
          </cell>
          <cell r="U299">
            <v>20045.25</v>
          </cell>
          <cell r="W299">
            <v>0</v>
          </cell>
          <cell r="Y299">
            <v>0</v>
          </cell>
          <cell r="Z299">
            <v>1</v>
          </cell>
          <cell r="AA299" t="str">
            <v>BCH</v>
          </cell>
          <cell r="AB299" t="str">
            <v>450002354</v>
          </cell>
          <cell r="AC299" t="str">
            <v>PO#</v>
          </cell>
          <cell r="AD299" t="str">
            <v>4500080535</v>
          </cell>
          <cell r="AE299" t="str">
            <v>S/R</v>
          </cell>
          <cell r="AF299" t="str">
            <v>337</v>
          </cell>
          <cell r="AI299" t="str">
            <v>PYN</v>
          </cell>
          <cell r="AJ299" t="str">
            <v>YOUNGS COMMUNICATIONS CO</v>
          </cell>
          <cell r="AK299" t="str">
            <v>VND</v>
          </cell>
          <cell r="AL299" t="str">
            <v>591398816</v>
          </cell>
          <cell r="AM299" t="str">
            <v>FAC</v>
          </cell>
          <cell r="AN299" t="str">
            <v>000</v>
          </cell>
          <cell r="AQ299" t="str">
            <v>NVD</v>
          </cell>
          <cell r="AR299" t="str">
            <v>2002-12-</v>
          </cell>
          <cell r="AU299" t="str">
            <v>INVOICE# 6718       YOUNGS COMMUNICATION5000003644</v>
          </cell>
          <cell r="AV299" t="str">
            <v>WF-BATCH</v>
          </cell>
          <cell r="AW299" t="str">
            <v>000</v>
          </cell>
          <cell r="AX299" t="str">
            <v>00</v>
          </cell>
          <cell r="AY299" t="str">
            <v>0</v>
          </cell>
          <cell r="AZ299" t="str">
            <v>FPL Fibernet</v>
          </cell>
        </row>
        <row r="300">
          <cell r="A300" t="str">
            <v>107100</v>
          </cell>
          <cell r="B300" t="str">
            <v>0385</v>
          </cell>
          <cell r="C300" t="str">
            <v>06080</v>
          </cell>
          <cell r="D300" t="str">
            <v>0FIBER</v>
          </cell>
          <cell r="E300" t="str">
            <v>385000</v>
          </cell>
          <cell r="F300" t="str">
            <v>0803</v>
          </cell>
          <cell r="G300" t="str">
            <v>36000</v>
          </cell>
          <cell r="H300" t="str">
            <v>A</v>
          </cell>
          <cell r="I300" t="str">
            <v>00000041</v>
          </cell>
          <cell r="J300">
            <v>60</v>
          </cell>
          <cell r="K300">
            <v>385</v>
          </cell>
          <cell r="L300">
            <v>6139</v>
          </cell>
          <cell r="M300">
            <v>107</v>
          </cell>
          <cell r="N300">
            <v>10</v>
          </cell>
          <cell r="O300">
            <v>0</v>
          </cell>
          <cell r="P300">
            <v>107.1</v>
          </cell>
          <cell r="Q300" t="str">
            <v>0803</v>
          </cell>
          <cell r="R300" t="str">
            <v>36000</v>
          </cell>
          <cell r="S300" t="str">
            <v>200212</v>
          </cell>
          <cell r="T300" t="str">
            <v>PY42</v>
          </cell>
          <cell r="U300">
            <v>334.8</v>
          </cell>
          <cell r="V300" t="str">
            <v>LDB</v>
          </cell>
          <cell r="W300">
            <v>0</v>
          </cell>
          <cell r="X300" t="str">
            <v>SHR</v>
          </cell>
          <cell r="Y300">
            <v>8</v>
          </cell>
          <cell r="Z300">
            <v>8</v>
          </cell>
          <cell r="AA300" t="str">
            <v>PYP</v>
          </cell>
          <cell r="AB300" t="str">
            <v xml:space="preserve"> 0000026</v>
          </cell>
          <cell r="AC300" t="str">
            <v>PYL</v>
          </cell>
          <cell r="AD300" t="str">
            <v>004368</v>
          </cell>
          <cell r="AE300" t="str">
            <v>EMP</v>
          </cell>
          <cell r="AF300" t="str">
            <v>64529</v>
          </cell>
          <cell r="AG300" t="str">
            <v>JUL</v>
          </cell>
          <cell r="AH300" t="str">
            <v xml:space="preserve"> 000.00</v>
          </cell>
          <cell r="AI300" t="str">
            <v>BCH</v>
          </cell>
          <cell r="AJ300" t="str">
            <v>500</v>
          </cell>
          <cell r="AK300" t="str">
            <v>CLS</v>
          </cell>
          <cell r="AL300" t="str">
            <v>R436</v>
          </cell>
          <cell r="AM300" t="str">
            <v>DTA</v>
          </cell>
          <cell r="AN300" t="str">
            <v xml:space="preserve"> 00000000000.00</v>
          </cell>
          <cell r="AO300" t="str">
            <v>DTH</v>
          </cell>
          <cell r="AP300" t="str">
            <v xml:space="preserve"> 00000000000.00</v>
          </cell>
          <cell r="AV300" t="str">
            <v>000000000</v>
          </cell>
          <cell r="AW300" t="str">
            <v>000</v>
          </cell>
          <cell r="AX300" t="str">
            <v>00</v>
          </cell>
          <cell r="AY300" t="str">
            <v>0</v>
          </cell>
          <cell r="AZ300" t="str">
            <v>FPL Fibernet</v>
          </cell>
        </row>
        <row r="301">
          <cell r="A301" t="str">
            <v>107100</v>
          </cell>
          <cell r="B301" t="str">
            <v>0312</v>
          </cell>
          <cell r="C301" t="str">
            <v>06997</v>
          </cell>
          <cell r="D301" t="str">
            <v>0OTHER</v>
          </cell>
          <cell r="E301" t="str">
            <v>312000</v>
          </cell>
          <cell r="F301" t="str">
            <v>0675</v>
          </cell>
          <cell r="G301" t="str">
            <v>52450</v>
          </cell>
          <cell r="H301" t="str">
            <v>A</v>
          </cell>
          <cell r="I301" t="str">
            <v>00000041</v>
          </cell>
          <cell r="J301">
            <v>65</v>
          </cell>
          <cell r="K301">
            <v>312</v>
          </cell>
          <cell r="L301">
            <v>6140</v>
          </cell>
          <cell r="M301">
            <v>398</v>
          </cell>
          <cell r="N301">
            <v>0</v>
          </cell>
          <cell r="O301">
            <v>1</v>
          </cell>
          <cell r="P301">
            <v>398.00099999999998</v>
          </cell>
          <cell r="Q301" t="str">
            <v>0675</v>
          </cell>
          <cell r="R301" t="str">
            <v>52450</v>
          </cell>
          <cell r="S301" t="str">
            <v>200212</v>
          </cell>
          <cell r="T301" t="str">
            <v>SA01</v>
          </cell>
          <cell r="U301">
            <v>304</v>
          </cell>
          <cell r="W301">
            <v>0</v>
          </cell>
          <cell r="Y301">
            <v>0</v>
          </cell>
          <cell r="Z301">
            <v>0</v>
          </cell>
          <cell r="AA301" t="str">
            <v>BCH</v>
          </cell>
          <cell r="AB301" t="str">
            <v>450002345</v>
          </cell>
          <cell r="AC301" t="str">
            <v>PO#</v>
          </cell>
          <cell r="AE301" t="str">
            <v>S/R</v>
          </cell>
          <cell r="AI301" t="str">
            <v>PYN</v>
          </cell>
          <cell r="AJ301" t="str">
            <v>INTERCONNX INC</v>
          </cell>
          <cell r="AK301" t="str">
            <v>VND</v>
          </cell>
          <cell r="AL301" t="str">
            <v>522070373</v>
          </cell>
          <cell r="AM301" t="str">
            <v>FAC</v>
          </cell>
          <cell r="AN301" t="str">
            <v>000</v>
          </cell>
          <cell r="AQ301" t="str">
            <v>NVD</v>
          </cell>
          <cell r="AR301" t="str">
            <v>2002-10-</v>
          </cell>
          <cell r="AU301" t="str">
            <v>4500096841          INTERCONNX INC      1900003304</v>
          </cell>
          <cell r="AV301" t="str">
            <v>WF-BATCH</v>
          </cell>
          <cell r="AW301" t="str">
            <v>000</v>
          </cell>
          <cell r="AX301" t="str">
            <v>00</v>
          </cell>
          <cell r="AY301" t="str">
            <v>0</v>
          </cell>
          <cell r="AZ301" t="str">
            <v>FPL Fibernet</v>
          </cell>
        </row>
        <row r="302">
          <cell r="A302" t="str">
            <v>107100</v>
          </cell>
          <cell r="B302" t="str">
            <v>0368</v>
          </cell>
          <cell r="C302" t="str">
            <v>06997</v>
          </cell>
          <cell r="D302" t="str">
            <v>0OTHER</v>
          </cell>
          <cell r="E302" t="str">
            <v>368000</v>
          </cell>
          <cell r="F302" t="str">
            <v>0813</v>
          </cell>
          <cell r="G302" t="str">
            <v>51450</v>
          </cell>
          <cell r="H302" t="str">
            <v>A</v>
          </cell>
          <cell r="I302" t="str">
            <v>00000041</v>
          </cell>
          <cell r="J302">
            <v>66</v>
          </cell>
          <cell r="K302">
            <v>368</v>
          </cell>
          <cell r="L302">
            <v>6140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 t="str">
            <v>0813</v>
          </cell>
          <cell r="R302" t="str">
            <v>51450</v>
          </cell>
          <cell r="S302" t="str">
            <v>200212</v>
          </cell>
          <cell r="T302" t="str">
            <v>SA01</v>
          </cell>
          <cell r="U302">
            <v>48978</v>
          </cell>
          <cell r="W302">
            <v>0</v>
          </cell>
          <cell r="Y302">
            <v>0</v>
          </cell>
          <cell r="Z302">
            <v>1</v>
          </cell>
          <cell r="AA302" t="str">
            <v>BCH</v>
          </cell>
          <cell r="AB302" t="str">
            <v>450002353</v>
          </cell>
          <cell r="AC302" t="str">
            <v>PO#</v>
          </cell>
          <cell r="AD302" t="str">
            <v>4500112616</v>
          </cell>
          <cell r="AE302" t="str">
            <v>S/R</v>
          </cell>
          <cell r="AF302" t="str">
            <v>337</v>
          </cell>
          <cell r="AI302" t="str">
            <v>PYN</v>
          </cell>
          <cell r="AJ302" t="str">
            <v>AGILENT TECHNOLOGIES</v>
          </cell>
          <cell r="AK302" t="str">
            <v>VND</v>
          </cell>
          <cell r="AL302" t="str">
            <v>770518772</v>
          </cell>
          <cell r="AM302" t="str">
            <v>FAC</v>
          </cell>
          <cell r="AN302" t="str">
            <v>000</v>
          </cell>
          <cell r="AQ302" t="str">
            <v>NVD</v>
          </cell>
          <cell r="AR302" t="str">
            <v>2002-12-</v>
          </cell>
          <cell r="AU302" t="str">
            <v>INVOICE# 1087792M   AGILENT TECHNOLOGIES5000003614</v>
          </cell>
          <cell r="AV302" t="str">
            <v>WF-BATCH</v>
          </cell>
          <cell r="AW302" t="str">
            <v>000</v>
          </cell>
          <cell r="AX302" t="str">
            <v>00</v>
          </cell>
          <cell r="AY302" t="str">
            <v>0</v>
          </cell>
          <cell r="AZ302" t="str">
            <v>FPL Fibernet</v>
          </cell>
        </row>
        <row r="303">
          <cell r="A303" t="str">
            <v>107100</v>
          </cell>
          <cell r="B303" t="str">
            <v>0399</v>
          </cell>
          <cell r="C303" t="str">
            <v>06997</v>
          </cell>
          <cell r="D303" t="str">
            <v>0OTHER</v>
          </cell>
          <cell r="E303" t="str">
            <v>399000</v>
          </cell>
          <cell r="F303" t="str">
            <v>0790</v>
          </cell>
          <cell r="G303" t="str">
            <v>65000</v>
          </cell>
          <cell r="H303" t="str">
            <v>A</v>
          </cell>
          <cell r="I303" t="str">
            <v>00000041</v>
          </cell>
          <cell r="J303">
            <v>65</v>
          </cell>
          <cell r="K303">
            <v>399</v>
          </cell>
          <cell r="L303">
            <v>6140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 t="str">
            <v>0790</v>
          </cell>
          <cell r="R303" t="str">
            <v>65000</v>
          </cell>
          <cell r="S303" t="str">
            <v>200212</v>
          </cell>
          <cell r="T303" t="str">
            <v>CA01</v>
          </cell>
          <cell r="U303">
            <v>-16103.15</v>
          </cell>
          <cell r="V303" t="str">
            <v>LDB</v>
          </cell>
          <cell r="W303">
            <v>0</v>
          </cell>
          <cell r="Y303">
            <v>0</v>
          </cell>
          <cell r="Z303">
            <v>0</v>
          </cell>
          <cell r="AA303" t="str">
            <v>BCH</v>
          </cell>
          <cell r="AB303" t="str">
            <v>0023</v>
          </cell>
          <cell r="AC303" t="str">
            <v>WKS</v>
          </cell>
          <cell r="AE303" t="str">
            <v>JV#</v>
          </cell>
          <cell r="AF303" t="str">
            <v>1232</v>
          </cell>
          <cell r="AG303" t="str">
            <v>FRN</v>
          </cell>
          <cell r="AH303" t="str">
            <v>6140</v>
          </cell>
          <cell r="AI303" t="str">
            <v>RP#</v>
          </cell>
          <cell r="AJ303" t="str">
            <v>000</v>
          </cell>
          <cell r="AK303" t="str">
            <v>CTL</v>
          </cell>
          <cell r="AM303" t="str">
            <v>RF#</v>
          </cell>
          <cell r="AU303" t="str">
            <v>TO PLACE IN SERVICE</v>
          </cell>
          <cell r="AZ303" t="str">
            <v>FPL Fibernet</v>
          </cell>
        </row>
        <row r="304">
          <cell r="A304" t="str">
            <v>107100</v>
          </cell>
          <cell r="B304" t="str">
            <v>0312</v>
          </cell>
          <cell r="C304" t="str">
            <v>06068</v>
          </cell>
          <cell r="D304" t="str">
            <v>0ELECT</v>
          </cell>
          <cell r="E304" t="str">
            <v>312000</v>
          </cell>
          <cell r="F304" t="str">
            <v>0790</v>
          </cell>
          <cell r="G304" t="str">
            <v>65000</v>
          </cell>
          <cell r="H304" t="str">
            <v>A</v>
          </cell>
          <cell r="I304" t="str">
            <v>00000041</v>
          </cell>
          <cell r="J304">
            <v>65</v>
          </cell>
          <cell r="K304">
            <v>312</v>
          </cell>
          <cell r="L304">
            <v>6141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 t="str">
            <v>0790</v>
          </cell>
          <cell r="R304" t="str">
            <v>65000</v>
          </cell>
          <cell r="S304" t="str">
            <v>200212</v>
          </cell>
          <cell r="T304" t="str">
            <v>CA01</v>
          </cell>
          <cell r="U304">
            <v>-75172.11</v>
          </cell>
          <cell r="V304" t="str">
            <v>LDB</v>
          </cell>
          <cell r="W304">
            <v>0</v>
          </cell>
          <cell r="Y304">
            <v>0</v>
          </cell>
          <cell r="Z304">
            <v>0</v>
          </cell>
          <cell r="AA304" t="str">
            <v>BCH</v>
          </cell>
          <cell r="AB304" t="str">
            <v>0023</v>
          </cell>
          <cell r="AC304" t="str">
            <v>WKS</v>
          </cell>
          <cell r="AE304" t="str">
            <v>JV#</v>
          </cell>
          <cell r="AF304" t="str">
            <v>1232</v>
          </cell>
          <cell r="AG304" t="str">
            <v>FRN</v>
          </cell>
          <cell r="AH304" t="str">
            <v>6141</v>
          </cell>
          <cell r="AI304" t="str">
            <v>RP#</v>
          </cell>
          <cell r="AJ304" t="str">
            <v>000</v>
          </cell>
          <cell r="AK304" t="str">
            <v>CTL</v>
          </cell>
          <cell r="AM304" t="str">
            <v>RF#</v>
          </cell>
          <cell r="AU304" t="str">
            <v>TO PLACE IN SERVICE</v>
          </cell>
          <cell r="AZ304" t="str">
            <v>FPL Fibernet</v>
          </cell>
        </row>
        <row r="305">
          <cell r="A305" t="str">
            <v>107100</v>
          </cell>
          <cell r="B305" t="str">
            <v>0312</v>
          </cell>
          <cell r="C305" t="str">
            <v>06068</v>
          </cell>
          <cell r="D305" t="str">
            <v>0FIBER</v>
          </cell>
          <cell r="E305" t="str">
            <v>312000</v>
          </cell>
          <cell r="F305" t="str">
            <v>0803</v>
          </cell>
          <cell r="G305" t="str">
            <v>36000</v>
          </cell>
          <cell r="H305" t="str">
            <v>A</v>
          </cell>
          <cell r="I305" t="str">
            <v>00000041</v>
          </cell>
          <cell r="J305">
            <v>60</v>
          </cell>
          <cell r="K305">
            <v>312</v>
          </cell>
          <cell r="L305">
            <v>6141</v>
          </cell>
          <cell r="M305">
            <v>107</v>
          </cell>
          <cell r="N305">
            <v>10</v>
          </cell>
          <cell r="O305">
            <v>0</v>
          </cell>
          <cell r="P305">
            <v>107.1</v>
          </cell>
          <cell r="Q305" t="str">
            <v>0803</v>
          </cell>
          <cell r="R305" t="str">
            <v>36000</v>
          </cell>
          <cell r="S305" t="str">
            <v>200212</v>
          </cell>
          <cell r="T305" t="str">
            <v>PY42</v>
          </cell>
          <cell r="U305">
            <v>83.08</v>
          </cell>
          <cell r="V305" t="str">
            <v>LDB</v>
          </cell>
          <cell r="W305">
            <v>0</v>
          </cell>
          <cell r="X305" t="str">
            <v>SHR</v>
          </cell>
          <cell r="Y305">
            <v>2</v>
          </cell>
          <cell r="Z305">
            <v>2</v>
          </cell>
          <cell r="AA305" t="str">
            <v>PYP</v>
          </cell>
          <cell r="AB305" t="str">
            <v xml:space="preserve"> 0000025</v>
          </cell>
          <cell r="AC305" t="str">
            <v>PYL</v>
          </cell>
          <cell r="AD305" t="str">
            <v>003054</v>
          </cell>
          <cell r="AE305" t="str">
            <v>EMP</v>
          </cell>
          <cell r="AF305" t="str">
            <v>16244</v>
          </cell>
          <cell r="AG305" t="str">
            <v>JUL</v>
          </cell>
          <cell r="AH305" t="str">
            <v xml:space="preserve"> 000.00</v>
          </cell>
          <cell r="AI305" t="str">
            <v>BCH</v>
          </cell>
          <cell r="AJ305" t="str">
            <v>500</v>
          </cell>
          <cell r="AK305" t="str">
            <v>CLS</v>
          </cell>
          <cell r="AL305" t="str">
            <v>R513</v>
          </cell>
          <cell r="AM305" t="str">
            <v>DTA</v>
          </cell>
          <cell r="AN305" t="str">
            <v xml:space="preserve"> 00000000000.00</v>
          </cell>
          <cell r="AO305" t="str">
            <v>DTH</v>
          </cell>
          <cell r="AP305" t="str">
            <v xml:space="preserve"> 00000000000.00</v>
          </cell>
          <cell r="AV305" t="str">
            <v>000000000</v>
          </cell>
          <cell r="AW305" t="str">
            <v>000</v>
          </cell>
          <cell r="AX305" t="str">
            <v>00</v>
          </cell>
          <cell r="AY305" t="str">
            <v>0</v>
          </cell>
          <cell r="AZ305" t="str">
            <v>FPL Fibernet</v>
          </cell>
        </row>
        <row r="306">
          <cell r="A306" t="str">
            <v>107100</v>
          </cell>
          <cell r="B306" t="str">
            <v>0312</v>
          </cell>
          <cell r="C306" t="str">
            <v>06068</v>
          </cell>
          <cell r="D306" t="str">
            <v>0OTHER</v>
          </cell>
          <cell r="E306" t="str">
            <v>312000</v>
          </cell>
          <cell r="F306" t="str">
            <v>0841</v>
          </cell>
          <cell r="G306" t="str">
            <v>51450</v>
          </cell>
          <cell r="H306" t="str">
            <v>A</v>
          </cell>
          <cell r="I306" t="str">
            <v>00000041</v>
          </cell>
          <cell r="J306">
            <v>64</v>
          </cell>
          <cell r="K306">
            <v>312</v>
          </cell>
          <cell r="L306">
            <v>6141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 t="str">
            <v>0841</v>
          </cell>
          <cell r="R306" t="str">
            <v>51450</v>
          </cell>
          <cell r="S306" t="str">
            <v>200212</v>
          </cell>
          <cell r="T306" t="str">
            <v>SA01</v>
          </cell>
          <cell r="U306">
            <v>826.44</v>
          </cell>
          <cell r="W306">
            <v>0</v>
          </cell>
          <cell r="Y306">
            <v>0</v>
          </cell>
          <cell r="Z306">
            <v>1</v>
          </cell>
          <cell r="AA306" t="str">
            <v>BCH</v>
          </cell>
          <cell r="AB306" t="str">
            <v>450002361</v>
          </cell>
          <cell r="AC306" t="str">
            <v>PO#</v>
          </cell>
          <cell r="AD306" t="str">
            <v>3000026612</v>
          </cell>
          <cell r="AE306" t="str">
            <v>S/R</v>
          </cell>
          <cell r="AF306" t="str">
            <v>337</v>
          </cell>
          <cell r="AI306" t="str">
            <v>PYN</v>
          </cell>
          <cell r="AJ306" t="str">
            <v>COMPUCOM SYSTEMS INC</v>
          </cell>
          <cell r="AK306" t="str">
            <v>VND</v>
          </cell>
          <cell r="AL306" t="str">
            <v>382363156</v>
          </cell>
          <cell r="AM306" t="str">
            <v>FAC</v>
          </cell>
          <cell r="AN306" t="str">
            <v>000</v>
          </cell>
          <cell r="AQ306" t="str">
            <v>NVD</v>
          </cell>
          <cell r="AR306" t="str">
            <v>2002-12-</v>
          </cell>
          <cell r="AU306" t="str">
            <v>WHATSUP GOLD V7.X W/COMPUCOM SYSTEMS INC5000003708</v>
          </cell>
          <cell r="AV306" t="str">
            <v>EPROCOMM</v>
          </cell>
          <cell r="AW306" t="str">
            <v>000</v>
          </cell>
          <cell r="AX306" t="str">
            <v>00</v>
          </cell>
          <cell r="AY306" t="str">
            <v>0</v>
          </cell>
          <cell r="AZ306" t="str">
            <v>FPL Fibernet</v>
          </cell>
        </row>
        <row r="307">
          <cell r="A307" t="str">
            <v>107100</v>
          </cell>
          <cell r="B307" t="str">
            <v>0385</v>
          </cell>
          <cell r="C307" t="str">
            <v>06068</v>
          </cell>
          <cell r="D307" t="str">
            <v>0FIBER</v>
          </cell>
          <cell r="E307" t="str">
            <v>385000</v>
          </cell>
          <cell r="F307" t="str">
            <v>0621</v>
          </cell>
          <cell r="G307" t="str">
            <v>52450</v>
          </cell>
          <cell r="H307" t="str">
            <v>A</v>
          </cell>
          <cell r="I307" t="str">
            <v>00000041</v>
          </cell>
          <cell r="J307">
            <v>60</v>
          </cell>
          <cell r="K307">
            <v>385</v>
          </cell>
          <cell r="L307">
            <v>6141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 t="str">
            <v>0621</v>
          </cell>
          <cell r="R307" t="str">
            <v>52450</v>
          </cell>
          <cell r="S307" t="str">
            <v>200212</v>
          </cell>
          <cell r="T307" t="str">
            <v>SA01</v>
          </cell>
          <cell r="U307">
            <v>58.97</v>
          </cell>
          <cell r="W307">
            <v>0</v>
          </cell>
          <cell r="Y307">
            <v>0</v>
          </cell>
          <cell r="Z307">
            <v>0</v>
          </cell>
          <cell r="AA307" t="str">
            <v>BCH</v>
          </cell>
          <cell r="AB307" t="str">
            <v>450002351</v>
          </cell>
          <cell r="AC307" t="str">
            <v>PO#</v>
          </cell>
          <cell r="AE307" t="str">
            <v>S/R</v>
          </cell>
          <cell r="AI307" t="str">
            <v>PYN</v>
          </cell>
          <cell r="AJ307" t="str">
            <v>BATTLES K J</v>
          </cell>
          <cell r="AK307" t="str">
            <v>VND</v>
          </cell>
          <cell r="AL307" t="str">
            <v>497709833</v>
          </cell>
          <cell r="AM307" t="str">
            <v>FAC</v>
          </cell>
          <cell r="AN307" t="str">
            <v>000</v>
          </cell>
          <cell r="AQ307" t="str">
            <v>NVD</v>
          </cell>
          <cell r="AR307" t="str">
            <v>2002-12-</v>
          </cell>
          <cell r="AU307" t="str">
            <v>FINAL EXPENSE BOOKS BATTLES K J         1900003346</v>
          </cell>
          <cell r="AV307" t="str">
            <v>WF-BATCH</v>
          </cell>
          <cell r="AW307" t="str">
            <v>000</v>
          </cell>
          <cell r="AX307" t="str">
            <v>00</v>
          </cell>
          <cell r="AY307" t="str">
            <v>0</v>
          </cell>
          <cell r="AZ307" t="str">
            <v>FPL Fibernet</v>
          </cell>
        </row>
        <row r="308">
          <cell r="A308" t="str">
            <v>107100</v>
          </cell>
          <cell r="B308" t="str">
            <v>0385</v>
          </cell>
          <cell r="C308" t="str">
            <v>06068</v>
          </cell>
          <cell r="D308" t="str">
            <v>0FIBER</v>
          </cell>
          <cell r="E308" t="str">
            <v>385000</v>
          </cell>
          <cell r="F308" t="str">
            <v>0803</v>
          </cell>
          <cell r="G308" t="str">
            <v>36000</v>
          </cell>
          <cell r="H308" t="str">
            <v>A</v>
          </cell>
          <cell r="I308" t="str">
            <v>00000041</v>
          </cell>
          <cell r="J308">
            <v>60</v>
          </cell>
          <cell r="K308">
            <v>385</v>
          </cell>
          <cell r="L308">
            <v>6141</v>
          </cell>
          <cell r="M308">
            <v>107</v>
          </cell>
          <cell r="N308">
            <v>10</v>
          </cell>
          <cell r="O308">
            <v>0</v>
          </cell>
          <cell r="P308">
            <v>107.1</v>
          </cell>
          <cell r="Q308" t="str">
            <v>0803</v>
          </cell>
          <cell r="R308" t="str">
            <v>36000</v>
          </cell>
          <cell r="S308" t="str">
            <v>200212</v>
          </cell>
          <cell r="T308" t="str">
            <v>PY42</v>
          </cell>
          <cell r="U308">
            <v>2785.6</v>
          </cell>
          <cell r="V308" t="str">
            <v>LDB</v>
          </cell>
          <cell r="W308">
            <v>0</v>
          </cell>
          <cell r="X308" t="str">
            <v>SHR</v>
          </cell>
          <cell r="Y308">
            <v>64</v>
          </cell>
          <cell r="Z308">
            <v>64</v>
          </cell>
          <cell r="AA308" t="str">
            <v>PYP</v>
          </cell>
          <cell r="AB308" t="str">
            <v xml:space="preserve"> 0000001</v>
          </cell>
          <cell r="AC308" t="str">
            <v>PYL</v>
          </cell>
          <cell r="AD308" t="str">
            <v>004308</v>
          </cell>
          <cell r="AE308" t="str">
            <v>EMP</v>
          </cell>
          <cell r="AF308" t="str">
            <v>17340</v>
          </cell>
          <cell r="AG308" t="str">
            <v>JUL</v>
          </cell>
          <cell r="AH308" t="str">
            <v xml:space="preserve"> 000.00</v>
          </cell>
          <cell r="AI308" t="str">
            <v>BCH</v>
          </cell>
          <cell r="AJ308" t="str">
            <v>500</v>
          </cell>
          <cell r="AK308" t="str">
            <v>CLS</v>
          </cell>
          <cell r="AL308" t="str">
            <v>1RCL</v>
          </cell>
          <cell r="AM308" t="str">
            <v>DTA</v>
          </cell>
          <cell r="AN308" t="str">
            <v xml:space="preserve"> 00000000000.00</v>
          </cell>
          <cell r="AO308" t="str">
            <v>DTH</v>
          </cell>
          <cell r="AP308" t="str">
            <v xml:space="preserve"> 00000000000.00</v>
          </cell>
          <cell r="AV308" t="str">
            <v>000000000</v>
          </cell>
          <cell r="AW308" t="str">
            <v>000</v>
          </cell>
          <cell r="AX308" t="str">
            <v>00</v>
          </cell>
          <cell r="AY308" t="str">
            <v>0</v>
          </cell>
          <cell r="AZ308" t="str">
            <v>FPL Fibernet</v>
          </cell>
        </row>
        <row r="309">
          <cell r="A309" t="str">
            <v>107100</v>
          </cell>
          <cell r="B309" t="str">
            <v>0385</v>
          </cell>
          <cell r="C309" t="str">
            <v>06068</v>
          </cell>
          <cell r="D309" t="str">
            <v>0FIBER</v>
          </cell>
          <cell r="E309" t="str">
            <v>385000</v>
          </cell>
          <cell r="F309" t="str">
            <v>0803</v>
          </cell>
          <cell r="G309" t="str">
            <v>36000</v>
          </cell>
          <cell r="H309" t="str">
            <v>A</v>
          </cell>
          <cell r="I309" t="str">
            <v>00000041</v>
          </cell>
          <cell r="J309">
            <v>60</v>
          </cell>
          <cell r="K309">
            <v>385</v>
          </cell>
          <cell r="L309">
            <v>6141</v>
          </cell>
          <cell r="M309">
            <v>107</v>
          </cell>
          <cell r="N309">
            <v>10</v>
          </cell>
          <cell r="O309">
            <v>0</v>
          </cell>
          <cell r="P309">
            <v>107.1</v>
          </cell>
          <cell r="Q309" t="str">
            <v>0803</v>
          </cell>
          <cell r="R309" t="str">
            <v>36000</v>
          </cell>
          <cell r="S309" t="str">
            <v>200212</v>
          </cell>
          <cell r="T309" t="str">
            <v>PY42</v>
          </cell>
          <cell r="U309">
            <v>3482</v>
          </cell>
          <cell r="V309" t="str">
            <v>LDB</v>
          </cell>
          <cell r="W309">
            <v>0</v>
          </cell>
          <cell r="X309" t="str">
            <v>SHR</v>
          </cell>
          <cell r="Y309">
            <v>80</v>
          </cell>
          <cell r="Z309">
            <v>80</v>
          </cell>
          <cell r="AA309" t="str">
            <v>PYP</v>
          </cell>
          <cell r="AB309" t="str">
            <v xml:space="preserve"> 0000025</v>
          </cell>
          <cell r="AC309" t="str">
            <v>PYL</v>
          </cell>
          <cell r="AD309" t="str">
            <v>004308</v>
          </cell>
          <cell r="AE309" t="str">
            <v>EMP</v>
          </cell>
          <cell r="AF309" t="str">
            <v>17340</v>
          </cell>
          <cell r="AG309" t="str">
            <v>JUL</v>
          </cell>
          <cell r="AH309" t="str">
            <v xml:space="preserve"> 000.00</v>
          </cell>
          <cell r="AI309" t="str">
            <v>BCH</v>
          </cell>
          <cell r="AJ309" t="str">
            <v>500</v>
          </cell>
          <cell r="AK309" t="str">
            <v>CLS</v>
          </cell>
          <cell r="AL309" t="str">
            <v>1RCL</v>
          </cell>
          <cell r="AM309" t="str">
            <v>DTA</v>
          </cell>
          <cell r="AN309" t="str">
            <v xml:space="preserve"> 00000000000.00</v>
          </cell>
          <cell r="AO309" t="str">
            <v>DTH</v>
          </cell>
          <cell r="AP309" t="str">
            <v xml:space="preserve"> 00000000000.00</v>
          </cell>
          <cell r="AV309" t="str">
            <v>000000000</v>
          </cell>
          <cell r="AW309" t="str">
            <v>000</v>
          </cell>
          <cell r="AX309" t="str">
            <v>00</v>
          </cell>
          <cell r="AY309" t="str">
            <v>0</v>
          </cell>
          <cell r="AZ309" t="str">
            <v>FPL Fibernet</v>
          </cell>
        </row>
        <row r="310">
          <cell r="A310" t="str">
            <v>107100</v>
          </cell>
          <cell r="B310" t="str">
            <v>0385</v>
          </cell>
          <cell r="C310" t="str">
            <v>06068</v>
          </cell>
          <cell r="D310" t="str">
            <v>0FIBER</v>
          </cell>
          <cell r="E310" t="str">
            <v>385000</v>
          </cell>
          <cell r="F310" t="str">
            <v>0803</v>
          </cell>
          <cell r="G310" t="str">
            <v>36000</v>
          </cell>
          <cell r="H310" t="str">
            <v>A</v>
          </cell>
          <cell r="I310" t="str">
            <v>00000041</v>
          </cell>
          <cell r="J310">
            <v>60</v>
          </cell>
          <cell r="K310">
            <v>385</v>
          </cell>
          <cell r="L310">
            <v>6141</v>
          </cell>
          <cell r="M310">
            <v>107</v>
          </cell>
          <cell r="N310">
            <v>10</v>
          </cell>
          <cell r="O310">
            <v>0</v>
          </cell>
          <cell r="P310">
            <v>107.1</v>
          </cell>
          <cell r="Q310" t="str">
            <v>0803</v>
          </cell>
          <cell r="R310" t="str">
            <v>36000</v>
          </cell>
          <cell r="S310" t="str">
            <v>200212</v>
          </cell>
          <cell r="T310" t="str">
            <v>PY42</v>
          </cell>
          <cell r="U310">
            <v>3482</v>
          </cell>
          <cell r="V310" t="str">
            <v>LDB</v>
          </cell>
          <cell r="W310">
            <v>0</v>
          </cell>
          <cell r="X310" t="str">
            <v>SHR</v>
          </cell>
          <cell r="Y310">
            <v>80</v>
          </cell>
          <cell r="Z310">
            <v>80</v>
          </cell>
          <cell r="AA310" t="str">
            <v>PYP</v>
          </cell>
          <cell r="AB310" t="str">
            <v xml:space="preserve"> 0000026</v>
          </cell>
          <cell r="AC310" t="str">
            <v>PYL</v>
          </cell>
          <cell r="AD310" t="str">
            <v>004308</v>
          </cell>
          <cell r="AE310" t="str">
            <v>EMP</v>
          </cell>
          <cell r="AF310" t="str">
            <v>17340</v>
          </cell>
          <cell r="AG310" t="str">
            <v>JUL</v>
          </cell>
          <cell r="AH310" t="str">
            <v xml:space="preserve"> 000.00</v>
          </cell>
          <cell r="AI310" t="str">
            <v>BCH</v>
          </cell>
          <cell r="AJ310" t="str">
            <v>500</v>
          </cell>
          <cell r="AK310" t="str">
            <v>CLS</v>
          </cell>
          <cell r="AL310" t="str">
            <v>1RCL</v>
          </cell>
          <cell r="AM310" t="str">
            <v>DTA</v>
          </cell>
          <cell r="AN310" t="str">
            <v xml:space="preserve"> 00000000000.00</v>
          </cell>
          <cell r="AO310" t="str">
            <v>DTH</v>
          </cell>
          <cell r="AP310" t="str">
            <v xml:space="preserve"> 00000000000.00</v>
          </cell>
          <cell r="AV310" t="str">
            <v>000000000</v>
          </cell>
          <cell r="AW310" t="str">
            <v>000</v>
          </cell>
          <cell r="AX310" t="str">
            <v>00</v>
          </cell>
          <cell r="AY310" t="str">
            <v>0</v>
          </cell>
          <cell r="AZ310" t="str">
            <v>FPL Fibernet</v>
          </cell>
        </row>
        <row r="311">
          <cell r="A311" t="str">
            <v>107100</v>
          </cell>
          <cell r="B311" t="str">
            <v>0385</v>
          </cell>
          <cell r="C311" t="str">
            <v>06068</v>
          </cell>
          <cell r="D311" t="str">
            <v>0FIBER</v>
          </cell>
          <cell r="E311" t="str">
            <v>385000</v>
          </cell>
          <cell r="F311" t="str">
            <v>0814</v>
          </cell>
          <cell r="G311" t="str">
            <v>52450</v>
          </cell>
          <cell r="H311" t="str">
            <v>A</v>
          </cell>
          <cell r="I311" t="str">
            <v>00000041</v>
          </cell>
          <cell r="J311">
            <v>60</v>
          </cell>
          <cell r="K311">
            <v>385</v>
          </cell>
          <cell r="L311">
            <v>6141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 t="str">
            <v>0814</v>
          </cell>
          <cell r="R311" t="str">
            <v>52450</v>
          </cell>
          <cell r="S311" t="str">
            <v>200212</v>
          </cell>
          <cell r="T311" t="str">
            <v>SA01</v>
          </cell>
          <cell r="U311">
            <v>63.47</v>
          </cell>
          <cell r="W311">
            <v>0</v>
          </cell>
          <cell r="Y311">
            <v>0</v>
          </cell>
          <cell r="Z311">
            <v>0</v>
          </cell>
          <cell r="AA311" t="str">
            <v>BCH</v>
          </cell>
          <cell r="AB311" t="str">
            <v>450002354</v>
          </cell>
          <cell r="AC311" t="str">
            <v>PO#</v>
          </cell>
          <cell r="AE311" t="str">
            <v>S/R</v>
          </cell>
          <cell r="AI311" t="str">
            <v>PYN</v>
          </cell>
          <cell r="AJ311" t="str">
            <v>FUENTES Y D</v>
          </cell>
          <cell r="AK311" t="str">
            <v>VND</v>
          </cell>
          <cell r="AL311" t="str">
            <v>458817340</v>
          </cell>
          <cell r="AM311" t="str">
            <v>FAC</v>
          </cell>
          <cell r="AN311" t="str">
            <v>000</v>
          </cell>
          <cell r="AQ311" t="str">
            <v>NVD</v>
          </cell>
          <cell r="AR311" t="str">
            <v>2002-12-</v>
          </cell>
          <cell r="AU311" t="str">
            <v>FUENTES - CELL      FUENTES Y D         1900003409</v>
          </cell>
          <cell r="AV311" t="str">
            <v>WF-BATCH</v>
          </cell>
          <cell r="AW311" t="str">
            <v>000</v>
          </cell>
          <cell r="AX311" t="str">
            <v>00</v>
          </cell>
          <cell r="AY311" t="str">
            <v>0</v>
          </cell>
          <cell r="AZ311" t="str">
            <v>FPL Fibernet</v>
          </cell>
        </row>
        <row r="312">
          <cell r="A312" t="str">
            <v>107100</v>
          </cell>
          <cell r="B312" t="str">
            <v>0385</v>
          </cell>
          <cell r="C312" t="str">
            <v>06068</v>
          </cell>
          <cell r="D312" t="str">
            <v>0OTHER</v>
          </cell>
          <cell r="E312" t="str">
            <v>385000</v>
          </cell>
          <cell r="F312" t="str">
            <v>0803</v>
          </cell>
          <cell r="G312" t="str">
            <v>36000</v>
          </cell>
          <cell r="H312" t="str">
            <v>A</v>
          </cell>
          <cell r="I312" t="str">
            <v>00000041</v>
          </cell>
          <cell r="J312">
            <v>64</v>
          </cell>
          <cell r="K312">
            <v>385</v>
          </cell>
          <cell r="L312">
            <v>6141</v>
          </cell>
          <cell r="M312">
            <v>107</v>
          </cell>
          <cell r="N312">
            <v>10</v>
          </cell>
          <cell r="O312">
            <v>0</v>
          </cell>
          <cell r="P312">
            <v>107.1</v>
          </cell>
          <cell r="Q312" t="str">
            <v>0803</v>
          </cell>
          <cell r="R312" t="str">
            <v>36000</v>
          </cell>
          <cell r="S312" t="str">
            <v>200212</v>
          </cell>
          <cell r="T312" t="str">
            <v>PY42</v>
          </cell>
          <cell r="U312">
            <v>328.3</v>
          </cell>
          <cell r="V312" t="str">
            <v>LDB</v>
          </cell>
          <cell r="W312">
            <v>0</v>
          </cell>
          <cell r="X312" t="str">
            <v>SHR</v>
          </cell>
          <cell r="Y312">
            <v>8</v>
          </cell>
          <cell r="Z312">
            <v>8</v>
          </cell>
          <cell r="AA312" t="str">
            <v>PYP</v>
          </cell>
          <cell r="AB312" t="str">
            <v xml:space="preserve"> 0000025</v>
          </cell>
          <cell r="AC312" t="str">
            <v>PYL</v>
          </cell>
          <cell r="AD312" t="str">
            <v>004399</v>
          </cell>
          <cell r="AE312" t="str">
            <v>EMP</v>
          </cell>
          <cell r="AF312" t="str">
            <v>35412</v>
          </cell>
          <cell r="AG312" t="str">
            <v>JUL</v>
          </cell>
          <cell r="AH312" t="str">
            <v xml:space="preserve"> 000.00</v>
          </cell>
          <cell r="AI312" t="str">
            <v>BCH</v>
          </cell>
          <cell r="AJ312" t="str">
            <v>500</v>
          </cell>
          <cell r="AK312" t="str">
            <v>CLS</v>
          </cell>
          <cell r="AL312" t="str">
            <v>R436</v>
          </cell>
          <cell r="AM312" t="str">
            <v>DTA</v>
          </cell>
          <cell r="AN312" t="str">
            <v xml:space="preserve"> 00000000000.00</v>
          </cell>
          <cell r="AO312" t="str">
            <v>DTH</v>
          </cell>
          <cell r="AP312" t="str">
            <v xml:space="preserve"> 00000000000.00</v>
          </cell>
          <cell r="AV312" t="str">
            <v>000000000</v>
          </cell>
          <cell r="AW312" t="str">
            <v>000</v>
          </cell>
          <cell r="AX312" t="str">
            <v>00</v>
          </cell>
          <cell r="AY312" t="str">
            <v>0</v>
          </cell>
          <cell r="AZ312" t="str">
            <v>FPL Fibernet</v>
          </cell>
        </row>
        <row r="313">
          <cell r="A313" t="str">
            <v>107100</v>
          </cell>
          <cell r="B313" t="str">
            <v>0385</v>
          </cell>
          <cell r="C313" t="str">
            <v>06068</v>
          </cell>
          <cell r="D313" t="str">
            <v>0OTHER</v>
          </cell>
          <cell r="E313" t="str">
            <v>385000</v>
          </cell>
          <cell r="F313" t="str">
            <v>0803</v>
          </cell>
          <cell r="G313" t="str">
            <v>36000</v>
          </cell>
          <cell r="H313" t="str">
            <v>A</v>
          </cell>
          <cell r="I313" t="str">
            <v>00000041</v>
          </cell>
          <cell r="J313">
            <v>64</v>
          </cell>
          <cell r="K313">
            <v>385</v>
          </cell>
          <cell r="L313">
            <v>6141</v>
          </cell>
          <cell r="M313">
            <v>107</v>
          </cell>
          <cell r="N313">
            <v>10</v>
          </cell>
          <cell r="O313">
            <v>0</v>
          </cell>
          <cell r="P313">
            <v>107.1</v>
          </cell>
          <cell r="Q313" t="str">
            <v>0803</v>
          </cell>
          <cell r="R313" t="str">
            <v>36000</v>
          </cell>
          <cell r="S313" t="str">
            <v>200212</v>
          </cell>
          <cell r="T313" t="str">
            <v>PY42</v>
          </cell>
          <cell r="U313">
            <v>328.3</v>
          </cell>
          <cell r="V313" t="str">
            <v>LDB</v>
          </cell>
          <cell r="W313">
            <v>0</v>
          </cell>
          <cell r="X313" t="str">
            <v>SHR</v>
          </cell>
          <cell r="Y313">
            <v>8</v>
          </cell>
          <cell r="Z313">
            <v>8</v>
          </cell>
          <cell r="AA313" t="str">
            <v>PYP</v>
          </cell>
          <cell r="AB313" t="str">
            <v xml:space="preserve"> 0000026</v>
          </cell>
          <cell r="AC313" t="str">
            <v>PYL</v>
          </cell>
          <cell r="AD313" t="str">
            <v>004399</v>
          </cell>
          <cell r="AE313" t="str">
            <v>EMP</v>
          </cell>
          <cell r="AF313" t="str">
            <v>35412</v>
          </cell>
          <cell r="AG313" t="str">
            <v>JUL</v>
          </cell>
          <cell r="AH313" t="str">
            <v xml:space="preserve"> 000.00</v>
          </cell>
          <cell r="AI313" t="str">
            <v>BCH</v>
          </cell>
          <cell r="AJ313" t="str">
            <v>500</v>
          </cell>
          <cell r="AK313" t="str">
            <v>CLS</v>
          </cell>
          <cell r="AL313" t="str">
            <v>R436</v>
          </cell>
          <cell r="AM313" t="str">
            <v>DTA</v>
          </cell>
          <cell r="AN313" t="str">
            <v xml:space="preserve"> 00000000000.00</v>
          </cell>
          <cell r="AO313" t="str">
            <v>DTH</v>
          </cell>
          <cell r="AP313" t="str">
            <v xml:space="preserve"> 00000000000.00</v>
          </cell>
          <cell r="AV313" t="str">
            <v>000000000</v>
          </cell>
          <cell r="AW313" t="str">
            <v>000</v>
          </cell>
          <cell r="AX313" t="str">
            <v>00</v>
          </cell>
          <cell r="AY313" t="str">
            <v>0</v>
          </cell>
          <cell r="AZ313" t="str">
            <v>FPL Fibernet</v>
          </cell>
        </row>
        <row r="314">
          <cell r="A314" t="str">
            <v>107100</v>
          </cell>
          <cell r="B314" t="str">
            <v>0306</v>
          </cell>
          <cell r="C314" t="str">
            <v>06143</v>
          </cell>
          <cell r="D314" t="str">
            <v>0FIBER</v>
          </cell>
          <cell r="E314" t="str">
            <v>306000</v>
          </cell>
          <cell r="F314" t="str">
            <v>0676</v>
          </cell>
          <cell r="G314" t="str">
            <v>65000</v>
          </cell>
          <cell r="H314" t="str">
            <v>A</v>
          </cell>
          <cell r="I314" t="str">
            <v>00000041</v>
          </cell>
          <cell r="J314">
            <v>63</v>
          </cell>
          <cell r="K314">
            <v>306</v>
          </cell>
          <cell r="L314">
            <v>6143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 t="str">
            <v>0676</v>
          </cell>
          <cell r="R314" t="str">
            <v>65000</v>
          </cell>
          <cell r="S314" t="str">
            <v>200212</v>
          </cell>
          <cell r="T314" t="str">
            <v>CA01</v>
          </cell>
          <cell r="U314">
            <v>227.26</v>
          </cell>
          <cell r="V314" t="str">
            <v>LDB</v>
          </cell>
          <cell r="W314">
            <v>0</v>
          </cell>
          <cell r="Y314">
            <v>0</v>
          </cell>
          <cell r="Z314">
            <v>0</v>
          </cell>
          <cell r="AA314" t="str">
            <v>BCH</v>
          </cell>
          <cell r="AB314" t="str">
            <v>0001</v>
          </cell>
          <cell r="AC314" t="str">
            <v>WKS</v>
          </cell>
          <cell r="AE314" t="str">
            <v>JV#</v>
          </cell>
          <cell r="AF314" t="str">
            <v>122A</v>
          </cell>
          <cell r="AG314" t="str">
            <v>FRN</v>
          </cell>
          <cell r="AH314" t="str">
            <v>6143</v>
          </cell>
          <cell r="AI314" t="str">
            <v>RP#</v>
          </cell>
          <cell r="AJ314" t="str">
            <v>000</v>
          </cell>
          <cell r="AK314" t="str">
            <v>CTL</v>
          </cell>
          <cell r="AM314" t="str">
            <v>RF#</v>
          </cell>
          <cell r="AU314" t="str">
            <v>I/C-M&amp;S</v>
          </cell>
          <cell r="AZ314" t="str">
            <v>FPL Fibernet</v>
          </cell>
        </row>
        <row r="315">
          <cell r="A315" t="str">
            <v>107100</v>
          </cell>
          <cell r="B315" t="str">
            <v>0306</v>
          </cell>
          <cell r="C315" t="str">
            <v>06143</v>
          </cell>
          <cell r="D315" t="str">
            <v>0FIBER</v>
          </cell>
          <cell r="E315" t="str">
            <v>306000</v>
          </cell>
          <cell r="F315" t="str">
            <v>0790</v>
          </cell>
          <cell r="G315" t="str">
            <v>65000</v>
          </cell>
          <cell r="H315" t="str">
            <v>A</v>
          </cell>
          <cell r="I315" t="str">
            <v>00000041</v>
          </cell>
          <cell r="J315">
            <v>63</v>
          </cell>
          <cell r="K315">
            <v>306</v>
          </cell>
          <cell r="L315">
            <v>6143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 t="str">
            <v>0790</v>
          </cell>
          <cell r="R315" t="str">
            <v>65000</v>
          </cell>
          <cell r="S315" t="str">
            <v>200212</v>
          </cell>
          <cell r="T315" t="str">
            <v>CA01</v>
          </cell>
          <cell r="U315">
            <v>-38736.300000000003</v>
          </cell>
          <cell r="V315" t="str">
            <v>LDB</v>
          </cell>
          <cell r="W315">
            <v>0</v>
          </cell>
          <cell r="Y315">
            <v>0</v>
          </cell>
          <cell r="Z315">
            <v>0</v>
          </cell>
          <cell r="AA315" t="str">
            <v>BCH</v>
          </cell>
          <cell r="AB315" t="str">
            <v>0023</v>
          </cell>
          <cell r="AC315" t="str">
            <v>WKS</v>
          </cell>
          <cell r="AE315" t="str">
            <v>JV#</v>
          </cell>
          <cell r="AF315" t="str">
            <v>1232</v>
          </cell>
          <cell r="AG315" t="str">
            <v>FRN</v>
          </cell>
          <cell r="AH315" t="str">
            <v>6143</v>
          </cell>
          <cell r="AI315" t="str">
            <v>RP#</v>
          </cell>
          <cell r="AJ315" t="str">
            <v>000</v>
          </cell>
          <cell r="AK315" t="str">
            <v>CTL</v>
          </cell>
          <cell r="AM315" t="str">
            <v>RF#</v>
          </cell>
          <cell r="AU315" t="str">
            <v>TO PLACE IN SERVICE</v>
          </cell>
          <cell r="AZ315" t="str">
            <v>FPL Fibernet</v>
          </cell>
        </row>
        <row r="316">
          <cell r="A316" t="str">
            <v>107100</v>
          </cell>
          <cell r="B316" t="str">
            <v>0306</v>
          </cell>
          <cell r="C316" t="str">
            <v>06143</v>
          </cell>
          <cell r="D316" t="str">
            <v>0FIBER</v>
          </cell>
          <cell r="E316" t="str">
            <v>306000</v>
          </cell>
          <cell r="F316" t="str">
            <v>0804</v>
          </cell>
          <cell r="G316" t="str">
            <v>65000</v>
          </cell>
          <cell r="H316" t="str">
            <v>A</v>
          </cell>
          <cell r="I316" t="str">
            <v>00000041</v>
          </cell>
          <cell r="J316">
            <v>63</v>
          </cell>
          <cell r="K316">
            <v>306</v>
          </cell>
          <cell r="L316">
            <v>6143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 t="str">
            <v>0804</v>
          </cell>
          <cell r="R316" t="str">
            <v>65000</v>
          </cell>
          <cell r="S316" t="str">
            <v>200212</v>
          </cell>
          <cell r="T316" t="str">
            <v>CA01</v>
          </cell>
          <cell r="U316">
            <v>928.68</v>
          </cell>
          <cell r="V316" t="str">
            <v>LDB</v>
          </cell>
          <cell r="W316">
            <v>0</v>
          </cell>
          <cell r="Y316">
            <v>0</v>
          </cell>
          <cell r="Z316">
            <v>0</v>
          </cell>
          <cell r="AA316" t="str">
            <v>BCH</v>
          </cell>
          <cell r="AB316" t="str">
            <v>0001</v>
          </cell>
          <cell r="AC316" t="str">
            <v>WKS</v>
          </cell>
          <cell r="AE316" t="str">
            <v>JV#</v>
          </cell>
          <cell r="AF316" t="str">
            <v>122A</v>
          </cell>
          <cell r="AG316" t="str">
            <v>FRN</v>
          </cell>
          <cell r="AH316" t="str">
            <v>6143</v>
          </cell>
          <cell r="AI316" t="str">
            <v>RP#</v>
          </cell>
          <cell r="AJ316" t="str">
            <v>000</v>
          </cell>
          <cell r="AK316" t="str">
            <v>CTL</v>
          </cell>
          <cell r="AM316" t="str">
            <v>RF#</v>
          </cell>
          <cell r="AU316" t="str">
            <v>I/C-OT PAY/BARG VAR,FPL</v>
          </cell>
          <cell r="AZ316" t="str">
            <v>FPL Fibernet</v>
          </cell>
        </row>
        <row r="317">
          <cell r="A317" t="str">
            <v>107100</v>
          </cell>
          <cell r="B317" t="str">
            <v>0312</v>
          </cell>
          <cell r="C317" t="str">
            <v>06997</v>
          </cell>
          <cell r="D317" t="str">
            <v>0OTHER</v>
          </cell>
          <cell r="E317" t="str">
            <v>312000</v>
          </cell>
          <cell r="F317" t="str">
            <v>0790</v>
          </cell>
          <cell r="G317" t="str">
            <v>65000</v>
          </cell>
          <cell r="H317" t="str">
            <v>A</v>
          </cell>
          <cell r="I317" t="str">
            <v>00000041</v>
          </cell>
          <cell r="J317">
            <v>65</v>
          </cell>
          <cell r="K317">
            <v>312</v>
          </cell>
          <cell r="L317">
            <v>6144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 t="str">
            <v>0790</v>
          </cell>
          <cell r="R317" t="str">
            <v>65000</v>
          </cell>
          <cell r="S317" t="str">
            <v>200212</v>
          </cell>
          <cell r="T317" t="str">
            <v>CA01</v>
          </cell>
          <cell r="U317">
            <v>-46374</v>
          </cell>
          <cell r="V317" t="str">
            <v>LDB</v>
          </cell>
          <cell r="W317">
            <v>0</v>
          </cell>
          <cell r="Y317">
            <v>0</v>
          </cell>
          <cell r="Z317">
            <v>0</v>
          </cell>
          <cell r="AA317" t="str">
            <v>BCH</v>
          </cell>
          <cell r="AB317" t="str">
            <v>0003</v>
          </cell>
          <cell r="AC317" t="str">
            <v>WKS</v>
          </cell>
          <cell r="AE317" t="str">
            <v>JV#</v>
          </cell>
          <cell r="AF317" t="str">
            <v>1232</v>
          </cell>
          <cell r="AG317" t="str">
            <v>FRN</v>
          </cell>
          <cell r="AH317" t="str">
            <v>6144</v>
          </cell>
          <cell r="AI317" t="str">
            <v>RP#</v>
          </cell>
          <cell r="AJ317" t="str">
            <v>000</v>
          </cell>
          <cell r="AK317" t="str">
            <v>CTL</v>
          </cell>
          <cell r="AM317" t="str">
            <v>RF#</v>
          </cell>
          <cell r="AU317" t="str">
            <v>AC-REV ACCRUAL OF OCT 02 CAPITA</v>
          </cell>
          <cell r="AZ317" t="str">
            <v>FPL Fibernet</v>
          </cell>
        </row>
        <row r="318">
          <cell r="A318" t="str">
            <v>107100</v>
          </cell>
          <cell r="B318" t="str">
            <v>0312</v>
          </cell>
          <cell r="C318" t="str">
            <v>06997</v>
          </cell>
          <cell r="D318" t="str">
            <v>0OTHER</v>
          </cell>
          <cell r="E318" t="str">
            <v>312000</v>
          </cell>
          <cell r="F318" t="str">
            <v>0813</v>
          </cell>
          <cell r="G318" t="str">
            <v>52450</v>
          </cell>
          <cell r="H318" t="str">
            <v>A</v>
          </cell>
          <cell r="I318" t="str">
            <v>00000041</v>
          </cell>
          <cell r="J318">
            <v>66</v>
          </cell>
          <cell r="K318">
            <v>312</v>
          </cell>
          <cell r="L318">
            <v>6144</v>
          </cell>
          <cell r="M318">
            <v>398</v>
          </cell>
          <cell r="N318">
            <v>0</v>
          </cell>
          <cell r="O318">
            <v>1</v>
          </cell>
          <cell r="P318">
            <v>398.00099999999998</v>
          </cell>
          <cell r="Q318" t="str">
            <v>0813</v>
          </cell>
          <cell r="R318" t="str">
            <v>52450</v>
          </cell>
          <cell r="S318" t="str">
            <v>200212</v>
          </cell>
          <cell r="T318" t="str">
            <v>SA01</v>
          </cell>
          <cell r="U318">
            <v>17.25</v>
          </cell>
          <cell r="W318">
            <v>0</v>
          </cell>
          <cell r="Y318">
            <v>0</v>
          </cell>
          <cell r="Z318">
            <v>1</v>
          </cell>
          <cell r="AA318" t="str">
            <v>BCH</v>
          </cell>
          <cell r="AB318" t="str">
            <v>450002337</v>
          </cell>
          <cell r="AC318" t="str">
            <v>PO#</v>
          </cell>
          <cell r="AD318" t="str">
            <v>4500005203</v>
          </cell>
          <cell r="AE318" t="str">
            <v>S/R</v>
          </cell>
          <cell r="AF318" t="str">
            <v>NET</v>
          </cell>
          <cell r="AI318" t="str">
            <v>PYN</v>
          </cell>
          <cell r="AJ318" t="str">
            <v>NORTEL NETWORKS USA INC</v>
          </cell>
          <cell r="AK318" t="str">
            <v>VND</v>
          </cell>
          <cell r="AL318" t="str">
            <v>770427791</v>
          </cell>
          <cell r="AM318" t="str">
            <v>FAC</v>
          </cell>
          <cell r="AN318" t="str">
            <v>000</v>
          </cell>
          <cell r="AQ318" t="str">
            <v>NVD</v>
          </cell>
          <cell r="AR318" t="str">
            <v>2002-09-</v>
          </cell>
          <cell r="AU318" t="str">
            <v>NORTEL NETWORKS USA NORTEL NETWORKS USA 0015279970</v>
          </cell>
          <cell r="AV318" t="str">
            <v>AXR0JK3</v>
          </cell>
          <cell r="AW318" t="str">
            <v>000</v>
          </cell>
          <cell r="AX318" t="str">
            <v>00</v>
          </cell>
          <cell r="AY318" t="str">
            <v>0</v>
          </cell>
          <cell r="AZ318" t="str">
            <v>FPL Fibernet</v>
          </cell>
        </row>
        <row r="319">
          <cell r="A319" t="str">
            <v>107100</v>
          </cell>
          <cell r="B319" t="str">
            <v>0312</v>
          </cell>
          <cell r="C319" t="str">
            <v>06997</v>
          </cell>
          <cell r="D319" t="str">
            <v>0OTHER</v>
          </cell>
          <cell r="E319" t="str">
            <v>312000</v>
          </cell>
          <cell r="F319" t="str">
            <v>0813</v>
          </cell>
          <cell r="G319" t="str">
            <v>52450</v>
          </cell>
          <cell r="H319" t="str">
            <v>A</v>
          </cell>
          <cell r="I319" t="str">
            <v>00000041</v>
          </cell>
          <cell r="J319">
            <v>66</v>
          </cell>
          <cell r="K319">
            <v>312</v>
          </cell>
          <cell r="L319">
            <v>6144</v>
          </cell>
          <cell r="M319">
            <v>398</v>
          </cell>
          <cell r="N319">
            <v>0</v>
          </cell>
          <cell r="O319">
            <v>1</v>
          </cell>
          <cell r="P319">
            <v>398.00099999999998</v>
          </cell>
          <cell r="Q319" t="str">
            <v>0813</v>
          </cell>
          <cell r="R319" t="str">
            <v>52450</v>
          </cell>
          <cell r="S319" t="str">
            <v>200212</v>
          </cell>
          <cell r="T319" t="str">
            <v>SA01</v>
          </cell>
          <cell r="U319">
            <v>25</v>
          </cell>
          <cell r="W319">
            <v>0</v>
          </cell>
          <cell r="Y319">
            <v>0</v>
          </cell>
          <cell r="Z319">
            <v>1</v>
          </cell>
          <cell r="AA319" t="str">
            <v>BCH</v>
          </cell>
          <cell r="AB319" t="str">
            <v>450002337</v>
          </cell>
          <cell r="AC319" t="str">
            <v>PO#</v>
          </cell>
          <cell r="AD319" t="str">
            <v>4500005203</v>
          </cell>
          <cell r="AE319" t="str">
            <v>S/R</v>
          </cell>
          <cell r="AF319" t="str">
            <v>NET</v>
          </cell>
          <cell r="AI319" t="str">
            <v>PYN</v>
          </cell>
          <cell r="AJ319" t="str">
            <v>NORTEL NETWORKS USA INC</v>
          </cell>
          <cell r="AK319" t="str">
            <v>VND</v>
          </cell>
          <cell r="AL319" t="str">
            <v>770427791</v>
          </cell>
          <cell r="AM319" t="str">
            <v>FAC</v>
          </cell>
          <cell r="AN319" t="str">
            <v>000</v>
          </cell>
          <cell r="AQ319" t="str">
            <v>NVD</v>
          </cell>
          <cell r="AR319" t="str">
            <v>2002-09-</v>
          </cell>
          <cell r="AU319" t="str">
            <v>NORTEL NETWORKS USA NORTEL NETWORKS USA 0015279968</v>
          </cell>
          <cell r="AV319" t="str">
            <v>AXR0JK3</v>
          </cell>
          <cell r="AW319" t="str">
            <v>000</v>
          </cell>
          <cell r="AX319" t="str">
            <v>00</v>
          </cell>
          <cell r="AY319" t="str">
            <v>0</v>
          </cell>
          <cell r="AZ319" t="str">
            <v>FPL Fibernet</v>
          </cell>
        </row>
        <row r="320">
          <cell r="A320" t="str">
            <v>107100</v>
          </cell>
          <cell r="B320" t="str">
            <v>0312</v>
          </cell>
          <cell r="C320" t="str">
            <v>06080</v>
          </cell>
          <cell r="D320" t="str">
            <v>0FIBER</v>
          </cell>
          <cell r="E320" t="str">
            <v>312000</v>
          </cell>
          <cell r="F320" t="str">
            <v>0803</v>
          </cell>
          <cell r="G320" t="str">
            <v>36000</v>
          </cell>
          <cell r="H320" t="str">
            <v>A</v>
          </cell>
          <cell r="I320" t="str">
            <v>00000041</v>
          </cell>
          <cell r="J320">
            <v>60</v>
          </cell>
          <cell r="K320">
            <v>312</v>
          </cell>
          <cell r="L320">
            <v>6146</v>
          </cell>
          <cell r="M320">
            <v>0</v>
          </cell>
          <cell r="N320">
            <v>0</v>
          </cell>
          <cell r="O320">
            <v>1</v>
          </cell>
          <cell r="P320">
            <v>1E-3</v>
          </cell>
          <cell r="Q320" t="str">
            <v>0803</v>
          </cell>
          <cell r="R320" t="str">
            <v>36000</v>
          </cell>
          <cell r="S320" t="str">
            <v>200212</v>
          </cell>
          <cell r="T320" t="str">
            <v>PY42</v>
          </cell>
          <cell r="U320">
            <v>113.44</v>
          </cell>
          <cell r="V320" t="str">
            <v>LDB</v>
          </cell>
          <cell r="W320">
            <v>0</v>
          </cell>
          <cell r="X320" t="str">
            <v>SHR</v>
          </cell>
          <cell r="Y320">
            <v>3</v>
          </cell>
          <cell r="Z320">
            <v>3</v>
          </cell>
          <cell r="AA320" t="str">
            <v>PYP</v>
          </cell>
          <cell r="AB320" t="str">
            <v xml:space="preserve"> 0000026</v>
          </cell>
          <cell r="AC320" t="str">
            <v>PYL</v>
          </cell>
          <cell r="AD320" t="str">
            <v>004399</v>
          </cell>
          <cell r="AE320" t="str">
            <v>EMP</v>
          </cell>
          <cell r="AF320" t="str">
            <v>80814</v>
          </cell>
          <cell r="AG320" t="str">
            <v>JUL</v>
          </cell>
          <cell r="AH320" t="str">
            <v xml:space="preserve"> 000.00</v>
          </cell>
          <cell r="AI320" t="str">
            <v>BCH</v>
          </cell>
          <cell r="AJ320" t="str">
            <v>500</v>
          </cell>
          <cell r="AK320" t="str">
            <v>CLS</v>
          </cell>
          <cell r="AL320" t="str">
            <v>R437</v>
          </cell>
          <cell r="AM320" t="str">
            <v>DTA</v>
          </cell>
          <cell r="AN320" t="str">
            <v xml:space="preserve"> 00000000000.00</v>
          </cell>
          <cell r="AO320" t="str">
            <v>DTH</v>
          </cell>
          <cell r="AP320" t="str">
            <v xml:space="preserve"> 00000000000.00</v>
          </cell>
          <cell r="AV320" t="str">
            <v>000000000</v>
          </cell>
          <cell r="AW320" t="str">
            <v>000</v>
          </cell>
          <cell r="AX320" t="str">
            <v>00</v>
          </cell>
          <cell r="AY320" t="str">
            <v>0</v>
          </cell>
          <cell r="AZ320" t="str">
            <v>FPL Fibernet</v>
          </cell>
        </row>
        <row r="321">
          <cell r="A321" t="str">
            <v>107100</v>
          </cell>
          <cell r="B321" t="str">
            <v>0312</v>
          </cell>
          <cell r="C321" t="str">
            <v>06080</v>
          </cell>
          <cell r="D321" t="str">
            <v>0FIBER</v>
          </cell>
          <cell r="E321" t="str">
            <v>312000</v>
          </cell>
          <cell r="F321" t="str">
            <v>0803</v>
          </cell>
          <cell r="G321" t="str">
            <v>36000</v>
          </cell>
          <cell r="H321" t="str">
            <v>A</v>
          </cell>
          <cell r="I321" t="str">
            <v>00000041</v>
          </cell>
          <cell r="J321">
            <v>60</v>
          </cell>
          <cell r="K321">
            <v>312</v>
          </cell>
          <cell r="L321">
            <v>6146</v>
          </cell>
          <cell r="M321">
            <v>107</v>
          </cell>
          <cell r="N321">
            <v>10</v>
          </cell>
          <cell r="O321">
            <v>0</v>
          </cell>
          <cell r="P321">
            <v>107.1</v>
          </cell>
          <cell r="Q321" t="str">
            <v>0803</v>
          </cell>
          <cell r="R321" t="str">
            <v>36000</v>
          </cell>
          <cell r="S321" t="str">
            <v>200212</v>
          </cell>
          <cell r="T321" t="str">
            <v>PY42</v>
          </cell>
          <cell r="U321">
            <v>189.06</v>
          </cell>
          <cell r="V321" t="str">
            <v>LDB</v>
          </cell>
          <cell r="W321">
            <v>0</v>
          </cell>
          <cell r="X321" t="str">
            <v>SHR</v>
          </cell>
          <cell r="Y321">
            <v>5</v>
          </cell>
          <cell r="Z321">
            <v>5</v>
          </cell>
          <cell r="AA321" t="str">
            <v>PYP</v>
          </cell>
          <cell r="AB321" t="str">
            <v xml:space="preserve"> 0000001</v>
          </cell>
          <cell r="AC321" t="str">
            <v>PYL</v>
          </cell>
          <cell r="AD321" t="str">
            <v>004399</v>
          </cell>
          <cell r="AE321" t="str">
            <v>EMP</v>
          </cell>
          <cell r="AF321" t="str">
            <v>80814</v>
          </cell>
          <cell r="AG321" t="str">
            <v>JUL</v>
          </cell>
          <cell r="AH321" t="str">
            <v xml:space="preserve"> 000.00</v>
          </cell>
          <cell r="AI321" t="str">
            <v>BCH</v>
          </cell>
          <cell r="AJ321" t="str">
            <v>500</v>
          </cell>
          <cell r="AK321" t="str">
            <v>CLS</v>
          </cell>
          <cell r="AL321" t="str">
            <v>R437</v>
          </cell>
          <cell r="AM321" t="str">
            <v>DTA</v>
          </cell>
          <cell r="AN321" t="str">
            <v xml:space="preserve"> 00000000000.00</v>
          </cell>
          <cell r="AO321" t="str">
            <v>DTH</v>
          </cell>
          <cell r="AP321" t="str">
            <v xml:space="preserve"> 00000000000.00</v>
          </cell>
          <cell r="AV321" t="str">
            <v>000000000</v>
          </cell>
          <cell r="AW321" t="str">
            <v>000</v>
          </cell>
          <cell r="AX321" t="str">
            <v>00</v>
          </cell>
          <cell r="AY321" t="str">
            <v>0</v>
          </cell>
          <cell r="AZ321" t="str">
            <v>FPL Fibernet</v>
          </cell>
        </row>
        <row r="322">
          <cell r="A322" t="str">
            <v>107100</v>
          </cell>
          <cell r="B322" t="str">
            <v>0312</v>
          </cell>
          <cell r="C322" t="str">
            <v>06080</v>
          </cell>
          <cell r="D322" t="str">
            <v>0FIBER</v>
          </cell>
          <cell r="E322" t="str">
            <v>312000</v>
          </cell>
          <cell r="F322" t="str">
            <v>0803</v>
          </cell>
          <cell r="G322" t="str">
            <v>36000</v>
          </cell>
          <cell r="H322" t="str">
            <v>A</v>
          </cell>
          <cell r="I322" t="str">
            <v>00000041</v>
          </cell>
          <cell r="J322">
            <v>63</v>
          </cell>
          <cell r="K322">
            <v>312</v>
          </cell>
          <cell r="L322">
            <v>6146</v>
          </cell>
          <cell r="M322">
            <v>107</v>
          </cell>
          <cell r="N322">
            <v>10</v>
          </cell>
          <cell r="O322">
            <v>0</v>
          </cell>
          <cell r="P322">
            <v>107.1</v>
          </cell>
          <cell r="Q322" t="str">
            <v>0803</v>
          </cell>
          <cell r="R322" t="str">
            <v>36000</v>
          </cell>
          <cell r="S322" t="str">
            <v>200212</v>
          </cell>
          <cell r="T322" t="str">
            <v>PY42</v>
          </cell>
          <cell r="U322">
            <v>113.44</v>
          </cell>
          <cell r="V322" t="str">
            <v>LDB</v>
          </cell>
          <cell r="W322">
            <v>0</v>
          </cell>
          <cell r="X322" t="str">
            <v>SHR</v>
          </cell>
          <cell r="Y322">
            <v>3</v>
          </cell>
          <cell r="Z322">
            <v>3</v>
          </cell>
          <cell r="AA322" t="str">
            <v>PYP</v>
          </cell>
          <cell r="AB322" t="str">
            <v xml:space="preserve"> 0000025</v>
          </cell>
          <cell r="AC322" t="str">
            <v>PYL</v>
          </cell>
          <cell r="AD322" t="str">
            <v>004399</v>
          </cell>
          <cell r="AE322" t="str">
            <v>EMP</v>
          </cell>
          <cell r="AF322" t="str">
            <v>80814</v>
          </cell>
          <cell r="AG322" t="str">
            <v>JUL</v>
          </cell>
          <cell r="AH322" t="str">
            <v xml:space="preserve"> 000.00</v>
          </cell>
          <cell r="AI322" t="str">
            <v>BCH</v>
          </cell>
          <cell r="AJ322" t="str">
            <v>500</v>
          </cell>
          <cell r="AK322" t="str">
            <v>CLS</v>
          </cell>
          <cell r="AL322" t="str">
            <v>R437</v>
          </cell>
          <cell r="AM322" t="str">
            <v>DTA</v>
          </cell>
          <cell r="AN322" t="str">
            <v xml:space="preserve"> 00000000000.00</v>
          </cell>
          <cell r="AO322" t="str">
            <v>DTH</v>
          </cell>
          <cell r="AP322" t="str">
            <v xml:space="preserve"> 00000000000.00</v>
          </cell>
          <cell r="AV322" t="str">
            <v>000000000</v>
          </cell>
          <cell r="AW322" t="str">
            <v>000</v>
          </cell>
          <cell r="AX322" t="str">
            <v>00</v>
          </cell>
          <cell r="AY322" t="str">
            <v>0</v>
          </cell>
          <cell r="AZ322" t="str">
            <v>FPL Fibernet</v>
          </cell>
        </row>
        <row r="323">
          <cell r="A323" t="str">
            <v>107100</v>
          </cell>
          <cell r="B323" t="str">
            <v>0312</v>
          </cell>
          <cell r="C323" t="str">
            <v>06080</v>
          </cell>
          <cell r="D323" t="str">
            <v>0FIBER</v>
          </cell>
          <cell r="E323" t="str">
            <v>312000</v>
          </cell>
          <cell r="F323" t="str">
            <v>0813</v>
          </cell>
          <cell r="G323" t="str">
            <v>51450</v>
          </cell>
          <cell r="H323" t="str">
            <v>A</v>
          </cell>
          <cell r="I323" t="str">
            <v>00000041</v>
          </cell>
          <cell r="J323">
            <v>63</v>
          </cell>
          <cell r="K323">
            <v>312</v>
          </cell>
          <cell r="L323">
            <v>6146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 t="str">
            <v>0813</v>
          </cell>
          <cell r="R323" t="str">
            <v>51450</v>
          </cell>
          <cell r="S323" t="str">
            <v>200212</v>
          </cell>
          <cell r="T323" t="str">
            <v>SA01</v>
          </cell>
          <cell r="U323">
            <v>410</v>
          </cell>
          <cell r="W323">
            <v>0</v>
          </cell>
          <cell r="Y323">
            <v>0</v>
          </cell>
          <cell r="Z323">
            <v>1</v>
          </cell>
          <cell r="AA323" t="str">
            <v>BCH</v>
          </cell>
          <cell r="AB323" t="str">
            <v>450002361</v>
          </cell>
          <cell r="AC323" t="str">
            <v>PO#</v>
          </cell>
          <cell r="AD323" t="str">
            <v>4500054250</v>
          </cell>
          <cell r="AE323" t="str">
            <v>S/R</v>
          </cell>
          <cell r="AF323" t="str">
            <v>337</v>
          </cell>
          <cell r="AI323" t="str">
            <v>PYN</v>
          </cell>
          <cell r="AJ323" t="str">
            <v>K NEX INC</v>
          </cell>
          <cell r="AK323" t="str">
            <v>VND</v>
          </cell>
          <cell r="AL323" t="str">
            <v>593648022</v>
          </cell>
          <cell r="AM323" t="str">
            <v>FAC</v>
          </cell>
          <cell r="AN323" t="str">
            <v>000</v>
          </cell>
          <cell r="AQ323" t="str">
            <v>NVD</v>
          </cell>
          <cell r="AR323" t="str">
            <v>2002-12-</v>
          </cell>
          <cell r="AU323" t="str">
            <v>INVOICE# 1117       K NEX INC           5000003719</v>
          </cell>
          <cell r="AV323" t="str">
            <v>WF-BATCH</v>
          </cell>
          <cell r="AW323" t="str">
            <v>000</v>
          </cell>
          <cell r="AX323" t="str">
            <v>00</v>
          </cell>
          <cell r="AY323" t="str">
            <v>0</v>
          </cell>
          <cell r="AZ323" t="str">
            <v>FPL Fibernet</v>
          </cell>
        </row>
        <row r="324">
          <cell r="A324" t="str">
            <v>107100</v>
          </cell>
          <cell r="B324" t="str">
            <v>0385</v>
          </cell>
          <cell r="C324" t="str">
            <v>06080</v>
          </cell>
          <cell r="D324" t="str">
            <v>0FIBER</v>
          </cell>
          <cell r="E324" t="str">
            <v>385000</v>
          </cell>
          <cell r="F324" t="str">
            <v>0691</v>
          </cell>
          <cell r="G324" t="str">
            <v>51450</v>
          </cell>
          <cell r="H324" t="str">
            <v>A</v>
          </cell>
          <cell r="I324" t="str">
            <v>00000041</v>
          </cell>
          <cell r="J324">
            <v>60</v>
          </cell>
          <cell r="K324">
            <v>385</v>
          </cell>
          <cell r="L324">
            <v>6146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 t="str">
            <v>0691</v>
          </cell>
          <cell r="R324" t="str">
            <v>51450</v>
          </cell>
          <cell r="S324" t="str">
            <v>200212</v>
          </cell>
          <cell r="T324" t="str">
            <v>SA01</v>
          </cell>
          <cell r="U324">
            <v>11857.5</v>
          </cell>
          <cell r="W324">
            <v>0</v>
          </cell>
          <cell r="Y324">
            <v>0</v>
          </cell>
          <cell r="Z324">
            <v>1</v>
          </cell>
          <cell r="AA324" t="str">
            <v>BCH</v>
          </cell>
          <cell r="AB324" t="str">
            <v>450002361</v>
          </cell>
          <cell r="AC324" t="str">
            <v>PO#</v>
          </cell>
          <cell r="AD324" t="str">
            <v>4500122942</v>
          </cell>
          <cell r="AE324" t="str">
            <v>S/R</v>
          </cell>
          <cell r="AF324" t="str">
            <v>337</v>
          </cell>
          <cell r="AI324" t="str">
            <v>PYN</v>
          </cell>
          <cell r="AJ324" t="str">
            <v>SWIDLER BERLIN SHEREFF FR</v>
          </cell>
          <cell r="AK324" t="str">
            <v>VND</v>
          </cell>
          <cell r="AL324" t="str">
            <v>132679676</v>
          </cell>
          <cell r="AM324" t="str">
            <v>FAC</v>
          </cell>
          <cell r="AN324" t="str">
            <v>000</v>
          </cell>
          <cell r="AQ324" t="str">
            <v>NVD</v>
          </cell>
          <cell r="AR324" t="str">
            <v>2002-12-</v>
          </cell>
          <cell r="AU324" t="str">
            <v>INVOICE# 227944     SWIDLER BERLIN SHERE5000003723</v>
          </cell>
          <cell r="AV324" t="str">
            <v>WF-BATCH</v>
          </cell>
          <cell r="AW324" t="str">
            <v>000</v>
          </cell>
          <cell r="AX324" t="str">
            <v>00</v>
          </cell>
          <cell r="AY324" t="str">
            <v>0</v>
          </cell>
          <cell r="AZ324" t="str">
            <v>FPL Fibernet</v>
          </cell>
        </row>
        <row r="325">
          <cell r="A325" t="str">
            <v>107100</v>
          </cell>
          <cell r="B325" t="str">
            <v>0385</v>
          </cell>
          <cell r="C325" t="str">
            <v>06080</v>
          </cell>
          <cell r="D325" t="str">
            <v>0FIBER</v>
          </cell>
          <cell r="E325" t="str">
            <v>385000</v>
          </cell>
          <cell r="F325" t="str">
            <v>0803</v>
          </cell>
          <cell r="G325" t="str">
            <v>36000</v>
          </cell>
          <cell r="H325" t="str">
            <v>A</v>
          </cell>
          <cell r="I325" t="str">
            <v>00000041</v>
          </cell>
          <cell r="J325">
            <v>60</v>
          </cell>
          <cell r="K325">
            <v>385</v>
          </cell>
          <cell r="L325">
            <v>6146</v>
          </cell>
          <cell r="M325">
            <v>107</v>
          </cell>
          <cell r="N325">
            <v>10</v>
          </cell>
          <cell r="O325">
            <v>0</v>
          </cell>
          <cell r="P325">
            <v>107.1</v>
          </cell>
          <cell r="Q325" t="str">
            <v>0803</v>
          </cell>
          <cell r="R325" t="str">
            <v>36000</v>
          </cell>
          <cell r="S325" t="str">
            <v>200212</v>
          </cell>
          <cell r="T325" t="str">
            <v>PY42</v>
          </cell>
          <cell r="U325">
            <v>502.2</v>
          </cell>
          <cell r="V325" t="str">
            <v>LDB</v>
          </cell>
          <cell r="W325">
            <v>0</v>
          </cell>
          <cell r="X325" t="str">
            <v>SHR</v>
          </cell>
          <cell r="Y325">
            <v>12</v>
          </cell>
          <cell r="Z325">
            <v>12</v>
          </cell>
          <cell r="AA325" t="str">
            <v>PYP</v>
          </cell>
          <cell r="AB325" t="str">
            <v xml:space="preserve"> 0000026</v>
          </cell>
          <cell r="AC325" t="str">
            <v>PYL</v>
          </cell>
          <cell r="AD325" t="str">
            <v>004368</v>
          </cell>
          <cell r="AE325" t="str">
            <v>EMP</v>
          </cell>
          <cell r="AF325" t="str">
            <v>64529</v>
          </cell>
          <cell r="AG325" t="str">
            <v>JUL</v>
          </cell>
          <cell r="AH325" t="str">
            <v xml:space="preserve"> 000.00</v>
          </cell>
          <cell r="AI325" t="str">
            <v>BCH</v>
          </cell>
          <cell r="AJ325" t="str">
            <v>500</v>
          </cell>
          <cell r="AK325" t="str">
            <v>CLS</v>
          </cell>
          <cell r="AL325" t="str">
            <v>R436</v>
          </cell>
          <cell r="AM325" t="str">
            <v>DTA</v>
          </cell>
          <cell r="AN325" t="str">
            <v xml:space="preserve"> 00000000000.00</v>
          </cell>
          <cell r="AO325" t="str">
            <v>DTH</v>
          </cell>
          <cell r="AP325" t="str">
            <v xml:space="preserve"> 00000000000.00</v>
          </cell>
          <cell r="AV325" t="str">
            <v>000000000</v>
          </cell>
          <cell r="AW325" t="str">
            <v>000</v>
          </cell>
          <cell r="AX325" t="str">
            <v>00</v>
          </cell>
          <cell r="AY325" t="str">
            <v>0</v>
          </cell>
          <cell r="AZ325" t="str">
            <v>FPL Fibernet</v>
          </cell>
        </row>
        <row r="326">
          <cell r="A326" t="str">
            <v>107100</v>
          </cell>
          <cell r="B326" t="str">
            <v>0385</v>
          </cell>
          <cell r="C326" t="str">
            <v>06080</v>
          </cell>
          <cell r="D326" t="str">
            <v>0FIBER</v>
          </cell>
          <cell r="E326" t="str">
            <v>385000</v>
          </cell>
          <cell r="F326" t="str">
            <v>0625</v>
          </cell>
          <cell r="G326" t="str">
            <v>52450</v>
          </cell>
          <cell r="H326" t="str">
            <v>A</v>
          </cell>
          <cell r="I326" t="str">
            <v>00000041</v>
          </cell>
          <cell r="J326">
            <v>60</v>
          </cell>
          <cell r="K326">
            <v>385</v>
          </cell>
          <cell r="L326">
            <v>6147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 t="str">
            <v>0625</v>
          </cell>
          <cell r="R326" t="str">
            <v>52450</v>
          </cell>
          <cell r="S326" t="str">
            <v>200212</v>
          </cell>
          <cell r="T326" t="str">
            <v>SA01</v>
          </cell>
          <cell r="U326">
            <v>11</v>
          </cell>
          <cell r="W326">
            <v>0</v>
          </cell>
          <cell r="Y326">
            <v>0</v>
          </cell>
          <cell r="Z326">
            <v>0</v>
          </cell>
          <cell r="AA326" t="str">
            <v>BCH</v>
          </cell>
          <cell r="AB326" t="str">
            <v>450002343</v>
          </cell>
          <cell r="AC326" t="str">
            <v>PO#</v>
          </cell>
          <cell r="AE326" t="str">
            <v>S/R</v>
          </cell>
          <cell r="AI326" t="str">
            <v>PYN</v>
          </cell>
          <cell r="AJ326" t="str">
            <v>CAJIGAS R C</v>
          </cell>
          <cell r="AK326" t="str">
            <v>VND</v>
          </cell>
          <cell r="AL326" t="str">
            <v>264370702</v>
          </cell>
          <cell r="AM326" t="str">
            <v>FAC</v>
          </cell>
          <cell r="AN326" t="str">
            <v>000</v>
          </cell>
          <cell r="AQ326" t="str">
            <v>NVD</v>
          </cell>
          <cell r="AR326" t="str">
            <v>2002-11-</v>
          </cell>
          <cell r="AU326" t="str">
            <v>R CAJIGAS MISC      CAJIGAS R C         1900003290</v>
          </cell>
          <cell r="AV326" t="str">
            <v>WF-BATCH</v>
          </cell>
          <cell r="AW326" t="str">
            <v>000</v>
          </cell>
          <cell r="AX326" t="str">
            <v>00</v>
          </cell>
          <cell r="AY326" t="str">
            <v>0</v>
          </cell>
          <cell r="AZ326" t="str">
            <v>FPL Fibernet</v>
          </cell>
        </row>
        <row r="327">
          <cell r="A327" t="str">
            <v>107100</v>
          </cell>
          <cell r="B327" t="str">
            <v>0385</v>
          </cell>
          <cell r="C327" t="str">
            <v>06080</v>
          </cell>
          <cell r="D327" t="str">
            <v>0FIBER</v>
          </cell>
          <cell r="E327" t="str">
            <v>385000</v>
          </cell>
          <cell r="F327" t="str">
            <v>0646</v>
          </cell>
          <cell r="G327" t="str">
            <v>52450</v>
          </cell>
          <cell r="H327" t="str">
            <v>A</v>
          </cell>
          <cell r="I327" t="str">
            <v>00000041</v>
          </cell>
          <cell r="J327">
            <v>60</v>
          </cell>
          <cell r="K327">
            <v>385</v>
          </cell>
          <cell r="L327">
            <v>6147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 t="str">
            <v>0646</v>
          </cell>
          <cell r="R327" t="str">
            <v>52450</v>
          </cell>
          <cell r="S327" t="str">
            <v>200212</v>
          </cell>
          <cell r="T327" t="str">
            <v>SA01</v>
          </cell>
          <cell r="U327">
            <v>96.73</v>
          </cell>
          <cell r="W327">
            <v>0</v>
          </cell>
          <cell r="Y327">
            <v>0</v>
          </cell>
          <cell r="Z327">
            <v>0</v>
          </cell>
          <cell r="AA327" t="str">
            <v>BCH</v>
          </cell>
          <cell r="AB327" t="str">
            <v>450002343</v>
          </cell>
          <cell r="AC327" t="str">
            <v>PO#</v>
          </cell>
          <cell r="AE327" t="str">
            <v>S/R</v>
          </cell>
          <cell r="AI327" t="str">
            <v>PYN</v>
          </cell>
          <cell r="AJ327" t="str">
            <v>CAJIGAS R C</v>
          </cell>
          <cell r="AK327" t="str">
            <v>VND</v>
          </cell>
          <cell r="AL327" t="str">
            <v>264370702</v>
          </cell>
          <cell r="AM327" t="str">
            <v>FAC</v>
          </cell>
          <cell r="AN327" t="str">
            <v>000</v>
          </cell>
          <cell r="AQ327" t="str">
            <v>NVD</v>
          </cell>
          <cell r="AR327" t="str">
            <v>2002-11-</v>
          </cell>
          <cell r="AU327" t="str">
            <v>R CAJIGAS MILEAGE   CAJIGAS R C         1900003290</v>
          </cell>
          <cell r="AV327" t="str">
            <v>WF-BATCH</v>
          </cell>
          <cell r="AW327" t="str">
            <v>000</v>
          </cell>
          <cell r="AX327" t="str">
            <v>00</v>
          </cell>
          <cell r="AY327" t="str">
            <v>0</v>
          </cell>
          <cell r="AZ327" t="str">
            <v>FPL Fibernet</v>
          </cell>
        </row>
        <row r="328">
          <cell r="A328" t="str">
            <v>107100</v>
          </cell>
          <cell r="B328" t="str">
            <v>0312</v>
          </cell>
          <cell r="C328" t="str">
            <v>06080</v>
          </cell>
          <cell r="D328" t="str">
            <v>0FIBER</v>
          </cell>
          <cell r="E328" t="str">
            <v>312000</v>
          </cell>
          <cell r="F328" t="str">
            <v>0662</v>
          </cell>
          <cell r="G328" t="str">
            <v>51450</v>
          </cell>
          <cell r="H328" t="str">
            <v>A</v>
          </cell>
          <cell r="I328" t="str">
            <v>00000041</v>
          </cell>
          <cell r="J328">
            <v>63</v>
          </cell>
          <cell r="K328">
            <v>312</v>
          </cell>
          <cell r="L328">
            <v>6148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 t="str">
            <v>0662</v>
          </cell>
          <cell r="R328" t="str">
            <v>51450</v>
          </cell>
          <cell r="S328" t="str">
            <v>200212</v>
          </cell>
          <cell r="T328" t="str">
            <v>SA01</v>
          </cell>
          <cell r="U328">
            <v>875</v>
          </cell>
          <cell r="W328">
            <v>0</v>
          </cell>
          <cell r="Y328">
            <v>0</v>
          </cell>
          <cell r="Z328">
            <v>1</v>
          </cell>
          <cell r="AA328" t="str">
            <v>BCH</v>
          </cell>
          <cell r="AB328" t="str">
            <v>450002339</v>
          </cell>
          <cell r="AC328" t="str">
            <v>PO#</v>
          </cell>
          <cell r="AD328" t="str">
            <v>4500094253</v>
          </cell>
          <cell r="AE328" t="str">
            <v>S/R</v>
          </cell>
          <cell r="AF328" t="str">
            <v>337</v>
          </cell>
          <cell r="AI328" t="str">
            <v>PYN</v>
          </cell>
          <cell r="AJ328" t="str">
            <v>YOUNGS COMMUNICATIONS CO</v>
          </cell>
          <cell r="AK328" t="str">
            <v>VND</v>
          </cell>
          <cell r="AL328" t="str">
            <v>591398816</v>
          </cell>
          <cell r="AM328" t="str">
            <v>FAC</v>
          </cell>
          <cell r="AN328" t="str">
            <v>000</v>
          </cell>
          <cell r="AQ328" t="str">
            <v>NVD</v>
          </cell>
          <cell r="AR328" t="str">
            <v>2002-12-</v>
          </cell>
          <cell r="AU328" t="str">
            <v>INVOICE# 7196       YOUNGS COMMUNICATION5000003467</v>
          </cell>
          <cell r="AV328" t="str">
            <v>WF-BATCH</v>
          </cell>
          <cell r="AW328" t="str">
            <v>000</v>
          </cell>
          <cell r="AX328" t="str">
            <v>00</v>
          </cell>
          <cell r="AY328" t="str">
            <v>0</v>
          </cell>
          <cell r="AZ328" t="str">
            <v>FPL Fibernet</v>
          </cell>
        </row>
        <row r="329">
          <cell r="A329" t="str">
            <v>107100</v>
          </cell>
          <cell r="B329" t="str">
            <v>0312</v>
          </cell>
          <cell r="C329" t="str">
            <v>06080</v>
          </cell>
          <cell r="D329" t="str">
            <v>0FIBER</v>
          </cell>
          <cell r="E329" t="str">
            <v>312000</v>
          </cell>
          <cell r="F329" t="str">
            <v>0790</v>
          </cell>
          <cell r="G329" t="str">
            <v>65000</v>
          </cell>
          <cell r="H329" t="str">
            <v>A</v>
          </cell>
          <cell r="I329" t="str">
            <v>00000041</v>
          </cell>
          <cell r="J329">
            <v>63</v>
          </cell>
          <cell r="K329">
            <v>312</v>
          </cell>
          <cell r="L329">
            <v>6148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 t="str">
            <v>0790</v>
          </cell>
          <cell r="R329" t="str">
            <v>65000</v>
          </cell>
          <cell r="S329" t="str">
            <v>200212</v>
          </cell>
          <cell r="T329" t="str">
            <v>CA01</v>
          </cell>
          <cell r="U329">
            <v>-22802</v>
          </cell>
          <cell r="V329" t="str">
            <v>LDB</v>
          </cell>
          <cell r="W329">
            <v>0</v>
          </cell>
          <cell r="Y329">
            <v>0</v>
          </cell>
          <cell r="Z329">
            <v>0</v>
          </cell>
          <cell r="AA329" t="str">
            <v>BCH</v>
          </cell>
          <cell r="AB329" t="str">
            <v>0004</v>
          </cell>
          <cell r="AC329" t="str">
            <v>WKS</v>
          </cell>
          <cell r="AE329" t="str">
            <v>JV#</v>
          </cell>
          <cell r="AF329" t="str">
            <v>1232</v>
          </cell>
          <cell r="AG329" t="str">
            <v>FRN</v>
          </cell>
          <cell r="AH329" t="str">
            <v>6148</v>
          </cell>
          <cell r="AI329" t="str">
            <v>RP#</v>
          </cell>
          <cell r="AJ329" t="str">
            <v>000</v>
          </cell>
          <cell r="AK329" t="str">
            <v>CTL</v>
          </cell>
          <cell r="AM329" t="str">
            <v>RF#</v>
          </cell>
          <cell r="AU329" t="str">
            <v>AC-REV ACCRUAL OF OCT 02 CAPITA</v>
          </cell>
          <cell r="AZ329" t="str">
            <v>FPL Fibernet</v>
          </cell>
        </row>
        <row r="330">
          <cell r="A330" t="str">
            <v>107100</v>
          </cell>
          <cell r="B330" t="str">
            <v>0312</v>
          </cell>
          <cell r="C330" t="str">
            <v>06080</v>
          </cell>
          <cell r="D330" t="str">
            <v>0FIBER</v>
          </cell>
          <cell r="E330" t="str">
            <v>312000</v>
          </cell>
          <cell r="F330" t="str">
            <v>0790</v>
          </cell>
          <cell r="G330" t="str">
            <v>65000</v>
          </cell>
          <cell r="H330" t="str">
            <v>A</v>
          </cell>
          <cell r="I330" t="str">
            <v>00000041</v>
          </cell>
          <cell r="J330">
            <v>63</v>
          </cell>
          <cell r="K330">
            <v>312</v>
          </cell>
          <cell r="L330">
            <v>6148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 t="str">
            <v>0790</v>
          </cell>
          <cell r="R330" t="str">
            <v>65000</v>
          </cell>
          <cell r="S330" t="str">
            <v>200212</v>
          </cell>
          <cell r="T330" t="str">
            <v>CA01</v>
          </cell>
          <cell r="U330">
            <v>-24889.62</v>
          </cell>
          <cell r="V330" t="str">
            <v>LDB</v>
          </cell>
          <cell r="W330">
            <v>0</v>
          </cell>
          <cell r="Y330">
            <v>0</v>
          </cell>
          <cell r="Z330">
            <v>0</v>
          </cell>
          <cell r="AA330" t="str">
            <v>BCH</v>
          </cell>
          <cell r="AB330" t="str">
            <v>0023</v>
          </cell>
          <cell r="AC330" t="str">
            <v>WKS</v>
          </cell>
          <cell r="AE330" t="str">
            <v>JV#</v>
          </cell>
          <cell r="AF330" t="str">
            <v>1232</v>
          </cell>
          <cell r="AG330" t="str">
            <v>FRN</v>
          </cell>
          <cell r="AH330" t="str">
            <v>6148</v>
          </cell>
          <cell r="AI330" t="str">
            <v>RP#</v>
          </cell>
          <cell r="AJ330" t="str">
            <v>000</v>
          </cell>
          <cell r="AK330" t="str">
            <v>CTL</v>
          </cell>
          <cell r="AM330" t="str">
            <v>RF#</v>
          </cell>
          <cell r="AU330" t="str">
            <v>TO PLACE IN SERVICE</v>
          </cell>
          <cell r="AZ330" t="str">
            <v>FPL Fibernet</v>
          </cell>
        </row>
        <row r="331">
          <cell r="A331" t="str">
            <v>107100</v>
          </cell>
          <cell r="B331" t="str">
            <v>0399</v>
          </cell>
          <cell r="C331" t="str">
            <v>06080</v>
          </cell>
          <cell r="D331" t="str">
            <v>0FIBER</v>
          </cell>
          <cell r="E331" t="str">
            <v>399000</v>
          </cell>
          <cell r="F331" t="str">
            <v>0646</v>
          </cell>
          <cell r="G331" t="str">
            <v>52450</v>
          </cell>
          <cell r="H331" t="str">
            <v>A</v>
          </cell>
          <cell r="I331" t="str">
            <v>00000041</v>
          </cell>
          <cell r="J331">
            <v>60</v>
          </cell>
          <cell r="K331">
            <v>399</v>
          </cell>
          <cell r="L331">
            <v>6148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 t="str">
            <v>0646</v>
          </cell>
          <cell r="R331" t="str">
            <v>52450</v>
          </cell>
          <cell r="S331" t="str">
            <v>200212</v>
          </cell>
          <cell r="T331" t="str">
            <v>SA01</v>
          </cell>
          <cell r="U331">
            <v>67.16</v>
          </cell>
          <cell r="W331">
            <v>0</v>
          </cell>
          <cell r="Y331">
            <v>0</v>
          </cell>
          <cell r="Z331">
            <v>0</v>
          </cell>
          <cell r="AA331" t="str">
            <v>BCH</v>
          </cell>
          <cell r="AB331" t="str">
            <v>450002353</v>
          </cell>
          <cell r="AC331" t="str">
            <v>PO#</v>
          </cell>
          <cell r="AE331" t="str">
            <v>S/R</v>
          </cell>
          <cell r="AI331" t="str">
            <v>PYN</v>
          </cell>
          <cell r="AJ331" t="str">
            <v>DE ZAYAS J M</v>
          </cell>
          <cell r="AK331" t="str">
            <v>VND</v>
          </cell>
          <cell r="AL331" t="str">
            <v>589128454</v>
          </cell>
          <cell r="AM331" t="str">
            <v>FAC</v>
          </cell>
          <cell r="AN331" t="str">
            <v>000</v>
          </cell>
          <cell r="AQ331" t="str">
            <v>NVD</v>
          </cell>
          <cell r="AR331" t="str">
            <v>2002-12-</v>
          </cell>
          <cell r="AU331" t="str">
            <v>J DEZAYAS MILEAGE   DE ZAYAS J M        1900003390</v>
          </cell>
          <cell r="AV331" t="str">
            <v>WF-BATCH</v>
          </cell>
          <cell r="AW331" t="str">
            <v>000</v>
          </cell>
          <cell r="AX331" t="str">
            <v>00</v>
          </cell>
          <cell r="AY331" t="str">
            <v>0</v>
          </cell>
          <cell r="AZ331" t="str">
            <v>FPL Fibernet</v>
          </cell>
        </row>
        <row r="332">
          <cell r="A332" t="str">
            <v>107100</v>
          </cell>
          <cell r="B332" t="str">
            <v>0312</v>
          </cell>
          <cell r="C332" t="str">
            <v>06080</v>
          </cell>
          <cell r="D332" t="str">
            <v>0FIBER</v>
          </cell>
          <cell r="E332" t="str">
            <v>312000</v>
          </cell>
          <cell r="F332" t="str">
            <v>0662</v>
          </cell>
          <cell r="G332" t="str">
            <v>65000</v>
          </cell>
          <cell r="H332" t="str">
            <v>A</v>
          </cell>
          <cell r="I332" t="str">
            <v>00000041</v>
          </cell>
          <cell r="J332">
            <v>63</v>
          </cell>
          <cell r="K332">
            <v>312</v>
          </cell>
          <cell r="L332">
            <v>6149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 t="str">
            <v>0662</v>
          </cell>
          <cell r="R332" t="str">
            <v>65000</v>
          </cell>
          <cell r="S332" t="str">
            <v>200212</v>
          </cell>
          <cell r="T332" t="str">
            <v>CA01</v>
          </cell>
          <cell r="U332">
            <v>79.3</v>
          </cell>
          <cell r="V332" t="str">
            <v>LDB</v>
          </cell>
          <cell r="W332">
            <v>0</v>
          </cell>
          <cell r="Y332">
            <v>0</v>
          </cell>
          <cell r="Z332">
            <v>0</v>
          </cell>
          <cell r="AA332" t="str">
            <v>BCH</v>
          </cell>
          <cell r="AB332" t="str">
            <v>0029</v>
          </cell>
          <cell r="AC332" t="str">
            <v>WKS</v>
          </cell>
          <cell r="AE332" t="str">
            <v>JV#</v>
          </cell>
          <cell r="AF332" t="str">
            <v>1232</v>
          </cell>
          <cell r="AG332" t="str">
            <v>FRN</v>
          </cell>
          <cell r="AH332" t="str">
            <v>6149</v>
          </cell>
          <cell r="AI332" t="str">
            <v>RP#</v>
          </cell>
          <cell r="AJ332" t="str">
            <v>000</v>
          </cell>
          <cell r="AK332" t="str">
            <v>CTL</v>
          </cell>
          <cell r="AM332" t="str">
            <v>RF#</v>
          </cell>
          <cell r="AU332" t="str">
            <v>ACCR WD COMM UNPAID INV</v>
          </cell>
          <cell r="AZ332" t="str">
            <v>FPL Fibernet</v>
          </cell>
        </row>
        <row r="333">
          <cell r="A333" t="str">
            <v>107100</v>
          </cell>
          <cell r="B333" t="str">
            <v>0312</v>
          </cell>
          <cell r="C333" t="str">
            <v>06080</v>
          </cell>
          <cell r="D333" t="str">
            <v>0FIBER</v>
          </cell>
          <cell r="E333" t="str">
            <v>312000</v>
          </cell>
          <cell r="F333" t="str">
            <v>0662</v>
          </cell>
          <cell r="G333" t="str">
            <v>65000</v>
          </cell>
          <cell r="H333" t="str">
            <v>A</v>
          </cell>
          <cell r="I333" t="str">
            <v>00000041</v>
          </cell>
          <cell r="J333">
            <v>63</v>
          </cell>
          <cell r="K333">
            <v>312</v>
          </cell>
          <cell r="L333">
            <v>6149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 t="str">
            <v>0662</v>
          </cell>
          <cell r="R333" t="str">
            <v>65000</v>
          </cell>
          <cell r="S333" t="str">
            <v>200212</v>
          </cell>
          <cell r="T333" t="str">
            <v>CA01</v>
          </cell>
          <cell r="U333">
            <v>79.3</v>
          </cell>
          <cell r="V333" t="str">
            <v>LDB</v>
          </cell>
          <cell r="W333">
            <v>0</v>
          </cell>
          <cell r="Y333">
            <v>0</v>
          </cell>
          <cell r="Z333">
            <v>0</v>
          </cell>
          <cell r="AA333" t="str">
            <v>BCH</v>
          </cell>
          <cell r="AB333" t="str">
            <v>0033</v>
          </cell>
          <cell r="AC333" t="str">
            <v>WKS</v>
          </cell>
          <cell r="AE333" t="str">
            <v>JV#</v>
          </cell>
          <cell r="AF333" t="str">
            <v>1232</v>
          </cell>
          <cell r="AG333" t="str">
            <v>FRN</v>
          </cell>
          <cell r="AH333" t="str">
            <v>6149</v>
          </cell>
          <cell r="AI333" t="str">
            <v>RP#</v>
          </cell>
          <cell r="AJ333" t="str">
            <v>000</v>
          </cell>
          <cell r="AK333" t="str">
            <v>CTL</v>
          </cell>
          <cell r="AM333" t="str">
            <v>RF#</v>
          </cell>
          <cell r="AU333" t="str">
            <v>ACCR WD COMM UNPAID INV</v>
          </cell>
          <cell r="AZ333" t="str">
            <v>FPL Fibernet</v>
          </cell>
        </row>
        <row r="334">
          <cell r="A334" t="str">
            <v>107100</v>
          </cell>
          <cell r="B334" t="str">
            <v>0312</v>
          </cell>
          <cell r="C334" t="str">
            <v>06080</v>
          </cell>
          <cell r="D334" t="str">
            <v>0FIBER</v>
          </cell>
          <cell r="E334" t="str">
            <v>312000</v>
          </cell>
          <cell r="F334" t="str">
            <v>0662</v>
          </cell>
          <cell r="G334" t="str">
            <v>65000</v>
          </cell>
          <cell r="H334" t="str">
            <v>A</v>
          </cell>
          <cell r="I334" t="str">
            <v>00000041</v>
          </cell>
          <cell r="J334">
            <v>63</v>
          </cell>
          <cell r="K334">
            <v>312</v>
          </cell>
          <cell r="L334">
            <v>6149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 t="str">
            <v>0662</v>
          </cell>
          <cell r="R334" t="str">
            <v>65000</v>
          </cell>
          <cell r="S334" t="str">
            <v>200212</v>
          </cell>
          <cell r="T334" t="str">
            <v>CA01</v>
          </cell>
          <cell r="U334">
            <v>-79.3</v>
          </cell>
          <cell r="V334" t="str">
            <v>LDB</v>
          </cell>
          <cell r="W334">
            <v>0</v>
          </cell>
          <cell r="Y334">
            <v>0</v>
          </cell>
          <cell r="Z334">
            <v>0</v>
          </cell>
          <cell r="AA334" t="str">
            <v>BCH</v>
          </cell>
          <cell r="AB334" t="str">
            <v>0034</v>
          </cell>
          <cell r="AC334" t="str">
            <v>WKS</v>
          </cell>
          <cell r="AE334" t="str">
            <v>JV#</v>
          </cell>
          <cell r="AF334" t="str">
            <v>1232</v>
          </cell>
          <cell r="AG334" t="str">
            <v>FRN</v>
          </cell>
          <cell r="AH334" t="str">
            <v>6149</v>
          </cell>
          <cell r="AI334" t="str">
            <v>RP#</v>
          </cell>
          <cell r="AJ334" t="str">
            <v>000</v>
          </cell>
          <cell r="AK334" t="str">
            <v>CTL</v>
          </cell>
          <cell r="AM334" t="str">
            <v>RF#</v>
          </cell>
          <cell r="AU334" t="str">
            <v>ACCR WD COMM UNPAID INV</v>
          </cell>
          <cell r="AZ334" t="str">
            <v>FPL Fibernet</v>
          </cell>
        </row>
        <row r="335">
          <cell r="A335" t="str">
            <v>107100</v>
          </cell>
          <cell r="B335" t="str">
            <v>0312</v>
          </cell>
          <cell r="C335" t="str">
            <v>06080</v>
          </cell>
          <cell r="D335" t="str">
            <v>0FIBER</v>
          </cell>
          <cell r="E335" t="str">
            <v>312000</v>
          </cell>
          <cell r="F335" t="str">
            <v>0790</v>
          </cell>
          <cell r="G335" t="str">
            <v>65000</v>
          </cell>
          <cell r="H335" t="str">
            <v>A</v>
          </cell>
          <cell r="I335" t="str">
            <v>00000041</v>
          </cell>
          <cell r="J335">
            <v>63</v>
          </cell>
          <cell r="K335">
            <v>312</v>
          </cell>
          <cell r="L335">
            <v>6149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 t="str">
            <v>0790</v>
          </cell>
          <cell r="R335" t="str">
            <v>65000</v>
          </cell>
          <cell r="S335" t="str">
            <v>200212</v>
          </cell>
          <cell r="T335" t="str">
            <v>CA01</v>
          </cell>
          <cell r="U335">
            <v>22800</v>
          </cell>
          <cell r="V335" t="str">
            <v>LDB</v>
          </cell>
          <cell r="W335">
            <v>0</v>
          </cell>
          <cell r="Y335">
            <v>0</v>
          </cell>
          <cell r="Z335">
            <v>0</v>
          </cell>
          <cell r="AA335" t="str">
            <v>BCH</v>
          </cell>
          <cell r="AB335" t="str">
            <v>0011</v>
          </cell>
          <cell r="AC335" t="str">
            <v>WKS</v>
          </cell>
          <cell r="AE335" t="str">
            <v>JV#</v>
          </cell>
          <cell r="AF335" t="str">
            <v>1232</v>
          </cell>
          <cell r="AG335" t="str">
            <v>FRN</v>
          </cell>
          <cell r="AH335" t="str">
            <v>6149</v>
          </cell>
          <cell r="AI335" t="str">
            <v>RP#</v>
          </cell>
          <cell r="AJ335" t="str">
            <v>000</v>
          </cell>
          <cell r="AK335" t="str">
            <v>CTL</v>
          </cell>
          <cell r="AM335" t="str">
            <v>RF#</v>
          </cell>
          <cell r="AU335" t="str">
            <v>ACCRUAL OF DEC 02 CAPITAL</v>
          </cell>
          <cell r="AZ335" t="str">
            <v>FPL Fibernet</v>
          </cell>
        </row>
        <row r="336">
          <cell r="A336" t="str">
            <v>107100</v>
          </cell>
          <cell r="B336" t="str">
            <v>0312</v>
          </cell>
          <cell r="C336" t="str">
            <v>06080</v>
          </cell>
          <cell r="D336" t="str">
            <v>0FIBER</v>
          </cell>
          <cell r="E336" t="str">
            <v>312000</v>
          </cell>
          <cell r="F336" t="str">
            <v>0790</v>
          </cell>
          <cell r="G336" t="str">
            <v>65000</v>
          </cell>
          <cell r="H336" t="str">
            <v>A</v>
          </cell>
          <cell r="I336" t="str">
            <v>00000041</v>
          </cell>
          <cell r="J336">
            <v>63</v>
          </cell>
          <cell r="K336">
            <v>312</v>
          </cell>
          <cell r="L336">
            <v>6149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 t="str">
            <v>0790</v>
          </cell>
          <cell r="R336" t="str">
            <v>65000</v>
          </cell>
          <cell r="S336" t="str">
            <v>200212</v>
          </cell>
          <cell r="T336" t="str">
            <v>CA01</v>
          </cell>
          <cell r="U336">
            <v>-22800</v>
          </cell>
          <cell r="V336" t="str">
            <v>LDB</v>
          </cell>
          <cell r="W336">
            <v>0</v>
          </cell>
          <cell r="Y336">
            <v>0</v>
          </cell>
          <cell r="Z336">
            <v>0</v>
          </cell>
          <cell r="AA336" t="str">
            <v>BCH</v>
          </cell>
          <cell r="AB336" t="str">
            <v>0042</v>
          </cell>
          <cell r="AC336" t="str">
            <v>WKS</v>
          </cell>
          <cell r="AE336" t="str">
            <v>JV#</v>
          </cell>
          <cell r="AF336" t="str">
            <v>1232</v>
          </cell>
          <cell r="AG336" t="str">
            <v>FRN</v>
          </cell>
          <cell r="AH336" t="str">
            <v>6149</v>
          </cell>
          <cell r="AI336" t="str">
            <v>RP#</v>
          </cell>
          <cell r="AJ336" t="str">
            <v>000</v>
          </cell>
          <cell r="AK336" t="str">
            <v>CTL</v>
          </cell>
          <cell r="AM336" t="str">
            <v>RF#</v>
          </cell>
          <cell r="AU336" t="str">
            <v>ACCRUAL REVERSAL OF DEC02</v>
          </cell>
          <cell r="AZ336" t="str">
            <v>FPL Fibernet</v>
          </cell>
        </row>
        <row r="337">
          <cell r="A337" t="str">
            <v>107100</v>
          </cell>
          <cell r="B337" t="str">
            <v>0312</v>
          </cell>
          <cell r="C337" t="str">
            <v>06080</v>
          </cell>
          <cell r="D337" t="str">
            <v>0FIBER</v>
          </cell>
          <cell r="E337" t="str">
            <v>312000</v>
          </cell>
          <cell r="F337" t="str">
            <v>0790</v>
          </cell>
          <cell r="G337" t="str">
            <v>65000</v>
          </cell>
          <cell r="H337" t="str">
            <v>A</v>
          </cell>
          <cell r="I337" t="str">
            <v>00000041</v>
          </cell>
          <cell r="J337">
            <v>63</v>
          </cell>
          <cell r="K337">
            <v>312</v>
          </cell>
          <cell r="L337">
            <v>6149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 t="str">
            <v>0790</v>
          </cell>
          <cell r="R337" t="str">
            <v>65000</v>
          </cell>
          <cell r="S337" t="str">
            <v>200212</v>
          </cell>
          <cell r="T337" t="str">
            <v>CA01</v>
          </cell>
          <cell r="U337">
            <v>-198179.7</v>
          </cell>
          <cell r="V337" t="str">
            <v>LDB</v>
          </cell>
          <cell r="W337">
            <v>0</v>
          </cell>
          <cell r="Y337">
            <v>0</v>
          </cell>
          <cell r="Z337">
            <v>0</v>
          </cell>
          <cell r="AA337" t="str">
            <v>BCH</v>
          </cell>
          <cell r="AB337" t="str">
            <v>0023</v>
          </cell>
          <cell r="AC337" t="str">
            <v>WKS</v>
          </cell>
          <cell r="AE337" t="str">
            <v>JV#</v>
          </cell>
          <cell r="AF337" t="str">
            <v>1232</v>
          </cell>
          <cell r="AG337" t="str">
            <v>FRN</v>
          </cell>
          <cell r="AH337" t="str">
            <v>6149</v>
          </cell>
          <cell r="AI337" t="str">
            <v>RP#</v>
          </cell>
          <cell r="AJ337" t="str">
            <v>000</v>
          </cell>
          <cell r="AK337" t="str">
            <v>CTL</v>
          </cell>
          <cell r="AM337" t="str">
            <v>RF#</v>
          </cell>
          <cell r="AU337" t="str">
            <v>TO PLACE IN SERVICE</v>
          </cell>
          <cell r="AZ337" t="str">
            <v>FPL Fibernet</v>
          </cell>
        </row>
        <row r="338">
          <cell r="A338" t="str">
            <v>107100</v>
          </cell>
          <cell r="B338" t="str">
            <v>0312</v>
          </cell>
          <cell r="C338" t="str">
            <v>06080</v>
          </cell>
          <cell r="D338" t="str">
            <v>0OTHER</v>
          </cell>
          <cell r="E338" t="str">
            <v>312000</v>
          </cell>
          <cell r="F338" t="str">
            <v>0790</v>
          </cell>
          <cell r="G338" t="str">
            <v>65000</v>
          </cell>
          <cell r="H338" t="str">
            <v>A</v>
          </cell>
          <cell r="I338" t="str">
            <v>00000041</v>
          </cell>
          <cell r="J338">
            <v>64</v>
          </cell>
          <cell r="K338">
            <v>312</v>
          </cell>
          <cell r="L338">
            <v>6149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 t="str">
            <v>0790</v>
          </cell>
          <cell r="R338" t="str">
            <v>65000</v>
          </cell>
          <cell r="S338" t="str">
            <v>200212</v>
          </cell>
          <cell r="T338" t="str">
            <v>CA01</v>
          </cell>
          <cell r="U338">
            <v>-16009</v>
          </cell>
          <cell r="V338" t="str">
            <v>LDB</v>
          </cell>
          <cell r="W338">
            <v>0</v>
          </cell>
          <cell r="Y338">
            <v>0</v>
          </cell>
          <cell r="Z338">
            <v>0</v>
          </cell>
          <cell r="AA338" t="str">
            <v>BCH</v>
          </cell>
          <cell r="AB338" t="str">
            <v>0004</v>
          </cell>
          <cell r="AC338" t="str">
            <v>WKS</v>
          </cell>
          <cell r="AE338" t="str">
            <v>JV#</v>
          </cell>
          <cell r="AF338" t="str">
            <v>1232</v>
          </cell>
          <cell r="AG338" t="str">
            <v>FRN</v>
          </cell>
          <cell r="AH338" t="str">
            <v>6149</v>
          </cell>
          <cell r="AI338" t="str">
            <v>RP#</v>
          </cell>
          <cell r="AJ338" t="str">
            <v>000</v>
          </cell>
          <cell r="AK338" t="str">
            <v>CTL</v>
          </cell>
          <cell r="AM338" t="str">
            <v>RF#</v>
          </cell>
          <cell r="AU338" t="str">
            <v>AC-REV ACCRUAL OF OCT 02 CAPITA</v>
          </cell>
          <cell r="AZ338" t="str">
            <v>FPL Fibernet</v>
          </cell>
        </row>
        <row r="339">
          <cell r="A339" t="str">
            <v>107100</v>
          </cell>
          <cell r="B339" t="str">
            <v>0313</v>
          </cell>
          <cell r="C339" t="str">
            <v>06080</v>
          </cell>
          <cell r="D339" t="str">
            <v>0FIBER</v>
          </cell>
          <cell r="E339" t="str">
            <v>313000</v>
          </cell>
          <cell r="F339" t="str">
            <v>0803</v>
          </cell>
          <cell r="G339" t="str">
            <v>36000</v>
          </cell>
          <cell r="H339" t="str">
            <v>A</v>
          </cell>
          <cell r="I339" t="str">
            <v>00000041</v>
          </cell>
          <cell r="J339">
            <v>60</v>
          </cell>
          <cell r="K339">
            <v>313</v>
          </cell>
          <cell r="L339">
            <v>6149</v>
          </cell>
          <cell r="M339">
            <v>107</v>
          </cell>
          <cell r="N339">
            <v>10</v>
          </cell>
          <cell r="O339">
            <v>0</v>
          </cell>
          <cell r="P339">
            <v>107.1</v>
          </cell>
          <cell r="Q339" t="str">
            <v>0803</v>
          </cell>
          <cell r="R339" t="str">
            <v>36000</v>
          </cell>
          <cell r="S339" t="str">
            <v>200212</v>
          </cell>
          <cell r="T339" t="str">
            <v>PY42</v>
          </cell>
          <cell r="U339">
            <v>614.25</v>
          </cell>
          <cell r="V339" t="str">
            <v>LDB</v>
          </cell>
          <cell r="W339">
            <v>0</v>
          </cell>
          <cell r="X339" t="str">
            <v>SHR</v>
          </cell>
          <cell r="Y339">
            <v>20</v>
          </cell>
          <cell r="Z339">
            <v>20</v>
          </cell>
          <cell r="AA339" t="str">
            <v>PYP</v>
          </cell>
          <cell r="AB339" t="str">
            <v xml:space="preserve"> 0000025</v>
          </cell>
          <cell r="AC339" t="str">
            <v>PYL</v>
          </cell>
          <cell r="AD339" t="str">
            <v>004340</v>
          </cell>
          <cell r="AE339" t="str">
            <v>EMP</v>
          </cell>
          <cell r="AF339" t="str">
            <v>80816</v>
          </cell>
          <cell r="AG339" t="str">
            <v>JUL</v>
          </cell>
          <cell r="AH339" t="str">
            <v xml:space="preserve"> 000.00</v>
          </cell>
          <cell r="AI339" t="str">
            <v>BCH</v>
          </cell>
          <cell r="AJ339" t="str">
            <v>500</v>
          </cell>
          <cell r="AK339" t="str">
            <v>CLS</v>
          </cell>
          <cell r="AL339" t="str">
            <v>R438</v>
          </cell>
          <cell r="AM339" t="str">
            <v>DTA</v>
          </cell>
          <cell r="AN339" t="str">
            <v xml:space="preserve"> 00000000000.00</v>
          </cell>
          <cell r="AO339" t="str">
            <v>DTH</v>
          </cell>
          <cell r="AP339" t="str">
            <v xml:space="preserve"> 00000000000.00</v>
          </cell>
          <cell r="AV339" t="str">
            <v>000000000</v>
          </cell>
          <cell r="AW339" t="str">
            <v>000</v>
          </cell>
          <cell r="AX339" t="str">
            <v>00</v>
          </cell>
          <cell r="AY339" t="str">
            <v>0</v>
          </cell>
          <cell r="AZ339" t="str">
            <v>FPL Fibernet</v>
          </cell>
        </row>
        <row r="340">
          <cell r="A340" t="str">
            <v>107100</v>
          </cell>
          <cell r="B340" t="str">
            <v>0314</v>
          </cell>
          <cell r="C340" t="str">
            <v>06080</v>
          </cell>
          <cell r="D340" t="str">
            <v>0FIBER</v>
          </cell>
          <cell r="E340" t="str">
            <v>314000</v>
          </cell>
          <cell r="F340" t="str">
            <v>0790</v>
          </cell>
          <cell r="G340" t="str">
            <v>65000</v>
          </cell>
          <cell r="H340" t="str">
            <v>A</v>
          </cell>
          <cell r="I340" t="str">
            <v>00000041</v>
          </cell>
          <cell r="J340">
            <v>63</v>
          </cell>
          <cell r="K340">
            <v>314</v>
          </cell>
          <cell r="L340">
            <v>6149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 t="str">
            <v>0790</v>
          </cell>
          <cell r="R340" t="str">
            <v>65000</v>
          </cell>
          <cell r="S340" t="str">
            <v>200212</v>
          </cell>
          <cell r="T340" t="str">
            <v>CA01</v>
          </cell>
          <cell r="U340">
            <v>23819.61</v>
          </cell>
          <cell r="V340" t="str">
            <v>LDB</v>
          </cell>
          <cell r="W340">
            <v>0</v>
          </cell>
          <cell r="Y340">
            <v>0</v>
          </cell>
          <cell r="Z340">
            <v>0</v>
          </cell>
          <cell r="AA340" t="str">
            <v>BCH</v>
          </cell>
          <cell r="AB340" t="str">
            <v>0015</v>
          </cell>
          <cell r="AC340" t="str">
            <v>WKS</v>
          </cell>
          <cell r="AE340" t="str">
            <v>JV#</v>
          </cell>
          <cell r="AF340" t="str">
            <v>1232</v>
          </cell>
          <cell r="AG340" t="str">
            <v>FRN</v>
          </cell>
          <cell r="AH340" t="str">
            <v>6149</v>
          </cell>
          <cell r="AI340" t="str">
            <v>RP#</v>
          </cell>
          <cell r="AJ340" t="str">
            <v>000</v>
          </cell>
          <cell r="AK340" t="str">
            <v>CTL</v>
          </cell>
          <cell r="AM340" t="str">
            <v>RF#</v>
          </cell>
          <cell r="AU340" t="str">
            <v>ACCRUAL OF DEC 02 CAPITAL</v>
          </cell>
          <cell r="AZ340" t="str">
            <v>FPL Fibernet</v>
          </cell>
        </row>
        <row r="341">
          <cell r="A341" t="str">
            <v>107100</v>
          </cell>
          <cell r="B341" t="str">
            <v>0367</v>
          </cell>
          <cell r="C341" t="str">
            <v>06080</v>
          </cell>
          <cell r="D341" t="str">
            <v>0FIBER</v>
          </cell>
          <cell r="E341" t="str">
            <v>367000</v>
          </cell>
          <cell r="F341" t="str">
            <v>0803</v>
          </cell>
          <cell r="G341" t="str">
            <v>36000</v>
          </cell>
          <cell r="H341" t="str">
            <v>A</v>
          </cell>
          <cell r="I341" t="str">
            <v>00000041</v>
          </cell>
          <cell r="J341">
            <v>60</v>
          </cell>
          <cell r="K341">
            <v>367</v>
          </cell>
          <cell r="L341">
            <v>6149</v>
          </cell>
          <cell r="M341">
            <v>107</v>
          </cell>
          <cell r="N341">
            <v>10</v>
          </cell>
          <cell r="O341">
            <v>0</v>
          </cell>
          <cell r="P341">
            <v>107.1</v>
          </cell>
          <cell r="Q341" t="str">
            <v>0803</v>
          </cell>
          <cell r="R341" t="str">
            <v>36000</v>
          </cell>
          <cell r="S341" t="str">
            <v>200212</v>
          </cell>
          <cell r="T341" t="str">
            <v>PY42</v>
          </cell>
          <cell r="U341">
            <v>695</v>
          </cell>
          <cell r="V341" t="str">
            <v>LDB</v>
          </cell>
          <cell r="W341">
            <v>0</v>
          </cell>
          <cell r="X341" t="str">
            <v>SHR</v>
          </cell>
          <cell r="Y341">
            <v>16</v>
          </cell>
          <cell r="Z341">
            <v>16</v>
          </cell>
          <cell r="AA341" t="str">
            <v>PYP</v>
          </cell>
          <cell r="AB341" t="str">
            <v xml:space="preserve"> 0000025</v>
          </cell>
          <cell r="AC341" t="str">
            <v>PYL</v>
          </cell>
          <cell r="AD341" t="str">
            <v>004367</v>
          </cell>
          <cell r="AE341" t="str">
            <v>EMP</v>
          </cell>
          <cell r="AF341" t="str">
            <v>46704</v>
          </cell>
          <cell r="AG341" t="str">
            <v>JUL</v>
          </cell>
          <cell r="AH341" t="str">
            <v xml:space="preserve"> 000.00</v>
          </cell>
          <cell r="AI341" t="str">
            <v>BCH</v>
          </cell>
          <cell r="AJ341" t="str">
            <v>500</v>
          </cell>
          <cell r="AK341" t="str">
            <v>CLS</v>
          </cell>
          <cell r="AL341" t="str">
            <v>R235</v>
          </cell>
          <cell r="AM341" t="str">
            <v>DTA</v>
          </cell>
          <cell r="AN341" t="str">
            <v xml:space="preserve"> 00000000000.00</v>
          </cell>
          <cell r="AO341" t="str">
            <v>DTH</v>
          </cell>
          <cell r="AP341" t="str">
            <v xml:space="preserve"> 00000000000.00</v>
          </cell>
          <cell r="AV341" t="str">
            <v>000000000</v>
          </cell>
          <cell r="AW341" t="str">
            <v>000</v>
          </cell>
          <cell r="AX341" t="str">
            <v>00</v>
          </cell>
          <cell r="AY341" t="str">
            <v>0</v>
          </cell>
          <cell r="AZ341" t="str">
            <v>FPL Fibernet</v>
          </cell>
        </row>
        <row r="342">
          <cell r="A342" t="str">
            <v>107100</v>
          </cell>
          <cell r="B342" t="str">
            <v>0312</v>
          </cell>
          <cell r="C342" t="str">
            <v>06080</v>
          </cell>
          <cell r="D342" t="str">
            <v>0ELECT</v>
          </cell>
          <cell r="E342" t="str">
            <v>312000</v>
          </cell>
          <cell r="F342" t="str">
            <v>0676</v>
          </cell>
          <cell r="G342" t="str">
            <v>12450</v>
          </cell>
          <cell r="H342" t="str">
            <v>A</v>
          </cell>
          <cell r="I342" t="str">
            <v>00000041</v>
          </cell>
          <cell r="J342">
            <v>65</v>
          </cell>
          <cell r="K342">
            <v>312</v>
          </cell>
          <cell r="L342">
            <v>6150</v>
          </cell>
          <cell r="M342">
            <v>398</v>
          </cell>
          <cell r="N342">
            <v>0</v>
          </cell>
          <cell r="O342">
            <v>1</v>
          </cell>
          <cell r="P342">
            <v>398.00099999999998</v>
          </cell>
          <cell r="Q342" t="str">
            <v>0676</v>
          </cell>
          <cell r="R342" t="str">
            <v>12450</v>
          </cell>
          <cell r="S342" t="str">
            <v>200212</v>
          </cell>
          <cell r="T342" t="str">
            <v>SA01</v>
          </cell>
          <cell r="U342">
            <v>-2582.39</v>
          </cell>
          <cell r="V342" t="str">
            <v>LDB</v>
          </cell>
          <cell r="W342">
            <v>0</v>
          </cell>
          <cell r="Y342">
            <v>0</v>
          </cell>
          <cell r="Z342">
            <v>-1</v>
          </cell>
          <cell r="AA342" t="str">
            <v>MS#</v>
          </cell>
          <cell r="AB342" t="str">
            <v xml:space="preserve">   998014506</v>
          </cell>
          <cell r="AC342" t="str">
            <v>BCH</v>
          </cell>
          <cell r="AD342" t="str">
            <v>012627</v>
          </cell>
          <cell r="AE342" t="str">
            <v>TML</v>
          </cell>
          <cell r="AF342" t="str">
            <v>12027</v>
          </cell>
          <cell r="AG342" t="str">
            <v>SRL</v>
          </cell>
          <cell r="AH342" t="str">
            <v>0368</v>
          </cell>
          <cell r="AI342" t="str">
            <v>DLV</v>
          </cell>
          <cell r="AJ342" t="str">
            <v>000</v>
          </cell>
          <cell r="AK342" t="str">
            <v>REL</v>
          </cell>
          <cell r="AL342" t="str">
            <v>000</v>
          </cell>
          <cell r="AM342" t="str">
            <v>LN#</v>
          </cell>
          <cell r="AO342" t="str">
            <v>UOI</v>
          </cell>
          <cell r="AP342" t="str">
            <v>EA</v>
          </cell>
          <cell r="AU342" t="str">
            <v>0</v>
          </cell>
          <cell r="AW342" t="str">
            <v>000</v>
          </cell>
          <cell r="AX342" t="str">
            <v>00</v>
          </cell>
          <cell r="AY342" t="str">
            <v>0</v>
          </cell>
          <cell r="AZ342" t="str">
            <v>FPL Fibernet</v>
          </cell>
        </row>
        <row r="343">
          <cell r="A343" t="str">
            <v>107100</v>
          </cell>
          <cell r="B343" t="str">
            <v>0312</v>
          </cell>
          <cell r="C343" t="str">
            <v>06080</v>
          </cell>
          <cell r="D343" t="str">
            <v>0ELECT</v>
          </cell>
          <cell r="E343" t="str">
            <v>312000</v>
          </cell>
          <cell r="F343" t="str">
            <v>0790</v>
          </cell>
          <cell r="G343" t="str">
            <v>65000</v>
          </cell>
          <cell r="H343" t="str">
            <v>A</v>
          </cell>
          <cell r="I343" t="str">
            <v>00000041</v>
          </cell>
          <cell r="J343">
            <v>65</v>
          </cell>
          <cell r="K343">
            <v>312</v>
          </cell>
          <cell r="L343">
            <v>6150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 t="str">
            <v>0790</v>
          </cell>
          <cell r="R343" t="str">
            <v>65000</v>
          </cell>
          <cell r="S343" t="str">
            <v>200212</v>
          </cell>
          <cell r="T343" t="str">
            <v>CA01</v>
          </cell>
          <cell r="U343">
            <v>-261666.87</v>
          </cell>
          <cell r="V343" t="str">
            <v>LDB</v>
          </cell>
          <cell r="W343">
            <v>0</v>
          </cell>
          <cell r="Y343">
            <v>0</v>
          </cell>
          <cell r="Z343">
            <v>0</v>
          </cell>
          <cell r="AA343" t="str">
            <v>BCH</v>
          </cell>
          <cell r="AB343" t="str">
            <v>0023</v>
          </cell>
          <cell r="AC343" t="str">
            <v>WKS</v>
          </cell>
          <cell r="AE343" t="str">
            <v>JV#</v>
          </cell>
          <cell r="AF343" t="str">
            <v>1232</v>
          </cell>
          <cell r="AG343" t="str">
            <v>FRN</v>
          </cell>
          <cell r="AH343" t="str">
            <v>6150</v>
          </cell>
          <cell r="AI343" t="str">
            <v>RP#</v>
          </cell>
          <cell r="AJ343" t="str">
            <v>000</v>
          </cell>
          <cell r="AK343" t="str">
            <v>CTL</v>
          </cell>
          <cell r="AM343" t="str">
            <v>RF#</v>
          </cell>
          <cell r="AU343" t="str">
            <v>TO PLACE IN SERVICE</v>
          </cell>
          <cell r="AZ343" t="str">
            <v>FPL Fibernet</v>
          </cell>
        </row>
        <row r="344">
          <cell r="A344" t="str">
            <v>107100</v>
          </cell>
          <cell r="B344" t="str">
            <v>0312</v>
          </cell>
          <cell r="C344" t="str">
            <v>06080</v>
          </cell>
          <cell r="D344" t="str">
            <v>0FIBER</v>
          </cell>
          <cell r="E344" t="str">
            <v>312000</v>
          </cell>
          <cell r="F344" t="str">
            <v>0790</v>
          </cell>
          <cell r="G344" t="str">
            <v>65000</v>
          </cell>
          <cell r="H344" t="str">
            <v>A</v>
          </cell>
          <cell r="I344" t="str">
            <v>00000041</v>
          </cell>
          <cell r="J344">
            <v>63</v>
          </cell>
          <cell r="K344">
            <v>312</v>
          </cell>
          <cell r="L344">
            <v>6150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 t="str">
            <v>0790</v>
          </cell>
          <cell r="R344" t="str">
            <v>65000</v>
          </cell>
          <cell r="S344" t="str">
            <v>200212</v>
          </cell>
          <cell r="T344" t="str">
            <v>CA01</v>
          </cell>
          <cell r="U344">
            <v>-208833.5</v>
          </cell>
          <cell r="V344" t="str">
            <v>LDB</v>
          </cell>
          <cell r="W344">
            <v>0</v>
          </cell>
          <cell r="Y344">
            <v>0</v>
          </cell>
          <cell r="Z344">
            <v>0</v>
          </cell>
          <cell r="AA344" t="str">
            <v>BCH</v>
          </cell>
          <cell r="AB344" t="str">
            <v>0023</v>
          </cell>
          <cell r="AC344" t="str">
            <v>WKS</v>
          </cell>
          <cell r="AE344" t="str">
            <v>JV#</v>
          </cell>
          <cell r="AF344" t="str">
            <v>1232</v>
          </cell>
          <cell r="AG344" t="str">
            <v>FRN</v>
          </cell>
          <cell r="AH344" t="str">
            <v>6150</v>
          </cell>
          <cell r="AI344" t="str">
            <v>RP#</v>
          </cell>
          <cell r="AJ344" t="str">
            <v>000</v>
          </cell>
          <cell r="AK344" t="str">
            <v>CTL</v>
          </cell>
          <cell r="AM344" t="str">
            <v>RF#</v>
          </cell>
          <cell r="AU344" t="str">
            <v>TO PLACE IN SERVICE</v>
          </cell>
          <cell r="AZ344" t="str">
            <v>FPL Fibernet</v>
          </cell>
        </row>
        <row r="345">
          <cell r="A345" t="str">
            <v>107100</v>
          </cell>
          <cell r="B345" t="str">
            <v>0399</v>
          </cell>
          <cell r="C345" t="str">
            <v>06080</v>
          </cell>
          <cell r="D345" t="str">
            <v>0FIBER</v>
          </cell>
          <cell r="E345" t="str">
            <v>399000</v>
          </cell>
          <cell r="F345" t="str">
            <v>0625</v>
          </cell>
          <cell r="G345" t="str">
            <v>52450</v>
          </cell>
          <cell r="H345" t="str">
            <v>A</v>
          </cell>
          <cell r="I345" t="str">
            <v>00000041</v>
          </cell>
          <cell r="J345">
            <v>60</v>
          </cell>
          <cell r="K345">
            <v>399</v>
          </cell>
          <cell r="L345">
            <v>6150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 t="str">
            <v>0625</v>
          </cell>
          <cell r="R345" t="str">
            <v>52450</v>
          </cell>
          <cell r="S345" t="str">
            <v>200212</v>
          </cell>
          <cell r="T345" t="str">
            <v>SA01</v>
          </cell>
          <cell r="U345">
            <v>10</v>
          </cell>
          <cell r="W345">
            <v>0</v>
          </cell>
          <cell r="Y345">
            <v>0</v>
          </cell>
          <cell r="Z345">
            <v>0</v>
          </cell>
          <cell r="AA345" t="str">
            <v>BCH</v>
          </cell>
          <cell r="AB345" t="str">
            <v>450002340</v>
          </cell>
          <cell r="AC345" t="str">
            <v>PO#</v>
          </cell>
          <cell r="AE345" t="str">
            <v>S/R</v>
          </cell>
          <cell r="AI345" t="str">
            <v>PYN</v>
          </cell>
          <cell r="AJ345" t="str">
            <v>DE ZAYAS J M</v>
          </cell>
          <cell r="AK345" t="str">
            <v>VND</v>
          </cell>
          <cell r="AL345" t="str">
            <v>589128454</v>
          </cell>
          <cell r="AM345" t="str">
            <v>FAC</v>
          </cell>
          <cell r="AN345" t="str">
            <v>000</v>
          </cell>
          <cell r="AQ345" t="str">
            <v>NVD</v>
          </cell>
          <cell r="AR345" t="str">
            <v>2002-12-</v>
          </cell>
          <cell r="AU345" t="str">
            <v>J DEZAYAS MISC      DE ZAYAS J M        1900003280</v>
          </cell>
          <cell r="AV345" t="str">
            <v>WF-BATCH</v>
          </cell>
          <cell r="AW345" t="str">
            <v>000</v>
          </cell>
          <cell r="AX345" t="str">
            <v>00</v>
          </cell>
          <cell r="AY345" t="str">
            <v>0</v>
          </cell>
          <cell r="AZ345" t="str">
            <v>FPL Fibernet</v>
          </cell>
        </row>
        <row r="346">
          <cell r="A346" t="str">
            <v>107100</v>
          </cell>
          <cell r="B346" t="str">
            <v>0399</v>
          </cell>
          <cell r="C346" t="str">
            <v>06080</v>
          </cell>
          <cell r="D346" t="str">
            <v>0FIBER</v>
          </cell>
          <cell r="E346" t="str">
            <v>399000</v>
          </cell>
          <cell r="F346" t="str">
            <v>0625</v>
          </cell>
          <cell r="G346" t="str">
            <v>52450</v>
          </cell>
          <cell r="H346" t="str">
            <v>A</v>
          </cell>
          <cell r="I346" t="str">
            <v>00000041</v>
          </cell>
          <cell r="J346">
            <v>60</v>
          </cell>
          <cell r="K346">
            <v>399</v>
          </cell>
          <cell r="L346">
            <v>6150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 t="str">
            <v>0625</v>
          </cell>
          <cell r="R346" t="str">
            <v>52450</v>
          </cell>
          <cell r="S346" t="str">
            <v>200212</v>
          </cell>
          <cell r="T346" t="str">
            <v>SA01</v>
          </cell>
          <cell r="U346">
            <v>10</v>
          </cell>
          <cell r="W346">
            <v>0</v>
          </cell>
          <cell r="Y346">
            <v>0</v>
          </cell>
          <cell r="Z346">
            <v>0</v>
          </cell>
          <cell r="AA346" t="str">
            <v>BCH</v>
          </cell>
          <cell r="AB346" t="str">
            <v>450002350</v>
          </cell>
          <cell r="AC346" t="str">
            <v>PO#</v>
          </cell>
          <cell r="AE346" t="str">
            <v>S/R</v>
          </cell>
          <cell r="AI346" t="str">
            <v>PYN</v>
          </cell>
          <cell r="AJ346" t="str">
            <v>DE ZAYAS J M</v>
          </cell>
          <cell r="AK346" t="str">
            <v>VND</v>
          </cell>
          <cell r="AL346" t="str">
            <v>589128454</v>
          </cell>
          <cell r="AM346" t="str">
            <v>FAC</v>
          </cell>
          <cell r="AN346" t="str">
            <v>000</v>
          </cell>
          <cell r="AQ346" t="str">
            <v>NVD</v>
          </cell>
          <cell r="AR346" t="str">
            <v>2002-12-</v>
          </cell>
          <cell r="AU346" t="str">
            <v>J DEZAYAS MISC      DE ZAYAS J M        1900003313</v>
          </cell>
          <cell r="AV346" t="str">
            <v>WF-BATCH</v>
          </cell>
          <cell r="AW346" t="str">
            <v>000</v>
          </cell>
          <cell r="AX346" t="str">
            <v>00</v>
          </cell>
          <cell r="AY346" t="str">
            <v>0</v>
          </cell>
          <cell r="AZ346" t="str">
            <v>FPL Fibernet</v>
          </cell>
        </row>
        <row r="347">
          <cell r="A347" t="str">
            <v>107100</v>
          </cell>
          <cell r="B347" t="str">
            <v>0399</v>
          </cell>
          <cell r="C347" t="str">
            <v>06080</v>
          </cell>
          <cell r="D347" t="str">
            <v>0FIBER</v>
          </cell>
          <cell r="E347" t="str">
            <v>399000</v>
          </cell>
          <cell r="F347" t="str">
            <v>0646</v>
          </cell>
          <cell r="G347" t="str">
            <v>52450</v>
          </cell>
          <cell r="H347" t="str">
            <v>A</v>
          </cell>
          <cell r="I347" t="str">
            <v>00000041</v>
          </cell>
          <cell r="J347">
            <v>60</v>
          </cell>
          <cell r="K347">
            <v>399</v>
          </cell>
          <cell r="L347">
            <v>6150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 t="str">
            <v>0646</v>
          </cell>
          <cell r="R347" t="str">
            <v>52450</v>
          </cell>
          <cell r="S347" t="str">
            <v>200212</v>
          </cell>
          <cell r="T347" t="str">
            <v>SA01</v>
          </cell>
          <cell r="U347">
            <v>81.760000000000005</v>
          </cell>
          <cell r="W347">
            <v>0</v>
          </cell>
          <cell r="Y347">
            <v>0</v>
          </cell>
          <cell r="Z347">
            <v>0</v>
          </cell>
          <cell r="AA347" t="str">
            <v>BCH</v>
          </cell>
          <cell r="AB347" t="str">
            <v>450002350</v>
          </cell>
          <cell r="AC347" t="str">
            <v>PO#</v>
          </cell>
          <cell r="AE347" t="str">
            <v>S/R</v>
          </cell>
          <cell r="AI347" t="str">
            <v>PYN</v>
          </cell>
          <cell r="AJ347" t="str">
            <v>DE ZAYAS J M</v>
          </cell>
          <cell r="AK347" t="str">
            <v>VND</v>
          </cell>
          <cell r="AL347" t="str">
            <v>589128454</v>
          </cell>
          <cell r="AM347" t="str">
            <v>FAC</v>
          </cell>
          <cell r="AN347" t="str">
            <v>000</v>
          </cell>
          <cell r="AQ347" t="str">
            <v>NVD</v>
          </cell>
          <cell r="AR347" t="str">
            <v>2002-12-</v>
          </cell>
          <cell r="AU347" t="str">
            <v>J DEZAYAS MILEAGE   DE ZAYAS J M        1900003313</v>
          </cell>
          <cell r="AV347" t="str">
            <v>WF-BATCH</v>
          </cell>
          <cell r="AW347" t="str">
            <v>000</v>
          </cell>
          <cell r="AX347" t="str">
            <v>00</v>
          </cell>
          <cell r="AY347" t="str">
            <v>0</v>
          </cell>
          <cell r="AZ347" t="str">
            <v>FPL Fibernet</v>
          </cell>
        </row>
        <row r="348">
          <cell r="A348" t="str">
            <v>107100</v>
          </cell>
          <cell r="B348" t="str">
            <v>0399</v>
          </cell>
          <cell r="C348" t="str">
            <v>06080</v>
          </cell>
          <cell r="D348" t="str">
            <v>0FIBER</v>
          </cell>
          <cell r="E348" t="str">
            <v>399000</v>
          </cell>
          <cell r="F348" t="str">
            <v>0646</v>
          </cell>
          <cell r="G348" t="str">
            <v>52450</v>
          </cell>
          <cell r="H348" t="str">
            <v>A</v>
          </cell>
          <cell r="I348" t="str">
            <v>00000041</v>
          </cell>
          <cell r="J348">
            <v>60</v>
          </cell>
          <cell r="K348">
            <v>399</v>
          </cell>
          <cell r="L348">
            <v>6150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 t="str">
            <v>0646</v>
          </cell>
          <cell r="R348" t="str">
            <v>52450</v>
          </cell>
          <cell r="S348" t="str">
            <v>200212</v>
          </cell>
          <cell r="T348" t="str">
            <v>SA01</v>
          </cell>
          <cell r="U348">
            <v>122.64</v>
          </cell>
          <cell r="W348">
            <v>0</v>
          </cell>
          <cell r="Y348">
            <v>0</v>
          </cell>
          <cell r="Z348">
            <v>0</v>
          </cell>
          <cell r="AA348" t="str">
            <v>BCH</v>
          </cell>
          <cell r="AB348" t="str">
            <v>450002340</v>
          </cell>
          <cell r="AC348" t="str">
            <v>PO#</v>
          </cell>
          <cell r="AE348" t="str">
            <v>S/R</v>
          </cell>
          <cell r="AI348" t="str">
            <v>PYN</v>
          </cell>
          <cell r="AJ348" t="str">
            <v>DE ZAYAS J M</v>
          </cell>
          <cell r="AK348" t="str">
            <v>VND</v>
          </cell>
          <cell r="AL348" t="str">
            <v>589128454</v>
          </cell>
          <cell r="AM348" t="str">
            <v>FAC</v>
          </cell>
          <cell r="AN348" t="str">
            <v>000</v>
          </cell>
          <cell r="AQ348" t="str">
            <v>NVD</v>
          </cell>
          <cell r="AR348" t="str">
            <v>2002-12-</v>
          </cell>
          <cell r="AU348" t="str">
            <v>J DEZAYAS MILEAGE   DE ZAYAS J M        1900003280</v>
          </cell>
          <cell r="AV348" t="str">
            <v>WF-BATCH</v>
          </cell>
          <cell r="AW348" t="str">
            <v>000</v>
          </cell>
          <cell r="AX348" t="str">
            <v>00</v>
          </cell>
          <cell r="AY348" t="str">
            <v>0</v>
          </cell>
          <cell r="AZ348" t="str">
            <v>FPL Fibernet</v>
          </cell>
        </row>
        <row r="349">
          <cell r="A349" t="str">
            <v>107100</v>
          </cell>
          <cell r="B349" t="str">
            <v>0399</v>
          </cell>
          <cell r="C349" t="str">
            <v>06080</v>
          </cell>
          <cell r="D349" t="str">
            <v>0FIBER</v>
          </cell>
          <cell r="E349" t="str">
            <v>399000</v>
          </cell>
          <cell r="F349" t="str">
            <v>0901</v>
          </cell>
          <cell r="G349" t="str">
            <v>52450</v>
          </cell>
          <cell r="H349" t="str">
            <v>A</v>
          </cell>
          <cell r="I349" t="str">
            <v>00000041</v>
          </cell>
          <cell r="J349">
            <v>60</v>
          </cell>
          <cell r="K349">
            <v>399</v>
          </cell>
          <cell r="L349">
            <v>6150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 t="str">
            <v>0901</v>
          </cell>
          <cell r="R349" t="str">
            <v>52450</v>
          </cell>
          <cell r="S349" t="str">
            <v>200212</v>
          </cell>
          <cell r="T349" t="str">
            <v>SA01</v>
          </cell>
          <cell r="U349">
            <v>37.56</v>
          </cell>
          <cell r="W349">
            <v>0</v>
          </cell>
          <cell r="Y349">
            <v>0</v>
          </cell>
          <cell r="Z349">
            <v>0</v>
          </cell>
          <cell r="AA349" t="str">
            <v>BCH</v>
          </cell>
          <cell r="AB349" t="str">
            <v>450002340</v>
          </cell>
          <cell r="AC349" t="str">
            <v>PO#</v>
          </cell>
          <cell r="AE349" t="str">
            <v>S/R</v>
          </cell>
          <cell r="AI349" t="str">
            <v>PYN</v>
          </cell>
          <cell r="AJ349" t="str">
            <v>DE ZAYAS J M</v>
          </cell>
          <cell r="AK349" t="str">
            <v>VND</v>
          </cell>
          <cell r="AL349" t="str">
            <v>589128454</v>
          </cell>
          <cell r="AM349" t="str">
            <v>FAC</v>
          </cell>
          <cell r="AN349" t="str">
            <v>000</v>
          </cell>
          <cell r="AQ349" t="str">
            <v>NVD</v>
          </cell>
          <cell r="AR349" t="str">
            <v>2002-12-</v>
          </cell>
          <cell r="AU349" t="str">
            <v>J DEZAYAS MEALS     DE ZAYAS J M        1900003280</v>
          </cell>
          <cell r="AV349" t="str">
            <v>WF-BATCH</v>
          </cell>
          <cell r="AW349" t="str">
            <v>000</v>
          </cell>
          <cell r="AX349" t="str">
            <v>00</v>
          </cell>
          <cell r="AY349" t="str">
            <v>0</v>
          </cell>
          <cell r="AZ349" t="str">
            <v>FPL Fibernet</v>
          </cell>
        </row>
        <row r="350">
          <cell r="A350" t="str">
            <v>107100</v>
          </cell>
          <cell r="B350" t="str">
            <v>0313</v>
          </cell>
          <cell r="C350" t="str">
            <v>06080</v>
          </cell>
          <cell r="D350" t="str">
            <v>0FIBER</v>
          </cell>
          <cell r="E350" t="str">
            <v>313000</v>
          </cell>
          <cell r="F350" t="str">
            <v>0790</v>
          </cell>
          <cell r="G350" t="str">
            <v>65000</v>
          </cell>
          <cell r="H350" t="str">
            <v>A</v>
          </cell>
          <cell r="I350" t="str">
            <v>00000041</v>
          </cell>
          <cell r="J350">
            <v>9</v>
          </cell>
          <cell r="K350">
            <v>313</v>
          </cell>
          <cell r="L350">
            <v>6151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 t="str">
            <v>0790</v>
          </cell>
          <cell r="R350" t="str">
            <v>65000</v>
          </cell>
          <cell r="S350" t="str">
            <v>200212</v>
          </cell>
          <cell r="T350" t="str">
            <v>CA01</v>
          </cell>
          <cell r="U350">
            <v>-15830.59</v>
          </cell>
          <cell r="V350" t="str">
            <v>LDB</v>
          </cell>
          <cell r="W350">
            <v>0</v>
          </cell>
          <cell r="Y350">
            <v>0</v>
          </cell>
          <cell r="Z350">
            <v>0</v>
          </cell>
          <cell r="AA350" t="str">
            <v>BCH</v>
          </cell>
          <cell r="AB350" t="str">
            <v>0023</v>
          </cell>
          <cell r="AC350" t="str">
            <v>WKS</v>
          </cell>
          <cell r="AE350" t="str">
            <v>JV#</v>
          </cell>
          <cell r="AF350" t="str">
            <v>1232</v>
          </cell>
          <cell r="AG350" t="str">
            <v>FRN</v>
          </cell>
          <cell r="AH350" t="str">
            <v>6151</v>
          </cell>
          <cell r="AI350" t="str">
            <v>RP#</v>
          </cell>
          <cell r="AJ350" t="str">
            <v>000</v>
          </cell>
          <cell r="AK350" t="str">
            <v>CTL</v>
          </cell>
          <cell r="AM350" t="str">
            <v>RF#</v>
          </cell>
          <cell r="AU350" t="str">
            <v>TO PLACE IN SERVICE</v>
          </cell>
          <cell r="AZ350" t="str">
            <v>FPL Fibernet</v>
          </cell>
        </row>
        <row r="351">
          <cell r="A351" t="str">
            <v>107100</v>
          </cell>
          <cell r="B351" t="str">
            <v>0312</v>
          </cell>
          <cell r="C351" t="str">
            <v>06080</v>
          </cell>
          <cell r="D351" t="str">
            <v>0ELECT</v>
          </cell>
          <cell r="E351" t="str">
            <v>312000</v>
          </cell>
          <cell r="F351" t="str">
            <v>0790</v>
          </cell>
          <cell r="G351" t="str">
            <v>65000</v>
          </cell>
          <cell r="H351" t="str">
            <v>A</v>
          </cell>
          <cell r="I351" t="str">
            <v>00000041</v>
          </cell>
          <cell r="J351">
            <v>65</v>
          </cell>
          <cell r="K351">
            <v>312</v>
          </cell>
          <cell r="L351">
            <v>6152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 t="str">
            <v>0790</v>
          </cell>
          <cell r="R351" t="str">
            <v>65000</v>
          </cell>
          <cell r="S351" t="str">
            <v>200212</v>
          </cell>
          <cell r="T351" t="str">
            <v>CA01</v>
          </cell>
          <cell r="U351">
            <v>-1811.7</v>
          </cell>
          <cell r="V351" t="str">
            <v>LDB</v>
          </cell>
          <cell r="W351">
            <v>0</v>
          </cell>
          <cell r="Y351">
            <v>0</v>
          </cell>
          <cell r="Z351">
            <v>0</v>
          </cell>
          <cell r="AA351" t="str">
            <v>BCH</v>
          </cell>
          <cell r="AB351" t="str">
            <v>0023</v>
          </cell>
          <cell r="AC351" t="str">
            <v>WKS</v>
          </cell>
          <cell r="AE351" t="str">
            <v>JV#</v>
          </cell>
          <cell r="AF351" t="str">
            <v>1232</v>
          </cell>
          <cell r="AG351" t="str">
            <v>FRN</v>
          </cell>
          <cell r="AH351" t="str">
            <v>6152</v>
          </cell>
          <cell r="AI351" t="str">
            <v>RP#</v>
          </cell>
          <cell r="AJ351" t="str">
            <v>000</v>
          </cell>
          <cell r="AK351" t="str">
            <v>CTL</v>
          </cell>
          <cell r="AM351" t="str">
            <v>RF#</v>
          </cell>
          <cell r="AU351" t="str">
            <v>TO PLACE IN SERVICE</v>
          </cell>
          <cell r="AZ351" t="str">
            <v>FPL Fibernet</v>
          </cell>
        </row>
        <row r="352">
          <cell r="A352" t="str">
            <v>107100</v>
          </cell>
          <cell r="B352" t="str">
            <v>0312</v>
          </cell>
          <cell r="C352" t="str">
            <v>06080</v>
          </cell>
          <cell r="D352" t="str">
            <v>0FIBER</v>
          </cell>
          <cell r="E352" t="str">
            <v>312000</v>
          </cell>
          <cell r="F352" t="str">
            <v>0790</v>
          </cell>
          <cell r="G352" t="str">
            <v>65000</v>
          </cell>
          <cell r="H352" t="str">
            <v>A</v>
          </cell>
          <cell r="I352" t="str">
            <v>00000041</v>
          </cell>
          <cell r="J352">
            <v>63</v>
          </cell>
          <cell r="K352">
            <v>312</v>
          </cell>
          <cell r="L352">
            <v>6152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 t="str">
            <v>0790</v>
          </cell>
          <cell r="R352" t="str">
            <v>65000</v>
          </cell>
          <cell r="S352" t="str">
            <v>200212</v>
          </cell>
          <cell r="T352" t="str">
            <v>CA01</v>
          </cell>
          <cell r="U352">
            <v>7000</v>
          </cell>
          <cell r="V352" t="str">
            <v>LDB</v>
          </cell>
          <cell r="W352">
            <v>0</v>
          </cell>
          <cell r="Y352">
            <v>0</v>
          </cell>
          <cell r="Z352">
            <v>0</v>
          </cell>
          <cell r="AA352" t="str">
            <v>BCH</v>
          </cell>
          <cell r="AB352" t="str">
            <v>0011</v>
          </cell>
          <cell r="AC352" t="str">
            <v>WKS</v>
          </cell>
          <cell r="AE352" t="str">
            <v>JV#</v>
          </cell>
          <cell r="AF352" t="str">
            <v>1232</v>
          </cell>
          <cell r="AG352" t="str">
            <v>FRN</v>
          </cell>
          <cell r="AH352" t="str">
            <v>6152</v>
          </cell>
          <cell r="AI352" t="str">
            <v>RP#</v>
          </cell>
          <cell r="AJ352" t="str">
            <v>000</v>
          </cell>
          <cell r="AK352" t="str">
            <v>CTL</v>
          </cell>
          <cell r="AM352" t="str">
            <v>RF#</v>
          </cell>
          <cell r="AU352" t="str">
            <v>ACCRUAL OF DEC 02 CAPITAL</v>
          </cell>
          <cell r="AZ352" t="str">
            <v>FPL Fibernet</v>
          </cell>
        </row>
        <row r="353">
          <cell r="A353" t="str">
            <v>107100</v>
          </cell>
          <cell r="B353" t="str">
            <v>0314</v>
          </cell>
          <cell r="C353" t="str">
            <v>06080</v>
          </cell>
          <cell r="D353" t="str">
            <v>0ELECT</v>
          </cell>
          <cell r="E353" t="str">
            <v>314000</v>
          </cell>
          <cell r="F353" t="str">
            <v>0675</v>
          </cell>
          <cell r="G353" t="str">
            <v>52450</v>
          </cell>
          <cell r="H353" t="str">
            <v>A</v>
          </cell>
          <cell r="I353" t="str">
            <v>00000041</v>
          </cell>
          <cell r="J353">
            <v>65</v>
          </cell>
          <cell r="K353">
            <v>314</v>
          </cell>
          <cell r="L353">
            <v>6152</v>
          </cell>
          <cell r="M353">
            <v>398</v>
          </cell>
          <cell r="N353">
            <v>0</v>
          </cell>
          <cell r="O353">
            <v>1</v>
          </cell>
          <cell r="P353">
            <v>398.00099999999998</v>
          </cell>
          <cell r="Q353" t="str">
            <v>0675</v>
          </cell>
          <cell r="R353" t="str">
            <v>52450</v>
          </cell>
          <cell r="S353" t="str">
            <v>200212</v>
          </cell>
          <cell r="T353" t="str">
            <v>SA01</v>
          </cell>
          <cell r="U353">
            <v>10</v>
          </cell>
          <cell r="W353">
            <v>0</v>
          </cell>
          <cell r="Y353">
            <v>0</v>
          </cell>
          <cell r="Z353">
            <v>0</v>
          </cell>
          <cell r="AA353" t="str">
            <v>BCH</v>
          </cell>
          <cell r="AB353" t="str">
            <v>450002345</v>
          </cell>
          <cell r="AC353" t="str">
            <v>PO#</v>
          </cell>
          <cell r="AE353" t="str">
            <v>S/R</v>
          </cell>
          <cell r="AI353" t="str">
            <v>PYN</v>
          </cell>
          <cell r="AJ353" t="str">
            <v>INTERCONNX INC</v>
          </cell>
          <cell r="AK353" t="str">
            <v>VND</v>
          </cell>
          <cell r="AL353" t="str">
            <v>522070373</v>
          </cell>
          <cell r="AM353" t="str">
            <v>FAC</v>
          </cell>
          <cell r="AN353" t="str">
            <v>000</v>
          </cell>
          <cell r="AQ353" t="str">
            <v>NVD</v>
          </cell>
          <cell r="AR353" t="str">
            <v>2002-10-</v>
          </cell>
          <cell r="AU353" t="str">
            <v>4500104775          INTERCONNX INC      1900003304</v>
          </cell>
          <cell r="AV353" t="str">
            <v>WF-BATCH</v>
          </cell>
          <cell r="AW353" t="str">
            <v>000</v>
          </cell>
          <cell r="AX353" t="str">
            <v>00</v>
          </cell>
          <cell r="AY353" t="str">
            <v>0</v>
          </cell>
          <cell r="AZ353" t="str">
            <v>FPL Fibernet</v>
          </cell>
        </row>
        <row r="354">
          <cell r="A354" t="str">
            <v>107100</v>
          </cell>
          <cell r="B354" t="str">
            <v>0312</v>
          </cell>
          <cell r="C354" t="str">
            <v>06080</v>
          </cell>
          <cell r="D354" t="str">
            <v>0ELECT</v>
          </cell>
          <cell r="E354" t="str">
            <v>312000</v>
          </cell>
          <cell r="F354" t="str">
            <v>0790</v>
          </cell>
          <cell r="G354" t="str">
            <v>65000</v>
          </cell>
          <cell r="H354" t="str">
            <v>A</v>
          </cell>
          <cell r="I354" t="str">
            <v>00000041</v>
          </cell>
          <cell r="J354">
            <v>65</v>
          </cell>
          <cell r="K354">
            <v>312</v>
          </cell>
          <cell r="L354">
            <v>6153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 t="str">
            <v>0790</v>
          </cell>
          <cell r="R354" t="str">
            <v>65000</v>
          </cell>
          <cell r="S354" t="str">
            <v>200212</v>
          </cell>
          <cell r="T354" t="str">
            <v>CA01</v>
          </cell>
          <cell r="U354">
            <v>-2609.06</v>
          </cell>
          <cell r="V354" t="str">
            <v>LDB</v>
          </cell>
          <cell r="W354">
            <v>0</v>
          </cell>
          <cell r="Y354">
            <v>0</v>
          </cell>
          <cell r="Z354">
            <v>0</v>
          </cell>
          <cell r="AA354" t="str">
            <v>BCH</v>
          </cell>
          <cell r="AB354" t="str">
            <v>0023</v>
          </cell>
          <cell r="AC354" t="str">
            <v>WKS</v>
          </cell>
          <cell r="AE354" t="str">
            <v>JV#</v>
          </cell>
          <cell r="AF354" t="str">
            <v>1232</v>
          </cell>
          <cell r="AG354" t="str">
            <v>FRN</v>
          </cell>
          <cell r="AH354" t="str">
            <v>6153</v>
          </cell>
          <cell r="AI354" t="str">
            <v>RP#</v>
          </cell>
          <cell r="AJ354" t="str">
            <v>000</v>
          </cell>
          <cell r="AK354" t="str">
            <v>CTL</v>
          </cell>
          <cell r="AM354" t="str">
            <v>RF#</v>
          </cell>
          <cell r="AU354" t="str">
            <v>TO PLACE IN SERVICE</v>
          </cell>
          <cell r="AZ354" t="str">
            <v>FPL Fibernet</v>
          </cell>
        </row>
        <row r="355">
          <cell r="A355" t="str">
            <v>107100</v>
          </cell>
          <cell r="B355" t="str">
            <v>0367</v>
          </cell>
          <cell r="C355" t="str">
            <v>06080</v>
          </cell>
          <cell r="D355" t="str">
            <v>0FIBER</v>
          </cell>
          <cell r="E355" t="str">
            <v>367000</v>
          </cell>
          <cell r="F355" t="str">
            <v>0803</v>
          </cell>
          <cell r="G355" t="str">
            <v>36000</v>
          </cell>
          <cell r="H355" t="str">
            <v>A</v>
          </cell>
          <cell r="I355" t="str">
            <v>00000041</v>
          </cell>
          <cell r="J355">
            <v>60</v>
          </cell>
          <cell r="K355">
            <v>367</v>
          </cell>
          <cell r="L355">
            <v>6153</v>
          </cell>
          <cell r="M355">
            <v>107</v>
          </cell>
          <cell r="N355">
            <v>10</v>
          </cell>
          <cell r="O355">
            <v>0</v>
          </cell>
          <cell r="P355">
            <v>107.1</v>
          </cell>
          <cell r="Q355" t="str">
            <v>0803</v>
          </cell>
          <cell r="R355" t="str">
            <v>36000</v>
          </cell>
          <cell r="S355" t="str">
            <v>200212</v>
          </cell>
          <cell r="T355" t="str">
            <v>PY42</v>
          </cell>
          <cell r="U355">
            <v>144.25</v>
          </cell>
          <cell r="V355" t="str">
            <v>LDB</v>
          </cell>
          <cell r="W355">
            <v>0</v>
          </cell>
          <cell r="X355" t="str">
            <v>SHR</v>
          </cell>
          <cell r="Y355">
            <v>4</v>
          </cell>
          <cell r="Z355">
            <v>4</v>
          </cell>
          <cell r="AA355" t="str">
            <v>PYP</v>
          </cell>
          <cell r="AB355" t="str">
            <v xml:space="preserve"> 0000025</v>
          </cell>
          <cell r="AC355" t="str">
            <v>PYL</v>
          </cell>
          <cell r="AD355" t="str">
            <v>004367</v>
          </cell>
          <cell r="AE355" t="str">
            <v>EMP</v>
          </cell>
          <cell r="AF355" t="str">
            <v>86996</v>
          </cell>
          <cell r="AG355" t="str">
            <v>JUL</v>
          </cell>
          <cell r="AH355" t="str">
            <v xml:space="preserve"> 000.00</v>
          </cell>
          <cell r="AI355" t="str">
            <v>BCH</v>
          </cell>
          <cell r="AJ355" t="str">
            <v>500</v>
          </cell>
          <cell r="AK355" t="str">
            <v>CLS</v>
          </cell>
          <cell r="AL355" t="str">
            <v>R234</v>
          </cell>
          <cell r="AM355" t="str">
            <v>DTA</v>
          </cell>
          <cell r="AN355" t="str">
            <v xml:space="preserve"> 00000000000.00</v>
          </cell>
          <cell r="AO355" t="str">
            <v>DTH</v>
          </cell>
          <cell r="AP355" t="str">
            <v xml:space="preserve"> 00000000000.00</v>
          </cell>
          <cell r="AV355" t="str">
            <v>000000000</v>
          </cell>
          <cell r="AW355" t="str">
            <v>000</v>
          </cell>
          <cell r="AX355" t="str">
            <v>00</v>
          </cell>
          <cell r="AY355" t="str">
            <v>0</v>
          </cell>
          <cell r="AZ355" t="str">
            <v>FPL Fibernet</v>
          </cell>
        </row>
        <row r="356">
          <cell r="A356" t="str">
            <v>107100</v>
          </cell>
          <cell r="B356" t="str">
            <v>0367</v>
          </cell>
          <cell r="C356" t="str">
            <v>06080</v>
          </cell>
          <cell r="D356" t="str">
            <v>0FIBER</v>
          </cell>
          <cell r="E356" t="str">
            <v>367000</v>
          </cell>
          <cell r="F356" t="str">
            <v>0803</v>
          </cell>
          <cell r="G356" t="str">
            <v>36000</v>
          </cell>
          <cell r="H356" t="str">
            <v>A</v>
          </cell>
          <cell r="I356" t="str">
            <v>00000041</v>
          </cell>
          <cell r="J356">
            <v>60</v>
          </cell>
          <cell r="K356">
            <v>367</v>
          </cell>
          <cell r="L356">
            <v>6153</v>
          </cell>
          <cell r="M356">
            <v>107</v>
          </cell>
          <cell r="N356">
            <v>10</v>
          </cell>
          <cell r="O356">
            <v>0</v>
          </cell>
          <cell r="P356">
            <v>107.1</v>
          </cell>
          <cell r="Q356" t="str">
            <v>0803</v>
          </cell>
          <cell r="R356" t="str">
            <v>36000</v>
          </cell>
          <cell r="S356" t="str">
            <v>200212</v>
          </cell>
          <cell r="T356" t="str">
            <v>PY42</v>
          </cell>
          <cell r="U356">
            <v>288.5</v>
          </cell>
          <cell r="V356" t="str">
            <v>LDB</v>
          </cell>
          <cell r="W356">
            <v>0</v>
          </cell>
          <cell r="X356" t="str">
            <v>SHR</v>
          </cell>
          <cell r="Y356">
            <v>8</v>
          </cell>
          <cell r="Z356">
            <v>8</v>
          </cell>
          <cell r="AA356" t="str">
            <v>PYP</v>
          </cell>
          <cell r="AB356" t="str">
            <v xml:space="preserve"> 0000026</v>
          </cell>
          <cell r="AC356" t="str">
            <v>PYL</v>
          </cell>
          <cell r="AD356" t="str">
            <v>004367</v>
          </cell>
          <cell r="AE356" t="str">
            <v>EMP</v>
          </cell>
          <cell r="AF356" t="str">
            <v>86996</v>
          </cell>
          <cell r="AG356" t="str">
            <v>JUL</v>
          </cell>
          <cell r="AH356" t="str">
            <v xml:space="preserve"> 000.00</v>
          </cell>
          <cell r="AI356" t="str">
            <v>BCH</v>
          </cell>
          <cell r="AJ356" t="str">
            <v>500</v>
          </cell>
          <cell r="AK356" t="str">
            <v>CLS</v>
          </cell>
          <cell r="AL356" t="str">
            <v>R234</v>
          </cell>
          <cell r="AM356" t="str">
            <v>DTA</v>
          </cell>
          <cell r="AN356" t="str">
            <v xml:space="preserve"> 00000000000.00</v>
          </cell>
          <cell r="AO356" t="str">
            <v>DTH</v>
          </cell>
          <cell r="AP356" t="str">
            <v xml:space="preserve"> 00000000000.00</v>
          </cell>
          <cell r="AV356" t="str">
            <v>000000000</v>
          </cell>
          <cell r="AW356" t="str">
            <v>000</v>
          </cell>
          <cell r="AX356" t="str">
            <v>00</v>
          </cell>
          <cell r="AY356" t="str">
            <v>0</v>
          </cell>
          <cell r="AZ356" t="str">
            <v>FPL Fibernet</v>
          </cell>
        </row>
        <row r="357">
          <cell r="A357" t="str">
            <v>107100</v>
          </cell>
          <cell r="B357" t="str">
            <v>0312</v>
          </cell>
          <cell r="C357" t="str">
            <v>06080</v>
          </cell>
          <cell r="D357" t="str">
            <v>0ELECT</v>
          </cell>
          <cell r="E357" t="str">
            <v>312000</v>
          </cell>
          <cell r="F357" t="str">
            <v>0790</v>
          </cell>
          <cell r="G357" t="str">
            <v>65000</v>
          </cell>
          <cell r="H357" t="str">
            <v>A</v>
          </cell>
          <cell r="I357" t="str">
            <v>00000041</v>
          </cell>
          <cell r="J357">
            <v>65</v>
          </cell>
          <cell r="K357">
            <v>312</v>
          </cell>
          <cell r="L357">
            <v>6154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 t="str">
            <v>0790</v>
          </cell>
          <cell r="R357" t="str">
            <v>65000</v>
          </cell>
          <cell r="S357" t="str">
            <v>200212</v>
          </cell>
          <cell r="T357" t="str">
            <v>CA01</v>
          </cell>
          <cell r="U357">
            <v>-2457.5700000000002</v>
          </cell>
          <cell r="V357" t="str">
            <v>LDB</v>
          </cell>
          <cell r="W357">
            <v>0</v>
          </cell>
          <cell r="Y357">
            <v>0</v>
          </cell>
          <cell r="Z357">
            <v>0</v>
          </cell>
          <cell r="AA357" t="str">
            <v>BCH</v>
          </cell>
          <cell r="AB357" t="str">
            <v>0023</v>
          </cell>
          <cell r="AC357" t="str">
            <v>WKS</v>
          </cell>
          <cell r="AE357" t="str">
            <v>JV#</v>
          </cell>
          <cell r="AF357" t="str">
            <v>1232</v>
          </cell>
          <cell r="AG357" t="str">
            <v>FRN</v>
          </cell>
          <cell r="AH357" t="str">
            <v>6154</v>
          </cell>
          <cell r="AI357" t="str">
            <v>RP#</v>
          </cell>
          <cell r="AJ357" t="str">
            <v>000</v>
          </cell>
          <cell r="AK357" t="str">
            <v>CTL</v>
          </cell>
          <cell r="AM357" t="str">
            <v>RF#</v>
          </cell>
          <cell r="AU357" t="str">
            <v>TO PLACE IN SERVICE</v>
          </cell>
          <cell r="AZ357" t="str">
            <v>FPL Fibernet</v>
          </cell>
        </row>
        <row r="358">
          <cell r="A358" t="str">
            <v>107100</v>
          </cell>
          <cell r="B358" t="str">
            <v>0312</v>
          </cell>
          <cell r="C358" t="str">
            <v>06080</v>
          </cell>
          <cell r="D358" t="str">
            <v>0FIBER</v>
          </cell>
          <cell r="E358" t="str">
            <v>312000</v>
          </cell>
          <cell r="F358" t="str">
            <v>0790</v>
          </cell>
          <cell r="G358" t="str">
            <v>65000</v>
          </cell>
          <cell r="H358" t="str">
            <v>A</v>
          </cell>
          <cell r="I358" t="str">
            <v>00000041</v>
          </cell>
          <cell r="J358">
            <v>63</v>
          </cell>
          <cell r="K358">
            <v>312</v>
          </cell>
          <cell r="L358">
            <v>6154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 t="str">
            <v>0790</v>
          </cell>
          <cell r="R358" t="str">
            <v>65000</v>
          </cell>
          <cell r="S358" t="str">
            <v>200212</v>
          </cell>
          <cell r="T358" t="str">
            <v>CA01</v>
          </cell>
          <cell r="U358">
            <v>6000</v>
          </cell>
          <cell r="V358" t="str">
            <v>LDB</v>
          </cell>
          <cell r="W358">
            <v>0</v>
          </cell>
          <cell r="Y358">
            <v>0</v>
          </cell>
          <cell r="Z358">
            <v>0</v>
          </cell>
          <cell r="AA358" t="str">
            <v>BCH</v>
          </cell>
          <cell r="AB358" t="str">
            <v>0011</v>
          </cell>
          <cell r="AC358" t="str">
            <v>WKS</v>
          </cell>
          <cell r="AE358" t="str">
            <v>JV#</v>
          </cell>
          <cell r="AF358" t="str">
            <v>1232</v>
          </cell>
          <cell r="AG358" t="str">
            <v>FRN</v>
          </cell>
          <cell r="AH358" t="str">
            <v>6154</v>
          </cell>
          <cell r="AI358" t="str">
            <v>RP#</v>
          </cell>
          <cell r="AJ358" t="str">
            <v>000</v>
          </cell>
          <cell r="AK358" t="str">
            <v>CTL</v>
          </cell>
          <cell r="AM358" t="str">
            <v>RF#</v>
          </cell>
          <cell r="AU358" t="str">
            <v>ACCRUAL OF DEC 02 CAPITAL</v>
          </cell>
          <cell r="AZ358" t="str">
            <v>FPL Fibernet</v>
          </cell>
        </row>
        <row r="359">
          <cell r="A359" t="str">
            <v>107100</v>
          </cell>
          <cell r="B359" t="str">
            <v>0385</v>
          </cell>
          <cell r="C359" t="str">
            <v>06080</v>
          </cell>
          <cell r="D359" t="str">
            <v>0FIBER</v>
          </cell>
          <cell r="E359" t="str">
            <v>385000</v>
          </cell>
          <cell r="F359" t="str">
            <v>0803</v>
          </cell>
          <cell r="G359" t="str">
            <v>36000</v>
          </cell>
          <cell r="H359" t="str">
            <v>A</v>
          </cell>
          <cell r="I359" t="str">
            <v>00000041</v>
          </cell>
          <cell r="J359">
            <v>60</v>
          </cell>
          <cell r="K359">
            <v>385</v>
          </cell>
          <cell r="L359">
            <v>6154</v>
          </cell>
          <cell r="M359">
            <v>107</v>
          </cell>
          <cell r="N359">
            <v>10</v>
          </cell>
          <cell r="O359">
            <v>0</v>
          </cell>
          <cell r="P359">
            <v>107.1</v>
          </cell>
          <cell r="Q359" t="str">
            <v>0803</v>
          </cell>
          <cell r="R359" t="str">
            <v>36000</v>
          </cell>
          <cell r="S359" t="str">
            <v>200212</v>
          </cell>
          <cell r="T359" t="str">
            <v>PY42</v>
          </cell>
          <cell r="U359">
            <v>769.25</v>
          </cell>
          <cell r="V359" t="str">
            <v>LDB</v>
          </cell>
          <cell r="W359">
            <v>0</v>
          </cell>
          <cell r="X359" t="str">
            <v>SHR</v>
          </cell>
          <cell r="Y359">
            <v>20</v>
          </cell>
          <cell r="Z359">
            <v>20</v>
          </cell>
          <cell r="AA359" t="str">
            <v>PYP</v>
          </cell>
          <cell r="AB359" t="str">
            <v xml:space="preserve"> 0000026</v>
          </cell>
          <cell r="AC359" t="str">
            <v>PYL</v>
          </cell>
          <cell r="AD359" t="str">
            <v>004367</v>
          </cell>
          <cell r="AE359" t="str">
            <v>EMP</v>
          </cell>
          <cell r="AF359" t="str">
            <v>23986</v>
          </cell>
          <cell r="AG359" t="str">
            <v>JUL</v>
          </cell>
          <cell r="AH359" t="str">
            <v xml:space="preserve"> 000.00</v>
          </cell>
          <cell r="AI359" t="str">
            <v>BCH</v>
          </cell>
          <cell r="AJ359" t="str">
            <v>500</v>
          </cell>
          <cell r="AK359" t="str">
            <v>CLS</v>
          </cell>
          <cell r="AL359" t="str">
            <v>R234</v>
          </cell>
          <cell r="AM359" t="str">
            <v>DTA</v>
          </cell>
          <cell r="AN359" t="str">
            <v xml:space="preserve"> 00000000000.00</v>
          </cell>
          <cell r="AO359" t="str">
            <v>DTH</v>
          </cell>
          <cell r="AP359" t="str">
            <v xml:space="preserve"> 00000000000.00</v>
          </cell>
          <cell r="AV359" t="str">
            <v>000000000</v>
          </cell>
          <cell r="AW359" t="str">
            <v>000</v>
          </cell>
          <cell r="AX359" t="str">
            <v>00</v>
          </cell>
          <cell r="AY359" t="str">
            <v>0</v>
          </cell>
          <cell r="AZ359" t="str">
            <v>FPL Fibernet</v>
          </cell>
        </row>
        <row r="360">
          <cell r="A360" t="str">
            <v>107100</v>
          </cell>
          <cell r="B360" t="str">
            <v>0312</v>
          </cell>
          <cell r="C360" t="str">
            <v>06080</v>
          </cell>
          <cell r="D360" t="str">
            <v>0ELECT</v>
          </cell>
          <cell r="E360" t="str">
            <v>312000</v>
          </cell>
          <cell r="F360" t="str">
            <v>0790</v>
          </cell>
          <cell r="G360" t="str">
            <v>65000</v>
          </cell>
          <cell r="H360" t="str">
            <v>A</v>
          </cell>
          <cell r="I360" t="str">
            <v>00000041</v>
          </cell>
          <cell r="J360">
            <v>65</v>
          </cell>
          <cell r="K360">
            <v>312</v>
          </cell>
          <cell r="L360">
            <v>6155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 t="str">
            <v>0790</v>
          </cell>
          <cell r="R360" t="str">
            <v>65000</v>
          </cell>
          <cell r="S360" t="str">
            <v>200212</v>
          </cell>
          <cell r="T360" t="str">
            <v>CA01</v>
          </cell>
          <cell r="U360">
            <v>-311.41000000000003</v>
          </cell>
          <cell r="V360" t="str">
            <v>LDB</v>
          </cell>
          <cell r="W360">
            <v>0</v>
          </cell>
          <cell r="Y360">
            <v>0</v>
          </cell>
          <cell r="Z360">
            <v>0</v>
          </cell>
          <cell r="AA360" t="str">
            <v>BCH</v>
          </cell>
          <cell r="AB360" t="str">
            <v>0023</v>
          </cell>
          <cell r="AC360" t="str">
            <v>WKS</v>
          </cell>
          <cell r="AE360" t="str">
            <v>JV#</v>
          </cell>
          <cell r="AF360" t="str">
            <v>1232</v>
          </cell>
          <cell r="AG360" t="str">
            <v>FRN</v>
          </cell>
          <cell r="AH360" t="str">
            <v>6155</v>
          </cell>
          <cell r="AI360" t="str">
            <v>RP#</v>
          </cell>
          <cell r="AJ360" t="str">
            <v>000</v>
          </cell>
          <cell r="AK360" t="str">
            <v>CTL</v>
          </cell>
          <cell r="AM360" t="str">
            <v>RF#</v>
          </cell>
          <cell r="AU360" t="str">
            <v>TO PLACE IN SERVICE</v>
          </cell>
          <cell r="AZ360" t="str">
            <v>FPL Fibernet</v>
          </cell>
        </row>
        <row r="361">
          <cell r="A361" t="str">
            <v>107100</v>
          </cell>
          <cell r="B361" t="str">
            <v>0350</v>
          </cell>
          <cell r="C361" t="str">
            <v>06068</v>
          </cell>
          <cell r="D361" t="str">
            <v>0FIBER</v>
          </cell>
          <cell r="E361" t="str">
            <v>350000</v>
          </cell>
          <cell r="F361" t="str">
            <v>0803</v>
          </cell>
          <cell r="G361" t="str">
            <v>36000</v>
          </cell>
          <cell r="H361" t="str">
            <v>A</v>
          </cell>
          <cell r="I361" t="str">
            <v>00000041</v>
          </cell>
          <cell r="J361">
            <v>60</v>
          </cell>
          <cell r="K361">
            <v>350</v>
          </cell>
          <cell r="L361">
            <v>6157</v>
          </cell>
          <cell r="M361">
            <v>107</v>
          </cell>
          <cell r="N361">
            <v>10</v>
          </cell>
          <cell r="O361">
            <v>0</v>
          </cell>
          <cell r="P361">
            <v>107.1</v>
          </cell>
          <cell r="Q361" t="str">
            <v>0803</v>
          </cell>
          <cell r="R361" t="str">
            <v>36000</v>
          </cell>
          <cell r="S361" t="str">
            <v>200212</v>
          </cell>
          <cell r="T361" t="str">
            <v>PY42</v>
          </cell>
          <cell r="U361">
            <v>801.75</v>
          </cell>
          <cell r="V361" t="str">
            <v>LDB</v>
          </cell>
          <cell r="W361">
            <v>0</v>
          </cell>
          <cell r="X361" t="str">
            <v>SHR</v>
          </cell>
          <cell r="Y361">
            <v>20</v>
          </cell>
          <cell r="Z361">
            <v>20</v>
          </cell>
          <cell r="AA361" t="str">
            <v>PYP</v>
          </cell>
          <cell r="AB361" t="str">
            <v xml:space="preserve"> 0000001</v>
          </cell>
          <cell r="AC361" t="str">
            <v>PYL</v>
          </cell>
          <cell r="AD361" t="str">
            <v>004308</v>
          </cell>
          <cell r="AE361" t="str">
            <v>EMP</v>
          </cell>
          <cell r="AF361" t="str">
            <v>45514</v>
          </cell>
          <cell r="AG361" t="str">
            <v>JUL</v>
          </cell>
          <cell r="AH361" t="str">
            <v xml:space="preserve"> 000.00</v>
          </cell>
          <cell r="AI361" t="str">
            <v>BCH</v>
          </cell>
          <cell r="AJ361" t="str">
            <v>500</v>
          </cell>
          <cell r="AK361" t="str">
            <v>CLS</v>
          </cell>
          <cell r="AL361" t="str">
            <v>1RCL</v>
          </cell>
          <cell r="AM361" t="str">
            <v>DTA</v>
          </cell>
          <cell r="AN361" t="str">
            <v xml:space="preserve"> 00000000000.00</v>
          </cell>
          <cell r="AO361" t="str">
            <v>DTH</v>
          </cell>
          <cell r="AP361" t="str">
            <v xml:space="preserve"> 00000000000.00</v>
          </cell>
          <cell r="AV361" t="str">
            <v>000000000</v>
          </cell>
          <cell r="AW361" t="str">
            <v>000</v>
          </cell>
          <cell r="AX361" t="str">
            <v>00</v>
          </cell>
          <cell r="AY361" t="str">
            <v>0</v>
          </cell>
          <cell r="AZ361" t="str">
            <v>FPL Fibernet</v>
          </cell>
        </row>
        <row r="362">
          <cell r="A362" t="str">
            <v>107100</v>
          </cell>
          <cell r="B362" t="str">
            <v>0350</v>
          </cell>
          <cell r="C362" t="str">
            <v>06068</v>
          </cell>
          <cell r="D362" t="str">
            <v>0FIBER</v>
          </cell>
          <cell r="E362" t="str">
            <v>350000</v>
          </cell>
          <cell r="F362" t="str">
            <v>0803</v>
          </cell>
          <cell r="G362" t="str">
            <v>36000</v>
          </cell>
          <cell r="H362" t="str">
            <v>A</v>
          </cell>
          <cell r="I362" t="str">
            <v>00000041</v>
          </cell>
          <cell r="J362">
            <v>60</v>
          </cell>
          <cell r="K362">
            <v>350</v>
          </cell>
          <cell r="L362">
            <v>6157</v>
          </cell>
          <cell r="M362">
            <v>107</v>
          </cell>
          <cell r="N362">
            <v>10</v>
          </cell>
          <cell r="O362">
            <v>0</v>
          </cell>
          <cell r="P362">
            <v>107.1</v>
          </cell>
          <cell r="Q362" t="str">
            <v>0803</v>
          </cell>
          <cell r="R362" t="str">
            <v>36000</v>
          </cell>
          <cell r="S362" t="str">
            <v>200212</v>
          </cell>
          <cell r="T362" t="str">
            <v>PY42</v>
          </cell>
          <cell r="U362">
            <v>1603.5</v>
          </cell>
          <cell r="V362" t="str">
            <v>LDB</v>
          </cell>
          <cell r="W362">
            <v>0</v>
          </cell>
          <cell r="X362" t="str">
            <v>SHR</v>
          </cell>
          <cell r="Y362">
            <v>40</v>
          </cell>
          <cell r="Z362">
            <v>40</v>
          </cell>
          <cell r="AA362" t="str">
            <v>PYP</v>
          </cell>
          <cell r="AB362" t="str">
            <v xml:space="preserve"> 0000025</v>
          </cell>
          <cell r="AC362" t="str">
            <v>PYL</v>
          </cell>
          <cell r="AD362" t="str">
            <v>004308</v>
          </cell>
          <cell r="AE362" t="str">
            <v>EMP</v>
          </cell>
          <cell r="AF362" t="str">
            <v>45514</v>
          </cell>
          <cell r="AG362" t="str">
            <v>JUL</v>
          </cell>
          <cell r="AH362" t="str">
            <v xml:space="preserve"> 000.00</v>
          </cell>
          <cell r="AI362" t="str">
            <v>BCH</v>
          </cell>
          <cell r="AJ362" t="str">
            <v>500</v>
          </cell>
          <cell r="AK362" t="str">
            <v>CLS</v>
          </cell>
          <cell r="AL362" t="str">
            <v>1RCL</v>
          </cell>
          <cell r="AM362" t="str">
            <v>DTA</v>
          </cell>
          <cell r="AN362" t="str">
            <v xml:space="preserve"> 00000000000.00</v>
          </cell>
          <cell r="AO362" t="str">
            <v>DTH</v>
          </cell>
          <cell r="AP362" t="str">
            <v xml:space="preserve"> 00000000000.00</v>
          </cell>
          <cell r="AV362" t="str">
            <v>000000000</v>
          </cell>
          <cell r="AW362" t="str">
            <v>000</v>
          </cell>
          <cell r="AX362" t="str">
            <v>00</v>
          </cell>
          <cell r="AY362" t="str">
            <v>0</v>
          </cell>
          <cell r="AZ362" t="str">
            <v>FPL Fibernet</v>
          </cell>
        </row>
        <row r="363">
          <cell r="A363" t="str">
            <v>107100</v>
          </cell>
          <cell r="B363" t="str">
            <v>0350</v>
          </cell>
          <cell r="C363" t="str">
            <v>06068</v>
          </cell>
          <cell r="D363" t="str">
            <v>0FIBER</v>
          </cell>
          <cell r="E363" t="str">
            <v>350000</v>
          </cell>
          <cell r="F363" t="str">
            <v>0803</v>
          </cell>
          <cell r="G363" t="str">
            <v>36000</v>
          </cell>
          <cell r="H363" t="str">
            <v>A</v>
          </cell>
          <cell r="I363" t="str">
            <v>00000041</v>
          </cell>
          <cell r="J363">
            <v>60</v>
          </cell>
          <cell r="K363">
            <v>350</v>
          </cell>
          <cell r="L363">
            <v>6157</v>
          </cell>
          <cell r="M363">
            <v>107</v>
          </cell>
          <cell r="N363">
            <v>10</v>
          </cell>
          <cell r="O363">
            <v>0</v>
          </cell>
          <cell r="P363">
            <v>107.1</v>
          </cell>
          <cell r="Q363" t="str">
            <v>0803</v>
          </cell>
          <cell r="R363" t="str">
            <v>36000</v>
          </cell>
          <cell r="S363" t="str">
            <v>200212</v>
          </cell>
          <cell r="T363" t="str">
            <v>PY42</v>
          </cell>
          <cell r="U363">
            <v>1603.5</v>
          </cell>
          <cell r="V363" t="str">
            <v>LDB</v>
          </cell>
          <cell r="W363">
            <v>0</v>
          </cell>
          <cell r="X363" t="str">
            <v>SHR</v>
          </cell>
          <cell r="Y363">
            <v>40</v>
          </cell>
          <cell r="Z363">
            <v>40</v>
          </cell>
          <cell r="AA363" t="str">
            <v>PYP</v>
          </cell>
          <cell r="AB363" t="str">
            <v xml:space="preserve"> 0000026</v>
          </cell>
          <cell r="AC363" t="str">
            <v>PYL</v>
          </cell>
          <cell r="AD363" t="str">
            <v>004308</v>
          </cell>
          <cell r="AE363" t="str">
            <v>EMP</v>
          </cell>
          <cell r="AF363" t="str">
            <v>45514</v>
          </cell>
          <cell r="AG363" t="str">
            <v>JUL</v>
          </cell>
          <cell r="AH363" t="str">
            <v xml:space="preserve"> 000.00</v>
          </cell>
          <cell r="AI363" t="str">
            <v>BCH</v>
          </cell>
          <cell r="AJ363" t="str">
            <v>500</v>
          </cell>
          <cell r="AK363" t="str">
            <v>CLS</v>
          </cell>
          <cell r="AL363" t="str">
            <v>1RCL</v>
          </cell>
          <cell r="AM363" t="str">
            <v>DTA</v>
          </cell>
          <cell r="AN363" t="str">
            <v xml:space="preserve"> 00000000000.00</v>
          </cell>
          <cell r="AO363" t="str">
            <v>DTH</v>
          </cell>
          <cell r="AP363" t="str">
            <v xml:space="preserve"> 00000000000.00</v>
          </cell>
          <cell r="AV363" t="str">
            <v>000000000</v>
          </cell>
          <cell r="AW363" t="str">
            <v>000</v>
          </cell>
          <cell r="AX363" t="str">
            <v>00</v>
          </cell>
          <cell r="AY363" t="str">
            <v>0</v>
          </cell>
          <cell r="AZ363" t="str">
            <v>FPL Fibernet</v>
          </cell>
        </row>
        <row r="364">
          <cell r="A364" t="str">
            <v>107100</v>
          </cell>
          <cell r="B364" t="str">
            <v>0350</v>
          </cell>
          <cell r="C364" t="str">
            <v>06068</v>
          </cell>
          <cell r="D364" t="str">
            <v>0OTHER</v>
          </cell>
          <cell r="E364" t="str">
            <v>350000</v>
          </cell>
          <cell r="F364" t="str">
            <v>0741</v>
          </cell>
          <cell r="G364" t="str">
            <v>51450</v>
          </cell>
          <cell r="H364" t="str">
            <v>A</v>
          </cell>
          <cell r="I364" t="str">
            <v>00000041</v>
          </cell>
          <cell r="J364">
            <v>64</v>
          </cell>
          <cell r="K364">
            <v>350</v>
          </cell>
          <cell r="L364">
            <v>6157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 t="str">
            <v>0741</v>
          </cell>
          <cell r="R364" t="str">
            <v>51450</v>
          </cell>
          <cell r="S364" t="str">
            <v>200212</v>
          </cell>
          <cell r="T364" t="str">
            <v>SA01</v>
          </cell>
          <cell r="U364">
            <v>16670</v>
          </cell>
          <cell r="W364">
            <v>0</v>
          </cell>
          <cell r="Y364">
            <v>0</v>
          </cell>
          <cell r="Z364">
            <v>1</v>
          </cell>
          <cell r="AA364" t="str">
            <v>BCH</v>
          </cell>
          <cell r="AB364" t="str">
            <v>450002354</v>
          </cell>
          <cell r="AC364" t="str">
            <v>PO#</v>
          </cell>
          <cell r="AD364" t="str">
            <v>4500109387</v>
          </cell>
          <cell r="AE364" t="str">
            <v>S/R</v>
          </cell>
          <cell r="AF364" t="str">
            <v>337</v>
          </cell>
          <cell r="AI364" t="str">
            <v>PYN</v>
          </cell>
          <cell r="AJ364" t="str">
            <v>COMPUTER SYSTEMS &amp; SERVIC</v>
          </cell>
          <cell r="AK364" t="str">
            <v>VND</v>
          </cell>
          <cell r="AL364" t="str">
            <v>592038261</v>
          </cell>
          <cell r="AM364" t="str">
            <v>FAC</v>
          </cell>
          <cell r="AN364" t="str">
            <v>000</v>
          </cell>
          <cell r="AQ364" t="str">
            <v>NVD</v>
          </cell>
          <cell r="AR364" t="str">
            <v>2002-12-</v>
          </cell>
          <cell r="AU364" t="str">
            <v>INVOICE# 589        COMPUTER SYSTEMS &amp; S5000003637</v>
          </cell>
          <cell r="AV364" t="str">
            <v>WF-BATCH</v>
          </cell>
          <cell r="AW364" t="str">
            <v>000</v>
          </cell>
          <cell r="AX364" t="str">
            <v>00</v>
          </cell>
          <cell r="AY364" t="str">
            <v>0</v>
          </cell>
          <cell r="AZ364" t="str">
            <v>FPL Fibernet</v>
          </cell>
        </row>
        <row r="365">
          <cell r="A365" t="str">
            <v>107100</v>
          </cell>
          <cell r="B365" t="str">
            <v>0350</v>
          </cell>
          <cell r="C365" t="str">
            <v>06068</v>
          </cell>
          <cell r="D365" t="str">
            <v>0OTHER</v>
          </cell>
          <cell r="E365" t="str">
            <v>350000</v>
          </cell>
          <cell r="F365" t="str">
            <v>0741</v>
          </cell>
          <cell r="G365" t="str">
            <v>51450</v>
          </cell>
          <cell r="H365" t="str">
            <v>A</v>
          </cell>
          <cell r="I365" t="str">
            <v>00000041</v>
          </cell>
          <cell r="J365">
            <v>64</v>
          </cell>
          <cell r="K365">
            <v>350</v>
          </cell>
          <cell r="L365">
            <v>6157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 t="str">
            <v>0741</v>
          </cell>
          <cell r="R365" t="str">
            <v>51450</v>
          </cell>
          <cell r="S365" t="str">
            <v>200212</v>
          </cell>
          <cell r="T365" t="str">
            <v>SA01</v>
          </cell>
          <cell r="U365">
            <v>43485</v>
          </cell>
          <cell r="W365">
            <v>0</v>
          </cell>
          <cell r="Y365">
            <v>0</v>
          </cell>
          <cell r="Z365">
            <v>1</v>
          </cell>
          <cell r="AA365" t="str">
            <v>BCH</v>
          </cell>
          <cell r="AB365" t="str">
            <v>450002354</v>
          </cell>
          <cell r="AC365" t="str">
            <v>PO#</v>
          </cell>
          <cell r="AD365" t="str">
            <v>4500109387</v>
          </cell>
          <cell r="AE365" t="str">
            <v>S/R</v>
          </cell>
          <cell r="AF365" t="str">
            <v>337</v>
          </cell>
          <cell r="AI365" t="str">
            <v>PYN</v>
          </cell>
          <cell r="AJ365" t="str">
            <v>COMPUTER SYSTEMS &amp; SERVIC</v>
          </cell>
          <cell r="AK365" t="str">
            <v>VND</v>
          </cell>
          <cell r="AL365" t="str">
            <v>592038261</v>
          </cell>
          <cell r="AM365" t="str">
            <v>FAC</v>
          </cell>
          <cell r="AN365" t="str">
            <v>000</v>
          </cell>
          <cell r="AQ365" t="str">
            <v>NVD</v>
          </cell>
          <cell r="AR365" t="str">
            <v>2002-12-</v>
          </cell>
          <cell r="AU365" t="str">
            <v>INVOICE# 593        COMPUTER SYSTEMS &amp; S5000003640</v>
          </cell>
          <cell r="AV365" t="str">
            <v>WF-BATCH</v>
          </cell>
          <cell r="AW365" t="str">
            <v>000</v>
          </cell>
          <cell r="AX365" t="str">
            <v>00</v>
          </cell>
          <cell r="AY365" t="str">
            <v>0</v>
          </cell>
          <cell r="AZ365" t="str">
            <v>FPL Fibernet</v>
          </cell>
        </row>
        <row r="366">
          <cell r="A366" t="str">
            <v>107100</v>
          </cell>
          <cell r="B366" t="str">
            <v>0350</v>
          </cell>
          <cell r="C366" t="str">
            <v>06068</v>
          </cell>
          <cell r="D366" t="str">
            <v>0OTHER</v>
          </cell>
          <cell r="E366" t="str">
            <v>350000</v>
          </cell>
          <cell r="F366" t="str">
            <v>0741</v>
          </cell>
          <cell r="G366" t="str">
            <v>51450</v>
          </cell>
          <cell r="H366" t="str">
            <v>A</v>
          </cell>
          <cell r="I366" t="str">
            <v>00000041</v>
          </cell>
          <cell r="J366">
            <v>64</v>
          </cell>
          <cell r="K366">
            <v>350</v>
          </cell>
          <cell r="L366">
            <v>6157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 t="str">
            <v>0741</v>
          </cell>
          <cell r="R366" t="str">
            <v>51450</v>
          </cell>
          <cell r="S366" t="str">
            <v>200212</v>
          </cell>
          <cell r="T366" t="str">
            <v>SA01</v>
          </cell>
          <cell r="U366">
            <v>103711.5</v>
          </cell>
          <cell r="W366">
            <v>0</v>
          </cell>
          <cell r="Y366">
            <v>0</v>
          </cell>
          <cell r="Z366">
            <v>1</v>
          </cell>
          <cell r="AA366" t="str">
            <v>BCH</v>
          </cell>
          <cell r="AB366" t="str">
            <v>450002354</v>
          </cell>
          <cell r="AC366" t="str">
            <v>PO#</v>
          </cell>
          <cell r="AD366" t="str">
            <v>4500109387</v>
          </cell>
          <cell r="AE366" t="str">
            <v>S/R</v>
          </cell>
          <cell r="AF366" t="str">
            <v>337</v>
          </cell>
          <cell r="AI366" t="str">
            <v>PYN</v>
          </cell>
          <cell r="AJ366" t="str">
            <v>COMPUTER SYSTEMS &amp; SERVIC</v>
          </cell>
          <cell r="AK366" t="str">
            <v>VND</v>
          </cell>
          <cell r="AL366" t="str">
            <v>592038261</v>
          </cell>
          <cell r="AM366" t="str">
            <v>FAC</v>
          </cell>
          <cell r="AN366" t="str">
            <v>000</v>
          </cell>
          <cell r="AQ366" t="str">
            <v>NVD</v>
          </cell>
          <cell r="AR366" t="str">
            <v>2002-12-</v>
          </cell>
          <cell r="AU366" t="str">
            <v>INVOICE# 590        COMPUTER SYSTEMS &amp; S5000003630</v>
          </cell>
          <cell r="AV366" t="str">
            <v>WF-BATCH</v>
          </cell>
          <cell r="AW366" t="str">
            <v>000</v>
          </cell>
          <cell r="AX366" t="str">
            <v>00</v>
          </cell>
          <cell r="AY366" t="str">
            <v>0</v>
          </cell>
          <cell r="AZ366" t="str">
            <v>FPL Fibernet</v>
          </cell>
        </row>
        <row r="367">
          <cell r="A367" t="str">
            <v>107100</v>
          </cell>
          <cell r="B367" t="str">
            <v>0350</v>
          </cell>
          <cell r="C367" t="str">
            <v>06068</v>
          </cell>
          <cell r="D367" t="str">
            <v>0OTHER</v>
          </cell>
          <cell r="E367" t="str">
            <v>350000</v>
          </cell>
          <cell r="F367" t="str">
            <v>0773</v>
          </cell>
          <cell r="G367" t="str">
            <v>51450</v>
          </cell>
          <cell r="H367" t="str">
            <v>A</v>
          </cell>
          <cell r="I367" t="str">
            <v>00000041</v>
          </cell>
          <cell r="J367">
            <v>64</v>
          </cell>
          <cell r="K367">
            <v>350</v>
          </cell>
          <cell r="L367">
            <v>6157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 t="str">
            <v>0773</v>
          </cell>
          <cell r="R367" t="str">
            <v>51450</v>
          </cell>
          <cell r="S367" t="str">
            <v>200212</v>
          </cell>
          <cell r="T367" t="str">
            <v>SA01</v>
          </cell>
          <cell r="U367">
            <v>3581.37</v>
          </cell>
          <cell r="W367">
            <v>0</v>
          </cell>
          <cell r="Y367">
            <v>0</v>
          </cell>
          <cell r="Z367">
            <v>1</v>
          </cell>
          <cell r="AA367" t="str">
            <v>BCH</v>
          </cell>
          <cell r="AB367" t="str">
            <v>450002354</v>
          </cell>
          <cell r="AC367" t="str">
            <v>PO#</v>
          </cell>
          <cell r="AD367" t="str">
            <v>4500109387</v>
          </cell>
          <cell r="AE367" t="str">
            <v>S/R</v>
          </cell>
          <cell r="AF367" t="str">
            <v>337</v>
          </cell>
          <cell r="AI367" t="str">
            <v>PYN</v>
          </cell>
          <cell r="AJ367" t="str">
            <v>COMPUTER SYSTEMS &amp; SERVIC</v>
          </cell>
          <cell r="AK367" t="str">
            <v>VND</v>
          </cell>
          <cell r="AL367" t="str">
            <v>592038261</v>
          </cell>
          <cell r="AM367" t="str">
            <v>FAC</v>
          </cell>
          <cell r="AN367" t="str">
            <v>000</v>
          </cell>
          <cell r="AQ367" t="str">
            <v>NVD</v>
          </cell>
          <cell r="AR367" t="str">
            <v>2002-12-</v>
          </cell>
          <cell r="AU367" t="str">
            <v>INVOICE# 597        COMPUTER SYSTEMS &amp; S5000003635</v>
          </cell>
          <cell r="AV367" t="str">
            <v>WF-BATCH</v>
          </cell>
          <cell r="AW367" t="str">
            <v>000</v>
          </cell>
          <cell r="AX367" t="str">
            <v>00</v>
          </cell>
          <cell r="AY367" t="str">
            <v>0</v>
          </cell>
          <cell r="AZ367" t="str">
            <v>FPL Fibernet</v>
          </cell>
        </row>
        <row r="368">
          <cell r="A368" t="str">
            <v>107100</v>
          </cell>
          <cell r="B368" t="str">
            <v>0350</v>
          </cell>
          <cell r="C368" t="str">
            <v>06068</v>
          </cell>
          <cell r="D368" t="str">
            <v>0OTHER</v>
          </cell>
          <cell r="E368" t="str">
            <v>350000</v>
          </cell>
          <cell r="F368" t="str">
            <v>0773</v>
          </cell>
          <cell r="G368" t="str">
            <v>51450</v>
          </cell>
          <cell r="H368" t="str">
            <v>A</v>
          </cell>
          <cell r="I368" t="str">
            <v>00000041</v>
          </cell>
          <cell r="J368">
            <v>64</v>
          </cell>
          <cell r="K368">
            <v>350</v>
          </cell>
          <cell r="L368">
            <v>6157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 t="str">
            <v>0773</v>
          </cell>
          <cell r="R368" t="str">
            <v>51450</v>
          </cell>
          <cell r="S368" t="str">
            <v>200212</v>
          </cell>
          <cell r="T368" t="str">
            <v>SA01</v>
          </cell>
          <cell r="U368">
            <v>4806</v>
          </cell>
          <cell r="W368">
            <v>0</v>
          </cell>
          <cell r="Y368">
            <v>0</v>
          </cell>
          <cell r="Z368">
            <v>1</v>
          </cell>
          <cell r="AA368" t="str">
            <v>BCH</v>
          </cell>
          <cell r="AB368" t="str">
            <v>450002354</v>
          </cell>
          <cell r="AC368" t="str">
            <v>PO#</v>
          </cell>
          <cell r="AD368" t="str">
            <v>4500128455</v>
          </cell>
          <cell r="AE368" t="str">
            <v>S/R</v>
          </cell>
          <cell r="AF368" t="str">
            <v>337</v>
          </cell>
          <cell r="AI368" t="str">
            <v>PYN</v>
          </cell>
          <cell r="AJ368" t="str">
            <v>ZANBAR SOLUTIONS INC</v>
          </cell>
          <cell r="AK368" t="str">
            <v>VND</v>
          </cell>
          <cell r="AL368" t="str">
            <v>651158083</v>
          </cell>
          <cell r="AM368" t="str">
            <v>FAC</v>
          </cell>
          <cell r="AN368" t="str">
            <v>000</v>
          </cell>
          <cell r="AQ368" t="str">
            <v>NVD</v>
          </cell>
          <cell r="AR368" t="str">
            <v>2002-12-</v>
          </cell>
          <cell r="AU368" t="str">
            <v>INVOICE# 57100-22   ZANBAR SOLUTIONS INC5000003636</v>
          </cell>
          <cell r="AV368" t="str">
            <v>WF-BATCH</v>
          </cell>
          <cell r="AW368" t="str">
            <v>000</v>
          </cell>
          <cell r="AX368" t="str">
            <v>00</v>
          </cell>
          <cell r="AY368" t="str">
            <v>0</v>
          </cell>
          <cell r="AZ368" t="str">
            <v>FPL Fibernet</v>
          </cell>
        </row>
        <row r="369">
          <cell r="A369" t="str">
            <v>107100</v>
          </cell>
          <cell r="B369" t="str">
            <v>0350</v>
          </cell>
          <cell r="C369" t="str">
            <v>06068</v>
          </cell>
          <cell r="D369" t="str">
            <v>0OTHER</v>
          </cell>
          <cell r="E369" t="str">
            <v>350000</v>
          </cell>
          <cell r="F369" t="str">
            <v>0773</v>
          </cell>
          <cell r="G369" t="str">
            <v>51450</v>
          </cell>
          <cell r="H369" t="str">
            <v>A</v>
          </cell>
          <cell r="I369" t="str">
            <v>00000041</v>
          </cell>
          <cell r="J369">
            <v>64</v>
          </cell>
          <cell r="K369">
            <v>350</v>
          </cell>
          <cell r="L369">
            <v>6157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 t="str">
            <v>0773</v>
          </cell>
          <cell r="R369" t="str">
            <v>51450</v>
          </cell>
          <cell r="S369" t="str">
            <v>200212</v>
          </cell>
          <cell r="T369" t="str">
            <v>SA01</v>
          </cell>
          <cell r="U369">
            <v>4860</v>
          </cell>
          <cell r="W369">
            <v>0</v>
          </cell>
          <cell r="Y369">
            <v>0</v>
          </cell>
          <cell r="Z369">
            <v>1</v>
          </cell>
          <cell r="AA369" t="str">
            <v>BCH</v>
          </cell>
          <cell r="AB369" t="str">
            <v>450002354</v>
          </cell>
          <cell r="AC369" t="str">
            <v>PO#</v>
          </cell>
          <cell r="AD369" t="str">
            <v>4500128455</v>
          </cell>
          <cell r="AE369" t="str">
            <v>S/R</v>
          </cell>
          <cell r="AF369" t="str">
            <v>337</v>
          </cell>
          <cell r="AI369" t="str">
            <v>PYN</v>
          </cell>
          <cell r="AJ369" t="str">
            <v>ZANBAR SOLUTIONS INC</v>
          </cell>
          <cell r="AK369" t="str">
            <v>VND</v>
          </cell>
          <cell r="AL369" t="str">
            <v>651158083</v>
          </cell>
          <cell r="AM369" t="str">
            <v>FAC</v>
          </cell>
          <cell r="AN369" t="str">
            <v>000</v>
          </cell>
          <cell r="AQ369" t="str">
            <v>NVD</v>
          </cell>
          <cell r="AR369" t="str">
            <v>2002-12-</v>
          </cell>
          <cell r="AU369" t="str">
            <v>INVOICE# 57100-25   ZANBAR SOLUTIONS INC5000003633</v>
          </cell>
          <cell r="AV369" t="str">
            <v>WF-BATCH</v>
          </cell>
          <cell r="AW369" t="str">
            <v>000</v>
          </cell>
          <cell r="AX369" t="str">
            <v>00</v>
          </cell>
          <cell r="AY369" t="str">
            <v>0</v>
          </cell>
          <cell r="AZ369" t="str">
            <v>FPL Fibernet</v>
          </cell>
        </row>
        <row r="370">
          <cell r="A370" t="str">
            <v>107100</v>
          </cell>
          <cell r="B370" t="str">
            <v>0350</v>
          </cell>
          <cell r="C370" t="str">
            <v>06068</v>
          </cell>
          <cell r="D370" t="str">
            <v>0OTHER</v>
          </cell>
          <cell r="E370" t="str">
            <v>350000</v>
          </cell>
          <cell r="F370" t="str">
            <v>0773</v>
          </cell>
          <cell r="G370" t="str">
            <v>51450</v>
          </cell>
          <cell r="H370" t="str">
            <v>A</v>
          </cell>
          <cell r="I370" t="str">
            <v>00000041</v>
          </cell>
          <cell r="J370">
            <v>64</v>
          </cell>
          <cell r="K370">
            <v>350</v>
          </cell>
          <cell r="L370">
            <v>6157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 t="str">
            <v>0773</v>
          </cell>
          <cell r="R370" t="str">
            <v>51450</v>
          </cell>
          <cell r="S370" t="str">
            <v>200212</v>
          </cell>
          <cell r="T370" t="str">
            <v>SA01</v>
          </cell>
          <cell r="U370">
            <v>5281.2</v>
          </cell>
          <cell r="W370">
            <v>0</v>
          </cell>
          <cell r="Y370">
            <v>0</v>
          </cell>
          <cell r="Z370">
            <v>1</v>
          </cell>
          <cell r="AA370" t="str">
            <v>BCH</v>
          </cell>
          <cell r="AB370" t="str">
            <v>450002354</v>
          </cell>
          <cell r="AC370" t="str">
            <v>PO#</v>
          </cell>
          <cell r="AD370" t="str">
            <v>4500128455</v>
          </cell>
          <cell r="AE370" t="str">
            <v>S/R</v>
          </cell>
          <cell r="AF370" t="str">
            <v>337</v>
          </cell>
          <cell r="AI370" t="str">
            <v>PYN</v>
          </cell>
          <cell r="AJ370" t="str">
            <v>ZANBAR SOLUTIONS INC</v>
          </cell>
          <cell r="AK370" t="str">
            <v>VND</v>
          </cell>
          <cell r="AL370" t="str">
            <v>651158083</v>
          </cell>
          <cell r="AM370" t="str">
            <v>FAC</v>
          </cell>
          <cell r="AN370" t="str">
            <v>000</v>
          </cell>
          <cell r="AQ370" t="str">
            <v>NVD</v>
          </cell>
          <cell r="AR370" t="str">
            <v>2002-12-</v>
          </cell>
          <cell r="AU370" t="str">
            <v>INVOICE# 57100-21   ZANBAR SOLUTIONS INC5000003631</v>
          </cell>
          <cell r="AV370" t="str">
            <v>WF-BATCH</v>
          </cell>
          <cell r="AW370" t="str">
            <v>000</v>
          </cell>
          <cell r="AX370" t="str">
            <v>00</v>
          </cell>
          <cell r="AY370" t="str">
            <v>0</v>
          </cell>
          <cell r="AZ370" t="str">
            <v>FPL Fibernet</v>
          </cell>
        </row>
        <row r="371">
          <cell r="A371" t="str">
            <v>107100</v>
          </cell>
          <cell r="B371" t="str">
            <v>0350</v>
          </cell>
          <cell r="C371" t="str">
            <v>06068</v>
          </cell>
          <cell r="D371" t="str">
            <v>0OTHER</v>
          </cell>
          <cell r="E371" t="str">
            <v>350000</v>
          </cell>
          <cell r="F371" t="str">
            <v>0773</v>
          </cell>
          <cell r="G371" t="str">
            <v>51450</v>
          </cell>
          <cell r="H371" t="str">
            <v>A</v>
          </cell>
          <cell r="I371" t="str">
            <v>00000041</v>
          </cell>
          <cell r="J371">
            <v>64</v>
          </cell>
          <cell r="K371">
            <v>350</v>
          </cell>
          <cell r="L371">
            <v>6157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 t="str">
            <v>0773</v>
          </cell>
          <cell r="R371" t="str">
            <v>51450</v>
          </cell>
          <cell r="S371" t="str">
            <v>200212</v>
          </cell>
          <cell r="T371" t="str">
            <v>SA01</v>
          </cell>
          <cell r="U371">
            <v>5319</v>
          </cell>
          <cell r="W371">
            <v>0</v>
          </cell>
          <cell r="Y371">
            <v>0</v>
          </cell>
          <cell r="Z371">
            <v>1</v>
          </cell>
          <cell r="AA371" t="str">
            <v>BCH</v>
          </cell>
          <cell r="AB371" t="str">
            <v>450002354</v>
          </cell>
          <cell r="AC371" t="str">
            <v>PO#</v>
          </cell>
          <cell r="AD371" t="str">
            <v>4500128455</v>
          </cell>
          <cell r="AE371" t="str">
            <v>S/R</v>
          </cell>
          <cell r="AF371" t="str">
            <v>337</v>
          </cell>
          <cell r="AI371" t="str">
            <v>PYN</v>
          </cell>
          <cell r="AJ371" t="str">
            <v>ZANBAR SOLUTIONS INC</v>
          </cell>
          <cell r="AK371" t="str">
            <v>VND</v>
          </cell>
          <cell r="AL371" t="str">
            <v>651158083</v>
          </cell>
          <cell r="AM371" t="str">
            <v>FAC</v>
          </cell>
          <cell r="AN371" t="str">
            <v>000</v>
          </cell>
          <cell r="AQ371" t="str">
            <v>NVD</v>
          </cell>
          <cell r="AR371" t="str">
            <v>2002-12-</v>
          </cell>
          <cell r="AU371" t="str">
            <v>INVOICE# 57100-26   ZANBAR SOLUTIONS INC5000003634</v>
          </cell>
          <cell r="AV371" t="str">
            <v>WF-BATCH</v>
          </cell>
          <cell r="AW371" t="str">
            <v>000</v>
          </cell>
          <cell r="AX371" t="str">
            <v>00</v>
          </cell>
          <cell r="AY371" t="str">
            <v>0</v>
          </cell>
          <cell r="AZ371" t="str">
            <v>FPL Fibernet</v>
          </cell>
        </row>
        <row r="372">
          <cell r="A372" t="str">
            <v>107100</v>
          </cell>
          <cell r="B372" t="str">
            <v>0350</v>
          </cell>
          <cell r="C372" t="str">
            <v>06068</v>
          </cell>
          <cell r="D372" t="str">
            <v>0OTHER</v>
          </cell>
          <cell r="E372" t="str">
            <v>350000</v>
          </cell>
          <cell r="F372" t="str">
            <v>0773</v>
          </cell>
          <cell r="G372" t="str">
            <v>51450</v>
          </cell>
          <cell r="H372" t="str">
            <v>A</v>
          </cell>
          <cell r="I372" t="str">
            <v>00000041</v>
          </cell>
          <cell r="J372">
            <v>64</v>
          </cell>
          <cell r="K372">
            <v>350</v>
          </cell>
          <cell r="L372">
            <v>6157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 t="str">
            <v>0773</v>
          </cell>
          <cell r="R372" t="str">
            <v>51450</v>
          </cell>
          <cell r="S372" t="str">
            <v>200212</v>
          </cell>
          <cell r="T372" t="str">
            <v>SA01</v>
          </cell>
          <cell r="U372">
            <v>8737.5</v>
          </cell>
          <cell r="W372">
            <v>0</v>
          </cell>
          <cell r="Y372">
            <v>0</v>
          </cell>
          <cell r="Z372">
            <v>1</v>
          </cell>
          <cell r="AA372" t="str">
            <v>BCH</v>
          </cell>
          <cell r="AB372" t="str">
            <v>450002354</v>
          </cell>
          <cell r="AC372" t="str">
            <v>PO#</v>
          </cell>
          <cell r="AD372" t="str">
            <v>4500109387</v>
          </cell>
          <cell r="AE372" t="str">
            <v>S/R</v>
          </cell>
          <cell r="AF372" t="str">
            <v>337</v>
          </cell>
          <cell r="AI372" t="str">
            <v>PYN</v>
          </cell>
          <cell r="AJ372" t="str">
            <v>COMPUTER SYSTEMS &amp; SERVIC</v>
          </cell>
          <cell r="AK372" t="str">
            <v>VND</v>
          </cell>
          <cell r="AL372" t="str">
            <v>592038261</v>
          </cell>
          <cell r="AM372" t="str">
            <v>FAC</v>
          </cell>
          <cell r="AN372" t="str">
            <v>000</v>
          </cell>
          <cell r="AQ372" t="str">
            <v>NVD</v>
          </cell>
          <cell r="AR372" t="str">
            <v>2002-12-</v>
          </cell>
          <cell r="AU372" t="str">
            <v>INVOICE# 596        COMPUTER SYSTEMS &amp; S5000003632</v>
          </cell>
          <cell r="AV372" t="str">
            <v>WF-BATCH</v>
          </cell>
          <cell r="AW372" t="str">
            <v>000</v>
          </cell>
          <cell r="AX372" t="str">
            <v>00</v>
          </cell>
          <cell r="AY372" t="str">
            <v>0</v>
          </cell>
          <cell r="AZ372" t="str">
            <v>FPL Fibernet</v>
          </cell>
        </row>
        <row r="373">
          <cell r="A373" t="str">
            <v>107100</v>
          </cell>
          <cell r="B373" t="str">
            <v>0350</v>
          </cell>
          <cell r="C373" t="str">
            <v>06068</v>
          </cell>
          <cell r="D373" t="str">
            <v>0OTHER</v>
          </cell>
          <cell r="E373" t="str">
            <v>350000</v>
          </cell>
          <cell r="F373" t="str">
            <v>0773</v>
          </cell>
          <cell r="G373" t="str">
            <v>51450</v>
          </cell>
          <cell r="H373" t="str">
            <v>A</v>
          </cell>
          <cell r="I373" t="str">
            <v>00000041</v>
          </cell>
          <cell r="J373">
            <v>64</v>
          </cell>
          <cell r="K373">
            <v>350</v>
          </cell>
          <cell r="L373">
            <v>6157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 t="str">
            <v>0773</v>
          </cell>
          <cell r="R373" t="str">
            <v>51450</v>
          </cell>
          <cell r="S373" t="str">
            <v>200212</v>
          </cell>
          <cell r="T373" t="str">
            <v>SA01</v>
          </cell>
          <cell r="U373">
            <v>10351.799999999999</v>
          </cell>
          <cell r="W373">
            <v>0</v>
          </cell>
          <cell r="Y373">
            <v>0</v>
          </cell>
          <cell r="Z373">
            <v>1</v>
          </cell>
          <cell r="AA373" t="str">
            <v>BCH</v>
          </cell>
          <cell r="AB373" t="str">
            <v>450002350</v>
          </cell>
          <cell r="AC373" t="str">
            <v>PO#</v>
          </cell>
          <cell r="AD373" t="str">
            <v>4500128455</v>
          </cell>
          <cell r="AE373" t="str">
            <v>S/R</v>
          </cell>
          <cell r="AF373" t="str">
            <v>337</v>
          </cell>
          <cell r="AI373" t="str">
            <v>PYN</v>
          </cell>
          <cell r="AJ373" t="str">
            <v>ZANBAR SOLUTIONS INC</v>
          </cell>
          <cell r="AK373" t="str">
            <v>VND</v>
          </cell>
          <cell r="AL373" t="str">
            <v>651158083</v>
          </cell>
          <cell r="AM373" t="str">
            <v>FAC</v>
          </cell>
          <cell r="AN373" t="str">
            <v>000</v>
          </cell>
          <cell r="AQ373" t="str">
            <v>NVD</v>
          </cell>
          <cell r="AR373" t="str">
            <v>2002-12-</v>
          </cell>
          <cell r="AU373" t="str">
            <v>INVOICE# 57100-28   ZANBAR SOLUTIONS INC5000003575</v>
          </cell>
          <cell r="AV373" t="str">
            <v>WF-BATCH</v>
          </cell>
          <cell r="AW373" t="str">
            <v>000</v>
          </cell>
          <cell r="AX373" t="str">
            <v>00</v>
          </cell>
          <cell r="AY373" t="str">
            <v>0</v>
          </cell>
          <cell r="AZ373" t="str">
            <v>FPL Fibernet</v>
          </cell>
        </row>
        <row r="374">
          <cell r="A374" t="str">
            <v>107100</v>
          </cell>
          <cell r="B374" t="str">
            <v>0350</v>
          </cell>
          <cell r="C374" t="str">
            <v>06068</v>
          </cell>
          <cell r="D374" t="str">
            <v>0OTHER</v>
          </cell>
          <cell r="E374" t="str">
            <v>350000</v>
          </cell>
          <cell r="F374" t="str">
            <v>0773</v>
          </cell>
          <cell r="G374" t="str">
            <v>51450</v>
          </cell>
          <cell r="H374" t="str">
            <v>A</v>
          </cell>
          <cell r="I374" t="str">
            <v>00000041</v>
          </cell>
          <cell r="J374">
            <v>64</v>
          </cell>
          <cell r="K374">
            <v>350</v>
          </cell>
          <cell r="L374">
            <v>6157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 t="str">
            <v>0773</v>
          </cell>
          <cell r="R374" t="str">
            <v>51450</v>
          </cell>
          <cell r="S374" t="str">
            <v>200212</v>
          </cell>
          <cell r="T374" t="str">
            <v>SA01</v>
          </cell>
          <cell r="U374">
            <v>16783.2</v>
          </cell>
          <cell r="W374">
            <v>0</v>
          </cell>
          <cell r="Y374">
            <v>0</v>
          </cell>
          <cell r="Z374">
            <v>1</v>
          </cell>
          <cell r="AA374" t="str">
            <v>BCH</v>
          </cell>
          <cell r="AB374" t="str">
            <v>450002354</v>
          </cell>
          <cell r="AC374" t="str">
            <v>PO#</v>
          </cell>
          <cell r="AD374" t="str">
            <v>4500128455</v>
          </cell>
          <cell r="AE374" t="str">
            <v>S/R</v>
          </cell>
          <cell r="AF374" t="str">
            <v>337</v>
          </cell>
          <cell r="AI374" t="str">
            <v>PYN</v>
          </cell>
          <cell r="AJ374" t="str">
            <v>ZANBAR SOLUTIONS INC</v>
          </cell>
          <cell r="AK374" t="str">
            <v>VND</v>
          </cell>
          <cell r="AL374" t="str">
            <v>651158083</v>
          </cell>
          <cell r="AM374" t="str">
            <v>FAC</v>
          </cell>
          <cell r="AN374" t="str">
            <v>000</v>
          </cell>
          <cell r="AQ374" t="str">
            <v>NVD</v>
          </cell>
          <cell r="AR374" t="str">
            <v>2002-12-</v>
          </cell>
          <cell r="AU374" t="str">
            <v>INVOICE# 57100-33   ZANBAR SOLUTIONS INC5000003638</v>
          </cell>
          <cell r="AV374" t="str">
            <v>WF-BATCH</v>
          </cell>
          <cell r="AW374" t="str">
            <v>000</v>
          </cell>
          <cell r="AX374" t="str">
            <v>00</v>
          </cell>
          <cell r="AY374" t="str">
            <v>0</v>
          </cell>
          <cell r="AZ374" t="str">
            <v>FPL Fibernet</v>
          </cell>
        </row>
        <row r="375">
          <cell r="A375" t="str">
            <v>107100</v>
          </cell>
          <cell r="B375" t="str">
            <v>0350</v>
          </cell>
          <cell r="C375" t="str">
            <v>06068</v>
          </cell>
          <cell r="D375" t="str">
            <v>0OTHER</v>
          </cell>
          <cell r="E375" t="str">
            <v>350000</v>
          </cell>
          <cell r="F375" t="str">
            <v>0773</v>
          </cell>
          <cell r="G375" t="str">
            <v>51450</v>
          </cell>
          <cell r="H375" t="str">
            <v>A</v>
          </cell>
          <cell r="I375" t="str">
            <v>00000041</v>
          </cell>
          <cell r="J375">
            <v>64</v>
          </cell>
          <cell r="K375">
            <v>350</v>
          </cell>
          <cell r="L375">
            <v>6157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 t="str">
            <v>0773</v>
          </cell>
          <cell r="R375" t="str">
            <v>51450</v>
          </cell>
          <cell r="S375" t="str">
            <v>200212</v>
          </cell>
          <cell r="T375" t="str">
            <v>SA01</v>
          </cell>
          <cell r="U375">
            <v>90000</v>
          </cell>
          <cell r="W375">
            <v>0</v>
          </cell>
          <cell r="Y375">
            <v>0</v>
          </cell>
          <cell r="Z375">
            <v>1</v>
          </cell>
          <cell r="AA375" t="str">
            <v>BCH</v>
          </cell>
          <cell r="AB375" t="str">
            <v>450002354</v>
          </cell>
          <cell r="AC375" t="str">
            <v>PO#</v>
          </cell>
          <cell r="AD375" t="str">
            <v>4500067837</v>
          </cell>
          <cell r="AE375" t="str">
            <v>S/R</v>
          </cell>
          <cell r="AF375" t="str">
            <v>337</v>
          </cell>
          <cell r="AI375" t="str">
            <v>PYN</v>
          </cell>
          <cell r="AJ375" t="str">
            <v>SSIT NORTH AMERICA INC</v>
          </cell>
          <cell r="AK375" t="str">
            <v>VND</v>
          </cell>
          <cell r="AL375" t="str">
            <v>412006962</v>
          </cell>
          <cell r="AM375" t="str">
            <v>FAC</v>
          </cell>
          <cell r="AN375" t="str">
            <v>000</v>
          </cell>
          <cell r="AQ375" t="str">
            <v>NVD</v>
          </cell>
          <cell r="AR375" t="str">
            <v>2002-12-</v>
          </cell>
          <cell r="AU375" t="str">
            <v>SALES0000000000126  SSIT NORTH AMERICA I5000003639</v>
          </cell>
          <cell r="AV375" t="str">
            <v>WF-BATCH</v>
          </cell>
          <cell r="AW375" t="str">
            <v>000</v>
          </cell>
          <cell r="AX375" t="str">
            <v>00</v>
          </cell>
          <cell r="AY375" t="str">
            <v>0</v>
          </cell>
          <cell r="AZ375" t="str">
            <v>FPL Fibernet</v>
          </cell>
        </row>
        <row r="376">
          <cell r="A376" t="str">
            <v>107100</v>
          </cell>
          <cell r="B376" t="str">
            <v>0350</v>
          </cell>
          <cell r="C376" t="str">
            <v>06068</v>
          </cell>
          <cell r="D376" t="str">
            <v>0OTHER</v>
          </cell>
          <cell r="E376" t="str">
            <v>350000</v>
          </cell>
          <cell r="F376" t="str">
            <v>0790</v>
          </cell>
          <cell r="G376" t="str">
            <v>65000</v>
          </cell>
          <cell r="H376" t="str">
            <v>A</v>
          </cell>
          <cell r="I376" t="str">
            <v>00000041</v>
          </cell>
          <cell r="J376">
            <v>64</v>
          </cell>
          <cell r="K376">
            <v>350</v>
          </cell>
          <cell r="L376">
            <v>6157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 t="str">
            <v>0790</v>
          </cell>
          <cell r="R376" t="str">
            <v>65000</v>
          </cell>
          <cell r="S376" t="str">
            <v>200212</v>
          </cell>
          <cell r="T376" t="str">
            <v>CA01</v>
          </cell>
          <cell r="U376">
            <v>420000</v>
          </cell>
          <cell r="V376" t="str">
            <v>LDB</v>
          </cell>
          <cell r="W376">
            <v>0</v>
          </cell>
          <cell r="Y376">
            <v>0</v>
          </cell>
          <cell r="Z376">
            <v>0</v>
          </cell>
          <cell r="AA376" t="str">
            <v>BCH</v>
          </cell>
          <cell r="AB376" t="str">
            <v>0016</v>
          </cell>
          <cell r="AC376" t="str">
            <v>WKS</v>
          </cell>
          <cell r="AE376" t="str">
            <v>JV#</v>
          </cell>
          <cell r="AF376" t="str">
            <v>1232</v>
          </cell>
          <cell r="AG376" t="str">
            <v>FRN</v>
          </cell>
          <cell r="AH376" t="str">
            <v>6157</v>
          </cell>
          <cell r="AI376" t="str">
            <v>RP#</v>
          </cell>
          <cell r="AJ376" t="str">
            <v>000</v>
          </cell>
          <cell r="AK376" t="str">
            <v>CTL</v>
          </cell>
          <cell r="AM376" t="str">
            <v>RF#</v>
          </cell>
          <cell r="AU376" t="str">
            <v>ACCRUAL OF DEC 02 CAPITAL</v>
          </cell>
          <cell r="AZ376" t="str">
            <v>FPL Fibernet</v>
          </cell>
        </row>
        <row r="377">
          <cell r="A377" t="str">
            <v>107100</v>
          </cell>
          <cell r="B377" t="str">
            <v>0350</v>
          </cell>
          <cell r="C377" t="str">
            <v>06068</v>
          </cell>
          <cell r="D377" t="str">
            <v>0OTHER</v>
          </cell>
          <cell r="E377" t="str">
            <v>350000</v>
          </cell>
          <cell r="F377" t="str">
            <v>0790</v>
          </cell>
          <cell r="G377" t="str">
            <v>65000</v>
          </cell>
          <cell r="H377" t="str">
            <v>A</v>
          </cell>
          <cell r="I377" t="str">
            <v>00000041</v>
          </cell>
          <cell r="J377">
            <v>64</v>
          </cell>
          <cell r="K377">
            <v>350</v>
          </cell>
          <cell r="L377">
            <v>6157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 t="str">
            <v>0790</v>
          </cell>
          <cell r="R377" t="str">
            <v>65000</v>
          </cell>
          <cell r="S377" t="str">
            <v>200212</v>
          </cell>
          <cell r="T377" t="str">
            <v>CA01</v>
          </cell>
          <cell r="U377">
            <v>420000</v>
          </cell>
          <cell r="V377" t="str">
            <v>LDB</v>
          </cell>
          <cell r="W377">
            <v>0</v>
          </cell>
          <cell r="Y377">
            <v>0</v>
          </cell>
          <cell r="Z377">
            <v>0</v>
          </cell>
          <cell r="AA377" t="str">
            <v>BCH</v>
          </cell>
          <cell r="AB377" t="str">
            <v>0020</v>
          </cell>
          <cell r="AC377" t="str">
            <v>WKS</v>
          </cell>
          <cell r="AE377" t="str">
            <v>JV#</v>
          </cell>
          <cell r="AF377" t="str">
            <v>1232</v>
          </cell>
          <cell r="AG377" t="str">
            <v>FRN</v>
          </cell>
          <cell r="AH377" t="str">
            <v>6157</v>
          </cell>
          <cell r="AI377" t="str">
            <v>RP#</v>
          </cell>
          <cell r="AJ377" t="str">
            <v>000</v>
          </cell>
          <cell r="AK377" t="str">
            <v>CTL</v>
          </cell>
          <cell r="AM377" t="str">
            <v>RF#</v>
          </cell>
          <cell r="AU377" t="str">
            <v>ACCRUAL OF DEC 02 CAPITAL</v>
          </cell>
          <cell r="AZ377" t="str">
            <v>FPL Fibernet</v>
          </cell>
        </row>
        <row r="378">
          <cell r="A378" t="str">
            <v>107100</v>
          </cell>
          <cell r="B378" t="str">
            <v>0350</v>
          </cell>
          <cell r="C378" t="str">
            <v>06068</v>
          </cell>
          <cell r="D378" t="str">
            <v>0OTHER</v>
          </cell>
          <cell r="E378" t="str">
            <v>350000</v>
          </cell>
          <cell r="F378" t="str">
            <v>0790</v>
          </cell>
          <cell r="G378" t="str">
            <v>65000</v>
          </cell>
          <cell r="H378" t="str">
            <v>A</v>
          </cell>
          <cell r="I378" t="str">
            <v>00000041</v>
          </cell>
          <cell r="J378">
            <v>64</v>
          </cell>
          <cell r="K378">
            <v>350</v>
          </cell>
          <cell r="L378">
            <v>6157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 t="str">
            <v>0790</v>
          </cell>
          <cell r="R378" t="str">
            <v>65000</v>
          </cell>
          <cell r="S378" t="str">
            <v>200212</v>
          </cell>
          <cell r="T378" t="str">
            <v>CA01</v>
          </cell>
          <cell r="U378">
            <v>-297406</v>
          </cell>
          <cell r="V378" t="str">
            <v>LDB</v>
          </cell>
          <cell r="W378">
            <v>0</v>
          </cell>
          <cell r="Y378">
            <v>0</v>
          </cell>
          <cell r="Z378">
            <v>0</v>
          </cell>
          <cell r="AA378" t="str">
            <v>BCH</v>
          </cell>
          <cell r="AB378" t="str">
            <v>0003</v>
          </cell>
          <cell r="AC378" t="str">
            <v>WKS</v>
          </cell>
          <cell r="AE378" t="str">
            <v>JV#</v>
          </cell>
          <cell r="AF378" t="str">
            <v>1232</v>
          </cell>
          <cell r="AG378" t="str">
            <v>FRN</v>
          </cell>
          <cell r="AH378" t="str">
            <v>6157</v>
          </cell>
          <cell r="AI378" t="str">
            <v>RP#</v>
          </cell>
          <cell r="AJ378" t="str">
            <v>000</v>
          </cell>
          <cell r="AK378" t="str">
            <v>CTL</v>
          </cell>
          <cell r="AM378" t="str">
            <v>RF#</v>
          </cell>
          <cell r="AU378" t="str">
            <v>AC-REV ACCRUAL OF OCT 02 CAPITA</v>
          </cell>
          <cell r="AZ378" t="str">
            <v>FPL Fibernet</v>
          </cell>
        </row>
        <row r="379">
          <cell r="A379" t="str">
            <v>107100</v>
          </cell>
          <cell r="B379" t="str">
            <v>0350</v>
          </cell>
          <cell r="C379" t="str">
            <v>06068</v>
          </cell>
          <cell r="D379" t="str">
            <v>0OTHER</v>
          </cell>
          <cell r="E379" t="str">
            <v>350000</v>
          </cell>
          <cell r="F379" t="str">
            <v>0790</v>
          </cell>
          <cell r="G379" t="str">
            <v>65000</v>
          </cell>
          <cell r="H379" t="str">
            <v>A</v>
          </cell>
          <cell r="I379" t="str">
            <v>00000041</v>
          </cell>
          <cell r="J379">
            <v>64</v>
          </cell>
          <cell r="K379">
            <v>350</v>
          </cell>
          <cell r="L379">
            <v>6157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 t="str">
            <v>0790</v>
          </cell>
          <cell r="R379" t="str">
            <v>65000</v>
          </cell>
          <cell r="S379" t="str">
            <v>200212</v>
          </cell>
          <cell r="T379" t="str">
            <v>CA01</v>
          </cell>
          <cell r="U379">
            <v>-420000</v>
          </cell>
          <cell r="V379" t="str">
            <v>LDB</v>
          </cell>
          <cell r="W379">
            <v>0</v>
          </cell>
          <cell r="Y379">
            <v>0</v>
          </cell>
          <cell r="Z379">
            <v>0</v>
          </cell>
          <cell r="AA379" t="str">
            <v>BCH</v>
          </cell>
          <cell r="AB379" t="str">
            <v>0019</v>
          </cell>
          <cell r="AC379" t="str">
            <v>WKS</v>
          </cell>
          <cell r="AE379" t="str">
            <v>JV#</v>
          </cell>
          <cell r="AF379" t="str">
            <v>1232</v>
          </cell>
          <cell r="AG379" t="str">
            <v>FRN</v>
          </cell>
          <cell r="AH379" t="str">
            <v>6157</v>
          </cell>
          <cell r="AI379" t="str">
            <v>RP#</v>
          </cell>
          <cell r="AJ379" t="str">
            <v>000</v>
          </cell>
          <cell r="AK379" t="str">
            <v>CTL</v>
          </cell>
          <cell r="AM379" t="str">
            <v>RF#</v>
          </cell>
          <cell r="AU379" t="str">
            <v>ACCRUAL OF DEC 02 CAPITAL</v>
          </cell>
          <cell r="AZ379" t="str">
            <v>FPL Fibernet</v>
          </cell>
        </row>
        <row r="380">
          <cell r="A380" t="str">
            <v>107100</v>
          </cell>
          <cell r="B380" t="str">
            <v>0350</v>
          </cell>
          <cell r="C380" t="str">
            <v>06068</v>
          </cell>
          <cell r="D380" t="str">
            <v>0OTHER</v>
          </cell>
          <cell r="E380" t="str">
            <v>350000</v>
          </cell>
          <cell r="F380" t="str">
            <v>0806</v>
          </cell>
          <cell r="G380" t="str">
            <v>36000</v>
          </cell>
          <cell r="H380" t="str">
            <v>A</v>
          </cell>
          <cell r="I380" t="str">
            <v>00000041</v>
          </cell>
          <cell r="J380">
            <v>64</v>
          </cell>
          <cell r="K380">
            <v>350</v>
          </cell>
          <cell r="L380">
            <v>6157</v>
          </cell>
          <cell r="M380">
            <v>107</v>
          </cell>
          <cell r="N380">
            <v>10</v>
          </cell>
          <cell r="O380">
            <v>0</v>
          </cell>
          <cell r="P380">
            <v>107.1</v>
          </cell>
          <cell r="Q380" t="str">
            <v>0806</v>
          </cell>
          <cell r="R380" t="str">
            <v>36000</v>
          </cell>
          <cell r="S380" t="str">
            <v>200212</v>
          </cell>
          <cell r="T380" t="str">
            <v>PY42</v>
          </cell>
          <cell r="U380">
            <v>104.25</v>
          </cell>
          <cell r="V380" t="str">
            <v>LDB</v>
          </cell>
          <cell r="W380">
            <v>0</v>
          </cell>
          <cell r="X380" t="str">
            <v>SHR</v>
          </cell>
          <cell r="Y380">
            <v>4</v>
          </cell>
          <cell r="Z380">
            <v>4</v>
          </cell>
          <cell r="AA380" t="str">
            <v>PYP</v>
          </cell>
          <cell r="AB380" t="str">
            <v xml:space="preserve"> 0000001</v>
          </cell>
          <cell r="AC380" t="str">
            <v>PYL</v>
          </cell>
          <cell r="AD380" t="str">
            <v>004335</v>
          </cell>
          <cell r="AE380" t="str">
            <v>EMP</v>
          </cell>
          <cell r="AF380" t="str">
            <v>00468</v>
          </cell>
          <cell r="AG380" t="str">
            <v>JUL</v>
          </cell>
          <cell r="AH380" t="str">
            <v xml:space="preserve"> 000.00</v>
          </cell>
          <cell r="AI380" t="str">
            <v>BCH</v>
          </cell>
          <cell r="AJ380" t="str">
            <v>500</v>
          </cell>
          <cell r="AK380" t="str">
            <v>CLS</v>
          </cell>
          <cell r="AL380" t="str">
            <v>R452</v>
          </cell>
          <cell r="AM380" t="str">
            <v>DTA</v>
          </cell>
          <cell r="AN380" t="str">
            <v xml:space="preserve"> 00000000000.00</v>
          </cell>
          <cell r="AO380" t="str">
            <v>DTH</v>
          </cell>
          <cell r="AP380" t="str">
            <v xml:space="preserve"> 00000000000.00</v>
          </cell>
          <cell r="AV380" t="str">
            <v>000000000</v>
          </cell>
          <cell r="AW380" t="str">
            <v>000</v>
          </cell>
          <cell r="AX380" t="str">
            <v>00</v>
          </cell>
          <cell r="AY380" t="str">
            <v>0</v>
          </cell>
          <cell r="AZ380" t="str">
            <v>FPL Fibernet</v>
          </cell>
        </row>
        <row r="381">
          <cell r="A381" t="str">
            <v>107100</v>
          </cell>
          <cell r="B381" t="str">
            <v>0350</v>
          </cell>
          <cell r="C381" t="str">
            <v>06068</v>
          </cell>
          <cell r="D381" t="str">
            <v>0OTHER</v>
          </cell>
          <cell r="E381" t="str">
            <v>350000</v>
          </cell>
          <cell r="F381" t="str">
            <v>0806</v>
          </cell>
          <cell r="G381" t="str">
            <v>36000</v>
          </cell>
          <cell r="H381" t="str">
            <v>A</v>
          </cell>
          <cell r="I381" t="str">
            <v>00000041</v>
          </cell>
          <cell r="J381">
            <v>64</v>
          </cell>
          <cell r="K381">
            <v>350</v>
          </cell>
          <cell r="L381">
            <v>6157</v>
          </cell>
          <cell r="M381">
            <v>107</v>
          </cell>
          <cell r="N381">
            <v>10</v>
          </cell>
          <cell r="O381">
            <v>0</v>
          </cell>
          <cell r="P381">
            <v>107.1</v>
          </cell>
          <cell r="Q381" t="str">
            <v>0806</v>
          </cell>
          <cell r="R381" t="str">
            <v>36000</v>
          </cell>
          <cell r="S381" t="str">
            <v>200212</v>
          </cell>
          <cell r="T381" t="str">
            <v>PY42</v>
          </cell>
          <cell r="U381">
            <v>147.19</v>
          </cell>
          <cell r="V381" t="str">
            <v>LDB</v>
          </cell>
          <cell r="W381">
            <v>0</v>
          </cell>
          <cell r="X381" t="str">
            <v>SHR</v>
          </cell>
          <cell r="Y381">
            <v>5</v>
          </cell>
          <cell r="Z381">
            <v>5</v>
          </cell>
          <cell r="AA381" t="str">
            <v>PYP</v>
          </cell>
          <cell r="AB381" t="str">
            <v xml:space="preserve"> 0000026</v>
          </cell>
          <cell r="AC381" t="str">
            <v>PYL</v>
          </cell>
          <cell r="AD381" t="str">
            <v>004334</v>
          </cell>
          <cell r="AE381" t="str">
            <v>EMP</v>
          </cell>
          <cell r="AF381" t="str">
            <v>93018</v>
          </cell>
          <cell r="AG381" t="str">
            <v>JUL</v>
          </cell>
          <cell r="AH381" t="str">
            <v xml:space="preserve"> 000.00</v>
          </cell>
          <cell r="AI381" t="str">
            <v>BCH</v>
          </cell>
          <cell r="AJ381" t="str">
            <v>500</v>
          </cell>
          <cell r="AK381" t="str">
            <v>CLS</v>
          </cell>
          <cell r="AL381" t="str">
            <v>R450</v>
          </cell>
          <cell r="AM381" t="str">
            <v>DTA</v>
          </cell>
          <cell r="AN381" t="str">
            <v xml:space="preserve"> 00000000000.00</v>
          </cell>
          <cell r="AO381" t="str">
            <v>DTH</v>
          </cell>
          <cell r="AP381" t="str">
            <v xml:space="preserve"> 00000000000.00</v>
          </cell>
          <cell r="AV381" t="str">
            <v>000000000</v>
          </cell>
          <cell r="AW381" t="str">
            <v>000</v>
          </cell>
          <cell r="AX381" t="str">
            <v>00</v>
          </cell>
          <cell r="AY381" t="str">
            <v>0</v>
          </cell>
          <cell r="AZ381" t="str">
            <v>FPL Fibernet</v>
          </cell>
        </row>
        <row r="382">
          <cell r="A382" t="str">
            <v>107100</v>
          </cell>
          <cell r="B382" t="str">
            <v>0350</v>
          </cell>
          <cell r="C382" t="str">
            <v>06068</v>
          </cell>
          <cell r="D382" t="str">
            <v>0OTHER</v>
          </cell>
          <cell r="E382" t="str">
            <v>350000</v>
          </cell>
          <cell r="F382" t="str">
            <v>0806</v>
          </cell>
          <cell r="G382" t="str">
            <v>36000</v>
          </cell>
          <cell r="H382" t="str">
            <v>A</v>
          </cell>
          <cell r="I382" t="str">
            <v>00000041</v>
          </cell>
          <cell r="J382">
            <v>64</v>
          </cell>
          <cell r="K382">
            <v>350</v>
          </cell>
          <cell r="L382">
            <v>6157</v>
          </cell>
          <cell r="M382">
            <v>107</v>
          </cell>
          <cell r="N382">
            <v>10</v>
          </cell>
          <cell r="O382">
            <v>0</v>
          </cell>
          <cell r="P382">
            <v>107.1</v>
          </cell>
          <cell r="Q382" t="str">
            <v>0806</v>
          </cell>
          <cell r="R382" t="str">
            <v>36000</v>
          </cell>
          <cell r="S382" t="str">
            <v>200212</v>
          </cell>
          <cell r="T382" t="str">
            <v>PY42</v>
          </cell>
          <cell r="U382">
            <v>235.64</v>
          </cell>
          <cell r="V382" t="str">
            <v>LDB</v>
          </cell>
          <cell r="W382">
            <v>0</v>
          </cell>
          <cell r="X382" t="str">
            <v>SHR</v>
          </cell>
          <cell r="Y382">
            <v>7</v>
          </cell>
          <cell r="Z382">
            <v>7</v>
          </cell>
          <cell r="AA382" t="str">
            <v>PYP</v>
          </cell>
          <cell r="AB382" t="str">
            <v xml:space="preserve"> 0000001</v>
          </cell>
          <cell r="AC382" t="str">
            <v>PYL</v>
          </cell>
          <cell r="AD382" t="str">
            <v>004335</v>
          </cell>
          <cell r="AE382" t="str">
            <v>EMP</v>
          </cell>
          <cell r="AF382" t="str">
            <v>66955</v>
          </cell>
          <cell r="AG382" t="str">
            <v>JUL</v>
          </cell>
          <cell r="AH382" t="str">
            <v xml:space="preserve"> 000.00</v>
          </cell>
          <cell r="AI382" t="str">
            <v>BCH</v>
          </cell>
          <cell r="AJ382" t="str">
            <v>500</v>
          </cell>
          <cell r="AK382" t="str">
            <v>CLS</v>
          </cell>
          <cell r="AL382" t="str">
            <v>R450</v>
          </cell>
          <cell r="AM382" t="str">
            <v>DTA</v>
          </cell>
          <cell r="AN382" t="str">
            <v xml:space="preserve"> 00000000000.00</v>
          </cell>
          <cell r="AO382" t="str">
            <v>DTH</v>
          </cell>
          <cell r="AP382" t="str">
            <v xml:space="preserve"> 00000000000.00</v>
          </cell>
          <cell r="AV382" t="str">
            <v>000000000</v>
          </cell>
          <cell r="AW382" t="str">
            <v>000</v>
          </cell>
          <cell r="AX382" t="str">
            <v>00</v>
          </cell>
          <cell r="AY382" t="str">
            <v>0</v>
          </cell>
          <cell r="AZ382" t="str">
            <v>FPL Fibernet</v>
          </cell>
        </row>
        <row r="383">
          <cell r="A383" t="str">
            <v>107100</v>
          </cell>
          <cell r="B383" t="str">
            <v>0350</v>
          </cell>
          <cell r="C383" t="str">
            <v>06068</v>
          </cell>
          <cell r="D383" t="str">
            <v>0OTHER</v>
          </cell>
          <cell r="E383" t="str">
            <v>350000</v>
          </cell>
          <cell r="F383" t="str">
            <v>0841</v>
          </cell>
          <cell r="G383" t="str">
            <v>51450</v>
          </cell>
          <cell r="H383" t="str">
            <v>A</v>
          </cell>
          <cell r="I383" t="str">
            <v>00000041</v>
          </cell>
          <cell r="J383">
            <v>64</v>
          </cell>
          <cell r="K383">
            <v>350</v>
          </cell>
          <cell r="L383">
            <v>6157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 t="str">
            <v>0841</v>
          </cell>
          <cell r="R383" t="str">
            <v>51450</v>
          </cell>
          <cell r="S383" t="str">
            <v>200212</v>
          </cell>
          <cell r="T383" t="str">
            <v>SA01</v>
          </cell>
          <cell r="U383">
            <v>38.340000000000003</v>
          </cell>
          <cell r="W383">
            <v>0</v>
          </cell>
          <cell r="Y383">
            <v>0</v>
          </cell>
          <cell r="Z383">
            <v>1</v>
          </cell>
          <cell r="AA383" t="str">
            <v>BCH</v>
          </cell>
          <cell r="AB383" t="str">
            <v>450002336</v>
          </cell>
          <cell r="AC383" t="str">
            <v>PO#</v>
          </cell>
          <cell r="AD383" t="str">
            <v>3000025568</v>
          </cell>
          <cell r="AE383" t="str">
            <v>S/R</v>
          </cell>
          <cell r="AF383" t="str">
            <v>337</v>
          </cell>
          <cell r="AI383" t="str">
            <v>PYN</v>
          </cell>
          <cell r="AJ383" t="str">
            <v>COMPUCOM SYSTEMS INC</v>
          </cell>
          <cell r="AK383" t="str">
            <v>VND</v>
          </cell>
          <cell r="AL383" t="str">
            <v>382363156</v>
          </cell>
          <cell r="AM383" t="str">
            <v>FAC</v>
          </cell>
          <cell r="AN383" t="str">
            <v>000</v>
          </cell>
          <cell r="AQ383" t="str">
            <v>NVD</v>
          </cell>
          <cell r="AR383" t="str">
            <v>2002-12-</v>
          </cell>
          <cell r="AU383" t="str">
            <v>LVD SCSI CABLE SINGLCOMPUCOM SYSTEMS INC5000003448</v>
          </cell>
          <cell r="AV383" t="str">
            <v>EPROCOMM</v>
          </cell>
          <cell r="AW383" t="str">
            <v>000</v>
          </cell>
          <cell r="AX383" t="str">
            <v>00</v>
          </cell>
          <cell r="AY383" t="str">
            <v>0</v>
          </cell>
          <cell r="AZ383" t="str">
            <v>FPL Fibernet</v>
          </cell>
        </row>
        <row r="384">
          <cell r="A384" t="str">
            <v>107100</v>
          </cell>
          <cell r="B384" t="str">
            <v>0350</v>
          </cell>
          <cell r="C384" t="str">
            <v>06068</v>
          </cell>
          <cell r="D384" t="str">
            <v>0OTHER</v>
          </cell>
          <cell r="E384" t="str">
            <v>350000</v>
          </cell>
          <cell r="F384" t="str">
            <v>0841</v>
          </cell>
          <cell r="G384" t="str">
            <v>51450</v>
          </cell>
          <cell r="H384" t="str">
            <v>A</v>
          </cell>
          <cell r="I384" t="str">
            <v>00000041</v>
          </cell>
          <cell r="J384">
            <v>64</v>
          </cell>
          <cell r="K384">
            <v>350</v>
          </cell>
          <cell r="L384">
            <v>6157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 t="str">
            <v>0841</v>
          </cell>
          <cell r="R384" t="str">
            <v>51450</v>
          </cell>
          <cell r="S384" t="str">
            <v>200212</v>
          </cell>
          <cell r="T384" t="str">
            <v>SA01</v>
          </cell>
          <cell r="U384">
            <v>483.51</v>
          </cell>
          <cell r="W384">
            <v>0</v>
          </cell>
          <cell r="Y384">
            <v>0</v>
          </cell>
          <cell r="Z384">
            <v>1</v>
          </cell>
          <cell r="AA384" t="str">
            <v>BCH</v>
          </cell>
          <cell r="AB384" t="str">
            <v>450002336</v>
          </cell>
          <cell r="AC384" t="str">
            <v>PO#</v>
          </cell>
          <cell r="AD384" t="str">
            <v>3000025568</v>
          </cell>
          <cell r="AE384" t="str">
            <v>S/R</v>
          </cell>
          <cell r="AF384" t="str">
            <v>337</v>
          </cell>
          <cell r="AI384" t="str">
            <v>PYN</v>
          </cell>
          <cell r="AJ384" t="str">
            <v>COMPUCOM SYSTEMS INC</v>
          </cell>
          <cell r="AK384" t="str">
            <v>VND</v>
          </cell>
          <cell r="AL384" t="str">
            <v>382363156</v>
          </cell>
          <cell r="AM384" t="str">
            <v>FAC</v>
          </cell>
          <cell r="AN384" t="str">
            <v>000</v>
          </cell>
          <cell r="AQ384" t="str">
            <v>NVD</v>
          </cell>
          <cell r="AR384" t="str">
            <v>2002-12-</v>
          </cell>
          <cell r="AU384" t="str">
            <v>SERVERAID 5I CONTROLCOMPUCOM SYSTEMS INC5000003448</v>
          </cell>
          <cell r="AV384" t="str">
            <v>EPROCOMM</v>
          </cell>
          <cell r="AW384" t="str">
            <v>000</v>
          </cell>
          <cell r="AX384" t="str">
            <v>00</v>
          </cell>
          <cell r="AY384" t="str">
            <v>0</v>
          </cell>
          <cell r="AZ384" t="str">
            <v>FPL Fibernet</v>
          </cell>
        </row>
        <row r="385">
          <cell r="A385" t="str">
            <v>107100</v>
          </cell>
          <cell r="B385" t="str">
            <v>0350</v>
          </cell>
          <cell r="C385" t="str">
            <v>06068</v>
          </cell>
          <cell r="D385" t="str">
            <v>0OTHER</v>
          </cell>
          <cell r="E385" t="str">
            <v>350000</v>
          </cell>
          <cell r="F385" t="str">
            <v>0841</v>
          </cell>
          <cell r="G385" t="str">
            <v>51450</v>
          </cell>
          <cell r="H385" t="str">
            <v>A</v>
          </cell>
          <cell r="I385" t="str">
            <v>00000041</v>
          </cell>
          <cell r="J385">
            <v>64</v>
          </cell>
          <cell r="K385">
            <v>350</v>
          </cell>
          <cell r="L385">
            <v>6157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 t="str">
            <v>0841</v>
          </cell>
          <cell r="R385" t="str">
            <v>51450</v>
          </cell>
          <cell r="S385" t="str">
            <v>200212</v>
          </cell>
          <cell r="T385" t="str">
            <v>SA01</v>
          </cell>
          <cell r="U385">
            <v>1543.19</v>
          </cell>
          <cell r="W385">
            <v>0</v>
          </cell>
          <cell r="Y385">
            <v>0</v>
          </cell>
          <cell r="Z385">
            <v>48</v>
          </cell>
          <cell r="AA385" t="str">
            <v>BCH</v>
          </cell>
          <cell r="AB385" t="str">
            <v>450002338</v>
          </cell>
          <cell r="AC385" t="str">
            <v>PO#</v>
          </cell>
          <cell r="AD385" t="str">
            <v>3000025030</v>
          </cell>
          <cell r="AE385" t="str">
            <v>S/R</v>
          </cell>
          <cell r="AF385" t="str">
            <v>337</v>
          </cell>
          <cell r="AI385" t="str">
            <v>PYN</v>
          </cell>
          <cell r="AJ385" t="str">
            <v>COMPUCOM SYSTEMS INC</v>
          </cell>
          <cell r="AK385" t="str">
            <v>VND</v>
          </cell>
          <cell r="AL385" t="str">
            <v>382363156</v>
          </cell>
          <cell r="AM385" t="str">
            <v>FAC</v>
          </cell>
          <cell r="AN385" t="str">
            <v>000</v>
          </cell>
          <cell r="AQ385" t="str">
            <v>NVD</v>
          </cell>
          <cell r="AR385" t="str">
            <v>2002-12-</v>
          </cell>
          <cell r="AU385" t="str">
            <v>128MB MEMORY FOR IBMCOMPUCOM SYSTEMS INC5000003456</v>
          </cell>
          <cell r="AV385" t="str">
            <v>EPROCOMM</v>
          </cell>
          <cell r="AW385" t="str">
            <v>000</v>
          </cell>
          <cell r="AX385" t="str">
            <v>00</v>
          </cell>
          <cell r="AY385" t="str">
            <v>0</v>
          </cell>
          <cell r="AZ385" t="str">
            <v>FPL Fibernet</v>
          </cell>
        </row>
        <row r="386">
          <cell r="A386" t="str">
            <v>107100</v>
          </cell>
          <cell r="B386" t="str">
            <v>0350</v>
          </cell>
          <cell r="C386" t="str">
            <v>06068</v>
          </cell>
          <cell r="D386" t="str">
            <v>0OTHER</v>
          </cell>
          <cell r="E386" t="str">
            <v>350000</v>
          </cell>
          <cell r="F386" t="str">
            <v>0841</v>
          </cell>
          <cell r="G386" t="str">
            <v>52450</v>
          </cell>
          <cell r="H386" t="str">
            <v>A</v>
          </cell>
          <cell r="I386" t="str">
            <v>00000041</v>
          </cell>
          <cell r="J386">
            <v>64</v>
          </cell>
          <cell r="K386">
            <v>350</v>
          </cell>
          <cell r="L386">
            <v>6157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 t="str">
            <v>0841</v>
          </cell>
          <cell r="R386" t="str">
            <v>52450</v>
          </cell>
          <cell r="S386" t="str">
            <v>200212</v>
          </cell>
          <cell r="T386" t="str">
            <v>SA01</v>
          </cell>
          <cell r="U386">
            <v>17.739999999999998</v>
          </cell>
          <cell r="W386">
            <v>0</v>
          </cell>
          <cell r="Y386">
            <v>0</v>
          </cell>
          <cell r="Z386">
            <v>1</v>
          </cell>
          <cell r="AA386" t="str">
            <v>BCH</v>
          </cell>
          <cell r="AB386" t="str">
            <v>450002337</v>
          </cell>
          <cell r="AC386" t="str">
            <v>PO#</v>
          </cell>
          <cell r="AD386" t="str">
            <v>3000025568</v>
          </cell>
          <cell r="AE386" t="str">
            <v>S/R</v>
          </cell>
          <cell r="AF386" t="str">
            <v>337</v>
          </cell>
          <cell r="AI386" t="str">
            <v>PYN</v>
          </cell>
          <cell r="AJ386" t="str">
            <v>COMPUCOM SYSTEMS INC</v>
          </cell>
          <cell r="AK386" t="str">
            <v>VND</v>
          </cell>
          <cell r="AL386" t="str">
            <v>382363156</v>
          </cell>
          <cell r="AM386" t="str">
            <v>FAC</v>
          </cell>
          <cell r="AN386" t="str">
            <v>000</v>
          </cell>
          <cell r="AQ386" t="str">
            <v>NVD</v>
          </cell>
          <cell r="AR386" t="str">
            <v>2002-11-</v>
          </cell>
          <cell r="AU386" t="str">
            <v>COMPUCOM SYSTEMS INCCOMPUCOM SYSTEMS INC0015278971</v>
          </cell>
          <cell r="AV386" t="str">
            <v>JGW0IOX</v>
          </cell>
          <cell r="AW386" t="str">
            <v>000</v>
          </cell>
          <cell r="AX386" t="str">
            <v>00</v>
          </cell>
          <cell r="AY386" t="str">
            <v>0</v>
          </cell>
          <cell r="AZ386" t="str">
            <v>FPL Fibernet</v>
          </cell>
        </row>
        <row r="387">
          <cell r="A387" t="str">
            <v>107100</v>
          </cell>
          <cell r="B387" t="str">
            <v>0312</v>
          </cell>
          <cell r="C387" t="str">
            <v>06080</v>
          </cell>
          <cell r="D387" t="str">
            <v>0ELECT</v>
          </cell>
          <cell r="E387" t="str">
            <v>312000</v>
          </cell>
          <cell r="F387" t="str">
            <v>0790</v>
          </cell>
          <cell r="G387" t="str">
            <v>65000</v>
          </cell>
          <cell r="H387" t="str">
            <v>A</v>
          </cell>
          <cell r="I387" t="str">
            <v>00000041</v>
          </cell>
          <cell r="J387">
            <v>65</v>
          </cell>
          <cell r="K387">
            <v>312</v>
          </cell>
          <cell r="L387">
            <v>6158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 t="str">
            <v>0790</v>
          </cell>
          <cell r="R387" t="str">
            <v>65000</v>
          </cell>
          <cell r="S387" t="str">
            <v>200212</v>
          </cell>
          <cell r="T387" t="str">
            <v>CA01</v>
          </cell>
          <cell r="U387">
            <v>-96062.81</v>
          </cell>
          <cell r="V387" t="str">
            <v>LDB</v>
          </cell>
          <cell r="W387">
            <v>0</v>
          </cell>
          <cell r="Y387">
            <v>0</v>
          </cell>
          <cell r="Z387">
            <v>0</v>
          </cell>
          <cell r="AA387" t="str">
            <v>BCH</v>
          </cell>
          <cell r="AB387" t="str">
            <v>0023</v>
          </cell>
          <cell r="AC387" t="str">
            <v>WKS</v>
          </cell>
          <cell r="AE387" t="str">
            <v>JV#</v>
          </cell>
          <cell r="AF387" t="str">
            <v>1232</v>
          </cell>
          <cell r="AG387" t="str">
            <v>FRN</v>
          </cell>
          <cell r="AH387" t="str">
            <v>6158</v>
          </cell>
          <cell r="AI387" t="str">
            <v>RP#</v>
          </cell>
          <cell r="AJ387" t="str">
            <v>000</v>
          </cell>
          <cell r="AK387" t="str">
            <v>CTL</v>
          </cell>
          <cell r="AM387" t="str">
            <v>RF#</v>
          </cell>
          <cell r="AU387" t="str">
            <v>TO PLACE IN SERVICE</v>
          </cell>
          <cell r="AZ387" t="str">
            <v>FPL Fibernet</v>
          </cell>
        </row>
        <row r="388">
          <cell r="A388" t="str">
            <v>107100</v>
          </cell>
          <cell r="B388" t="str">
            <v>0312</v>
          </cell>
          <cell r="C388" t="str">
            <v>06080</v>
          </cell>
          <cell r="D388" t="str">
            <v>0ELECT</v>
          </cell>
          <cell r="E388" t="str">
            <v>312000</v>
          </cell>
          <cell r="F388" t="str">
            <v>0803</v>
          </cell>
          <cell r="G388" t="str">
            <v>36000</v>
          </cell>
          <cell r="H388" t="str">
            <v>A</v>
          </cell>
          <cell r="I388" t="str">
            <v>00000041</v>
          </cell>
          <cell r="J388">
            <v>67</v>
          </cell>
          <cell r="K388">
            <v>312</v>
          </cell>
          <cell r="L388">
            <v>6158</v>
          </cell>
          <cell r="M388">
            <v>107</v>
          </cell>
          <cell r="N388">
            <v>10</v>
          </cell>
          <cell r="O388">
            <v>0</v>
          </cell>
          <cell r="P388">
            <v>107.1</v>
          </cell>
          <cell r="Q388" t="str">
            <v>0803</v>
          </cell>
          <cell r="R388" t="str">
            <v>36000</v>
          </cell>
          <cell r="S388" t="str">
            <v>200212</v>
          </cell>
          <cell r="T388" t="str">
            <v>PY42</v>
          </cell>
          <cell r="U388">
            <v>88.45</v>
          </cell>
          <cell r="V388" t="str">
            <v>LDB</v>
          </cell>
          <cell r="W388">
            <v>0</v>
          </cell>
          <cell r="X388" t="str">
            <v>SHR</v>
          </cell>
          <cell r="Y388">
            <v>4</v>
          </cell>
          <cell r="Z388">
            <v>4</v>
          </cell>
          <cell r="AA388" t="str">
            <v>PYP</v>
          </cell>
          <cell r="AB388" t="str">
            <v xml:space="preserve"> 0000025</v>
          </cell>
          <cell r="AC388" t="str">
            <v>PYL</v>
          </cell>
          <cell r="AD388" t="str">
            <v>004340</v>
          </cell>
          <cell r="AE388" t="str">
            <v>EMP</v>
          </cell>
          <cell r="AF388" t="str">
            <v>96483</v>
          </cell>
          <cell r="AG388" t="str">
            <v>JUL</v>
          </cell>
          <cell r="AH388" t="str">
            <v xml:space="preserve"> 000.00</v>
          </cell>
          <cell r="AI388" t="str">
            <v>BCH</v>
          </cell>
          <cell r="AJ388" t="str">
            <v>500</v>
          </cell>
          <cell r="AK388" t="str">
            <v>CLS</v>
          </cell>
          <cell r="AL388" t="str">
            <v>R453</v>
          </cell>
          <cell r="AM388" t="str">
            <v>DTA</v>
          </cell>
          <cell r="AN388" t="str">
            <v xml:space="preserve"> 00000000000.00</v>
          </cell>
          <cell r="AO388" t="str">
            <v>DTH</v>
          </cell>
          <cell r="AP388" t="str">
            <v xml:space="preserve"> 00000000000.00</v>
          </cell>
          <cell r="AV388" t="str">
            <v>000000000</v>
          </cell>
          <cell r="AW388" t="str">
            <v>000</v>
          </cell>
          <cell r="AX388" t="str">
            <v>00</v>
          </cell>
          <cell r="AY388" t="str">
            <v>0</v>
          </cell>
          <cell r="AZ388" t="str">
            <v>FPL Fibernet</v>
          </cell>
        </row>
        <row r="389">
          <cell r="A389" t="str">
            <v>107100</v>
          </cell>
          <cell r="B389" t="str">
            <v>0312</v>
          </cell>
          <cell r="C389" t="str">
            <v>06080</v>
          </cell>
          <cell r="D389" t="str">
            <v>0ELECT</v>
          </cell>
          <cell r="E389" t="str">
            <v>312000</v>
          </cell>
          <cell r="F389" t="str">
            <v>0812</v>
          </cell>
          <cell r="G389" t="str">
            <v>51450</v>
          </cell>
          <cell r="H389" t="str">
            <v>A</v>
          </cell>
          <cell r="I389" t="str">
            <v>00000041</v>
          </cell>
          <cell r="J389">
            <v>67</v>
          </cell>
          <cell r="K389">
            <v>312</v>
          </cell>
          <cell r="L389">
            <v>6158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 t="str">
            <v>0812</v>
          </cell>
          <cell r="R389" t="str">
            <v>51450</v>
          </cell>
          <cell r="S389" t="str">
            <v>200212</v>
          </cell>
          <cell r="T389" t="str">
            <v>SA01</v>
          </cell>
          <cell r="U389">
            <v>3134.32</v>
          </cell>
          <cell r="W389">
            <v>0</v>
          </cell>
          <cell r="Y389">
            <v>0</v>
          </cell>
          <cell r="Z389">
            <v>1</v>
          </cell>
          <cell r="AA389" t="str">
            <v>BCH</v>
          </cell>
          <cell r="AB389" t="str">
            <v>450002339</v>
          </cell>
          <cell r="AC389" t="str">
            <v>PO#</v>
          </cell>
          <cell r="AD389" t="str">
            <v>4500021286</v>
          </cell>
          <cell r="AE389" t="str">
            <v>S/R</v>
          </cell>
          <cell r="AF389" t="str">
            <v>NET</v>
          </cell>
          <cell r="AI389" t="str">
            <v>PYN</v>
          </cell>
          <cell r="AJ389" t="str">
            <v>BELLSOUTH TELECOMMUNICATI</v>
          </cell>
          <cell r="AK389" t="str">
            <v>VND</v>
          </cell>
          <cell r="AL389" t="str">
            <v>580436120</v>
          </cell>
          <cell r="AM389" t="str">
            <v>FAC</v>
          </cell>
          <cell r="AN389" t="str">
            <v>000</v>
          </cell>
          <cell r="AQ389" t="str">
            <v>NVD</v>
          </cell>
          <cell r="AR389" t="str">
            <v>2002-12-</v>
          </cell>
          <cell r="AU389" t="str">
            <v>305 C01-0701 701    BELLSOUTH TELECOMMUN5000003504</v>
          </cell>
          <cell r="AV389" t="str">
            <v>WF-BATCH</v>
          </cell>
          <cell r="AW389" t="str">
            <v>000</v>
          </cell>
          <cell r="AX389" t="str">
            <v>00</v>
          </cell>
          <cell r="AY389" t="str">
            <v>0</v>
          </cell>
          <cell r="AZ389" t="str">
            <v>FPL Fibernet</v>
          </cell>
        </row>
        <row r="390">
          <cell r="A390" t="str">
            <v>107100</v>
          </cell>
          <cell r="B390" t="str">
            <v>0312</v>
          </cell>
          <cell r="C390" t="str">
            <v>06080</v>
          </cell>
          <cell r="D390" t="str">
            <v>0FIBER</v>
          </cell>
          <cell r="E390" t="str">
            <v>312000</v>
          </cell>
          <cell r="F390" t="str">
            <v>0790</v>
          </cell>
          <cell r="G390" t="str">
            <v>65000</v>
          </cell>
          <cell r="H390" t="str">
            <v>A</v>
          </cell>
          <cell r="I390" t="str">
            <v>00000041</v>
          </cell>
          <cell r="J390">
            <v>63</v>
          </cell>
          <cell r="K390">
            <v>312</v>
          </cell>
          <cell r="L390">
            <v>6158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 t="str">
            <v>0790</v>
          </cell>
          <cell r="R390" t="str">
            <v>65000</v>
          </cell>
          <cell r="S390" t="str">
            <v>200212</v>
          </cell>
          <cell r="T390" t="str">
            <v>CA01</v>
          </cell>
          <cell r="U390">
            <v>80553</v>
          </cell>
          <cell r="V390" t="str">
            <v>LDB</v>
          </cell>
          <cell r="W390">
            <v>0</v>
          </cell>
          <cell r="Y390">
            <v>0</v>
          </cell>
          <cell r="Z390">
            <v>0</v>
          </cell>
          <cell r="AA390" t="str">
            <v>BCH</v>
          </cell>
          <cell r="AB390" t="str">
            <v>0011</v>
          </cell>
          <cell r="AC390" t="str">
            <v>WKS</v>
          </cell>
          <cell r="AE390" t="str">
            <v>JV#</v>
          </cell>
          <cell r="AF390" t="str">
            <v>1232</v>
          </cell>
          <cell r="AG390" t="str">
            <v>FRN</v>
          </cell>
          <cell r="AH390" t="str">
            <v>6158</v>
          </cell>
          <cell r="AI390" t="str">
            <v>RP#</v>
          </cell>
          <cell r="AJ390" t="str">
            <v>000</v>
          </cell>
          <cell r="AK390" t="str">
            <v>CTL</v>
          </cell>
          <cell r="AM390" t="str">
            <v>RF#</v>
          </cell>
          <cell r="AU390" t="str">
            <v>ACCRUAL OF DEC 02 CAPITAL</v>
          </cell>
          <cell r="AZ390" t="str">
            <v>FPL Fibernet</v>
          </cell>
        </row>
        <row r="391">
          <cell r="A391" t="str">
            <v>107100</v>
          </cell>
          <cell r="B391" t="str">
            <v>0314</v>
          </cell>
          <cell r="C391" t="str">
            <v>06080</v>
          </cell>
          <cell r="D391" t="str">
            <v>0ELECT</v>
          </cell>
          <cell r="E391" t="str">
            <v>314000</v>
          </cell>
          <cell r="F391" t="str">
            <v>0675</v>
          </cell>
          <cell r="G391" t="str">
            <v>52450</v>
          </cell>
          <cell r="H391" t="str">
            <v>A</v>
          </cell>
          <cell r="I391" t="str">
            <v>00000041</v>
          </cell>
          <cell r="J391">
            <v>65</v>
          </cell>
          <cell r="K391">
            <v>314</v>
          </cell>
          <cell r="L391">
            <v>6158</v>
          </cell>
          <cell r="M391">
            <v>398</v>
          </cell>
          <cell r="N391">
            <v>0</v>
          </cell>
          <cell r="O391">
            <v>1</v>
          </cell>
          <cell r="P391">
            <v>398.00099999999998</v>
          </cell>
          <cell r="Q391" t="str">
            <v>0675</v>
          </cell>
          <cell r="R391" t="str">
            <v>52450</v>
          </cell>
          <cell r="S391" t="str">
            <v>200212</v>
          </cell>
          <cell r="T391" t="str">
            <v>SA01</v>
          </cell>
          <cell r="U391">
            <v>130</v>
          </cell>
          <cell r="W391">
            <v>0</v>
          </cell>
          <cell r="Y391">
            <v>0</v>
          </cell>
          <cell r="Z391">
            <v>0</v>
          </cell>
          <cell r="AA391" t="str">
            <v>BCH</v>
          </cell>
          <cell r="AB391" t="str">
            <v>450002345</v>
          </cell>
          <cell r="AC391" t="str">
            <v>PO#</v>
          </cell>
          <cell r="AE391" t="str">
            <v>S/R</v>
          </cell>
          <cell r="AI391" t="str">
            <v>PYN</v>
          </cell>
          <cell r="AJ391" t="str">
            <v>INTERCONNX INC</v>
          </cell>
          <cell r="AK391" t="str">
            <v>VND</v>
          </cell>
          <cell r="AL391" t="str">
            <v>522070373</v>
          </cell>
          <cell r="AM391" t="str">
            <v>FAC</v>
          </cell>
          <cell r="AN391" t="str">
            <v>000</v>
          </cell>
          <cell r="AQ391" t="str">
            <v>NVD</v>
          </cell>
          <cell r="AR391" t="str">
            <v>2002-10-</v>
          </cell>
          <cell r="AU391" t="str">
            <v>95907,96820,115887  INTERCONNX INC      1900003304</v>
          </cell>
          <cell r="AV391" t="str">
            <v>WF-BATCH</v>
          </cell>
          <cell r="AW391" t="str">
            <v>000</v>
          </cell>
          <cell r="AX391" t="str">
            <v>00</v>
          </cell>
          <cell r="AY391" t="str">
            <v>0</v>
          </cell>
          <cell r="AZ391" t="str">
            <v>FPL Fibernet</v>
          </cell>
        </row>
        <row r="392">
          <cell r="A392" t="str">
            <v>107100</v>
          </cell>
          <cell r="B392" t="str">
            <v>0314</v>
          </cell>
          <cell r="C392" t="str">
            <v>06080</v>
          </cell>
          <cell r="D392" t="str">
            <v>0ELECT</v>
          </cell>
          <cell r="E392" t="str">
            <v>314000</v>
          </cell>
          <cell r="F392" t="str">
            <v>0676</v>
          </cell>
          <cell r="G392" t="str">
            <v>11450</v>
          </cell>
          <cell r="H392" t="str">
            <v>A</v>
          </cell>
          <cell r="I392" t="str">
            <v>00000041</v>
          </cell>
          <cell r="J392">
            <v>65</v>
          </cell>
          <cell r="K392">
            <v>314</v>
          </cell>
          <cell r="L392">
            <v>6158</v>
          </cell>
          <cell r="M392">
            <v>398</v>
          </cell>
          <cell r="N392">
            <v>0</v>
          </cell>
          <cell r="O392">
            <v>1</v>
          </cell>
          <cell r="P392">
            <v>398.00099999999998</v>
          </cell>
          <cell r="Q392" t="str">
            <v>0676</v>
          </cell>
          <cell r="R392" t="str">
            <v>11450</v>
          </cell>
          <cell r="S392" t="str">
            <v>200212</v>
          </cell>
          <cell r="T392" t="str">
            <v>SA01</v>
          </cell>
          <cell r="U392">
            <v>678.51</v>
          </cell>
          <cell r="V392" t="str">
            <v>LDB</v>
          </cell>
          <cell r="W392">
            <v>0</v>
          </cell>
          <cell r="Y392">
            <v>0</v>
          </cell>
          <cell r="Z392">
            <v>1</v>
          </cell>
          <cell r="AA392" t="str">
            <v>MS#</v>
          </cell>
          <cell r="AB392" t="str">
            <v xml:space="preserve">   998014266</v>
          </cell>
          <cell r="AC392" t="str">
            <v>BCH</v>
          </cell>
          <cell r="AD392" t="str">
            <v>013386</v>
          </cell>
          <cell r="AE392" t="str">
            <v>TML</v>
          </cell>
          <cell r="AF392" t="str">
            <v>12016</v>
          </cell>
          <cell r="AG392" t="str">
            <v>SRL</v>
          </cell>
          <cell r="AH392" t="str">
            <v>0368</v>
          </cell>
          <cell r="AI392" t="str">
            <v>DLV</v>
          </cell>
          <cell r="AJ392" t="str">
            <v>000</v>
          </cell>
          <cell r="AK392" t="str">
            <v>REL</v>
          </cell>
          <cell r="AL392" t="str">
            <v>000</v>
          </cell>
          <cell r="AM392" t="str">
            <v>LN#</v>
          </cell>
          <cell r="AO392" t="str">
            <v>UOI</v>
          </cell>
          <cell r="AP392" t="str">
            <v>EA</v>
          </cell>
          <cell r="AU392" t="str">
            <v>0</v>
          </cell>
          <cell r="AW392" t="str">
            <v>000</v>
          </cell>
          <cell r="AX392" t="str">
            <v>00</v>
          </cell>
          <cell r="AY392" t="str">
            <v>0</v>
          </cell>
          <cell r="AZ392" t="str">
            <v>FPL Fibernet</v>
          </cell>
        </row>
        <row r="393">
          <cell r="A393" t="str">
            <v>107100</v>
          </cell>
          <cell r="B393" t="str">
            <v>0367</v>
          </cell>
          <cell r="C393" t="str">
            <v>06080</v>
          </cell>
          <cell r="D393" t="str">
            <v>0FIBER</v>
          </cell>
          <cell r="E393" t="str">
            <v>367000</v>
          </cell>
          <cell r="F393" t="str">
            <v>0803</v>
          </cell>
          <cell r="G393" t="str">
            <v>36000</v>
          </cell>
          <cell r="H393" t="str">
            <v>A</v>
          </cell>
          <cell r="I393" t="str">
            <v>00000041</v>
          </cell>
          <cell r="J393">
            <v>60</v>
          </cell>
          <cell r="K393">
            <v>367</v>
          </cell>
          <cell r="L393">
            <v>6158</v>
          </cell>
          <cell r="M393">
            <v>107</v>
          </cell>
          <cell r="N393">
            <v>10</v>
          </cell>
          <cell r="O393">
            <v>0</v>
          </cell>
          <cell r="P393">
            <v>107.1</v>
          </cell>
          <cell r="Q393" t="str">
            <v>0803</v>
          </cell>
          <cell r="R393" t="str">
            <v>36000</v>
          </cell>
          <cell r="S393" t="str">
            <v>200212</v>
          </cell>
          <cell r="T393" t="str">
            <v>PY42</v>
          </cell>
          <cell r="U393">
            <v>615.4</v>
          </cell>
          <cell r="V393" t="str">
            <v>LDB</v>
          </cell>
          <cell r="W393">
            <v>0</v>
          </cell>
          <cell r="X393" t="str">
            <v>SHR</v>
          </cell>
          <cell r="Y393">
            <v>16</v>
          </cell>
          <cell r="Z393">
            <v>16</v>
          </cell>
          <cell r="AA393" t="str">
            <v>PYP</v>
          </cell>
          <cell r="AB393" t="str">
            <v xml:space="preserve"> 0000026</v>
          </cell>
          <cell r="AC393" t="str">
            <v>PYL</v>
          </cell>
          <cell r="AD393" t="str">
            <v>004367</v>
          </cell>
          <cell r="AE393" t="str">
            <v>EMP</v>
          </cell>
          <cell r="AF393" t="str">
            <v>23986</v>
          </cell>
          <cell r="AG393" t="str">
            <v>JUL</v>
          </cell>
          <cell r="AH393" t="str">
            <v xml:space="preserve"> 000.00</v>
          </cell>
          <cell r="AI393" t="str">
            <v>BCH</v>
          </cell>
          <cell r="AJ393" t="str">
            <v>500</v>
          </cell>
          <cell r="AK393" t="str">
            <v>CLS</v>
          </cell>
          <cell r="AL393" t="str">
            <v>R234</v>
          </cell>
          <cell r="AM393" t="str">
            <v>DTA</v>
          </cell>
          <cell r="AN393" t="str">
            <v xml:space="preserve"> 00000000000.00</v>
          </cell>
          <cell r="AO393" t="str">
            <v>DTH</v>
          </cell>
          <cell r="AP393" t="str">
            <v xml:space="preserve"> 00000000000.00</v>
          </cell>
          <cell r="AV393" t="str">
            <v>000000000</v>
          </cell>
          <cell r="AW393" t="str">
            <v>000</v>
          </cell>
          <cell r="AX393" t="str">
            <v>00</v>
          </cell>
          <cell r="AY393" t="str">
            <v>0</v>
          </cell>
          <cell r="AZ393" t="str">
            <v>FPL Fibernet</v>
          </cell>
        </row>
        <row r="394">
          <cell r="A394" t="str">
            <v>107100</v>
          </cell>
          <cell r="B394" t="str">
            <v>0312</v>
          </cell>
          <cell r="C394" t="str">
            <v>06600</v>
          </cell>
          <cell r="D394" t="str">
            <v>0FIBER</v>
          </cell>
          <cell r="E394" t="str">
            <v>312000</v>
          </cell>
          <cell r="F394" t="str">
            <v>0790</v>
          </cell>
          <cell r="G394" t="str">
            <v>65000</v>
          </cell>
          <cell r="H394" t="str">
            <v>A</v>
          </cell>
          <cell r="I394" t="str">
            <v>00000041</v>
          </cell>
          <cell r="J394">
            <v>63</v>
          </cell>
          <cell r="K394">
            <v>312</v>
          </cell>
          <cell r="L394">
            <v>6159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 t="str">
            <v>0790</v>
          </cell>
          <cell r="R394" t="str">
            <v>65000</v>
          </cell>
          <cell r="S394" t="str">
            <v>200212</v>
          </cell>
          <cell r="T394" t="str">
            <v>CA01</v>
          </cell>
          <cell r="U394">
            <v>-16258.11</v>
          </cell>
          <cell r="V394" t="str">
            <v>LDB</v>
          </cell>
          <cell r="W394">
            <v>0</v>
          </cell>
          <cell r="Y394">
            <v>0</v>
          </cell>
          <cell r="Z394">
            <v>0</v>
          </cell>
          <cell r="AA394" t="str">
            <v>BCH</v>
          </cell>
          <cell r="AB394" t="str">
            <v>0023</v>
          </cell>
          <cell r="AC394" t="str">
            <v>WKS</v>
          </cell>
          <cell r="AE394" t="str">
            <v>JV#</v>
          </cell>
          <cell r="AF394" t="str">
            <v>1232</v>
          </cell>
          <cell r="AG394" t="str">
            <v>FRN</v>
          </cell>
          <cell r="AH394" t="str">
            <v>6159</v>
          </cell>
          <cell r="AI394" t="str">
            <v>RP#</v>
          </cell>
          <cell r="AJ394" t="str">
            <v>000</v>
          </cell>
          <cell r="AK394" t="str">
            <v>CTL</v>
          </cell>
          <cell r="AM394" t="str">
            <v>RF#</v>
          </cell>
          <cell r="AU394" t="str">
            <v>TO PLACE IN SERVICE</v>
          </cell>
          <cell r="AZ394" t="str">
            <v>FPL Fibernet</v>
          </cell>
        </row>
        <row r="395">
          <cell r="A395" t="str">
            <v>107100</v>
          </cell>
          <cell r="B395" t="str">
            <v>0312</v>
          </cell>
          <cell r="C395" t="str">
            <v>06080</v>
          </cell>
          <cell r="D395" t="str">
            <v>0ELECT</v>
          </cell>
          <cell r="E395" t="str">
            <v>312000</v>
          </cell>
          <cell r="F395" t="str">
            <v>0790</v>
          </cell>
          <cell r="G395" t="str">
            <v>65000</v>
          </cell>
          <cell r="H395" t="str">
            <v>A</v>
          </cell>
          <cell r="I395" t="str">
            <v>00000041</v>
          </cell>
          <cell r="J395">
            <v>65</v>
          </cell>
          <cell r="K395">
            <v>312</v>
          </cell>
          <cell r="L395">
            <v>6160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 t="str">
            <v>0790</v>
          </cell>
          <cell r="R395" t="str">
            <v>65000</v>
          </cell>
          <cell r="S395" t="str">
            <v>200212</v>
          </cell>
          <cell r="T395" t="str">
            <v>CA01</v>
          </cell>
          <cell r="U395">
            <v>-8540.5499999999993</v>
          </cell>
          <cell r="V395" t="str">
            <v>LDB</v>
          </cell>
          <cell r="W395">
            <v>0</v>
          </cell>
          <cell r="Y395">
            <v>0</v>
          </cell>
          <cell r="Z395">
            <v>0</v>
          </cell>
          <cell r="AA395" t="str">
            <v>BCH</v>
          </cell>
          <cell r="AB395" t="str">
            <v>0023</v>
          </cell>
          <cell r="AC395" t="str">
            <v>WKS</v>
          </cell>
          <cell r="AE395" t="str">
            <v>JV#</v>
          </cell>
          <cell r="AF395" t="str">
            <v>1232</v>
          </cell>
          <cell r="AG395" t="str">
            <v>FRN</v>
          </cell>
          <cell r="AH395" t="str">
            <v>6160</v>
          </cell>
          <cell r="AI395" t="str">
            <v>RP#</v>
          </cell>
          <cell r="AJ395" t="str">
            <v>000</v>
          </cell>
          <cell r="AK395" t="str">
            <v>CTL</v>
          </cell>
          <cell r="AM395" t="str">
            <v>RF#</v>
          </cell>
          <cell r="AU395" t="str">
            <v>TO PLACE IN SERVICE</v>
          </cell>
          <cell r="AZ395" t="str">
            <v>FPL Fibernet</v>
          </cell>
        </row>
        <row r="396">
          <cell r="A396" t="str">
            <v>107100</v>
          </cell>
          <cell r="B396" t="str">
            <v>0312</v>
          </cell>
          <cell r="C396" t="str">
            <v>06075</v>
          </cell>
          <cell r="D396" t="str">
            <v>0ELECT</v>
          </cell>
          <cell r="E396" t="str">
            <v>312000</v>
          </cell>
          <cell r="F396" t="str">
            <v>0675</v>
          </cell>
          <cell r="G396" t="str">
            <v>52450</v>
          </cell>
          <cell r="H396" t="str">
            <v>A</v>
          </cell>
          <cell r="I396" t="str">
            <v>00000041</v>
          </cell>
          <cell r="J396">
            <v>65</v>
          </cell>
          <cell r="K396">
            <v>312</v>
          </cell>
          <cell r="L396">
            <v>6161</v>
          </cell>
          <cell r="M396">
            <v>398</v>
          </cell>
          <cell r="N396">
            <v>0</v>
          </cell>
          <cell r="O396">
            <v>1</v>
          </cell>
          <cell r="P396">
            <v>398.00099999999998</v>
          </cell>
          <cell r="Q396" t="str">
            <v>0675</v>
          </cell>
          <cell r="R396" t="str">
            <v>52450</v>
          </cell>
          <cell r="S396" t="str">
            <v>200212</v>
          </cell>
          <cell r="T396" t="str">
            <v>SA01</v>
          </cell>
          <cell r="U396">
            <v>254</v>
          </cell>
          <cell r="W396">
            <v>0</v>
          </cell>
          <cell r="Y396">
            <v>0</v>
          </cell>
          <cell r="Z396">
            <v>0</v>
          </cell>
          <cell r="AA396" t="str">
            <v>BCH</v>
          </cell>
          <cell r="AB396" t="str">
            <v>450002345</v>
          </cell>
          <cell r="AC396" t="str">
            <v>PO#</v>
          </cell>
          <cell r="AE396" t="str">
            <v>S/R</v>
          </cell>
          <cell r="AI396" t="str">
            <v>PYN</v>
          </cell>
          <cell r="AJ396" t="str">
            <v>INTERCONNX INC</v>
          </cell>
          <cell r="AK396" t="str">
            <v>VND</v>
          </cell>
          <cell r="AL396" t="str">
            <v>522070373</v>
          </cell>
          <cell r="AM396" t="str">
            <v>FAC</v>
          </cell>
          <cell r="AN396" t="str">
            <v>000</v>
          </cell>
          <cell r="AQ396" t="str">
            <v>NVD</v>
          </cell>
          <cell r="AR396" t="str">
            <v>2002-10-</v>
          </cell>
          <cell r="AU396" t="str">
            <v>4500098551          INTERCONNX INC      1900003304</v>
          </cell>
          <cell r="AV396" t="str">
            <v>WF-BATCH</v>
          </cell>
          <cell r="AW396" t="str">
            <v>000</v>
          </cell>
          <cell r="AX396" t="str">
            <v>00</v>
          </cell>
          <cell r="AY396" t="str">
            <v>0</v>
          </cell>
          <cell r="AZ396" t="str">
            <v>FPL Fibernet</v>
          </cell>
        </row>
        <row r="397">
          <cell r="A397" t="str">
            <v>107100</v>
          </cell>
          <cell r="B397" t="str">
            <v>0312</v>
          </cell>
          <cell r="C397" t="str">
            <v>06075</v>
          </cell>
          <cell r="D397" t="str">
            <v>0ELECT</v>
          </cell>
          <cell r="E397" t="str">
            <v>312000</v>
          </cell>
          <cell r="F397" t="str">
            <v>0790</v>
          </cell>
          <cell r="G397" t="str">
            <v>65000</v>
          </cell>
          <cell r="H397" t="str">
            <v>A</v>
          </cell>
          <cell r="I397" t="str">
            <v>00000041</v>
          </cell>
          <cell r="J397">
            <v>65</v>
          </cell>
          <cell r="K397">
            <v>312</v>
          </cell>
          <cell r="L397">
            <v>6161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 t="str">
            <v>0790</v>
          </cell>
          <cell r="R397" t="str">
            <v>65000</v>
          </cell>
          <cell r="S397" t="str">
            <v>200212</v>
          </cell>
          <cell r="T397" t="str">
            <v>CA01</v>
          </cell>
          <cell r="U397">
            <v>-177398</v>
          </cell>
          <cell r="V397" t="str">
            <v>LDB</v>
          </cell>
          <cell r="W397">
            <v>0</v>
          </cell>
          <cell r="Y397">
            <v>0</v>
          </cell>
          <cell r="Z397">
            <v>0</v>
          </cell>
          <cell r="AA397" t="str">
            <v>BCH</v>
          </cell>
          <cell r="AB397" t="str">
            <v>0003</v>
          </cell>
          <cell r="AC397" t="str">
            <v>WKS</v>
          </cell>
          <cell r="AE397" t="str">
            <v>JV#</v>
          </cell>
          <cell r="AF397" t="str">
            <v>1232</v>
          </cell>
          <cell r="AG397" t="str">
            <v>FRN</v>
          </cell>
          <cell r="AH397" t="str">
            <v>6161</v>
          </cell>
          <cell r="AI397" t="str">
            <v>RP#</v>
          </cell>
          <cell r="AJ397" t="str">
            <v>000</v>
          </cell>
          <cell r="AK397" t="str">
            <v>CTL</v>
          </cell>
          <cell r="AM397" t="str">
            <v>RF#</v>
          </cell>
          <cell r="AU397" t="str">
            <v>AC-REV ACCRUAL OF OCT 02 CAPITA</v>
          </cell>
          <cell r="AZ397" t="str">
            <v>FPL Fibernet</v>
          </cell>
        </row>
        <row r="398">
          <cell r="A398" t="str">
            <v>107100</v>
          </cell>
          <cell r="B398" t="str">
            <v>0312</v>
          </cell>
          <cell r="C398" t="str">
            <v>06075</v>
          </cell>
          <cell r="D398" t="str">
            <v>0FIBER</v>
          </cell>
          <cell r="E398" t="str">
            <v>312000</v>
          </cell>
          <cell r="F398" t="str">
            <v>0662</v>
          </cell>
          <cell r="G398" t="str">
            <v>51450</v>
          </cell>
          <cell r="H398" t="str">
            <v>A</v>
          </cell>
          <cell r="I398" t="str">
            <v>00000041</v>
          </cell>
          <cell r="J398">
            <v>63</v>
          </cell>
          <cell r="K398">
            <v>312</v>
          </cell>
          <cell r="L398">
            <v>6161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 t="str">
            <v>0662</v>
          </cell>
          <cell r="R398" t="str">
            <v>51450</v>
          </cell>
          <cell r="S398" t="str">
            <v>200212</v>
          </cell>
          <cell r="T398" t="str">
            <v>SA01</v>
          </cell>
          <cell r="U398">
            <v>79950</v>
          </cell>
          <cell r="W398">
            <v>0</v>
          </cell>
          <cell r="Y398">
            <v>0</v>
          </cell>
          <cell r="Z398">
            <v>1</v>
          </cell>
          <cell r="AA398" t="str">
            <v>BCH</v>
          </cell>
          <cell r="AB398" t="str">
            <v>450002354</v>
          </cell>
          <cell r="AC398" t="str">
            <v>PO#</v>
          </cell>
          <cell r="AD398" t="str">
            <v>4500073502</v>
          </cell>
          <cell r="AE398" t="str">
            <v>S/R</v>
          </cell>
          <cell r="AF398" t="str">
            <v>337</v>
          </cell>
          <cell r="AI398" t="str">
            <v>PYN</v>
          </cell>
          <cell r="AJ398" t="str">
            <v>NETWORK CONSTRUCTION CORP</v>
          </cell>
          <cell r="AK398" t="str">
            <v>VND</v>
          </cell>
          <cell r="AL398" t="str">
            <v>592565890</v>
          </cell>
          <cell r="AM398" t="str">
            <v>FAC</v>
          </cell>
          <cell r="AN398" t="str">
            <v>000</v>
          </cell>
          <cell r="AQ398" t="str">
            <v>NVD</v>
          </cell>
          <cell r="AR398" t="str">
            <v>2002-12-</v>
          </cell>
          <cell r="AU398" t="str">
            <v>APLLICATION# 4373-1 NETWORK CONSTRUCTION5000003647</v>
          </cell>
          <cell r="AV398" t="str">
            <v>WF-BATCH</v>
          </cell>
          <cell r="AW398" t="str">
            <v>000</v>
          </cell>
          <cell r="AX398" t="str">
            <v>00</v>
          </cell>
          <cell r="AY398" t="str">
            <v>0</v>
          </cell>
          <cell r="AZ398" t="str">
            <v>FPL Fibernet</v>
          </cell>
        </row>
        <row r="399">
          <cell r="A399" t="str">
            <v>107100</v>
          </cell>
          <cell r="B399" t="str">
            <v>0312</v>
          </cell>
          <cell r="C399" t="str">
            <v>06075</v>
          </cell>
          <cell r="D399" t="str">
            <v>0FIBER</v>
          </cell>
          <cell r="E399" t="str">
            <v>312000</v>
          </cell>
          <cell r="F399" t="str">
            <v>0790</v>
          </cell>
          <cell r="G399" t="str">
            <v>65000</v>
          </cell>
          <cell r="H399" t="str">
            <v>A</v>
          </cell>
          <cell r="I399" t="str">
            <v>00000041</v>
          </cell>
          <cell r="J399">
            <v>63</v>
          </cell>
          <cell r="K399">
            <v>312</v>
          </cell>
          <cell r="L399">
            <v>6161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 t="str">
            <v>0790</v>
          </cell>
          <cell r="R399" t="str">
            <v>65000</v>
          </cell>
          <cell r="S399" t="str">
            <v>200212</v>
          </cell>
          <cell r="T399" t="str">
            <v>CA01</v>
          </cell>
          <cell r="U399">
            <v>47050</v>
          </cell>
          <cell r="V399" t="str">
            <v>LDB</v>
          </cell>
          <cell r="W399">
            <v>0</v>
          </cell>
          <cell r="Y399">
            <v>0</v>
          </cell>
          <cell r="Z399">
            <v>0</v>
          </cell>
          <cell r="AA399" t="str">
            <v>BCH</v>
          </cell>
          <cell r="AB399" t="str">
            <v>0011</v>
          </cell>
          <cell r="AC399" t="str">
            <v>WKS</v>
          </cell>
          <cell r="AE399" t="str">
            <v>JV#</v>
          </cell>
          <cell r="AF399" t="str">
            <v>1232</v>
          </cell>
          <cell r="AG399" t="str">
            <v>FRN</v>
          </cell>
          <cell r="AH399" t="str">
            <v>6161</v>
          </cell>
          <cell r="AI399" t="str">
            <v>RP#</v>
          </cell>
          <cell r="AJ399" t="str">
            <v>000</v>
          </cell>
          <cell r="AK399" t="str">
            <v>CTL</v>
          </cell>
          <cell r="AM399" t="str">
            <v>RF#</v>
          </cell>
          <cell r="AU399" t="str">
            <v>ACCRUAL OF DEC 02 CAPITAL</v>
          </cell>
          <cell r="AZ399" t="str">
            <v>FPL Fibernet</v>
          </cell>
        </row>
        <row r="400">
          <cell r="A400" t="str">
            <v>107100</v>
          </cell>
          <cell r="B400" t="str">
            <v>0312</v>
          </cell>
          <cell r="C400" t="str">
            <v>06075</v>
          </cell>
          <cell r="D400" t="str">
            <v>0FIBER</v>
          </cell>
          <cell r="E400" t="str">
            <v>312000</v>
          </cell>
          <cell r="F400" t="str">
            <v>0803</v>
          </cell>
          <cell r="G400" t="str">
            <v>36000</v>
          </cell>
          <cell r="H400" t="str">
            <v>A</v>
          </cell>
          <cell r="I400" t="str">
            <v>00000041</v>
          </cell>
          <cell r="J400">
            <v>60</v>
          </cell>
          <cell r="K400">
            <v>312</v>
          </cell>
          <cell r="L400">
            <v>6161</v>
          </cell>
          <cell r="M400">
            <v>107</v>
          </cell>
          <cell r="N400">
            <v>10</v>
          </cell>
          <cell r="O400">
            <v>0</v>
          </cell>
          <cell r="P400">
            <v>107.1</v>
          </cell>
          <cell r="Q400" t="str">
            <v>0803</v>
          </cell>
          <cell r="R400" t="str">
            <v>36000</v>
          </cell>
          <cell r="S400" t="str">
            <v>200212</v>
          </cell>
          <cell r="T400" t="str">
            <v>PY42</v>
          </cell>
          <cell r="U400">
            <v>302.93</v>
          </cell>
          <cell r="V400" t="str">
            <v>LDB</v>
          </cell>
          <cell r="W400">
            <v>0</v>
          </cell>
          <cell r="X400" t="str">
            <v>SHR</v>
          </cell>
          <cell r="Y400">
            <v>6</v>
          </cell>
          <cell r="Z400">
            <v>6</v>
          </cell>
          <cell r="AA400" t="str">
            <v>PYP</v>
          </cell>
          <cell r="AB400" t="str">
            <v xml:space="preserve"> 0000026</v>
          </cell>
          <cell r="AC400" t="str">
            <v>PYL</v>
          </cell>
          <cell r="AD400" t="str">
            <v>004399</v>
          </cell>
          <cell r="AE400" t="str">
            <v>EMP</v>
          </cell>
          <cell r="AF400" t="str">
            <v>40663</v>
          </cell>
          <cell r="AG400" t="str">
            <v>JUL</v>
          </cell>
          <cell r="AH400" t="str">
            <v xml:space="preserve"> 000.00</v>
          </cell>
          <cell r="AI400" t="str">
            <v>BCH</v>
          </cell>
          <cell r="AJ400" t="str">
            <v>500</v>
          </cell>
          <cell r="AK400" t="str">
            <v>CLS</v>
          </cell>
          <cell r="AL400" t="str">
            <v>1RB8</v>
          </cell>
          <cell r="AM400" t="str">
            <v>DTA</v>
          </cell>
          <cell r="AN400" t="str">
            <v xml:space="preserve"> 00000000000.00</v>
          </cell>
          <cell r="AO400" t="str">
            <v>DTH</v>
          </cell>
          <cell r="AP400" t="str">
            <v xml:space="preserve"> 00000000000.00</v>
          </cell>
          <cell r="AV400" t="str">
            <v>000000000</v>
          </cell>
          <cell r="AW400" t="str">
            <v>000</v>
          </cell>
          <cell r="AX400" t="str">
            <v>00</v>
          </cell>
          <cell r="AY400" t="str">
            <v>0</v>
          </cell>
          <cell r="AZ400" t="str">
            <v>FPL Fibernet</v>
          </cell>
        </row>
        <row r="401">
          <cell r="A401" t="str">
            <v>107100</v>
          </cell>
          <cell r="B401" t="str">
            <v>0312</v>
          </cell>
          <cell r="C401" t="str">
            <v>06075</v>
          </cell>
          <cell r="D401" t="str">
            <v>0FIBER</v>
          </cell>
          <cell r="E401" t="str">
            <v>312000</v>
          </cell>
          <cell r="F401" t="str">
            <v>0803</v>
          </cell>
          <cell r="G401" t="str">
            <v>36000</v>
          </cell>
          <cell r="H401" t="str">
            <v>A</v>
          </cell>
          <cell r="I401" t="str">
            <v>00000041</v>
          </cell>
          <cell r="J401">
            <v>60</v>
          </cell>
          <cell r="K401">
            <v>312</v>
          </cell>
          <cell r="L401">
            <v>6161</v>
          </cell>
          <cell r="M401">
            <v>107</v>
          </cell>
          <cell r="N401">
            <v>10</v>
          </cell>
          <cell r="O401">
            <v>0</v>
          </cell>
          <cell r="P401">
            <v>107.1</v>
          </cell>
          <cell r="Q401" t="str">
            <v>0803</v>
          </cell>
          <cell r="R401" t="str">
            <v>36000</v>
          </cell>
          <cell r="S401" t="str">
            <v>200212</v>
          </cell>
          <cell r="T401" t="str">
            <v>PY42</v>
          </cell>
          <cell r="U401">
            <v>403.9</v>
          </cell>
          <cell r="V401" t="str">
            <v>LDB</v>
          </cell>
          <cell r="W401">
            <v>0</v>
          </cell>
          <cell r="X401" t="str">
            <v>SHR</v>
          </cell>
          <cell r="Y401">
            <v>8</v>
          </cell>
          <cell r="Z401">
            <v>8</v>
          </cell>
          <cell r="AA401" t="str">
            <v>PYP</v>
          </cell>
          <cell r="AB401" t="str">
            <v xml:space="preserve"> 0000001</v>
          </cell>
          <cell r="AC401" t="str">
            <v>PYL</v>
          </cell>
          <cell r="AD401" t="str">
            <v>004399</v>
          </cell>
          <cell r="AE401" t="str">
            <v>EMP</v>
          </cell>
          <cell r="AF401" t="str">
            <v>40663</v>
          </cell>
          <cell r="AG401" t="str">
            <v>JUL</v>
          </cell>
          <cell r="AH401" t="str">
            <v xml:space="preserve"> 000.00</v>
          </cell>
          <cell r="AI401" t="str">
            <v>BCH</v>
          </cell>
          <cell r="AJ401" t="str">
            <v>500</v>
          </cell>
          <cell r="AK401" t="str">
            <v>CLS</v>
          </cell>
          <cell r="AL401" t="str">
            <v>1RB8</v>
          </cell>
          <cell r="AM401" t="str">
            <v>DTA</v>
          </cell>
          <cell r="AN401" t="str">
            <v xml:space="preserve"> 00000000000.00</v>
          </cell>
          <cell r="AO401" t="str">
            <v>DTH</v>
          </cell>
          <cell r="AP401" t="str">
            <v xml:space="preserve"> 00000000000.00</v>
          </cell>
          <cell r="AV401" t="str">
            <v>000000000</v>
          </cell>
          <cell r="AW401" t="str">
            <v>000</v>
          </cell>
          <cell r="AX401" t="str">
            <v>00</v>
          </cell>
          <cell r="AY401" t="str">
            <v>0</v>
          </cell>
          <cell r="AZ401" t="str">
            <v>FPL Fibernet</v>
          </cell>
        </row>
        <row r="402">
          <cell r="A402" t="str">
            <v>107100</v>
          </cell>
          <cell r="B402" t="str">
            <v>0312</v>
          </cell>
          <cell r="C402" t="str">
            <v>06080</v>
          </cell>
          <cell r="D402" t="str">
            <v>0FIBER</v>
          </cell>
          <cell r="E402" t="str">
            <v>312000</v>
          </cell>
          <cell r="F402" t="str">
            <v>0803</v>
          </cell>
          <cell r="G402" t="str">
            <v>36000</v>
          </cell>
          <cell r="H402" t="str">
            <v>A</v>
          </cell>
          <cell r="I402" t="str">
            <v>00000041</v>
          </cell>
          <cell r="J402">
            <v>60</v>
          </cell>
          <cell r="K402">
            <v>312</v>
          </cell>
          <cell r="L402">
            <v>6162</v>
          </cell>
          <cell r="M402">
            <v>107</v>
          </cell>
          <cell r="N402">
            <v>10</v>
          </cell>
          <cell r="O402">
            <v>0</v>
          </cell>
          <cell r="P402">
            <v>107.1</v>
          </cell>
          <cell r="Q402" t="str">
            <v>0803</v>
          </cell>
          <cell r="R402" t="str">
            <v>36000</v>
          </cell>
          <cell r="S402" t="str">
            <v>200212</v>
          </cell>
          <cell r="T402" t="str">
            <v>PY42</v>
          </cell>
          <cell r="U402">
            <v>115.2</v>
          </cell>
          <cell r="V402" t="str">
            <v>LDB</v>
          </cell>
          <cell r="W402">
            <v>0</v>
          </cell>
          <cell r="X402" t="str">
            <v>SHR</v>
          </cell>
          <cell r="Y402">
            <v>4</v>
          </cell>
          <cell r="Z402">
            <v>4</v>
          </cell>
          <cell r="AA402" t="str">
            <v>PYP</v>
          </cell>
          <cell r="AB402" t="str">
            <v xml:space="preserve"> 0000025</v>
          </cell>
          <cell r="AC402" t="str">
            <v>PYL</v>
          </cell>
          <cell r="AD402" t="str">
            <v>004385</v>
          </cell>
          <cell r="AE402" t="str">
            <v>EMP</v>
          </cell>
          <cell r="AF402" t="str">
            <v>01612</v>
          </cell>
          <cell r="AG402" t="str">
            <v>JUL</v>
          </cell>
          <cell r="AH402" t="str">
            <v xml:space="preserve"> 000.00</v>
          </cell>
          <cell r="AI402" t="str">
            <v>BCH</v>
          </cell>
          <cell r="AJ402" t="str">
            <v>500</v>
          </cell>
          <cell r="AK402" t="str">
            <v>CLS</v>
          </cell>
          <cell r="AL402" t="str">
            <v>R433</v>
          </cell>
          <cell r="AM402" t="str">
            <v>DTA</v>
          </cell>
          <cell r="AN402" t="str">
            <v xml:space="preserve"> 00000000000.00</v>
          </cell>
          <cell r="AO402" t="str">
            <v>DTH</v>
          </cell>
          <cell r="AP402" t="str">
            <v xml:space="preserve"> 00000000000.00</v>
          </cell>
          <cell r="AV402" t="str">
            <v>000000000</v>
          </cell>
          <cell r="AW402" t="str">
            <v>000</v>
          </cell>
          <cell r="AX402" t="str">
            <v>00</v>
          </cell>
          <cell r="AY402" t="str">
            <v>0</v>
          </cell>
          <cell r="AZ402" t="str">
            <v>FPL Fibernet</v>
          </cell>
        </row>
        <row r="403">
          <cell r="A403" t="str">
            <v>107100</v>
          </cell>
          <cell r="B403" t="str">
            <v>0312</v>
          </cell>
          <cell r="C403" t="str">
            <v>06080</v>
          </cell>
          <cell r="D403" t="str">
            <v>0FIBER</v>
          </cell>
          <cell r="E403" t="str">
            <v>312000</v>
          </cell>
          <cell r="F403" t="str">
            <v>0803</v>
          </cell>
          <cell r="G403" t="str">
            <v>36000</v>
          </cell>
          <cell r="H403" t="str">
            <v>A</v>
          </cell>
          <cell r="I403" t="str">
            <v>00000041</v>
          </cell>
          <cell r="J403">
            <v>60</v>
          </cell>
          <cell r="K403">
            <v>312</v>
          </cell>
          <cell r="L403">
            <v>6162</v>
          </cell>
          <cell r="M403">
            <v>107</v>
          </cell>
          <cell r="N403">
            <v>10</v>
          </cell>
          <cell r="O403">
            <v>0</v>
          </cell>
          <cell r="P403">
            <v>107.1</v>
          </cell>
          <cell r="Q403" t="str">
            <v>0803</v>
          </cell>
          <cell r="R403" t="str">
            <v>36000</v>
          </cell>
          <cell r="S403" t="str">
            <v>200212</v>
          </cell>
          <cell r="T403" t="str">
            <v>PY42</v>
          </cell>
          <cell r="U403">
            <v>146.15</v>
          </cell>
          <cell r="V403" t="str">
            <v>LDB</v>
          </cell>
          <cell r="W403">
            <v>0</v>
          </cell>
          <cell r="X403" t="str">
            <v>SHR</v>
          </cell>
          <cell r="Y403">
            <v>4</v>
          </cell>
          <cell r="Z403">
            <v>4</v>
          </cell>
          <cell r="AA403" t="str">
            <v>PYP</v>
          </cell>
          <cell r="AB403" t="str">
            <v xml:space="preserve"> 0000025</v>
          </cell>
          <cell r="AC403" t="str">
            <v>PYL</v>
          </cell>
          <cell r="AD403" t="str">
            <v>004382</v>
          </cell>
          <cell r="AE403" t="str">
            <v>EMP</v>
          </cell>
          <cell r="AF403" t="str">
            <v>90017</v>
          </cell>
          <cell r="AG403" t="str">
            <v>JUL</v>
          </cell>
          <cell r="AH403" t="str">
            <v xml:space="preserve"> 000.00</v>
          </cell>
          <cell r="AI403" t="str">
            <v>BCH</v>
          </cell>
          <cell r="AJ403" t="str">
            <v>500</v>
          </cell>
          <cell r="AK403" t="str">
            <v>CLS</v>
          </cell>
          <cell r="AL403" t="str">
            <v>R449</v>
          </cell>
          <cell r="AM403" t="str">
            <v>DTA</v>
          </cell>
          <cell r="AN403" t="str">
            <v xml:space="preserve"> 00000000000.00</v>
          </cell>
          <cell r="AO403" t="str">
            <v>DTH</v>
          </cell>
          <cell r="AP403" t="str">
            <v xml:space="preserve"> 00000000000.00</v>
          </cell>
          <cell r="AV403" t="str">
            <v>000000000</v>
          </cell>
          <cell r="AW403" t="str">
            <v>000</v>
          </cell>
          <cell r="AX403" t="str">
            <v>00</v>
          </cell>
          <cell r="AY403" t="str">
            <v>0</v>
          </cell>
          <cell r="AZ403" t="str">
            <v>FPL Fibernet</v>
          </cell>
        </row>
        <row r="404">
          <cell r="A404" t="str">
            <v>107100</v>
          </cell>
          <cell r="B404" t="str">
            <v>0312</v>
          </cell>
          <cell r="C404" t="str">
            <v>06080</v>
          </cell>
          <cell r="D404" t="str">
            <v>0FIBER</v>
          </cell>
          <cell r="E404" t="str">
            <v>312000</v>
          </cell>
          <cell r="F404" t="str">
            <v>0803</v>
          </cell>
          <cell r="G404" t="str">
            <v>36000</v>
          </cell>
          <cell r="H404" t="str">
            <v>A</v>
          </cell>
          <cell r="I404" t="str">
            <v>00000041</v>
          </cell>
          <cell r="J404">
            <v>60</v>
          </cell>
          <cell r="K404">
            <v>312</v>
          </cell>
          <cell r="L404">
            <v>6162</v>
          </cell>
          <cell r="M404">
            <v>107</v>
          </cell>
          <cell r="N404">
            <v>10</v>
          </cell>
          <cell r="O404">
            <v>0</v>
          </cell>
          <cell r="P404">
            <v>107.1</v>
          </cell>
          <cell r="Q404" t="str">
            <v>0803</v>
          </cell>
          <cell r="R404" t="str">
            <v>36000</v>
          </cell>
          <cell r="S404" t="str">
            <v>200212</v>
          </cell>
          <cell r="T404" t="str">
            <v>PY42</v>
          </cell>
          <cell r="U404">
            <v>365.38</v>
          </cell>
          <cell r="V404" t="str">
            <v>LDB</v>
          </cell>
          <cell r="W404">
            <v>0</v>
          </cell>
          <cell r="X404" t="str">
            <v>SHR</v>
          </cell>
          <cell r="Y404">
            <v>10</v>
          </cell>
          <cell r="Z404">
            <v>10</v>
          </cell>
          <cell r="AA404" t="str">
            <v>PYP</v>
          </cell>
          <cell r="AB404" t="str">
            <v xml:space="preserve"> 0000026</v>
          </cell>
          <cell r="AC404" t="str">
            <v>PYL</v>
          </cell>
          <cell r="AD404" t="str">
            <v>004382</v>
          </cell>
          <cell r="AE404" t="str">
            <v>EMP</v>
          </cell>
          <cell r="AF404" t="str">
            <v>90017</v>
          </cell>
          <cell r="AG404" t="str">
            <v>JUL</v>
          </cell>
          <cell r="AH404" t="str">
            <v xml:space="preserve"> 000.00</v>
          </cell>
          <cell r="AI404" t="str">
            <v>BCH</v>
          </cell>
          <cell r="AJ404" t="str">
            <v>500</v>
          </cell>
          <cell r="AK404" t="str">
            <v>CLS</v>
          </cell>
          <cell r="AL404" t="str">
            <v>R449</v>
          </cell>
          <cell r="AM404" t="str">
            <v>DTA</v>
          </cell>
          <cell r="AN404" t="str">
            <v xml:space="preserve"> 00000000000.00</v>
          </cell>
          <cell r="AO404" t="str">
            <v>DTH</v>
          </cell>
          <cell r="AP404" t="str">
            <v xml:space="preserve"> 00000000000.00</v>
          </cell>
          <cell r="AV404" t="str">
            <v>000000000</v>
          </cell>
          <cell r="AW404" t="str">
            <v>000</v>
          </cell>
          <cell r="AX404" t="str">
            <v>00</v>
          </cell>
          <cell r="AY404" t="str">
            <v>0</v>
          </cell>
          <cell r="AZ404" t="str">
            <v>FPL Fibernet</v>
          </cell>
        </row>
        <row r="405">
          <cell r="A405" t="str">
            <v>107100</v>
          </cell>
          <cell r="B405" t="str">
            <v>0314</v>
          </cell>
          <cell r="C405" t="str">
            <v>06080</v>
          </cell>
          <cell r="D405" t="str">
            <v>0ELECT</v>
          </cell>
          <cell r="E405" t="str">
            <v>314000</v>
          </cell>
          <cell r="F405" t="str">
            <v>0812</v>
          </cell>
          <cell r="G405" t="str">
            <v>51450</v>
          </cell>
          <cell r="H405" t="str">
            <v>A</v>
          </cell>
          <cell r="I405" t="str">
            <v>00000041</v>
          </cell>
          <cell r="J405">
            <v>67</v>
          </cell>
          <cell r="K405">
            <v>314</v>
          </cell>
          <cell r="L405">
            <v>6162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 t="str">
            <v>0812</v>
          </cell>
          <cell r="R405" t="str">
            <v>51450</v>
          </cell>
          <cell r="S405" t="str">
            <v>200212</v>
          </cell>
          <cell r="T405" t="str">
            <v>SA01</v>
          </cell>
          <cell r="U405">
            <v>570.16999999999996</v>
          </cell>
          <cell r="W405">
            <v>0</v>
          </cell>
          <cell r="Y405">
            <v>0</v>
          </cell>
          <cell r="Z405">
            <v>1</v>
          </cell>
          <cell r="AA405" t="str">
            <v>BCH</v>
          </cell>
          <cell r="AB405" t="str">
            <v>450002339</v>
          </cell>
          <cell r="AC405" t="str">
            <v>PO#</v>
          </cell>
          <cell r="AD405" t="str">
            <v>4500021286</v>
          </cell>
          <cell r="AE405" t="str">
            <v>S/R</v>
          </cell>
          <cell r="AF405" t="str">
            <v>NET</v>
          </cell>
          <cell r="AI405" t="str">
            <v>PYN</v>
          </cell>
          <cell r="AJ405" t="str">
            <v>BELLSOUTH TELECOMMUNICATI</v>
          </cell>
          <cell r="AK405" t="str">
            <v>VND</v>
          </cell>
          <cell r="AL405" t="str">
            <v>580436120</v>
          </cell>
          <cell r="AM405" t="str">
            <v>FAC</v>
          </cell>
          <cell r="AN405" t="str">
            <v>000</v>
          </cell>
          <cell r="AQ405" t="str">
            <v>NVD</v>
          </cell>
          <cell r="AR405" t="str">
            <v>2002-12-</v>
          </cell>
          <cell r="AU405" t="str">
            <v>305 C01-0109 109    BELLSOUTH TELECOMMUN5000003505</v>
          </cell>
          <cell r="AV405" t="str">
            <v>WF-BATCH</v>
          </cell>
          <cell r="AW405" t="str">
            <v>000</v>
          </cell>
          <cell r="AX405" t="str">
            <v>00</v>
          </cell>
          <cell r="AY405" t="str">
            <v>0</v>
          </cell>
          <cell r="AZ405" t="str">
            <v>FPL Fibernet</v>
          </cell>
        </row>
        <row r="406">
          <cell r="A406" t="str">
            <v>107100</v>
          </cell>
          <cell r="B406" t="str">
            <v>0312</v>
          </cell>
          <cell r="C406" t="str">
            <v>06080</v>
          </cell>
          <cell r="D406" t="str">
            <v>0ELECT</v>
          </cell>
          <cell r="E406" t="str">
            <v>312000</v>
          </cell>
          <cell r="F406" t="str">
            <v>0675</v>
          </cell>
          <cell r="G406" t="str">
            <v>52450</v>
          </cell>
          <cell r="H406" t="str">
            <v>A</v>
          </cell>
          <cell r="I406" t="str">
            <v>00000041</v>
          </cell>
          <cell r="J406">
            <v>65</v>
          </cell>
          <cell r="K406">
            <v>312</v>
          </cell>
          <cell r="L406">
            <v>6163</v>
          </cell>
          <cell r="M406">
            <v>398</v>
          </cell>
          <cell r="N406">
            <v>0</v>
          </cell>
          <cell r="O406">
            <v>1</v>
          </cell>
          <cell r="P406">
            <v>398.00099999999998</v>
          </cell>
          <cell r="Q406" t="str">
            <v>0675</v>
          </cell>
          <cell r="R406" t="str">
            <v>52450</v>
          </cell>
          <cell r="S406" t="str">
            <v>200212</v>
          </cell>
          <cell r="T406" t="str">
            <v>SA01</v>
          </cell>
          <cell r="U406">
            <v>7.75</v>
          </cell>
          <cell r="W406">
            <v>0</v>
          </cell>
          <cell r="Y406">
            <v>0</v>
          </cell>
          <cell r="Z406">
            <v>0</v>
          </cell>
          <cell r="AA406" t="str">
            <v>BCH</v>
          </cell>
          <cell r="AB406" t="str">
            <v>450002345</v>
          </cell>
          <cell r="AC406" t="str">
            <v>PO#</v>
          </cell>
          <cell r="AE406" t="str">
            <v>S/R</v>
          </cell>
          <cell r="AI406" t="str">
            <v>PYN</v>
          </cell>
          <cell r="AJ406" t="str">
            <v>INTERCONNX INC</v>
          </cell>
          <cell r="AK406" t="str">
            <v>VND</v>
          </cell>
          <cell r="AL406" t="str">
            <v>522070373</v>
          </cell>
          <cell r="AM406" t="str">
            <v>FAC</v>
          </cell>
          <cell r="AN406" t="str">
            <v>000</v>
          </cell>
          <cell r="AQ406" t="str">
            <v>NVD</v>
          </cell>
          <cell r="AR406" t="str">
            <v>2002-10-</v>
          </cell>
          <cell r="AU406" t="str">
            <v>4500102309          INTERCONNX INC      1900003304</v>
          </cell>
          <cell r="AV406" t="str">
            <v>WF-BATCH</v>
          </cell>
          <cell r="AW406" t="str">
            <v>000</v>
          </cell>
          <cell r="AX406" t="str">
            <v>00</v>
          </cell>
          <cell r="AY406" t="str">
            <v>0</v>
          </cell>
          <cell r="AZ406" t="str">
            <v>FPL Fibernet</v>
          </cell>
        </row>
        <row r="407">
          <cell r="A407" t="str">
            <v>107100</v>
          </cell>
          <cell r="B407" t="str">
            <v>0312</v>
          </cell>
          <cell r="C407" t="str">
            <v>06080</v>
          </cell>
          <cell r="D407" t="str">
            <v>0FIBER</v>
          </cell>
          <cell r="E407" t="str">
            <v>312000</v>
          </cell>
          <cell r="F407" t="str">
            <v>0803</v>
          </cell>
          <cell r="G407" t="str">
            <v>36000</v>
          </cell>
          <cell r="H407" t="str">
            <v>A</v>
          </cell>
          <cell r="I407" t="str">
            <v>00000041</v>
          </cell>
          <cell r="J407">
            <v>60</v>
          </cell>
          <cell r="K407">
            <v>312</v>
          </cell>
          <cell r="L407">
            <v>6163</v>
          </cell>
          <cell r="M407">
            <v>107</v>
          </cell>
          <cell r="N407">
            <v>10</v>
          </cell>
          <cell r="O407">
            <v>0</v>
          </cell>
          <cell r="P407">
            <v>107.1</v>
          </cell>
          <cell r="Q407" t="str">
            <v>0803</v>
          </cell>
          <cell r="R407" t="str">
            <v>36000</v>
          </cell>
          <cell r="S407" t="str">
            <v>200212</v>
          </cell>
          <cell r="T407" t="str">
            <v>PY42</v>
          </cell>
          <cell r="U407">
            <v>208.43</v>
          </cell>
          <cell r="V407" t="str">
            <v>LDB</v>
          </cell>
          <cell r="W407">
            <v>0</v>
          </cell>
          <cell r="X407" t="str">
            <v>SHR</v>
          </cell>
          <cell r="Y407">
            <v>6</v>
          </cell>
          <cell r="Z407">
            <v>6</v>
          </cell>
          <cell r="AA407" t="str">
            <v>PYP</v>
          </cell>
          <cell r="AB407" t="str">
            <v xml:space="preserve"> 0000001</v>
          </cell>
          <cell r="AC407" t="str">
            <v>PYL</v>
          </cell>
          <cell r="AD407" t="str">
            <v>004399</v>
          </cell>
          <cell r="AE407" t="str">
            <v>EMP</v>
          </cell>
          <cell r="AF407" t="str">
            <v>27026</v>
          </cell>
          <cell r="AG407" t="str">
            <v>JUL</v>
          </cell>
          <cell r="AH407" t="str">
            <v xml:space="preserve"> 000.00</v>
          </cell>
          <cell r="AI407" t="str">
            <v>BCH</v>
          </cell>
          <cell r="AJ407" t="str">
            <v>500</v>
          </cell>
          <cell r="AK407" t="str">
            <v>CLS</v>
          </cell>
          <cell r="AL407" t="str">
            <v>R445</v>
          </cell>
          <cell r="AM407" t="str">
            <v>DTA</v>
          </cell>
          <cell r="AN407" t="str">
            <v xml:space="preserve"> 00000000000.00</v>
          </cell>
          <cell r="AO407" t="str">
            <v>DTH</v>
          </cell>
          <cell r="AP407" t="str">
            <v xml:space="preserve"> 00000000000.00</v>
          </cell>
          <cell r="AV407" t="str">
            <v>000000000</v>
          </cell>
          <cell r="AW407" t="str">
            <v>000</v>
          </cell>
          <cell r="AX407" t="str">
            <v>00</v>
          </cell>
          <cell r="AY407" t="str">
            <v>0</v>
          </cell>
          <cell r="AZ407" t="str">
            <v>FPL Fibernet</v>
          </cell>
        </row>
        <row r="408">
          <cell r="A408" t="str">
            <v>107100</v>
          </cell>
          <cell r="B408" t="str">
            <v>0312</v>
          </cell>
          <cell r="C408" t="str">
            <v>06080</v>
          </cell>
          <cell r="D408" t="str">
            <v>0FIBER</v>
          </cell>
          <cell r="E408" t="str">
            <v>312000</v>
          </cell>
          <cell r="F408" t="str">
            <v>0803</v>
          </cell>
          <cell r="G408" t="str">
            <v>36000</v>
          </cell>
          <cell r="H408" t="str">
            <v>A</v>
          </cell>
          <cell r="I408" t="str">
            <v>00000041</v>
          </cell>
          <cell r="J408">
            <v>60</v>
          </cell>
          <cell r="K408">
            <v>312</v>
          </cell>
          <cell r="L408">
            <v>6163</v>
          </cell>
          <cell r="M408">
            <v>107</v>
          </cell>
          <cell r="N408">
            <v>10</v>
          </cell>
          <cell r="O408">
            <v>0</v>
          </cell>
          <cell r="P408">
            <v>107.1</v>
          </cell>
          <cell r="Q408" t="str">
            <v>0803</v>
          </cell>
          <cell r="R408" t="str">
            <v>36000</v>
          </cell>
          <cell r="S408" t="str">
            <v>200212</v>
          </cell>
          <cell r="T408" t="str">
            <v>PY42</v>
          </cell>
          <cell r="U408">
            <v>285.8</v>
          </cell>
          <cell r="V408" t="str">
            <v>LDB</v>
          </cell>
          <cell r="W408">
            <v>0</v>
          </cell>
          <cell r="X408" t="str">
            <v>SHR</v>
          </cell>
          <cell r="Y408">
            <v>8</v>
          </cell>
          <cell r="Z408">
            <v>8</v>
          </cell>
          <cell r="AA408" t="str">
            <v>PYP</v>
          </cell>
          <cell r="AB408" t="str">
            <v xml:space="preserve"> 0000026</v>
          </cell>
          <cell r="AC408" t="str">
            <v>PYL</v>
          </cell>
          <cell r="AD408" t="str">
            <v>004366</v>
          </cell>
          <cell r="AE408" t="str">
            <v>EMP</v>
          </cell>
          <cell r="AF408" t="str">
            <v>97355</v>
          </cell>
          <cell r="AG408" t="str">
            <v>JUL</v>
          </cell>
          <cell r="AH408" t="str">
            <v xml:space="preserve"> 000.00</v>
          </cell>
          <cell r="AI408" t="str">
            <v>BCH</v>
          </cell>
          <cell r="AJ408" t="str">
            <v>500</v>
          </cell>
          <cell r="AK408" t="str">
            <v>CLS</v>
          </cell>
          <cell r="AL408" t="str">
            <v>R431</v>
          </cell>
          <cell r="AM408" t="str">
            <v>DTA</v>
          </cell>
          <cell r="AN408" t="str">
            <v xml:space="preserve"> 00000000000.00</v>
          </cell>
          <cell r="AO408" t="str">
            <v>DTH</v>
          </cell>
          <cell r="AP408" t="str">
            <v xml:space="preserve"> 00000000000.00</v>
          </cell>
          <cell r="AV408" t="str">
            <v>000000000</v>
          </cell>
          <cell r="AW408" t="str">
            <v>000</v>
          </cell>
          <cell r="AX408" t="str">
            <v>00</v>
          </cell>
          <cell r="AY408" t="str">
            <v>0</v>
          </cell>
          <cell r="AZ408" t="str">
            <v>FPL Fibernet</v>
          </cell>
        </row>
        <row r="409">
          <cell r="A409" t="str">
            <v>107100</v>
          </cell>
          <cell r="B409" t="str">
            <v>0312</v>
          </cell>
          <cell r="C409" t="str">
            <v>06080</v>
          </cell>
          <cell r="D409" t="str">
            <v>0FIBER</v>
          </cell>
          <cell r="E409" t="str">
            <v>312000</v>
          </cell>
          <cell r="F409" t="str">
            <v>0662</v>
          </cell>
          <cell r="G409" t="str">
            <v>65000</v>
          </cell>
          <cell r="H409" t="str">
            <v>A</v>
          </cell>
          <cell r="I409" t="str">
            <v>00000041</v>
          </cell>
          <cell r="J409">
            <v>63</v>
          </cell>
          <cell r="K409">
            <v>312</v>
          </cell>
          <cell r="L409">
            <v>6164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 t="str">
            <v>0662</v>
          </cell>
          <cell r="R409" t="str">
            <v>65000</v>
          </cell>
          <cell r="S409" t="str">
            <v>200212</v>
          </cell>
          <cell r="T409" t="str">
            <v>CA01</v>
          </cell>
          <cell r="U409">
            <v>1268.8</v>
          </cell>
          <cell r="V409" t="str">
            <v>LDB</v>
          </cell>
          <cell r="W409">
            <v>0</v>
          </cell>
          <cell r="Y409">
            <v>0</v>
          </cell>
          <cell r="Z409">
            <v>0</v>
          </cell>
          <cell r="AA409" t="str">
            <v>BCH</v>
          </cell>
          <cell r="AB409" t="str">
            <v>0029</v>
          </cell>
          <cell r="AC409" t="str">
            <v>WKS</v>
          </cell>
          <cell r="AE409" t="str">
            <v>JV#</v>
          </cell>
          <cell r="AF409" t="str">
            <v>1232</v>
          </cell>
          <cell r="AG409" t="str">
            <v>FRN</v>
          </cell>
          <cell r="AH409" t="str">
            <v>6164</v>
          </cell>
          <cell r="AI409" t="str">
            <v>RP#</v>
          </cell>
          <cell r="AJ409" t="str">
            <v>000</v>
          </cell>
          <cell r="AK409" t="str">
            <v>CTL</v>
          </cell>
          <cell r="AM409" t="str">
            <v>RF#</v>
          </cell>
          <cell r="AU409" t="str">
            <v>ACCR WD COMM UNPAID INV</v>
          </cell>
          <cell r="AZ409" t="str">
            <v>FPL Fibernet</v>
          </cell>
        </row>
        <row r="410">
          <cell r="A410" t="str">
            <v>107100</v>
          </cell>
          <cell r="B410" t="str">
            <v>0312</v>
          </cell>
          <cell r="C410" t="str">
            <v>06080</v>
          </cell>
          <cell r="D410" t="str">
            <v>0FIBER</v>
          </cell>
          <cell r="E410" t="str">
            <v>312000</v>
          </cell>
          <cell r="F410" t="str">
            <v>0662</v>
          </cell>
          <cell r="G410" t="str">
            <v>65000</v>
          </cell>
          <cell r="H410" t="str">
            <v>A</v>
          </cell>
          <cell r="I410" t="str">
            <v>00000041</v>
          </cell>
          <cell r="J410">
            <v>63</v>
          </cell>
          <cell r="K410">
            <v>312</v>
          </cell>
          <cell r="L410">
            <v>6164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 t="str">
            <v>0662</v>
          </cell>
          <cell r="R410" t="str">
            <v>65000</v>
          </cell>
          <cell r="S410" t="str">
            <v>200212</v>
          </cell>
          <cell r="T410" t="str">
            <v>CA01</v>
          </cell>
          <cell r="U410">
            <v>1268.8</v>
          </cell>
          <cell r="V410" t="str">
            <v>LDB</v>
          </cell>
          <cell r="W410">
            <v>0</v>
          </cell>
          <cell r="Y410">
            <v>0</v>
          </cell>
          <cell r="Z410">
            <v>0</v>
          </cell>
          <cell r="AA410" t="str">
            <v>BCH</v>
          </cell>
          <cell r="AB410" t="str">
            <v>0033</v>
          </cell>
          <cell r="AC410" t="str">
            <v>WKS</v>
          </cell>
          <cell r="AE410" t="str">
            <v>JV#</v>
          </cell>
          <cell r="AF410" t="str">
            <v>1232</v>
          </cell>
          <cell r="AG410" t="str">
            <v>FRN</v>
          </cell>
          <cell r="AH410" t="str">
            <v>6164</v>
          </cell>
          <cell r="AI410" t="str">
            <v>RP#</v>
          </cell>
          <cell r="AJ410" t="str">
            <v>000</v>
          </cell>
          <cell r="AK410" t="str">
            <v>CTL</v>
          </cell>
          <cell r="AM410" t="str">
            <v>RF#</v>
          </cell>
          <cell r="AU410" t="str">
            <v>ACCR WD COMM UNPAID INV</v>
          </cell>
          <cell r="AZ410" t="str">
            <v>FPL Fibernet</v>
          </cell>
        </row>
        <row r="411">
          <cell r="A411" t="str">
            <v>107100</v>
          </cell>
          <cell r="B411" t="str">
            <v>0312</v>
          </cell>
          <cell r="C411" t="str">
            <v>06080</v>
          </cell>
          <cell r="D411" t="str">
            <v>0FIBER</v>
          </cell>
          <cell r="E411" t="str">
            <v>312000</v>
          </cell>
          <cell r="F411" t="str">
            <v>0662</v>
          </cell>
          <cell r="G411" t="str">
            <v>65000</v>
          </cell>
          <cell r="H411" t="str">
            <v>A</v>
          </cell>
          <cell r="I411" t="str">
            <v>00000041</v>
          </cell>
          <cell r="J411">
            <v>63</v>
          </cell>
          <cell r="K411">
            <v>312</v>
          </cell>
          <cell r="L411">
            <v>6164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 t="str">
            <v>0662</v>
          </cell>
          <cell r="R411" t="str">
            <v>65000</v>
          </cell>
          <cell r="S411" t="str">
            <v>200212</v>
          </cell>
          <cell r="T411" t="str">
            <v>CA01</v>
          </cell>
          <cell r="U411">
            <v>-1268.8</v>
          </cell>
          <cell r="V411" t="str">
            <v>LDB</v>
          </cell>
          <cell r="W411">
            <v>0</v>
          </cell>
          <cell r="Y411">
            <v>0</v>
          </cell>
          <cell r="Z411">
            <v>0</v>
          </cell>
          <cell r="AA411" t="str">
            <v>BCH</v>
          </cell>
          <cell r="AB411" t="str">
            <v>0034</v>
          </cell>
          <cell r="AC411" t="str">
            <v>WKS</v>
          </cell>
          <cell r="AE411" t="str">
            <v>JV#</v>
          </cell>
          <cell r="AF411" t="str">
            <v>1232</v>
          </cell>
          <cell r="AG411" t="str">
            <v>FRN</v>
          </cell>
          <cell r="AH411" t="str">
            <v>6164</v>
          </cell>
          <cell r="AI411" t="str">
            <v>RP#</v>
          </cell>
          <cell r="AJ411" t="str">
            <v>000</v>
          </cell>
          <cell r="AK411" t="str">
            <v>CTL</v>
          </cell>
          <cell r="AM411" t="str">
            <v>RF#</v>
          </cell>
          <cell r="AU411" t="str">
            <v>ACCR WD COMM UNPAID INV</v>
          </cell>
          <cell r="AZ411" t="str">
            <v>FPL Fibernet</v>
          </cell>
        </row>
        <row r="412">
          <cell r="A412" t="str">
            <v>107100</v>
          </cell>
          <cell r="B412" t="str">
            <v>0312</v>
          </cell>
          <cell r="C412" t="str">
            <v>06080</v>
          </cell>
          <cell r="D412" t="str">
            <v>0FIBER</v>
          </cell>
          <cell r="E412" t="str">
            <v>312000</v>
          </cell>
          <cell r="F412" t="str">
            <v>0790</v>
          </cell>
          <cell r="G412" t="str">
            <v>65000</v>
          </cell>
          <cell r="H412" t="str">
            <v>A</v>
          </cell>
          <cell r="I412" t="str">
            <v>00000041</v>
          </cell>
          <cell r="J412">
            <v>63</v>
          </cell>
          <cell r="K412">
            <v>312</v>
          </cell>
          <cell r="L412">
            <v>6164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 t="str">
            <v>0790</v>
          </cell>
          <cell r="R412" t="str">
            <v>65000</v>
          </cell>
          <cell r="S412" t="str">
            <v>200212</v>
          </cell>
          <cell r="T412" t="str">
            <v>CA01</v>
          </cell>
          <cell r="U412">
            <v>66732</v>
          </cell>
          <cell r="V412" t="str">
            <v>LDB</v>
          </cell>
          <cell r="W412">
            <v>0</v>
          </cell>
          <cell r="Y412">
            <v>0</v>
          </cell>
          <cell r="Z412">
            <v>0</v>
          </cell>
          <cell r="AA412" t="str">
            <v>BCH</v>
          </cell>
          <cell r="AB412" t="str">
            <v>0011</v>
          </cell>
          <cell r="AC412" t="str">
            <v>WKS</v>
          </cell>
          <cell r="AE412" t="str">
            <v>JV#</v>
          </cell>
          <cell r="AF412" t="str">
            <v>1232</v>
          </cell>
          <cell r="AG412" t="str">
            <v>FRN</v>
          </cell>
          <cell r="AH412" t="str">
            <v>6164</v>
          </cell>
          <cell r="AI412" t="str">
            <v>RP#</v>
          </cell>
          <cell r="AJ412" t="str">
            <v>000</v>
          </cell>
          <cell r="AK412" t="str">
            <v>CTL</v>
          </cell>
          <cell r="AM412" t="str">
            <v>RF#</v>
          </cell>
          <cell r="AU412" t="str">
            <v>ACCRUAL OF OCT 02 CAPITAL</v>
          </cell>
          <cell r="AZ412" t="str">
            <v>FPL Fibernet</v>
          </cell>
        </row>
        <row r="413">
          <cell r="A413" t="str">
            <v>107100</v>
          </cell>
          <cell r="B413" t="str">
            <v>0312</v>
          </cell>
          <cell r="C413" t="str">
            <v>06080</v>
          </cell>
          <cell r="D413" t="str">
            <v>0FIBER</v>
          </cell>
          <cell r="E413" t="str">
            <v>312000</v>
          </cell>
          <cell r="F413" t="str">
            <v>0790</v>
          </cell>
          <cell r="G413" t="str">
            <v>65000</v>
          </cell>
          <cell r="H413" t="str">
            <v>A</v>
          </cell>
          <cell r="I413" t="str">
            <v>00000041</v>
          </cell>
          <cell r="J413">
            <v>63</v>
          </cell>
          <cell r="K413">
            <v>312</v>
          </cell>
          <cell r="L413">
            <v>6164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 t="str">
            <v>0790</v>
          </cell>
          <cell r="R413" t="str">
            <v>65000</v>
          </cell>
          <cell r="S413" t="str">
            <v>200212</v>
          </cell>
          <cell r="T413" t="str">
            <v>CA01</v>
          </cell>
          <cell r="U413">
            <v>-23044.39</v>
          </cell>
          <cell r="V413" t="str">
            <v>LDB</v>
          </cell>
          <cell r="W413">
            <v>0</v>
          </cell>
          <cell r="Y413">
            <v>0</v>
          </cell>
          <cell r="Z413">
            <v>0</v>
          </cell>
          <cell r="AA413" t="str">
            <v>BCH</v>
          </cell>
          <cell r="AB413" t="str">
            <v>0023</v>
          </cell>
          <cell r="AC413" t="str">
            <v>WKS</v>
          </cell>
          <cell r="AE413" t="str">
            <v>JV#</v>
          </cell>
          <cell r="AF413" t="str">
            <v>1232</v>
          </cell>
          <cell r="AG413" t="str">
            <v>FRN</v>
          </cell>
          <cell r="AH413" t="str">
            <v>6164</v>
          </cell>
          <cell r="AI413" t="str">
            <v>RP#</v>
          </cell>
          <cell r="AJ413" t="str">
            <v>000</v>
          </cell>
          <cell r="AK413" t="str">
            <v>CTL</v>
          </cell>
          <cell r="AM413" t="str">
            <v>RF#</v>
          </cell>
          <cell r="AU413" t="str">
            <v>TO PLACE IN SERVICE</v>
          </cell>
          <cell r="AZ413" t="str">
            <v>FPL Fibernet</v>
          </cell>
        </row>
        <row r="414">
          <cell r="A414" t="str">
            <v>107100</v>
          </cell>
          <cell r="B414" t="str">
            <v>0312</v>
          </cell>
          <cell r="C414" t="str">
            <v>06080</v>
          </cell>
          <cell r="D414" t="str">
            <v>0FIBER</v>
          </cell>
          <cell r="E414" t="str">
            <v>312000</v>
          </cell>
          <cell r="F414" t="str">
            <v>0803</v>
          </cell>
          <cell r="G414" t="str">
            <v>36000</v>
          </cell>
          <cell r="H414" t="str">
            <v>A</v>
          </cell>
          <cell r="I414" t="str">
            <v>00000041</v>
          </cell>
          <cell r="J414">
            <v>60</v>
          </cell>
          <cell r="K414">
            <v>312</v>
          </cell>
          <cell r="L414">
            <v>6164</v>
          </cell>
          <cell r="M414">
            <v>107</v>
          </cell>
          <cell r="N414">
            <v>10</v>
          </cell>
          <cell r="O414">
            <v>0</v>
          </cell>
          <cell r="P414">
            <v>107.1</v>
          </cell>
          <cell r="Q414" t="str">
            <v>0803</v>
          </cell>
          <cell r="R414" t="str">
            <v>36000</v>
          </cell>
          <cell r="S414" t="str">
            <v>200212</v>
          </cell>
          <cell r="T414" t="str">
            <v>PY42</v>
          </cell>
          <cell r="U414">
            <v>285.8</v>
          </cell>
          <cell r="V414" t="str">
            <v>LDB</v>
          </cell>
          <cell r="W414">
            <v>0</v>
          </cell>
          <cell r="X414" t="str">
            <v>SHR</v>
          </cell>
          <cell r="Y414">
            <v>8</v>
          </cell>
          <cell r="Z414">
            <v>8</v>
          </cell>
          <cell r="AA414" t="str">
            <v>PYP</v>
          </cell>
          <cell r="AB414" t="str">
            <v xml:space="preserve"> 0000026</v>
          </cell>
          <cell r="AC414" t="str">
            <v>PYL</v>
          </cell>
          <cell r="AD414" t="str">
            <v>004366</v>
          </cell>
          <cell r="AE414" t="str">
            <v>EMP</v>
          </cell>
          <cell r="AF414" t="str">
            <v>97355</v>
          </cell>
          <cell r="AG414" t="str">
            <v>JUL</v>
          </cell>
          <cell r="AH414" t="str">
            <v xml:space="preserve"> 000.00</v>
          </cell>
          <cell r="AI414" t="str">
            <v>BCH</v>
          </cell>
          <cell r="AJ414" t="str">
            <v>500</v>
          </cell>
          <cell r="AK414" t="str">
            <v>CLS</v>
          </cell>
          <cell r="AL414" t="str">
            <v>R431</v>
          </cell>
          <cell r="AM414" t="str">
            <v>DTA</v>
          </cell>
          <cell r="AN414" t="str">
            <v xml:space="preserve"> 00000000000.00</v>
          </cell>
          <cell r="AO414" t="str">
            <v>DTH</v>
          </cell>
          <cell r="AP414" t="str">
            <v xml:space="preserve"> 00000000000.00</v>
          </cell>
          <cell r="AV414" t="str">
            <v>000000000</v>
          </cell>
          <cell r="AW414" t="str">
            <v>000</v>
          </cell>
          <cell r="AX414" t="str">
            <v>00</v>
          </cell>
          <cell r="AY414" t="str">
            <v>0</v>
          </cell>
          <cell r="AZ414" t="str">
            <v>FPL Fibernet</v>
          </cell>
        </row>
        <row r="415">
          <cell r="A415" t="str">
            <v>107100</v>
          </cell>
          <cell r="B415" t="str">
            <v>0312</v>
          </cell>
          <cell r="C415" t="str">
            <v>06080</v>
          </cell>
          <cell r="D415" t="str">
            <v>0FIBER</v>
          </cell>
          <cell r="E415" t="str">
            <v>312000</v>
          </cell>
          <cell r="F415" t="str">
            <v>0790</v>
          </cell>
          <cell r="G415" t="str">
            <v>65000</v>
          </cell>
          <cell r="H415" t="str">
            <v>A</v>
          </cell>
          <cell r="I415" t="str">
            <v>00000041</v>
          </cell>
          <cell r="J415">
            <v>63</v>
          </cell>
          <cell r="K415">
            <v>312</v>
          </cell>
          <cell r="L415">
            <v>6166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 t="str">
            <v>0790</v>
          </cell>
          <cell r="R415" t="str">
            <v>65000</v>
          </cell>
          <cell r="S415" t="str">
            <v>200212</v>
          </cell>
          <cell r="T415" t="str">
            <v>CA01</v>
          </cell>
          <cell r="U415">
            <v>-411.45</v>
          </cell>
          <cell r="V415" t="str">
            <v>LDB</v>
          </cell>
          <cell r="W415">
            <v>0</v>
          </cell>
          <cell r="Y415">
            <v>0</v>
          </cell>
          <cell r="Z415">
            <v>0</v>
          </cell>
          <cell r="AA415" t="str">
            <v>BCH</v>
          </cell>
          <cell r="AB415" t="str">
            <v>0023</v>
          </cell>
          <cell r="AC415" t="str">
            <v>WKS</v>
          </cell>
          <cell r="AE415" t="str">
            <v>JV#</v>
          </cell>
          <cell r="AF415" t="str">
            <v>1232</v>
          </cell>
          <cell r="AG415" t="str">
            <v>FRN</v>
          </cell>
          <cell r="AH415" t="str">
            <v>6166</v>
          </cell>
          <cell r="AI415" t="str">
            <v>RP#</v>
          </cell>
          <cell r="AJ415" t="str">
            <v>000</v>
          </cell>
          <cell r="AK415" t="str">
            <v>CTL</v>
          </cell>
          <cell r="AM415" t="str">
            <v>RF#</v>
          </cell>
          <cell r="AU415" t="str">
            <v>TO PLACE IN SERVICE</v>
          </cell>
          <cell r="AZ415" t="str">
            <v>FPL Fibernet</v>
          </cell>
        </row>
        <row r="416">
          <cell r="A416" t="str">
            <v>107100</v>
          </cell>
          <cell r="B416" t="str">
            <v>0314</v>
          </cell>
          <cell r="C416" t="str">
            <v>06080</v>
          </cell>
          <cell r="D416" t="str">
            <v>0ELECT</v>
          </cell>
          <cell r="E416" t="str">
            <v>314000</v>
          </cell>
          <cell r="F416" t="str">
            <v>0790</v>
          </cell>
          <cell r="G416" t="str">
            <v>65000</v>
          </cell>
          <cell r="H416" t="str">
            <v>A</v>
          </cell>
          <cell r="I416" t="str">
            <v>00000041</v>
          </cell>
          <cell r="J416">
            <v>65</v>
          </cell>
          <cell r="K416">
            <v>314</v>
          </cell>
          <cell r="L416">
            <v>6170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 t="str">
            <v>0790</v>
          </cell>
          <cell r="R416" t="str">
            <v>65000</v>
          </cell>
          <cell r="S416" t="str">
            <v>200212</v>
          </cell>
          <cell r="T416" t="str">
            <v>CA01</v>
          </cell>
          <cell r="U416">
            <v>-47666.86</v>
          </cell>
          <cell r="V416" t="str">
            <v>LDB</v>
          </cell>
          <cell r="W416">
            <v>0</v>
          </cell>
          <cell r="Y416">
            <v>0</v>
          </cell>
          <cell r="Z416">
            <v>0</v>
          </cell>
          <cell r="AA416" t="str">
            <v>BCH</v>
          </cell>
          <cell r="AB416" t="str">
            <v>0023</v>
          </cell>
          <cell r="AC416" t="str">
            <v>WKS</v>
          </cell>
          <cell r="AE416" t="str">
            <v>JV#</v>
          </cell>
          <cell r="AF416" t="str">
            <v>1232</v>
          </cell>
          <cell r="AG416" t="str">
            <v>FRN</v>
          </cell>
          <cell r="AH416" t="str">
            <v>6170</v>
          </cell>
          <cell r="AI416" t="str">
            <v>RP#</v>
          </cell>
          <cell r="AJ416" t="str">
            <v>000</v>
          </cell>
          <cell r="AK416" t="str">
            <v>CTL</v>
          </cell>
          <cell r="AM416" t="str">
            <v>RF#</v>
          </cell>
          <cell r="AU416" t="str">
            <v>TO PLACE IN SERVICE</v>
          </cell>
          <cell r="AZ416" t="str">
            <v>FPL Fibernet</v>
          </cell>
        </row>
        <row r="417">
          <cell r="A417" t="str">
            <v>107100</v>
          </cell>
          <cell r="B417" t="str">
            <v>0385</v>
          </cell>
          <cell r="C417" t="str">
            <v>06080</v>
          </cell>
          <cell r="D417" t="str">
            <v>0FIBER</v>
          </cell>
          <cell r="E417" t="str">
            <v>385000</v>
          </cell>
          <cell r="F417" t="str">
            <v>0646</v>
          </cell>
          <cell r="G417" t="str">
            <v>52450</v>
          </cell>
          <cell r="H417" t="str">
            <v>A</v>
          </cell>
          <cell r="I417" t="str">
            <v>00000041</v>
          </cell>
          <cell r="J417">
            <v>60</v>
          </cell>
          <cell r="K417">
            <v>385</v>
          </cell>
          <cell r="L417">
            <v>6170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 t="str">
            <v>0646</v>
          </cell>
          <cell r="R417" t="str">
            <v>52450</v>
          </cell>
          <cell r="S417" t="str">
            <v>200212</v>
          </cell>
          <cell r="T417" t="str">
            <v>SA01</v>
          </cell>
          <cell r="U417">
            <v>275.20999999999998</v>
          </cell>
          <cell r="W417">
            <v>0</v>
          </cell>
          <cell r="Y417">
            <v>0</v>
          </cell>
          <cell r="Z417">
            <v>0</v>
          </cell>
          <cell r="AA417" t="str">
            <v>BCH</v>
          </cell>
          <cell r="AB417" t="str">
            <v>450002350</v>
          </cell>
          <cell r="AC417" t="str">
            <v>PO#</v>
          </cell>
          <cell r="AE417" t="str">
            <v>S/R</v>
          </cell>
          <cell r="AI417" t="str">
            <v>PYN</v>
          </cell>
          <cell r="AJ417" t="str">
            <v>DE ZAYAS J M</v>
          </cell>
          <cell r="AK417" t="str">
            <v>VND</v>
          </cell>
          <cell r="AL417" t="str">
            <v>589128454</v>
          </cell>
          <cell r="AM417" t="str">
            <v>FAC</v>
          </cell>
          <cell r="AN417" t="str">
            <v>000</v>
          </cell>
          <cell r="AQ417" t="str">
            <v>NVD</v>
          </cell>
          <cell r="AR417" t="str">
            <v>2002-12-</v>
          </cell>
          <cell r="AU417" t="str">
            <v>J DEZAYAS MILEAGE   DE ZAYAS J M        1900003315</v>
          </cell>
          <cell r="AV417" t="str">
            <v>WF-BATCH</v>
          </cell>
          <cell r="AW417" t="str">
            <v>000</v>
          </cell>
          <cell r="AX417" t="str">
            <v>00</v>
          </cell>
          <cell r="AY417" t="str">
            <v>0</v>
          </cell>
          <cell r="AZ417" t="str">
            <v>FPL Fibernet</v>
          </cell>
        </row>
        <row r="418">
          <cell r="A418" t="str">
            <v>107100</v>
          </cell>
          <cell r="B418" t="str">
            <v>0385</v>
          </cell>
          <cell r="C418" t="str">
            <v>06080</v>
          </cell>
          <cell r="D418" t="str">
            <v>0FIBER</v>
          </cell>
          <cell r="E418" t="str">
            <v>385000</v>
          </cell>
          <cell r="F418" t="str">
            <v>0901</v>
          </cell>
          <cell r="G418" t="str">
            <v>52450</v>
          </cell>
          <cell r="H418" t="str">
            <v>A</v>
          </cell>
          <cell r="I418" t="str">
            <v>00000041</v>
          </cell>
          <cell r="J418">
            <v>60</v>
          </cell>
          <cell r="K418">
            <v>385</v>
          </cell>
          <cell r="L418">
            <v>6170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 t="str">
            <v>0901</v>
          </cell>
          <cell r="R418" t="str">
            <v>52450</v>
          </cell>
          <cell r="S418" t="str">
            <v>200212</v>
          </cell>
          <cell r="T418" t="str">
            <v>SA01</v>
          </cell>
          <cell r="U418">
            <v>26</v>
          </cell>
          <cell r="W418">
            <v>0</v>
          </cell>
          <cell r="Y418">
            <v>0</v>
          </cell>
          <cell r="Z418">
            <v>0</v>
          </cell>
          <cell r="AA418" t="str">
            <v>BCH</v>
          </cell>
          <cell r="AB418" t="str">
            <v>450002350</v>
          </cell>
          <cell r="AC418" t="str">
            <v>PO#</v>
          </cell>
          <cell r="AE418" t="str">
            <v>S/R</v>
          </cell>
          <cell r="AI418" t="str">
            <v>PYN</v>
          </cell>
          <cell r="AJ418" t="str">
            <v>DE ZAYAS J M</v>
          </cell>
          <cell r="AK418" t="str">
            <v>VND</v>
          </cell>
          <cell r="AL418" t="str">
            <v>589128454</v>
          </cell>
          <cell r="AM418" t="str">
            <v>FAC</v>
          </cell>
          <cell r="AN418" t="str">
            <v>000</v>
          </cell>
          <cell r="AQ418" t="str">
            <v>NVD</v>
          </cell>
          <cell r="AR418" t="str">
            <v>2002-12-</v>
          </cell>
          <cell r="AU418" t="str">
            <v>J DEZAYAS MEALS     DE ZAYAS J M        1900003315</v>
          </cell>
          <cell r="AV418" t="str">
            <v>WF-BATCH</v>
          </cell>
          <cell r="AW418" t="str">
            <v>000</v>
          </cell>
          <cell r="AX418" t="str">
            <v>00</v>
          </cell>
          <cell r="AY418" t="str">
            <v>0</v>
          </cell>
          <cell r="AZ418" t="str">
            <v>FPL Fibernet</v>
          </cell>
        </row>
        <row r="419">
          <cell r="A419" t="str">
            <v>107100</v>
          </cell>
          <cell r="B419" t="str">
            <v>0312</v>
          </cell>
          <cell r="C419" t="str">
            <v>06075</v>
          </cell>
          <cell r="D419" t="str">
            <v>0FIBER</v>
          </cell>
          <cell r="E419" t="str">
            <v>312000</v>
          </cell>
          <cell r="F419" t="str">
            <v>0790</v>
          </cell>
          <cell r="G419" t="str">
            <v>65000</v>
          </cell>
          <cell r="H419" t="str">
            <v>A</v>
          </cell>
          <cell r="I419" t="str">
            <v>00000041</v>
          </cell>
          <cell r="J419">
            <v>63</v>
          </cell>
          <cell r="K419">
            <v>312</v>
          </cell>
          <cell r="L419">
            <v>6171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 t="str">
            <v>0790</v>
          </cell>
          <cell r="R419" t="str">
            <v>65000</v>
          </cell>
          <cell r="S419" t="str">
            <v>200212</v>
          </cell>
          <cell r="T419" t="str">
            <v>CA01</v>
          </cell>
          <cell r="U419">
            <v>2983.47</v>
          </cell>
          <cell r="V419" t="str">
            <v>LDB</v>
          </cell>
          <cell r="W419">
            <v>0</v>
          </cell>
          <cell r="Y419">
            <v>0</v>
          </cell>
          <cell r="Z419">
            <v>0</v>
          </cell>
          <cell r="AA419" t="str">
            <v>BCH</v>
          </cell>
          <cell r="AB419" t="str">
            <v>0015</v>
          </cell>
          <cell r="AC419" t="str">
            <v>WKS</v>
          </cell>
          <cell r="AE419" t="str">
            <v>JV#</v>
          </cell>
          <cell r="AF419" t="str">
            <v>1232</v>
          </cell>
          <cell r="AG419" t="str">
            <v>FRN</v>
          </cell>
          <cell r="AH419" t="str">
            <v>6171</v>
          </cell>
          <cell r="AI419" t="str">
            <v>RP#</v>
          </cell>
          <cell r="AJ419" t="str">
            <v>000</v>
          </cell>
          <cell r="AK419" t="str">
            <v>CTL</v>
          </cell>
          <cell r="AM419" t="str">
            <v>RF#</v>
          </cell>
          <cell r="AU419" t="str">
            <v>ACCRUAL OF DEC 02 CAPITAL</v>
          </cell>
          <cell r="AZ419" t="str">
            <v>FPL Fibernet</v>
          </cell>
        </row>
        <row r="420">
          <cell r="A420" t="str">
            <v>107100</v>
          </cell>
          <cell r="B420" t="str">
            <v>0385</v>
          </cell>
          <cell r="C420" t="str">
            <v>06075</v>
          </cell>
          <cell r="D420" t="str">
            <v>0FIBER</v>
          </cell>
          <cell r="E420" t="str">
            <v>385000</v>
          </cell>
          <cell r="F420" t="str">
            <v>0625</v>
          </cell>
          <cell r="G420" t="str">
            <v>52450</v>
          </cell>
          <cell r="H420" t="str">
            <v>A</v>
          </cell>
          <cell r="I420" t="str">
            <v>00000041</v>
          </cell>
          <cell r="J420">
            <v>60</v>
          </cell>
          <cell r="K420">
            <v>385</v>
          </cell>
          <cell r="L420">
            <v>6171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 t="str">
            <v>0625</v>
          </cell>
          <cell r="R420" t="str">
            <v>52450</v>
          </cell>
          <cell r="S420" t="str">
            <v>200212</v>
          </cell>
          <cell r="T420" t="str">
            <v>SA01</v>
          </cell>
          <cell r="U420">
            <v>1.5</v>
          </cell>
          <cell r="W420">
            <v>0</v>
          </cell>
          <cell r="Y420">
            <v>0</v>
          </cell>
          <cell r="Z420">
            <v>0</v>
          </cell>
          <cell r="AA420" t="str">
            <v>BCH</v>
          </cell>
          <cell r="AB420" t="str">
            <v>450002343</v>
          </cell>
          <cell r="AC420" t="str">
            <v>PO#</v>
          </cell>
          <cell r="AE420" t="str">
            <v>S/R</v>
          </cell>
          <cell r="AI420" t="str">
            <v>PYN</v>
          </cell>
          <cell r="AJ420" t="str">
            <v>WINSLOW D B</v>
          </cell>
          <cell r="AK420" t="str">
            <v>VND</v>
          </cell>
          <cell r="AL420" t="str">
            <v>063446869</v>
          </cell>
          <cell r="AM420" t="str">
            <v>FAC</v>
          </cell>
          <cell r="AN420" t="str">
            <v>000</v>
          </cell>
          <cell r="AQ420" t="str">
            <v>NVD</v>
          </cell>
          <cell r="AR420" t="str">
            <v>2002-12-</v>
          </cell>
          <cell r="AU420" t="str">
            <v>D WINSLOW MISC      WINSLOW D B         1900003294</v>
          </cell>
          <cell r="AV420" t="str">
            <v>WF-BATCH</v>
          </cell>
          <cell r="AW420" t="str">
            <v>000</v>
          </cell>
          <cell r="AX420" t="str">
            <v>00</v>
          </cell>
          <cell r="AY420" t="str">
            <v>0</v>
          </cell>
          <cell r="AZ420" t="str">
            <v>FPL Fibernet</v>
          </cell>
        </row>
        <row r="421">
          <cell r="A421" t="str">
            <v>107100</v>
          </cell>
          <cell r="B421" t="str">
            <v>0385</v>
          </cell>
          <cell r="C421" t="str">
            <v>06075</v>
          </cell>
          <cell r="D421" t="str">
            <v>0FIBER</v>
          </cell>
          <cell r="E421" t="str">
            <v>385000</v>
          </cell>
          <cell r="F421" t="str">
            <v>0646</v>
          </cell>
          <cell r="G421" t="str">
            <v>52450</v>
          </cell>
          <cell r="H421" t="str">
            <v>A</v>
          </cell>
          <cell r="I421" t="str">
            <v>00000041</v>
          </cell>
          <cell r="J421">
            <v>60</v>
          </cell>
          <cell r="K421">
            <v>385</v>
          </cell>
          <cell r="L421">
            <v>6171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 t="str">
            <v>0646</v>
          </cell>
          <cell r="R421" t="str">
            <v>52450</v>
          </cell>
          <cell r="S421" t="str">
            <v>200212</v>
          </cell>
          <cell r="T421" t="str">
            <v>SA01</v>
          </cell>
          <cell r="U421">
            <v>14.6</v>
          </cell>
          <cell r="W421">
            <v>0</v>
          </cell>
          <cell r="Y421">
            <v>0</v>
          </cell>
          <cell r="Z421">
            <v>0</v>
          </cell>
          <cell r="AA421" t="str">
            <v>BCH</v>
          </cell>
          <cell r="AB421" t="str">
            <v>450002343</v>
          </cell>
          <cell r="AC421" t="str">
            <v>PO#</v>
          </cell>
          <cell r="AE421" t="str">
            <v>S/R</v>
          </cell>
          <cell r="AI421" t="str">
            <v>PYN</v>
          </cell>
          <cell r="AJ421" t="str">
            <v>WINSLOW D B</v>
          </cell>
          <cell r="AK421" t="str">
            <v>VND</v>
          </cell>
          <cell r="AL421" t="str">
            <v>063446869</v>
          </cell>
          <cell r="AM421" t="str">
            <v>FAC</v>
          </cell>
          <cell r="AN421" t="str">
            <v>000</v>
          </cell>
          <cell r="AQ421" t="str">
            <v>NVD</v>
          </cell>
          <cell r="AR421" t="str">
            <v>2002-12-</v>
          </cell>
          <cell r="AU421" t="str">
            <v>D WINSLOW MILEAGE   WINSLOW D B         1900003294</v>
          </cell>
          <cell r="AV421" t="str">
            <v>WF-BATCH</v>
          </cell>
          <cell r="AW421" t="str">
            <v>000</v>
          </cell>
          <cell r="AX421" t="str">
            <v>00</v>
          </cell>
          <cell r="AY421" t="str">
            <v>0</v>
          </cell>
          <cell r="AZ421" t="str">
            <v>FPL Fibernet</v>
          </cell>
        </row>
        <row r="422">
          <cell r="A422" t="str">
            <v>107100</v>
          </cell>
          <cell r="B422" t="str">
            <v>0312</v>
          </cell>
          <cell r="C422" t="str">
            <v>06080</v>
          </cell>
          <cell r="D422" t="str">
            <v>0ELECT</v>
          </cell>
          <cell r="E422" t="str">
            <v>312000</v>
          </cell>
          <cell r="F422" t="str">
            <v>0813</v>
          </cell>
          <cell r="G422" t="str">
            <v>50000</v>
          </cell>
          <cell r="H422" t="str">
            <v>A</v>
          </cell>
          <cell r="I422" t="str">
            <v>00000041</v>
          </cell>
          <cell r="J422">
            <v>66</v>
          </cell>
          <cell r="K422">
            <v>312</v>
          </cell>
          <cell r="L422">
            <v>6172</v>
          </cell>
          <cell r="M422">
            <v>0</v>
          </cell>
          <cell r="N422">
            <v>0</v>
          </cell>
          <cell r="O422">
            <v>1</v>
          </cell>
          <cell r="P422">
            <v>1E-3</v>
          </cell>
          <cell r="Q422" t="str">
            <v>0813</v>
          </cell>
          <cell r="R422" t="str">
            <v>50000</v>
          </cell>
          <cell r="S422" t="str">
            <v>200212</v>
          </cell>
          <cell r="T422" t="str">
            <v>CA01</v>
          </cell>
          <cell r="U422">
            <v>13281</v>
          </cell>
          <cell r="W422">
            <v>0</v>
          </cell>
          <cell r="Y422">
            <v>0</v>
          </cell>
          <cell r="Z422">
            <v>0</v>
          </cell>
          <cell r="AA422" t="str">
            <v>BCH</v>
          </cell>
          <cell r="AB422" t="str">
            <v>0020002</v>
          </cell>
          <cell r="AI422" t="str">
            <v>CV#</v>
          </cell>
          <cell r="AJ422" t="str">
            <v>9998</v>
          </cell>
          <cell r="AQ422" t="str">
            <v>NVD</v>
          </cell>
          <cell r="AU422" t="str">
            <v>ADC TELECOMMUNICATIONS</v>
          </cell>
          <cell r="AZ422" t="str">
            <v>FPL Fibernet</v>
          </cell>
        </row>
        <row r="423">
          <cell r="A423" t="str">
            <v>107100</v>
          </cell>
          <cell r="B423" t="str">
            <v>0312</v>
          </cell>
          <cell r="C423" t="str">
            <v>06080</v>
          </cell>
          <cell r="D423" t="str">
            <v>0ELECT</v>
          </cell>
          <cell r="E423" t="str">
            <v>312000</v>
          </cell>
          <cell r="F423" t="str">
            <v>0675</v>
          </cell>
          <cell r="G423" t="str">
            <v>52450</v>
          </cell>
          <cell r="H423" t="str">
            <v>A</v>
          </cell>
          <cell r="I423" t="str">
            <v>00000041</v>
          </cell>
          <cell r="J423">
            <v>65</v>
          </cell>
          <cell r="K423">
            <v>312</v>
          </cell>
          <cell r="L423">
            <v>6173</v>
          </cell>
          <cell r="M423">
            <v>398</v>
          </cell>
          <cell r="N423">
            <v>0</v>
          </cell>
          <cell r="O423">
            <v>1</v>
          </cell>
          <cell r="P423">
            <v>398.00099999999998</v>
          </cell>
          <cell r="Q423" t="str">
            <v>0675</v>
          </cell>
          <cell r="R423" t="str">
            <v>52450</v>
          </cell>
          <cell r="S423" t="str">
            <v>200212</v>
          </cell>
          <cell r="T423" t="str">
            <v>SA01</v>
          </cell>
          <cell r="U423">
            <v>58.43</v>
          </cell>
          <cell r="W423">
            <v>0</v>
          </cell>
          <cell r="Y423">
            <v>0</v>
          </cell>
          <cell r="Z423">
            <v>0</v>
          </cell>
          <cell r="AA423" t="str">
            <v>BCH</v>
          </cell>
          <cell r="AB423" t="str">
            <v>450002343</v>
          </cell>
          <cell r="AC423" t="str">
            <v>PO#</v>
          </cell>
          <cell r="AE423" t="str">
            <v>S/R</v>
          </cell>
          <cell r="AI423" t="str">
            <v>PYN</v>
          </cell>
          <cell r="AJ423" t="str">
            <v>FEDERAL EXPRESS CORP</v>
          </cell>
          <cell r="AK423" t="str">
            <v>VND</v>
          </cell>
          <cell r="AL423" t="str">
            <v>710427007</v>
          </cell>
          <cell r="AM423" t="str">
            <v>FAC</v>
          </cell>
          <cell r="AN423" t="str">
            <v>000</v>
          </cell>
          <cell r="AQ423" t="str">
            <v>NVD</v>
          </cell>
          <cell r="AR423" t="str">
            <v>2002-09-</v>
          </cell>
          <cell r="AU423" t="str">
            <v>5-086-72525         FEDERAL EXPRESS CORP1900003298</v>
          </cell>
          <cell r="AV423" t="str">
            <v>WF-BATCH</v>
          </cell>
          <cell r="AW423" t="str">
            <v>000</v>
          </cell>
          <cell r="AX423" t="str">
            <v>00</v>
          </cell>
          <cell r="AY423" t="str">
            <v>0</v>
          </cell>
          <cell r="AZ423" t="str">
            <v>FPL Fibernet</v>
          </cell>
        </row>
        <row r="424">
          <cell r="A424" t="str">
            <v>107100</v>
          </cell>
          <cell r="B424" t="str">
            <v>0312</v>
          </cell>
          <cell r="C424" t="str">
            <v>06080</v>
          </cell>
          <cell r="D424" t="str">
            <v>0ELECT</v>
          </cell>
          <cell r="E424" t="str">
            <v>312000</v>
          </cell>
          <cell r="F424" t="str">
            <v>0790</v>
          </cell>
          <cell r="G424" t="str">
            <v>65000</v>
          </cell>
          <cell r="H424" t="str">
            <v>A</v>
          </cell>
          <cell r="I424" t="str">
            <v>00000041</v>
          </cell>
          <cell r="J424">
            <v>65</v>
          </cell>
          <cell r="K424">
            <v>312</v>
          </cell>
          <cell r="L424">
            <v>6173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 t="str">
            <v>0790</v>
          </cell>
          <cell r="R424" t="str">
            <v>65000</v>
          </cell>
          <cell r="S424" t="str">
            <v>200212</v>
          </cell>
          <cell r="T424" t="str">
            <v>CA01</v>
          </cell>
          <cell r="U424">
            <v>-294437.18</v>
          </cell>
          <cell r="V424" t="str">
            <v>LDB</v>
          </cell>
          <cell r="W424">
            <v>0</v>
          </cell>
          <cell r="Y424">
            <v>0</v>
          </cell>
          <cell r="Z424">
            <v>0</v>
          </cell>
          <cell r="AA424" t="str">
            <v>BCH</v>
          </cell>
          <cell r="AB424" t="str">
            <v>0023</v>
          </cell>
          <cell r="AC424" t="str">
            <v>WKS</v>
          </cell>
          <cell r="AE424" t="str">
            <v>JV#</v>
          </cell>
          <cell r="AF424" t="str">
            <v>1232</v>
          </cell>
          <cell r="AG424" t="str">
            <v>FRN</v>
          </cell>
          <cell r="AH424" t="str">
            <v>6173</v>
          </cell>
          <cell r="AI424" t="str">
            <v>RP#</v>
          </cell>
          <cell r="AJ424" t="str">
            <v>000</v>
          </cell>
          <cell r="AK424" t="str">
            <v>CTL</v>
          </cell>
          <cell r="AM424" t="str">
            <v>RF#</v>
          </cell>
          <cell r="AU424" t="str">
            <v>TO PLACE IN SERVICE</v>
          </cell>
          <cell r="AZ424" t="str">
            <v>FPL Fibernet</v>
          </cell>
        </row>
        <row r="425">
          <cell r="A425" t="str">
            <v>107100</v>
          </cell>
          <cell r="B425" t="str">
            <v>0312</v>
          </cell>
          <cell r="C425" t="str">
            <v>06080</v>
          </cell>
          <cell r="D425" t="str">
            <v>0FIBER</v>
          </cell>
          <cell r="E425" t="str">
            <v>312000</v>
          </cell>
          <cell r="F425" t="str">
            <v>0790</v>
          </cell>
          <cell r="G425" t="str">
            <v>65000</v>
          </cell>
          <cell r="H425" t="str">
            <v>A</v>
          </cell>
          <cell r="I425" t="str">
            <v>00000041</v>
          </cell>
          <cell r="J425">
            <v>63</v>
          </cell>
          <cell r="K425">
            <v>312</v>
          </cell>
          <cell r="L425">
            <v>6173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 t="str">
            <v>0790</v>
          </cell>
          <cell r="R425" t="str">
            <v>65000</v>
          </cell>
          <cell r="S425" t="str">
            <v>200212</v>
          </cell>
          <cell r="T425" t="str">
            <v>CA01</v>
          </cell>
          <cell r="U425">
            <v>-5330</v>
          </cell>
          <cell r="V425" t="str">
            <v>LDB</v>
          </cell>
          <cell r="W425">
            <v>0</v>
          </cell>
          <cell r="Y425">
            <v>0</v>
          </cell>
          <cell r="Z425">
            <v>0</v>
          </cell>
          <cell r="AA425" t="str">
            <v>BCH</v>
          </cell>
          <cell r="AB425" t="str">
            <v>0023</v>
          </cell>
          <cell r="AC425" t="str">
            <v>WKS</v>
          </cell>
          <cell r="AE425" t="str">
            <v>JV#</v>
          </cell>
          <cell r="AF425" t="str">
            <v>1232</v>
          </cell>
          <cell r="AG425" t="str">
            <v>FRN</v>
          </cell>
          <cell r="AH425" t="str">
            <v>6173</v>
          </cell>
          <cell r="AI425" t="str">
            <v>RP#</v>
          </cell>
          <cell r="AJ425" t="str">
            <v>000</v>
          </cell>
          <cell r="AK425" t="str">
            <v>CTL</v>
          </cell>
          <cell r="AM425" t="str">
            <v>RF#</v>
          </cell>
          <cell r="AU425" t="str">
            <v>TO PLACE IN SERVICE</v>
          </cell>
          <cell r="AZ425" t="str">
            <v>FPL Fibernet</v>
          </cell>
        </row>
        <row r="426">
          <cell r="A426" t="str">
            <v>107100</v>
          </cell>
          <cell r="B426" t="str">
            <v>0312</v>
          </cell>
          <cell r="C426" t="str">
            <v>06080</v>
          </cell>
          <cell r="D426" t="str">
            <v>0ELECT</v>
          </cell>
          <cell r="E426" t="str">
            <v>312000</v>
          </cell>
          <cell r="F426" t="str">
            <v>0675</v>
          </cell>
          <cell r="G426" t="str">
            <v>52450</v>
          </cell>
          <cell r="H426" t="str">
            <v>A</v>
          </cell>
          <cell r="I426" t="str">
            <v>00000041</v>
          </cell>
          <cell r="J426">
            <v>65</v>
          </cell>
          <cell r="K426">
            <v>312</v>
          </cell>
          <cell r="L426">
            <v>6174</v>
          </cell>
          <cell r="M426">
            <v>398</v>
          </cell>
          <cell r="N426">
            <v>0</v>
          </cell>
          <cell r="O426">
            <v>1</v>
          </cell>
          <cell r="P426">
            <v>398.00099999999998</v>
          </cell>
          <cell r="Q426" t="str">
            <v>0675</v>
          </cell>
          <cell r="R426" t="str">
            <v>52450</v>
          </cell>
          <cell r="S426" t="str">
            <v>200212</v>
          </cell>
          <cell r="T426" t="str">
            <v>SA01</v>
          </cell>
          <cell r="U426">
            <v>3.43</v>
          </cell>
          <cell r="W426">
            <v>0</v>
          </cell>
          <cell r="Y426">
            <v>0</v>
          </cell>
          <cell r="Z426">
            <v>0</v>
          </cell>
          <cell r="AA426" t="str">
            <v>BCH</v>
          </cell>
          <cell r="AB426" t="str">
            <v>450002346</v>
          </cell>
          <cell r="AC426" t="str">
            <v>PO#</v>
          </cell>
          <cell r="AE426" t="str">
            <v>S/R</v>
          </cell>
          <cell r="AI426" t="str">
            <v>PYN</v>
          </cell>
          <cell r="AJ426" t="str">
            <v>UNITED PARCEL SVC OF AMER</v>
          </cell>
          <cell r="AK426" t="str">
            <v>VND</v>
          </cell>
          <cell r="AL426" t="str">
            <v>362407381</v>
          </cell>
          <cell r="AM426" t="str">
            <v>FAC</v>
          </cell>
          <cell r="AN426" t="str">
            <v>000</v>
          </cell>
          <cell r="AQ426" t="str">
            <v>NVD</v>
          </cell>
          <cell r="AR426" t="str">
            <v>2002-10-</v>
          </cell>
          <cell r="AU426" t="str">
            <v>0000R454V3422       UNITED PARCEL SVC OF1900003308</v>
          </cell>
          <cell r="AV426" t="str">
            <v>WF-BATCH</v>
          </cell>
          <cell r="AW426" t="str">
            <v>000</v>
          </cell>
          <cell r="AX426" t="str">
            <v>00</v>
          </cell>
          <cell r="AY426" t="str">
            <v>0</v>
          </cell>
          <cell r="AZ426" t="str">
            <v>FPL Fibernet</v>
          </cell>
        </row>
        <row r="427">
          <cell r="A427" t="str">
            <v>107100</v>
          </cell>
          <cell r="B427" t="str">
            <v>0312</v>
          </cell>
          <cell r="C427" t="str">
            <v>06080</v>
          </cell>
          <cell r="D427" t="str">
            <v>0ELECT</v>
          </cell>
          <cell r="E427" t="str">
            <v>312000</v>
          </cell>
          <cell r="F427" t="str">
            <v>0676</v>
          </cell>
          <cell r="G427" t="str">
            <v>12450</v>
          </cell>
          <cell r="H427" t="str">
            <v>A</v>
          </cell>
          <cell r="I427" t="str">
            <v>00000041</v>
          </cell>
          <cell r="J427">
            <v>65</v>
          </cell>
          <cell r="K427">
            <v>312</v>
          </cell>
          <cell r="L427">
            <v>6174</v>
          </cell>
          <cell r="M427">
            <v>398</v>
          </cell>
          <cell r="N427">
            <v>0</v>
          </cell>
          <cell r="O427">
            <v>1</v>
          </cell>
          <cell r="P427">
            <v>398.00099999999998</v>
          </cell>
          <cell r="Q427" t="str">
            <v>0676</v>
          </cell>
          <cell r="R427" t="str">
            <v>12450</v>
          </cell>
          <cell r="S427" t="str">
            <v>200212</v>
          </cell>
          <cell r="T427" t="str">
            <v>SA01</v>
          </cell>
          <cell r="U427">
            <v>-4446.7</v>
          </cell>
          <cell r="V427" t="str">
            <v>LDB</v>
          </cell>
          <cell r="W427">
            <v>0</v>
          </cell>
          <cell r="Y427">
            <v>0</v>
          </cell>
          <cell r="Z427">
            <v>-2</v>
          </cell>
          <cell r="AA427" t="str">
            <v>MS#</v>
          </cell>
          <cell r="AB427" t="str">
            <v xml:space="preserve">   998014621</v>
          </cell>
          <cell r="AC427" t="str">
            <v>BCH</v>
          </cell>
          <cell r="AD427" t="str">
            <v>013520</v>
          </cell>
          <cell r="AE427" t="str">
            <v>TML</v>
          </cell>
          <cell r="AF427" t="str">
            <v>12023</v>
          </cell>
          <cell r="AG427" t="str">
            <v>SRL</v>
          </cell>
          <cell r="AH427" t="str">
            <v>0368</v>
          </cell>
          <cell r="AI427" t="str">
            <v>DLV</v>
          </cell>
          <cell r="AJ427" t="str">
            <v>000</v>
          </cell>
          <cell r="AK427" t="str">
            <v>REL</v>
          </cell>
          <cell r="AL427" t="str">
            <v>000</v>
          </cell>
          <cell r="AM427" t="str">
            <v>LN#</v>
          </cell>
          <cell r="AO427" t="str">
            <v>UOI</v>
          </cell>
          <cell r="AP427" t="str">
            <v>EA</v>
          </cell>
          <cell r="AU427" t="str">
            <v>0</v>
          </cell>
          <cell r="AW427" t="str">
            <v>000</v>
          </cell>
          <cell r="AX427" t="str">
            <v>00</v>
          </cell>
          <cell r="AY427" t="str">
            <v>0</v>
          </cell>
          <cell r="AZ427" t="str">
            <v>FPL Fibernet</v>
          </cell>
        </row>
        <row r="428">
          <cell r="A428" t="str">
            <v>107100</v>
          </cell>
          <cell r="B428" t="str">
            <v>0312</v>
          </cell>
          <cell r="C428" t="str">
            <v>06080</v>
          </cell>
          <cell r="D428" t="str">
            <v>0ELECT</v>
          </cell>
          <cell r="E428" t="str">
            <v>312000</v>
          </cell>
          <cell r="F428" t="str">
            <v>0676</v>
          </cell>
          <cell r="G428" t="str">
            <v>12450</v>
          </cell>
          <cell r="H428" t="str">
            <v>A</v>
          </cell>
          <cell r="I428" t="str">
            <v>00000041</v>
          </cell>
          <cell r="J428">
            <v>65</v>
          </cell>
          <cell r="K428">
            <v>312</v>
          </cell>
          <cell r="L428">
            <v>6174</v>
          </cell>
          <cell r="M428">
            <v>398</v>
          </cell>
          <cell r="N428">
            <v>0</v>
          </cell>
          <cell r="O428">
            <v>1</v>
          </cell>
          <cell r="P428">
            <v>398.00099999999998</v>
          </cell>
          <cell r="Q428" t="str">
            <v>0676</v>
          </cell>
          <cell r="R428" t="str">
            <v>12450</v>
          </cell>
          <cell r="S428" t="str">
            <v>200212</v>
          </cell>
          <cell r="T428" t="str">
            <v>SA01</v>
          </cell>
          <cell r="U428">
            <v>-13699.92</v>
          </cell>
          <cell r="V428" t="str">
            <v>LDB</v>
          </cell>
          <cell r="W428">
            <v>0</v>
          </cell>
          <cell r="Y428">
            <v>0</v>
          </cell>
          <cell r="Z428">
            <v>-2</v>
          </cell>
          <cell r="AA428" t="str">
            <v>MS#</v>
          </cell>
          <cell r="AB428" t="str">
            <v xml:space="preserve">   998014514</v>
          </cell>
          <cell r="AC428" t="str">
            <v>BCH</v>
          </cell>
          <cell r="AD428" t="str">
            <v>017207</v>
          </cell>
          <cell r="AE428" t="str">
            <v>TML</v>
          </cell>
          <cell r="AF428" t="str">
            <v>12018</v>
          </cell>
          <cell r="AG428" t="str">
            <v>SRL</v>
          </cell>
          <cell r="AH428" t="str">
            <v>0368</v>
          </cell>
          <cell r="AI428" t="str">
            <v>DLV</v>
          </cell>
          <cell r="AJ428" t="str">
            <v>000</v>
          </cell>
          <cell r="AK428" t="str">
            <v>REL</v>
          </cell>
          <cell r="AL428" t="str">
            <v>000</v>
          </cell>
          <cell r="AM428" t="str">
            <v>LN#</v>
          </cell>
          <cell r="AO428" t="str">
            <v>UOI</v>
          </cell>
          <cell r="AP428" t="str">
            <v>EA</v>
          </cell>
          <cell r="AU428" t="str">
            <v>0</v>
          </cell>
          <cell r="AW428" t="str">
            <v>000</v>
          </cell>
          <cell r="AX428" t="str">
            <v>00</v>
          </cell>
          <cell r="AY428" t="str">
            <v>0</v>
          </cell>
          <cell r="AZ428" t="str">
            <v>FPL Fibernet</v>
          </cell>
        </row>
        <row r="429">
          <cell r="A429" t="str">
            <v>107100</v>
          </cell>
          <cell r="B429" t="str">
            <v>0312</v>
          </cell>
          <cell r="C429" t="str">
            <v>06080</v>
          </cell>
          <cell r="D429" t="str">
            <v>0ELECT</v>
          </cell>
          <cell r="E429" t="str">
            <v>312000</v>
          </cell>
          <cell r="F429" t="str">
            <v>0790</v>
          </cell>
          <cell r="G429" t="str">
            <v>65000</v>
          </cell>
          <cell r="H429" t="str">
            <v>A</v>
          </cell>
          <cell r="I429" t="str">
            <v>00000041</v>
          </cell>
          <cell r="J429">
            <v>70</v>
          </cell>
          <cell r="K429">
            <v>312</v>
          </cell>
          <cell r="L429">
            <v>6174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 t="str">
            <v>0790</v>
          </cell>
          <cell r="R429" t="str">
            <v>65000</v>
          </cell>
          <cell r="S429" t="str">
            <v>200212</v>
          </cell>
          <cell r="T429" t="str">
            <v>CA01</v>
          </cell>
          <cell r="U429">
            <v>-40007.129999999997</v>
          </cell>
          <cell r="V429" t="str">
            <v>LDB</v>
          </cell>
          <cell r="W429">
            <v>0</v>
          </cell>
          <cell r="Y429">
            <v>0</v>
          </cell>
          <cell r="Z429">
            <v>0</v>
          </cell>
          <cell r="AA429" t="str">
            <v>BCH</v>
          </cell>
          <cell r="AB429" t="str">
            <v>0023</v>
          </cell>
          <cell r="AC429" t="str">
            <v>WKS</v>
          </cell>
          <cell r="AE429" t="str">
            <v>JV#</v>
          </cell>
          <cell r="AF429" t="str">
            <v>1232</v>
          </cell>
          <cell r="AG429" t="str">
            <v>FRN</v>
          </cell>
          <cell r="AH429" t="str">
            <v>6174</v>
          </cell>
          <cell r="AI429" t="str">
            <v>RP#</v>
          </cell>
          <cell r="AJ429" t="str">
            <v>000</v>
          </cell>
          <cell r="AK429" t="str">
            <v>CTL</v>
          </cell>
          <cell r="AM429" t="str">
            <v>RF#</v>
          </cell>
          <cell r="AU429" t="str">
            <v>TO PLACE IN SERVICE</v>
          </cell>
          <cell r="AZ429" t="str">
            <v>FPL Fibernet</v>
          </cell>
        </row>
        <row r="430">
          <cell r="A430" t="str">
            <v>107100</v>
          </cell>
          <cell r="B430" t="str">
            <v>0312</v>
          </cell>
          <cell r="C430" t="str">
            <v>06080</v>
          </cell>
          <cell r="D430" t="str">
            <v>0ELECT</v>
          </cell>
          <cell r="E430" t="str">
            <v>312000</v>
          </cell>
          <cell r="F430" t="str">
            <v>0790</v>
          </cell>
          <cell r="G430" t="str">
            <v>65000</v>
          </cell>
          <cell r="H430" t="str">
            <v>A</v>
          </cell>
          <cell r="I430" t="str">
            <v>00000041</v>
          </cell>
          <cell r="J430">
            <v>70</v>
          </cell>
          <cell r="K430">
            <v>312</v>
          </cell>
          <cell r="L430">
            <v>6174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 t="str">
            <v>0790</v>
          </cell>
          <cell r="R430" t="str">
            <v>65000</v>
          </cell>
          <cell r="S430" t="str">
            <v>200212</v>
          </cell>
          <cell r="T430" t="str">
            <v>CA01</v>
          </cell>
          <cell r="U430">
            <v>-62815.72</v>
          </cell>
          <cell r="V430" t="str">
            <v>LDB</v>
          </cell>
          <cell r="W430">
            <v>0</v>
          </cell>
          <cell r="Y430">
            <v>0</v>
          </cell>
          <cell r="Z430">
            <v>0</v>
          </cell>
          <cell r="AA430" t="str">
            <v>BCH</v>
          </cell>
          <cell r="AB430" t="str">
            <v>0023</v>
          </cell>
          <cell r="AC430" t="str">
            <v>WKS</v>
          </cell>
          <cell r="AE430" t="str">
            <v>JV#</v>
          </cell>
          <cell r="AF430" t="str">
            <v>1232</v>
          </cell>
          <cell r="AG430" t="str">
            <v>FRN</v>
          </cell>
          <cell r="AH430" t="str">
            <v>6174</v>
          </cell>
          <cell r="AI430" t="str">
            <v>RP#</v>
          </cell>
          <cell r="AJ430" t="str">
            <v>000</v>
          </cell>
          <cell r="AK430" t="str">
            <v>CTL</v>
          </cell>
          <cell r="AM430" t="str">
            <v>RF#</v>
          </cell>
          <cell r="AU430" t="str">
            <v>TO PLACE IN SERVICE</v>
          </cell>
          <cell r="AZ430" t="str">
            <v>FPL Fibernet</v>
          </cell>
        </row>
        <row r="431">
          <cell r="A431" t="str">
            <v>107100</v>
          </cell>
          <cell r="B431" t="str">
            <v>0312</v>
          </cell>
          <cell r="C431" t="str">
            <v>06080</v>
          </cell>
          <cell r="D431" t="str">
            <v>0ELECT</v>
          </cell>
          <cell r="E431" t="str">
            <v>312000</v>
          </cell>
          <cell r="F431" t="str">
            <v>0803</v>
          </cell>
          <cell r="G431" t="str">
            <v>36000</v>
          </cell>
          <cell r="H431" t="str">
            <v>A</v>
          </cell>
          <cell r="I431" t="str">
            <v>00000041</v>
          </cell>
          <cell r="J431">
            <v>66</v>
          </cell>
          <cell r="K431">
            <v>312</v>
          </cell>
          <cell r="L431">
            <v>6174</v>
          </cell>
          <cell r="M431">
            <v>107</v>
          </cell>
          <cell r="N431">
            <v>10</v>
          </cell>
          <cell r="O431">
            <v>0</v>
          </cell>
          <cell r="P431">
            <v>107.1</v>
          </cell>
          <cell r="Q431" t="str">
            <v>0803</v>
          </cell>
          <cell r="R431" t="str">
            <v>36000</v>
          </cell>
          <cell r="S431" t="str">
            <v>200212</v>
          </cell>
          <cell r="T431" t="str">
            <v>PY42</v>
          </cell>
          <cell r="U431">
            <v>285.8</v>
          </cell>
          <cell r="V431" t="str">
            <v>LDB</v>
          </cell>
          <cell r="W431">
            <v>0</v>
          </cell>
          <cell r="X431" t="str">
            <v>SHR</v>
          </cell>
          <cell r="Y431">
            <v>8</v>
          </cell>
          <cell r="Z431">
            <v>8</v>
          </cell>
          <cell r="AA431" t="str">
            <v>PYP</v>
          </cell>
          <cell r="AB431" t="str">
            <v xml:space="preserve"> 0000026</v>
          </cell>
          <cell r="AC431" t="str">
            <v>PYL</v>
          </cell>
          <cell r="AD431" t="str">
            <v>004366</v>
          </cell>
          <cell r="AE431" t="str">
            <v>EMP</v>
          </cell>
          <cell r="AF431" t="str">
            <v>96418</v>
          </cell>
          <cell r="AG431" t="str">
            <v>JUL</v>
          </cell>
          <cell r="AH431" t="str">
            <v xml:space="preserve"> 000.00</v>
          </cell>
          <cell r="AI431" t="str">
            <v>BCH</v>
          </cell>
          <cell r="AJ431" t="str">
            <v>500</v>
          </cell>
          <cell r="AK431" t="str">
            <v>CLS</v>
          </cell>
          <cell r="AL431" t="str">
            <v>R431</v>
          </cell>
          <cell r="AM431" t="str">
            <v>DTA</v>
          </cell>
          <cell r="AN431" t="str">
            <v xml:space="preserve"> 00000000000.00</v>
          </cell>
          <cell r="AO431" t="str">
            <v>DTH</v>
          </cell>
          <cell r="AP431" t="str">
            <v xml:space="preserve"> 00000000000.00</v>
          </cell>
          <cell r="AV431" t="str">
            <v>000000000</v>
          </cell>
          <cell r="AW431" t="str">
            <v>000</v>
          </cell>
          <cell r="AX431" t="str">
            <v>00</v>
          </cell>
          <cell r="AY431" t="str">
            <v>0</v>
          </cell>
          <cell r="AZ431" t="str">
            <v>FPL Fibernet</v>
          </cell>
        </row>
        <row r="432">
          <cell r="A432" t="str">
            <v>107100</v>
          </cell>
          <cell r="B432" t="str">
            <v>0312</v>
          </cell>
          <cell r="C432" t="str">
            <v>06080</v>
          </cell>
          <cell r="D432" t="str">
            <v>0ELECT</v>
          </cell>
          <cell r="E432" t="str">
            <v>312000</v>
          </cell>
          <cell r="F432" t="str">
            <v>0812</v>
          </cell>
          <cell r="G432" t="str">
            <v>51450</v>
          </cell>
          <cell r="H432" t="str">
            <v>A</v>
          </cell>
          <cell r="I432" t="str">
            <v>00000041</v>
          </cell>
          <cell r="J432">
            <v>67</v>
          </cell>
          <cell r="K432">
            <v>312</v>
          </cell>
          <cell r="L432">
            <v>6174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 t="str">
            <v>0812</v>
          </cell>
          <cell r="R432" t="str">
            <v>51450</v>
          </cell>
          <cell r="S432" t="str">
            <v>200212</v>
          </cell>
          <cell r="T432" t="str">
            <v>SA01</v>
          </cell>
          <cell r="U432">
            <v>4603.47</v>
          </cell>
          <cell r="W432">
            <v>0</v>
          </cell>
          <cell r="Y432">
            <v>0</v>
          </cell>
          <cell r="Z432">
            <v>1</v>
          </cell>
          <cell r="AA432" t="str">
            <v>BCH</v>
          </cell>
          <cell r="AB432" t="str">
            <v>450002354</v>
          </cell>
          <cell r="AC432" t="str">
            <v>PO#</v>
          </cell>
          <cell r="AD432" t="str">
            <v>4500021286</v>
          </cell>
          <cell r="AE432" t="str">
            <v>S/R</v>
          </cell>
          <cell r="AF432" t="str">
            <v>NET</v>
          </cell>
          <cell r="AI432" t="str">
            <v>PYN</v>
          </cell>
          <cell r="AJ432" t="str">
            <v>BELLSOUTH TELECOMMUNICATI</v>
          </cell>
          <cell r="AK432" t="str">
            <v>VND</v>
          </cell>
          <cell r="AL432" t="str">
            <v>580436120</v>
          </cell>
          <cell r="AM432" t="str">
            <v>FAC</v>
          </cell>
          <cell r="AN432" t="str">
            <v>000</v>
          </cell>
          <cell r="AQ432" t="str">
            <v>NVD</v>
          </cell>
          <cell r="AR432" t="str">
            <v>2002-12-</v>
          </cell>
          <cell r="AU432" t="str">
            <v>305 C01-0446 446    BELLSOUTH TELECOMMUN5000003674</v>
          </cell>
          <cell r="AV432" t="str">
            <v>WF-BATCH</v>
          </cell>
          <cell r="AW432" t="str">
            <v>000</v>
          </cell>
          <cell r="AX432" t="str">
            <v>00</v>
          </cell>
          <cell r="AY432" t="str">
            <v>0</v>
          </cell>
          <cell r="AZ432" t="str">
            <v>FPL Fibernet</v>
          </cell>
        </row>
        <row r="433">
          <cell r="A433" t="str">
            <v>107100</v>
          </cell>
          <cell r="B433" t="str">
            <v>0312</v>
          </cell>
          <cell r="C433" t="str">
            <v>06080</v>
          </cell>
          <cell r="D433" t="str">
            <v>0FIBER</v>
          </cell>
          <cell r="E433" t="str">
            <v>312000</v>
          </cell>
          <cell r="F433" t="str">
            <v>0646</v>
          </cell>
          <cell r="G433" t="str">
            <v>52450</v>
          </cell>
          <cell r="H433" t="str">
            <v>A</v>
          </cell>
          <cell r="I433" t="str">
            <v>00000041</v>
          </cell>
          <cell r="J433">
            <v>60</v>
          </cell>
          <cell r="K433">
            <v>312</v>
          </cell>
          <cell r="L433">
            <v>6174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 t="str">
            <v>0646</v>
          </cell>
          <cell r="R433" t="str">
            <v>52450</v>
          </cell>
          <cell r="S433" t="str">
            <v>200212</v>
          </cell>
          <cell r="T433" t="str">
            <v>SA01</v>
          </cell>
          <cell r="U433">
            <v>8.4</v>
          </cell>
          <cell r="W433">
            <v>0</v>
          </cell>
          <cell r="Y433">
            <v>0</v>
          </cell>
          <cell r="Z433">
            <v>0</v>
          </cell>
          <cell r="AA433" t="str">
            <v>BCH</v>
          </cell>
          <cell r="AB433" t="str">
            <v>450002350</v>
          </cell>
          <cell r="AC433" t="str">
            <v>PO#</v>
          </cell>
          <cell r="AE433" t="str">
            <v>S/R</v>
          </cell>
          <cell r="AI433" t="str">
            <v>PYN</v>
          </cell>
          <cell r="AJ433" t="str">
            <v>DE ZAYAS J M</v>
          </cell>
          <cell r="AK433" t="str">
            <v>VND</v>
          </cell>
          <cell r="AL433" t="str">
            <v>589128454</v>
          </cell>
          <cell r="AM433" t="str">
            <v>FAC</v>
          </cell>
          <cell r="AN433" t="str">
            <v>000</v>
          </cell>
          <cell r="AQ433" t="str">
            <v>NVD</v>
          </cell>
          <cell r="AR433" t="str">
            <v>2002-12-</v>
          </cell>
          <cell r="AU433" t="str">
            <v>J DEZAYAS MILEAGE   DE ZAYAS J M        1900003314</v>
          </cell>
          <cell r="AV433" t="str">
            <v>WF-BATCH</v>
          </cell>
          <cell r="AW433" t="str">
            <v>000</v>
          </cell>
          <cell r="AX433" t="str">
            <v>00</v>
          </cell>
          <cell r="AY433" t="str">
            <v>0</v>
          </cell>
          <cell r="AZ433" t="str">
            <v>FPL Fibernet</v>
          </cell>
        </row>
        <row r="434">
          <cell r="A434" t="str">
            <v>107100</v>
          </cell>
          <cell r="B434" t="str">
            <v>0312</v>
          </cell>
          <cell r="C434" t="str">
            <v>06080</v>
          </cell>
          <cell r="D434" t="str">
            <v>0FIBER</v>
          </cell>
          <cell r="E434" t="str">
            <v>312000</v>
          </cell>
          <cell r="F434" t="str">
            <v>0646</v>
          </cell>
          <cell r="G434" t="str">
            <v>52450</v>
          </cell>
          <cell r="H434" t="str">
            <v>A</v>
          </cell>
          <cell r="I434" t="str">
            <v>00000041</v>
          </cell>
          <cell r="J434">
            <v>60</v>
          </cell>
          <cell r="K434">
            <v>312</v>
          </cell>
          <cell r="L434">
            <v>6174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 t="str">
            <v>0646</v>
          </cell>
          <cell r="R434" t="str">
            <v>52450</v>
          </cell>
          <cell r="S434" t="str">
            <v>200212</v>
          </cell>
          <cell r="T434" t="str">
            <v>SA01</v>
          </cell>
          <cell r="U434">
            <v>177.39</v>
          </cell>
          <cell r="W434">
            <v>0</v>
          </cell>
          <cell r="Y434">
            <v>0</v>
          </cell>
          <cell r="Z434">
            <v>0</v>
          </cell>
          <cell r="AA434" t="str">
            <v>BCH</v>
          </cell>
          <cell r="AB434" t="str">
            <v>450002353</v>
          </cell>
          <cell r="AC434" t="str">
            <v>PO#</v>
          </cell>
          <cell r="AE434" t="str">
            <v>S/R</v>
          </cell>
          <cell r="AI434" t="str">
            <v>PYN</v>
          </cell>
          <cell r="AJ434" t="str">
            <v>DE ZAYAS J M</v>
          </cell>
          <cell r="AK434" t="str">
            <v>VND</v>
          </cell>
          <cell r="AL434" t="str">
            <v>589128454</v>
          </cell>
          <cell r="AM434" t="str">
            <v>FAC</v>
          </cell>
          <cell r="AN434" t="str">
            <v>000</v>
          </cell>
          <cell r="AQ434" t="str">
            <v>NVD</v>
          </cell>
          <cell r="AR434" t="str">
            <v>2002-12-</v>
          </cell>
          <cell r="AU434" t="str">
            <v>J DEZAYAS MILEAGE   DE ZAYAS J M        1900003389</v>
          </cell>
          <cell r="AV434" t="str">
            <v>WF-BATCH</v>
          </cell>
          <cell r="AW434" t="str">
            <v>000</v>
          </cell>
          <cell r="AX434" t="str">
            <v>00</v>
          </cell>
          <cell r="AY434" t="str">
            <v>0</v>
          </cell>
          <cell r="AZ434" t="str">
            <v>FPL Fibernet</v>
          </cell>
        </row>
        <row r="435">
          <cell r="A435" t="str">
            <v>107100</v>
          </cell>
          <cell r="B435" t="str">
            <v>0312</v>
          </cell>
          <cell r="C435" t="str">
            <v>06080</v>
          </cell>
          <cell r="D435" t="str">
            <v>0FIBER</v>
          </cell>
          <cell r="E435" t="str">
            <v>312000</v>
          </cell>
          <cell r="F435" t="str">
            <v>0790</v>
          </cell>
          <cell r="G435" t="str">
            <v>65000</v>
          </cell>
          <cell r="H435" t="str">
            <v>A</v>
          </cell>
          <cell r="I435" t="str">
            <v>00000041</v>
          </cell>
          <cell r="J435">
            <v>63</v>
          </cell>
          <cell r="K435">
            <v>312</v>
          </cell>
          <cell r="L435">
            <v>6174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 t="str">
            <v>0790</v>
          </cell>
          <cell r="R435" t="str">
            <v>65000</v>
          </cell>
          <cell r="S435" t="str">
            <v>200212</v>
          </cell>
          <cell r="T435" t="str">
            <v>CA01</v>
          </cell>
          <cell r="U435">
            <v>13126</v>
          </cell>
          <cell r="V435" t="str">
            <v>LDB</v>
          </cell>
          <cell r="W435">
            <v>0</v>
          </cell>
          <cell r="Y435">
            <v>0</v>
          </cell>
          <cell r="Z435">
            <v>0</v>
          </cell>
          <cell r="AA435" t="str">
            <v>BCH</v>
          </cell>
          <cell r="AB435" t="str">
            <v>0011</v>
          </cell>
          <cell r="AC435" t="str">
            <v>WKS</v>
          </cell>
          <cell r="AE435" t="str">
            <v>JV#</v>
          </cell>
          <cell r="AF435" t="str">
            <v>1232</v>
          </cell>
          <cell r="AG435" t="str">
            <v>FRN</v>
          </cell>
          <cell r="AH435" t="str">
            <v>6174</v>
          </cell>
          <cell r="AI435" t="str">
            <v>RP#</v>
          </cell>
          <cell r="AJ435" t="str">
            <v>000</v>
          </cell>
          <cell r="AK435" t="str">
            <v>CTL</v>
          </cell>
          <cell r="AM435" t="str">
            <v>RF#</v>
          </cell>
          <cell r="AU435" t="str">
            <v>ACCRUAL OF OCT 02 CAPITAL</v>
          </cell>
          <cell r="AZ435" t="str">
            <v>FPL Fibernet</v>
          </cell>
        </row>
        <row r="436">
          <cell r="A436" t="str">
            <v>107100</v>
          </cell>
          <cell r="B436" t="str">
            <v>0312</v>
          </cell>
          <cell r="C436" t="str">
            <v>06080</v>
          </cell>
          <cell r="D436" t="str">
            <v>0FIBER</v>
          </cell>
          <cell r="E436" t="str">
            <v>312000</v>
          </cell>
          <cell r="F436" t="str">
            <v>0813</v>
          </cell>
          <cell r="G436" t="str">
            <v>51450</v>
          </cell>
          <cell r="H436" t="str">
            <v>A</v>
          </cell>
          <cell r="I436" t="str">
            <v>00000041</v>
          </cell>
          <cell r="J436">
            <v>63</v>
          </cell>
          <cell r="K436">
            <v>312</v>
          </cell>
          <cell r="L436">
            <v>6174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 t="str">
            <v>0813</v>
          </cell>
          <cell r="R436" t="str">
            <v>51450</v>
          </cell>
          <cell r="S436" t="str">
            <v>200212</v>
          </cell>
          <cell r="T436" t="str">
            <v>SA01</v>
          </cell>
          <cell r="U436">
            <v>205</v>
          </cell>
          <cell r="W436">
            <v>0</v>
          </cell>
          <cell r="Y436">
            <v>0</v>
          </cell>
          <cell r="Z436">
            <v>1</v>
          </cell>
          <cell r="AA436" t="str">
            <v>BCH</v>
          </cell>
          <cell r="AB436" t="str">
            <v>450002354</v>
          </cell>
          <cell r="AC436" t="str">
            <v>PO#</v>
          </cell>
          <cell r="AD436" t="str">
            <v>4500054250</v>
          </cell>
          <cell r="AE436" t="str">
            <v>S/R</v>
          </cell>
          <cell r="AF436" t="str">
            <v>337</v>
          </cell>
          <cell r="AI436" t="str">
            <v>PYN</v>
          </cell>
          <cell r="AJ436" t="str">
            <v>K NEX INC</v>
          </cell>
          <cell r="AK436" t="str">
            <v>VND</v>
          </cell>
          <cell r="AL436" t="str">
            <v>593648022</v>
          </cell>
          <cell r="AM436" t="str">
            <v>FAC</v>
          </cell>
          <cell r="AN436" t="str">
            <v>000</v>
          </cell>
          <cell r="AQ436" t="str">
            <v>NVD</v>
          </cell>
          <cell r="AR436" t="str">
            <v>2002-12-</v>
          </cell>
          <cell r="AU436" t="str">
            <v>INVOICE# 1114       K NEX INC           5000003655</v>
          </cell>
          <cell r="AV436" t="str">
            <v>WF-BATCH</v>
          </cell>
          <cell r="AW436" t="str">
            <v>000</v>
          </cell>
          <cell r="AX436" t="str">
            <v>00</v>
          </cell>
          <cell r="AY436" t="str">
            <v>0</v>
          </cell>
          <cell r="AZ436" t="str">
            <v>FPL Fibernet</v>
          </cell>
        </row>
        <row r="437">
          <cell r="A437" t="str">
            <v>107100</v>
          </cell>
          <cell r="B437" t="str">
            <v>0312</v>
          </cell>
          <cell r="C437" t="str">
            <v>06080</v>
          </cell>
          <cell r="D437" t="str">
            <v>0FIBER</v>
          </cell>
          <cell r="E437" t="str">
            <v>312000</v>
          </cell>
          <cell r="F437" t="str">
            <v>0901</v>
          </cell>
          <cell r="G437" t="str">
            <v>52450</v>
          </cell>
          <cell r="H437" t="str">
            <v>A</v>
          </cell>
          <cell r="I437" t="str">
            <v>00000041</v>
          </cell>
          <cell r="J437">
            <v>60</v>
          </cell>
          <cell r="K437">
            <v>312</v>
          </cell>
          <cell r="L437">
            <v>6174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 t="str">
            <v>0901</v>
          </cell>
          <cell r="R437" t="str">
            <v>52450</v>
          </cell>
          <cell r="S437" t="str">
            <v>200212</v>
          </cell>
          <cell r="T437" t="str">
            <v>SA01</v>
          </cell>
          <cell r="U437">
            <v>13.02</v>
          </cell>
          <cell r="W437">
            <v>0</v>
          </cell>
          <cell r="Y437">
            <v>0</v>
          </cell>
          <cell r="Z437">
            <v>0</v>
          </cell>
          <cell r="AA437" t="str">
            <v>BCH</v>
          </cell>
          <cell r="AB437" t="str">
            <v>450002353</v>
          </cell>
          <cell r="AC437" t="str">
            <v>PO#</v>
          </cell>
          <cell r="AE437" t="str">
            <v>S/R</v>
          </cell>
          <cell r="AI437" t="str">
            <v>PYN</v>
          </cell>
          <cell r="AJ437" t="str">
            <v>DE ZAYAS J M</v>
          </cell>
          <cell r="AK437" t="str">
            <v>VND</v>
          </cell>
          <cell r="AL437" t="str">
            <v>589128454</v>
          </cell>
          <cell r="AM437" t="str">
            <v>FAC</v>
          </cell>
          <cell r="AN437" t="str">
            <v>000</v>
          </cell>
          <cell r="AQ437" t="str">
            <v>NVD</v>
          </cell>
          <cell r="AR437" t="str">
            <v>2002-12-</v>
          </cell>
          <cell r="AU437" t="str">
            <v>J DEZAYAS MEALS     DE ZAYAS J M        1900003389</v>
          </cell>
          <cell r="AV437" t="str">
            <v>WF-BATCH</v>
          </cell>
          <cell r="AW437" t="str">
            <v>000</v>
          </cell>
          <cell r="AX437" t="str">
            <v>00</v>
          </cell>
          <cell r="AY437" t="str">
            <v>0</v>
          </cell>
          <cell r="AZ437" t="str">
            <v>FPL Fibernet</v>
          </cell>
        </row>
        <row r="438">
          <cell r="A438" t="str">
            <v>107100</v>
          </cell>
          <cell r="B438" t="str">
            <v>0314</v>
          </cell>
          <cell r="C438" t="str">
            <v>06075</v>
          </cell>
          <cell r="D438" t="str">
            <v>0FIBER</v>
          </cell>
          <cell r="E438" t="str">
            <v>314000</v>
          </cell>
          <cell r="F438" t="str">
            <v>0662</v>
          </cell>
          <cell r="G438" t="str">
            <v>51450</v>
          </cell>
          <cell r="H438" t="str">
            <v>A</v>
          </cell>
          <cell r="I438" t="str">
            <v>00000041</v>
          </cell>
          <cell r="J438">
            <v>63</v>
          </cell>
          <cell r="K438">
            <v>314</v>
          </cell>
          <cell r="L438">
            <v>6175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 t="str">
            <v>0662</v>
          </cell>
          <cell r="R438" t="str">
            <v>51450</v>
          </cell>
          <cell r="S438" t="str">
            <v>200212</v>
          </cell>
          <cell r="T438" t="str">
            <v>SA01</v>
          </cell>
          <cell r="U438">
            <v>2746.5</v>
          </cell>
          <cell r="W438">
            <v>0</v>
          </cell>
          <cell r="Y438">
            <v>0</v>
          </cell>
          <cell r="Z438">
            <v>1</v>
          </cell>
          <cell r="AA438" t="str">
            <v>BCH</v>
          </cell>
          <cell r="AB438" t="str">
            <v>450002354</v>
          </cell>
          <cell r="AC438" t="str">
            <v>PO#</v>
          </cell>
          <cell r="AD438" t="str">
            <v>4500030221</v>
          </cell>
          <cell r="AE438" t="str">
            <v>S/R</v>
          </cell>
          <cell r="AF438" t="str">
            <v>NET</v>
          </cell>
          <cell r="AI438" t="str">
            <v>PYN</v>
          </cell>
          <cell r="AJ438" t="str">
            <v>W D COMMUNICATIONS INC</v>
          </cell>
          <cell r="AK438" t="str">
            <v>VND</v>
          </cell>
          <cell r="AL438" t="str">
            <v>591953252</v>
          </cell>
          <cell r="AM438" t="str">
            <v>FAC</v>
          </cell>
          <cell r="AN438" t="str">
            <v>000</v>
          </cell>
          <cell r="AQ438" t="str">
            <v>NVD</v>
          </cell>
          <cell r="AR438" t="str">
            <v>2002-12-</v>
          </cell>
          <cell r="AU438" t="str">
            <v>INVOICE# 26809      W D COMMUNICATIONS I5000003657</v>
          </cell>
          <cell r="AV438" t="str">
            <v>WF-BATCH</v>
          </cell>
          <cell r="AW438" t="str">
            <v>000</v>
          </cell>
          <cell r="AX438" t="str">
            <v>00</v>
          </cell>
          <cell r="AY438" t="str">
            <v>0</v>
          </cell>
          <cell r="AZ438" t="str">
            <v>FPL Fibernet</v>
          </cell>
        </row>
        <row r="439">
          <cell r="A439" t="str">
            <v>107100</v>
          </cell>
          <cell r="B439" t="str">
            <v>0314</v>
          </cell>
          <cell r="C439" t="str">
            <v>06075</v>
          </cell>
          <cell r="D439" t="str">
            <v>0FIBER</v>
          </cell>
          <cell r="E439" t="str">
            <v>314000</v>
          </cell>
          <cell r="F439" t="str">
            <v>0662</v>
          </cell>
          <cell r="G439" t="str">
            <v>52450</v>
          </cell>
          <cell r="H439" t="str">
            <v>A</v>
          </cell>
          <cell r="I439" t="str">
            <v>00000041</v>
          </cell>
          <cell r="J439">
            <v>63</v>
          </cell>
          <cell r="K439">
            <v>314</v>
          </cell>
          <cell r="L439">
            <v>6175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 t="str">
            <v>0662</v>
          </cell>
          <cell r="R439" t="str">
            <v>52450</v>
          </cell>
          <cell r="S439" t="str">
            <v>200212</v>
          </cell>
          <cell r="T439" t="str">
            <v>SA01</v>
          </cell>
          <cell r="U439">
            <v>460.63</v>
          </cell>
          <cell r="W439">
            <v>0</v>
          </cell>
          <cell r="Y439">
            <v>0</v>
          </cell>
          <cell r="Z439">
            <v>0</v>
          </cell>
          <cell r="AA439" t="str">
            <v>BCH</v>
          </cell>
          <cell r="AB439" t="str">
            <v>450002337</v>
          </cell>
          <cell r="AC439" t="str">
            <v>PO#</v>
          </cell>
          <cell r="AE439" t="str">
            <v>S/R</v>
          </cell>
          <cell r="AI439" t="str">
            <v>PYN</v>
          </cell>
          <cell r="AJ439" t="str">
            <v>BELLSOUTH TELECOMMUNICATI</v>
          </cell>
          <cell r="AK439" t="str">
            <v>VND</v>
          </cell>
          <cell r="AL439" t="str">
            <v>580436120</v>
          </cell>
          <cell r="AM439" t="str">
            <v>FAC</v>
          </cell>
          <cell r="AN439" t="str">
            <v>000</v>
          </cell>
          <cell r="AQ439" t="str">
            <v>NVD</v>
          </cell>
          <cell r="AR439" t="str">
            <v>2002-11-</v>
          </cell>
          <cell r="AU439" t="str">
            <v>2F095003F           BELLSOUTH TELECOMMUN1900003262</v>
          </cell>
          <cell r="AV439" t="str">
            <v>WF-BATCH</v>
          </cell>
          <cell r="AW439" t="str">
            <v>000</v>
          </cell>
          <cell r="AX439" t="str">
            <v>00</v>
          </cell>
          <cell r="AY439" t="str">
            <v>0</v>
          </cell>
          <cell r="AZ439" t="str">
            <v>FPL Fibernet</v>
          </cell>
        </row>
        <row r="440">
          <cell r="A440" t="str">
            <v>107100</v>
          </cell>
          <cell r="B440" t="str">
            <v>0314</v>
          </cell>
          <cell r="C440" t="str">
            <v>06075</v>
          </cell>
          <cell r="D440" t="str">
            <v>0FIBER</v>
          </cell>
          <cell r="E440" t="str">
            <v>314000</v>
          </cell>
          <cell r="F440" t="str">
            <v>0803</v>
          </cell>
          <cell r="G440" t="str">
            <v>36000</v>
          </cell>
          <cell r="H440" t="str">
            <v>A</v>
          </cell>
          <cell r="I440" t="str">
            <v>00000041</v>
          </cell>
          <cell r="J440">
            <v>60</v>
          </cell>
          <cell r="K440">
            <v>314</v>
          </cell>
          <cell r="L440">
            <v>6175</v>
          </cell>
          <cell r="M440">
            <v>107</v>
          </cell>
          <cell r="N440">
            <v>10</v>
          </cell>
          <cell r="O440">
            <v>0</v>
          </cell>
          <cell r="P440">
            <v>107.1</v>
          </cell>
          <cell r="Q440" t="str">
            <v>0803</v>
          </cell>
          <cell r="R440" t="str">
            <v>36000</v>
          </cell>
          <cell r="S440" t="str">
            <v>200212</v>
          </cell>
          <cell r="T440" t="str">
            <v>PY42</v>
          </cell>
          <cell r="U440">
            <v>172.13</v>
          </cell>
          <cell r="V440" t="str">
            <v>LDB</v>
          </cell>
          <cell r="W440">
            <v>0</v>
          </cell>
          <cell r="X440" t="str">
            <v>SHR</v>
          </cell>
          <cell r="Y440">
            <v>5</v>
          </cell>
          <cell r="Z440">
            <v>5</v>
          </cell>
          <cell r="AA440" t="str">
            <v>PYP</v>
          </cell>
          <cell r="AB440" t="str">
            <v xml:space="preserve"> 0000026</v>
          </cell>
          <cell r="AC440" t="str">
            <v>PYL</v>
          </cell>
          <cell r="AD440" t="str">
            <v>004368</v>
          </cell>
          <cell r="AE440" t="str">
            <v>EMP</v>
          </cell>
          <cell r="AF440" t="str">
            <v>13648</v>
          </cell>
          <cell r="AG440" t="str">
            <v>JUL</v>
          </cell>
          <cell r="AH440" t="str">
            <v xml:space="preserve"> 000.00</v>
          </cell>
          <cell r="AI440" t="str">
            <v>BCH</v>
          </cell>
          <cell r="AJ440" t="str">
            <v>500</v>
          </cell>
          <cell r="AK440" t="str">
            <v>CLS</v>
          </cell>
          <cell r="AL440" t="str">
            <v>R445</v>
          </cell>
          <cell r="AM440" t="str">
            <v>DTA</v>
          </cell>
          <cell r="AN440" t="str">
            <v xml:space="preserve"> 00000000000.00</v>
          </cell>
          <cell r="AO440" t="str">
            <v>DTH</v>
          </cell>
          <cell r="AP440" t="str">
            <v xml:space="preserve"> 00000000000.00</v>
          </cell>
          <cell r="AV440" t="str">
            <v>000000000</v>
          </cell>
          <cell r="AW440" t="str">
            <v>000</v>
          </cell>
          <cell r="AX440" t="str">
            <v>00</v>
          </cell>
          <cell r="AY440" t="str">
            <v>0</v>
          </cell>
          <cell r="AZ440" t="str">
            <v>FPL Fibernet</v>
          </cell>
        </row>
        <row r="441">
          <cell r="A441" t="str">
            <v>107100</v>
          </cell>
          <cell r="B441" t="str">
            <v>0335</v>
          </cell>
          <cell r="C441" t="str">
            <v>06075</v>
          </cell>
          <cell r="D441" t="str">
            <v>0FIBER</v>
          </cell>
          <cell r="E441" t="str">
            <v>335000</v>
          </cell>
          <cell r="F441" t="str">
            <v>0675</v>
          </cell>
          <cell r="G441" t="str">
            <v>52450</v>
          </cell>
          <cell r="H441" t="str">
            <v>A</v>
          </cell>
          <cell r="I441" t="str">
            <v>00000041</v>
          </cell>
          <cell r="J441">
            <v>62</v>
          </cell>
          <cell r="K441">
            <v>335</v>
          </cell>
          <cell r="L441">
            <v>6175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 t="str">
            <v>0675</v>
          </cell>
          <cell r="R441" t="str">
            <v>52450</v>
          </cell>
          <cell r="S441" t="str">
            <v>200212</v>
          </cell>
          <cell r="T441" t="str">
            <v>SA01</v>
          </cell>
          <cell r="U441">
            <v>5.0999999999999996</v>
          </cell>
          <cell r="W441">
            <v>0</v>
          </cell>
          <cell r="Y441">
            <v>0</v>
          </cell>
          <cell r="Z441">
            <v>0</v>
          </cell>
          <cell r="AA441" t="str">
            <v>BCH</v>
          </cell>
          <cell r="AB441" t="str">
            <v>450002346</v>
          </cell>
          <cell r="AC441" t="str">
            <v>PO#</v>
          </cell>
          <cell r="AE441" t="str">
            <v>S/R</v>
          </cell>
          <cell r="AI441" t="str">
            <v>PYN</v>
          </cell>
          <cell r="AJ441" t="str">
            <v>UNITED PARCEL SVC OF AMER</v>
          </cell>
          <cell r="AK441" t="str">
            <v>VND</v>
          </cell>
          <cell r="AL441" t="str">
            <v>362407381</v>
          </cell>
          <cell r="AM441" t="str">
            <v>FAC</v>
          </cell>
          <cell r="AN441" t="str">
            <v>000</v>
          </cell>
          <cell r="AQ441" t="str">
            <v>NVD</v>
          </cell>
          <cell r="AR441" t="str">
            <v>2002-10-</v>
          </cell>
          <cell r="AU441" t="str">
            <v>0000R454V3422       UNITED PARCEL SVC OF1900003308</v>
          </cell>
          <cell r="AV441" t="str">
            <v>WF-BATCH</v>
          </cell>
          <cell r="AW441" t="str">
            <v>000</v>
          </cell>
          <cell r="AX441" t="str">
            <v>00</v>
          </cell>
          <cell r="AY441" t="str">
            <v>0</v>
          </cell>
          <cell r="AZ441" t="str">
            <v>FPL Fibernet</v>
          </cell>
        </row>
        <row r="442">
          <cell r="A442" t="str">
            <v>107100</v>
          </cell>
          <cell r="B442" t="str">
            <v>0335</v>
          </cell>
          <cell r="C442" t="str">
            <v>06075</v>
          </cell>
          <cell r="D442" t="str">
            <v>0FIBER</v>
          </cell>
          <cell r="E442" t="str">
            <v>335000</v>
          </cell>
          <cell r="F442" t="str">
            <v>0676</v>
          </cell>
          <cell r="G442" t="str">
            <v>11450</v>
          </cell>
          <cell r="H442" t="str">
            <v>A</v>
          </cell>
          <cell r="I442" t="str">
            <v>00000041</v>
          </cell>
          <cell r="J442">
            <v>62</v>
          </cell>
          <cell r="K442">
            <v>335</v>
          </cell>
          <cell r="L442">
            <v>6175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 t="str">
            <v>0676</v>
          </cell>
          <cell r="R442" t="str">
            <v>11450</v>
          </cell>
          <cell r="S442" t="str">
            <v>200212</v>
          </cell>
          <cell r="T442" t="str">
            <v>SA01</v>
          </cell>
          <cell r="U442">
            <v>714.39</v>
          </cell>
          <cell r="V442" t="str">
            <v>LDB</v>
          </cell>
          <cell r="W442">
            <v>0</v>
          </cell>
          <cell r="Y442">
            <v>0</v>
          </cell>
          <cell r="Z442">
            <v>1</v>
          </cell>
          <cell r="AA442" t="str">
            <v>MS#</v>
          </cell>
          <cell r="AB442" t="str">
            <v xml:space="preserve">   998000427</v>
          </cell>
          <cell r="AC442" t="str">
            <v>BCH</v>
          </cell>
          <cell r="AD442" t="str">
            <v>012373</v>
          </cell>
          <cell r="AE442" t="str">
            <v>TML</v>
          </cell>
          <cell r="AF442" t="str">
            <v>12026</v>
          </cell>
          <cell r="AG442" t="str">
            <v>SRL</v>
          </cell>
          <cell r="AH442" t="str">
            <v>0368</v>
          </cell>
          <cell r="AI442" t="str">
            <v>DLV</v>
          </cell>
          <cell r="AJ442" t="str">
            <v>000</v>
          </cell>
          <cell r="AK442" t="str">
            <v>REL</v>
          </cell>
          <cell r="AL442" t="str">
            <v>000</v>
          </cell>
          <cell r="AM442" t="str">
            <v>LN#</v>
          </cell>
          <cell r="AO442" t="str">
            <v>UOI</v>
          </cell>
          <cell r="AP442" t="str">
            <v>EA</v>
          </cell>
          <cell r="AU442" t="str">
            <v>0</v>
          </cell>
          <cell r="AW442" t="str">
            <v>000</v>
          </cell>
          <cell r="AX442" t="str">
            <v>00</v>
          </cell>
          <cell r="AY442" t="str">
            <v>0</v>
          </cell>
          <cell r="AZ442" t="str">
            <v>FPL Fibernet</v>
          </cell>
        </row>
        <row r="443">
          <cell r="A443" t="str">
            <v>107100</v>
          </cell>
          <cell r="B443" t="str">
            <v>0312</v>
          </cell>
          <cell r="C443" t="str">
            <v>06080</v>
          </cell>
          <cell r="D443" t="str">
            <v>0ELECT</v>
          </cell>
          <cell r="E443" t="str">
            <v>312000</v>
          </cell>
          <cell r="F443" t="str">
            <v>0675</v>
          </cell>
          <cell r="G443" t="str">
            <v>52450</v>
          </cell>
          <cell r="H443" t="str">
            <v>A</v>
          </cell>
          <cell r="I443" t="str">
            <v>00000041</v>
          </cell>
          <cell r="J443">
            <v>65</v>
          </cell>
          <cell r="K443">
            <v>312</v>
          </cell>
          <cell r="L443">
            <v>6177</v>
          </cell>
          <cell r="M443">
            <v>398</v>
          </cell>
          <cell r="N443">
            <v>0</v>
          </cell>
          <cell r="O443">
            <v>1</v>
          </cell>
          <cell r="P443">
            <v>398.00099999999998</v>
          </cell>
          <cell r="Q443" t="str">
            <v>0675</v>
          </cell>
          <cell r="R443" t="str">
            <v>52450</v>
          </cell>
          <cell r="S443" t="str">
            <v>200212</v>
          </cell>
          <cell r="T443" t="str">
            <v>SA01</v>
          </cell>
          <cell r="U443">
            <v>5.71</v>
          </cell>
          <cell r="W443">
            <v>0</v>
          </cell>
          <cell r="Y443">
            <v>0</v>
          </cell>
          <cell r="Z443">
            <v>0</v>
          </cell>
          <cell r="AA443" t="str">
            <v>BCH</v>
          </cell>
          <cell r="AB443" t="str">
            <v>450002346</v>
          </cell>
          <cell r="AC443" t="str">
            <v>PO#</v>
          </cell>
          <cell r="AE443" t="str">
            <v>S/R</v>
          </cell>
          <cell r="AI443" t="str">
            <v>PYN</v>
          </cell>
          <cell r="AJ443" t="str">
            <v>UNITED PARCEL SVC OF AMER</v>
          </cell>
          <cell r="AK443" t="str">
            <v>VND</v>
          </cell>
          <cell r="AL443" t="str">
            <v>362407381</v>
          </cell>
          <cell r="AM443" t="str">
            <v>FAC</v>
          </cell>
          <cell r="AN443" t="str">
            <v>000</v>
          </cell>
          <cell r="AQ443" t="str">
            <v>NVD</v>
          </cell>
          <cell r="AR443" t="str">
            <v>2002-10-</v>
          </cell>
          <cell r="AU443" t="str">
            <v>0000R454V3422       UNITED PARCEL SVC OF1900003308</v>
          </cell>
          <cell r="AV443" t="str">
            <v>WF-BATCH</v>
          </cell>
          <cell r="AW443" t="str">
            <v>000</v>
          </cell>
          <cell r="AX443" t="str">
            <v>00</v>
          </cell>
          <cell r="AY443" t="str">
            <v>0</v>
          </cell>
          <cell r="AZ443" t="str">
            <v>FPL Fibernet</v>
          </cell>
        </row>
        <row r="444">
          <cell r="A444" t="str">
            <v>107100</v>
          </cell>
          <cell r="B444" t="str">
            <v>0312</v>
          </cell>
          <cell r="C444" t="str">
            <v>06080</v>
          </cell>
          <cell r="D444" t="str">
            <v>0ELECT</v>
          </cell>
          <cell r="E444" t="str">
            <v>312000</v>
          </cell>
          <cell r="F444" t="str">
            <v>0676</v>
          </cell>
          <cell r="G444" t="str">
            <v>12450</v>
          </cell>
          <cell r="H444" t="str">
            <v>A</v>
          </cell>
          <cell r="I444" t="str">
            <v>00000041</v>
          </cell>
          <cell r="J444">
            <v>65</v>
          </cell>
          <cell r="K444">
            <v>312</v>
          </cell>
          <cell r="L444">
            <v>6177</v>
          </cell>
          <cell r="M444">
            <v>398</v>
          </cell>
          <cell r="N444">
            <v>0</v>
          </cell>
          <cell r="O444">
            <v>1</v>
          </cell>
          <cell r="P444">
            <v>398.00099999999998</v>
          </cell>
          <cell r="Q444" t="str">
            <v>0676</v>
          </cell>
          <cell r="R444" t="str">
            <v>12450</v>
          </cell>
          <cell r="S444" t="str">
            <v>200212</v>
          </cell>
          <cell r="T444" t="str">
            <v>SA01</v>
          </cell>
          <cell r="U444">
            <v>-799.64</v>
          </cell>
          <cell r="V444" t="str">
            <v>LDB</v>
          </cell>
          <cell r="W444">
            <v>0</v>
          </cell>
          <cell r="Y444">
            <v>0</v>
          </cell>
          <cell r="Z444">
            <v>-2</v>
          </cell>
          <cell r="AA444" t="str">
            <v>MS#</v>
          </cell>
          <cell r="AB444" t="str">
            <v xml:space="preserve">   998003502</v>
          </cell>
          <cell r="AC444" t="str">
            <v>BCH</v>
          </cell>
          <cell r="AD444" t="str">
            <v>016804</v>
          </cell>
          <cell r="AE444" t="str">
            <v>TML</v>
          </cell>
          <cell r="AF444" t="str">
            <v>12010</v>
          </cell>
          <cell r="AG444" t="str">
            <v>SRL</v>
          </cell>
          <cell r="AH444" t="str">
            <v>0368</v>
          </cell>
          <cell r="AI444" t="str">
            <v>DLV</v>
          </cell>
          <cell r="AJ444" t="str">
            <v>000</v>
          </cell>
          <cell r="AK444" t="str">
            <v>REL</v>
          </cell>
          <cell r="AL444" t="str">
            <v>000</v>
          </cell>
          <cell r="AM444" t="str">
            <v>LN#</v>
          </cell>
          <cell r="AO444" t="str">
            <v>UOI</v>
          </cell>
          <cell r="AP444" t="str">
            <v>EA</v>
          </cell>
          <cell r="AU444" t="str">
            <v>0</v>
          </cell>
          <cell r="AW444" t="str">
            <v>000</v>
          </cell>
          <cell r="AX444" t="str">
            <v>00</v>
          </cell>
          <cell r="AY444" t="str">
            <v>0</v>
          </cell>
          <cell r="AZ444" t="str">
            <v>FPL Fibernet</v>
          </cell>
        </row>
        <row r="445">
          <cell r="A445" t="str">
            <v>107100</v>
          </cell>
          <cell r="B445" t="str">
            <v>0312</v>
          </cell>
          <cell r="C445" t="str">
            <v>06080</v>
          </cell>
          <cell r="D445" t="str">
            <v>0ELECT</v>
          </cell>
          <cell r="E445" t="str">
            <v>312000</v>
          </cell>
          <cell r="F445" t="str">
            <v>0676</v>
          </cell>
          <cell r="G445" t="str">
            <v>12450</v>
          </cell>
          <cell r="H445" t="str">
            <v>A</v>
          </cell>
          <cell r="I445" t="str">
            <v>00000041</v>
          </cell>
          <cell r="J445">
            <v>65</v>
          </cell>
          <cell r="K445">
            <v>312</v>
          </cell>
          <cell r="L445">
            <v>6177</v>
          </cell>
          <cell r="M445">
            <v>398</v>
          </cell>
          <cell r="N445">
            <v>0</v>
          </cell>
          <cell r="O445">
            <v>1</v>
          </cell>
          <cell r="P445">
            <v>398.00099999999998</v>
          </cell>
          <cell r="Q445" t="str">
            <v>0676</v>
          </cell>
          <cell r="R445" t="str">
            <v>12450</v>
          </cell>
          <cell r="S445" t="str">
            <v>200212</v>
          </cell>
          <cell r="T445" t="str">
            <v>SA01</v>
          </cell>
          <cell r="U445">
            <v>-1591.92</v>
          </cell>
          <cell r="V445" t="str">
            <v>LDB</v>
          </cell>
          <cell r="W445">
            <v>0</v>
          </cell>
          <cell r="Y445">
            <v>0</v>
          </cell>
          <cell r="Z445">
            <v>-12</v>
          </cell>
          <cell r="AA445" t="str">
            <v>MS#</v>
          </cell>
          <cell r="AB445" t="str">
            <v xml:space="preserve">   998003509</v>
          </cell>
          <cell r="AC445" t="str">
            <v>BCH</v>
          </cell>
          <cell r="AD445" t="str">
            <v>016804</v>
          </cell>
          <cell r="AE445" t="str">
            <v>TML</v>
          </cell>
          <cell r="AF445" t="str">
            <v>12010</v>
          </cell>
          <cell r="AG445" t="str">
            <v>SRL</v>
          </cell>
          <cell r="AH445" t="str">
            <v>0368</v>
          </cell>
          <cell r="AI445" t="str">
            <v>DLV</v>
          </cell>
          <cell r="AJ445" t="str">
            <v>000</v>
          </cell>
          <cell r="AK445" t="str">
            <v>REL</v>
          </cell>
          <cell r="AL445" t="str">
            <v>000</v>
          </cell>
          <cell r="AM445" t="str">
            <v>LN#</v>
          </cell>
          <cell r="AO445" t="str">
            <v>UOI</v>
          </cell>
          <cell r="AP445" t="str">
            <v>EA</v>
          </cell>
          <cell r="AU445" t="str">
            <v>0</v>
          </cell>
          <cell r="AW445" t="str">
            <v>000</v>
          </cell>
          <cell r="AX445" t="str">
            <v>00</v>
          </cell>
          <cell r="AY445" t="str">
            <v>0</v>
          </cell>
          <cell r="AZ445" t="str">
            <v>FPL Fibernet</v>
          </cell>
        </row>
        <row r="446">
          <cell r="A446" t="str">
            <v>107100</v>
          </cell>
          <cell r="B446" t="str">
            <v>0312</v>
          </cell>
          <cell r="C446" t="str">
            <v>06080</v>
          </cell>
          <cell r="D446" t="str">
            <v>0ELECT</v>
          </cell>
          <cell r="E446" t="str">
            <v>312000</v>
          </cell>
          <cell r="F446" t="str">
            <v>0676</v>
          </cell>
          <cell r="G446" t="str">
            <v>12450</v>
          </cell>
          <cell r="H446" t="str">
            <v>A</v>
          </cell>
          <cell r="I446" t="str">
            <v>00000041</v>
          </cell>
          <cell r="J446">
            <v>65</v>
          </cell>
          <cell r="K446">
            <v>312</v>
          </cell>
          <cell r="L446">
            <v>6177</v>
          </cell>
          <cell r="M446">
            <v>398</v>
          </cell>
          <cell r="N446">
            <v>0</v>
          </cell>
          <cell r="O446">
            <v>1</v>
          </cell>
          <cell r="P446">
            <v>398.00099999999998</v>
          </cell>
          <cell r="Q446" t="str">
            <v>0676</v>
          </cell>
          <cell r="R446" t="str">
            <v>12450</v>
          </cell>
          <cell r="S446" t="str">
            <v>200212</v>
          </cell>
          <cell r="T446" t="str">
            <v>SA01</v>
          </cell>
          <cell r="U446">
            <v>-2497.6799999999998</v>
          </cell>
          <cell r="V446" t="str">
            <v>LDB</v>
          </cell>
          <cell r="W446">
            <v>0</v>
          </cell>
          <cell r="Y446">
            <v>0</v>
          </cell>
          <cell r="Z446">
            <v>-8</v>
          </cell>
          <cell r="AA446" t="str">
            <v>MS#</v>
          </cell>
          <cell r="AB446" t="str">
            <v xml:space="preserve">   998014267</v>
          </cell>
          <cell r="AC446" t="str">
            <v>BCH</v>
          </cell>
          <cell r="AD446" t="str">
            <v>016804</v>
          </cell>
          <cell r="AE446" t="str">
            <v>TML</v>
          </cell>
          <cell r="AF446" t="str">
            <v>12010</v>
          </cell>
          <cell r="AG446" t="str">
            <v>SRL</v>
          </cell>
          <cell r="AH446" t="str">
            <v>0368</v>
          </cell>
          <cell r="AI446" t="str">
            <v>DLV</v>
          </cell>
          <cell r="AJ446" t="str">
            <v>000</v>
          </cell>
          <cell r="AK446" t="str">
            <v>REL</v>
          </cell>
          <cell r="AL446" t="str">
            <v>000</v>
          </cell>
          <cell r="AM446" t="str">
            <v>LN#</v>
          </cell>
          <cell r="AO446" t="str">
            <v>UOI</v>
          </cell>
          <cell r="AP446" t="str">
            <v>EA</v>
          </cell>
          <cell r="AU446" t="str">
            <v>0</v>
          </cell>
          <cell r="AW446" t="str">
            <v>000</v>
          </cell>
          <cell r="AX446" t="str">
            <v>00</v>
          </cell>
          <cell r="AY446" t="str">
            <v>0</v>
          </cell>
          <cell r="AZ446" t="str">
            <v>FPL Fibernet</v>
          </cell>
        </row>
        <row r="447">
          <cell r="A447" t="str">
            <v>107100</v>
          </cell>
          <cell r="B447" t="str">
            <v>0312</v>
          </cell>
          <cell r="C447" t="str">
            <v>06080</v>
          </cell>
          <cell r="D447" t="str">
            <v>0ELECT</v>
          </cell>
          <cell r="E447" t="str">
            <v>312000</v>
          </cell>
          <cell r="F447" t="str">
            <v>0790</v>
          </cell>
          <cell r="G447" t="str">
            <v>65000</v>
          </cell>
          <cell r="H447" t="str">
            <v>A</v>
          </cell>
          <cell r="I447" t="str">
            <v>00000041</v>
          </cell>
          <cell r="J447">
            <v>65</v>
          </cell>
          <cell r="K447">
            <v>312</v>
          </cell>
          <cell r="L447">
            <v>6177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 t="str">
            <v>0790</v>
          </cell>
          <cell r="R447" t="str">
            <v>65000</v>
          </cell>
          <cell r="S447" t="str">
            <v>200212</v>
          </cell>
          <cell r="T447" t="str">
            <v>CA01</v>
          </cell>
          <cell r="U447">
            <v>14500</v>
          </cell>
          <cell r="V447" t="str">
            <v>LDB</v>
          </cell>
          <cell r="W447">
            <v>0</v>
          </cell>
          <cell r="Y447">
            <v>0</v>
          </cell>
          <cell r="Z447">
            <v>0</v>
          </cell>
          <cell r="AA447" t="str">
            <v>BCH</v>
          </cell>
          <cell r="AB447" t="str">
            <v>0011</v>
          </cell>
          <cell r="AC447" t="str">
            <v>WKS</v>
          </cell>
          <cell r="AE447" t="str">
            <v>JV#</v>
          </cell>
          <cell r="AF447" t="str">
            <v>1232</v>
          </cell>
          <cell r="AG447" t="str">
            <v>FRN</v>
          </cell>
          <cell r="AH447" t="str">
            <v>6177</v>
          </cell>
          <cell r="AI447" t="str">
            <v>RP#</v>
          </cell>
          <cell r="AJ447" t="str">
            <v>000</v>
          </cell>
          <cell r="AK447" t="str">
            <v>CTL</v>
          </cell>
          <cell r="AM447" t="str">
            <v>RF#</v>
          </cell>
          <cell r="AU447" t="str">
            <v>ACCRUAL OF OCT 02 CAPITAL</v>
          </cell>
          <cell r="AZ447" t="str">
            <v>FPL Fibernet</v>
          </cell>
        </row>
        <row r="448">
          <cell r="A448" t="str">
            <v>107100</v>
          </cell>
          <cell r="B448" t="str">
            <v>0312</v>
          </cell>
          <cell r="C448" t="str">
            <v>06080</v>
          </cell>
          <cell r="D448" t="str">
            <v>0ELECT</v>
          </cell>
          <cell r="E448" t="str">
            <v>312000</v>
          </cell>
          <cell r="F448" t="str">
            <v>0790</v>
          </cell>
          <cell r="G448" t="str">
            <v>65000</v>
          </cell>
          <cell r="H448" t="str">
            <v>A</v>
          </cell>
          <cell r="I448" t="str">
            <v>00000041</v>
          </cell>
          <cell r="J448">
            <v>65</v>
          </cell>
          <cell r="K448">
            <v>312</v>
          </cell>
          <cell r="L448">
            <v>6177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 t="str">
            <v>0790</v>
          </cell>
          <cell r="R448" t="str">
            <v>65000</v>
          </cell>
          <cell r="S448" t="str">
            <v>200212</v>
          </cell>
          <cell r="T448" t="str">
            <v>CA01</v>
          </cell>
          <cell r="U448">
            <v>-14500</v>
          </cell>
          <cell r="V448" t="str">
            <v>LDB</v>
          </cell>
          <cell r="W448">
            <v>0</v>
          </cell>
          <cell r="Y448">
            <v>0</v>
          </cell>
          <cell r="Z448">
            <v>0</v>
          </cell>
          <cell r="AA448" t="str">
            <v>BCH</v>
          </cell>
          <cell r="AB448" t="str">
            <v>0042</v>
          </cell>
          <cell r="AC448" t="str">
            <v>WKS</v>
          </cell>
          <cell r="AE448" t="str">
            <v>JV#</v>
          </cell>
          <cell r="AF448" t="str">
            <v>1232</v>
          </cell>
          <cell r="AG448" t="str">
            <v>FRN</v>
          </cell>
          <cell r="AH448" t="str">
            <v>6177</v>
          </cell>
          <cell r="AI448" t="str">
            <v>RP#</v>
          </cell>
          <cell r="AJ448" t="str">
            <v>000</v>
          </cell>
          <cell r="AK448" t="str">
            <v>CTL</v>
          </cell>
          <cell r="AM448" t="str">
            <v>RF#</v>
          </cell>
          <cell r="AU448" t="str">
            <v>ACCRUAL REVERSAL OF DEC02</v>
          </cell>
          <cell r="AZ448" t="str">
            <v>FPL Fibernet</v>
          </cell>
        </row>
        <row r="449">
          <cell r="A449" t="str">
            <v>107100</v>
          </cell>
          <cell r="B449" t="str">
            <v>0312</v>
          </cell>
          <cell r="C449" t="str">
            <v>06080</v>
          </cell>
          <cell r="D449" t="str">
            <v>0ELECT</v>
          </cell>
          <cell r="E449" t="str">
            <v>312000</v>
          </cell>
          <cell r="F449" t="str">
            <v>0790</v>
          </cell>
          <cell r="G449" t="str">
            <v>65000</v>
          </cell>
          <cell r="H449" t="str">
            <v>A</v>
          </cell>
          <cell r="I449" t="str">
            <v>00000041</v>
          </cell>
          <cell r="J449">
            <v>70</v>
          </cell>
          <cell r="K449">
            <v>312</v>
          </cell>
          <cell r="L449">
            <v>6177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 t="str">
            <v>0790</v>
          </cell>
          <cell r="R449" t="str">
            <v>65000</v>
          </cell>
          <cell r="S449" t="str">
            <v>200212</v>
          </cell>
          <cell r="T449" t="str">
            <v>CA01</v>
          </cell>
          <cell r="U449">
            <v>-170913.63</v>
          </cell>
          <cell r="V449" t="str">
            <v>LDB</v>
          </cell>
          <cell r="W449">
            <v>0</v>
          </cell>
          <cell r="Y449">
            <v>0</v>
          </cell>
          <cell r="Z449">
            <v>0</v>
          </cell>
          <cell r="AA449" t="str">
            <v>BCH</v>
          </cell>
          <cell r="AB449" t="str">
            <v>0023</v>
          </cell>
          <cell r="AC449" t="str">
            <v>WKS</v>
          </cell>
          <cell r="AE449" t="str">
            <v>JV#</v>
          </cell>
          <cell r="AF449" t="str">
            <v>1232</v>
          </cell>
          <cell r="AG449" t="str">
            <v>FRN</v>
          </cell>
          <cell r="AH449" t="str">
            <v>6177</v>
          </cell>
          <cell r="AI449" t="str">
            <v>RP#</v>
          </cell>
          <cell r="AJ449" t="str">
            <v>000</v>
          </cell>
          <cell r="AK449" t="str">
            <v>CTL</v>
          </cell>
          <cell r="AM449" t="str">
            <v>RF#</v>
          </cell>
          <cell r="AU449" t="str">
            <v>TO PLACE IN SERVICE</v>
          </cell>
          <cell r="AZ449" t="str">
            <v>FPL Fibernet</v>
          </cell>
        </row>
        <row r="450">
          <cell r="A450" t="str">
            <v>107100</v>
          </cell>
          <cell r="B450" t="str">
            <v>0312</v>
          </cell>
          <cell r="C450" t="str">
            <v>06080</v>
          </cell>
          <cell r="D450" t="str">
            <v>0ELECT</v>
          </cell>
          <cell r="E450" t="str">
            <v>312000</v>
          </cell>
          <cell r="F450" t="str">
            <v>0803</v>
          </cell>
          <cell r="G450" t="str">
            <v>36000</v>
          </cell>
          <cell r="H450" t="str">
            <v>A</v>
          </cell>
          <cell r="I450" t="str">
            <v>00000041</v>
          </cell>
          <cell r="J450">
            <v>65</v>
          </cell>
          <cell r="K450">
            <v>312</v>
          </cell>
          <cell r="L450">
            <v>6177</v>
          </cell>
          <cell r="M450">
            <v>107</v>
          </cell>
          <cell r="N450">
            <v>10</v>
          </cell>
          <cell r="O450">
            <v>0</v>
          </cell>
          <cell r="P450">
            <v>107.1</v>
          </cell>
          <cell r="Q450" t="str">
            <v>0803</v>
          </cell>
          <cell r="R450" t="str">
            <v>36000</v>
          </cell>
          <cell r="S450" t="str">
            <v>200212</v>
          </cell>
          <cell r="T450" t="str">
            <v>PY42</v>
          </cell>
          <cell r="U450">
            <v>951.3</v>
          </cell>
          <cell r="V450" t="str">
            <v>LDB</v>
          </cell>
          <cell r="W450">
            <v>0</v>
          </cell>
          <cell r="X450" t="str">
            <v>SHR</v>
          </cell>
          <cell r="Y450">
            <v>28</v>
          </cell>
          <cell r="Z450">
            <v>28</v>
          </cell>
          <cell r="AA450" t="str">
            <v>PYP</v>
          </cell>
          <cell r="AB450" t="str">
            <v xml:space="preserve"> 0000026</v>
          </cell>
          <cell r="AC450" t="str">
            <v>PYL</v>
          </cell>
          <cell r="AD450" t="str">
            <v>004366</v>
          </cell>
          <cell r="AE450" t="str">
            <v>EMP</v>
          </cell>
          <cell r="AF450" t="str">
            <v>36745</v>
          </cell>
          <cell r="AG450" t="str">
            <v>JUL</v>
          </cell>
          <cell r="AH450" t="str">
            <v xml:space="preserve"> 000.00</v>
          </cell>
          <cell r="AI450" t="str">
            <v>BCH</v>
          </cell>
          <cell r="AJ450" t="str">
            <v>500</v>
          </cell>
          <cell r="AK450" t="str">
            <v>CLS</v>
          </cell>
          <cell r="AL450" t="str">
            <v>R432</v>
          </cell>
          <cell r="AM450" t="str">
            <v>DTA</v>
          </cell>
          <cell r="AN450" t="str">
            <v xml:space="preserve"> 00000000000.00</v>
          </cell>
          <cell r="AO450" t="str">
            <v>DTH</v>
          </cell>
          <cell r="AP450" t="str">
            <v xml:space="preserve"> 00000000000.00</v>
          </cell>
          <cell r="AV450" t="str">
            <v>000000000</v>
          </cell>
          <cell r="AW450" t="str">
            <v>000</v>
          </cell>
          <cell r="AX450" t="str">
            <v>00</v>
          </cell>
          <cell r="AY450" t="str">
            <v>0</v>
          </cell>
          <cell r="AZ450" t="str">
            <v>FPL Fibernet</v>
          </cell>
        </row>
        <row r="451">
          <cell r="A451" t="str">
            <v>107100</v>
          </cell>
          <cell r="B451" t="str">
            <v>0312</v>
          </cell>
          <cell r="C451" t="str">
            <v>06080</v>
          </cell>
          <cell r="D451" t="str">
            <v>0FIBER</v>
          </cell>
          <cell r="E451" t="str">
            <v>312000</v>
          </cell>
          <cell r="F451" t="str">
            <v>0662</v>
          </cell>
          <cell r="G451" t="str">
            <v>51450</v>
          </cell>
          <cell r="H451" t="str">
            <v>A</v>
          </cell>
          <cell r="I451" t="str">
            <v>00000041</v>
          </cell>
          <cell r="J451">
            <v>66</v>
          </cell>
          <cell r="K451">
            <v>312</v>
          </cell>
          <cell r="L451">
            <v>6177</v>
          </cell>
          <cell r="M451">
            <v>398</v>
          </cell>
          <cell r="N451">
            <v>0</v>
          </cell>
          <cell r="O451">
            <v>1</v>
          </cell>
          <cell r="P451">
            <v>398.00099999999998</v>
          </cell>
          <cell r="Q451" t="str">
            <v>0662</v>
          </cell>
          <cell r="R451" t="str">
            <v>51450</v>
          </cell>
          <cell r="S451" t="str">
            <v>200212</v>
          </cell>
          <cell r="T451" t="str">
            <v>SA01</v>
          </cell>
          <cell r="U451">
            <v>12325</v>
          </cell>
          <cell r="W451">
            <v>0</v>
          </cell>
          <cell r="Y451">
            <v>0</v>
          </cell>
          <cell r="Z451">
            <v>1</v>
          </cell>
          <cell r="AA451" t="str">
            <v>BCH</v>
          </cell>
          <cell r="AB451" t="str">
            <v>450002361</v>
          </cell>
          <cell r="AC451" t="str">
            <v>PO#</v>
          </cell>
          <cell r="AD451" t="str">
            <v>4500125619</v>
          </cell>
          <cell r="AE451" t="str">
            <v>S/R</v>
          </cell>
          <cell r="AF451" t="str">
            <v>337</v>
          </cell>
          <cell r="AI451" t="str">
            <v>PYN</v>
          </cell>
          <cell r="AJ451" t="str">
            <v>SYNCHRONET INC</v>
          </cell>
          <cell r="AK451" t="str">
            <v>VND</v>
          </cell>
          <cell r="AL451" t="str">
            <v>582523899</v>
          </cell>
          <cell r="AM451" t="str">
            <v>FAC</v>
          </cell>
          <cell r="AN451" t="str">
            <v>000</v>
          </cell>
          <cell r="AQ451" t="str">
            <v>NVD</v>
          </cell>
          <cell r="AR451" t="str">
            <v>2002-12-</v>
          </cell>
          <cell r="AU451" t="str">
            <v>INVOICE# FPL2233A   SYNCHRONET INC      5000003710</v>
          </cell>
          <cell r="AV451" t="str">
            <v>WF-BATCH</v>
          </cell>
          <cell r="AW451" t="str">
            <v>000</v>
          </cell>
          <cell r="AX451" t="str">
            <v>00</v>
          </cell>
          <cell r="AY451" t="str">
            <v>0</v>
          </cell>
          <cell r="AZ451" t="str">
            <v>FPL Fibernet</v>
          </cell>
        </row>
        <row r="452">
          <cell r="A452" t="str">
            <v>107100</v>
          </cell>
          <cell r="B452" t="str">
            <v>0312</v>
          </cell>
          <cell r="C452" t="str">
            <v>06080</v>
          </cell>
          <cell r="D452" t="str">
            <v>0FIBER</v>
          </cell>
          <cell r="E452" t="str">
            <v>312000</v>
          </cell>
          <cell r="F452" t="str">
            <v>0803</v>
          </cell>
          <cell r="G452" t="str">
            <v>36000</v>
          </cell>
          <cell r="H452" t="str">
            <v>A</v>
          </cell>
          <cell r="I452" t="str">
            <v>00000041</v>
          </cell>
          <cell r="J452">
            <v>60</v>
          </cell>
          <cell r="K452">
            <v>312</v>
          </cell>
          <cell r="L452">
            <v>6177</v>
          </cell>
          <cell r="M452">
            <v>107</v>
          </cell>
          <cell r="N452">
            <v>10</v>
          </cell>
          <cell r="O452">
            <v>0</v>
          </cell>
          <cell r="P452">
            <v>107.1</v>
          </cell>
          <cell r="Q452" t="str">
            <v>0803</v>
          </cell>
          <cell r="R452" t="str">
            <v>36000</v>
          </cell>
          <cell r="S452" t="str">
            <v>200212</v>
          </cell>
          <cell r="T452" t="str">
            <v>PY42</v>
          </cell>
          <cell r="U452">
            <v>124.61</v>
          </cell>
          <cell r="V452" t="str">
            <v>LDB</v>
          </cell>
          <cell r="W452">
            <v>0</v>
          </cell>
          <cell r="X452" t="str">
            <v>SHR</v>
          </cell>
          <cell r="Y452">
            <v>3</v>
          </cell>
          <cell r="Z452">
            <v>3</v>
          </cell>
          <cell r="AA452" t="str">
            <v>PYP</v>
          </cell>
          <cell r="AB452" t="str">
            <v xml:space="preserve"> 0000025</v>
          </cell>
          <cell r="AC452" t="str">
            <v>PYL</v>
          </cell>
          <cell r="AD452" t="str">
            <v>003054</v>
          </cell>
          <cell r="AE452" t="str">
            <v>EMP</v>
          </cell>
          <cell r="AF452" t="str">
            <v>16244</v>
          </cell>
          <cell r="AG452" t="str">
            <v>JUL</v>
          </cell>
          <cell r="AH452" t="str">
            <v xml:space="preserve"> 000.00</v>
          </cell>
          <cell r="AI452" t="str">
            <v>BCH</v>
          </cell>
          <cell r="AJ452" t="str">
            <v>500</v>
          </cell>
          <cell r="AK452" t="str">
            <v>CLS</v>
          </cell>
          <cell r="AL452" t="str">
            <v>R513</v>
          </cell>
          <cell r="AM452" t="str">
            <v>DTA</v>
          </cell>
          <cell r="AN452" t="str">
            <v xml:space="preserve"> 00000000000.00</v>
          </cell>
          <cell r="AO452" t="str">
            <v>DTH</v>
          </cell>
          <cell r="AP452" t="str">
            <v xml:space="preserve"> 00000000000.00</v>
          </cell>
          <cell r="AV452" t="str">
            <v>000000000</v>
          </cell>
          <cell r="AW452" t="str">
            <v>000</v>
          </cell>
          <cell r="AX452" t="str">
            <v>00</v>
          </cell>
          <cell r="AY452" t="str">
            <v>0</v>
          </cell>
          <cell r="AZ452" t="str">
            <v>FPL Fibernet</v>
          </cell>
        </row>
        <row r="453">
          <cell r="A453" t="str">
            <v>107100</v>
          </cell>
          <cell r="B453" t="str">
            <v>0312</v>
          </cell>
          <cell r="C453" t="str">
            <v>06080</v>
          </cell>
          <cell r="D453" t="str">
            <v>0FIBER</v>
          </cell>
          <cell r="E453" t="str">
            <v>312000</v>
          </cell>
          <cell r="F453" t="str">
            <v>0803</v>
          </cell>
          <cell r="G453" t="str">
            <v>36000</v>
          </cell>
          <cell r="H453" t="str">
            <v>A</v>
          </cell>
          <cell r="I453" t="str">
            <v>00000041</v>
          </cell>
          <cell r="J453">
            <v>60</v>
          </cell>
          <cell r="K453">
            <v>312</v>
          </cell>
          <cell r="L453">
            <v>6177</v>
          </cell>
          <cell r="M453">
            <v>107</v>
          </cell>
          <cell r="N453">
            <v>10</v>
          </cell>
          <cell r="O453">
            <v>0</v>
          </cell>
          <cell r="P453">
            <v>107.1</v>
          </cell>
          <cell r="Q453" t="str">
            <v>0803</v>
          </cell>
          <cell r="R453" t="str">
            <v>36000</v>
          </cell>
          <cell r="S453" t="str">
            <v>200212</v>
          </cell>
          <cell r="T453" t="str">
            <v>PY42</v>
          </cell>
          <cell r="U453">
            <v>124.61</v>
          </cell>
          <cell r="V453" t="str">
            <v>LDB</v>
          </cell>
          <cell r="W453">
            <v>0</v>
          </cell>
          <cell r="X453" t="str">
            <v>SHR</v>
          </cell>
          <cell r="Y453">
            <v>3</v>
          </cell>
          <cell r="Z453">
            <v>3</v>
          </cell>
          <cell r="AA453" t="str">
            <v>PYP</v>
          </cell>
          <cell r="AB453" t="str">
            <v xml:space="preserve"> 0000026</v>
          </cell>
          <cell r="AC453" t="str">
            <v>PYL</v>
          </cell>
          <cell r="AD453" t="str">
            <v>003054</v>
          </cell>
          <cell r="AE453" t="str">
            <v>EMP</v>
          </cell>
          <cell r="AF453" t="str">
            <v>16244</v>
          </cell>
          <cell r="AG453" t="str">
            <v>JUL</v>
          </cell>
          <cell r="AH453" t="str">
            <v xml:space="preserve"> 000.00</v>
          </cell>
          <cell r="AI453" t="str">
            <v>BCH</v>
          </cell>
          <cell r="AJ453" t="str">
            <v>500</v>
          </cell>
          <cell r="AK453" t="str">
            <v>CLS</v>
          </cell>
          <cell r="AL453" t="str">
            <v>R513</v>
          </cell>
          <cell r="AM453" t="str">
            <v>DTA</v>
          </cell>
          <cell r="AN453" t="str">
            <v xml:space="preserve"> 00000000000.00</v>
          </cell>
          <cell r="AO453" t="str">
            <v>DTH</v>
          </cell>
          <cell r="AP453" t="str">
            <v xml:space="preserve"> 00000000000.00</v>
          </cell>
          <cell r="AV453" t="str">
            <v>000000000</v>
          </cell>
          <cell r="AW453" t="str">
            <v>000</v>
          </cell>
          <cell r="AX453" t="str">
            <v>00</v>
          </cell>
          <cell r="AY453" t="str">
            <v>0</v>
          </cell>
          <cell r="AZ453" t="str">
            <v>FPL Fibernet</v>
          </cell>
        </row>
        <row r="454">
          <cell r="A454" t="str">
            <v>107100</v>
          </cell>
          <cell r="B454" t="str">
            <v>0312</v>
          </cell>
          <cell r="C454" t="str">
            <v>06080</v>
          </cell>
          <cell r="D454" t="str">
            <v>0FIBER</v>
          </cell>
          <cell r="E454" t="str">
            <v>312000</v>
          </cell>
          <cell r="F454" t="str">
            <v>0813</v>
          </cell>
          <cell r="G454" t="str">
            <v>50000</v>
          </cell>
          <cell r="H454" t="str">
            <v>A</v>
          </cell>
          <cell r="I454" t="str">
            <v>00000041</v>
          </cell>
          <cell r="J454">
            <v>66</v>
          </cell>
          <cell r="K454">
            <v>312</v>
          </cell>
          <cell r="L454">
            <v>6177</v>
          </cell>
          <cell r="M454">
            <v>0</v>
          </cell>
          <cell r="N454">
            <v>0</v>
          </cell>
          <cell r="O454">
            <v>1</v>
          </cell>
          <cell r="P454">
            <v>1E-3</v>
          </cell>
          <cell r="Q454" t="str">
            <v>0813</v>
          </cell>
          <cell r="R454" t="str">
            <v>50000</v>
          </cell>
          <cell r="S454" t="str">
            <v>200212</v>
          </cell>
          <cell r="T454" t="str">
            <v>CA01</v>
          </cell>
          <cell r="U454">
            <v>-13281</v>
          </cell>
          <cell r="W454">
            <v>0</v>
          </cell>
          <cell r="Y454">
            <v>0</v>
          </cell>
          <cell r="Z454">
            <v>0</v>
          </cell>
          <cell r="AA454" t="str">
            <v>BCH</v>
          </cell>
          <cell r="AB454" t="str">
            <v>0020002</v>
          </cell>
          <cell r="AI454" t="str">
            <v>CV#</v>
          </cell>
          <cell r="AJ454" t="str">
            <v>9998</v>
          </cell>
          <cell r="AQ454" t="str">
            <v>NVD</v>
          </cell>
          <cell r="AU454" t="str">
            <v>ADC TELECOMMUNICATIONS</v>
          </cell>
          <cell r="AZ454" t="str">
            <v>FPL Fibernet</v>
          </cell>
        </row>
        <row r="455">
          <cell r="A455" t="str">
            <v>107100</v>
          </cell>
          <cell r="B455" t="str">
            <v>0312</v>
          </cell>
          <cell r="C455" t="str">
            <v>06080</v>
          </cell>
          <cell r="D455" t="str">
            <v>0FIBER</v>
          </cell>
          <cell r="E455" t="str">
            <v>312000</v>
          </cell>
          <cell r="F455" t="str">
            <v>0813</v>
          </cell>
          <cell r="G455" t="str">
            <v>51450</v>
          </cell>
          <cell r="H455" t="str">
            <v>A</v>
          </cell>
          <cell r="I455" t="str">
            <v>00000041</v>
          </cell>
          <cell r="J455">
            <v>66</v>
          </cell>
          <cell r="K455">
            <v>312</v>
          </cell>
          <cell r="L455">
            <v>6177</v>
          </cell>
          <cell r="M455">
            <v>398</v>
          </cell>
          <cell r="N455">
            <v>0</v>
          </cell>
          <cell r="O455">
            <v>1</v>
          </cell>
          <cell r="P455">
            <v>398.00099999999998</v>
          </cell>
          <cell r="Q455" t="str">
            <v>0813</v>
          </cell>
          <cell r="R455" t="str">
            <v>51450</v>
          </cell>
          <cell r="S455" t="str">
            <v>200212</v>
          </cell>
          <cell r="T455" t="str">
            <v>SA01</v>
          </cell>
          <cell r="U455">
            <v>1435</v>
          </cell>
          <cell r="W455">
            <v>0</v>
          </cell>
          <cell r="Y455">
            <v>0</v>
          </cell>
          <cell r="Z455">
            <v>1</v>
          </cell>
          <cell r="AA455" t="str">
            <v>BCH</v>
          </cell>
          <cell r="AB455" t="str">
            <v>450002354</v>
          </cell>
          <cell r="AC455" t="str">
            <v>PO#</v>
          </cell>
          <cell r="AD455" t="str">
            <v>4500054250</v>
          </cell>
          <cell r="AE455" t="str">
            <v>S/R</v>
          </cell>
          <cell r="AF455" t="str">
            <v>337</v>
          </cell>
          <cell r="AI455" t="str">
            <v>PYN</v>
          </cell>
          <cell r="AJ455" t="str">
            <v>K NEX INC</v>
          </cell>
          <cell r="AK455" t="str">
            <v>VND</v>
          </cell>
          <cell r="AL455" t="str">
            <v>593648022</v>
          </cell>
          <cell r="AM455" t="str">
            <v>FAC</v>
          </cell>
          <cell r="AN455" t="str">
            <v>000</v>
          </cell>
          <cell r="AQ455" t="str">
            <v>NVD</v>
          </cell>
          <cell r="AR455" t="str">
            <v>2002-12-</v>
          </cell>
          <cell r="AU455" t="str">
            <v>INVOICE# 1114       K NEX INC           5000003655</v>
          </cell>
          <cell r="AV455" t="str">
            <v>WF-BATCH</v>
          </cell>
          <cell r="AW455" t="str">
            <v>000</v>
          </cell>
          <cell r="AX455" t="str">
            <v>00</v>
          </cell>
          <cell r="AY455" t="str">
            <v>0</v>
          </cell>
          <cell r="AZ455" t="str">
            <v>FPL Fibernet</v>
          </cell>
        </row>
        <row r="456">
          <cell r="A456" t="str">
            <v>107100</v>
          </cell>
          <cell r="B456" t="str">
            <v>0312</v>
          </cell>
          <cell r="C456" t="str">
            <v>06080</v>
          </cell>
          <cell r="D456" t="str">
            <v>0FIBER</v>
          </cell>
          <cell r="E456" t="str">
            <v>312000</v>
          </cell>
          <cell r="F456" t="str">
            <v>0813</v>
          </cell>
          <cell r="G456" t="str">
            <v>52450</v>
          </cell>
          <cell r="H456" t="str">
            <v>A</v>
          </cell>
          <cell r="I456" t="str">
            <v>00000041</v>
          </cell>
          <cell r="J456">
            <v>66</v>
          </cell>
          <cell r="K456">
            <v>312</v>
          </cell>
          <cell r="L456">
            <v>6177</v>
          </cell>
          <cell r="M456">
            <v>0</v>
          </cell>
          <cell r="N456">
            <v>0</v>
          </cell>
          <cell r="O456">
            <v>1</v>
          </cell>
          <cell r="P456">
            <v>1E-3</v>
          </cell>
          <cell r="Q456" t="str">
            <v>0813</v>
          </cell>
          <cell r="R456" t="str">
            <v>52450</v>
          </cell>
          <cell r="S456" t="str">
            <v>200212</v>
          </cell>
          <cell r="T456" t="str">
            <v>SA01</v>
          </cell>
          <cell r="U456">
            <v>-203.67</v>
          </cell>
          <cell r="W456">
            <v>0</v>
          </cell>
          <cell r="Y456">
            <v>0</v>
          </cell>
          <cell r="Z456">
            <v>-1</v>
          </cell>
          <cell r="AA456" t="str">
            <v>BCH</v>
          </cell>
          <cell r="AB456" t="str">
            <v>450002337</v>
          </cell>
          <cell r="AC456" t="str">
            <v>PO#</v>
          </cell>
          <cell r="AD456" t="str">
            <v>4500116202</v>
          </cell>
          <cell r="AE456" t="str">
            <v>S/R</v>
          </cell>
          <cell r="AF456" t="str">
            <v>337</v>
          </cell>
          <cell r="AI456" t="str">
            <v>PYN</v>
          </cell>
          <cell r="AJ456" t="str">
            <v>ADC TELECOMMUNICATIONS SA</v>
          </cell>
          <cell r="AK456" t="str">
            <v>VND</v>
          </cell>
          <cell r="AL456" t="str">
            <v>411903605</v>
          </cell>
          <cell r="AM456" t="str">
            <v>FAC</v>
          </cell>
          <cell r="AN456" t="str">
            <v>000</v>
          </cell>
          <cell r="AQ456" t="str">
            <v>NVD</v>
          </cell>
          <cell r="AR456" t="str">
            <v>2002-11-</v>
          </cell>
          <cell r="AU456" t="str">
            <v>ADC TELECOMMUNICATIOADC TELECOMMUNICATIO0015279957</v>
          </cell>
          <cell r="AV456" t="str">
            <v>AXR0JK3</v>
          </cell>
          <cell r="AW456" t="str">
            <v>000</v>
          </cell>
          <cell r="AX456" t="str">
            <v>00</v>
          </cell>
          <cell r="AY456" t="str">
            <v>0</v>
          </cell>
          <cell r="AZ456" t="str">
            <v>FPL Fibernet</v>
          </cell>
        </row>
        <row r="457">
          <cell r="A457" t="str">
            <v>107100</v>
          </cell>
          <cell r="B457" t="str">
            <v>0312</v>
          </cell>
          <cell r="C457" t="str">
            <v>06080</v>
          </cell>
          <cell r="D457" t="str">
            <v>0FIBER</v>
          </cell>
          <cell r="E457" t="str">
            <v>312000</v>
          </cell>
          <cell r="F457" t="str">
            <v>0803</v>
          </cell>
          <cell r="G457" t="str">
            <v>36000</v>
          </cell>
          <cell r="H457" t="str">
            <v>A</v>
          </cell>
          <cell r="I457" t="str">
            <v>00000041</v>
          </cell>
          <cell r="J457">
            <v>60</v>
          </cell>
          <cell r="K457">
            <v>312</v>
          </cell>
          <cell r="L457">
            <v>6178</v>
          </cell>
          <cell r="M457">
            <v>107</v>
          </cell>
          <cell r="N457">
            <v>10</v>
          </cell>
          <cell r="O457">
            <v>0</v>
          </cell>
          <cell r="P457">
            <v>107.1</v>
          </cell>
          <cell r="Q457" t="str">
            <v>0803</v>
          </cell>
          <cell r="R457" t="str">
            <v>36000</v>
          </cell>
          <cell r="S457" t="str">
            <v>200212</v>
          </cell>
          <cell r="T457" t="str">
            <v>PY42</v>
          </cell>
          <cell r="U457">
            <v>154.79</v>
          </cell>
          <cell r="V457" t="str">
            <v>LDB</v>
          </cell>
          <cell r="W457">
            <v>0</v>
          </cell>
          <cell r="X457" t="str">
            <v>SHR</v>
          </cell>
          <cell r="Y457">
            <v>7</v>
          </cell>
          <cell r="Z457">
            <v>7</v>
          </cell>
          <cell r="AA457" t="str">
            <v>PYP</v>
          </cell>
          <cell r="AB457" t="str">
            <v xml:space="preserve"> 0000025</v>
          </cell>
          <cell r="AC457" t="str">
            <v>PYL</v>
          </cell>
          <cell r="AD457" t="str">
            <v>004340</v>
          </cell>
          <cell r="AE457" t="str">
            <v>EMP</v>
          </cell>
          <cell r="AF457" t="str">
            <v>96483</v>
          </cell>
          <cell r="AG457" t="str">
            <v>JUL</v>
          </cell>
          <cell r="AH457" t="str">
            <v xml:space="preserve"> 000.00</v>
          </cell>
          <cell r="AI457" t="str">
            <v>BCH</v>
          </cell>
          <cell r="AJ457" t="str">
            <v>500</v>
          </cell>
          <cell r="AK457" t="str">
            <v>CLS</v>
          </cell>
          <cell r="AL457" t="str">
            <v>R453</v>
          </cell>
          <cell r="AM457" t="str">
            <v>DTA</v>
          </cell>
          <cell r="AN457" t="str">
            <v xml:space="preserve"> 00000000000.00</v>
          </cell>
          <cell r="AO457" t="str">
            <v>DTH</v>
          </cell>
          <cell r="AP457" t="str">
            <v xml:space="preserve"> 00000000000.00</v>
          </cell>
          <cell r="AV457" t="str">
            <v>000000000</v>
          </cell>
          <cell r="AW457" t="str">
            <v>000</v>
          </cell>
          <cell r="AX457" t="str">
            <v>00</v>
          </cell>
          <cell r="AY457" t="str">
            <v>0</v>
          </cell>
          <cell r="AZ457" t="str">
            <v>FPL Fibernet</v>
          </cell>
        </row>
        <row r="458">
          <cell r="A458" t="str">
            <v>107100</v>
          </cell>
          <cell r="B458" t="str">
            <v>0312</v>
          </cell>
          <cell r="C458" t="str">
            <v>06080</v>
          </cell>
          <cell r="D458" t="str">
            <v>0FIBER</v>
          </cell>
          <cell r="E458" t="str">
            <v>312000</v>
          </cell>
          <cell r="F458" t="str">
            <v>0803</v>
          </cell>
          <cell r="G458" t="str">
            <v>36000</v>
          </cell>
          <cell r="H458" t="str">
            <v>A</v>
          </cell>
          <cell r="I458" t="str">
            <v>00000041</v>
          </cell>
          <cell r="J458">
            <v>60</v>
          </cell>
          <cell r="K458">
            <v>312</v>
          </cell>
          <cell r="L458">
            <v>6178</v>
          </cell>
          <cell r="M458">
            <v>107</v>
          </cell>
          <cell r="N458">
            <v>10</v>
          </cell>
          <cell r="O458">
            <v>0</v>
          </cell>
          <cell r="P458">
            <v>107.1</v>
          </cell>
          <cell r="Q458" t="str">
            <v>0803</v>
          </cell>
          <cell r="R458" t="str">
            <v>36000</v>
          </cell>
          <cell r="S458" t="str">
            <v>200212</v>
          </cell>
          <cell r="T458" t="str">
            <v>PY42</v>
          </cell>
          <cell r="U458">
            <v>334.8</v>
          </cell>
          <cell r="V458" t="str">
            <v>LDB</v>
          </cell>
          <cell r="W458">
            <v>0</v>
          </cell>
          <cell r="X458" t="str">
            <v>SHR</v>
          </cell>
          <cell r="Y458">
            <v>8</v>
          </cell>
          <cell r="Z458">
            <v>8</v>
          </cell>
          <cell r="AA458" t="str">
            <v>PYP</v>
          </cell>
          <cell r="AB458" t="str">
            <v xml:space="preserve"> 0000025</v>
          </cell>
          <cell r="AC458" t="str">
            <v>PYL</v>
          </cell>
          <cell r="AD458" t="str">
            <v>004368</v>
          </cell>
          <cell r="AE458" t="str">
            <v>EMP</v>
          </cell>
          <cell r="AF458" t="str">
            <v>64529</v>
          </cell>
          <cell r="AG458" t="str">
            <v>JUL</v>
          </cell>
          <cell r="AH458" t="str">
            <v xml:space="preserve"> 000.00</v>
          </cell>
          <cell r="AI458" t="str">
            <v>BCH</v>
          </cell>
          <cell r="AJ458" t="str">
            <v>500</v>
          </cell>
          <cell r="AK458" t="str">
            <v>CLS</v>
          </cell>
          <cell r="AL458" t="str">
            <v>R436</v>
          </cell>
          <cell r="AM458" t="str">
            <v>DTA</v>
          </cell>
          <cell r="AN458" t="str">
            <v xml:space="preserve"> 00000000000.00</v>
          </cell>
          <cell r="AO458" t="str">
            <v>DTH</v>
          </cell>
          <cell r="AP458" t="str">
            <v xml:space="preserve"> 00000000000.00</v>
          </cell>
          <cell r="AV458" t="str">
            <v>000000000</v>
          </cell>
          <cell r="AW458" t="str">
            <v>000</v>
          </cell>
          <cell r="AX458" t="str">
            <v>00</v>
          </cell>
          <cell r="AY458" t="str">
            <v>0</v>
          </cell>
          <cell r="AZ458" t="str">
            <v>FPL Fibernet</v>
          </cell>
        </row>
        <row r="459">
          <cell r="A459" t="str">
            <v>107100</v>
          </cell>
          <cell r="B459" t="str">
            <v>0312</v>
          </cell>
          <cell r="C459" t="str">
            <v>06080</v>
          </cell>
          <cell r="D459" t="str">
            <v>0FIBER</v>
          </cell>
          <cell r="E459" t="str">
            <v>312000</v>
          </cell>
          <cell r="F459" t="str">
            <v>0803</v>
          </cell>
          <cell r="G459" t="str">
            <v>36000</v>
          </cell>
          <cell r="H459" t="str">
            <v>A</v>
          </cell>
          <cell r="I459" t="str">
            <v>00000041</v>
          </cell>
          <cell r="J459">
            <v>60</v>
          </cell>
          <cell r="K459">
            <v>312</v>
          </cell>
          <cell r="L459">
            <v>6178</v>
          </cell>
          <cell r="M459">
            <v>107</v>
          </cell>
          <cell r="N459">
            <v>10</v>
          </cell>
          <cell r="O459">
            <v>0</v>
          </cell>
          <cell r="P459">
            <v>107.1</v>
          </cell>
          <cell r="Q459" t="str">
            <v>0803</v>
          </cell>
          <cell r="R459" t="str">
            <v>36000</v>
          </cell>
          <cell r="S459" t="str">
            <v>200212</v>
          </cell>
          <cell r="T459" t="str">
            <v>PY42</v>
          </cell>
          <cell r="U459">
            <v>502.2</v>
          </cell>
          <cell r="V459" t="str">
            <v>LDB</v>
          </cell>
          <cell r="W459">
            <v>0</v>
          </cell>
          <cell r="X459" t="str">
            <v>SHR</v>
          </cell>
          <cell r="Y459">
            <v>12</v>
          </cell>
          <cell r="Z459">
            <v>12</v>
          </cell>
          <cell r="AA459" t="str">
            <v>PYP</v>
          </cell>
          <cell r="AB459" t="str">
            <v xml:space="preserve"> 0000026</v>
          </cell>
          <cell r="AC459" t="str">
            <v>PYL</v>
          </cell>
          <cell r="AD459" t="str">
            <v>004368</v>
          </cell>
          <cell r="AE459" t="str">
            <v>EMP</v>
          </cell>
          <cell r="AF459" t="str">
            <v>64529</v>
          </cell>
          <cell r="AG459" t="str">
            <v>JUL</v>
          </cell>
          <cell r="AH459" t="str">
            <v xml:space="preserve"> 000.00</v>
          </cell>
          <cell r="AI459" t="str">
            <v>BCH</v>
          </cell>
          <cell r="AJ459" t="str">
            <v>500</v>
          </cell>
          <cell r="AK459" t="str">
            <v>CLS</v>
          </cell>
          <cell r="AL459" t="str">
            <v>R436</v>
          </cell>
          <cell r="AM459" t="str">
            <v>DTA</v>
          </cell>
          <cell r="AN459" t="str">
            <v xml:space="preserve"> 00000000000.00</v>
          </cell>
          <cell r="AO459" t="str">
            <v>DTH</v>
          </cell>
          <cell r="AP459" t="str">
            <v xml:space="preserve"> 00000000000.00</v>
          </cell>
          <cell r="AV459" t="str">
            <v>000000000</v>
          </cell>
          <cell r="AW459" t="str">
            <v>000</v>
          </cell>
          <cell r="AX459" t="str">
            <v>00</v>
          </cell>
          <cell r="AY459" t="str">
            <v>0</v>
          </cell>
          <cell r="AZ459" t="str">
            <v>FPL Fibernet</v>
          </cell>
        </row>
        <row r="460">
          <cell r="A460" t="str">
            <v>107100</v>
          </cell>
          <cell r="B460" t="str">
            <v>0314</v>
          </cell>
          <cell r="C460" t="str">
            <v>06080</v>
          </cell>
          <cell r="D460" t="str">
            <v>0FIBER</v>
          </cell>
          <cell r="E460" t="str">
            <v>314000</v>
          </cell>
          <cell r="F460" t="str">
            <v>0803</v>
          </cell>
          <cell r="G460" t="str">
            <v>36000</v>
          </cell>
          <cell r="H460" t="str">
            <v>A</v>
          </cell>
          <cell r="I460" t="str">
            <v>00000041</v>
          </cell>
          <cell r="J460">
            <v>60</v>
          </cell>
          <cell r="K460">
            <v>314</v>
          </cell>
          <cell r="L460">
            <v>6179</v>
          </cell>
          <cell r="M460">
            <v>107</v>
          </cell>
          <cell r="N460">
            <v>10</v>
          </cell>
          <cell r="O460">
            <v>0</v>
          </cell>
          <cell r="P460">
            <v>107.1</v>
          </cell>
          <cell r="Q460" t="str">
            <v>0803</v>
          </cell>
          <cell r="R460" t="str">
            <v>36000</v>
          </cell>
          <cell r="S460" t="str">
            <v>200212</v>
          </cell>
          <cell r="T460" t="str">
            <v>PY42</v>
          </cell>
          <cell r="U460">
            <v>265.35000000000002</v>
          </cell>
          <cell r="V460" t="str">
            <v>LDB</v>
          </cell>
          <cell r="W460">
            <v>0</v>
          </cell>
          <cell r="X460" t="str">
            <v>SHR</v>
          </cell>
          <cell r="Y460">
            <v>12</v>
          </cell>
          <cell r="Z460">
            <v>12</v>
          </cell>
          <cell r="AA460" t="str">
            <v>PYP</v>
          </cell>
          <cell r="AB460" t="str">
            <v xml:space="preserve"> 0000026</v>
          </cell>
          <cell r="AC460" t="str">
            <v>PYL</v>
          </cell>
          <cell r="AD460" t="str">
            <v>004340</v>
          </cell>
          <cell r="AE460" t="str">
            <v>EMP</v>
          </cell>
          <cell r="AF460" t="str">
            <v>96483</v>
          </cell>
          <cell r="AG460" t="str">
            <v>JUL</v>
          </cell>
          <cell r="AH460" t="str">
            <v xml:space="preserve"> 000.00</v>
          </cell>
          <cell r="AI460" t="str">
            <v>BCH</v>
          </cell>
          <cell r="AJ460" t="str">
            <v>500</v>
          </cell>
          <cell r="AK460" t="str">
            <v>CLS</v>
          </cell>
          <cell r="AL460" t="str">
            <v>R453</v>
          </cell>
          <cell r="AM460" t="str">
            <v>DTA</v>
          </cell>
          <cell r="AN460" t="str">
            <v xml:space="preserve"> 00000000000.00</v>
          </cell>
          <cell r="AO460" t="str">
            <v>DTH</v>
          </cell>
          <cell r="AP460" t="str">
            <v xml:space="preserve"> 00000000000.00</v>
          </cell>
          <cell r="AV460" t="str">
            <v>000000000</v>
          </cell>
          <cell r="AW460" t="str">
            <v>000</v>
          </cell>
          <cell r="AX460" t="str">
            <v>00</v>
          </cell>
          <cell r="AY460" t="str">
            <v>0</v>
          </cell>
          <cell r="AZ460" t="str">
            <v>FPL Fibernet</v>
          </cell>
        </row>
        <row r="461">
          <cell r="A461" t="str">
            <v>107100</v>
          </cell>
          <cell r="B461" t="str">
            <v>0312</v>
          </cell>
          <cell r="C461" t="str">
            <v>06080</v>
          </cell>
          <cell r="D461" t="str">
            <v>0ELECT</v>
          </cell>
          <cell r="E461" t="str">
            <v>312000</v>
          </cell>
          <cell r="F461" t="str">
            <v>0790</v>
          </cell>
          <cell r="G461" t="str">
            <v>65000</v>
          </cell>
          <cell r="H461" t="str">
            <v>A</v>
          </cell>
          <cell r="I461" t="str">
            <v>00000041</v>
          </cell>
          <cell r="J461">
            <v>65</v>
          </cell>
          <cell r="K461">
            <v>312</v>
          </cell>
          <cell r="L461">
            <v>6180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 t="str">
            <v>0790</v>
          </cell>
          <cell r="R461" t="str">
            <v>65000</v>
          </cell>
          <cell r="S461" t="str">
            <v>200212</v>
          </cell>
          <cell r="T461" t="str">
            <v>CA01</v>
          </cell>
          <cell r="U461">
            <v>4600</v>
          </cell>
          <cell r="V461" t="str">
            <v>LDB</v>
          </cell>
          <cell r="W461">
            <v>0</v>
          </cell>
          <cell r="Y461">
            <v>0</v>
          </cell>
          <cell r="Z461">
            <v>0</v>
          </cell>
          <cell r="AA461" t="str">
            <v>BCH</v>
          </cell>
          <cell r="AB461" t="str">
            <v>0011</v>
          </cell>
          <cell r="AC461" t="str">
            <v>WKS</v>
          </cell>
          <cell r="AE461" t="str">
            <v>JV#</v>
          </cell>
          <cell r="AF461" t="str">
            <v>1232</v>
          </cell>
          <cell r="AG461" t="str">
            <v>FRN</v>
          </cell>
          <cell r="AH461" t="str">
            <v>6180</v>
          </cell>
          <cell r="AI461" t="str">
            <v>RP#</v>
          </cell>
          <cell r="AJ461" t="str">
            <v>000</v>
          </cell>
          <cell r="AK461" t="str">
            <v>CTL</v>
          </cell>
          <cell r="AM461" t="str">
            <v>RF#</v>
          </cell>
          <cell r="AU461" t="str">
            <v>ACCRUAL OF OCT 02 CAPITAL</v>
          </cell>
          <cell r="AZ461" t="str">
            <v>FPL Fibernet</v>
          </cell>
        </row>
        <row r="462">
          <cell r="A462" t="str">
            <v>107100</v>
          </cell>
          <cell r="B462" t="str">
            <v>0312</v>
          </cell>
          <cell r="C462" t="str">
            <v>06080</v>
          </cell>
          <cell r="D462" t="str">
            <v>0FIBER</v>
          </cell>
          <cell r="E462" t="str">
            <v>312000</v>
          </cell>
          <cell r="F462" t="str">
            <v>0803</v>
          </cell>
          <cell r="G462" t="str">
            <v>36000</v>
          </cell>
          <cell r="H462" t="str">
            <v>A</v>
          </cell>
          <cell r="I462" t="str">
            <v>00000041</v>
          </cell>
          <cell r="J462">
            <v>60</v>
          </cell>
          <cell r="K462">
            <v>312</v>
          </cell>
          <cell r="L462">
            <v>6180</v>
          </cell>
          <cell r="M462">
            <v>107</v>
          </cell>
          <cell r="N462">
            <v>10</v>
          </cell>
          <cell r="O462">
            <v>0</v>
          </cell>
          <cell r="P462">
            <v>107.1</v>
          </cell>
          <cell r="Q462" t="str">
            <v>0803</v>
          </cell>
          <cell r="R462" t="str">
            <v>36000</v>
          </cell>
          <cell r="S462" t="str">
            <v>200212</v>
          </cell>
          <cell r="T462" t="str">
            <v>PY42</v>
          </cell>
          <cell r="U462">
            <v>115.2</v>
          </cell>
          <cell r="V462" t="str">
            <v>LDB</v>
          </cell>
          <cell r="W462">
            <v>0</v>
          </cell>
          <cell r="X462" t="str">
            <v>SHR</v>
          </cell>
          <cell r="Y462">
            <v>4</v>
          </cell>
          <cell r="Z462">
            <v>4</v>
          </cell>
          <cell r="AA462" t="str">
            <v>PYP</v>
          </cell>
          <cell r="AB462" t="str">
            <v xml:space="preserve"> 0000025</v>
          </cell>
          <cell r="AC462" t="str">
            <v>PYL</v>
          </cell>
          <cell r="AD462" t="str">
            <v>004385</v>
          </cell>
          <cell r="AE462" t="str">
            <v>EMP</v>
          </cell>
          <cell r="AF462" t="str">
            <v>01612</v>
          </cell>
          <cell r="AG462" t="str">
            <v>JUL</v>
          </cell>
          <cell r="AH462" t="str">
            <v xml:space="preserve"> 000.00</v>
          </cell>
          <cell r="AI462" t="str">
            <v>BCH</v>
          </cell>
          <cell r="AJ462" t="str">
            <v>500</v>
          </cell>
          <cell r="AK462" t="str">
            <v>CLS</v>
          </cell>
          <cell r="AL462" t="str">
            <v>R433</v>
          </cell>
          <cell r="AM462" t="str">
            <v>DTA</v>
          </cell>
          <cell r="AN462" t="str">
            <v xml:space="preserve"> 00000000000.00</v>
          </cell>
          <cell r="AO462" t="str">
            <v>DTH</v>
          </cell>
          <cell r="AP462" t="str">
            <v xml:space="preserve"> 00000000000.00</v>
          </cell>
          <cell r="AV462" t="str">
            <v>000000000</v>
          </cell>
          <cell r="AW462" t="str">
            <v>000</v>
          </cell>
          <cell r="AX462" t="str">
            <v>00</v>
          </cell>
          <cell r="AY462" t="str">
            <v>0</v>
          </cell>
          <cell r="AZ462" t="str">
            <v>FPL Fibernet</v>
          </cell>
        </row>
        <row r="463">
          <cell r="A463" t="str">
            <v>107100</v>
          </cell>
          <cell r="B463" t="str">
            <v>0312</v>
          </cell>
          <cell r="C463" t="str">
            <v>06080</v>
          </cell>
          <cell r="D463" t="str">
            <v>0FIBER</v>
          </cell>
          <cell r="E463" t="str">
            <v>312000</v>
          </cell>
          <cell r="F463" t="str">
            <v>0803</v>
          </cell>
          <cell r="G463" t="str">
            <v>36000</v>
          </cell>
          <cell r="H463" t="str">
            <v>A</v>
          </cell>
          <cell r="I463" t="str">
            <v>00000041</v>
          </cell>
          <cell r="J463">
            <v>60</v>
          </cell>
          <cell r="K463">
            <v>312</v>
          </cell>
          <cell r="L463">
            <v>6180</v>
          </cell>
          <cell r="M463">
            <v>107</v>
          </cell>
          <cell r="N463">
            <v>10</v>
          </cell>
          <cell r="O463">
            <v>0</v>
          </cell>
          <cell r="P463">
            <v>107.1</v>
          </cell>
          <cell r="Q463" t="str">
            <v>0803</v>
          </cell>
          <cell r="R463" t="str">
            <v>36000</v>
          </cell>
          <cell r="S463" t="str">
            <v>200212</v>
          </cell>
          <cell r="T463" t="str">
            <v>PY42</v>
          </cell>
          <cell r="U463">
            <v>207.69</v>
          </cell>
          <cell r="V463" t="str">
            <v>LDB</v>
          </cell>
          <cell r="W463">
            <v>0</v>
          </cell>
          <cell r="X463" t="str">
            <v>SHR</v>
          </cell>
          <cell r="Y463">
            <v>5</v>
          </cell>
          <cell r="Z463">
            <v>5</v>
          </cell>
          <cell r="AA463" t="str">
            <v>PYP</v>
          </cell>
          <cell r="AB463" t="str">
            <v xml:space="preserve"> 0000001</v>
          </cell>
          <cell r="AC463" t="str">
            <v>PYL</v>
          </cell>
          <cell r="AD463" t="str">
            <v>003054</v>
          </cell>
          <cell r="AE463" t="str">
            <v>EMP</v>
          </cell>
          <cell r="AF463" t="str">
            <v>16244</v>
          </cell>
          <cell r="AG463" t="str">
            <v>JUL</v>
          </cell>
          <cell r="AH463" t="str">
            <v xml:space="preserve"> 000.00</v>
          </cell>
          <cell r="AI463" t="str">
            <v>BCH</v>
          </cell>
          <cell r="AJ463" t="str">
            <v>500</v>
          </cell>
          <cell r="AK463" t="str">
            <v>CLS</v>
          </cell>
          <cell r="AL463" t="str">
            <v>R513</v>
          </cell>
          <cell r="AM463" t="str">
            <v>DTA</v>
          </cell>
          <cell r="AN463" t="str">
            <v xml:space="preserve"> 00000000000.00</v>
          </cell>
          <cell r="AO463" t="str">
            <v>DTH</v>
          </cell>
          <cell r="AP463" t="str">
            <v xml:space="preserve"> 00000000000.00</v>
          </cell>
          <cell r="AV463" t="str">
            <v>000000000</v>
          </cell>
          <cell r="AW463" t="str">
            <v>000</v>
          </cell>
          <cell r="AX463" t="str">
            <v>00</v>
          </cell>
          <cell r="AY463" t="str">
            <v>0</v>
          </cell>
          <cell r="AZ463" t="str">
            <v>FPL Fibernet</v>
          </cell>
        </row>
        <row r="464">
          <cell r="A464" t="str">
            <v>107100</v>
          </cell>
          <cell r="B464" t="str">
            <v>0312</v>
          </cell>
          <cell r="C464" t="str">
            <v>06080</v>
          </cell>
          <cell r="D464" t="str">
            <v>0FIBER</v>
          </cell>
          <cell r="E464" t="str">
            <v>312000</v>
          </cell>
          <cell r="F464" t="str">
            <v>0803</v>
          </cell>
          <cell r="G464" t="str">
            <v>36000</v>
          </cell>
          <cell r="H464" t="str">
            <v>A</v>
          </cell>
          <cell r="I464" t="str">
            <v>00000041</v>
          </cell>
          <cell r="J464">
            <v>60</v>
          </cell>
          <cell r="K464">
            <v>312</v>
          </cell>
          <cell r="L464">
            <v>6180</v>
          </cell>
          <cell r="M464">
            <v>107</v>
          </cell>
          <cell r="N464">
            <v>10</v>
          </cell>
          <cell r="O464">
            <v>0</v>
          </cell>
          <cell r="P464">
            <v>107.1</v>
          </cell>
          <cell r="Q464" t="str">
            <v>0803</v>
          </cell>
          <cell r="R464" t="str">
            <v>36000</v>
          </cell>
          <cell r="S464" t="str">
            <v>200212</v>
          </cell>
          <cell r="T464" t="str">
            <v>PY42</v>
          </cell>
          <cell r="U464">
            <v>669.6</v>
          </cell>
          <cell r="V464" t="str">
            <v>LDB</v>
          </cell>
          <cell r="W464">
            <v>0</v>
          </cell>
          <cell r="X464" t="str">
            <v>SHR</v>
          </cell>
          <cell r="Y464">
            <v>16</v>
          </cell>
          <cell r="Z464">
            <v>16</v>
          </cell>
          <cell r="AA464" t="str">
            <v>PYP</v>
          </cell>
          <cell r="AB464" t="str">
            <v xml:space="preserve"> 0000026</v>
          </cell>
          <cell r="AC464" t="str">
            <v>PYL</v>
          </cell>
          <cell r="AD464" t="str">
            <v>004368</v>
          </cell>
          <cell r="AE464" t="str">
            <v>EMP</v>
          </cell>
          <cell r="AF464" t="str">
            <v>64529</v>
          </cell>
          <cell r="AG464" t="str">
            <v>JUL</v>
          </cell>
          <cell r="AH464" t="str">
            <v xml:space="preserve"> 000.00</v>
          </cell>
          <cell r="AI464" t="str">
            <v>BCH</v>
          </cell>
          <cell r="AJ464" t="str">
            <v>500</v>
          </cell>
          <cell r="AK464" t="str">
            <v>CLS</v>
          </cell>
          <cell r="AL464" t="str">
            <v>R436</v>
          </cell>
          <cell r="AM464" t="str">
            <v>DTA</v>
          </cell>
          <cell r="AN464" t="str">
            <v xml:space="preserve"> 00000000000.00</v>
          </cell>
          <cell r="AO464" t="str">
            <v>DTH</v>
          </cell>
          <cell r="AP464" t="str">
            <v xml:space="preserve"> 00000000000.00</v>
          </cell>
          <cell r="AV464" t="str">
            <v>000000000</v>
          </cell>
          <cell r="AW464" t="str">
            <v>000</v>
          </cell>
          <cell r="AX464" t="str">
            <v>00</v>
          </cell>
          <cell r="AY464" t="str">
            <v>0</v>
          </cell>
          <cell r="AZ464" t="str">
            <v>FPL Fibernet</v>
          </cell>
        </row>
        <row r="465">
          <cell r="A465" t="str">
            <v>107100</v>
          </cell>
          <cell r="B465" t="str">
            <v>0366</v>
          </cell>
          <cell r="C465" t="str">
            <v>06080</v>
          </cell>
          <cell r="D465" t="str">
            <v>0FIBER</v>
          </cell>
          <cell r="E465" t="str">
            <v>385000</v>
          </cell>
          <cell r="F465" t="str">
            <v>0803</v>
          </cell>
          <cell r="G465" t="str">
            <v>36000</v>
          </cell>
          <cell r="H465" t="str">
            <v>A</v>
          </cell>
          <cell r="I465" t="str">
            <v>00000041</v>
          </cell>
          <cell r="J465">
            <v>60</v>
          </cell>
          <cell r="K465">
            <v>366</v>
          </cell>
          <cell r="L465">
            <v>6180</v>
          </cell>
          <cell r="M465">
            <v>107</v>
          </cell>
          <cell r="N465">
            <v>10</v>
          </cell>
          <cell r="O465">
            <v>0</v>
          </cell>
          <cell r="P465">
            <v>107.1</v>
          </cell>
          <cell r="Q465" t="str">
            <v>0803</v>
          </cell>
          <cell r="R465" t="str">
            <v>36000</v>
          </cell>
          <cell r="S465" t="str">
            <v>200212</v>
          </cell>
          <cell r="T465" t="str">
            <v>PY42</v>
          </cell>
          <cell r="U465">
            <v>418.5</v>
          </cell>
          <cell r="V465" t="str">
            <v>LDB</v>
          </cell>
          <cell r="W465">
            <v>0</v>
          </cell>
          <cell r="X465" t="str">
            <v>SHR</v>
          </cell>
          <cell r="Y465">
            <v>10</v>
          </cell>
          <cell r="Z465">
            <v>10</v>
          </cell>
          <cell r="AA465" t="str">
            <v>PYP</v>
          </cell>
          <cell r="AB465" t="str">
            <v xml:space="preserve"> 0000025</v>
          </cell>
          <cell r="AC465" t="str">
            <v>PYL</v>
          </cell>
          <cell r="AD465" t="str">
            <v>004368</v>
          </cell>
          <cell r="AE465" t="str">
            <v>EMP</v>
          </cell>
          <cell r="AF465" t="str">
            <v>64529</v>
          </cell>
          <cell r="AG465" t="str">
            <v>JUL</v>
          </cell>
          <cell r="AH465" t="str">
            <v xml:space="preserve"> 000.00</v>
          </cell>
          <cell r="AI465" t="str">
            <v>BCH</v>
          </cell>
          <cell r="AJ465" t="str">
            <v>500</v>
          </cell>
          <cell r="AK465" t="str">
            <v>CLS</v>
          </cell>
          <cell r="AL465" t="str">
            <v>R436</v>
          </cell>
          <cell r="AM465" t="str">
            <v>DTA</v>
          </cell>
          <cell r="AN465" t="str">
            <v xml:space="preserve"> 00000000000.00</v>
          </cell>
          <cell r="AO465" t="str">
            <v>DTH</v>
          </cell>
          <cell r="AP465" t="str">
            <v xml:space="preserve"> 00000000000.00</v>
          </cell>
          <cell r="AV465" t="str">
            <v>000000000</v>
          </cell>
          <cell r="AW465" t="str">
            <v>000</v>
          </cell>
          <cell r="AX465" t="str">
            <v>00</v>
          </cell>
          <cell r="AY465" t="str">
            <v>0</v>
          </cell>
          <cell r="AZ465" t="str">
            <v>FPL Fibernet</v>
          </cell>
        </row>
        <row r="466">
          <cell r="A466" t="str">
            <v>107100</v>
          </cell>
          <cell r="B466" t="str">
            <v>0312</v>
          </cell>
          <cell r="C466" t="str">
            <v>06080</v>
          </cell>
          <cell r="D466" t="str">
            <v>0ELECT</v>
          </cell>
          <cell r="E466" t="str">
            <v>312000</v>
          </cell>
          <cell r="F466" t="str">
            <v>0676</v>
          </cell>
          <cell r="G466" t="str">
            <v>11450</v>
          </cell>
          <cell r="H466" t="str">
            <v>A</v>
          </cell>
          <cell r="I466" t="str">
            <v>00000041</v>
          </cell>
          <cell r="J466">
            <v>65</v>
          </cell>
          <cell r="K466">
            <v>312</v>
          </cell>
          <cell r="L466">
            <v>6181</v>
          </cell>
          <cell r="M466">
            <v>398</v>
          </cell>
          <cell r="N466">
            <v>0</v>
          </cell>
          <cell r="O466">
            <v>1</v>
          </cell>
          <cell r="P466">
            <v>398.00099999999998</v>
          </cell>
          <cell r="Q466" t="str">
            <v>0676</v>
          </cell>
          <cell r="R466" t="str">
            <v>11450</v>
          </cell>
          <cell r="S466" t="str">
            <v>200212</v>
          </cell>
          <cell r="T466" t="str">
            <v>SA01</v>
          </cell>
          <cell r="U466">
            <v>2.04</v>
          </cell>
          <cell r="V466" t="str">
            <v>LDB</v>
          </cell>
          <cell r="W466">
            <v>0</v>
          </cell>
          <cell r="Y466">
            <v>0</v>
          </cell>
          <cell r="Z466">
            <v>1</v>
          </cell>
          <cell r="AA466" t="str">
            <v>MS#</v>
          </cell>
          <cell r="AB466" t="str">
            <v xml:space="preserve">   998014607</v>
          </cell>
          <cell r="AC466" t="str">
            <v>BCH</v>
          </cell>
          <cell r="AD466" t="str">
            <v>018722</v>
          </cell>
          <cell r="AE466" t="str">
            <v>TML</v>
          </cell>
          <cell r="AF466" t="str">
            <v>12017</v>
          </cell>
          <cell r="AG466" t="str">
            <v>SRL</v>
          </cell>
          <cell r="AH466" t="str">
            <v>0350</v>
          </cell>
          <cell r="AI466" t="str">
            <v>DLV</v>
          </cell>
          <cell r="AJ466" t="str">
            <v>000</v>
          </cell>
          <cell r="AK466" t="str">
            <v>REL</v>
          </cell>
          <cell r="AL466" t="str">
            <v>000</v>
          </cell>
          <cell r="AM466" t="str">
            <v>LN#</v>
          </cell>
          <cell r="AO466" t="str">
            <v>UOI</v>
          </cell>
          <cell r="AP466" t="str">
            <v>EA</v>
          </cell>
          <cell r="AU466" t="str">
            <v>0</v>
          </cell>
          <cell r="AW466" t="str">
            <v>000</v>
          </cell>
          <cell r="AX466" t="str">
            <v>00</v>
          </cell>
          <cell r="AY466" t="str">
            <v>0</v>
          </cell>
          <cell r="AZ466" t="str">
            <v>FPL Fibernet</v>
          </cell>
        </row>
        <row r="467">
          <cell r="A467" t="str">
            <v>107100</v>
          </cell>
          <cell r="B467" t="str">
            <v>0312</v>
          </cell>
          <cell r="C467" t="str">
            <v>06080</v>
          </cell>
          <cell r="D467" t="str">
            <v>0ELECT</v>
          </cell>
          <cell r="E467" t="str">
            <v>312000</v>
          </cell>
          <cell r="F467" t="str">
            <v>0676</v>
          </cell>
          <cell r="G467" t="str">
            <v>11450</v>
          </cell>
          <cell r="H467" t="str">
            <v>A</v>
          </cell>
          <cell r="I467" t="str">
            <v>00000041</v>
          </cell>
          <cell r="J467">
            <v>65</v>
          </cell>
          <cell r="K467">
            <v>312</v>
          </cell>
          <cell r="L467">
            <v>6181</v>
          </cell>
          <cell r="M467">
            <v>398</v>
          </cell>
          <cell r="N467">
            <v>0</v>
          </cell>
          <cell r="O467">
            <v>1</v>
          </cell>
          <cell r="P467">
            <v>398.00099999999998</v>
          </cell>
          <cell r="Q467" t="str">
            <v>0676</v>
          </cell>
          <cell r="R467" t="str">
            <v>11450</v>
          </cell>
          <cell r="S467" t="str">
            <v>200212</v>
          </cell>
          <cell r="T467" t="str">
            <v>SA01</v>
          </cell>
          <cell r="U467">
            <v>2.88</v>
          </cell>
          <cell r="V467" t="str">
            <v>LDB</v>
          </cell>
          <cell r="W467">
            <v>0</v>
          </cell>
          <cell r="Y467">
            <v>0</v>
          </cell>
          <cell r="Z467">
            <v>1</v>
          </cell>
          <cell r="AA467" t="str">
            <v>MS#</v>
          </cell>
          <cell r="AB467" t="str">
            <v xml:space="preserve">   998014606</v>
          </cell>
          <cell r="AC467" t="str">
            <v>BCH</v>
          </cell>
          <cell r="AD467" t="str">
            <v>018722</v>
          </cell>
          <cell r="AE467" t="str">
            <v>TML</v>
          </cell>
          <cell r="AF467" t="str">
            <v>12017</v>
          </cell>
          <cell r="AG467" t="str">
            <v>SRL</v>
          </cell>
          <cell r="AH467" t="str">
            <v>0350</v>
          </cell>
          <cell r="AI467" t="str">
            <v>DLV</v>
          </cell>
          <cell r="AJ467" t="str">
            <v>000</v>
          </cell>
          <cell r="AK467" t="str">
            <v>REL</v>
          </cell>
          <cell r="AL467" t="str">
            <v>000</v>
          </cell>
          <cell r="AM467" t="str">
            <v>LN#</v>
          </cell>
          <cell r="AO467" t="str">
            <v>UOI</v>
          </cell>
          <cell r="AP467" t="str">
            <v>EA</v>
          </cell>
          <cell r="AU467" t="str">
            <v>0</v>
          </cell>
          <cell r="AW467" t="str">
            <v>000</v>
          </cell>
          <cell r="AX467" t="str">
            <v>00</v>
          </cell>
          <cell r="AY467" t="str">
            <v>0</v>
          </cell>
          <cell r="AZ467" t="str">
            <v>FPL Fibernet</v>
          </cell>
        </row>
        <row r="468">
          <cell r="A468" t="str">
            <v>107100</v>
          </cell>
          <cell r="B468" t="str">
            <v>0312</v>
          </cell>
          <cell r="C468" t="str">
            <v>06080</v>
          </cell>
          <cell r="D468" t="str">
            <v>0ELECT</v>
          </cell>
          <cell r="E468" t="str">
            <v>312000</v>
          </cell>
          <cell r="F468" t="str">
            <v>0676</v>
          </cell>
          <cell r="G468" t="str">
            <v>11450</v>
          </cell>
          <cell r="H468" t="str">
            <v>A</v>
          </cell>
          <cell r="I468" t="str">
            <v>00000041</v>
          </cell>
          <cell r="J468">
            <v>65</v>
          </cell>
          <cell r="K468">
            <v>312</v>
          </cell>
          <cell r="L468">
            <v>6181</v>
          </cell>
          <cell r="M468">
            <v>398</v>
          </cell>
          <cell r="N468">
            <v>0</v>
          </cell>
          <cell r="O468">
            <v>1</v>
          </cell>
          <cell r="P468">
            <v>398.00099999999998</v>
          </cell>
          <cell r="Q468" t="str">
            <v>0676</v>
          </cell>
          <cell r="R468" t="str">
            <v>11450</v>
          </cell>
          <cell r="S468" t="str">
            <v>200212</v>
          </cell>
          <cell r="T468" t="str">
            <v>SA01</v>
          </cell>
          <cell r="U468">
            <v>14.84</v>
          </cell>
          <cell r="V468" t="str">
            <v>LDB</v>
          </cell>
          <cell r="W468">
            <v>0</v>
          </cell>
          <cell r="Y468">
            <v>0</v>
          </cell>
          <cell r="Z468">
            <v>2</v>
          </cell>
          <cell r="AA468" t="str">
            <v>MS#</v>
          </cell>
          <cell r="AB468" t="str">
            <v xml:space="preserve">   998012288</v>
          </cell>
          <cell r="AC468" t="str">
            <v>BCH</v>
          </cell>
          <cell r="AD468" t="str">
            <v>018721</v>
          </cell>
          <cell r="AE468" t="str">
            <v>TML</v>
          </cell>
          <cell r="AF468" t="str">
            <v>12017</v>
          </cell>
          <cell r="AG468" t="str">
            <v>SRL</v>
          </cell>
          <cell r="AH468" t="str">
            <v>0368</v>
          </cell>
          <cell r="AI468" t="str">
            <v>DLV</v>
          </cell>
          <cell r="AJ468" t="str">
            <v>000</v>
          </cell>
          <cell r="AK468" t="str">
            <v>REL</v>
          </cell>
          <cell r="AL468" t="str">
            <v>000</v>
          </cell>
          <cell r="AM468" t="str">
            <v>LN#</v>
          </cell>
          <cell r="AO468" t="str">
            <v>UOI</v>
          </cell>
          <cell r="AP468" t="str">
            <v>EA</v>
          </cell>
          <cell r="AU468" t="str">
            <v>0</v>
          </cell>
          <cell r="AW468" t="str">
            <v>000</v>
          </cell>
          <cell r="AX468" t="str">
            <v>00</v>
          </cell>
          <cell r="AY468" t="str">
            <v>0</v>
          </cell>
          <cell r="AZ468" t="str">
            <v>FPL Fibernet</v>
          </cell>
        </row>
        <row r="469">
          <cell r="A469" t="str">
            <v>107100</v>
          </cell>
          <cell r="B469" t="str">
            <v>0312</v>
          </cell>
          <cell r="C469" t="str">
            <v>06080</v>
          </cell>
          <cell r="D469" t="str">
            <v>0ELECT</v>
          </cell>
          <cell r="E469" t="str">
            <v>312000</v>
          </cell>
          <cell r="F469" t="str">
            <v>0676</v>
          </cell>
          <cell r="G469" t="str">
            <v>11450</v>
          </cell>
          <cell r="H469" t="str">
            <v>A</v>
          </cell>
          <cell r="I469" t="str">
            <v>00000041</v>
          </cell>
          <cell r="J469">
            <v>65</v>
          </cell>
          <cell r="K469">
            <v>312</v>
          </cell>
          <cell r="L469">
            <v>6181</v>
          </cell>
          <cell r="M469">
            <v>398</v>
          </cell>
          <cell r="N469">
            <v>0</v>
          </cell>
          <cell r="O469">
            <v>1</v>
          </cell>
          <cell r="P469">
            <v>398.00099999999998</v>
          </cell>
          <cell r="Q469" t="str">
            <v>0676</v>
          </cell>
          <cell r="R469" t="str">
            <v>11450</v>
          </cell>
          <cell r="S469" t="str">
            <v>200212</v>
          </cell>
          <cell r="T469" t="str">
            <v>SA01</v>
          </cell>
          <cell r="U469">
            <v>16.97</v>
          </cell>
          <cell r="V469" t="str">
            <v>LDB</v>
          </cell>
          <cell r="W469">
            <v>0</v>
          </cell>
          <cell r="Y469">
            <v>0</v>
          </cell>
          <cell r="Z469">
            <v>1</v>
          </cell>
          <cell r="AA469" t="str">
            <v>MS#</v>
          </cell>
          <cell r="AB469" t="str">
            <v xml:space="preserve">   998014517</v>
          </cell>
          <cell r="AC469" t="str">
            <v>BCH</v>
          </cell>
          <cell r="AD469" t="str">
            <v>018722</v>
          </cell>
          <cell r="AE469" t="str">
            <v>TML</v>
          </cell>
          <cell r="AF469" t="str">
            <v>12017</v>
          </cell>
          <cell r="AG469" t="str">
            <v>SRL</v>
          </cell>
          <cell r="AH469" t="str">
            <v>0350</v>
          </cell>
          <cell r="AI469" t="str">
            <v>DLV</v>
          </cell>
          <cell r="AJ469" t="str">
            <v>000</v>
          </cell>
          <cell r="AK469" t="str">
            <v>REL</v>
          </cell>
          <cell r="AL469" t="str">
            <v>000</v>
          </cell>
          <cell r="AM469" t="str">
            <v>LN#</v>
          </cell>
          <cell r="AO469" t="str">
            <v>UOI</v>
          </cell>
          <cell r="AP469" t="str">
            <v>EA</v>
          </cell>
          <cell r="AU469" t="str">
            <v>0</v>
          </cell>
          <cell r="AW469" t="str">
            <v>000</v>
          </cell>
          <cell r="AX469" t="str">
            <v>00</v>
          </cell>
          <cell r="AY469" t="str">
            <v>0</v>
          </cell>
          <cell r="AZ469" t="str">
            <v>FPL Fibernet</v>
          </cell>
        </row>
        <row r="470">
          <cell r="A470" t="str">
            <v>107100</v>
          </cell>
          <cell r="B470" t="str">
            <v>0312</v>
          </cell>
          <cell r="C470" t="str">
            <v>06080</v>
          </cell>
          <cell r="D470" t="str">
            <v>0ELECT</v>
          </cell>
          <cell r="E470" t="str">
            <v>312000</v>
          </cell>
          <cell r="F470" t="str">
            <v>0676</v>
          </cell>
          <cell r="G470" t="str">
            <v>11450</v>
          </cell>
          <cell r="H470" t="str">
            <v>A</v>
          </cell>
          <cell r="I470" t="str">
            <v>00000041</v>
          </cell>
          <cell r="J470">
            <v>65</v>
          </cell>
          <cell r="K470">
            <v>312</v>
          </cell>
          <cell r="L470">
            <v>6181</v>
          </cell>
          <cell r="M470">
            <v>398</v>
          </cell>
          <cell r="N470">
            <v>0</v>
          </cell>
          <cell r="O470">
            <v>1</v>
          </cell>
          <cell r="P470">
            <v>398.00099999999998</v>
          </cell>
          <cell r="Q470" t="str">
            <v>0676</v>
          </cell>
          <cell r="R470" t="str">
            <v>11450</v>
          </cell>
          <cell r="S470" t="str">
            <v>200212</v>
          </cell>
          <cell r="T470" t="str">
            <v>SA01</v>
          </cell>
          <cell r="U470">
            <v>19.48</v>
          </cell>
          <cell r="V470" t="str">
            <v>LDB</v>
          </cell>
          <cell r="W470">
            <v>0</v>
          </cell>
          <cell r="Y470">
            <v>0</v>
          </cell>
          <cell r="Z470">
            <v>2</v>
          </cell>
          <cell r="AA470" t="str">
            <v>MS#</v>
          </cell>
          <cell r="AB470" t="str">
            <v xml:space="preserve">   998014037</v>
          </cell>
          <cell r="AC470" t="str">
            <v>BCH</v>
          </cell>
          <cell r="AD470" t="str">
            <v>018726</v>
          </cell>
          <cell r="AE470" t="str">
            <v>TML</v>
          </cell>
          <cell r="AF470" t="str">
            <v>12017</v>
          </cell>
          <cell r="AG470" t="str">
            <v>SRL</v>
          </cell>
          <cell r="AH470" t="str">
            <v>0350</v>
          </cell>
          <cell r="AI470" t="str">
            <v>DLV</v>
          </cell>
          <cell r="AJ470" t="str">
            <v>000</v>
          </cell>
          <cell r="AK470" t="str">
            <v>REL</v>
          </cell>
          <cell r="AL470" t="str">
            <v>000</v>
          </cell>
          <cell r="AM470" t="str">
            <v>LN#</v>
          </cell>
          <cell r="AO470" t="str">
            <v>UOI</v>
          </cell>
          <cell r="AP470" t="str">
            <v>EA</v>
          </cell>
          <cell r="AU470" t="str">
            <v>0</v>
          </cell>
          <cell r="AW470" t="str">
            <v>000</v>
          </cell>
          <cell r="AX470" t="str">
            <v>00</v>
          </cell>
          <cell r="AY470" t="str">
            <v>0</v>
          </cell>
          <cell r="AZ470" t="str">
            <v>FPL Fibernet</v>
          </cell>
        </row>
        <row r="471">
          <cell r="A471" t="str">
            <v>107100</v>
          </cell>
          <cell r="B471" t="str">
            <v>0312</v>
          </cell>
          <cell r="C471" t="str">
            <v>06080</v>
          </cell>
          <cell r="D471" t="str">
            <v>0ELECT</v>
          </cell>
          <cell r="E471" t="str">
            <v>312000</v>
          </cell>
          <cell r="F471" t="str">
            <v>0676</v>
          </cell>
          <cell r="G471" t="str">
            <v>11450</v>
          </cell>
          <cell r="H471" t="str">
            <v>A</v>
          </cell>
          <cell r="I471" t="str">
            <v>00000041</v>
          </cell>
          <cell r="J471">
            <v>65</v>
          </cell>
          <cell r="K471">
            <v>312</v>
          </cell>
          <cell r="L471">
            <v>6181</v>
          </cell>
          <cell r="M471">
            <v>398</v>
          </cell>
          <cell r="N471">
            <v>0</v>
          </cell>
          <cell r="O471">
            <v>1</v>
          </cell>
          <cell r="P471">
            <v>398.00099999999998</v>
          </cell>
          <cell r="Q471" t="str">
            <v>0676</v>
          </cell>
          <cell r="R471" t="str">
            <v>11450</v>
          </cell>
          <cell r="S471" t="str">
            <v>200212</v>
          </cell>
          <cell r="T471" t="str">
            <v>SA01</v>
          </cell>
          <cell r="U471">
            <v>30.22</v>
          </cell>
          <cell r="V471" t="str">
            <v>LDB</v>
          </cell>
          <cell r="W471">
            <v>0</v>
          </cell>
          <cell r="Y471">
            <v>0</v>
          </cell>
          <cell r="Z471">
            <v>2</v>
          </cell>
          <cell r="AA471" t="str">
            <v>MS#</v>
          </cell>
          <cell r="AB471" t="str">
            <v xml:space="preserve">   998000157</v>
          </cell>
          <cell r="AC471" t="str">
            <v>BCH</v>
          </cell>
          <cell r="AD471" t="str">
            <v>013388</v>
          </cell>
          <cell r="AE471" t="str">
            <v>TML</v>
          </cell>
          <cell r="AF471" t="str">
            <v>12016</v>
          </cell>
          <cell r="AG471" t="str">
            <v>SRL</v>
          </cell>
          <cell r="AH471" t="str">
            <v>0368</v>
          </cell>
          <cell r="AI471" t="str">
            <v>DLV</v>
          </cell>
          <cell r="AJ471" t="str">
            <v>000</v>
          </cell>
          <cell r="AK471" t="str">
            <v>REL</v>
          </cell>
          <cell r="AL471" t="str">
            <v>000</v>
          </cell>
          <cell r="AM471" t="str">
            <v>LN#</v>
          </cell>
          <cell r="AO471" t="str">
            <v>UOI</v>
          </cell>
          <cell r="AP471" t="str">
            <v>EA</v>
          </cell>
          <cell r="AU471" t="str">
            <v>0</v>
          </cell>
          <cell r="AW471" t="str">
            <v>000</v>
          </cell>
          <cell r="AX471" t="str">
            <v>00</v>
          </cell>
          <cell r="AY471" t="str">
            <v>0</v>
          </cell>
          <cell r="AZ471" t="str">
            <v>FPL Fibernet</v>
          </cell>
        </row>
        <row r="472">
          <cell r="A472" t="str">
            <v>107100</v>
          </cell>
          <cell r="B472" t="str">
            <v>0312</v>
          </cell>
          <cell r="C472" t="str">
            <v>06080</v>
          </cell>
          <cell r="D472" t="str">
            <v>0ELECT</v>
          </cell>
          <cell r="E472" t="str">
            <v>312000</v>
          </cell>
          <cell r="F472" t="str">
            <v>0676</v>
          </cell>
          <cell r="G472" t="str">
            <v>11450</v>
          </cell>
          <cell r="H472" t="str">
            <v>A</v>
          </cell>
          <cell r="I472" t="str">
            <v>00000041</v>
          </cell>
          <cell r="J472">
            <v>65</v>
          </cell>
          <cell r="K472">
            <v>312</v>
          </cell>
          <cell r="L472">
            <v>6181</v>
          </cell>
          <cell r="M472">
            <v>398</v>
          </cell>
          <cell r="N472">
            <v>0</v>
          </cell>
          <cell r="O472">
            <v>1</v>
          </cell>
          <cell r="P472">
            <v>398.00099999999998</v>
          </cell>
          <cell r="Q472" t="str">
            <v>0676</v>
          </cell>
          <cell r="R472" t="str">
            <v>11450</v>
          </cell>
          <cell r="S472" t="str">
            <v>200212</v>
          </cell>
          <cell r="T472" t="str">
            <v>SA01</v>
          </cell>
          <cell r="U472">
            <v>33.5</v>
          </cell>
          <cell r="V472" t="str">
            <v>LDB</v>
          </cell>
          <cell r="W472">
            <v>0</v>
          </cell>
          <cell r="Y472">
            <v>0</v>
          </cell>
          <cell r="Z472">
            <v>2</v>
          </cell>
          <cell r="AA472" t="str">
            <v>MS#</v>
          </cell>
          <cell r="AB472" t="str">
            <v xml:space="preserve">   998000155</v>
          </cell>
          <cell r="AC472" t="str">
            <v>BCH</v>
          </cell>
          <cell r="AD472" t="str">
            <v>013388</v>
          </cell>
          <cell r="AE472" t="str">
            <v>TML</v>
          </cell>
          <cell r="AF472" t="str">
            <v>12016</v>
          </cell>
          <cell r="AG472" t="str">
            <v>SRL</v>
          </cell>
          <cell r="AH472" t="str">
            <v>0368</v>
          </cell>
          <cell r="AI472" t="str">
            <v>DLV</v>
          </cell>
          <cell r="AJ472" t="str">
            <v>000</v>
          </cell>
          <cell r="AK472" t="str">
            <v>REL</v>
          </cell>
          <cell r="AL472" t="str">
            <v>000</v>
          </cell>
          <cell r="AM472" t="str">
            <v>LN#</v>
          </cell>
          <cell r="AO472" t="str">
            <v>UOI</v>
          </cell>
          <cell r="AP472" t="str">
            <v>EA</v>
          </cell>
          <cell r="AU472" t="str">
            <v>0</v>
          </cell>
          <cell r="AW472" t="str">
            <v>000</v>
          </cell>
          <cell r="AX472" t="str">
            <v>00</v>
          </cell>
          <cell r="AY472" t="str">
            <v>0</v>
          </cell>
          <cell r="AZ472" t="str">
            <v>FPL Fibernet</v>
          </cell>
        </row>
        <row r="473">
          <cell r="A473" t="str">
            <v>107100</v>
          </cell>
          <cell r="B473" t="str">
            <v>0312</v>
          </cell>
          <cell r="C473" t="str">
            <v>06080</v>
          </cell>
          <cell r="D473" t="str">
            <v>0ELECT</v>
          </cell>
          <cell r="E473" t="str">
            <v>312000</v>
          </cell>
          <cell r="F473" t="str">
            <v>0676</v>
          </cell>
          <cell r="G473" t="str">
            <v>11450</v>
          </cell>
          <cell r="H473" t="str">
            <v>A</v>
          </cell>
          <cell r="I473" t="str">
            <v>00000041</v>
          </cell>
          <cell r="J473">
            <v>65</v>
          </cell>
          <cell r="K473">
            <v>312</v>
          </cell>
          <cell r="L473">
            <v>6181</v>
          </cell>
          <cell r="M473">
            <v>398</v>
          </cell>
          <cell r="N473">
            <v>0</v>
          </cell>
          <cell r="O473">
            <v>1</v>
          </cell>
          <cell r="P473">
            <v>398.00099999999998</v>
          </cell>
          <cell r="Q473" t="str">
            <v>0676</v>
          </cell>
          <cell r="R473" t="str">
            <v>11450</v>
          </cell>
          <cell r="S473" t="str">
            <v>200212</v>
          </cell>
          <cell r="T473" t="str">
            <v>SA01</v>
          </cell>
          <cell r="U473">
            <v>35.68</v>
          </cell>
          <cell r="V473" t="str">
            <v>LDB</v>
          </cell>
          <cell r="W473">
            <v>0</v>
          </cell>
          <cell r="Y473">
            <v>0</v>
          </cell>
          <cell r="Z473">
            <v>4</v>
          </cell>
          <cell r="AA473" t="str">
            <v>MS#</v>
          </cell>
          <cell r="AB473" t="str">
            <v xml:space="preserve">   998000167</v>
          </cell>
          <cell r="AC473" t="str">
            <v>BCH</v>
          </cell>
          <cell r="AD473" t="str">
            <v>013388</v>
          </cell>
          <cell r="AE473" t="str">
            <v>TML</v>
          </cell>
          <cell r="AF473" t="str">
            <v>12016</v>
          </cell>
          <cell r="AG473" t="str">
            <v>SRL</v>
          </cell>
          <cell r="AH473" t="str">
            <v>0368</v>
          </cell>
          <cell r="AI473" t="str">
            <v>DLV</v>
          </cell>
          <cell r="AJ473" t="str">
            <v>000</v>
          </cell>
          <cell r="AK473" t="str">
            <v>REL</v>
          </cell>
          <cell r="AL473" t="str">
            <v>000</v>
          </cell>
          <cell r="AM473" t="str">
            <v>LN#</v>
          </cell>
          <cell r="AO473" t="str">
            <v>UOI</v>
          </cell>
          <cell r="AP473" t="str">
            <v>EA</v>
          </cell>
          <cell r="AU473" t="str">
            <v>0</v>
          </cell>
          <cell r="AW473" t="str">
            <v>000</v>
          </cell>
          <cell r="AX473" t="str">
            <v>00</v>
          </cell>
          <cell r="AY473" t="str">
            <v>0</v>
          </cell>
          <cell r="AZ473" t="str">
            <v>FPL Fibernet</v>
          </cell>
        </row>
        <row r="474">
          <cell r="A474" t="str">
            <v>107100</v>
          </cell>
          <cell r="B474" t="str">
            <v>0312</v>
          </cell>
          <cell r="C474" t="str">
            <v>06080</v>
          </cell>
          <cell r="D474" t="str">
            <v>0ELECT</v>
          </cell>
          <cell r="E474" t="str">
            <v>312000</v>
          </cell>
          <cell r="F474" t="str">
            <v>0676</v>
          </cell>
          <cell r="G474" t="str">
            <v>11450</v>
          </cell>
          <cell r="H474" t="str">
            <v>A</v>
          </cell>
          <cell r="I474" t="str">
            <v>00000041</v>
          </cell>
          <cell r="J474">
            <v>65</v>
          </cell>
          <cell r="K474">
            <v>312</v>
          </cell>
          <cell r="L474">
            <v>6181</v>
          </cell>
          <cell r="M474">
            <v>398</v>
          </cell>
          <cell r="N474">
            <v>0</v>
          </cell>
          <cell r="O474">
            <v>1</v>
          </cell>
          <cell r="P474">
            <v>398.00099999999998</v>
          </cell>
          <cell r="Q474" t="str">
            <v>0676</v>
          </cell>
          <cell r="R474" t="str">
            <v>11450</v>
          </cell>
          <cell r="S474" t="str">
            <v>200212</v>
          </cell>
          <cell r="T474" t="str">
            <v>SA01</v>
          </cell>
          <cell r="U474">
            <v>46</v>
          </cell>
          <cell r="V474" t="str">
            <v>LDB</v>
          </cell>
          <cell r="W474">
            <v>0</v>
          </cell>
          <cell r="Y474">
            <v>0</v>
          </cell>
          <cell r="Z474">
            <v>100</v>
          </cell>
          <cell r="AA474" t="str">
            <v>MS#</v>
          </cell>
          <cell r="AB474" t="str">
            <v xml:space="preserve">   998000141</v>
          </cell>
          <cell r="AC474" t="str">
            <v>BCH</v>
          </cell>
          <cell r="AD474" t="str">
            <v>018721</v>
          </cell>
          <cell r="AE474" t="str">
            <v>TML</v>
          </cell>
          <cell r="AF474" t="str">
            <v>12017</v>
          </cell>
          <cell r="AG474" t="str">
            <v>SRL</v>
          </cell>
          <cell r="AH474" t="str">
            <v>0368</v>
          </cell>
          <cell r="AI474" t="str">
            <v>DLV</v>
          </cell>
          <cell r="AJ474" t="str">
            <v>000</v>
          </cell>
          <cell r="AK474" t="str">
            <v>REL</v>
          </cell>
          <cell r="AL474" t="str">
            <v>000</v>
          </cell>
          <cell r="AM474" t="str">
            <v>LN#</v>
          </cell>
          <cell r="AO474" t="str">
            <v>UOI</v>
          </cell>
          <cell r="AP474" t="str">
            <v>FT</v>
          </cell>
          <cell r="AU474" t="str">
            <v>0</v>
          </cell>
          <cell r="AW474" t="str">
            <v>000</v>
          </cell>
          <cell r="AX474" t="str">
            <v>00</v>
          </cell>
          <cell r="AY474" t="str">
            <v>0</v>
          </cell>
          <cell r="AZ474" t="str">
            <v>FPL Fibernet</v>
          </cell>
        </row>
        <row r="475">
          <cell r="A475" t="str">
            <v>107100</v>
          </cell>
          <cell r="B475" t="str">
            <v>0312</v>
          </cell>
          <cell r="C475" t="str">
            <v>06080</v>
          </cell>
          <cell r="D475" t="str">
            <v>0ELECT</v>
          </cell>
          <cell r="E475" t="str">
            <v>312000</v>
          </cell>
          <cell r="F475" t="str">
            <v>0676</v>
          </cell>
          <cell r="G475" t="str">
            <v>11450</v>
          </cell>
          <cell r="H475" t="str">
            <v>A</v>
          </cell>
          <cell r="I475" t="str">
            <v>00000041</v>
          </cell>
          <cell r="J475">
            <v>65</v>
          </cell>
          <cell r="K475">
            <v>312</v>
          </cell>
          <cell r="L475">
            <v>6181</v>
          </cell>
          <cell r="M475">
            <v>398</v>
          </cell>
          <cell r="N475">
            <v>0</v>
          </cell>
          <cell r="O475">
            <v>1</v>
          </cell>
          <cell r="P475">
            <v>398.00099999999998</v>
          </cell>
          <cell r="Q475" t="str">
            <v>0676</v>
          </cell>
          <cell r="R475" t="str">
            <v>11450</v>
          </cell>
          <cell r="S475" t="str">
            <v>200212</v>
          </cell>
          <cell r="T475" t="str">
            <v>SA01</v>
          </cell>
          <cell r="U475">
            <v>48</v>
          </cell>
          <cell r="V475" t="str">
            <v>LDB</v>
          </cell>
          <cell r="W475">
            <v>0</v>
          </cell>
          <cell r="Y475">
            <v>0</v>
          </cell>
          <cell r="Z475">
            <v>2</v>
          </cell>
          <cell r="AA475" t="str">
            <v>MS#</v>
          </cell>
          <cell r="AB475" t="str">
            <v xml:space="preserve">   998000170</v>
          </cell>
          <cell r="AC475" t="str">
            <v>BCH</v>
          </cell>
          <cell r="AD475" t="str">
            <v>013388</v>
          </cell>
          <cell r="AE475" t="str">
            <v>TML</v>
          </cell>
          <cell r="AF475" t="str">
            <v>12016</v>
          </cell>
          <cell r="AG475" t="str">
            <v>SRL</v>
          </cell>
          <cell r="AH475" t="str">
            <v>0368</v>
          </cell>
          <cell r="AI475" t="str">
            <v>DLV</v>
          </cell>
          <cell r="AJ475" t="str">
            <v>000</v>
          </cell>
          <cell r="AK475" t="str">
            <v>REL</v>
          </cell>
          <cell r="AL475" t="str">
            <v>000</v>
          </cell>
          <cell r="AM475" t="str">
            <v>LN#</v>
          </cell>
          <cell r="AO475" t="str">
            <v>UOI</v>
          </cell>
          <cell r="AP475" t="str">
            <v>EA</v>
          </cell>
          <cell r="AU475" t="str">
            <v>0</v>
          </cell>
          <cell r="AW475" t="str">
            <v>000</v>
          </cell>
          <cell r="AX475" t="str">
            <v>00</v>
          </cell>
          <cell r="AY475" t="str">
            <v>0</v>
          </cell>
          <cell r="AZ475" t="str">
            <v>FPL Fibernet</v>
          </cell>
        </row>
        <row r="476">
          <cell r="A476" t="str">
            <v>107100</v>
          </cell>
          <cell r="B476" t="str">
            <v>0312</v>
          </cell>
          <cell r="C476" t="str">
            <v>06080</v>
          </cell>
          <cell r="D476" t="str">
            <v>0ELECT</v>
          </cell>
          <cell r="E476" t="str">
            <v>312000</v>
          </cell>
          <cell r="F476" t="str">
            <v>0676</v>
          </cell>
          <cell r="G476" t="str">
            <v>11450</v>
          </cell>
          <cell r="H476" t="str">
            <v>A</v>
          </cell>
          <cell r="I476" t="str">
            <v>00000041</v>
          </cell>
          <cell r="J476">
            <v>65</v>
          </cell>
          <cell r="K476">
            <v>312</v>
          </cell>
          <cell r="L476">
            <v>6181</v>
          </cell>
          <cell r="M476">
            <v>398</v>
          </cell>
          <cell r="N476">
            <v>0</v>
          </cell>
          <cell r="O476">
            <v>1</v>
          </cell>
          <cell r="P476">
            <v>398.00099999999998</v>
          </cell>
          <cell r="Q476" t="str">
            <v>0676</v>
          </cell>
          <cell r="R476" t="str">
            <v>11450</v>
          </cell>
          <cell r="S476" t="str">
            <v>200212</v>
          </cell>
          <cell r="T476" t="str">
            <v>SA01</v>
          </cell>
          <cell r="U476">
            <v>50.58</v>
          </cell>
          <cell r="V476" t="str">
            <v>LDB</v>
          </cell>
          <cell r="W476">
            <v>0</v>
          </cell>
          <cell r="Y476">
            <v>0</v>
          </cell>
          <cell r="Z476">
            <v>2</v>
          </cell>
          <cell r="AA476" t="str">
            <v>MS#</v>
          </cell>
          <cell r="AB476" t="str">
            <v xml:space="preserve">   998000204</v>
          </cell>
          <cell r="AC476" t="str">
            <v>BCH</v>
          </cell>
          <cell r="AD476" t="str">
            <v>013388</v>
          </cell>
          <cell r="AE476" t="str">
            <v>TML</v>
          </cell>
          <cell r="AF476" t="str">
            <v>12016</v>
          </cell>
          <cell r="AG476" t="str">
            <v>SRL</v>
          </cell>
          <cell r="AH476" t="str">
            <v>0368</v>
          </cell>
          <cell r="AI476" t="str">
            <v>DLV</v>
          </cell>
          <cell r="AJ476" t="str">
            <v>000</v>
          </cell>
          <cell r="AK476" t="str">
            <v>REL</v>
          </cell>
          <cell r="AL476" t="str">
            <v>000</v>
          </cell>
          <cell r="AM476" t="str">
            <v>LN#</v>
          </cell>
          <cell r="AO476" t="str">
            <v>UOI</v>
          </cell>
          <cell r="AP476" t="str">
            <v>EA</v>
          </cell>
          <cell r="AU476" t="str">
            <v>0</v>
          </cell>
          <cell r="AW476" t="str">
            <v>000</v>
          </cell>
          <cell r="AX476" t="str">
            <v>00</v>
          </cell>
          <cell r="AY476" t="str">
            <v>0</v>
          </cell>
          <cell r="AZ476" t="str">
            <v>FPL Fibernet</v>
          </cell>
        </row>
        <row r="477">
          <cell r="A477" t="str">
            <v>107100</v>
          </cell>
          <cell r="B477" t="str">
            <v>0312</v>
          </cell>
          <cell r="C477" t="str">
            <v>06080</v>
          </cell>
          <cell r="D477" t="str">
            <v>0ELECT</v>
          </cell>
          <cell r="E477" t="str">
            <v>312000</v>
          </cell>
          <cell r="F477" t="str">
            <v>0676</v>
          </cell>
          <cell r="G477" t="str">
            <v>11450</v>
          </cell>
          <cell r="H477" t="str">
            <v>A</v>
          </cell>
          <cell r="I477" t="str">
            <v>00000041</v>
          </cell>
          <cell r="J477">
            <v>65</v>
          </cell>
          <cell r="K477">
            <v>312</v>
          </cell>
          <cell r="L477">
            <v>6181</v>
          </cell>
          <cell r="M477">
            <v>398</v>
          </cell>
          <cell r="N477">
            <v>0</v>
          </cell>
          <cell r="O477">
            <v>1</v>
          </cell>
          <cell r="P477">
            <v>398.00099999999998</v>
          </cell>
          <cell r="Q477" t="str">
            <v>0676</v>
          </cell>
          <cell r="R477" t="str">
            <v>11450</v>
          </cell>
          <cell r="S477" t="str">
            <v>200212</v>
          </cell>
          <cell r="T477" t="str">
            <v>SA01</v>
          </cell>
          <cell r="U477">
            <v>57.94</v>
          </cell>
          <cell r="V477" t="str">
            <v>LDB</v>
          </cell>
          <cell r="W477">
            <v>0</v>
          </cell>
          <cell r="Y477">
            <v>0</v>
          </cell>
          <cell r="Z477">
            <v>2</v>
          </cell>
          <cell r="AA477" t="str">
            <v>MS#</v>
          </cell>
          <cell r="AB477" t="str">
            <v xml:space="preserve">   998014540</v>
          </cell>
          <cell r="AC477" t="str">
            <v>BCH</v>
          </cell>
          <cell r="AD477" t="str">
            <v>018721</v>
          </cell>
          <cell r="AE477" t="str">
            <v>TML</v>
          </cell>
          <cell r="AF477" t="str">
            <v>12017</v>
          </cell>
          <cell r="AG477" t="str">
            <v>SRL</v>
          </cell>
          <cell r="AH477" t="str">
            <v>0368</v>
          </cell>
          <cell r="AI477" t="str">
            <v>DLV</v>
          </cell>
          <cell r="AJ477" t="str">
            <v>000</v>
          </cell>
          <cell r="AK477" t="str">
            <v>REL</v>
          </cell>
          <cell r="AL477" t="str">
            <v>000</v>
          </cell>
          <cell r="AM477" t="str">
            <v>LN#</v>
          </cell>
          <cell r="AO477" t="str">
            <v>UOI</v>
          </cell>
          <cell r="AP477" t="str">
            <v>EA</v>
          </cell>
          <cell r="AU477" t="str">
            <v>0</v>
          </cell>
          <cell r="AW477" t="str">
            <v>000</v>
          </cell>
          <cell r="AX477" t="str">
            <v>00</v>
          </cell>
          <cell r="AY477" t="str">
            <v>0</v>
          </cell>
          <cell r="AZ477" t="str">
            <v>FPL Fibernet</v>
          </cell>
        </row>
        <row r="478">
          <cell r="A478" t="str">
            <v>107100</v>
          </cell>
          <cell r="B478" t="str">
            <v>0312</v>
          </cell>
          <cell r="C478" t="str">
            <v>06080</v>
          </cell>
          <cell r="D478" t="str">
            <v>0ELECT</v>
          </cell>
          <cell r="E478" t="str">
            <v>312000</v>
          </cell>
          <cell r="F478" t="str">
            <v>0676</v>
          </cell>
          <cell r="G478" t="str">
            <v>11450</v>
          </cell>
          <cell r="H478" t="str">
            <v>A</v>
          </cell>
          <cell r="I478" t="str">
            <v>00000041</v>
          </cell>
          <cell r="J478">
            <v>65</v>
          </cell>
          <cell r="K478">
            <v>312</v>
          </cell>
          <cell r="L478">
            <v>6181</v>
          </cell>
          <cell r="M478">
            <v>398</v>
          </cell>
          <cell r="N478">
            <v>0</v>
          </cell>
          <cell r="O478">
            <v>1</v>
          </cell>
          <cell r="P478">
            <v>398.00099999999998</v>
          </cell>
          <cell r="Q478" t="str">
            <v>0676</v>
          </cell>
          <cell r="R478" t="str">
            <v>11450</v>
          </cell>
          <cell r="S478" t="str">
            <v>200212</v>
          </cell>
          <cell r="T478" t="str">
            <v>SA01</v>
          </cell>
          <cell r="U478">
            <v>57.94</v>
          </cell>
          <cell r="V478" t="str">
            <v>LDB</v>
          </cell>
          <cell r="W478">
            <v>0</v>
          </cell>
          <cell r="Y478">
            <v>0</v>
          </cell>
          <cell r="Z478">
            <v>2</v>
          </cell>
          <cell r="AA478" t="str">
            <v>MS#</v>
          </cell>
          <cell r="AB478" t="str">
            <v xml:space="preserve">   998014540</v>
          </cell>
          <cell r="AC478" t="str">
            <v>BCH</v>
          </cell>
          <cell r="AD478" t="str">
            <v>018725</v>
          </cell>
          <cell r="AE478" t="str">
            <v>TML</v>
          </cell>
          <cell r="AF478" t="str">
            <v>12017</v>
          </cell>
          <cell r="AG478" t="str">
            <v>SRL</v>
          </cell>
          <cell r="AH478" t="str">
            <v>0368</v>
          </cell>
          <cell r="AI478" t="str">
            <v>DLV</v>
          </cell>
          <cell r="AJ478" t="str">
            <v>000</v>
          </cell>
          <cell r="AK478" t="str">
            <v>REL</v>
          </cell>
          <cell r="AL478" t="str">
            <v>000</v>
          </cell>
          <cell r="AM478" t="str">
            <v>LN#</v>
          </cell>
          <cell r="AO478" t="str">
            <v>UOI</v>
          </cell>
          <cell r="AP478" t="str">
            <v>EA</v>
          </cell>
          <cell r="AU478" t="str">
            <v>0</v>
          </cell>
          <cell r="AW478" t="str">
            <v>000</v>
          </cell>
          <cell r="AX478" t="str">
            <v>00</v>
          </cell>
          <cell r="AY478" t="str">
            <v>0</v>
          </cell>
          <cell r="AZ478" t="str">
            <v>FPL Fibernet</v>
          </cell>
        </row>
        <row r="479">
          <cell r="A479" t="str">
            <v>107100</v>
          </cell>
          <cell r="B479" t="str">
            <v>0312</v>
          </cell>
          <cell r="C479" t="str">
            <v>06080</v>
          </cell>
          <cell r="D479" t="str">
            <v>0ELECT</v>
          </cell>
          <cell r="E479" t="str">
            <v>312000</v>
          </cell>
          <cell r="F479" t="str">
            <v>0676</v>
          </cell>
          <cell r="G479" t="str">
            <v>11450</v>
          </cell>
          <cell r="H479" t="str">
            <v>A</v>
          </cell>
          <cell r="I479" t="str">
            <v>00000041</v>
          </cell>
          <cell r="J479">
            <v>65</v>
          </cell>
          <cell r="K479">
            <v>312</v>
          </cell>
          <cell r="L479">
            <v>6181</v>
          </cell>
          <cell r="M479">
            <v>398</v>
          </cell>
          <cell r="N479">
            <v>0</v>
          </cell>
          <cell r="O479">
            <v>1</v>
          </cell>
          <cell r="P479">
            <v>398.00099999999998</v>
          </cell>
          <cell r="Q479" t="str">
            <v>0676</v>
          </cell>
          <cell r="R479" t="str">
            <v>11450</v>
          </cell>
          <cell r="S479" t="str">
            <v>200212</v>
          </cell>
          <cell r="T479" t="str">
            <v>SA01</v>
          </cell>
          <cell r="U479">
            <v>62.75</v>
          </cell>
          <cell r="V479" t="str">
            <v>LDB</v>
          </cell>
          <cell r="W479">
            <v>0</v>
          </cell>
          <cell r="Y479">
            <v>0</v>
          </cell>
          <cell r="Z479">
            <v>1</v>
          </cell>
          <cell r="AA479" t="str">
            <v>MS#</v>
          </cell>
          <cell r="AB479" t="str">
            <v xml:space="preserve">   998014502</v>
          </cell>
          <cell r="AC479" t="str">
            <v>BCH</v>
          </cell>
          <cell r="AD479" t="str">
            <v>018722</v>
          </cell>
          <cell r="AE479" t="str">
            <v>TML</v>
          </cell>
          <cell r="AF479" t="str">
            <v>12017</v>
          </cell>
          <cell r="AG479" t="str">
            <v>SRL</v>
          </cell>
          <cell r="AH479" t="str">
            <v>0350</v>
          </cell>
          <cell r="AI479" t="str">
            <v>DLV</v>
          </cell>
          <cell r="AJ479" t="str">
            <v>000</v>
          </cell>
          <cell r="AK479" t="str">
            <v>REL</v>
          </cell>
          <cell r="AL479" t="str">
            <v>000</v>
          </cell>
          <cell r="AM479" t="str">
            <v>LN#</v>
          </cell>
          <cell r="AO479" t="str">
            <v>UOI</v>
          </cell>
          <cell r="AP479" t="str">
            <v>EA</v>
          </cell>
          <cell r="AU479" t="str">
            <v>0</v>
          </cell>
          <cell r="AW479" t="str">
            <v>000</v>
          </cell>
          <cell r="AX479" t="str">
            <v>00</v>
          </cell>
          <cell r="AY479" t="str">
            <v>0</v>
          </cell>
          <cell r="AZ479" t="str">
            <v>FPL Fibernet</v>
          </cell>
        </row>
        <row r="480">
          <cell r="A480" t="str">
            <v>107100</v>
          </cell>
          <cell r="B480" t="str">
            <v>0312</v>
          </cell>
          <cell r="C480" t="str">
            <v>06080</v>
          </cell>
          <cell r="D480" t="str">
            <v>0ELECT</v>
          </cell>
          <cell r="E480" t="str">
            <v>312000</v>
          </cell>
          <cell r="F480" t="str">
            <v>0676</v>
          </cell>
          <cell r="G480" t="str">
            <v>11450</v>
          </cell>
          <cell r="H480" t="str">
            <v>A</v>
          </cell>
          <cell r="I480" t="str">
            <v>00000041</v>
          </cell>
          <cell r="J480">
            <v>65</v>
          </cell>
          <cell r="K480">
            <v>312</v>
          </cell>
          <cell r="L480">
            <v>6181</v>
          </cell>
          <cell r="M480">
            <v>398</v>
          </cell>
          <cell r="N480">
            <v>0</v>
          </cell>
          <cell r="O480">
            <v>1</v>
          </cell>
          <cell r="P480">
            <v>398.00099999999998</v>
          </cell>
          <cell r="Q480" t="str">
            <v>0676</v>
          </cell>
          <cell r="R480" t="str">
            <v>11450</v>
          </cell>
          <cell r="S480" t="str">
            <v>200212</v>
          </cell>
          <cell r="T480" t="str">
            <v>SA01</v>
          </cell>
          <cell r="U480">
            <v>63.25</v>
          </cell>
          <cell r="V480" t="str">
            <v>LDB</v>
          </cell>
          <cell r="W480">
            <v>0</v>
          </cell>
          <cell r="Y480">
            <v>0</v>
          </cell>
          <cell r="Z480">
            <v>1</v>
          </cell>
          <cell r="AA480" t="str">
            <v>MS#</v>
          </cell>
          <cell r="AB480" t="str">
            <v xml:space="preserve">   998014695</v>
          </cell>
          <cell r="AC480" t="str">
            <v>BCH</v>
          </cell>
          <cell r="AD480" t="str">
            <v>018721</v>
          </cell>
          <cell r="AE480" t="str">
            <v>TML</v>
          </cell>
          <cell r="AF480" t="str">
            <v>12017</v>
          </cell>
          <cell r="AG480" t="str">
            <v>SRL</v>
          </cell>
          <cell r="AH480" t="str">
            <v>0368</v>
          </cell>
          <cell r="AI480" t="str">
            <v>DLV</v>
          </cell>
          <cell r="AJ480" t="str">
            <v>000</v>
          </cell>
          <cell r="AK480" t="str">
            <v>REL</v>
          </cell>
          <cell r="AL480" t="str">
            <v>000</v>
          </cell>
          <cell r="AM480" t="str">
            <v>LN#</v>
          </cell>
          <cell r="AO480" t="str">
            <v>UOI</v>
          </cell>
          <cell r="AP480" t="str">
            <v>FT</v>
          </cell>
          <cell r="AU480" t="str">
            <v>0</v>
          </cell>
          <cell r="AW480" t="str">
            <v>000</v>
          </cell>
          <cell r="AX480" t="str">
            <v>00</v>
          </cell>
          <cell r="AY480" t="str">
            <v>0</v>
          </cell>
          <cell r="AZ480" t="str">
            <v>FPL Fibernet</v>
          </cell>
        </row>
        <row r="481">
          <cell r="A481" t="str">
            <v>107100</v>
          </cell>
          <cell r="B481" t="str">
            <v>0312</v>
          </cell>
          <cell r="C481" t="str">
            <v>06080</v>
          </cell>
          <cell r="D481" t="str">
            <v>0ELECT</v>
          </cell>
          <cell r="E481" t="str">
            <v>312000</v>
          </cell>
          <cell r="F481" t="str">
            <v>0676</v>
          </cell>
          <cell r="G481" t="str">
            <v>11450</v>
          </cell>
          <cell r="H481" t="str">
            <v>A</v>
          </cell>
          <cell r="I481" t="str">
            <v>00000041</v>
          </cell>
          <cell r="J481">
            <v>65</v>
          </cell>
          <cell r="K481">
            <v>312</v>
          </cell>
          <cell r="L481">
            <v>6181</v>
          </cell>
          <cell r="M481">
            <v>398</v>
          </cell>
          <cell r="N481">
            <v>0</v>
          </cell>
          <cell r="O481">
            <v>1</v>
          </cell>
          <cell r="P481">
            <v>398.00099999999998</v>
          </cell>
          <cell r="Q481" t="str">
            <v>0676</v>
          </cell>
          <cell r="R481" t="str">
            <v>11450</v>
          </cell>
          <cell r="S481" t="str">
            <v>200212</v>
          </cell>
          <cell r="T481" t="str">
            <v>SA01</v>
          </cell>
          <cell r="U481">
            <v>66</v>
          </cell>
          <cell r="V481" t="str">
            <v>LDB</v>
          </cell>
          <cell r="W481">
            <v>0</v>
          </cell>
          <cell r="Y481">
            <v>0</v>
          </cell>
          <cell r="Z481">
            <v>100</v>
          </cell>
          <cell r="AA481" t="str">
            <v>MS#</v>
          </cell>
          <cell r="AB481" t="str">
            <v xml:space="preserve">   998000144</v>
          </cell>
          <cell r="AC481" t="str">
            <v>BCH</v>
          </cell>
          <cell r="AD481" t="str">
            <v>018721</v>
          </cell>
          <cell r="AE481" t="str">
            <v>TML</v>
          </cell>
          <cell r="AF481" t="str">
            <v>12017</v>
          </cell>
          <cell r="AG481" t="str">
            <v>SRL</v>
          </cell>
          <cell r="AH481" t="str">
            <v>0368</v>
          </cell>
          <cell r="AI481" t="str">
            <v>DLV</v>
          </cell>
          <cell r="AJ481" t="str">
            <v>000</v>
          </cell>
          <cell r="AK481" t="str">
            <v>REL</v>
          </cell>
          <cell r="AL481" t="str">
            <v>000</v>
          </cell>
          <cell r="AM481" t="str">
            <v>LN#</v>
          </cell>
          <cell r="AO481" t="str">
            <v>UOI</v>
          </cell>
          <cell r="AP481" t="str">
            <v>FT</v>
          </cell>
          <cell r="AU481" t="str">
            <v>0</v>
          </cell>
          <cell r="AW481" t="str">
            <v>000</v>
          </cell>
          <cell r="AX481" t="str">
            <v>00</v>
          </cell>
          <cell r="AY481" t="str">
            <v>0</v>
          </cell>
          <cell r="AZ481" t="str">
            <v>FPL Fibernet</v>
          </cell>
        </row>
        <row r="482">
          <cell r="A482" t="str">
            <v>107100</v>
          </cell>
          <cell r="B482" t="str">
            <v>0312</v>
          </cell>
          <cell r="C482" t="str">
            <v>06080</v>
          </cell>
          <cell r="D482" t="str">
            <v>0ELECT</v>
          </cell>
          <cell r="E482" t="str">
            <v>312000</v>
          </cell>
          <cell r="F482" t="str">
            <v>0676</v>
          </cell>
          <cell r="G482" t="str">
            <v>11450</v>
          </cell>
          <cell r="H482" t="str">
            <v>A</v>
          </cell>
          <cell r="I482" t="str">
            <v>00000041</v>
          </cell>
          <cell r="J482">
            <v>65</v>
          </cell>
          <cell r="K482">
            <v>312</v>
          </cell>
          <cell r="L482">
            <v>6181</v>
          </cell>
          <cell r="M482">
            <v>398</v>
          </cell>
          <cell r="N482">
            <v>0</v>
          </cell>
          <cell r="O482">
            <v>1</v>
          </cell>
          <cell r="P482">
            <v>398.00099999999998</v>
          </cell>
          <cell r="Q482" t="str">
            <v>0676</v>
          </cell>
          <cell r="R482" t="str">
            <v>11450</v>
          </cell>
          <cell r="S482" t="str">
            <v>200212</v>
          </cell>
          <cell r="T482" t="str">
            <v>SA01</v>
          </cell>
          <cell r="U482">
            <v>71.69</v>
          </cell>
          <cell r="V482" t="str">
            <v>LDB</v>
          </cell>
          <cell r="W482">
            <v>0</v>
          </cell>
          <cell r="Y482">
            <v>0</v>
          </cell>
          <cell r="Z482">
            <v>4</v>
          </cell>
          <cell r="AA482" t="str">
            <v>MS#</v>
          </cell>
          <cell r="AB482" t="str">
            <v xml:space="preserve">   998000152</v>
          </cell>
          <cell r="AC482" t="str">
            <v>BCH</v>
          </cell>
          <cell r="AD482" t="str">
            <v>013388</v>
          </cell>
          <cell r="AE482" t="str">
            <v>TML</v>
          </cell>
          <cell r="AF482" t="str">
            <v>12016</v>
          </cell>
          <cell r="AG482" t="str">
            <v>SRL</v>
          </cell>
          <cell r="AH482" t="str">
            <v>0368</v>
          </cell>
          <cell r="AI482" t="str">
            <v>DLV</v>
          </cell>
          <cell r="AJ482" t="str">
            <v>000</v>
          </cell>
          <cell r="AK482" t="str">
            <v>REL</v>
          </cell>
          <cell r="AL482" t="str">
            <v>000</v>
          </cell>
          <cell r="AM482" t="str">
            <v>LN#</v>
          </cell>
          <cell r="AO482" t="str">
            <v>UOI</v>
          </cell>
          <cell r="AP482" t="str">
            <v>EA</v>
          </cell>
          <cell r="AU482" t="str">
            <v>0</v>
          </cell>
          <cell r="AW482" t="str">
            <v>000</v>
          </cell>
          <cell r="AX482" t="str">
            <v>00</v>
          </cell>
          <cell r="AY482" t="str">
            <v>0</v>
          </cell>
          <cell r="AZ482" t="str">
            <v>FPL Fibernet</v>
          </cell>
        </row>
        <row r="483">
          <cell r="A483" t="str">
            <v>107100</v>
          </cell>
          <cell r="B483" t="str">
            <v>0312</v>
          </cell>
          <cell r="C483" t="str">
            <v>06080</v>
          </cell>
          <cell r="D483" t="str">
            <v>0ELECT</v>
          </cell>
          <cell r="E483" t="str">
            <v>312000</v>
          </cell>
          <cell r="F483" t="str">
            <v>0676</v>
          </cell>
          <cell r="G483" t="str">
            <v>11450</v>
          </cell>
          <cell r="H483" t="str">
            <v>A</v>
          </cell>
          <cell r="I483" t="str">
            <v>00000041</v>
          </cell>
          <cell r="J483">
            <v>65</v>
          </cell>
          <cell r="K483">
            <v>312</v>
          </cell>
          <cell r="L483">
            <v>6181</v>
          </cell>
          <cell r="M483">
            <v>398</v>
          </cell>
          <cell r="N483">
            <v>0</v>
          </cell>
          <cell r="O483">
            <v>1</v>
          </cell>
          <cell r="P483">
            <v>398.00099999999998</v>
          </cell>
          <cell r="Q483" t="str">
            <v>0676</v>
          </cell>
          <cell r="R483" t="str">
            <v>11450</v>
          </cell>
          <cell r="S483" t="str">
            <v>200212</v>
          </cell>
          <cell r="T483" t="str">
            <v>SA01</v>
          </cell>
          <cell r="U483">
            <v>80.52</v>
          </cell>
          <cell r="V483" t="str">
            <v>LDB</v>
          </cell>
          <cell r="W483">
            <v>0</v>
          </cell>
          <cell r="Y483">
            <v>0</v>
          </cell>
          <cell r="Z483">
            <v>9</v>
          </cell>
          <cell r="AA483" t="str">
            <v>MS#</v>
          </cell>
          <cell r="AB483" t="str">
            <v xml:space="preserve">   998000497</v>
          </cell>
          <cell r="AC483" t="str">
            <v>BCH</v>
          </cell>
          <cell r="AD483" t="str">
            <v>012355</v>
          </cell>
          <cell r="AE483" t="str">
            <v>TML</v>
          </cell>
          <cell r="AF483" t="str">
            <v>12026</v>
          </cell>
          <cell r="AG483" t="str">
            <v>SRL</v>
          </cell>
          <cell r="AH483" t="str">
            <v>0368</v>
          </cell>
          <cell r="AI483" t="str">
            <v>DLV</v>
          </cell>
          <cell r="AJ483" t="str">
            <v>000</v>
          </cell>
          <cell r="AK483" t="str">
            <v>REL</v>
          </cell>
          <cell r="AL483" t="str">
            <v>000</v>
          </cell>
          <cell r="AM483" t="str">
            <v>LN#</v>
          </cell>
          <cell r="AO483" t="str">
            <v>UOI</v>
          </cell>
          <cell r="AP483" t="str">
            <v>EA</v>
          </cell>
          <cell r="AU483" t="str">
            <v>0</v>
          </cell>
          <cell r="AW483" t="str">
            <v>000</v>
          </cell>
          <cell r="AX483" t="str">
            <v>00</v>
          </cell>
          <cell r="AY483" t="str">
            <v>0</v>
          </cell>
          <cell r="AZ483" t="str">
            <v>FPL Fibernet</v>
          </cell>
        </row>
        <row r="484">
          <cell r="A484" t="str">
            <v>107100</v>
          </cell>
          <cell r="B484" t="str">
            <v>0312</v>
          </cell>
          <cell r="C484" t="str">
            <v>06080</v>
          </cell>
          <cell r="D484" t="str">
            <v>0ELECT</v>
          </cell>
          <cell r="E484" t="str">
            <v>312000</v>
          </cell>
          <cell r="F484" t="str">
            <v>0676</v>
          </cell>
          <cell r="G484" t="str">
            <v>11450</v>
          </cell>
          <cell r="H484" t="str">
            <v>A</v>
          </cell>
          <cell r="I484" t="str">
            <v>00000041</v>
          </cell>
          <cell r="J484">
            <v>65</v>
          </cell>
          <cell r="K484">
            <v>312</v>
          </cell>
          <cell r="L484">
            <v>6181</v>
          </cell>
          <cell r="M484">
            <v>398</v>
          </cell>
          <cell r="N484">
            <v>0</v>
          </cell>
          <cell r="O484">
            <v>1</v>
          </cell>
          <cell r="P484">
            <v>398.00099999999998</v>
          </cell>
          <cell r="Q484" t="str">
            <v>0676</v>
          </cell>
          <cell r="R484" t="str">
            <v>11450</v>
          </cell>
          <cell r="S484" t="str">
            <v>200212</v>
          </cell>
          <cell r="T484" t="str">
            <v>SA01</v>
          </cell>
          <cell r="U484">
            <v>85.5</v>
          </cell>
          <cell r="V484" t="str">
            <v>LDB</v>
          </cell>
          <cell r="W484">
            <v>0</v>
          </cell>
          <cell r="Y484">
            <v>0</v>
          </cell>
          <cell r="Z484">
            <v>75</v>
          </cell>
          <cell r="AA484" t="str">
            <v>MS#</v>
          </cell>
          <cell r="AB484" t="str">
            <v xml:space="preserve">   998014677</v>
          </cell>
          <cell r="AC484" t="str">
            <v>BCH</v>
          </cell>
          <cell r="AD484" t="str">
            <v>018721</v>
          </cell>
          <cell r="AE484" t="str">
            <v>TML</v>
          </cell>
          <cell r="AF484" t="str">
            <v>12017</v>
          </cell>
          <cell r="AG484" t="str">
            <v>SRL</v>
          </cell>
          <cell r="AH484" t="str">
            <v>0368</v>
          </cell>
          <cell r="AI484" t="str">
            <v>DLV</v>
          </cell>
          <cell r="AJ484" t="str">
            <v>000</v>
          </cell>
          <cell r="AK484" t="str">
            <v>REL</v>
          </cell>
          <cell r="AL484" t="str">
            <v>000</v>
          </cell>
          <cell r="AM484" t="str">
            <v>LN#</v>
          </cell>
          <cell r="AO484" t="str">
            <v>UOI</v>
          </cell>
          <cell r="AP484" t="str">
            <v>FT</v>
          </cell>
          <cell r="AU484" t="str">
            <v>0</v>
          </cell>
          <cell r="AW484" t="str">
            <v>000</v>
          </cell>
          <cell r="AX484" t="str">
            <v>00</v>
          </cell>
          <cell r="AY484" t="str">
            <v>0</v>
          </cell>
          <cell r="AZ484" t="str">
            <v>FPL Fibernet</v>
          </cell>
        </row>
        <row r="485">
          <cell r="A485" t="str">
            <v>107100</v>
          </cell>
          <cell r="B485" t="str">
            <v>0312</v>
          </cell>
          <cell r="C485" t="str">
            <v>06080</v>
          </cell>
          <cell r="D485" t="str">
            <v>0ELECT</v>
          </cell>
          <cell r="E485" t="str">
            <v>312000</v>
          </cell>
          <cell r="F485" t="str">
            <v>0676</v>
          </cell>
          <cell r="G485" t="str">
            <v>11450</v>
          </cell>
          <cell r="H485" t="str">
            <v>A</v>
          </cell>
          <cell r="I485" t="str">
            <v>00000041</v>
          </cell>
          <cell r="J485">
            <v>65</v>
          </cell>
          <cell r="K485">
            <v>312</v>
          </cell>
          <cell r="L485">
            <v>6181</v>
          </cell>
          <cell r="M485">
            <v>398</v>
          </cell>
          <cell r="N485">
            <v>0</v>
          </cell>
          <cell r="O485">
            <v>1</v>
          </cell>
          <cell r="P485">
            <v>398.00099999999998</v>
          </cell>
          <cell r="Q485" t="str">
            <v>0676</v>
          </cell>
          <cell r="R485" t="str">
            <v>11450</v>
          </cell>
          <cell r="S485" t="str">
            <v>200212</v>
          </cell>
          <cell r="T485" t="str">
            <v>SA01</v>
          </cell>
          <cell r="U485">
            <v>98.05</v>
          </cell>
          <cell r="V485" t="str">
            <v>LDB</v>
          </cell>
          <cell r="W485">
            <v>0</v>
          </cell>
          <cell r="Y485">
            <v>0</v>
          </cell>
          <cell r="Z485">
            <v>50</v>
          </cell>
          <cell r="AA485" t="str">
            <v>MS#</v>
          </cell>
          <cell r="AB485" t="str">
            <v xml:space="preserve">   998000502</v>
          </cell>
          <cell r="AC485" t="str">
            <v>BCH</v>
          </cell>
          <cell r="AD485" t="str">
            <v>012356</v>
          </cell>
          <cell r="AE485" t="str">
            <v>TML</v>
          </cell>
          <cell r="AF485" t="str">
            <v>12026</v>
          </cell>
          <cell r="AG485" t="str">
            <v>SRL</v>
          </cell>
          <cell r="AH485" t="str">
            <v>0368</v>
          </cell>
          <cell r="AI485" t="str">
            <v>DLV</v>
          </cell>
          <cell r="AJ485" t="str">
            <v>000</v>
          </cell>
          <cell r="AK485" t="str">
            <v>REL</v>
          </cell>
          <cell r="AL485" t="str">
            <v>000</v>
          </cell>
          <cell r="AM485" t="str">
            <v>LN#</v>
          </cell>
          <cell r="AO485" t="str">
            <v>UOI</v>
          </cell>
          <cell r="AP485" t="str">
            <v>EA</v>
          </cell>
          <cell r="AU485" t="str">
            <v>0</v>
          </cell>
          <cell r="AW485" t="str">
            <v>000</v>
          </cell>
          <cell r="AX485" t="str">
            <v>00</v>
          </cell>
          <cell r="AY485" t="str">
            <v>0</v>
          </cell>
          <cell r="AZ485" t="str">
            <v>FPL Fibernet</v>
          </cell>
        </row>
        <row r="486">
          <cell r="A486" t="str">
            <v>107100</v>
          </cell>
          <cell r="B486" t="str">
            <v>0312</v>
          </cell>
          <cell r="C486" t="str">
            <v>06080</v>
          </cell>
          <cell r="D486" t="str">
            <v>0ELECT</v>
          </cell>
          <cell r="E486" t="str">
            <v>312000</v>
          </cell>
          <cell r="F486" t="str">
            <v>0676</v>
          </cell>
          <cell r="G486" t="str">
            <v>11450</v>
          </cell>
          <cell r="H486" t="str">
            <v>A</v>
          </cell>
          <cell r="I486" t="str">
            <v>00000041</v>
          </cell>
          <cell r="J486">
            <v>65</v>
          </cell>
          <cell r="K486">
            <v>312</v>
          </cell>
          <cell r="L486">
            <v>6181</v>
          </cell>
          <cell r="M486">
            <v>398</v>
          </cell>
          <cell r="N486">
            <v>0</v>
          </cell>
          <cell r="O486">
            <v>1</v>
          </cell>
          <cell r="P486">
            <v>398.00099999999998</v>
          </cell>
          <cell r="Q486" t="str">
            <v>0676</v>
          </cell>
          <cell r="R486" t="str">
            <v>11450</v>
          </cell>
          <cell r="S486" t="str">
            <v>200212</v>
          </cell>
          <cell r="T486" t="str">
            <v>SA01</v>
          </cell>
          <cell r="U486">
            <v>98.05</v>
          </cell>
          <cell r="V486" t="str">
            <v>LDB</v>
          </cell>
          <cell r="W486">
            <v>0</v>
          </cell>
          <cell r="Y486">
            <v>0</v>
          </cell>
          <cell r="Z486">
            <v>50</v>
          </cell>
          <cell r="AA486" t="str">
            <v>MS#</v>
          </cell>
          <cell r="AB486" t="str">
            <v xml:space="preserve">   998000502</v>
          </cell>
          <cell r="AC486" t="str">
            <v>BCH</v>
          </cell>
          <cell r="AD486" t="str">
            <v>018725</v>
          </cell>
          <cell r="AE486" t="str">
            <v>TML</v>
          </cell>
          <cell r="AF486" t="str">
            <v>12017</v>
          </cell>
          <cell r="AG486" t="str">
            <v>SRL</v>
          </cell>
          <cell r="AH486" t="str">
            <v>0368</v>
          </cell>
          <cell r="AI486" t="str">
            <v>DLV</v>
          </cell>
          <cell r="AJ486" t="str">
            <v>000</v>
          </cell>
          <cell r="AK486" t="str">
            <v>REL</v>
          </cell>
          <cell r="AL486" t="str">
            <v>000</v>
          </cell>
          <cell r="AM486" t="str">
            <v>LN#</v>
          </cell>
          <cell r="AO486" t="str">
            <v>UOI</v>
          </cell>
          <cell r="AP486" t="str">
            <v>EA</v>
          </cell>
          <cell r="AU486" t="str">
            <v>0</v>
          </cell>
          <cell r="AW486" t="str">
            <v>000</v>
          </cell>
          <cell r="AX486" t="str">
            <v>00</v>
          </cell>
          <cell r="AY486" t="str">
            <v>0</v>
          </cell>
          <cell r="AZ486" t="str">
            <v>FPL Fibernet</v>
          </cell>
        </row>
        <row r="487">
          <cell r="A487" t="str">
            <v>107100</v>
          </cell>
          <cell r="B487" t="str">
            <v>0312</v>
          </cell>
          <cell r="C487" t="str">
            <v>06080</v>
          </cell>
          <cell r="D487" t="str">
            <v>0ELECT</v>
          </cell>
          <cell r="E487" t="str">
            <v>312000</v>
          </cell>
          <cell r="F487" t="str">
            <v>0676</v>
          </cell>
          <cell r="G487" t="str">
            <v>11450</v>
          </cell>
          <cell r="H487" t="str">
            <v>A</v>
          </cell>
          <cell r="I487" t="str">
            <v>00000041</v>
          </cell>
          <cell r="J487">
            <v>65</v>
          </cell>
          <cell r="K487">
            <v>312</v>
          </cell>
          <cell r="L487">
            <v>6181</v>
          </cell>
          <cell r="M487">
            <v>398</v>
          </cell>
          <cell r="N487">
            <v>0</v>
          </cell>
          <cell r="O487">
            <v>1</v>
          </cell>
          <cell r="P487">
            <v>398.00099999999998</v>
          </cell>
          <cell r="Q487" t="str">
            <v>0676</v>
          </cell>
          <cell r="R487" t="str">
            <v>11450</v>
          </cell>
          <cell r="S487" t="str">
            <v>200212</v>
          </cell>
          <cell r="T487" t="str">
            <v>SA01</v>
          </cell>
          <cell r="U487">
            <v>121.11</v>
          </cell>
          <cell r="V487" t="str">
            <v>LDB</v>
          </cell>
          <cell r="W487">
            <v>0</v>
          </cell>
          <cell r="Y487">
            <v>0</v>
          </cell>
          <cell r="Z487">
            <v>1</v>
          </cell>
          <cell r="AA487" t="str">
            <v>MS#</v>
          </cell>
          <cell r="AB487" t="str">
            <v xml:space="preserve">   998000519</v>
          </cell>
          <cell r="AC487" t="str">
            <v>BCH</v>
          </cell>
          <cell r="AD487" t="str">
            <v>018721</v>
          </cell>
          <cell r="AE487" t="str">
            <v>TML</v>
          </cell>
          <cell r="AF487" t="str">
            <v>12017</v>
          </cell>
          <cell r="AG487" t="str">
            <v>SRL</v>
          </cell>
          <cell r="AH487" t="str">
            <v>0368</v>
          </cell>
          <cell r="AI487" t="str">
            <v>DLV</v>
          </cell>
          <cell r="AJ487" t="str">
            <v>000</v>
          </cell>
          <cell r="AK487" t="str">
            <v>REL</v>
          </cell>
          <cell r="AL487" t="str">
            <v>000</v>
          </cell>
          <cell r="AM487" t="str">
            <v>LN#</v>
          </cell>
          <cell r="AO487" t="str">
            <v>UOI</v>
          </cell>
          <cell r="AP487" t="str">
            <v>EA</v>
          </cell>
          <cell r="AU487" t="str">
            <v>0</v>
          </cell>
          <cell r="AW487" t="str">
            <v>000</v>
          </cell>
          <cell r="AX487" t="str">
            <v>00</v>
          </cell>
          <cell r="AY487" t="str">
            <v>0</v>
          </cell>
          <cell r="AZ487" t="str">
            <v>FPL Fibernet</v>
          </cell>
        </row>
        <row r="488">
          <cell r="A488" t="str">
            <v>107100</v>
          </cell>
          <cell r="B488" t="str">
            <v>0312</v>
          </cell>
          <cell r="C488" t="str">
            <v>06080</v>
          </cell>
          <cell r="D488" t="str">
            <v>0ELECT</v>
          </cell>
          <cell r="E488" t="str">
            <v>312000</v>
          </cell>
          <cell r="F488" t="str">
            <v>0676</v>
          </cell>
          <cell r="G488" t="str">
            <v>11450</v>
          </cell>
          <cell r="H488" t="str">
            <v>A</v>
          </cell>
          <cell r="I488" t="str">
            <v>00000041</v>
          </cell>
          <cell r="J488">
            <v>65</v>
          </cell>
          <cell r="K488">
            <v>312</v>
          </cell>
          <cell r="L488">
            <v>6181</v>
          </cell>
          <cell r="M488">
            <v>398</v>
          </cell>
          <cell r="N488">
            <v>0</v>
          </cell>
          <cell r="O488">
            <v>1</v>
          </cell>
          <cell r="P488">
            <v>398.00099999999998</v>
          </cell>
          <cell r="Q488" t="str">
            <v>0676</v>
          </cell>
          <cell r="R488" t="str">
            <v>11450</v>
          </cell>
          <cell r="S488" t="str">
            <v>200212</v>
          </cell>
          <cell r="T488" t="str">
            <v>SA01</v>
          </cell>
          <cell r="U488">
            <v>125.4</v>
          </cell>
          <cell r="V488" t="str">
            <v>LDB</v>
          </cell>
          <cell r="W488">
            <v>0</v>
          </cell>
          <cell r="Y488">
            <v>0</v>
          </cell>
          <cell r="Z488">
            <v>4</v>
          </cell>
          <cell r="AA488" t="str">
            <v>MS#</v>
          </cell>
          <cell r="AB488" t="str">
            <v xml:space="preserve">   998014145</v>
          </cell>
          <cell r="AC488" t="str">
            <v>BCH</v>
          </cell>
          <cell r="AD488" t="str">
            <v>018722</v>
          </cell>
          <cell r="AE488" t="str">
            <v>TML</v>
          </cell>
          <cell r="AF488" t="str">
            <v>12017</v>
          </cell>
          <cell r="AG488" t="str">
            <v>SRL</v>
          </cell>
          <cell r="AH488" t="str">
            <v>0350</v>
          </cell>
          <cell r="AI488" t="str">
            <v>DLV</v>
          </cell>
          <cell r="AJ488" t="str">
            <v>000</v>
          </cell>
          <cell r="AK488" t="str">
            <v>REL</v>
          </cell>
          <cell r="AL488" t="str">
            <v>000</v>
          </cell>
          <cell r="AM488" t="str">
            <v>LN#</v>
          </cell>
          <cell r="AO488" t="str">
            <v>UOI</v>
          </cell>
          <cell r="AP488" t="str">
            <v>EA</v>
          </cell>
          <cell r="AU488" t="str">
            <v>0</v>
          </cell>
          <cell r="AW488" t="str">
            <v>000</v>
          </cell>
          <cell r="AX488" t="str">
            <v>00</v>
          </cell>
          <cell r="AY488" t="str">
            <v>0</v>
          </cell>
          <cell r="AZ488" t="str">
            <v>FPL Fibernet</v>
          </cell>
        </row>
        <row r="489">
          <cell r="A489" t="str">
            <v>107100</v>
          </cell>
          <cell r="B489" t="str">
            <v>0312</v>
          </cell>
          <cell r="C489" t="str">
            <v>06080</v>
          </cell>
          <cell r="D489" t="str">
            <v>0ELECT</v>
          </cell>
          <cell r="E489" t="str">
            <v>312000</v>
          </cell>
          <cell r="F489" t="str">
            <v>0676</v>
          </cell>
          <cell r="G489" t="str">
            <v>11450</v>
          </cell>
          <cell r="H489" t="str">
            <v>A</v>
          </cell>
          <cell r="I489" t="str">
            <v>00000041</v>
          </cell>
          <cell r="J489">
            <v>65</v>
          </cell>
          <cell r="K489">
            <v>312</v>
          </cell>
          <cell r="L489">
            <v>6181</v>
          </cell>
          <cell r="M489">
            <v>398</v>
          </cell>
          <cell r="N489">
            <v>0</v>
          </cell>
          <cell r="O489">
            <v>1</v>
          </cell>
          <cell r="P489">
            <v>398.00099999999998</v>
          </cell>
          <cell r="Q489" t="str">
            <v>0676</v>
          </cell>
          <cell r="R489" t="str">
            <v>11450</v>
          </cell>
          <cell r="S489" t="str">
            <v>200212</v>
          </cell>
          <cell r="T489" t="str">
            <v>SA01</v>
          </cell>
          <cell r="U489">
            <v>125.4</v>
          </cell>
          <cell r="V489" t="str">
            <v>LDB</v>
          </cell>
          <cell r="W489">
            <v>0</v>
          </cell>
          <cell r="Y489">
            <v>0</v>
          </cell>
          <cell r="Z489">
            <v>4</v>
          </cell>
          <cell r="AA489" t="str">
            <v>MS#</v>
          </cell>
          <cell r="AB489" t="str">
            <v xml:space="preserve">   998014145</v>
          </cell>
          <cell r="AC489" t="str">
            <v>BCH</v>
          </cell>
          <cell r="AD489" t="str">
            <v>018726</v>
          </cell>
          <cell r="AE489" t="str">
            <v>TML</v>
          </cell>
          <cell r="AF489" t="str">
            <v>12017</v>
          </cell>
          <cell r="AG489" t="str">
            <v>SRL</v>
          </cell>
          <cell r="AH489" t="str">
            <v>0350</v>
          </cell>
          <cell r="AI489" t="str">
            <v>DLV</v>
          </cell>
          <cell r="AJ489" t="str">
            <v>000</v>
          </cell>
          <cell r="AK489" t="str">
            <v>REL</v>
          </cell>
          <cell r="AL489" t="str">
            <v>000</v>
          </cell>
          <cell r="AM489" t="str">
            <v>LN#</v>
          </cell>
          <cell r="AO489" t="str">
            <v>UOI</v>
          </cell>
          <cell r="AP489" t="str">
            <v>EA</v>
          </cell>
          <cell r="AU489" t="str">
            <v>0</v>
          </cell>
          <cell r="AW489" t="str">
            <v>000</v>
          </cell>
          <cell r="AX489" t="str">
            <v>00</v>
          </cell>
          <cell r="AY489" t="str">
            <v>0</v>
          </cell>
          <cell r="AZ489" t="str">
            <v>FPL Fibernet</v>
          </cell>
        </row>
        <row r="490">
          <cell r="A490" t="str">
            <v>107100</v>
          </cell>
          <cell r="B490" t="str">
            <v>0312</v>
          </cell>
          <cell r="C490" t="str">
            <v>06080</v>
          </cell>
          <cell r="D490" t="str">
            <v>0ELECT</v>
          </cell>
          <cell r="E490" t="str">
            <v>312000</v>
          </cell>
          <cell r="F490" t="str">
            <v>0676</v>
          </cell>
          <cell r="G490" t="str">
            <v>11450</v>
          </cell>
          <cell r="H490" t="str">
            <v>A</v>
          </cell>
          <cell r="I490" t="str">
            <v>00000041</v>
          </cell>
          <cell r="J490">
            <v>65</v>
          </cell>
          <cell r="K490">
            <v>312</v>
          </cell>
          <cell r="L490">
            <v>6181</v>
          </cell>
          <cell r="M490">
            <v>398</v>
          </cell>
          <cell r="N490">
            <v>0</v>
          </cell>
          <cell r="O490">
            <v>1</v>
          </cell>
          <cell r="P490">
            <v>398.00099999999998</v>
          </cell>
          <cell r="Q490" t="str">
            <v>0676</v>
          </cell>
          <cell r="R490" t="str">
            <v>11450</v>
          </cell>
          <cell r="S490" t="str">
            <v>200212</v>
          </cell>
          <cell r="T490" t="str">
            <v>SA01</v>
          </cell>
          <cell r="U490">
            <v>139.4</v>
          </cell>
          <cell r="V490" t="str">
            <v>LDB</v>
          </cell>
          <cell r="W490">
            <v>0</v>
          </cell>
          <cell r="Y490">
            <v>0</v>
          </cell>
          <cell r="Z490">
            <v>2</v>
          </cell>
          <cell r="AA490" t="str">
            <v>MS#</v>
          </cell>
          <cell r="AB490" t="str">
            <v xml:space="preserve">   998000154</v>
          </cell>
          <cell r="AC490" t="str">
            <v>BCH</v>
          </cell>
          <cell r="AD490" t="str">
            <v>013388</v>
          </cell>
          <cell r="AE490" t="str">
            <v>TML</v>
          </cell>
          <cell r="AF490" t="str">
            <v>12016</v>
          </cell>
          <cell r="AG490" t="str">
            <v>SRL</v>
          </cell>
          <cell r="AH490" t="str">
            <v>0368</v>
          </cell>
          <cell r="AI490" t="str">
            <v>DLV</v>
          </cell>
          <cell r="AJ490" t="str">
            <v>000</v>
          </cell>
          <cell r="AK490" t="str">
            <v>REL</v>
          </cell>
          <cell r="AL490" t="str">
            <v>000</v>
          </cell>
          <cell r="AM490" t="str">
            <v>LN#</v>
          </cell>
          <cell r="AO490" t="str">
            <v>UOI</v>
          </cell>
          <cell r="AP490" t="str">
            <v>EA</v>
          </cell>
          <cell r="AU490" t="str">
            <v>0</v>
          </cell>
          <cell r="AW490" t="str">
            <v>000</v>
          </cell>
          <cell r="AX490" t="str">
            <v>00</v>
          </cell>
          <cell r="AY490" t="str">
            <v>0</v>
          </cell>
          <cell r="AZ490" t="str">
            <v>FPL Fibernet</v>
          </cell>
        </row>
        <row r="491">
          <cell r="A491" t="str">
            <v>107100</v>
          </cell>
          <cell r="B491" t="str">
            <v>0312</v>
          </cell>
          <cell r="C491" t="str">
            <v>06080</v>
          </cell>
          <cell r="D491" t="str">
            <v>0ELECT</v>
          </cell>
          <cell r="E491" t="str">
            <v>312000</v>
          </cell>
          <cell r="F491" t="str">
            <v>0676</v>
          </cell>
          <cell r="G491" t="str">
            <v>11450</v>
          </cell>
          <cell r="H491" t="str">
            <v>A</v>
          </cell>
          <cell r="I491" t="str">
            <v>00000041</v>
          </cell>
          <cell r="J491">
            <v>65</v>
          </cell>
          <cell r="K491">
            <v>312</v>
          </cell>
          <cell r="L491">
            <v>6181</v>
          </cell>
          <cell r="M491">
            <v>398</v>
          </cell>
          <cell r="N491">
            <v>0</v>
          </cell>
          <cell r="O491">
            <v>1</v>
          </cell>
          <cell r="P491">
            <v>398.00099999999998</v>
          </cell>
          <cell r="Q491" t="str">
            <v>0676</v>
          </cell>
          <cell r="R491" t="str">
            <v>11450</v>
          </cell>
          <cell r="S491" t="str">
            <v>200212</v>
          </cell>
          <cell r="T491" t="str">
            <v>SA01</v>
          </cell>
          <cell r="U491">
            <v>143</v>
          </cell>
          <cell r="V491" t="str">
            <v>LDB</v>
          </cell>
          <cell r="W491">
            <v>0</v>
          </cell>
          <cell r="Y491">
            <v>0</v>
          </cell>
          <cell r="Z491">
            <v>4</v>
          </cell>
          <cell r="AA491" t="str">
            <v>MS#</v>
          </cell>
          <cell r="AB491" t="str">
            <v xml:space="preserve">   998014654</v>
          </cell>
          <cell r="AC491" t="str">
            <v>BCH</v>
          </cell>
          <cell r="AD491" t="str">
            <v>018721</v>
          </cell>
          <cell r="AE491" t="str">
            <v>TML</v>
          </cell>
          <cell r="AF491" t="str">
            <v>12017</v>
          </cell>
          <cell r="AG491" t="str">
            <v>SRL</v>
          </cell>
          <cell r="AH491" t="str">
            <v>0368</v>
          </cell>
          <cell r="AI491" t="str">
            <v>DLV</v>
          </cell>
          <cell r="AJ491" t="str">
            <v>000</v>
          </cell>
          <cell r="AK491" t="str">
            <v>REL</v>
          </cell>
          <cell r="AL491" t="str">
            <v>000</v>
          </cell>
          <cell r="AM491" t="str">
            <v>LN#</v>
          </cell>
          <cell r="AO491" t="str">
            <v>UOI</v>
          </cell>
          <cell r="AP491" t="str">
            <v>EA</v>
          </cell>
          <cell r="AU491" t="str">
            <v>0</v>
          </cell>
          <cell r="AW491" t="str">
            <v>000</v>
          </cell>
          <cell r="AX491" t="str">
            <v>00</v>
          </cell>
          <cell r="AY491" t="str">
            <v>0</v>
          </cell>
          <cell r="AZ491" t="str">
            <v>FPL Fibernet</v>
          </cell>
        </row>
        <row r="492">
          <cell r="A492" t="str">
            <v>107100</v>
          </cell>
          <cell r="B492" t="str">
            <v>0312</v>
          </cell>
          <cell r="C492" t="str">
            <v>06080</v>
          </cell>
          <cell r="D492" t="str">
            <v>0ELECT</v>
          </cell>
          <cell r="E492" t="str">
            <v>312000</v>
          </cell>
          <cell r="F492" t="str">
            <v>0676</v>
          </cell>
          <cell r="G492" t="str">
            <v>11450</v>
          </cell>
          <cell r="H492" t="str">
            <v>A</v>
          </cell>
          <cell r="I492" t="str">
            <v>00000041</v>
          </cell>
          <cell r="J492">
            <v>65</v>
          </cell>
          <cell r="K492">
            <v>312</v>
          </cell>
          <cell r="L492">
            <v>6181</v>
          </cell>
          <cell r="M492">
            <v>398</v>
          </cell>
          <cell r="N492">
            <v>0</v>
          </cell>
          <cell r="O492">
            <v>1</v>
          </cell>
          <cell r="P492">
            <v>398.00099999999998</v>
          </cell>
          <cell r="Q492" t="str">
            <v>0676</v>
          </cell>
          <cell r="R492" t="str">
            <v>11450</v>
          </cell>
          <cell r="S492" t="str">
            <v>200212</v>
          </cell>
          <cell r="T492" t="str">
            <v>SA01</v>
          </cell>
          <cell r="U492">
            <v>143</v>
          </cell>
          <cell r="V492" t="str">
            <v>LDB</v>
          </cell>
          <cell r="W492">
            <v>0</v>
          </cell>
          <cell r="Y492">
            <v>0</v>
          </cell>
          <cell r="Z492">
            <v>4</v>
          </cell>
          <cell r="AA492" t="str">
            <v>MS#</v>
          </cell>
          <cell r="AB492" t="str">
            <v xml:space="preserve">   998014654</v>
          </cell>
          <cell r="AC492" t="str">
            <v>BCH</v>
          </cell>
          <cell r="AD492" t="str">
            <v>018725</v>
          </cell>
          <cell r="AE492" t="str">
            <v>TML</v>
          </cell>
          <cell r="AF492" t="str">
            <v>12017</v>
          </cell>
          <cell r="AG492" t="str">
            <v>SRL</v>
          </cell>
          <cell r="AH492" t="str">
            <v>0368</v>
          </cell>
          <cell r="AI492" t="str">
            <v>DLV</v>
          </cell>
          <cell r="AJ492" t="str">
            <v>000</v>
          </cell>
          <cell r="AK492" t="str">
            <v>REL</v>
          </cell>
          <cell r="AL492" t="str">
            <v>000</v>
          </cell>
          <cell r="AM492" t="str">
            <v>LN#</v>
          </cell>
          <cell r="AO492" t="str">
            <v>UOI</v>
          </cell>
          <cell r="AP492" t="str">
            <v>EA</v>
          </cell>
          <cell r="AU492" t="str">
            <v>0</v>
          </cell>
          <cell r="AW492" t="str">
            <v>000</v>
          </cell>
          <cell r="AX492" t="str">
            <v>00</v>
          </cell>
          <cell r="AY492" t="str">
            <v>0</v>
          </cell>
          <cell r="AZ492" t="str">
            <v>FPL Fibernet</v>
          </cell>
        </row>
        <row r="493">
          <cell r="A493" t="str">
            <v>107100</v>
          </cell>
          <cell r="B493" t="str">
            <v>0312</v>
          </cell>
          <cell r="C493" t="str">
            <v>06080</v>
          </cell>
          <cell r="D493" t="str">
            <v>0ELECT</v>
          </cell>
          <cell r="E493" t="str">
            <v>312000</v>
          </cell>
          <cell r="F493" t="str">
            <v>0676</v>
          </cell>
          <cell r="G493" t="str">
            <v>11450</v>
          </cell>
          <cell r="H493" t="str">
            <v>A</v>
          </cell>
          <cell r="I493" t="str">
            <v>00000041</v>
          </cell>
          <cell r="J493">
            <v>65</v>
          </cell>
          <cell r="K493">
            <v>312</v>
          </cell>
          <cell r="L493">
            <v>6181</v>
          </cell>
          <cell r="M493">
            <v>398</v>
          </cell>
          <cell r="N493">
            <v>0</v>
          </cell>
          <cell r="O493">
            <v>1</v>
          </cell>
          <cell r="P493">
            <v>398.00099999999998</v>
          </cell>
          <cell r="Q493" t="str">
            <v>0676</v>
          </cell>
          <cell r="R493" t="str">
            <v>11450</v>
          </cell>
          <cell r="S493" t="str">
            <v>200212</v>
          </cell>
          <cell r="T493" t="str">
            <v>SA01</v>
          </cell>
          <cell r="U493">
            <v>146.07</v>
          </cell>
          <cell r="V493" t="str">
            <v>LDB</v>
          </cell>
          <cell r="W493">
            <v>0</v>
          </cell>
          <cell r="Y493">
            <v>0</v>
          </cell>
          <cell r="Z493">
            <v>2</v>
          </cell>
          <cell r="AA493" t="str">
            <v>MS#</v>
          </cell>
          <cell r="AB493" t="str">
            <v xml:space="preserve">   998000172</v>
          </cell>
          <cell r="AC493" t="str">
            <v>BCH</v>
          </cell>
          <cell r="AD493" t="str">
            <v>013388</v>
          </cell>
          <cell r="AE493" t="str">
            <v>TML</v>
          </cell>
          <cell r="AF493" t="str">
            <v>12016</v>
          </cell>
          <cell r="AG493" t="str">
            <v>SRL</v>
          </cell>
          <cell r="AH493" t="str">
            <v>0368</v>
          </cell>
          <cell r="AI493" t="str">
            <v>DLV</v>
          </cell>
          <cell r="AJ493" t="str">
            <v>000</v>
          </cell>
          <cell r="AK493" t="str">
            <v>REL</v>
          </cell>
          <cell r="AL493" t="str">
            <v>000</v>
          </cell>
          <cell r="AM493" t="str">
            <v>LN#</v>
          </cell>
          <cell r="AO493" t="str">
            <v>UOI</v>
          </cell>
          <cell r="AP493" t="str">
            <v>EA</v>
          </cell>
          <cell r="AU493" t="str">
            <v>0</v>
          </cell>
          <cell r="AW493" t="str">
            <v>000</v>
          </cell>
          <cell r="AX493" t="str">
            <v>00</v>
          </cell>
          <cell r="AY493" t="str">
            <v>0</v>
          </cell>
          <cell r="AZ493" t="str">
            <v>FPL Fibernet</v>
          </cell>
        </row>
        <row r="494">
          <cell r="A494" t="str">
            <v>107100</v>
          </cell>
          <cell r="B494" t="str">
            <v>0312</v>
          </cell>
          <cell r="C494" t="str">
            <v>06080</v>
          </cell>
          <cell r="D494" t="str">
            <v>0ELECT</v>
          </cell>
          <cell r="E494" t="str">
            <v>312000</v>
          </cell>
          <cell r="F494" t="str">
            <v>0676</v>
          </cell>
          <cell r="G494" t="str">
            <v>11450</v>
          </cell>
          <cell r="H494" t="str">
            <v>A</v>
          </cell>
          <cell r="I494" t="str">
            <v>00000041</v>
          </cell>
          <cell r="J494">
            <v>65</v>
          </cell>
          <cell r="K494">
            <v>312</v>
          </cell>
          <cell r="L494">
            <v>6181</v>
          </cell>
          <cell r="M494">
            <v>398</v>
          </cell>
          <cell r="N494">
            <v>0</v>
          </cell>
          <cell r="O494">
            <v>1</v>
          </cell>
          <cell r="P494">
            <v>398.00099999999998</v>
          </cell>
          <cell r="Q494" t="str">
            <v>0676</v>
          </cell>
          <cell r="R494" t="str">
            <v>11450</v>
          </cell>
          <cell r="S494" t="str">
            <v>200212</v>
          </cell>
          <cell r="T494" t="str">
            <v>SA01</v>
          </cell>
          <cell r="U494">
            <v>147.69999999999999</v>
          </cell>
          <cell r="V494" t="str">
            <v>LDB</v>
          </cell>
          <cell r="W494">
            <v>0</v>
          </cell>
          <cell r="Y494">
            <v>0</v>
          </cell>
          <cell r="Z494">
            <v>2</v>
          </cell>
          <cell r="AA494" t="str">
            <v>MS#</v>
          </cell>
          <cell r="AB494" t="str">
            <v xml:space="preserve">   998000171</v>
          </cell>
          <cell r="AC494" t="str">
            <v>BCH</v>
          </cell>
          <cell r="AD494" t="str">
            <v>013388</v>
          </cell>
          <cell r="AE494" t="str">
            <v>TML</v>
          </cell>
          <cell r="AF494" t="str">
            <v>12016</v>
          </cell>
          <cell r="AG494" t="str">
            <v>SRL</v>
          </cell>
          <cell r="AH494" t="str">
            <v>0368</v>
          </cell>
          <cell r="AI494" t="str">
            <v>DLV</v>
          </cell>
          <cell r="AJ494" t="str">
            <v>000</v>
          </cell>
          <cell r="AK494" t="str">
            <v>REL</v>
          </cell>
          <cell r="AL494" t="str">
            <v>000</v>
          </cell>
          <cell r="AM494" t="str">
            <v>LN#</v>
          </cell>
          <cell r="AO494" t="str">
            <v>UOI</v>
          </cell>
          <cell r="AP494" t="str">
            <v>EA</v>
          </cell>
          <cell r="AU494" t="str">
            <v>0</v>
          </cell>
          <cell r="AW494" t="str">
            <v>000</v>
          </cell>
          <cell r="AX494" t="str">
            <v>00</v>
          </cell>
          <cell r="AY494" t="str">
            <v>0</v>
          </cell>
          <cell r="AZ494" t="str">
            <v>FPL Fibernet</v>
          </cell>
        </row>
        <row r="495">
          <cell r="A495" t="str">
            <v>107100</v>
          </cell>
          <cell r="B495" t="str">
            <v>0312</v>
          </cell>
          <cell r="C495" t="str">
            <v>06080</v>
          </cell>
          <cell r="D495" t="str">
            <v>0ELECT</v>
          </cell>
          <cell r="E495" t="str">
            <v>312000</v>
          </cell>
          <cell r="F495" t="str">
            <v>0676</v>
          </cell>
          <cell r="G495" t="str">
            <v>11450</v>
          </cell>
          <cell r="H495" t="str">
            <v>A</v>
          </cell>
          <cell r="I495" t="str">
            <v>00000041</v>
          </cell>
          <cell r="J495">
            <v>65</v>
          </cell>
          <cell r="K495">
            <v>312</v>
          </cell>
          <cell r="L495">
            <v>6181</v>
          </cell>
          <cell r="M495">
            <v>398</v>
          </cell>
          <cell r="N495">
            <v>0</v>
          </cell>
          <cell r="O495">
            <v>1</v>
          </cell>
          <cell r="P495">
            <v>398.00099999999998</v>
          </cell>
          <cell r="Q495" t="str">
            <v>0676</v>
          </cell>
          <cell r="R495" t="str">
            <v>11450</v>
          </cell>
          <cell r="S495" t="str">
            <v>200212</v>
          </cell>
          <cell r="T495" t="str">
            <v>SA01</v>
          </cell>
          <cell r="U495">
            <v>194.88</v>
          </cell>
          <cell r="V495" t="str">
            <v>LDB</v>
          </cell>
          <cell r="W495">
            <v>0</v>
          </cell>
          <cell r="Y495">
            <v>0</v>
          </cell>
          <cell r="Z495">
            <v>1</v>
          </cell>
          <cell r="AA495" t="str">
            <v>MS#</v>
          </cell>
          <cell r="AB495" t="str">
            <v xml:space="preserve">   998014037</v>
          </cell>
          <cell r="AC495" t="str">
            <v>BCH</v>
          </cell>
          <cell r="AD495" t="str">
            <v>018722</v>
          </cell>
          <cell r="AE495" t="str">
            <v>TML</v>
          </cell>
          <cell r="AF495" t="str">
            <v>12017</v>
          </cell>
          <cell r="AG495" t="str">
            <v>SRL</v>
          </cell>
          <cell r="AH495" t="str">
            <v>0368</v>
          </cell>
          <cell r="AI495" t="str">
            <v>DLV</v>
          </cell>
          <cell r="AJ495" t="str">
            <v>000</v>
          </cell>
          <cell r="AK495" t="str">
            <v>REL</v>
          </cell>
          <cell r="AL495" t="str">
            <v>000</v>
          </cell>
          <cell r="AM495" t="str">
            <v>LN#</v>
          </cell>
          <cell r="AO495" t="str">
            <v>UOI</v>
          </cell>
          <cell r="AP495" t="str">
            <v>EA</v>
          </cell>
          <cell r="AU495" t="str">
            <v>0</v>
          </cell>
          <cell r="AW495" t="str">
            <v>000</v>
          </cell>
          <cell r="AX495" t="str">
            <v>00</v>
          </cell>
          <cell r="AY495" t="str">
            <v>0</v>
          </cell>
          <cell r="AZ495" t="str">
            <v>FPL Fibernet</v>
          </cell>
        </row>
        <row r="496">
          <cell r="A496" t="str">
            <v>107100</v>
          </cell>
          <cell r="B496" t="str">
            <v>0312</v>
          </cell>
          <cell r="C496" t="str">
            <v>06080</v>
          </cell>
          <cell r="D496" t="str">
            <v>0ELECT</v>
          </cell>
          <cell r="E496" t="str">
            <v>312000</v>
          </cell>
          <cell r="F496" t="str">
            <v>0676</v>
          </cell>
          <cell r="G496" t="str">
            <v>11450</v>
          </cell>
          <cell r="H496" t="str">
            <v>A</v>
          </cell>
          <cell r="I496" t="str">
            <v>00000041</v>
          </cell>
          <cell r="J496">
            <v>65</v>
          </cell>
          <cell r="K496">
            <v>312</v>
          </cell>
          <cell r="L496">
            <v>6181</v>
          </cell>
          <cell r="M496">
            <v>398</v>
          </cell>
          <cell r="N496">
            <v>0</v>
          </cell>
          <cell r="O496">
            <v>1</v>
          </cell>
          <cell r="P496">
            <v>398.00099999999998</v>
          </cell>
          <cell r="Q496" t="str">
            <v>0676</v>
          </cell>
          <cell r="R496" t="str">
            <v>11450</v>
          </cell>
          <cell r="S496" t="str">
            <v>200212</v>
          </cell>
          <cell r="T496" t="str">
            <v>SA01</v>
          </cell>
          <cell r="U496">
            <v>196.1</v>
          </cell>
          <cell r="V496" t="str">
            <v>LDB</v>
          </cell>
          <cell r="W496">
            <v>0</v>
          </cell>
          <cell r="Y496">
            <v>0</v>
          </cell>
          <cell r="Z496">
            <v>100</v>
          </cell>
          <cell r="AA496" t="str">
            <v>MS#</v>
          </cell>
          <cell r="AB496" t="str">
            <v xml:space="preserve">   998000502</v>
          </cell>
          <cell r="AC496" t="str">
            <v>BCH</v>
          </cell>
          <cell r="AD496" t="str">
            <v>012355</v>
          </cell>
          <cell r="AE496" t="str">
            <v>TML</v>
          </cell>
          <cell r="AF496" t="str">
            <v>12026</v>
          </cell>
          <cell r="AG496" t="str">
            <v>SRL</v>
          </cell>
          <cell r="AH496" t="str">
            <v>0368</v>
          </cell>
          <cell r="AI496" t="str">
            <v>DLV</v>
          </cell>
          <cell r="AJ496" t="str">
            <v>000</v>
          </cell>
          <cell r="AK496" t="str">
            <v>REL</v>
          </cell>
          <cell r="AL496" t="str">
            <v>000</v>
          </cell>
          <cell r="AM496" t="str">
            <v>LN#</v>
          </cell>
          <cell r="AO496" t="str">
            <v>UOI</v>
          </cell>
          <cell r="AP496" t="str">
            <v>EA</v>
          </cell>
          <cell r="AU496" t="str">
            <v>0</v>
          </cell>
          <cell r="AW496" t="str">
            <v>000</v>
          </cell>
          <cell r="AX496" t="str">
            <v>00</v>
          </cell>
          <cell r="AY496" t="str">
            <v>0</v>
          </cell>
          <cell r="AZ496" t="str">
            <v>FPL Fibernet</v>
          </cell>
        </row>
        <row r="497">
          <cell r="A497" t="str">
            <v>107100</v>
          </cell>
          <cell r="B497" t="str">
            <v>0312</v>
          </cell>
          <cell r="C497" t="str">
            <v>06080</v>
          </cell>
          <cell r="D497" t="str">
            <v>0ELECT</v>
          </cell>
          <cell r="E497" t="str">
            <v>312000</v>
          </cell>
          <cell r="F497" t="str">
            <v>0676</v>
          </cell>
          <cell r="G497" t="str">
            <v>11450</v>
          </cell>
          <cell r="H497" t="str">
            <v>A</v>
          </cell>
          <cell r="I497" t="str">
            <v>00000041</v>
          </cell>
          <cell r="J497">
            <v>65</v>
          </cell>
          <cell r="K497">
            <v>312</v>
          </cell>
          <cell r="L497">
            <v>6181</v>
          </cell>
          <cell r="M497">
            <v>398</v>
          </cell>
          <cell r="N497">
            <v>0</v>
          </cell>
          <cell r="O497">
            <v>1</v>
          </cell>
          <cell r="P497">
            <v>398.00099999999998</v>
          </cell>
          <cell r="Q497" t="str">
            <v>0676</v>
          </cell>
          <cell r="R497" t="str">
            <v>11450</v>
          </cell>
          <cell r="S497" t="str">
            <v>200212</v>
          </cell>
          <cell r="T497" t="str">
            <v>SA01</v>
          </cell>
          <cell r="U497">
            <v>211.5</v>
          </cell>
          <cell r="V497" t="str">
            <v>LDB</v>
          </cell>
          <cell r="W497">
            <v>0</v>
          </cell>
          <cell r="Y497">
            <v>0</v>
          </cell>
          <cell r="Z497">
            <v>150</v>
          </cell>
          <cell r="AA497" t="str">
            <v>MS#</v>
          </cell>
          <cell r="AB497" t="str">
            <v xml:space="preserve">   998000092</v>
          </cell>
          <cell r="AC497" t="str">
            <v>BCH</v>
          </cell>
          <cell r="AD497" t="str">
            <v>018725</v>
          </cell>
          <cell r="AE497" t="str">
            <v>TML</v>
          </cell>
          <cell r="AF497" t="str">
            <v>12017</v>
          </cell>
          <cell r="AG497" t="str">
            <v>SRL</v>
          </cell>
          <cell r="AH497" t="str">
            <v>0368</v>
          </cell>
          <cell r="AI497" t="str">
            <v>DLV</v>
          </cell>
          <cell r="AJ497" t="str">
            <v>000</v>
          </cell>
          <cell r="AK497" t="str">
            <v>REL</v>
          </cell>
          <cell r="AL497" t="str">
            <v>000</v>
          </cell>
          <cell r="AM497" t="str">
            <v>LN#</v>
          </cell>
          <cell r="AO497" t="str">
            <v>UOI</v>
          </cell>
          <cell r="AP497" t="str">
            <v>FT</v>
          </cell>
          <cell r="AU497" t="str">
            <v>0</v>
          </cell>
          <cell r="AW497" t="str">
            <v>000</v>
          </cell>
          <cell r="AX497" t="str">
            <v>00</v>
          </cell>
          <cell r="AY497" t="str">
            <v>0</v>
          </cell>
          <cell r="AZ497" t="str">
            <v>FPL Fibernet</v>
          </cell>
        </row>
        <row r="498">
          <cell r="A498" t="str">
            <v>107100</v>
          </cell>
          <cell r="B498" t="str">
            <v>0312</v>
          </cell>
          <cell r="C498" t="str">
            <v>06080</v>
          </cell>
          <cell r="D498" t="str">
            <v>0ELECT</v>
          </cell>
          <cell r="E498" t="str">
            <v>312000</v>
          </cell>
          <cell r="F498" t="str">
            <v>0676</v>
          </cell>
          <cell r="G498" t="str">
            <v>11450</v>
          </cell>
          <cell r="H498" t="str">
            <v>A</v>
          </cell>
          <cell r="I498" t="str">
            <v>00000041</v>
          </cell>
          <cell r="J498">
            <v>65</v>
          </cell>
          <cell r="K498">
            <v>312</v>
          </cell>
          <cell r="L498">
            <v>6181</v>
          </cell>
          <cell r="M498">
            <v>398</v>
          </cell>
          <cell r="N498">
            <v>0</v>
          </cell>
          <cell r="O498">
            <v>1</v>
          </cell>
          <cell r="P498">
            <v>398.00099999999998</v>
          </cell>
          <cell r="Q498" t="str">
            <v>0676</v>
          </cell>
          <cell r="R498" t="str">
            <v>11450</v>
          </cell>
          <cell r="S498" t="str">
            <v>200212</v>
          </cell>
          <cell r="T498" t="str">
            <v>SA01</v>
          </cell>
          <cell r="U498">
            <v>352.5</v>
          </cell>
          <cell r="V498" t="str">
            <v>LDB</v>
          </cell>
          <cell r="W498">
            <v>0</v>
          </cell>
          <cell r="Y498">
            <v>0</v>
          </cell>
          <cell r="Z498">
            <v>250</v>
          </cell>
          <cell r="AA498" t="str">
            <v>MS#</v>
          </cell>
          <cell r="AB498" t="str">
            <v xml:space="preserve">   998000092</v>
          </cell>
          <cell r="AC498" t="str">
            <v>BCH</v>
          </cell>
          <cell r="AD498" t="str">
            <v>018721</v>
          </cell>
          <cell r="AE498" t="str">
            <v>TML</v>
          </cell>
          <cell r="AF498" t="str">
            <v>12017</v>
          </cell>
          <cell r="AG498" t="str">
            <v>SRL</v>
          </cell>
          <cell r="AH498" t="str">
            <v>0368</v>
          </cell>
          <cell r="AI498" t="str">
            <v>DLV</v>
          </cell>
          <cell r="AJ498" t="str">
            <v>000</v>
          </cell>
          <cell r="AK498" t="str">
            <v>REL</v>
          </cell>
          <cell r="AL498" t="str">
            <v>000</v>
          </cell>
          <cell r="AM498" t="str">
            <v>LN#</v>
          </cell>
          <cell r="AO498" t="str">
            <v>UOI</v>
          </cell>
          <cell r="AP498" t="str">
            <v>FT</v>
          </cell>
          <cell r="AU498" t="str">
            <v>0</v>
          </cell>
          <cell r="AW498" t="str">
            <v>000</v>
          </cell>
          <cell r="AX498" t="str">
            <v>00</v>
          </cell>
          <cell r="AY498" t="str">
            <v>0</v>
          </cell>
          <cell r="AZ498" t="str">
            <v>FPL Fibernet</v>
          </cell>
        </row>
        <row r="499">
          <cell r="A499" t="str">
            <v>107100</v>
          </cell>
          <cell r="B499" t="str">
            <v>0312</v>
          </cell>
          <cell r="C499" t="str">
            <v>06080</v>
          </cell>
          <cell r="D499" t="str">
            <v>0ELECT</v>
          </cell>
          <cell r="E499" t="str">
            <v>312000</v>
          </cell>
          <cell r="F499" t="str">
            <v>0676</v>
          </cell>
          <cell r="G499" t="str">
            <v>11450</v>
          </cell>
          <cell r="H499" t="str">
            <v>A</v>
          </cell>
          <cell r="I499" t="str">
            <v>00000041</v>
          </cell>
          <cell r="J499">
            <v>65</v>
          </cell>
          <cell r="K499">
            <v>312</v>
          </cell>
          <cell r="L499">
            <v>6181</v>
          </cell>
          <cell r="M499">
            <v>398</v>
          </cell>
          <cell r="N499">
            <v>0</v>
          </cell>
          <cell r="O499">
            <v>1</v>
          </cell>
          <cell r="P499">
            <v>398.00099999999998</v>
          </cell>
          <cell r="Q499" t="str">
            <v>0676</v>
          </cell>
          <cell r="R499" t="str">
            <v>11450</v>
          </cell>
          <cell r="S499" t="str">
            <v>200212</v>
          </cell>
          <cell r="T499" t="str">
            <v>SA01</v>
          </cell>
          <cell r="U499">
            <v>374.07</v>
          </cell>
          <cell r="V499" t="str">
            <v>LDB</v>
          </cell>
          <cell r="W499">
            <v>0</v>
          </cell>
          <cell r="Y499">
            <v>0</v>
          </cell>
          <cell r="Z499">
            <v>1</v>
          </cell>
          <cell r="AA499" t="str">
            <v>MS#</v>
          </cell>
          <cell r="AB499" t="str">
            <v xml:space="preserve">   998003502</v>
          </cell>
          <cell r="AC499" t="str">
            <v>BCH</v>
          </cell>
          <cell r="AD499" t="str">
            <v>012355</v>
          </cell>
          <cell r="AE499" t="str">
            <v>TML</v>
          </cell>
          <cell r="AF499" t="str">
            <v>12026</v>
          </cell>
          <cell r="AG499" t="str">
            <v>SRL</v>
          </cell>
          <cell r="AH499" t="str">
            <v>0368</v>
          </cell>
          <cell r="AI499" t="str">
            <v>DLV</v>
          </cell>
          <cell r="AJ499" t="str">
            <v>000</v>
          </cell>
          <cell r="AK499" t="str">
            <v>REL</v>
          </cell>
          <cell r="AL499" t="str">
            <v>000</v>
          </cell>
          <cell r="AM499" t="str">
            <v>LN#</v>
          </cell>
          <cell r="AO499" t="str">
            <v>UOI</v>
          </cell>
          <cell r="AP499" t="str">
            <v>EA</v>
          </cell>
          <cell r="AU499" t="str">
            <v>0</v>
          </cell>
          <cell r="AW499" t="str">
            <v>000</v>
          </cell>
          <cell r="AX499" t="str">
            <v>00</v>
          </cell>
          <cell r="AY499" t="str">
            <v>0</v>
          </cell>
          <cell r="AZ499" t="str">
            <v>FPL Fibernet</v>
          </cell>
        </row>
        <row r="500">
          <cell r="A500" t="str">
            <v>107100</v>
          </cell>
          <cell r="B500" t="str">
            <v>0312</v>
          </cell>
          <cell r="C500" t="str">
            <v>06080</v>
          </cell>
          <cell r="D500" t="str">
            <v>0ELECT</v>
          </cell>
          <cell r="E500" t="str">
            <v>312000</v>
          </cell>
          <cell r="F500" t="str">
            <v>0676</v>
          </cell>
          <cell r="G500" t="str">
            <v>11450</v>
          </cell>
          <cell r="H500" t="str">
            <v>A</v>
          </cell>
          <cell r="I500" t="str">
            <v>00000041</v>
          </cell>
          <cell r="J500">
            <v>65</v>
          </cell>
          <cell r="K500">
            <v>312</v>
          </cell>
          <cell r="L500">
            <v>6181</v>
          </cell>
          <cell r="M500">
            <v>398</v>
          </cell>
          <cell r="N500">
            <v>0</v>
          </cell>
          <cell r="O500">
            <v>1</v>
          </cell>
          <cell r="P500">
            <v>398.00099999999998</v>
          </cell>
          <cell r="Q500" t="str">
            <v>0676</v>
          </cell>
          <cell r="R500" t="str">
            <v>11450</v>
          </cell>
          <cell r="S500" t="str">
            <v>200212</v>
          </cell>
          <cell r="T500" t="str">
            <v>SA01</v>
          </cell>
          <cell r="U500">
            <v>399.82</v>
          </cell>
          <cell r="V500" t="str">
            <v>LDB</v>
          </cell>
          <cell r="W500">
            <v>0</v>
          </cell>
          <cell r="Y500">
            <v>0</v>
          </cell>
          <cell r="Z500">
            <v>1</v>
          </cell>
          <cell r="AA500" t="str">
            <v>MS#</v>
          </cell>
          <cell r="AB500" t="str">
            <v xml:space="preserve">   998003502</v>
          </cell>
          <cell r="AC500" t="str">
            <v>BCH</v>
          </cell>
          <cell r="AD500" t="str">
            <v>018722</v>
          </cell>
          <cell r="AE500" t="str">
            <v>TML</v>
          </cell>
          <cell r="AF500" t="str">
            <v>12017</v>
          </cell>
          <cell r="AG500" t="str">
            <v>SRL</v>
          </cell>
          <cell r="AH500" t="str">
            <v>0368</v>
          </cell>
          <cell r="AI500" t="str">
            <v>DLV</v>
          </cell>
          <cell r="AJ500" t="str">
            <v>000</v>
          </cell>
          <cell r="AK500" t="str">
            <v>REL</v>
          </cell>
          <cell r="AL500" t="str">
            <v>000</v>
          </cell>
          <cell r="AM500" t="str">
            <v>LN#</v>
          </cell>
          <cell r="AO500" t="str">
            <v>UOI</v>
          </cell>
          <cell r="AP500" t="str">
            <v>EA</v>
          </cell>
          <cell r="AU500" t="str">
            <v>0</v>
          </cell>
          <cell r="AW500" t="str">
            <v>000</v>
          </cell>
          <cell r="AX500" t="str">
            <v>00</v>
          </cell>
          <cell r="AY500" t="str">
            <v>0</v>
          </cell>
          <cell r="AZ500" t="str">
            <v>FPL Fibernet</v>
          </cell>
        </row>
        <row r="501">
          <cell r="A501" t="str">
            <v>107100</v>
          </cell>
          <cell r="B501" t="str">
            <v>0312</v>
          </cell>
          <cell r="C501" t="str">
            <v>06080</v>
          </cell>
          <cell r="D501" t="str">
            <v>0ELECT</v>
          </cell>
          <cell r="E501" t="str">
            <v>312000</v>
          </cell>
          <cell r="F501" t="str">
            <v>0676</v>
          </cell>
          <cell r="G501" t="str">
            <v>11450</v>
          </cell>
          <cell r="H501" t="str">
            <v>A</v>
          </cell>
          <cell r="I501" t="str">
            <v>00000041</v>
          </cell>
          <cell r="J501">
            <v>65</v>
          </cell>
          <cell r="K501">
            <v>312</v>
          </cell>
          <cell r="L501">
            <v>6181</v>
          </cell>
          <cell r="M501">
            <v>398</v>
          </cell>
          <cell r="N501">
            <v>0</v>
          </cell>
          <cell r="O501">
            <v>1</v>
          </cell>
          <cell r="P501">
            <v>398.00099999999998</v>
          </cell>
          <cell r="Q501" t="str">
            <v>0676</v>
          </cell>
          <cell r="R501" t="str">
            <v>11450</v>
          </cell>
          <cell r="S501" t="str">
            <v>200212</v>
          </cell>
          <cell r="T501" t="str">
            <v>SA01</v>
          </cell>
          <cell r="U501">
            <v>795.96</v>
          </cell>
          <cell r="V501" t="str">
            <v>LDB</v>
          </cell>
          <cell r="W501">
            <v>0</v>
          </cell>
          <cell r="Y501">
            <v>0</v>
          </cell>
          <cell r="Z501">
            <v>6</v>
          </cell>
          <cell r="AA501" t="str">
            <v>MS#</v>
          </cell>
          <cell r="AB501" t="str">
            <v xml:space="preserve">   998003509</v>
          </cell>
          <cell r="AC501" t="str">
            <v>BCH</v>
          </cell>
          <cell r="AD501" t="str">
            <v>018722</v>
          </cell>
          <cell r="AE501" t="str">
            <v>TML</v>
          </cell>
          <cell r="AF501" t="str">
            <v>12017</v>
          </cell>
          <cell r="AG501" t="str">
            <v>SRL</v>
          </cell>
          <cell r="AH501" t="str">
            <v>0368</v>
          </cell>
          <cell r="AI501" t="str">
            <v>DLV</v>
          </cell>
          <cell r="AJ501" t="str">
            <v>000</v>
          </cell>
          <cell r="AK501" t="str">
            <v>REL</v>
          </cell>
          <cell r="AL501" t="str">
            <v>000</v>
          </cell>
          <cell r="AM501" t="str">
            <v>LN#</v>
          </cell>
          <cell r="AO501" t="str">
            <v>UOI</v>
          </cell>
          <cell r="AP501" t="str">
            <v>EA</v>
          </cell>
          <cell r="AU501" t="str">
            <v>0</v>
          </cell>
          <cell r="AW501" t="str">
            <v>000</v>
          </cell>
          <cell r="AX501" t="str">
            <v>00</v>
          </cell>
          <cell r="AY501" t="str">
            <v>0</v>
          </cell>
          <cell r="AZ501" t="str">
            <v>FPL Fibernet</v>
          </cell>
        </row>
        <row r="502">
          <cell r="A502" t="str">
            <v>107100</v>
          </cell>
          <cell r="B502" t="str">
            <v>0312</v>
          </cell>
          <cell r="C502" t="str">
            <v>06080</v>
          </cell>
          <cell r="D502" t="str">
            <v>0ELECT</v>
          </cell>
          <cell r="E502" t="str">
            <v>312000</v>
          </cell>
          <cell r="F502" t="str">
            <v>0676</v>
          </cell>
          <cell r="G502" t="str">
            <v>11450</v>
          </cell>
          <cell r="H502" t="str">
            <v>A</v>
          </cell>
          <cell r="I502" t="str">
            <v>00000041</v>
          </cell>
          <cell r="J502">
            <v>65</v>
          </cell>
          <cell r="K502">
            <v>312</v>
          </cell>
          <cell r="L502">
            <v>6181</v>
          </cell>
          <cell r="M502">
            <v>398</v>
          </cell>
          <cell r="N502">
            <v>0</v>
          </cell>
          <cell r="O502">
            <v>1</v>
          </cell>
          <cell r="P502">
            <v>398.00099999999998</v>
          </cell>
          <cell r="Q502" t="str">
            <v>0676</v>
          </cell>
          <cell r="R502" t="str">
            <v>11450</v>
          </cell>
          <cell r="S502" t="str">
            <v>200212</v>
          </cell>
          <cell r="T502" t="str">
            <v>SA01</v>
          </cell>
          <cell r="U502">
            <v>5164.7700000000004</v>
          </cell>
          <cell r="V502" t="str">
            <v>LDB</v>
          </cell>
          <cell r="W502">
            <v>0</v>
          </cell>
          <cell r="Y502">
            <v>0</v>
          </cell>
          <cell r="Z502">
            <v>2</v>
          </cell>
          <cell r="AA502" t="str">
            <v>MS#</v>
          </cell>
          <cell r="AB502" t="str">
            <v xml:space="preserve">   998014506</v>
          </cell>
          <cell r="AC502" t="str">
            <v>BCH</v>
          </cell>
          <cell r="AD502" t="str">
            <v>018725</v>
          </cell>
          <cell r="AE502" t="str">
            <v>TML</v>
          </cell>
          <cell r="AF502" t="str">
            <v>12017</v>
          </cell>
          <cell r="AG502" t="str">
            <v>SRL</v>
          </cell>
          <cell r="AH502" t="str">
            <v>0368</v>
          </cell>
          <cell r="AI502" t="str">
            <v>DLV</v>
          </cell>
          <cell r="AJ502" t="str">
            <v>000</v>
          </cell>
          <cell r="AK502" t="str">
            <v>REL</v>
          </cell>
          <cell r="AL502" t="str">
            <v>000</v>
          </cell>
          <cell r="AM502" t="str">
            <v>LN#</v>
          </cell>
          <cell r="AO502" t="str">
            <v>UOI</v>
          </cell>
          <cell r="AP502" t="str">
            <v>EA</v>
          </cell>
          <cell r="AU502" t="str">
            <v>0</v>
          </cell>
          <cell r="AW502" t="str">
            <v>000</v>
          </cell>
          <cell r="AX502" t="str">
            <v>00</v>
          </cell>
          <cell r="AY502" t="str">
            <v>0</v>
          </cell>
          <cell r="AZ502" t="str">
            <v>FPL Fibernet</v>
          </cell>
        </row>
        <row r="503">
          <cell r="A503" t="str">
            <v>107100</v>
          </cell>
          <cell r="B503" t="str">
            <v>0312</v>
          </cell>
          <cell r="C503" t="str">
            <v>06080</v>
          </cell>
          <cell r="D503" t="str">
            <v>0ELECT</v>
          </cell>
          <cell r="E503" t="str">
            <v>312000</v>
          </cell>
          <cell r="F503" t="str">
            <v>0676</v>
          </cell>
          <cell r="G503" t="str">
            <v>11450</v>
          </cell>
          <cell r="H503" t="str">
            <v>A</v>
          </cell>
          <cell r="I503" t="str">
            <v>00000041</v>
          </cell>
          <cell r="J503">
            <v>65</v>
          </cell>
          <cell r="K503">
            <v>312</v>
          </cell>
          <cell r="L503">
            <v>6181</v>
          </cell>
          <cell r="M503">
            <v>398</v>
          </cell>
          <cell r="N503">
            <v>0</v>
          </cell>
          <cell r="O503">
            <v>1</v>
          </cell>
          <cell r="P503">
            <v>398.00099999999998</v>
          </cell>
          <cell r="Q503" t="str">
            <v>0676</v>
          </cell>
          <cell r="R503" t="str">
            <v>11450</v>
          </cell>
          <cell r="S503" t="str">
            <v>200212</v>
          </cell>
          <cell r="T503" t="str">
            <v>SA01</v>
          </cell>
          <cell r="U503">
            <v>36995.040000000001</v>
          </cell>
          <cell r="V503" t="str">
            <v>LDB</v>
          </cell>
          <cell r="W503">
            <v>0</v>
          </cell>
          <cell r="Y503">
            <v>0</v>
          </cell>
          <cell r="Z503">
            <v>2</v>
          </cell>
          <cell r="AA503" t="str">
            <v>MS#</v>
          </cell>
          <cell r="AB503" t="str">
            <v xml:space="preserve">   998014357</v>
          </cell>
          <cell r="AC503" t="str">
            <v>BCH</v>
          </cell>
          <cell r="AD503" t="str">
            <v>018721</v>
          </cell>
          <cell r="AE503" t="str">
            <v>TML</v>
          </cell>
          <cell r="AF503" t="str">
            <v>12017</v>
          </cell>
          <cell r="AG503" t="str">
            <v>SRL</v>
          </cell>
          <cell r="AH503" t="str">
            <v>0368</v>
          </cell>
          <cell r="AI503" t="str">
            <v>DLV</v>
          </cell>
          <cell r="AJ503" t="str">
            <v>000</v>
          </cell>
          <cell r="AK503" t="str">
            <v>REL</v>
          </cell>
          <cell r="AL503" t="str">
            <v>000</v>
          </cell>
          <cell r="AM503" t="str">
            <v>LN#</v>
          </cell>
          <cell r="AO503" t="str">
            <v>UOI</v>
          </cell>
          <cell r="AP503" t="str">
            <v>EA</v>
          </cell>
          <cell r="AU503" t="str">
            <v>0</v>
          </cell>
          <cell r="AW503" t="str">
            <v>000</v>
          </cell>
          <cell r="AX503" t="str">
            <v>00</v>
          </cell>
          <cell r="AY503" t="str">
            <v>0</v>
          </cell>
          <cell r="AZ503" t="str">
            <v>FPL Fibernet</v>
          </cell>
        </row>
        <row r="504">
          <cell r="A504" t="str">
            <v>107100</v>
          </cell>
          <cell r="B504" t="str">
            <v>0312</v>
          </cell>
          <cell r="C504" t="str">
            <v>06080</v>
          </cell>
          <cell r="D504" t="str">
            <v>0ELECT</v>
          </cell>
          <cell r="E504" t="str">
            <v>312000</v>
          </cell>
          <cell r="F504" t="str">
            <v>0676</v>
          </cell>
          <cell r="G504" t="str">
            <v>11450</v>
          </cell>
          <cell r="H504" t="str">
            <v>A</v>
          </cell>
          <cell r="I504" t="str">
            <v>00000041</v>
          </cell>
          <cell r="J504">
            <v>65</v>
          </cell>
          <cell r="K504">
            <v>312</v>
          </cell>
          <cell r="L504">
            <v>6181</v>
          </cell>
          <cell r="M504">
            <v>398</v>
          </cell>
          <cell r="N504">
            <v>0</v>
          </cell>
          <cell r="O504">
            <v>1</v>
          </cell>
          <cell r="P504">
            <v>398.00099999999998</v>
          </cell>
          <cell r="Q504" t="str">
            <v>0676</v>
          </cell>
          <cell r="R504" t="str">
            <v>11450</v>
          </cell>
          <cell r="S504" t="str">
            <v>200212</v>
          </cell>
          <cell r="T504" t="str">
            <v>SA01</v>
          </cell>
          <cell r="U504">
            <v>36995.040000000001</v>
          </cell>
          <cell r="V504" t="str">
            <v>LDB</v>
          </cell>
          <cell r="W504">
            <v>0</v>
          </cell>
          <cell r="Y504">
            <v>0</v>
          </cell>
          <cell r="Z504">
            <v>2</v>
          </cell>
          <cell r="AA504" t="str">
            <v>MS#</v>
          </cell>
          <cell r="AB504" t="str">
            <v xml:space="preserve">   998014357</v>
          </cell>
          <cell r="AC504" t="str">
            <v>BCH</v>
          </cell>
          <cell r="AD504" t="str">
            <v>018725</v>
          </cell>
          <cell r="AE504" t="str">
            <v>TML</v>
          </cell>
          <cell r="AF504" t="str">
            <v>12017</v>
          </cell>
          <cell r="AG504" t="str">
            <v>SRL</v>
          </cell>
          <cell r="AH504" t="str">
            <v>0368</v>
          </cell>
          <cell r="AI504" t="str">
            <v>DLV</v>
          </cell>
          <cell r="AJ504" t="str">
            <v>000</v>
          </cell>
          <cell r="AK504" t="str">
            <v>REL</v>
          </cell>
          <cell r="AL504" t="str">
            <v>000</v>
          </cell>
          <cell r="AM504" t="str">
            <v>LN#</v>
          </cell>
          <cell r="AO504" t="str">
            <v>UOI</v>
          </cell>
          <cell r="AP504" t="str">
            <v>EA</v>
          </cell>
          <cell r="AU504" t="str">
            <v>0</v>
          </cell>
          <cell r="AW504" t="str">
            <v>000</v>
          </cell>
          <cell r="AX504" t="str">
            <v>00</v>
          </cell>
          <cell r="AY504" t="str">
            <v>0</v>
          </cell>
          <cell r="AZ504" t="str">
            <v>FPL Fibernet</v>
          </cell>
        </row>
        <row r="505">
          <cell r="A505" t="str">
            <v>107100</v>
          </cell>
          <cell r="B505" t="str">
            <v>0312</v>
          </cell>
          <cell r="C505" t="str">
            <v>06080</v>
          </cell>
          <cell r="D505" t="str">
            <v>0ELECT</v>
          </cell>
          <cell r="E505" t="str">
            <v>312000</v>
          </cell>
          <cell r="F505" t="str">
            <v>0676</v>
          </cell>
          <cell r="G505" t="str">
            <v>12450</v>
          </cell>
          <cell r="H505" t="str">
            <v>A</v>
          </cell>
          <cell r="I505" t="str">
            <v>00000041</v>
          </cell>
          <cell r="J505">
            <v>65</v>
          </cell>
          <cell r="K505">
            <v>312</v>
          </cell>
          <cell r="L505">
            <v>6181</v>
          </cell>
          <cell r="M505">
            <v>398</v>
          </cell>
          <cell r="N505">
            <v>0</v>
          </cell>
          <cell r="O505">
            <v>1</v>
          </cell>
          <cell r="P505">
            <v>398.00099999999998</v>
          </cell>
          <cell r="Q505" t="str">
            <v>0676</v>
          </cell>
          <cell r="R505" t="str">
            <v>12450</v>
          </cell>
          <cell r="S505" t="str">
            <v>200212</v>
          </cell>
          <cell r="T505" t="str">
            <v>SA01</v>
          </cell>
          <cell r="U505">
            <v>9.74</v>
          </cell>
          <cell r="V505" t="str">
            <v>LDB</v>
          </cell>
          <cell r="W505">
            <v>0</v>
          </cell>
          <cell r="Y505">
            <v>0</v>
          </cell>
          <cell r="Z505">
            <v>1</v>
          </cell>
          <cell r="AA505" t="str">
            <v>MS#</v>
          </cell>
          <cell r="AB505" t="str">
            <v xml:space="preserve">   998014037</v>
          </cell>
          <cell r="AC505" t="str">
            <v>BCH</v>
          </cell>
          <cell r="AD505" t="str">
            <v>018724</v>
          </cell>
          <cell r="AE505" t="str">
            <v>TML</v>
          </cell>
          <cell r="AF505" t="str">
            <v>12017</v>
          </cell>
          <cell r="AG505" t="str">
            <v>SRL</v>
          </cell>
          <cell r="AH505" t="str">
            <v>0350</v>
          </cell>
          <cell r="AI505" t="str">
            <v>DLV</v>
          </cell>
          <cell r="AJ505" t="str">
            <v>000</v>
          </cell>
          <cell r="AK505" t="str">
            <v>REL</v>
          </cell>
          <cell r="AL505" t="str">
            <v>000</v>
          </cell>
          <cell r="AM505" t="str">
            <v>LN#</v>
          </cell>
          <cell r="AO505" t="str">
            <v>UOI</v>
          </cell>
          <cell r="AP505" t="str">
            <v>EA</v>
          </cell>
          <cell r="AU505" t="str">
            <v>0</v>
          </cell>
          <cell r="AW505" t="str">
            <v>000</v>
          </cell>
          <cell r="AX505" t="str">
            <v>00</v>
          </cell>
          <cell r="AY505" t="str">
            <v>0</v>
          </cell>
          <cell r="AZ505" t="str">
            <v>FPL Fibernet</v>
          </cell>
        </row>
        <row r="506">
          <cell r="A506" t="str">
            <v>107100</v>
          </cell>
          <cell r="B506" t="str">
            <v>0312</v>
          </cell>
          <cell r="C506" t="str">
            <v>06080</v>
          </cell>
          <cell r="D506" t="str">
            <v>0ELECT</v>
          </cell>
          <cell r="E506" t="str">
            <v>312000</v>
          </cell>
          <cell r="F506" t="str">
            <v>0676</v>
          </cell>
          <cell r="G506" t="str">
            <v>12450</v>
          </cell>
          <cell r="H506" t="str">
            <v>A</v>
          </cell>
          <cell r="I506" t="str">
            <v>00000041</v>
          </cell>
          <cell r="J506">
            <v>65</v>
          </cell>
          <cell r="K506">
            <v>312</v>
          </cell>
          <cell r="L506">
            <v>6181</v>
          </cell>
          <cell r="M506">
            <v>398</v>
          </cell>
          <cell r="N506">
            <v>0</v>
          </cell>
          <cell r="O506">
            <v>1</v>
          </cell>
          <cell r="P506">
            <v>398.00099999999998</v>
          </cell>
          <cell r="Q506" t="str">
            <v>0676</v>
          </cell>
          <cell r="R506" t="str">
            <v>12450</v>
          </cell>
          <cell r="S506" t="str">
            <v>200212</v>
          </cell>
          <cell r="T506" t="str">
            <v>SA01</v>
          </cell>
          <cell r="U506">
            <v>399.82</v>
          </cell>
          <cell r="V506" t="str">
            <v>LDB</v>
          </cell>
          <cell r="W506">
            <v>0</v>
          </cell>
          <cell r="Y506">
            <v>0</v>
          </cell>
          <cell r="Z506">
            <v>1</v>
          </cell>
          <cell r="AA506" t="str">
            <v>MS#</v>
          </cell>
          <cell r="AB506" t="str">
            <v xml:space="preserve">   998003502</v>
          </cell>
          <cell r="AC506" t="str">
            <v>BCH</v>
          </cell>
          <cell r="AD506" t="str">
            <v>018724</v>
          </cell>
          <cell r="AE506" t="str">
            <v>TML</v>
          </cell>
          <cell r="AF506" t="str">
            <v>12017</v>
          </cell>
          <cell r="AG506" t="str">
            <v>SRL</v>
          </cell>
          <cell r="AH506" t="str">
            <v>0368</v>
          </cell>
          <cell r="AI506" t="str">
            <v>DLV</v>
          </cell>
          <cell r="AJ506" t="str">
            <v>000</v>
          </cell>
          <cell r="AK506" t="str">
            <v>REL</v>
          </cell>
          <cell r="AL506" t="str">
            <v>000</v>
          </cell>
          <cell r="AM506" t="str">
            <v>LN#</v>
          </cell>
          <cell r="AO506" t="str">
            <v>UOI</v>
          </cell>
          <cell r="AP506" t="str">
            <v>EA</v>
          </cell>
          <cell r="AU506" t="str">
            <v>0</v>
          </cell>
          <cell r="AW506" t="str">
            <v>000</v>
          </cell>
          <cell r="AX506" t="str">
            <v>00</v>
          </cell>
          <cell r="AY506" t="str">
            <v>0</v>
          </cell>
          <cell r="AZ506" t="str">
            <v>FPL Fibernet</v>
          </cell>
        </row>
        <row r="507">
          <cell r="A507" t="str">
            <v>107100</v>
          </cell>
          <cell r="B507" t="str">
            <v>0312</v>
          </cell>
          <cell r="C507" t="str">
            <v>06080</v>
          </cell>
          <cell r="D507" t="str">
            <v>0ELECT</v>
          </cell>
          <cell r="E507" t="str">
            <v>312000</v>
          </cell>
          <cell r="F507" t="str">
            <v>0676</v>
          </cell>
          <cell r="G507" t="str">
            <v>12450</v>
          </cell>
          <cell r="H507" t="str">
            <v>A</v>
          </cell>
          <cell r="I507" t="str">
            <v>00000041</v>
          </cell>
          <cell r="J507">
            <v>65</v>
          </cell>
          <cell r="K507">
            <v>312</v>
          </cell>
          <cell r="L507">
            <v>6181</v>
          </cell>
          <cell r="M507">
            <v>398</v>
          </cell>
          <cell r="N507">
            <v>0</v>
          </cell>
          <cell r="O507">
            <v>1</v>
          </cell>
          <cell r="P507">
            <v>398.00099999999998</v>
          </cell>
          <cell r="Q507" t="str">
            <v>0676</v>
          </cell>
          <cell r="R507" t="str">
            <v>12450</v>
          </cell>
          <cell r="S507" t="str">
            <v>200212</v>
          </cell>
          <cell r="T507" t="str">
            <v>SA01</v>
          </cell>
          <cell r="U507">
            <v>795.96</v>
          </cell>
          <cell r="V507" t="str">
            <v>LDB</v>
          </cell>
          <cell r="W507">
            <v>0</v>
          </cell>
          <cell r="Y507">
            <v>0</v>
          </cell>
          <cell r="Z507">
            <v>6</v>
          </cell>
          <cell r="AA507" t="str">
            <v>MS#</v>
          </cell>
          <cell r="AB507" t="str">
            <v xml:space="preserve">   998003509</v>
          </cell>
          <cell r="AC507" t="str">
            <v>BCH</v>
          </cell>
          <cell r="AD507" t="str">
            <v>018724</v>
          </cell>
          <cell r="AE507" t="str">
            <v>TML</v>
          </cell>
          <cell r="AF507" t="str">
            <v>12017</v>
          </cell>
          <cell r="AG507" t="str">
            <v>SRL</v>
          </cell>
          <cell r="AH507" t="str">
            <v>0368</v>
          </cell>
          <cell r="AI507" t="str">
            <v>DLV</v>
          </cell>
          <cell r="AJ507" t="str">
            <v>000</v>
          </cell>
          <cell r="AK507" t="str">
            <v>REL</v>
          </cell>
          <cell r="AL507" t="str">
            <v>000</v>
          </cell>
          <cell r="AM507" t="str">
            <v>LN#</v>
          </cell>
          <cell r="AO507" t="str">
            <v>UOI</v>
          </cell>
          <cell r="AP507" t="str">
            <v>EA</v>
          </cell>
          <cell r="AU507" t="str">
            <v>0</v>
          </cell>
          <cell r="AW507" t="str">
            <v>000</v>
          </cell>
          <cell r="AX507" t="str">
            <v>00</v>
          </cell>
          <cell r="AY507" t="str">
            <v>0</v>
          </cell>
          <cell r="AZ507" t="str">
            <v>FPL Fibernet</v>
          </cell>
        </row>
        <row r="508">
          <cell r="A508" t="str">
            <v>107100</v>
          </cell>
          <cell r="B508" t="str">
            <v>0312</v>
          </cell>
          <cell r="C508" t="str">
            <v>06080</v>
          </cell>
          <cell r="D508" t="str">
            <v>0ELECT</v>
          </cell>
          <cell r="E508" t="str">
            <v>312000</v>
          </cell>
          <cell r="F508" t="str">
            <v>0676</v>
          </cell>
          <cell r="G508" t="str">
            <v>12450</v>
          </cell>
          <cell r="H508" t="str">
            <v>A</v>
          </cell>
          <cell r="I508" t="str">
            <v>00000041</v>
          </cell>
          <cell r="J508">
            <v>65</v>
          </cell>
          <cell r="K508">
            <v>312</v>
          </cell>
          <cell r="L508">
            <v>6181</v>
          </cell>
          <cell r="M508">
            <v>398</v>
          </cell>
          <cell r="N508">
            <v>0</v>
          </cell>
          <cell r="O508">
            <v>1</v>
          </cell>
          <cell r="P508">
            <v>398.00099999999998</v>
          </cell>
          <cell r="Q508" t="str">
            <v>0676</v>
          </cell>
          <cell r="R508" t="str">
            <v>12450</v>
          </cell>
          <cell r="S508" t="str">
            <v>200212</v>
          </cell>
          <cell r="T508" t="str">
            <v>SA01</v>
          </cell>
          <cell r="U508">
            <v>-194.88</v>
          </cell>
          <cell r="V508" t="str">
            <v>LDB</v>
          </cell>
          <cell r="W508">
            <v>0</v>
          </cell>
          <cell r="Y508">
            <v>0</v>
          </cell>
          <cell r="Z508">
            <v>-1</v>
          </cell>
          <cell r="AA508" t="str">
            <v>MS#</v>
          </cell>
          <cell r="AB508" t="str">
            <v xml:space="preserve">   998014037</v>
          </cell>
          <cell r="AC508" t="str">
            <v>BCH</v>
          </cell>
          <cell r="AD508" t="str">
            <v>018723</v>
          </cell>
          <cell r="AE508" t="str">
            <v>TML</v>
          </cell>
          <cell r="AF508" t="str">
            <v>12017</v>
          </cell>
          <cell r="AG508" t="str">
            <v>SRL</v>
          </cell>
          <cell r="AH508" t="str">
            <v>0368</v>
          </cell>
          <cell r="AI508" t="str">
            <v>DLV</v>
          </cell>
          <cell r="AJ508" t="str">
            <v>000</v>
          </cell>
          <cell r="AK508" t="str">
            <v>REL</v>
          </cell>
          <cell r="AL508" t="str">
            <v>000</v>
          </cell>
          <cell r="AM508" t="str">
            <v>LN#</v>
          </cell>
          <cell r="AO508" t="str">
            <v>UOI</v>
          </cell>
          <cell r="AP508" t="str">
            <v>EA</v>
          </cell>
          <cell r="AU508" t="str">
            <v>0</v>
          </cell>
          <cell r="AW508" t="str">
            <v>000</v>
          </cell>
          <cell r="AX508" t="str">
            <v>00</v>
          </cell>
          <cell r="AY508" t="str">
            <v>0</v>
          </cell>
          <cell r="AZ508" t="str">
            <v>FPL Fibernet</v>
          </cell>
        </row>
        <row r="509">
          <cell r="A509" t="str">
            <v>107100</v>
          </cell>
          <cell r="B509" t="str">
            <v>0312</v>
          </cell>
          <cell r="C509" t="str">
            <v>06080</v>
          </cell>
          <cell r="D509" t="str">
            <v>0ELECT</v>
          </cell>
          <cell r="E509" t="str">
            <v>312000</v>
          </cell>
          <cell r="F509" t="str">
            <v>0676</v>
          </cell>
          <cell r="G509" t="str">
            <v>12450</v>
          </cell>
          <cell r="H509" t="str">
            <v>A</v>
          </cell>
          <cell r="I509" t="str">
            <v>00000041</v>
          </cell>
          <cell r="J509">
            <v>65</v>
          </cell>
          <cell r="K509">
            <v>312</v>
          </cell>
          <cell r="L509">
            <v>6181</v>
          </cell>
          <cell r="M509">
            <v>398</v>
          </cell>
          <cell r="N509">
            <v>0</v>
          </cell>
          <cell r="O509">
            <v>1</v>
          </cell>
          <cell r="P509">
            <v>398.00099999999998</v>
          </cell>
          <cell r="Q509" t="str">
            <v>0676</v>
          </cell>
          <cell r="R509" t="str">
            <v>12450</v>
          </cell>
          <cell r="S509" t="str">
            <v>200212</v>
          </cell>
          <cell r="T509" t="str">
            <v>SA01</v>
          </cell>
          <cell r="U509">
            <v>-399.82</v>
          </cell>
          <cell r="V509" t="str">
            <v>LDB</v>
          </cell>
          <cell r="W509">
            <v>0</v>
          </cell>
          <cell r="Y509">
            <v>0</v>
          </cell>
          <cell r="Z509">
            <v>-1</v>
          </cell>
          <cell r="AA509" t="str">
            <v>MS#</v>
          </cell>
          <cell r="AB509" t="str">
            <v xml:space="preserve">   998003502</v>
          </cell>
          <cell r="AC509" t="str">
            <v>BCH</v>
          </cell>
          <cell r="AD509" t="str">
            <v>018723</v>
          </cell>
          <cell r="AE509" t="str">
            <v>TML</v>
          </cell>
          <cell r="AF509" t="str">
            <v>12017</v>
          </cell>
          <cell r="AG509" t="str">
            <v>SRL</v>
          </cell>
          <cell r="AH509" t="str">
            <v>0368</v>
          </cell>
          <cell r="AI509" t="str">
            <v>DLV</v>
          </cell>
          <cell r="AJ509" t="str">
            <v>000</v>
          </cell>
          <cell r="AK509" t="str">
            <v>REL</v>
          </cell>
          <cell r="AL509" t="str">
            <v>000</v>
          </cell>
          <cell r="AM509" t="str">
            <v>LN#</v>
          </cell>
          <cell r="AO509" t="str">
            <v>UOI</v>
          </cell>
          <cell r="AP509" t="str">
            <v>EA</v>
          </cell>
          <cell r="AU509" t="str">
            <v>0</v>
          </cell>
          <cell r="AW509" t="str">
            <v>000</v>
          </cell>
          <cell r="AX509" t="str">
            <v>00</v>
          </cell>
          <cell r="AY509" t="str">
            <v>0</v>
          </cell>
          <cell r="AZ509" t="str">
            <v>FPL Fibernet</v>
          </cell>
        </row>
        <row r="510">
          <cell r="A510" t="str">
            <v>107100</v>
          </cell>
          <cell r="B510" t="str">
            <v>0312</v>
          </cell>
          <cell r="C510" t="str">
            <v>06080</v>
          </cell>
          <cell r="D510" t="str">
            <v>0ELECT</v>
          </cell>
          <cell r="E510" t="str">
            <v>312000</v>
          </cell>
          <cell r="F510" t="str">
            <v>0676</v>
          </cell>
          <cell r="G510" t="str">
            <v>12450</v>
          </cell>
          <cell r="H510" t="str">
            <v>A</v>
          </cell>
          <cell r="I510" t="str">
            <v>00000041</v>
          </cell>
          <cell r="J510">
            <v>65</v>
          </cell>
          <cell r="K510">
            <v>312</v>
          </cell>
          <cell r="L510">
            <v>6181</v>
          </cell>
          <cell r="M510">
            <v>398</v>
          </cell>
          <cell r="N510">
            <v>0</v>
          </cell>
          <cell r="O510">
            <v>1</v>
          </cell>
          <cell r="P510">
            <v>398.00099999999998</v>
          </cell>
          <cell r="Q510" t="str">
            <v>0676</v>
          </cell>
          <cell r="R510" t="str">
            <v>12450</v>
          </cell>
          <cell r="S510" t="str">
            <v>200212</v>
          </cell>
          <cell r="T510" t="str">
            <v>SA01</v>
          </cell>
          <cell r="U510">
            <v>-795.96</v>
          </cell>
          <cell r="V510" t="str">
            <v>LDB</v>
          </cell>
          <cell r="W510">
            <v>0</v>
          </cell>
          <cell r="Y510">
            <v>0</v>
          </cell>
          <cell r="Z510">
            <v>-6</v>
          </cell>
          <cell r="AA510" t="str">
            <v>MS#</v>
          </cell>
          <cell r="AB510" t="str">
            <v xml:space="preserve">   998003509</v>
          </cell>
          <cell r="AC510" t="str">
            <v>BCH</v>
          </cell>
          <cell r="AD510" t="str">
            <v>018723</v>
          </cell>
          <cell r="AE510" t="str">
            <v>TML</v>
          </cell>
          <cell r="AF510" t="str">
            <v>12017</v>
          </cell>
          <cell r="AG510" t="str">
            <v>SRL</v>
          </cell>
          <cell r="AH510" t="str">
            <v>0368</v>
          </cell>
          <cell r="AI510" t="str">
            <v>DLV</v>
          </cell>
          <cell r="AJ510" t="str">
            <v>000</v>
          </cell>
          <cell r="AK510" t="str">
            <v>REL</v>
          </cell>
          <cell r="AL510" t="str">
            <v>000</v>
          </cell>
          <cell r="AM510" t="str">
            <v>LN#</v>
          </cell>
          <cell r="AO510" t="str">
            <v>UOI</v>
          </cell>
          <cell r="AP510" t="str">
            <v>EA</v>
          </cell>
          <cell r="AU510" t="str">
            <v>0</v>
          </cell>
          <cell r="AW510" t="str">
            <v>000</v>
          </cell>
          <cell r="AX510" t="str">
            <v>00</v>
          </cell>
          <cell r="AY510" t="str">
            <v>0</v>
          </cell>
          <cell r="AZ510" t="str">
            <v>FPL Fibernet</v>
          </cell>
        </row>
        <row r="511">
          <cell r="A511" t="str">
            <v>107100</v>
          </cell>
          <cell r="B511" t="str">
            <v>0312</v>
          </cell>
          <cell r="C511" t="str">
            <v>06080</v>
          </cell>
          <cell r="D511" t="str">
            <v>0ELECT</v>
          </cell>
          <cell r="E511" t="str">
            <v>312000</v>
          </cell>
          <cell r="F511" t="str">
            <v>0676</v>
          </cell>
          <cell r="G511" t="str">
            <v>12450</v>
          </cell>
          <cell r="H511" t="str">
            <v>A</v>
          </cell>
          <cell r="I511" t="str">
            <v>00000041</v>
          </cell>
          <cell r="J511">
            <v>65</v>
          </cell>
          <cell r="K511">
            <v>312</v>
          </cell>
          <cell r="L511">
            <v>6181</v>
          </cell>
          <cell r="M511">
            <v>398</v>
          </cell>
          <cell r="N511">
            <v>0</v>
          </cell>
          <cell r="O511">
            <v>1</v>
          </cell>
          <cell r="P511">
            <v>398.00099999999998</v>
          </cell>
          <cell r="Q511" t="str">
            <v>0676</v>
          </cell>
          <cell r="R511" t="str">
            <v>12450</v>
          </cell>
          <cell r="S511" t="str">
            <v>200212</v>
          </cell>
          <cell r="T511" t="str">
            <v>SA01</v>
          </cell>
          <cell r="U511">
            <v>-795.96</v>
          </cell>
          <cell r="V511" t="str">
            <v>LDB</v>
          </cell>
          <cell r="W511">
            <v>0</v>
          </cell>
          <cell r="Y511">
            <v>0</v>
          </cell>
          <cell r="Z511">
            <v>-6</v>
          </cell>
          <cell r="AA511" t="str">
            <v>MS#</v>
          </cell>
          <cell r="AB511" t="str">
            <v xml:space="preserve">   998003509</v>
          </cell>
          <cell r="AC511" t="str">
            <v>BCH</v>
          </cell>
          <cell r="AD511" t="str">
            <v>018727</v>
          </cell>
          <cell r="AE511" t="str">
            <v>TML</v>
          </cell>
          <cell r="AF511" t="str">
            <v>12017</v>
          </cell>
          <cell r="AG511" t="str">
            <v>SRL</v>
          </cell>
          <cell r="AH511" t="str">
            <v>0368</v>
          </cell>
          <cell r="AI511" t="str">
            <v>DLV</v>
          </cell>
          <cell r="AJ511" t="str">
            <v>000</v>
          </cell>
          <cell r="AK511" t="str">
            <v>REL</v>
          </cell>
          <cell r="AL511" t="str">
            <v>000</v>
          </cell>
          <cell r="AM511" t="str">
            <v>LN#</v>
          </cell>
          <cell r="AO511" t="str">
            <v>UOI</v>
          </cell>
          <cell r="AP511" t="str">
            <v>EA</v>
          </cell>
          <cell r="AU511" t="str">
            <v>0</v>
          </cell>
          <cell r="AW511" t="str">
            <v>000</v>
          </cell>
          <cell r="AX511" t="str">
            <v>00</v>
          </cell>
          <cell r="AY511" t="str">
            <v>0</v>
          </cell>
          <cell r="AZ511" t="str">
            <v>FPL Fibernet</v>
          </cell>
        </row>
        <row r="512">
          <cell r="A512" t="str">
            <v>107100</v>
          </cell>
          <cell r="B512" t="str">
            <v>0312</v>
          </cell>
          <cell r="C512" t="str">
            <v>06080</v>
          </cell>
          <cell r="D512" t="str">
            <v>0ELECT</v>
          </cell>
          <cell r="E512" t="str">
            <v>312000</v>
          </cell>
          <cell r="F512" t="str">
            <v>0790</v>
          </cell>
          <cell r="G512" t="str">
            <v>65000</v>
          </cell>
          <cell r="H512" t="str">
            <v>A</v>
          </cell>
          <cell r="I512" t="str">
            <v>00000041</v>
          </cell>
          <cell r="J512">
            <v>65</v>
          </cell>
          <cell r="K512">
            <v>312</v>
          </cell>
          <cell r="L512">
            <v>6181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 t="str">
            <v>0790</v>
          </cell>
          <cell r="R512" t="str">
            <v>65000</v>
          </cell>
          <cell r="S512" t="str">
            <v>200212</v>
          </cell>
          <cell r="T512" t="str">
            <v>CA01</v>
          </cell>
          <cell r="U512">
            <v>12200</v>
          </cell>
          <cell r="V512" t="str">
            <v>LDB</v>
          </cell>
          <cell r="W512">
            <v>0</v>
          </cell>
          <cell r="Y512">
            <v>0</v>
          </cell>
          <cell r="Z512">
            <v>0</v>
          </cell>
          <cell r="AA512" t="str">
            <v>BCH</v>
          </cell>
          <cell r="AB512" t="str">
            <v>0011</v>
          </cell>
          <cell r="AC512" t="str">
            <v>WKS</v>
          </cell>
          <cell r="AE512" t="str">
            <v>JV#</v>
          </cell>
          <cell r="AF512" t="str">
            <v>1232</v>
          </cell>
          <cell r="AG512" t="str">
            <v>FRN</v>
          </cell>
          <cell r="AH512" t="str">
            <v>6181</v>
          </cell>
          <cell r="AI512" t="str">
            <v>RP#</v>
          </cell>
          <cell r="AJ512" t="str">
            <v>000</v>
          </cell>
          <cell r="AK512" t="str">
            <v>CTL</v>
          </cell>
          <cell r="AM512" t="str">
            <v>RF#</v>
          </cell>
          <cell r="AU512" t="str">
            <v>ACCRUAL OF OCT 02 CAPITAL</v>
          </cell>
          <cell r="AZ512" t="str">
            <v>FPL Fibernet</v>
          </cell>
        </row>
        <row r="513">
          <cell r="A513" t="str">
            <v>107100</v>
          </cell>
          <cell r="B513" t="str">
            <v>0312</v>
          </cell>
          <cell r="C513" t="str">
            <v>06080</v>
          </cell>
          <cell r="D513" t="str">
            <v>0ELECT</v>
          </cell>
          <cell r="E513" t="str">
            <v>312000</v>
          </cell>
          <cell r="F513" t="str">
            <v>0803</v>
          </cell>
          <cell r="G513" t="str">
            <v>36000</v>
          </cell>
          <cell r="H513" t="str">
            <v>A</v>
          </cell>
          <cell r="I513" t="str">
            <v>00000041</v>
          </cell>
          <cell r="J513">
            <v>65</v>
          </cell>
          <cell r="K513">
            <v>312</v>
          </cell>
          <cell r="L513">
            <v>6181</v>
          </cell>
          <cell r="M513">
            <v>107</v>
          </cell>
          <cell r="N513">
            <v>10</v>
          </cell>
          <cell r="O513">
            <v>0</v>
          </cell>
          <cell r="P513">
            <v>107.1</v>
          </cell>
          <cell r="Q513" t="str">
            <v>0803</v>
          </cell>
          <cell r="R513" t="str">
            <v>36000</v>
          </cell>
          <cell r="S513" t="str">
            <v>200212</v>
          </cell>
          <cell r="T513" t="str">
            <v>PY42</v>
          </cell>
          <cell r="U513">
            <v>1875</v>
          </cell>
          <cell r="V513" t="str">
            <v>LDB</v>
          </cell>
          <cell r="W513">
            <v>0</v>
          </cell>
          <cell r="X513" t="str">
            <v>SHR</v>
          </cell>
          <cell r="Y513">
            <v>60</v>
          </cell>
          <cell r="Z513">
            <v>60</v>
          </cell>
          <cell r="AA513" t="str">
            <v>PYP</v>
          </cell>
          <cell r="AB513" t="str">
            <v xml:space="preserve"> 0000026</v>
          </cell>
          <cell r="AC513" t="str">
            <v>PYL</v>
          </cell>
          <cell r="AD513" t="str">
            <v>004366</v>
          </cell>
          <cell r="AE513" t="str">
            <v>EMP</v>
          </cell>
          <cell r="AF513" t="str">
            <v>49098</v>
          </cell>
          <cell r="AG513" t="str">
            <v>JUL</v>
          </cell>
          <cell r="AH513" t="str">
            <v xml:space="preserve"> 000.00</v>
          </cell>
          <cell r="AI513" t="str">
            <v>BCH</v>
          </cell>
          <cell r="AJ513" t="str">
            <v>500</v>
          </cell>
          <cell r="AK513" t="str">
            <v>CLS</v>
          </cell>
          <cell r="AL513" t="str">
            <v>R450</v>
          </cell>
          <cell r="AM513" t="str">
            <v>DTA</v>
          </cell>
          <cell r="AN513" t="str">
            <v xml:space="preserve"> 00000000000.00</v>
          </cell>
          <cell r="AO513" t="str">
            <v>DTH</v>
          </cell>
          <cell r="AP513" t="str">
            <v xml:space="preserve"> 00000000000.00</v>
          </cell>
          <cell r="AV513" t="str">
            <v>000000000</v>
          </cell>
          <cell r="AW513" t="str">
            <v>000</v>
          </cell>
          <cell r="AX513" t="str">
            <v>00</v>
          </cell>
          <cell r="AY513" t="str">
            <v>0</v>
          </cell>
          <cell r="AZ513" t="str">
            <v>FPL Fibernet</v>
          </cell>
        </row>
        <row r="514">
          <cell r="A514" t="str">
            <v>107100</v>
          </cell>
          <cell r="B514" t="str">
            <v>0312</v>
          </cell>
          <cell r="C514" t="str">
            <v>06080</v>
          </cell>
          <cell r="D514" t="str">
            <v>0FIBER</v>
          </cell>
          <cell r="E514" t="str">
            <v>312000</v>
          </cell>
          <cell r="F514" t="str">
            <v>0803</v>
          </cell>
          <cell r="G514" t="str">
            <v>36000</v>
          </cell>
          <cell r="H514" t="str">
            <v>A</v>
          </cell>
          <cell r="I514" t="str">
            <v>00000041</v>
          </cell>
          <cell r="J514">
            <v>60</v>
          </cell>
          <cell r="K514">
            <v>312</v>
          </cell>
          <cell r="L514">
            <v>6181</v>
          </cell>
          <cell r="M514">
            <v>107</v>
          </cell>
          <cell r="N514">
            <v>10</v>
          </cell>
          <cell r="O514">
            <v>0</v>
          </cell>
          <cell r="P514">
            <v>107.1</v>
          </cell>
          <cell r="Q514" t="str">
            <v>0803</v>
          </cell>
          <cell r="R514" t="str">
            <v>36000</v>
          </cell>
          <cell r="S514" t="str">
            <v>200212</v>
          </cell>
          <cell r="T514" t="str">
            <v>PY42</v>
          </cell>
          <cell r="U514">
            <v>373.84</v>
          </cell>
          <cell r="V514" t="str">
            <v>LDB</v>
          </cell>
          <cell r="W514">
            <v>0</v>
          </cell>
          <cell r="X514" t="str">
            <v>SHR</v>
          </cell>
          <cell r="Y514">
            <v>9</v>
          </cell>
          <cell r="Z514">
            <v>9</v>
          </cell>
          <cell r="AA514" t="str">
            <v>PYP</v>
          </cell>
          <cell r="AB514" t="str">
            <v xml:space="preserve"> 0000026</v>
          </cell>
          <cell r="AC514" t="str">
            <v>PYL</v>
          </cell>
          <cell r="AD514" t="str">
            <v>003054</v>
          </cell>
          <cell r="AE514" t="str">
            <v>EMP</v>
          </cell>
          <cell r="AF514" t="str">
            <v>16244</v>
          </cell>
          <cell r="AG514" t="str">
            <v>JUL</v>
          </cell>
          <cell r="AH514" t="str">
            <v xml:space="preserve"> 000.00</v>
          </cell>
          <cell r="AI514" t="str">
            <v>BCH</v>
          </cell>
          <cell r="AJ514" t="str">
            <v>500</v>
          </cell>
          <cell r="AK514" t="str">
            <v>CLS</v>
          </cell>
          <cell r="AL514" t="str">
            <v>R513</v>
          </cell>
          <cell r="AM514" t="str">
            <v>DTA</v>
          </cell>
          <cell r="AN514" t="str">
            <v xml:space="preserve"> 00000000000.00</v>
          </cell>
          <cell r="AO514" t="str">
            <v>DTH</v>
          </cell>
          <cell r="AP514" t="str">
            <v xml:space="preserve"> 00000000000.00</v>
          </cell>
          <cell r="AV514" t="str">
            <v>000000000</v>
          </cell>
          <cell r="AW514" t="str">
            <v>000</v>
          </cell>
          <cell r="AX514" t="str">
            <v>00</v>
          </cell>
          <cell r="AY514" t="str">
            <v>0</v>
          </cell>
          <cell r="AZ514" t="str">
            <v>FPL Fibernet</v>
          </cell>
        </row>
        <row r="515">
          <cell r="A515" t="str">
            <v>107100</v>
          </cell>
          <cell r="B515" t="str">
            <v>0312</v>
          </cell>
          <cell r="C515" t="str">
            <v>06080</v>
          </cell>
          <cell r="D515" t="str">
            <v>0ELECT</v>
          </cell>
          <cell r="E515" t="str">
            <v>312000</v>
          </cell>
          <cell r="F515" t="str">
            <v>0676</v>
          </cell>
          <cell r="G515" t="str">
            <v>11450</v>
          </cell>
          <cell r="H515" t="str">
            <v>A</v>
          </cell>
          <cell r="I515" t="str">
            <v>00000041</v>
          </cell>
          <cell r="J515">
            <v>65</v>
          </cell>
          <cell r="K515">
            <v>312</v>
          </cell>
          <cell r="L515">
            <v>6182</v>
          </cell>
          <cell r="M515">
            <v>398</v>
          </cell>
          <cell r="N515">
            <v>0</v>
          </cell>
          <cell r="O515">
            <v>1</v>
          </cell>
          <cell r="P515">
            <v>398.00099999999998</v>
          </cell>
          <cell r="Q515" t="str">
            <v>0676</v>
          </cell>
          <cell r="R515" t="str">
            <v>11450</v>
          </cell>
          <cell r="S515" t="str">
            <v>200212</v>
          </cell>
          <cell r="T515" t="str">
            <v>SA01</v>
          </cell>
          <cell r="U515">
            <v>13699.92</v>
          </cell>
          <cell r="V515" t="str">
            <v>LDB</v>
          </cell>
          <cell r="W515">
            <v>0</v>
          </cell>
          <cell r="Y515">
            <v>0</v>
          </cell>
          <cell r="Z515">
            <v>2</v>
          </cell>
          <cell r="AA515" t="str">
            <v>MS#</v>
          </cell>
          <cell r="AB515" t="str">
            <v xml:space="preserve">   998014514</v>
          </cell>
          <cell r="AC515" t="str">
            <v>BCH</v>
          </cell>
          <cell r="AD515" t="str">
            <v>017208</v>
          </cell>
          <cell r="AE515" t="str">
            <v>TML</v>
          </cell>
          <cell r="AF515" t="str">
            <v>12018</v>
          </cell>
          <cell r="AG515" t="str">
            <v>SRL</v>
          </cell>
          <cell r="AH515" t="str">
            <v>0368</v>
          </cell>
          <cell r="AI515" t="str">
            <v>DLV</v>
          </cell>
          <cell r="AJ515" t="str">
            <v>000</v>
          </cell>
          <cell r="AK515" t="str">
            <v>REL</v>
          </cell>
          <cell r="AL515" t="str">
            <v>000</v>
          </cell>
          <cell r="AM515" t="str">
            <v>LN#</v>
          </cell>
          <cell r="AO515" t="str">
            <v>UOI</v>
          </cell>
          <cell r="AP515" t="str">
            <v>EA</v>
          </cell>
          <cell r="AU515" t="str">
            <v>0</v>
          </cell>
          <cell r="AW515" t="str">
            <v>000</v>
          </cell>
          <cell r="AX515" t="str">
            <v>00</v>
          </cell>
          <cell r="AY515" t="str">
            <v>0</v>
          </cell>
          <cell r="AZ515" t="str">
            <v>FPL Fibernet</v>
          </cell>
        </row>
        <row r="516">
          <cell r="A516" t="str">
            <v>107100</v>
          </cell>
          <cell r="B516" t="str">
            <v>0312</v>
          </cell>
          <cell r="C516" t="str">
            <v>06080</v>
          </cell>
          <cell r="D516" t="str">
            <v>0ELECT</v>
          </cell>
          <cell r="E516" t="str">
            <v>312000</v>
          </cell>
          <cell r="F516" t="str">
            <v>0803</v>
          </cell>
          <cell r="G516" t="str">
            <v>36000</v>
          </cell>
          <cell r="H516" t="str">
            <v>A</v>
          </cell>
          <cell r="I516" t="str">
            <v>00000041</v>
          </cell>
          <cell r="J516">
            <v>65</v>
          </cell>
          <cell r="K516">
            <v>312</v>
          </cell>
          <cell r="L516">
            <v>6182</v>
          </cell>
          <cell r="M516">
            <v>107</v>
          </cell>
          <cell r="N516">
            <v>10</v>
          </cell>
          <cell r="O516">
            <v>0</v>
          </cell>
          <cell r="P516">
            <v>107.1</v>
          </cell>
          <cell r="Q516" t="str">
            <v>0803</v>
          </cell>
          <cell r="R516" t="str">
            <v>36000</v>
          </cell>
          <cell r="S516" t="str">
            <v>200212</v>
          </cell>
          <cell r="T516" t="str">
            <v>PY42</v>
          </cell>
          <cell r="U516">
            <v>625</v>
          </cell>
          <cell r="V516" t="str">
            <v>LDB</v>
          </cell>
          <cell r="W516">
            <v>0</v>
          </cell>
          <cell r="X516" t="str">
            <v>SHR</v>
          </cell>
          <cell r="Y516">
            <v>20</v>
          </cell>
          <cell r="Z516">
            <v>20</v>
          </cell>
          <cell r="AA516" t="str">
            <v>PYP</v>
          </cell>
          <cell r="AB516" t="str">
            <v xml:space="preserve"> 0000026</v>
          </cell>
          <cell r="AC516" t="str">
            <v>PYL</v>
          </cell>
          <cell r="AD516" t="str">
            <v>004366</v>
          </cell>
          <cell r="AE516" t="str">
            <v>EMP</v>
          </cell>
          <cell r="AF516" t="str">
            <v>49098</v>
          </cell>
          <cell r="AG516" t="str">
            <v>JUL</v>
          </cell>
          <cell r="AH516" t="str">
            <v xml:space="preserve"> 000.00</v>
          </cell>
          <cell r="AI516" t="str">
            <v>BCH</v>
          </cell>
          <cell r="AJ516" t="str">
            <v>500</v>
          </cell>
          <cell r="AK516" t="str">
            <v>CLS</v>
          </cell>
          <cell r="AL516" t="str">
            <v>R450</v>
          </cell>
          <cell r="AM516" t="str">
            <v>DTA</v>
          </cell>
          <cell r="AN516" t="str">
            <v xml:space="preserve"> 00000000000.00</v>
          </cell>
          <cell r="AO516" t="str">
            <v>DTH</v>
          </cell>
          <cell r="AP516" t="str">
            <v xml:space="preserve"> 00000000000.00</v>
          </cell>
          <cell r="AV516" t="str">
            <v>000000000</v>
          </cell>
          <cell r="AW516" t="str">
            <v>000</v>
          </cell>
          <cell r="AX516" t="str">
            <v>00</v>
          </cell>
          <cell r="AY516" t="str">
            <v>0</v>
          </cell>
          <cell r="AZ516" t="str">
            <v>FPL Fibernet</v>
          </cell>
        </row>
        <row r="517">
          <cell r="A517" t="str">
            <v>107100</v>
          </cell>
          <cell r="B517" t="str">
            <v>0312</v>
          </cell>
          <cell r="C517" t="str">
            <v>06080</v>
          </cell>
          <cell r="D517" t="str">
            <v>0ELECT</v>
          </cell>
          <cell r="E517" t="str">
            <v>312000</v>
          </cell>
          <cell r="F517" t="str">
            <v>0803</v>
          </cell>
          <cell r="G517" t="str">
            <v>36000</v>
          </cell>
          <cell r="H517" t="str">
            <v>A</v>
          </cell>
          <cell r="I517" t="str">
            <v>00000041</v>
          </cell>
          <cell r="J517">
            <v>65</v>
          </cell>
          <cell r="K517">
            <v>312</v>
          </cell>
          <cell r="L517">
            <v>6182</v>
          </cell>
          <cell r="M517">
            <v>107</v>
          </cell>
          <cell r="N517">
            <v>10</v>
          </cell>
          <cell r="O517">
            <v>0</v>
          </cell>
          <cell r="P517">
            <v>107.1</v>
          </cell>
          <cell r="Q517" t="str">
            <v>0803</v>
          </cell>
          <cell r="R517" t="str">
            <v>36000</v>
          </cell>
          <cell r="S517" t="str">
            <v>200212</v>
          </cell>
          <cell r="T517" t="str">
            <v>PY42</v>
          </cell>
          <cell r="U517">
            <v>1031.25</v>
          </cell>
          <cell r="V517" t="str">
            <v>LDB</v>
          </cell>
          <cell r="W517">
            <v>0</v>
          </cell>
          <cell r="X517" t="str">
            <v>SHR</v>
          </cell>
          <cell r="Y517">
            <v>33</v>
          </cell>
          <cell r="Z517">
            <v>33</v>
          </cell>
          <cell r="AA517" t="str">
            <v>PYP</v>
          </cell>
          <cell r="AB517" t="str">
            <v xml:space="preserve"> 0000001</v>
          </cell>
          <cell r="AC517" t="str">
            <v>PYL</v>
          </cell>
          <cell r="AD517" t="str">
            <v>004366</v>
          </cell>
          <cell r="AE517" t="str">
            <v>EMP</v>
          </cell>
          <cell r="AF517" t="str">
            <v>49098</v>
          </cell>
          <cell r="AG517" t="str">
            <v>JUL</v>
          </cell>
          <cell r="AH517" t="str">
            <v xml:space="preserve"> 000.00</v>
          </cell>
          <cell r="AI517" t="str">
            <v>BCH</v>
          </cell>
          <cell r="AJ517" t="str">
            <v>500</v>
          </cell>
          <cell r="AK517" t="str">
            <v>CLS</v>
          </cell>
          <cell r="AL517" t="str">
            <v>R450</v>
          </cell>
          <cell r="AM517" t="str">
            <v>DTA</v>
          </cell>
          <cell r="AN517" t="str">
            <v xml:space="preserve"> 00000000000.00</v>
          </cell>
          <cell r="AO517" t="str">
            <v>DTH</v>
          </cell>
          <cell r="AP517" t="str">
            <v xml:space="preserve"> 00000000000.00</v>
          </cell>
          <cell r="AV517" t="str">
            <v>000000000</v>
          </cell>
          <cell r="AW517" t="str">
            <v>000</v>
          </cell>
          <cell r="AX517" t="str">
            <v>00</v>
          </cell>
          <cell r="AY517" t="str">
            <v>0</v>
          </cell>
          <cell r="AZ517" t="str">
            <v>FPL Fibernet</v>
          </cell>
        </row>
        <row r="518">
          <cell r="A518" t="str">
            <v>107100</v>
          </cell>
          <cell r="B518" t="str">
            <v>0312</v>
          </cell>
          <cell r="C518" t="str">
            <v>06080</v>
          </cell>
          <cell r="D518" t="str">
            <v>0ELECT</v>
          </cell>
          <cell r="E518" t="str">
            <v>312000</v>
          </cell>
          <cell r="F518" t="str">
            <v>0812</v>
          </cell>
          <cell r="G518" t="str">
            <v>51450</v>
          </cell>
          <cell r="H518" t="str">
            <v>A</v>
          </cell>
          <cell r="I518" t="str">
            <v>00000041</v>
          </cell>
          <cell r="J518">
            <v>67</v>
          </cell>
          <cell r="K518">
            <v>312</v>
          </cell>
          <cell r="L518">
            <v>6182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 t="str">
            <v>0812</v>
          </cell>
          <cell r="R518" t="str">
            <v>51450</v>
          </cell>
          <cell r="S518" t="str">
            <v>200212</v>
          </cell>
          <cell r="T518" t="str">
            <v>SA01</v>
          </cell>
          <cell r="U518">
            <v>6268.64</v>
          </cell>
          <cell r="W518">
            <v>0</v>
          </cell>
          <cell r="Y518">
            <v>0</v>
          </cell>
          <cell r="Z518">
            <v>1</v>
          </cell>
          <cell r="AA518" t="str">
            <v>BCH</v>
          </cell>
          <cell r="AB518" t="str">
            <v>450002354</v>
          </cell>
          <cell r="AC518" t="str">
            <v>PO#</v>
          </cell>
          <cell r="AD518" t="str">
            <v>4500021286</v>
          </cell>
          <cell r="AE518" t="str">
            <v>S/R</v>
          </cell>
          <cell r="AF518" t="str">
            <v>NET</v>
          </cell>
          <cell r="AI518" t="str">
            <v>PYN</v>
          </cell>
          <cell r="AJ518" t="str">
            <v>BELLSOUTH TELECOMMUNICATI</v>
          </cell>
          <cell r="AK518" t="str">
            <v>VND</v>
          </cell>
          <cell r="AL518" t="str">
            <v>580436120</v>
          </cell>
          <cell r="AM518" t="str">
            <v>FAC</v>
          </cell>
          <cell r="AN518" t="str">
            <v>000</v>
          </cell>
          <cell r="AQ518" t="str">
            <v>NVD</v>
          </cell>
          <cell r="AR518" t="str">
            <v>2002-12-</v>
          </cell>
          <cell r="AU518" t="str">
            <v>954 C01-0249 249PLUSBELLSOUTH TELECOMMUN5000003667</v>
          </cell>
          <cell r="AV518" t="str">
            <v>WF-BATCH</v>
          </cell>
          <cell r="AW518" t="str">
            <v>000</v>
          </cell>
          <cell r="AX518" t="str">
            <v>00</v>
          </cell>
          <cell r="AY518" t="str">
            <v>0</v>
          </cell>
          <cell r="AZ518" t="str">
            <v>FPL Fibernet</v>
          </cell>
        </row>
        <row r="519">
          <cell r="A519" t="str">
            <v>107100</v>
          </cell>
          <cell r="B519" t="str">
            <v>0312</v>
          </cell>
          <cell r="C519" t="str">
            <v>06080</v>
          </cell>
          <cell r="D519" t="str">
            <v>0FIBER</v>
          </cell>
          <cell r="E519" t="str">
            <v>312000</v>
          </cell>
          <cell r="F519" t="str">
            <v>0803</v>
          </cell>
          <cell r="G519" t="str">
            <v>36000</v>
          </cell>
          <cell r="H519" t="str">
            <v>A</v>
          </cell>
          <cell r="I519" t="str">
            <v>00000041</v>
          </cell>
          <cell r="J519">
            <v>60</v>
          </cell>
          <cell r="K519">
            <v>312</v>
          </cell>
          <cell r="L519">
            <v>6182</v>
          </cell>
          <cell r="M519">
            <v>107</v>
          </cell>
          <cell r="N519">
            <v>10</v>
          </cell>
          <cell r="O519">
            <v>0</v>
          </cell>
          <cell r="P519">
            <v>107.1</v>
          </cell>
          <cell r="Q519" t="str">
            <v>0803</v>
          </cell>
          <cell r="R519" t="str">
            <v>36000</v>
          </cell>
          <cell r="S519" t="str">
            <v>200212</v>
          </cell>
          <cell r="T519" t="str">
            <v>PY42</v>
          </cell>
          <cell r="U519">
            <v>207.69</v>
          </cell>
          <cell r="V519" t="str">
            <v>LDB</v>
          </cell>
          <cell r="W519">
            <v>0</v>
          </cell>
          <cell r="X519" t="str">
            <v>SHR</v>
          </cell>
          <cell r="Y519">
            <v>5</v>
          </cell>
          <cell r="Z519">
            <v>5</v>
          </cell>
          <cell r="AA519" t="str">
            <v>PYP</v>
          </cell>
          <cell r="AB519" t="str">
            <v xml:space="preserve"> 0000001</v>
          </cell>
          <cell r="AC519" t="str">
            <v>PYL</v>
          </cell>
          <cell r="AD519" t="str">
            <v>003054</v>
          </cell>
          <cell r="AE519" t="str">
            <v>EMP</v>
          </cell>
          <cell r="AF519" t="str">
            <v>16244</v>
          </cell>
          <cell r="AG519" t="str">
            <v>JUL</v>
          </cell>
          <cell r="AH519" t="str">
            <v xml:space="preserve"> 000.00</v>
          </cell>
          <cell r="AI519" t="str">
            <v>BCH</v>
          </cell>
          <cell r="AJ519" t="str">
            <v>500</v>
          </cell>
          <cell r="AK519" t="str">
            <v>CLS</v>
          </cell>
          <cell r="AL519" t="str">
            <v>R513</v>
          </cell>
          <cell r="AM519" t="str">
            <v>DTA</v>
          </cell>
          <cell r="AN519" t="str">
            <v xml:space="preserve"> 00000000000.00</v>
          </cell>
          <cell r="AO519" t="str">
            <v>DTH</v>
          </cell>
          <cell r="AP519" t="str">
            <v xml:space="preserve"> 00000000000.00</v>
          </cell>
          <cell r="AV519" t="str">
            <v>000000000</v>
          </cell>
          <cell r="AW519" t="str">
            <v>000</v>
          </cell>
          <cell r="AX519" t="str">
            <v>00</v>
          </cell>
          <cell r="AY519" t="str">
            <v>0</v>
          </cell>
          <cell r="AZ519" t="str">
            <v>FPL Fibernet</v>
          </cell>
        </row>
        <row r="520">
          <cell r="A520" t="str">
            <v>107100</v>
          </cell>
          <cell r="B520" t="str">
            <v>0312</v>
          </cell>
          <cell r="C520" t="str">
            <v>06080</v>
          </cell>
          <cell r="D520" t="str">
            <v>0FIBER</v>
          </cell>
          <cell r="E520" t="str">
            <v>312000</v>
          </cell>
          <cell r="F520" t="str">
            <v>0803</v>
          </cell>
          <cell r="G520" t="str">
            <v>36000</v>
          </cell>
          <cell r="H520" t="str">
            <v>A</v>
          </cell>
          <cell r="I520" t="str">
            <v>00000041</v>
          </cell>
          <cell r="J520">
            <v>60</v>
          </cell>
          <cell r="K520">
            <v>312</v>
          </cell>
          <cell r="L520">
            <v>6182</v>
          </cell>
          <cell r="M520">
            <v>107</v>
          </cell>
          <cell r="N520">
            <v>10</v>
          </cell>
          <cell r="O520">
            <v>0</v>
          </cell>
          <cell r="P520">
            <v>107.1</v>
          </cell>
          <cell r="Q520" t="str">
            <v>0803</v>
          </cell>
          <cell r="R520" t="str">
            <v>36000</v>
          </cell>
          <cell r="S520" t="str">
            <v>200212</v>
          </cell>
          <cell r="T520" t="str">
            <v>PY42</v>
          </cell>
          <cell r="U520">
            <v>221.13</v>
          </cell>
          <cell r="V520" t="str">
            <v>LDB</v>
          </cell>
          <cell r="W520">
            <v>0</v>
          </cell>
          <cell r="X520" t="str">
            <v>SHR</v>
          </cell>
          <cell r="Y520">
            <v>10</v>
          </cell>
          <cell r="Z520">
            <v>10</v>
          </cell>
          <cell r="AA520" t="str">
            <v>PYP</v>
          </cell>
          <cell r="AB520" t="str">
            <v xml:space="preserve"> 0000025</v>
          </cell>
          <cell r="AC520" t="str">
            <v>PYL</v>
          </cell>
          <cell r="AD520" t="str">
            <v>004340</v>
          </cell>
          <cell r="AE520" t="str">
            <v>EMP</v>
          </cell>
          <cell r="AF520" t="str">
            <v>96483</v>
          </cell>
          <cell r="AG520" t="str">
            <v>JUL</v>
          </cell>
          <cell r="AH520" t="str">
            <v xml:space="preserve"> 000.00</v>
          </cell>
          <cell r="AI520" t="str">
            <v>BCH</v>
          </cell>
          <cell r="AJ520" t="str">
            <v>500</v>
          </cell>
          <cell r="AK520" t="str">
            <v>CLS</v>
          </cell>
          <cell r="AL520" t="str">
            <v>R453</v>
          </cell>
          <cell r="AM520" t="str">
            <v>DTA</v>
          </cell>
          <cell r="AN520" t="str">
            <v xml:space="preserve"> 00000000000.00</v>
          </cell>
          <cell r="AO520" t="str">
            <v>DTH</v>
          </cell>
          <cell r="AP520" t="str">
            <v xml:space="preserve"> 00000000000.00</v>
          </cell>
          <cell r="AV520" t="str">
            <v>000000000</v>
          </cell>
          <cell r="AW520" t="str">
            <v>000</v>
          </cell>
          <cell r="AX520" t="str">
            <v>00</v>
          </cell>
          <cell r="AY520" t="str">
            <v>0</v>
          </cell>
          <cell r="AZ520" t="str">
            <v>FPL Fibernet</v>
          </cell>
        </row>
        <row r="521">
          <cell r="A521" t="str">
            <v>107100</v>
          </cell>
          <cell r="B521" t="str">
            <v>0312</v>
          </cell>
          <cell r="C521" t="str">
            <v>06075</v>
          </cell>
          <cell r="D521" t="str">
            <v>0FIBER</v>
          </cell>
          <cell r="E521" t="str">
            <v>312000</v>
          </cell>
          <cell r="F521" t="str">
            <v>0790</v>
          </cell>
          <cell r="G521" t="str">
            <v>65000</v>
          </cell>
          <cell r="H521" t="str">
            <v>A</v>
          </cell>
          <cell r="I521" t="str">
            <v>00000041</v>
          </cell>
          <cell r="J521">
            <v>63</v>
          </cell>
          <cell r="K521">
            <v>312</v>
          </cell>
          <cell r="L521">
            <v>6183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 t="str">
            <v>0790</v>
          </cell>
          <cell r="R521" t="str">
            <v>65000</v>
          </cell>
          <cell r="S521" t="str">
            <v>200212</v>
          </cell>
          <cell r="T521" t="str">
            <v>CA01</v>
          </cell>
          <cell r="U521">
            <v>171289</v>
          </cell>
          <cell r="V521" t="str">
            <v>LDB</v>
          </cell>
          <cell r="W521">
            <v>0</v>
          </cell>
          <cell r="Y521">
            <v>0</v>
          </cell>
          <cell r="Z521">
            <v>0</v>
          </cell>
          <cell r="AA521" t="str">
            <v>BCH</v>
          </cell>
          <cell r="AB521" t="str">
            <v>0044</v>
          </cell>
          <cell r="AC521" t="str">
            <v>WKS</v>
          </cell>
          <cell r="AE521" t="str">
            <v>JV#</v>
          </cell>
          <cell r="AF521" t="str">
            <v>1232</v>
          </cell>
          <cell r="AG521" t="str">
            <v>FRN</v>
          </cell>
          <cell r="AH521" t="str">
            <v>6183</v>
          </cell>
          <cell r="AI521" t="str">
            <v>RP#</v>
          </cell>
          <cell r="AJ521" t="str">
            <v>000</v>
          </cell>
          <cell r="AK521" t="str">
            <v>CTL</v>
          </cell>
          <cell r="AM521" t="str">
            <v>RF#</v>
          </cell>
          <cell r="AU521" t="str">
            <v>ACCRUAL OF DEC 02 CAPITAL</v>
          </cell>
          <cell r="AZ521" t="str">
            <v>FPL Fibernet</v>
          </cell>
        </row>
        <row r="522">
          <cell r="A522" t="str">
            <v>107100</v>
          </cell>
          <cell r="B522" t="str">
            <v>0312</v>
          </cell>
          <cell r="C522" t="str">
            <v>06075</v>
          </cell>
          <cell r="D522" t="str">
            <v>0FIBER</v>
          </cell>
          <cell r="E522" t="str">
            <v>312000</v>
          </cell>
          <cell r="F522" t="str">
            <v>0790</v>
          </cell>
          <cell r="G522" t="str">
            <v>65000</v>
          </cell>
          <cell r="H522" t="str">
            <v>A</v>
          </cell>
          <cell r="I522" t="str">
            <v>00000041</v>
          </cell>
          <cell r="J522">
            <v>63</v>
          </cell>
          <cell r="K522">
            <v>312</v>
          </cell>
          <cell r="L522">
            <v>6183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 t="str">
            <v>0790</v>
          </cell>
          <cell r="R522" t="str">
            <v>65000</v>
          </cell>
          <cell r="S522" t="str">
            <v>200212</v>
          </cell>
          <cell r="T522" t="str">
            <v>CA01</v>
          </cell>
          <cell r="U522">
            <v>197233</v>
          </cell>
          <cell r="V522" t="str">
            <v>LDB</v>
          </cell>
          <cell r="W522">
            <v>0</v>
          </cell>
          <cell r="Y522">
            <v>0</v>
          </cell>
          <cell r="Z522">
            <v>0</v>
          </cell>
          <cell r="AA522" t="str">
            <v>BCH</v>
          </cell>
          <cell r="AB522" t="str">
            <v>0014</v>
          </cell>
          <cell r="AC522" t="str">
            <v>WKS</v>
          </cell>
          <cell r="AE522" t="str">
            <v>JV#</v>
          </cell>
          <cell r="AF522" t="str">
            <v>1232</v>
          </cell>
          <cell r="AG522" t="str">
            <v>FRN</v>
          </cell>
          <cell r="AH522" t="str">
            <v>6183</v>
          </cell>
          <cell r="AI522" t="str">
            <v>RP#</v>
          </cell>
          <cell r="AJ522" t="str">
            <v>000</v>
          </cell>
          <cell r="AK522" t="str">
            <v>CTL</v>
          </cell>
          <cell r="AM522" t="str">
            <v>RF#</v>
          </cell>
          <cell r="AU522" t="str">
            <v>ACCRUAL OF DEC 02 CAPITAL</v>
          </cell>
          <cell r="AZ522" t="str">
            <v>FPL Fibernet</v>
          </cell>
        </row>
        <row r="523">
          <cell r="A523" t="str">
            <v>107100</v>
          </cell>
          <cell r="B523" t="str">
            <v>0312</v>
          </cell>
          <cell r="C523" t="str">
            <v>06075</v>
          </cell>
          <cell r="D523" t="str">
            <v>0FIBER</v>
          </cell>
          <cell r="E523" t="str">
            <v>312000</v>
          </cell>
          <cell r="F523" t="str">
            <v>0790</v>
          </cell>
          <cell r="G523" t="str">
            <v>65000</v>
          </cell>
          <cell r="H523" t="str">
            <v>A</v>
          </cell>
          <cell r="I523" t="str">
            <v>00000041</v>
          </cell>
          <cell r="J523">
            <v>63</v>
          </cell>
          <cell r="K523">
            <v>312</v>
          </cell>
          <cell r="L523">
            <v>6183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 t="str">
            <v>0790</v>
          </cell>
          <cell r="R523" t="str">
            <v>65000</v>
          </cell>
          <cell r="S523" t="str">
            <v>200212</v>
          </cell>
          <cell r="T523" t="str">
            <v>CA01</v>
          </cell>
          <cell r="U523">
            <v>-197233</v>
          </cell>
          <cell r="V523" t="str">
            <v>LDB</v>
          </cell>
          <cell r="W523">
            <v>0</v>
          </cell>
          <cell r="Y523">
            <v>0</v>
          </cell>
          <cell r="Z523">
            <v>0</v>
          </cell>
          <cell r="AA523" t="str">
            <v>BCH</v>
          </cell>
          <cell r="AB523" t="str">
            <v>0047</v>
          </cell>
          <cell r="AC523" t="str">
            <v>WKS</v>
          </cell>
          <cell r="AE523" t="str">
            <v>JV#</v>
          </cell>
          <cell r="AF523" t="str">
            <v>1232</v>
          </cell>
          <cell r="AG523" t="str">
            <v>FRN</v>
          </cell>
          <cell r="AH523" t="str">
            <v>6183</v>
          </cell>
          <cell r="AI523" t="str">
            <v>RP#</v>
          </cell>
          <cell r="AJ523" t="str">
            <v>000</v>
          </cell>
          <cell r="AK523" t="str">
            <v>CTL</v>
          </cell>
          <cell r="AM523" t="str">
            <v>RF#</v>
          </cell>
          <cell r="AU523" t="str">
            <v>ACCR REVERSAL OF DEC 02</v>
          </cell>
          <cell r="AZ523" t="str">
            <v>FPL Fibernet</v>
          </cell>
        </row>
        <row r="524">
          <cell r="A524" t="str">
            <v>107100</v>
          </cell>
          <cell r="B524" t="str">
            <v>0385</v>
          </cell>
          <cell r="C524" t="str">
            <v>06075</v>
          </cell>
          <cell r="D524" t="str">
            <v>0FIBER</v>
          </cell>
          <cell r="E524" t="str">
            <v>385000</v>
          </cell>
          <cell r="F524" t="str">
            <v>0662</v>
          </cell>
          <cell r="G524" t="str">
            <v>65000</v>
          </cell>
          <cell r="H524" t="str">
            <v>A</v>
          </cell>
          <cell r="I524" t="str">
            <v>00000041</v>
          </cell>
          <cell r="J524">
            <v>63</v>
          </cell>
          <cell r="K524">
            <v>385</v>
          </cell>
          <cell r="L524">
            <v>6183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 t="str">
            <v>0662</v>
          </cell>
          <cell r="R524" t="str">
            <v>65000</v>
          </cell>
          <cell r="S524" t="str">
            <v>200212</v>
          </cell>
          <cell r="T524" t="str">
            <v>CA01</v>
          </cell>
          <cell r="U524">
            <v>17524.14</v>
          </cell>
          <cell r="V524" t="str">
            <v>LDB</v>
          </cell>
          <cell r="W524">
            <v>0</v>
          </cell>
          <cell r="Y524">
            <v>0</v>
          </cell>
          <cell r="Z524">
            <v>0</v>
          </cell>
          <cell r="AA524" t="str">
            <v>BCH</v>
          </cell>
          <cell r="AB524" t="str">
            <v>0029</v>
          </cell>
          <cell r="AC524" t="str">
            <v>WKS</v>
          </cell>
          <cell r="AE524" t="str">
            <v>JV#</v>
          </cell>
          <cell r="AF524" t="str">
            <v>1232</v>
          </cell>
          <cell r="AG524" t="str">
            <v>FRN</v>
          </cell>
          <cell r="AH524" t="str">
            <v>6183</v>
          </cell>
          <cell r="AI524" t="str">
            <v>RP#</v>
          </cell>
          <cell r="AJ524" t="str">
            <v>000</v>
          </cell>
          <cell r="AK524" t="str">
            <v>CTL</v>
          </cell>
          <cell r="AM524" t="str">
            <v>RF#</v>
          </cell>
          <cell r="AU524" t="str">
            <v>ACCR WD COMM UNPAID INV</v>
          </cell>
          <cell r="AZ524" t="str">
            <v>FPL Fibernet</v>
          </cell>
        </row>
        <row r="525">
          <cell r="A525" t="str">
            <v>107100</v>
          </cell>
          <cell r="B525" t="str">
            <v>0385</v>
          </cell>
          <cell r="C525" t="str">
            <v>06075</v>
          </cell>
          <cell r="D525" t="str">
            <v>0FIBER</v>
          </cell>
          <cell r="E525" t="str">
            <v>385000</v>
          </cell>
          <cell r="F525" t="str">
            <v>0662</v>
          </cell>
          <cell r="G525" t="str">
            <v>65000</v>
          </cell>
          <cell r="H525" t="str">
            <v>A</v>
          </cell>
          <cell r="I525" t="str">
            <v>00000041</v>
          </cell>
          <cell r="J525">
            <v>63</v>
          </cell>
          <cell r="K525">
            <v>385</v>
          </cell>
          <cell r="L525">
            <v>6183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 t="str">
            <v>0662</v>
          </cell>
          <cell r="R525" t="str">
            <v>65000</v>
          </cell>
          <cell r="S525" t="str">
            <v>200212</v>
          </cell>
          <cell r="T525" t="str">
            <v>CA01</v>
          </cell>
          <cell r="U525">
            <v>17524.14</v>
          </cell>
          <cell r="V525" t="str">
            <v>LDB</v>
          </cell>
          <cell r="W525">
            <v>0</v>
          </cell>
          <cell r="Y525">
            <v>0</v>
          </cell>
          <cell r="Z525">
            <v>0</v>
          </cell>
          <cell r="AA525" t="str">
            <v>BCH</v>
          </cell>
          <cell r="AB525" t="str">
            <v>0033</v>
          </cell>
          <cell r="AC525" t="str">
            <v>WKS</v>
          </cell>
          <cell r="AE525" t="str">
            <v>JV#</v>
          </cell>
          <cell r="AF525" t="str">
            <v>1232</v>
          </cell>
          <cell r="AG525" t="str">
            <v>FRN</v>
          </cell>
          <cell r="AH525" t="str">
            <v>6183</v>
          </cell>
          <cell r="AI525" t="str">
            <v>RP#</v>
          </cell>
          <cell r="AJ525" t="str">
            <v>000</v>
          </cell>
          <cell r="AK525" t="str">
            <v>CTL</v>
          </cell>
          <cell r="AM525" t="str">
            <v>RF#</v>
          </cell>
          <cell r="AU525" t="str">
            <v>ACCR WD COMM UNPAID INV</v>
          </cell>
          <cell r="AZ525" t="str">
            <v>FPL Fibernet</v>
          </cell>
        </row>
        <row r="526">
          <cell r="A526" t="str">
            <v>107100</v>
          </cell>
          <cell r="B526" t="str">
            <v>0385</v>
          </cell>
          <cell r="C526" t="str">
            <v>06075</v>
          </cell>
          <cell r="D526" t="str">
            <v>0FIBER</v>
          </cell>
          <cell r="E526" t="str">
            <v>385000</v>
          </cell>
          <cell r="F526" t="str">
            <v>0662</v>
          </cell>
          <cell r="G526" t="str">
            <v>65000</v>
          </cell>
          <cell r="H526" t="str">
            <v>A</v>
          </cell>
          <cell r="I526" t="str">
            <v>00000041</v>
          </cell>
          <cell r="J526">
            <v>63</v>
          </cell>
          <cell r="K526">
            <v>385</v>
          </cell>
          <cell r="L526">
            <v>6183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 t="str">
            <v>0662</v>
          </cell>
          <cell r="R526" t="str">
            <v>65000</v>
          </cell>
          <cell r="S526" t="str">
            <v>200212</v>
          </cell>
          <cell r="T526" t="str">
            <v>CA01</v>
          </cell>
          <cell r="U526">
            <v>-17524.14</v>
          </cell>
          <cell r="V526" t="str">
            <v>LDB</v>
          </cell>
          <cell r="W526">
            <v>0</v>
          </cell>
          <cell r="Y526">
            <v>0</v>
          </cell>
          <cell r="Z526">
            <v>0</v>
          </cell>
          <cell r="AA526" t="str">
            <v>BCH</v>
          </cell>
          <cell r="AB526" t="str">
            <v>0034</v>
          </cell>
          <cell r="AC526" t="str">
            <v>WKS</v>
          </cell>
          <cell r="AE526" t="str">
            <v>JV#</v>
          </cell>
          <cell r="AF526" t="str">
            <v>1232</v>
          </cell>
          <cell r="AG526" t="str">
            <v>FRN</v>
          </cell>
          <cell r="AH526" t="str">
            <v>6183</v>
          </cell>
          <cell r="AI526" t="str">
            <v>RP#</v>
          </cell>
          <cell r="AJ526" t="str">
            <v>000</v>
          </cell>
          <cell r="AK526" t="str">
            <v>CTL</v>
          </cell>
          <cell r="AM526" t="str">
            <v>RF#</v>
          </cell>
          <cell r="AU526" t="str">
            <v>ACCR WD COMM UNPAID INV</v>
          </cell>
          <cell r="AZ526" t="str">
            <v>FPL Fibernet</v>
          </cell>
        </row>
        <row r="527">
          <cell r="A527" t="str">
            <v>107100</v>
          </cell>
          <cell r="B527" t="str">
            <v>0312</v>
          </cell>
          <cell r="C527" t="str">
            <v>06080</v>
          </cell>
          <cell r="D527" t="str">
            <v>0ELECT</v>
          </cell>
          <cell r="E527" t="str">
            <v>312000</v>
          </cell>
          <cell r="F527" t="str">
            <v>0676</v>
          </cell>
          <cell r="G527" t="str">
            <v>11450</v>
          </cell>
          <cell r="H527" t="str">
            <v>A</v>
          </cell>
          <cell r="I527" t="str">
            <v>00000041</v>
          </cell>
          <cell r="J527">
            <v>65</v>
          </cell>
          <cell r="K527">
            <v>312</v>
          </cell>
          <cell r="L527">
            <v>6184</v>
          </cell>
          <cell r="M527">
            <v>398</v>
          </cell>
          <cell r="N527">
            <v>0</v>
          </cell>
          <cell r="O527">
            <v>1</v>
          </cell>
          <cell r="P527">
            <v>398.00099999999998</v>
          </cell>
          <cell r="Q527" t="str">
            <v>0676</v>
          </cell>
          <cell r="R527" t="str">
            <v>11450</v>
          </cell>
          <cell r="S527" t="str">
            <v>200212</v>
          </cell>
          <cell r="T527" t="str">
            <v>SA01</v>
          </cell>
          <cell r="U527">
            <v>2</v>
          </cell>
          <cell r="V527" t="str">
            <v>LDB</v>
          </cell>
          <cell r="W527">
            <v>0</v>
          </cell>
          <cell r="Y527">
            <v>0</v>
          </cell>
          <cell r="Z527">
            <v>2</v>
          </cell>
          <cell r="AA527" t="str">
            <v>MS#</v>
          </cell>
          <cell r="AB527" t="str">
            <v xml:space="preserve">   998001569</v>
          </cell>
          <cell r="AC527" t="str">
            <v>BCH</v>
          </cell>
          <cell r="AD527" t="str">
            <v>012360</v>
          </cell>
          <cell r="AE527" t="str">
            <v>TML</v>
          </cell>
          <cell r="AF527" t="str">
            <v>12026</v>
          </cell>
          <cell r="AG527" t="str">
            <v>SRL</v>
          </cell>
          <cell r="AH527" t="str">
            <v>0368</v>
          </cell>
          <cell r="AI527" t="str">
            <v>DLV</v>
          </cell>
          <cell r="AJ527" t="str">
            <v>000</v>
          </cell>
          <cell r="AK527" t="str">
            <v>REL</v>
          </cell>
          <cell r="AL527" t="str">
            <v>000</v>
          </cell>
          <cell r="AM527" t="str">
            <v>LN#</v>
          </cell>
          <cell r="AO527" t="str">
            <v>UOI</v>
          </cell>
          <cell r="AP527" t="str">
            <v>EA</v>
          </cell>
          <cell r="AU527" t="str">
            <v>0</v>
          </cell>
          <cell r="AW527" t="str">
            <v>000</v>
          </cell>
          <cell r="AX527" t="str">
            <v>00</v>
          </cell>
          <cell r="AY527" t="str">
            <v>0</v>
          </cell>
          <cell r="AZ527" t="str">
            <v>FPL Fibernet</v>
          </cell>
        </row>
        <row r="528">
          <cell r="A528" t="str">
            <v>107100</v>
          </cell>
          <cell r="B528" t="str">
            <v>0312</v>
          </cell>
          <cell r="C528" t="str">
            <v>06080</v>
          </cell>
          <cell r="D528" t="str">
            <v>0ELECT</v>
          </cell>
          <cell r="E528" t="str">
            <v>312000</v>
          </cell>
          <cell r="F528" t="str">
            <v>0676</v>
          </cell>
          <cell r="G528" t="str">
            <v>11450</v>
          </cell>
          <cell r="H528" t="str">
            <v>A</v>
          </cell>
          <cell r="I528" t="str">
            <v>00000041</v>
          </cell>
          <cell r="J528">
            <v>65</v>
          </cell>
          <cell r="K528">
            <v>312</v>
          </cell>
          <cell r="L528">
            <v>6184</v>
          </cell>
          <cell r="M528">
            <v>398</v>
          </cell>
          <cell r="N528">
            <v>0</v>
          </cell>
          <cell r="O528">
            <v>1</v>
          </cell>
          <cell r="P528">
            <v>398.00099999999998</v>
          </cell>
          <cell r="Q528" t="str">
            <v>0676</v>
          </cell>
          <cell r="R528" t="str">
            <v>11450</v>
          </cell>
          <cell r="S528" t="str">
            <v>200212</v>
          </cell>
          <cell r="T528" t="str">
            <v>SA01</v>
          </cell>
          <cell r="U528">
            <v>2</v>
          </cell>
          <cell r="V528" t="str">
            <v>LDB</v>
          </cell>
          <cell r="W528">
            <v>0</v>
          </cell>
          <cell r="Y528">
            <v>0</v>
          </cell>
          <cell r="Z528">
            <v>2</v>
          </cell>
          <cell r="AA528" t="str">
            <v>MS#</v>
          </cell>
          <cell r="AB528" t="str">
            <v xml:space="preserve">   998001732</v>
          </cell>
          <cell r="AC528" t="str">
            <v>BCH</v>
          </cell>
          <cell r="AD528" t="str">
            <v>012360</v>
          </cell>
          <cell r="AE528" t="str">
            <v>TML</v>
          </cell>
          <cell r="AF528" t="str">
            <v>12026</v>
          </cell>
          <cell r="AG528" t="str">
            <v>SRL</v>
          </cell>
          <cell r="AH528" t="str">
            <v>0368</v>
          </cell>
          <cell r="AI528" t="str">
            <v>DLV</v>
          </cell>
          <cell r="AJ528" t="str">
            <v>000</v>
          </cell>
          <cell r="AK528" t="str">
            <v>REL</v>
          </cell>
          <cell r="AL528" t="str">
            <v>000</v>
          </cell>
          <cell r="AM528" t="str">
            <v>LN#</v>
          </cell>
          <cell r="AO528" t="str">
            <v>UOI</v>
          </cell>
          <cell r="AP528" t="str">
            <v>EA</v>
          </cell>
          <cell r="AU528" t="str">
            <v>0</v>
          </cell>
          <cell r="AW528" t="str">
            <v>000</v>
          </cell>
          <cell r="AX528" t="str">
            <v>00</v>
          </cell>
          <cell r="AY528" t="str">
            <v>0</v>
          </cell>
          <cell r="AZ528" t="str">
            <v>FPL Fibernet</v>
          </cell>
        </row>
        <row r="529">
          <cell r="A529" t="str">
            <v>107100</v>
          </cell>
          <cell r="B529" t="str">
            <v>0312</v>
          </cell>
          <cell r="C529" t="str">
            <v>06080</v>
          </cell>
          <cell r="D529" t="str">
            <v>0ELECT</v>
          </cell>
          <cell r="E529" t="str">
            <v>312000</v>
          </cell>
          <cell r="F529" t="str">
            <v>0676</v>
          </cell>
          <cell r="G529" t="str">
            <v>11450</v>
          </cell>
          <cell r="H529" t="str">
            <v>A</v>
          </cell>
          <cell r="I529" t="str">
            <v>00000041</v>
          </cell>
          <cell r="J529">
            <v>65</v>
          </cell>
          <cell r="K529">
            <v>312</v>
          </cell>
          <cell r="L529">
            <v>6184</v>
          </cell>
          <cell r="M529">
            <v>398</v>
          </cell>
          <cell r="N529">
            <v>0</v>
          </cell>
          <cell r="O529">
            <v>1</v>
          </cell>
          <cell r="P529">
            <v>398.00099999999998</v>
          </cell>
          <cell r="Q529" t="str">
            <v>0676</v>
          </cell>
          <cell r="R529" t="str">
            <v>11450</v>
          </cell>
          <cell r="S529" t="str">
            <v>200212</v>
          </cell>
          <cell r="T529" t="str">
            <v>SA01</v>
          </cell>
          <cell r="U529">
            <v>2.88</v>
          </cell>
          <cell r="V529" t="str">
            <v>LDB</v>
          </cell>
          <cell r="W529">
            <v>0</v>
          </cell>
          <cell r="Y529">
            <v>0</v>
          </cell>
          <cell r="Z529">
            <v>1</v>
          </cell>
          <cell r="AA529" t="str">
            <v>MS#</v>
          </cell>
          <cell r="AB529" t="str">
            <v xml:space="preserve">   998014606</v>
          </cell>
          <cell r="AC529" t="str">
            <v>BCH</v>
          </cell>
          <cell r="AD529" t="str">
            <v>012364</v>
          </cell>
          <cell r="AE529" t="str">
            <v>TML</v>
          </cell>
          <cell r="AF529" t="str">
            <v>12026</v>
          </cell>
          <cell r="AG529" t="str">
            <v>SRL</v>
          </cell>
          <cell r="AH529" t="str">
            <v>0350</v>
          </cell>
          <cell r="AI529" t="str">
            <v>DLV</v>
          </cell>
          <cell r="AJ529" t="str">
            <v>000</v>
          </cell>
          <cell r="AK529" t="str">
            <v>REL</v>
          </cell>
          <cell r="AL529" t="str">
            <v>000</v>
          </cell>
          <cell r="AM529" t="str">
            <v>LN#</v>
          </cell>
          <cell r="AO529" t="str">
            <v>UOI</v>
          </cell>
          <cell r="AP529" t="str">
            <v>EA</v>
          </cell>
          <cell r="AU529" t="str">
            <v>0</v>
          </cell>
          <cell r="AW529" t="str">
            <v>000</v>
          </cell>
          <cell r="AX529" t="str">
            <v>00</v>
          </cell>
          <cell r="AY529" t="str">
            <v>0</v>
          </cell>
          <cell r="AZ529" t="str">
            <v>FPL Fibernet</v>
          </cell>
        </row>
        <row r="530">
          <cell r="A530" t="str">
            <v>107100</v>
          </cell>
          <cell r="B530" t="str">
            <v>0312</v>
          </cell>
          <cell r="C530" t="str">
            <v>06080</v>
          </cell>
          <cell r="D530" t="str">
            <v>0ELECT</v>
          </cell>
          <cell r="E530" t="str">
            <v>312000</v>
          </cell>
          <cell r="F530" t="str">
            <v>0676</v>
          </cell>
          <cell r="G530" t="str">
            <v>11450</v>
          </cell>
          <cell r="H530" t="str">
            <v>A</v>
          </cell>
          <cell r="I530" t="str">
            <v>00000041</v>
          </cell>
          <cell r="J530">
            <v>65</v>
          </cell>
          <cell r="K530">
            <v>312</v>
          </cell>
          <cell r="L530">
            <v>6184</v>
          </cell>
          <cell r="M530">
            <v>398</v>
          </cell>
          <cell r="N530">
            <v>0</v>
          </cell>
          <cell r="O530">
            <v>1</v>
          </cell>
          <cell r="P530">
            <v>398.00099999999998</v>
          </cell>
          <cell r="Q530" t="str">
            <v>0676</v>
          </cell>
          <cell r="R530" t="str">
            <v>11450</v>
          </cell>
          <cell r="S530" t="str">
            <v>200212</v>
          </cell>
          <cell r="T530" t="str">
            <v>SA01</v>
          </cell>
          <cell r="U530">
            <v>4.08</v>
          </cell>
          <cell r="V530" t="str">
            <v>LDB</v>
          </cell>
          <cell r="W530">
            <v>0</v>
          </cell>
          <cell r="Y530">
            <v>0</v>
          </cell>
          <cell r="Z530">
            <v>2</v>
          </cell>
          <cell r="AA530" t="str">
            <v>MS#</v>
          </cell>
          <cell r="AB530" t="str">
            <v xml:space="preserve">   998014607</v>
          </cell>
          <cell r="AC530" t="str">
            <v>BCH</v>
          </cell>
          <cell r="AD530" t="str">
            <v>012364</v>
          </cell>
          <cell r="AE530" t="str">
            <v>TML</v>
          </cell>
          <cell r="AF530" t="str">
            <v>12026</v>
          </cell>
          <cell r="AG530" t="str">
            <v>SRL</v>
          </cell>
          <cell r="AH530" t="str">
            <v>0350</v>
          </cell>
          <cell r="AI530" t="str">
            <v>DLV</v>
          </cell>
          <cell r="AJ530" t="str">
            <v>000</v>
          </cell>
          <cell r="AK530" t="str">
            <v>REL</v>
          </cell>
          <cell r="AL530" t="str">
            <v>000</v>
          </cell>
          <cell r="AM530" t="str">
            <v>LN#</v>
          </cell>
          <cell r="AO530" t="str">
            <v>UOI</v>
          </cell>
          <cell r="AP530" t="str">
            <v>EA</v>
          </cell>
          <cell r="AU530" t="str">
            <v>0</v>
          </cell>
          <cell r="AW530" t="str">
            <v>000</v>
          </cell>
          <cell r="AX530" t="str">
            <v>00</v>
          </cell>
          <cell r="AY530" t="str">
            <v>0</v>
          </cell>
          <cell r="AZ530" t="str">
            <v>FPL Fibernet</v>
          </cell>
        </row>
        <row r="531">
          <cell r="A531" t="str">
            <v>107100</v>
          </cell>
          <cell r="B531" t="str">
            <v>0312</v>
          </cell>
          <cell r="C531" t="str">
            <v>06080</v>
          </cell>
          <cell r="D531" t="str">
            <v>0ELECT</v>
          </cell>
          <cell r="E531" t="str">
            <v>312000</v>
          </cell>
          <cell r="F531" t="str">
            <v>0676</v>
          </cell>
          <cell r="G531" t="str">
            <v>11450</v>
          </cell>
          <cell r="H531" t="str">
            <v>A</v>
          </cell>
          <cell r="I531" t="str">
            <v>00000041</v>
          </cell>
          <cell r="J531">
            <v>65</v>
          </cell>
          <cell r="K531">
            <v>312</v>
          </cell>
          <cell r="L531">
            <v>6184</v>
          </cell>
          <cell r="M531">
            <v>398</v>
          </cell>
          <cell r="N531">
            <v>0</v>
          </cell>
          <cell r="O531">
            <v>1</v>
          </cell>
          <cell r="P531">
            <v>398.00099999999998</v>
          </cell>
          <cell r="Q531" t="str">
            <v>0676</v>
          </cell>
          <cell r="R531" t="str">
            <v>11450</v>
          </cell>
          <cell r="S531" t="str">
            <v>200212</v>
          </cell>
          <cell r="T531" t="str">
            <v>SA01</v>
          </cell>
          <cell r="U531">
            <v>9.52</v>
          </cell>
          <cell r="V531" t="str">
            <v>LDB</v>
          </cell>
          <cell r="W531">
            <v>0</v>
          </cell>
          <cell r="Y531">
            <v>0</v>
          </cell>
          <cell r="Z531">
            <v>2</v>
          </cell>
          <cell r="AA531" t="str">
            <v>MS#</v>
          </cell>
          <cell r="AB531" t="str">
            <v xml:space="preserve">   998014114</v>
          </cell>
          <cell r="AC531" t="str">
            <v>BCH</v>
          </cell>
          <cell r="AD531" t="str">
            <v>012361</v>
          </cell>
          <cell r="AE531" t="str">
            <v>TML</v>
          </cell>
          <cell r="AF531" t="str">
            <v>12026</v>
          </cell>
          <cell r="AG531" t="str">
            <v>SRL</v>
          </cell>
          <cell r="AH531" t="str">
            <v>0350</v>
          </cell>
          <cell r="AI531" t="str">
            <v>DLV</v>
          </cell>
          <cell r="AJ531" t="str">
            <v>000</v>
          </cell>
          <cell r="AK531" t="str">
            <v>REL</v>
          </cell>
          <cell r="AL531" t="str">
            <v>000</v>
          </cell>
          <cell r="AM531" t="str">
            <v>LN#</v>
          </cell>
          <cell r="AO531" t="str">
            <v>UOI</v>
          </cell>
          <cell r="AP531" t="str">
            <v>EA</v>
          </cell>
          <cell r="AU531" t="str">
            <v>0</v>
          </cell>
          <cell r="AW531" t="str">
            <v>000</v>
          </cell>
          <cell r="AX531" t="str">
            <v>00</v>
          </cell>
          <cell r="AY531" t="str">
            <v>0</v>
          </cell>
          <cell r="AZ531" t="str">
            <v>FPL Fibernet</v>
          </cell>
        </row>
        <row r="532">
          <cell r="A532" t="str">
            <v>107100</v>
          </cell>
          <cell r="B532" t="str">
            <v>0312</v>
          </cell>
          <cell r="C532" t="str">
            <v>06080</v>
          </cell>
          <cell r="D532" t="str">
            <v>0ELECT</v>
          </cell>
          <cell r="E532" t="str">
            <v>312000</v>
          </cell>
          <cell r="F532" t="str">
            <v>0676</v>
          </cell>
          <cell r="G532" t="str">
            <v>11450</v>
          </cell>
          <cell r="H532" t="str">
            <v>A</v>
          </cell>
          <cell r="I532" t="str">
            <v>00000041</v>
          </cell>
          <cell r="J532">
            <v>65</v>
          </cell>
          <cell r="K532">
            <v>312</v>
          </cell>
          <cell r="L532">
            <v>6184</v>
          </cell>
          <cell r="M532">
            <v>398</v>
          </cell>
          <cell r="N532">
            <v>0</v>
          </cell>
          <cell r="O532">
            <v>1</v>
          </cell>
          <cell r="P532">
            <v>398.00099999999998</v>
          </cell>
          <cell r="Q532" t="str">
            <v>0676</v>
          </cell>
          <cell r="R532" t="str">
            <v>11450</v>
          </cell>
          <cell r="S532" t="str">
            <v>200212</v>
          </cell>
          <cell r="T532" t="str">
            <v>SA01</v>
          </cell>
          <cell r="U532">
            <v>9.52</v>
          </cell>
          <cell r="V532" t="str">
            <v>LDB</v>
          </cell>
          <cell r="W532">
            <v>0</v>
          </cell>
          <cell r="Y532">
            <v>0</v>
          </cell>
          <cell r="Z532">
            <v>2</v>
          </cell>
          <cell r="AA532" t="str">
            <v>MS#</v>
          </cell>
          <cell r="AB532" t="str">
            <v xml:space="preserve">   998014114</v>
          </cell>
          <cell r="AC532" t="str">
            <v>BCH</v>
          </cell>
          <cell r="AD532" t="str">
            <v>012364</v>
          </cell>
          <cell r="AE532" t="str">
            <v>TML</v>
          </cell>
          <cell r="AF532" t="str">
            <v>12026</v>
          </cell>
          <cell r="AG532" t="str">
            <v>SRL</v>
          </cell>
          <cell r="AH532" t="str">
            <v>0350</v>
          </cell>
          <cell r="AI532" t="str">
            <v>DLV</v>
          </cell>
          <cell r="AJ532" t="str">
            <v>000</v>
          </cell>
          <cell r="AK532" t="str">
            <v>REL</v>
          </cell>
          <cell r="AL532" t="str">
            <v>000</v>
          </cell>
          <cell r="AM532" t="str">
            <v>LN#</v>
          </cell>
          <cell r="AO532" t="str">
            <v>UOI</v>
          </cell>
          <cell r="AP532" t="str">
            <v>EA</v>
          </cell>
          <cell r="AU532" t="str">
            <v>0</v>
          </cell>
          <cell r="AW532" t="str">
            <v>000</v>
          </cell>
          <cell r="AX532" t="str">
            <v>00</v>
          </cell>
          <cell r="AY532" t="str">
            <v>0</v>
          </cell>
          <cell r="AZ532" t="str">
            <v>FPL Fibernet</v>
          </cell>
        </row>
        <row r="533">
          <cell r="A533" t="str">
            <v>107100</v>
          </cell>
          <cell r="B533" t="str">
            <v>0312</v>
          </cell>
          <cell r="C533" t="str">
            <v>06080</v>
          </cell>
          <cell r="D533" t="str">
            <v>0ELECT</v>
          </cell>
          <cell r="E533" t="str">
            <v>312000</v>
          </cell>
          <cell r="F533" t="str">
            <v>0676</v>
          </cell>
          <cell r="G533" t="str">
            <v>11450</v>
          </cell>
          <cell r="H533" t="str">
            <v>A</v>
          </cell>
          <cell r="I533" t="str">
            <v>00000041</v>
          </cell>
          <cell r="J533">
            <v>65</v>
          </cell>
          <cell r="K533">
            <v>312</v>
          </cell>
          <cell r="L533">
            <v>6184</v>
          </cell>
          <cell r="M533">
            <v>398</v>
          </cell>
          <cell r="N533">
            <v>0</v>
          </cell>
          <cell r="O533">
            <v>1</v>
          </cell>
          <cell r="P533">
            <v>398.00099999999998</v>
          </cell>
          <cell r="Q533" t="str">
            <v>0676</v>
          </cell>
          <cell r="R533" t="str">
            <v>11450</v>
          </cell>
          <cell r="S533" t="str">
            <v>200212</v>
          </cell>
          <cell r="T533" t="str">
            <v>SA01</v>
          </cell>
          <cell r="U533">
            <v>13.94</v>
          </cell>
          <cell r="V533" t="str">
            <v>LDB</v>
          </cell>
          <cell r="W533">
            <v>0</v>
          </cell>
          <cell r="Y533">
            <v>0</v>
          </cell>
          <cell r="Z533">
            <v>1</v>
          </cell>
          <cell r="AA533" t="str">
            <v>MS#</v>
          </cell>
          <cell r="AB533" t="str">
            <v xml:space="preserve">   998014284</v>
          </cell>
          <cell r="AC533" t="str">
            <v>BCH</v>
          </cell>
          <cell r="AD533" t="str">
            <v>012361</v>
          </cell>
          <cell r="AE533" t="str">
            <v>TML</v>
          </cell>
          <cell r="AF533" t="str">
            <v>12026</v>
          </cell>
          <cell r="AG533" t="str">
            <v>SRL</v>
          </cell>
          <cell r="AH533" t="str">
            <v>0350</v>
          </cell>
          <cell r="AI533" t="str">
            <v>DLV</v>
          </cell>
          <cell r="AJ533" t="str">
            <v>000</v>
          </cell>
          <cell r="AK533" t="str">
            <v>REL</v>
          </cell>
          <cell r="AL533" t="str">
            <v>000</v>
          </cell>
          <cell r="AM533" t="str">
            <v>LN#</v>
          </cell>
          <cell r="AO533" t="str">
            <v>UOI</v>
          </cell>
          <cell r="AP533" t="str">
            <v>EA</v>
          </cell>
          <cell r="AU533" t="str">
            <v>0</v>
          </cell>
          <cell r="AW533" t="str">
            <v>000</v>
          </cell>
          <cell r="AX533" t="str">
            <v>00</v>
          </cell>
          <cell r="AY533" t="str">
            <v>0</v>
          </cell>
          <cell r="AZ533" t="str">
            <v>FPL Fibernet</v>
          </cell>
        </row>
        <row r="534">
          <cell r="A534" t="str">
            <v>107100</v>
          </cell>
          <cell r="B534" t="str">
            <v>0312</v>
          </cell>
          <cell r="C534" t="str">
            <v>06080</v>
          </cell>
          <cell r="D534" t="str">
            <v>0ELECT</v>
          </cell>
          <cell r="E534" t="str">
            <v>312000</v>
          </cell>
          <cell r="F534" t="str">
            <v>0676</v>
          </cell>
          <cell r="G534" t="str">
            <v>11450</v>
          </cell>
          <cell r="H534" t="str">
            <v>A</v>
          </cell>
          <cell r="I534" t="str">
            <v>00000041</v>
          </cell>
          <cell r="J534">
            <v>65</v>
          </cell>
          <cell r="K534">
            <v>312</v>
          </cell>
          <cell r="L534">
            <v>6184</v>
          </cell>
          <cell r="M534">
            <v>398</v>
          </cell>
          <cell r="N534">
            <v>0</v>
          </cell>
          <cell r="O534">
            <v>1</v>
          </cell>
          <cell r="P534">
            <v>398.00099999999998</v>
          </cell>
          <cell r="Q534" t="str">
            <v>0676</v>
          </cell>
          <cell r="R534" t="str">
            <v>11450</v>
          </cell>
          <cell r="S534" t="str">
            <v>200212</v>
          </cell>
          <cell r="T534" t="str">
            <v>SA01</v>
          </cell>
          <cell r="U534">
            <v>24</v>
          </cell>
          <cell r="V534" t="str">
            <v>LDB</v>
          </cell>
          <cell r="W534">
            <v>0</v>
          </cell>
          <cell r="Y534">
            <v>0</v>
          </cell>
          <cell r="Z534">
            <v>1</v>
          </cell>
          <cell r="AA534" t="str">
            <v>MS#</v>
          </cell>
          <cell r="AB534" t="str">
            <v xml:space="preserve">   998000170</v>
          </cell>
          <cell r="AC534" t="str">
            <v>BCH</v>
          </cell>
          <cell r="AD534" t="str">
            <v>012363</v>
          </cell>
          <cell r="AE534" t="str">
            <v>TML</v>
          </cell>
          <cell r="AF534" t="str">
            <v>12026</v>
          </cell>
          <cell r="AG534" t="str">
            <v>SRL</v>
          </cell>
          <cell r="AH534" t="str">
            <v>0368</v>
          </cell>
          <cell r="AI534" t="str">
            <v>DLV</v>
          </cell>
          <cell r="AJ534" t="str">
            <v>000</v>
          </cell>
          <cell r="AK534" t="str">
            <v>REL</v>
          </cell>
          <cell r="AL534" t="str">
            <v>000</v>
          </cell>
          <cell r="AM534" t="str">
            <v>LN#</v>
          </cell>
          <cell r="AO534" t="str">
            <v>UOI</v>
          </cell>
          <cell r="AP534" t="str">
            <v>EA</v>
          </cell>
          <cell r="AU534" t="str">
            <v>0</v>
          </cell>
          <cell r="AW534" t="str">
            <v>000</v>
          </cell>
          <cell r="AX534" t="str">
            <v>00</v>
          </cell>
          <cell r="AY534" t="str">
            <v>0</v>
          </cell>
          <cell r="AZ534" t="str">
            <v>FPL Fibernet</v>
          </cell>
        </row>
        <row r="535">
          <cell r="A535" t="str">
            <v>107100</v>
          </cell>
          <cell r="B535" t="str">
            <v>0312</v>
          </cell>
          <cell r="C535" t="str">
            <v>06080</v>
          </cell>
          <cell r="D535" t="str">
            <v>0ELECT</v>
          </cell>
          <cell r="E535" t="str">
            <v>312000</v>
          </cell>
          <cell r="F535" t="str">
            <v>0676</v>
          </cell>
          <cell r="G535" t="str">
            <v>11450</v>
          </cell>
          <cell r="H535" t="str">
            <v>A</v>
          </cell>
          <cell r="I535" t="str">
            <v>00000041</v>
          </cell>
          <cell r="J535">
            <v>65</v>
          </cell>
          <cell r="K535">
            <v>312</v>
          </cell>
          <cell r="L535">
            <v>6184</v>
          </cell>
          <cell r="M535">
            <v>398</v>
          </cell>
          <cell r="N535">
            <v>0</v>
          </cell>
          <cell r="O535">
            <v>1</v>
          </cell>
          <cell r="P535">
            <v>398.00099999999998</v>
          </cell>
          <cell r="Q535" t="str">
            <v>0676</v>
          </cell>
          <cell r="R535" t="str">
            <v>11450</v>
          </cell>
          <cell r="S535" t="str">
            <v>200212</v>
          </cell>
          <cell r="T535" t="str">
            <v>SA01</v>
          </cell>
          <cell r="U535">
            <v>24.85</v>
          </cell>
          <cell r="V535" t="str">
            <v>LDB</v>
          </cell>
          <cell r="W535">
            <v>0</v>
          </cell>
          <cell r="Y535">
            <v>0</v>
          </cell>
          <cell r="Z535">
            <v>2</v>
          </cell>
          <cell r="AA535" t="str">
            <v>MS#</v>
          </cell>
          <cell r="AB535" t="str">
            <v xml:space="preserve">   998000189</v>
          </cell>
          <cell r="AC535" t="str">
            <v>BCH</v>
          </cell>
          <cell r="AD535" t="str">
            <v>012363</v>
          </cell>
          <cell r="AE535" t="str">
            <v>TML</v>
          </cell>
          <cell r="AF535" t="str">
            <v>12026</v>
          </cell>
          <cell r="AG535" t="str">
            <v>SRL</v>
          </cell>
          <cell r="AH535" t="str">
            <v>0368</v>
          </cell>
          <cell r="AI535" t="str">
            <v>DLV</v>
          </cell>
          <cell r="AJ535" t="str">
            <v>000</v>
          </cell>
          <cell r="AK535" t="str">
            <v>REL</v>
          </cell>
          <cell r="AL535" t="str">
            <v>000</v>
          </cell>
          <cell r="AM535" t="str">
            <v>LN#</v>
          </cell>
          <cell r="AO535" t="str">
            <v>UOI</v>
          </cell>
          <cell r="AP535" t="str">
            <v>EA</v>
          </cell>
          <cell r="AU535" t="str">
            <v>0</v>
          </cell>
          <cell r="AW535" t="str">
            <v>000</v>
          </cell>
          <cell r="AX535" t="str">
            <v>00</v>
          </cell>
          <cell r="AY535" t="str">
            <v>0</v>
          </cell>
          <cell r="AZ535" t="str">
            <v>FPL Fibernet</v>
          </cell>
        </row>
        <row r="536">
          <cell r="A536" t="str">
            <v>107100</v>
          </cell>
          <cell r="B536" t="str">
            <v>0312</v>
          </cell>
          <cell r="C536" t="str">
            <v>06080</v>
          </cell>
          <cell r="D536" t="str">
            <v>0ELECT</v>
          </cell>
          <cell r="E536" t="str">
            <v>312000</v>
          </cell>
          <cell r="F536" t="str">
            <v>0676</v>
          </cell>
          <cell r="G536" t="str">
            <v>11450</v>
          </cell>
          <cell r="H536" t="str">
            <v>A</v>
          </cell>
          <cell r="I536" t="str">
            <v>00000041</v>
          </cell>
          <cell r="J536">
            <v>65</v>
          </cell>
          <cell r="K536">
            <v>312</v>
          </cell>
          <cell r="L536">
            <v>6184</v>
          </cell>
          <cell r="M536">
            <v>398</v>
          </cell>
          <cell r="N536">
            <v>0</v>
          </cell>
          <cell r="O536">
            <v>1</v>
          </cell>
          <cell r="P536">
            <v>398.00099999999998</v>
          </cell>
          <cell r="Q536" t="str">
            <v>0676</v>
          </cell>
          <cell r="R536" t="str">
            <v>11450</v>
          </cell>
          <cell r="S536" t="str">
            <v>200212</v>
          </cell>
          <cell r="T536" t="str">
            <v>SA01</v>
          </cell>
          <cell r="U536">
            <v>27.88</v>
          </cell>
          <cell r="V536" t="str">
            <v>LDB</v>
          </cell>
          <cell r="W536">
            <v>0</v>
          </cell>
          <cell r="Y536">
            <v>0</v>
          </cell>
          <cell r="Z536">
            <v>2</v>
          </cell>
          <cell r="AA536" t="str">
            <v>MS#</v>
          </cell>
          <cell r="AB536" t="str">
            <v xml:space="preserve">   998014284</v>
          </cell>
          <cell r="AC536" t="str">
            <v>BCH</v>
          </cell>
          <cell r="AD536" t="str">
            <v>012364</v>
          </cell>
          <cell r="AE536" t="str">
            <v>TML</v>
          </cell>
          <cell r="AF536" t="str">
            <v>12026</v>
          </cell>
          <cell r="AG536" t="str">
            <v>SRL</v>
          </cell>
          <cell r="AH536" t="str">
            <v>0350</v>
          </cell>
          <cell r="AI536" t="str">
            <v>DLV</v>
          </cell>
          <cell r="AJ536" t="str">
            <v>000</v>
          </cell>
          <cell r="AK536" t="str">
            <v>REL</v>
          </cell>
          <cell r="AL536" t="str">
            <v>000</v>
          </cell>
          <cell r="AM536" t="str">
            <v>LN#</v>
          </cell>
          <cell r="AO536" t="str">
            <v>UOI</v>
          </cell>
          <cell r="AP536" t="str">
            <v>EA</v>
          </cell>
          <cell r="AU536" t="str">
            <v>0</v>
          </cell>
          <cell r="AW536" t="str">
            <v>000</v>
          </cell>
          <cell r="AX536" t="str">
            <v>00</v>
          </cell>
          <cell r="AY536" t="str">
            <v>0</v>
          </cell>
          <cell r="AZ536" t="str">
            <v>FPL Fibernet</v>
          </cell>
        </row>
        <row r="537">
          <cell r="A537" t="str">
            <v>107100</v>
          </cell>
          <cell r="B537" t="str">
            <v>0312</v>
          </cell>
          <cell r="C537" t="str">
            <v>06080</v>
          </cell>
          <cell r="D537" t="str">
            <v>0ELECT</v>
          </cell>
          <cell r="E537" t="str">
            <v>312000</v>
          </cell>
          <cell r="F537" t="str">
            <v>0676</v>
          </cell>
          <cell r="G537" t="str">
            <v>11450</v>
          </cell>
          <cell r="H537" t="str">
            <v>A</v>
          </cell>
          <cell r="I537" t="str">
            <v>00000041</v>
          </cell>
          <cell r="J537">
            <v>65</v>
          </cell>
          <cell r="K537">
            <v>312</v>
          </cell>
          <cell r="L537">
            <v>6184</v>
          </cell>
          <cell r="M537">
            <v>398</v>
          </cell>
          <cell r="N537">
            <v>0</v>
          </cell>
          <cell r="O537">
            <v>1</v>
          </cell>
          <cell r="P537">
            <v>398.00099999999998</v>
          </cell>
          <cell r="Q537" t="str">
            <v>0676</v>
          </cell>
          <cell r="R537" t="str">
            <v>11450</v>
          </cell>
          <cell r="S537" t="str">
            <v>200212</v>
          </cell>
          <cell r="T537" t="str">
            <v>SA01</v>
          </cell>
          <cell r="U537">
            <v>33.94</v>
          </cell>
          <cell r="V537" t="str">
            <v>LDB</v>
          </cell>
          <cell r="W537">
            <v>0</v>
          </cell>
          <cell r="Y537">
            <v>0</v>
          </cell>
          <cell r="Z537">
            <v>2</v>
          </cell>
          <cell r="AA537" t="str">
            <v>MS#</v>
          </cell>
          <cell r="AB537" t="str">
            <v xml:space="preserve">   998014517</v>
          </cell>
          <cell r="AC537" t="str">
            <v>BCH</v>
          </cell>
          <cell r="AD537" t="str">
            <v>012364</v>
          </cell>
          <cell r="AE537" t="str">
            <v>TML</v>
          </cell>
          <cell r="AF537" t="str">
            <v>12026</v>
          </cell>
          <cell r="AG537" t="str">
            <v>SRL</v>
          </cell>
          <cell r="AH537" t="str">
            <v>0350</v>
          </cell>
          <cell r="AI537" t="str">
            <v>DLV</v>
          </cell>
          <cell r="AJ537" t="str">
            <v>000</v>
          </cell>
          <cell r="AK537" t="str">
            <v>REL</v>
          </cell>
          <cell r="AL537" t="str">
            <v>000</v>
          </cell>
          <cell r="AM537" t="str">
            <v>LN#</v>
          </cell>
          <cell r="AO537" t="str">
            <v>UOI</v>
          </cell>
          <cell r="AP537" t="str">
            <v>EA</v>
          </cell>
          <cell r="AU537" t="str">
            <v>0</v>
          </cell>
          <cell r="AW537" t="str">
            <v>000</v>
          </cell>
          <cell r="AX537" t="str">
            <v>00</v>
          </cell>
          <cell r="AY537" t="str">
            <v>0</v>
          </cell>
          <cell r="AZ537" t="str">
            <v>FPL Fibernet</v>
          </cell>
        </row>
        <row r="538">
          <cell r="A538" t="str">
            <v>107100</v>
          </cell>
          <cell r="B538" t="str">
            <v>0312</v>
          </cell>
          <cell r="C538" t="str">
            <v>06080</v>
          </cell>
          <cell r="D538" t="str">
            <v>0ELECT</v>
          </cell>
          <cell r="E538" t="str">
            <v>312000</v>
          </cell>
          <cell r="F538" t="str">
            <v>0676</v>
          </cell>
          <cell r="G538" t="str">
            <v>11450</v>
          </cell>
          <cell r="H538" t="str">
            <v>A</v>
          </cell>
          <cell r="I538" t="str">
            <v>00000041</v>
          </cell>
          <cell r="J538">
            <v>65</v>
          </cell>
          <cell r="K538">
            <v>312</v>
          </cell>
          <cell r="L538">
            <v>6184</v>
          </cell>
          <cell r="M538">
            <v>398</v>
          </cell>
          <cell r="N538">
            <v>0</v>
          </cell>
          <cell r="O538">
            <v>1</v>
          </cell>
          <cell r="P538">
            <v>398.00099999999998</v>
          </cell>
          <cell r="Q538" t="str">
            <v>0676</v>
          </cell>
          <cell r="R538" t="str">
            <v>11450</v>
          </cell>
          <cell r="S538" t="str">
            <v>200212</v>
          </cell>
          <cell r="T538" t="str">
            <v>SA01</v>
          </cell>
          <cell r="U538">
            <v>35.68</v>
          </cell>
          <cell r="V538" t="str">
            <v>LDB</v>
          </cell>
          <cell r="W538">
            <v>0</v>
          </cell>
          <cell r="Y538">
            <v>0</v>
          </cell>
          <cell r="Z538">
            <v>4</v>
          </cell>
          <cell r="AA538" t="str">
            <v>MS#</v>
          </cell>
          <cell r="AB538" t="str">
            <v xml:space="preserve">   998000167</v>
          </cell>
          <cell r="AC538" t="str">
            <v>BCH</v>
          </cell>
          <cell r="AD538" t="str">
            <v>012363</v>
          </cell>
          <cell r="AE538" t="str">
            <v>TML</v>
          </cell>
          <cell r="AF538" t="str">
            <v>12026</v>
          </cell>
          <cell r="AG538" t="str">
            <v>SRL</v>
          </cell>
          <cell r="AH538" t="str">
            <v>0368</v>
          </cell>
          <cell r="AI538" t="str">
            <v>DLV</v>
          </cell>
          <cell r="AJ538" t="str">
            <v>000</v>
          </cell>
          <cell r="AK538" t="str">
            <v>REL</v>
          </cell>
          <cell r="AL538" t="str">
            <v>000</v>
          </cell>
          <cell r="AM538" t="str">
            <v>LN#</v>
          </cell>
          <cell r="AO538" t="str">
            <v>UOI</v>
          </cell>
          <cell r="AP538" t="str">
            <v>EA</v>
          </cell>
          <cell r="AU538" t="str">
            <v>0</v>
          </cell>
          <cell r="AW538" t="str">
            <v>000</v>
          </cell>
          <cell r="AX538" t="str">
            <v>00</v>
          </cell>
          <cell r="AY538" t="str">
            <v>0</v>
          </cell>
          <cell r="AZ538" t="str">
            <v>FPL Fibernet</v>
          </cell>
        </row>
        <row r="539">
          <cell r="A539" t="str">
            <v>107100</v>
          </cell>
          <cell r="B539" t="str">
            <v>0312</v>
          </cell>
          <cell r="C539" t="str">
            <v>06080</v>
          </cell>
          <cell r="D539" t="str">
            <v>0ELECT</v>
          </cell>
          <cell r="E539" t="str">
            <v>312000</v>
          </cell>
          <cell r="F539" t="str">
            <v>0676</v>
          </cell>
          <cell r="G539" t="str">
            <v>11450</v>
          </cell>
          <cell r="H539" t="str">
            <v>A</v>
          </cell>
          <cell r="I539" t="str">
            <v>00000041</v>
          </cell>
          <cell r="J539">
            <v>65</v>
          </cell>
          <cell r="K539">
            <v>312</v>
          </cell>
          <cell r="L539">
            <v>6184</v>
          </cell>
          <cell r="M539">
            <v>398</v>
          </cell>
          <cell r="N539">
            <v>0</v>
          </cell>
          <cell r="O539">
            <v>1</v>
          </cell>
          <cell r="P539">
            <v>398.00099999999998</v>
          </cell>
          <cell r="Q539" t="str">
            <v>0676</v>
          </cell>
          <cell r="R539" t="str">
            <v>11450</v>
          </cell>
          <cell r="S539" t="str">
            <v>200212</v>
          </cell>
          <cell r="T539" t="str">
            <v>SA01</v>
          </cell>
          <cell r="U539">
            <v>36.799999999999997</v>
          </cell>
          <cell r="V539" t="str">
            <v>LDB</v>
          </cell>
          <cell r="W539">
            <v>0</v>
          </cell>
          <cell r="Y539">
            <v>0</v>
          </cell>
          <cell r="Z539">
            <v>80</v>
          </cell>
          <cell r="AA539" t="str">
            <v>MS#</v>
          </cell>
          <cell r="AB539" t="str">
            <v xml:space="preserve">   998000141</v>
          </cell>
          <cell r="AC539" t="str">
            <v>BCH</v>
          </cell>
          <cell r="AD539" t="str">
            <v>012363</v>
          </cell>
          <cell r="AE539" t="str">
            <v>TML</v>
          </cell>
          <cell r="AF539" t="str">
            <v>12026</v>
          </cell>
          <cell r="AG539" t="str">
            <v>SRL</v>
          </cell>
          <cell r="AH539" t="str">
            <v>0368</v>
          </cell>
          <cell r="AI539" t="str">
            <v>DLV</v>
          </cell>
          <cell r="AJ539" t="str">
            <v>000</v>
          </cell>
          <cell r="AK539" t="str">
            <v>REL</v>
          </cell>
          <cell r="AL539" t="str">
            <v>000</v>
          </cell>
          <cell r="AM539" t="str">
            <v>LN#</v>
          </cell>
          <cell r="AO539" t="str">
            <v>UOI</v>
          </cell>
          <cell r="AP539" t="str">
            <v>FT</v>
          </cell>
          <cell r="AU539" t="str">
            <v>0</v>
          </cell>
          <cell r="AW539" t="str">
            <v>000</v>
          </cell>
          <cell r="AX539" t="str">
            <v>00</v>
          </cell>
          <cell r="AY539" t="str">
            <v>0</v>
          </cell>
          <cell r="AZ539" t="str">
            <v>FPL Fibernet</v>
          </cell>
        </row>
        <row r="540">
          <cell r="A540" t="str">
            <v>107100</v>
          </cell>
          <cell r="B540" t="str">
            <v>0312</v>
          </cell>
          <cell r="C540" t="str">
            <v>06080</v>
          </cell>
          <cell r="D540" t="str">
            <v>0ELECT</v>
          </cell>
          <cell r="E540" t="str">
            <v>312000</v>
          </cell>
          <cell r="F540" t="str">
            <v>0676</v>
          </cell>
          <cell r="G540" t="str">
            <v>11450</v>
          </cell>
          <cell r="H540" t="str">
            <v>A</v>
          </cell>
          <cell r="I540" t="str">
            <v>00000041</v>
          </cell>
          <cell r="J540">
            <v>65</v>
          </cell>
          <cell r="K540">
            <v>312</v>
          </cell>
          <cell r="L540">
            <v>6184</v>
          </cell>
          <cell r="M540">
            <v>398</v>
          </cell>
          <cell r="N540">
            <v>0</v>
          </cell>
          <cell r="O540">
            <v>1</v>
          </cell>
          <cell r="P540">
            <v>398.00099999999998</v>
          </cell>
          <cell r="Q540" t="str">
            <v>0676</v>
          </cell>
          <cell r="R540" t="str">
            <v>11450</v>
          </cell>
          <cell r="S540" t="str">
            <v>200212</v>
          </cell>
          <cell r="T540" t="str">
            <v>SA01</v>
          </cell>
          <cell r="U540">
            <v>62.75</v>
          </cell>
          <cell r="V540" t="str">
            <v>LDB</v>
          </cell>
          <cell r="W540">
            <v>0</v>
          </cell>
          <cell r="Y540">
            <v>0</v>
          </cell>
          <cell r="Z540">
            <v>1</v>
          </cell>
          <cell r="AA540" t="str">
            <v>MS#</v>
          </cell>
          <cell r="AB540" t="str">
            <v xml:space="preserve">   998014502</v>
          </cell>
          <cell r="AC540" t="str">
            <v>BCH</v>
          </cell>
          <cell r="AD540" t="str">
            <v>012364</v>
          </cell>
          <cell r="AE540" t="str">
            <v>TML</v>
          </cell>
          <cell r="AF540" t="str">
            <v>12026</v>
          </cell>
          <cell r="AG540" t="str">
            <v>SRL</v>
          </cell>
          <cell r="AH540" t="str">
            <v>0350</v>
          </cell>
          <cell r="AI540" t="str">
            <v>DLV</v>
          </cell>
          <cell r="AJ540" t="str">
            <v>000</v>
          </cell>
          <cell r="AK540" t="str">
            <v>REL</v>
          </cell>
          <cell r="AL540" t="str">
            <v>000</v>
          </cell>
          <cell r="AM540" t="str">
            <v>LN#</v>
          </cell>
          <cell r="AO540" t="str">
            <v>UOI</v>
          </cell>
          <cell r="AP540" t="str">
            <v>EA</v>
          </cell>
          <cell r="AU540" t="str">
            <v>0</v>
          </cell>
          <cell r="AW540" t="str">
            <v>000</v>
          </cell>
          <cell r="AX540" t="str">
            <v>00</v>
          </cell>
          <cell r="AY540" t="str">
            <v>0</v>
          </cell>
          <cell r="AZ540" t="str">
            <v>FPL Fibernet</v>
          </cell>
        </row>
        <row r="541">
          <cell r="A541" t="str">
            <v>107100</v>
          </cell>
          <cell r="B541" t="str">
            <v>0312</v>
          </cell>
          <cell r="C541" t="str">
            <v>06080</v>
          </cell>
          <cell r="D541" t="str">
            <v>0ELECT</v>
          </cell>
          <cell r="E541" t="str">
            <v>312000</v>
          </cell>
          <cell r="F541" t="str">
            <v>0676</v>
          </cell>
          <cell r="G541" t="str">
            <v>11450</v>
          </cell>
          <cell r="H541" t="str">
            <v>A</v>
          </cell>
          <cell r="I541" t="str">
            <v>00000041</v>
          </cell>
          <cell r="J541">
            <v>65</v>
          </cell>
          <cell r="K541">
            <v>312</v>
          </cell>
          <cell r="L541">
            <v>6184</v>
          </cell>
          <cell r="M541">
            <v>398</v>
          </cell>
          <cell r="N541">
            <v>0</v>
          </cell>
          <cell r="O541">
            <v>1</v>
          </cell>
          <cell r="P541">
            <v>398.00099999999998</v>
          </cell>
          <cell r="Q541" t="str">
            <v>0676</v>
          </cell>
          <cell r="R541" t="str">
            <v>11450</v>
          </cell>
          <cell r="S541" t="str">
            <v>200212</v>
          </cell>
          <cell r="T541" t="str">
            <v>SA01</v>
          </cell>
          <cell r="U541">
            <v>73.040000000000006</v>
          </cell>
          <cell r="V541" t="str">
            <v>LDB</v>
          </cell>
          <cell r="W541">
            <v>0</v>
          </cell>
          <cell r="Y541">
            <v>0</v>
          </cell>
          <cell r="Z541">
            <v>1</v>
          </cell>
          <cell r="AA541" t="str">
            <v>MS#</v>
          </cell>
          <cell r="AB541" t="str">
            <v xml:space="preserve">   998000172</v>
          </cell>
          <cell r="AC541" t="str">
            <v>BCH</v>
          </cell>
          <cell r="AD541" t="str">
            <v>012363</v>
          </cell>
          <cell r="AE541" t="str">
            <v>TML</v>
          </cell>
          <cell r="AF541" t="str">
            <v>12026</v>
          </cell>
          <cell r="AG541" t="str">
            <v>SRL</v>
          </cell>
          <cell r="AH541" t="str">
            <v>0368</v>
          </cell>
          <cell r="AI541" t="str">
            <v>DLV</v>
          </cell>
          <cell r="AJ541" t="str">
            <v>000</v>
          </cell>
          <cell r="AK541" t="str">
            <v>REL</v>
          </cell>
          <cell r="AL541" t="str">
            <v>000</v>
          </cell>
          <cell r="AM541" t="str">
            <v>LN#</v>
          </cell>
          <cell r="AO541" t="str">
            <v>UOI</v>
          </cell>
          <cell r="AP541" t="str">
            <v>EA</v>
          </cell>
          <cell r="AU541" t="str">
            <v>0</v>
          </cell>
          <cell r="AW541" t="str">
            <v>000</v>
          </cell>
          <cell r="AX541" t="str">
            <v>00</v>
          </cell>
          <cell r="AY541" t="str">
            <v>0</v>
          </cell>
          <cell r="AZ541" t="str">
            <v>FPL Fibernet</v>
          </cell>
        </row>
        <row r="542">
          <cell r="A542" t="str">
            <v>107100</v>
          </cell>
          <cell r="B542" t="str">
            <v>0312</v>
          </cell>
          <cell r="C542" t="str">
            <v>06080</v>
          </cell>
          <cell r="D542" t="str">
            <v>0ELECT</v>
          </cell>
          <cell r="E542" t="str">
            <v>312000</v>
          </cell>
          <cell r="F542" t="str">
            <v>0676</v>
          </cell>
          <cell r="G542" t="str">
            <v>11450</v>
          </cell>
          <cell r="H542" t="str">
            <v>A</v>
          </cell>
          <cell r="I542" t="str">
            <v>00000041</v>
          </cell>
          <cell r="J542">
            <v>65</v>
          </cell>
          <cell r="K542">
            <v>312</v>
          </cell>
          <cell r="L542">
            <v>6184</v>
          </cell>
          <cell r="M542">
            <v>398</v>
          </cell>
          <cell r="N542">
            <v>0</v>
          </cell>
          <cell r="O542">
            <v>1</v>
          </cell>
          <cell r="P542">
            <v>398.00099999999998</v>
          </cell>
          <cell r="Q542" t="str">
            <v>0676</v>
          </cell>
          <cell r="R542" t="str">
            <v>11450</v>
          </cell>
          <cell r="S542" t="str">
            <v>200212</v>
          </cell>
          <cell r="T542" t="str">
            <v>SA01</v>
          </cell>
          <cell r="U542">
            <v>73.53</v>
          </cell>
          <cell r="V542" t="str">
            <v>LDB</v>
          </cell>
          <cell r="W542">
            <v>0</v>
          </cell>
          <cell r="Y542">
            <v>0</v>
          </cell>
          <cell r="Z542">
            <v>1</v>
          </cell>
          <cell r="AA542" t="str">
            <v>MS#</v>
          </cell>
          <cell r="AB542" t="str">
            <v xml:space="preserve">   998014105</v>
          </cell>
          <cell r="AC542" t="str">
            <v>BCH</v>
          </cell>
          <cell r="AD542" t="str">
            <v>012360</v>
          </cell>
          <cell r="AE542" t="str">
            <v>TML</v>
          </cell>
          <cell r="AF542" t="str">
            <v>12026</v>
          </cell>
          <cell r="AG542" t="str">
            <v>SRL</v>
          </cell>
          <cell r="AH542" t="str">
            <v>0368</v>
          </cell>
          <cell r="AI542" t="str">
            <v>DLV</v>
          </cell>
          <cell r="AJ542" t="str">
            <v>000</v>
          </cell>
          <cell r="AK542" t="str">
            <v>REL</v>
          </cell>
          <cell r="AL542" t="str">
            <v>000</v>
          </cell>
          <cell r="AM542" t="str">
            <v>LN#</v>
          </cell>
          <cell r="AO542" t="str">
            <v>UOI</v>
          </cell>
          <cell r="AP542" t="str">
            <v>EA</v>
          </cell>
          <cell r="AU542" t="str">
            <v>0</v>
          </cell>
          <cell r="AW542" t="str">
            <v>000</v>
          </cell>
          <cell r="AX542" t="str">
            <v>00</v>
          </cell>
          <cell r="AY542" t="str">
            <v>0</v>
          </cell>
          <cell r="AZ542" t="str">
            <v>FPL Fibernet</v>
          </cell>
        </row>
        <row r="543">
          <cell r="A543" t="str">
            <v>107100</v>
          </cell>
          <cell r="B543" t="str">
            <v>0312</v>
          </cell>
          <cell r="C543" t="str">
            <v>06080</v>
          </cell>
          <cell r="D543" t="str">
            <v>0ELECT</v>
          </cell>
          <cell r="E543" t="str">
            <v>312000</v>
          </cell>
          <cell r="F543" t="str">
            <v>0676</v>
          </cell>
          <cell r="G543" t="str">
            <v>11450</v>
          </cell>
          <cell r="H543" t="str">
            <v>A</v>
          </cell>
          <cell r="I543" t="str">
            <v>00000041</v>
          </cell>
          <cell r="J543">
            <v>65</v>
          </cell>
          <cell r="K543">
            <v>312</v>
          </cell>
          <cell r="L543">
            <v>6184</v>
          </cell>
          <cell r="M543">
            <v>398</v>
          </cell>
          <cell r="N543">
            <v>0</v>
          </cell>
          <cell r="O543">
            <v>1</v>
          </cell>
          <cell r="P543">
            <v>398.00099999999998</v>
          </cell>
          <cell r="Q543" t="str">
            <v>0676</v>
          </cell>
          <cell r="R543" t="str">
            <v>11450</v>
          </cell>
          <cell r="S543" t="str">
            <v>200212</v>
          </cell>
          <cell r="T543" t="str">
            <v>SA01</v>
          </cell>
          <cell r="U543">
            <v>83.2</v>
          </cell>
          <cell r="V543" t="str">
            <v>LDB</v>
          </cell>
          <cell r="W543">
            <v>0</v>
          </cell>
          <cell r="Y543">
            <v>0</v>
          </cell>
          <cell r="Z543">
            <v>4</v>
          </cell>
          <cell r="AA543" t="str">
            <v>MS#</v>
          </cell>
          <cell r="AB543" t="str">
            <v xml:space="preserve">   998003028</v>
          </cell>
          <cell r="AC543" t="str">
            <v>BCH</v>
          </cell>
          <cell r="AD543" t="str">
            <v>012635</v>
          </cell>
          <cell r="AE543" t="str">
            <v>TML</v>
          </cell>
          <cell r="AF543" t="str">
            <v>12027</v>
          </cell>
          <cell r="AG543" t="str">
            <v>SRL</v>
          </cell>
          <cell r="AH543" t="str">
            <v>0368</v>
          </cell>
          <cell r="AI543" t="str">
            <v>DLV</v>
          </cell>
          <cell r="AJ543" t="str">
            <v>000</v>
          </cell>
          <cell r="AK543" t="str">
            <v>REL</v>
          </cell>
          <cell r="AL543" t="str">
            <v>000</v>
          </cell>
          <cell r="AM543" t="str">
            <v>LN#</v>
          </cell>
          <cell r="AO543" t="str">
            <v>UOI</v>
          </cell>
          <cell r="AP543" t="str">
            <v>EA</v>
          </cell>
          <cell r="AU543" t="str">
            <v>0</v>
          </cell>
          <cell r="AW543" t="str">
            <v>000</v>
          </cell>
          <cell r="AX543" t="str">
            <v>00</v>
          </cell>
          <cell r="AY543" t="str">
            <v>0</v>
          </cell>
          <cell r="AZ543" t="str">
            <v>FPL Fibernet</v>
          </cell>
        </row>
        <row r="544">
          <cell r="A544" t="str">
            <v>107100</v>
          </cell>
          <cell r="B544" t="str">
            <v>0312</v>
          </cell>
          <cell r="C544" t="str">
            <v>06080</v>
          </cell>
          <cell r="D544" t="str">
            <v>0ELECT</v>
          </cell>
          <cell r="E544" t="str">
            <v>312000</v>
          </cell>
          <cell r="F544" t="str">
            <v>0676</v>
          </cell>
          <cell r="G544" t="str">
            <v>11450</v>
          </cell>
          <cell r="H544" t="str">
            <v>A</v>
          </cell>
          <cell r="I544" t="str">
            <v>00000041</v>
          </cell>
          <cell r="J544">
            <v>65</v>
          </cell>
          <cell r="K544">
            <v>312</v>
          </cell>
          <cell r="L544">
            <v>6184</v>
          </cell>
          <cell r="M544">
            <v>398</v>
          </cell>
          <cell r="N544">
            <v>0</v>
          </cell>
          <cell r="O544">
            <v>1</v>
          </cell>
          <cell r="P544">
            <v>398.00099999999998</v>
          </cell>
          <cell r="Q544" t="str">
            <v>0676</v>
          </cell>
          <cell r="R544" t="str">
            <v>11450</v>
          </cell>
          <cell r="S544" t="str">
            <v>200212</v>
          </cell>
          <cell r="T544" t="str">
            <v>SA01</v>
          </cell>
          <cell r="U544">
            <v>92</v>
          </cell>
          <cell r="V544" t="str">
            <v>LDB</v>
          </cell>
          <cell r="W544">
            <v>0</v>
          </cell>
          <cell r="Y544">
            <v>0</v>
          </cell>
          <cell r="Z544">
            <v>5</v>
          </cell>
          <cell r="AA544" t="str">
            <v>MS#</v>
          </cell>
          <cell r="AB544" t="str">
            <v xml:space="preserve">   998000199</v>
          </cell>
          <cell r="AC544" t="str">
            <v>BCH</v>
          </cell>
          <cell r="AD544" t="str">
            <v>012363</v>
          </cell>
          <cell r="AE544" t="str">
            <v>TML</v>
          </cell>
          <cell r="AF544" t="str">
            <v>12026</v>
          </cell>
          <cell r="AG544" t="str">
            <v>SRL</v>
          </cell>
          <cell r="AH544" t="str">
            <v>0368</v>
          </cell>
          <cell r="AI544" t="str">
            <v>DLV</v>
          </cell>
          <cell r="AJ544" t="str">
            <v>000</v>
          </cell>
          <cell r="AK544" t="str">
            <v>REL</v>
          </cell>
          <cell r="AL544" t="str">
            <v>000</v>
          </cell>
          <cell r="AM544" t="str">
            <v>LN#</v>
          </cell>
          <cell r="AO544" t="str">
            <v>UOI</v>
          </cell>
          <cell r="AP544" t="str">
            <v>EA</v>
          </cell>
          <cell r="AU544" t="str">
            <v>0</v>
          </cell>
          <cell r="AW544" t="str">
            <v>000</v>
          </cell>
          <cell r="AX544" t="str">
            <v>00</v>
          </cell>
          <cell r="AY544" t="str">
            <v>0</v>
          </cell>
          <cell r="AZ544" t="str">
            <v>FPL Fibernet</v>
          </cell>
        </row>
        <row r="545">
          <cell r="A545" t="str">
            <v>107100</v>
          </cell>
          <cell r="B545" t="str">
            <v>0312</v>
          </cell>
          <cell r="C545" t="str">
            <v>06080</v>
          </cell>
          <cell r="D545" t="str">
            <v>0ELECT</v>
          </cell>
          <cell r="E545" t="str">
            <v>312000</v>
          </cell>
          <cell r="F545" t="str">
            <v>0676</v>
          </cell>
          <cell r="G545" t="str">
            <v>11450</v>
          </cell>
          <cell r="H545" t="str">
            <v>A</v>
          </cell>
          <cell r="I545" t="str">
            <v>00000041</v>
          </cell>
          <cell r="J545">
            <v>65</v>
          </cell>
          <cell r="K545">
            <v>312</v>
          </cell>
          <cell r="L545">
            <v>6184</v>
          </cell>
          <cell r="M545">
            <v>398</v>
          </cell>
          <cell r="N545">
            <v>0</v>
          </cell>
          <cell r="O545">
            <v>1</v>
          </cell>
          <cell r="P545">
            <v>398.00099999999998</v>
          </cell>
          <cell r="Q545" t="str">
            <v>0676</v>
          </cell>
          <cell r="R545" t="str">
            <v>11450</v>
          </cell>
          <cell r="S545" t="str">
            <v>200212</v>
          </cell>
          <cell r="T545" t="str">
            <v>SA01</v>
          </cell>
          <cell r="U545">
            <v>135.24</v>
          </cell>
          <cell r="V545" t="str">
            <v>LDB</v>
          </cell>
          <cell r="W545">
            <v>0</v>
          </cell>
          <cell r="Y545">
            <v>0</v>
          </cell>
          <cell r="Z545">
            <v>69</v>
          </cell>
          <cell r="AA545" t="str">
            <v>MS#</v>
          </cell>
          <cell r="AB545" t="str">
            <v xml:space="preserve">   998000502</v>
          </cell>
          <cell r="AC545" t="str">
            <v>BCH</v>
          </cell>
          <cell r="AD545" t="str">
            <v>012363</v>
          </cell>
          <cell r="AE545" t="str">
            <v>TML</v>
          </cell>
          <cell r="AF545" t="str">
            <v>12026</v>
          </cell>
          <cell r="AG545" t="str">
            <v>SRL</v>
          </cell>
          <cell r="AH545" t="str">
            <v>0368</v>
          </cell>
          <cell r="AI545" t="str">
            <v>DLV</v>
          </cell>
          <cell r="AJ545" t="str">
            <v>000</v>
          </cell>
          <cell r="AK545" t="str">
            <v>REL</v>
          </cell>
          <cell r="AL545" t="str">
            <v>000</v>
          </cell>
          <cell r="AM545" t="str">
            <v>LN#</v>
          </cell>
          <cell r="AO545" t="str">
            <v>UOI</v>
          </cell>
          <cell r="AP545" t="str">
            <v>EA</v>
          </cell>
          <cell r="AU545" t="str">
            <v>0</v>
          </cell>
          <cell r="AW545" t="str">
            <v>000</v>
          </cell>
          <cell r="AX545" t="str">
            <v>00</v>
          </cell>
          <cell r="AY545" t="str">
            <v>0</v>
          </cell>
          <cell r="AZ545" t="str">
            <v>FPL Fibernet</v>
          </cell>
        </row>
        <row r="546">
          <cell r="A546" t="str">
            <v>107100</v>
          </cell>
          <cell r="B546" t="str">
            <v>0312</v>
          </cell>
          <cell r="C546" t="str">
            <v>06080</v>
          </cell>
          <cell r="D546" t="str">
            <v>0ELECT</v>
          </cell>
          <cell r="E546" t="str">
            <v>312000</v>
          </cell>
          <cell r="F546" t="str">
            <v>0676</v>
          </cell>
          <cell r="G546" t="str">
            <v>11450</v>
          </cell>
          <cell r="H546" t="str">
            <v>A</v>
          </cell>
          <cell r="I546" t="str">
            <v>00000041</v>
          </cell>
          <cell r="J546">
            <v>65</v>
          </cell>
          <cell r="K546">
            <v>312</v>
          </cell>
          <cell r="L546">
            <v>6184</v>
          </cell>
          <cell r="M546">
            <v>398</v>
          </cell>
          <cell r="N546">
            <v>0</v>
          </cell>
          <cell r="O546">
            <v>1</v>
          </cell>
          <cell r="P546">
            <v>398.00099999999998</v>
          </cell>
          <cell r="Q546" t="str">
            <v>0676</v>
          </cell>
          <cell r="R546" t="str">
            <v>11450</v>
          </cell>
          <cell r="S546" t="str">
            <v>200212</v>
          </cell>
          <cell r="T546" t="str">
            <v>SA01</v>
          </cell>
          <cell r="U546">
            <v>221.55</v>
          </cell>
          <cell r="V546" t="str">
            <v>LDB</v>
          </cell>
          <cell r="W546">
            <v>0</v>
          </cell>
          <cell r="Y546">
            <v>0</v>
          </cell>
          <cell r="Z546">
            <v>3</v>
          </cell>
          <cell r="AA546" t="str">
            <v>MS#</v>
          </cell>
          <cell r="AB546" t="str">
            <v xml:space="preserve">   998000171</v>
          </cell>
          <cell r="AC546" t="str">
            <v>BCH</v>
          </cell>
          <cell r="AD546" t="str">
            <v>012363</v>
          </cell>
          <cell r="AE546" t="str">
            <v>TML</v>
          </cell>
          <cell r="AF546" t="str">
            <v>12026</v>
          </cell>
          <cell r="AG546" t="str">
            <v>SRL</v>
          </cell>
          <cell r="AH546" t="str">
            <v>0368</v>
          </cell>
          <cell r="AI546" t="str">
            <v>DLV</v>
          </cell>
          <cell r="AJ546" t="str">
            <v>000</v>
          </cell>
          <cell r="AK546" t="str">
            <v>REL</v>
          </cell>
          <cell r="AL546" t="str">
            <v>000</v>
          </cell>
          <cell r="AM546" t="str">
            <v>LN#</v>
          </cell>
          <cell r="AO546" t="str">
            <v>UOI</v>
          </cell>
          <cell r="AP546" t="str">
            <v>EA</v>
          </cell>
          <cell r="AU546" t="str">
            <v>0</v>
          </cell>
          <cell r="AW546" t="str">
            <v>000</v>
          </cell>
          <cell r="AX546" t="str">
            <v>00</v>
          </cell>
          <cell r="AY546" t="str">
            <v>0</v>
          </cell>
          <cell r="AZ546" t="str">
            <v>FPL Fibernet</v>
          </cell>
        </row>
        <row r="547">
          <cell r="A547" t="str">
            <v>107100</v>
          </cell>
          <cell r="B547" t="str">
            <v>0312</v>
          </cell>
          <cell r="C547" t="str">
            <v>06080</v>
          </cell>
          <cell r="D547" t="str">
            <v>0ELECT</v>
          </cell>
          <cell r="E547" t="str">
            <v>312000</v>
          </cell>
          <cell r="F547" t="str">
            <v>0676</v>
          </cell>
          <cell r="G547" t="str">
            <v>11450</v>
          </cell>
          <cell r="H547" t="str">
            <v>A</v>
          </cell>
          <cell r="I547" t="str">
            <v>00000041</v>
          </cell>
          <cell r="J547">
            <v>65</v>
          </cell>
          <cell r="K547">
            <v>312</v>
          </cell>
          <cell r="L547">
            <v>6184</v>
          </cell>
          <cell r="M547">
            <v>398</v>
          </cell>
          <cell r="N547">
            <v>0</v>
          </cell>
          <cell r="O547">
            <v>1</v>
          </cell>
          <cell r="P547">
            <v>398.00099999999998</v>
          </cell>
          <cell r="Q547" t="str">
            <v>0676</v>
          </cell>
          <cell r="R547" t="str">
            <v>11450</v>
          </cell>
          <cell r="S547" t="str">
            <v>200212</v>
          </cell>
          <cell r="T547" t="str">
            <v>SA01</v>
          </cell>
          <cell r="U547">
            <v>392.2</v>
          </cell>
          <cell r="V547" t="str">
            <v>LDB</v>
          </cell>
          <cell r="W547">
            <v>0</v>
          </cell>
          <cell r="Y547">
            <v>0</v>
          </cell>
          <cell r="Z547">
            <v>200</v>
          </cell>
          <cell r="AA547" t="str">
            <v>MS#</v>
          </cell>
          <cell r="AB547" t="str">
            <v xml:space="preserve">   998000502</v>
          </cell>
          <cell r="AC547" t="str">
            <v>BCH</v>
          </cell>
          <cell r="AD547" t="str">
            <v>012360</v>
          </cell>
          <cell r="AE547" t="str">
            <v>TML</v>
          </cell>
          <cell r="AF547" t="str">
            <v>12026</v>
          </cell>
          <cell r="AG547" t="str">
            <v>SRL</v>
          </cell>
          <cell r="AH547" t="str">
            <v>0368</v>
          </cell>
          <cell r="AI547" t="str">
            <v>DLV</v>
          </cell>
          <cell r="AJ547" t="str">
            <v>000</v>
          </cell>
          <cell r="AK547" t="str">
            <v>REL</v>
          </cell>
          <cell r="AL547" t="str">
            <v>000</v>
          </cell>
          <cell r="AM547" t="str">
            <v>LN#</v>
          </cell>
          <cell r="AO547" t="str">
            <v>UOI</v>
          </cell>
          <cell r="AP547" t="str">
            <v>EA</v>
          </cell>
          <cell r="AU547" t="str">
            <v>0</v>
          </cell>
          <cell r="AW547" t="str">
            <v>000</v>
          </cell>
          <cell r="AX547" t="str">
            <v>00</v>
          </cell>
          <cell r="AY547" t="str">
            <v>0</v>
          </cell>
          <cell r="AZ547" t="str">
            <v>FPL Fibernet</v>
          </cell>
        </row>
        <row r="548">
          <cell r="A548" t="str">
            <v>107100</v>
          </cell>
          <cell r="B548" t="str">
            <v>0312</v>
          </cell>
          <cell r="C548" t="str">
            <v>06080</v>
          </cell>
          <cell r="D548" t="str">
            <v>0ELECT</v>
          </cell>
          <cell r="E548" t="str">
            <v>312000</v>
          </cell>
          <cell r="F548" t="str">
            <v>0676</v>
          </cell>
          <cell r="G548" t="str">
            <v>11450</v>
          </cell>
          <cell r="H548" t="str">
            <v>A</v>
          </cell>
          <cell r="I548" t="str">
            <v>00000041</v>
          </cell>
          <cell r="J548">
            <v>65</v>
          </cell>
          <cell r="K548">
            <v>312</v>
          </cell>
          <cell r="L548">
            <v>6184</v>
          </cell>
          <cell r="M548">
            <v>398</v>
          </cell>
          <cell r="N548">
            <v>0</v>
          </cell>
          <cell r="O548">
            <v>1</v>
          </cell>
          <cell r="P548">
            <v>398.00099999999998</v>
          </cell>
          <cell r="Q548" t="str">
            <v>0676</v>
          </cell>
          <cell r="R548" t="str">
            <v>11450</v>
          </cell>
          <cell r="S548" t="str">
            <v>200212</v>
          </cell>
          <cell r="T548" t="str">
            <v>SA01</v>
          </cell>
          <cell r="U548">
            <v>423</v>
          </cell>
          <cell r="V548" t="str">
            <v>LDB</v>
          </cell>
          <cell r="W548">
            <v>0</v>
          </cell>
          <cell r="Y548">
            <v>0</v>
          </cell>
          <cell r="Z548">
            <v>300</v>
          </cell>
          <cell r="AA548" t="str">
            <v>MS#</v>
          </cell>
          <cell r="AB548" t="str">
            <v xml:space="preserve">   998000092</v>
          </cell>
          <cell r="AC548" t="str">
            <v>BCH</v>
          </cell>
          <cell r="AD548" t="str">
            <v>012363</v>
          </cell>
          <cell r="AE548" t="str">
            <v>TML</v>
          </cell>
          <cell r="AF548" t="str">
            <v>12026</v>
          </cell>
          <cell r="AG548" t="str">
            <v>SRL</v>
          </cell>
          <cell r="AH548" t="str">
            <v>0368</v>
          </cell>
          <cell r="AI548" t="str">
            <v>DLV</v>
          </cell>
          <cell r="AJ548" t="str">
            <v>000</v>
          </cell>
          <cell r="AK548" t="str">
            <v>REL</v>
          </cell>
          <cell r="AL548" t="str">
            <v>000</v>
          </cell>
          <cell r="AM548" t="str">
            <v>LN#</v>
          </cell>
          <cell r="AO548" t="str">
            <v>UOI</v>
          </cell>
          <cell r="AP548" t="str">
            <v>FT</v>
          </cell>
          <cell r="AU548" t="str">
            <v>0</v>
          </cell>
          <cell r="AW548" t="str">
            <v>000</v>
          </cell>
          <cell r="AX548" t="str">
            <v>00</v>
          </cell>
          <cell r="AY548" t="str">
            <v>0</v>
          </cell>
          <cell r="AZ548" t="str">
            <v>FPL Fibernet</v>
          </cell>
        </row>
        <row r="549">
          <cell r="A549" t="str">
            <v>107100</v>
          </cell>
          <cell r="B549" t="str">
            <v>0312</v>
          </cell>
          <cell r="C549" t="str">
            <v>06080</v>
          </cell>
          <cell r="D549" t="str">
            <v>0ELECT</v>
          </cell>
          <cell r="E549" t="str">
            <v>312000</v>
          </cell>
          <cell r="F549" t="str">
            <v>0676</v>
          </cell>
          <cell r="G549" t="str">
            <v>11450</v>
          </cell>
          <cell r="H549" t="str">
            <v>A</v>
          </cell>
          <cell r="I549" t="str">
            <v>00000041</v>
          </cell>
          <cell r="J549">
            <v>65</v>
          </cell>
          <cell r="K549">
            <v>312</v>
          </cell>
          <cell r="L549">
            <v>6184</v>
          </cell>
          <cell r="M549">
            <v>398</v>
          </cell>
          <cell r="N549">
            <v>0</v>
          </cell>
          <cell r="O549">
            <v>1</v>
          </cell>
          <cell r="P549">
            <v>398.00099999999998</v>
          </cell>
          <cell r="Q549" t="str">
            <v>0676</v>
          </cell>
          <cell r="R549" t="str">
            <v>11450</v>
          </cell>
          <cell r="S549" t="str">
            <v>200212</v>
          </cell>
          <cell r="T549" t="str">
            <v>SA01</v>
          </cell>
          <cell r="U549">
            <v>585.12</v>
          </cell>
          <cell r="V549" t="str">
            <v>LDB</v>
          </cell>
          <cell r="W549">
            <v>0</v>
          </cell>
          <cell r="Y549">
            <v>0</v>
          </cell>
          <cell r="Z549">
            <v>3</v>
          </cell>
          <cell r="AA549" t="str">
            <v>MS#</v>
          </cell>
          <cell r="AB549" t="str">
            <v xml:space="preserve">   998000209</v>
          </cell>
          <cell r="AC549" t="str">
            <v>BCH</v>
          </cell>
          <cell r="AD549" t="str">
            <v>012363</v>
          </cell>
          <cell r="AE549" t="str">
            <v>TML</v>
          </cell>
          <cell r="AF549" t="str">
            <v>12026</v>
          </cell>
          <cell r="AG549" t="str">
            <v>SRL</v>
          </cell>
          <cell r="AH549" t="str">
            <v>0368</v>
          </cell>
          <cell r="AI549" t="str">
            <v>DLV</v>
          </cell>
          <cell r="AJ549" t="str">
            <v>000</v>
          </cell>
          <cell r="AK549" t="str">
            <v>REL</v>
          </cell>
          <cell r="AL549" t="str">
            <v>000</v>
          </cell>
          <cell r="AM549" t="str">
            <v>LN#</v>
          </cell>
          <cell r="AO549" t="str">
            <v>UOI</v>
          </cell>
          <cell r="AP549" t="str">
            <v>FT</v>
          </cell>
          <cell r="AU549" t="str">
            <v>0</v>
          </cell>
          <cell r="AW549" t="str">
            <v>000</v>
          </cell>
          <cell r="AX549" t="str">
            <v>00</v>
          </cell>
          <cell r="AY549" t="str">
            <v>0</v>
          </cell>
          <cell r="AZ549" t="str">
            <v>FPL Fibernet</v>
          </cell>
        </row>
        <row r="550">
          <cell r="A550" t="str">
            <v>107100</v>
          </cell>
          <cell r="B550" t="str">
            <v>0312</v>
          </cell>
          <cell r="C550" t="str">
            <v>06080</v>
          </cell>
          <cell r="D550" t="str">
            <v>0ELECT</v>
          </cell>
          <cell r="E550" t="str">
            <v>312000</v>
          </cell>
          <cell r="F550" t="str">
            <v>0676</v>
          </cell>
          <cell r="G550" t="str">
            <v>11450</v>
          </cell>
          <cell r="H550" t="str">
            <v>A</v>
          </cell>
          <cell r="I550" t="str">
            <v>00000041</v>
          </cell>
          <cell r="J550">
            <v>65</v>
          </cell>
          <cell r="K550">
            <v>312</v>
          </cell>
          <cell r="L550">
            <v>6184</v>
          </cell>
          <cell r="M550">
            <v>398</v>
          </cell>
          <cell r="N550">
            <v>0</v>
          </cell>
          <cell r="O550">
            <v>1</v>
          </cell>
          <cell r="P550">
            <v>398.00099999999998</v>
          </cell>
          <cell r="Q550" t="str">
            <v>0676</v>
          </cell>
          <cell r="R550" t="str">
            <v>11450</v>
          </cell>
          <cell r="S550" t="str">
            <v>200212</v>
          </cell>
          <cell r="T550" t="str">
            <v>SA01</v>
          </cell>
          <cell r="U550">
            <v>748.13</v>
          </cell>
          <cell r="V550" t="str">
            <v>LDB</v>
          </cell>
          <cell r="W550">
            <v>0</v>
          </cell>
          <cell r="Y550">
            <v>0</v>
          </cell>
          <cell r="Z550">
            <v>2</v>
          </cell>
          <cell r="AA550" t="str">
            <v>MS#</v>
          </cell>
          <cell r="AB550" t="str">
            <v xml:space="preserve">   998003502</v>
          </cell>
          <cell r="AC550" t="str">
            <v>BCH</v>
          </cell>
          <cell r="AD550" t="str">
            <v>012360</v>
          </cell>
          <cell r="AE550" t="str">
            <v>TML</v>
          </cell>
          <cell r="AF550" t="str">
            <v>12026</v>
          </cell>
          <cell r="AG550" t="str">
            <v>SRL</v>
          </cell>
          <cell r="AH550" t="str">
            <v>0368</v>
          </cell>
          <cell r="AI550" t="str">
            <v>DLV</v>
          </cell>
          <cell r="AJ550" t="str">
            <v>000</v>
          </cell>
          <cell r="AK550" t="str">
            <v>REL</v>
          </cell>
          <cell r="AL550" t="str">
            <v>000</v>
          </cell>
          <cell r="AM550" t="str">
            <v>LN#</v>
          </cell>
          <cell r="AO550" t="str">
            <v>UOI</v>
          </cell>
          <cell r="AP550" t="str">
            <v>EA</v>
          </cell>
          <cell r="AU550" t="str">
            <v>0</v>
          </cell>
          <cell r="AW550" t="str">
            <v>000</v>
          </cell>
          <cell r="AX550" t="str">
            <v>00</v>
          </cell>
          <cell r="AY550" t="str">
            <v>0</v>
          </cell>
          <cell r="AZ550" t="str">
            <v>FPL Fibernet</v>
          </cell>
        </row>
        <row r="551">
          <cell r="A551" t="str">
            <v>107100</v>
          </cell>
          <cell r="B551" t="str">
            <v>0312</v>
          </cell>
          <cell r="C551" t="str">
            <v>06080</v>
          </cell>
          <cell r="D551" t="str">
            <v>0ELECT</v>
          </cell>
          <cell r="E551" t="str">
            <v>312000</v>
          </cell>
          <cell r="F551" t="str">
            <v>0676</v>
          </cell>
          <cell r="G551" t="str">
            <v>11450</v>
          </cell>
          <cell r="H551" t="str">
            <v>A</v>
          </cell>
          <cell r="I551" t="str">
            <v>00000041</v>
          </cell>
          <cell r="J551">
            <v>65</v>
          </cell>
          <cell r="K551">
            <v>312</v>
          </cell>
          <cell r="L551">
            <v>6184</v>
          </cell>
          <cell r="M551">
            <v>398</v>
          </cell>
          <cell r="N551">
            <v>0</v>
          </cell>
          <cell r="O551">
            <v>1</v>
          </cell>
          <cell r="P551">
            <v>398.00099999999998</v>
          </cell>
          <cell r="Q551" t="str">
            <v>0676</v>
          </cell>
          <cell r="R551" t="str">
            <v>11450</v>
          </cell>
          <cell r="S551" t="str">
            <v>200212</v>
          </cell>
          <cell r="T551" t="str">
            <v>SA01</v>
          </cell>
          <cell r="U551">
            <v>987</v>
          </cell>
          <cell r="V551" t="str">
            <v>LDB</v>
          </cell>
          <cell r="W551">
            <v>0</v>
          </cell>
          <cell r="Y551">
            <v>0</v>
          </cell>
          <cell r="Z551">
            <v>700</v>
          </cell>
          <cell r="AA551" t="str">
            <v>MS#</v>
          </cell>
          <cell r="AB551" t="str">
            <v xml:space="preserve">   998000092</v>
          </cell>
          <cell r="AC551" t="str">
            <v>BCH</v>
          </cell>
          <cell r="AD551" t="str">
            <v>012360</v>
          </cell>
          <cell r="AE551" t="str">
            <v>TML</v>
          </cell>
          <cell r="AF551" t="str">
            <v>12026</v>
          </cell>
          <cell r="AG551" t="str">
            <v>SRL</v>
          </cell>
          <cell r="AH551" t="str">
            <v>0368</v>
          </cell>
          <cell r="AI551" t="str">
            <v>DLV</v>
          </cell>
          <cell r="AJ551" t="str">
            <v>000</v>
          </cell>
          <cell r="AK551" t="str">
            <v>REL</v>
          </cell>
          <cell r="AL551" t="str">
            <v>000</v>
          </cell>
          <cell r="AM551" t="str">
            <v>LN#</v>
          </cell>
          <cell r="AO551" t="str">
            <v>UOI</v>
          </cell>
          <cell r="AP551" t="str">
            <v>FT</v>
          </cell>
          <cell r="AU551" t="str">
            <v>0</v>
          </cell>
          <cell r="AW551" t="str">
            <v>000</v>
          </cell>
          <cell r="AX551" t="str">
            <v>00</v>
          </cell>
          <cell r="AY551" t="str">
            <v>0</v>
          </cell>
          <cell r="AZ551" t="str">
            <v>FPL Fibernet</v>
          </cell>
        </row>
        <row r="552">
          <cell r="A552" t="str">
            <v>107100</v>
          </cell>
          <cell r="B552" t="str">
            <v>0312</v>
          </cell>
          <cell r="C552" t="str">
            <v>06080</v>
          </cell>
          <cell r="D552" t="str">
            <v>0ELECT</v>
          </cell>
          <cell r="E552" t="str">
            <v>312000</v>
          </cell>
          <cell r="F552" t="str">
            <v>0676</v>
          </cell>
          <cell r="G552" t="str">
            <v>11450</v>
          </cell>
          <cell r="H552" t="str">
            <v>A</v>
          </cell>
          <cell r="I552" t="str">
            <v>00000041</v>
          </cell>
          <cell r="J552">
            <v>65</v>
          </cell>
          <cell r="K552">
            <v>312</v>
          </cell>
          <cell r="L552">
            <v>6184</v>
          </cell>
          <cell r="M552">
            <v>398</v>
          </cell>
          <cell r="N552">
            <v>0</v>
          </cell>
          <cell r="O552">
            <v>1</v>
          </cell>
          <cell r="P552">
            <v>398.00099999999998</v>
          </cell>
          <cell r="Q552" t="str">
            <v>0676</v>
          </cell>
          <cell r="R552" t="str">
            <v>11450</v>
          </cell>
          <cell r="S552" t="str">
            <v>200212</v>
          </cell>
          <cell r="T552" t="str">
            <v>SA01</v>
          </cell>
          <cell r="U552">
            <v>1120.5999999999999</v>
          </cell>
          <cell r="V552" t="str">
            <v>LDB</v>
          </cell>
          <cell r="W552">
            <v>0</v>
          </cell>
          <cell r="Y552">
            <v>0</v>
          </cell>
          <cell r="Z552">
            <v>4</v>
          </cell>
          <cell r="AA552" t="str">
            <v>MS#</v>
          </cell>
          <cell r="AB552" t="str">
            <v xml:space="preserve">   998014689</v>
          </cell>
          <cell r="AC552" t="str">
            <v>BCH</v>
          </cell>
          <cell r="AD552" t="str">
            <v>012638</v>
          </cell>
          <cell r="AE552" t="str">
            <v>TML</v>
          </cell>
          <cell r="AF552" t="str">
            <v>12027</v>
          </cell>
          <cell r="AG552" t="str">
            <v>SRL</v>
          </cell>
          <cell r="AH552" t="str">
            <v>0368</v>
          </cell>
          <cell r="AI552" t="str">
            <v>DLV</v>
          </cell>
          <cell r="AJ552" t="str">
            <v>000</v>
          </cell>
          <cell r="AK552" t="str">
            <v>REL</v>
          </cell>
          <cell r="AL552" t="str">
            <v>000</v>
          </cell>
          <cell r="AM552" t="str">
            <v>LN#</v>
          </cell>
          <cell r="AO552" t="str">
            <v>UOI</v>
          </cell>
          <cell r="AP552" t="str">
            <v>EA</v>
          </cell>
          <cell r="AU552" t="str">
            <v>0</v>
          </cell>
          <cell r="AW552" t="str">
            <v>000</v>
          </cell>
          <cell r="AX552" t="str">
            <v>00</v>
          </cell>
          <cell r="AY552" t="str">
            <v>0</v>
          </cell>
          <cell r="AZ552" t="str">
            <v>FPL Fibernet</v>
          </cell>
        </row>
        <row r="553">
          <cell r="A553" t="str">
            <v>107100</v>
          </cell>
          <cell r="B553" t="str">
            <v>0312</v>
          </cell>
          <cell r="C553" t="str">
            <v>06080</v>
          </cell>
          <cell r="D553" t="str">
            <v>0ELECT</v>
          </cell>
          <cell r="E553" t="str">
            <v>312000</v>
          </cell>
          <cell r="F553" t="str">
            <v>0676</v>
          </cell>
          <cell r="G553" t="str">
            <v>11450</v>
          </cell>
          <cell r="H553" t="str">
            <v>A</v>
          </cell>
          <cell r="I553" t="str">
            <v>00000041</v>
          </cell>
          <cell r="J553">
            <v>65</v>
          </cell>
          <cell r="K553">
            <v>312</v>
          </cell>
          <cell r="L553">
            <v>6184</v>
          </cell>
          <cell r="M553">
            <v>398</v>
          </cell>
          <cell r="N553">
            <v>0</v>
          </cell>
          <cell r="O553">
            <v>1</v>
          </cell>
          <cell r="P553">
            <v>398.00099999999998</v>
          </cell>
          <cell r="Q553" t="str">
            <v>0676</v>
          </cell>
          <cell r="R553" t="str">
            <v>11450</v>
          </cell>
          <cell r="S553" t="str">
            <v>200212</v>
          </cell>
          <cell r="T553" t="str">
            <v>SA01</v>
          </cell>
          <cell r="U553">
            <v>1591.92</v>
          </cell>
          <cell r="V553" t="str">
            <v>LDB</v>
          </cell>
          <cell r="W553">
            <v>0</v>
          </cell>
          <cell r="Y553">
            <v>0</v>
          </cell>
          <cell r="Z553">
            <v>12</v>
          </cell>
          <cell r="AA553" t="str">
            <v>MS#</v>
          </cell>
          <cell r="AB553" t="str">
            <v xml:space="preserve">   998003509</v>
          </cell>
          <cell r="AC553" t="str">
            <v>BCH</v>
          </cell>
          <cell r="AD553" t="str">
            <v>012360</v>
          </cell>
          <cell r="AE553" t="str">
            <v>TML</v>
          </cell>
          <cell r="AF553" t="str">
            <v>12026</v>
          </cell>
          <cell r="AG553" t="str">
            <v>SRL</v>
          </cell>
          <cell r="AH553" t="str">
            <v>0368</v>
          </cell>
          <cell r="AI553" t="str">
            <v>DLV</v>
          </cell>
          <cell r="AJ553" t="str">
            <v>000</v>
          </cell>
          <cell r="AK553" t="str">
            <v>REL</v>
          </cell>
          <cell r="AL553" t="str">
            <v>000</v>
          </cell>
          <cell r="AM553" t="str">
            <v>LN#</v>
          </cell>
          <cell r="AO553" t="str">
            <v>UOI</v>
          </cell>
          <cell r="AP553" t="str">
            <v>EA</v>
          </cell>
          <cell r="AU553" t="str">
            <v>0</v>
          </cell>
          <cell r="AW553" t="str">
            <v>000</v>
          </cell>
          <cell r="AX553" t="str">
            <v>00</v>
          </cell>
          <cell r="AY553" t="str">
            <v>0</v>
          </cell>
          <cell r="AZ553" t="str">
            <v>FPL Fibernet</v>
          </cell>
        </row>
        <row r="554">
          <cell r="A554" t="str">
            <v>107100</v>
          </cell>
          <cell r="B554" t="str">
            <v>0312</v>
          </cell>
          <cell r="C554" t="str">
            <v>06080</v>
          </cell>
          <cell r="D554" t="str">
            <v>0ELECT</v>
          </cell>
          <cell r="E554" t="str">
            <v>312000</v>
          </cell>
          <cell r="F554" t="str">
            <v>0676</v>
          </cell>
          <cell r="G554" t="str">
            <v>11450</v>
          </cell>
          <cell r="H554" t="str">
            <v>A</v>
          </cell>
          <cell r="I554" t="str">
            <v>00000041</v>
          </cell>
          <cell r="J554">
            <v>65</v>
          </cell>
          <cell r="K554">
            <v>312</v>
          </cell>
          <cell r="L554">
            <v>6184</v>
          </cell>
          <cell r="M554">
            <v>398</v>
          </cell>
          <cell r="N554">
            <v>0</v>
          </cell>
          <cell r="O554">
            <v>1</v>
          </cell>
          <cell r="P554">
            <v>398.00099999999998</v>
          </cell>
          <cell r="Q554" t="str">
            <v>0676</v>
          </cell>
          <cell r="R554" t="str">
            <v>11450</v>
          </cell>
          <cell r="S554" t="str">
            <v>200212</v>
          </cell>
          <cell r="T554" t="str">
            <v>SA01</v>
          </cell>
          <cell r="U554">
            <v>2004.73</v>
          </cell>
          <cell r="V554" t="str">
            <v>LDB</v>
          </cell>
          <cell r="W554">
            <v>0</v>
          </cell>
          <cell r="Y554">
            <v>0</v>
          </cell>
          <cell r="Z554">
            <v>1</v>
          </cell>
          <cell r="AA554" t="str">
            <v>MS#</v>
          </cell>
          <cell r="AB554" t="str">
            <v xml:space="preserve">   998000787</v>
          </cell>
          <cell r="AC554" t="str">
            <v>BCH</v>
          </cell>
          <cell r="AD554" t="str">
            <v>012638</v>
          </cell>
          <cell r="AE554" t="str">
            <v>TML</v>
          </cell>
          <cell r="AF554" t="str">
            <v>12027</v>
          </cell>
          <cell r="AG554" t="str">
            <v>SRL</v>
          </cell>
          <cell r="AH554" t="str">
            <v>0368</v>
          </cell>
          <cell r="AI554" t="str">
            <v>DLV</v>
          </cell>
          <cell r="AJ554" t="str">
            <v>000</v>
          </cell>
          <cell r="AK554" t="str">
            <v>REL</v>
          </cell>
          <cell r="AL554" t="str">
            <v>000</v>
          </cell>
          <cell r="AM554" t="str">
            <v>LN#</v>
          </cell>
          <cell r="AO554" t="str">
            <v>UOI</v>
          </cell>
          <cell r="AP554" t="str">
            <v>EA</v>
          </cell>
          <cell r="AU554" t="str">
            <v>0</v>
          </cell>
          <cell r="AW554" t="str">
            <v>000</v>
          </cell>
          <cell r="AX554" t="str">
            <v>00</v>
          </cell>
          <cell r="AY554" t="str">
            <v>0</v>
          </cell>
          <cell r="AZ554" t="str">
            <v>FPL Fibernet</v>
          </cell>
        </row>
        <row r="555">
          <cell r="A555" t="str">
            <v>107100</v>
          </cell>
          <cell r="B555" t="str">
            <v>0312</v>
          </cell>
          <cell r="C555" t="str">
            <v>06080</v>
          </cell>
          <cell r="D555" t="str">
            <v>0ELECT</v>
          </cell>
          <cell r="E555" t="str">
            <v>312000</v>
          </cell>
          <cell r="F555" t="str">
            <v>0676</v>
          </cell>
          <cell r="G555" t="str">
            <v>11450</v>
          </cell>
          <cell r="H555" t="str">
            <v>A</v>
          </cell>
          <cell r="I555" t="str">
            <v>00000041</v>
          </cell>
          <cell r="J555">
            <v>65</v>
          </cell>
          <cell r="K555">
            <v>312</v>
          </cell>
          <cell r="L555">
            <v>6184</v>
          </cell>
          <cell r="M555">
            <v>398</v>
          </cell>
          <cell r="N555">
            <v>0</v>
          </cell>
          <cell r="O555">
            <v>1</v>
          </cell>
          <cell r="P555">
            <v>398.00099999999998</v>
          </cell>
          <cell r="Q555" t="str">
            <v>0676</v>
          </cell>
          <cell r="R555" t="str">
            <v>11450</v>
          </cell>
          <cell r="S555" t="str">
            <v>200212</v>
          </cell>
          <cell r="T555" t="str">
            <v>SA01</v>
          </cell>
          <cell r="U555">
            <v>7535.4</v>
          </cell>
          <cell r="V555" t="str">
            <v>LDB</v>
          </cell>
          <cell r="W555">
            <v>0</v>
          </cell>
          <cell r="Y555">
            <v>0</v>
          </cell>
          <cell r="Z555">
            <v>2</v>
          </cell>
          <cell r="AA555" t="str">
            <v>MS#</v>
          </cell>
          <cell r="AB555" t="str">
            <v xml:space="preserve">   998014271</v>
          </cell>
          <cell r="AC555" t="str">
            <v>BCH</v>
          </cell>
          <cell r="AD555" t="str">
            <v>012360</v>
          </cell>
          <cell r="AE555" t="str">
            <v>TML</v>
          </cell>
          <cell r="AF555" t="str">
            <v>12026</v>
          </cell>
          <cell r="AG555" t="str">
            <v>SRL</v>
          </cell>
          <cell r="AH555" t="str">
            <v>0368</v>
          </cell>
          <cell r="AI555" t="str">
            <v>DLV</v>
          </cell>
          <cell r="AJ555" t="str">
            <v>000</v>
          </cell>
          <cell r="AK555" t="str">
            <v>REL</v>
          </cell>
          <cell r="AL555" t="str">
            <v>000</v>
          </cell>
          <cell r="AM555" t="str">
            <v>LN#</v>
          </cell>
          <cell r="AO555" t="str">
            <v>UOI</v>
          </cell>
          <cell r="AP555" t="str">
            <v>EA</v>
          </cell>
          <cell r="AU555" t="str">
            <v>0</v>
          </cell>
          <cell r="AW555" t="str">
            <v>000</v>
          </cell>
          <cell r="AX555" t="str">
            <v>00</v>
          </cell>
          <cell r="AY555" t="str">
            <v>0</v>
          </cell>
          <cell r="AZ555" t="str">
            <v>FPL Fibernet</v>
          </cell>
        </row>
        <row r="556">
          <cell r="A556" t="str">
            <v>107100</v>
          </cell>
          <cell r="B556" t="str">
            <v>0312</v>
          </cell>
          <cell r="C556" t="str">
            <v>06080</v>
          </cell>
          <cell r="D556" t="str">
            <v>0ELECT</v>
          </cell>
          <cell r="E556" t="str">
            <v>312000</v>
          </cell>
          <cell r="F556" t="str">
            <v>0676</v>
          </cell>
          <cell r="G556" t="str">
            <v>11450</v>
          </cell>
          <cell r="H556" t="str">
            <v>A</v>
          </cell>
          <cell r="I556" t="str">
            <v>00000041</v>
          </cell>
          <cell r="J556">
            <v>65</v>
          </cell>
          <cell r="K556">
            <v>312</v>
          </cell>
          <cell r="L556">
            <v>6184</v>
          </cell>
          <cell r="M556">
            <v>398</v>
          </cell>
          <cell r="N556">
            <v>0</v>
          </cell>
          <cell r="O556">
            <v>1</v>
          </cell>
          <cell r="P556">
            <v>398.00099999999998</v>
          </cell>
          <cell r="Q556" t="str">
            <v>0676</v>
          </cell>
          <cell r="R556" t="str">
            <v>11450</v>
          </cell>
          <cell r="S556" t="str">
            <v>200212</v>
          </cell>
          <cell r="T556" t="str">
            <v>SA01</v>
          </cell>
          <cell r="U556">
            <v>7535.4</v>
          </cell>
          <cell r="V556" t="str">
            <v>LDB</v>
          </cell>
          <cell r="W556">
            <v>0</v>
          </cell>
          <cell r="Y556">
            <v>0</v>
          </cell>
          <cell r="Z556">
            <v>2</v>
          </cell>
          <cell r="AA556" t="str">
            <v>MS#</v>
          </cell>
          <cell r="AB556" t="str">
            <v xml:space="preserve">   998014271</v>
          </cell>
          <cell r="AC556" t="str">
            <v>BCH</v>
          </cell>
          <cell r="AD556" t="str">
            <v>012363</v>
          </cell>
          <cell r="AE556" t="str">
            <v>TML</v>
          </cell>
          <cell r="AF556" t="str">
            <v>12026</v>
          </cell>
          <cell r="AG556" t="str">
            <v>SRL</v>
          </cell>
          <cell r="AH556" t="str">
            <v>0368</v>
          </cell>
          <cell r="AI556" t="str">
            <v>DLV</v>
          </cell>
          <cell r="AJ556" t="str">
            <v>000</v>
          </cell>
          <cell r="AK556" t="str">
            <v>REL</v>
          </cell>
          <cell r="AL556" t="str">
            <v>000</v>
          </cell>
          <cell r="AM556" t="str">
            <v>LN#</v>
          </cell>
          <cell r="AO556" t="str">
            <v>UOI</v>
          </cell>
          <cell r="AP556" t="str">
            <v>EA</v>
          </cell>
          <cell r="AU556" t="str">
            <v>0</v>
          </cell>
          <cell r="AW556" t="str">
            <v>000</v>
          </cell>
          <cell r="AX556" t="str">
            <v>00</v>
          </cell>
          <cell r="AY556" t="str">
            <v>0</v>
          </cell>
          <cell r="AZ556" t="str">
            <v>FPL Fibernet</v>
          </cell>
        </row>
        <row r="557">
          <cell r="A557" t="str">
            <v>107100</v>
          </cell>
          <cell r="B557" t="str">
            <v>0312</v>
          </cell>
          <cell r="C557" t="str">
            <v>06080</v>
          </cell>
          <cell r="D557" t="str">
            <v>0ELECT</v>
          </cell>
          <cell r="E557" t="str">
            <v>312000</v>
          </cell>
          <cell r="F557" t="str">
            <v>0676</v>
          </cell>
          <cell r="G557" t="str">
            <v>11450</v>
          </cell>
          <cell r="H557" t="str">
            <v>A</v>
          </cell>
          <cell r="I557" t="str">
            <v>00000041</v>
          </cell>
          <cell r="J557">
            <v>65</v>
          </cell>
          <cell r="K557">
            <v>312</v>
          </cell>
          <cell r="L557">
            <v>6184</v>
          </cell>
          <cell r="M557">
            <v>398</v>
          </cell>
          <cell r="N557">
            <v>0</v>
          </cell>
          <cell r="O557">
            <v>1</v>
          </cell>
          <cell r="P557">
            <v>398.00099999999998</v>
          </cell>
          <cell r="Q557" t="str">
            <v>0676</v>
          </cell>
          <cell r="R557" t="str">
            <v>11450</v>
          </cell>
          <cell r="S557" t="str">
            <v>200212</v>
          </cell>
          <cell r="T557" t="str">
            <v>SA01</v>
          </cell>
          <cell r="U557">
            <v>44974.5</v>
          </cell>
          <cell r="V557" t="str">
            <v>LDB</v>
          </cell>
          <cell r="W557">
            <v>0</v>
          </cell>
          <cell r="Y557">
            <v>0</v>
          </cell>
          <cell r="Z557">
            <v>1</v>
          </cell>
          <cell r="AA557" t="str">
            <v>MS#</v>
          </cell>
          <cell r="AB557" t="str">
            <v xml:space="preserve">   998014276</v>
          </cell>
          <cell r="AC557" t="str">
            <v>BCH</v>
          </cell>
          <cell r="AD557" t="str">
            <v>012360</v>
          </cell>
          <cell r="AE557" t="str">
            <v>TML</v>
          </cell>
          <cell r="AF557" t="str">
            <v>12026</v>
          </cell>
          <cell r="AG557" t="str">
            <v>SRL</v>
          </cell>
          <cell r="AH557" t="str">
            <v>0368</v>
          </cell>
          <cell r="AI557" t="str">
            <v>DLV</v>
          </cell>
          <cell r="AJ557" t="str">
            <v>000</v>
          </cell>
          <cell r="AK557" t="str">
            <v>REL</v>
          </cell>
          <cell r="AL557" t="str">
            <v>000</v>
          </cell>
          <cell r="AM557" t="str">
            <v>LN#</v>
          </cell>
          <cell r="AO557" t="str">
            <v>UOI</v>
          </cell>
          <cell r="AP557" t="str">
            <v>EA</v>
          </cell>
          <cell r="AU557" t="str">
            <v>0</v>
          </cell>
          <cell r="AW557" t="str">
            <v>000</v>
          </cell>
          <cell r="AX557" t="str">
            <v>00</v>
          </cell>
          <cell r="AY557" t="str">
            <v>0</v>
          </cell>
          <cell r="AZ557" t="str">
            <v>FPL Fibernet</v>
          </cell>
        </row>
        <row r="558">
          <cell r="A558" t="str">
            <v>107100</v>
          </cell>
          <cell r="B558" t="str">
            <v>0312</v>
          </cell>
          <cell r="C558" t="str">
            <v>06080</v>
          </cell>
          <cell r="D558" t="str">
            <v>0ELECT</v>
          </cell>
          <cell r="E558" t="str">
            <v>312000</v>
          </cell>
          <cell r="F558" t="str">
            <v>0676</v>
          </cell>
          <cell r="G558" t="str">
            <v>11450</v>
          </cell>
          <cell r="H558" t="str">
            <v>A</v>
          </cell>
          <cell r="I558" t="str">
            <v>00000041</v>
          </cell>
          <cell r="J558">
            <v>65</v>
          </cell>
          <cell r="K558">
            <v>312</v>
          </cell>
          <cell r="L558">
            <v>6184</v>
          </cell>
          <cell r="M558">
            <v>398</v>
          </cell>
          <cell r="N558">
            <v>0</v>
          </cell>
          <cell r="O558">
            <v>1</v>
          </cell>
          <cell r="P558">
            <v>398.00099999999998</v>
          </cell>
          <cell r="Q558" t="str">
            <v>0676</v>
          </cell>
          <cell r="R558" t="str">
            <v>11450</v>
          </cell>
          <cell r="S558" t="str">
            <v>200212</v>
          </cell>
          <cell r="T558" t="str">
            <v>SA01</v>
          </cell>
          <cell r="U558">
            <v>44974.5</v>
          </cell>
          <cell r="V558" t="str">
            <v>LDB</v>
          </cell>
          <cell r="W558">
            <v>0</v>
          </cell>
          <cell r="Y558">
            <v>0</v>
          </cell>
          <cell r="Z558">
            <v>1</v>
          </cell>
          <cell r="AA558" t="str">
            <v>MS#</v>
          </cell>
          <cell r="AB558" t="str">
            <v xml:space="preserve">   998014276</v>
          </cell>
          <cell r="AC558" t="str">
            <v>BCH</v>
          </cell>
          <cell r="AD558" t="str">
            <v>012363</v>
          </cell>
          <cell r="AE558" t="str">
            <v>TML</v>
          </cell>
          <cell r="AF558" t="str">
            <v>12026</v>
          </cell>
          <cell r="AG558" t="str">
            <v>SRL</v>
          </cell>
          <cell r="AH558" t="str">
            <v>0368</v>
          </cell>
          <cell r="AI558" t="str">
            <v>DLV</v>
          </cell>
          <cell r="AJ558" t="str">
            <v>000</v>
          </cell>
          <cell r="AK558" t="str">
            <v>REL</v>
          </cell>
          <cell r="AL558" t="str">
            <v>000</v>
          </cell>
          <cell r="AM558" t="str">
            <v>LN#</v>
          </cell>
          <cell r="AO558" t="str">
            <v>UOI</v>
          </cell>
          <cell r="AP558" t="str">
            <v>EA</v>
          </cell>
          <cell r="AU558" t="str">
            <v>0</v>
          </cell>
          <cell r="AW558" t="str">
            <v>000</v>
          </cell>
          <cell r="AX558" t="str">
            <v>00</v>
          </cell>
          <cell r="AY558" t="str">
            <v>0</v>
          </cell>
          <cell r="AZ558" t="str">
            <v>FPL Fibernet</v>
          </cell>
        </row>
        <row r="559">
          <cell r="A559" t="str">
            <v>107100</v>
          </cell>
          <cell r="B559" t="str">
            <v>0312</v>
          </cell>
          <cell r="C559" t="str">
            <v>06080</v>
          </cell>
          <cell r="D559" t="str">
            <v>0ELECT</v>
          </cell>
          <cell r="E559" t="str">
            <v>312000</v>
          </cell>
          <cell r="F559" t="str">
            <v>0676</v>
          </cell>
          <cell r="G559" t="str">
            <v>11450</v>
          </cell>
          <cell r="H559" t="str">
            <v>A</v>
          </cell>
          <cell r="I559" t="str">
            <v>00000041</v>
          </cell>
          <cell r="J559">
            <v>65</v>
          </cell>
          <cell r="K559">
            <v>312</v>
          </cell>
          <cell r="L559">
            <v>6184</v>
          </cell>
          <cell r="M559">
            <v>398</v>
          </cell>
          <cell r="N559">
            <v>0</v>
          </cell>
          <cell r="O559">
            <v>1</v>
          </cell>
          <cell r="P559">
            <v>398.00099999999998</v>
          </cell>
          <cell r="Q559" t="str">
            <v>0676</v>
          </cell>
          <cell r="R559" t="str">
            <v>11450</v>
          </cell>
          <cell r="S559" t="str">
            <v>200212</v>
          </cell>
          <cell r="T559" t="str">
            <v>SA01</v>
          </cell>
          <cell r="U559">
            <v>47223</v>
          </cell>
          <cell r="V559" t="str">
            <v>LDB</v>
          </cell>
          <cell r="W559">
            <v>0</v>
          </cell>
          <cell r="Y559">
            <v>0</v>
          </cell>
          <cell r="Z559">
            <v>1</v>
          </cell>
          <cell r="AA559" t="str">
            <v>MS#</v>
          </cell>
          <cell r="AB559" t="str">
            <v xml:space="preserve">   998014279</v>
          </cell>
          <cell r="AC559" t="str">
            <v>BCH</v>
          </cell>
          <cell r="AD559" t="str">
            <v>012360</v>
          </cell>
          <cell r="AE559" t="str">
            <v>TML</v>
          </cell>
          <cell r="AF559" t="str">
            <v>12026</v>
          </cell>
          <cell r="AG559" t="str">
            <v>SRL</v>
          </cell>
          <cell r="AH559" t="str">
            <v>0368</v>
          </cell>
          <cell r="AI559" t="str">
            <v>DLV</v>
          </cell>
          <cell r="AJ559" t="str">
            <v>000</v>
          </cell>
          <cell r="AK559" t="str">
            <v>REL</v>
          </cell>
          <cell r="AL559" t="str">
            <v>000</v>
          </cell>
          <cell r="AM559" t="str">
            <v>LN#</v>
          </cell>
          <cell r="AO559" t="str">
            <v>UOI</v>
          </cell>
          <cell r="AP559" t="str">
            <v>EA</v>
          </cell>
          <cell r="AU559" t="str">
            <v>0</v>
          </cell>
          <cell r="AW559" t="str">
            <v>000</v>
          </cell>
          <cell r="AX559" t="str">
            <v>00</v>
          </cell>
          <cell r="AY559" t="str">
            <v>0</v>
          </cell>
          <cell r="AZ559" t="str">
            <v>FPL Fibernet</v>
          </cell>
        </row>
        <row r="560">
          <cell r="A560" t="str">
            <v>107100</v>
          </cell>
          <cell r="B560" t="str">
            <v>0312</v>
          </cell>
          <cell r="C560" t="str">
            <v>06080</v>
          </cell>
          <cell r="D560" t="str">
            <v>0ELECT</v>
          </cell>
          <cell r="E560" t="str">
            <v>312000</v>
          </cell>
          <cell r="F560" t="str">
            <v>0676</v>
          </cell>
          <cell r="G560" t="str">
            <v>11450</v>
          </cell>
          <cell r="H560" t="str">
            <v>A</v>
          </cell>
          <cell r="I560" t="str">
            <v>00000041</v>
          </cell>
          <cell r="J560">
            <v>65</v>
          </cell>
          <cell r="K560">
            <v>312</v>
          </cell>
          <cell r="L560">
            <v>6184</v>
          </cell>
          <cell r="M560">
            <v>398</v>
          </cell>
          <cell r="N560">
            <v>0</v>
          </cell>
          <cell r="O560">
            <v>1</v>
          </cell>
          <cell r="P560">
            <v>398.00099999999998</v>
          </cell>
          <cell r="Q560" t="str">
            <v>0676</v>
          </cell>
          <cell r="R560" t="str">
            <v>11450</v>
          </cell>
          <cell r="S560" t="str">
            <v>200212</v>
          </cell>
          <cell r="T560" t="str">
            <v>SA01</v>
          </cell>
          <cell r="U560">
            <v>47223</v>
          </cell>
          <cell r="V560" t="str">
            <v>LDB</v>
          </cell>
          <cell r="W560">
            <v>0</v>
          </cell>
          <cell r="Y560">
            <v>0</v>
          </cell>
          <cell r="Z560">
            <v>1</v>
          </cell>
          <cell r="AA560" t="str">
            <v>MS#</v>
          </cell>
          <cell r="AB560" t="str">
            <v xml:space="preserve">   998014279</v>
          </cell>
          <cell r="AC560" t="str">
            <v>BCH</v>
          </cell>
          <cell r="AD560" t="str">
            <v>012363</v>
          </cell>
          <cell r="AE560" t="str">
            <v>TML</v>
          </cell>
          <cell r="AF560" t="str">
            <v>12026</v>
          </cell>
          <cell r="AG560" t="str">
            <v>SRL</v>
          </cell>
          <cell r="AH560" t="str">
            <v>0368</v>
          </cell>
          <cell r="AI560" t="str">
            <v>DLV</v>
          </cell>
          <cell r="AJ560" t="str">
            <v>000</v>
          </cell>
          <cell r="AK560" t="str">
            <v>REL</v>
          </cell>
          <cell r="AL560" t="str">
            <v>000</v>
          </cell>
          <cell r="AM560" t="str">
            <v>LN#</v>
          </cell>
          <cell r="AO560" t="str">
            <v>UOI</v>
          </cell>
          <cell r="AP560" t="str">
            <v>EA</v>
          </cell>
          <cell r="AU560" t="str">
            <v>0</v>
          </cell>
          <cell r="AW560" t="str">
            <v>000</v>
          </cell>
          <cell r="AX560" t="str">
            <v>00</v>
          </cell>
          <cell r="AY560" t="str">
            <v>0</v>
          </cell>
          <cell r="AZ560" t="str">
            <v>FPL Fibernet</v>
          </cell>
        </row>
        <row r="561">
          <cell r="A561" t="str">
            <v>107100</v>
          </cell>
          <cell r="B561" t="str">
            <v>0312</v>
          </cell>
          <cell r="C561" t="str">
            <v>06080</v>
          </cell>
          <cell r="D561" t="str">
            <v>0ELECT</v>
          </cell>
          <cell r="E561" t="str">
            <v>312000</v>
          </cell>
          <cell r="F561" t="str">
            <v>0790</v>
          </cell>
          <cell r="G561" t="str">
            <v>65000</v>
          </cell>
          <cell r="H561" t="str">
            <v>A</v>
          </cell>
          <cell r="I561" t="str">
            <v>00000041</v>
          </cell>
          <cell r="J561">
            <v>65</v>
          </cell>
          <cell r="K561">
            <v>312</v>
          </cell>
          <cell r="L561">
            <v>6184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 t="str">
            <v>0790</v>
          </cell>
          <cell r="R561" t="str">
            <v>65000</v>
          </cell>
          <cell r="S561" t="str">
            <v>200212</v>
          </cell>
          <cell r="T561" t="str">
            <v>CA01</v>
          </cell>
          <cell r="U561">
            <v>116000</v>
          </cell>
          <cell r="V561" t="str">
            <v>LDB</v>
          </cell>
          <cell r="W561">
            <v>0</v>
          </cell>
          <cell r="Y561">
            <v>0</v>
          </cell>
          <cell r="Z561">
            <v>0</v>
          </cell>
          <cell r="AA561" t="str">
            <v>BCH</v>
          </cell>
          <cell r="AB561" t="str">
            <v>0011</v>
          </cell>
          <cell r="AC561" t="str">
            <v>WKS</v>
          </cell>
          <cell r="AE561" t="str">
            <v>JV#</v>
          </cell>
          <cell r="AF561" t="str">
            <v>1232</v>
          </cell>
          <cell r="AG561" t="str">
            <v>FRN</v>
          </cell>
          <cell r="AH561" t="str">
            <v>6184</v>
          </cell>
          <cell r="AI561" t="str">
            <v>RP#</v>
          </cell>
          <cell r="AJ561" t="str">
            <v>000</v>
          </cell>
          <cell r="AK561" t="str">
            <v>CTL</v>
          </cell>
          <cell r="AM561" t="str">
            <v>RF#</v>
          </cell>
          <cell r="AU561" t="str">
            <v>ACCRUAL OF OCT 02 CAPITAL</v>
          </cell>
          <cell r="AZ561" t="str">
            <v>FPL Fibernet</v>
          </cell>
        </row>
        <row r="562">
          <cell r="A562" t="str">
            <v>107100</v>
          </cell>
          <cell r="B562" t="str">
            <v>0312</v>
          </cell>
          <cell r="C562" t="str">
            <v>06080</v>
          </cell>
          <cell r="D562" t="str">
            <v>0ELECT</v>
          </cell>
          <cell r="E562" t="str">
            <v>312000</v>
          </cell>
          <cell r="F562" t="str">
            <v>0803</v>
          </cell>
          <cell r="G562" t="str">
            <v>36000</v>
          </cell>
          <cell r="H562" t="str">
            <v>A</v>
          </cell>
          <cell r="I562" t="str">
            <v>00000041</v>
          </cell>
          <cell r="J562">
            <v>65</v>
          </cell>
          <cell r="K562">
            <v>312</v>
          </cell>
          <cell r="L562">
            <v>6184</v>
          </cell>
          <cell r="M562">
            <v>107</v>
          </cell>
          <cell r="N562">
            <v>10</v>
          </cell>
          <cell r="O562">
            <v>0</v>
          </cell>
          <cell r="P562">
            <v>107.1</v>
          </cell>
          <cell r="Q562" t="str">
            <v>0803</v>
          </cell>
          <cell r="R562" t="str">
            <v>36000</v>
          </cell>
          <cell r="S562" t="str">
            <v>200212</v>
          </cell>
          <cell r="T562" t="str">
            <v>PY42</v>
          </cell>
          <cell r="U562">
            <v>375</v>
          </cell>
          <cell r="V562" t="str">
            <v>LDB</v>
          </cell>
          <cell r="W562">
            <v>0</v>
          </cell>
          <cell r="X562" t="str">
            <v>SHR</v>
          </cell>
          <cell r="Y562">
            <v>12</v>
          </cell>
          <cell r="Z562">
            <v>12</v>
          </cell>
          <cell r="AA562" t="str">
            <v>PYP</v>
          </cell>
          <cell r="AB562" t="str">
            <v xml:space="preserve"> 0000025</v>
          </cell>
          <cell r="AC562" t="str">
            <v>PYL</v>
          </cell>
          <cell r="AD562" t="str">
            <v>004366</v>
          </cell>
          <cell r="AE562" t="str">
            <v>EMP</v>
          </cell>
          <cell r="AF562" t="str">
            <v>70959</v>
          </cell>
          <cell r="AG562" t="str">
            <v>JUL</v>
          </cell>
          <cell r="AH562" t="str">
            <v xml:space="preserve"> 000.00</v>
          </cell>
          <cell r="AI562" t="str">
            <v>BCH</v>
          </cell>
          <cell r="AJ562" t="str">
            <v>500</v>
          </cell>
          <cell r="AK562" t="str">
            <v>CLS</v>
          </cell>
          <cell r="AL562" t="str">
            <v>R450</v>
          </cell>
          <cell r="AM562" t="str">
            <v>DTA</v>
          </cell>
          <cell r="AN562" t="str">
            <v xml:space="preserve"> 00000000000.00</v>
          </cell>
          <cell r="AO562" t="str">
            <v>DTH</v>
          </cell>
          <cell r="AP562" t="str">
            <v xml:space="preserve"> 00000000000.00</v>
          </cell>
          <cell r="AV562" t="str">
            <v>000000000</v>
          </cell>
          <cell r="AW562" t="str">
            <v>000</v>
          </cell>
          <cell r="AX562" t="str">
            <v>00</v>
          </cell>
          <cell r="AY562" t="str">
            <v>0</v>
          </cell>
          <cell r="AZ562" t="str">
            <v>FPL Fibernet</v>
          </cell>
        </row>
        <row r="563">
          <cell r="A563" t="str">
            <v>107100</v>
          </cell>
          <cell r="B563" t="str">
            <v>0312</v>
          </cell>
          <cell r="C563" t="str">
            <v>06080</v>
          </cell>
          <cell r="D563" t="str">
            <v>0ELECT</v>
          </cell>
          <cell r="E563" t="str">
            <v>312000</v>
          </cell>
          <cell r="F563" t="str">
            <v>0803</v>
          </cell>
          <cell r="G563" t="str">
            <v>36000</v>
          </cell>
          <cell r="H563" t="str">
            <v>A</v>
          </cell>
          <cell r="I563" t="str">
            <v>00000041</v>
          </cell>
          <cell r="J563">
            <v>67</v>
          </cell>
          <cell r="K563">
            <v>312</v>
          </cell>
          <cell r="L563">
            <v>6184</v>
          </cell>
          <cell r="M563">
            <v>107</v>
          </cell>
          <cell r="N563">
            <v>10</v>
          </cell>
          <cell r="O563">
            <v>0</v>
          </cell>
          <cell r="P563">
            <v>107.1</v>
          </cell>
          <cell r="Q563" t="str">
            <v>0803</v>
          </cell>
          <cell r="R563" t="str">
            <v>36000</v>
          </cell>
          <cell r="S563" t="str">
            <v>200212</v>
          </cell>
          <cell r="T563" t="str">
            <v>PY42</v>
          </cell>
          <cell r="U563">
            <v>221.13</v>
          </cell>
          <cell r="V563" t="str">
            <v>LDB</v>
          </cell>
          <cell r="W563">
            <v>0</v>
          </cell>
          <cell r="X563" t="str">
            <v>SHR</v>
          </cell>
          <cell r="Y563">
            <v>10</v>
          </cell>
          <cell r="Z563">
            <v>10</v>
          </cell>
          <cell r="AA563" t="str">
            <v>PYP</v>
          </cell>
          <cell r="AB563" t="str">
            <v xml:space="preserve"> 0000025</v>
          </cell>
          <cell r="AC563" t="str">
            <v>PYL</v>
          </cell>
          <cell r="AD563" t="str">
            <v>004340</v>
          </cell>
          <cell r="AE563" t="str">
            <v>EMP</v>
          </cell>
          <cell r="AF563" t="str">
            <v>96483</v>
          </cell>
          <cell r="AG563" t="str">
            <v>JUL</v>
          </cell>
          <cell r="AH563" t="str">
            <v xml:space="preserve"> 000.00</v>
          </cell>
          <cell r="AI563" t="str">
            <v>BCH</v>
          </cell>
          <cell r="AJ563" t="str">
            <v>500</v>
          </cell>
          <cell r="AK563" t="str">
            <v>CLS</v>
          </cell>
          <cell r="AL563" t="str">
            <v>R453</v>
          </cell>
          <cell r="AM563" t="str">
            <v>DTA</v>
          </cell>
          <cell r="AN563" t="str">
            <v xml:space="preserve"> 00000000000.00</v>
          </cell>
          <cell r="AO563" t="str">
            <v>DTH</v>
          </cell>
          <cell r="AP563" t="str">
            <v xml:space="preserve"> 00000000000.00</v>
          </cell>
          <cell r="AV563" t="str">
            <v>000000000</v>
          </cell>
          <cell r="AW563" t="str">
            <v>000</v>
          </cell>
          <cell r="AX563" t="str">
            <v>00</v>
          </cell>
          <cell r="AY563" t="str">
            <v>0</v>
          </cell>
          <cell r="AZ563" t="str">
            <v>FPL Fibernet</v>
          </cell>
        </row>
        <row r="564">
          <cell r="A564" t="str">
            <v>107100</v>
          </cell>
          <cell r="B564" t="str">
            <v>0312</v>
          </cell>
          <cell r="C564" t="str">
            <v>06080</v>
          </cell>
          <cell r="D564" t="str">
            <v>0ELECT</v>
          </cell>
          <cell r="E564" t="str">
            <v>312000</v>
          </cell>
          <cell r="F564" t="str">
            <v>0812</v>
          </cell>
          <cell r="G564" t="str">
            <v>51450</v>
          </cell>
          <cell r="H564" t="str">
            <v>A</v>
          </cell>
          <cell r="I564" t="str">
            <v>00000041</v>
          </cell>
          <cell r="J564">
            <v>67</v>
          </cell>
          <cell r="K564">
            <v>312</v>
          </cell>
          <cell r="L564">
            <v>6184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 t="str">
            <v>0812</v>
          </cell>
          <cell r="R564" t="str">
            <v>51450</v>
          </cell>
          <cell r="S564" t="str">
            <v>200212</v>
          </cell>
          <cell r="T564" t="str">
            <v>SA01</v>
          </cell>
          <cell r="U564">
            <v>5982.62</v>
          </cell>
          <cell r="W564">
            <v>0</v>
          </cell>
          <cell r="Y564">
            <v>0</v>
          </cell>
          <cell r="Z564">
            <v>1</v>
          </cell>
          <cell r="AA564" t="str">
            <v>BCH</v>
          </cell>
          <cell r="AB564" t="str">
            <v>450002339</v>
          </cell>
          <cell r="AC564" t="str">
            <v>PO#</v>
          </cell>
          <cell r="AD564" t="str">
            <v>4500021286</v>
          </cell>
          <cell r="AE564" t="str">
            <v>S/R</v>
          </cell>
          <cell r="AF564" t="str">
            <v>NET</v>
          </cell>
          <cell r="AI564" t="str">
            <v>PYN</v>
          </cell>
          <cell r="AJ564" t="str">
            <v>BELLSOUTH TELECOMMUNICATI</v>
          </cell>
          <cell r="AK564" t="str">
            <v>VND</v>
          </cell>
          <cell r="AL564" t="str">
            <v>580436120</v>
          </cell>
          <cell r="AM564" t="str">
            <v>FAC</v>
          </cell>
          <cell r="AN564" t="str">
            <v>000</v>
          </cell>
          <cell r="AQ564" t="str">
            <v>NVD</v>
          </cell>
          <cell r="AR564" t="str">
            <v>2002-12-</v>
          </cell>
          <cell r="AU564" t="str">
            <v>305 C01-0701 701    BELLSOUTH TELECOMMUN5000003504</v>
          </cell>
          <cell r="AV564" t="str">
            <v>WF-BATCH</v>
          </cell>
          <cell r="AW564" t="str">
            <v>000</v>
          </cell>
          <cell r="AX564" t="str">
            <v>00</v>
          </cell>
          <cell r="AY564" t="str">
            <v>0</v>
          </cell>
          <cell r="AZ564" t="str">
            <v>FPL Fibernet</v>
          </cell>
        </row>
        <row r="565">
          <cell r="A565" t="str">
            <v>107100</v>
          </cell>
          <cell r="B565" t="str">
            <v>0312</v>
          </cell>
          <cell r="C565" t="str">
            <v>06080</v>
          </cell>
          <cell r="D565" t="str">
            <v>0FIBER</v>
          </cell>
          <cell r="E565" t="str">
            <v>312000</v>
          </cell>
          <cell r="F565" t="str">
            <v>0803</v>
          </cell>
          <cell r="G565" t="str">
            <v>36000</v>
          </cell>
          <cell r="H565" t="str">
            <v>A</v>
          </cell>
          <cell r="I565" t="str">
            <v>00000041</v>
          </cell>
          <cell r="J565">
            <v>60</v>
          </cell>
          <cell r="K565">
            <v>312</v>
          </cell>
          <cell r="L565">
            <v>6184</v>
          </cell>
          <cell r="M565">
            <v>107</v>
          </cell>
          <cell r="N565">
            <v>10</v>
          </cell>
          <cell r="O565">
            <v>0</v>
          </cell>
          <cell r="P565">
            <v>107.1</v>
          </cell>
          <cell r="Q565" t="str">
            <v>0803</v>
          </cell>
          <cell r="R565" t="str">
            <v>36000</v>
          </cell>
          <cell r="S565" t="str">
            <v>200212</v>
          </cell>
          <cell r="T565" t="str">
            <v>PY42</v>
          </cell>
          <cell r="U565">
            <v>73.08</v>
          </cell>
          <cell r="V565" t="str">
            <v>LDB</v>
          </cell>
          <cell r="W565">
            <v>0</v>
          </cell>
          <cell r="X565" t="str">
            <v>SHR</v>
          </cell>
          <cell r="Y565">
            <v>2</v>
          </cell>
          <cell r="Z565">
            <v>2</v>
          </cell>
          <cell r="AA565" t="str">
            <v>PYP</v>
          </cell>
          <cell r="AB565" t="str">
            <v xml:space="preserve"> 0000026</v>
          </cell>
          <cell r="AC565" t="str">
            <v>PYL</v>
          </cell>
          <cell r="AD565" t="str">
            <v>004382</v>
          </cell>
          <cell r="AE565" t="str">
            <v>EMP</v>
          </cell>
          <cell r="AF565" t="str">
            <v>90017</v>
          </cell>
          <cell r="AG565" t="str">
            <v>JUL</v>
          </cell>
          <cell r="AH565" t="str">
            <v xml:space="preserve"> 000.00</v>
          </cell>
          <cell r="AI565" t="str">
            <v>BCH</v>
          </cell>
          <cell r="AJ565" t="str">
            <v>500</v>
          </cell>
          <cell r="AK565" t="str">
            <v>CLS</v>
          </cell>
          <cell r="AL565" t="str">
            <v>R449</v>
          </cell>
          <cell r="AM565" t="str">
            <v>DTA</v>
          </cell>
          <cell r="AN565" t="str">
            <v xml:space="preserve"> 00000000000.00</v>
          </cell>
          <cell r="AO565" t="str">
            <v>DTH</v>
          </cell>
          <cell r="AP565" t="str">
            <v xml:space="preserve"> 00000000000.00</v>
          </cell>
          <cell r="AV565" t="str">
            <v>000000000</v>
          </cell>
          <cell r="AW565" t="str">
            <v>000</v>
          </cell>
          <cell r="AX565" t="str">
            <v>00</v>
          </cell>
          <cell r="AY565" t="str">
            <v>0</v>
          </cell>
          <cell r="AZ565" t="str">
            <v>FPL Fibernet</v>
          </cell>
        </row>
        <row r="566">
          <cell r="A566" t="str">
            <v>107100</v>
          </cell>
          <cell r="B566" t="str">
            <v>0312</v>
          </cell>
          <cell r="C566" t="str">
            <v>06080</v>
          </cell>
          <cell r="D566" t="str">
            <v>0FIBER</v>
          </cell>
          <cell r="E566" t="str">
            <v>312000</v>
          </cell>
          <cell r="F566" t="str">
            <v>0803</v>
          </cell>
          <cell r="G566" t="str">
            <v>36000</v>
          </cell>
          <cell r="H566" t="str">
            <v>A</v>
          </cell>
          <cell r="I566" t="str">
            <v>00000041</v>
          </cell>
          <cell r="J566">
            <v>60</v>
          </cell>
          <cell r="K566">
            <v>312</v>
          </cell>
          <cell r="L566">
            <v>6184</v>
          </cell>
          <cell r="M566">
            <v>107</v>
          </cell>
          <cell r="N566">
            <v>10</v>
          </cell>
          <cell r="O566">
            <v>0</v>
          </cell>
          <cell r="P566">
            <v>107.1</v>
          </cell>
          <cell r="Q566" t="str">
            <v>0803</v>
          </cell>
          <cell r="R566" t="str">
            <v>36000</v>
          </cell>
          <cell r="S566" t="str">
            <v>200212</v>
          </cell>
          <cell r="T566" t="str">
            <v>PY42</v>
          </cell>
          <cell r="U566">
            <v>124.61</v>
          </cell>
          <cell r="V566" t="str">
            <v>LDB</v>
          </cell>
          <cell r="W566">
            <v>0</v>
          </cell>
          <cell r="X566" t="str">
            <v>SHR</v>
          </cell>
          <cell r="Y566">
            <v>3</v>
          </cell>
          <cell r="Z566">
            <v>3</v>
          </cell>
          <cell r="AA566" t="str">
            <v>PYP</v>
          </cell>
          <cell r="AB566" t="str">
            <v xml:space="preserve"> 0000001</v>
          </cell>
          <cell r="AC566" t="str">
            <v>PYL</v>
          </cell>
          <cell r="AD566" t="str">
            <v>003054</v>
          </cell>
          <cell r="AE566" t="str">
            <v>EMP</v>
          </cell>
          <cell r="AF566" t="str">
            <v>16244</v>
          </cell>
          <cell r="AG566" t="str">
            <v>JUL</v>
          </cell>
          <cell r="AH566" t="str">
            <v xml:space="preserve"> 000.00</v>
          </cell>
          <cell r="AI566" t="str">
            <v>BCH</v>
          </cell>
          <cell r="AJ566" t="str">
            <v>500</v>
          </cell>
          <cell r="AK566" t="str">
            <v>CLS</v>
          </cell>
          <cell r="AL566" t="str">
            <v>R513</v>
          </cell>
          <cell r="AM566" t="str">
            <v>DTA</v>
          </cell>
          <cell r="AN566" t="str">
            <v xml:space="preserve"> 00000000000.00</v>
          </cell>
          <cell r="AO566" t="str">
            <v>DTH</v>
          </cell>
          <cell r="AP566" t="str">
            <v xml:space="preserve"> 00000000000.00</v>
          </cell>
          <cell r="AV566" t="str">
            <v>000000000</v>
          </cell>
          <cell r="AW566" t="str">
            <v>000</v>
          </cell>
          <cell r="AX566" t="str">
            <v>00</v>
          </cell>
          <cell r="AY566" t="str">
            <v>0</v>
          </cell>
          <cell r="AZ566" t="str">
            <v>FPL Fibernet</v>
          </cell>
        </row>
        <row r="567">
          <cell r="A567" t="str">
            <v>107100</v>
          </cell>
          <cell r="B567" t="str">
            <v>0312</v>
          </cell>
          <cell r="C567" t="str">
            <v>06080</v>
          </cell>
          <cell r="D567" t="str">
            <v>0FIBER</v>
          </cell>
          <cell r="E567" t="str">
            <v>312000</v>
          </cell>
          <cell r="F567" t="str">
            <v>0803</v>
          </cell>
          <cell r="G567" t="str">
            <v>36000</v>
          </cell>
          <cell r="H567" t="str">
            <v>A</v>
          </cell>
          <cell r="I567" t="str">
            <v>00000041</v>
          </cell>
          <cell r="J567">
            <v>60</v>
          </cell>
          <cell r="K567">
            <v>312</v>
          </cell>
          <cell r="L567">
            <v>6184</v>
          </cell>
          <cell r="M567">
            <v>107</v>
          </cell>
          <cell r="N567">
            <v>10</v>
          </cell>
          <cell r="O567">
            <v>0</v>
          </cell>
          <cell r="P567">
            <v>107.1</v>
          </cell>
          <cell r="Q567" t="str">
            <v>0803</v>
          </cell>
          <cell r="R567" t="str">
            <v>36000</v>
          </cell>
          <cell r="S567" t="str">
            <v>200212</v>
          </cell>
          <cell r="T567" t="str">
            <v>PY42</v>
          </cell>
          <cell r="U567">
            <v>146.15</v>
          </cell>
          <cell r="V567" t="str">
            <v>LDB</v>
          </cell>
          <cell r="W567">
            <v>0</v>
          </cell>
          <cell r="X567" t="str">
            <v>SHR</v>
          </cell>
          <cell r="Y567">
            <v>4</v>
          </cell>
          <cell r="Z567">
            <v>4</v>
          </cell>
          <cell r="AA567" t="str">
            <v>PYP</v>
          </cell>
          <cell r="AB567" t="str">
            <v xml:space="preserve"> 0000025</v>
          </cell>
          <cell r="AC567" t="str">
            <v>PYL</v>
          </cell>
          <cell r="AD567" t="str">
            <v>004382</v>
          </cell>
          <cell r="AE567" t="str">
            <v>EMP</v>
          </cell>
          <cell r="AF567" t="str">
            <v>90017</v>
          </cell>
          <cell r="AG567" t="str">
            <v>JUL</v>
          </cell>
          <cell r="AH567" t="str">
            <v xml:space="preserve"> 000.00</v>
          </cell>
          <cell r="AI567" t="str">
            <v>BCH</v>
          </cell>
          <cell r="AJ567" t="str">
            <v>500</v>
          </cell>
          <cell r="AK567" t="str">
            <v>CLS</v>
          </cell>
          <cell r="AL567" t="str">
            <v>R449</v>
          </cell>
          <cell r="AM567" t="str">
            <v>DTA</v>
          </cell>
          <cell r="AN567" t="str">
            <v xml:space="preserve"> 00000000000.00</v>
          </cell>
          <cell r="AO567" t="str">
            <v>DTH</v>
          </cell>
          <cell r="AP567" t="str">
            <v xml:space="preserve"> 00000000000.00</v>
          </cell>
          <cell r="AV567" t="str">
            <v>000000000</v>
          </cell>
          <cell r="AW567" t="str">
            <v>000</v>
          </cell>
          <cell r="AX567" t="str">
            <v>00</v>
          </cell>
          <cell r="AY567" t="str">
            <v>0</v>
          </cell>
          <cell r="AZ567" t="str">
            <v>FPL Fibernet</v>
          </cell>
        </row>
        <row r="568">
          <cell r="A568" t="str">
            <v>107100</v>
          </cell>
          <cell r="B568" t="str">
            <v>0312</v>
          </cell>
          <cell r="C568" t="str">
            <v>06080</v>
          </cell>
          <cell r="D568" t="str">
            <v>0FIBER</v>
          </cell>
          <cell r="E568" t="str">
            <v>312000</v>
          </cell>
          <cell r="F568" t="str">
            <v>0803</v>
          </cell>
          <cell r="G568" t="str">
            <v>36000</v>
          </cell>
          <cell r="H568" t="str">
            <v>A</v>
          </cell>
          <cell r="I568" t="str">
            <v>00000041</v>
          </cell>
          <cell r="J568">
            <v>60</v>
          </cell>
          <cell r="K568">
            <v>312</v>
          </cell>
          <cell r="L568">
            <v>6184</v>
          </cell>
          <cell r="M568">
            <v>107</v>
          </cell>
          <cell r="N568">
            <v>10</v>
          </cell>
          <cell r="O568">
            <v>0</v>
          </cell>
          <cell r="P568">
            <v>107.1</v>
          </cell>
          <cell r="Q568" t="str">
            <v>0803</v>
          </cell>
          <cell r="R568" t="str">
            <v>36000</v>
          </cell>
          <cell r="S568" t="str">
            <v>200212</v>
          </cell>
          <cell r="T568" t="str">
            <v>PY42</v>
          </cell>
          <cell r="U568">
            <v>328.3</v>
          </cell>
          <cell r="V568" t="str">
            <v>LDB</v>
          </cell>
          <cell r="W568">
            <v>0</v>
          </cell>
          <cell r="X568" t="str">
            <v>SHR</v>
          </cell>
          <cell r="Y568">
            <v>8</v>
          </cell>
          <cell r="Z568">
            <v>8</v>
          </cell>
          <cell r="AA568" t="str">
            <v>PYP</v>
          </cell>
          <cell r="AB568" t="str">
            <v xml:space="preserve"> 0000001</v>
          </cell>
          <cell r="AC568" t="str">
            <v>PYL</v>
          </cell>
          <cell r="AD568" t="str">
            <v>004399</v>
          </cell>
          <cell r="AE568" t="str">
            <v>EMP</v>
          </cell>
          <cell r="AF568" t="str">
            <v>35412</v>
          </cell>
          <cell r="AG568" t="str">
            <v>JUL</v>
          </cell>
          <cell r="AH568" t="str">
            <v xml:space="preserve"> 000.00</v>
          </cell>
          <cell r="AI568" t="str">
            <v>BCH</v>
          </cell>
          <cell r="AJ568" t="str">
            <v>500</v>
          </cell>
          <cell r="AK568" t="str">
            <v>CLS</v>
          </cell>
          <cell r="AL568" t="str">
            <v>R436</v>
          </cell>
          <cell r="AM568" t="str">
            <v>DTA</v>
          </cell>
          <cell r="AN568" t="str">
            <v xml:space="preserve"> 00000000000.00</v>
          </cell>
          <cell r="AO568" t="str">
            <v>DTH</v>
          </cell>
          <cell r="AP568" t="str">
            <v xml:space="preserve"> 00000000000.00</v>
          </cell>
          <cell r="AV568" t="str">
            <v>000000000</v>
          </cell>
          <cell r="AW568" t="str">
            <v>000</v>
          </cell>
          <cell r="AX568" t="str">
            <v>00</v>
          </cell>
          <cell r="AY568" t="str">
            <v>0</v>
          </cell>
          <cell r="AZ568" t="str">
            <v>FPL Fibernet</v>
          </cell>
        </row>
        <row r="569">
          <cell r="A569" t="str">
            <v>107100</v>
          </cell>
          <cell r="B569" t="str">
            <v>0312</v>
          </cell>
          <cell r="C569" t="str">
            <v>06080</v>
          </cell>
          <cell r="D569" t="str">
            <v>0FIBER</v>
          </cell>
          <cell r="E569" t="str">
            <v>312000</v>
          </cell>
          <cell r="F569" t="str">
            <v>0803</v>
          </cell>
          <cell r="G569" t="str">
            <v>36000</v>
          </cell>
          <cell r="H569" t="str">
            <v>A</v>
          </cell>
          <cell r="I569" t="str">
            <v>00000041</v>
          </cell>
          <cell r="J569">
            <v>60</v>
          </cell>
          <cell r="K569">
            <v>312</v>
          </cell>
          <cell r="L569">
            <v>6184</v>
          </cell>
          <cell r="M569">
            <v>107</v>
          </cell>
          <cell r="N569">
            <v>10</v>
          </cell>
          <cell r="O569">
            <v>0</v>
          </cell>
          <cell r="P569">
            <v>107.1</v>
          </cell>
          <cell r="Q569" t="str">
            <v>0803</v>
          </cell>
          <cell r="R569" t="str">
            <v>36000</v>
          </cell>
          <cell r="S569" t="str">
            <v>200212</v>
          </cell>
          <cell r="T569" t="str">
            <v>PY42</v>
          </cell>
          <cell r="U569">
            <v>328.3</v>
          </cell>
          <cell r="V569" t="str">
            <v>LDB</v>
          </cell>
          <cell r="W569">
            <v>0</v>
          </cell>
          <cell r="X569" t="str">
            <v>SHR</v>
          </cell>
          <cell r="Y569">
            <v>8</v>
          </cell>
          <cell r="Z569">
            <v>8</v>
          </cell>
          <cell r="AA569" t="str">
            <v>PYP</v>
          </cell>
          <cell r="AB569" t="str">
            <v xml:space="preserve"> 0000026</v>
          </cell>
          <cell r="AC569" t="str">
            <v>PYL</v>
          </cell>
          <cell r="AD569" t="str">
            <v>004399</v>
          </cell>
          <cell r="AE569" t="str">
            <v>EMP</v>
          </cell>
          <cell r="AF569" t="str">
            <v>35412</v>
          </cell>
          <cell r="AG569" t="str">
            <v>JUL</v>
          </cell>
          <cell r="AH569" t="str">
            <v xml:space="preserve"> 000.00</v>
          </cell>
          <cell r="AI569" t="str">
            <v>BCH</v>
          </cell>
          <cell r="AJ569" t="str">
            <v>500</v>
          </cell>
          <cell r="AK569" t="str">
            <v>CLS</v>
          </cell>
          <cell r="AL569" t="str">
            <v>R436</v>
          </cell>
          <cell r="AM569" t="str">
            <v>DTA</v>
          </cell>
          <cell r="AN569" t="str">
            <v xml:space="preserve"> 00000000000.00</v>
          </cell>
          <cell r="AO569" t="str">
            <v>DTH</v>
          </cell>
          <cell r="AP569" t="str">
            <v xml:space="preserve"> 00000000000.00</v>
          </cell>
          <cell r="AV569" t="str">
            <v>000000000</v>
          </cell>
          <cell r="AW569" t="str">
            <v>000</v>
          </cell>
          <cell r="AX569" t="str">
            <v>00</v>
          </cell>
          <cell r="AY569" t="str">
            <v>0</v>
          </cell>
          <cell r="AZ569" t="str">
            <v>FPL Fibernet</v>
          </cell>
        </row>
        <row r="570">
          <cell r="A570" t="str">
            <v>107100</v>
          </cell>
          <cell r="B570" t="str">
            <v>0312</v>
          </cell>
          <cell r="C570" t="str">
            <v>06080</v>
          </cell>
          <cell r="D570" t="str">
            <v>0FIBER</v>
          </cell>
          <cell r="E570" t="str">
            <v>312000</v>
          </cell>
          <cell r="F570" t="str">
            <v>0803</v>
          </cell>
          <cell r="G570" t="str">
            <v>36000</v>
          </cell>
          <cell r="H570" t="str">
            <v>A</v>
          </cell>
          <cell r="I570" t="str">
            <v>00000041</v>
          </cell>
          <cell r="J570">
            <v>60</v>
          </cell>
          <cell r="K570">
            <v>312</v>
          </cell>
          <cell r="L570">
            <v>6184</v>
          </cell>
          <cell r="M570">
            <v>107</v>
          </cell>
          <cell r="N570">
            <v>10</v>
          </cell>
          <cell r="O570">
            <v>0</v>
          </cell>
          <cell r="P570">
            <v>107.1</v>
          </cell>
          <cell r="Q570" t="str">
            <v>0803</v>
          </cell>
          <cell r="R570" t="str">
            <v>36000</v>
          </cell>
          <cell r="S570" t="str">
            <v>200212</v>
          </cell>
          <cell r="T570" t="str">
            <v>PY42</v>
          </cell>
          <cell r="U570">
            <v>332.3</v>
          </cell>
          <cell r="V570" t="str">
            <v>LDB</v>
          </cell>
          <cell r="W570">
            <v>0</v>
          </cell>
          <cell r="X570" t="str">
            <v>SHR</v>
          </cell>
          <cell r="Y570">
            <v>8</v>
          </cell>
          <cell r="Z570">
            <v>8</v>
          </cell>
          <cell r="AA570" t="str">
            <v>PYP</v>
          </cell>
          <cell r="AB570" t="str">
            <v xml:space="preserve"> 0000026</v>
          </cell>
          <cell r="AC570" t="str">
            <v>PYL</v>
          </cell>
          <cell r="AD570" t="str">
            <v>003054</v>
          </cell>
          <cell r="AE570" t="str">
            <v>EMP</v>
          </cell>
          <cell r="AF570" t="str">
            <v>16244</v>
          </cell>
          <cell r="AG570" t="str">
            <v>JUL</v>
          </cell>
          <cell r="AH570" t="str">
            <v xml:space="preserve"> 000.00</v>
          </cell>
          <cell r="AI570" t="str">
            <v>BCH</v>
          </cell>
          <cell r="AJ570" t="str">
            <v>500</v>
          </cell>
          <cell r="AK570" t="str">
            <v>CLS</v>
          </cell>
          <cell r="AL570" t="str">
            <v>R513</v>
          </cell>
          <cell r="AM570" t="str">
            <v>DTA</v>
          </cell>
          <cell r="AN570" t="str">
            <v xml:space="preserve"> 00000000000.00</v>
          </cell>
          <cell r="AO570" t="str">
            <v>DTH</v>
          </cell>
          <cell r="AP570" t="str">
            <v xml:space="preserve"> 00000000000.00</v>
          </cell>
          <cell r="AV570" t="str">
            <v>000000000</v>
          </cell>
          <cell r="AW570" t="str">
            <v>000</v>
          </cell>
          <cell r="AX570" t="str">
            <v>00</v>
          </cell>
          <cell r="AY570" t="str">
            <v>0</v>
          </cell>
          <cell r="AZ570" t="str">
            <v>FPL Fibernet</v>
          </cell>
        </row>
        <row r="571">
          <cell r="A571" t="str">
            <v>107100</v>
          </cell>
          <cell r="B571" t="str">
            <v>0385</v>
          </cell>
          <cell r="C571" t="str">
            <v>06080</v>
          </cell>
          <cell r="D571" t="str">
            <v>0FIBER</v>
          </cell>
          <cell r="E571" t="str">
            <v>385000</v>
          </cell>
          <cell r="F571" t="str">
            <v>0803</v>
          </cell>
          <cell r="G571" t="str">
            <v>36000</v>
          </cell>
          <cell r="H571" t="str">
            <v>A</v>
          </cell>
          <cell r="I571" t="str">
            <v>00000041</v>
          </cell>
          <cell r="J571">
            <v>60</v>
          </cell>
          <cell r="K571">
            <v>385</v>
          </cell>
          <cell r="L571">
            <v>6184</v>
          </cell>
          <cell r="M571">
            <v>107</v>
          </cell>
          <cell r="N571">
            <v>10</v>
          </cell>
          <cell r="O571">
            <v>0</v>
          </cell>
          <cell r="P571">
            <v>107.1</v>
          </cell>
          <cell r="Q571" t="str">
            <v>0803</v>
          </cell>
          <cell r="R571" t="str">
            <v>36000</v>
          </cell>
          <cell r="S571" t="str">
            <v>200212</v>
          </cell>
          <cell r="T571" t="str">
            <v>PY42</v>
          </cell>
          <cell r="U571">
            <v>328.3</v>
          </cell>
          <cell r="V571" t="str">
            <v>LDB</v>
          </cell>
          <cell r="W571">
            <v>0</v>
          </cell>
          <cell r="X571" t="str">
            <v>SHR</v>
          </cell>
          <cell r="Y571">
            <v>8</v>
          </cell>
          <cell r="Z571">
            <v>8</v>
          </cell>
          <cell r="AA571" t="str">
            <v>PYP</v>
          </cell>
          <cell r="AB571" t="str">
            <v xml:space="preserve"> 0000025</v>
          </cell>
          <cell r="AC571" t="str">
            <v>PYL</v>
          </cell>
          <cell r="AD571" t="str">
            <v>004399</v>
          </cell>
          <cell r="AE571" t="str">
            <v>EMP</v>
          </cell>
          <cell r="AF571" t="str">
            <v>35412</v>
          </cell>
          <cell r="AG571" t="str">
            <v>JUL</v>
          </cell>
          <cell r="AH571" t="str">
            <v xml:space="preserve"> 000.00</v>
          </cell>
          <cell r="AI571" t="str">
            <v>BCH</v>
          </cell>
          <cell r="AJ571" t="str">
            <v>500</v>
          </cell>
          <cell r="AK571" t="str">
            <v>CLS</v>
          </cell>
          <cell r="AL571" t="str">
            <v>R436</v>
          </cell>
          <cell r="AM571" t="str">
            <v>DTA</v>
          </cell>
          <cell r="AN571" t="str">
            <v xml:space="preserve"> 00000000000.00</v>
          </cell>
          <cell r="AO571" t="str">
            <v>DTH</v>
          </cell>
          <cell r="AP571" t="str">
            <v xml:space="preserve"> 00000000000.00</v>
          </cell>
          <cell r="AV571" t="str">
            <v>000000000</v>
          </cell>
          <cell r="AW571" t="str">
            <v>000</v>
          </cell>
          <cell r="AX571" t="str">
            <v>00</v>
          </cell>
          <cell r="AY571" t="str">
            <v>0</v>
          </cell>
          <cell r="AZ571" t="str">
            <v>FPL Fibernet</v>
          </cell>
        </row>
        <row r="572">
          <cell r="A572" t="str">
            <v>107100</v>
          </cell>
          <cell r="B572" t="str">
            <v>0385</v>
          </cell>
          <cell r="C572" t="str">
            <v>06080</v>
          </cell>
          <cell r="D572" t="str">
            <v>0FIBER</v>
          </cell>
          <cell r="E572" t="str">
            <v>385000</v>
          </cell>
          <cell r="F572" t="str">
            <v>0803</v>
          </cell>
          <cell r="G572" t="str">
            <v>36000</v>
          </cell>
          <cell r="H572" t="str">
            <v>A</v>
          </cell>
          <cell r="I572" t="str">
            <v>00000041</v>
          </cell>
          <cell r="J572">
            <v>60</v>
          </cell>
          <cell r="K572">
            <v>385</v>
          </cell>
          <cell r="L572">
            <v>6184</v>
          </cell>
          <cell r="M572">
            <v>107</v>
          </cell>
          <cell r="N572">
            <v>10</v>
          </cell>
          <cell r="O572">
            <v>0</v>
          </cell>
          <cell r="P572">
            <v>107.1</v>
          </cell>
          <cell r="Q572" t="str">
            <v>0803</v>
          </cell>
          <cell r="R572" t="str">
            <v>36000</v>
          </cell>
          <cell r="S572" t="str">
            <v>200212</v>
          </cell>
          <cell r="T572" t="str">
            <v>PY42</v>
          </cell>
          <cell r="U572">
            <v>473.1</v>
          </cell>
          <cell r="V572" t="str">
            <v>LDB</v>
          </cell>
          <cell r="W572">
            <v>0</v>
          </cell>
          <cell r="X572" t="str">
            <v>SHR</v>
          </cell>
          <cell r="Y572">
            <v>12</v>
          </cell>
          <cell r="Z572">
            <v>12</v>
          </cell>
          <cell r="AA572" t="str">
            <v>PYP</v>
          </cell>
          <cell r="AB572" t="str">
            <v xml:space="preserve"> 0000025</v>
          </cell>
          <cell r="AC572" t="str">
            <v>PYL</v>
          </cell>
          <cell r="AD572" t="str">
            <v>004367</v>
          </cell>
          <cell r="AE572" t="str">
            <v>EMP</v>
          </cell>
          <cell r="AF572" t="str">
            <v>49315</v>
          </cell>
          <cell r="AG572" t="str">
            <v>JUL</v>
          </cell>
          <cell r="AH572" t="str">
            <v xml:space="preserve"> 000.00</v>
          </cell>
          <cell r="AI572" t="str">
            <v>BCH</v>
          </cell>
          <cell r="AJ572" t="str">
            <v>500</v>
          </cell>
          <cell r="AK572" t="str">
            <v>CLS</v>
          </cell>
          <cell r="AL572" t="str">
            <v>R234</v>
          </cell>
          <cell r="AM572" t="str">
            <v>DTA</v>
          </cell>
          <cell r="AN572" t="str">
            <v xml:space="preserve"> 00000000000.00</v>
          </cell>
          <cell r="AO572" t="str">
            <v>DTH</v>
          </cell>
          <cell r="AP572" t="str">
            <v xml:space="preserve"> 00000000000.00</v>
          </cell>
          <cell r="AV572" t="str">
            <v>000000000</v>
          </cell>
          <cell r="AW572" t="str">
            <v>000</v>
          </cell>
          <cell r="AX572" t="str">
            <v>00</v>
          </cell>
          <cell r="AY572" t="str">
            <v>0</v>
          </cell>
          <cell r="AZ572" t="str">
            <v>FPL Fibernet</v>
          </cell>
        </row>
        <row r="573">
          <cell r="A573" t="str">
            <v>107100</v>
          </cell>
          <cell r="B573" t="str">
            <v>0385</v>
          </cell>
          <cell r="C573" t="str">
            <v>06080</v>
          </cell>
          <cell r="D573" t="str">
            <v>0FIBER</v>
          </cell>
          <cell r="E573" t="str">
            <v>385000</v>
          </cell>
          <cell r="F573" t="str">
            <v>0803</v>
          </cell>
          <cell r="G573" t="str">
            <v>36000</v>
          </cell>
          <cell r="H573" t="str">
            <v>A</v>
          </cell>
          <cell r="I573" t="str">
            <v>00000041</v>
          </cell>
          <cell r="J573">
            <v>60</v>
          </cell>
          <cell r="K573">
            <v>385</v>
          </cell>
          <cell r="L573">
            <v>6184</v>
          </cell>
          <cell r="M573">
            <v>107</v>
          </cell>
          <cell r="N573">
            <v>10</v>
          </cell>
          <cell r="O573">
            <v>0</v>
          </cell>
          <cell r="P573">
            <v>107.1</v>
          </cell>
          <cell r="Q573" t="str">
            <v>0803</v>
          </cell>
          <cell r="R573" t="str">
            <v>36000</v>
          </cell>
          <cell r="S573" t="str">
            <v>200212</v>
          </cell>
          <cell r="T573" t="str">
            <v>PY42</v>
          </cell>
          <cell r="U573">
            <v>473.1</v>
          </cell>
          <cell r="V573" t="str">
            <v>LDB</v>
          </cell>
          <cell r="W573">
            <v>0</v>
          </cell>
          <cell r="X573" t="str">
            <v>SHR</v>
          </cell>
          <cell r="Y573">
            <v>12</v>
          </cell>
          <cell r="Z573">
            <v>12</v>
          </cell>
          <cell r="AA573" t="str">
            <v>PYP</v>
          </cell>
          <cell r="AB573" t="str">
            <v xml:space="preserve"> 0000026</v>
          </cell>
          <cell r="AC573" t="str">
            <v>PYL</v>
          </cell>
          <cell r="AD573" t="str">
            <v>004367</v>
          </cell>
          <cell r="AE573" t="str">
            <v>EMP</v>
          </cell>
          <cell r="AF573" t="str">
            <v>49315</v>
          </cell>
          <cell r="AG573" t="str">
            <v>JUL</v>
          </cell>
          <cell r="AH573" t="str">
            <v xml:space="preserve"> 000.00</v>
          </cell>
          <cell r="AI573" t="str">
            <v>BCH</v>
          </cell>
          <cell r="AJ573" t="str">
            <v>500</v>
          </cell>
          <cell r="AK573" t="str">
            <v>CLS</v>
          </cell>
          <cell r="AL573" t="str">
            <v>R234</v>
          </cell>
          <cell r="AM573" t="str">
            <v>DTA</v>
          </cell>
          <cell r="AN573" t="str">
            <v xml:space="preserve"> 00000000000.00</v>
          </cell>
          <cell r="AO573" t="str">
            <v>DTH</v>
          </cell>
          <cell r="AP573" t="str">
            <v xml:space="preserve"> 00000000000.00</v>
          </cell>
          <cell r="AV573" t="str">
            <v>000000000</v>
          </cell>
          <cell r="AW573" t="str">
            <v>000</v>
          </cell>
          <cell r="AX573" t="str">
            <v>00</v>
          </cell>
          <cell r="AY573" t="str">
            <v>0</v>
          </cell>
          <cell r="AZ573" t="str">
            <v>FPL Fibernet</v>
          </cell>
        </row>
        <row r="574">
          <cell r="A574" t="str">
            <v>107100</v>
          </cell>
          <cell r="B574" t="str">
            <v>0312</v>
          </cell>
          <cell r="C574" t="str">
            <v>06080</v>
          </cell>
          <cell r="D574" t="str">
            <v>0FIBER</v>
          </cell>
          <cell r="E574" t="str">
            <v>312000</v>
          </cell>
          <cell r="F574" t="str">
            <v>0790</v>
          </cell>
          <cell r="G574" t="str">
            <v>65000</v>
          </cell>
          <cell r="H574" t="str">
            <v>A</v>
          </cell>
          <cell r="I574" t="str">
            <v>00000041</v>
          </cell>
          <cell r="J574">
            <v>63</v>
          </cell>
          <cell r="K574">
            <v>312</v>
          </cell>
          <cell r="L574">
            <v>6185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 t="str">
            <v>0790</v>
          </cell>
          <cell r="R574" t="str">
            <v>65000</v>
          </cell>
          <cell r="S574" t="str">
            <v>200212</v>
          </cell>
          <cell r="T574" t="str">
            <v>CA01</v>
          </cell>
          <cell r="U574">
            <v>130000</v>
          </cell>
          <cell r="V574" t="str">
            <v>LDB</v>
          </cell>
          <cell r="W574">
            <v>0</v>
          </cell>
          <cell r="Y574">
            <v>0</v>
          </cell>
          <cell r="Z574">
            <v>0</v>
          </cell>
          <cell r="AA574" t="str">
            <v>BCH</v>
          </cell>
          <cell r="AB574" t="str">
            <v>0011</v>
          </cell>
          <cell r="AC574" t="str">
            <v>WKS</v>
          </cell>
          <cell r="AE574" t="str">
            <v>JV#</v>
          </cell>
          <cell r="AF574" t="str">
            <v>1232</v>
          </cell>
          <cell r="AG574" t="str">
            <v>FRN</v>
          </cell>
          <cell r="AH574" t="str">
            <v>6185</v>
          </cell>
          <cell r="AI574" t="str">
            <v>RP#</v>
          </cell>
          <cell r="AJ574" t="str">
            <v>000</v>
          </cell>
          <cell r="AK574" t="str">
            <v>CTL</v>
          </cell>
          <cell r="AM574" t="str">
            <v>RF#</v>
          </cell>
          <cell r="AU574" t="str">
            <v>ACCRUAL OF OCT 02 CAPITAL</v>
          </cell>
          <cell r="AZ574" t="str">
            <v>FPL Fibernet</v>
          </cell>
        </row>
        <row r="575">
          <cell r="A575" t="str">
            <v>107100</v>
          </cell>
          <cell r="B575" t="str">
            <v>0312</v>
          </cell>
          <cell r="C575" t="str">
            <v>06080</v>
          </cell>
          <cell r="D575" t="str">
            <v>0FIBER</v>
          </cell>
          <cell r="E575" t="str">
            <v>312000</v>
          </cell>
          <cell r="F575" t="str">
            <v>0803</v>
          </cell>
          <cell r="G575" t="str">
            <v>36000</v>
          </cell>
          <cell r="H575" t="str">
            <v>A</v>
          </cell>
          <cell r="I575" t="str">
            <v>00000041</v>
          </cell>
          <cell r="J575">
            <v>60</v>
          </cell>
          <cell r="K575">
            <v>312</v>
          </cell>
          <cell r="L575">
            <v>6185</v>
          </cell>
          <cell r="M575">
            <v>107</v>
          </cell>
          <cell r="N575">
            <v>10</v>
          </cell>
          <cell r="O575">
            <v>0</v>
          </cell>
          <cell r="P575">
            <v>107.1</v>
          </cell>
          <cell r="Q575" t="str">
            <v>0803</v>
          </cell>
          <cell r="R575" t="str">
            <v>36000</v>
          </cell>
          <cell r="S575" t="str">
            <v>200212</v>
          </cell>
          <cell r="T575" t="str">
            <v>PY42</v>
          </cell>
          <cell r="U575">
            <v>249.23</v>
          </cell>
          <cell r="V575" t="str">
            <v>LDB</v>
          </cell>
          <cell r="W575">
            <v>0</v>
          </cell>
          <cell r="X575" t="str">
            <v>SHR</v>
          </cell>
          <cell r="Y575">
            <v>6</v>
          </cell>
          <cell r="Z575">
            <v>6</v>
          </cell>
          <cell r="AA575" t="str">
            <v>PYP</v>
          </cell>
          <cell r="AB575" t="str">
            <v xml:space="preserve"> 0000001</v>
          </cell>
          <cell r="AC575" t="str">
            <v>PYL</v>
          </cell>
          <cell r="AD575" t="str">
            <v>003054</v>
          </cell>
          <cell r="AE575" t="str">
            <v>EMP</v>
          </cell>
          <cell r="AF575" t="str">
            <v>16244</v>
          </cell>
          <cell r="AG575" t="str">
            <v>JUL</v>
          </cell>
          <cell r="AH575" t="str">
            <v xml:space="preserve"> 000.00</v>
          </cell>
          <cell r="AI575" t="str">
            <v>BCH</v>
          </cell>
          <cell r="AJ575" t="str">
            <v>500</v>
          </cell>
          <cell r="AK575" t="str">
            <v>CLS</v>
          </cell>
          <cell r="AL575" t="str">
            <v>R513</v>
          </cell>
          <cell r="AM575" t="str">
            <v>DTA</v>
          </cell>
          <cell r="AN575" t="str">
            <v xml:space="preserve"> 00000000000.00</v>
          </cell>
          <cell r="AO575" t="str">
            <v>DTH</v>
          </cell>
          <cell r="AP575" t="str">
            <v xml:space="preserve"> 00000000000.00</v>
          </cell>
          <cell r="AV575" t="str">
            <v>000000000</v>
          </cell>
          <cell r="AW575" t="str">
            <v>000</v>
          </cell>
          <cell r="AX575" t="str">
            <v>00</v>
          </cell>
          <cell r="AY575" t="str">
            <v>0</v>
          </cell>
          <cell r="AZ575" t="str">
            <v>FPL Fibernet</v>
          </cell>
        </row>
        <row r="576">
          <cell r="A576" t="str">
            <v>107100</v>
          </cell>
          <cell r="B576" t="str">
            <v>0312</v>
          </cell>
          <cell r="C576" t="str">
            <v>06080</v>
          </cell>
          <cell r="D576" t="str">
            <v>0FIBER</v>
          </cell>
          <cell r="E576" t="str">
            <v>312000</v>
          </cell>
          <cell r="F576" t="str">
            <v>0803</v>
          </cell>
          <cell r="G576" t="str">
            <v>36000</v>
          </cell>
          <cell r="H576" t="str">
            <v>A</v>
          </cell>
          <cell r="I576" t="str">
            <v>00000041</v>
          </cell>
          <cell r="J576">
            <v>60</v>
          </cell>
          <cell r="K576">
            <v>312</v>
          </cell>
          <cell r="L576">
            <v>6185</v>
          </cell>
          <cell r="M576">
            <v>107</v>
          </cell>
          <cell r="N576">
            <v>10</v>
          </cell>
          <cell r="O576">
            <v>0</v>
          </cell>
          <cell r="P576">
            <v>107.1</v>
          </cell>
          <cell r="Q576" t="str">
            <v>0803</v>
          </cell>
          <cell r="R576" t="str">
            <v>36000</v>
          </cell>
          <cell r="S576" t="str">
            <v>200212</v>
          </cell>
          <cell r="T576" t="str">
            <v>PY42</v>
          </cell>
          <cell r="U576">
            <v>332.3</v>
          </cell>
          <cell r="V576" t="str">
            <v>LDB</v>
          </cell>
          <cell r="W576">
            <v>0</v>
          </cell>
          <cell r="X576" t="str">
            <v>SHR</v>
          </cell>
          <cell r="Y576">
            <v>8</v>
          </cell>
          <cell r="Z576">
            <v>8</v>
          </cell>
          <cell r="AA576" t="str">
            <v>PYP</v>
          </cell>
          <cell r="AB576" t="str">
            <v xml:space="preserve"> 0000025</v>
          </cell>
          <cell r="AC576" t="str">
            <v>PYL</v>
          </cell>
          <cell r="AD576" t="str">
            <v>003054</v>
          </cell>
          <cell r="AE576" t="str">
            <v>EMP</v>
          </cell>
          <cell r="AF576" t="str">
            <v>16244</v>
          </cell>
          <cell r="AG576" t="str">
            <v>JUL</v>
          </cell>
          <cell r="AH576" t="str">
            <v xml:space="preserve"> 000.00</v>
          </cell>
          <cell r="AI576" t="str">
            <v>BCH</v>
          </cell>
          <cell r="AJ576" t="str">
            <v>500</v>
          </cell>
          <cell r="AK576" t="str">
            <v>CLS</v>
          </cell>
          <cell r="AL576" t="str">
            <v>R513</v>
          </cell>
          <cell r="AM576" t="str">
            <v>DTA</v>
          </cell>
          <cell r="AN576" t="str">
            <v xml:space="preserve"> 00000000000.00</v>
          </cell>
          <cell r="AO576" t="str">
            <v>DTH</v>
          </cell>
          <cell r="AP576" t="str">
            <v xml:space="preserve"> 00000000000.00</v>
          </cell>
          <cell r="AV576" t="str">
            <v>000000000</v>
          </cell>
          <cell r="AW576" t="str">
            <v>000</v>
          </cell>
          <cell r="AX576" t="str">
            <v>00</v>
          </cell>
          <cell r="AY576" t="str">
            <v>0</v>
          </cell>
          <cell r="AZ576" t="str">
            <v>FPL Fibernet</v>
          </cell>
        </row>
        <row r="577">
          <cell r="A577" t="str">
            <v>107100</v>
          </cell>
          <cell r="B577" t="str">
            <v>0312</v>
          </cell>
          <cell r="C577" t="str">
            <v>06080</v>
          </cell>
          <cell r="D577" t="str">
            <v>0FIBER</v>
          </cell>
          <cell r="E577" t="str">
            <v>312000</v>
          </cell>
          <cell r="F577" t="str">
            <v>0803</v>
          </cell>
          <cell r="G577" t="str">
            <v>36000</v>
          </cell>
          <cell r="H577" t="str">
            <v>A</v>
          </cell>
          <cell r="I577" t="str">
            <v>00000041</v>
          </cell>
          <cell r="J577">
            <v>65</v>
          </cell>
          <cell r="K577">
            <v>312</v>
          </cell>
          <cell r="L577">
            <v>6185</v>
          </cell>
          <cell r="M577">
            <v>107</v>
          </cell>
          <cell r="N577">
            <v>10</v>
          </cell>
          <cell r="O577">
            <v>0</v>
          </cell>
          <cell r="P577">
            <v>107.1</v>
          </cell>
          <cell r="Q577" t="str">
            <v>0803</v>
          </cell>
          <cell r="R577" t="str">
            <v>36000</v>
          </cell>
          <cell r="S577" t="str">
            <v>200212</v>
          </cell>
          <cell r="T577" t="str">
            <v>PY42</v>
          </cell>
          <cell r="U577">
            <v>543.6</v>
          </cell>
          <cell r="V577" t="str">
            <v>LDB</v>
          </cell>
          <cell r="W577">
            <v>0</v>
          </cell>
          <cell r="X577" t="str">
            <v>SHR</v>
          </cell>
          <cell r="Y577">
            <v>16</v>
          </cell>
          <cell r="Z577">
            <v>16</v>
          </cell>
          <cell r="AA577" t="str">
            <v>PYP</v>
          </cell>
          <cell r="AB577" t="str">
            <v xml:space="preserve"> 0000026</v>
          </cell>
          <cell r="AC577" t="str">
            <v>PYL</v>
          </cell>
          <cell r="AD577" t="str">
            <v>004366</v>
          </cell>
          <cell r="AE577" t="str">
            <v>EMP</v>
          </cell>
          <cell r="AF577" t="str">
            <v>36745</v>
          </cell>
          <cell r="AG577" t="str">
            <v>JUL</v>
          </cell>
          <cell r="AH577" t="str">
            <v xml:space="preserve"> 000.00</v>
          </cell>
          <cell r="AI577" t="str">
            <v>BCH</v>
          </cell>
          <cell r="AJ577" t="str">
            <v>500</v>
          </cell>
          <cell r="AK577" t="str">
            <v>CLS</v>
          </cell>
          <cell r="AL577" t="str">
            <v>R432</v>
          </cell>
          <cell r="AM577" t="str">
            <v>DTA</v>
          </cell>
          <cell r="AN577" t="str">
            <v xml:space="preserve"> 00000000000.00</v>
          </cell>
          <cell r="AO577" t="str">
            <v>DTH</v>
          </cell>
          <cell r="AP577" t="str">
            <v xml:space="preserve"> 00000000000.00</v>
          </cell>
          <cell r="AV577" t="str">
            <v>000000000</v>
          </cell>
          <cell r="AW577" t="str">
            <v>000</v>
          </cell>
          <cell r="AX577" t="str">
            <v>00</v>
          </cell>
          <cell r="AY577" t="str">
            <v>0</v>
          </cell>
          <cell r="AZ577" t="str">
            <v>FPL Fibernet</v>
          </cell>
        </row>
        <row r="578">
          <cell r="A578" t="str">
            <v>107100</v>
          </cell>
          <cell r="B578" t="str">
            <v>0312</v>
          </cell>
          <cell r="C578" t="str">
            <v>06080</v>
          </cell>
          <cell r="D578" t="str">
            <v>0FIBER</v>
          </cell>
          <cell r="E578" t="str">
            <v>312000</v>
          </cell>
          <cell r="F578" t="str">
            <v>0803</v>
          </cell>
          <cell r="G578" t="str">
            <v>36000</v>
          </cell>
          <cell r="H578" t="str">
            <v>A</v>
          </cell>
          <cell r="I578" t="str">
            <v>00000041</v>
          </cell>
          <cell r="J578">
            <v>65</v>
          </cell>
          <cell r="K578">
            <v>312</v>
          </cell>
          <cell r="L578">
            <v>6185</v>
          </cell>
          <cell r="M578">
            <v>107</v>
          </cell>
          <cell r="N578">
            <v>10</v>
          </cell>
          <cell r="O578">
            <v>0</v>
          </cell>
          <cell r="P578">
            <v>107.1</v>
          </cell>
          <cell r="Q578" t="str">
            <v>0803</v>
          </cell>
          <cell r="R578" t="str">
            <v>36000</v>
          </cell>
          <cell r="S578" t="str">
            <v>200212</v>
          </cell>
          <cell r="T578" t="str">
            <v>PY42</v>
          </cell>
          <cell r="U578">
            <v>1630.8</v>
          </cell>
          <cell r="V578" t="str">
            <v>LDB</v>
          </cell>
          <cell r="W578">
            <v>0</v>
          </cell>
          <cell r="X578" t="str">
            <v>SHR</v>
          </cell>
          <cell r="Y578">
            <v>48</v>
          </cell>
          <cell r="Z578">
            <v>48</v>
          </cell>
          <cell r="AA578" t="str">
            <v>PYP</v>
          </cell>
          <cell r="AB578" t="str">
            <v xml:space="preserve"> 0000025</v>
          </cell>
          <cell r="AC578" t="str">
            <v>PYL</v>
          </cell>
          <cell r="AD578" t="str">
            <v>004366</v>
          </cell>
          <cell r="AE578" t="str">
            <v>EMP</v>
          </cell>
          <cell r="AF578" t="str">
            <v>36745</v>
          </cell>
          <cell r="AG578" t="str">
            <v>JUL</v>
          </cell>
          <cell r="AH578" t="str">
            <v xml:space="preserve"> 000.00</v>
          </cell>
          <cell r="AI578" t="str">
            <v>BCH</v>
          </cell>
          <cell r="AJ578" t="str">
            <v>500</v>
          </cell>
          <cell r="AK578" t="str">
            <v>CLS</v>
          </cell>
          <cell r="AL578" t="str">
            <v>R432</v>
          </cell>
          <cell r="AM578" t="str">
            <v>DTA</v>
          </cell>
          <cell r="AN578" t="str">
            <v xml:space="preserve"> 00000000000.00</v>
          </cell>
          <cell r="AO578" t="str">
            <v>DTH</v>
          </cell>
          <cell r="AP578" t="str">
            <v xml:space="preserve"> 00000000000.00</v>
          </cell>
          <cell r="AV578" t="str">
            <v>000000000</v>
          </cell>
          <cell r="AW578" t="str">
            <v>000</v>
          </cell>
          <cell r="AX578" t="str">
            <v>00</v>
          </cell>
          <cell r="AY578" t="str">
            <v>0</v>
          </cell>
          <cell r="AZ578" t="str">
            <v>FPL Fibernet</v>
          </cell>
        </row>
        <row r="579">
          <cell r="A579" t="str">
            <v>107100</v>
          </cell>
          <cell r="B579" t="str">
            <v>0366</v>
          </cell>
          <cell r="C579" t="str">
            <v>06080</v>
          </cell>
          <cell r="D579" t="str">
            <v>0FIBER</v>
          </cell>
          <cell r="E579" t="str">
            <v>366000</v>
          </cell>
          <cell r="F579" t="str">
            <v>0662</v>
          </cell>
          <cell r="G579" t="str">
            <v>65000</v>
          </cell>
          <cell r="H579" t="str">
            <v>A</v>
          </cell>
          <cell r="I579" t="str">
            <v>00000041</v>
          </cell>
          <cell r="J579">
            <v>63</v>
          </cell>
          <cell r="K579">
            <v>366</v>
          </cell>
          <cell r="L579">
            <v>6185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 t="str">
            <v>0662</v>
          </cell>
          <cell r="R579" t="str">
            <v>65000</v>
          </cell>
          <cell r="S579" t="str">
            <v>200212</v>
          </cell>
          <cell r="T579" t="str">
            <v>CA01</v>
          </cell>
          <cell r="U579">
            <v>6355</v>
          </cell>
          <cell r="V579" t="str">
            <v>LDB</v>
          </cell>
          <cell r="W579">
            <v>0</v>
          </cell>
          <cell r="Y579">
            <v>0</v>
          </cell>
          <cell r="Z579">
            <v>0</v>
          </cell>
          <cell r="AA579" t="str">
            <v>BCH</v>
          </cell>
          <cell r="AB579" t="str">
            <v>0058</v>
          </cell>
          <cell r="AC579" t="str">
            <v>WKS</v>
          </cell>
          <cell r="AE579" t="str">
            <v>JV#</v>
          </cell>
          <cell r="AF579" t="str">
            <v>1232</v>
          </cell>
          <cell r="AG579" t="str">
            <v>FRN</v>
          </cell>
          <cell r="AH579" t="str">
            <v>6185</v>
          </cell>
          <cell r="AI579" t="str">
            <v>RP#</v>
          </cell>
          <cell r="AJ579" t="str">
            <v>000</v>
          </cell>
          <cell r="AK579" t="str">
            <v>CTL</v>
          </cell>
          <cell r="AM579" t="str">
            <v>RF#</v>
          </cell>
          <cell r="AU579" t="str">
            <v>K NEX INVOICES</v>
          </cell>
          <cell r="AZ579" t="str">
            <v>FPL Fibernet</v>
          </cell>
        </row>
        <row r="580">
          <cell r="A580" t="str">
            <v>107100</v>
          </cell>
          <cell r="B580" t="str">
            <v>0366</v>
          </cell>
          <cell r="C580" t="str">
            <v>06080</v>
          </cell>
          <cell r="D580" t="str">
            <v>0FIBER</v>
          </cell>
          <cell r="E580" t="str">
            <v>366000</v>
          </cell>
          <cell r="F580" t="str">
            <v>0803</v>
          </cell>
          <cell r="G580" t="str">
            <v>36000</v>
          </cell>
          <cell r="H580" t="str">
            <v>A</v>
          </cell>
          <cell r="I580" t="str">
            <v>00000041</v>
          </cell>
          <cell r="J580">
            <v>60</v>
          </cell>
          <cell r="K580">
            <v>366</v>
          </cell>
          <cell r="L580">
            <v>6185</v>
          </cell>
          <cell r="M580">
            <v>3</v>
          </cell>
          <cell r="N580">
            <v>98</v>
          </cell>
          <cell r="O580">
            <v>1</v>
          </cell>
          <cell r="P580">
            <v>3.9809999999999999</v>
          </cell>
          <cell r="Q580" t="str">
            <v>0803</v>
          </cell>
          <cell r="R580" t="str">
            <v>36000</v>
          </cell>
          <cell r="S580" t="str">
            <v>200212</v>
          </cell>
          <cell r="T580" t="str">
            <v>PY42</v>
          </cell>
          <cell r="U580">
            <v>1945.3</v>
          </cell>
          <cell r="V580" t="str">
            <v>LDB</v>
          </cell>
          <cell r="W580">
            <v>0</v>
          </cell>
          <cell r="X580" t="str">
            <v>SHR</v>
          </cell>
          <cell r="Y580">
            <v>56</v>
          </cell>
          <cell r="Z580">
            <v>56</v>
          </cell>
          <cell r="AA580" t="str">
            <v>PYP</v>
          </cell>
          <cell r="AB580" t="str">
            <v xml:space="preserve"> 0000026</v>
          </cell>
          <cell r="AC580" t="str">
            <v>PYL</v>
          </cell>
          <cell r="AD580" t="str">
            <v>004399</v>
          </cell>
          <cell r="AE580" t="str">
            <v>EMP</v>
          </cell>
          <cell r="AF580" t="str">
            <v>27026</v>
          </cell>
          <cell r="AG580" t="str">
            <v>JUL</v>
          </cell>
          <cell r="AH580" t="str">
            <v xml:space="preserve"> 000.00</v>
          </cell>
          <cell r="AI580" t="str">
            <v>BCH</v>
          </cell>
          <cell r="AJ580" t="str">
            <v>500</v>
          </cell>
          <cell r="AK580" t="str">
            <v>CLS</v>
          </cell>
          <cell r="AL580" t="str">
            <v>R445</v>
          </cell>
          <cell r="AM580" t="str">
            <v>DTA</v>
          </cell>
          <cell r="AN580" t="str">
            <v xml:space="preserve"> 00000000000.00</v>
          </cell>
          <cell r="AO580" t="str">
            <v>DTH</v>
          </cell>
          <cell r="AP580" t="str">
            <v xml:space="preserve"> 00000000000.00</v>
          </cell>
          <cell r="AV580" t="str">
            <v>000000000</v>
          </cell>
          <cell r="AW580" t="str">
            <v>000</v>
          </cell>
          <cell r="AX580" t="str">
            <v>00</v>
          </cell>
          <cell r="AY580" t="str">
            <v>0</v>
          </cell>
          <cell r="AZ580" t="str">
            <v>FPL Fibernet</v>
          </cell>
        </row>
        <row r="581">
          <cell r="A581" t="str">
            <v>107100</v>
          </cell>
          <cell r="B581" t="str">
            <v>0366</v>
          </cell>
          <cell r="C581" t="str">
            <v>06080</v>
          </cell>
          <cell r="D581" t="str">
            <v>0FIBER</v>
          </cell>
          <cell r="E581" t="str">
            <v>366000</v>
          </cell>
          <cell r="F581" t="str">
            <v>0803</v>
          </cell>
          <cell r="G581" t="str">
            <v>36000</v>
          </cell>
          <cell r="H581" t="str">
            <v>A</v>
          </cell>
          <cell r="I581" t="str">
            <v>00000041</v>
          </cell>
          <cell r="J581">
            <v>60</v>
          </cell>
          <cell r="K581">
            <v>366</v>
          </cell>
          <cell r="L581">
            <v>6185</v>
          </cell>
          <cell r="M581">
            <v>3</v>
          </cell>
          <cell r="N581">
            <v>98</v>
          </cell>
          <cell r="O581">
            <v>1</v>
          </cell>
          <cell r="P581">
            <v>3.9809999999999999</v>
          </cell>
          <cell r="Q581" t="str">
            <v>0803</v>
          </cell>
          <cell r="R581" t="str">
            <v>36000</v>
          </cell>
          <cell r="S581" t="str">
            <v>200212</v>
          </cell>
          <cell r="T581" t="str">
            <v>PY42</v>
          </cell>
          <cell r="U581">
            <v>2084.25</v>
          </cell>
          <cell r="V581" t="str">
            <v>LDB</v>
          </cell>
          <cell r="W581">
            <v>0</v>
          </cell>
          <cell r="X581" t="str">
            <v>SHR</v>
          </cell>
          <cell r="Y581">
            <v>60</v>
          </cell>
          <cell r="Z581">
            <v>60</v>
          </cell>
          <cell r="AA581" t="str">
            <v>PYP</v>
          </cell>
          <cell r="AB581" t="str">
            <v xml:space="preserve"> 0000025</v>
          </cell>
          <cell r="AC581" t="str">
            <v>PYL</v>
          </cell>
          <cell r="AD581" t="str">
            <v>004399</v>
          </cell>
          <cell r="AE581" t="str">
            <v>EMP</v>
          </cell>
          <cell r="AF581" t="str">
            <v>27026</v>
          </cell>
          <cell r="AG581" t="str">
            <v>JUL</v>
          </cell>
          <cell r="AH581" t="str">
            <v xml:space="preserve"> 000.00</v>
          </cell>
          <cell r="AI581" t="str">
            <v>BCH</v>
          </cell>
          <cell r="AJ581" t="str">
            <v>500</v>
          </cell>
          <cell r="AK581" t="str">
            <v>CLS</v>
          </cell>
          <cell r="AL581" t="str">
            <v>R445</v>
          </cell>
          <cell r="AM581" t="str">
            <v>DTA</v>
          </cell>
          <cell r="AN581" t="str">
            <v xml:space="preserve"> 00000000000.00</v>
          </cell>
          <cell r="AO581" t="str">
            <v>DTH</v>
          </cell>
          <cell r="AP581" t="str">
            <v xml:space="preserve"> 00000000000.00</v>
          </cell>
          <cell r="AV581" t="str">
            <v>000000000</v>
          </cell>
          <cell r="AW581" t="str">
            <v>000</v>
          </cell>
          <cell r="AX581" t="str">
            <v>00</v>
          </cell>
          <cell r="AY581" t="str">
            <v>0</v>
          </cell>
          <cell r="AZ581" t="str">
            <v>FPL Fibernet</v>
          </cell>
        </row>
        <row r="582">
          <cell r="A582" t="str">
            <v>107100</v>
          </cell>
          <cell r="B582" t="str">
            <v>0306</v>
          </cell>
          <cell r="C582" t="str">
            <v>06201</v>
          </cell>
          <cell r="D582" t="str">
            <v>0ELECT</v>
          </cell>
          <cell r="E582" t="str">
            <v>306000</v>
          </cell>
          <cell r="F582" t="str">
            <v>0675</v>
          </cell>
          <cell r="G582" t="str">
            <v>52450</v>
          </cell>
          <cell r="H582" t="str">
            <v>A</v>
          </cell>
          <cell r="I582" t="str">
            <v>00000041</v>
          </cell>
          <cell r="J582">
            <v>66</v>
          </cell>
          <cell r="K582">
            <v>306</v>
          </cell>
          <cell r="L582">
            <v>6201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 t="str">
            <v>0675</v>
          </cell>
          <cell r="R582" t="str">
            <v>52450</v>
          </cell>
          <cell r="S582" t="str">
            <v>200212</v>
          </cell>
          <cell r="T582" t="str">
            <v>SA01</v>
          </cell>
          <cell r="U582">
            <v>25.61</v>
          </cell>
          <cell r="W582">
            <v>0</v>
          </cell>
          <cell r="Y582">
            <v>0</v>
          </cell>
          <cell r="Z582">
            <v>0</v>
          </cell>
          <cell r="AA582" t="str">
            <v>BCH</v>
          </cell>
          <cell r="AB582" t="str">
            <v>450002351</v>
          </cell>
          <cell r="AC582" t="str">
            <v>PO#</v>
          </cell>
          <cell r="AE582" t="str">
            <v>S/R</v>
          </cell>
          <cell r="AI582" t="str">
            <v>PYN</v>
          </cell>
          <cell r="AJ582" t="str">
            <v>UNITED PARCEL SVC OF AMER</v>
          </cell>
          <cell r="AK582" t="str">
            <v>VND</v>
          </cell>
          <cell r="AL582" t="str">
            <v>362407381</v>
          </cell>
          <cell r="AM582" t="str">
            <v>FAC</v>
          </cell>
          <cell r="AN582" t="str">
            <v>000</v>
          </cell>
          <cell r="AQ582" t="str">
            <v>NVD</v>
          </cell>
          <cell r="AR582" t="str">
            <v>2002-11-</v>
          </cell>
          <cell r="AU582" t="str">
            <v>0000R454V3442       UNITED PARCEL SVC OF1900003361</v>
          </cell>
          <cell r="AV582" t="str">
            <v>WF-BATCH</v>
          </cell>
          <cell r="AW582" t="str">
            <v>000</v>
          </cell>
          <cell r="AX582" t="str">
            <v>00</v>
          </cell>
          <cell r="AY582" t="str">
            <v>0</v>
          </cell>
          <cell r="AZ582" t="str">
            <v>FPL Fibernet</v>
          </cell>
        </row>
        <row r="583">
          <cell r="A583" t="str">
            <v>107100</v>
          </cell>
          <cell r="B583" t="str">
            <v>0306</v>
          </cell>
          <cell r="C583" t="str">
            <v>06201</v>
          </cell>
          <cell r="D583" t="str">
            <v>0ELECT</v>
          </cell>
          <cell r="E583" t="str">
            <v>306000</v>
          </cell>
          <cell r="F583" t="str">
            <v>0675</v>
          </cell>
          <cell r="G583" t="str">
            <v>52450</v>
          </cell>
          <cell r="H583" t="str">
            <v>A</v>
          </cell>
          <cell r="I583" t="str">
            <v>00000041</v>
          </cell>
          <cell r="J583">
            <v>66</v>
          </cell>
          <cell r="K583">
            <v>306</v>
          </cell>
          <cell r="L583">
            <v>6201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 t="str">
            <v>0675</v>
          </cell>
          <cell r="R583" t="str">
            <v>52450</v>
          </cell>
          <cell r="S583" t="str">
            <v>200212</v>
          </cell>
          <cell r="T583" t="str">
            <v>SA01</v>
          </cell>
          <cell r="U583">
            <v>112.67</v>
          </cell>
          <cell r="W583">
            <v>0</v>
          </cell>
          <cell r="Y583">
            <v>0</v>
          </cell>
          <cell r="Z583">
            <v>0</v>
          </cell>
          <cell r="AA583" t="str">
            <v>BCH</v>
          </cell>
          <cell r="AB583" t="str">
            <v>450002361</v>
          </cell>
          <cell r="AC583" t="str">
            <v>PO#</v>
          </cell>
          <cell r="AE583" t="str">
            <v>S/R</v>
          </cell>
          <cell r="AI583" t="str">
            <v>PYN</v>
          </cell>
          <cell r="AJ583" t="str">
            <v>FEDERAL EXPRESS CORP</v>
          </cell>
          <cell r="AK583" t="str">
            <v>VND</v>
          </cell>
          <cell r="AL583" t="str">
            <v>710427007</v>
          </cell>
          <cell r="AM583" t="str">
            <v>FAC</v>
          </cell>
          <cell r="AN583" t="str">
            <v>000</v>
          </cell>
          <cell r="AQ583" t="str">
            <v>NVD</v>
          </cell>
          <cell r="AR583" t="str">
            <v>2002-11-</v>
          </cell>
          <cell r="AU583" t="str">
            <v>4-471-17820         FEDERAL EXPRESS CORP1900003491</v>
          </cell>
          <cell r="AV583" t="str">
            <v>WF-BATCH</v>
          </cell>
          <cell r="AW583" t="str">
            <v>000</v>
          </cell>
          <cell r="AX583" t="str">
            <v>00</v>
          </cell>
          <cell r="AY583" t="str">
            <v>0</v>
          </cell>
          <cell r="AZ583" t="str">
            <v>FPL Fibernet</v>
          </cell>
        </row>
        <row r="584">
          <cell r="A584" t="str">
            <v>107100</v>
          </cell>
          <cell r="B584" t="str">
            <v>0306</v>
          </cell>
          <cell r="C584" t="str">
            <v>06201</v>
          </cell>
          <cell r="D584" t="str">
            <v>0ELECT</v>
          </cell>
          <cell r="E584" t="str">
            <v>306000</v>
          </cell>
          <cell r="F584" t="str">
            <v>0676</v>
          </cell>
          <cell r="G584" t="str">
            <v>11450</v>
          </cell>
          <cell r="H584" t="str">
            <v>A</v>
          </cell>
          <cell r="I584" t="str">
            <v>00000041</v>
          </cell>
          <cell r="J584">
            <v>66</v>
          </cell>
          <cell r="K584">
            <v>306</v>
          </cell>
          <cell r="L584">
            <v>6201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 t="str">
            <v>0676</v>
          </cell>
          <cell r="R584" t="str">
            <v>11450</v>
          </cell>
          <cell r="S584" t="str">
            <v>200212</v>
          </cell>
          <cell r="T584" t="str">
            <v>SA01</v>
          </cell>
          <cell r="U584">
            <v>200.04</v>
          </cell>
          <cell r="V584" t="str">
            <v>LDB</v>
          </cell>
          <cell r="W584">
            <v>0</v>
          </cell>
          <cell r="Y584">
            <v>0</v>
          </cell>
          <cell r="Z584">
            <v>1</v>
          </cell>
          <cell r="AA584" t="str">
            <v>MS#</v>
          </cell>
          <cell r="AB584" t="str">
            <v xml:space="preserve">   998014037</v>
          </cell>
          <cell r="AC584" t="str">
            <v>BCH</v>
          </cell>
          <cell r="AD584" t="str">
            <v>021118</v>
          </cell>
          <cell r="AE584" t="str">
            <v>TML</v>
          </cell>
          <cell r="AF584" t="str">
            <v>12004</v>
          </cell>
          <cell r="AG584" t="str">
            <v>SRL</v>
          </cell>
          <cell r="AH584" t="str">
            <v>0366</v>
          </cell>
          <cell r="AI584" t="str">
            <v>DLV</v>
          </cell>
          <cell r="AJ584" t="str">
            <v>000</v>
          </cell>
          <cell r="AK584" t="str">
            <v>REL</v>
          </cell>
          <cell r="AL584" t="str">
            <v>000</v>
          </cell>
          <cell r="AM584" t="str">
            <v>LN#</v>
          </cell>
          <cell r="AO584" t="str">
            <v>UOI</v>
          </cell>
          <cell r="AP584" t="str">
            <v>EA</v>
          </cell>
          <cell r="AU584" t="str">
            <v>0</v>
          </cell>
          <cell r="AW584" t="str">
            <v>000</v>
          </cell>
          <cell r="AX584" t="str">
            <v>00</v>
          </cell>
          <cell r="AY584" t="str">
            <v>0</v>
          </cell>
          <cell r="AZ584" t="str">
            <v>FPL Fibernet</v>
          </cell>
        </row>
        <row r="585">
          <cell r="A585" t="str">
            <v>107100</v>
          </cell>
          <cell r="B585" t="str">
            <v>0306</v>
          </cell>
          <cell r="C585" t="str">
            <v>06201</v>
          </cell>
          <cell r="D585" t="str">
            <v>0ELECT</v>
          </cell>
          <cell r="E585" t="str">
            <v>306000</v>
          </cell>
          <cell r="F585" t="str">
            <v>0676</v>
          </cell>
          <cell r="G585" t="str">
            <v>11450</v>
          </cell>
          <cell r="H585" t="str">
            <v>A</v>
          </cell>
          <cell r="I585" t="str">
            <v>00000041</v>
          </cell>
          <cell r="J585">
            <v>66</v>
          </cell>
          <cell r="K585">
            <v>306</v>
          </cell>
          <cell r="L585">
            <v>6201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 t="str">
            <v>0676</v>
          </cell>
          <cell r="R585" t="str">
            <v>11450</v>
          </cell>
          <cell r="S585" t="str">
            <v>200212</v>
          </cell>
          <cell r="T585" t="str">
            <v>SA01</v>
          </cell>
          <cell r="U585">
            <v>399.82</v>
          </cell>
          <cell r="V585" t="str">
            <v>LDB</v>
          </cell>
          <cell r="W585">
            <v>0</v>
          </cell>
          <cell r="Y585">
            <v>0</v>
          </cell>
          <cell r="Z585">
            <v>1</v>
          </cell>
          <cell r="AA585" t="str">
            <v>MS#</v>
          </cell>
          <cell r="AB585" t="str">
            <v xml:space="preserve">   998003502</v>
          </cell>
          <cell r="AC585" t="str">
            <v>BCH</v>
          </cell>
          <cell r="AD585" t="str">
            <v>021140</v>
          </cell>
          <cell r="AE585" t="str">
            <v>TML</v>
          </cell>
          <cell r="AF585" t="str">
            <v>12004</v>
          </cell>
          <cell r="AG585" t="str">
            <v>SRL</v>
          </cell>
          <cell r="AH585" t="str">
            <v>0366</v>
          </cell>
          <cell r="AI585" t="str">
            <v>DLV</v>
          </cell>
          <cell r="AJ585" t="str">
            <v>000</v>
          </cell>
          <cell r="AK585" t="str">
            <v>REL</v>
          </cell>
          <cell r="AL585" t="str">
            <v>000</v>
          </cell>
          <cell r="AM585" t="str">
            <v>LN#</v>
          </cell>
          <cell r="AO585" t="str">
            <v>UOI</v>
          </cell>
          <cell r="AP585" t="str">
            <v>EA</v>
          </cell>
          <cell r="AU585" t="str">
            <v>0</v>
          </cell>
          <cell r="AW585" t="str">
            <v>000</v>
          </cell>
          <cell r="AX585" t="str">
            <v>00</v>
          </cell>
          <cell r="AY585" t="str">
            <v>0</v>
          </cell>
          <cell r="AZ585" t="str">
            <v>FPL Fibernet</v>
          </cell>
        </row>
        <row r="586">
          <cell r="A586" t="str">
            <v>107100</v>
          </cell>
          <cell r="B586" t="str">
            <v>0306</v>
          </cell>
          <cell r="C586" t="str">
            <v>06201</v>
          </cell>
          <cell r="D586" t="str">
            <v>0ELECT</v>
          </cell>
          <cell r="E586" t="str">
            <v>306000</v>
          </cell>
          <cell r="F586" t="str">
            <v>0676</v>
          </cell>
          <cell r="G586" t="str">
            <v>11450</v>
          </cell>
          <cell r="H586" t="str">
            <v>A</v>
          </cell>
          <cell r="I586" t="str">
            <v>00000041</v>
          </cell>
          <cell r="J586">
            <v>66</v>
          </cell>
          <cell r="K586">
            <v>306</v>
          </cell>
          <cell r="L586">
            <v>6201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 t="str">
            <v>0676</v>
          </cell>
          <cell r="R586" t="str">
            <v>11450</v>
          </cell>
          <cell r="S586" t="str">
            <v>200212</v>
          </cell>
          <cell r="T586" t="str">
            <v>SA01</v>
          </cell>
          <cell r="U586">
            <v>755.92</v>
          </cell>
          <cell r="V586" t="str">
            <v>LDB</v>
          </cell>
          <cell r="W586">
            <v>0</v>
          </cell>
          <cell r="Y586">
            <v>0</v>
          </cell>
          <cell r="Z586">
            <v>4</v>
          </cell>
          <cell r="AA586" t="str">
            <v>MS#</v>
          </cell>
          <cell r="AB586" t="str">
            <v xml:space="preserve">   998003509</v>
          </cell>
          <cell r="AC586" t="str">
            <v>BCH</v>
          </cell>
          <cell r="AD586" t="str">
            <v>021141</v>
          </cell>
          <cell r="AE586" t="str">
            <v>TML</v>
          </cell>
          <cell r="AF586" t="str">
            <v>12004</v>
          </cell>
          <cell r="AG586" t="str">
            <v>SRL</v>
          </cell>
          <cell r="AH586" t="str">
            <v>0366</v>
          </cell>
          <cell r="AI586" t="str">
            <v>DLV</v>
          </cell>
          <cell r="AJ586" t="str">
            <v>000</v>
          </cell>
          <cell r="AK586" t="str">
            <v>REL</v>
          </cell>
          <cell r="AL586" t="str">
            <v>000</v>
          </cell>
          <cell r="AM586" t="str">
            <v>LN#</v>
          </cell>
          <cell r="AO586" t="str">
            <v>UOI</v>
          </cell>
          <cell r="AP586" t="str">
            <v>EA</v>
          </cell>
          <cell r="AU586" t="str">
            <v>0</v>
          </cell>
          <cell r="AW586" t="str">
            <v>000</v>
          </cell>
          <cell r="AX586" t="str">
            <v>00</v>
          </cell>
          <cell r="AY586" t="str">
            <v>0</v>
          </cell>
          <cell r="AZ586" t="str">
            <v>FPL Fibernet</v>
          </cell>
        </row>
        <row r="587">
          <cell r="A587" t="str">
            <v>107100</v>
          </cell>
          <cell r="B587" t="str">
            <v>0306</v>
          </cell>
          <cell r="C587" t="str">
            <v>06201</v>
          </cell>
          <cell r="D587" t="str">
            <v>0ELECT</v>
          </cell>
          <cell r="E587" t="str">
            <v>306000</v>
          </cell>
          <cell r="F587" t="str">
            <v>0676</v>
          </cell>
          <cell r="G587" t="str">
            <v>11450</v>
          </cell>
          <cell r="H587" t="str">
            <v>A</v>
          </cell>
          <cell r="I587" t="str">
            <v>00000041</v>
          </cell>
          <cell r="J587">
            <v>66</v>
          </cell>
          <cell r="K587">
            <v>306</v>
          </cell>
          <cell r="L587">
            <v>6201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 t="str">
            <v>0676</v>
          </cell>
          <cell r="R587" t="str">
            <v>11450</v>
          </cell>
          <cell r="S587" t="str">
            <v>200212</v>
          </cell>
          <cell r="T587" t="str">
            <v>SA01</v>
          </cell>
          <cell r="U587">
            <v>2267.7600000000002</v>
          </cell>
          <cell r="V587" t="str">
            <v>LDB</v>
          </cell>
          <cell r="W587">
            <v>0</v>
          </cell>
          <cell r="Y587">
            <v>0</v>
          </cell>
          <cell r="Z587">
            <v>12</v>
          </cell>
          <cell r="AA587" t="str">
            <v>MS#</v>
          </cell>
          <cell r="AB587" t="str">
            <v xml:space="preserve">   998003509</v>
          </cell>
          <cell r="AC587" t="str">
            <v>BCH</v>
          </cell>
          <cell r="AD587" t="str">
            <v>021139</v>
          </cell>
          <cell r="AE587" t="str">
            <v>TML</v>
          </cell>
          <cell r="AF587" t="str">
            <v>12004</v>
          </cell>
          <cell r="AG587" t="str">
            <v>SRL</v>
          </cell>
          <cell r="AH587" t="str">
            <v>0366</v>
          </cell>
          <cell r="AI587" t="str">
            <v>DLV</v>
          </cell>
          <cell r="AJ587" t="str">
            <v>000</v>
          </cell>
          <cell r="AK587" t="str">
            <v>REL</v>
          </cell>
          <cell r="AL587" t="str">
            <v>000</v>
          </cell>
          <cell r="AM587" t="str">
            <v>LN#</v>
          </cell>
          <cell r="AO587" t="str">
            <v>UOI</v>
          </cell>
          <cell r="AP587" t="str">
            <v>EA</v>
          </cell>
          <cell r="AU587" t="str">
            <v>0</v>
          </cell>
          <cell r="AW587" t="str">
            <v>000</v>
          </cell>
          <cell r="AX587" t="str">
            <v>00</v>
          </cell>
          <cell r="AY587" t="str">
            <v>0</v>
          </cell>
          <cell r="AZ587" t="str">
            <v>FPL Fibernet</v>
          </cell>
        </row>
        <row r="588">
          <cell r="A588" t="str">
            <v>107100</v>
          </cell>
          <cell r="B588" t="str">
            <v>0306</v>
          </cell>
          <cell r="C588" t="str">
            <v>06201</v>
          </cell>
          <cell r="D588" t="str">
            <v>0ELECT</v>
          </cell>
          <cell r="E588" t="str">
            <v>306000</v>
          </cell>
          <cell r="F588" t="str">
            <v>0676</v>
          </cell>
          <cell r="G588" t="str">
            <v>11450</v>
          </cell>
          <cell r="H588" t="str">
            <v>A</v>
          </cell>
          <cell r="I588" t="str">
            <v>00000041</v>
          </cell>
          <cell r="J588">
            <v>66</v>
          </cell>
          <cell r="K588">
            <v>306</v>
          </cell>
          <cell r="L588">
            <v>6201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 t="str">
            <v>0676</v>
          </cell>
          <cell r="R588" t="str">
            <v>11450</v>
          </cell>
          <cell r="S588" t="str">
            <v>200212</v>
          </cell>
          <cell r="T588" t="str">
            <v>SA01</v>
          </cell>
          <cell r="U588">
            <v>5812.92</v>
          </cell>
          <cell r="V588" t="str">
            <v>LDB</v>
          </cell>
          <cell r="W588">
            <v>0</v>
          </cell>
          <cell r="Y588">
            <v>0</v>
          </cell>
          <cell r="Z588">
            <v>2</v>
          </cell>
          <cell r="AA588" t="str">
            <v>MS#</v>
          </cell>
          <cell r="AB588" t="str">
            <v xml:space="preserve">   998014506</v>
          </cell>
          <cell r="AC588" t="str">
            <v>BCH</v>
          </cell>
          <cell r="AD588" t="str">
            <v>021138</v>
          </cell>
          <cell r="AE588" t="str">
            <v>TML</v>
          </cell>
          <cell r="AF588" t="str">
            <v>12004</v>
          </cell>
          <cell r="AG588" t="str">
            <v>SRL</v>
          </cell>
          <cell r="AH588" t="str">
            <v>0366</v>
          </cell>
          <cell r="AI588" t="str">
            <v>DLV</v>
          </cell>
          <cell r="AJ588" t="str">
            <v>000</v>
          </cell>
          <cell r="AK588" t="str">
            <v>REL</v>
          </cell>
          <cell r="AL588" t="str">
            <v>000</v>
          </cell>
          <cell r="AM588" t="str">
            <v>LN#</v>
          </cell>
          <cell r="AO588" t="str">
            <v>UOI</v>
          </cell>
          <cell r="AP588" t="str">
            <v>EA</v>
          </cell>
          <cell r="AU588" t="str">
            <v>0</v>
          </cell>
          <cell r="AW588" t="str">
            <v>000</v>
          </cell>
          <cell r="AX588" t="str">
            <v>00</v>
          </cell>
          <cell r="AY588" t="str">
            <v>0</v>
          </cell>
          <cell r="AZ588" t="str">
            <v>FPL Fibernet</v>
          </cell>
        </row>
        <row r="589">
          <cell r="A589" t="str">
            <v>107100</v>
          </cell>
          <cell r="B589" t="str">
            <v>0306</v>
          </cell>
          <cell r="C589" t="str">
            <v>06201</v>
          </cell>
          <cell r="D589" t="str">
            <v>0ELECT</v>
          </cell>
          <cell r="E589" t="str">
            <v>306000</v>
          </cell>
          <cell r="F589" t="str">
            <v>0676</v>
          </cell>
          <cell r="G589" t="str">
            <v>11450</v>
          </cell>
          <cell r="H589" t="str">
            <v>A</v>
          </cell>
          <cell r="I589" t="str">
            <v>00000041</v>
          </cell>
          <cell r="J589">
            <v>66</v>
          </cell>
          <cell r="K589">
            <v>306</v>
          </cell>
          <cell r="L589">
            <v>6201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 t="str">
            <v>0676</v>
          </cell>
          <cell r="R589" t="str">
            <v>11450</v>
          </cell>
          <cell r="S589" t="str">
            <v>200212</v>
          </cell>
          <cell r="T589" t="str">
            <v>SA01</v>
          </cell>
          <cell r="U589">
            <v>5812.93</v>
          </cell>
          <cell r="V589" t="str">
            <v>LDB</v>
          </cell>
          <cell r="W589">
            <v>0</v>
          </cell>
          <cell r="Y589">
            <v>0</v>
          </cell>
          <cell r="Z589">
            <v>2</v>
          </cell>
          <cell r="AA589" t="str">
            <v>MS#</v>
          </cell>
          <cell r="AB589" t="str">
            <v xml:space="preserve">   998014506</v>
          </cell>
          <cell r="AC589" t="str">
            <v>BCH</v>
          </cell>
          <cell r="AD589" t="str">
            <v>021119</v>
          </cell>
          <cell r="AE589" t="str">
            <v>TML</v>
          </cell>
          <cell r="AF589" t="str">
            <v>12004</v>
          </cell>
          <cell r="AG589" t="str">
            <v>SRL</v>
          </cell>
          <cell r="AH589" t="str">
            <v>0366</v>
          </cell>
          <cell r="AI589" t="str">
            <v>DLV</v>
          </cell>
          <cell r="AJ589" t="str">
            <v>000</v>
          </cell>
          <cell r="AK589" t="str">
            <v>REL</v>
          </cell>
          <cell r="AL589" t="str">
            <v>000</v>
          </cell>
          <cell r="AM589" t="str">
            <v>LN#</v>
          </cell>
          <cell r="AO589" t="str">
            <v>UOI</v>
          </cell>
          <cell r="AP589" t="str">
            <v>EA</v>
          </cell>
          <cell r="AU589" t="str">
            <v>0</v>
          </cell>
          <cell r="AW589" t="str">
            <v>000</v>
          </cell>
          <cell r="AX589" t="str">
            <v>00</v>
          </cell>
          <cell r="AY589" t="str">
            <v>0</v>
          </cell>
          <cell r="AZ589" t="str">
            <v>FPL Fibernet</v>
          </cell>
        </row>
        <row r="590">
          <cell r="A590" t="str">
            <v>107100</v>
          </cell>
          <cell r="B590" t="str">
            <v>0312</v>
          </cell>
          <cell r="C590" t="str">
            <v>06201</v>
          </cell>
          <cell r="D590" t="str">
            <v>0ELECT</v>
          </cell>
          <cell r="E590" t="str">
            <v>312000</v>
          </cell>
          <cell r="F590" t="str">
            <v>0675</v>
          </cell>
          <cell r="G590" t="str">
            <v>52450</v>
          </cell>
          <cell r="H590" t="str">
            <v>A</v>
          </cell>
          <cell r="I590" t="str">
            <v>00000041</v>
          </cell>
          <cell r="J590">
            <v>65</v>
          </cell>
          <cell r="K590">
            <v>312</v>
          </cell>
          <cell r="L590">
            <v>6201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 t="str">
            <v>0675</v>
          </cell>
          <cell r="R590" t="str">
            <v>52450</v>
          </cell>
          <cell r="S590" t="str">
            <v>200212</v>
          </cell>
          <cell r="T590" t="str">
            <v>SA01</v>
          </cell>
          <cell r="U590">
            <v>146.52000000000001</v>
          </cell>
          <cell r="W590">
            <v>0</v>
          </cell>
          <cell r="Y590">
            <v>0</v>
          </cell>
          <cell r="Z590">
            <v>0</v>
          </cell>
          <cell r="AA590" t="str">
            <v>BCH</v>
          </cell>
          <cell r="AB590" t="str">
            <v>450002361</v>
          </cell>
          <cell r="AC590" t="str">
            <v>PO#</v>
          </cell>
          <cell r="AE590" t="str">
            <v>S/R</v>
          </cell>
          <cell r="AI590" t="str">
            <v>PYN</v>
          </cell>
          <cell r="AJ590" t="str">
            <v>AAA COOPER TRANSPORTATION</v>
          </cell>
          <cell r="AK590" t="str">
            <v>VND</v>
          </cell>
          <cell r="AL590" t="str">
            <v>630364620</v>
          </cell>
          <cell r="AM590" t="str">
            <v>FAC</v>
          </cell>
          <cell r="AN590" t="str">
            <v>000</v>
          </cell>
          <cell r="AQ590" t="str">
            <v>NVD</v>
          </cell>
          <cell r="AR590" t="str">
            <v>2002-10-</v>
          </cell>
          <cell r="AU590" t="str">
            <v>CUSTOMER# 098369    AAA COOPER TRANSPORT1900003489</v>
          </cell>
          <cell r="AV590" t="str">
            <v>WF-BATCH</v>
          </cell>
          <cell r="AW590" t="str">
            <v>000</v>
          </cell>
          <cell r="AX590" t="str">
            <v>00</v>
          </cell>
          <cell r="AY590" t="str">
            <v>0</v>
          </cell>
          <cell r="AZ590" t="str">
            <v>FPL Fibernet</v>
          </cell>
        </row>
        <row r="591">
          <cell r="A591" t="str">
            <v>107100</v>
          </cell>
          <cell r="B591" t="str">
            <v>0312</v>
          </cell>
          <cell r="C591" t="str">
            <v>06201</v>
          </cell>
          <cell r="D591" t="str">
            <v>0ELECT</v>
          </cell>
          <cell r="E591" t="str">
            <v>312000</v>
          </cell>
          <cell r="F591" t="str">
            <v>0675</v>
          </cell>
          <cell r="G591" t="str">
            <v>52450</v>
          </cell>
          <cell r="H591" t="str">
            <v>A</v>
          </cell>
          <cell r="I591" t="str">
            <v>00000041</v>
          </cell>
          <cell r="J591">
            <v>65</v>
          </cell>
          <cell r="K591">
            <v>312</v>
          </cell>
          <cell r="L591">
            <v>6201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 t="str">
            <v>0675</v>
          </cell>
          <cell r="R591" t="str">
            <v>52450</v>
          </cell>
          <cell r="S591" t="str">
            <v>200212</v>
          </cell>
          <cell r="T591" t="str">
            <v>SA01</v>
          </cell>
          <cell r="U591">
            <v>352</v>
          </cell>
          <cell r="W591">
            <v>0</v>
          </cell>
          <cell r="Y591">
            <v>0</v>
          </cell>
          <cell r="Z591">
            <v>0</v>
          </cell>
          <cell r="AA591" t="str">
            <v>BCH</v>
          </cell>
          <cell r="AB591" t="str">
            <v>450002351</v>
          </cell>
          <cell r="AC591" t="str">
            <v>PO#</v>
          </cell>
          <cell r="AE591" t="str">
            <v>S/R</v>
          </cell>
          <cell r="AI591" t="str">
            <v>PYN</v>
          </cell>
          <cell r="AJ591" t="str">
            <v>SOMERA COMMUNICATIONS INC</v>
          </cell>
          <cell r="AK591" t="str">
            <v>VND</v>
          </cell>
          <cell r="AL591" t="str">
            <v>770521878</v>
          </cell>
          <cell r="AM591" t="str">
            <v>FAC</v>
          </cell>
          <cell r="AN591" t="str">
            <v>000</v>
          </cell>
          <cell r="AQ591" t="str">
            <v>NVD</v>
          </cell>
          <cell r="AR591" t="str">
            <v>2002-10-</v>
          </cell>
          <cell r="AU591" t="str">
            <v>141997-FREIGHT      SOMERA COMMUNICATION1900003353</v>
          </cell>
          <cell r="AV591" t="str">
            <v>WF-BATCH</v>
          </cell>
          <cell r="AW591" t="str">
            <v>000</v>
          </cell>
          <cell r="AX591" t="str">
            <v>00</v>
          </cell>
          <cell r="AY591" t="str">
            <v>0</v>
          </cell>
          <cell r="AZ591" t="str">
            <v>FPL Fibernet</v>
          </cell>
        </row>
        <row r="592">
          <cell r="A592" t="str">
            <v>107100</v>
          </cell>
          <cell r="B592" t="str">
            <v>0312</v>
          </cell>
          <cell r="C592" t="str">
            <v>06201</v>
          </cell>
          <cell r="D592" t="str">
            <v>0ELECT</v>
          </cell>
          <cell r="E592" t="str">
            <v>312000</v>
          </cell>
          <cell r="F592" t="str">
            <v>0675</v>
          </cell>
          <cell r="G592" t="str">
            <v>52450</v>
          </cell>
          <cell r="H592" t="str">
            <v>A</v>
          </cell>
          <cell r="I592" t="str">
            <v>00000041</v>
          </cell>
          <cell r="J592">
            <v>66</v>
          </cell>
          <cell r="K592">
            <v>312</v>
          </cell>
          <cell r="L592">
            <v>6201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 t="str">
            <v>0675</v>
          </cell>
          <cell r="R592" t="str">
            <v>52450</v>
          </cell>
          <cell r="S592" t="str">
            <v>200212</v>
          </cell>
          <cell r="T592" t="str">
            <v>SA01</v>
          </cell>
          <cell r="U592">
            <v>51.45</v>
          </cell>
          <cell r="W592">
            <v>0</v>
          </cell>
          <cell r="Y592">
            <v>0</v>
          </cell>
          <cell r="Z592">
            <v>0</v>
          </cell>
          <cell r="AA592" t="str">
            <v>BCH</v>
          </cell>
          <cell r="AB592" t="str">
            <v>450002361</v>
          </cell>
          <cell r="AC592" t="str">
            <v>PO#</v>
          </cell>
          <cell r="AE592" t="str">
            <v>S/R</v>
          </cell>
          <cell r="AI592" t="str">
            <v>PYN</v>
          </cell>
          <cell r="AJ592" t="str">
            <v>FEDERAL EXPRESS CORP</v>
          </cell>
          <cell r="AK592" t="str">
            <v>VND</v>
          </cell>
          <cell r="AL592" t="str">
            <v>710427007</v>
          </cell>
          <cell r="AM592" t="str">
            <v>FAC</v>
          </cell>
          <cell r="AN592" t="str">
            <v>000</v>
          </cell>
          <cell r="AQ592" t="str">
            <v>NVD</v>
          </cell>
          <cell r="AR592" t="str">
            <v>2002-11-</v>
          </cell>
          <cell r="AU592" t="str">
            <v>4-471-17820         FEDERAL EXPRESS CORP1900003491</v>
          </cell>
          <cell r="AV592" t="str">
            <v>WF-BATCH</v>
          </cell>
          <cell r="AW592" t="str">
            <v>000</v>
          </cell>
          <cell r="AX592" t="str">
            <v>00</v>
          </cell>
          <cell r="AY592" t="str">
            <v>0</v>
          </cell>
          <cell r="AZ592" t="str">
            <v>FPL Fibernet</v>
          </cell>
        </row>
        <row r="593">
          <cell r="A593" t="str">
            <v>107100</v>
          </cell>
          <cell r="B593" t="str">
            <v>0312</v>
          </cell>
          <cell r="C593" t="str">
            <v>06201</v>
          </cell>
          <cell r="D593" t="str">
            <v>0ELECT</v>
          </cell>
          <cell r="E593" t="str">
            <v>312000</v>
          </cell>
          <cell r="F593" t="str">
            <v>0675</v>
          </cell>
          <cell r="G593" t="str">
            <v>52450</v>
          </cell>
          <cell r="H593" t="str">
            <v>A</v>
          </cell>
          <cell r="I593" t="str">
            <v>00000041</v>
          </cell>
          <cell r="J593">
            <v>66</v>
          </cell>
          <cell r="K593">
            <v>312</v>
          </cell>
          <cell r="L593">
            <v>6201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 t="str">
            <v>0675</v>
          </cell>
          <cell r="R593" t="str">
            <v>52450</v>
          </cell>
          <cell r="S593" t="str">
            <v>200212</v>
          </cell>
          <cell r="T593" t="str">
            <v>SA01</v>
          </cell>
          <cell r="U593">
            <v>113.04</v>
          </cell>
          <cell r="W593">
            <v>0</v>
          </cell>
          <cell r="Y593">
            <v>0</v>
          </cell>
          <cell r="Z593">
            <v>0</v>
          </cell>
          <cell r="AA593" t="str">
            <v>BCH</v>
          </cell>
          <cell r="AB593" t="str">
            <v>450002361</v>
          </cell>
          <cell r="AC593" t="str">
            <v>PO#</v>
          </cell>
          <cell r="AE593" t="str">
            <v>S/R</v>
          </cell>
          <cell r="AI593" t="str">
            <v>PYN</v>
          </cell>
          <cell r="AJ593" t="str">
            <v>FEDERAL EXPRESS CORP</v>
          </cell>
          <cell r="AK593" t="str">
            <v>VND</v>
          </cell>
          <cell r="AL593" t="str">
            <v>710427007</v>
          </cell>
          <cell r="AM593" t="str">
            <v>FAC</v>
          </cell>
          <cell r="AN593" t="str">
            <v>000</v>
          </cell>
          <cell r="AQ593" t="str">
            <v>NVD</v>
          </cell>
          <cell r="AR593" t="str">
            <v>2002-11-</v>
          </cell>
          <cell r="AU593" t="str">
            <v>4-470-79055         FEDERAL EXPRESS CORP1900003490</v>
          </cell>
          <cell r="AV593" t="str">
            <v>WF-BATCH</v>
          </cell>
          <cell r="AW593" t="str">
            <v>000</v>
          </cell>
          <cell r="AX593" t="str">
            <v>00</v>
          </cell>
          <cell r="AY593" t="str">
            <v>0</v>
          </cell>
          <cell r="AZ593" t="str">
            <v>FPL Fibernet</v>
          </cell>
        </row>
        <row r="594">
          <cell r="A594" t="str">
            <v>107100</v>
          </cell>
          <cell r="B594" t="str">
            <v>0312</v>
          </cell>
          <cell r="C594" t="str">
            <v>06201</v>
          </cell>
          <cell r="D594" t="str">
            <v>0ELECT</v>
          </cell>
          <cell r="E594" t="str">
            <v>312000</v>
          </cell>
          <cell r="F594" t="str">
            <v>0676</v>
          </cell>
          <cell r="G594" t="str">
            <v>11450</v>
          </cell>
          <cell r="H594" t="str">
            <v>A</v>
          </cell>
          <cell r="I594" t="str">
            <v>00000041</v>
          </cell>
          <cell r="J594">
            <v>66</v>
          </cell>
          <cell r="K594">
            <v>312</v>
          </cell>
          <cell r="L594">
            <v>6201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 t="str">
            <v>0676</v>
          </cell>
          <cell r="R594" t="str">
            <v>11450</v>
          </cell>
          <cell r="S594" t="str">
            <v>200212</v>
          </cell>
          <cell r="T594" t="str">
            <v>SA01</v>
          </cell>
          <cell r="U594">
            <v>188.98</v>
          </cell>
          <cell r="V594" t="str">
            <v>LDB</v>
          </cell>
          <cell r="W594">
            <v>0</v>
          </cell>
          <cell r="Y594">
            <v>0</v>
          </cell>
          <cell r="Z594">
            <v>1</v>
          </cell>
          <cell r="AA594" t="str">
            <v>MS#</v>
          </cell>
          <cell r="AB594" t="str">
            <v xml:space="preserve">   998003509</v>
          </cell>
          <cell r="AC594" t="str">
            <v>BCH</v>
          </cell>
          <cell r="AD594" t="str">
            <v>014934</v>
          </cell>
          <cell r="AE594" t="str">
            <v>TML</v>
          </cell>
          <cell r="AF594" t="str">
            <v>12011</v>
          </cell>
          <cell r="AG594" t="str">
            <v>SRL</v>
          </cell>
          <cell r="AH594" t="str">
            <v>0366</v>
          </cell>
          <cell r="AI594" t="str">
            <v>DLV</v>
          </cell>
          <cell r="AJ594" t="str">
            <v>000</v>
          </cell>
          <cell r="AK594" t="str">
            <v>REL</v>
          </cell>
          <cell r="AL594" t="str">
            <v>000</v>
          </cell>
          <cell r="AM594" t="str">
            <v>LN#</v>
          </cell>
          <cell r="AO594" t="str">
            <v>UOI</v>
          </cell>
          <cell r="AP594" t="str">
            <v>EA</v>
          </cell>
          <cell r="AU594" t="str">
            <v>0</v>
          </cell>
          <cell r="AW594" t="str">
            <v>000</v>
          </cell>
          <cell r="AX594" t="str">
            <v>00</v>
          </cell>
          <cell r="AY594" t="str">
            <v>0</v>
          </cell>
          <cell r="AZ594" t="str">
            <v>FPL Fibernet</v>
          </cell>
        </row>
        <row r="595">
          <cell r="A595" t="str">
            <v>107100</v>
          </cell>
          <cell r="B595" t="str">
            <v>0312</v>
          </cell>
          <cell r="C595" t="str">
            <v>06201</v>
          </cell>
          <cell r="D595" t="str">
            <v>0ELECT</v>
          </cell>
          <cell r="E595" t="str">
            <v>312000</v>
          </cell>
          <cell r="F595" t="str">
            <v>0676</v>
          </cell>
          <cell r="G595" t="str">
            <v>11450</v>
          </cell>
          <cell r="H595" t="str">
            <v>A</v>
          </cell>
          <cell r="I595" t="str">
            <v>00000041</v>
          </cell>
          <cell r="J595">
            <v>66</v>
          </cell>
          <cell r="K595">
            <v>312</v>
          </cell>
          <cell r="L595">
            <v>6201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 t="str">
            <v>0676</v>
          </cell>
          <cell r="R595" t="str">
            <v>11450</v>
          </cell>
          <cell r="S595" t="str">
            <v>200212</v>
          </cell>
          <cell r="T595" t="str">
            <v>SA01</v>
          </cell>
          <cell r="U595">
            <v>263.7</v>
          </cell>
          <cell r="V595" t="str">
            <v>LDB</v>
          </cell>
          <cell r="W595">
            <v>0</v>
          </cell>
          <cell r="Y595">
            <v>0</v>
          </cell>
          <cell r="Z595">
            <v>3</v>
          </cell>
          <cell r="AA595" t="str">
            <v>MS#</v>
          </cell>
          <cell r="AB595" t="str">
            <v xml:space="preserve">   998014073</v>
          </cell>
          <cell r="AC595" t="str">
            <v>BCH</v>
          </cell>
          <cell r="AD595" t="str">
            <v>015508</v>
          </cell>
          <cell r="AE595" t="str">
            <v>TML</v>
          </cell>
          <cell r="AF595" t="str">
            <v>12019</v>
          </cell>
          <cell r="AG595" t="str">
            <v>SRL</v>
          </cell>
          <cell r="AH595" t="str">
            <v>0366</v>
          </cell>
          <cell r="AI595" t="str">
            <v>DLV</v>
          </cell>
          <cell r="AJ595" t="str">
            <v>000</v>
          </cell>
          <cell r="AK595" t="str">
            <v>REL</v>
          </cell>
          <cell r="AL595" t="str">
            <v>000</v>
          </cell>
          <cell r="AM595" t="str">
            <v>LN#</v>
          </cell>
          <cell r="AO595" t="str">
            <v>UOI</v>
          </cell>
          <cell r="AP595" t="str">
            <v>EA</v>
          </cell>
          <cell r="AU595" t="str">
            <v>0</v>
          </cell>
          <cell r="AW595" t="str">
            <v>000</v>
          </cell>
          <cell r="AX595" t="str">
            <v>00</v>
          </cell>
          <cell r="AY595" t="str">
            <v>0</v>
          </cell>
          <cell r="AZ595" t="str">
            <v>FPL Fibernet</v>
          </cell>
        </row>
        <row r="596">
          <cell r="A596" t="str">
            <v>107100</v>
          </cell>
          <cell r="B596" t="str">
            <v>0312</v>
          </cell>
          <cell r="C596" t="str">
            <v>06201</v>
          </cell>
          <cell r="D596" t="str">
            <v>0ELECT</v>
          </cell>
          <cell r="E596" t="str">
            <v>312000</v>
          </cell>
          <cell r="F596" t="str">
            <v>0676</v>
          </cell>
          <cell r="G596" t="str">
            <v>11450</v>
          </cell>
          <cell r="H596" t="str">
            <v>A</v>
          </cell>
          <cell r="I596" t="str">
            <v>00000041</v>
          </cell>
          <cell r="J596">
            <v>66</v>
          </cell>
          <cell r="K596">
            <v>312</v>
          </cell>
          <cell r="L596">
            <v>6201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 t="str">
            <v>0676</v>
          </cell>
          <cell r="R596" t="str">
            <v>11450</v>
          </cell>
          <cell r="S596" t="str">
            <v>200212</v>
          </cell>
          <cell r="T596" t="str">
            <v>SA01</v>
          </cell>
          <cell r="U596">
            <v>263.7</v>
          </cell>
          <cell r="V596" t="str">
            <v>LDB</v>
          </cell>
          <cell r="W596">
            <v>0</v>
          </cell>
          <cell r="Y596">
            <v>0</v>
          </cell>
          <cell r="Z596">
            <v>3</v>
          </cell>
          <cell r="AA596" t="str">
            <v>MS#</v>
          </cell>
          <cell r="AB596" t="str">
            <v xml:space="preserve">   998014073</v>
          </cell>
          <cell r="AC596" t="str">
            <v>BCH</v>
          </cell>
          <cell r="AD596" t="str">
            <v>015893</v>
          </cell>
          <cell r="AE596" t="str">
            <v>TML</v>
          </cell>
          <cell r="AF596" t="str">
            <v>12005</v>
          </cell>
          <cell r="AG596" t="str">
            <v>SRL</v>
          </cell>
          <cell r="AH596" t="str">
            <v>0366</v>
          </cell>
          <cell r="AI596" t="str">
            <v>DLV</v>
          </cell>
          <cell r="AJ596" t="str">
            <v>000</v>
          </cell>
          <cell r="AK596" t="str">
            <v>REL</v>
          </cell>
          <cell r="AL596" t="str">
            <v>000</v>
          </cell>
          <cell r="AM596" t="str">
            <v>LN#</v>
          </cell>
          <cell r="AO596" t="str">
            <v>UOI</v>
          </cell>
          <cell r="AP596" t="str">
            <v>EA</v>
          </cell>
          <cell r="AU596" t="str">
            <v>0</v>
          </cell>
          <cell r="AW596" t="str">
            <v>000</v>
          </cell>
          <cell r="AX596" t="str">
            <v>00</v>
          </cell>
          <cell r="AY596" t="str">
            <v>0</v>
          </cell>
          <cell r="AZ596" t="str">
            <v>FPL Fibernet</v>
          </cell>
        </row>
        <row r="597">
          <cell r="A597" t="str">
            <v>107100</v>
          </cell>
          <cell r="B597" t="str">
            <v>0312</v>
          </cell>
          <cell r="C597" t="str">
            <v>06201</v>
          </cell>
          <cell r="D597" t="str">
            <v>0ELECT</v>
          </cell>
          <cell r="E597" t="str">
            <v>312000</v>
          </cell>
          <cell r="F597" t="str">
            <v>0676</v>
          </cell>
          <cell r="G597" t="str">
            <v>11450</v>
          </cell>
          <cell r="H597" t="str">
            <v>A</v>
          </cell>
          <cell r="I597" t="str">
            <v>00000041</v>
          </cell>
          <cell r="J597">
            <v>66</v>
          </cell>
          <cell r="K597">
            <v>312</v>
          </cell>
          <cell r="L597">
            <v>6201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 t="str">
            <v>0676</v>
          </cell>
          <cell r="R597" t="str">
            <v>11450</v>
          </cell>
          <cell r="S597" t="str">
            <v>200212</v>
          </cell>
          <cell r="T597" t="str">
            <v>SA01</v>
          </cell>
          <cell r="U597">
            <v>263.7</v>
          </cell>
          <cell r="V597" t="str">
            <v>LDB</v>
          </cell>
          <cell r="W597">
            <v>0</v>
          </cell>
          <cell r="Y597">
            <v>0</v>
          </cell>
          <cell r="Z597">
            <v>3</v>
          </cell>
          <cell r="AA597" t="str">
            <v>MS#</v>
          </cell>
          <cell r="AB597" t="str">
            <v xml:space="preserve">   998014073</v>
          </cell>
          <cell r="AC597" t="str">
            <v>BCH</v>
          </cell>
          <cell r="AD597" t="str">
            <v>021112</v>
          </cell>
          <cell r="AE597" t="str">
            <v>TML</v>
          </cell>
          <cell r="AF597" t="str">
            <v>12004</v>
          </cell>
          <cell r="AG597" t="str">
            <v>SRL</v>
          </cell>
          <cell r="AH597" t="str">
            <v>0366</v>
          </cell>
          <cell r="AI597" t="str">
            <v>DLV</v>
          </cell>
          <cell r="AJ597" t="str">
            <v>000</v>
          </cell>
          <cell r="AK597" t="str">
            <v>REL</v>
          </cell>
          <cell r="AL597" t="str">
            <v>000</v>
          </cell>
          <cell r="AM597" t="str">
            <v>LN#</v>
          </cell>
          <cell r="AO597" t="str">
            <v>UOI</v>
          </cell>
          <cell r="AP597" t="str">
            <v>EA</v>
          </cell>
          <cell r="AU597" t="str">
            <v>0</v>
          </cell>
          <cell r="AW597" t="str">
            <v>000</v>
          </cell>
          <cell r="AX597" t="str">
            <v>00</v>
          </cell>
          <cell r="AY597" t="str">
            <v>0</v>
          </cell>
          <cell r="AZ597" t="str">
            <v>FPL Fibernet</v>
          </cell>
        </row>
        <row r="598">
          <cell r="A598" t="str">
            <v>107100</v>
          </cell>
          <cell r="B598" t="str">
            <v>0312</v>
          </cell>
          <cell r="C598" t="str">
            <v>06201</v>
          </cell>
          <cell r="D598" t="str">
            <v>0ELECT</v>
          </cell>
          <cell r="E598" t="str">
            <v>312000</v>
          </cell>
          <cell r="F598" t="str">
            <v>0676</v>
          </cell>
          <cell r="G598" t="str">
            <v>11450</v>
          </cell>
          <cell r="H598" t="str">
            <v>A</v>
          </cell>
          <cell r="I598" t="str">
            <v>00000041</v>
          </cell>
          <cell r="J598">
            <v>66</v>
          </cell>
          <cell r="K598">
            <v>312</v>
          </cell>
          <cell r="L598">
            <v>6201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 t="str">
            <v>0676</v>
          </cell>
          <cell r="R598" t="str">
            <v>11450</v>
          </cell>
          <cell r="S598" t="str">
            <v>200212</v>
          </cell>
          <cell r="T598" t="str">
            <v>SA01</v>
          </cell>
          <cell r="U598">
            <v>263.7</v>
          </cell>
          <cell r="V598" t="str">
            <v>LDB</v>
          </cell>
          <cell r="W598">
            <v>0</v>
          </cell>
          <cell r="Y598">
            <v>0</v>
          </cell>
          <cell r="Z598">
            <v>3</v>
          </cell>
          <cell r="AA598" t="str">
            <v>MS#</v>
          </cell>
          <cell r="AB598" t="str">
            <v xml:space="preserve">   998014073</v>
          </cell>
          <cell r="AC598" t="str">
            <v>BCH</v>
          </cell>
          <cell r="AD598" t="str">
            <v>021116</v>
          </cell>
          <cell r="AE598" t="str">
            <v>TML</v>
          </cell>
          <cell r="AF598" t="str">
            <v>12004</v>
          </cell>
          <cell r="AG598" t="str">
            <v>SRL</v>
          </cell>
          <cell r="AH598" t="str">
            <v>0366</v>
          </cell>
          <cell r="AI598" t="str">
            <v>DLV</v>
          </cell>
          <cell r="AJ598" t="str">
            <v>000</v>
          </cell>
          <cell r="AK598" t="str">
            <v>REL</v>
          </cell>
          <cell r="AL598" t="str">
            <v>000</v>
          </cell>
          <cell r="AM598" t="str">
            <v>LN#</v>
          </cell>
          <cell r="AO598" t="str">
            <v>UOI</v>
          </cell>
          <cell r="AP598" t="str">
            <v>EA</v>
          </cell>
          <cell r="AU598" t="str">
            <v>0</v>
          </cell>
          <cell r="AW598" t="str">
            <v>000</v>
          </cell>
          <cell r="AX598" t="str">
            <v>00</v>
          </cell>
          <cell r="AY598" t="str">
            <v>0</v>
          </cell>
          <cell r="AZ598" t="str">
            <v>FPL Fibernet</v>
          </cell>
        </row>
        <row r="599">
          <cell r="A599" t="str">
            <v>107100</v>
          </cell>
          <cell r="B599" t="str">
            <v>0312</v>
          </cell>
          <cell r="C599" t="str">
            <v>06201</v>
          </cell>
          <cell r="D599" t="str">
            <v>0ELECT</v>
          </cell>
          <cell r="E599" t="str">
            <v>312000</v>
          </cell>
          <cell r="F599" t="str">
            <v>0676</v>
          </cell>
          <cell r="G599" t="str">
            <v>11450</v>
          </cell>
          <cell r="H599" t="str">
            <v>A</v>
          </cell>
          <cell r="I599" t="str">
            <v>00000041</v>
          </cell>
          <cell r="J599">
            <v>66</v>
          </cell>
          <cell r="K599">
            <v>312</v>
          </cell>
          <cell r="L599">
            <v>6201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 t="str">
            <v>0676</v>
          </cell>
          <cell r="R599" t="str">
            <v>11450</v>
          </cell>
          <cell r="S599" t="str">
            <v>200212</v>
          </cell>
          <cell r="T599" t="str">
            <v>SA01</v>
          </cell>
          <cell r="U599">
            <v>263.7</v>
          </cell>
          <cell r="V599" t="str">
            <v>LDB</v>
          </cell>
          <cell r="W599">
            <v>0</v>
          </cell>
          <cell r="Y599">
            <v>0</v>
          </cell>
          <cell r="Z599">
            <v>3</v>
          </cell>
          <cell r="AA599" t="str">
            <v>MS#</v>
          </cell>
          <cell r="AB599" t="str">
            <v xml:space="preserve">   998014073</v>
          </cell>
          <cell r="AC599" t="str">
            <v>BCH</v>
          </cell>
          <cell r="AD599" t="str">
            <v>021126</v>
          </cell>
          <cell r="AE599" t="str">
            <v>TML</v>
          </cell>
          <cell r="AF599" t="str">
            <v>12004</v>
          </cell>
          <cell r="AG599" t="str">
            <v>SRL</v>
          </cell>
          <cell r="AH599" t="str">
            <v>0366</v>
          </cell>
          <cell r="AI599" t="str">
            <v>DLV</v>
          </cell>
          <cell r="AJ599" t="str">
            <v>000</v>
          </cell>
          <cell r="AK599" t="str">
            <v>REL</v>
          </cell>
          <cell r="AL599" t="str">
            <v>000</v>
          </cell>
          <cell r="AM599" t="str">
            <v>LN#</v>
          </cell>
          <cell r="AO599" t="str">
            <v>UOI</v>
          </cell>
          <cell r="AP599" t="str">
            <v>EA</v>
          </cell>
          <cell r="AU599" t="str">
            <v>0</v>
          </cell>
          <cell r="AW599" t="str">
            <v>000</v>
          </cell>
          <cell r="AX599" t="str">
            <v>00</v>
          </cell>
          <cell r="AY599" t="str">
            <v>0</v>
          </cell>
          <cell r="AZ599" t="str">
            <v>FPL Fibernet</v>
          </cell>
        </row>
        <row r="600">
          <cell r="A600" t="str">
            <v>107100</v>
          </cell>
          <cell r="B600" t="str">
            <v>0312</v>
          </cell>
          <cell r="C600" t="str">
            <v>06201</v>
          </cell>
          <cell r="D600" t="str">
            <v>0ELECT</v>
          </cell>
          <cell r="E600" t="str">
            <v>312000</v>
          </cell>
          <cell r="F600" t="str">
            <v>0676</v>
          </cell>
          <cell r="G600" t="str">
            <v>11450</v>
          </cell>
          <cell r="H600" t="str">
            <v>A</v>
          </cell>
          <cell r="I600" t="str">
            <v>00000041</v>
          </cell>
          <cell r="J600">
            <v>66</v>
          </cell>
          <cell r="K600">
            <v>312</v>
          </cell>
          <cell r="L600">
            <v>6201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 t="str">
            <v>0676</v>
          </cell>
          <cell r="R600" t="str">
            <v>11450</v>
          </cell>
          <cell r="S600" t="str">
            <v>200212</v>
          </cell>
          <cell r="T600" t="str">
            <v>SA01</v>
          </cell>
          <cell r="U600">
            <v>263.7</v>
          </cell>
          <cell r="V600" t="str">
            <v>LDB</v>
          </cell>
          <cell r="W600">
            <v>0</v>
          </cell>
          <cell r="Y600">
            <v>0</v>
          </cell>
          <cell r="Z600">
            <v>3</v>
          </cell>
          <cell r="AA600" t="str">
            <v>MS#</v>
          </cell>
          <cell r="AB600" t="str">
            <v xml:space="preserve">   998014073</v>
          </cell>
          <cell r="AC600" t="str">
            <v>BCH</v>
          </cell>
          <cell r="AD600" t="str">
            <v>021128</v>
          </cell>
          <cell r="AE600" t="str">
            <v>TML</v>
          </cell>
          <cell r="AF600" t="str">
            <v>12004</v>
          </cell>
          <cell r="AG600" t="str">
            <v>SRL</v>
          </cell>
          <cell r="AH600" t="str">
            <v>0366</v>
          </cell>
          <cell r="AI600" t="str">
            <v>DLV</v>
          </cell>
          <cell r="AJ600" t="str">
            <v>000</v>
          </cell>
          <cell r="AK600" t="str">
            <v>REL</v>
          </cell>
          <cell r="AL600" t="str">
            <v>000</v>
          </cell>
          <cell r="AM600" t="str">
            <v>LN#</v>
          </cell>
          <cell r="AO600" t="str">
            <v>UOI</v>
          </cell>
          <cell r="AP600" t="str">
            <v>EA</v>
          </cell>
          <cell r="AU600" t="str">
            <v>0</v>
          </cell>
          <cell r="AW600" t="str">
            <v>000</v>
          </cell>
          <cell r="AX600" t="str">
            <v>00</v>
          </cell>
          <cell r="AY600" t="str">
            <v>0</v>
          </cell>
          <cell r="AZ600" t="str">
            <v>FPL Fibernet</v>
          </cell>
        </row>
        <row r="601">
          <cell r="A601" t="str">
            <v>107100</v>
          </cell>
          <cell r="B601" t="str">
            <v>0312</v>
          </cell>
          <cell r="C601" t="str">
            <v>06201</v>
          </cell>
          <cell r="D601" t="str">
            <v>0ELECT</v>
          </cell>
          <cell r="E601" t="str">
            <v>312000</v>
          </cell>
          <cell r="F601" t="str">
            <v>0676</v>
          </cell>
          <cell r="G601" t="str">
            <v>11450</v>
          </cell>
          <cell r="H601" t="str">
            <v>A</v>
          </cell>
          <cell r="I601" t="str">
            <v>00000041</v>
          </cell>
          <cell r="J601">
            <v>66</v>
          </cell>
          <cell r="K601">
            <v>312</v>
          </cell>
          <cell r="L601">
            <v>6201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 t="str">
            <v>0676</v>
          </cell>
          <cell r="R601" t="str">
            <v>11450</v>
          </cell>
          <cell r="S601" t="str">
            <v>200212</v>
          </cell>
          <cell r="T601" t="str">
            <v>SA01</v>
          </cell>
          <cell r="U601">
            <v>377.96</v>
          </cell>
          <cell r="V601" t="str">
            <v>LDB</v>
          </cell>
          <cell r="W601">
            <v>0</v>
          </cell>
          <cell r="Y601">
            <v>0</v>
          </cell>
          <cell r="Z601">
            <v>2</v>
          </cell>
          <cell r="AA601" t="str">
            <v>MS#</v>
          </cell>
          <cell r="AB601" t="str">
            <v xml:space="preserve">   998003509</v>
          </cell>
          <cell r="AC601" t="str">
            <v>BCH</v>
          </cell>
          <cell r="AD601" t="str">
            <v>015510</v>
          </cell>
          <cell r="AE601" t="str">
            <v>TML</v>
          </cell>
          <cell r="AF601" t="str">
            <v>12019</v>
          </cell>
          <cell r="AG601" t="str">
            <v>SRL</v>
          </cell>
          <cell r="AH601" t="str">
            <v>0366</v>
          </cell>
          <cell r="AI601" t="str">
            <v>DLV</v>
          </cell>
          <cell r="AJ601" t="str">
            <v>000</v>
          </cell>
          <cell r="AK601" t="str">
            <v>REL</v>
          </cell>
          <cell r="AL601" t="str">
            <v>000</v>
          </cell>
          <cell r="AM601" t="str">
            <v>LN#</v>
          </cell>
          <cell r="AO601" t="str">
            <v>UOI</v>
          </cell>
          <cell r="AP601" t="str">
            <v>EA</v>
          </cell>
          <cell r="AU601" t="str">
            <v>0</v>
          </cell>
          <cell r="AW601" t="str">
            <v>000</v>
          </cell>
          <cell r="AX601" t="str">
            <v>00</v>
          </cell>
          <cell r="AY601" t="str">
            <v>0</v>
          </cell>
          <cell r="AZ601" t="str">
            <v>FPL Fibernet</v>
          </cell>
        </row>
        <row r="602">
          <cell r="A602" t="str">
            <v>107100</v>
          </cell>
          <cell r="B602" t="str">
            <v>0312</v>
          </cell>
          <cell r="C602" t="str">
            <v>06201</v>
          </cell>
          <cell r="D602" t="str">
            <v>0ELECT</v>
          </cell>
          <cell r="E602" t="str">
            <v>312000</v>
          </cell>
          <cell r="F602" t="str">
            <v>0676</v>
          </cell>
          <cell r="G602" t="str">
            <v>11450</v>
          </cell>
          <cell r="H602" t="str">
            <v>A</v>
          </cell>
          <cell r="I602" t="str">
            <v>00000041</v>
          </cell>
          <cell r="J602">
            <v>66</v>
          </cell>
          <cell r="K602">
            <v>312</v>
          </cell>
          <cell r="L602">
            <v>6201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 t="str">
            <v>0676</v>
          </cell>
          <cell r="R602" t="str">
            <v>11450</v>
          </cell>
          <cell r="S602" t="str">
            <v>200212</v>
          </cell>
          <cell r="T602" t="str">
            <v>SA01</v>
          </cell>
          <cell r="U602">
            <v>399.82</v>
          </cell>
          <cell r="V602" t="str">
            <v>LDB</v>
          </cell>
          <cell r="W602">
            <v>0</v>
          </cell>
          <cell r="Y602">
            <v>0</v>
          </cell>
          <cell r="Z602">
            <v>1</v>
          </cell>
          <cell r="AA602" t="str">
            <v>MS#</v>
          </cell>
          <cell r="AB602" t="str">
            <v xml:space="preserve">   998003502</v>
          </cell>
          <cell r="AC602" t="str">
            <v>BCH</v>
          </cell>
          <cell r="AD602" t="str">
            <v>021124</v>
          </cell>
          <cell r="AE602" t="str">
            <v>TML</v>
          </cell>
          <cell r="AF602" t="str">
            <v>12004</v>
          </cell>
          <cell r="AG602" t="str">
            <v>SRL</v>
          </cell>
          <cell r="AH602" t="str">
            <v>0366</v>
          </cell>
          <cell r="AI602" t="str">
            <v>DLV</v>
          </cell>
          <cell r="AJ602" t="str">
            <v>000</v>
          </cell>
          <cell r="AK602" t="str">
            <v>REL</v>
          </cell>
          <cell r="AL602" t="str">
            <v>000</v>
          </cell>
          <cell r="AM602" t="str">
            <v>LN#</v>
          </cell>
          <cell r="AO602" t="str">
            <v>UOI</v>
          </cell>
          <cell r="AP602" t="str">
            <v>EA</v>
          </cell>
          <cell r="AU602" t="str">
            <v>0</v>
          </cell>
          <cell r="AW602" t="str">
            <v>000</v>
          </cell>
          <cell r="AX602" t="str">
            <v>00</v>
          </cell>
          <cell r="AY602" t="str">
            <v>0</v>
          </cell>
          <cell r="AZ602" t="str">
            <v>FPL Fibernet</v>
          </cell>
        </row>
        <row r="603">
          <cell r="A603" t="str">
            <v>107100</v>
          </cell>
          <cell r="B603" t="str">
            <v>0312</v>
          </cell>
          <cell r="C603" t="str">
            <v>06201</v>
          </cell>
          <cell r="D603" t="str">
            <v>0ELECT</v>
          </cell>
          <cell r="E603" t="str">
            <v>312000</v>
          </cell>
          <cell r="F603" t="str">
            <v>0676</v>
          </cell>
          <cell r="G603" t="str">
            <v>11450</v>
          </cell>
          <cell r="H603" t="str">
            <v>A</v>
          </cell>
          <cell r="I603" t="str">
            <v>00000041</v>
          </cell>
          <cell r="J603">
            <v>66</v>
          </cell>
          <cell r="K603">
            <v>312</v>
          </cell>
          <cell r="L603">
            <v>6201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 t="str">
            <v>0676</v>
          </cell>
          <cell r="R603" t="str">
            <v>11450</v>
          </cell>
          <cell r="S603" t="str">
            <v>200212</v>
          </cell>
          <cell r="T603" t="str">
            <v>SA01</v>
          </cell>
          <cell r="U603">
            <v>527.4</v>
          </cell>
          <cell r="V603" t="str">
            <v>LDB</v>
          </cell>
          <cell r="W603">
            <v>0</v>
          </cell>
          <cell r="Y603">
            <v>0</v>
          </cell>
          <cell r="Z603">
            <v>6</v>
          </cell>
          <cell r="AA603" t="str">
            <v>MS#</v>
          </cell>
          <cell r="AB603" t="str">
            <v xml:space="preserve">   998014073</v>
          </cell>
          <cell r="AC603" t="str">
            <v>BCH</v>
          </cell>
          <cell r="AD603" t="str">
            <v>021121</v>
          </cell>
          <cell r="AE603" t="str">
            <v>TML</v>
          </cell>
          <cell r="AF603" t="str">
            <v>12004</v>
          </cell>
          <cell r="AG603" t="str">
            <v>SRL</v>
          </cell>
          <cell r="AH603" t="str">
            <v>0366</v>
          </cell>
          <cell r="AI603" t="str">
            <v>DLV</v>
          </cell>
          <cell r="AJ603" t="str">
            <v>000</v>
          </cell>
          <cell r="AK603" t="str">
            <v>REL</v>
          </cell>
          <cell r="AL603" t="str">
            <v>000</v>
          </cell>
          <cell r="AM603" t="str">
            <v>LN#</v>
          </cell>
          <cell r="AO603" t="str">
            <v>UOI</v>
          </cell>
          <cell r="AP603" t="str">
            <v>EA</v>
          </cell>
          <cell r="AU603" t="str">
            <v>0</v>
          </cell>
          <cell r="AW603" t="str">
            <v>000</v>
          </cell>
          <cell r="AX603" t="str">
            <v>00</v>
          </cell>
          <cell r="AY603" t="str">
            <v>0</v>
          </cell>
          <cell r="AZ603" t="str">
            <v>FPL Fibernet</v>
          </cell>
        </row>
        <row r="604">
          <cell r="A604" t="str">
            <v>107100</v>
          </cell>
          <cell r="B604" t="str">
            <v>0312</v>
          </cell>
          <cell r="C604" t="str">
            <v>06201</v>
          </cell>
          <cell r="D604" t="str">
            <v>0ELECT</v>
          </cell>
          <cell r="E604" t="str">
            <v>312000</v>
          </cell>
          <cell r="F604" t="str">
            <v>0676</v>
          </cell>
          <cell r="G604" t="str">
            <v>11450</v>
          </cell>
          <cell r="H604" t="str">
            <v>A</v>
          </cell>
          <cell r="I604" t="str">
            <v>00000041</v>
          </cell>
          <cell r="J604">
            <v>66</v>
          </cell>
          <cell r="K604">
            <v>312</v>
          </cell>
          <cell r="L604">
            <v>6201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 t="str">
            <v>0676</v>
          </cell>
          <cell r="R604" t="str">
            <v>11450</v>
          </cell>
          <cell r="S604" t="str">
            <v>200212</v>
          </cell>
          <cell r="T604" t="str">
            <v>SA01</v>
          </cell>
          <cell r="U604">
            <v>1400.28</v>
          </cell>
          <cell r="V604" t="str">
            <v>LDB</v>
          </cell>
          <cell r="W604">
            <v>0</v>
          </cell>
          <cell r="Y604">
            <v>0</v>
          </cell>
          <cell r="Z604">
            <v>7</v>
          </cell>
          <cell r="AA604" t="str">
            <v>MS#</v>
          </cell>
          <cell r="AB604" t="str">
            <v xml:space="preserve">   998014037</v>
          </cell>
          <cell r="AC604" t="str">
            <v>BCH</v>
          </cell>
          <cell r="AD604" t="str">
            <v>021117</v>
          </cell>
          <cell r="AE604" t="str">
            <v>TML</v>
          </cell>
          <cell r="AF604" t="str">
            <v>12004</v>
          </cell>
          <cell r="AG604" t="str">
            <v>SRL</v>
          </cell>
          <cell r="AH604" t="str">
            <v>0366</v>
          </cell>
          <cell r="AI604" t="str">
            <v>DLV</v>
          </cell>
          <cell r="AJ604" t="str">
            <v>000</v>
          </cell>
          <cell r="AK604" t="str">
            <v>REL</v>
          </cell>
          <cell r="AL604" t="str">
            <v>000</v>
          </cell>
          <cell r="AM604" t="str">
            <v>LN#</v>
          </cell>
          <cell r="AO604" t="str">
            <v>UOI</v>
          </cell>
          <cell r="AP604" t="str">
            <v>EA</v>
          </cell>
          <cell r="AU604" t="str">
            <v>0</v>
          </cell>
          <cell r="AW604" t="str">
            <v>000</v>
          </cell>
          <cell r="AX604" t="str">
            <v>00</v>
          </cell>
          <cell r="AY604" t="str">
            <v>0</v>
          </cell>
          <cell r="AZ604" t="str">
            <v>FPL Fibernet</v>
          </cell>
        </row>
        <row r="605">
          <cell r="A605" t="str">
            <v>107100</v>
          </cell>
          <cell r="B605" t="str">
            <v>0312</v>
          </cell>
          <cell r="C605" t="str">
            <v>06201</v>
          </cell>
          <cell r="D605" t="str">
            <v>0ELECT</v>
          </cell>
          <cell r="E605" t="str">
            <v>312000</v>
          </cell>
          <cell r="F605" t="str">
            <v>0676</v>
          </cell>
          <cell r="G605" t="str">
            <v>11450</v>
          </cell>
          <cell r="H605" t="str">
            <v>A</v>
          </cell>
          <cell r="I605" t="str">
            <v>00000041</v>
          </cell>
          <cell r="J605">
            <v>66</v>
          </cell>
          <cell r="K605">
            <v>312</v>
          </cell>
          <cell r="L605">
            <v>6201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 t="str">
            <v>0676</v>
          </cell>
          <cell r="R605" t="str">
            <v>11450</v>
          </cell>
          <cell r="S605" t="str">
            <v>200212</v>
          </cell>
          <cell r="T605" t="str">
            <v>SA01</v>
          </cell>
          <cell r="U605">
            <v>1575.39</v>
          </cell>
          <cell r="V605" t="str">
            <v>LDB</v>
          </cell>
          <cell r="W605">
            <v>0</v>
          </cell>
          <cell r="Y605">
            <v>0</v>
          </cell>
          <cell r="Z605">
            <v>1</v>
          </cell>
          <cell r="AA605" t="str">
            <v>MS#</v>
          </cell>
          <cell r="AB605" t="str">
            <v xml:space="preserve">   998014070</v>
          </cell>
          <cell r="AC605" t="str">
            <v>BCH</v>
          </cell>
          <cell r="AD605" t="str">
            <v>015507</v>
          </cell>
          <cell r="AE605" t="str">
            <v>TML</v>
          </cell>
          <cell r="AF605" t="str">
            <v>12019</v>
          </cell>
          <cell r="AG605" t="str">
            <v>SRL</v>
          </cell>
          <cell r="AH605" t="str">
            <v>0366</v>
          </cell>
          <cell r="AI605" t="str">
            <v>DLV</v>
          </cell>
          <cell r="AJ605" t="str">
            <v>000</v>
          </cell>
          <cell r="AK605" t="str">
            <v>REL</v>
          </cell>
          <cell r="AL605" t="str">
            <v>000</v>
          </cell>
          <cell r="AM605" t="str">
            <v>LN#</v>
          </cell>
          <cell r="AO605" t="str">
            <v>UOI</v>
          </cell>
          <cell r="AP605" t="str">
            <v>EA</v>
          </cell>
          <cell r="AU605" t="str">
            <v>0</v>
          </cell>
          <cell r="AW605" t="str">
            <v>000</v>
          </cell>
          <cell r="AX605" t="str">
            <v>00</v>
          </cell>
          <cell r="AY605" t="str">
            <v>0</v>
          </cell>
          <cell r="AZ605" t="str">
            <v>FPL Fibernet</v>
          </cell>
        </row>
        <row r="606">
          <cell r="A606" t="str">
            <v>107100</v>
          </cell>
          <cell r="B606" t="str">
            <v>0312</v>
          </cell>
          <cell r="C606" t="str">
            <v>06201</v>
          </cell>
          <cell r="D606" t="str">
            <v>0ELECT</v>
          </cell>
          <cell r="E606" t="str">
            <v>312000</v>
          </cell>
          <cell r="F606" t="str">
            <v>0676</v>
          </cell>
          <cell r="G606" t="str">
            <v>11450</v>
          </cell>
          <cell r="H606" t="str">
            <v>A</v>
          </cell>
          <cell r="I606" t="str">
            <v>00000041</v>
          </cell>
          <cell r="J606">
            <v>66</v>
          </cell>
          <cell r="K606">
            <v>312</v>
          </cell>
          <cell r="L606">
            <v>6201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 t="str">
            <v>0676</v>
          </cell>
          <cell r="R606" t="str">
            <v>11450</v>
          </cell>
          <cell r="S606" t="str">
            <v>200212</v>
          </cell>
          <cell r="T606" t="str">
            <v>SA01</v>
          </cell>
          <cell r="U606">
            <v>1575.39</v>
          </cell>
          <cell r="V606" t="str">
            <v>LDB</v>
          </cell>
          <cell r="W606">
            <v>0</v>
          </cell>
          <cell r="Y606">
            <v>0</v>
          </cell>
          <cell r="Z606">
            <v>1</v>
          </cell>
          <cell r="AA606" t="str">
            <v>MS#</v>
          </cell>
          <cell r="AB606" t="str">
            <v xml:space="preserve">   998014070</v>
          </cell>
          <cell r="AC606" t="str">
            <v>BCH</v>
          </cell>
          <cell r="AD606" t="str">
            <v>015894</v>
          </cell>
          <cell r="AE606" t="str">
            <v>TML</v>
          </cell>
          <cell r="AF606" t="str">
            <v>12005</v>
          </cell>
          <cell r="AG606" t="str">
            <v>SRL</v>
          </cell>
          <cell r="AH606" t="str">
            <v>0366</v>
          </cell>
          <cell r="AI606" t="str">
            <v>DLV</v>
          </cell>
          <cell r="AJ606" t="str">
            <v>000</v>
          </cell>
          <cell r="AK606" t="str">
            <v>REL</v>
          </cell>
          <cell r="AL606" t="str">
            <v>000</v>
          </cell>
          <cell r="AM606" t="str">
            <v>LN#</v>
          </cell>
          <cell r="AO606" t="str">
            <v>UOI</v>
          </cell>
          <cell r="AP606" t="str">
            <v>EA</v>
          </cell>
          <cell r="AU606" t="str">
            <v>0</v>
          </cell>
          <cell r="AW606" t="str">
            <v>000</v>
          </cell>
          <cell r="AX606" t="str">
            <v>00</v>
          </cell>
          <cell r="AY606" t="str">
            <v>0</v>
          </cell>
          <cell r="AZ606" t="str">
            <v>FPL Fibernet</v>
          </cell>
        </row>
        <row r="607">
          <cell r="A607" t="str">
            <v>107100</v>
          </cell>
          <cell r="B607" t="str">
            <v>0312</v>
          </cell>
          <cell r="C607" t="str">
            <v>06201</v>
          </cell>
          <cell r="D607" t="str">
            <v>0ELECT</v>
          </cell>
          <cell r="E607" t="str">
            <v>312000</v>
          </cell>
          <cell r="F607" t="str">
            <v>0676</v>
          </cell>
          <cell r="G607" t="str">
            <v>11450</v>
          </cell>
          <cell r="H607" t="str">
            <v>A</v>
          </cell>
          <cell r="I607" t="str">
            <v>00000041</v>
          </cell>
          <cell r="J607">
            <v>66</v>
          </cell>
          <cell r="K607">
            <v>312</v>
          </cell>
          <cell r="L607">
            <v>6201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 t="str">
            <v>0676</v>
          </cell>
          <cell r="R607" t="str">
            <v>11450</v>
          </cell>
          <cell r="S607" t="str">
            <v>200212</v>
          </cell>
          <cell r="T607" t="str">
            <v>SA01</v>
          </cell>
          <cell r="U607">
            <v>1575.39</v>
          </cell>
          <cell r="V607" t="str">
            <v>LDB</v>
          </cell>
          <cell r="W607">
            <v>0</v>
          </cell>
          <cell r="Y607">
            <v>0</v>
          </cell>
          <cell r="Z607">
            <v>1</v>
          </cell>
          <cell r="AA607" t="str">
            <v>MS#</v>
          </cell>
          <cell r="AB607" t="str">
            <v xml:space="preserve">   998014070</v>
          </cell>
          <cell r="AC607" t="str">
            <v>BCH</v>
          </cell>
          <cell r="AD607" t="str">
            <v>021111</v>
          </cell>
          <cell r="AE607" t="str">
            <v>TML</v>
          </cell>
          <cell r="AF607" t="str">
            <v>12004</v>
          </cell>
          <cell r="AG607" t="str">
            <v>SRL</v>
          </cell>
          <cell r="AH607" t="str">
            <v>0366</v>
          </cell>
          <cell r="AI607" t="str">
            <v>DLV</v>
          </cell>
          <cell r="AJ607" t="str">
            <v>000</v>
          </cell>
          <cell r="AK607" t="str">
            <v>REL</v>
          </cell>
          <cell r="AL607" t="str">
            <v>000</v>
          </cell>
          <cell r="AM607" t="str">
            <v>LN#</v>
          </cell>
          <cell r="AO607" t="str">
            <v>UOI</v>
          </cell>
          <cell r="AP607" t="str">
            <v>EA</v>
          </cell>
          <cell r="AU607" t="str">
            <v>0</v>
          </cell>
          <cell r="AW607" t="str">
            <v>000</v>
          </cell>
          <cell r="AX607" t="str">
            <v>00</v>
          </cell>
          <cell r="AY607" t="str">
            <v>0</v>
          </cell>
          <cell r="AZ607" t="str">
            <v>FPL Fibernet</v>
          </cell>
        </row>
        <row r="608">
          <cell r="A608" t="str">
            <v>107100</v>
          </cell>
          <cell r="B608" t="str">
            <v>0312</v>
          </cell>
          <cell r="C608" t="str">
            <v>06201</v>
          </cell>
          <cell r="D608" t="str">
            <v>0ELECT</v>
          </cell>
          <cell r="E608" t="str">
            <v>312000</v>
          </cell>
          <cell r="F608" t="str">
            <v>0676</v>
          </cell>
          <cell r="G608" t="str">
            <v>11450</v>
          </cell>
          <cell r="H608" t="str">
            <v>A</v>
          </cell>
          <cell r="I608" t="str">
            <v>00000041</v>
          </cell>
          <cell r="J608">
            <v>66</v>
          </cell>
          <cell r="K608">
            <v>312</v>
          </cell>
          <cell r="L608">
            <v>6201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 t="str">
            <v>0676</v>
          </cell>
          <cell r="R608" t="str">
            <v>11450</v>
          </cell>
          <cell r="S608" t="str">
            <v>200212</v>
          </cell>
          <cell r="T608" t="str">
            <v>SA01</v>
          </cell>
          <cell r="U608">
            <v>1575.39</v>
          </cell>
          <cell r="V608" t="str">
            <v>LDB</v>
          </cell>
          <cell r="W608">
            <v>0</v>
          </cell>
          <cell r="Y608">
            <v>0</v>
          </cell>
          <cell r="Z608">
            <v>1</v>
          </cell>
          <cell r="AA608" t="str">
            <v>MS#</v>
          </cell>
          <cell r="AB608" t="str">
            <v xml:space="preserve">   998014070</v>
          </cell>
          <cell r="AC608" t="str">
            <v>BCH</v>
          </cell>
          <cell r="AD608" t="str">
            <v>021127</v>
          </cell>
          <cell r="AE608" t="str">
            <v>TML</v>
          </cell>
          <cell r="AF608" t="str">
            <v>12004</v>
          </cell>
          <cell r="AG608" t="str">
            <v>SRL</v>
          </cell>
          <cell r="AH608" t="str">
            <v>0366</v>
          </cell>
          <cell r="AI608" t="str">
            <v>DLV</v>
          </cell>
          <cell r="AJ608" t="str">
            <v>000</v>
          </cell>
          <cell r="AK608" t="str">
            <v>REL</v>
          </cell>
          <cell r="AL608" t="str">
            <v>000</v>
          </cell>
          <cell r="AM608" t="str">
            <v>LN#</v>
          </cell>
          <cell r="AO608" t="str">
            <v>UOI</v>
          </cell>
          <cell r="AP608" t="str">
            <v>EA</v>
          </cell>
          <cell r="AU608" t="str">
            <v>0</v>
          </cell>
          <cell r="AW608" t="str">
            <v>000</v>
          </cell>
          <cell r="AX608" t="str">
            <v>00</v>
          </cell>
          <cell r="AY608" t="str">
            <v>0</v>
          </cell>
          <cell r="AZ608" t="str">
            <v>FPL Fibernet</v>
          </cell>
        </row>
        <row r="609">
          <cell r="A609" t="str">
            <v>107100</v>
          </cell>
          <cell r="B609" t="str">
            <v>0312</v>
          </cell>
          <cell r="C609" t="str">
            <v>06201</v>
          </cell>
          <cell r="D609" t="str">
            <v>0ELECT</v>
          </cell>
          <cell r="E609" t="str">
            <v>312000</v>
          </cell>
          <cell r="F609" t="str">
            <v>0676</v>
          </cell>
          <cell r="G609" t="str">
            <v>11450</v>
          </cell>
          <cell r="H609" t="str">
            <v>A</v>
          </cell>
          <cell r="I609" t="str">
            <v>00000041</v>
          </cell>
          <cell r="J609">
            <v>66</v>
          </cell>
          <cell r="K609">
            <v>312</v>
          </cell>
          <cell r="L609">
            <v>6201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0676</v>
          </cell>
          <cell r="R609" t="str">
            <v>11450</v>
          </cell>
          <cell r="S609" t="str">
            <v>200212</v>
          </cell>
          <cell r="T609" t="str">
            <v>SA01</v>
          </cell>
          <cell r="U609">
            <v>2185.11</v>
          </cell>
          <cell r="V609" t="str">
            <v>LDB</v>
          </cell>
          <cell r="W609">
            <v>0</v>
          </cell>
          <cell r="Y609">
            <v>0</v>
          </cell>
          <cell r="Z609">
            <v>1</v>
          </cell>
          <cell r="AA609" t="str">
            <v>MS#</v>
          </cell>
          <cell r="AB609" t="str">
            <v xml:space="preserve">   998014067</v>
          </cell>
          <cell r="AC609" t="str">
            <v>BCH</v>
          </cell>
          <cell r="AD609" t="str">
            <v>014391</v>
          </cell>
          <cell r="AE609" t="str">
            <v>TML</v>
          </cell>
          <cell r="AF609" t="str">
            <v>12006</v>
          </cell>
          <cell r="AG609" t="str">
            <v>SRL</v>
          </cell>
          <cell r="AH609" t="str">
            <v>0366</v>
          </cell>
          <cell r="AI609" t="str">
            <v>DLV</v>
          </cell>
          <cell r="AJ609" t="str">
            <v>000</v>
          </cell>
          <cell r="AK609" t="str">
            <v>REL</v>
          </cell>
          <cell r="AL609" t="str">
            <v>000</v>
          </cell>
          <cell r="AM609" t="str">
            <v>LN#</v>
          </cell>
          <cell r="AO609" t="str">
            <v>UOI</v>
          </cell>
          <cell r="AP609" t="str">
            <v>EA</v>
          </cell>
          <cell r="AU609" t="str">
            <v>0</v>
          </cell>
          <cell r="AW609" t="str">
            <v>000</v>
          </cell>
          <cell r="AX609" t="str">
            <v>00</v>
          </cell>
          <cell r="AY609" t="str">
            <v>0</v>
          </cell>
          <cell r="AZ609" t="str">
            <v>FPL Fibernet</v>
          </cell>
        </row>
        <row r="610">
          <cell r="A610" t="str">
            <v>107100</v>
          </cell>
          <cell r="B610" t="str">
            <v>0312</v>
          </cell>
          <cell r="C610" t="str">
            <v>06201</v>
          </cell>
          <cell r="D610" t="str">
            <v>0ELECT</v>
          </cell>
          <cell r="E610" t="str">
            <v>312000</v>
          </cell>
          <cell r="F610" t="str">
            <v>0676</v>
          </cell>
          <cell r="G610" t="str">
            <v>11450</v>
          </cell>
          <cell r="H610" t="str">
            <v>A</v>
          </cell>
          <cell r="I610" t="str">
            <v>00000041</v>
          </cell>
          <cell r="J610">
            <v>66</v>
          </cell>
          <cell r="K610">
            <v>312</v>
          </cell>
          <cell r="L610">
            <v>6201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 t="str">
            <v>0676</v>
          </cell>
          <cell r="R610" t="str">
            <v>11450</v>
          </cell>
          <cell r="S610" t="str">
            <v>200212</v>
          </cell>
          <cell r="T610" t="str">
            <v>SA01</v>
          </cell>
          <cell r="U610">
            <v>2267.7600000000002</v>
          </cell>
          <cell r="V610" t="str">
            <v>LDB</v>
          </cell>
          <cell r="W610">
            <v>0</v>
          </cell>
          <cell r="Y610">
            <v>0</v>
          </cell>
          <cell r="Z610">
            <v>12</v>
          </cell>
          <cell r="AA610" t="str">
            <v>MS#</v>
          </cell>
          <cell r="AB610" t="str">
            <v xml:space="preserve">   998003509</v>
          </cell>
          <cell r="AC610" t="str">
            <v>BCH</v>
          </cell>
          <cell r="AD610" t="str">
            <v>021123</v>
          </cell>
          <cell r="AE610" t="str">
            <v>TML</v>
          </cell>
          <cell r="AF610" t="str">
            <v>12004</v>
          </cell>
          <cell r="AG610" t="str">
            <v>SRL</v>
          </cell>
          <cell r="AH610" t="str">
            <v>0366</v>
          </cell>
          <cell r="AI610" t="str">
            <v>DLV</v>
          </cell>
          <cell r="AJ610" t="str">
            <v>000</v>
          </cell>
          <cell r="AK610" t="str">
            <v>REL</v>
          </cell>
          <cell r="AL610" t="str">
            <v>000</v>
          </cell>
          <cell r="AM610" t="str">
            <v>LN#</v>
          </cell>
          <cell r="AO610" t="str">
            <v>UOI</v>
          </cell>
          <cell r="AP610" t="str">
            <v>EA</v>
          </cell>
          <cell r="AU610" t="str">
            <v>0</v>
          </cell>
          <cell r="AW610" t="str">
            <v>000</v>
          </cell>
          <cell r="AX610" t="str">
            <v>00</v>
          </cell>
          <cell r="AY610" t="str">
            <v>0</v>
          </cell>
          <cell r="AZ610" t="str">
            <v>FPL Fibernet</v>
          </cell>
        </row>
        <row r="611">
          <cell r="A611" t="str">
            <v>107100</v>
          </cell>
          <cell r="B611" t="str">
            <v>0312</v>
          </cell>
          <cell r="C611" t="str">
            <v>06201</v>
          </cell>
          <cell r="D611" t="str">
            <v>0ELECT</v>
          </cell>
          <cell r="E611" t="str">
            <v>312000</v>
          </cell>
          <cell r="F611" t="str">
            <v>0676</v>
          </cell>
          <cell r="G611" t="str">
            <v>11450</v>
          </cell>
          <cell r="H611" t="str">
            <v>A</v>
          </cell>
          <cell r="I611" t="str">
            <v>00000041</v>
          </cell>
          <cell r="J611">
            <v>66</v>
          </cell>
          <cell r="K611">
            <v>312</v>
          </cell>
          <cell r="L611">
            <v>6201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 t="str">
            <v>0676</v>
          </cell>
          <cell r="R611" t="str">
            <v>11450</v>
          </cell>
          <cell r="S611" t="str">
            <v>200212</v>
          </cell>
          <cell r="T611" t="str">
            <v>SA01</v>
          </cell>
          <cell r="U611">
            <v>2267.7600000000002</v>
          </cell>
          <cell r="V611" t="str">
            <v>LDB</v>
          </cell>
          <cell r="W611">
            <v>0</v>
          </cell>
          <cell r="Y611">
            <v>0</v>
          </cell>
          <cell r="Z611">
            <v>12</v>
          </cell>
          <cell r="AA611" t="str">
            <v>MS#</v>
          </cell>
          <cell r="AB611" t="str">
            <v xml:space="preserve">   998003509</v>
          </cell>
          <cell r="AC611" t="str">
            <v>BCH</v>
          </cell>
          <cell r="AD611" t="str">
            <v>021130</v>
          </cell>
          <cell r="AE611" t="str">
            <v>TML</v>
          </cell>
          <cell r="AF611" t="str">
            <v>12004</v>
          </cell>
          <cell r="AG611" t="str">
            <v>SRL</v>
          </cell>
          <cell r="AH611" t="str">
            <v>0366</v>
          </cell>
          <cell r="AI611" t="str">
            <v>DLV</v>
          </cell>
          <cell r="AJ611" t="str">
            <v>000</v>
          </cell>
          <cell r="AK611" t="str">
            <v>REL</v>
          </cell>
          <cell r="AL611" t="str">
            <v>000</v>
          </cell>
          <cell r="AM611" t="str">
            <v>LN#</v>
          </cell>
          <cell r="AO611" t="str">
            <v>UOI</v>
          </cell>
          <cell r="AP611" t="str">
            <v>EA</v>
          </cell>
          <cell r="AU611" t="str">
            <v>0</v>
          </cell>
          <cell r="AW611" t="str">
            <v>000</v>
          </cell>
          <cell r="AX611" t="str">
            <v>00</v>
          </cell>
          <cell r="AY611" t="str">
            <v>0</v>
          </cell>
          <cell r="AZ611" t="str">
            <v>FPL Fibernet</v>
          </cell>
        </row>
        <row r="612">
          <cell r="A612" t="str">
            <v>107100</v>
          </cell>
          <cell r="B612" t="str">
            <v>0312</v>
          </cell>
          <cell r="C612" t="str">
            <v>06201</v>
          </cell>
          <cell r="D612" t="str">
            <v>0ELECT</v>
          </cell>
          <cell r="E612" t="str">
            <v>312000</v>
          </cell>
          <cell r="F612" t="str">
            <v>0676</v>
          </cell>
          <cell r="G612" t="str">
            <v>11450</v>
          </cell>
          <cell r="H612" t="str">
            <v>A</v>
          </cell>
          <cell r="I612" t="str">
            <v>00000041</v>
          </cell>
          <cell r="J612">
            <v>66</v>
          </cell>
          <cell r="K612">
            <v>312</v>
          </cell>
          <cell r="L612">
            <v>6201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 t="str">
            <v>0676</v>
          </cell>
          <cell r="R612" t="str">
            <v>11450</v>
          </cell>
          <cell r="S612" t="str">
            <v>200212</v>
          </cell>
          <cell r="T612" t="str">
            <v>SA01</v>
          </cell>
          <cell r="U612">
            <v>2906.46</v>
          </cell>
          <cell r="V612" t="str">
            <v>LDB</v>
          </cell>
          <cell r="W612">
            <v>0</v>
          </cell>
          <cell r="Y612">
            <v>0</v>
          </cell>
          <cell r="Z612">
            <v>1</v>
          </cell>
          <cell r="AA612" t="str">
            <v>MS#</v>
          </cell>
          <cell r="AB612" t="str">
            <v xml:space="preserve">   998014506</v>
          </cell>
          <cell r="AC612" t="str">
            <v>BCH</v>
          </cell>
          <cell r="AD612" t="str">
            <v>014935</v>
          </cell>
          <cell r="AE612" t="str">
            <v>TML</v>
          </cell>
          <cell r="AF612" t="str">
            <v>12011</v>
          </cell>
          <cell r="AG612" t="str">
            <v>SRL</v>
          </cell>
          <cell r="AH612" t="str">
            <v>0366</v>
          </cell>
          <cell r="AI612" t="str">
            <v>DLV</v>
          </cell>
          <cell r="AJ612" t="str">
            <v>000</v>
          </cell>
          <cell r="AK612" t="str">
            <v>REL</v>
          </cell>
          <cell r="AL612" t="str">
            <v>000</v>
          </cell>
          <cell r="AM612" t="str">
            <v>LN#</v>
          </cell>
          <cell r="AO612" t="str">
            <v>UOI</v>
          </cell>
          <cell r="AP612" t="str">
            <v>EA</v>
          </cell>
          <cell r="AU612" t="str">
            <v>0</v>
          </cell>
          <cell r="AW612" t="str">
            <v>000</v>
          </cell>
          <cell r="AX612" t="str">
            <v>00</v>
          </cell>
          <cell r="AY612" t="str">
            <v>0</v>
          </cell>
          <cell r="AZ612" t="str">
            <v>FPL Fibernet</v>
          </cell>
        </row>
        <row r="613">
          <cell r="A613" t="str">
            <v>107100</v>
          </cell>
          <cell r="B613" t="str">
            <v>0312</v>
          </cell>
          <cell r="C613" t="str">
            <v>06201</v>
          </cell>
          <cell r="D613" t="str">
            <v>0ELECT</v>
          </cell>
          <cell r="E613" t="str">
            <v>312000</v>
          </cell>
          <cell r="F613" t="str">
            <v>0676</v>
          </cell>
          <cell r="G613" t="str">
            <v>11450</v>
          </cell>
          <cell r="H613" t="str">
            <v>A</v>
          </cell>
          <cell r="I613" t="str">
            <v>00000041</v>
          </cell>
          <cell r="J613">
            <v>66</v>
          </cell>
          <cell r="K613">
            <v>312</v>
          </cell>
          <cell r="L613">
            <v>6201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 t="str">
            <v>0676</v>
          </cell>
          <cell r="R613" t="str">
            <v>11450</v>
          </cell>
          <cell r="S613" t="str">
            <v>200212</v>
          </cell>
          <cell r="T613" t="str">
            <v>SA01</v>
          </cell>
          <cell r="U613">
            <v>3213.47</v>
          </cell>
          <cell r="V613" t="str">
            <v>LDB</v>
          </cell>
          <cell r="W613">
            <v>0</v>
          </cell>
          <cell r="Y613">
            <v>0</v>
          </cell>
          <cell r="Z613">
            <v>1</v>
          </cell>
          <cell r="AA613" t="str">
            <v>MS#</v>
          </cell>
          <cell r="AB613" t="str">
            <v xml:space="preserve">   998014233</v>
          </cell>
          <cell r="AC613" t="str">
            <v>BCH</v>
          </cell>
          <cell r="AD613" t="str">
            <v>014394</v>
          </cell>
          <cell r="AE613" t="str">
            <v>TML</v>
          </cell>
          <cell r="AF613" t="str">
            <v>12006</v>
          </cell>
          <cell r="AG613" t="str">
            <v>SRL</v>
          </cell>
          <cell r="AH613" t="str">
            <v>0366</v>
          </cell>
          <cell r="AI613" t="str">
            <v>DLV</v>
          </cell>
          <cell r="AJ613" t="str">
            <v>000</v>
          </cell>
          <cell r="AK613" t="str">
            <v>REL</v>
          </cell>
          <cell r="AL613" t="str">
            <v>000</v>
          </cell>
          <cell r="AM613" t="str">
            <v>LN#</v>
          </cell>
          <cell r="AO613" t="str">
            <v>UOI</v>
          </cell>
          <cell r="AP613" t="str">
            <v>EA</v>
          </cell>
          <cell r="AU613" t="str">
            <v>0</v>
          </cell>
          <cell r="AW613" t="str">
            <v>000</v>
          </cell>
          <cell r="AX613" t="str">
            <v>00</v>
          </cell>
          <cell r="AY613" t="str">
            <v>0</v>
          </cell>
          <cell r="AZ613" t="str">
            <v>FPL Fibernet</v>
          </cell>
        </row>
        <row r="614">
          <cell r="A614" t="str">
            <v>107100</v>
          </cell>
          <cell r="B614" t="str">
            <v>0312</v>
          </cell>
          <cell r="C614" t="str">
            <v>06201</v>
          </cell>
          <cell r="D614" t="str">
            <v>0ELECT</v>
          </cell>
          <cell r="E614" t="str">
            <v>312000</v>
          </cell>
          <cell r="F614" t="str">
            <v>0676</v>
          </cell>
          <cell r="G614" t="str">
            <v>11450</v>
          </cell>
          <cell r="H614" t="str">
            <v>A</v>
          </cell>
          <cell r="I614" t="str">
            <v>00000041</v>
          </cell>
          <cell r="J614">
            <v>66</v>
          </cell>
          <cell r="K614">
            <v>312</v>
          </cell>
          <cell r="L614">
            <v>6201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 t="str">
            <v>0676</v>
          </cell>
          <cell r="R614" t="str">
            <v>11450</v>
          </cell>
          <cell r="S614" t="str">
            <v>200212</v>
          </cell>
          <cell r="T614" t="str">
            <v>SA01</v>
          </cell>
          <cell r="U614">
            <v>4726.17</v>
          </cell>
          <cell r="V614" t="str">
            <v>LDB</v>
          </cell>
          <cell r="W614">
            <v>0</v>
          </cell>
          <cell r="Y614">
            <v>0</v>
          </cell>
          <cell r="Z614">
            <v>3</v>
          </cell>
          <cell r="AA614" t="str">
            <v>MS#</v>
          </cell>
          <cell r="AB614" t="str">
            <v xml:space="preserve">   998014070</v>
          </cell>
          <cell r="AC614" t="str">
            <v>BCH</v>
          </cell>
          <cell r="AD614" t="str">
            <v>021115</v>
          </cell>
          <cell r="AE614" t="str">
            <v>TML</v>
          </cell>
          <cell r="AF614" t="str">
            <v>12004</v>
          </cell>
          <cell r="AG614" t="str">
            <v>SRL</v>
          </cell>
          <cell r="AH614" t="str">
            <v>0366</v>
          </cell>
          <cell r="AI614" t="str">
            <v>DLV</v>
          </cell>
          <cell r="AJ614" t="str">
            <v>000</v>
          </cell>
          <cell r="AK614" t="str">
            <v>REL</v>
          </cell>
          <cell r="AL614" t="str">
            <v>000</v>
          </cell>
          <cell r="AM614" t="str">
            <v>LN#</v>
          </cell>
          <cell r="AO614" t="str">
            <v>UOI</v>
          </cell>
          <cell r="AP614" t="str">
            <v>EA</v>
          </cell>
          <cell r="AU614" t="str">
            <v>0</v>
          </cell>
          <cell r="AW614" t="str">
            <v>000</v>
          </cell>
          <cell r="AX614" t="str">
            <v>00</v>
          </cell>
          <cell r="AY614" t="str">
            <v>0</v>
          </cell>
          <cell r="AZ614" t="str">
            <v>FPL Fibernet</v>
          </cell>
        </row>
        <row r="615">
          <cell r="A615" t="str">
            <v>107100</v>
          </cell>
          <cell r="B615" t="str">
            <v>0312</v>
          </cell>
          <cell r="C615" t="str">
            <v>06201</v>
          </cell>
          <cell r="D615" t="str">
            <v>0ELECT</v>
          </cell>
          <cell r="E615" t="str">
            <v>312000</v>
          </cell>
          <cell r="F615" t="str">
            <v>0676</v>
          </cell>
          <cell r="G615" t="str">
            <v>11450</v>
          </cell>
          <cell r="H615" t="str">
            <v>A</v>
          </cell>
          <cell r="I615" t="str">
            <v>00000041</v>
          </cell>
          <cell r="J615">
            <v>66</v>
          </cell>
          <cell r="K615">
            <v>312</v>
          </cell>
          <cell r="L615">
            <v>6201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 t="str">
            <v>0676</v>
          </cell>
          <cell r="R615" t="str">
            <v>11450</v>
          </cell>
          <cell r="S615" t="str">
            <v>200212</v>
          </cell>
          <cell r="T615" t="str">
            <v>SA01</v>
          </cell>
          <cell r="U615">
            <v>4726.17</v>
          </cell>
          <cell r="V615" t="str">
            <v>LDB</v>
          </cell>
          <cell r="W615">
            <v>0</v>
          </cell>
          <cell r="Y615">
            <v>0</v>
          </cell>
          <cell r="Z615">
            <v>3</v>
          </cell>
          <cell r="AA615" t="str">
            <v>MS#</v>
          </cell>
          <cell r="AB615" t="str">
            <v xml:space="preserve">   998014070</v>
          </cell>
          <cell r="AC615" t="str">
            <v>BCH</v>
          </cell>
          <cell r="AD615" t="str">
            <v>021125</v>
          </cell>
          <cell r="AE615" t="str">
            <v>TML</v>
          </cell>
          <cell r="AF615" t="str">
            <v>12004</v>
          </cell>
          <cell r="AG615" t="str">
            <v>SRL</v>
          </cell>
          <cell r="AH615" t="str">
            <v>0366</v>
          </cell>
          <cell r="AI615" t="str">
            <v>DLV</v>
          </cell>
          <cell r="AJ615" t="str">
            <v>000</v>
          </cell>
          <cell r="AK615" t="str">
            <v>REL</v>
          </cell>
          <cell r="AL615" t="str">
            <v>000</v>
          </cell>
          <cell r="AM615" t="str">
            <v>LN#</v>
          </cell>
          <cell r="AO615" t="str">
            <v>UOI</v>
          </cell>
          <cell r="AP615" t="str">
            <v>EA</v>
          </cell>
          <cell r="AU615" t="str">
            <v>0</v>
          </cell>
          <cell r="AW615" t="str">
            <v>000</v>
          </cell>
          <cell r="AX615" t="str">
            <v>00</v>
          </cell>
          <cell r="AY615" t="str">
            <v>0</v>
          </cell>
          <cell r="AZ615" t="str">
            <v>FPL Fibernet</v>
          </cell>
        </row>
        <row r="616">
          <cell r="A616" t="str">
            <v>107100</v>
          </cell>
          <cell r="B616" t="str">
            <v>0312</v>
          </cell>
          <cell r="C616" t="str">
            <v>06201</v>
          </cell>
          <cell r="D616" t="str">
            <v>0ELECT</v>
          </cell>
          <cell r="E616" t="str">
            <v>312000</v>
          </cell>
          <cell r="F616" t="str">
            <v>0676</v>
          </cell>
          <cell r="G616" t="str">
            <v>11450</v>
          </cell>
          <cell r="H616" t="str">
            <v>A</v>
          </cell>
          <cell r="I616" t="str">
            <v>00000041</v>
          </cell>
          <cell r="J616">
            <v>66</v>
          </cell>
          <cell r="K616">
            <v>312</v>
          </cell>
          <cell r="L616">
            <v>6201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 t="str">
            <v>0676</v>
          </cell>
          <cell r="R616" t="str">
            <v>11450</v>
          </cell>
          <cell r="S616" t="str">
            <v>200212</v>
          </cell>
          <cell r="T616" t="str">
            <v>SA01</v>
          </cell>
          <cell r="U616">
            <v>5812.93</v>
          </cell>
          <cell r="V616" t="str">
            <v>LDB</v>
          </cell>
          <cell r="W616">
            <v>0</v>
          </cell>
          <cell r="Y616">
            <v>0</v>
          </cell>
          <cell r="Z616">
            <v>2</v>
          </cell>
          <cell r="AA616" t="str">
            <v>MS#</v>
          </cell>
          <cell r="AB616" t="str">
            <v xml:space="preserve">   998014506</v>
          </cell>
          <cell r="AC616" t="str">
            <v>BCH</v>
          </cell>
          <cell r="AD616" t="str">
            <v>021129</v>
          </cell>
          <cell r="AE616" t="str">
            <v>TML</v>
          </cell>
          <cell r="AF616" t="str">
            <v>12004</v>
          </cell>
          <cell r="AG616" t="str">
            <v>SRL</v>
          </cell>
          <cell r="AH616" t="str">
            <v>0366</v>
          </cell>
          <cell r="AI616" t="str">
            <v>DLV</v>
          </cell>
          <cell r="AJ616" t="str">
            <v>000</v>
          </cell>
          <cell r="AK616" t="str">
            <v>REL</v>
          </cell>
          <cell r="AL616" t="str">
            <v>000</v>
          </cell>
          <cell r="AM616" t="str">
            <v>LN#</v>
          </cell>
          <cell r="AO616" t="str">
            <v>UOI</v>
          </cell>
          <cell r="AP616" t="str">
            <v>EA</v>
          </cell>
          <cell r="AU616" t="str">
            <v>0</v>
          </cell>
          <cell r="AW616" t="str">
            <v>000</v>
          </cell>
          <cell r="AX616" t="str">
            <v>00</v>
          </cell>
          <cell r="AY616" t="str">
            <v>0</v>
          </cell>
          <cell r="AZ616" t="str">
            <v>FPL Fibernet</v>
          </cell>
        </row>
        <row r="617">
          <cell r="A617" t="str">
            <v>107100</v>
          </cell>
          <cell r="B617" t="str">
            <v>0312</v>
          </cell>
          <cell r="C617" t="str">
            <v>06201</v>
          </cell>
          <cell r="D617" t="str">
            <v>0ELECT</v>
          </cell>
          <cell r="E617" t="str">
            <v>312000</v>
          </cell>
          <cell r="F617" t="str">
            <v>0676</v>
          </cell>
          <cell r="G617" t="str">
            <v>11450</v>
          </cell>
          <cell r="H617" t="str">
            <v>A</v>
          </cell>
          <cell r="I617" t="str">
            <v>00000041</v>
          </cell>
          <cell r="J617">
            <v>66</v>
          </cell>
          <cell r="K617">
            <v>312</v>
          </cell>
          <cell r="L617">
            <v>6201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 t="str">
            <v>0676</v>
          </cell>
          <cell r="R617" t="str">
            <v>11450</v>
          </cell>
          <cell r="S617" t="str">
            <v>200212</v>
          </cell>
          <cell r="T617" t="str">
            <v>SA01</v>
          </cell>
          <cell r="U617">
            <v>6270.96</v>
          </cell>
          <cell r="V617" t="str">
            <v>LDB</v>
          </cell>
          <cell r="W617">
            <v>0</v>
          </cell>
          <cell r="Y617">
            <v>0</v>
          </cell>
          <cell r="Z617">
            <v>2</v>
          </cell>
          <cell r="AA617" t="str">
            <v>MS#</v>
          </cell>
          <cell r="AB617" t="str">
            <v xml:space="preserve">   998014018</v>
          </cell>
          <cell r="AC617" t="str">
            <v>BCH</v>
          </cell>
          <cell r="AD617" t="str">
            <v>014398</v>
          </cell>
          <cell r="AE617" t="str">
            <v>TML</v>
          </cell>
          <cell r="AF617" t="str">
            <v>12006</v>
          </cell>
          <cell r="AG617" t="str">
            <v>SRL</v>
          </cell>
          <cell r="AH617" t="str">
            <v>0366</v>
          </cell>
          <cell r="AI617" t="str">
            <v>DLV</v>
          </cell>
          <cell r="AJ617" t="str">
            <v>000</v>
          </cell>
          <cell r="AK617" t="str">
            <v>REL</v>
          </cell>
          <cell r="AL617" t="str">
            <v>000</v>
          </cell>
          <cell r="AM617" t="str">
            <v>LN#</v>
          </cell>
          <cell r="AO617" t="str">
            <v>UOI</v>
          </cell>
          <cell r="AP617" t="str">
            <v>EA</v>
          </cell>
          <cell r="AU617" t="str">
            <v>0</v>
          </cell>
          <cell r="AW617" t="str">
            <v>000</v>
          </cell>
          <cell r="AX617" t="str">
            <v>00</v>
          </cell>
          <cell r="AY617" t="str">
            <v>0</v>
          </cell>
          <cell r="AZ617" t="str">
            <v>FPL Fibernet</v>
          </cell>
        </row>
        <row r="618">
          <cell r="A618" t="str">
            <v>107100</v>
          </cell>
          <cell r="B618" t="str">
            <v>0312</v>
          </cell>
          <cell r="C618" t="str">
            <v>06201</v>
          </cell>
          <cell r="D618" t="str">
            <v>0ELECT</v>
          </cell>
          <cell r="E618" t="str">
            <v>312000</v>
          </cell>
          <cell r="F618" t="str">
            <v>0676</v>
          </cell>
          <cell r="G618" t="str">
            <v>11450</v>
          </cell>
          <cell r="H618" t="str">
            <v>A</v>
          </cell>
          <cell r="I618" t="str">
            <v>00000041</v>
          </cell>
          <cell r="J618">
            <v>66</v>
          </cell>
          <cell r="K618">
            <v>312</v>
          </cell>
          <cell r="L618">
            <v>6201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 t="str">
            <v>0676</v>
          </cell>
          <cell r="R618" t="str">
            <v>11450</v>
          </cell>
          <cell r="S618" t="str">
            <v>200212</v>
          </cell>
          <cell r="T618" t="str">
            <v>SA01</v>
          </cell>
          <cell r="U618">
            <v>8719.39</v>
          </cell>
          <cell r="V618" t="str">
            <v>LDB</v>
          </cell>
          <cell r="W618">
            <v>0</v>
          </cell>
          <cell r="Y618">
            <v>0</v>
          </cell>
          <cell r="Z618">
            <v>3</v>
          </cell>
          <cell r="AA618" t="str">
            <v>MS#</v>
          </cell>
          <cell r="AB618" t="str">
            <v xml:space="preserve">   998014506</v>
          </cell>
          <cell r="AC618" t="str">
            <v>BCH</v>
          </cell>
          <cell r="AD618" t="str">
            <v>014399</v>
          </cell>
          <cell r="AE618" t="str">
            <v>TML</v>
          </cell>
          <cell r="AF618" t="str">
            <v>12006</v>
          </cell>
          <cell r="AG618" t="str">
            <v>SRL</v>
          </cell>
          <cell r="AH618" t="str">
            <v>0366</v>
          </cell>
          <cell r="AI618" t="str">
            <v>DLV</v>
          </cell>
          <cell r="AJ618" t="str">
            <v>000</v>
          </cell>
          <cell r="AK618" t="str">
            <v>REL</v>
          </cell>
          <cell r="AL618" t="str">
            <v>000</v>
          </cell>
          <cell r="AM618" t="str">
            <v>LN#</v>
          </cell>
          <cell r="AO618" t="str">
            <v>UOI</v>
          </cell>
          <cell r="AP618" t="str">
            <v>EA</v>
          </cell>
          <cell r="AU618" t="str">
            <v>0</v>
          </cell>
          <cell r="AW618" t="str">
            <v>000</v>
          </cell>
          <cell r="AX618" t="str">
            <v>00</v>
          </cell>
          <cell r="AY618" t="str">
            <v>0</v>
          </cell>
          <cell r="AZ618" t="str">
            <v>FPL Fibernet</v>
          </cell>
        </row>
        <row r="619">
          <cell r="A619" t="str">
            <v>107100</v>
          </cell>
          <cell r="B619" t="str">
            <v>0312</v>
          </cell>
          <cell r="C619" t="str">
            <v>06201</v>
          </cell>
          <cell r="D619" t="str">
            <v>0ELECT</v>
          </cell>
          <cell r="E619" t="str">
            <v>312000</v>
          </cell>
          <cell r="F619" t="str">
            <v>0676</v>
          </cell>
          <cell r="G619" t="str">
            <v>11450</v>
          </cell>
          <cell r="H619" t="str">
            <v>A</v>
          </cell>
          <cell r="I619" t="str">
            <v>00000041</v>
          </cell>
          <cell r="J619">
            <v>66</v>
          </cell>
          <cell r="K619">
            <v>312</v>
          </cell>
          <cell r="L619">
            <v>6201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 t="str">
            <v>0676</v>
          </cell>
          <cell r="R619" t="str">
            <v>11450</v>
          </cell>
          <cell r="S619" t="str">
            <v>200212</v>
          </cell>
          <cell r="T619" t="str">
            <v>SA01</v>
          </cell>
          <cell r="U619">
            <v>8882.06</v>
          </cell>
          <cell r="V619" t="str">
            <v>LDB</v>
          </cell>
          <cell r="W619">
            <v>0</v>
          </cell>
          <cell r="Y619">
            <v>0</v>
          </cell>
          <cell r="Z619">
            <v>47</v>
          </cell>
          <cell r="AA619" t="str">
            <v>MS#</v>
          </cell>
          <cell r="AB619" t="str">
            <v xml:space="preserve">   998003509</v>
          </cell>
          <cell r="AC619" t="str">
            <v>BCH</v>
          </cell>
          <cell r="AD619" t="str">
            <v>014400</v>
          </cell>
          <cell r="AE619" t="str">
            <v>TML</v>
          </cell>
          <cell r="AF619" t="str">
            <v>12006</v>
          </cell>
          <cell r="AG619" t="str">
            <v>SRL</v>
          </cell>
          <cell r="AH619" t="str">
            <v>0366</v>
          </cell>
          <cell r="AI619" t="str">
            <v>DLV</v>
          </cell>
          <cell r="AJ619" t="str">
            <v>000</v>
          </cell>
          <cell r="AK619" t="str">
            <v>REL</v>
          </cell>
          <cell r="AL619" t="str">
            <v>000</v>
          </cell>
          <cell r="AM619" t="str">
            <v>LN#</v>
          </cell>
          <cell r="AO619" t="str">
            <v>UOI</v>
          </cell>
          <cell r="AP619" t="str">
            <v>EA</v>
          </cell>
          <cell r="AU619" t="str">
            <v>0</v>
          </cell>
          <cell r="AW619" t="str">
            <v>000</v>
          </cell>
          <cell r="AX619" t="str">
            <v>00</v>
          </cell>
          <cell r="AY619" t="str">
            <v>0</v>
          </cell>
          <cell r="AZ619" t="str">
            <v>FPL Fibernet</v>
          </cell>
        </row>
        <row r="620">
          <cell r="A620" t="str">
            <v>107100</v>
          </cell>
          <cell r="B620" t="str">
            <v>0312</v>
          </cell>
          <cell r="C620" t="str">
            <v>06201</v>
          </cell>
          <cell r="D620" t="str">
            <v>0ELECT</v>
          </cell>
          <cell r="E620" t="str">
            <v>312000</v>
          </cell>
          <cell r="F620" t="str">
            <v>0676</v>
          </cell>
          <cell r="G620" t="str">
            <v>11450</v>
          </cell>
          <cell r="H620" t="str">
            <v>A</v>
          </cell>
          <cell r="I620" t="str">
            <v>00000041</v>
          </cell>
          <cell r="J620">
            <v>66</v>
          </cell>
          <cell r="K620">
            <v>312</v>
          </cell>
          <cell r="L620">
            <v>6201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 t="str">
            <v>0676</v>
          </cell>
          <cell r="R620" t="str">
            <v>11450</v>
          </cell>
          <cell r="S620" t="str">
            <v>200212</v>
          </cell>
          <cell r="T620" t="str">
            <v>SA01</v>
          </cell>
          <cell r="U620">
            <v>9716.6299999999992</v>
          </cell>
          <cell r="V620" t="str">
            <v>LDB</v>
          </cell>
          <cell r="W620">
            <v>0</v>
          </cell>
          <cell r="Y620">
            <v>0</v>
          </cell>
          <cell r="Z620">
            <v>4</v>
          </cell>
          <cell r="AA620" t="str">
            <v>MS#</v>
          </cell>
          <cell r="AB620" t="str">
            <v xml:space="preserve">   998014506</v>
          </cell>
          <cell r="AC620" t="str">
            <v>BCH</v>
          </cell>
          <cell r="AD620" t="str">
            <v>015509</v>
          </cell>
          <cell r="AE620" t="str">
            <v>TML</v>
          </cell>
          <cell r="AF620" t="str">
            <v>12019</v>
          </cell>
          <cell r="AG620" t="str">
            <v>SRL</v>
          </cell>
          <cell r="AH620" t="str">
            <v>0366</v>
          </cell>
          <cell r="AI620" t="str">
            <v>DLV</v>
          </cell>
          <cell r="AJ620" t="str">
            <v>000</v>
          </cell>
          <cell r="AK620" t="str">
            <v>REL</v>
          </cell>
          <cell r="AL620" t="str">
            <v>000</v>
          </cell>
          <cell r="AM620" t="str">
            <v>LN#</v>
          </cell>
          <cell r="AO620" t="str">
            <v>UOI</v>
          </cell>
          <cell r="AP620" t="str">
            <v>EA</v>
          </cell>
          <cell r="AU620" t="str">
            <v>0</v>
          </cell>
          <cell r="AW620" t="str">
            <v>000</v>
          </cell>
          <cell r="AX620" t="str">
            <v>00</v>
          </cell>
          <cell r="AY620" t="str">
            <v>0</v>
          </cell>
          <cell r="AZ620" t="str">
            <v>FPL Fibernet</v>
          </cell>
        </row>
        <row r="621">
          <cell r="A621" t="str">
            <v>107100</v>
          </cell>
          <cell r="B621" t="str">
            <v>0312</v>
          </cell>
          <cell r="C621" t="str">
            <v>06201</v>
          </cell>
          <cell r="D621" t="str">
            <v>0ELECT</v>
          </cell>
          <cell r="E621" t="str">
            <v>312000</v>
          </cell>
          <cell r="F621" t="str">
            <v>0676</v>
          </cell>
          <cell r="G621" t="str">
            <v>11450</v>
          </cell>
          <cell r="H621" t="str">
            <v>A</v>
          </cell>
          <cell r="I621" t="str">
            <v>00000041</v>
          </cell>
          <cell r="J621">
            <v>66</v>
          </cell>
          <cell r="K621">
            <v>312</v>
          </cell>
          <cell r="L621">
            <v>6201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 t="str">
            <v>0676</v>
          </cell>
          <cell r="R621" t="str">
            <v>11450</v>
          </cell>
          <cell r="S621" t="str">
            <v>200212</v>
          </cell>
          <cell r="T621" t="str">
            <v>SA01</v>
          </cell>
          <cell r="U621">
            <v>11625.85</v>
          </cell>
          <cell r="V621" t="str">
            <v>LDB</v>
          </cell>
          <cell r="W621">
            <v>0</v>
          </cell>
          <cell r="Y621">
            <v>0</v>
          </cell>
          <cell r="Z621">
            <v>4</v>
          </cell>
          <cell r="AA621" t="str">
            <v>MS#</v>
          </cell>
          <cell r="AB621" t="str">
            <v xml:space="preserve">   998014506</v>
          </cell>
          <cell r="AC621" t="str">
            <v>BCH</v>
          </cell>
          <cell r="AD621" t="str">
            <v>021131</v>
          </cell>
          <cell r="AE621" t="str">
            <v>TML</v>
          </cell>
          <cell r="AF621" t="str">
            <v>12004</v>
          </cell>
          <cell r="AG621" t="str">
            <v>SRL</v>
          </cell>
          <cell r="AH621" t="str">
            <v>0366</v>
          </cell>
          <cell r="AI621" t="str">
            <v>DLV</v>
          </cell>
          <cell r="AJ621" t="str">
            <v>000</v>
          </cell>
          <cell r="AK621" t="str">
            <v>REL</v>
          </cell>
          <cell r="AL621" t="str">
            <v>000</v>
          </cell>
          <cell r="AM621" t="str">
            <v>LN#</v>
          </cell>
          <cell r="AO621" t="str">
            <v>UOI</v>
          </cell>
          <cell r="AP621" t="str">
            <v>EA</v>
          </cell>
          <cell r="AU621" t="str">
            <v>0</v>
          </cell>
          <cell r="AW621" t="str">
            <v>000</v>
          </cell>
          <cell r="AX621" t="str">
            <v>00</v>
          </cell>
          <cell r="AY621" t="str">
            <v>0</v>
          </cell>
          <cell r="AZ621" t="str">
            <v>FPL Fibernet</v>
          </cell>
        </row>
        <row r="622">
          <cell r="A622" t="str">
            <v>107100</v>
          </cell>
          <cell r="B622" t="str">
            <v>0312</v>
          </cell>
          <cell r="C622" t="str">
            <v>06201</v>
          </cell>
          <cell r="D622" t="str">
            <v>0ELECT</v>
          </cell>
          <cell r="E622" t="str">
            <v>312000</v>
          </cell>
          <cell r="F622" t="str">
            <v>0676</v>
          </cell>
          <cell r="G622" t="str">
            <v>11450</v>
          </cell>
          <cell r="H622" t="str">
            <v>A</v>
          </cell>
          <cell r="I622" t="str">
            <v>00000041</v>
          </cell>
          <cell r="J622">
            <v>66</v>
          </cell>
          <cell r="K622">
            <v>312</v>
          </cell>
          <cell r="L622">
            <v>6201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 t="str">
            <v>0676</v>
          </cell>
          <cell r="R622" t="str">
            <v>11450</v>
          </cell>
          <cell r="S622" t="str">
            <v>200212</v>
          </cell>
          <cell r="T622" t="str">
            <v>SA01</v>
          </cell>
          <cell r="U622">
            <v>12541.92</v>
          </cell>
          <cell r="V622" t="str">
            <v>LDB</v>
          </cell>
          <cell r="W622">
            <v>0</v>
          </cell>
          <cell r="Y622">
            <v>0</v>
          </cell>
          <cell r="Z622">
            <v>4</v>
          </cell>
          <cell r="AA622" t="str">
            <v>MS#</v>
          </cell>
          <cell r="AB622" t="str">
            <v xml:space="preserve">   998014018</v>
          </cell>
          <cell r="AC622" t="str">
            <v>BCH</v>
          </cell>
          <cell r="AD622" t="str">
            <v>021132</v>
          </cell>
          <cell r="AE622" t="str">
            <v>TML</v>
          </cell>
          <cell r="AF622" t="str">
            <v>12004</v>
          </cell>
          <cell r="AG622" t="str">
            <v>SRL</v>
          </cell>
          <cell r="AH622" t="str">
            <v>0366</v>
          </cell>
          <cell r="AI622" t="str">
            <v>DLV</v>
          </cell>
          <cell r="AJ622" t="str">
            <v>000</v>
          </cell>
          <cell r="AK622" t="str">
            <v>REL</v>
          </cell>
          <cell r="AL622" t="str">
            <v>000</v>
          </cell>
          <cell r="AM622" t="str">
            <v>LN#</v>
          </cell>
          <cell r="AO622" t="str">
            <v>UOI</v>
          </cell>
          <cell r="AP622" t="str">
            <v>EA</v>
          </cell>
          <cell r="AU622" t="str">
            <v>0</v>
          </cell>
          <cell r="AW622" t="str">
            <v>000</v>
          </cell>
          <cell r="AX622" t="str">
            <v>00</v>
          </cell>
          <cell r="AY622" t="str">
            <v>0</v>
          </cell>
          <cell r="AZ622" t="str">
            <v>FPL Fibernet</v>
          </cell>
        </row>
        <row r="623">
          <cell r="A623" t="str">
            <v>107100</v>
          </cell>
          <cell r="B623" t="str">
            <v>0312</v>
          </cell>
          <cell r="C623" t="str">
            <v>06201</v>
          </cell>
          <cell r="D623" t="str">
            <v>0ELECT</v>
          </cell>
          <cell r="E623" t="str">
            <v>312000</v>
          </cell>
          <cell r="F623" t="str">
            <v>0676</v>
          </cell>
          <cell r="G623" t="str">
            <v>11450</v>
          </cell>
          <cell r="H623" t="str">
            <v>A</v>
          </cell>
          <cell r="I623" t="str">
            <v>00000041</v>
          </cell>
          <cell r="J623">
            <v>66</v>
          </cell>
          <cell r="K623">
            <v>312</v>
          </cell>
          <cell r="L623">
            <v>6201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 t="str">
            <v>0676</v>
          </cell>
          <cell r="R623" t="str">
            <v>11450</v>
          </cell>
          <cell r="S623" t="str">
            <v>200212</v>
          </cell>
          <cell r="T623" t="str">
            <v>SA01</v>
          </cell>
          <cell r="U623">
            <v>14532.31</v>
          </cell>
          <cell r="V623" t="str">
            <v>LDB</v>
          </cell>
          <cell r="W623">
            <v>0</v>
          </cell>
          <cell r="Y623">
            <v>0</v>
          </cell>
          <cell r="Z623">
            <v>5</v>
          </cell>
          <cell r="AA623" t="str">
            <v>MS#</v>
          </cell>
          <cell r="AB623" t="str">
            <v xml:space="preserve">   998014506</v>
          </cell>
          <cell r="AC623" t="str">
            <v>BCH</v>
          </cell>
          <cell r="AD623" t="str">
            <v>021122</v>
          </cell>
          <cell r="AE623" t="str">
            <v>TML</v>
          </cell>
          <cell r="AF623" t="str">
            <v>12004</v>
          </cell>
          <cell r="AG623" t="str">
            <v>SRL</v>
          </cell>
          <cell r="AH623" t="str">
            <v>0366</v>
          </cell>
          <cell r="AI623" t="str">
            <v>DLV</v>
          </cell>
          <cell r="AJ623" t="str">
            <v>000</v>
          </cell>
          <cell r="AK623" t="str">
            <v>REL</v>
          </cell>
          <cell r="AL623" t="str">
            <v>000</v>
          </cell>
          <cell r="AM623" t="str">
            <v>LN#</v>
          </cell>
          <cell r="AO623" t="str">
            <v>UOI</v>
          </cell>
          <cell r="AP623" t="str">
            <v>EA</v>
          </cell>
          <cell r="AU623" t="str">
            <v>0</v>
          </cell>
          <cell r="AW623" t="str">
            <v>000</v>
          </cell>
          <cell r="AX623" t="str">
            <v>00</v>
          </cell>
          <cell r="AY623" t="str">
            <v>0</v>
          </cell>
          <cell r="AZ623" t="str">
            <v>FPL Fibernet</v>
          </cell>
        </row>
        <row r="624">
          <cell r="A624" t="str">
            <v>107100</v>
          </cell>
          <cell r="B624" t="str">
            <v>0312</v>
          </cell>
          <cell r="C624" t="str">
            <v>06201</v>
          </cell>
          <cell r="D624" t="str">
            <v>0ELECT</v>
          </cell>
          <cell r="E624" t="str">
            <v>312000</v>
          </cell>
          <cell r="F624" t="str">
            <v>0676</v>
          </cell>
          <cell r="G624" t="str">
            <v>11450</v>
          </cell>
          <cell r="H624" t="str">
            <v>A</v>
          </cell>
          <cell r="I624" t="str">
            <v>00000041</v>
          </cell>
          <cell r="J624">
            <v>66</v>
          </cell>
          <cell r="K624">
            <v>312</v>
          </cell>
          <cell r="L624">
            <v>6201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 t="str">
            <v>0676</v>
          </cell>
          <cell r="R624" t="str">
            <v>11450</v>
          </cell>
          <cell r="S624" t="str">
            <v>200212</v>
          </cell>
          <cell r="T624" t="str">
            <v>SA01</v>
          </cell>
          <cell r="U624">
            <v>17438.78</v>
          </cell>
          <cell r="V624" t="str">
            <v>LDB</v>
          </cell>
          <cell r="W624">
            <v>0</v>
          </cell>
          <cell r="Y624">
            <v>0</v>
          </cell>
          <cell r="Z624">
            <v>6</v>
          </cell>
          <cell r="AA624" t="str">
            <v>MS#</v>
          </cell>
          <cell r="AB624" t="str">
            <v xml:space="preserve">   998014506</v>
          </cell>
          <cell r="AC624" t="str">
            <v>BCH</v>
          </cell>
          <cell r="AD624" t="str">
            <v>021120</v>
          </cell>
          <cell r="AE624" t="str">
            <v>TML</v>
          </cell>
          <cell r="AF624" t="str">
            <v>12004</v>
          </cell>
          <cell r="AG624" t="str">
            <v>SRL</v>
          </cell>
          <cell r="AH624" t="str">
            <v>0366</v>
          </cell>
          <cell r="AI624" t="str">
            <v>DLV</v>
          </cell>
          <cell r="AJ624" t="str">
            <v>000</v>
          </cell>
          <cell r="AK624" t="str">
            <v>REL</v>
          </cell>
          <cell r="AL624" t="str">
            <v>000</v>
          </cell>
          <cell r="AM624" t="str">
            <v>LN#</v>
          </cell>
          <cell r="AO624" t="str">
            <v>UOI</v>
          </cell>
          <cell r="AP624" t="str">
            <v>EA</v>
          </cell>
          <cell r="AU624" t="str">
            <v>0</v>
          </cell>
          <cell r="AW624" t="str">
            <v>000</v>
          </cell>
          <cell r="AX624" t="str">
            <v>00</v>
          </cell>
          <cell r="AY624" t="str">
            <v>0</v>
          </cell>
          <cell r="AZ624" t="str">
            <v>FPL Fibernet</v>
          </cell>
        </row>
        <row r="625">
          <cell r="A625" t="str">
            <v>107100</v>
          </cell>
          <cell r="B625" t="str">
            <v>0312</v>
          </cell>
          <cell r="C625" t="str">
            <v>06201</v>
          </cell>
          <cell r="D625" t="str">
            <v>0ELECT</v>
          </cell>
          <cell r="E625" t="str">
            <v>312000</v>
          </cell>
          <cell r="F625" t="str">
            <v>0676</v>
          </cell>
          <cell r="G625" t="str">
            <v>12450</v>
          </cell>
          <cell r="H625" t="str">
            <v>A</v>
          </cell>
          <cell r="I625" t="str">
            <v>00000041</v>
          </cell>
          <cell r="J625">
            <v>66</v>
          </cell>
          <cell r="K625">
            <v>312</v>
          </cell>
          <cell r="L625">
            <v>6201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 t="str">
            <v>0676</v>
          </cell>
          <cell r="R625" t="str">
            <v>12450</v>
          </cell>
          <cell r="S625" t="str">
            <v>200212</v>
          </cell>
          <cell r="T625" t="str">
            <v>SA01</v>
          </cell>
          <cell r="U625">
            <v>-263.7</v>
          </cell>
          <cell r="V625" t="str">
            <v>LDB</v>
          </cell>
          <cell r="W625">
            <v>0</v>
          </cell>
          <cell r="Y625">
            <v>0</v>
          </cell>
          <cell r="Z625">
            <v>-3</v>
          </cell>
          <cell r="AA625" t="str">
            <v>MS#</v>
          </cell>
          <cell r="AB625" t="str">
            <v xml:space="preserve">   998014073</v>
          </cell>
          <cell r="AC625" t="str">
            <v>BCH</v>
          </cell>
          <cell r="AD625" t="str">
            <v>014393</v>
          </cell>
          <cell r="AE625" t="str">
            <v>TML</v>
          </cell>
          <cell r="AF625" t="str">
            <v>12006</v>
          </cell>
          <cell r="AG625" t="str">
            <v>SRL</v>
          </cell>
          <cell r="AH625" t="str">
            <v>0366</v>
          </cell>
          <cell r="AI625" t="str">
            <v>DLV</v>
          </cell>
          <cell r="AJ625" t="str">
            <v>000</v>
          </cell>
          <cell r="AK625" t="str">
            <v>REL</v>
          </cell>
          <cell r="AL625" t="str">
            <v>000</v>
          </cell>
          <cell r="AM625" t="str">
            <v>LN#</v>
          </cell>
          <cell r="AO625" t="str">
            <v>UOI</v>
          </cell>
          <cell r="AP625" t="str">
            <v>EA</v>
          </cell>
          <cell r="AU625" t="str">
            <v>0</v>
          </cell>
          <cell r="AW625" t="str">
            <v>000</v>
          </cell>
          <cell r="AX625" t="str">
            <v>00</v>
          </cell>
          <cell r="AY625" t="str">
            <v>0</v>
          </cell>
          <cell r="AZ625" t="str">
            <v>FPL Fibernet</v>
          </cell>
        </row>
        <row r="626">
          <cell r="A626" t="str">
            <v>107100</v>
          </cell>
          <cell r="B626" t="str">
            <v>0312</v>
          </cell>
          <cell r="C626" t="str">
            <v>06201</v>
          </cell>
          <cell r="D626" t="str">
            <v>0ELECT</v>
          </cell>
          <cell r="E626" t="str">
            <v>312000</v>
          </cell>
          <cell r="F626" t="str">
            <v>0676</v>
          </cell>
          <cell r="G626" t="str">
            <v>12450</v>
          </cell>
          <cell r="H626" t="str">
            <v>A</v>
          </cell>
          <cell r="I626" t="str">
            <v>00000041</v>
          </cell>
          <cell r="J626">
            <v>66</v>
          </cell>
          <cell r="K626">
            <v>312</v>
          </cell>
          <cell r="L626">
            <v>6201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 t="str">
            <v>0676</v>
          </cell>
          <cell r="R626" t="str">
            <v>12450</v>
          </cell>
          <cell r="S626" t="str">
            <v>200212</v>
          </cell>
          <cell r="T626" t="str">
            <v>SA01</v>
          </cell>
          <cell r="U626">
            <v>-263.7</v>
          </cell>
          <cell r="V626" t="str">
            <v>LDB</v>
          </cell>
          <cell r="W626">
            <v>0</v>
          </cell>
          <cell r="Y626">
            <v>0</v>
          </cell>
          <cell r="Z626">
            <v>-3</v>
          </cell>
          <cell r="AA626" t="str">
            <v>MS#</v>
          </cell>
          <cell r="AB626" t="str">
            <v xml:space="preserve">   998014073</v>
          </cell>
          <cell r="AC626" t="str">
            <v>BCH</v>
          </cell>
          <cell r="AD626" t="str">
            <v>014925</v>
          </cell>
          <cell r="AE626" t="str">
            <v>TML</v>
          </cell>
          <cell r="AF626" t="str">
            <v>12011</v>
          </cell>
          <cell r="AG626" t="str">
            <v>SRL</v>
          </cell>
          <cell r="AH626" t="str">
            <v>0366</v>
          </cell>
          <cell r="AI626" t="str">
            <v>DLV</v>
          </cell>
          <cell r="AJ626" t="str">
            <v>000</v>
          </cell>
          <cell r="AK626" t="str">
            <v>REL</v>
          </cell>
          <cell r="AL626" t="str">
            <v>000</v>
          </cell>
          <cell r="AM626" t="str">
            <v>LN#</v>
          </cell>
          <cell r="AO626" t="str">
            <v>UOI</v>
          </cell>
          <cell r="AP626" t="str">
            <v>EA</v>
          </cell>
          <cell r="AU626" t="str">
            <v>0</v>
          </cell>
          <cell r="AW626" t="str">
            <v>000</v>
          </cell>
          <cell r="AX626" t="str">
            <v>00</v>
          </cell>
          <cell r="AY626" t="str">
            <v>0</v>
          </cell>
          <cell r="AZ626" t="str">
            <v>FPL Fibernet</v>
          </cell>
        </row>
        <row r="627">
          <cell r="A627" t="str">
            <v>107100</v>
          </cell>
          <cell r="B627" t="str">
            <v>0312</v>
          </cell>
          <cell r="C627" t="str">
            <v>06201</v>
          </cell>
          <cell r="D627" t="str">
            <v>0ELECT</v>
          </cell>
          <cell r="E627" t="str">
            <v>312000</v>
          </cell>
          <cell r="F627" t="str">
            <v>0676</v>
          </cell>
          <cell r="G627" t="str">
            <v>12450</v>
          </cell>
          <cell r="H627" t="str">
            <v>A</v>
          </cell>
          <cell r="I627" t="str">
            <v>00000041</v>
          </cell>
          <cell r="J627">
            <v>66</v>
          </cell>
          <cell r="K627">
            <v>312</v>
          </cell>
          <cell r="L627">
            <v>6201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 t="str">
            <v>0676</v>
          </cell>
          <cell r="R627" t="str">
            <v>12450</v>
          </cell>
          <cell r="S627" t="str">
            <v>200212</v>
          </cell>
          <cell r="T627" t="str">
            <v>SA01</v>
          </cell>
          <cell r="U627">
            <v>-399.82</v>
          </cell>
          <cell r="V627" t="str">
            <v>LDB</v>
          </cell>
          <cell r="W627">
            <v>0</v>
          </cell>
          <cell r="Y627">
            <v>0</v>
          </cell>
          <cell r="Z627">
            <v>-1</v>
          </cell>
          <cell r="AA627" t="str">
            <v>MS#</v>
          </cell>
          <cell r="AB627" t="str">
            <v xml:space="preserve">   998003502</v>
          </cell>
          <cell r="AC627" t="str">
            <v>BCH</v>
          </cell>
          <cell r="AD627" t="str">
            <v>014401</v>
          </cell>
          <cell r="AE627" t="str">
            <v>TML</v>
          </cell>
          <cell r="AF627" t="str">
            <v>12006</v>
          </cell>
          <cell r="AG627" t="str">
            <v>SRL</v>
          </cell>
          <cell r="AH627" t="str">
            <v>0366</v>
          </cell>
          <cell r="AI627" t="str">
            <v>DLV</v>
          </cell>
          <cell r="AJ627" t="str">
            <v>000</v>
          </cell>
          <cell r="AK627" t="str">
            <v>REL</v>
          </cell>
          <cell r="AL627" t="str">
            <v>000</v>
          </cell>
          <cell r="AM627" t="str">
            <v>LN#</v>
          </cell>
          <cell r="AO627" t="str">
            <v>UOI</v>
          </cell>
          <cell r="AP627" t="str">
            <v>EA</v>
          </cell>
          <cell r="AU627" t="str">
            <v>0</v>
          </cell>
          <cell r="AW627" t="str">
            <v>000</v>
          </cell>
          <cell r="AX627" t="str">
            <v>00</v>
          </cell>
          <cell r="AY627" t="str">
            <v>0</v>
          </cell>
          <cell r="AZ627" t="str">
            <v>FPL Fibernet</v>
          </cell>
        </row>
        <row r="628">
          <cell r="A628" t="str">
            <v>107100</v>
          </cell>
          <cell r="B628" t="str">
            <v>0312</v>
          </cell>
          <cell r="C628" t="str">
            <v>06201</v>
          </cell>
          <cell r="D628" t="str">
            <v>0ELECT</v>
          </cell>
          <cell r="E628" t="str">
            <v>312000</v>
          </cell>
          <cell r="F628" t="str">
            <v>0676</v>
          </cell>
          <cell r="G628" t="str">
            <v>12450</v>
          </cell>
          <cell r="H628" t="str">
            <v>A</v>
          </cell>
          <cell r="I628" t="str">
            <v>00000041</v>
          </cell>
          <cell r="J628">
            <v>66</v>
          </cell>
          <cell r="K628">
            <v>312</v>
          </cell>
          <cell r="L628">
            <v>6201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 t="str">
            <v>0676</v>
          </cell>
          <cell r="R628" t="str">
            <v>12450</v>
          </cell>
          <cell r="S628" t="str">
            <v>200212</v>
          </cell>
          <cell r="T628" t="str">
            <v>SA01</v>
          </cell>
          <cell r="U628">
            <v>-755.92</v>
          </cell>
          <cell r="V628" t="str">
            <v>LDB</v>
          </cell>
          <cell r="W628">
            <v>0</v>
          </cell>
          <cell r="Y628">
            <v>0</v>
          </cell>
          <cell r="Z628">
            <v>-4</v>
          </cell>
          <cell r="AA628" t="str">
            <v>MS#</v>
          </cell>
          <cell r="AB628" t="str">
            <v xml:space="preserve">   998003509</v>
          </cell>
          <cell r="AC628" t="str">
            <v>BCH</v>
          </cell>
          <cell r="AD628" t="str">
            <v>014389</v>
          </cell>
          <cell r="AE628" t="str">
            <v>TML</v>
          </cell>
          <cell r="AF628" t="str">
            <v>12006</v>
          </cell>
          <cell r="AG628" t="str">
            <v>SRL</v>
          </cell>
          <cell r="AH628" t="str">
            <v>0366</v>
          </cell>
          <cell r="AI628" t="str">
            <v>DLV</v>
          </cell>
          <cell r="AJ628" t="str">
            <v>000</v>
          </cell>
          <cell r="AK628" t="str">
            <v>REL</v>
          </cell>
          <cell r="AL628" t="str">
            <v>000</v>
          </cell>
          <cell r="AM628" t="str">
            <v>LN#</v>
          </cell>
          <cell r="AO628" t="str">
            <v>UOI</v>
          </cell>
          <cell r="AP628" t="str">
            <v>EA</v>
          </cell>
          <cell r="AU628" t="str">
            <v>0</v>
          </cell>
          <cell r="AW628" t="str">
            <v>000</v>
          </cell>
          <cell r="AX628" t="str">
            <v>00</v>
          </cell>
          <cell r="AY628" t="str">
            <v>0</v>
          </cell>
          <cell r="AZ628" t="str">
            <v>FPL Fibernet</v>
          </cell>
        </row>
        <row r="629">
          <cell r="A629" t="str">
            <v>107100</v>
          </cell>
          <cell r="B629" t="str">
            <v>0312</v>
          </cell>
          <cell r="C629" t="str">
            <v>06201</v>
          </cell>
          <cell r="D629" t="str">
            <v>0ELECT</v>
          </cell>
          <cell r="E629" t="str">
            <v>312000</v>
          </cell>
          <cell r="F629" t="str">
            <v>0676</v>
          </cell>
          <cell r="G629" t="str">
            <v>12450</v>
          </cell>
          <cell r="H629" t="str">
            <v>A</v>
          </cell>
          <cell r="I629" t="str">
            <v>00000041</v>
          </cell>
          <cell r="J629">
            <v>66</v>
          </cell>
          <cell r="K629">
            <v>312</v>
          </cell>
          <cell r="L629">
            <v>6201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 t="str">
            <v>0676</v>
          </cell>
          <cell r="R629" t="str">
            <v>12450</v>
          </cell>
          <cell r="S629" t="str">
            <v>200212</v>
          </cell>
          <cell r="T629" t="str">
            <v>SA01</v>
          </cell>
          <cell r="U629">
            <v>-1000.2</v>
          </cell>
          <cell r="V629" t="str">
            <v>LDB</v>
          </cell>
          <cell r="W629">
            <v>0</v>
          </cell>
          <cell r="Y629">
            <v>0</v>
          </cell>
          <cell r="Z629">
            <v>-5</v>
          </cell>
          <cell r="AA629" t="str">
            <v>MS#</v>
          </cell>
          <cell r="AB629" t="str">
            <v xml:space="preserve">   998014037</v>
          </cell>
          <cell r="AC629" t="str">
            <v>BCH</v>
          </cell>
          <cell r="AD629" t="str">
            <v>014397</v>
          </cell>
          <cell r="AE629" t="str">
            <v>TML</v>
          </cell>
          <cell r="AF629" t="str">
            <v>12006</v>
          </cell>
          <cell r="AG629" t="str">
            <v>SRL</v>
          </cell>
          <cell r="AH629" t="str">
            <v>0366</v>
          </cell>
          <cell r="AI629" t="str">
            <v>DLV</v>
          </cell>
          <cell r="AJ629" t="str">
            <v>000</v>
          </cell>
          <cell r="AK629" t="str">
            <v>REL</v>
          </cell>
          <cell r="AL629" t="str">
            <v>000</v>
          </cell>
          <cell r="AM629" t="str">
            <v>LN#</v>
          </cell>
          <cell r="AO629" t="str">
            <v>UOI</v>
          </cell>
          <cell r="AP629" t="str">
            <v>EA</v>
          </cell>
          <cell r="AU629" t="str">
            <v>0</v>
          </cell>
          <cell r="AW629" t="str">
            <v>000</v>
          </cell>
          <cell r="AX629" t="str">
            <v>00</v>
          </cell>
          <cell r="AY629" t="str">
            <v>0</v>
          </cell>
          <cell r="AZ629" t="str">
            <v>FPL Fibernet</v>
          </cell>
        </row>
        <row r="630">
          <cell r="A630" t="str">
            <v>107100</v>
          </cell>
          <cell r="B630" t="str">
            <v>0312</v>
          </cell>
          <cell r="C630" t="str">
            <v>06201</v>
          </cell>
          <cell r="D630" t="str">
            <v>0ELECT</v>
          </cell>
          <cell r="E630" t="str">
            <v>312000</v>
          </cell>
          <cell r="F630" t="str">
            <v>0676</v>
          </cell>
          <cell r="G630" t="str">
            <v>12450</v>
          </cell>
          <cell r="H630" t="str">
            <v>A</v>
          </cell>
          <cell r="I630" t="str">
            <v>00000041</v>
          </cell>
          <cell r="J630">
            <v>66</v>
          </cell>
          <cell r="K630">
            <v>312</v>
          </cell>
          <cell r="L630">
            <v>6201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 t="str">
            <v>0676</v>
          </cell>
          <cell r="R630" t="str">
            <v>12450</v>
          </cell>
          <cell r="S630" t="str">
            <v>200212</v>
          </cell>
          <cell r="T630" t="str">
            <v>SA01</v>
          </cell>
          <cell r="U630">
            <v>-1046.0899999999999</v>
          </cell>
          <cell r="V630" t="str">
            <v>LDB</v>
          </cell>
          <cell r="W630">
            <v>0</v>
          </cell>
          <cell r="Y630">
            <v>0</v>
          </cell>
          <cell r="Z630">
            <v>-1</v>
          </cell>
          <cell r="AA630" t="str">
            <v>MS#</v>
          </cell>
          <cell r="AB630" t="str">
            <v xml:space="preserve">   998014268</v>
          </cell>
          <cell r="AC630" t="str">
            <v>BCH</v>
          </cell>
          <cell r="AD630" t="str">
            <v>014395</v>
          </cell>
          <cell r="AE630" t="str">
            <v>TML</v>
          </cell>
          <cell r="AF630" t="str">
            <v>12006</v>
          </cell>
          <cell r="AG630" t="str">
            <v>SRL</v>
          </cell>
          <cell r="AH630" t="str">
            <v>0366</v>
          </cell>
          <cell r="AI630" t="str">
            <v>DLV</v>
          </cell>
          <cell r="AJ630" t="str">
            <v>000</v>
          </cell>
          <cell r="AK630" t="str">
            <v>REL</v>
          </cell>
          <cell r="AL630" t="str">
            <v>000</v>
          </cell>
          <cell r="AM630" t="str">
            <v>LN#</v>
          </cell>
          <cell r="AO630" t="str">
            <v>UOI</v>
          </cell>
          <cell r="AP630" t="str">
            <v>EA</v>
          </cell>
          <cell r="AU630" t="str">
            <v>0</v>
          </cell>
          <cell r="AW630" t="str">
            <v>000</v>
          </cell>
          <cell r="AX630" t="str">
            <v>00</v>
          </cell>
          <cell r="AY630" t="str">
            <v>0</v>
          </cell>
          <cell r="AZ630" t="str">
            <v>FPL Fibernet</v>
          </cell>
        </row>
        <row r="631">
          <cell r="A631" t="str">
            <v>107100</v>
          </cell>
          <cell r="B631" t="str">
            <v>0312</v>
          </cell>
          <cell r="C631" t="str">
            <v>06201</v>
          </cell>
          <cell r="D631" t="str">
            <v>0ELECT</v>
          </cell>
          <cell r="E631" t="str">
            <v>312000</v>
          </cell>
          <cell r="F631" t="str">
            <v>0676</v>
          </cell>
          <cell r="G631" t="str">
            <v>12450</v>
          </cell>
          <cell r="H631" t="str">
            <v>A</v>
          </cell>
          <cell r="I631" t="str">
            <v>00000041</v>
          </cell>
          <cell r="J631">
            <v>66</v>
          </cell>
          <cell r="K631">
            <v>312</v>
          </cell>
          <cell r="L631">
            <v>6201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 t="str">
            <v>0676</v>
          </cell>
          <cell r="R631" t="str">
            <v>12450</v>
          </cell>
          <cell r="S631" t="str">
            <v>200212</v>
          </cell>
          <cell r="T631" t="str">
            <v>SA01</v>
          </cell>
          <cell r="U631">
            <v>-1575.39</v>
          </cell>
          <cell r="V631" t="str">
            <v>LDB</v>
          </cell>
          <cell r="W631">
            <v>0</v>
          </cell>
          <cell r="Y631">
            <v>0</v>
          </cell>
          <cell r="Z631">
            <v>-1</v>
          </cell>
          <cell r="AA631" t="str">
            <v>MS#</v>
          </cell>
          <cell r="AB631" t="str">
            <v xml:space="preserve">   998014070</v>
          </cell>
          <cell r="AC631" t="str">
            <v>BCH</v>
          </cell>
          <cell r="AD631" t="str">
            <v>014924</v>
          </cell>
          <cell r="AE631" t="str">
            <v>TML</v>
          </cell>
          <cell r="AF631" t="str">
            <v>12011</v>
          </cell>
          <cell r="AG631" t="str">
            <v>SRL</v>
          </cell>
          <cell r="AH631" t="str">
            <v>0366</v>
          </cell>
          <cell r="AI631" t="str">
            <v>DLV</v>
          </cell>
          <cell r="AJ631" t="str">
            <v>000</v>
          </cell>
          <cell r="AK631" t="str">
            <v>REL</v>
          </cell>
          <cell r="AL631" t="str">
            <v>000</v>
          </cell>
          <cell r="AM631" t="str">
            <v>LN#</v>
          </cell>
          <cell r="AO631" t="str">
            <v>UOI</v>
          </cell>
          <cell r="AP631" t="str">
            <v>EA</v>
          </cell>
          <cell r="AU631" t="str">
            <v>0</v>
          </cell>
          <cell r="AW631" t="str">
            <v>000</v>
          </cell>
          <cell r="AX631" t="str">
            <v>00</v>
          </cell>
          <cell r="AY631" t="str">
            <v>0</v>
          </cell>
          <cell r="AZ631" t="str">
            <v>FPL Fibernet</v>
          </cell>
        </row>
        <row r="632">
          <cell r="A632" t="str">
            <v>107100</v>
          </cell>
          <cell r="B632" t="str">
            <v>0312</v>
          </cell>
          <cell r="C632" t="str">
            <v>06201</v>
          </cell>
          <cell r="D632" t="str">
            <v>0ELECT</v>
          </cell>
          <cell r="E632" t="str">
            <v>312000</v>
          </cell>
          <cell r="F632" t="str">
            <v>0676</v>
          </cell>
          <cell r="G632" t="str">
            <v>12450</v>
          </cell>
          <cell r="H632" t="str">
            <v>A</v>
          </cell>
          <cell r="I632" t="str">
            <v>00000041</v>
          </cell>
          <cell r="J632">
            <v>66</v>
          </cell>
          <cell r="K632">
            <v>312</v>
          </cell>
          <cell r="L632">
            <v>6201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 t="str">
            <v>0676</v>
          </cell>
          <cell r="R632" t="str">
            <v>12450</v>
          </cell>
          <cell r="S632" t="str">
            <v>200212</v>
          </cell>
          <cell r="T632" t="str">
            <v>SA01</v>
          </cell>
          <cell r="U632">
            <v>-2438.34</v>
          </cell>
          <cell r="V632" t="str">
            <v>LDB</v>
          </cell>
          <cell r="W632">
            <v>0</v>
          </cell>
          <cell r="Y632">
            <v>0</v>
          </cell>
          <cell r="Z632">
            <v>-2</v>
          </cell>
          <cell r="AA632" t="str">
            <v>MS#</v>
          </cell>
          <cell r="AB632" t="str">
            <v xml:space="preserve">   998014270</v>
          </cell>
          <cell r="AC632" t="str">
            <v>BCH</v>
          </cell>
          <cell r="AD632" t="str">
            <v>014396</v>
          </cell>
          <cell r="AE632" t="str">
            <v>TML</v>
          </cell>
          <cell r="AF632" t="str">
            <v>12006</v>
          </cell>
          <cell r="AG632" t="str">
            <v>SRL</v>
          </cell>
          <cell r="AH632" t="str">
            <v>0366</v>
          </cell>
          <cell r="AI632" t="str">
            <v>DLV</v>
          </cell>
          <cell r="AJ632" t="str">
            <v>000</v>
          </cell>
          <cell r="AK632" t="str">
            <v>REL</v>
          </cell>
          <cell r="AL632" t="str">
            <v>000</v>
          </cell>
          <cell r="AM632" t="str">
            <v>LN#</v>
          </cell>
          <cell r="AO632" t="str">
            <v>UOI</v>
          </cell>
          <cell r="AP632" t="str">
            <v>EA</v>
          </cell>
          <cell r="AU632" t="str">
            <v>0</v>
          </cell>
          <cell r="AW632" t="str">
            <v>000</v>
          </cell>
          <cell r="AX632" t="str">
            <v>00</v>
          </cell>
          <cell r="AY632" t="str">
            <v>0</v>
          </cell>
          <cell r="AZ632" t="str">
            <v>FPL Fibernet</v>
          </cell>
        </row>
        <row r="633">
          <cell r="A633" t="str">
            <v>107100</v>
          </cell>
          <cell r="B633" t="str">
            <v>0312</v>
          </cell>
          <cell r="C633" t="str">
            <v>06201</v>
          </cell>
          <cell r="D633" t="str">
            <v>0ELECT</v>
          </cell>
          <cell r="E633" t="str">
            <v>312000</v>
          </cell>
          <cell r="F633" t="str">
            <v>0676</v>
          </cell>
          <cell r="G633" t="str">
            <v>12450</v>
          </cell>
          <cell r="H633" t="str">
            <v>A</v>
          </cell>
          <cell r="I633" t="str">
            <v>00000041</v>
          </cell>
          <cell r="J633">
            <v>66</v>
          </cell>
          <cell r="K633">
            <v>312</v>
          </cell>
          <cell r="L633">
            <v>6201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 t="str">
            <v>0676</v>
          </cell>
          <cell r="R633" t="str">
            <v>12450</v>
          </cell>
          <cell r="S633" t="str">
            <v>200212</v>
          </cell>
          <cell r="T633" t="str">
            <v>SA01</v>
          </cell>
          <cell r="U633">
            <v>-2989.65</v>
          </cell>
          <cell r="V633" t="str">
            <v>LDB</v>
          </cell>
          <cell r="W633">
            <v>0</v>
          </cell>
          <cell r="Y633">
            <v>0</v>
          </cell>
          <cell r="Z633">
            <v>-1</v>
          </cell>
          <cell r="AA633" t="str">
            <v>MS#</v>
          </cell>
          <cell r="AB633" t="str">
            <v xml:space="preserve">   998014053</v>
          </cell>
          <cell r="AC633" t="str">
            <v>BCH</v>
          </cell>
          <cell r="AD633" t="str">
            <v>012639</v>
          </cell>
          <cell r="AE633" t="str">
            <v>TML</v>
          </cell>
          <cell r="AF633" t="str">
            <v>12027</v>
          </cell>
          <cell r="AG633" t="str">
            <v>SRL</v>
          </cell>
          <cell r="AH633" t="str">
            <v>0368</v>
          </cell>
          <cell r="AI633" t="str">
            <v>DLV</v>
          </cell>
          <cell r="AJ633" t="str">
            <v>000</v>
          </cell>
          <cell r="AK633" t="str">
            <v>REL</v>
          </cell>
          <cell r="AL633" t="str">
            <v>000</v>
          </cell>
          <cell r="AM633" t="str">
            <v>LN#</v>
          </cell>
          <cell r="AO633" t="str">
            <v>UOI</v>
          </cell>
          <cell r="AP633" t="str">
            <v>EA</v>
          </cell>
          <cell r="AU633" t="str">
            <v>0</v>
          </cell>
          <cell r="AW633" t="str">
            <v>000</v>
          </cell>
          <cell r="AX633" t="str">
            <v>00</v>
          </cell>
          <cell r="AY633" t="str">
            <v>0</v>
          </cell>
          <cell r="AZ633" t="str">
            <v>FPL Fibernet</v>
          </cell>
        </row>
        <row r="634">
          <cell r="A634" t="str">
            <v>107100</v>
          </cell>
          <cell r="B634" t="str">
            <v>0312</v>
          </cell>
          <cell r="C634" t="str">
            <v>06201</v>
          </cell>
          <cell r="D634" t="str">
            <v>0ELECT</v>
          </cell>
          <cell r="E634" t="str">
            <v>312000</v>
          </cell>
          <cell r="F634" t="str">
            <v>0676</v>
          </cell>
          <cell r="G634" t="str">
            <v>12450</v>
          </cell>
          <cell r="H634" t="str">
            <v>A</v>
          </cell>
          <cell r="I634" t="str">
            <v>00000041</v>
          </cell>
          <cell r="J634">
            <v>66</v>
          </cell>
          <cell r="K634">
            <v>312</v>
          </cell>
          <cell r="L634">
            <v>6201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 t="str">
            <v>0676</v>
          </cell>
          <cell r="R634" t="str">
            <v>12450</v>
          </cell>
          <cell r="S634" t="str">
            <v>200212</v>
          </cell>
          <cell r="T634" t="str">
            <v>SA01</v>
          </cell>
          <cell r="U634">
            <v>-3150.78</v>
          </cell>
          <cell r="V634" t="str">
            <v>LDB</v>
          </cell>
          <cell r="W634">
            <v>0</v>
          </cell>
          <cell r="Y634">
            <v>0</v>
          </cell>
          <cell r="Z634">
            <v>-2</v>
          </cell>
          <cell r="AA634" t="str">
            <v>MS#</v>
          </cell>
          <cell r="AB634" t="str">
            <v xml:space="preserve">   998014070</v>
          </cell>
          <cell r="AC634" t="str">
            <v>BCH</v>
          </cell>
          <cell r="AD634" t="str">
            <v>014392</v>
          </cell>
          <cell r="AE634" t="str">
            <v>TML</v>
          </cell>
          <cell r="AF634" t="str">
            <v>12006</v>
          </cell>
          <cell r="AG634" t="str">
            <v>SRL</v>
          </cell>
          <cell r="AH634" t="str">
            <v>0366</v>
          </cell>
          <cell r="AI634" t="str">
            <v>DLV</v>
          </cell>
          <cell r="AJ634" t="str">
            <v>000</v>
          </cell>
          <cell r="AK634" t="str">
            <v>REL</v>
          </cell>
          <cell r="AL634" t="str">
            <v>000</v>
          </cell>
          <cell r="AM634" t="str">
            <v>LN#</v>
          </cell>
          <cell r="AO634" t="str">
            <v>UOI</v>
          </cell>
          <cell r="AP634" t="str">
            <v>EA</v>
          </cell>
          <cell r="AU634" t="str">
            <v>0</v>
          </cell>
          <cell r="AW634" t="str">
            <v>000</v>
          </cell>
          <cell r="AX634" t="str">
            <v>00</v>
          </cell>
          <cell r="AY634" t="str">
            <v>0</v>
          </cell>
          <cell r="AZ634" t="str">
            <v>FPL Fibernet</v>
          </cell>
        </row>
        <row r="635">
          <cell r="A635" t="str">
            <v>107100</v>
          </cell>
          <cell r="B635" t="str">
            <v>0312</v>
          </cell>
          <cell r="C635" t="str">
            <v>06201</v>
          </cell>
          <cell r="D635" t="str">
            <v>0ELECT</v>
          </cell>
          <cell r="E635" t="str">
            <v>312000</v>
          </cell>
          <cell r="F635" t="str">
            <v>0676</v>
          </cell>
          <cell r="G635" t="str">
            <v>12450</v>
          </cell>
          <cell r="H635" t="str">
            <v>A</v>
          </cell>
          <cell r="I635" t="str">
            <v>00000041</v>
          </cell>
          <cell r="J635">
            <v>66</v>
          </cell>
          <cell r="K635">
            <v>312</v>
          </cell>
          <cell r="L635">
            <v>6201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 t="str">
            <v>0676</v>
          </cell>
          <cell r="R635" t="str">
            <v>12450</v>
          </cell>
          <cell r="S635" t="str">
            <v>200212</v>
          </cell>
          <cell r="T635" t="str">
            <v>SA01</v>
          </cell>
          <cell r="U635">
            <v>-5812.93</v>
          </cell>
          <cell r="V635" t="str">
            <v>LDB</v>
          </cell>
          <cell r="W635">
            <v>0</v>
          </cell>
          <cell r="Y635">
            <v>0</v>
          </cell>
          <cell r="Z635">
            <v>-2</v>
          </cell>
          <cell r="AA635" t="str">
            <v>MS#</v>
          </cell>
          <cell r="AB635" t="str">
            <v xml:space="preserve">   998014506</v>
          </cell>
          <cell r="AC635" t="str">
            <v>BCH</v>
          </cell>
          <cell r="AD635" t="str">
            <v>014390</v>
          </cell>
          <cell r="AE635" t="str">
            <v>TML</v>
          </cell>
          <cell r="AF635" t="str">
            <v>12006</v>
          </cell>
          <cell r="AG635" t="str">
            <v>SRL</v>
          </cell>
          <cell r="AH635" t="str">
            <v>0366</v>
          </cell>
          <cell r="AI635" t="str">
            <v>DLV</v>
          </cell>
          <cell r="AJ635" t="str">
            <v>000</v>
          </cell>
          <cell r="AK635" t="str">
            <v>REL</v>
          </cell>
          <cell r="AL635" t="str">
            <v>000</v>
          </cell>
          <cell r="AM635" t="str">
            <v>LN#</v>
          </cell>
          <cell r="AO635" t="str">
            <v>UOI</v>
          </cell>
          <cell r="AP635" t="str">
            <v>EA</v>
          </cell>
          <cell r="AU635" t="str">
            <v>0</v>
          </cell>
          <cell r="AW635" t="str">
            <v>000</v>
          </cell>
          <cell r="AX635" t="str">
            <v>00</v>
          </cell>
          <cell r="AY635" t="str">
            <v>0</v>
          </cell>
          <cell r="AZ635" t="str">
            <v>FPL Fibernet</v>
          </cell>
        </row>
        <row r="636">
          <cell r="A636" t="str">
            <v>107100</v>
          </cell>
          <cell r="B636" t="str">
            <v>0312</v>
          </cell>
          <cell r="C636" t="str">
            <v>06201</v>
          </cell>
          <cell r="D636" t="str">
            <v>0ELECT</v>
          </cell>
          <cell r="E636" t="str">
            <v>312000</v>
          </cell>
          <cell r="F636" t="str">
            <v>0676</v>
          </cell>
          <cell r="G636" t="str">
            <v>12450</v>
          </cell>
          <cell r="H636" t="str">
            <v>A</v>
          </cell>
          <cell r="I636" t="str">
            <v>00000041</v>
          </cell>
          <cell r="J636">
            <v>66</v>
          </cell>
          <cell r="K636">
            <v>312</v>
          </cell>
          <cell r="L636">
            <v>6201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 t="str">
            <v>0676</v>
          </cell>
          <cell r="R636" t="str">
            <v>12450</v>
          </cell>
          <cell r="S636" t="str">
            <v>200212</v>
          </cell>
          <cell r="T636" t="str">
            <v>SA01</v>
          </cell>
          <cell r="U636">
            <v>-8579.01</v>
          </cell>
          <cell r="V636" t="str">
            <v>LDB</v>
          </cell>
          <cell r="W636">
            <v>0</v>
          </cell>
          <cell r="Y636">
            <v>0</v>
          </cell>
          <cell r="Z636">
            <v>-3</v>
          </cell>
          <cell r="AA636" t="str">
            <v>MS#</v>
          </cell>
          <cell r="AB636" t="str">
            <v xml:space="preserve">   998014585</v>
          </cell>
          <cell r="AC636" t="str">
            <v>BCH</v>
          </cell>
          <cell r="AD636" t="str">
            <v>012639</v>
          </cell>
          <cell r="AE636" t="str">
            <v>TML</v>
          </cell>
          <cell r="AF636" t="str">
            <v>12027</v>
          </cell>
          <cell r="AG636" t="str">
            <v>SRL</v>
          </cell>
          <cell r="AH636" t="str">
            <v>0368</v>
          </cell>
          <cell r="AI636" t="str">
            <v>DLV</v>
          </cell>
          <cell r="AJ636" t="str">
            <v>000</v>
          </cell>
          <cell r="AK636" t="str">
            <v>REL</v>
          </cell>
          <cell r="AL636" t="str">
            <v>000</v>
          </cell>
          <cell r="AM636" t="str">
            <v>LN#</v>
          </cell>
          <cell r="AO636" t="str">
            <v>UOI</v>
          </cell>
          <cell r="AP636" t="str">
            <v>EA</v>
          </cell>
          <cell r="AU636" t="str">
            <v>0</v>
          </cell>
          <cell r="AW636" t="str">
            <v>000</v>
          </cell>
          <cell r="AX636" t="str">
            <v>00</v>
          </cell>
          <cell r="AY636" t="str">
            <v>0</v>
          </cell>
          <cell r="AZ636" t="str">
            <v>FPL Fibernet</v>
          </cell>
        </row>
        <row r="637">
          <cell r="A637" t="str">
            <v>107100</v>
          </cell>
          <cell r="B637" t="str">
            <v>0312</v>
          </cell>
          <cell r="C637" t="str">
            <v>06201</v>
          </cell>
          <cell r="D637" t="str">
            <v>0ELECT</v>
          </cell>
          <cell r="E637" t="str">
            <v>312000</v>
          </cell>
          <cell r="F637" t="str">
            <v>0676</v>
          </cell>
          <cell r="G637" t="str">
            <v>12450</v>
          </cell>
          <cell r="H637" t="str">
            <v>A</v>
          </cell>
          <cell r="I637" t="str">
            <v>00000041</v>
          </cell>
          <cell r="J637">
            <v>66</v>
          </cell>
          <cell r="K637">
            <v>312</v>
          </cell>
          <cell r="L637">
            <v>6201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 t="str">
            <v>0676</v>
          </cell>
          <cell r="R637" t="str">
            <v>12450</v>
          </cell>
          <cell r="S637" t="str">
            <v>200212</v>
          </cell>
          <cell r="T637" t="str">
            <v>SA01</v>
          </cell>
          <cell r="U637">
            <v>-8941.4</v>
          </cell>
          <cell r="V637" t="str">
            <v>LDB</v>
          </cell>
          <cell r="W637">
            <v>0</v>
          </cell>
          <cell r="Y637">
            <v>0</v>
          </cell>
          <cell r="Z637">
            <v>-4</v>
          </cell>
          <cell r="AA637" t="str">
            <v>MS#</v>
          </cell>
          <cell r="AB637" t="str">
            <v xml:space="preserve">   998014516</v>
          </cell>
          <cell r="AC637" t="str">
            <v>BCH</v>
          </cell>
          <cell r="AD637" t="str">
            <v>014387</v>
          </cell>
          <cell r="AE637" t="str">
            <v>TML</v>
          </cell>
          <cell r="AF637" t="str">
            <v>12006</v>
          </cell>
          <cell r="AG637" t="str">
            <v>SRL</v>
          </cell>
          <cell r="AH637" t="str">
            <v>0366</v>
          </cell>
          <cell r="AI637" t="str">
            <v>DLV</v>
          </cell>
          <cell r="AJ637" t="str">
            <v>000</v>
          </cell>
          <cell r="AK637" t="str">
            <v>REL</v>
          </cell>
          <cell r="AL637" t="str">
            <v>000</v>
          </cell>
          <cell r="AM637" t="str">
            <v>LN#</v>
          </cell>
          <cell r="AO637" t="str">
            <v>UOI</v>
          </cell>
          <cell r="AP637" t="str">
            <v>EA</v>
          </cell>
          <cell r="AU637" t="str">
            <v>0</v>
          </cell>
          <cell r="AW637" t="str">
            <v>000</v>
          </cell>
          <cell r="AX637" t="str">
            <v>00</v>
          </cell>
          <cell r="AY637" t="str">
            <v>0</v>
          </cell>
          <cell r="AZ637" t="str">
            <v>FPL Fibernet</v>
          </cell>
        </row>
        <row r="638">
          <cell r="A638" t="str">
            <v>107100</v>
          </cell>
          <cell r="B638" t="str">
            <v>0312</v>
          </cell>
          <cell r="C638" t="str">
            <v>06201</v>
          </cell>
          <cell r="D638" t="str">
            <v>0ELECT</v>
          </cell>
          <cell r="E638" t="str">
            <v>312000</v>
          </cell>
          <cell r="F638" t="str">
            <v>0676</v>
          </cell>
          <cell r="G638" t="str">
            <v>12450</v>
          </cell>
          <cell r="H638" t="str">
            <v>A</v>
          </cell>
          <cell r="I638" t="str">
            <v>00000041</v>
          </cell>
          <cell r="J638">
            <v>66</v>
          </cell>
          <cell r="K638">
            <v>312</v>
          </cell>
          <cell r="L638">
            <v>6201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 t="str">
            <v>0676</v>
          </cell>
          <cell r="R638" t="str">
            <v>12450</v>
          </cell>
          <cell r="S638" t="str">
            <v>200212</v>
          </cell>
          <cell r="T638" t="str">
            <v>SA01</v>
          </cell>
          <cell r="U638">
            <v>-13412.1</v>
          </cell>
          <cell r="V638" t="str">
            <v>LDB</v>
          </cell>
          <cell r="W638">
            <v>0</v>
          </cell>
          <cell r="Y638">
            <v>0</v>
          </cell>
          <cell r="Z638">
            <v>-6</v>
          </cell>
          <cell r="AA638" t="str">
            <v>MS#</v>
          </cell>
          <cell r="AB638" t="str">
            <v xml:space="preserve">   998014516</v>
          </cell>
          <cell r="AC638" t="str">
            <v>BCH</v>
          </cell>
          <cell r="AD638" t="str">
            <v>014388</v>
          </cell>
          <cell r="AE638" t="str">
            <v>TML</v>
          </cell>
          <cell r="AF638" t="str">
            <v>12006</v>
          </cell>
          <cell r="AG638" t="str">
            <v>SRL</v>
          </cell>
          <cell r="AH638" t="str">
            <v>0366</v>
          </cell>
          <cell r="AI638" t="str">
            <v>DLV</v>
          </cell>
          <cell r="AJ638" t="str">
            <v>000</v>
          </cell>
          <cell r="AK638" t="str">
            <v>REL</v>
          </cell>
          <cell r="AL638" t="str">
            <v>000</v>
          </cell>
          <cell r="AM638" t="str">
            <v>LN#</v>
          </cell>
          <cell r="AO638" t="str">
            <v>UOI</v>
          </cell>
          <cell r="AP638" t="str">
            <v>EA</v>
          </cell>
          <cell r="AU638" t="str">
            <v>0</v>
          </cell>
          <cell r="AW638" t="str">
            <v>000</v>
          </cell>
          <cell r="AX638" t="str">
            <v>00</v>
          </cell>
          <cell r="AY638" t="str">
            <v>0</v>
          </cell>
          <cell r="AZ638" t="str">
            <v>FPL Fibernet</v>
          </cell>
        </row>
        <row r="639">
          <cell r="A639" t="str">
            <v>107100</v>
          </cell>
          <cell r="B639" t="str">
            <v>0312</v>
          </cell>
          <cell r="C639" t="str">
            <v>06201</v>
          </cell>
          <cell r="D639" t="str">
            <v>0ELECT</v>
          </cell>
          <cell r="E639" t="str">
            <v>312000</v>
          </cell>
          <cell r="F639" t="str">
            <v>0676</v>
          </cell>
          <cell r="G639" t="str">
            <v>12450</v>
          </cell>
          <cell r="H639" t="str">
            <v>A</v>
          </cell>
          <cell r="I639" t="str">
            <v>00000041</v>
          </cell>
          <cell r="J639">
            <v>66</v>
          </cell>
          <cell r="K639">
            <v>312</v>
          </cell>
          <cell r="L639">
            <v>6201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 t="str">
            <v>0676</v>
          </cell>
          <cell r="R639" t="str">
            <v>12450</v>
          </cell>
          <cell r="S639" t="str">
            <v>200212</v>
          </cell>
          <cell r="T639" t="str">
            <v>SA01</v>
          </cell>
          <cell r="U639">
            <v>-15696</v>
          </cell>
          <cell r="V639" t="str">
            <v>LDB</v>
          </cell>
          <cell r="W639">
            <v>0</v>
          </cell>
          <cell r="Y639">
            <v>0</v>
          </cell>
          <cell r="Z639">
            <v>-4</v>
          </cell>
          <cell r="AA639" t="str">
            <v>MS#</v>
          </cell>
          <cell r="AB639" t="str">
            <v xml:space="preserve">   998014030</v>
          </cell>
          <cell r="AC639" t="str">
            <v>BCH</v>
          </cell>
          <cell r="AD639" t="str">
            <v>012639</v>
          </cell>
          <cell r="AE639" t="str">
            <v>TML</v>
          </cell>
          <cell r="AF639" t="str">
            <v>12027</v>
          </cell>
          <cell r="AG639" t="str">
            <v>SRL</v>
          </cell>
          <cell r="AH639" t="str">
            <v>0368</v>
          </cell>
          <cell r="AI639" t="str">
            <v>DLV</v>
          </cell>
          <cell r="AJ639" t="str">
            <v>000</v>
          </cell>
          <cell r="AK639" t="str">
            <v>REL</v>
          </cell>
          <cell r="AL639" t="str">
            <v>000</v>
          </cell>
          <cell r="AM639" t="str">
            <v>LN#</v>
          </cell>
          <cell r="AO639" t="str">
            <v>UOI</v>
          </cell>
          <cell r="AP639" t="str">
            <v>EA</v>
          </cell>
          <cell r="AU639" t="str">
            <v>0</v>
          </cell>
          <cell r="AW639" t="str">
            <v>000</v>
          </cell>
          <cell r="AX639" t="str">
            <v>00</v>
          </cell>
          <cell r="AY639" t="str">
            <v>0</v>
          </cell>
          <cell r="AZ639" t="str">
            <v>FPL Fibernet</v>
          </cell>
        </row>
        <row r="640">
          <cell r="A640" t="str">
            <v>107100</v>
          </cell>
          <cell r="B640" t="str">
            <v>0313</v>
          </cell>
          <cell r="C640" t="str">
            <v>06201</v>
          </cell>
          <cell r="D640" t="str">
            <v>0ELECT</v>
          </cell>
          <cell r="E640" t="str">
            <v>313000</v>
          </cell>
          <cell r="F640" t="str">
            <v>0676</v>
          </cell>
          <cell r="G640" t="str">
            <v>11450</v>
          </cell>
          <cell r="H640" t="str">
            <v>A</v>
          </cell>
          <cell r="I640" t="str">
            <v>00000041</v>
          </cell>
          <cell r="J640">
            <v>66</v>
          </cell>
          <cell r="K640">
            <v>313</v>
          </cell>
          <cell r="L640">
            <v>6201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 t="str">
            <v>0676</v>
          </cell>
          <cell r="R640" t="str">
            <v>11450</v>
          </cell>
          <cell r="S640" t="str">
            <v>200212</v>
          </cell>
          <cell r="T640" t="str">
            <v>SA01</v>
          </cell>
          <cell r="U640">
            <v>377.96</v>
          </cell>
          <cell r="V640" t="str">
            <v>LDB</v>
          </cell>
          <cell r="W640">
            <v>0</v>
          </cell>
          <cell r="Y640">
            <v>0</v>
          </cell>
          <cell r="Z640">
            <v>2</v>
          </cell>
          <cell r="AA640" t="str">
            <v>MS#</v>
          </cell>
          <cell r="AB640" t="str">
            <v xml:space="preserve">   998003509</v>
          </cell>
          <cell r="AC640" t="str">
            <v>BCH</v>
          </cell>
          <cell r="AD640" t="str">
            <v>012895</v>
          </cell>
          <cell r="AE640" t="str">
            <v>TML</v>
          </cell>
          <cell r="AF640" t="str">
            <v>12020</v>
          </cell>
          <cell r="AG640" t="str">
            <v>SRL</v>
          </cell>
          <cell r="AH640" t="str">
            <v>0366</v>
          </cell>
          <cell r="AI640" t="str">
            <v>DLV</v>
          </cell>
          <cell r="AJ640" t="str">
            <v>000</v>
          </cell>
          <cell r="AK640" t="str">
            <v>REL</v>
          </cell>
          <cell r="AL640" t="str">
            <v>000</v>
          </cell>
          <cell r="AM640" t="str">
            <v>LN#</v>
          </cell>
          <cell r="AO640" t="str">
            <v>UOI</v>
          </cell>
          <cell r="AP640" t="str">
            <v>EA</v>
          </cell>
          <cell r="AU640" t="str">
            <v>0</v>
          </cell>
          <cell r="AW640" t="str">
            <v>000</v>
          </cell>
          <cell r="AX640" t="str">
            <v>00</v>
          </cell>
          <cell r="AY640" t="str">
            <v>0</v>
          </cell>
          <cell r="AZ640" t="str">
            <v>FPL Fibernet</v>
          </cell>
        </row>
        <row r="641">
          <cell r="A641" t="str">
            <v>107100</v>
          </cell>
          <cell r="B641" t="str">
            <v>0313</v>
          </cell>
          <cell r="C641" t="str">
            <v>06201</v>
          </cell>
          <cell r="D641" t="str">
            <v>0ELECT</v>
          </cell>
          <cell r="E641" t="str">
            <v>313000</v>
          </cell>
          <cell r="F641" t="str">
            <v>0676</v>
          </cell>
          <cell r="G641" t="str">
            <v>11450</v>
          </cell>
          <cell r="H641" t="str">
            <v>A</v>
          </cell>
          <cell r="I641" t="str">
            <v>00000041</v>
          </cell>
          <cell r="J641">
            <v>66</v>
          </cell>
          <cell r="K641">
            <v>313</v>
          </cell>
          <cell r="L641">
            <v>6201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 t="str">
            <v>0676</v>
          </cell>
          <cell r="R641" t="str">
            <v>11450</v>
          </cell>
          <cell r="S641" t="str">
            <v>200212</v>
          </cell>
          <cell r="T641" t="str">
            <v>SA01</v>
          </cell>
          <cell r="U641">
            <v>1511.84</v>
          </cell>
          <cell r="V641" t="str">
            <v>LDB</v>
          </cell>
          <cell r="W641">
            <v>0</v>
          </cell>
          <cell r="Y641">
            <v>0</v>
          </cell>
          <cell r="Z641">
            <v>8</v>
          </cell>
          <cell r="AA641" t="str">
            <v>MS#</v>
          </cell>
          <cell r="AB641" t="str">
            <v xml:space="preserve">   998003509</v>
          </cell>
          <cell r="AC641" t="str">
            <v>BCH</v>
          </cell>
          <cell r="AD641" t="str">
            <v>015506</v>
          </cell>
          <cell r="AE641" t="str">
            <v>TML</v>
          </cell>
          <cell r="AF641" t="str">
            <v>12019</v>
          </cell>
          <cell r="AG641" t="str">
            <v>SRL</v>
          </cell>
          <cell r="AH641" t="str">
            <v>0366</v>
          </cell>
          <cell r="AI641" t="str">
            <v>DLV</v>
          </cell>
          <cell r="AJ641" t="str">
            <v>000</v>
          </cell>
          <cell r="AK641" t="str">
            <v>REL</v>
          </cell>
          <cell r="AL641" t="str">
            <v>000</v>
          </cell>
          <cell r="AM641" t="str">
            <v>LN#</v>
          </cell>
          <cell r="AO641" t="str">
            <v>UOI</v>
          </cell>
          <cell r="AP641" t="str">
            <v>EA</v>
          </cell>
          <cell r="AU641" t="str">
            <v>0</v>
          </cell>
          <cell r="AW641" t="str">
            <v>000</v>
          </cell>
          <cell r="AX641" t="str">
            <v>00</v>
          </cell>
          <cell r="AY641" t="str">
            <v>0</v>
          </cell>
          <cell r="AZ641" t="str">
            <v>FPL Fibernet</v>
          </cell>
        </row>
        <row r="642">
          <cell r="A642" t="str">
            <v>107100</v>
          </cell>
          <cell r="B642" t="str">
            <v>0313</v>
          </cell>
          <cell r="C642" t="str">
            <v>06201</v>
          </cell>
          <cell r="D642" t="str">
            <v>0ELECT</v>
          </cell>
          <cell r="E642" t="str">
            <v>313000</v>
          </cell>
          <cell r="F642" t="str">
            <v>0676</v>
          </cell>
          <cell r="G642" t="str">
            <v>11450</v>
          </cell>
          <cell r="H642" t="str">
            <v>A</v>
          </cell>
          <cell r="I642" t="str">
            <v>00000041</v>
          </cell>
          <cell r="J642">
            <v>66</v>
          </cell>
          <cell r="K642">
            <v>313</v>
          </cell>
          <cell r="L642">
            <v>6201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 t="str">
            <v>0676</v>
          </cell>
          <cell r="R642" t="str">
            <v>11450</v>
          </cell>
          <cell r="S642" t="str">
            <v>200212</v>
          </cell>
          <cell r="T642" t="str">
            <v>SA01</v>
          </cell>
          <cell r="U642">
            <v>9716.6299999999992</v>
          </cell>
          <cell r="V642" t="str">
            <v>LDB</v>
          </cell>
          <cell r="W642">
            <v>0</v>
          </cell>
          <cell r="Y642">
            <v>0</v>
          </cell>
          <cell r="Z642">
            <v>4</v>
          </cell>
          <cell r="AA642" t="str">
            <v>MS#</v>
          </cell>
          <cell r="AB642" t="str">
            <v xml:space="preserve">   998014506</v>
          </cell>
          <cell r="AC642" t="str">
            <v>BCH</v>
          </cell>
          <cell r="AD642" t="str">
            <v>012894</v>
          </cell>
          <cell r="AE642" t="str">
            <v>TML</v>
          </cell>
          <cell r="AF642" t="str">
            <v>12020</v>
          </cell>
          <cell r="AG642" t="str">
            <v>SRL</v>
          </cell>
          <cell r="AH642" t="str">
            <v>0366</v>
          </cell>
          <cell r="AI642" t="str">
            <v>DLV</v>
          </cell>
          <cell r="AJ642" t="str">
            <v>000</v>
          </cell>
          <cell r="AK642" t="str">
            <v>REL</v>
          </cell>
          <cell r="AL642" t="str">
            <v>000</v>
          </cell>
          <cell r="AM642" t="str">
            <v>LN#</v>
          </cell>
          <cell r="AO642" t="str">
            <v>UOI</v>
          </cell>
          <cell r="AP642" t="str">
            <v>EA</v>
          </cell>
          <cell r="AU642" t="str">
            <v>0</v>
          </cell>
          <cell r="AW642" t="str">
            <v>000</v>
          </cell>
          <cell r="AX642" t="str">
            <v>00</v>
          </cell>
          <cell r="AY642" t="str">
            <v>0</v>
          </cell>
          <cell r="AZ642" t="str">
            <v>FPL Fibernet</v>
          </cell>
        </row>
        <row r="643">
          <cell r="A643" t="str">
            <v>107100</v>
          </cell>
          <cell r="B643" t="str">
            <v>0313</v>
          </cell>
          <cell r="C643" t="str">
            <v>06201</v>
          </cell>
          <cell r="D643" t="str">
            <v>0ELECT</v>
          </cell>
          <cell r="E643" t="str">
            <v>313000</v>
          </cell>
          <cell r="F643" t="str">
            <v>0676</v>
          </cell>
          <cell r="G643" t="str">
            <v>11450</v>
          </cell>
          <cell r="H643" t="str">
            <v>A</v>
          </cell>
          <cell r="I643" t="str">
            <v>00000041</v>
          </cell>
          <cell r="J643">
            <v>66</v>
          </cell>
          <cell r="K643">
            <v>313</v>
          </cell>
          <cell r="L643">
            <v>6201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 t="str">
            <v>0676</v>
          </cell>
          <cell r="R643" t="str">
            <v>11450</v>
          </cell>
          <cell r="S643" t="str">
            <v>200212</v>
          </cell>
          <cell r="T643" t="str">
            <v>SA01</v>
          </cell>
          <cell r="U643">
            <v>38866.54</v>
          </cell>
          <cell r="V643" t="str">
            <v>LDB</v>
          </cell>
          <cell r="W643">
            <v>0</v>
          </cell>
          <cell r="Y643">
            <v>0</v>
          </cell>
          <cell r="Z643">
            <v>16</v>
          </cell>
          <cell r="AA643" t="str">
            <v>MS#</v>
          </cell>
          <cell r="AB643" t="str">
            <v xml:space="preserve">   998014506</v>
          </cell>
          <cell r="AC643" t="str">
            <v>BCH</v>
          </cell>
          <cell r="AD643" t="str">
            <v>015505</v>
          </cell>
          <cell r="AE643" t="str">
            <v>TML</v>
          </cell>
          <cell r="AF643" t="str">
            <v>12019</v>
          </cell>
          <cell r="AG643" t="str">
            <v>SRL</v>
          </cell>
          <cell r="AH643" t="str">
            <v>0366</v>
          </cell>
          <cell r="AI643" t="str">
            <v>DLV</v>
          </cell>
          <cell r="AJ643" t="str">
            <v>000</v>
          </cell>
          <cell r="AK643" t="str">
            <v>REL</v>
          </cell>
          <cell r="AL643" t="str">
            <v>000</v>
          </cell>
          <cell r="AM643" t="str">
            <v>LN#</v>
          </cell>
          <cell r="AO643" t="str">
            <v>UOI</v>
          </cell>
          <cell r="AP643" t="str">
            <v>EA</v>
          </cell>
          <cell r="AU643" t="str">
            <v>0</v>
          </cell>
          <cell r="AW643" t="str">
            <v>000</v>
          </cell>
          <cell r="AX643" t="str">
            <v>00</v>
          </cell>
          <cell r="AY643" t="str">
            <v>0</v>
          </cell>
          <cell r="AZ643" t="str">
            <v>FPL Fibernet</v>
          </cell>
        </row>
        <row r="644">
          <cell r="A644" t="str">
            <v>107100</v>
          </cell>
          <cell r="B644" t="str">
            <v>0313</v>
          </cell>
          <cell r="C644" t="str">
            <v>06201</v>
          </cell>
          <cell r="D644" t="str">
            <v>0ELECT</v>
          </cell>
          <cell r="E644" t="str">
            <v>313000</v>
          </cell>
          <cell r="F644" t="str">
            <v>0676</v>
          </cell>
          <cell r="G644" t="str">
            <v>12450</v>
          </cell>
          <cell r="H644" t="str">
            <v>A</v>
          </cell>
          <cell r="I644" t="str">
            <v>00000041</v>
          </cell>
          <cell r="J644">
            <v>66</v>
          </cell>
          <cell r="K644">
            <v>313</v>
          </cell>
          <cell r="L644">
            <v>6201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 t="str">
            <v>0676</v>
          </cell>
          <cell r="R644" t="str">
            <v>12450</v>
          </cell>
          <cell r="S644" t="str">
            <v>200212</v>
          </cell>
          <cell r="T644" t="str">
            <v>SA01</v>
          </cell>
          <cell r="U644">
            <v>-377.96</v>
          </cell>
          <cell r="V644" t="str">
            <v>LDB</v>
          </cell>
          <cell r="W644">
            <v>0</v>
          </cell>
          <cell r="Y644">
            <v>0</v>
          </cell>
          <cell r="Z644">
            <v>-2</v>
          </cell>
          <cell r="AA644" t="str">
            <v>MS#</v>
          </cell>
          <cell r="AB644" t="str">
            <v xml:space="preserve">   998003509</v>
          </cell>
          <cell r="AC644" t="str">
            <v>BCH</v>
          </cell>
          <cell r="AD644" t="str">
            <v>015511</v>
          </cell>
          <cell r="AE644" t="str">
            <v>TML</v>
          </cell>
          <cell r="AF644" t="str">
            <v>12019</v>
          </cell>
          <cell r="AG644" t="str">
            <v>SRL</v>
          </cell>
          <cell r="AH644" t="str">
            <v>0366</v>
          </cell>
          <cell r="AI644" t="str">
            <v>DLV</v>
          </cell>
          <cell r="AJ644" t="str">
            <v>000</v>
          </cell>
          <cell r="AK644" t="str">
            <v>REL</v>
          </cell>
          <cell r="AL644" t="str">
            <v>000</v>
          </cell>
          <cell r="AM644" t="str">
            <v>LN#</v>
          </cell>
          <cell r="AO644" t="str">
            <v>UOI</v>
          </cell>
          <cell r="AP644" t="str">
            <v>EA</v>
          </cell>
          <cell r="AU644" t="str">
            <v>0</v>
          </cell>
          <cell r="AW644" t="str">
            <v>000</v>
          </cell>
          <cell r="AX644" t="str">
            <v>00</v>
          </cell>
          <cell r="AY644" t="str">
            <v>0</v>
          </cell>
          <cell r="AZ644" t="str">
            <v>FPL Fibernet</v>
          </cell>
        </row>
        <row r="645">
          <cell r="A645" t="str">
            <v>107100</v>
          </cell>
          <cell r="B645" t="str">
            <v>0313</v>
          </cell>
          <cell r="C645" t="str">
            <v>06201</v>
          </cell>
          <cell r="D645" t="str">
            <v>0ELECT</v>
          </cell>
          <cell r="E645" t="str">
            <v>313000</v>
          </cell>
          <cell r="F645" t="str">
            <v>0676</v>
          </cell>
          <cell r="G645" t="str">
            <v>12450</v>
          </cell>
          <cell r="H645" t="str">
            <v>A</v>
          </cell>
          <cell r="I645" t="str">
            <v>00000041</v>
          </cell>
          <cell r="J645">
            <v>66</v>
          </cell>
          <cell r="K645">
            <v>313</v>
          </cell>
          <cell r="L645">
            <v>6201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 t="str">
            <v>0676</v>
          </cell>
          <cell r="R645" t="str">
            <v>12450</v>
          </cell>
          <cell r="S645" t="str">
            <v>200212</v>
          </cell>
          <cell r="T645" t="str">
            <v>SA01</v>
          </cell>
          <cell r="U645">
            <v>-9716.6299999999992</v>
          </cell>
          <cell r="V645" t="str">
            <v>LDB</v>
          </cell>
          <cell r="W645">
            <v>0</v>
          </cell>
          <cell r="Y645">
            <v>0</v>
          </cell>
          <cell r="Z645">
            <v>-4</v>
          </cell>
          <cell r="AA645" t="str">
            <v>MS#</v>
          </cell>
          <cell r="AB645" t="str">
            <v xml:space="preserve">   998014506</v>
          </cell>
          <cell r="AC645" t="str">
            <v>BCH</v>
          </cell>
          <cell r="AD645" t="str">
            <v>015512</v>
          </cell>
          <cell r="AE645" t="str">
            <v>TML</v>
          </cell>
          <cell r="AF645" t="str">
            <v>12019</v>
          </cell>
          <cell r="AG645" t="str">
            <v>SRL</v>
          </cell>
          <cell r="AH645" t="str">
            <v>0366</v>
          </cell>
          <cell r="AI645" t="str">
            <v>DLV</v>
          </cell>
          <cell r="AJ645" t="str">
            <v>000</v>
          </cell>
          <cell r="AK645" t="str">
            <v>REL</v>
          </cell>
          <cell r="AL645" t="str">
            <v>000</v>
          </cell>
          <cell r="AM645" t="str">
            <v>LN#</v>
          </cell>
          <cell r="AO645" t="str">
            <v>UOI</v>
          </cell>
          <cell r="AP645" t="str">
            <v>EA</v>
          </cell>
          <cell r="AU645" t="str">
            <v>0</v>
          </cell>
          <cell r="AW645" t="str">
            <v>000</v>
          </cell>
          <cell r="AX645" t="str">
            <v>00</v>
          </cell>
          <cell r="AY645" t="str">
            <v>0</v>
          </cell>
          <cell r="AZ645" t="str">
            <v>FPL Fibernet</v>
          </cell>
        </row>
        <row r="646">
          <cell r="A646" t="str">
            <v>107100</v>
          </cell>
          <cell r="B646" t="str">
            <v>0314</v>
          </cell>
          <cell r="C646" t="str">
            <v>06201</v>
          </cell>
          <cell r="D646" t="str">
            <v>0ELECT</v>
          </cell>
          <cell r="E646" t="str">
            <v>314000</v>
          </cell>
          <cell r="F646" t="str">
            <v>0675</v>
          </cell>
          <cell r="G646" t="str">
            <v>52450</v>
          </cell>
          <cell r="H646" t="str">
            <v>A</v>
          </cell>
          <cell r="I646" t="str">
            <v>00000041</v>
          </cell>
          <cell r="J646">
            <v>66</v>
          </cell>
          <cell r="K646">
            <v>314</v>
          </cell>
          <cell r="L646">
            <v>6201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 t="str">
            <v>0675</v>
          </cell>
          <cell r="R646" t="str">
            <v>52450</v>
          </cell>
          <cell r="S646" t="str">
            <v>200212</v>
          </cell>
          <cell r="T646" t="str">
            <v>SA01</v>
          </cell>
          <cell r="U646">
            <v>115.38</v>
          </cell>
          <cell r="W646">
            <v>0</v>
          </cell>
          <cell r="Y646">
            <v>0</v>
          </cell>
          <cell r="Z646">
            <v>0</v>
          </cell>
          <cell r="AA646" t="str">
            <v>BCH</v>
          </cell>
          <cell r="AB646" t="str">
            <v>450002361</v>
          </cell>
          <cell r="AC646" t="str">
            <v>PO#</v>
          </cell>
          <cell r="AE646" t="str">
            <v>S/R</v>
          </cell>
          <cell r="AI646" t="str">
            <v>PYN</v>
          </cell>
          <cell r="AJ646" t="str">
            <v>FEDERAL EXPRESS CORP</v>
          </cell>
          <cell r="AK646" t="str">
            <v>VND</v>
          </cell>
          <cell r="AL646" t="str">
            <v>710427007</v>
          </cell>
          <cell r="AM646" t="str">
            <v>FAC</v>
          </cell>
          <cell r="AN646" t="str">
            <v>000</v>
          </cell>
          <cell r="AQ646" t="str">
            <v>NVD</v>
          </cell>
          <cell r="AR646" t="str">
            <v>2002-11-</v>
          </cell>
          <cell r="AU646" t="str">
            <v>4-471-17820         FEDERAL EXPRESS CORP1900003491</v>
          </cell>
          <cell r="AV646" t="str">
            <v>WF-BATCH</v>
          </cell>
          <cell r="AW646" t="str">
            <v>000</v>
          </cell>
          <cell r="AX646" t="str">
            <v>00</v>
          </cell>
          <cell r="AY646" t="str">
            <v>0</v>
          </cell>
          <cell r="AZ646" t="str">
            <v>FPL Fibernet</v>
          </cell>
        </row>
        <row r="647">
          <cell r="A647" t="str">
            <v>107100</v>
          </cell>
          <cell r="B647" t="str">
            <v>0314</v>
          </cell>
          <cell r="C647" t="str">
            <v>06201</v>
          </cell>
          <cell r="D647" t="str">
            <v>0ELECT</v>
          </cell>
          <cell r="E647" t="str">
            <v>314000</v>
          </cell>
          <cell r="F647" t="str">
            <v>0676</v>
          </cell>
          <cell r="G647" t="str">
            <v>11450</v>
          </cell>
          <cell r="H647" t="str">
            <v>A</v>
          </cell>
          <cell r="I647" t="str">
            <v>00000041</v>
          </cell>
          <cell r="J647">
            <v>66</v>
          </cell>
          <cell r="K647">
            <v>314</v>
          </cell>
          <cell r="L647">
            <v>6201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 t="str">
            <v>0676</v>
          </cell>
          <cell r="R647" t="str">
            <v>11450</v>
          </cell>
          <cell r="S647" t="str">
            <v>200212</v>
          </cell>
          <cell r="T647" t="str">
            <v>SA01</v>
          </cell>
          <cell r="U647">
            <v>399.82</v>
          </cell>
          <cell r="V647" t="str">
            <v>LDB</v>
          </cell>
          <cell r="W647">
            <v>0</v>
          </cell>
          <cell r="Y647">
            <v>0</v>
          </cell>
          <cell r="Z647">
            <v>1</v>
          </cell>
          <cell r="AA647" t="str">
            <v>MS#</v>
          </cell>
          <cell r="AB647" t="str">
            <v xml:space="preserve">   998003502</v>
          </cell>
          <cell r="AC647" t="str">
            <v>BCH</v>
          </cell>
          <cell r="AD647" t="str">
            <v>021133</v>
          </cell>
          <cell r="AE647" t="str">
            <v>TML</v>
          </cell>
          <cell r="AF647" t="str">
            <v>12004</v>
          </cell>
          <cell r="AG647" t="str">
            <v>SRL</v>
          </cell>
          <cell r="AH647" t="str">
            <v>0366</v>
          </cell>
          <cell r="AI647" t="str">
            <v>DLV</v>
          </cell>
          <cell r="AJ647" t="str">
            <v>000</v>
          </cell>
          <cell r="AK647" t="str">
            <v>REL</v>
          </cell>
          <cell r="AL647" t="str">
            <v>000</v>
          </cell>
          <cell r="AM647" t="str">
            <v>LN#</v>
          </cell>
          <cell r="AO647" t="str">
            <v>UOI</v>
          </cell>
          <cell r="AP647" t="str">
            <v>EA</v>
          </cell>
          <cell r="AU647" t="str">
            <v>0</v>
          </cell>
          <cell r="AW647" t="str">
            <v>000</v>
          </cell>
          <cell r="AX647" t="str">
            <v>00</v>
          </cell>
          <cell r="AY647" t="str">
            <v>0</v>
          </cell>
          <cell r="AZ647" t="str">
            <v>FPL Fibernet</v>
          </cell>
        </row>
        <row r="648">
          <cell r="A648" t="str">
            <v>107100</v>
          </cell>
          <cell r="B648" t="str">
            <v>0314</v>
          </cell>
          <cell r="C648" t="str">
            <v>06201</v>
          </cell>
          <cell r="D648" t="str">
            <v>0ELECT</v>
          </cell>
          <cell r="E648" t="str">
            <v>314000</v>
          </cell>
          <cell r="F648" t="str">
            <v>0676</v>
          </cell>
          <cell r="G648" t="str">
            <v>11450</v>
          </cell>
          <cell r="H648" t="str">
            <v>A</v>
          </cell>
          <cell r="I648" t="str">
            <v>00000041</v>
          </cell>
          <cell r="J648">
            <v>66</v>
          </cell>
          <cell r="K648">
            <v>314</v>
          </cell>
          <cell r="L648">
            <v>6201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 t="str">
            <v>0676</v>
          </cell>
          <cell r="R648" t="str">
            <v>11450</v>
          </cell>
          <cell r="S648" t="str">
            <v>200212</v>
          </cell>
          <cell r="T648" t="str">
            <v>SA01</v>
          </cell>
          <cell r="U648">
            <v>399.82</v>
          </cell>
          <cell r="V648" t="str">
            <v>LDB</v>
          </cell>
          <cell r="W648">
            <v>0</v>
          </cell>
          <cell r="Y648">
            <v>0</v>
          </cell>
          <cell r="Z648">
            <v>1</v>
          </cell>
          <cell r="AA648" t="str">
            <v>MS#</v>
          </cell>
          <cell r="AB648" t="str">
            <v xml:space="preserve">   998003502</v>
          </cell>
          <cell r="AC648" t="str">
            <v>BCH</v>
          </cell>
          <cell r="AD648" t="str">
            <v>021137</v>
          </cell>
          <cell r="AE648" t="str">
            <v>TML</v>
          </cell>
          <cell r="AF648" t="str">
            <v>12004</v>
          </cell>
          <cell r="AG648" t="str">
            <v>SRL</v>
          </cell>
          <cell r="AH648" t="str">
            <v>0366</v>
          </cell>
          <cell r="AI648" t="str">
            <v>DLV</v>
          </cell>
          <cell r="AJ648" t="str">
            <v>000</v>
          </cell>
          <cell r="AK648" t="str">
            <v>REL</v>
          </cell>
          <cell r="AL648" t="str">
            <v>000</v>
          </cell>
          <cell r="AM648" t="str">
            <v>LN#</v>
          </cell>
          <cell r="AO648" t="str">
            <v>UOI</v>
          </cell>
          <cell r="AP648" t="str">
            <v>EA</v>
          </cell>
          <cell r="AU648" t="str">
            <v>0</v>
          </cell>
          <cell r="AW648" t="str">
            <v>000</v>
          </cell>
          <cell r="AX648" t="str">
            <v>00</v>
          </cell>
          <cell r="AY648" t="str">
            <v>0</v>
          </cell>
          <cell r="AZ648" t="str">
            <v>FPL Fibernet</v>
          </cell>
        </row>
        <row r="649">
          <cell r="A649" t="str">
            <v>107100</v>
          </cell>
          <cell r="B649" t="str">
            <v>0314</v>
          </cell>
          <cell r="C649" t="str">
            <v>06201</v>
          </cell>
          <cell r="D649" t="str">
            <v>0ELECT</v>
          </cell>
          <cell r="E649" t="str">
            <v>314000</v>
          </cell>
          <cell r="F649" t="str">
            <v>0676</v>
          </cell>
          <cell r="G649" t="str">
            <v>11450</v>
          </cell>
          <cell r="H649" t="str">
            <v>A</v>
          </cell>
          <cell r="I649" t="str">
            <v>00000041</v>
          </cell>
          <cell r="J649">
            <v>66</v>
          </cell>
          <cell r="K649">
            <v>314</v>
          </cell>
          <cell r="L649">
            <v>6201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 t="str">
            <v>0676</v>
          </cell>
          <cell r="R649" t="str">
            <v>11450</v>
          </cell>
          <cell r="S649" t="str">
            <v>200212</v>
          </cell>
          <cell r="T649" t="str">
            <v>SA01</v>
          </cell>
          <cell r="U649">
            <v>1113.2</v>
          </cell>
          <cell r="V649" t="str">
            <v>LDB</v>
          </cell>
          <cell r="W649">
            <v>0</v>
          </cell>
          <cell r="Y649">
            <v>0</v>
          </cell>
          <cell r="Z649">
            <v>4</v>
          </cell>
          <cell r="AA649" t="str">
            <v>MS#</v>
          </cell>
          <cell r="AB649" t="str">
            <v xml:space="preserve">   998014595</v>
          </cell>
          <cell r="AC649" t="str">
            <v>BCH</v>
          </cell>
          <cell r="AD649" t="str">
            <v>015387</v>
          </cell>
          <cell r="AE649" t="str">
            <v>TML</v>
          </cell>
          <cell r="AF649" t="str">
            <v>12012</v>
          </cell>
          <cell r="AG649" t="str">
            <v>SRL</v>
          </cell>
          <cell r="AH649" t="str">
            <v>0335</v>
          </cell>
          <cell r="AI649" t="str">
            <v>DLV</v>
          </cell>
          <cell r="AJ649" t="str">
            <v>000</v>
          </cell>
          <cell r="AK649" t="str">
            <v>REL</v>
          </cell>
          <cell r="AL649" t="str">
            <v>000</v>
          </cell>
          <cell r="AM649" t="str">
            <v>LN#</v>
          </cell>
          <cell r="AO649" t="str">
            <v>UOI</v>
          </cell>
          <cell r="AP649" t="str">
            <v>EA</v>
          </cell>
          <cell r="AU649" t="str">
            <v>0</v>
          </cell>
          <cell r="AW649" t="str">
            <v>000</v>
          </cell>
          <cell r="AX649" t="str">
            <v>00</v>
          </cell>
          <cell r="AY649" t="str">
            <v>0</v>
          </cell>
          <cell r="AZ649" t="str">
            <v>FPL Fibernet</v>
          </cell>
        </row>
        <row r="650">
          <cell r="A650" t="str">
            <v>107100</v>
          </cell>
          <cell r="B650" t="str">
            <v>0314</v>
          </cell>
          <cell r="C650" t="str">
            <v>06201</v>
          </cell>
          <cell r="D650" t="str">
            <v>0ELECT</v>
          </cell>
          <cell r="E650" t="str">
            <v>314000</v>
          </cell>
          <cell r="F650" t="str">
            <v>0676</v>
          </cell>
          <cell r="G650" t="str">
            <v>11450</v>
          </cell>
          <cell r="H650" t="str">
            <v>A</v>
          </cell>
          <cell r="I650" t="str">
            <v>00000041</v>
          </cell>
          <cell r="J650">
            <v>66</v>
          </cell>
          <cell r="K650">
            <v>314</v>
          </cell>
          <cell r="L650">
            <v>6201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 t="str">
            <v>0676</v>
          </cell>
          <cell r="R650" t="str">
            <v>11450</v>
          </cell>
          <cell r="S650" t="str">
            <v>200212</v>
          </cell>
          <cell r="T650" t="str">
            <v>SA01</v>
          </cell>
          <cell r="U650">
            <v>2267.7600000000002</v>
          </cell>
          <cell r="V650" t="str">
            <v>LDB</v>
          </cell>
          <cell r="W650">
            <v>0</v>
          </cell>
          <cell r="Y650">
            <v>0</v>
          </cell>
          <cell r="Z650">
            <v>12</v>
          </cell>
          <cell r="AA650" t="str">
            <v>MS#</v>
          </cell>
          <cell r="AB650" t="str">
            <v xml:space="preserve">   998003509</v>
          </cell>
          <cell r="AC650" t="str">
            <v>BCH</v>
          </cell>
          <cell r="AD650" t="str">
            <v>021134</v>
          </cell>
          <cell r="AE650" t="str">
            <v>TML</v>
          </cell>
          <cell r="AF650" t="str">
            <v>12004</v>
          </cell>
          <cell r="AG650" t="str">
            <v>SRL</v>
          </cell>
          <cell r="AH650" t="str">
            <v>0366</v>
          </cell>
          <cell r="AI650" t="str">
            <v>DLV</v>
          </cell>
          <cell r="AJ650" t="str">
            <v>000</v>
          </cell>
          <cell r="AK650" t="str">
            <v>REL</v>
          </cell>
          <cell r="AL650" t="str">
            <v>000</v>
          </cell>
          <cell r="AM650" t="str">
            <v>LN#</v>
          </cell>
          <cell r="AO650" t="str">
            <v>UOI</v>
          </cell>
          <cell r="AP650" t="str">
            <v>EA</v>
          </cell>
          <cell r="AU650" t="str">
            <v>0</v>
          </cell>
          <cell r="AW650" t="str">
            <v>000</v>
          </cell>
          <cell r="AX650" t="str">
            <v>00</v>
          </cell>
          <cell r="AY650" t="str">
            <v>0</v>
          </cell>
          <cell r="AZ650" t="str">
            <v>FPL Fibernet</v>
          </cell>
        </row>
        <row r="651">
          <cell r="A651" t="str">
            <v>107100</v>
          </cell>
          <cell r="B651" t="str">
            <v>0314</v>
          </cell>
          <cell r="C651" t="str">
            <v>06201</v>
          </cell>
          <cell r="D651" t="str">
            <v>0ELECT</v>
          </cell>
          <cell r="E651" t="str">
            <v>314000</v>
          </cell>
          <cell r="F651" t="str">
            <v>0676</v>
          </cell>
          <cell r="G651" t="str">
            <v>11450</v>
          </cell>
          <cell r="H651" t="str">
            <v>A</v>
          </cell>
          <cell r="I651" t="str">
            <v>00000041</v>
          </cell>
          <cell r="J651">
            <v>66</v>
          </cell>
          <cell r="K651">
            <v>314</v>
          </cell>
          <cell r="L651">
            <v>6201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 t="str">
            <v>0676</v>
          </cell>
          <cell r="R651" t="str">
            <v>11450</v>
          </cell>
          <cell r="S651" t="str">
            <v>200212</v>
          </cell>
          <cell r="T651" t="str">
            <v>SA01</v>
          </cell>
          <cell r="U651">
            <v>2267.7600000000002</v>
          </cell>
          <cell r="V651" t="str">
            <v>LDB</v>
          </cell>
          <cell r="W651">
            <v>0</v>
          </cell>
          <cell r="Y651">
            <v>0</v>
          </cell>
          <cell r="Z651">
            <v>12</v>
          </cell>
          <cell r="AA651" t="str">
            <v>MS#</v>
          </cell>
          <cell r="AB651" t="str">
            <v xml:space="preserve">   998003509</v>
          </cell>
          <cell r="AC651" t="str">
            <v>BCH</v>
          </cell>
          <cell r="AD651" t="str">
            <v>021136</v>
          </cell>
          <cell r="AE651" t="str">
            <v>TML</v>
          </cell>
          <cell r="AF651" t="str">
            <v>12004</v>
          </cell>
          <cell r="AG651" t="str">
            <v>SRL</v>
          </cell>
          <cell r="AH651" t="str">
            <v>0366</v>
          </cell>
          <cell r="AI651" t="str">
            <v>DLV</v>
          </cell>
          <cell r="AJ651" t="str">
            <v>000</v>
          </cell>
          <cell r="AK651" t="str">
            <v>REL</v>
          </cell>
          <cell r="AL651" t="str">
            <v>000</v>
          </cell>
          <cell r="AM651" t="str">
            <v>LN#</v>
          </cell>
          <cell r="AO651" t="str">
            <v>UOI</v>
          </cell>
          <cell r="AP651" t="str">
            <v>EA</v>
          </cell>
          <cell r="AU651" t="str">
            <v>0</v>
          </cell>
          <cell r="AW651" t="str">
            <v>000</v>
          </cell>
          <cell r="AX651" t="str">
            <v>00</v>
          </cell>
          <cell r="AY651" t="str">
            <v>0</v>
          </cell>
          <cell r="AZ651" t="str">
            <v>FPL Fibernet</v>
          </cell>
        </row>
        <row r="652">
          <cell r="A652" t="str">
            <v>107100</v>
          </cell>
          <cell r="B652" t="str">
            <v>0314</v>
          </cell>
          <cell r="C652" t="str">
            <v>06201</v>
          </cell>
          <cell r="D652" t="str">
            <v>0ELECT</v>
          </cell>
          <cell r="E652" t="str">
            <v>314000</v>
          </cell>
          <cell r="F652" t="str">
            <v>0676</v>
          </cell>
          <cell r="G652" t="str">
            <v>11450</v>
          </cell>
          <cell r="H652" t="str">
            <v>A</v>
          </cell>
          <cell r="I652" t="str">
            <v>00000041</v>
          </cell>
          <cell r="J652">
            <v>66</v>
          </cell>
          <cell r="K652">
            <v>314</v>
          </cell>
          <cell r="L652">
            <v>6201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 t="str">
            <v>0676</v>
          </cell>
          <cell r="R652" t="str">
            <v>11450</v>
          </cell>
          <cell r="S652" t="str">
            <v>200212</v>
          </cell>
          <cell r="T652" t="str">
            <v>SA01</v>
          </cell>
          <cell r="U652">
            <v>5719.34</v>
          </cell>
          <cell r="V652" t="str">
            <v>LDB</v>
          </cell>
          <cell r="W652">
            <v>0</v>
          </cell>
          <cell r="Y652">
            <v>0</v>
          </cell>
          <cell r="Z652">
            <v>2</v>
          </cell>
          <cell r="AA652" t="str">
            <v>MS#</v>
          </cell>
          <cell r="AB652" t="str">
            <v xml:space="preserve">   998014585</v>
          </cell>
          <cell r="AC652" t="str">
            <v>BCH</v>
          </cell>
          <cell r="AD652" t="str">
            <v>014937</v>
          </cell>
          <cell r="AE652" t="str">
            <v>TML</v>
          </cell>
          <cell r="AF652" t="str">
            <v>12011</v>
          </cell>
          <cell r="AG652" t="str">
            <v>SRL</v>
          </cell>
          <cell r="AH652" t="str">
            <v>0368</v>
          </cell>
          <cell r="AI652" t="str">
            <v>DLV</v>
          </cell>
          <cell r="AJ652" t="str">
            <v>000</v>
          </cell>
          <cell r="AK652" t="str">
            <v>REL</v>
          </cell>
          <cell r="AL652" t="str">
            <v>000</v>
          </cell>
          <cell r="AM652" t="str">
            <v>LN#</v>
          </cell>
          <cell r="AO652" t="str">
            <v>UOI</v>
          </cell>
          <cell r="AP652" t="str">
            <v>EA</v>
          </cell>
          <cell r="AU652" t="str">
            <v>0</v>
          </cell>
          <cell r="AW652" t="str">
            <v>000</v>
          </cell>
          <cell r="AX652" t="str">
            <v>00</v>
          </cell>
          <cell r="AY652" t="str">
            <v>0</v>
          </cell>
          <cell r="AZ652" t="str">
            <v>FPL Fibernet</v>
          </cell>
        </row>
        <row r="653">
          <cell r="A653" t="str">
            <v>107100</v>
          </cell>
          <cell r="B653" t="str">
            <v>0314</v>
          </cell>
          <cell r="C653" t="str">
            <v>06201</v>
          </cell>
          <cell r="D653" t="str">
            <v>0ELECT</v>
          </cell>
          <cell r="E653" t="str">
            <v>314000</v>
          </cell>
          <cell r="F653" t="str">
            <v>0676</v>
          </cell>
          <cell r="G653" t="str">
            <v>11450</v>
          </cell>
          <cell r="H653" t="str">
            <v>A</v>
          </cell>
          <cell r="I653" t="str">
            <v>00000041</v>
          </cell>
          <cell r="J653">
            <v>66</v>
          </cell>
          <cell r="K653">
            <v>314</v>
          </cell>
          <cell r="L653">
            <v>6201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 t="str">
            <v>0676</v>
          </cell>
          <cell r="R653" t="str">
            <v>11450</v>
          </cell>
          <cell r="S653" t="str">
            <v>200212</v>
          </cell>
          <cell r="T653" t="str">
            <v>SA01</v>
          </cell>
          <cell r="U653">
            <v>5812.93</v>
          </cell>
          <cell r="V653" t="str">
            <v>LDB</v>
          </cell>
          <cell r="W653">
            <v>0</v>
          </cell>
          <cell r="Y653">
            <v>0</v>
          </cell>
          <cell r="Z653">
            <v>2</v>
          </cell>
          <cell r="AA653" t="str">
            <v>MS#</v>
          </cell>
          <cell r="AB653" t="str">
            <v xml:space="preserve">   998014506</v>
          </cell>
          <cell r="AC653" t="str">
            <v>BCH</v>
          </cell>
          <cell r="AD653" t="str">
            <v>021135</v>
          </cell>
          <cell r="AE653" t="str">
            <v>TML</v>
          </cell>
          <cell r="AF653" t="str">
            <v>12004</v>
          </cell>
          <cell r="AG653" t="str">
            <v>SRL</v>
          </cell>
          <cell r="AH653" t="str">
            <v>0366</v>
          </cell>
          <cell r="AI653" t="str">
            <v>DLV</v>
          </cell>
          <cell r="AJ653" t="str">
            <v>000</v>
          </cell>
          <cell r="AK653" t="str">
            <v>REL</v>
          </cell>
          <cell r="AL653" t="str">
            <v>000</v>
          </cell>
          <cell r="AM653" t="str">
            <v>LN#</v>
          </cell>
          <cell r="AO653" t="str">
            <v>UOI</v>
          </cell>
          <cell r="AP653" t="str">
            <v>EA</v>
          </cell>
          <cell r="AU653" t="str">
            <v>0</v>
          </cell>
          <cell r="AW653" t="str">
            <v>000</v>
          </cell>
          <cell r="AX653" t="str">
            <v>00</v>
          </cell>
          <cell r="AY653" t="str">
            <v>0</v>
          </cell>
          <cell r="AZ653" t="str">
            <v>FPL Fibernet</v>
          </cell>
        </row>
        <row r="654">
          <cell r="A654" t="str">
            <v>107100</v>
          </cell>
          <cell r="B654" t="str">
            <v>0368</v>
          </cell>
          <cell r="C654" t="str">
            <v>06200</v>
          </cell>
          <cell r="D654" t="str">
            <v>0FIBER</v>
          </cell>
          <cell r="E654" t="str">
            <v>368000</v>
          </cell>
          <cell r="F654" t="str">
            <v>0676</v>
          </cell>
          <cell r="G654" t="str">
            <v>12450</v>
          </cell>
          <cell r="H654" t="str">
            <v>A</v>
          </cell>
          <cell r="I654" t="str">
            <v>00000041</v>
          </cell>
          <cell r="J654">
            <v>65</v>
          </cell>
          <cell r="K654">
            <v>368</v>
          </cell>
          <cell r="L654">
            <v>6202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 t="str">
            <v>0676</v>
          </cell>
          <cell r="R654" t="str">
            <v>12450</v>
          </cell>
          <cell r="S654" t="str">
            <v>200212</v>
          </cell>
          <cell r="T654" t="str">
            <v>SA01</v>
          </cell>
          <cell r="U654">
            <v>0.01</v>
          </cell>
          <cell r="V654" t="str">
            <v>LDB</v>
          </cell>
          <cell r="W654">
            <v>0</v>
          </cell>
          <cell r="Y654">
            <v>0</v>
          </cell>
          <cell r="Z654">
            <v>1</v>
          </cell>
          <cell r="AA654" t="str">
            <v>MS#</v>
          </cell>
          <cell r="AB654" t="str">
            <v xml:space="preserve">   998010055</v>
          </cell>
          <cell r="AC654" t="str">
            <v>BCH</v>
          </cell>
          <cell r="AD654" t="str">
            <v>012884</v>
          </cell>
          <cell r="AE654" t="str">
            <v>TML</v>
          </cell>
          <cell r="AF654" t="str">
            <v>12020</v>
          </cell>
          <cell r="AG654" t="str">
            <v>SRL</v>
          </cell>
          <cell r="AH654" t="str">
            <v>0350</v>
          </cell>
          <cell r="AI654" t="str">
            <v>DLV</v>
          </cell>
          <cell r="AJ654" t="str">
            <v>000</v>
          </cell>
          <cell r="AK654" t="str">
            <v>REL</v>
          </cell>
          <cell r="AL654" t="str">
            <v>000</v>
          </cell>
          <cell r="AM654" t="str">
            <v>LN#</v>
          </cell>
          <cell r="AO654" t="str">
            <v>UOI</v>
          </cell>
          <cell r="AP654" t="str">
            <v>EA</v>
          </cell>
          <cell r="AU654" t="str">
            <v>0</v>
          </cell>
          <cell r="AW654" t="str">
            <v>000</v>
          </cell>
          <cell r="AX654" t="str">
            <v>00</v>
          </cell>
          <cell r="AY654" t="str">
            <v>0</v>
          </cell>
          <cell r="AZ654" t="str">
            <v>FPL Fibernet</v>
          </cell>
        </row>
        <row r="655">
          <cell r="A655" t="str">
            <v>107100</v>
          </cell>
          <cell r="B655" t="str">
            <v>0368</v>
          </cell>
          <cell r="C655" t="str">
            <v>06200</v>
          </cell>
          <cell r="D655" t="str">
            <v>0FIBER</v>
          </cell>
          <cell r="E655" t="str">
            <v>368000</v>
          </cell>
          <cell r="F655" t="str">
            <v>0676</v>
          </cell>
          <cell r="G655" t="str">
            <v>12450</v>
          </cell>
          <cell r="H655" t="str">
            <v>A</v>
          </cell>
          <cell r="I655" t="str">
            <v>00000041</v>
          </cell>
          <cell r="J655">
            <v>65</v>
          </cell>
          <cell r="K655">
            <v>368</v>
          </cell>
          <cell r="L655">
            <v>6202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 t="str">
            <v>0676</v>
          </cell>
          <cell r="R655" t="str">
            <v>12450</v>
          </cell>
          <cell r="S655" t="str">
            <v>200212</v>
          </cell>
          <cell r="T655" t="str">
            <v>SA01</v>
          </cell>
          <cell r="U655">
            <v>0.01</v>
          </cell>
          <cell r="V655" t="str">
            <v>LDB</v>
          </cell>
          <cell r="W655">
            <v>0</v>
          </cell>
          <cell r="Y655">
            <v>0</v>
          </cell>
          <cell r="Z655">
            <v>1</v>
          </cell>
          <cell r="AA655" t="str">
            <v>MS#</v>
          </cell>
          <cell r="AB655" t="str">
            <v xml:space="preserve">   998010096</v>
          </cell>
          <cell r="AC655" t="str">
            <v>BCH</v>
          </cell>
          <cell r="AD655" t="str">
            <v>012884</v>
          </cell>
          <cell r="AE655" t="str">
            <v>TML</v>
          </cell>
          <cell r="AF655" t="str">
            <v>12020</v>
          </cell>
          <cell r="AG655" t="str">
            <v>SRL</v>
          </cell>
          <cell r="AH655" t="str">
            <v>0350</v>
          </cell>
          <cell r="AI655" t="str">
            <v>DLV</v>
          </cell>
          <cell r="AJ655" t="str">
            <v>000</v>
          </cell>
          <cell r="AK655" t="str">
            <v>REL</v>
          </cell>
          <cell r="AL655" t="str">
            <v>000</v>
          </cell>
          <cell r="AM655" t="str">
            <v>LN#</v>
          </cell>
          <cell r="AO655" t="str">
            <v>UOI</v>
          </cell>
          <cell r="AP655" t="str">
            <v>EA</v>
          </cell>
          <cell r="AU655" t="str">
            <v>0</v>
          </cell>
          <cell r="AW655" t="str">
            <v>000</v>
          </cell>
          <cell r="AX655" t="str">
            <v>00</v>
          </cell>
          <cell r="AY655" t="str">
            <v>0</v>
          </cell>
          <cell r="AZ655" t="str">
            <v>FPL Fibernet</v>
          </cell>
        </row>
        <row r="656">
          <cell r="A656" t="str">
            <v>107100</v>
          </cell>
          <cell r="B656" t="str">
            <v>0368</v>
          </cell>
          <cell r="C656" t="str">
            <v>06200</v>
          </cell>
          <cell r="D656" t="str">
            <v>0FIBER</v>
          </cell>
          <cell r="E656" t="str">
            <v>368000</v>
          </cell>
          <cell r="F656" t="str">
            <v>0676</v>
          </cell>
          <cell r="G656" t="str">
            <v>12450</v>
          </cell>
          <cell r="H656" t="str">
            <v>A</v>
          </cell>
          <cell r="I656" t="str">
            <v>00000041</v>
          </cell>
          <cell r="J656">
            <v>65</v>
          </cell>
          <cell r="K656">
            <v>368</v>
          </cell>
          <cell r="L656">
            <v>6202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 t="str">
            <v>0676</v>
          </cell>
          <cell r="R656" t="str">
            <v>12450</v>
          </cell>
          <cell r="S656" t="str">
            <v>200212</v>
          </cell>
          <cell r="T656" t="str">
            <v>SA01</v>
          </cell>
          <cell r="U656">
            <v>0.01</v>
          </cell>
          <cell r="V656" t="str">
            <v>LDB</v>
          </cell>
          <cell r="W656">
            <v>0</v>
          </cell>
          <cell r="Y656">
            <v>0</v>
          </cell>
          <cell r="Z656">
            <v>1</v>
          </cell>
          <cell r="AA656" t="str">
            <v>MS#</v>
          </cell>
          <cell r="AB656" t="str">
            <v xml:space="preserve">   998014731</v>
          </cell>
          <cell r="AC656" t="str">
            <v>BCH</v>
          </cell>
          <cell r="AD656" t="str">
            <v>015528</v>
          </cell>
          <cell r="AE656" t="str">
            <v>TML</v>
          </cell>
          <cell r="AF656" t="str">
            <v>12019</v>
          </cell>
          <cell r="AG656" t="str">
            <v>SRL</v>
          </cell>
          <cell r="AH656" t="str">
            <v>0350</v>
          </cell>
          <cell r="AI656" t="str">
            <v>DLV</v>
          </cell>
          <cell r="AJ656" t="str">
            <v>000</v>
          </cell>
          <cell r="AK656" t="str">
            <v>REL</v>
          </cell>
          <cell r="AL656" t="str">
            <v>000</v>
          </cell>
          <cell r="AM656" t="str">
            <v>LN#</v>
          </cell>
          <cell r="AO656" t="str">
            <v>UOI</v>
          </cell>
          <cell r="AP656" t="str">
            <v>EA</v>
          </cell>
          <cell r="AU656" t="str">
            <v>0</v>
          </cell>
          <cell r="AW656" t="str">
            <v>000</v>
          </cell>
          <cell r="AX656" t="str">
            <v>00</v>
          </cell>
          <cell r="AY656" t="str">
            <v>0</v>
          </cell>
          <cell r="AZ656" t="str">
            <v>FPL Fibernet</v>
          </cell>
        </row>
        <row r="657">
          <cell r="A657" t="str">
            <v>107100</v>
          </cell>
          <cell r="B657" t="str">
            <v>0368</v>
          </cell>
          <cell r="C657" t="str">
            <v>06200</v>
          </cell>
          <cell r="D657" t="str">
            <v>0FIBER</v>
          </cell>
          <cell r="E657" t="str">
            <v>368000</v>
          </cell>
          <cell r="F657" t="str">
            <v>0676</v>
          </cell>
          <cell r="G657" t="str">
            <v>12450</v>
          </cell>
          <cell r="H657" t="str">
            <v>A</v>
          </cell>
          <cell r="I657" t="str">
            <v>00000041</v>
          </cell>
          <cell r="J657">
            <v>65</v>
          </cell>
          <cell r="K657">
            <v>368</v>
          </cell>
          <cell r="L657">
            <v>6202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 t="str">
            <v>0676</v>
          </cell>
          <cell r="R657" t="str">
            <v>12450</v>
          </cell>
          <cell r="S657" t="str">
            <v>200212</v>
          </cell>
          <cell r="T657" t="str">
            <v>SA01</v>
          </cell>
          <cell r="U657">
            <v>0.01</v>
          </cell>
          <cell r="V657" t="str">
            <v>LDB</v>
          </cell>
          <cell r="W657">
            <v>0</v>
          </cell>
          <cell r="Y657">
            <v>0</v>
          </cell>
          <cell r="Z657">
            <v>1</v>
          </cell>
          <cell r="AA657" t="str">
            <v>MS#</v>
          </cell>
          <cell r="AB657" t="str">
            <v xml:space="preserve">   998014737</v>
          </cell>
          <cell r="AC657" t="str">
            <v>BCH</v>
          </cell>
          <cell r="AD657" t="str">
            <v>015528</v>
          </cell>
          <cell r="AE657" t="str">
            <v>TML</v>
          </cell>
          <cell r="AF657" t="str">
            <v>12019</v>
          </cell>
          <cell r="AG657" t="str">
            <v>SRL</v>
          </cell>
          <cell r="AH657" t="str">
            <v>0350</v>
          </cell>
          <cell r="AI657" t="str">
            <v>DLV</v>
          </cell>
          <cell r="AJ657" t="str">
            <v>000</v>
          </cell>
          <cell r="AK657" t="str">
            <v>REL</v>
          </cell>
          <cell r="AL657" t="str">
            <v>000</v>
          </cell>
          <cell r="AM657" t="str">
            <v>LN#</v>
          </cell>
          <cell r="AO657" t="str">
            <v>UOI</v>
          </cell>
          <cell r="AP657" t="str">
            <v>EA</v>
          </cell>
          <cell r="AU657" t="str">
            <v>0</v>
          </cell>
          <cell r="AW657" t="str">
            <v>000</v>
          </cell>
          <cell r="AX657" t="str">
            <v>00</v>
          </cell>
          <cell r="AY657" t="str">
            <v>0</v>
          </cell>
          <cell r="AZ657" t="str">
            <v>FPL Fibernet</v>
          </cell>
        </row>
        <row r="658">
          <cell r="A658" t="str">
            <v>107100</v>
          </cell>
          <cell r="B658" t="str">
            <v>0368</v>
          </cell>
          <cell r="C658" t="str">
            <v>06200</v>
          </cell>
          <cell r="D658" t="str">
            <v>0FIBER</v>
          </cell>
          <cell r="E658" t="str">
            <v>368000</v>
          </cell>
          <cell r="F658" t="str">
            <v>0676</v>
          </cell>
          <cell r="G658" t="str">
            <v>12450</v>
          </cell>
          <cell r="H658" t="str">
            <v>A</v>
          </cell>
          <cell r="I658" t="str">
            <v>00000041</v>
          </cell>
          <cell r="J658">
            <v>65</v>
          </cell>
          <cell r="K658">
            <v>368</v>
          </cell>
          <cell r="L658">
            <v>6202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 t="str">
            <v>0676</v>
          </cell>
          <cell r="R658" t="str">
            <v>12450</v>
          </cell>
          <cell r="S658" t="str">
            <v>200212</v>
          </cell>
          <cell r="T658" t="str">
            <v>SA01</v>
          </cell>
          <cell r="U658">
            <v>0.02</v>
          </cell>
          <cell r="V658" t="str">
            <v>LDB</v>
          </cell>
          <cell r="W658">
            <v>0</v>
          </cell>
          <cell r="Y658">
            <v>0</v>
          </cell>
          <cell r="Z658">
            <v>1</v>
          </cell>
          <cell r="AA658" t="str">
            <v>MS#</v>
          </cell>
          <cell r="AB658" t="str">
            <v xml:space="preserve">   998014730</v>
          </cell>
          <cell r="AC658" t="str">
            <v>BCH</v>
          </cell>
          <cell r="AD658" t="str">
            <v>015528</v>
          </cell>
          <cell r="AE658" t="str">
            <v>TML</v>
          </cell>
          <cell r="AF658" t="str">
            <v>12019</v>
          </cell>
          <cell r="AG658" t="str">
            <v>SRL</v>
          </cell>
          <cell r="AH658" t="str">
            <v>0350</v>
          </cell>
          <cell r="AI658" t="str">
            <v>DLV</v>
          </cell>
          <cell r="AJ658" t="str">
            <v>000</v>
          </cell>
          <cell r="AK658" t="str">
            <v>REL</v>
          </cell>
          <cell r="AL658" t="str">
            <v>000</v>
          </cell>
          <cell r="AM658" t="str">
            <v>LN#</v>
          </cell>
          <cell r="AO658" t="str">
            <v>UOI</v>
          </cell>
          <cell r="AP658" t="str">
            <v>EA</v>
          </cell>
          <cell r="AU658" t="str">
            <v>0</v>
          </cell>
          <cell r="AW658" t="str">
            <v>000</v>
          </cell>
          <cell r="AX658" t="str">
            <v>00</v>
          </cell>
          <cell r="AY658" t="str">
            <v>0</v>
          </cell>
          <cell r="AZ658" t="str">
            <v>FPL Fibernet</v>
          </cell>
        </row>
        <row r="659">
          <cell r="A659" t="str">
            <v>107100</v>
          </cell>
          <cell r="B659" t="str">
            <v>0368</v>
          </cell>
          <cell r="C659" t="str">
            <v>06200</v>
          </cell>
          <cell r="D659" t="str">
            <v>0FIBER</v>
          </cell>
          <cell r="E659" t="str">
            <v>368000</v>
          </cell>
          <cell r="F659" t="str">
            <v>0676</v>
          </cell>
          <cell r="G659" t="str">
            <v>12450</v>
          </cell>
          <cell r="H659" t="str">
            <v>A</v>
          </cell>
          <cell r="I659" t="str">
            <v>00000041</v>
          </cell>
          <cell r="J659">
            <v>65</v>
          </cell>
          <cell r="K659">
            <v>368</v>
          </cell>
          <cell r="L659">
            <v>6202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 t="str">
            <v>0676</v>
          </cell>
          <cell r="R659" t="str">
            <v>12450</v>
          </cell>
          <cell r="S659" t="str">
            <v>200212</v>
          </cell>
          <cell r="T659" t="str">
            <v>SA01</v>
          </cell>
          <cell r="U659">
            <v>0.02</v>
          </cell>
          <cell r="V659" t="str">
            <v>LDB</v>
          </cell>
          <cell r="W659">
            <v>0</v>
          </cell>
          <cell r="Y659">
            <v>0</v>
          </cell>
          <cell r="Z659">
            <v>1</v>
          </cell>
          <cell r="AA659" t="str">
            <v>MS#</v>
          </cell>
          <cell r="AB659" t="str">
            <v xml:space="preserve">   998014730</v>
          </cell>
          <cell r="AC659" t="str">
            <v>BCH</v>
          </cell>
          <cell r="AD659" t="str">
            <v>015528</v>
          </cell>
          <cell r="AE659" t="str">
            <v>TML</v>
          </cell>
          <cell r="AF659" t="str">
            <v>12019</v>
          </cell>
          <cell r="AG659" t="str">
            <v>SRL</v>
          </cell>
          <cell r="AH659" t="str">
            <v>0350</v>
          </cell>
          <cell r="AI659" t="str">
            <v>DLV</v>
          </cell>
          <cell r="AJ659" t="str">
            <v>000</v>
          </cell>
          <cell r="AK659" t="str">
            <v>REL</v>
          </cell>
          <cell r="AL659" t="str">
            <v>000</v>
          </cell>
          <cell r="AM659" t="str">
            <v>LN#</v>
          </cell>
          <cell r="AO659" t="str">
            <v>UOI</v>
          </cell>
          <cell r="AP659" t="str">
            <v>EA</v>
          </cell>
          <cell r="AU659" t="str">
            <v>0</v>
          </cell>
          <cell r="AW659" t="str">
            <v>000</v>
          </cell>
          <cell r="AX659" t="str">
            <v>00</v>
          </cell>
          <cell r="AY659" t="str">
            <v>0</v>
          </cell>
          <cell r="AZ659" t="str">
            <v>FPL Fibernet</v>
          </cell>
        </row>
        <row r="660">
          <cell r="A660" t="str">
            <v>107100</v>
          </cell>
          <cell r="B660" t="str">
            <v>0368</v>
          </cell>
          <cell r="C660" t="str">
            <v>06200</v>
          </cell>
          <cell r="D660" t="str">
            <v>0FIBER</v>
          </cell>
          <cell r="E660" t="str">
            <v>368000</v>
          </cell>
          <cell r="F660" t="str">
            <v>0676</v>
          </cell>
          <cell r="G660" t="str">
            <v>12450</v>
          </cell>
          <cell r="H660" t="str">
            <v>A</v>
          </cell>
          <cell r="I660" t="str">
            <v>00000041</v>
          </cell>
          <cell r="J660">
            <v>65</v>
          </cell>
          <cell r="K660">
            <v>368</v>
          </cell>
          <cell r="L660">
            <v>6202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 t="str">
            <v>0676</v>
          </cell>
          <cell r="R660" t="str">
            <v>12450</v>
          </cell>
          <cell r="S660" t="str">
            <v>200212</v>
          </cell>
          <cell r="T660" t="str">
            <v>SA01</v>
          </cell>
          <cell r="U660">
            <v>0.02</v>
          </cell>
          <cell r="V660" t="str">
            <v>LDB</v>
          </cell>
          <cell r="W660">
            <v>0</v>
          </cell>
          <cell r="Y660">
            <v>0</v>
          </cell>
          <cell r="Z660">
            <v>2</v>
          </cell>
          <cell r="AA660" t="str">
            <v>MS#</v>
          </cell>
          <cell r="AB660" t="str">
            <v xml:space="preserve">   998010013</v>
          </cell>
          <cell r="AC660" t="str">
            <v>BCH</v>
          </cell>
          <cell r="AD660" t="str">
            <v>012884</v>
          </cell>
          <cell r="AE660" t="str">
            <v>TML</v>
          </cell>
          <cell r="AF660" t="str">
            <v>12020</v>
          </cell>
          <cell r="AG660" t="str">
            <v>SRL</v>
          </cell>
          <cell r="AH660" t="str">
            <v>0350</v>
          </cell>
          <cell r="AI660" t="str">
            <v>DLV</v>
          </cell>
          <cell r="AJ660" t="str">
            <v>000</v>
          </cell>
          <cell r="AK660" t="str">
            <v>REL</v>
          </cell>
          <cell r="AL660" t="str">
            <v>000</v>
          </cell>
          <cell r="AM660" t="str">
            <v>LN#</v>
          </cell>
          <cell r="AO660" t="str">
            <v>UOI</v>
          </cell>
          <cell r="AP660" t="str">
            <v>EA</v>
          </cell>
          <cell r="AU660" t="str">
            <v>0</v>
          </cell>
          <cell r="AW660" t="str">
            <v>000</v>
          </cell>
          <cell r="AX660" t="str">
            <v>00</v>
          </cell>
          <cell r="AY660" t="str">
            <v>0</v>
          </cell>
          <cell r="AZ660" t="str">
            <v>FPL Fibernet</v>
          </cell>
        </row>
        <row r="661">
          <cell r="A661" t="str">
            <v>107100</v>
          </cell>
          <cell r="B661" t="str">
            <v>0368</v>
          </cell>
          <cell r="C661" t="str">
            <v>06200</v>
          </cell>
          <cell r="D661" t="str">
            <v>0FIBER</v>
          </cell>
          <cell r="E661" t="str">
            <v>368000</v>
          </cell>
          <cell r="F661" t="str">
            <v>0676</v>
          </cell>
          <cell r="G661" t="str">
            <v>12450</v>
          </cell>
          <cell r="H661" t="str">
            <v>A</v>
          </cell>
          <cell r="I661" t="str">
            <v>00000041</v>
          </cell>
          <cell r="J661">
            <v>65</v>
          </cell>
          <cell r="K661">
            <v>368</v>
          </cell>
          <cell r="L661">
            <v>6202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 t="str">
            <v>0676</v>
          </cell>
          <cell r="R661" t="str">
            <v>12450</v>
          </cell>
          <cell r="S661" t="str">
            <v>200212</v>
          </cell>
          <cell r="T661" t="str">
            <v>SA01</v>
          </cell>
          <cell r="U661">
            <v>0.04</v>
          </cell>
          <cell r="V661" t="str">
            <v>LDB</v>
          </cell>
          <cell r="W661">
            <v>0</v>
          </cell>
          <cell r="Y661">
            <v>0</v>
          </cell>
          <cell r="Z661">
            <v>4</v>
          </cell>
          <cell r="AA661" t="str">
            <v>MS#</v>
          </cell>
          <cell r="AB661" t="str">
            <v xml:space="preserve">   998010046</v>
          </cell>
          <cell r="AC661" t="str">
            <v>BCH</v>
          </cell>
          <cell r="AD661" t="str">
            <v>012886</v>
          </cell>
          <cell r="AE661" t="str">
            <v>TML</v>
          </cell>
          <cell r="AF661" t="str">
            <v>12020</v>
          </cell>
          <cell r="AG661" t="str">
            <v>SRL</v>
          </cell>
          <cell r="AH661" t="str">
            <v>0350</v>
          </cell>
          <cell r="AI661" t="str">
            <v>DLV</v>
          </cell>
          <cell r="AJ661" t="str">
            <v>000</v>
          </cell>
          <cell r="AK661" t="str">
            <v>REL</v>
          </cell>
          <cell r="AL661" t="str">
            <v>000</v>
          </cell>
          <cell r="AM661" t="str">
            <v>LN#</v>
          </cell>
          <cell r="AO661" t="str">
            <v>UOI</v>
          </cell>
          <cell r="AP661" t="str">
            <v>EA</v>
          </cell>
          <cell r="AU661" t="str">
            <v>0</v>
          </cell>
          <cell r="AW661" t="str">
            <v>000</v>
          </cell>
          <cell r="AX661" t="str">
            <v>00</v>
          </cell>
          <cell r="AY661" t="str">
            <v>0</v>
          </cell>
          <cell r="AZ661" t="str">
            <v>FPL Fibernet</v>
          </cell>
        </row>
        <row r="662">
          <cell r="A662" t="str">
            <v>107100</v>
          </cell>
          <cell r="B662" t="str">
            <v>0368</v>
          </cell>
          <cell r="C662" t="str">
            <v>06200</v>
          </cell>
          <cell r="D662" t="str">
            <v>0FIBER</v>
          </cell>
          <cell r="E662" t="str">
            <v>368000</v>
          </cell>
          <cell r="F662" t="str">
            <v>0676</v>
          </cell>
          <cell r="G662" t="str">
            <v>12450</v>
          </cell>
          <cell r="H662" t="str">
            <v>A</v>
          </cell>
          <cell r="I662" t="str">
            <v>00000041</v>
          </cell>
          <cell r="J662">
            <v>65</v>
          </cell>
          <cell r="K662">
            <v>368</v>
          </cell>
          <cell r="L662">
            <v>6202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 t="str">
            <v>0676</v>
          </cell>
          <cell r="R662" t="str">
            <v>12450</v>
          </cell>
          <cell r="S662" t="str">
            <v>200212</v>
          </cell>
          <cell r="T662" t="str">
            <v>SA01</v>
          </cell>
          <cell r="U662">
            <v>0.05</v>
          </cell>
          <cell r="V662" t="str">
            <v>LDB</v>
          </cell>
          <cell r="W662">
            <v>0</v>
          </cell>
          <cell r="Y662">
            <v>0</v>
          </cell>
          <cell r="Z662">
            <v>1</v>
          </cell>
          <cell r="AA662" t="str">
            <v>MS#</v>
          </cell>
          <cell r="AB662" t="str">
            <v xml:space="preserve">   998000007</v>
          </cell>
          <cell r="AC662" t="str">
            <v>BCH</v>
          </cell>
          <cell r="AD662" t="str">
            <v>015529</v>
          </cell>
          <cell r="AE662" t="str">
            <v>TML</v>
          </cell>
          <cell r="AF662" t="str">
            <v>12019</v>
          </cell>
          <cell r="AG662" t="str">
            <v>SRL</v>
          </cell>
          <cell r="AH662" t="str">
            <v>0350</v>
          </cell>
          <cell r="AI662" t="str">
            <v>DLV</v>
          </cell>
          <cell r="AJ662" t="str">
            <v>000</v>
          </cell>
          <cell r="AK662" t="str">
            <v>REL</v>
          </cell>
          <cell r="AL662" t="str">
            <v>000</v>
          </cell>
          <cell r="AM662" t="str">
            <v>LN#</v>
          </cell>
          <cell r="AO662" t="str">
            <v>UOI</v>
          </cell>
          <cell r="AP662" t="str">
            <v>EA</v>
          </cell>
          <cell r="AU662" t="str">
            <v>0</v>
          </cell>
          <cell r="AW662" t="str">
            <v>000</v>
          </cell>
          <cell r="AX662" t="str">
            <v>00</v>
          </cell>
          <cell r="AY662" t="str">
            <v>0</v>
          </cell>
          <cell r="AZ662" t="str">
            <v>FPL Fibernet</v>
          </cell>
        </row>
        <row r="663">
          <cell r="A663" t="str">
            <v>107100</v>
          </cell>
          <cell r="B663" t="str">
            <v>0368</v>
          </cell>
          <cell r="C663" t="str">
            <v>06200</v>
          </cell>
          <cell r="D663" t="str">
            <v>0FIBER</v>
          </cell>
          <cell r="E663" t="str">
            <v>368000</v>
          </cell>
          <cell r="F663" t="str">
            <v>0676</v>
          </cell>
          <cell r="G663" t="str">
            <v>12450</v>
          </cell>
          <cell r="H663" t="str">
            <v>A</v>
          </cell>
          <cell r="I663" t="str">
            <v>00000041</v>
          </cell>
          <cell r="J663">
            <v>65</v>
          </cell>
          <cell r="K663">
            <v>368</v>
          </cell>
          <cell r="L663">
            <v>6202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 t="str">
            <v>0676</v>
          </cell>
          <cell r="R663" t="str">
            <v>12450</v>
          </cell>
          <cell r="S663" t="str">
            <v>200212</v>
          </cell>
          <cell r="T663" t="str">
            <v>SA01</v>
          </cell>
          <cell r="U663">
            <v>0.05</v>
          </cell>
          <cell r="V663" t="str">
            <v>LDB</v>
          </cell>
          <cell r="W663">
            <v>0</v>
          </cell>
          <cell r="Y663">
            <v>0</v>
          </cell>
          <cell r="Z663">
            <v>1</v>
          </cell>
          <cell r="AA663" t="str">
            <v>MS#</v>
          </cell>
          <cell r="AB663" t="str">
            <v xml:space="preserve">   998000008</v>
          </cell>
          <cell r="AC663" t="str">
            <v>BCH</v>
          </cell>
          <cell r="AD663" t="str">
            <v>015529</v>
          </cell>
          <cell r="AE663" t="str">
            <v>TML</v>
          </cell>
          <cell r="AF663" t="str">
            <v>12019</v>
          </cell>
          <cell r="AG663" t="str">
            <v>SRL</v>
          </cell>
          <cell r="AH663" t="str">
            <v>0350</v>
          </cell>
          <cell r="AI663" t="str">
            <v>DLV</v>
          </cell>
          <cell r="AJ663" t="str">
            <v>000</v>
          </cell>
          <cell r="AK663" t="str">
            <v>REL</v>
          </cell>
          <cell r="AL663" t="str">
            <v>000</v>
          </cell>
          <cell r="AM663" t="str">
            <v>LN#</v>
          </cell>
          <cell r="AO663" t="str">
            <v>UOI</v>
          </cell>
          <cell r="AP663" t="str">
            <v>EA</v>
          </cell>
          <cell r="AU663" t="str">
            <v>0</v>
          </cell>
          <cell r="AW663" t="str">
            <v>000</v>
          </cell>
          <cell r="AX663" t="str">
            <v>00</v>
          </cell>
          <cell r="AY663" t="str">
            <v>0</v>
          </cell>
          <cell r="AZ663" t="str">
            <v>FPL Fibernet</v>
          </cell>
        </row>
        <row r="664">
          <cell r="A664" t="str">
            <v>107100</v>
          </cell>
          <cell r="B664" t="str">
            <v>0368</v>
          </cell>
          <cell r="C664" t="str">
            <v>06200</v>
          </cell>
          <cell r="D664" t="str">
            <v>0FIBER</v>
          </cell>
          <cell r="E664" t="str">
            <v>368000</v>
          </cell>
          <cell r="F664" t="str">
            <v>0676</v>
          </cell>
          <cell r="G664" t="str">
            <v>12450</v>
          </cell>
          <cell r="H664" t="str">
            <v>A</v>
          </cell>
          <cell r="I664" t="str">
            <v>00000041</v>
          </cell>
          <cell r="J664">
            <v>65</v>
          </cell>
          <cell r="K664">
            <v>368</v>
          </cell>
          <cell r="L664">
            <v>6202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 t="str">
            <v>0676</v>
          </cell>
          <cell r="R664" t="str">
            <v>12450</v>
          </cell>
          <cell r="S664" t="str">
            <v>200212</v>
          </cell>
          <cell r="T664" t="str">
            <v>SA01</v>
          </cell>
          <cell r="U664">
            <v>0.06</v>
          </cell>
          <cell r="V664" t="str">
            <v>LDB</v>
          </cell>
          <cell r="W664">
            <v>0</v>
          </cell>
          <cell r="Y664">
            <v>0</v>
          </cell>
          <cell r="Z664">
            <v>6</v>
          </cell>
          <cell r="AA664" t="str">
            <v>MS#</v>
          </cell>
          <cell r="AB664" t="str">
            <v xml:space="preserve">   998014736</v>
          </cell>
          <cell r="AC664" t="str">
            <v>BCH</v>
          </cell>
          <cell r="AD664" t="str">
            <v>015528</v>
          </cell>
          <cell r="AE664" t="str">
            <v>TML</v>
          </cell>
          <cell r="AF664" t="str">
            <v>12019</v>
          </cell>
          <cell r="AG664" t="str">
            <v>SRL</v>
          </cell>
          <cell r="AH664" t="str">
            <v>0350</v>
          </cell>
          <cell r="AI664" t="str">
            <v>DLV</v>
          </cell>
          <cell r="AJ664" t="str">
            <v>000</v>
          </cell>
          <cell r="AK664" t="str">
            <v>REL</v>
          </cell>
          <cell r="AL664" t="str">
            <v>000</v>
          </cell>
          <cell r="AM664" t="str">
            <v>LN#</v>
          </cell>
          <cell r="AO664" t="str">
            <v>UOI</v>
          </cell>
          <cell r="AP664" t="str">
            <v>EA</v>
          </cell>
          <cell r="AU664" t="str">
            <v>0</v>
          </cell>
          <cell r="AW664" t="str">
            <v>000</v>
          </cell>
          <cell r="AX664" t="str">
            <v>00</v>
          </cell>
          <cell r="AY664" t="str">
            <v>0</v>
          </cell>
          <cell r="AZ664" t="str">
            <v>FPL Fibernet</v>
          </cell>
        </row>
        <row r="665">
          <cell r="A665" t="str">
            <v>107100</v>
          </cell>
          <cell r="B665" t="str">
            <v>0368</v>
          </cell>
          <cell r="C665" t="str">
            <v>06200</v>
          </cell>
          <cell r="D665" t="str">
            <v>0FIBER</v>
          </cell>
          <cell r="E665" t="str">
            <v>368000</v>
          </cell>
          <cell r="F665" t="str">
            <v>0676</v>
          </cell>
          <cell r="G665" t="str">
            <v>12450</v>
          </cell>
          <cell r="H665" t="str">
            <v>A</v>
          </cell>
          <cell r="I665" t="str">
            <v>00000041</v>
          </cell>
          <cell r="J665">
            <v>65</v>
          </cell>
          <cell r="K665">
            <v>368</v>
          </cell>
          <cell r="L665">
            <v>6202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 t="str">
            <v>0676</v>
          </cell>
          <cell r="R665" t="str">
            <v>12450</v>
          </cell>
          <cell r="S665" t="str">
            <v>200212</v>
          </cell>
          <cell r="T665" t="str">
            <v>SA01</v>
          </cell>
          <cell r="U665">
            <v>0.48</v>
          </cell>
          <cell r="V665" t="str">
            <v>LDB</v>
          </cell>
          <cell r="W665">
            <v>0</v>
          </cell>
          <cell r="Y665">
            <v>0</v>
          </cell>
          <cell r="Z665">
            <v>1</v>
          </cell>
          <cell r="AA665" t="str">
            <v>MS#</v>
          </cell>
          <cell r="AB665" t="str">
            <v xml:space="preserve">   998014659</v>
          </cell>
          <cell r="AC665" t="str">
            <v>BCH</v>
          </cell>
          <cell r="AD665" t="str">
            <v>015528</v>
          </cell>
          <cell r="AE665" t="str">
            <v>TML</v>
          </cell>
          <cell r="AF665" t="str">
            <v>12019</v>
          </cell>
          <cell r="AG665" t="str">
            <v>SRL</v>
          </cell>
          <cell r="AH665" t="str">
            <v>0350</v>
          </cell>
          <cell r="AI665" t="str">
            <v>DLV</v>
          </cell>
          <cell r="AJ665" t="str">
            <v>000</v>
          </cell>
          <cell r="AK665" t="str">
            <v>REL</v>
          </cell>
          <cell r="AL665" t="str">
            <v>000</v>
          </cell>
          <cell r="AM665" t="str">
            <v>LN#</v>
          </cell>
          <cell r="AO665" t="str">
            <v>UOI</v>
          </cell>
          <cell r="AP665" t="str">
            <v>EA</v>
          </cell>
          <cell r="AU665" t="str">
            <v>0</v>
          </cell>
          <cell r="AW665" t="str">
            <v>000</v>
          </cell>
          <cell r="AX665" t="str">
            <v>00</v>
          </cell>
          <cell r="AY665" t="str">
            <v>0</v>
          </cell>
          <cell r="AZ665" t="str">
            <v>FPL Fibernet</v>
          </cell>
        </row>
        <row r="666">
          <cell r="A666" t="str">
            <v>107100</v>
          </cell>
          <cell r="B666" t="str">
            <v>0368</v>
          </cell>
          <cell r="C666" t="str">
            <v>06200</v>
          </cell>
          <cell r="D666" t="str">
            <v>0FIBER</v>
          </cell>
          <cell r="E666" t="str">
            <v>368000</v>
          </cell>
          <cell r="F666" t="str">
            <v>0676</v>
          </cell>
          <cell r="G666" t="str">
            <v>12450</v>
          </cell>
          <cell r="H666" t="str">
            <v>A</v>
          </cell>
          <cell r="I666" t="str">
            <v>00000041</v>
          </cell>
          <cell r="J666">
            <v>65</v>
          </cell>
          <cell r="K666">
            <v>368</v>
          </cell>
          <cell r="L666">
            <v>6202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 t="str">
            <v>0676</v>
          </cell>
          <cell r="R666" t="str">
            <v>12450</v>
          </cell>
          <cell r="S666" t="str">
            <v>200212</v>
          </cell>
          <cell r="T666" t="str">
            <v>SA01</v>
          </cell>
          <cell r="U666">
            <v>0.7</v>
          </cell>
          <cell r="V666" t="str">
            <v>LDB</v>
          </cell>
          <cell r="W666">
            <v>0</v>
          </cell>
          <cell r="Y666">
            <v>0</v>
          </cell>
          <cell r="Z666">
            <v>7</v>
          </cell>
          <cell r="AA666" t="str">
            <v>MS#</v>
          </cell>
          <cell r="AB666" t="str">
            <v xml:space="preserve">   998014751</v>
          </cell>
          <cell r="AC666" t="str">
            <v>BCH</v>
          </cell>
          <cell r="AD666" t="str">
            <v>015528</v>
          </cell>
          <cell r="AE666" t="str">
            <v>TML</v>
          </cell>
          <cell r="AF666" t="str">
            <v>12019</v>
          </cell>
          <cell r="AG666" t="str">
            <v>SRL</v>
          </cell>
          <cell r="AH666" t="str">
            <v>0350</v>
          </cell>
          <cell r="AI666" t="str">
            <v>DLV</v>
          </cell>
          <cell r="AJ666" t="str">
            <v>000</v>
          </cell>
          <cell r="AK666" t="str">
            <v>REL</v>
          </cell>
          <cell r="AL666" t="str">
            <v>000</v>
          </cell>
          <cell r="AM666" t="str">
            <v>LN#</v>
          </cell>
          <cell r="AO666" t="str">
            <v>UOI</v>
          </cell>
          <cell r="AP666" t="str">
            <v>EA</v>
          </cell>
          <cell r="AU666" t="str">
            <v>0</v>
          </cell>
          <cell r="AW666" t="str">
            <v>000</v>
          </cell>
          <cell r="AX666" t="str">
            <v>00</v>
          </cell>
          <cell r="AY666" t="str">
            <v>0</v>
          </cell>
          <cell r="AZ666" t="str">
            <v>FPL Fibernet</v>
          </cell>
        </row>
        <row r="667">
          <cell r="A667" t="str">
            <v>107100</v>
          </cell>
          <cell r="B667" t="str">
            <v>0368</v>
          </cell>
          <cell r="C667" t="str">
            <v>06200</v>
          </cell>
          <cell r="D667" t="str">
            <v>0FIBER</v>
          </cell>
          <cell r="E667" t="str">
            <v>368000</v>
          </cell>
          <cell r="F667" t="str">
            <v>0676</v>
          </cell>
          <cell r="G667" t="str">
            <v>12450</v>
          </cell>
          <cell r="H667" t="str">
            <v>A</v>
          </cell>
          <cell r="I667" t="str">
            <v>00000041</v>
          </cell>
          <cell r="J667">
            <v>65</v>
          </cell>
          <cell r="K667">
            <v>368</v>
          </cell>
          <cell r="L667">
            <v>6202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 t="str">
            <v>0676</v>
          </cell>
          <cell r="R667" t="str">
            <v>12450</v>
          </cell>
          <cell r="S667" t="str">
            <v>200212</v>
          </cell>
          <cell r="T667" t="str">
            <v>SA01</v>
          </cell>
          <cell r="U667">
            <v>1.64</v>
          </cell>
          <cell r="V667" t="str">
            <v>LDB</v>
          </cell>
          <cell r="W667">
            <v>0</v>
          </cell>
          <cell r="Y667">
            <v>0</v>
          </cell>
          <cell r="Z667">
            <v>1</v>
          </cell>
          <cell r="AA667" t="str">
            <v>MS#</v>
          </cell>
          <cell r="AB667" t="str">
            <v xml:space="preserve">   998014679</v>
          </cell>
          <cell r="AC667" t="str">
            <v>BCH</v>
          </cell>
          <cell r="AD667" t="str">
            <v>017204</v>
          </cell>
          <cell r="AE667" t="str">
            <v>TML</v>
          </cell>
          <cell r="AF667" t="str">
            <v>12018</v>
          </cell>
          <cell r="AG667" t="str">
            <v>SRL</v>
          </cell>
          <cell r="AH667" t="str">
            <v>0350</v>
          </cell>
          <cell r="AI667" t="str">
            <v>DLV</v>
          </cell>
          <cell r="AJ667" t="str">
            <v>000</v>
          </cell>
          <cell r="AK667" t="str">
            <v>REL</v>
          </cell>
          <cell r="AL667" t="str">
            <v>000</v>
          </cell>
          <cell r="AM667" t="str">
            <v>LN#</v>
          </cell>
          <cell r="AO667" t="str">
            <v>UOI</v>
          </cell>
          <cell r="AP667" t="str">
            <v>EA</v>
          </cell>
          <cell r="AU667" t="str">
            <v>0</v>
          </cell>
          <cell r="AW667" t="str">
            <v>000</v>
          </cell>
          <cell r="AX667" t="str">
            <v>00</v>
          </cell>
          <cell r="AY667" t="str">
            <v>0</v>
          </cell>
          <cell r="AZ667" t="str">
            <v>FPL Fibernet</v>
          </cell>
        </row>
        <row r="668">
          <cell r="A668" t="str">
            <v>107100</v>
          </cell>
          <cell r="B668" t="str">
            <v>0368</v>
          </cell>
          <cell r="C668" t="str">
            <v>06200</v>
          </cell>
          <cell r="D668" t="str">
            <v>0FIBER</v>
          </cell>
          <cell r="E668" t="str">
            <v>368000</v>
          </cell>
          <cell r="F668" t="str">
            <v>0676</v>
          </cell>
          <cell r="G668" t="str">
            <v>12450</v>
          </cell>
          <cell r="H668" t="str">
            <v>A</v>
          </cell>
          <cell r="I668" t="str">
            <v>00000041</v>
          </cell>
          <cell r="J668">
            <v>65</v>
          </cell>
          <cell r="K668">
            <v>368</v>
          </cell>
          <cell r="L668">
            <v>6202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 t="str">
            <v>0676</v>
          </cell>
          <cell r="R668" t="str">
            <v>12450</v>
          </cell>
          <cell r="S668" t="str">
            <v>200212</v>
          </cell>
          <cell r="T668" t="str">
            <v>SA01</v>
          </cell>
          <cell r="U668">
            <v>1.89</v>
          </cell>
          <cell r="V668" t="str">
            <v>LDB</v>
          </cell>
          <cell r="W668">
            <v>0</v>
          </cell>
          <cell r="Y668">
            <v>0</v>
          </cell>
          <cell r="Z668">
            <v>3</v>
          </cell>
          <cell r="AA668" t="str">
            <v>MS#</v>
          </cell>
          <cell r="AB668" t="str">
            <v xml:space="preserve">   998014747</v>
          </cell>
          <cell r="AC668" t="str">
            <v>BCH</v>
          </cell>
          <cell r="AD668" t="str">
            <v>015528</v>
          </cell>
          <cell r="AE668" t="str">
            <v>TML</v>
          </cell>
          <cell r="AF668" t="str">
            <v>12019</v>
          </cell>
          <cell r="AG668" t="str">
            <v>SRL</v>
          </cell>
          <cell r="AH668" t="str">
            <v>0350</v>
          </cell>
          <cell r="AI668" t="str">
            <v>DLV</v>
          </cell>
          <cell r="AJ668" t="str">
            <v>000</v>
          </cell>
          <cell r="AK668" t="str">
            <v>REL</v>
          </cell>
          <cell r="AL668" t="str">
            <v>000</v>
          </cell>
          <cell r="AM668" t="str">
            <v>LN#</v>
          </cell>
          <cell r="AO668" t="str">
            <v>UOI</v>
          </cell>
          <cell r="AP668" t="str">
            <v>EA</v>
          </cell>
          <cell r="AU668" t="str">
            <v>0</v>
          </cell>
          <cell r="AW668" t="str">
            <v>000</v>
          </cell>
          <cell r="AX668" t="str">
            <v>00</v>
          </cell>
          <cell r="AY668" t="str">
            <v>0</v>
          </cell>
          <cell r="AZ668" t="str">
            <v>FPL Fibernet</v>
          </cell>
        </row>
        <row r="669">
          <cell r="A669" t="str">
            <v>107100</v>
          </cell>
          <cell r="B669" t="str">
            <v>0368</v>
          </cell>
          <cell r="C669" t="str">
            <v>06200</v>
          </cell>
          <cell r="D669" t="str">
            <v>0FIBER</v>
          </cell>
          <cell r="E669" t="str">
            <v>368000</v>
          </cell>
          <cell r="F669" t="str">
            <v>0676</v>
          </cell>
          <cell r="G669" t="str">
            <v>12450</v>
          </cell>
          <cell r="H669" t="str">
            <v>A</v>
          </cell>
          <cell r="I669" t="str">
            <v>00000041</v>
          </cell>
          <cell r="J669">
            <v>65</v>
          </cell>
          <cell r="K669">
            <v>368</v>
          </cell>
          <cell r="L669">
            <v>6202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 t="str">
            <v>0676</v>
          </cell>
          <cell r="R669" t="str">
            <v>12450</v>
          </cell>
          <cell r="S669" t="str">
            <v>200212</v>
          </cell>
          <cell r="T669" t="str">
            <v>SA01</v>
          </cell>
          <cell r="U669">
            <v>2.0499999999999998</v>
          </cell>
          <cell r="V669" t="str">
            <v>LDB</v>
          </cell>
          <cell r="W669">
            <v>0</v>
          </cell>
          <cell r="Y669">
            <v>0</v>
          </cell>
          <cell r="Z669">
            <v>1</v>
          </cell>
          <cell r="AA669" t="str">
            <v>MS#</v>
          </cell>
          <cell r="AB669" t="str">
            <v xml:space="preserve">   998014690</v>
          </cell>
          <cell r="AC669" t="str">
            <v>BCH</v>
          </cell>
          <cell r="AD669" t="str">
            <v>013367</v>
          </cell>
          <cell r="AE669" t="str">
            <v>TML</v>
          </cell>
          <cell r="AF669" t="str">
            <v>12016</v>
          </cell>
          <cell r="AG669" t="str">
            <v>SRL</v>
          </cell>
          <cell r="AH669" t="str">
            <v>0350</v>
          </cell>
          <cell r="AI669" t="str">
            <v>DLV</v>
          </cell>
          <cell r="AJ669" t="str">
            <v>000</v>
          </cell>
          <cell r="AK669" t="str">
            <v>REL</v>
          </cell>
          <cell r="AL669" t="str">
            <v>000</v>
          </cell>
          <cell r="AM669" t="str">
            <v>LN#</v>
          </cell>
          <cell r="AO669" t="str">
            <v>UOI</v>
          </cell>
          <cell r="AP669" t="str">
            <v>EA</v>
          </cell>
          <cell r="AU669" t="str">
            <v>0</v>
          </cell>
          <cell r="AW669" t="str">
            <v>000</v>
          </cell>
          <cell r="AX669" t="str">
            <v>00</v>
          </cell>
          <cell r="AY669" t="str">
            <v>0</v>
          </cell>
          <cell r="AZ669" t="str">
            <v>FPL Fibernet</v>
          </cell>
        </row>
        <row r="670">
          <cell r="A670" t="str">
            <v>107100</v>
          </cell>
          <cell r="B670" t="str">
            <v>0368</v>
          </cell>
          <cell r="C670" t="str">
            <v>06200</v>
          </cell>
          <cell r="D670" t="str">
            <v>0FIBER</v>
          </cell>
          <cell r="E670" t="str">
            <v>368000</v>
          </cell>
          <cell r="F670" t="str">
            <v>0676</v>
          </cell>
          <cell r="G670" t="str">
            <v>12450</v>
          </cell>
          <cell r="H670" t="str">
            <v>A</v>
          </cell>
          <cell r="I670" t="str">
            <v>00000041</v>
          </cell>
          <cell r="J670">
            <v>65</v>
          </cell>
          <cell r="K670">
            <v>368</v>
          </cell>
          <cell r="L670">
            <v>6202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 t="str">
            <v>0676</v>
          </cell>
          <cell r="R670" t="str">
            <v>12450</v>
          </cell>
          <cell r="S670" t="str">
            <v>200212</v>
          </cell>
          <cell r="T670" t="str">
            <v>SA01</v>
          </cell>
          <cell r="U670">
            <v>2.39</v>
          </cell>
          <cell r="V670" t="str">
            <v>LDB</v>
          </cell>
          <cell r="W670">
            <v>0</v>
          </cell>
          <cell r="Y670">
            <v>0</v>
          </cell>
          <cell r="Z670">
            <v>1</v>
          </cell>
          <cell r="AA670" t="str">
            <v>MS#</v>
          </cell>
          <cell r="AB670" t="str">
            <v xml:space="preserve">   998014699</v>
          </cell>
          <cell r="AC670" t="str">
            <v>BCH</v>
          </cell>
          <cell r="AD670" t="str">
            <v>015528</v>
          </cell>
          <cell r="AE670" t="str">
            <v>TML</v>
          </cell>
          <cell r="AF670" t="str">
            <v>12019</v>
          </cell>
          <cell r="AG670" t="str">
            <v>SRL</v>
          </cell>
          <cell r="AH670" t="str">
            <v>0350</v>
          </cell>
          <cell r="AI670" t="str">
            <v>DLV</v>
          </cell>
          <cell r="AJ670" t="str">
            <v>000</v>
          </cell>
          <cell r="AK670" t="str">
            <v>REL</v>
          </cell>
          <cell r="AL670" t="str">
            <v>000</v>
          </cell>
          <cell r="AM670" t="str">
            <v>LN#</v>
          </cell>
          <cell r="AO670" t="str">
            <v>UOI</v>
          </cell>
          <cell r="AP670" t="str">
            <v>EA</v>
          </cell>
          <cell r="AU670" t="str">
            <v>0</v>
          </cell>
          <cell r="AW670" t="str">
            <v>000</v>
          </cell>
          <cell r="AX670" t="str">
            <v>00</v>
          </cell>
          <cell r="AY670" t="str">
            <v>0</v>
          </cell>
          <cell r="AZ670" t="str">
            <v>FPL Fibernet</v>
          </cell>
        </row>
        <row r="671">
          <cell r="A671" t="str">
            <v>107100</v>
          </cell>
          <cell r="B671" t="str">
            <v>0368</v>
          </cell>
          <cell r="C671" t="str">
            <v>06200</v>
          </cell>
          <cell r="D671" t="str">
            <v>0FIBER</v>
          </cell>
          <cell r="E671" t="str">
            <v>368000</v>
          </cell>
          <cell r="F671" t="str">
            <v>0676</v>
          </cell>
          <cell r="G671" t="str">
            <v>12450</v>
          </cell>
          <cell r="H671" t="str">
            <v>A</v>
          </cell>
          <cell r="I671" t="str">
            <v>00000041</v>
          </cell>
          <cell r="J671">
            <v>65</v>
          </cell>
          <cell r="K671">
            <v>368</v>
          </cell>
          <cell r="L671">
            <v>6202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 t="str">
            <v>0676</v>
          </cell>
          <cell r="R671" t="str">
            <v>12450</v>
          </cell>
          <cell r="S671" t="str">
            <v>200212</v>
          </cell>
          <cell r="T671" t="str">
            <v>SA01</v>
          </cell>
          <cell r="U671">
            <v>2.76</v>
          </cell>
          <cell r="V671" t="str">
            <v>LDB</v>
          </cell>
          <cell r="W671">
            <v>0</v>
          </cell>
          <cell r="Y671">
            <v>0</v>
          </cell>
          <cell r="Z671">
            <v>6</v>
          </cell>
          <cell r="AA671" t="str">
            <v>MS#</v>
          </cell>
          <cell r="AB671" t="str">
            <v xml:space="preserve">   998014748</v>
          </cell>
          <cell r="AC671" t="str">
            <v>BCH</v>
          </cell>
          <cell r="AD671" t="str">
            <v>015528</v>
          </cell>
          <cell r="AE671" t="str">
            <v>TML</v>
          </cell>
          <cell r="AF671" t="str">
            <v>12019</v>
          </cell>
          <cell r="AG671" t="str">
            <v>SRL</v>
          </cell>
          <cell r="AH671" t="str">
            <v>0350</v>
          </cell>
          <cell r="AI671" t="str">
            <v>DLV</v>
          </cell>
          <cell r="AJ671" t="str">
            <v>000</v>
          </cell>
          <cell r="AK671" t="str">
            <v>REL</v>
          </cell>
          <cell r="AL671" t="str">
            <v>000</v>
          </cell>
          <cell r="AM671" t="str">
            <v>LN#</v>
          </cell>
          <cell r="AO671" t="str">
            <v>UOI</v>
          </cell>
          <cell r="AP671" t="str">
            <v>EA</v>
          </cell>
          <cell r="AU671" t="str">
            <v>0</v>
          </cell>
          <cell r="AW671" t="str">
            <v>000</v>
          </cell>
          <cell r="AX671" t="str">
            <v>00</v>
          </cell>
          <cell r="AY671" t="str">
            <v>0</v>
          </cell>
          <cell r="AZ671" t="str">
            <v>FPL Fibernet</v>
          </cell>
        </row>
        <row r="672">
          <cell r="A672" t="str">
            <v>107100</v>
          </cell>
          <cell r="B672" t="str">
            <v>0368</v>
          </cell>
          <cell r="C672" t="str">
            <v>06200</v>
          </cell>
          <cell r="D672" t="str">
            <v>0FIBER</v>
          </cell>
          <cell r="E672" t="str">
            <v>368000</v>
          </cell>
          <cell r="F672" t="str">
            <v>0676</v>
          </cell>
          <cell r="G672" t="str">
            <v>12450</v>
          </cell>
          <cell r="H672" t="str">
            <v>A</v>
          </cell>
          <cell r="I672" t="str">
            <v>00000041</v>
          </cell>
          <cell r="J672">
            <v>65</v>
          </cell>
          <cell r="K672">
            <v>368</v>
          </cell>
          <cell r="L672">
            <v>6202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 t="str">
            <v>0676</v>
          </cell>
          <cell r="R672" t="str">
            <v>12450</v>
          </cell>
          <cell r="S672" t="str">
            <v>200212</v>
          </cell>
          <cell r="T672" t="str">
            <v>SA01</v>
          </cell>
          <cell r="U672">
            <v>2.94</v>
          </cell>
          <cell r="V672" t="str">
            <v>LDB</v>
          </cell>
          <cell r="W672">
            <v>0</v>
          </cell>
          <cell r="Y672">
            <v>0</v>
          </cell>
          <cell r="Z672">
            <v>1</v>
          </cell>
          <cell r="AA672" t="str">
            <v>MS#</v>
          </cell>
          <cell r="AB672" t="str">
            <v xml:space="preserve">   998014106</v>
          </cell>
          <cell r="AC672" t="str">
            <v>BCH</v>
          </cell>
          <cell r="AD672" t="str">
            <v>015528</v>
          </cell>
          <cell r="AE672" t="str">
            <v>TML</v>
          </cell>
          <cell r="AF672" t="str">
            <v>12019</v>
          </cell>
          <cell r="AG672" t="str">
            <v>SRL</v>
          </cell>
          <cell r="AH672" t="str">
            <v>0350</v>
          </cell>
          <cell r="AI672" t="str">
            <v>DLV</v>
          </cell>
          <cell r="AJ672" t="str">
            <v>000</v>
          </cell>
          <cell r="AK672" t="str">
            <v>REL</v>
          </cell>
          <cell r="AL672" t="str">
            <v>000</v>
          </cell>
          <cell r="AM672" t="str">
            <v>LN#</v>
          </cell>
          <cell r="AO672" t="str">
            <v>UOI</v>
          </cell>
          <cell r="AP672" t="str">
            <v>EA</v>
          </cell>
          <cell r="AU672" t="str">
            <v>0</v>
          </cell>
          <cell r="AW672" t="str">
            <v>000</v>
          </cell>
          <cell r="AX672" t="str">
            <v>00</v>
          </cell>
          <cell r="AY672" t="str">
            <v>0</v>
          </cell>
          <cell r="AZ672" t="str">
            <v>FPL Fibernet</v>
          </cell>
        </row>
        <row r="673">
          <cell r="A673" t="str">
            <v>107100</v>
          </cell>
          <cell r="B673" t="str">
            <v>0368</v>
          </cell>
          <cell r="C673" t="str">
            <v>06200</v>
          </cell>
          <cell r="D673" t="str">
            <v>0FIBER</v>
          </cell>
          <cell r="E673" t="str">
            <v>368000</v>
          </cell>
          <cell r="F673" t="str">
            <v>0676</v>
          </cell>
          <cell r="G673" t="str">
            <v>12450</v>
          </cell>
          <cell r="H673" t="str">
            <v>A</v>
          </cell>
          <cell r="I673" t="str">
            <v>00000041</v>
          </cell>
          <cell r="J673">
            <v>65</v>
          </cell>
          <cell r="K673">
            <v>368</v>
          </cell>
          <cell r="L673">
            <v>6202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 t="str">
            <v>0676</v>
          </cell>
          <cell r="R673" t="str">
            <v>12450</v>
          </cell>
          <cell r="S673" t="str">
            <v>200212</v>
          </cell>
          <cell r="T673" t="str">
            <v>SA01</v>
          </cell>
          <cell r="U673">
            <v>3.68</v>
          </cell>
          <cell r="V673" t="str">
            <v>LDB</v>
          </cell>
          <cell r="W673">
            <v>0</v>
          </cell>
          <cell r="Y673">
            <v>0</v>
          </cell>
          <cell r="Z673">
            <v>1</v>
          </cell>
          <cell r="AA673" t="str">
            <v>MS#</v>
          </cell>
          <cell r="AB673" t="str">
            <v xml:space="preserve">   998014105</v>
          </cell>
          <cell r="AC673" t="str">
            <v>BCH</v>
          </cell>
          <cell r="AD673" t="str">
            <v>015528</v>
          </cell>
          <cell r="AE673" t="str">
            <v>TML</v>
          </cell>
          <cell r="AF673" t="str">
            <v>12019</v>
          </cell>
          <cell r="AG673" t="str">
            <v>SRL</v>
          </cell>
          <cell r="AH673" t="str">
            <v>0350</v>
          </cell>
          <cell r="AI673" t="str">
            <v>DLV</v>
          </cell>
          <cell r="AJ673" t="str">
            <v>000</v>
          </cell>
          <cell r="AK673" t="str">
            <v>REL</v>
          </cell>
          <cell r="AL673" t="str">
            <v>000</v>
          </cell>
          <cell r="AM673" t="str">
            <v>LN#</v>
          </cell>
          <cell r="AO673" t="str">
            <v>UOI</v>
          </cell>
          <cell r="AP673" t="str">
            <v>EA</v>
          </cell>
          <cell r="AU673" t="str">
            <v>0</v>
          </cell>
          <cell r="AW673" t="str">
            <v>000</v>
          </cell>
          <cell r="AX673" t="str">
            <v>00</v>
          </cell>
          <cell r="AY673" t="str">
            <v>0</v>
          </cell>
          <cell r="AZ673" t="str">
            <v>FPL Fibernet</v>
          </cell>
        </row>
        <row r="674">
          <cell r="A674" t="str">
            <v>107100</v>
          </cell>
          <cell r="B674" t="str">
            <v>0368</v>
          </cell>
          <cell r="C674" t="str">
            <v>06200</v>
          </cell>
          <cell r="D674" t="str">
            <v>0FIBER</v>
          </cell>
          <cell r="E674" t="str">
            <v>368000</v>
          </cell>
          <cell r="F674" t="str">
            <v>0676</v>
          </cell>
          <cell r="G674" t="str">
            <v>12450</v>
          </cell>
          <cell r="H674" t="str">
            <v>A</v>
          </cell>
          <cell r="I674" t="str">
            <v>00000041</v>
          </cell>
          <cell r="J674">
            <v>65</v>
          </cell>
          <cell r="K674">
            <v>368</v>
          </cell>
          <cell r="L674">
            <v>6202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 t="str">
            <v>0676</v>
          </cell>
          <cell r="R674" t="str">
            <v>12450</v>
          </cell>
          <cell r="S674" t="str">
            <v>200212</v>
          </cell>
          <cell r="T674" t="str">
            <v>SA01</v>
          </cell>
          <cell r="U674">
            <v>5.1100000000000003</v>
          </cell>
          <cell r="V674" t="str">
            <v>LDB</v>
          </cell>
          <cell r="W674">
            <v>0</v>
          </cell>
          <cell r="Y674">
            <v>0</v>
          </cell>
          <cell r="Z674">
            <v>7</v>
          </cell>
          <cell r="AA674" t="str">
            <v>MS#</v>
          </cell>
          <cell r="AB674" t="str">
            <v xml:space="preserve">   998014744</v>
          </cell>
          <cell r="AC674" t="str">
            <v>BCH</v>
          </cell>
          <cell r="AD674" t="str">
            <v>015528</v>
          </cell>
          <cell r="AE674" t="str">
            <v>TML</v>
          </cell>
          <cell r="AF674" t="str">
            <v>12019</v>
          </cell>
          <cell r="AG674" t="str">
            <v>SRL</v>
          </cell>
          <cell r="AH674" t="str">
            <v>0350</v>
          </cell>
          <cell r="AI674" t="str">
            <v>DLV</v>
          </cell>
          <cell r="AJ674" t="str">
            <v>000</v>
          </cell>
          <cell r="AK674" t="str">
            <v>REL</v>
          </cell>
          <cell r="AL674" t="str">
            <v>000</v>
          </cell>
          <cell r="AM674" t="str">
            <v>LN#</v>
          </cell>
          <cell r="AO674" t="str">
            <v>UOI</v>
          </cell>
          <cell r="AP674" t="str">
            <v>EA</v>
          </cell>
          <cell r="AU674" t="str">
            <v>0</v>
          </cell>
          <cell r="AW674" t="str">
            <v>000</v>
          </cell>
          <cell r="AX674" t="str">
            <v>00</v>
          </cell>
          <cell r="AY674" t="str">
            <v>0</v>
          </cell>
          <cell r="AZ674" t="str">
            <v>FPL Fibernet</v>
          </cell>
        </row>
        <row r="675">
          <cell r="A675" t="str">
            <v>107100</v>
          </cell>
          <cell r="B675" t="str">
            <v>0368</v>
          </cell>
          <cell r="C675" t="str">
            <v>06200</v>
          </cell>
          <cell r="D675" t="str">
            <v>0FIBER</v>
          </cell>
          <cell r="E675" t="str">
            <v>368000</v>
          </cell>
          <cell r="F675" t="str">
            <v>0676</v>
          </cell>
          <cell r="G675" t="str">
            <v>12450</v>
          </cell>
          <cell r="H675" t="str">
            <v>A</v>
          </cell>
          <cell r="I675" t="str">
            <v>00000041</v>
          </cell>
          <cell r="J675">
            <v>65</v>
          </cell>
          <cell r="K675">
            <v>368</v>
          </cell>
          <cell r="L675">
            <v>6202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 t="str">
            <v>0676</v>
          </cell>
          <cell r="R675" t="str">
            <v>12450</v>
          </cell>
          <cell r="S675" t="str">
            <v>200212</v>
          </cell>
          <cell r="T675" t="str">
            <v>SA01</v>
          </cell>
          <cell r="U675">
            <v>5.75</v>
          </cell>
          <cell r="V675" t="str">
            <v>LDB</v>
          </cell>
          <cell r="W675">
            <v>0</v>
          </cell>
          <cell r="Y675">
            <v>0</v>
          </cell>
          <cell r="Z675">
            <v>23</v>
          </cell>
          <cell r="AA675" t="str">
            <v>MS#</v>
          </cell>
          <cell r="AB675" t="str">
            <v xml:space="preserve">   998014741</v>
          </cell>
          <cell r="AC675" t="str">
            <v>BCH</v>
          </cell>
          <cell r="AD675" t="str">
            <v>015528</v>
          </cell>
          <cell r="AE675" t="str">
            <v>TML</v>
          </cell>
          <cell r="AF675" t="str">
            <v>12019</v>
          </cell>
          <cell r="AG675" t="str">
            <v>SRL</v>
          </cell>
          <cell r="AH675" t="str">
            <v>0350</v>
          </cell>
          <cell r="AI675" t="str">
            <v>DLV</v>
          </cell>
          <cell r="AJ675" t="str">
            <v>000</v>
          </cell>
          <cell r="AK675" t="str">
            <v>REL</v>
          </cell>
          <cell r="AL675" t="str">
            <v>000</v>
          </cell>
          <cell r="AM675" t="str">
            <v>LN#</v>
          </cell>
          <cell r="AO675" t="str">
            <v>UOI</v>
          </cell>
          <cell r="AP675" t="str">
            <v>EA</v>
          </cell>
          <cell r="AU675" t="str">
            <v>0</v>
          </cell>
          <cell r="AW675" t="str">
            <v>000</v>
          </cell>
          <cell r="AX675" t="str">
            <v>00</v>
          </cell>
          <cell r="AY675" t="str">
            <v>0</v>
          </cell>
          <cell r="AZ675" t="str">
            <v>FPL Fibernet</v>
          </cell>
        </row>
        <row r="676">
          <cell r="A676" t="str">
            <v>107100</v>
          </cell>
          <cell r="B676" t="str">
            <v>0368</v>
          </cell>
          <cell r="C676" t="str">
            <v>06200</v>
          </cell>
          <cell r="D676" t="str">
            <v>0FIBER</v>
          </cell>
          <cell r="E676" t="str">
            <v>368000</v>
          </cell>
          <cell r="F676" t="str">
            <v>0676</v>
          </cell>
          <cell r="G676" t="str">
            <v>12450</v>
          </cell>
          <cell r="H676" t="str">
            <v>A</v>
          </cell>
          <cell r="I676" t="str">
            <v>00000041</v>
          </cell>
          <cell r="J676">
            <v>65</v>
          </cell>
          <cell r="K676">
            <v>368</v>
          </cell>
          <cell r="L676">
            <v>6202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 t="str">
            <v>0676</v>
          </cell>
          <cell r="R676" t="str">
            <v>12450</v>
          </cell>
          <cell r="S676" t="str">
            <v>200212</v>
          </cell>
          <cell r="T676" t="str">
            <v>SA01</v>
          </cell>
          <cell r="U676">
            <v>7.17</v>
          </cell>
          <cell r="V676" t="str">
            <v>LDB</v>
          </cell>
          <cell r="W676">
            <v>0</v>
          </cell>
          <cell r="Y676">
            <v>0</v>
          </cell>
          <cell r="Z676">
            <v>3</v>
          </cell>
          <cell r="AA676" t="str">
            <v>MS#</v>
          </cell>
          <cell r="AB676" t="str">
            <v xml:space="preserve">   998014698</v>
          </cell>
          <cell r="AC676" t="str">
            <v>BCH</v>
          </cell>
          <cell r="AD676" t="str">
            <v>013370</v>
          </cell>
          <cell r="AE676" t="str">
            <v>TML</v>
          </cell>
          <cell r="AF676" t="str">
            <v>12016</v>
          </cell>
          <cell r="AG676" t="str">
            <v>SRL</v>
          </cell>
          <cell r="AH676" t="str">
            <v>0350</v>
          </cell>
          <cell r="AI676" t="str">
            <v>DLV</v>
          </cell>
          <cell r="AJ676" t="str">
            <v>000</v>
          </cell>
          <cell r="AK676" t="str">
            <v>REL</v>
          </cell>
          <cell r="AL676" t="str">
            <v>000</v>
          </cell>
          <cell r="AM676" t="str">
            <v>LN#</v>
          </cell>
          <cell r="AO676" t="str">
            <v>UOI</v>
          </cell>
          <cell r="AP676" t="str">
            <v>EA</v>
          </cell>
          <cell r="AU676" t="str">
            <v>0</v>
          </cell>
          <cell r="AW676" t="str">
            <v>000</v>
          </cell>
          <cell r="AX676" t="str">
            <v>00</v>
          </cell>
          <cell r="AY676" t="str">
            <v>0</v>
          </cell>
          <cell r="AZ676" t="str">
            <v>FPL Fibernet</v>
          </cell>
        </row>
        <row r="677">
          <cell r="A677" t="str">
            <v>107100</v>
          </cell>
          <cell r="B677" t="str">
            <v>0368</v>
          </cell>
          <cell r="C677" t="str">
            <v>06200</v>
          </cell>
          <cell r="D677" t="str">
            <v>0FIBER</v>
          </cell>
          <cell r="E677" t="str">
            <v>368000</v>
          </cell>
          <cell r="F677" t="str">
            <v>0676</v>
          </cell>
          <cell r="G677" t="str">
            <v>12450</v>
          </cell>
          <cell r="H677" t="str">
            <v>A</v>
          </cell>
          <cell r="I677" t="str">
            <v>00000041</v>
          </cell>
          <cell r="J677">
            <v>65</v>
          </cell>
          <cell r="K677">
            <v>368</v>
          </cell>
          <cell r="L677">
            <v>6202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 t="str">
            <v>0676</v>
          </cell>
          <cell r="R677" t="str">
            <v>12450</v>
          </cell>
          <cell r="S677" t="str">
            <v>200212</v>
          </cell>
          <cell r="T677" t="str">
            <v>SA01</v>
          </cell>
          <cell r="U677">
            <v>7.25</v>
          </cell>
          <cell r="V677" t="str">
            <v>LDB</v>
          </cell>
          <cell r="W677">
            <v>0</v>
          </cell>
          <cell r="Y677">
            <v>0</v>
          </cell>
          <cell r="Z677">
            <v>5</v>
          </cell>
          <cell r="AA677" t="str">
            <v>MS#</v>
          </cell>
          <cell r="AB677" t="str">
            <v xml:space="preserve">   998014540</v>
          </cell>
          <cell r="AC677" t="str">
            <v>BCH</v>
          </cell>
          <cell r="AD677" t="str">
            <v>013352</v>
          </cell>
          <cell r="AE677" t="str">
            <v>TML</v>
          </cell>
          <cell r="AF677" t="str">
            <v>12016</v>
          </cell>
          <cell r="AG677" t="str">
            <v>SRL</v>
          </cell>
          <cell r="AH677" t="str">
            <v>0350</v>
          </cell>
          <cell r="AI677" t="str">
            <v>DLV</v>
          </cell>
          <cell r="AJ677" t="str">
            <v>000</v>
          </cell>
          <cell r="AK677" t="str">
            <v>REL</v>
          </cell>
          <cell r="AL677" t="str">
            <v>000</v>
          </cell>
          <cell r="AM677" t="str">
            <v>LN#</v>
          </cell>
          <cell r="AO677" t="str">
            <v>UOI</v>
          </cell>
          <cell r="AP677" t="str">
            <v>EA</v>
          </cell>
          <cell r="AU677" t="str">
            <v>0</v>
          </cell>
          <cell r="AW677" t="str">
            <v>000</v>
          </cell>
          <cell r="AX677" t="str">
            <v>00</v>
          </cell>
          <cell r="AY677" t="str">
            <v>0</v>
          </cell>
          <cell r="AZ677" t="str">
            <v>FPL Fibernet</v>
          </cell>
        </row>
        <row r="678">
          <cell r="A678" t="str">
            <v>107100</v>
          </cell>
          <cell r="B678" t="str">
            <v>0368</v>
          </cell>
          <cell r="C678" t="str">
            <v>06200</v>
          </cell>
          <cell r="D678" t="str">
            <v>0FIBER</v>
          </cell>
          <cell r="E678" t="str">
            <v>368000</v>
          </cell>
          <cell r="F678" t="str">
            <v>0676</v>
          </cell>
          <cell r="G678" t="str">
            <v>12450</v>
          </cell>
          <cell r="H678" t="str">
            <v>A</v>
          </cell>
          <cell r="I678" t="str">
            <v>00000041</v>
          </cell>
          <cell r="J678">
            <v>65</v>
          </cell>
          <cell r="K678">
            <v>368</v>
          </cell>
          <cell r="L678">
            <v>6202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 t="str">
            <v>0676</v>
          </cell>
          <cell r="R678" t="str">
            <v>12450</v>
          </cell>
          <cell r="S678" t="str">
            <v>200212</v>
          </cell>
          <cell r="T678" t="str">
            <v>SA01</v>
          </cell>
          <cell r="U678">
            <v>13.94</v>
          </cell>
          <cell r="V678" t="str">
            <v>LDB</v>
          </cell>
          <cell r="W678">
            <v>0</v>
          </cell>
          <cell r="Y678">
            <v>0</v>
          </cell>
          <cell r="Z678">
            <v>1</v>
          </cell>
          <cell r="AA678" t="str">
            <v>MS#</v>
          </cell>
          <cell r="AB678" t="str">
            <v xml:space="preserve">   998014284</v>
          </cell>
          <cell r="AC678" t="str">
            <v>BCH</v>
          </cell>
          <cell r="AD678" t="str">
            <v>015528</v>
          </cell>
          <cell r="AE678" t="str">
            <v>TML</v>
          </cell>
          <cell r="AF678" t="str">
            <v>12019</v>
          </cell>
          <cell r="AG678" t="str">
            <v>SRL</v>
          </cell>
          <cell r="AH678" t="str">
            <v>0350</v>
          </cell>
          <cell r="AI678" t="str">
            <v>DLV</v>
          </cell>
          <cell r="AJ678" t="str">
            <v>000</v>
          </cell>
          <cell r="AK678" t="str">
            <v>REL</v>
          </cell>
          <cell r="AL678" t="str">
            <v>000</v>
          </cell>
          <cell r="AM678" t="str">
            <v>LN#</v>
          </cell>
          <cell r="AO678" t="str">
            <v>UOI</v>
          </cell>
          <cell r="AP678" t="str">
            <v>EA</v>
          </cell>
          <cell r="AU678" t="str">
            <v>0</v>
          </cell>
          <cell r="AW678" t="str">
            <v>000</v>
          </cell>
          <cell r="AX678" t="str">
            <v>00</v>
          </cell>
          <cell r="AY678" t="str">
            <v>0</v>
          </cell>
          <cell r="AZ678" t="str">
            <v>FPL Fibernet</v>
          </cell>
        </row>
        <row r="679">
          <cell r="A679" t="str">
            <v>107100</v>
          </cell>
          <cell r="B679" t="str">
            <v>0368</v>
          </cell>
          <cell r="C679" t="str">
            <v>06200</v>
          </cell>
          <cell r="D679" t="str">
            <v>0FIBER</v>
          </cell>
          <cell r="E679" t="str">
            <v>368000</v>
          </cell>
          <cell r="F679" t="str">
            <v>0676</v>
          </cell>
          <cell r="G679" t="str">
            <v>12450</v>
          </cell>
          <cell r="H679" t="str">
            <v>A</v>
          </cell>
          <cell r="I679" t="str">
            <v>00000041</v>
          </cell>
          <cell r="J679">
            <v>65</v>
          </cell>
          <cell r="K679">
            <v>368</v>
          </cell>
          <cell r="L679">
            <v>6202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 t="str">
            <v>0676</v>
          </cell>
          <cell r="R679" t="str">
            <v>12450</v>
          </cell>
          <cell r="S679" t="str">
            <v>200212</v>
          </cell>
          <cell r="T679" t="str">
            <v>SA01</v>
          </cell>
          <cell r="U679">
            <v>14.9</v>
          </cell>
          <cell r="V679" t="str">
            <v>LDB</v>
          </cell>
          <cell r="W679">
            <v>0</v>
          </cell>
          <cell r="Y679">
            <v>0</v>
          </cell>
          <cell r="Z679">
            <v>1</v>
          </cell>
          <cell r="AA679" t="str">
            <v>MS#</v>
          </cell>
          <cell r="AB679" t="str">
            <v xml:space="preserve">   998014750</v>
          </cell>
          <cell r="AC679" t="str">
            <v>BCH</v>
          </cell>
          <cell r="AD679" t="str">
            <v>015528</v>
          </cell>
          <cell r="AE679" t="str">
            <v>TML</v>
          </cell>
          <cell r="AF679" t="str">
            <v>12019</v>
          </cell>
          <cell r="AG679" t="str">
            <v>SRL</v>
          </cell>
          <cell r="AH679" t="str">
            <v>0350</v>
          </cell>
          <cell r="AI679" t="str">
            <v>DLV</v>
          </cell>
          <cell r="AJ679" t="str">
            <v>000</v>
          </cell>
          <cell r="AK679" t="str">
            <v>REL</v>
          </cell>
          <cell r="AL679" t="str">
            <v>000</v>
          </cell>
          <cell r="AM679" t="str">
            <v>LN#</v>
          </cell>
          <cell r="AO679" t="str">
            <v>UOI</v>
          </cell>
          <cell r="AP679" t="str">
            <v>EA</v>
          </cell>
          <cell r="AU679" t="str">
            <v>0</v>
          </cell>
          <cell r="AW679" t="str">
            <v>000</v>
          </cell>
          <cell r="AX679" t="str">
            <v>00</v>
          </cell>
          <cell r="AY679" t="str">
            <v>0</v>
          </cell>
          <cell r="AZ679" t="str">
            <v>FPL Fibernet</v>
          </cell>
        </row>
        <row r="680">
          <cell r="A680" t="str">
            <v>107100</v>
          </cell>
          <cell r="B680" t="str">
            <v>0368</v>
          </cell>
          <cell r="C680" t="str">
            <v>06200</v>
          </cell>
          <cell r="D680" t="str">
            <v>0FIBER</v>
          </cell>
          <cell r="E680" t="str">
            <v>368000</v>
          </cell>
          <cell r="F680" t="str">
            <v>0676</v>
          </cell>
          <cell r="G680" t="str">
            <v>12450</v>
          </cell>
          <cell r="H680" t="str">
            <v>A</v>
          </cell>
          <cell r="I680" t="str">
            <v>00000041</v>
          </cell>
          <cell r="J680">
            <v>65</v>
          </cell>
          <cell r="K680">
            <v>368</v>
          </cell>
          <cell r="L680">
            <v>6202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 t="str">
            <v>0676</v>
          </cell>
          <cell r="R680" t="str">
            <v>12450</v>
          </cell>
          <cell r="S680" t="str">
            <v>200212</v>
          </cell>
          <cell r="T680" t="str">
            <v>SA01</v>
          </cell>
          <cell r="U680">
            <v>16.64</v>
          </cell>
          <cell r="V680" t="str">
            <v>LDB</v>
          </cell>
          <cell r="W680">
            <v>0</v>
          </cell>
          <cell r="Y680">
            <v>0</v>
          </cell>
          <cell r="Z680">
            <v>1</v>
          </cell>
          <cell r="AA680" t="str">
            <v>MS#</v>
          </cell>
          <cell r="AB680" t="str">
            <v xml:space="preserve">   998014535</v>
          </cell>
          <cell r="AC680" t="str">
            <v>BCH</v>
          </cell>
          <cell r="AD680" t="str">
            <v>013351</v>
          </cell>
          <cell r="AE680" t="str">
            <v>TML</v>
          </cell>
          <cell r="AF680" t="str">
            <v>12016</v>
          </cell>
          <cell r="AG680" t="str">
            <v>SRL</v>
          </cell>
          <cell r="AH680" t="str">
            <v>0350</v>
          </cell>
          <cell r="AI680" t="str">
            <v>DLV</v>
          </cell>
          <cell r="AJ680" t="str">
            <v>000</v>
          </cell>
          <cell r="AK680" t="str">
            <v>REL</v>
          </cell>
          <cell r="AL680" t="str">
            <v>000</v>
          </cell>
          <cell r="AM680" t="str">
            <v>LN#</v>
          </cell>
          <cell r="AO680" t="str">
            <v>UOI</v>
          </cell>
          <cell r="AP680" t="str">
            <v>EA</v>
          </cell>
          <cell r="AU680" t="str">
            <v>0</v>
          </cell>
          <cell r="AW680" t="str">
            <v>000</v>
          </cell>
          <cell r="AX680" t="str">
            <v>00</v>
          </cell>
          <cell r="AY680" t="str">
            <v>0</v>
          </cell>
          <cell r="AZ680" t="str">
            <v>FPL Fibernet</v>
          </cell>
        </row>
        <row r="681">
          <cell r="A681" t="str">
            <v>107100</v>
          </cell>
          <cell r="B681" t="str">
            <v>0368</v>
          </cell>
          <cell r="C681" t="str">
            <v>06200</v>
          </cell>
          <cell r="D681" t="str">
            <v>0FIBER</v>
          </cell>
          <cell r="E681" t="str">
            <v>368000</v>
          </cell>
          <cell r="F681" t="str">
            <v>0676</v>
          </cell>
          <cell r="G681" t="str">
            <v>12450</v>
          </cell>
          <cell r="H681" t="str">
            <v>A</v>
          </cell>
          <cell r="I681" t="str">
            <v>00000041</v>
          </cell>
          <cell r="J681">
            <v>65</v>
          </cell>
          <cell r="K681">
            <v>368</v>
          </cell>
          <cell r="L681">
            <v>6202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 t="str">
            <v>0676</v>
          </cell>
          <cell r="R681" t="str">
            <v>12450</v>
          </cell>
          <cell r="S681" t="str">
            <v>200212</v>
          </cell>
          <cell r="T681" t="str">
            <v>SA01</v>
          </cell>
          <cell r="U681">
            <v>17.399999999999999</v>
          </cell>
          <cell r="V681" t="str">
            <v>LDB</v>
          </cell>
          <cell r="W681">
            <v>0</v>
          </cell>
          <cell r="Y681">
            <v>0</v>
          </cell>
          <cell r="Z681">
            <v>2</v>
          </cell>
          <cell r="AA681" t="str">
            <v>MS#</v>
          </cell>
          <cell r="AB681" t="str">
            <v xml:space="preserve">   998014405</v>
          </cell>
          <cell r="AC681" t="str">
            <v>BCH</v>
          </cell>
          <cell r="AD681" t="str">
            <v>015528</v>
          </cell>
          <cell r="AE681" t="str">
            <v>TML</v>
          </cell>
          <cell r="AF681" t="str">
            <v>12019</v>
          </cell>
          <cell r="AG681" t="str">
            <v>SRL</v>
          </cell>
          <cell r="AH681" t="str">
            <v>0350</v>
          </cell>
          <cell r="AI681" t="str">
            <v>DLV</v>
          </cell>
          <cell r="AJ681" t="str">
            <v>000</v>
          </cell>
          <cell r="AK681" t="str">
            <v>REL</v>
          </cell>
          <cell r="AL681" t="str">
            <v>000</v>
          </cell>
          <cell r="AM681" t="str">
            <v>LN#</v>
          </cell>
          <cell r="AO681" t="str">
            <v>UOI</v>
          </cell>
          <cell r="AP681" t="str">
            <v>EA</v>
          </cell>
          <cell r="AU681" t="str">
            <v>0</v>
          </cell>
          <cell r="AW681" t="str">
            <v>000</v>
          </cell>
          <cell r="AX681" t="str">
            <v>00</v>
          </cell>
          <cell r="AY681" t="str">
            <v>0</v>
          </cell>
          <cell r="AZ681" t="str">
            <v>FPL Fibernet</v>
          </cell>
        </row>
        <row r="682">
          <cell r="A682" t="str">
            <v>107100</v>
          </cell>
          <cell r="B682" t="str">
            <v>0368</v>
          </cell>
          <cell r="C682" t="str">
            <v>06200</v>
          </cell>
          <cell r="D682" t="str">
            <v>0FIBER</v>
          </cell>
          <cell r="E682" t="str">
            <v>368000</v>
          </cell>
          <cell r="F682" t="str">
            <v>0676</v>
          </cell>
          <cell r="G682" t="str">
            <v>12450</v>
          </cell>
          <cell r="H682" t="str">
            <v>A</v>
          </cell>
          <cell r="I682" t="str">
            <v>00000041</v>
          </cell>
          <cell r="J682">
            <v>65</v>
          </cell>
          <cell r="K682">
            <v>368</v>
          </cell>
          <cell r="L682">
            <v>6202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 t="str">
            <v>0676</v>
          </cell>
          <cell r="R682" t="str">
            <v>12450</v>
          </cell>
          <cell r="S682" t="str">
            <v>200212</v>
          </cell>
          <cell r="T682" t="str">
            <v>SA01</v>
          </cell>
          <cell r="U682">
            <v>24.85</v>
          </cell>
          <cell r="V682" t="str">
            <v>LDB</v>
          </cell>
          <cell r="W682">
            <v>0</v>
          </cell>
          <cell r="Y682">
            <v>0</v>
          </cell>
          <cell r="Z682">
            <v>2</v>
          </cell>
          <cell r="AA682" t="str">
            <v>MS#</v>
          </cell>
          <cell r="AB682" t="str">
            <v xml:space="preserve">   998000189</v>
          </cell>
          <cell r="AC682" t="str">
            <v>BCH</v>
          </cell>
          <cell r="AD682" t="str">
            <v>012887</v>
          </cell>
          <cell r="AE682" t="str">
            <v>TML</v>
          </cell>
          <cell r="AF682" t="str">
            <v>12020</v>
          </cell>
          <cell r="AG682" t="str">
            <v>SRL</v>
          </cell>
          <cell r="AH682" t="str">
            <v>0368</v>
          </cell>
          <cell r="AI682" t="str">
            <v>DLV</v>
          </cell>
          <cell r="AJ682" t="str">
            <v>000</v>
          </cell>
          <cell r="AK682" t="str">
            <v>REL</v>
          </cell>
          <cell r="AL682" t="str">
            <v>000</v>
          </cell>
          <cell r="AM682" t="str">
            <v>LN#</v>
          </cell>
          <cell r="AO682" t="str">
            <v>UOI</v>
          </cell>
          <cell r="AP682" t="str">
            <v>EA</v>
          </cell>
          <cell r="AU682" t="str">
            <v>0</v>
          </cell>
          <cell r="AW682" t="str">
            <v>000</v>
          </cell>
          <cell r="AX682" t="str">
            <v>00</v>
          </cell>
          <cell r="AY682" t="str">
            <v>0</v>
          </cell>
          <cell r="AZ682" t="str">
            <v>FPL Fibernet</v>
          </cell>
        </row>
        <row r="683">
          <cell r="A683" t="str">
            <v>107100</v>
          </cell>
          <cell r="B683" t="str">
            <v>0368</v>
          </cell>
          <cell r="C683" t="str">
            <v>06200</v>
          </cell>
          <cell r="D683" t="str">
            <v>0FIBER</v>
          </cell>
          <cell r="E683" t="str">
            <v>368000</v>
          </cell>
          <cell r="F683" t="str">
            <v>0676</v>
          </cell>
          <cell r="G683" t="str">
            <v>12450</v>
          </cell>
          <cell r="H683" t="str">
            <v>A</v>
          </cell>
          <cell r="I683" t="str">
            <v>00000041</v>
          </cell>
          <cell r="J683">
            <v>65</v>
          </cell>
          <cell r="K683">
            <v>368</v>
          </cell>
          <cell r="L683">
            <v>6202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 t="str">
            <v>0676</v>
          </cell>
          <cell r="R683" t="str">
            <v>12450</v>
          </cell>
          <cell r="S683" t="str">
            <v>200212</v>
          </cell>
          <cell r="T683" t="str">
            <v>SA01</v>
          </cell>
          <cell r="U683">
            <v>24.85</v>
          </cell>
          <cell r="V683" t="str">
            <v>LDB</v>
          </cell>
          <cell r="W683">
            <v>0</v>
          </cell>
          <cell r="Y683">
            <v>0</v>
          </cell>
          <cell r="Z683">
            <v>7</v>
          </cell>
          <cell r="AA683" t="str">
            <v>MS#</v>
          </cell>
          <cell r="AB683" t="str">
            <v xml:space="preserve">   998014672</v>
          </cell>
          <cell r="AC683" t="str">
            <v>BCH</v>
          </cell>
          <cell r="AD683" t="str">
            <v>017211</v>
          </cell>
          <cell r="AE683" t="str">
            <v>TML</v>
          </cell>
          <cell r="AF683" t="str">
            <v>12018</v>
          </cell>
          <cell r="AG683" t="str">
            <v>SRL</v>
          </cell>
          <cell r="AH683" t="str">
            <v>0350</v>
          </cell>
          <cell r="AI683" t="str">
            <v>DLV</v>
          </cell>
          <cell r="AJ683" t="str">
            <v>000</v>
          </cell>
          <cell r="AK683" t="str">
            <v>REL</v>
          </cell>
          <cell r="AL683" t="str">
            <v>000</v>
          </cell>
          <cell r="AM683" t="str">
            <v>LN#</v>
          </cell>
          <cell r="AO683" t="str">
            <v>UOI</v>
          </cell>
          <cell r="AP683" t="str">
            <v>EA</v>
          </cell>
          <cell r="AU683" t="str">
            <v>0</v>
          </cell>
          <cell r="AW683" t="str">
            <v>000</v>
          </cell>
          <cell r="AX683" t="str">
            <v>00</v>
          </cell>
          <cell r="AY683" t="str">
            <v>0</v>
          </cell>
          <cell r="AZ683" t="str">
            <v>FPL Fibernet</v>
          </cell>
        </row>
        <row r="684">
          <cell r="A684" t="str">
            <v>107100</v>
          </cell>
          <cell r="B684" t="str">
            <v>0368</v>
          </cell>
          <cell r="C684" t="str">
            <v>06200</v>
          </cell>
          <cell r="D684" t="str">
            <v>0FIBER</v>
          </cell>
          <cell r="E684" t="str">
            <v>368000</v>
          </cell>
          <cell r="F684" t="str">
            <v>0676</v>
          </cell>
          <cell r="G684" t="str">
            <v>12450</v>
          </cell>
          <cell r="H684" t="str">
            <v>A</v>
          </cell>
          <cell r="I684" t="str">
            <v>00000041</v>
          </cell>
          <cell r="J684">
            <v>65</v>
          </cell>
          <cell r="K684">
            <v>368</v>
          </cell>
          <cell r="L684">
            <v>6202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 t="str">
            <v>0676</v>
          </cell>
          <cell r="R684" t="str">
            <v>12450</v>
          </cell>
          <cell r="S684" t="str">
            <v>200212</v>
          </cell>
          <cell r="T684" t="str">
            <v>SA01</v>
          </cell>
          <cell r="U684">
            <v>26.21</v>
          </cell>
          <cell r="V684" t="str">
            <v>LDB</v>
          </cell>
          <cell r="W684">
            <v>0</v>
          </cell>
          <cell r="Y684">
            <v>0</v>
          </cell>
          <cell r="Z684">
            <v>1</v>
          </cell>
          <cell r="AA684" t="str">
            <v>MS#</v>
          </cell>
          <cell r="AB684" t="str">
            <v xml:space="preserve">   998003514</v>
          </cell>
          <cell r="AC684" t="str">
            <v>BCH</v>
          </cell>
          <cell r="AD684" t="str">
            <v>017203</v>
          </cell>
          <cell r="AE684" t="str">
            <v>TML</v>
          </cell>
          <cell r="AF684" t="str">
            <v>12018</v>
          </cell>
          <cell r="AG684" t="str">
            <v>SRL</v>
          </cell>
          <cell r="AH684" t="str">
            <v>0350</v>
          </cell>
          <cell r="AI684" t="str">
            <v>DLV</v>
          </cell>
          <cell r="AJ684" t="str">
            <v>000</v>
          </cell>
          <cell r="AK684" t="str">
            <v>REL</v>
          </cell>
          <cell r="AL684" t="str">
            <v>000</v>
          </cell>
          <cell r="AM684" t="str">
            <v>LN#</v>
          </cell>
          <cell r="AO684" t="str">
            <v>UOI</v>
          </cell>
          <cell r="AP684" t="str">
            <v>EA</v>
          </cell>
          <cell r="AU684" t="str">
            <v>0</v>
          </cell>
          <cell r="AW684" t="str">
            <v>000</v>
          </cell>
          <cell r="AX684" t="str">
            <v>00</v>
          </cell>
          <cell r="AY684" t="str">
            <v>0</v>
          </cell>
          <cell r="AZ684" t="str">
            <v>FPL Fibernet</v>
          </cell>
        </row>
        <row r="685">
          <cell r="A685" t="str">
            <v>107100</v>
          </cell>
          <cell r="B685" t="str">
            <v>0368</v>
          </cell>
          <cell r="C685" t="str">
            <v>06200</v>
          </cell>
          <cell r="D685" t="str">
            <v>0FIBER</v>
          </cell>
          <cell r="E685" t="str">
            <v>368000</v>
          </cell>
          <cell r="F685" t="str">
            <v>0676</v>
          </cell>
          <cell r="G685" t="str">
            <v>12450</v>
          </cell>
          <cell r="H685" t="str">
            <v>A</v>
          </cell>
          <cell r="I685" t="str">
            <v>00000041</v>
          </cell>
          <cell r="J685">
            <v>65</v>
          </cell>
          <cell r="K685">
            <v>368</v>
          </cell>
          <cell r="L685">
            <v>6202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 t="str">
            <v>0676</v>
          </cell>
          <cell r="R685" t="str">
            <v>12450</v>
          </cell>
          <cell r="S685" t="str">
            <v>200212</v>
          </cell>
          <cell r="T685" t="str">
            <v>SA01</v>
          </cell>
          <cell r="U685">
            <v>28.14</v>
          </cell>
          <cell r="V685" t="str">
            <v>LDB</v>
          </cell>
          <cell r="W685">
            <v>0</v>
          </cell>
          <cell r="Y685">
            <v>0</v>
          </cell>
          <cell r="Z685">
            <v>1</v>
          </cell>
          <cell r="AA685" t="str">
            <v>MS#</v>
          </cell>
          <cell r="AB685" t="str">
            <v xml:space="preserve">   998000586</v>
          </cell>
          <cell r="AC685" t="str">
            <v>BCH</v>
          </cell>
          <cell r="AD685" t="str">
            <v>012890</v>
          </cell>
          <cell r="AE685" t="str">
            <v>TML</v>
          </cell>
          <cell r="AF685" t="str">
            <v>12020</v>
          </cell>
          <cell r="AG685" t="str">
            <v>SRL</v>
          </cell>
          <cell r="AH685" t="str">
            <v>0368</v>
          </cell>
          <cell r="AI685" t="str">
            <v>DLV</v>
          </cell>
          <cell r="AJ685" t="str">
            <v>000</v>
          </cell>
          <cell r="AK685" t="str">
            <v>REL</v>
          </cell>
          <cell r="AL685" t="str">
            <v>000</v>
          </cell>
          <cell r="AM685" t="str">
            <v>LN#</v>
          </cell>
          <cell r="AO685" t="str">
            <v>UOI</v>
          </cell>
          <cell r="AP685" t="str">
            <v>EA</v>
          </cell>
          <cell r="AU685" t="str">
            <v>0</v>
          </cell>
          <cell r="AW685" t="str">
            <v>000</v>
          </cell>
          <cell r="AX685" t="str">
            <v>00</v>
          </cell>
          <cell r="AY685" t="str">
            <v>0</v>
          </cell>
          <cell r="AZ685" t="str">
            <v>FPL Fibernet</v>
          </cell>
        </row>
        <row r="686">
          <cell r="A686" t="str">
            <v>107100</v>
          </cell>
          <cell r="B686" t="str">
            <v>0368</v>
          </cell>
          <cell r="C686" t="str">
            <v>06200</v>
          </cell>
          <cell r="D686" t="str">
            <v>0FIBER</v>
          </cell>
          <cell r="E686" t="str">
            <v>368000</v>
          </cell>
          <cell r="F686" t="str">
            <v>0676</v>
          </cell>
          <cell r="G686" t="str">
            <v>12450</v>
          </cell>
          <cell r="H686" t="str">
            <v>A</v>
          </cell>
          <cell r="I686" t="str">
            <v>00000041</v>
          </cell>
          <cell r="J686">
            <v>65</v>
          </cell>
          <cell r="K686">
            <v>368</v>
          </cell>
          <cell r="L686">
            <v>6202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 t="str">
            <v>0676</v>
          </cell>
          <cell r="R686" t="str">
            <v>12450</v>
          </cell>
          <cell r="S686" t="str">
            <v>200212</v>
          </cell>
          <cell r="T686" t="str">
            <v>SA01</v>
          </cell>
          <cell r="U686">
            <v>32.5</v>
          </cell>
          <cell r="V686" t="str">
            <v>LDB</v>
          </cell>
          <cell r="W686">
            <v>0</v>
          </cell>
          <cell r="Y686">
            <v>0</v>
          </cell>
          <cell r="Z686">
            <v>2</v>
          </cell>
          <cell r="AA686" t="str">
            <v>MS#</v>
          </cell>
          <cell r="AB686" t="str">
            <v xml:space="preserve">   998014682</v>
          </cell>
          <cell r="AC686" t="str">
            <v>BCH</v>
          </cell>
          <cell r="AD686" t="str">
            <v>013366</v>
          </cell>
          <cell r="AE686" t="str">
            <v>TML</v>
          </cell>
          <cell r="AF686" t="str">
            <v>12016</v>
          </cell>
          <cell r="AG686" t="str">
            <v>SRL</v>
          </cell>
          <cell r="AH686" t="str">
            <v>0350</v>
          </cell>
          <cell r="AI686" t="str">
            <v>DLV</v>
          </cell>
          <cell r="AJ686" t="str">
            <v>000</v>
          </cell>
          <cell r="AK686" t="str">
            <v>REL</v>
          </cell>
          <cell r="AL686" t="str">
            <v>000</v>
          </cell>
          <cell r="AM686" t="str">
            <v>LN#</v>
          </cell>
          <cell r="AO686" t="str">
            <v>UOI</v>
          </cell>
          <cell r="AP686" t="str">
            <v>EA</v>
          </cell>
          <cell r="AU686" t="str">
            <v>0</v>
          </cell>
          <cell r="AW686" t="str">
            <v>000</v>
          </cell>
          <cell r="AX686" t="str">
            <v>00</v>
          </cell>
          <cell r="AY686" t="str">
            <v>0</v>
          </cell>
          <cell r="AZ686" t="str">
            <v>FPL Fibernet</v>
          </cell>
        </row>
        <row r="687">
          <cell r="A687" t="str">
            <v>107100</v>
          </cell>
          <cell r="B687" t="str">
            <v>0368</v>
          </cell>
          <cell r="C687" t="str">
            <v>06200</v>
          </cell>
          <cell r="D687" t="str">
            <v>0FIBER</v>
          </cell>
          <cell r="E687" t="str">
            <v>368000</v>
          </cell>
          <cell r="F687" t="str">
            <v>0676</v>
          </cell>
          <cell r="G687" t="str">
            <v>12450</v>
          </cell>
          <cell r="H687" t="str">
            <v>A</v>
          </cell>
          <cell r="I687" t="str">
            <v>00000041</v>
          </cell>
          <cell r="J687">
            <v>65</v>
          </cell>
          <cell r="K687">
            <v>368</v>
          </cell>
          <cell r="L687">
            <v>6202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 t="str">
            <v>0676</v>
          </cell>
          <cell r="R687" t="str">
            <v>12450</v>
          </cell>
          <cell r="S687" t="str">
            <v>200212</v>
          </cell>
          <cell r="T687" t="str">
            <v>SA01</v>
          </cell>
          <cell r="U687">
            <v>35.25</v>
          </cell>
          <cell r="V687" t="str">
            <v>LDB</v>
          </cell>
          <cell r="W687">
            <v>0</v>
          </cell>
          <cell r="Y687">
            <v>0</v>
          </cell>
          <cell r="Z687">
            <v>1</v>
          </cell>
          <cell r="AA687" t="str">
            <v>MS#</v>
          </cell>
          <cell r="AB687" t="str">
            <v xml:space="preserve">   998014560</v>
          </cell>
          <cell r="AC687" t="str">
            <v>BCH</v>
          </cell>
          <cell r="AD687" t="str">
            <v>013356</v>
          </cell>
          <cell r="AE687" t="str">
            <v>TML</v>
          </cell>
          <cell r="AF687" t="str">
            <v>12016</v>
          </cell>
          <cell r="AG687" t="str">
            <v>SRL</v>
          </cell>
          <cell r="AH687" t="str">
            <v>0350</v>
          </cell>
          <cell r="AI687" t="str">
            <v>DLV</v>
          </cell>
          <cell r="AJ687" t="str">
            <v>000</v>
          </cell>
          <cell r="AK687" t="str">
            <v>REL</v>
          </cell>
          <cell r="AL687" t="str">
            <v>000</v>
          </cell>
          <cell r="AM687" t="str">
            <v>LN#</v>
          </cell>
          <cell r="AO687" t="str">
            <v>UOI</v>
          </cell>
          <cell r="AP687" t="str">
            <v>EA</v>
          </cell>
          <cell r="AU687" t="str">
            <v>0</v>
          </cell>
          <cell r="AW687" t="str">
            <v>000</v>
          </cell>
          <cell r="AX687" t="str">
            <v>00</v>
          </cell>
          <cell r="AY687" t="str">
            <v>0</v>
          </cell>
          <cell r="AZ687" t="str">
            <v>FPL Fibernet</v>
          </cell>
        </row>
        <row r="688">
          <cell r="A688" t="str">
            <v>107100</v>
          </cell>
          <cell r="B688" t="str">
            <v>0368</v>
          </cell>
          <cell r="C688" t="str">
            <v>06200</v>
          </cell>
          <cell r="D688" t="str">
            <v>0FIBER</v>
          </cell>
          <cell r="E688" t="str">
            <v>368000</v>
          </cell>
          <cell r="F688" t="str">
            <v>0676</v>
          </cell>
          <cell r="G688" t="str">
            <v>12450</v>
          </cell>
          <cell r="H688" t="str">
            <v>A</v>
          </cell>
          <cell r="I688" t="str">
            <v>00000041</v>
          </cell>
          <cell r="J688">
            <v>65</v>
          </cell>
          <cell r="K688">
            <v>368</v>
          </cell>
          <cell r="L688">
            <v>6202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 t="str">
            <v>0676</v>
          </cell>
          <cell r="R688" t="str">
            <v>12450</v>
          </cell>
          <cell r="S688" t="str">
            <v>200212</v>
          </cell>
          <cell r="T688" t="str">
            <v>SA01</v>
          </cell>
          <cell r="U688">
            <v>87.9</v>
          </cell>
          <cell r="V688" t="str">
            <v>LDB</v>
          </cell>
          <cell r="W688">
            <v>0</v>
          </cell>
          <cell r="Y688">
            <v>0</v>
          </cell>
          <cell r="Z688">
            <v>1</v>
          </cell>
          <cell r="AA688" t="str">
            <v>MS#</v>
          </cell>
          <cell r="AB688" t="str">
            <v xml:space="preserve">   998014073</v>
          </cell>
          <cell r="AC688" t="str">
            <v>BCH</v>
          </cell>
          <cell r="AD688" t="str">
            <v>014915</v>
          </cell>
          <cell r="AE688" t="str">
            <v>TML</v>
          </cell>
          <cell r="AF688" t="str">
            <v>12011</v>
          </cell>
          <cell r="AG688" t="str">
            <v>SRL</v>
          </cell>
          <cell r="AH688" t="str">
            <v>0368</v>
          </cell>
          <cell r="AI688" t="str">
            <v>DLV</v>
          </cell>
          <cell r="AJ688" t="str">
            <v>000</v>
          </cell>
          <cell r="AK688" t="str">
            <v>REL</v>
          </cell>
          <cell r="AL688" t="str">
            <v>000</v>
          </cell>
          <cell r="AM688" t="str">
            <v>LN#</v>
          </cell>
          <cell r="AO688" t="str">
            <v>UOI</v>
          </cell>
          <cell r="AP688" t="str">
            <v>EA</v>
          </cell>
          <cell r="AU688" t="str">
            <v>0</v>
          </cell>
          <cell r="AW688" t="str">
            <v>000</v>
          </cell>
          <cell r="AX688" t="str">
            <v>00</v>
          </cell>
          <cell r="AY688" t="str">
            <v>0</v>
          </cell>
          <cell r="AZ688" t="str">
            <v>FPL Fibernet</v>
          </cell>
        </row>
        <row r="689">
          <cell r="A689" t="str">
            <v>107100</v>
          </cell>
          <cell r="B689" t="str">
            <v>0368</v>
          </cell>
          <cell r="C689" t="str">
            <v>06200</v>
          </cell>
          <cell r="D689" t="str">
            <v>0FIBER</v>
          </cell>
          <cell r="E689" t="str">
            <v>368000</v>
          </cell>
          <cell r="F689" t="str">
            <v>0676</v>
          </cell>
          <cell r="G689" t="str">
            <v>12450</v>
          </cell>
          <cell r="H689" t="str">
            <v>A</v>
          </cell>
          <cell r="I689" t="str">
            <v>00000041</v>
          </cell>
          <cell r="J689">
            <v>65</v>
          </cell>
          <cell r="K689">
            <v>368</v>
          </cell>
          <cell r="L689">
            <v>6202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 t="str">
            <v>0676</v>
          </cell>
          <cell r="R689" t="str">
            <v>12450</v>
          </cell>
          <cell r="S689" t="str">
            <v>200212</v>
          </cell>
          <cell r="T689" t="str">
            <v>SA01</v>
          </cell>
          <cell r="U689">
            <v>131.94999999999999</v>
          </cell>
          <cell r="V689" t="str">
            <v>LDB</v>
          </cell>
          <cell r="W689">
            <v>0</v>
          </cell>
          <cell r="Y689">
            <v>0</v>
          </cell>
          <cell r="Z689">
            <v>1</v>
          </cell>
          <cell r="AA689" t="str">
            <v>MS#</v>
          </cell>
          <cell r="AB689" t="str">
            <v xml:space="preserve">   998014055</v>
          </cell>
          <cell r="AC689" t="str">
            <v>BCH</v>
          </cell>
          <cell r="AD689" t="str">
            <v>012640</v>
          </cell>
          <cell r="AE689" t="str">
            <v>TML</v>
          </cell>
          <cell r="AF689" t="str">
            <v>12027</v>
          </cell>
          <cell r="AG689" t="str">
            <v>SRL</v>
          </cell>
          <cell r="AH689" t="str">
            <v>0350</v>
          </cell>
          <cell r="AI689" t="str">
            <v>DLV</v>
          </cell>
          <cell r="AJ689" t="str">
            <v>000</v>
          </cell>
          <cell r="AK689" t="str">
            <v>REL</v>
          </cell>
          <cell r="AL689" t="str">
            <v>000</v>
          </cell>
          <cell r="AM689" t="str">
            <v>LN#</v>
          </cell>
          <cell r="AO689" t="str">
            <v>UOI</v>
          </cell>
          <cell r="AP689" t="str">
            <v>EA</v>
          </cell>
          <cell r="AU689" t="str">
            <v>0</v>
          </cell>
          <cell r="AW689" t="str">
            <v>000</v>
          </cell>
          <cell r="AX689" t="str">
            <v>00</v>
          </cell>
          <cell r="AY689" t="str">
            <v>0</v>
          </cell>
          <cell r="AZ689" t="str">
            <v>FPL Fibernet</v>
          </cell>
        </row>
        <row r="690">
          <cell r="A690" t="str">
            <v>107100</v>
          </cell>
          <cell r="B690" t="str">
            <v>0368</v>
          </cell>
          <cell r="C690" t="str">
            <v>06200</v>
          </cell>
          <cell r="D690" t="str">
            <v>0FIBER</v>
          </cell>
          <cell r="E690" t="str">
            <v>368000</v>
          </cell>
          <cell r="F690" t="str">
            <v>0676</v>
          </cell>
          <cell r="G690" t="str">
            <v>12450</v>
          </cell>
          <cell r="H690" t="str">
            <v>A</v>
          </cell>
          <cell r="I690" t="str">
            <v>00000041</v>
          </cell>
          <cell r="J690">
            <v>65</v>
          </cell>
          <cell r="K690">
            <v>368</v>
          </cell>
          <cell r="L690">
            <v>6202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 t="str">
            <v>0676</v>
          </cell>
          <cell r="R690" t="str">
            <v>12450</v>
          </cell>
          <cell r="S690" t="str">
            <v>200212</v>
          </cell>
          <cell r="T690" t="str">
            <v>SA01</v>
          </cell>
          <cell r="U690">
            <v>133.6</v>
          </cell>
          <cell r="V690" t="str">
            <v>LDB</v>
          </cell>
          <cell r="W690">
            <v>0</v>
          </cell>
          <cell r="Y690">
            <v>0</v>
          </cell>
          <cell r="Z690">
            <v>8</v>
          </cell>
          <cell r="AA690" t="str">
            <v>MS#</v>
          </cell>
          <cell r="AB690" t="str">
            <v xml:space="preserve">   998003510</v>
          </cell>
          <cell r="AC690" t="str">
            <v>BCH</v>
          </cell>
          <cell r="AD690" t="str">
            <v>015529</v>
          </cell>
          <cell r="AE690" t="str">
            <v>TML</v>
          </cell>
          <cell r="AF690" t="str">
            <v>12019</v>
          </cell>
          <cell r="AG690" t="str">
            <v>SRL</v>
          </cell>
          <cell r="AH690" t="str">
            <v>0350</v>
          </cell>
          <cell r="AI690" t="str">
            <v>DLV</v>
          </cell>
          <cell r="AJ690" t="str">
            <v>000</v>
          </cell>
          <cell r="AK690" t="str">
            <v>REL</v>
          </cell>
          <cell r="AL690" t="str">
            <v>000</v>
          </cell>
          <cell r="AM690" t="str">
            <v>LN#</v>
          </cell>
          <cell r="AO690" t="str">
            <v>UOI</v>
          </cell>
          <cell r="AP690" t="str">
            <v>EA</v>
          </cell>
          <cell r="AU690" t="str">
            <v>0</v>
          </cell>
          <cell r="AW690" t="str">
            <v>000</v>
          </cell>
          <cell r="AX690" t="str">
            <v>00</v>
          </cell>
          <cell r="AY690" t="str">
            <v>0</v>
          </cell>
          <cell r="AZ690" t="str">
            <v>FPL Fibernet</v>
          </cell>
        </row>
        <row r="691">
          <cell r="A691" t="str">
            <v>107100</v>
          </cell>
          <cell r="B691" t="str">
            <v>0368</v>
          </cell>
          <cell r="C691" t="str">
            <v>06200</v>
          </cell>
          <cell r="D691" t="str">
            <v>0FIBER</v>
          </cell>
          <cell r="E691" t="str">
            <v>368000</v>
          </cell>
          <cell r="F691" t="str">
            <v>0676</v>
          </cell>
          <cell r="G691" t="str">
            <v>12450</v>
          </cell>
          <cell r="H691" t="str">
            <v>A</v>
          </cell>
          <cell r="I691" t="str">
            <v>00000041</v>
          </cell>
          <cell r="J691">
            <v>65</v>
          </cell>
          <cell r="K691">
            <v>368</v>
          </cell>
          <cell r="L691">
            <v>6202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 t="str">
            <v>0676</v>
          </cell>
          <cell r="R691" t="str">
            <v>12450</v>
          </cell>
          <cell r="S691" t="str">
            <v>200212</v>
          </cell>
          <cell r="T691" t="str">
            <v>SA01</v>
          </cell>
          <cell r="U691">
            <v>290.43</v>
          </cell>
          <cell r="V691" t="str">
            <v>LDB</v>
          </cell>
          <cell r="W691">
            <v>0</v>
          </cell>
          <cell r="Y691">
            <v>0</v>
          </cell>
          <cell r="Z691">
            <v>7</v>
          </cell>
          <cell r="AA691" t="str">
            <v>MS#</v>
          </cell>
          <cell r="AB691" t="str">
            <v xml:space="preserve">   998000184</v>
          </cell>
          <cell r="AC691" t="str">
            <v>BCH</v>
          </cell>
          <cell r="AD691" t="str">
            <v>017213</v>
          </cell>
          <cell r="AE691" t="str">
            <v>TML</v>
          </cell>
          <cell r="AF691" t="str">
            <v>12018</v>
          </cell>
          <cell r="AG691" t="str">
            <v>SRL</v>
          </cell>
          <cell r="AH691" t="str">
            <v>0368</v>
          </cell>
          <cell r="AI691" t="str">
            <v>DLV</v>
          </cell>
          <cell r="AJ691" t="str">
            <v>000</v>
          </cell>
          <cell r="AK691" t="str">
            <v>REL</v>
          </cell>
          <cell r="AL691" t="str">
            <v>000</v>
          </cell>
          <cell r="AM691" t="str">
            <v>LN#</v>
          </cell>
          <cell r="AO691" t="str">
            <v>UOI</v>
          </cell>
          <cell r="AP691" t="str">
            <v>EA</v>
          </cell>
          <cell r="AU691" t="str">
            <v>0</v>
          </cell>
          <cell r="AW691" t="str">
            <v>000</v>
          </cell>
          <cell r="AX691" t="str">
            <v>00</v>
          </cell>
          <cell r="AY691" t="str">
            <v>0</v>
          </cell>
          <cell r="AZ691" t="str">
            <v>FPL Fibernet</v>
          </cell>
        </row>
        <row r="692">
          <cell r="A692" t="str">
            <v>107100</v>
          </cell>
          <cell r="B692" t="str">
            <v>0368</v>
          </cell>
          <cell r="C692" t="str">
            <v>06200</v>
          </cell>
          <cell r="D692" t="str">
            <v>0FIBER</v>
          </cell>
          <cell r="E692" t="str">
            <v>368000</v>
          </cell>
          <cell r="F692" t="str">
            <v>0676</v>
          </cell>
          <cell r="G692" t="str">
            <v>12450</v>
          </cell>
          <cell r="H692" t="str">
            <v>A</v>
          </cell>
          <cell r="I692" t="str">
            <v>00000041</v>
          </cell>
          <cell r="J692">
            <v>65</v>
          </cell>
          <cell r="K692">
            <v>368</v>
          </cell>
          <cell r="L692">
            <v>6202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 t="str">
            <v>0676</v>
          </cell>
          <cell r="R692" t="str">
            <v>12450</v>
          </cell>
          <cell r="S692" t="str">
            <v>200212</v>
          </cell>
          <cell r="T692" t="str">
            <v>SA01</v>
          </cell>
          <cell r="U692">
            <v>467.16</v>
          </cell>
          <cell r="V692" t="str">
            <v>LDB</v>
          </cell>
          <cell r="W692">
            <v>0</v>
          </cell>
          <cell r="Y692">
            <v>0</v>
          </cell>
          <cell r="Z692">
            <v>1</v>
          </cell>
          <cell r="AA692" t="str">
            <v>MS#</v>
          </cell>
          <cell r="AB692" t="str">
            <v xml:space="preserve">   998014646</v>
          </cell>
          <cell r="AC692" t="str">
            <v>BCH</v>
          </cell>
          <cell r="AD692" t="str">
            <v>013364</v>
          </cell>
          <cell r="AE692" t="str">
            <v>TML</v>
          </cell>
          <cell r="AF692" t="str">
            <v>12016</v>
          </cell>
          <cell r="AG692" t="str">
            <v>SRL</v>
          </cell>
          <cell r="AH692" t="str">
            <v>0350</v>
          </cell>
          <cell r="AI692" t="str">
            <v>DLV</v>
          </cell>
          <cell r="AJ692" t="str">
            <v>000</v>
          </cell>
          <cell r="AK692" t="str">
            <v>REL</v>
          </cell>
          <cell r="AL692" t="str">
            <v>000</v>
          </cell>
          <cell r="AM692" t="str">
            <v>LN#</v>
          </cell>
          <cell r="AO692" t="str">
            <v>UOI</v>
          </cell>
          <cell r="AP692" t="str">
            <v>EA</v>
          </cell>
          <cell r="AU692" t="str">
            <v>0</v>
          </cell>
          <cell r="AW692" t="str">
            <v>000</v>
          </cell>
          <cell r="AX692" t="str">
            <v>00</v>
          </cell>
          <cell r="AY692" t="str">
            <v>0</v>
          </cell>
          <cell r="AZ692" t="str">
            <v>FPL Fibernet</v>
          </cell>
        </row>
        <row r="693">
          <cell r="A693" t="str">
            <v>107100</v>
          </cell>
          <cell r="B693" t="str">
            <v>0368</v>
          </cell>
          <cell r="C693" t="str">
            <v>06200</v>
          </cell>
          <cell r="D693" t="str">
            <v>0FIBER</v>
          </cell>
          <cell r="E693" t="str">
            <v>368000</v>
          </cell>
          <cell r="F693" t="str">
            <v>0676</v>
          </cell>
          <cell r="G693" t="str">
            <v>12450</v>
          </cell>
          <cell r="H693" t="str">
            <v>A</v>
          </cell>
          <cell r="I693" t="str">
            <v>00000041</v>
          </cell>
          <cell r="J693">
            <v>65</v>
          </cell>
          <cell r="K693">
            <v>368</v>
          </cell>
          <cell r="L693">
            <v>6202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 t="str">
            <v>0676</v>
          </cell>
          <cell r="R693" t="str">
            <v>12450</v>
          </cell>
          <cell r="S693" t="str">
            <v>200212</v>
          </cell>
          <cell r="T693" t="str">
            <v>SA01</v>
          </cell>
          <cell r="U693">
            <v>487.5</v>
          </cell>
          <cell r="V693" t="str">
            <v>LDB</v>
          </cell>
          <cell r="W693">
            <v>0</v>
          </cell>
          <cell r="Y693">
            <v>0</v>
          </cell>
          <cell r="Z693">
            <v>1</v>
          </cell>
          <cell r="AA693" t="str">
            <v>MS#</v>
          </cell>
          <cell r="AB693" t="str">
            <v xml:space="preserve">   998014614</v>
          </cell>
          <cell r="AC693" t="str">
            <v>BCH</v>
          </cell>
          <cell r="AD693" t="str">
            <v>013362</v>
          </cell>
          <cell r="AE693" t="str">
            <v>TML</v>
          </cell>
          <cell r="AF693" t="str">
            <v>12016</v>
          </cell>
          <cell r="AG693" t="str">
            <v>SRL</v>
          </cell>
          <cell r="AH693" t="str">
            <v>0350</v>
          </cell>
          <cell r="AI693" t="str">
            <v>DLV</v>
          </cell>
          <cell r="AJ693" t="str">
            <v>000</v>
          </cell>
          <cell r="AK693" t="str">
            <v>REL</v>
          </cell>
          <cell r="AL693" t="str">
            <v>000</v>
          </cell>
          <cell r="AM693" t="str">
            <v>LN#</v>
          </cell>
          <cell r="AO693" t="str">
            <v>UOI</v>
          </cell>
          <cell r="AP693" t="str">
            <v>EA</v>
          </cell>
          <cell r="AU693" t="str">
            <v>0</v>
          </cell>
          <cell r="AW693" t="str">
            <v>000</v>
          </cell>
          <cell r="AX693" t="str">
            <v>00</v>
          </cell>
          <cell r="AY693" t="str">
            <v>0</v>
          </cell>
          <cell r="AZ693" t="str">
            <v>FPL Fibernet</v>
          </cell>
        </row>
        <row r="694">
          <cell r="A694" t="str">
            <v>107100</v>
          </cell>
          <cell r="B694" t="str">
            <v>0368</v>
          </cell>
          <cell r="C694" t="str">
            <v>06200</v>
          </cell>
          <cell r="D694" t="str">
            <v>0FIBER</v>
          </cell>
          <cell r="E694" t="str">
            <v>368000</v>
          </cell>
          <cell r="F694" t="str">
            <v>0676</v>
          </cell>
          <cell r="G694" t="str">
            <v>12450</v>
          </cell>
          <cell r="H694" t="str">
            <v>A</v>
          </cell>
          <cell r="I694" t="str">
            <v>00000041</v>
          </cell>
          <cell r="J694">
            <v>65</v>
          </cell>
          <cell r="K694">
            <v>368</v>
          </cell>
          <cell r="L694">
            <v>6202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 t="str">
            <v>0676</v>
          </cell>
          <cell r="R694" t="str">
            <v>12450</v>
          </cell>
          <cell r="S694" t="str">
            <v>200212</v>
          </cell>
          <cell r="T694" t="str">
            <v>SA01</v>
          </cell>
          <cell r="U694">
            <v>591.16</v>
          </cell>
          <cell r="V694" t="str">
            <v>LDB</v>
          </cell>
          <cell r="W694">
            <v>0</v>
          </cell>
          <cell r="Y694">
            <v>0</v>
          </cell>
          <cell r="Z694">
            <v>1</v>
          </cell>
          <cell r="AA694" t="str">
            <v>MS#</v>
          </cell>
          <cell r="AB694" t="str">
            <v xml:space="preserve">   998014532</v>
          </cell>
          <cell r="AC694" t="str">
            <v>BCH</v>
          </cell>
          <cell r="AD694" t="str">
            <v>013350</v>
          </cell>
          <cell r="AE694" t="str">
            <v>TML</v>
          </cell>
          <cell r="AF694" t="str">
            <v>12016</v>
          </cell>
          <cell r="AG694" t="str">
            <v>SRL</v>
          </cell>
          <cell r="AH694" t="str">
            <v>0350</v>
          </cell>
          <cell r="AI694" t="str">
            <v>DLV</v>
          </cell>
          <cell r="AJ694" t="str">
            <v>000</v>
          </cell>
          <cell r="AK694" t="str">
            <v>REL</v>
          </cell>
          <cell r="AL694" t="str">
            <v>000</v>
          </cell>
          <cell r="AM694" t="str">
            <v>LN#</v>
          </cell>
          <cell r="AO694" t="str">
            <v>UOI</v>
          </cell>
          <cell r="AP694" t="str">
            <v>EA</v>
          </cell>
          <cell r="AU694" t="str">
            <v>0</v>
          </cell>
          <cell r="AW694" t="str">
            <v>000</v>
          </cell>
          <cell r="AX694" t="str">
            <v>00</v>
          </cell>
          <cell r="AY694" t="str">
            <v>0</v>
          </cell>
          <cell r="AZ694" t="str">
            <v>FPL Fibernet</v>
          </cell>
        </row>
        <row r="695">
          <cell r="A695" t="str">
            <v>107100</v>
          </cell>
          <cell r="B695" t="str">
            <v>0368</v>
          </cell>
          <cell r="C695" t="str">
            <v>06200</v>
          </cell>
          <cell r="D695" t="str">
            <v>0FIBER</v>
          </cell>
          <cell r="E695" t="str">
            <v>368000</v>
          </cell>
          <cell r="F695" t="str">
            <v>0676</v>
          </cell>
          <cell r="G695" t="str">
            <v>12450</v>
          </cell>
          <cell r="H695" t="str">
            <v>A</v>
          </cell>
          <cell r="I695" t="str">
            <v>00000041</v>
          </cell>
          <cell r="J695">
            <v>65</v>
          </cell>
          <cell r="K695">
            <v>368</v>
          </cell>
          <cell r="L695">
            <v>6202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 t="str">
            <v>0676</v>
          </cell>
          <cell r="R695" t="str">
            <v>12450</v>
          </cell>
          <cell r="S695" t="str">
            <v>200212</v>
          </cell>
          <cell r="T695" t="str">
            <v>SA01</v>
          </cell>
          <cell r="U695">
            <v>950.56</v>
          </cell>
          <cell r="V695" t="str">
            <v>LDB</v>
          </cell>
          <cell r="W695">
            <v>0</v>
          </cell>
          <cell r="Y695">
            <v>0</v>
          </cell>
          <cell r="Z695">
            <v>2</v>
          </cell>
          <cell r="AA695" t="str">
            <v>MS#</v>
          </cell>
          <cell r="AB695" t="str">
            <v xml:space="preserve">   998014613</v>
          </cell>
          <cell r="AC695" t="str">
            <v>BCH</v>
          </cell>
          <cell r="AD695" t="str">
            <v>013361</v>
          </cell>
          <cell r="AE695" t="str">
            <v>TML</v>
          </cell>
          <cell r="AF695" t="str">
            <v>12016</v>
          </cell>
          <cell r="AG695" t="str">
            <v>SRL</v>
          </cell>
          <cell r="AH695" t="str">
            <v>0350</v>
          </cell>
          <cell r="AI695" t="str">
            <v>DLV</v>
          </cell>
          <cell r="AJ695" t="str">
            <v>000</v>
          </cell>
          <cell r="AK695" t="str">
            <v>REL</v>
          </cell>
          <cell r="AL695" t="str">
            <v>000</v>
          </cell>
          <cell r="AM695" t="str">
            <v>LN#</v>
          </cell>
          <cell r="AO695" t="str">
            <v>UOI</v>
          </cell>
          <cell r="AP695" t="str">
            <v>EA</v>
          </cell>
          <cell r="AU695" t="str">
            <v>0</v>
          </cell>
          <cell r="AW695" t="str">
            <v>000</v>
          </cell>
          <cell r="AX695" t="str">
            <v>00</v>
          </cell>
          <cell r="AY695" t="str">
            <v>0</v>
          </cell>
          <cell r="AZ695" t="str">
            <v>FPL Fibernet</v>
          </cell>
        </row>
        <row r="696">
          <cell r="A696" t="str">
            <v>107100</v>
          </cell>
          <cell r="B696" t="str">
            <v>0368</v>
          </cell>
          <cell r="C696" t="str">
            <v>06200</v>
          </cell>
          <cell r="D696" t="str">
            <v>0FIBER</v>
          </cell>
          <cell r="E696" t="str">
            <v>368000</v>
          </cell>
          <cell r="F696" t="str">
            <v>0676</v>
          </cell>
          <cell r="G696" t="str">
            <v>12450</v>
          </cell>
          <cell r="H696" t="str">
            <v>A</v>
          </cell>
          <cell r="I696" t="str">
            <v>00000041</v>
          </cell>
          <cell r="J696">
            <v>65</v>
          </cell>
          <cell r="K696">
            <v>368</v>
          </cell>
          <cell r="L696">
            <v>6202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 t="str">
            <v>0676</v>
          </cell>
          <cell r="R696" t="str">
            <v>12450</v>
          </cell>
          <cell r="S696" t="str">
            <v>200212</v>
          </cell>
          <cell r="T696" t="str">
            <v>SA01</v>
          </cell>
          <cell r="U696">
            <v>2164.06</v>
          </cell>
          <cell r="V696" t="str">
            <v>LDB</v>
          </cell>
          <cell r="W696">
            <v>0</v>
          </cell>
          <cell r="Y696">
            <v>0</v>
          </cell>
          <cell r="Z696">
            <v>1</v>
          </cell>
          <cell r="AA696" t="str">
            <v>MS#</v>
          </cell>
          <cell r="AB696" t="str">
            <v xml:space="preserve">   998014872</v>
          </cell>
          <cell r="AC696" t="str">
            <v>BCH</v>
          </cell>
          <cell r="AD696" t="str">
            <v>013406</v>
          </cell>
          <cell r="AE696" t="str">
            <v>TML</v>
          </cell>
          <cell r="AF696" t="str">
            <v>12016</v>
          </cell>
          <cell r="AG696" t="str">
            <v>SRL</v>
          </cell>
          <cell r="AH696" t="str">
            <v>0368</v>
          </cell>
          <cell r="AI696" t="str">
            <v>DLV</v>
          </cell>
          <cell r="AJ696" t="str">
            <v>000</v>
          </cell>
          <cell r="AK696" t="str">
            <v>REL</v>
          </cell>
          <cell r="AL696" t="str">
            <v>000</v>
          </cell>
          <cell r="AM696" t="str">
            <v>LN#</v>
          </cell>
          <cell r="AO696" t="str">
            <v>UOI</v>
          </cell>
          <cell r="AP696" t="str">
            <v>EA</v>
          </cell>
          <cell r="AU696" t="str">
            <v>0</v>
          </cell>
          <cell r="AW696" t="str">
            <v>000</v>
          </cell>
          <cell r="AX696" t="str">
            <v>00</v>
          </cell>
          <cell r="AY696" t="str">
            <v>0</v>
          </cell>
          <cell r="AZ696" t="str">
            <v>FPL Fibernet</v>
          </cell>
        </row>
        <row r="697">
          <cell r="A697" t="str">
            <v>107100</v>
          </cell>
          <cell r="B697" t="str">
            <v>0368</v>
          </cell>
          <cell r="C697" t="str">
            <v>06200</v>
          </cell>
          <cell r="D697" t="str">
            <v>0FIBER</v>
          </cell>
          <cell r="E697" t="str">
            <v>368000</v>
          </cell>
          <cell r="F697" t="str">
            <v>0676</v>
          </cell>
          <cell r="G697" t="str">
            <v>12450</v>
          </cell>
          <cell r="H697" t="str">
            <v>A</v>
          </cell>
          <cell r="I697" t="str">
            <v>00000041</v>
          </cell>
          <cell r="J697">
            <v>65</v>
          </cell>
          <cell r="K697">
            <v>368</v>
          </cell>
          <cell r="L697">
            <v>6202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 t="str">
            <v>0676</v>
          </cell>
          <cell r="R697" t="str">
            <v>12450</v>
          </cell>
          <cell r="S697" t="str">
            <v>200212</v>
          </cell>
          <cell r="T697" t="str">
            <v>SA01</v>
          </cell>
          <cell r="U697">
            <v>2241.84</v>
          </cell>
          <cell r="V697" t="str">
            <v>LDB</v>
          </cell>
          <cell r="W697">
            <v>0</v>
          </cell>
          <cell r="Y697">
            <v>0</v>
          </cell>
          <cell r="Z697">
            <v>4</v>
          </cell>
          <cell r="AA697" t="str">
            <v>MS#</v>
          </cell>
          <cell r="AB697" t="str">
            <v xml:space="preserve">   998014706</v>
          </cell>
          <cell r="AC697" t="str">
            <v>BCH</v>
          </cell>
          <cell r="AD697" t="str">
            <v>013371</v>
          </cell>
          <cell r="AE697" t="str">
            <v>TML</v>
          </cell>
          <cell r="AF697" t="str">
            <v>12016</v>
          </cell>
          <cell r="AG697" t="str">
            <v>SRL</v>
          </cell>
          <cell r="AH697" t="str">
            <v>0350</v>
          </cell>
          <cell r="AI697" t="str">
            <v>DLV</v>
          </cell>
          <cell r="AJ697" t="str">
            <v>000</v>
          </cell>
          <cell r="AK697" t="str">
            <v>REL</v>
          </cell>
          <cell r="AL697" t="str">
            <v>000</v>
          </cell>
          <cell r="AM697" t="str">
            <v>LN#</v>
          </cell>
          <cell r="AO697" t="str">
            <v>UOI</v>
          </cell>
          <cell r="AP697" t="str">
            <v>EA</v>
          </cell>
          <cell r="AU697" t="str">
            <v>0</v>
          </cell>
          <cell r="AW697" t="str">
            <v>000</v>
          </cell>
          <cell r="AX697" t="str">
            <v>00</v>
          </cell>
          <cell r="AY697" t="str">
            <v>0</v>
          </cell>
          <cell r="AZ697" t="str">
            <v>FPL Fibernet</v>
          </cell>
        </row>
        <row r="698">
          <cell r="A698" t="str">
            <v>107100</v>
          </cell>
          <cell r="B698" t="str">
            <v>0368</v>
          </cell>
          <cell r="C698" t="str">
            <v>06200</v>
          </cell>
          <cell r="D698" t="str">
            <v>0FIBER</v>
          </cell>
          <cell r="E698" t="str">
            <v>368000</v>
          </cell>
          <cell r="F698" t="str">
            <v>0676</v>
          </cell>
          <cell r="G698" t="str">
            <v>12450</v>
          </cell>
          <cell r="H698" t="str">
            <v>A</v>
          </cell>
          <cell r="I698" t="str">
            <v>00000041</v>
          </cell>
          <cell r="J698">
            <v>65</v>
          </cell>
          <cell r="K698">
            <v>368</v>
          </cell>
          <cell r="L698">
            <v>6202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 t="str">
            <v>0676</v>
          </cell>
          <cell r="R698" t="str">
            <v>12450</v>
          </cell>
          <cell r="S698" t="str">
            <v>200212</v>
          </cell>
          <cell r="T698" t="str">
            <v>SA01</v>
          </cell>
          <cell r="U698">
            <v>2582.39</v>
          </cell>
          <cell r="V698" t="str">
            <v>LDB</v>
          </cell>
          <cell r="W698">
            <v>0</v>
          </cell>
          <cell r="Y698">
            <v>0</v>
          </cell>
          <cell r="Z698">
            <v>1</v>
          </cell>
          <cell r="AA698" t="str">
            <v>MS#</v>
          </cell>
          <cell r="AB698" t="str">
            <v xml:space="preserve">   998014506</v>
          </cell>
          <cell r="AC698" t="str">
            <v>BCH</v>
          </cell>
          <cell r="AD698" t="str">
            <v>013348</v>
          </cell>
          <cell r="AE698" t="str">
            <v>TML</v>
          </cell>
          <cell r="AF698" t="str">
            <v>12016</v>
          </cell>
          <cell r="AG698" t="str">
            <v>SRL</v>
          </cell>
          <cell r="AH698" t="str">
            <v>0368</v>
          </cell>
          <cell r="AI698" t="str">
            <v>DLV</v>
          </cell>
          <cell r="AJ698" t="str">
            <v>000</v>
          </cell>
          <cell r="AK698" t="str">
            <v>REL</v>
          </cell>
          <cell r="AL698" t="str">
            <v>000</v>
          </cell>
          <cell r="AM698" t="str">
            <v>LN#</v>
          </cell>
          <cell r="AO698" t="str">
            <v>UOI</v>
          </cell>
          <cell r="AP698" t="str">
            <v>EA</v>
          </cell>
          <cell r="AU698" t="str">
            <v>0</v>
          </cell>
          <cell r="AW698" t="str">
            <v>000</v>
          </cell>
          <cell r="AX698" t="str">
            <v>00</v>
          </cell>
          <cell r="AY698" t="str">
            <v>0</v>
          </cell>
          <cell r="AZ698" t="str">
            <v>FPL Fibernet</v>
          </cell>
        </row>
        <row r="699">
          <cell r="A699" t="str">
            <v>107100</v>
          </cell>
          <cell r="B699" t="str">
            <v>0368</v>
          </cell>
          <cell r="C699" t="str">
            <v>06200</v>
          </cell>
          <cell r="D699" t="str">
            <v>0FIBER</v>
          </cell>
          <cell r="E699" t="str">
            <v>368000</v>
          </cell>
          <cell r="F699" t="str">
            <v>0676</v>
          </cell>
          <cell r="G699" t="str">
            <v>12450</v>
          </cell>
          <cell r="H699" t="str">
            <v>A</v>
          </cell>
          <cell r="I699" t="str">
            <v>00000041</v>
          </cell>
          <cell r="J699">
            <v>65</v>
          </cell>
          <cell r="K699">
            <v>368</v>
          </cell>
          <cell r="L699">
            <v>6202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 t="str">
            <v>0676</v>
          </cell>
          <cell r="R699" t="str">
            <v>12450</v>
          </cell>
          <cell r="S699" t="str">
            <v>200212</v>
          </cell>
          <cell r="T699" t="str">
            <v>SA01</v>
          </cell>
          <cell r="U699">
            <v>3155.66</v>
          </cell>
          <cell r="V699" t="str">
            <v>LDB</v>
          </cell>
          <cell r="W699">
            <v>0</v>
          </cell>
          <cell r="Y699">
            <v>0</v>
          </cell>
          <cell r="Z699">
            <v>1</v>
          </cell>
          <cell r="AA699" t="str">
            <v>MS#</v>
          </cell>
          <cell r="AB699" t="str">
            <v xml:space="preserve">   998003076</v>
          </cell>
          <cell r="AC699" t="str">
            <v>BCH</v>
          </cell>
          <cell r="AD699" t="str">
            <v>017221</v>
          </cell>
          <cell r="AE699" t="str">
            <v>TML</v>
          </cell>
          <cell r="AF699" t="str">
            <v>12018</v>
          </cell>
          <cell r="AG699" t="str">
            <v>SRL</v>
          </cell>
          <cell r="AH699" t="str">
            <v>0368</v>
          </cell>
          <cell r="AI699" t="str">
            <v>DLV</v>
          </cell>
          <cell r="AJ699" t="str">
            <v>000</v>
          </cell>
          <cell r="AK699" t="str">
            <v>REL</v>
          </cell>
          <cell r="AL699" t="str">
            <v>000</v>
          </cell>
          <cell r="AM699" t="str">
            <v>LN#</v>
          </cell>
          <cell r="AO699" t="str">
            <v>UOI</v>
          </cell>
          <cell r="AP699" t="str">
            <v>EA</v>
          </cell>
          <cell r="AU699" t="str">
            <v>0</v>
          </cell>
          <cell r="AW699" t="str">
            <v>000</v>
          </cell>
          <cell r="AX699" t="str">
            <v>00</v>
          </cell>
          <cell r="AY699" t="str">
            <v>0</v>
          </cell>
          <cell r="AZ699" t="str">
            <v>FPL Fibernet</v>
          </cell>
        </row>
        <row r="700">
          <cell r="A700" t="str">
            <v>107100</v>
          </cell>
          <cell r="B700" t="str">
            <v>0368</v>
          </cell>
          <cell r="C700" t="str">
            <v>06200</v>
          </cell>
          <cell r="D700" t="str">
            <v>0FIBER</v>
          </cell>
          <cell r="E700" t="str">
            <v>368000</v>
          </cell>
          <cell r="F700" t="str">
            <v>0676</v>
          </cell>
          <cell r="G700" t="str">
            <v>12450</v>
          </cell>
          <cell r="H700" t="str">
            <v>A</v>
          </cell>
          <cell r="I700" t="str">
            <v>00000041</v>
          </cell>
          <cell r="J700">
            <v>65</v>
          </cell>
          <cell r="K700">
            <v>368</v>
          </cell>
          <cell r="L700">
            <v>6202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 t="str">
            <v>0676</v>
          </cell>
          <cell r="R700" t="str">
            <v>12450</v>
          </cell>
          <cell r="S700" t="str">
            <v>200212</v>
          </cell>
          <cell r="T700" t="str">
            <v>SA01</v>
          </cell>
          <cell r="U700">
            <v>6426.94</v>
          </cell>
          <cell r="V700" t="str">
            <v>LDB</v>
          </cell>
          <cell r="W700">
            <v>0</v>
          </cell>
          <cell r="Y700">
            <v>0</v>
          </cell>
          <cell r="Z700">
            <v>2</v>
          </cell>
          <cell r="AA700" t="str">
            <v>MS#</v>
          </cell>
          <cell r="AB700" t="str">
            <v xml:space="preserve">   998014233</v>
          </cell>
          <cell r="AC700" t="str">
            <v>BCH</v>
          </cell>
          <cell r="AD700" t="str">
            <v>015363</v>
          </cell>
          <cell r="AE700" t="str">
            <v>TML</v>
          </cell>
          <cell r="AF700" t="str">
            <v>12012</v>
          </cell>
          <cell r="AG700" t="str">
            <v>SRL</v>
          </cell>
          <cell r="AH700" t="str">
            <v>0350</v>
          </cell>
          <cell r="AI700" t="str">
            <v>DLV</v>
          </cell>
          <cell r="AJ700" t="str">
            <v>000</v>
          </cell>
          <cell r="AK700" t="str">
            <v>REL</v>
          </cell>
          <cell r="AL700" t="str">
            <v>000</v>
          </cell>
          <cell r="AM700" t="str">
            <v>LN#</v>
          </cell>
          <cell r="AO700" t="str">
            <v>UOI</v>
          </cell>
          <cell r="AP700" t="str">
            <v>EA</v>
          </cell>
          <cell r="AU700" t="str">
            <v>0</v>
          </cell>
          <cell r="AW700" t="str">
            <v>000</v>
          </cell>
          <cell r="AX700" t="str">
            <v>00</v>
          </cell>
          <cell r="AY700" t="str">
            <v>0</v>
          </cell>
          <cell r="AZ700" t="str">
            <v>FPL Fibernet</v>
          </cell>
        </row>
        <row r="701">
          <cell r="A701" t="str">
            <v>107100</v>
          </cell>
          <cell r="B701" t="str">
            <v>0368</v>
          </cell>
          <cell r="C701" t="str">
            <v>06200</v>
          </cell>
          <cell r="D701" t="str">
            <v>0FIBER</v>
          </cell>
          <cell r="E701" t="str">
            <v>368000</v>
          </cell>
          <cell r="F701" t="str">
            <v>0676</v>
          </cell>
          <cell r="G701" t="str">
            <v>12450</v>
          </cell>
          <cell r="H701" t="str">
            <v>A</v>
          </cell>
          <cell r="I701" t="str">
            <v>00000041</v>
          </cell>
          <cell r="J701">
            <v>65</v>
          </cell>
          <cell r="K701">
            <v>368</v>
          </cell>
          <cell r="L701">
            <v>6202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 t="str">
            <v>0676</v>
          </cell>
          <cell r="R701" t="str">
            <v>12450</v>
          </cell>
          <cell r="S701" t="str">
            <v>200212</v>
          </cell>
          <cell r="T701" t="str">
            <v>SA01</v>
          </cell>
          <cell r="U701">
            <v>13233.77</v>
          </cell>
          <cell r="V701" t="str">
            <v>LDB</v>
          </cell>
          <cell r="W701">
            <v>0</v>
          </cell>
          <cell r="Y701">
            <v>0</v>
          </cell>
          <cell r="Z701">
            <v>1</v>
          </cell>
          <cell r="AA701" t="str">
            <v>MS#</v>
          </cell>
          <cell r="AB701" t="str">
            <v xml:space="preserve">   998014194</v>
          </cell>
          <cell r="AC701" t="str">
            <v>BCH</v>
          </cell>
          <cell r="AD701" t="str">
            <v>013408</v>
          </cell>
          <cell r="AE701" t="str">
            <v>TML</v>
          </cell>
          <cell r="AF701" t="str">
            <v>12016</v>
          </cell>
          <cell r="AG701" t="str">
            <v>SRL</v>
          </cell>
          <cell r="AH701" t="str">
            <v>0368</v>
          </cell>
          <cell r="AI701" t="str">
            <v>DLV</v>
          </cell>
          <cell r="AJ701" t="str">
            <v>000</v>
          </cell>
          <cell r="AK701" t="str">
            <v>REL</v>
          </cell>
          <cell r="AL701" t="str">
            <v>000</v>
          </cell>
          <cell r="AM701" t="str">
            <v>LN#</v>
          </cell>
          <cell r="AO701" t="str">
            <v>UOI</v>
          </cell>
          <cell r="AP701" t="str">
            <v>EA</v>
          </cell>
          <cell r="AU701" t="str">
            <v>0</v>
          </cell>
          <cell r="AW701" t="str">
            <v>000</v>
          </cell>
          <cell r="AX701" t="str">
            <v>00</v>
          </cell>
          <cell r="AY701" t="str">
            <v>0</v>
          </cell>
          <cell r="AZ701" t="str">
            <v>FPL Fibernet</v>
          </cell>
        </row>
        <row r="702">
          <cell r="A702" t="str">
            <v>107100</v>
          </cell>
          <cell r="B702" t="str">
            <v>0368</v>
          </cell>
          <cell r="C702" t="str">
            <v>06200</v>
          </cell>
          <cell r="D702" t="str">
            <v>0FIBER</v>
          </cell>
          <cell r="E702" t="str">
            <v>368000</v>
          </cell>
          <cell r="F702" t="str">
            <v>0676</v>
          </cell>
          <cell r="G702" t="str">
            <v>12450</v>
          </cell>
          <cell r="H702" t="str">
            <v>A</v>
          </cell>
          <cell r="I702" t="str">
            <v>00000041</v>
          </cell>
          <cell r="J702">
            <v>65</v>
          </cell>
          <cell r="K702">
            <v>368</v>
          </cell>
          <cell r="L702">
            <v>6202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 t="str">
            <v>0676</v>
          </cell>
          <cell r="R702" t="str">
            <v>12450</v>
          </cell>
          <cell r="S702" t="str">
            <v>200212</v>
          </cell>
          <cell r="T702" t="str">
            <v>SA01</v>
          </cell>
          <cell r="U702">
            <v>13233.77</v>
          </cell>
          <cell r="V702" t="str">
            <v>LDB</v>
          </cell>
          <cell r="W702">
            <v>0</v>
          </cell>
          <cell r="Y702">
            <v>0</v>
          </cell>
          <cell r="Z702">
            <v>1</v>
          </cell>
          <cell r="AA702" t="str">
            <v>MS#</v>
          </cell>
          <cell r="AB702" t="str">
            <v xml:space="preserve">   998014194</v>
          </cell>
          <cell r="AC702" t="str">
            <v>BCH</v>
          </cell>
          <cell r="AD702" t="str">
            <v>013410</v>
          </cell>
          <cell r="AE702" t="str">
            <v>TML</v>
          </cell>
          <cell r="AF702" t="str">
            <v>12016</v>
          </cell>
          <cell r="AG702" t="str">
            <v>SRL</v>
          </cell>
          <cell r="AH702" t="str">
            <v>0368</v>
          </cell>
          <cell r="AI702" t="str">
            <v>DLV</v>
          </cell>
          <cell r="AJ702" t="str">
            <v>000</v>
          </cell>
          <cell r="AK702" t="str">
            <v>REL</v>
          </cell>
          <cell r="AL702" t="str">
            <v>000</v>
          </cell>
          <cell r="AM702" t="str">
            <v>LN#</v>
          </cell>
          <cell r="AO702" t="str">
            <v>UOI</v>
          </cell>
          <cell r="AP702" t="str">
            <v>EA</v>
          </cell>
          <cell r="AU702" t="str">
            <v>0</v>
          </cell>
          <cell r="AW702" t="str">
            <v>000</v>
          </cell>
          <cell r="AX702" t="str">
            <v>00</v>
          </cell>
          <cell r="AY702" t="str">
            <v>0</v>
          </cell>
          <cell r="AZ702" t="str">
            <v>FPL Fibernet</v>
          </cell>
        </row>
        <row r="703">
          <cell r="A703" t="str">
            <v>107100</v>
          </cell>
          <cell r="B703" t="str">
            <v>0368</v>
          </cell>
          <cell r="C703" t="str">
            <v>06200</v>
          </cell>
          <cell r="D703" t="str">
            <v>0FIBER</v>
          </cell>
          <cell r="E703" t="str">
            <v>368000</v>
          </cell>
          <cell r="F703" t="str">
            <v>0676</v>
          </cell>
          <cell r="G703" t="str">
            <v>12450</v>
          </cell>
          <cell r="H703" t="str">
            <v>A</v>
          </cell>
          <cell r="I703" t="str">
            <v>00000041</v>
          </cell>
          <cell r="J703">
            <v>65</v>
          </cell>
          <cell r="K703">
            <v>368</v>
          </cell>
          <cell r="L703">
            <v>6202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 t="str">
            <v>0676</v>
          </cell>
          <cell r="R703" t="str">
            <v>12450</v>
          </cell>
          <cell r="S703" t="str">
            <v>200212</v>
          </cell>
          <cell r="T703" t="str">
            <v>SA01</v>
          </cell>
          <cell r="U703">
            <v>15494.33</v>
          </cell>
          <cell r="V703" t="str">
            <v>LDB</v>
          </cell>
          <cell r="W703">
            <v>0</v>
          </cell>
          <cell r="Y703">
            <v>0</v>
          </cell>
          <cell r="Z703">
            <v>6</v>
          </cell>
          <cell r="AA703" t="str">
            <v>MS#</v>
          </cell>
          <cell r="AB703" t="str">
            <v xml:space="preserve">   998014506</v>
          </cell>
          <cell r="AC703" t="str">
            <v>BCH</v>
          </cell>
          <cell r="AD703" t="str">
            <v>013347</v>
          </cell>
          <cell r="AE703" t="str">
            <v>TML</v>
          </cell>
          <cell r="AF703" t="str">
            <v>12016</v>
          </cell>
          <cell r="AG703" t="str">
            <v>SRL</v>
          </cell>
          <cell r="AH703" t="str">
            <v>0368</v>
          </cell>
          <cell r="AI703" t="str">
            <v>DLV</v>
          </cell>
          <cell r="AJ703" t="str">
            <v>000</v>
          </cell>
          <cell r="AK703" t="str">
            <v>REL</v>
          </cell>
          <cell r="AL703" t="str">
            <v>000</v>
          </cell>
          <cell r="AM703" t="str">
            <v>LN#</v>
          </cell>
          <cell r="AO703" t="str">
            <v>UOI</v>
          </cell>
          <cell r="AP703" t="str">
            <v>EA</v>
          </cell>
          <cell r="AU703" t="str">
            <v>0</v>
          </cell>
          <cell r="AW703" t="str">
            <v>000</v>
          </cell>
          <cell r="AX703" t="str">
            <v>00</v>
          </cell>
          <cell r="AY703" t="str">
            <v>0</v>
          </cell>
          <cell r="AZ703" t="str">
            <v>FPL Fibernet</v>
          </cell>
        </row>
        <row r="704">
          <cell r="A704" t="str">
            <v>107100</v>
          </cell>
          <cell r="B704" t="str">
            <v>0368</v>
          </cell>
          <cell r="C704" t="str">
            <v>06200</v>
          </cell>
          <cell r="D704" t="str">
            <v>0FIBER</v>
          </cell>
          <cell r="E704" t="str">
            <v>368000</v>
          </cell>
          <cell r="F704" t="str">
            <v>0676</v>
          </cell>
          <cell r="G704" t="str">
            <v>12450</v>
          </cell>
          <cell r="H704" t="str">
            <v>A</v>
          </cell>
          <cell r="I704" t="str">
            <v>00000041</v>
          </cell>
          <cell r="J704">
            <v>65</v>
          </cell>
          <cell r="K704">
            <v>368</v>
          </cell>
          <cell r="L704">
            <v>6202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 t="str">
            <v>0676</v>
          </cell>
          <cell r="R704" t="str">
            <v>12450</v>
          </cell>
          <cell r="S704" t="str">
            <v>200212</v>
          </cell>
          <cell r="T704" t="str">
            <v>SA01</v>
          </cell>
          <cell r="U704">
            <v>17404.8</v>
          </cell>
          <cell r="V704" t="str">
            <v>LDB</v>
          </cell>
          <cell r="W704">
            <v>0</v>
          </cell>
          <cell r="Y704">
            <v>0</v>
          </cell>
          <cell r="Z704">
            <v>1</v>
          </cell>
          <cell r="AA704" t="str">
            <v>MS#</v>
          </cell>
          <cell r="AB704" t="str">
            <v xml:space="preserve">   998014197</v>
          </cell>
          <cell r="AC704" t="str">
            <v>BCH</v>
          </cell>
          <cell r="AD704" t="str">
            <v>014933</v>
          </cell>
          <cell r="AE704" t="str">
            <v>TML</v>
          </cell>
          <cell r="AF704" t="str">
            <v>12011</v>
          </cell>
          <cell r="AG704" t="str">
            <v>SRL</v>
          </cell>
          <cell r="AH704" t="str">
            <v>0368</v>
          </cell>
          <cell r="AI704" t="str">
            <v>DLV</v>
          </cell>
          <cell r="AJ704" t="str">
            <v>000</v>
          </cell>
          <cell r="AK704" t="str">
            <v>REL</v>
          </cell>
          <cell r="AL704" t="str">
            <v>000</v>
          </cell>
          <cell r="AM704" t="str">
            <v>LN#</v>
          </cell>
          <cell r="AO704" t="str">
            <v>UOI</v>
          </cell>
          <cell r="AP704" t="str">
            <v>EA</v>
          </cell>
          <cell r="AU704" t="str">
            <v>0</v>
          </cell>
          <cell r="AW704" t="str">
            <v>000</v>
          </cell>
          <cell r="AX704" t="str">
            <v>00</v>
          </cell>
          <cell r="AY704" t="str">
            <v>0</v>
          </cell>
          <cell r="AZ704" t="str">
            <v>FPL Fibernet</v>
          </cell>
        </row>
        <row r="705">
          <cell r="A705" t="str">
            <v>107100</v>
          </cell>
          <cell r="B705" t="str">
            <v>0368</v>
          </cell>
          <cell r="C705" t="str">
            <v>06200</v>
          </cell>
          <cell r="D705" t="str">
            <v>0FIBER</v>
          </cell>
          <cell r="E705" t="str">
            <v>368000</v>
          </cell>
          <cell r="F705" t="str">
            <v>0676</v>
          </cell>
          <cell r="G705" t="str">
            <v>12450</v>
          </cell>
          <cell r="H705" t="str">
            <v>A</v>
          </cell>
          <cell r="I705" t="str">
            <v>00000041</v>
          </cell>
          <cell r="J705">
            <v>65</v>
          </cell>
          <cell r="K705">
            <v>368</v>
          </cell>
          <cell r="L705">
            <v>6202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 t="str">
            <v>0676</v>
          </cell>
          <cell r="R705" t="str">
            <v>12450</v>
          </cell>
          <cell r="S705" t="str">
            <v>200212</v>
          </cell>
          <cell r="T705" t="str">
            <v>SA01</v>
          </cell>
          <cell r="U705">
            <v>-0.01</v>
          </cell>
          <cell r="V705" t="str">
            <v>LDB</v>
          </cell>
          <cell r="W705">
            <v>0</v>
          </cell>
          <cell r="Y705">
            <v>0</v>
          </cell>
          <cell r="Z705">
            <v>-1</v>
          </cell>
          <cell r="AA705" t="str">
            <v>MS#</v>
          </cell>
          <cell r="AB705" t="str">
            <v xml:space="preserve">   998000567</v>
          </cell>
          <cell r="AC705" t="str">
            <v>BCH</v>
          </cell>
          <cell r="AD705" t="str">
            <v>012889</v>
          </cell>
          <cell r="AE705" t="str">
            <v>TML</v>
          </cell>
          <cell r="AF705" t="str">
            <v>12020</v>
          </cell>
          <cell r="AG705" t="str">
            <v>SRL</v>
          </cell>
          <cell r="AH705" t="str">
            <v>0368</v>
          </cell>
          <cell r="AI705" t="str">
            <v>DLV</v>
          </cell>
          <cell r="AJ705" t="str">
            <v>000</v>
          </cell>
          <cell r="AK705" t="str">
            <v>REL</v>
          </cell>
          <cell r="AL705" t="str">
            <v>000</v>
          </cell>
          <cell r="AM705" t="str">
            <v>LN#</v>
          </cell>
          <cell r="AO705" t="str">
            <v>UOI</v>
          </cell>
          <cell r="AP705" t="str">
            <v>EA</v>
          </cell>
          <cell r="AU705" t="str">
            <v>0</v>
          </cell>
          <cell r="AW705" t="str">
            <v>000</v>
          </cell>
          <cell r="AX705" t="str">
            <v>00</v>
          </cell>
          <cell r="AY705" t="str">
            <v>0</v>
          </cell>
          <cell r="AZ705" t="str">
            <v>FPL Fibernet</v>
          </cell>
        </row>
        <row r="706">
          <cell r="A706" t="str">
            <v>107100</v>
          </cell>
          <cell r="B706" t="str">
            <v>0368</v>
          </cell>
          <cell r="C706" t="str">
            <v>06200</v>
          </cell>
          <cell r="D706" t="str">
            <v>0FIBER</v>
          </cell>
          <cell r="E706" t="str">
            <v>368000</v>
          </cell>
          <cell r="F706" t="str">
            <v>0676</v>
          </cell>
          <cell r="G706" t="str">
            <v>12450</v>
          </cell>
          <cell r="H706" t="str">
            <v>A</v>
          </cell>
          <cell r="I706" t="str">
            <v>00000041</v>
          </cell>
          <cell r="J706">
            <v>65</v>
          </cell>
          <cell r="K706">
            <v>368</v>
          </cell>
          <cell r="L706">
            <v>6202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 t="str">
            <v>0676</v>
          </cell>
          <cell r="R706" t="str">
            <v>12450</v>
          </cell>
          <cell r="S706" t="str">
            <v>200212</v>
          </cell>
          <cell r="T706" t="str">
            <v>SA01</v>
          </cell>
          <cell r="U706">
            <v>-0.01</v>
          </cell>
          <cell r="V706" t="str">
            <v>LDB</v>
          </cell>
          <cell r="W706">
            <v>0</v>
          </cell>
          <cell r="Y706">
            <v>0</v>
          </cell>
          <cell r="Z706">
            <v>-1</v>
          </cell>
          <cell r="AA706" t="str">
            <v>MS#</v>
          </cell>
          <cell r="AB706" t="str">
            <v xml:space="preserve">   998010035</v>
          </cell>
          <cell r="AC706" t="str">
            <v>BCH</v>
          </cell>
          <cell r="AD706" t="str">
            <v>015504</v>
          </cell>
          <cell r="AE706" t="str">
            <v>TML</v>
          </cell>
          <cell r="AF706" t="str">
            <v>12019</v>
          </cell>
          <cell r="AG706" t="str">
            <v>SRL</v>
          </cell>
          <cell r="AH706" t="str">
            <v>0350</v>
          </cell>
          <cell r="AI706" t="str">
            <v>DLV</v>
          </cell>
          <cell r="AJ706" t="str">
            <v>000</v>
          </cell>
          <cell r="AK706" t="str">
            <v>REL</v>
          </cell>
          <cell r="AL706" t="str">
            <v>000</v>
          </cell>
          <cell r="AM706" t="str">
            <v>LN#</v>
          </cell>
          <cell r="AO706" t="str">
            <v>UOI</v>
          </cell>
          <cell r="AP706" t="str">
            <v>EA</v>
          </cell>
          <cell r="AU706" t="str">
            <v>0</v>
          </cell>
          <cell r="AW706" t="str">
            <v>000</v>
          </cell>
          <cell r="AX706" t="str">
            <v>00</v>
          </cell>
          <cell r="AY706" t="str">
            <v>0</v>
          </cell>
          <cell r="AZ706" t="str">
            <v>FPL Fibernet</v>
          </cell>
        </row>
        <row r="707">
          <cell r="A707" t="str">
            <v>107100</v>
          </cell>
          <cell r="B707" t="str">
            <v>0368</v>
          </cell>
          <cell r="C707" t="str">
            <v>06200</v>
          </cell>
          <cell r="D707" t="str">
            <v>0FIBER</v>
          </cell>
          <cell r="E707" t="str">
            <v>368000</v>
          </cell>
          <cell r="F707" t="str">
            <v>0676</v>
          </cell>
          <cell r="G707" t="str">
            <v>12450</v>
          </cell>
          <cell r="H707" t="str">
            <v>A</v>
          </cell>
          <cell r="I707" t="str">
            <v>00000041</v>
          </cell>
          <cell r="J707">
            <v>65</v>
          </cell>
          <cell r="K707">
            <v>368</v>
          </cell>
          <cell r="L707">
            <v>6202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 t="str">
            <v>0676</v>
          </cell>
          <cell r="R707" t="str">
            <v>12450</v>
          </cell>
          <cell r="S707" t="str">
            <v>200212</v>
          </cell>
          <cell r="T707" t="str">
            <v>SA01</v>
          </cell>
          <cell r="U707">
            <v>-0.01</v>
          </cell>
          <cell r="V707" t="str">
            <v>LDB</v>
          </cell>
          <cell r="W707">
            <v>0</v>
          </cell>
          <cell r="Y707">
            <v>0</v>
          </cell>
          <cell r="Z707">
            <v>-1</v>
          </cell>
          <cell r="AA707" t="str">
            <v>MS#</v>
          </cell>
          <cell r="AB707" t="str">
            <v xml:space="preserve">   998010039</v>
          </cell>
          <cell r="AC707" t="str">
            <v>BCH</v>
          </cell>
          <cell r="AD707" t="str">
            <v>015504</v>
          </cell>
          <cell r="AE707" t="str">
            <v>TML</v>
          </cell>
          <cell r="AF707" t="str">
            <v>12019</v>
          </cell>
          <cell r="AG707" t="str">
            <v>SRL</v>
          </cell>
          <cell r="AH707" t="str">
            <v>0350</v>
          </cell>
          <cell r="AI707" t="str">
            <v>DLV</v>
          </cell>
          <cell r="AJ707" t="str">
            <v>000</v>
          </cell>
          <cell r="AK707" t="str">
            <v>REL</v>
          </cell>
          <cell r="AL707" t="str">
            <v>000</v>
          </cell>
          <cell r="AM707" t="str">
            <v>LN#</v>
          </cell>
          <cell r="AO707" t="str">
            <v>UOI</v>
          </cell>
          <cell r="AP707" t="str">
            <v>EA</v>
          </cell>
          <cell r="AU707" t="str">
            <v>0</v>
          </cell>
          <cell r="AW707" t="str">
            <v>000</v>
          </cell>
          <cell r="AX707" t="str">
            <v>00</v>
          </cell>
          <cell r="AY707" t="str">
            <v>0</v>
          </cell>
          <cell r="AZ707" t="str">
            <v>FPL Fibernet</v>
          </cell>
        </row>
        <row r="708">
          <cell r="A708" t="str">
            <v>107100</v>
          </cell>
          <cell r="B708" t="str">
            <v>0368</v>
          </cell>
          <cell r="C708" t="str">
            <v>06200</v>
          </cell>
          <cell r="D708" t="str">
            <v>0FIBER</v>
          </cell>
          <cell r="E708" t="str">
            <v>368000</v>
          </cell>
          <cell r="F708" t="str">
            <v>0676</v>
          </cell>
          <cell r="G708" t="str">
            <v>12450</v>
          </cell>
          <cell r="H708" t="str">
            <v>A</v>
          </cell>
          <cell r="I708" t="str">
            <v>00000041</v>
          </cell>
          <cell r="J708">
            <v>65</v>
          </cell>
          <cell r="K708">
            <v>368</v>
          </cell>
          <cell r="L708">
            <v>6202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 t="str">
            <v>0676</v>
          </cell>
          <cell r="R708" t="str">
            <v>12450</v>
          </cell>
          <cell r="S708" t="str">
            <v>200212</v>
          </cell>
          <cell r="T708" t="str">
            <v>SA01</v>
          </cell>
          <cell r="U708">
            <v>-0.01</v>
          </cell>
          <cell r="V708" t="str">
            <v>LDB</v>
          </cell>
          <cell r="W708">
            <v>0</v>
          </cell>
          <cell r="Y708">
            <v>0</v>
          </cell>
          <cell r="Z708">
            <v>-1</v>
          </cell>
          <cell r="AA708" t="str">
            <v>MS#</v>
          </cell>
          <cell r="AB708" t="str">
            <v xml:space="preserve">   998010041</v>
          </cell>
          <cell r="AC708" t="str">
            <v>BCH</v>
          </cell>
          <cell r="AD708" t="str">
            <v>015504</v>
          </cell>
          <cell r="AE708" t="str">
            <v>TML</v>
          </cell>
          <cell r="AF708" t="str">
            <v>12019</v>
          </cell>
          <cell r="AG708" t="str">
            <v>SRL</v>
          </cell>
          <cell r="AH708" t="str">
            <v>0350</v>
          </cell>
          <cell r="AI708" t="str">
            <v>DLV</v>
          </cell>
          <cell r="AJ708" t="str">
            <v>000</v>
          </cell>
          <cell r="AK708" t="str">
            <v>REL</v>
          </cell>
          <cell r="AL708" t="str">
            <v>000</v>
          </cell>
          <cell r="AM708" t="str">
            <v>LN#</v>
          </cell>
          <cell r="AO708" t="str">
            <v>UOI</v>
          </cell>
          <cell r="AP708" t="str">
            <v>EA</v>
          </cell>
          <cell r="AU708" t="str">
            <v>0</v>
          </cell>
          <cell r="AW708" t="str">
            <v>000</v>
          </cell>
          <cell r="AX708" t="str">
            <v>00</v>
          </cell>
          <cell r="AY708" t="str">
            <v>0</v>
          </cell>
          <cell r="AZ708" t="str">
            <v>FPL Fibernet</v>
          </cell>
        </row>
        <row r="709">
          <cell r="A709" t="str">
            <v>107100</v>
          </cell>
          <cell r="B709" t="str">
            <v>0368</v>
          </cell>
          <cell r="C709" t="str">
            <v>06200</v>
          </cell>
          <cell r="D709" t="str">
            <v>0FIBER</v>
          </cell>
          <cell r="E709" t="str">
            <v>368000</v>
          </cell>
          <cell r="F709" t="str">
            <v>0676</v>
          </cell>
          <cell r="G709" t="str">
            <v>12450</v>
          </cell>
          <cell r="H709" t="str">
            <v>A</v>
          </cell>
          <cell r="I709" t="str">
            <v>00000041</v>
          </cell>
          <cell r="J709">
            <v>65</v>
          </cell>
          <cell r="K709">
            <v>368</v>
          </cell>
          <cell r="L709">
            <v>6202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 t="str">
            <v>0676</v>
          </cell>
          <cell r="R709" t="str">
            <v>12450</v>
          </cell>
          <cell r="S709" t="str">
            <v>200212</v>
          </cell>
          <cell r="T709" t="str">
            <v>SA01</v>
          </cell>
          <cell r="U709">
            <v>-0.01</v>
          </cell>
          <cell r="V709" t="str">
            <v>LDB</v>
          </cell>
          <cell r="W709">
            <v>0</v>
          </cell>
          <cell r="Y709">
            <v>0</v>
          </cell>
          <cell r="Z709">
            <v>-1</v>
          </cell>
          <cell r="AA709" t="str">
            <v>MS#</v>
          </cell>
          <cell r="AB709" t="str">
            <v xml:space="preserve">   998010055</v>
          </cell>
          <cell r="AC709" t="str">
            <v>BCH</v>
          </cell>
          <cell r="AD709" t="str">
            <v>015504</v>
          </cell>
          <cell r="AE709" t="str">
            <v>TML</v>
          </cell>
          <cell r="AF709" t="str">
            <v>12019</v>
          </cell>
          <cell r="AG709" t="str">
            <v>SRL</v>
          </cell>
          <cell r="AH709" t="str">
            <v>0350</v>
          </cell>
          <cell r="AI709" t="str">
            <v>DLV</v>
          </cell>
          <cell r="AJ709" t="str">
            <v>000</v>
          </cell>
          <cell r="AK709" t="str">
            <v>REL</v>
          </cell>
          <cell r="AL709" t="str">
            <v>000</v>
          </cell>
          <cell r="AM709" t="str">
            <v>LN#</v>
          </cell>
          <cell r="AO709" t="str">
            <v>UOI</v>
          </cell>
          <cell r="AP709" t="str">
            <v>EA</v>
          </cell>
          <cell r="AU709" t="str">
            <v>0</v>
          </cell>
          <cell r="AW709" t="str">
            <v>000</v>
          </cell>
          <cell r="AX709" t="str">
            <v>00</v>
          </cell>
          <cell r="AY709" t="str">
            <v>0</v>
          </cell>
          <cell r="AZ709" t="str">
            <v>FPL Fibernet</v>
          </cell>
        </row>
        <row r="710">
          <cell r="A710" t="str">
            <v>107100</v>
          </cell>
          <cell r="B710" t="str">
            <v>0368</v>
          </cell>
          <cell r="C710" t="str">
            <v>06200</v>
          </cell>
          <cell r="D710" t="str">
            <v>0FIBER</v>
          </cell>
          <cell r="E710" t="str">
            <v>368000</v>
          </cell>
          <cell r="F710" t="str">
            <v>0676</v>
          </cell>
          <cell r="G710" t="str">
            <v>12450</v>
          </cell>
          <cell r="H710" t="str">
            <v>A</v>
          </cell>
          <cell r="I710" t="str">
            <v>00000041</v>
          </cell>
          <cell r="J710">
            <v>65</v>
          </cell>
          <cell r="K710">
            <v>368</v>
          </cell>
          <cell r="L710">
            <v>6202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 t="str">
            <v>0676</v>
          </cell>
          <cell r="R710" t="str">
            <v>12450</v>
          </cell>
          <cell r="S710" t="str">
            <v>200212</v>
          </cell>
          <cell r="T710" t="str">
            <v>SA01</v>
          </cell>
          <cell r="U710">
            <v>-0.01</v>
          </cell>
          <cell r="V710" t="str">
            <v>LDB</v>
          </cell>
          <cell r="W710">
            <v>0</v>
          </cell>
          <cell r="Y710">
            <v>0</v>
          </cell>
          <cell r="Z710">
            <v>-1</v>
          </cell>
          <cell r="AA710" t="str">
            <v>MS#</v>
          </cell>
          <cell r="AB710" t="str">
            <v xml:space="preserve">   998010083</v>
          </cell>
          <cell r="AC710" t="str">
            <v>BCH</v>
          </cell>
          <cell r="AD710" t="str">
            <v>012883</v>
          </cell>
          <cell r="AE710" t="str">
            <v>TML</v>
          </cell>
          <cell r="AF710" t="str">
            <v>12020</v>
          </cell>
          <cell r="AG710" t="str">
            <v>SRL</v>
          </cell>
          <cell r="AH710" t="str">
            <v>0350</v>
          </cell>
          <cell r="AI710" t="str">
            <v>DLV</v>
          </cell>
          <cell r="AJ710" t="str">
            <v>000</v>
          </cell>
          <cell r="AK710" t="str">
            <v>REL</v>
          </cell>
          <cell r="AL710" t="str">
            <v>000</v>
          </cell>
          <cell r="AM710" t="str">
            <v>LN#</v>
          </cell>
          <cell r="AO710" t="str">
            <v>UOI</v>
          </cell>
          <cell r="AP710" t="str">
            <v>EA</v>
          </cell>
          <cell r="AU710" t="str">
            <v>0</v>
          </cell>
          <cell r="AW710" t="str">
            <v>000</v>
          </cell>
          <cell r="AX710" t="str">
            <v>00</v>
          </cell>
          <cell r="AY710" t="str">
            <v>0</v>
          </cell>
          <cell r="AZ710" t="str">
            <v>FPL Fibernet</v>
          </cell>
        </row>
        <row r="711">
          <cell r="A711" t="str">
            <v>107100</v>
          </cell>
          <cell r="B711" t="str">
            <v>0368</v>
          </cell>
          <cell r="C711" t="str">
            <v>06200</v>
          </cell>
          <cell r="D711" t="str">
            <v>0FIBER</v>
          </cell>
          <cell r="E711" t="str">
            <v>368000</v>
          </cell>
          <cell r="F711" t="str">
            <v>0676</v>
          </cell>
          <cell r="G711" t="str">
            <v>12450</v>
          </cell>
          <cell r="H711" t="str">
            <v>A</v>
          </cell>
          <cell r="I711" t="str">
            <v>00000041</v>
          </cell>
          <cell r="J711">
            <v>65</v>
          </cell>
          <cell r="K711">
            <v>368</v>
          </cell>
          <cell r="L711">
            <v>6202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 t="str">
            <v>0676</v>
          </cell>
          <cell r="R711" t="str">
            <v>12450</v>
          </cell>
          <cell r="S711" t="str">
            <v>200212</v>
          </cell>
          <cell r="T711" t="str">
            <v>SA01</v>
          </cell>
          <cell r="U711">
            <v>-0.01</v>
          </cell>
          <cell r="V711" t="str">
            <v>LDB</v>
          </cell>
          <cell r="W711">
            <v>0</v>
          </cell>
          <cell r="Y711">
            <v>0</v>
          </cell>
          <cell r="Z711">
            <v>-1</v>
          </cell>
          <cell r="AA711" t="str">
            <v>MS#</v>
          </cell>
          <cell r="AB711" t="str">
            <v xml:space="preserve">   998010084</v>
          </cell>
          <cell r="AC711" t="str">
            <v>BCH</v>
          </cell>
          <cell r="AD711" t="str">
            <v>012883</v>
          </cell>
          <cell r="AE711" t="str">
            <v>TML</v>
          </cell>
          <cell r="AF711" t="str">
            <v>12020</v>
          </cell>
          <cell r="AG711" t="str">
            <v>SRL</v>
          </cell>
          <cell r="AH711" t="str">
            <v>0350</v>
          </cell>
          <cell r="AI711" t="str">
            <v>DLV</v>
          </cell>
          <cell r="AJ711" t="str">
            <v>000</v>
          </cell>
          <cell r="AK711" t="str">
            <v>REL</v>
          </cell>
          <cell r="AL711" t="str">
            <v>000</v>
          </cell>
          <cell r="AM711" t="str">
            <v>LN#</v>
          </cell>
          <cell r="AO711" t="str">
            <v>UOI</v>
          </cell>
          <cell r="AP711" t="str">
            <v>EA</v>
          </cell>
          <cell r="AU711" t="str">
            <v>0</v>
          </cell>
          <cell r="AW711" t="str">
            <v>000</v>
          </cell>
          <cell r="AX711" t="str">
            <v>00</v>
          </cell>
          <cell r="AY711" t="str">
            <v>0</v>
          </cell>
          <cell r="AZ711" t="str">
            <v>FPL Fibernet</v>
          </cell>
        </row>
        <row r="712">
          <cell r="A712" t="str">
            <v>107100</v>
          </cell>
          <cell r="B712" t="str">
            <v>0368</v>
          </cell>
          <cell r="C712" t="str">
            <v>06200</v>
          </cell>
          <cell r="D712" t="str">
            <v>0FIBER</v>
          </cell>
          <cell r="E712" t="str">
            <v>368000</v>
          </cell>
          <cell r="F712" t="str">
            <v>0676</v>
          </cell>
          <cell r="G712" t="str">
            <v>12450</v>
          </cell>
          <cell r="H712" t="str">
            <v>A</v>
          </cell>
          <cell r="I712" t="str">
            <v>00000041</v>
          </cell>
          <cell r="J712">
            <v>65</v>
          </cell>
          <cell r="K712">
            <v>368</v>
          </cell>
          <cell r="L712">
            <v>6202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 t="str">
            <v>0676</v>
          </cell>
          <cell r="R712" t="str">
            <v>12450</v>
          </cell>
          <cell r="S712" t="str">
            <v>200212</v>
          </cell>
          <cell r="T712" t="str">
            <v>SA01</v>
          </cell>
          <cell r="U712">
            <v>-0.01</v>
          </cell>
          <cell r="V712" t="str">
            <v>LDB</v>
          </cell>
          <cell r="W712">
            <v>0</v>
          </cell>
          <cell r="Y712">
            <v>0</v>
          </cell>
          <cell r="Z712">
            <v>-1</v>
          </cell>
          <cell r="AA712" t="str">
            <v>MS#</v>
          </cell>
          <cell r="AB712" t="str">
            <v xml:space="preserve">   998010093</v>
          </cell>
          <cell r="AC712" t="str">
            <v>BCH</v>
          </cell>
          <cell r="AD712" t="str">
            <v>015504</v>
          </cell>
          <cell r="AE712" t="str">
            <v>TML</v>
          </cell>
          <cell r="AF712" t="str">
            <v>12019</v>
          </cell>
          <cell r="AG712" t="str">
            <v>SRL</v>
          </cell>
          <cell r="AH712" t="str">
            <v>0350</v>
          </cell>
          <cell r="AI712" t="str">
            <v>DLV</v>
          </cell>
          <cell r="AJ712" t="str">
            <v>000</v>
          </cell>
          <cell r="AK712" t="str">
            <v>REL</v>
          </cell>
          <cell r="AL712" t="str">
            <v>000</v>
          </cell>
          <cell r="AM712" t="str">
            <v>LN#</v>
          </cell>
          <cell r="AO712" t="str">
            <v>UOI</v>
          </cell>
          <cell r="AP712" t="str">
            <v>EA</v>
          </cell>
          <cell r="AU712" t="str">
            <v>0</v>
          </cell>
          <cell r="AW712" t="str">
            <v>000</v>
          </cell>
          <cell r="AX712" t="str">
            <v>00</v>
          </cell>
          <cell r="AY712" t="str">
            <v>0</v>
          </cell>
          <cell r="AZ712" t="str">
            <v>FPL Fibernet</v>
          </cell>
        </row>
        <row r="713">
          <cell r="A713" t="str">
            <v>107100</v>
          </cell>
          <cell r="B713" t="str">
            <v>0368</v>
          </cell>
          <cell r="C713" t="str">
            <v>06200</v>
          </cell>
          <cell r="D713" t="str">
            <v>0FIBER</v>
          </cell>
          <cell r="E713" t="str">
            <v>368000</v>
          </cell>
          <cell r="F713" t="str">
            <v>0676</v>
          </cell>
          <cell r="G713" t="str">
            <v>12450</v>
          </cell>
          <cell r="H713" t="str">
            <v>A</v>
          </cell>
          <cell r="I713" t="str">
            <v>00000041</v>
          </cell>
          <cell r="J713">
            <v>65</v>
          </cell>
          <cell r="K713">
            <v>368</v>
          </cell>
          <cell r="L713">
            <v>6202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 t="str">
            <v>0676</v>
          </cell>
          <cell r="R713" t="str">
            <v>12450</v>
          </cell>
          <cell r="S713" t="str">
            <v>200212</v>
          </cell>
          <cell r="T713" t="str">
            <v>SA01</v>
          </cell>
          <cell r="U713">
            <v>-0.01</v>
          </cell>
          <cell r="V713" t="str">
            <v>LDB</v>
          </cell>
          <cell r="W713">
            <v>0</v>
          </cell>
          <cell r="Y713">
            <v>0</v>
          </cell>
          <cell r="Z713">
            <v>-1</v>
          </cell>
          <cell r="AA713" t="str">
            <v>MS#</v>
          </cell>
          <cell r="AB713" t="str">
            <v xml:space="preserve">   998010102</v>
          </cell>
          <cell r="AC713" t="str">
            <v>BCH</v>
          </cell>
          <cell r="AD713" t="str">
            <v>015504</v>
          </cell>
          <cell r="AE713" t="str">
            <v>TML</v>
          </cell>
          <cell r="AF713" t="str">
            <v>12019</v>
          </cell>
          <cell r="AG713" t="str">
            <v>SRL</v>
          </cell>
          <cell r="AH713" t="str">
            <v>0350</v>
          </cell>
          <cell r="AI713" t="str">
            <v>DLV</v>
          </cell>
          <cell r="AJ713" t="str">
            <v>000</v>
          </cell>
          <cell r="AK713" t="str">
            <v>REL</v>
          </cell>
          <cell r="AL713" t="str">
            <v>000</v>
          </cell>
          <cell r="AM713" t="str">
            <v>LN#</v>
          </cell>
          <cell r="AO713" t="str">
            <v>UOI</v>
          </cell>
          <cell r="AP713" t="str">
            <v>EA</v>
          </cell>
          <cell r="AU713" t="str">
            <v>0</v>
          </cell>
          <cell r="AW713" t="str">
            <v>000</v>
          </cell>
          <cell r="AX713" t="str">
            <v>00</v>
          </cell>
          <cell r="AY713" t="str">
            <v>0</v>
          </cell>
          <cell r="AZ713" t="str">
            <v>FPL Fibernet</v>
          </cell>
        </row>
        <row r="714">
          <cell r="A714" t="str">
            <v>107100</v>
          </cell>
          <cell r="B714" t="str">
            <v>0368</v>
          </cell>
          <cell r="C714" t="str">
            <v>06200</v>
          </cell>
          <cell r="D714" t="str">
            <v>0FIBER</v>
          </cell>
          <cell r="E714" t="str">
            <v>368000</v>
          </cell>
          <cell r="F714" t="str">
            <v>0676</v>
          </cell>
          <cell r="G714" t="str">
            <v>12450</v>
          </cell>
          <cell r="H714" t="str">
            <v>A</v>
          </cell>
          <cell r="I714" t="str">
            <v>00000041</v>
          </cell>
          <cell r="J714">
            <v>65</v>
          </cell>
          <cell r="K714">
            <v>368</v>
          </cell>
          <cell r="L714">
            <v>6202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 t="str">
            <v>0676</v>
          </cell>
          <cell r="R714" t="str">
            <v>12450</v>
          </cell>
          <cell r="S714" t="str">
            <v>200212</v>
          </cell>
          <cell r="T714" t="str">
            <v>SA01</v>
          </cell>
          <cell r="U714">
            <v>-0.01</v>
          </cell>
          <cell r="V714" t="str">
            <v>LDB</v>
          </cell>
          <cell r="W714">
            <v>0</v>
          </cell>
          <cell r="Y714">
            <v>0</v>
          </cell>
          <cell r="Z714">
            <v>-1</v>
          </cell>
          <cell r="AA714" t="str">
            <v>MS#</v>
          </cell>
          <cell r="AB714" t="str">
            <v xml:space="preserve">   998010107</v>
          </cell>
          <cell r="AC714" t="str">
            <v>BCH</v>
          </cell>
          <cell r="AD714" t="str">
            <v>015504</v>
          </cell>
          <cell r="AE714" t="str">
            <v>TML</v>
          </cell>
          <cell r="AF714" t="str">
            <v>12019</v>
          </cell>
          <cell r="AG714" t="str">
            <v>SRL</v>
          </cell>
          <cell r="AH714" t="str">
            <v>0350</v>
          </cell>
          <cell r="AI714" t="str">
            <v>DLV</v>
          </cell>
          <cell r="AJ714" t="str">
            <v>000</v>
          </cell>
          <cell r="AK714" t="str">
            <v>REL</v>
          </cell>
          <cell r="AL714" t="str">
            <v>000</v>
          </cell>
          <cell r="AM714" t="str">
            <v>LN#</v>
          </cell>
          <cell r="AO714" t="str">
            <v>UOI</v>
          </cell>
          <cell r="AP714" t="str">
            <v>EA</v>
          </cell>
          <cell r="AU714" t="str">
            <v>0</v>
          </cell>
          <cell r="AW714" t="str">
            <v>000</v>
          </cell>
          <cell r="AX714" t="str">
            <v>00</v>
          </cell>
          <cell r="AY714" t="str">
            <v>0</v>
          </cell>
          <cell r="AZ714" t="str">
            <v>FPL Fibernet</v>
          </cell>
        </row>
        <row r="715">
          <cell r="A715" t="str">
            <v>107100</v>
          </cell>
          <cell r="B715" t="str">
            <v>0368</v>
          </cell>
          <cell r="C715" t="str">
            <v>06200</v>
          </cell>
          <cell r="D715" t="str">
            <v>0FIBER</v>
          </cell>
          <cell r="E715" t="str">
            <v>368000</v>
          </cell>
          <cell r="F715" t="str">
            <v>0676</v>
          </cell>
          <cell r="G715" t="str">
            <v>12450</v>
          </cell>
          <cell r="H715" t="str">
            <v>A</v>
          </cell>
          <cell r="I715" t="str">
            <v>00000041</v>
          </cell>
          <cell r="J715">
            <v>65</v>
          </cell>
          <cell r="K715">
            <v>368</v>
          </cell>
          <cell r="L715">
            <v>6202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 t="str">
            <v>0676</v>
          </cell>
          <cell r="R715" t="str">
            <v>12450</v>
          </cell>
          <cell r="S715" t="str">
            <v>200212</v>
          </cell>
          <cell r="T715" t="str">
            <v>SA01</v>
          </cell>
          <cell r="U715">
            <v>-0.01</v>
          </cell>
          <cell r="V715" t="str">
            <v>LDB</v>
          </cell>
          <cell r="W715">
            <v>0</v>
          </cell>
          <cell r="Y715">
            <v>0</v>
          </cell>
          <cell r="Z715">
            <v>-1</v>
          </cell>
          <cell r="AA715" t="str">
            <v>MS#</v>
          </cell>
          <cell r="AB715" t="str">
            <v xml:space="preserve">   998010109</v>
          </cell>
          <cell r="AC715" t="str">
            <v>BCH</v>
          </cell>
          <cell r="AD715" t="str">
            <v>015504</v>
          </cell>
          <cell r="AE715" t="str">
            <v>TML</v>
          </cell>
          <cell r="AF715" t="str">
            <v>12019</v>
          </cell>
          <cell r="AG715" t="str">
            <v>SRL</v>
          </cell>
          <cell r="AH715" t="str">
            <v>0350</v>
          </cell>
          <cell r="AI715" t="str">
            <v>DLV</v>
          </cell>
          <cell r="AJ715" t="str">
            <v>000</v>
          </cell>
          <cell r="AK715" t="str">
            <v>REL</v>
          </cell>
          <cell r="AL715" t="str">
            <v>000</v>
          </cell>
          <cell r="AM715" t="str">
            <v>LN#</v>
          </cell>
          <cell r="AO715" t="str">
            <v>UOI</v>
          </cell>
          <cell r="AP715" t="str">
            <v>EA</v>
          </cell>
          <cell r="AU715" t="str">
            <v>0</v>
          </cell>
          <cell r="AW715" t="str">
            <v>000</v>
          </cell>
          <cell r="AX715" t="str">
            <v>00</v>
          </cell>
          <cell r="AY715" t="str">
            <v>0</v>
          </cell>
          <cell r="AZ715" t="str">
            <v>FPL Fibernet</v>
          </cell>
        </row>
        <row r="716">
          <cell r="A716" t="str">
            <v>107100</v>
          </cell>
          <cell r="B716" t="str">
            <v>0368</v>
          </cell>
          <cell r="C716" t="str">
            <v>06200</v>
          </cell>
          <cell r="D716" t="str">
            <v>0FIBER</v>
          </cell>
          <cell r="E716" t="str">
            <v>368000</v>
          </cell>
          <cell r="F716" t="str">
            <v>0676</v>
          </cell>
          <cell r="G716" t="str">
            <v>12450</v>
          </cell>
          <cell r="H716" t="str">
            <v>A</v>
          </cell>
          <cell r="I716" t="str">
            <v>00000041</v>
          </cell>
          <cell r="J716">
            <v>65</v>
          </cell>
          <cell r="K716">
            <v>368</v>
          </cell>
          <cell r="L716">
            <v>6202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 t="str">
            <v>0676</v>
          </cell>
          <cell r="R716" t="str">
            <v>12450</v>
          </cell>
          <cell r="S716" t="str">
            <v>200212</v>
          </cell>
          <cell r="T716" t="str">
            <v>SA01</v>
          </cell>
          <cell r="U716">
            <v>-0.01</v>
          </cell>
          <cell r="V716" t="str">
            <v>LDB</v>
          </cell>
          <cell r="W716">
            <v>0</v>
          </cell>
          <cell r="Y716">
            <v>0</v>
          </cell>
          <cell r="Z716">
            <v>-1</v>
          </cell>
          <cell r="AA716" t="str">
            <v>MS#</v>
          </cell>
          <cell r="AB716" t="str">
            <v xml:space="preserve">   998010115</v>
          </cell>
          <cell r="AC716" t="str">
            <v>BCH</v>
          </cell>
          <cell r="AD716" t="str">
            <v>015504</v>
          </cell>
          <cell r="AE716" t="str">
            <v>TML</v>
          </cell>
          <cell r="AF716" t="str">
            <v>12019</v>
          </cell>
          <cell r="AG716" t="str">
            <v>SRL</v>
          </cell>
          <cell r="AH716" t="str">
            <v>0350</v>
          </cell>
          <cell r="AI716" t="str">
            <v>DLV</v>
          </cell>
          <cell r="AJ716" t="str">
            <v>000</v>
          </cell>
          <cell r="AK716" t="str">
            <v>REL</v>
          </cell>
          <cell r="AL716" t="str">
            <v>000</v>
          </cell>
          <cell r="AM716" t="str">
            <v>LN#</v>
          </cell>
          <cell r="AO716" t="str">
            <v>UOI</v>
          </cell>
          <cell r="AP716" t="str">
            <v>EA</v>
          </cell>
          <cell r="AU716" t="str">
            <v>0</v>
          </cell>
          <cell r="AW716" t="str">
            <v>000</v>
          </cell>
          <cell r="AX716" t="str">
            <v>00</v>
          </cell>
          <cell r="AY716" t="str">
            <v>0</v>
          </cell>
          <cell r="AZ716" t="str">
            <v>FPL Fibernet</v>
          </cell>
        </row>
        <row r="717">
          <cell r="A717" t="str">
            <v>107100</v>
          </cell>
          <cell r="B717" t="str">
            <v>0368</v>
          </cell>
          <cell r="C717" t="str">
            <v>06200</v>
          </cell>
          <cell r="D717" t="str">
            <v>0FIBER</v>
          </cell>
          <cell r="E717" t="str">
            <v>368000</v>
          </cell>
          <cell r="F717" t="str">
            <v>0676</v>
          </cell>
          <cell r="G717" t="str">
            <v>12450</v>
          </cell>
          <cell r="H717" t="str">
            <v>A</v>
          </cell>
          <cell r="I717" t="str">
            <v>00000041</v>
          </cell>
          <cell r="J717">
            <v>65</v>
          </cell>
          <cell r="K717">
            <v>368</v>
          </cell>
          <cell r="L717">
            <v>6202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 t="str">
            <v>0676</v>
          </cell>
          <cell r="R717" t="str">
            <v>12450</v>
          </cell>
          <cell r="S717" t="str">
            <v>200212</v>
          </cell>
          <cell r="T717" t="str">
            <v>SA01</v>
          </cell>
          <cell r="U717">
            <v>-0.01</v>
          </cell>
          <cell r="V717" t="str">
            <v>LDB</v>
          </cell>
          <cell r="W717">
            <v>0</v>
          </cell>
          <cell r="Y717">
            <v>0</v>
          </cell>
          <cell r="Z717">
            <v>-1</v>
          </cell>
          <cell r="AA717" t="str">
            <v>MS#</v>
          </cell>
          <cell r="AB717" t="str">
            <v xml:space="preserve">   998010129</v>
          </cell>
          <cell r="AC717" t="str">
            <v>BCH</v>
          </cell>
          <cell r="AD717" t="str">
            <v>015504</v>
          </cell>
          <cell r="AE717" t="str">
            <v>TML</v>
          </cell>
          <cell r="AF717" t="str">
            <v>12019</v>
          </cell>
          <cell r="AG717" t="str">
            <v>SRL</v>
          </cell>
          <cell r="AH717" t="str">
            <v>0350</v>
          </cell>
          <cell r="AI717" t="str">
            <v>DLV</v>
          </cell>
          <cell r="AJ717" t="str">
            <v>000</v>
          </cell>
          <cell r="AK717" t="str">
            <v>REL</v>
          </cell>
          <cell r="AL717" t="str">
            <v>000</v>
          </cell>
          <cell r="AM717" t="str">
            <v>LN#</v>
          </cell>
          <cell r="AO717" t="str">
            <v>UOI</v>
          </cell>
          <cell r="AP717" t="str">
            <v>EA</v>
          </cell>
          <cell r="AU717" t="str">
            <v>0</v>
          </cell>
          <cell r="AW717" t="str">
            <v>000</v>
          </cell>
          <cell r="AX717" t="str">
            <v>00</v>
          </cell>
          <cell r="AY717" t="str">
            <v>0</v>
          </cell>
          <cell r="AZ717" t="str">
            <v>FPL Fibernet</v>
          </cell>
        </row>
        <row r="718">
          <cell r="A718" t="str">
            <v>107100</v>
          </cell>
          <cell r="B718" t="str">
            <v>0368</v>
          </cell>
          <cell r="C718" t="str">
            <v>06200</v>
          </cell>
          <cell r="D718" t="str">
            <v>0FIBER</v>
          </cell>
          <cell r="E718" t="str">
            <v>368000</v>
          </cell>
          <cell r="F718" t="str">
            <v>0676</v>
          </cell>
          <cell r="G718" t="str">
            <v>12450</v>
          </cell>
          <cell r="H718" t="str">
            <v>A</v>
          </cell>
          <cell r="I718" t="str">
            <v>00000041</v>
          </cell>
          <cell r="J718">
            <v>65</v>
          </cell>
          <cell r="K718">
            <v>368</v>
          </cell>
          <cell r="L718">
            <v>6202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 t="str">
            <v>0676</v>
          </cell>
          <cell r="R718" t="str">
            <v>12450</v>
          </cell>
          <cell r="S718" t="str">
            <v>200212</v>
          </cell>
          <cell r="T718" t="str">
            <v>SA01</v>
          </cell>
          <cell r="U718">
            <v>-0.01</v>
          </cell>
          <cell r="V718" t="str">
            <v>LDB</v>
          </cell>
          <cell r="W718">
            <v>0</v>
          </cell>
          <cell r="Y718">
            <v>0</v>
          </cell>
          <cell r="Z718">
            <v>-1</v>
          </cell>
          <cell r="AA718" t="str">
            <v>MS#</v>
          </cell>
          <cell r="AB718" t="str">
            <v xml:space="preserve">   998010129</v>
          </cell>
          <cell r="AC718" t="str">
            <v>BCH</v>
          </cell>
          <cell r="AD718" t="str">
            <v>015504</v>
          </cell>
          <cell r="AE718" t="str">
            <v>TML</v>
          </cell>
          <cell r="AF718" t="str">
            <v>12019</v>
          </cell>
          <cell r="AG718" t="str">
            <v>SRL</v>
          </cell>
          <cell r="AH718" t="str">
            <v>0350</v>
          </cell>
          <cell r="AI718" t="str">
            <v>DLV</v>
          </cell>
          <cell r="AJ718" t="str">
            <v>000</v>
          </cell>
          <cell r="AK718" t="str">
            <v>REL</v>
          </cell>
          <cell r="AL718" t="str">
            <v>000</v>
          </cell>
          <cell r="AM718" t="str">
            <v>LN#</v>
          </cell>
          <cell r="AO718" t="str">
            <v>UOI</v>
          </cell>
          <cell r="AP718" t="str">
            <v>EA</v>
          </cell>
          <cell r="AU718" t="str">
            <v>0</v>
          </cell>
          <cell r="AW718" t="str">
            <v>000</v>
          </cell>
          <cell r="AX718" t="str">
            <v>00</v>
          </cell>
          <cell r="AY718" t="str">
            <v>0</v>
          </cell>
          <cell r="AZ718" t="str">
            <v>FPL Fibernet</v>
          </cell>
        </row>
        <row r="719">
          <cell r="A719" t="str">
            <v>107100</v>
          </cell>
          <cell r="B719" t="str">
            <v>0368</v>
          </cell>
          <cell r="C719" t="str">
            <v>06200</v>
          </cell>
          <cell r="D719" t="str">
            <v>0FIBER</v>
          </cell>
          <cell r="E719" t="str">
            <v>368000</v>
          </cell>
          <cell r="F719" t="str">
            <v>0676</v>
          </cell>
          <cell r="G719" t="str">
            <v>12450</v>
          </cell>
          <cell r="H719" t="str">
            <v>A</v>
          </cell>
          <cell r="I719" t="str">
            <v>00000041</v>
          </cell>
          <cell r="J719">
            <v>65</v>
          </cell>
          <cell r="K719">
            <v>368</v>
          </cell>
          <cell r="L719">
            <v>6202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 t="str">
            <v>0676</v>
          </cell>
          <cell r="R719" t="str">
            <v>12450</v>
          </cell>
          <cell r="S719" t="str">
            <v>200212</v>
          </cell>
          <cell r="T719" t="str">
            <v>SA01</v>
          </cell>
          <cell r="U719">
            <v>-0.01</v>
          </cell>
          <cell r="V719" t="str">
            <v>LDB</v>
          </cell>
          <cell r="W719">
            <v>0</v>
          </cell>
          <cell r="Y719">
            <v>0</v>
          </cell>
          <cell r="Z719">
            <v>-1</v>
          </cell>
          <cell r="AA719" t="str">
            <v>MS#</v>
          </cell>
          <cell r="AB719" t="str">
            <v xml:space="preserve">   998010146</v>
          </cell>
          <cell r="AC719" t="str">
            <v>BCH</v>
          </cell>
          <cell r="AD719" t="str">
            <v>015504</v>
          </cell>
          <cell r="AE719" t="str">
            <v>TML</v>
          </cell>
          <cell r="AF719" t="str">
            <v>12019</v>
          </cell>
          <cell r="AG719" t="str">
            <v>SRL</v>
          </cell>
          <cell r="AH719" t="str">
            <v>0350</v>
          </cell>
          <cell r="AI719" t="str">
            <v>DLV</v>
          </cell>
          <cell r="AJ719" t="str">
            <v>000</v>
          </cell>
          <cell r="AK719" t="str">
            <v>REL</v>
          </cell>
          <cell r="AL719" t="str">
            <v>000</v>
          </cell>
          <cell r="AM719" t="str">
            <v>LN#</v>
          </cell>
          <cell r="AO719" t="str">
            <v>UOI</v>
          </cell>
          <cell r="AP719" t="str">
            <v>EA</v>
          </cell>
          <cell r="AU719" t="str">
            <v>0</v>
          </cell>
          <cell r="AW719" t="str">
            <v>000</v>
          </cell>
          <cell r="AX719" t="str">
            <v>00</v>
          </cell>
          <cell r="AY719" t="str">
            <v>0</v>
          </cell>
          <cell r="AZ719" t="str">
            <v>FPL Fibernet</v>
          </cell>
        </row>
        <row r="720">
          <cell r="A720" t="str">
            <v>107100</v>
          </cell>
          <cell r="B720" t="str">
            <v>0368</v>
          </cell>
          <cell r="C720" t="str">
            <v>06200</v>
          </cell>
          <cell r="D720" t="str">
            <v>0FIBER</v>
          </cell>
          <cell r="E720" t="str">
            <v>368000</v>
          </cell>
          <cell r="F720" t="str">
            <v>0676</v>
          </cell>
          <cell r="G720" t="str">
            <v>12450</v>
          </cell>
          <cell r="H720" t="str">
            <v>A</v>
          </cell>
          <cell r="I720" t="str">
            <v>00000041</v>
          </cell>
          <cell r="J720">
            <v>65</v>
          </cell>
          <cell r="K720">
            <v>368</v>
          </cell>
          <cell r="L720">
            <v>6202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 t="str">
            <v>0676</v>
          </cell>
          <cell r="R720" t="str">
            <v>12450</v>
          </cell>
          <cell r="S720" t="str">
            <v>200212</v>
          </cell>
          <cell r="T720" t="str">
            <v>SA01</v>
          </cell>
          <cell r="U720">
            <v>-0.01</v>
          </cell>
          <cell r="V720" t="str">
            <v>LDB</v>
          </cell>
          <cell r="W720">
            <v>0</v>
          </cell>
          <cell r="Y720">
            <v>0</v>
          </cell>
          <cell r="Z720">
            <v>-1</v>
          </cell>
          <cell r="AA720" t="str">
            <v>MS#</v>
          </cell>
          <cell r="AB720" t="str">
            <v xml:space="preserve">   998010147</v>
          </cell>
          <cell r="AC720" t="str">
            <v>BCH</v>
          </cell>
          <cell r="AD720" t="str">
            <v>015504</v>
          </cell>
          <cell r="AE720" t="str">
            <v>TML</v>
          </cell>
          <cell r="AF720" t="str">
            <v>12019</v>
          </cell>
          <cell r="AG720" t="str">
            <v>SRL</v>
          </cell>
          <cell r="AH720" t="str">
            <v>0350</v>
          </cell>
          <cell r="AI720" t="str">
            <v>DLV</v>
          </cell>
          <cell r="AJ720" t="str">
            <v>000</v>
          </cell>
          <cell r="AK720" t="str">
            <v>REL</v>
          </cell>
          <cell r="AL720" t="str">
            <v>000</v>
          </cell>
          <cell r="AM720" t="str">
            <v>LN#</v>
          </cell>
          <cell r="AO720" t="str">
            <v>UOI</v>
          </cell>
          <cell r="AP720" t="str">
            <v>EA</v>
          </cell>
          <cell r="AU720" t="str">
            <v>0</v>
          </cell>
          <cell r="AW720" t="str">
            <v>000</v>
          </cell>
          <cell r="AX720" t="str">
            <v>00</v>
          </cell>
          <cell r="AY720" t="str">
            <v>0</v>
          </cell>
          <cell r="AZ720" t="str">
            <v>FPL Fibernet</v>
          </cell>
        </row>
        <row r="721">
          <cell r="A721" t="str">
            <v>107100</v>
          </cell>
          <cell r="B721" t="str">
            <v>0368</v>
          </cell>
          <cell r="C721" t="str">
            <v>06200</v>
          </cell>
          <cell r="D721" t="str">
            <v>0FIBER</v>
          </cell>
          <cell r="E721" t="str">
            <v>368000</v>
          </cell>
          <cell r="F721" t="str">
            <v>0676</v>
          </cell>
          <cell r="G721" t="str">
            <v>12450</v>
          </cell>
          <cell r="H721" t="str">
            <v>A</v>
          </cell>
          <cell r="I721" t="str">
            <v>00000041</v>
          </cell>
          <cell r="J721">
            <v>65</v>
          </cell>
          <cell r="K721">
            <v>368</v>
          </cell>
          <cell r="L721">
            <v>6202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 t="str">
            <v>0676</v>
          </cell>
          <cell r="R721" t="str">
            <v>12450</v>
          </cell>
          <cell r="S721" t="str">
            <v>200212</v>
          </cell>
          <cell r="T721" t="str">
            <v>SA01</v>
          </cell>
          <cell r="U721">
            <v>-0.01</v>
          </cell>
          <cell r="V721" t="str">
            <v>LDB</v>
          </cell>
          <cell r="W721">
            <v>0</v>
          </cell>
          <cell r="Y721">
            <v>0</v>
          </cell>
          <cell r="Z721">
            <v>-1</v>
          </cell>
          <cell r="AA721" t="str">
            <v>MS#</v>
          </cell>
          <cell r="AB721" t="str">
            <v xml:space="preserve">   998010148</v>
          </cell>
          <cell r="AC721" t="str">
            <v>BCH</v>
          </cell>
          <cell r="AD721" t="str">
            <v>015504</v>
          </cell>
          <cell r="AE721" t="str">
            <v>TML</v>
          </cell>
          <cell r="AF721" t="str">
            <v>12019</v>
          </cell>
          <cell r="AG721" t="str">
            <v>SRL</v>
          </cell>
          <cell r="AH721" t="str">
            <v>0350</v>
          </cell>
          <cell r="AI721" t="str">
            <v>DLV</v>
          </cell>
          <cell r="AJ721" t="str">
            <v>000</v>
          </cell>
          <cell r="AK721" t="str">
            <v>REL</v>
          </cell>
          <cell r="AL721" t="str">
            <v>000</v>
          </cell>
          <cell r="AM721" t="str">
            <v>LN#</v>
          </cell>
          <cell r="AO721" t="str">
            <v>UOI</v>
          </cell>
          <cell r="AP721" t="str">
            <v>EA</v>
          </cell>
          <cell r="AU721" t="str">
            <v>0</v>
          </cell>
          <cell r="AW721" t="str">
            <v>000</v>
          </cell>
          <cell r="AX721" t="str">
            <v>00</v>
          </cell>
          <cell r="AY721" t="str">
            <v>0</v>
          </cell>
          <cell r="AZ721" t="str">
            <v>FPL Fibernet</v>
          </cell>
        </row>
        <row r="722">
          <cell r="A722" t="str">
            <v>107100</v>
          </cell>
          <cell r="B722" t="str">
            <v>0368</v>
          </cell>
          <cell r="C722" t="str">
            <v>06200</v>
          </cell>
          <cell r="D722" t="str">
            <v>0FIBER</v>
          </cell>
          <cell r="E722" t="str">
            <v>368000</v>
          </cell>
          <cell r="F722" t="str">
            <v>0676</v>
          </cell>
          <cell r="G722" t="str">
            <v>12450</v>
          </cell>
          <cell r="H722" t="str">
            <v>A</v>
          </cell>
          <cell r="I722" t="str">
            <v>00000041</v>
          </cell>
          <cell r="J722">
            <v>65</v>
          </cell>
          <cell r="K722">
            <v>368</v>
          </cell>
          <cell r="L722">
            <v>6202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 t="str">
            <v>0676</v>
          </cell>
          <cell r="R722" t="str">
            <v>12450</v>
          </cell>
          <cell r="S722" t="str">
            <v>200212</v>
          </cell>
          <cell r="T722" t="str">
            <v>SA01</v>
          </cell>
          <cell r="U722">
            <v>-0.01</v>
          </cell>
          <cell r="V722" t="str">
            <v>LDB</v>
          </cell>
          <cell r="W722">
            <v>0</v>
          </cell>
          <cell r="Y722">
            <v>0</v>
          </cell>
          <cell r="Z722">
            <v>-1</v>
          </cell>
          <cell r="AA722" t="str">
            <v>MS#</v>
          </cell>
          <cell r="AB722" t="str">
            <v xml:space="preserve">   998010149</v>
          </cell>
          <cell r="AC722" t="str">
            <v>BCH</v>
          </cell>
          <cell r="AD722" t="str">
            <v>015504</v>
          </cell>
          <cell r="AE722" t="str">
            <v>TML</v>
          </cell>
          <cell r="AF722" t="str">
            <v>12019</v>
          </cell>
          <cell r="AG722" t="str">
            <v>SRL</v>
          </cell>
          <cell r="AH722" t="str">
            <v>0350</v>
          </cell>
          <cell r="AI722" t="str">
            <v>DLV</v>
          </cell>
          <cell r="AJ722" t="str">
            <v>000</v>
          </cell>
          <cell r="AK722" t="str">
            <v>REL</v>
          </cell>
          <cell r="AL722" t="str">
            <v>000</v>
          </cell>
          <cell r="AM722" t="str">
            <v>LN#</v>
          </cell>
          <cell r="AO722" t="str">
            <v>UOI</v>
          </cell>
          <cell r="AP722" t="str">
            <v>EA</v>
          </cell>
          <cell r="AU722" t="str">
            <v>0</v>
          </cell>
          <cell r="AW722" t="str">
            <v>000</v>
          </cell>
          <cell r="AX722" t="str">
            <v>00</v>
          </cell>
          <cell r="AY722" t="str">
            <v>0</v>
          </cell>
          <cell r="AZ722" t="str">
            <v>FPL Fibernet</v>
          </cell>
        </row>
        <row r="723">
          <cell r="A723" t="str">
            <v>107100</v>
          </cell>
          <cell r="B723" t="str">
            <v>0368</v>
          </cell>
          <cell r="C723" t="str">
            <v>06200</v>
          </cell>
          <cell r="D723" t="str">
            <v>0FIBER</v>
          </cell>
          <cell r="E723" t="str">
            <v>368000</v>
          </cell>
          <cell r="F723" t="str">
            <v>0676</v>
          </cell>
          <cell r="G723" t="str">
            <v>12450</v>
          </cell>
          <cell r="H723" t="str">
            <v>A</v>
          </cell>
          <cell r="I723" t="str">
            <v>00000041</v>
          </cell>
          <cell r="J723">
            <v>65</v>
          </cell>
          <cell r="K723">
            <v>368</v>
          </cell>
          <cell r="L723">
            <v>6202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 t="str">
            <v>0676</v>
          </cell>
          <cell r="R723" t="str">
            <v>12450</v>
          </cell>
          <cell r="S723" t="str">
            <v>200212</v>
          </cell>
          <cell r="T723" t="str">
            <v>SA01</v>
          </cell>
          <cell r="U723">
            <v>-0.01</v>
          </cell>
          <cell r="V723" t="str">
            <v>LDB</v>
          </cell>
          <cell r="W723">
            <v>0</v>
          </cell>
          <cell r="Y723">
            <v>0</v>
          </cell>
          <cell r="Z723">
            <v>-1</v>
          </cell>
          <cell r="AA723" t="str">
            <v>MS#</v>
          </cell>
          <cell r="AB723" t="str">
            <v xml:space="preserve">   998010150</v>
          </cell>
          <cell r="AC723" t="str">
            <v>BCH</v>
          </cell>
          <cell r="AD723" t="str">
            <v>015504</v>
          </cell>
          <cell r="AE723" t="str">
            <v>TML</v>
          </cell>
          <cell r="AF723" t="str">
            <v>12019</v>
          </cell>
          <cell r="AG723" t="str">
            <v>SRL</v>
          </cell>
          <cell r="AH723" t="str">
            <v>0350</v>
          </cell>
          <cell r="AI723" t="str">
            <v>DLV</v>
          </cell>
          <cell r="AJ723" t="str">
            <v>000</v>
          </cell>
          <cell r="AK723" t="str">
            <v>REL</v>
          </cell>
          <cell r="AL723" t="str">
            <v>000</v>
          </cell>
          <cell r="AM723" t="str">
            <v>LN#</v>
          </cell>
          <cell r="AO723" t="str">
            <v>UOI</v>
          </cell>
          <cell r="AP723" t="str">
            <v>EA</v>
          </cell>
          <cell r="AU723" t="str">
            <v>0</v>
          </cell>
          <cell r="AW723" t="str">
            <v>000</v>
          </cell>
          <cell r="AX723" t="str">
            <v>00</v>
          </cell>
          <cell r="AY723" t="str">
            <v>0</v>
          </cell>
          <cell r="AZ723" t="str">
            <v>FPL Fibernet</v>
          </cell>
        </row>
        <row r="724">
          <cell r="A724" t="str">
            <v>107100</v>
          </cell>
          <cell r="B724" t="str">
            <v>0368</v>
          </cell>
          <cell r="C724" t="str">
            <v>06200</v>
          </cell>
          <cell r="D724" t="str">
            <v>0FIBER</v>
          </cell>
          <cell r="E724" t="str">
            <v>368000</v>
          </cell>
          <cell r="F724" t="str">
            <v>0676</v>
          </cell>
          <cell r="G724" t="str">
            <v>12450</v>
          </cell>
          <cell r="H724" t="str">
            <v>A</v>
          </cell>
          <cell r="I724" t="str">
            <v>00000041</v>
          </cell>
          <cell r="J724">
            <v>65</v>
          </cell>
          <cell r="K724">
            <v>368</v>
          </cell>
          <cell r="L724">
            <v>6202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 t="str">
            <v>0676</v>
          </cell>
          <cell r="R724" t="str">
            <v>12450</v>
          </cell>
          <cell r="S724" t="str">
            <v>200212</v>
          </cell>
          <cell r="T724" t="str">
            <v>SA01</v>
          </cell>
          <cell r="U724">
            <v>-0.01</v>
          </cell>
          <cell r="V724" t="str">
            <v>LDB</v>
          </cell>
          <cell r="W724">
            <v>0</v>
          </cell>
          <cell r="Y724">
            <v>0</v>
          </cell>
          <cell r="Z724">
            <v>-1</v>
          </cell>
          <cell r="AA724" t="str">
            <v>MS#</v>
          </cell>
          <cell r="AB724" t="str">
            <v xml:space="preserve">   998010151</v>
          </cell>
          <cell r="AC724" t="str">
            <v>BCH</v>
          </cell>
          <cell r="AD724" t="str">
            <v>015504</v>
          </cell>
          <cell r="AE724" t="str">
            <v>TML</v>
          </cell>
          <cell r="AF724" t="str">
            <v>12019</v>
          </cell>
          <cell r="AG724" t="str">
            <v>SRL</v>
          </cell>
          <cell r="AH724" t="str">
            <v>0350</v>
          </cell>
          <cell r="AI724" t="str">
            <v>DLV</v>
          </cell>
          <cell r="AJ724" t="str">
            <v>000</v>
          </cell>
          <cell r="AK724" t="str">
            <v>REL</v>
          </cell>
          <cell r="AL724" t="str">
            <v>000</v>
          </cell>
          <cell r="AM724" t="str">
            <v>LN#</v>
          </cell>
          <cell r="AO724" t="str">
            <v>UOI</v>
          </cell>
          <cell r="AP724" t="str">
            <v>EA</v>
          </cell>
          <cell r="AU724" t="str">
            <v>0</v>
          </cell>
          <cell r="AW724" t="str">
            <v>000</v>
          </cell>
          <cell r="AX724" t="str">
            <v>00</v>
          </cell>
          <cell r="AY724" t="str">
            <v>0</v>
          </cell>
          <cell r="AZ724" t="str">
            <v>FPL Fibernet</v>
          </cell>
        </row>
        <row r="725">
          <cell r="A725" t="str">
            <v>107100</v>
          </cell>
          <cell r="B725" t="str">
            <v>0368</v>
          </cell>
          <cell r="C725" t="str">
            <v>06200</v>
          </cell>
          <cell r="D725" t="str">
            <v>0FIBER</v>
          </cell>
          <cell r="E725" t="str">
            <v>368000</v>
          </cell>
          <cell r="F725" t="str">
            <v>0676</v>
          </cell>
          <cell r="G725" t="str">
            <v>12450</v>
          </cell>
          <cell r="H725" t="str">
            <v>A</v>
          </cell>
          <cell r="I725" t="str">
            <v>00000041</v>
          </cell>
          <cell r="J725">
            <v>65</v>
          </cell>
          <cell r="K725">
            <v>368</v>
          </cell>
          <cell r="L725">
            <v>6202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 t="str">
            <v>0676</v>
          </cell>
          <cell r="R725" t="str">
            <v>12450</v>
          </cell>
          <cell r="S725" t="str">
            <v>200212</v>
          </cell>
          <cell r="T725" t="str">
            <v>SA01</v>
          </cell>
          <cell r="U725">
            <v>-0.01</v>
          </cell>
          <cell r="V725" t="str">
            <v>LDB</v>
          </cell>
          <cell r="W725">
            <v>0</v>
          </cell>
          <cell r="Y725">
            <v>0</v>
          </cell>
          <cell r="Z725">
            <v>-1</v>
          </cell>
          <cell r="AA725" t="str">
            <v>MS#</v>
          </cell>
          <cell r="AB725" t="str">
            <v xml:space="preserve">   998010152</v>
          </cell>
          <cell r="AC725" t="str">
            <v>BCH</v>
          </cell>
          <cell r="AD725" t="str">
            <v>015504</v>
          </cell>
          <cell r="AE725" t="str">
            <v>TML</v>
          </cell>
          <cell r="AF725" t="str">
            <v>12019</v>
          </cell>
          <cell r="AG725" t="str">
            <v>SRL</v>
          </cell>
          <cell r="AH725" t="str">
            <v>0350</v>
          </cell>
          <cell r="AI725" t="str">
            <v>DLV</v>
          </cell>
          <cell r="AJ725" t="str">
            <v>000</v>
          </cell>
          <cell r="AK725" t="str">
            <v>REL</v>
          </cell>
          <cell r="AL725" t="str">
            <v>000</v>
          </cell>
          <cell r="AM725" t="str">
            <v>LN#</v>
          </cell>
          <cell r="AO725" t="str">
            <v>UOI</v>
          </cell>
          <cell r="AP725" t="str">
            <v>EA</v>
          </cell>
          <cell r="AU725" t="str">
            <v>0</v>
          </cell>
          <cell r="AW725" t="str">
            <v>000</v>
          </cell>
          <cell r="AX725" t="str">
            <v>00</v>
          </cell>
          <cell r="AY725" t="str">
            <v>0</v>
          </cell>
          <cell r="AZ725" t="str">
            <v>FPL Fibernet</v>
          </cell>
        </row>
        <row r="726">
          <cell r="A726" t="str">
            <v>107100</v>
          </cell>
          <cell r="B726" t="str">
            <v>0368</v>
          </cell>
          <cell r="C726" t="str">
            <v>06200</v>
          </cell>
          <cell r="D726" t="str">
            <v>0FIBER</v>
          </cell>
          <cell r="E726" t="str">
            <v>368000</v>
          </cell>
          <cell r="F726" t="str">
            <v>0676</v>
          </cell>
          <cell r="G726" t="str">
            <v>12450</v>
          </cell>
          <cell r="H726" t="str">
            <v>A</v>
          </cell>
          <cell r="I726" t="str">
            <v>00000041</v>
          </cell>
          <cell r="J726">
            <v>65</v>
          </cell>
          <cell r="K726">
            <v>368</v>
          </cell>
          <cell r="L726">
            <v>6202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 t="str">
            <v>0676</v>
          </cell>
          <cell r="R726" t="str">
            <v>12450</v>
          </cell>
          <cell r="S726" t="str">
            <v>200212</v>
          </cell>
          <cell r="T726" t="str">
            <v>SA01</v>
          </cell>
          <cell r="U726">
            <v>-0.01</v>
          </cell>
          <cell r="V726" t="str">
            <v>LDB</v>
          </cell>
          <cell r="W726">
            <v>0</v>
          </cell>
          <cell r="Y726">
            <v>0</v>
          </cell>
          <cell r="Z726">
            <v>-1</v>
          </cell>
          <cell r="AA726" t="str">
            <v>MS#</v>
          </cell>
          <cell r="AB726" t="str">
            <v xml:space="preserve">   998010152</v>
          </cell>
          <cell r="AC726" t="str">
            <v>BCH</v>
          </cell>
          <cell r="AD726" t="str">
            <v>015504</v>
          </cell>
          <cell r="AE726" t="str">
            <v>TML</v>
          </cell>
          <cell r="AF726" t="str">
            <v>12019</v>
          </cell>
          <cell r="AG726" t="str">
            <v>SRL</v>
          </cell>
          <cell r="AH726" t="str">
            <v>0350</v>
          </cell>
          <cell r="AI726" t="str">
            <v>DLV</v>
          </cell>
          <cell r="AJ726" t="str">
            <v>000</v>
          </cell>
          <cell r="AK726" t="str">
            <v>REL</v>
          </cell>
          <cell r="AL726" t="str">
            <v>000</v>
          </cell>
          <cell r="AM726" t="str">
            <v>LN#</v>
          </cell>
          <cell r="AO726" t="str">
            <v>UOI</v>
          </cell>
          <cell r="AP726" t="str">
            <v>EA</v>
          </cell>
          <cell r="AU726" t="str">
            <v>0</v>
          </cell>
          <cell r="AW726" t="str">
            <v>000</v>
          </cell>
          <cell r="AX726" t="str">
            <v>00</v>
          </cell>
          <cell r="AY726" t="str">
            <v>0</v>
          </cell>
          <cell r="AZ726" t="str">
            <v>FPL Fibernet</v>
          </cell>
        </row>
        <row r="727">
          <cell r="A727" t="str">
            <v>107100</v>
          </cell>
          <cell r="B727" t="str">
            <v>0368</v>
          </cell>
          <cell r="C727" t="str">
            <v>06200</v>
          </cell>
          <cell r="D727" t="str">
            <v>0FIBER</v>
          </cell>
          <cell r="E727" t="str">
            <v>368000</v>
          </cell>
          <cell r="F727" t="str">
            <v>0676</v>
          </cell>
          <cell r="G727" t="str">
            <v>12450</v>
          </cell>
          <cell r="H727" t="str">
            <v>A</v>
          </cell>
          <cell r="I727" t="str">
            <v>00000041</v>
          </cell>
          <cell r="J727">
            <v>65</v>
          </cell>
          <cell r="K727">
            <v>368</v>
          </cell>
          <cell r="L727">
            <v>6202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 t="str">
            <v>0676</v>
          </cell>
          <cell r="R727" t="str">
            <v>12450</v>
          </cell>
          <cell r="S727" t="str">
            <v>200212</v>
          </cell>
          <cell r="T727" t="str">
            <v>SA01</v>
          </cell>
          <cell r="U727">
            <v>-0.01</v>
          </cell>
          <cell r="V727" t="str">
            <v>LDB</v>
          </cell>
          <cell r="W727">
            <v>0</v>
          </cell>
          <cell r="Y727">
            <v>0</v>
          </cell>
          <cell r="Z727">
            <v>-1</v>
          </cell>
          <cell r="AA727" t="str">
            <v>MS#</v>
          </cell>
          <cell r="AB727" t="str">
            <v xml:space="preserve">   998010154</v>
          </cell>
          <cell r="AC727" t="str">
            <v>BCH</v>
          </cell>
          <cell r="AD727" t="str">
            <v>015504</v>
          </cell>
          <cell r="AE727" t="str">
            <v>TML</v>
          </cell>
          <cell r="AF727" t="str">
            <v>12019</v>
          </cell>
          <cell r="AG727" t="str">
            <v>SRL</v>
          </cell>
          <cell r="AH727" t="str">
            <v>0350</v>
          </cell>
          <cell r="AI727" t="str">
            <v>DLV</v>
          </cell>
          <cell r="AJ727" t="str">
            <v>000</v>
          </cell>
          <cell r="AK727" t="str">
            <v>REL</v>
          </cell>
          <cell r="AL727" t="str">
            <v>000</v>
          </cell>
          <cell r="AM727" t="str">
            <v>LN#</v>
          </cell>
          <cell r="AO727" t="str">
            <v>UOI</v>
          </cell>
          <cell r="AP727" t="str">
            <v>EA</v>
          </cell>
          <cell r="AU727" t="str">
            <v>0</v>
          </cell>
          <cell r="AW727" t="str">
            <v>000</v>
          </cell>
          <cell r="AX727" t="str">
            <v>00</v>
          </cell>
          <cell r="AY727" t="str">
            <v>0</v>
          </cell>
          <cell r="AZ727" t="str">
            <v>FPL Fibernet</v>
          </cell>
        </row>
        <row r="728">
          <cell r="A728" t="str">
            <v>107100</v>
          </cell>
          <cell r="B728" t="str">
            <v>0368</v>
          </cell>
          <cell r="C728" t="str">
            <v>06200</v>
          </cell>
          <cell r="D728" t="str">
            <v>0FIBER</v>
          </cell>
          <cell r="E728" t="str">
            <v>368000</v>
          </cell>
          <cell r="F728" t="str">
            <v>0676</v>
          </cell>
          <cell r="G728" t="str">
            <v>12450</v>
          </cell>
          <cell r="H728" t="str">
            <v>A</v>
          </cell>
          <cell r="I728" t="str">
            <v>00000041</v>
          </cell>
          <cell r="J728">
            <v>65</v>
          </cell>
          <cell r="K728">
            <v>368</v>
          </cell>
          <cell r="L728">
            <v>6202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 t="str">
            <v>0676</v>
          </cell>
          <cell r="R728" t="str">
            <v>12450</v>
          </cell>
          <cell r="S728" t="str">
            <v>200212</v>
          </cell>
          <cell r="T728" t="str">
            <v>SA01</v>
          </cell>
          <cell r="U728">
            <v>-0.01</v>
          </cell>
          <cell r="V728" t="str">
            <v>LDB</v>
          </cell>
          <cell r="W728">
            <v>0</v>
          </cell>
          <cell r="Y728">
            <v>0</v>
          </cell>
          <cell r="Z728">
            <v>-1</v>
          </cell>
          <cell r="AA728" t="str">
            <v>MS#</v>
          </cell>
          <cell r="AB728" t="str">
            <v xml:space="preserve">   998010154</v>
          </cell>
          <cell r="AC728" t="str">
            <v>BCH</v>
          </cell>
          <cell r="AD728" t="str">
            <v>015504</v>
          </cell>
          <cell r="AE728" t="str">
            <v>TML</v>
          </cell>
          <cell r="AF728" t="str">
            <v>12019</v>
          </cell>
          <cell r="AG728" t="str">
            <v>SRL</v>
          </cell>
          <cell r="AH728" t="str">
            <v>0350</v>
          </cell>
          <cell r="AI728" t="str">
            <v>DLV</v>
          </cell>
          <cell r="AJ728" t="str">
            <v>000</v>
          </cell>
          <cell r="AK728" t="str">
            <v>REL</v>
          </cell>
          <cell r="AL728" t="str">
            <v>000</v>
          </cell>
          <cell r="AM728" t="str">
            <v>LN#</v>
          </cell>
          <cell r="AO728" t="str">
            <v>UOI</v>
          </cell>
          <cell r="AP728" t="str">
            <v>EA</v>
          </cell>
          <cell r="AU728" t="str">
            <v>0</v>
          </cell>
          <cell r="AW728" t="str">
            <v>000</v>
          </cell>
          <cell r="AX728" t="str">
            <v>00</v>
          </cell>
          <cell r="AY728" t="str">
            <v>0</v>
          </cell>
          <cell r="AZ728" t="str">
            <v>FPL Fibernet</v>
          </cell>
        </row>
        <row r="729">
          <cell r="A729" t="str">
            <v>107100</v>
          </cell>
          <cell r="B729" t="str">
            <v>0368</v>
          </cell>
          <cell r="C729" t="str">
            <v>06200</v>
          </cell>
          <cell r="D729" t="str">
            <v>0FIBER</v>
          </cell>
          <cell r="E729" t="str">
            <v>368000</v>
          </cell>
          <cell r="F729" t="str">
            <v>0676</v>
          </cell>
          <cell r="G729" t="str">
            <v>12450</v>
          </cell>
          <cell r="H729" t="str">
            <v>A</v>
          </cell>
          <cell r="I729" t="str">
            <v>00000041</v>
          </cell>
          <cell r="J729">
            <v>65</v>
          </cell>
          <cell r="K729">
            <v>368</v>
          </cell>
          <cell r="L729">
            <v>6202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 t="str">
            <v>0676</v>
          </cell>
          <cell r="R729" t="str">
            <v>12450</v>
          </cell>
          <cell r="S729" t="str">
            <v>200212</v>
          </cell>
          <cell r="T729" t="str">
            <v>SA01</v>
          </cell>
          <cell r="U729">
            <v>-0.01</v>
          </cell>
          <cell r="V729" t="str">
            <v>LDB</v>
          </cell>
          <cell r="W729">
            <v>0</v>
          </cell>
          <cell r="Y729">
            <v>0</v>
          </cell>
          <cell r="Z729">
            <v>-1</v>
          </cell>
          <cell r="AA729" t="str">
            <v>MS#</v>
          </cell>
          <cell r="AB729" t="str">
            <v xml:space="preserve">   998010155</v>
          </cell>
          <cell r="AC729" t="str">
            <v>BCH</v>
          </cell>
          <cell r="AD729" t="str">
            <v>012885</v>
          </cell>
          <cell r="AE729" t="str">
            <v>TML</v>
          </cell>
          <cell r="AF729" t="str">
            <v>12020</v>
          </cell>
          <cell r="AG729" t="str">
            <v>SRL</v>
          </cell>
          <cell r="AH729" t="str">
            <v>0350</v>
          </cell>
          <cell r="AI729" t="str">
            <v>DLV</v>
          </cell>
          <cell r="AJ729" t="str">
            <v>000</v>
          </cell>
          <cell r="AK729" t="str">
            <v>REL</v>
          </cell>
          <cell r="AL729" t="str">
            <v>000</v>
          </cell>
          <cell r="AM729" t="str">
            <v>LN#</v>
          </cell>
          <cell r="AO729" t="str">
            <v>UOI</v>
          </cell>
          <cell r="AP729" t="str">
            <v>EA</v>
          </cell>
          <cell r="AU729" t="str">
            <v>0</v>
          </cell>
          <cell r="AW729" t="str">
            <v>000</v>
          </cell>
          <cell r="AX729" t="str">
            <v>00</v>
          </cell>
          <cell r="AY729" t="str">
            <v>0</v>
          </cell>
          <cell r="AZ729" t="str">
            <v>FPL Fibernet</v>
          </cell>
        </row>
        <row r="730">
          <cell r="A730" t="str">
            <v>107100</v>
          </cell>
          <cell r="B730" t="str">
            <v>0368</v>
          </cell>
          <cell r="C730" t="str">
            <v>06200</v>
          </cell>
          <cell r="D730" t="str">
            <v>0FIBER</v>
          </cell>
          <cell r="E730" t="str">
            <v>368000</v>
          </cell>
          <cell r="F730" t="str">
            <v>0676</v>
          </cell>
          <cell r="G730" t="str">
            <v>12450</v>
          </cell>
          <cell r="H730" t="str">
            <v>A</v>
          </cell>
          <cell r="I730" t="str">
            <v>00000041</v>
          </cell>
          <cell r="J730">
            <v>65</v>
          </cell>
          <cell r="K730">
            <v>368</v>
          </cell>
          <cell r="L730">
            <v>6202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 t="str">
            <v>0676</v>
          </cell>
          <cell r="R730" t="str">
            <v>12450</v>
          </cell>
          <cell r="S730" t="str">
            <v>200212</v>
          </cell>
          <cell r="T730" t="str">
            <v>SA01</v>
          </cell>
          <cell r="U730">
            <v>-0.01</v>
          </cell>
          <cell r="V730" t="str">
            <v>LDB</v>
          </cell>
          <cell r="W730">
            <v>0</v>
          </cell>
          <cell r="Y730">
            <v>0</v>
          </cell>
          <cell r="Z730">
            <v>-1</v>
          </cell>
          <cell r="AA730" t="str">
            <v>MS#</v>
          </cell>
          <cell r="AB730" t="str">
            <v xml:space="preserve">   998010157</v>
          </cell>
          <cell r="AC730" t="str">
            <v>BCH</v>
          </cell>
          <cell r="AD730" t="str">
            <v>015504</v>
          </cell>
          <cell r="AE730" t="str">
            <v>TML</v>
          </cell>
          <cell r="AF730" t="str">
            <v>12019</v>
          </cell>
          <cell r="AG730" t="str">
            <v>SRL</v>
          </cell>
          <cell r="AH730" t="str">
            <v>0350</v>
          </cell>
          <cell r="AI730" t="str">
            <v>DLV</v>
          </cell>
          <cell r="AJ730" t="str">
            <v>000</v>
          </cell>
          <cell r="AK730" t="str">
            <v>REL</v>
          </cell>
          <cell r="AL730" t="str">
            <v>000</v>
          </cell>
          <cell r="AM730" t="str">
            <v>LN#</v>
          </cell>
          <cell r="AO730" t="str">
            <v>UOI</v>
          </cell>
          <cell r="AP730" t="str">
            <v>EA</v>
          </cell>
          <cell r="AU730" t="str">
            <v>0</v>
          </cell>
          <cell r="AW730" t="str">
            <v>000</v>
          </cell>
          <cell r="AX730" t="str">
            <v>00</v>
          </cell>
          <cell r="AY730" t="str">
            <v>0</v>
          </cell>
          <cell r="AZ730" t="str">
            <v>FPL Fibernet</v>
          </cell>
        </row>
        <row r="731">
          <cell r="A731" t="str">
            <v>107100</v>
          </cell>
          <cell r="B731" t="str">
            <v>0368</v>
          </cell>
          <cell r="C731" t="str">
            <v>06200</v>
          </cell>
          <cell r="D731" t="str">
            <v>0FIBER</v>
          </cell>
          <cell r="E731" t="str">
            <v>368000</v>
          </cell>
          <cell r="F731" t="str">
            <v>0676</v>
          </cell>
          <cell r="G731" t="str">
            <v>12450</v>
          </cell>
          <cell r="H731" t="str">
            <v>A</v>
          </cell>
          <cell r="I731" t="str">
            <v>00000041</v>
          </cell>
          <cell r="J731">
            <v>65</v>
          </cell>
          <cell r="K731">
            <v>368</v>
          </cell>
          <cell r="L731">
            <v>6202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 t="str">
            <v>0676</v>
          </cell>
          <cell r="R731" t="str">
            <v>12450</v>
          </cell>
          <cell r="S731" t="str">
            <v>200212</v>
          </cell>
          <cell r="T731" t="str">
            <v>SA01</v>
          </cell>
          <cell r="U731">
            <v>-0.01</v>
          </cell>
          <cell r="V731" t="str">
            <v>LDB</v>
          </cell>
          <cell r="W731">
            <v>0</v>
          </cell>
          <cell r="Y731">
            <v>0</v>
          </cell>
          <cell r="Z731">
            <v>-1</v>
          </cell>
          <cell r="AA731" t="str">
            <v>MS#</v>
          </cell>
          <cell r="AB731" t="str">
            <v xml:space="preserve">   998010157</v>
          </cell>
          <cell r="AC731" t="str">
            <v>BCH</v>
          </cell>
          <cell r="AD731" t="str">
            <v>015504</v>
          </cell>
          <cell r="AE731" t="str">
            <v>TML</v>
          </cell>
          <cell r="AF731" t="str">
            <v>12019</v>
          </cell>
          <cell r="AG731" t="str">
            <v>SRL</v>
          </cell>
          <cell r="AH731" t="str">
            <v>0350</v>
          </cell>
          <cell r="AI731" t="str">
            <v>DLV</v>
          </cell>
          <cell r="AJ731" t="str">
            <v>000</v>
          </cell>
          <cell r="AK731" t="str">
            <v>REL</v>
          </cell>
          <cell r="AL731" t="str">
            <v>000</v>
          </cell>
          <cell r="AM731" t="str">
            <v>LN#</v>
          </cell>
          <cell r="AO731" t="str">
            <v>UOI</v>
          </cell>
          <cell r="AP731" t="str">
            <v>EA</v>
          </cell>
          <cell r="AU731" t="str">
            <v>0</v>
          </cell>
          <cell r="AW731" t="str">
            <v>000</v>
          </cell>
          <cell r="AX731" t="str">
            <v>00</v>
          </cell>
          <cell r="AY731" t="str">
            <v>0</v>
          </cell>
          <cell r="AZ731" t="str">
            <v>FPL Fibernet</v>
          </cell>
        </row>
        <row r="732">
          <cell r="A732" t="str">
            <v>107100</v>
          </cell>
          <cell r="B732" t="str">
            <v>0368</v>
          </cell>
          <cell r="C732" t="str">
            <v>06200</v>
          </cell>
          <cell r="D732" t="str">
            <v>0FIBER</v>
          </cell>
          <cell r="E732" t="str">
            <v>368000</v>
          </cell>
          <cell r="F732" t="str">
            <v>0676</v>
          </cell>
          <cell r="G732" t="str">
            <v>12450</v>
          </cell>
          <cell r="H732" t="str">
            <v>A</v>
          </cell>
          <cell r="I732" t="str">
            <v>00000041</v>
          </cell>
          <cell r="J732">
            <v>65</v>
          </cell>
          <cell r="K732">
            <v>368</v>
          </cell>
          <cell r="L732">
            <v>6202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 t="str">
            <v>0676</v>
          </cell>
          <cell r="R732" t="str">
            <v>12450</v>
          </cell>
          <cell r="S732" t="str">
            <v>200212</v>
          </cell>
          <cell r="T732" t="str">
            <v>SA01</v>
          </cell>
          <cell r="U732">
            <v>-0.01</v>
          </cell>
          <cell r="V732" t="str">
            <v>LDB</v>
          </cell>
          <cell r="W732">
            <v>0</v>
          </cell>
          <cell r="Y732">
            <v>0</v>
          </cell>
          <cell r="Z732">
            <v>-1</v>
          </cell>
          <cell r="AA732" t="str">
            <v>MS#</v>
          </cell>
          <cell r="AB732" t="str">
            <v xml:space="preserve">   998010158</v>
          </cell>
          <cell r="AC732" t="str">
            <v>BCH</v>
          </cell>
          <cell r="AD732" t="str">
            <v>015504</v>
          </cell>
          <cell r="AE732" t="str">
            <v>TML</v>
          </cell>
          <cell r="AF732" t="str">
            <v>12019</v>
          </cell>
          <cell r="AG732" t="str">
            <v>SRL</v>
          </cell>
          <cell r="AH732" t="str">
            <v>0350</v>
          </cell>
          <cell r="AI732" t="str">
            <v>DLV</v>
          </cell>
          <cell r="AJ732" t="str">
            <v>000</v>
          </cell>
          <cell r="AK732" t="str">
            <v>REL</v>
          </cell>
          <cell r="AL732" t="str">
            <v>000</v>
          </cell>
          <cell r="AM732" t="str">
            <v>LN#</v>
          </cell>
          <cell r="AO732" t="str">
            <v>UOI</v>
          </cell>
          <cell r="AP732" t="str">
            <v>EA</v>
          </cell>
          <cell r="AU732" t="str">
            <v>0</v>
          </cell>
          <cell r="AW732" t="str">
            <v>000</v>
          </cell>
          <cell r="AX732" t="str">
            <v>00</v>
          </cell>
          <cell r="AY732" t="str">
            <v>0</v>
          </cell>
          <cell r="AZ732" t="str">
            <v>FPL Fibernet</v>
          </cell>
        </row>
        <row r="733">
          <cell r="A733" t="str">
            <v>107100</v>
          </cell>
          <cell r="B733" t="str">
            <v>0368</v>
          </cell>
          <cell r="C733" t="str">
            <v>06200</v>
          </cell>
          <cell r="D733" t="str">
            <v>0FIBER</v>
          </cell>
          <cell r="E733" t="str">
            <v>368000</v>
          </cell>
          <cell r="F733" t="str">
            <v>0676</v>
          </cell>
          <cell r="G733" t="str">
            <v>12450</v>
          </cell>
          <cell r="H733" t="str">
            <v>A</v>
          </cell>
          <cell r="I733" t="str">
            <v>00000041</v>
          </cell>
          <cell r="J733">
            <v>65</v>
          </cell>
          <cell r="K733">
            <v>368</v>
          </cell>
          <cell r="L733">
            <v>6202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 t="str">
            <v>0676</v>
          </cell>
          <cell r="R733" t="str">
            <v>12450</v>
          </cell>
          <cell r="S733" t="str">
            <v>200212</v>
          </cell>
          <cell r="T733" t="str">
            <v>SA01</v>
          </cell>
          <cell r="U733">
            <v>-0.01</v>
          </cell>
          <cell r="V733" t="str">
            <v>LDB</v>
          </cell>
          <cell r="W733">
            <v>0</v>
          </cell>
          <cell r="Y733">
            <v>0</v>
          </cell>
          <cell r="Z733">
            <v>-1</v>
          </cell>
          <cell r="AA733" t="str">
            <v>MS#</v>
          </cell>
          <cell r="AB733" t="str">
            <v xml:space="preserve">   998010161</v>
          </cell>
          <cell r="AC733" t="str">
            <v>BCH</v>
          </cell>
          <cell r="AD733" t="str">
            <v>015504</v>
          </cell>
          <cell r="AE733" t="str">
            <v>TML</v>
          </cell>
          <cell r="AF733" t="str">
            <v>12019</v>
          </cell>
          <cell r="AG733" t="str">
            <v>SRL</v>
          </cell>
          <cell r="AH733" t="str">
            <v>0350</v>
          </cell>
          <cell r="AI733" t="str">
            <v>DLV</v>
          </cell>
          <cell r="AJ733" t="str">
            <v>000</v>
          </cell>
          <cell r="AK733" t="str">
            <v>REL</v>
          </cell>
          <cell r="AL733" t="str">
            <v>000</v>
          </cell>
          <cell r="AM733" t="str">
            <v>LN#</v>
          </cell>
          <cell r="AO733" t="str">
            <v>UOI</v>
          </cell>
          <cell r="AP733" t="str">
            <v>EA</v>
          </cell>
          <cell r="AU733" t="str">
            <v>0</v>
          </cell>
          <cell r="AW733" t="str">
            <v>000</v>
          </cell>
          <cell r="AX733" t="str">
            <v>00</v>
          </cell>
          <cell r="AY733" t="str">
            <v>0</v>
          </cell>
          <cell r="AZ733" t="str">
            <v>FPL Fibernet</v>
          </cell>
        </row>
        <row r="734">
          <cell r="A734" t="str">
            <v>107100</v>
          </cell>
          <cell r="B734" t="str">
            <v>0368</v>
          </cell>
          <cell r="C734" t="str">
            <v>06200</v>
          </cell>
          <cell r="D734" t="str">
            <v>0FIBER</v>
          </cell>
          <cell r="E734" t="str">
            <v>368000</v>
          </cell>
          <cell r="F734" t="str">
            <v>0676</v>
          </cell>
          <cell r="G734" t="str">
            <v>12450</v>
          </cell>
          <cell r="H734" t="str">
            <v>A</v>
          </cell>
          <cell r="I734" t="str">
            <v>00000041</v>
          </cell>
          <cell r="J734">
            <v>65</v>
          </cell>
          <cell r="K734">
            <v>368</v>
          </cell>
          <cell r="L734">
            <v>6202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 t="str">
            <v>0676</v>
          </cell>
          <cell r="R734" t="str">
            <v>12450</v>
          </cell>
          <cell r="S734" t="str">
            <v>200212</v>
          </cell>
          <cell r="T734" t="str">
            <v>SA01</v>
          </cell>
          <cell r="U734">
            <v>-0.01</v>
          </cell>
          <cell r="V734" t="str">
            <v>LDB</v>
          </cell>
          <cell r="W734">
            <v>0</v>
          </cell>
          <cell r="Y734">
            <v>0</v>
          </cell>
          <cell r="Z734">
            <v>-1</v>
          </cell>
          <cell r="AA734" t="str">
            <v>MS#</v>
          </cell>
          <cell r="AB734" t="str">
            <v xml:space="preserve">   998010162</v>
          </cell>
          <cell r="AC734" t="str">
            <v>BCH</v>
          </cell>
          <cell r="AD734" t="str">
            <v>015504</v>
          </cell>
          <cell r="AE734" t="str">
            <v>TML</v>
          </cell>
          <cell r="AF734" t="str">
            <v>12019</v>
          </cell>
          <cell r="AG734" t="str">
            <v>SRL</v>
          </cell>
          <cell r="AH734" t="str">
            <v>0350</v>
          </cell>
          <cell r="AI734" t="str">
            <v>DLV</v>
          </cell>
          <cell r="AJ734" t="str">
            <v>000</v>
          </cell>
          <cell r="AK734" t="str">
            <v>REL</v>
          </cell>
          <cell r="AL734" t="str">
            <v>000</v>
          </cell>
          <cell r="AM734" t="str">
            <v>LN#</v>
          </cell>
          <cell r="AO734" t="str">
            <v>UOI</v>
          </cell>
          <cell r="AP734" t="str">
            <v>EA</v>
          </cell>
          <cell r="AU734" t="str">
            <v>0</v>
          </cell>
          <cell r="AW734" t="str">
            <v>000</v>
          </cell>
          <cell r="AX734" t="str">
            <v>00</v>
          </cell>
          <cell r="AY734" t="str">
            <v>0</v>
          </cell>
          <cell r="AZ734" t="str">
            <v>FPL Fibernet</v>
          </cell>
        </row>
        <row r="735">
          <cell r="A735" t="str">
            <v>107100</v>
          </cell>
          <cell r="B735" t="str">
            <v>0368</v>
          </cell>
          <cell r="C735" t="str">
            <v>06200</v>
          </cell>
          <cell r="D735" t="str">
            <v>0FIBER</v>
          </cell>
          <cell r="E735" t="str">
            <v>368000</v>
          </cell>
          <cell r="F735" t="str">
            <v>0676</v>
          </cell>
          <cell r="G735" t="str">
            <v>12450</v>
          </cell>
          <cell r="H735" t="str">
            <v>A</v>
          </cell>
          <cell r="I735" t="str">
            <v>00000041</v>
          </cell>
          <cell r="J735">
            <v>65</v>
          </cell>
          <cell r="K735">
            <v>368</v>
          </cell>
          <cell r="L735">
            <v>6202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 t="str">
            <v>0676</v>
          </cell>
          <cell r="R735" t="str">
            <v>12450</v>
          </cell>
          <cell r="S735" t="str">
            <v>200212</v>
          </cell>
          <cell r="T735" t="str">
            <v>SA01</v>
          </cell>
          <cell r="U735">
            <v>-0.01</v>
          </cell>
          <cell r="V735" t="str">
            <v>LDB</v>
          </cell>
          <cell r="W735">
            <v>0</v>
          </cell>
          <cell r="Y735">
            <v>0</v>
          </cell>
          <cell r="Z735">
            <v>-1</v>
          </cell>
          <cell r="AA735" t="str">
            <v>MS#</v>
          </cell>
          <cell r="AB735" t="str">
            <v xml:space="preserve">   998010238</v>
          </cell>
          <cell r="AC735" t="str">
            <v>BCH</v>
          </cell>
          <cell r="AD735" t="str">
            <v>015504</v>
          </cell>
          <cell r="AE735" t="str">
            <v>TML</v>
          </cell>
          <cell r="AF735" t="str">
            <v>12019</v>
          </cell>
          <cell r="AG735" t="str">
            <v>SRL</v>
          </cell>
          <cell r="AH735" t="str">
            <v>0350</v>
          </cell>
          <cell r="AI735" t="str">
            <v>DLV</v>
          </cell>
          <cell r="AJ735" t="str">
            <v>000</v>
          </cell>
          <cell r="AK735" t="str">
            <v>REL</v>
          </cell>
          <cell r="AL735" t="str">
            <v>000</v>
          </cell>
          <cell r="AM735" t="str">
            <v>LN#</v>
          </cell>
          <cell r="AO735" t="str">
            <v>UOI</v>
          </cell>
          <cell r="AP735" t="str">
            <v>EA</v>
          </cell>
          <cell r="AU735" t="str">
            <v>0</v>
          </cell>
          <cell r="AW735" t="str">
            <v>000</v>
          </cell>
          <cell r="AX735" t="str">
            <v>00</v>
          </cell>
          <cell r="AY735" t="str">
            <v>0</v>
          </cell>
          <cell r="AZ735" t="str">
            <v>FPL Fibernet</v>
          </cell>
        </row>
        <row r="736">
          <cell r="A736" t="str">
            <v>107100</v>
          </cell>
          <cell r="B736" t="str">
            <v>0368</v>
          </cell>
          <cell r="C736" t="str">
            <v>06200</v>
          </cell>
          <cell r="D736" t="str">
            <v>0FIBER</v>
          </cell>
          <cell r="E736" t="str">
            <v>368000</v>
          </cell>
          <cell r="F736" t="str">
            <v>0676</v>
          </cell>
          <cell r="G736" t="str">
            <v>12450</v>
          </cell>
          <cell r="H736" t="str">
            <v>A</v>
          </cell>
          <cell r="I736" t="str">
            <v>00000041</v>
          </cell>
          <cell r="J736">
            <v>65</v>
          </cell>
          <cell r="K736">
            <v>368</v>
          </cell>
          <cell r="L736">
            <v>6202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 t="str">
            <v>0676</v>
          </cell>
          <cell r="R736" t="str">
            <v>12450</v>
          </cell>
          <cell r="S736" t="str">
            <v>200212</v>
          </cell>
          <cell r="T736" t="str">
            <v>SA01</v>
          </cell>
          <cell r="U736">
            <v>-0.01</v>
          </cell>
          <cell r="V736" t="str">
            <v>LDB</v>
          </cell>
          <cell r="W736">
            <v>0</v>
          </cell>
          <cell r="Y736">
            <v>0</v>
          </cell>
          <cell r="Z736">
            <v>-1</v>
          </cell>
          <cell r="AA736" t="str">
            <v>MS#</v>
          </cell>
          <cell r="AB736" t="str">
            <v xml:space="preserve">   998010243</v>
          </cell>
          <cell r="AC736" t="str">
            <v>BCH</v>
          </cell>
          <cell r="AD736" t="str">
            <v>015504</v>
          </cell>
          <cell r="AE736" t="str">
            <v>TML</v>
          </cell>
          <cell r="AF736" t="str">
            <v>12019</v>
          </cell>
          <cell r="AG736" t="str">
            <v>SRL</v>
          </cell>
          <cell r="AH736" t="str">
            <v>0350</v>
          </cell>
          <cell r="AI736" t="str">
            <v>DLV</v>
          </cell>
          <cell r="AJ736" t="str">
            <v>000</v>
          </cell>
          <cell r="AK736" t="str">
            <v>REL</v>
          </cell>
          <cell r="AL736" t="str">
            <v>000</v>
          </cell>
          <cell r="AM736" t="str">
            <v>LN#</v>
          </cell>
          <cell r="AO736" t="str">
            <v>UOI</v>
          </cell>
          <cell r="AP736" t="str">
            <v>EA</v>
          </cell>
          <cell r="AU736" t="str">
            <v>0</v>
          </cell>
          <cell r="AW736" t="str">
            <v>000</v>
          </cell>
          <cell r="AX736" t="str">
            <v>00</v>
          </cell>
          <cell r="AY736" t="str">
            <v>0</v>
          </cell>
          <cell r="AZ736" t="str">
            <v>FPL Fibernet</v>
          </cell>
        </row>
        <row r="737">
          <cell r="A737" t="str">
            <v>107100</v>
          </cell>
          <cell r="B737" t="str">
            <v>0368</v>
          </cell>
          <cell r="C737" t="str">
            <v>06200</v>
          </cell>
          <cell r="D737" t="str">
            <v>0FIBER</v>
          </cell>
          <cell r="E737" t="str">
            <v>368000</v>
          </cell>
          <cell r="F737" t="str">
            <v>0676</v>
          </cell>
          <cell r="G737" t="str">
            <v>12450</v>
          </cell>
          <cell r="H737" t="str">
            <v>A</v>
          </cell>
          <cell r="I737" t="str">
            <v>00000041</v>
          </cell>
          <cell r="J737">
            <v>65</v>
          </cell>
          <cell r="K737">
            <v>368</v>
          </cell>
          <cell r="L737">
            <v>6202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 t="str">
            <v>0676</v>
          </cell>
          <cell r="R737" t="str">
            <v>12450</v>
          </cell>
          <cell r="S737" t="str">
            <v>200212</v>
          </cell>
          <cell r="T737" t="str">
            <v>SA01</v>
          </cell>
          <cell r="U737">
            <v>-0.01</v>
          </cell>
          <cell r="V737" t="str">
            <v>LDB</v>
          </cell>
          <cell r="W737">
            <v>0</v>
          </cell>
          <cell r="Y737">
            <v>0</v>
          </cell>
          <cell r="Z737">
            <v>-1</v>
          </cell>
          <cell r="AA737" t="str">
            <v>MS#</v>
          </cell>
          <cell r="AB737" t="str">
            <v xml:space="preserve">   998014883</v>
          </cell>
          <cell r="AC737" t="str">
            <v>BCH</v>
          </cell>
          <cell r="AD737" t="str">
            <v>013412</v>
          </cell>
          <cell r="AE737" t="str">
            <v>TML</v>
          </cell>
          <cell r="AF737" t="str">
            <v>12016</v>
          </cell>
          <cell r="AG737" t="str">
            <v>SRL</v>
          </cell>
          <cell r="AH737" t="str">
            <v>0350</v>
          </cell>
          <cell r="AI737" t="str">
            <v>DLV</v>
          </cell>
          <cell r="AJ737" t="str">
            <v>000</v>
          </cell>
          <cell r="AK737" t="str">
            <v>REL</v>
          </cell>
          <cell r="AL737" t="str">
            <v>000</v>
          </cell>
          <cell r="AM737" t="str">
            <v>LN#</v>
          </cell>
          <cell r="AO737" t="str">
            <v>UOI</v>
          </cell>
          <cell r="AP737" t="str">
            <v>EA</v>
          </cell>
          <cell r="AU737" t="str">
            <v>0</v>
          </cell>
          <cell r="AW737" t="str">
            <v>000</v>
          </cell>
          <cell r="AX737" t="str">
            <v>00</v>
          </cell>
          <cell r="AY737" t="str">
            <v>0</v>
          </cell>
          <cell r="AZ737" t="str">
            <v>FPL Fibernet</v>
          </cell>
        </row>
        <row r="738">
          <cell r="A738" t="str">
            <v>107100</v>
          </cell>
          <cell r="B738" t="str">
            <v>0368</v>
          </cell>
          <cell r="C738" t="str">
            <v>06200</v>
          </cell>
          <cell r="D738" t="str">
            <v>0FIBER</v>
          </cell>
          <cell r="E738" t="str">
            <v>368000</v>
          </cell>
          <cell r="F738" t="str">
            <v>0676</v>
          </cell>
          <cell r="G738" t="str">
            <v>12450</v>
          </cell>
          <cell r="H738" t="str">
            <v>A</v>
          </cell>
          <cell r="I738" t="str">
            <v>00000041</v>
          </cell>
          <cell r="J738">
            <v>65</v>
          </cell>
          <cell r="K738">
            <v>368</v>
          </cell>
          <cell r="L738">
            <v>6202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 t="str">
            <v>0676</v>
          </cell>
          <cell r="R738" t="str">
            <v>12450</v>
          </cell>
          <cell r="S738" t="str">
            <v>200212</v>
          </cell>
          <cell r="T738" t="str">
            <v>SA01</v>
          </cell>
          <cell r="U738">
            <v>-0.02</v>
          </cell>
          <cell r="V738" t="str">
            <v>LDB</v>
          </cell>
          <cell r="W738">
            <v>0</v>
          </cell>
          <cell r="Y738">
            <v>0</v>
          </cell>
          <cell r="Z738">
            <v>-2</v>
          </cell>
          <cell r="AA738" t="str">
            <v>MS#</v>
          </cell>
          <cell r="AB738" t="str">
            <v xml:space="preserve">   998010013</v>
          </cell>
          <cell r="AC738" t="str">
            <v>BCH</v>
          </cell>
          <cell r="AD738" t="str">
            <v>015504</v>
          </cell>
          <cell r="AE738" t="str">
            <v>TML</v>
          </cell>
          <cell r="AF738" t="str">
            <v>12019</v>
          </cell>
          <cell r="AG738" t="str">
            <v>SRL</v>
          </cell>
          <cell r="AH738" t="str">
            <v>0350</v>
          </cell>
          <cell r="AI738" t="str">
            <v>DLV</v>
          </cell>
          <cell r="AJ738" t="str">
            <v>000</v>
          </cell>
          <cell r="AK738" t="str">
            <v>REL</v>
          </cell>
          <cell r="AL738" t="str">
            <v>000</v>
          </cell>
          <cell r="AM738" t="str">
            <v>LN#</v>
          </cell>
          <cell r="AO738" t="str">
            <v>UOI</v>
          </cell>
          <cell r="AP738" t="str">
            <v>EA</v>
          </cell>
          <cell r="AU738" t="str">
            <v>0</v>
          </cell>
          <cell r="AW738" t="str">
            <v>000</v>
          </cell>
          <cell r="AX738" t="str">
            <v>00</v>
          </cell>
          <cell r="AY738" t="str">
            <v>0</v>
          </cell>
          <cell r="AZ738" t="str">
            <v>FPL Fibernet</v>
          </cell>
        </row>
        <row r="739">
          <cell r="A739" t="str">
            <v>107100</v>
          </cell>
          <cell r="B739" t="str">
            <v>0368</v>
          </cell>
          <cell r="C739" t="str">
            <v>06200</v>
          </cell>
          <cell r="D739" t="str">
            <v>0FIBER</v>
          </cell>
          <cell r="E739" t="str">
            <v>368000</v>
          </cell>
          <cell r="F739" t="str">
            <v>0676</v>
          </cell>
          <cell r="G739" t="str">
            <v>12450</v>
          </cell>
          <cell r="H739" t="str">
            <v>A</v>
          </cell>
          <cell r="I739" t="str">
            <v>00000041</v>
          </cell>
          <cell r="J739">
            <v>65</v>
          </cell>
          <cell r="K739">
            <v>368</v>
          </cell>
          <cell r="L739">
            <v>6202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 t="str">
            <v>0676</v>
          </cell>
          <cell r="R739" t="str">
            <v>12450</v>
          </cell>
          <cell r="S739" t="str">
            <v>200212</v>
          </cell>
          <cell r="T739" t="str">
            <v>SA01</v>
          </cell>
          <cell r="U739">
            <v>-0.02</v>
          </cell>
          <cell r="V739" t="str">
            <v>LDB</v>
          </cell>
          <cell r="W739">
            <v>0</v>
          </cell>
          <cell r="Y739">
            <v>0</v>
          </cell>
          <cell r="Z739">
            <v>-2</v>
          </cell>
          <cell r="AA739" t="str">
            <v>MS#</v>
          </cell>
          <cell r="AB739" t="str">
            <v xml:space="preserve">   998010096</v>
          </cell>
          <cell r="AC739" t="str">
            <v>BCH</v>
          </cell>
          <cell r="AD739" t="str">
            <v>015504</v>
          </cell>
          <cell r="AE739" t="str">
            <v>TML</v>
          </cell>
          <cell r="AF739" t="str">
            <v>12019</v>
          </cell>
          <cell r="AG739" t="str">
            <v>SRL</v>
          </cell>
          <cell r="AH739" t="str">
            <v>0350</v>
          </cell>
          <cell r="AI739" t="str">
            <v>DLV</v>
          </cell>
          <cell r="AJ739" t="str">
            <v>000</v>
          </cell>
          <cell r="AK739" t="str">
            <v>REL</v>
          </cell>
          <cell r="AL739" t="str">
            <v>000</v>
          </cell>
          <cell r="AM739" t="str">
            <v>LN#</v>
          </cell>
          <cell r="AO739" t="str">
            <v>UOI</v>
          </cell>
          <cell r="AP739" t="str">
            <v>EA</v>
          </cell>
          <cell r="AU739" t="str">
            <v>0</v>
          </cell>
          <cell r="AW739" t="str">
            <v>000</v>
          </cell>
          <cell r="AX739" t="str">
            <v>00</v>
          </cell>
          <cell r="AY739" t="str">
            <v>0</v>
          </cell>
          <cell r="AZ739" t="str">
            <v>FPL Fibernet</v>
          </cell>
        </row>
        <row r="740">
          <cell r="A740" t="str">
            <v>107100</v>
          </cell>
          <cell r="B740" t="str">
            <v>0368</v>
          </cell>
          <cell r="C740" t="str">
            <v>06200</v>
          </cell>
          <cell r="D740" t="str">
            <v>0FIBER</v>
          </cell>
          <cell r="E740" t="str">
            <v>368000</v>
          </cell>
          <cell r="F740" t="str">
            <v>0676</v>
          </cell>
          <cell r="G740" t="str">
            <v>12450</v>
          </cell>
          <cell r="H740" t="str">
            <v>A</v>
          </cell>
          <cell r="I740" t="str">
            <v>00000041</v>
          </cell>
          <cell r="J740">
            <v>65</v>
          </cell>
          <cell r="K740">
            <v>368</v>
          </cell>
          <cell r="L740">
            <v>6202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 t="str">
            <v>0676</v>
          </cell>
          <cell r="R740" t="str">
            <v>12450</v>
          </cell>
          <cell r="S740" t="str">
            <v>200212</v>
          </cell>
          <cell r="T740" t="str">
            <v>SA01</v>
          </cell>
          <cell r="U740">
            <v>-0.02</v>
          </cell>
          <cell r="V740" t="str">
            <v>LDB</v>
          </cell>
          <cell r="W740">
            <v>0</v>
          </cell>
          <cell r="Y740">
            <v>0</v>
          </cell>
          <cell r="Z740">
            <v>-2</v>
          </cell>
          <cell r="AA740" t="str">
            <v>MS#</v>
          </cell>
          <cell r="AB740" t="str">
            <v xml:space="preserve">   998010113</v>
          </cell>
          <cell r="AC740" t="str">
            <v>BCH</v>
          </cell>
          <cell r="AD740" t="str">
            <v>012885</v>
          </cell>
          <cell r="AE740" t="str">
            <v>TML</v>
          </cell>
          <cell r="AF740" t="str">
            <v>12020</v>
          </cell>
          <cell r="AG740" t="str">
            <v>SRL</v>
          </cell>
          <cell r="AH740" t="str">
            <v>0350</v>
          </cell>
          <cell r="AI740" t="str">
            <v>DLV</v>
          </cell>
          <cell r="AJ740" t="str">
            <v>000</v>
          </cell>
          <cell r="AK740" t="str">
            <v>REL</v>
          </cell>
          <cell r="AL740" t="str">
            <v>000</v>
          </cell>
          <cell r="AM740" t="str">
            <v>LN#</v>
          </cell>
          <cell r="AO740" t="str">
            <v>UOI</v>
          </cell>
          <cell r="AP740" t="str">
            <v>EA</v>
          </cell>
          <cell r="AU740" t="str">
            <v>0</v>
          </cell>
          <cell r="AW740" t="str">
            <v>000</v>
          </cell>
          <cell r="AX740" t="str">
            <v>00</v>
          </cell>
          <cell r="AY740" t="str">
            <v>0</v>
          </cell>
          <cell r="AZ740" t="str">
            <v>FPL Fibernet</v>
          </cell>
        </row>
        <row r="741">
          <cell r="A741" t="str">
            <v>107100</v>
          </cell>
          <cell r="B741" t="str">
            <v>0368</v>
          </cell>
          <cell r="C741" t="str">
            <v>06200</v>
          </cell>
          <cell r="D741" t="str">
            <v>0FIBER</v>
          </cell>
          <cell r="E741" t="str">
            <v>368000</v>
          </cell>
          <cell r="F741" t="str">
            <v>0676</v>
          </cell>
          <cell r="G741" t="str">
            <v>12450</v>
          </cell>
          <cell r="H741" t="str">
            <v>A</v>
          </cell>
          <cell r="I741" t="str">
            <v>00000041</v>
          </cell>
          <cell r="J741">
            <v>65</v>
          </cell>
          <cell r="K741">
            <v>368</v>
          </cell>
          <cell r="L741">
            <v>6202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 t="str">
            <v>0676</v>
          </cell>
          <cell r="R741" t="str">
            <v>12450</v>
          </cell>
          <cell r="S741" t="str">
            <v>200212</v>
          </cell>
          <cell r="T741" t="str">
            <v>SA01</v>
          </cell>
          <cell r="U741">
            <v>-0.02</v>
          </cell>
          <cell r="V741" t="str">
            <v>LDB</v>
          </cell>
          <cell r="W741">
            <v>0</v>
          </cell>
          <cell r="Y741">
            <v>0</v>
          </cell>
          <cell r="Z741">
            <v>-2</v>
          </cell>
          <cell r="AA741" t="str">
            <v>MS#</v>
          </cell>
          <cell r="AB741" t="str">
            <v xml:space="preserve">   998010158</v>
          </cell>
          <cell r="AC741" t="str">
            <v>BCH</v>
          </cell>
          <cell r="AD741" t="str">
            <v>015504</v>
          </cell>
          <cell r="AE741" t="str">
            <v>TML</v>
          </cell>
          <cell r="AF741" t="str">
            <v>12019</v>
          </cell>
          <cell r="AG741" t="str">
            <v>SRL</v>
          </cell>
          <cell r="AH741" t="str">
            <v>0350</v>
          </cell>
          <cell r="AI741" t="str">
            <v>DLV</v>
          </cell>
          <cell r="AJ741" t="str">
            <v>000</v>
          </cell>
          <cell r="AK741" t="str">
            <v>REL</v>
          </cell>
          <cell r="AL741" t="str">
            <v>000</v>
          </cell>
          <cell r="AM741" t="str">
            <v>LN#</v>
          </cell>
          <cell r="AO741" t="str">
            <v>UOI</v>
          </cell>
          <cell r="AP741" t="str">
            <v>EA</v>
          </cell>
          <cell r="AU741" t="str">
            <v>0</v>
          </cell>
          <cell r="AW741" t="str">
            <v>000</v>
          </cell>
          <cell r="AX741" t="str">
            <v>00</v>
          </cell>
          <cell r="AY741" t="str">
            <v>0</v>
          </cell>
          <cell r="AZ741" t="str">
            <v>FPL Fibernet</v>
          </cell>
        </row>
        <row r="742">
          <cell r="A742" t="str">
            <v>107100</v>
          </cell>
          <cell r="B742" t="str">
            <v>0368</v>
          </cell>
          <cell r="C742" t="str">
            <v>06200</v>
          </cell>
          <cell r="D742" t="str">
            <v>0FIBER</v>
          </cell>
          <cell r="E742" t="str">
            <v>368000</v>
          </cell>
          <cell r="F742" t="str">
            <v>0676</v>
          </cell>
          <cell r="G742" t="str">
            <v>12450</v>
          </cell>
          <cell r="H742" t="str">
            <v>A</v>
          </cell>
          <cell r="I742" t="str">
            <v>00000041</v>
          </cell>
          <cell r="J742">
            <v>65</v>
          </cell>
          <cell r="K742">
            <v>368</v>
          </cell>
          <cell r="L742">
            <v>6202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 t="str">
            <v>0676</v>
          </cell>
          <cell r="R742" t="str">
            <v>12450</v>
          </cell>
          <cell r="S742" t="str">
            <v>200212</v>
          </cell>
          <cell r="T742" t="str">
            <v>SA01</v>
          </cell>
          <cell r="U742">
            <v>-0.02</v>
          </cell>
          <cell r="V742" t="str">
            <v>LDB</v>
          </cell>
          <cell r="W742">
            <v>0</v>
          </cell>
          <cell r="Y742">
            <v>0</v>
          </cell>
          <cell r="Z742">
            <v>-2</v>
          </cell>
          <cell r="AA742" t="str">
            <v>MS#</v>
          </cell>
          <cell r="AB742" t="str">
            <v xml:space="preserve">   998010160</v>
          </cell>
          <cell r="AC742" t="str">
            <v>BCH</v>
          </cell>
          <cell r="AD742" t="str">
            <v>015504</v>
          </cell>
          <cell r="AE742" t="str">
            <v>TML</v>
          </cell>
          <cell r="AF742" t="str">
            <v>12019</v>
          </cell>
          <cell r="AG742" t="str">
            <v>SRL</v>
          </cell>
          <cell r="AH742" t="str">
            <v>0350</v>
          </cell>
          <cell r="AI742" t="str">
            <v>DLV</v>
          </cell>
          <cell r="AJ742" t="str">
            <v>000</v>
          </cell>
          <cell r="AK742" t="str">
            <v>REL</v>
          </cell>
          <cell r="AL742" t="str">
            <v>000</v>
          </cell>
          <cell r="AM742" t="str">
            <v>LN#</v>
          </cell>
          <cell r="AO742" t="str">
            <v>UOI</v>
          </cell>
          <cell r="AP742" t="str">
            <v>EA</v>
          </cell>
          <cell r="AU742" t="str">
            <v>0</v>
          </cell>
          <cell r="AW742" t="str">
            <v>000</v>
          </cell>
          <cell r="AX742" t="str">
            <v>00</v>
          </cell>
          <cell r="AY742" t="str">
            <v>0</v>
          </cell>
          <cell r="AZ742" t="str">
            <v>FPL Fibernet</v>
          </cell>
        </row>
        <row r="743">
          <cell r="A743" t="str">
            <v>107100</v>
          </cell>
          <cell r="B743" t="str">
            <v>0368</v>
          </cell>
          <cell r="C743" t="str">
            <v>06200</v>
          </cell>
          <cell r="D743" t="str">
            <v>0FIBER</v>
          </cell>
          <cell r="E743" t="str">
            <v>368000</v>
          </cell>
          <cell r="F743" t="str">
            <v>0676</v>
          </cell>
          <cell r="G743" t="str">
            <v>12450</v>
          </cell>
          <cell r="H743" t="str">
            <v>A</v>
          </cell>
          <cell r="I743" t="str">
            <v>00000041</v>
          </cell>
          <cell r="J743">
            <v>65</v>
          </cell>
          <cell r="K743">
            <v>368</v>
          </cell>
          <cell r="L743">
            <v>6202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 t="str">
            <v>0676</v>
          </cell>
          <cell r="R743" t="str">
            <v>12450</v>
          </cell>
          <cell r="S743" t="str">
            <v>200212</v>
          </cell>
          <cell r="T743" t="str">
            <v>SA01</v>
          </cell>
          <cell r="U743">
            <v>-0.02</v>
          </cell>
          <cell r="V743" t="str">
            <v>LDB</v>
          </cell>
          <cell r="W743">
            <v>0</v>
          </cell>
          <cell r="Y743">
            <v>0</v>
          </cell>
          <cell r="Z743">
            <v>-2</v>
          </cell>
          <cell r="AA743" t="str">
            <v>MS#</v>
          </cell>
          <cell r="AB743" t="str">
            <v xml:space="preserve">   998010181</v>
          </cell>
          <cell r="AC743" t="str">
            <v>BCH</v>
          </cell>
          <cell r="AD743" t="str">
            <v>015504</v>
          </cell>
          <cell r="AE743" t="str">
            <v>TML</v>
          </cell>
          <cell r="AF743" t="str">
            <v>12019</v>
          </cell>
          <cell r="AG743" t="str">
            <v>SRL</v>
          </cell>
          <cell r="AH743" t="str">
            <v>0350</v>
          </cell>
          <cell r="AI743" t="str">
            <v>DLV</v>
          </cell>
          <cell r="AJ743" t="str">
            <v>000</v>
          </cell>
          <cell r="AK743" t="str">
            <v>REL</v>
          </cell>
          <cell r="AL743" t="str">
            <v>000</v>
          </cell>
          <cell r="AM743" t="str">
            <v>LN#</v>
          </cell>
          <cell r="AO743" t="str">
            <v>UOI</v>
          </cell>
          <cell r="AP743" t="str">
            <v>EA</v>
          </cell>
          <cell r="AU743" t="str">
            <v>0</v>
          </cell>
          <cell r="AW743" t="str">
            <v>000</v>
          </cell>
          <cell r="AX743" t="str">
            <v>00</v>
          </cell>
          <cell r="AY743" t="str">
            <v>0</v>
          </cell>
          <cell r="AZ743" t="str">
            <v>FPL Fibernet</v>
          </cell>
        </row>
        <row r="744">
          <cell r="A744" t="str">
            <v>107100</v>
          </cell>
          <cell r="B744" t="str">
            <v>0368</v>
          </cell>
          <cell r="C744" t="str">
            <v>06200</v>
          </cell>
          <cell r="D744" t="str">
            <v>0FIBER</v>
          </cell>
          <cell r="E744" t="str">
            <v>368000</v>
          </cell>
          <cell r="F744" t="str">
            <v>0676</v>
          </cell>
          <cell r="G744" t="str">
            <v>12450</v>
          </cell>
          <cell r="H744" t="str">
            <v>A</v>
          </cell>
          <cell r="I744" t="str">
            <v>00000041</v>
          </cell>
          <cell r="J744">
            <v>65</v>
          </cell>
          <cell r="K744">
            <v>368</v>
          </cell>
          <cell r="L744">
            <v>6202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 t="str">
            <v>0676</v>
          </cell>
          <cell r="R744" t="str">
            <v>12450</v>
          </cell>
          <cell r="S744" t="str">
            <v>200212</v>
          </cell>
          <cell r="T744" t="str">
            <v>SA01</v>
          </cell>
          <cell r="U744">
            <v>-0.02</v>
          </cell>
          <cell r="V744" t="str">
            <v>LDB</v>
          </cell>
          <cell r="W744">
            <v>0</v>
          </cell>
          <cell r="Y744">
            <v>0</v>
          </cell>
          <cell r="Z744">
            <v>-2</v>
          </cell>
          <cell r="AA744" t="str">
            <v>MS#</v>
          </cell>
          <cell r="AB744" t="str">
            <v xml:space="preserve">   998010181</v>
          </cell>
          <cell r="AC744" t="str">
            <v>BCH</v>
          </cell>
          <cell r="AD744" t="str">
            <v>015504</v>
          </cell>
          <cell r="AE744" t="str">
            <v>TML</v>
          </cell>
          <cell r="AF744" t="str">
            <v>12019</v>
          </cell>
          <cell r="AG744" t="str">
            <v>SRL</v>
          </cell>
          <cell r="AH744" t="str">
            <v>0350</v>
          </cell>
          <cell r="AI744" t="str">
            <v>DLV</v>
          </cell>
          <cell r="AJ744" t="str">
            <v>000</v>
          </cell>
          <cell r="AK744" t="str">
            <v>REL</v>
          </cell>
          <cell r="AL744" t="str">
            <v>000</v>
          </cell>
          <cell r="AM744" t="str">
            <v>LN#</v>
          </cell>
          <cell r="AO744" t="str">
            <v>UOI</v>
          </cell>
          <cell r="AP744" t="str">
            <v>EA</v>
          </cell>
          <cell r="AU744" t="str">
            <v>0</v>
          </cell>
          <cell r="AW744" t="str">
            <v>000</v>
          </cell>
          <cell r="AX744" t="str">
            <v>00</v>
          </cell>
          <cell r="AY744" t="str">
            <v>0</v>
          </cell>
          <cell r="AZ744" t="str">
            <v>FPL Fibernet</v>
          </cell>
        </row>
        <row r="745">
          <cell r="A745" t="str">
            <v>107100</v>
          </cell>
          <cell r="B745" t="str">
            <v>0368</v>
          </cell>
          <cell r="C745" t="str">
            <v>06200</v>
          </cell>
          <cell r="D745" t="str">
            <v>0FIBER</v>
          </cell>
          <cell r="E745" t="str">
            <v>368000</v>
          </cell>
          <cell r="F745" t="str">
            <v>0676</v>
          </cell>
          <cell r="G745" t="str">
            <v>12450</v>
          </cell>
          <cell r="H745" t="str">
            <v>A</v>
          </cell>
          <cell r="I745" t="str">
            <v>00000041</v>
          </cell>
          <cell r="J745">
            <v>65</v>
          </cell>
          <cell r="K745">
            <v>368</v>
          </cell>
          <cell r="L745">
            <v>6202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 t="str">
            <v>0676</v>
          </cell>
          <cell r="R745" t="str">
            <v>12450</v>
          </cell>
          <cell r="S745" t="str">
            <v>200212</v>
          </cell>
          <cell r="T745" t="str">
            <v>SA01</v>
          </cell>
          <cell r="U745">
            <v>-0.02</v>
          </cell>
          <cell r="V745" t="str">
            <v>LDB</v>
          </cell>
          <cell r="W745">
            <v>0</v>
          </cell>
          <cell r="Y745">
            <v>0</v>
          </cell>
          <cell r="Z745">
            <v>-2</v>
          </cell>
          <cell r="AA745" t="str">
            <v>MS#</v>
          </cell>
          <cell r="AB745" t="str">
            <v xml:space="preserve">   998010195</v>
          </cell>
          <cell r="AC745" t="str">
            <v>BCH</v>
          </cell>
          <cell r="AD745" t="str">
            <v>015504</v>
          </cell>
          <cell r="AE745" t="str">
            <v>TML</v>
          </cell>
          <cell r="AF745" t="str">
            <v>12019</v>
          </cell>
          <cell r="AG745" t="str">
            <v>SRL</v>
          </cell>
          <cell r="AH745" t="str">
            <v>0350</v>
          </cell>
          <cell r="AI745" t="str">
            <v>DLV</v>
          </cell>
          <cell r="AJ745" t="str">
            <v>000</v>
          </cell>
          <cell r="AK745" t="str">
            <v>REL</v>
          </cell>
          <cell r="AL745" t="str">
            <v>000</v>
          </cell>
          <cell r="AM745" t="str">
            <v>LN#</v>
          </cell>
          <cell r="AO745" t="str">
            <v>UOI</v>
          </cell>
          <cell r="AP745" t="str">
            <v>EA</v>
          </cell>
          <cell r="AU745" t="str">
            <v>0</v>
          </cell>
          <cell r="AW745" t="str">
            <v>000</v>
          </cell>
          <cell r="AX745" t="str">
            <v>00</v>
          </cell>
          <cell r="AY745" t="str">
            <v>0</v>
          </cell>
          <cell r="AZ745" t="str">
            <v>FPL Fibernet</v>
          </cell>
        </row>
        <row r="746">
          <cell r="A746" t="str">
            <v>107100</v>
          </cell>
          <cell r="B746" t="str">
            <v>0368</v>
          </cell>
          <cell r="C746" t="str">
            <v>06200</v>
          </cell>
          <cell r="D746" t="str">
            <v>0FIBER</v>
          </cell>
          <cell r="E746" t="str">
            <v>368000</v>
          </cell>
          <cell r="F746" t="str">
            <v>0676</v>
          </cell>
          <cell r="G746" t="str">
            <v>12450</v>
          </cell>
          <cell r="H746" t="str">
            <v>A</v>
          </cell>
          <cell r="I746" t="str">
            <v>00000041</v>
          </cell>
          <cell r="J746">
            <v>65</v>
          </cell>
          <cell r="K746">
            <v>368</v>
          </cell>
          <cell r="L746">
            <v>6202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 t="str">
            <v>0676</v>
          </cell>
          <cell r="R746" t="str">
            <v>12450</v>
          </cell>
          <cell r="S746" t="str">
            <v>200212</v>
          </cell>
          <cell r="T746" t="str">
            <v>SA01</v>
          </cell>
          <cell r="U746">
            <v>-0.02</v>
          </cell>
          <cell r="V746" t="str">
            <v>LDB</v>
          </cell>
          <cell r="W746">
            <v>0</v>
          </cell>
          <cell r="Y746">
            <v>0</v>
          </cell>
          <cell r="Z746">
            <v>-2</v>
          </cell>
          <cell r="AA746" t="str">
            <v>MS#</v>
          </cell>
          <cell r="AB746" t="str">
            <v xml:space="preserve">   998010287</v>
          </cell>
          <cell r="AC746" t="str">
            <v>BCH</v>
          </cell>
          <cell r="AD746" t="str">
            <v>015504</v>
          </cell>
          <cell r="AE746" t="str">
            <v>TML</v>
          </cell>
          <cell r="AF746" t="str">
            <v>12019</v>
          </cell>
          <cell r="AG746" t="str">
            <v>SRL</v>
          </cell>
          <cell r="AH746" t="str">
            <v>0350</v>
          </cell>
          <cell r="AI746" t="str">
            <v>DLV</v>
          </cell>
          <cell r="AJ746" t="str">
            <v>000</v>
          </cell>
          <cell r="AK746" t="str">
            <v>REL</v>
          </cell>
          <cell r="AL746" t="str">
            <v>000</v>
          </cell>
          <cell r="AM746" t="str">
            <v>LN#</v>
          </cell>
          <cell r="AO746" t="str">
            <v>UOI</v>
          </cell>
          <cell r="AP746" t="str">
            <v>EA</v>
          </cell>
          <cell r="AU746" t="str">
            <v>0</v>
          </cell>
          <cell r="AW746" t="str">
            <v>000</v>
          </cell>
          <cell r="AX746" t="str">
            <v>00</v>
          </cell>
          <cell r="AY746" t="str">
            <v>0</v>
          </cell>
          <cell r="AZ746" t="str">
            <v>FPL Fibernet</v>
          </cell>
        </row>
        <row r="747">
          <cell r="A747" t="str">
            <v>107100</v>
          </cell>
          <cell r="B747" t="str">
            <v>0368</v>
          </cell>
          <cell r="C747" t="str">
            <v>06200</v>
          </cell>
          <cell r="D747" t="str">
            <v>0FIBER</v>
          </cell>
          <cell r="E747" t="str">
            <v>368000</v>
          </cell>
          <cell r="F747" t="str">
            <v>0676</v>
          </cell>
          <cell r="G747" t="str">
            <v>12450</v>
          </cell>
          <cell r="H747" t="str">
            <v>A</v>
          </cell>
          <cell r="I747" t="str">
            <v>00000041</v>
          </cell>
          <cell r="J747">
            <v>65</v>
          </cell>
          <cell r="K747">
            <v>368</v>
          </cell>
          <cell r="L747">
            <v>6202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 t="str">
            <v>0676</v>
          </cell>
          <cell r="R747" t="str">
            <v>12450</v>
          </cell>
          <cell r="S747" t="str">
            <v>200212</v>
          </cell>
          <cell r="T747" t="str">
            <v>SA01</v>
          </cell>
          <cell r="U747">
            <v>-0.02</v>
          </cell>
          <cell r="V747" t="str">
            <v>LDB</v>
          </cell>
          <cell r="W747">
            <v>0</v>
          </cell>
          <cell r="Y747">
            <v>0</v>
          </cell>
          <cell r="Z747">
            <v>-2</v>
          </cell>
          <cell r="AA747" t="str">
            <v>MS#</v>
          </cell>
          <cell r="AB747" t="str">
            <v xml:space="preserve">   998010294</v>
          </cell>
          <cell r="AC747" t="str">
            <v>BCH</v>
          </cell>
          <cell r="AD747" t="str">
            <v>015504</v>
          </cell>
          <cell r="AE747" t="str">
            <v>TML</v>
          </cell>
          <cell r="AF747" t="str">
            <v>12019</v>
          </cell>
          <cell r="AG747" t="str">
            <v>SRL</v>
          </cell>
          <cell r="AH747" t="str">
            <v>0350</v>
          </cell>
          <cell r="AI747" t="str">
            <v>DLV</v>
          </cell>
          <cell r="AJ747" t="str">
            <v>000</v>
          </cell>
          <cell r="AK747" t="str">
            <v>REL</v>
          </cell>
          <cell r="AL747" t="str">
            <v>000</v>
          </cell>
          <cell r="AM747" t="str">
            <v>LN#</v>
          </cell>
          <cell r="AO747" t="str">
            <v>UOI</v>
          </cell>
          <cell r="AP747" t="str">
            <v>EA</v>
          </cell>
          <cell r="AU747" t="str">
            <v>0</v>
          </cell>
          <cell r="AW747" t="str">
            <v>000</v>
          </cell>
          <cell r="AX747" t="str">
            <v>00</v>
          </cell>
          <cell r="AY747" t="str">
            <v>0</v>
          </cell>
          <cell r="AZ747" t="str">
            <v>FPL Fibernet</v>
          </cell>
        </row>
        <row r="748">
          <cell r="A748" t="str">
            <v>107100</v>
          </cell>
          <cell r="B748" t="str">
            <v>0368</v>
          </cell>
          <cell r="C748" t="str">
            <v>06200</v>
          </cell>
          <cell r="D748" t="str">
            <v>0FIBER</v>
          </cell>
          <cell r="E748" t="str">
            <v>368000</v>
          </cell>
          <cell r="F748" t="str">
            <v>0676</v>
          </cell>
          <cell r="G748" t="str">
            <v>12450</v>
          </cell>
          <cell r="H748" t="str">
            <v>A</v>
          </cell>
          <cell r="I748" t="str">
            <v>00000041</v>
          </cell>
          <cell r="J748">
            <v>65</v>
          </cell>
          <cell r="K748">
            <v>368</v>
          </cell>
          <cell r="L748">
            <v>6202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 t="str">
            <v>0676</v>
          </cell>
          <cell r="R748" t="str">
            <v>12450</v>
          </cell>
          <cell r="S748" t="str">
            <v>200212</v>
          </cell>
          <cell r="T748" t="str">
            <v>SA01</v>
          </cell>
          <cell r="U748">
            <v>-0.02</v>
          </cell>
          <cell r="V748" t="str">
            <v>LDB</v>
          </cell>
          <cell r="W748">
            <v>0</v>
          </cell>
          <cell r="Y748">
            <v>0</v>
          </cell>
          <cell r="Z748">
            <v>-2</v>
          </cell>
          <cell r="AA748" t="str">
            <v>MS#</v>
          </cell>
          <cell r="AB748" t="str">
            <v xml:space="preserve">   998010294</v>
          </cell>
          <cell r="AC748" t="str">
            <v>BCH</v>
          </cell>
          <cell r="AD748" t="str">
            <v>015504</v>
          </cell>
          <cell r="AE748" t="str">
            <v>TML</v>
          </cell>
          <cell r="AF748" t="str">
            <v>12019</v>
          </cell>
          <cell r="AG748" t="str">
            <v>SRL</v>
          </cell>
          <cell r="AH748" t="str">
            <v>0350</v>
          </cell>
          <cell r="AI748" t="str">
            <v>DLV</v>
          </cell>
          <cell r="AJ748" t="str">
            <v>000</v>
          </cell>
          <cell r="AK748" t="str">
            <v>REL</v>
          </cell>
          <cell r="AL748" t="str">
            <v>000</v>
          </cell>
          <cell r="AM748" t="str">
            <v>LN#</v>
          </cell>
          <cell r="AO748" t="str">
            <v>UOI</v>
          </cell>
          <cell r="AP748" t="str">
            <v>EA</v>
          </cell>
          <cell r="AU748" t="str">
            <v>0</v>
          </cell>
          <cell r="AW748" t="str">
            <v>000</v>
          </cell>
          <cell r="AX748" t="str">
            <v>00</v>
          </cell>
          <cell r="AY748" t="str">
            <v>0</v>
          </cell>
          <cell r="AZ748" t="str">
            <v>FPL Fibernet</v>
          </cell>
        </row>
        <row r="749">
          <cell r="A749" t="str">
            <v>107100</v>
          </cell>
          <cell r="B749" t="str">
            <v>0368</v>
          </cell>
          <cell r="C749" t="str">
            <v>06200</v>
          </cell>
          <cell r="D749" t="str">
            <v>0FIBER</v>
          </cell>
          <cell r="E749" t="str">
            <v>368000</v>
          </cell>
          <cell r="F749" t="str">
            <v>0676</v>
          </cell>
          <cell r="G749" t="str">
            <v>12450</v>
          </cell>
          <cell r="H749" t="str">
            <v>A</v>
          </cell>
          <cell r="I749" t="str">
            <v>00000041</v>
          </cell>
          <cell r="J749">
            <v>65</v>
          </cell>
          <cell r="K749">
            <v>368</v>
          </cell>
          <cell r="L749">
            <v>6202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 t="str">
            <v>0676</v>
          </cell>
          <cell r="R749" t="str">
            <v>12450</v>
          </cell>
          <cell r="S749" t="str">
            <v>200212</v>
          </cell>
          <cell r="T749" t="str">
            <v>SA01</v>
          </cell>
          <cell r="U749">
            <v>-0.02</v>
          </cell>
          <cell r="V749" t="str">
            <v>LDB</v>
          </cell>
          <cell r="W749">
            <v>0</v>
          </cell>
          <cell r="Y749">
            <v>0</v>
          </cell>
          <cell r="Z749">
            <v>-2</v>
          </cell>
          <cell r="AA749" t="str">
            <v>MS#</v>
          </cell>
          <cell r="AB749" t="str">
            <v xml:space="preserve">   998010306</v>
          </cell>
          <cell r="AC749" t="str">
            <v>BCH</v>
          </cell>
          <cell r="AD749" t="str">
            <v>015504</v>
          </cell>
          <cell r="AE749" t="str">
            <v>TML</v>
          </cell>
          <cell r="AF749" t="str">
            <v>12019</v>
          </cell>
          <cell r="AG749" t="str">
            <v>SRL</v>
          </cell>
          <cell r="AH749" t="str">
            <v>0350</v>
          </cell>
          <cell r="AI749" t="str">
            <v>DLV</v>
          </cell>
          <cell r="AJ749" t="str">
            <v>000</v>
          </cell>
          <cell r="AK749" t="str">
            <v>REL</v>
          </cell>
          <cell r="AL749" t="str">
            <v>000</v>
          </cell>
          <cell r="AM749" t="str">
            <v>LN#</v>
          </cell>
          <cell r="AO749" t="str">
            <v>UOI</v>
          </cell>
          <cell r="AP749" t="str">
            <v>EA</v>
          </cell>
          <cell r="AU749" t="str">
            <v>0</v>
          </cell>
          <cell r="AW749" t="str">
            <v>000</v>
          </cell>
          <cell r="AX749" t="str">
            <v>00</v>
          </cell>
          <cell r="AY749" t="str">
            <v>0</v>
          </cell>
          <cell r="AZ749" t="str">
            <v>FPL Fibernet</v>
          </cell>
        </row>
        <row r="750">
          <cell r="A750" t="str">
            <v>107100</v>
          </cell>
          <cell r="B750" t="str">
            <v>0368</v>
          </cell>
          <cell r="C750" t="str">
            <v>06200</v>
          </cell>
          <cell r="D750" t="str">
            <v>0FIBER</v>
          </cell>
          <cell r="E750" t="str">
            <v>368000</v>
          </cell>
          <cell r="F750" t="str">
            <v>0676</v>
          </cell>
          <cell r="G750" t="str">
            <v>12450</v>
          </cell>
          <cell r="H750" t="str">
            <v>A</v>
          </cell>
          <cell r="I750" t="str">
            <v>00000041</v>
          </cell>
          <cell r="J750">
            <v>65</v>
          </cell>
          <cell r="K750">
            <v>368</v>
          </cell>
          <cell r="L750">
            <v>6202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 t="str">
            <v>0676</v>
          </cell>
          <cell r="R750" t="str">
            <v>12450</v>
          </cell>
          <cell r="S750" t="str">
            <v>200212</v>
          </cell>
          <cell r="T750" t="str">
            <v>SA01</v>
          </cell>
          <cell r="U750">
            <v>-0.02</v>
          </cell>
          <cell r="V750" t="str">
            <v>LDB</v>
          </cell>
          <cell r="W750">
            <v>0</v>
          </cell>
          <cell r="Y750">
            <v>0</v>
          </cell>
          <cell r="Z750">
            <v>-2</v>
          </cell>
          <cell r="AA750" t="str">
            <v>MS#</v>
          </cell>
          <cell r="AB750" t="str">
            <v xml:space="preserve">   998010309</v>
          </cell>
          <cell r="AC750" t="str">
            <v>BCH</v>
          </cell>
          <cell r="AD750" t="str">
            <v>015504</v>
          </cell>
          <cell r="AE750" t="str">
            <v>TML</v>
          </cell>
          <cell r="AF750" t="str">
            <v>12019</v>
          </cell>
          <cell r="AG750" t="str">
            <v>SRL</v>
          </cell>
          <cell r="AH750" t="str">
            <v>0350</v>
          </cell>
          <cell r="AI750" t="str">
            <v>DLV</v>
          </cell>
          <cell r="AJ750" t="str">
            <v>000</v>
          </cell>
          <cell r="AK750" t="str">
            <v>REL</v>
          </cell>
          <cell r="AL750" t="str">
            <v>000</v>
          </cell>
          <cell r="AM750" t="str">
            <v>LN#</v>
          </cell>
          <cell r="AO750" t="str">
            <v>UOI</v>
          </cell>
          <cell r="AP750" t="str">
            <v>EA</v>
          </cell>
          <cell r="AU750" t="str">
            <v>0</v>
          </cell>
          <cell r="AW750" t="str">
            <v>000</v>
          </cell>
          <cell r="AX750" t="str">
            <v>00</v>
          </cell>
          <cell r="AY750" t="str">
            <v>0</v>
          </cell>
          <cell r="AZ750" t="str">
            <v>FPL Fibernet</v>
          </cell>
        </row>
        <row r="751">
          <cell r="A751" t="str">
            <v>107100</v>
          </cell>
          <cell r="B751" t="str">
            <v>0368</v>
          </cell>
          <cell r="C751" t="str">
            <v>06200</v>
          </cell>
          <cell r="D751" t="str">
            <v>0FIBER</v>
          </cell>
          <cell r="E751" t="str">
            <v>368000</v>
          </cell>
          <cell r="F751" t="str">
            <v>0676</v>
          </cell>
          <cell r="G751" t="str">
            <v>12450</v>
          </cell>
          <cell r="H751" t="str">
            <v>A</v>
          </cell>
          <cell r="I751" t="str">
            <v>00000041</v>
          </cell>
          <cell r="J751">
            <v>65</v>
          </cell>
          <cell r="K751">
            <v>368</v>
          </cell>
          <cell r="L751">
            <v>6202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 t="str">
            <v>0676</v>
          </cell>
          <cell r="R751" t="str">
            <v>12450</v>
          </cell>
          <cell r="S751" t="str">
            <v>200212</v>
          </cell>
          <cell r="T751" t="str">
            <v>SA01</v>
          </cell>
          <cell r="U751">
            <v>-0.02</v>
          </cell>
          <cell r="V751" t="str">
            <v>LDB</v>
          </cell>
          <cell r="W751">
            <v>0</v>
          </cell>
          <cell r="Y751">
            <v>0</v>
          </cell>
          <cell r="Z751">
            <v>-2</v>
          </cell>
          <cell r="AA751" t="str">
            <v>MS#</v>
          </cell>
          <cell r="AB751" t="str">
            <v xml:space="preserve">   998010309</v>
          </cell>
          <cell r="AC751" t="str">
            <v>BCH</v>
          </cell>
          <cell r="AD751" t="str">
            <v>015504</v>
          </cell>
          <cell r="AE751" t="str">
            <v>TML</v>
          </cell>
          <cell r="AF751" t="str">
            <v>12019</v>
          </cell>
          <cell r="AG751" t="str">
            <v>SRL</v>
          </cell>
          <cell r="AH751" t="str">
            <v>0350</v>
          </cell>
          <cell r="AI751" t="str">
            <v>DLV</v>
          </cell>
          <cell r="AJ751" t="str">
            <v>000</v>
          </cell>
          <cell r="AK751" t="str">
            <v>REL</v>
          </cell>
          <cell r="AL751" t="str">
            <v>000</v>
          </cell>
          <cell r="AM751" t="str">
            <v>LN#</v>
          </cell>
          <cell r="AO751" t="str">
            <v>UOI</v>
          </cell>
          <cell r="AP751" t="str">
            <v>EA</v>
          </cell>
          <cell r="AU751" t="str">
            <v>0</v>
          </cell>
          <cell r="AW751" t="str">
            <v>000</v>
          </cell>
          <cell r="AX751" t="str">
            <v>00</v>
          </cell>
          <cell r="AY751" t="str">
            <v>0</v>
          </cell>
          <cell r="AZ751" t="str">
            <v>FPL Fibernet</v>
          </cell>
        </row>
        <row r="752">
          <cell r="A752" t="str">
            <v>107100</v>
          </cell>
          <cell r="B752" t="str">
            <v>0368</v>
          </cell>
          <cell r="C752" t="str">
            <v>06200</v>
          </cell>
          <cell r="D752" t="str">
            <v>0FIBER</v>
          </cell>
          <cell r="E752" t="str">
            <v>368000</v>
          </cell>
          <cell r="F752" t="str">
            <v>0676</v>
          </cell>
          <cell r="G752" t="str">
            <v>12450</v>
          </cell>
          <cell r="H752" t="str">
            <v>A</v>
          </cell>
          <cell r="I752" t="str">
            <v>00000041</v>
          </cell>
          <cell r="J752">
            <v>65</v>
          </cell>
          <cell r="K752">
            <v>368</v>
          </cell>
          <cell r="L752">
            <v>6202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 t="str">
            <v>0676</v>
          </cell>
          <cell r="R752" t="str">
            <v>12450</v>
          </cell>
          <cell r="S752" t="str">
            <v>200212</v>
          </cell>
          <cell r="T752" t="str">
            <v>SA01</v>
          </cell>
          <cell r="U752">
            <v>-0.02</v>
          </cell>
          <cell r="V752" t="str">
            <v>LDB</v>
          </cell>
          <cell r="W752">
            <v>0</v>
          </cell>
          <cell r="Y752">
            <v>0</v>
          </cell>
          <cell r="Z752">
            <v>-2</v>
          </cell>
          <cell r="AA752" t="str">
            <v>MS#</v>
          </cell>
          <cell r="AB752" t="str">
            <v xml:space="preserve">   998010310</v>
          </cell>
          <cell r="AC752" t="str">
            <v>BCH</v>
          </cell>
          <cell r="AD752" t="str">
            <v>015504</v>
          </cell>
          <cell r="AE752" t="str">
            <v>TML</v>
          </cell>
          <cell r="AF752" t="str">
            <v>12019</v>
          </cell>
          <cell r="AG752" t="str">
            <v>SRL</v>
          </cell>
          <cell r="AH752" t="str">
            <v>0350</v>
          </cell>
          <cell r="AI752" t="str">
            <v>DLV</v>
          </cell>
          <cell r="AJ752" t="str">
            <v>000</v>
          </cell>
          <cell r="AK752" t="str">
            <v>REL</v>
          </cell>
          <cell r="AL752" t="str">
            <v>000</v>
          </cell>
          <cell r="AM752" t="str">
            <v>LN#</v>
          </cell>
          <cell r="AO752" t="str">
            <v>UOI</v>
          </cell>
          <cell r="AP752" t="str">
            <v>EA</v>
          </cell>
          <cell r="AU752" t="str">
            <v>0</v>
          </cell>
          <cell r="AW752" t="str">
            <v>000</v>
          </cell>
          <cell r="AX752" t="str">
            <v>00</v>
          </cell>
          <cell r="AY752" t="str">
            <v>0</v>
          </cell>
          <cell r="AZ752" t="str">
            <v>FPL Fibernet</v>
          </cell>
        </row>
        <row r="753">
          <cell r="A753" t="str">
            <v>107100</v>
          </cell>
          <cell r="B753" t="str">
            <v>0368</v>
          </cell>
          <cell r="C753" t="str">
            <v>06200</v>
          </cell>
          <cell r="D753" t="str">
            <v>0FIBER</v>
          </cell>
          <cell r="E753" t="str">
            <v>368000</v>
          </cell>
          <cell r="F753" t="str">
            <v>0676</v>
          </cell>
          <cell r="G753" t="str">
            <v>12450</v>
          </cell>
          <cell r="H753" t="str">
            <v>A</v>
          </cell>
          <cell r="I753" t="str">
            <v>00000041</v>
          </cell>
          <cell r="J753">
            <v>65</v>
          </cell>
          <cell r="K753">
            <v>368</v>
          </cell>
          <cell r="L753">
            <v>6202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 t="str">
            <v>0676</v>
          </cell>
          <cell r="R753" t="str">
            <v>12450</v>
          </cell>
          <cell r="S753" t="str">
            <v>200212</v>
          </cell>
          <cell r="T753" t="str">
            <v>SA01</v>
          </cell>
          <cell r="U753">
            <v>-0.02</v>
          </cell>
          <cell r="V753" t="str">
            <v>LDB</v>
          </cell>
          <cell r="W753">
            <v>0</v>
          </cell>
          <cell r="Y753">
            <v>0</v>
          </cell>
          <cell r="Z753">
            <v>-2</v>
          </cell>
          <cell r="AA753" t="str">
            <v>MS#</v>
          </cell>
          <cell r="AB753" t="str">
            <v xml:space="preserve">   998010315</v>
          </cell>
          <cell r="AC753" t="str">
            <v>BCH</v>
          </cell>
          <cell r="AD753" t="str">
            <v>015504</v>
          </cell>
          <cell r="AE753" t="str">
            <v>TML</v>
          </cell>
          <cell r="AF753" t="str">
            <v>12019</v>
          </cell>
          <cell r="AG753" t="str">
            <v>SRL</v>
          </cell>
          <cell r="AH753" t="str">
            <v>0350</v>
          </cell>
          <cell r="AI753" t="str">
            <v>DLV</v>
          </cell>
          <cell r="AJ753" t="str">
            <v>000</v>
          </cell>
          <cell r="AK753" t="str">
            <v>REL</v>
          </cell>
          <cell r="AL753" t="str">
            <v>000</v>
          </cell>
          <cell r="AM753" t="str">
            <v>LN#</v>
          </cell>
          <cell r="AO753" t="str">
            <v>UOI</v>
          </cell>
          <cell r="AP753" t="str">
            <v>EA</v>
          </cell>
          <cell r="AU753" t="str">
            <v>0</v>
          </cell>
          <cell r="AW753" t="str">
            <v>000</v>
          </cell>
          <cell r="AX753" t="str">
            <v>00</v>
          </cell>
          <cell r="AY753" t="str">
            <v>0</v>
          </cell>
          <cell r="AZ753" t="str">
            <v>FPL Fibernet</v>
          </cell>
        </row>
        <row r="754">
          <cell r="A754" t="str">
            <v>107100</v>
          </cell>
          <cell r="B754" t="str">
            <v>0368</v>
          </cell>
          <cell r="C754" t="str">
            <v>06200</v>
          </cell>
          <cell r="D754" t="str">
            <v>0FIBER</v>
          </cell>
          <cell r="E754" t="str">
            <v>368000</v>
          </cell>
          <cell r="F754" t="str">
            <v>0676</v>
          </cell>
          <cell r="G754" t="str">
            <v>12450</v>
          </cell>
          <cell r="H754" t="str">
            <v>A</v>
          </cell>
          <cell r="I754" t="str">
            <v>00000041</v>
          </cell>
          <cell r="J754">
            <v>65</v>
          </cell>
          <cell r="K754">
            <v>368</v>
          </cell>
          <cell r="L754">
            <v>6202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 t="str">
            <v>0676</v>
          </cell>
          <cell r="R754" t="str">
            <v>12450</v>
          </cell>
          <cell r="S754" t="str">
            <v>200212</v>
          </cell>
          <cell r="T754" t="str">
            <v>SA01</v>
          </cell>
          <cell r="U754">
            <v>-0.02</v>
          </cell>
          <cell r="V754" t="str">
            <v>LDB</v>
          </cell>
          <cell r="W754">
            <v>0</v>
          </cell>
          <cell r="Y754">
            <v>0</v>
          </cell>
          <cell r="Z754">
            <v>-2</v>
          </cell>
          <cell r="AA754" t="str">
            <v>MS#</v>
          </cell>
          <cell r="AB754" t="str">
            <v xml:space="preserve">   998010315</v>
          </cell>
          <cell r="AC754" t="str">
            <v>BCH</v>
          </cell>
          <cell r="AD754" t="str">
            <v>015504</v>
          </cell>
          <cell r="AE754" t="str">
            <v>TML</v>
          </cell>
          <cell r="AF754" t="str">
            <v>12019</v>
          </cell>
          <cell r="AG754" t="str">
            <v>SRL</v>
          </cell>
          <cell r="AH754" t="str">
            <v>0350</v>
          </cell>
          <cell r="AI754" t="str">
            <v>DLV</v>
          </cell>
          <cell r="AJ754" t="str">
            <v>000</v>
          </cell>
          <cell r="AK754" t="str">
            <v>REL</v>
          </cell>
          <cell r="AL754" t="str">
            <v>000</v>
          </cell>
          <cell r="AM754" t="str">
            <v>LN#</v>
          </cell>
          <cell r="AO754" t="str">
            <v>UOI</v>
          </cell>
          <cell r="AP754" t="str">
            <v>EA</v>
          </cell>
          <cell r="AU754" t="str">
            <v>0</v>
          </cell>
          <cell r="AW754" t="str">
            <v>000</v>
          </cell>
          <cell r="AX754" t="str">
            <v>00</v>
          </cell>
          <cell r="AY754" t="str">
            <v>0</v>
          </cell>
          <cell r="AZ754" t="str">
            <v>FPL Fibernet</v>
          </cell>
        </row>
        <row r="755">
          <cell r="A755" t="str">
            <v>107100</v>
          </cell>
          <cell r="B755" t="str">
            <v>0368</v>
          </cell>
          <cell r="C755" t="str">
            <v>06200</v>
          </cell>
          <cell r="D755" t="str">
            <v>0FIBER</v>
          </cell>
          <cell r="E755" t="str">
            <v>368000</v>
          </cell>
          <cell r="F755" t="str">
            <v>0676</v>
          </cell>
          <cell r="G755" t="str">
            <v>12450</v>
          </cell>
          <cell r="H755" t="str">
            <v>A</v>
          </cell>
          <cell r="I755" t="str">
            <v>00000041</v>
          </cell>
          <cell r="J755">
            <v>65</v>
          </cell>
          <cell r="K755">
            <v>368</v>
          </cell>
          <cell r="L755">
            <v>6202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 t="str">
            <v>0676</v>
          </cell>
          <cell r="R755" t="str">
            <v>12450</v>
          </cell>
          <cell r="S755" t="str">
            <v>200212</v>
          </cell>
          <cell r="T755" t="str">
            <v>SA01</v>
          </cell>
          <cell r="U755">
            <v>-0.02</v>
          </cell>
          <cell r="V755" t="str">
            <v>LDB</v>
          </cell>
          <cell r="W755">
            <v>0</v>
          </cell>
          <cell r="Y755">
            <v>0</v>
          </cell>
          <cell r="Z755">
            <v>-2</v>
          </cell>
          <cell r="AA755" t="str">
            <v>MS#</v>
          </cell>
          <cell r="AB755" t="str">
            <v xml:space="preserve">   998010318</v>
          </cell>
          <cell r="AC755" t="str">
            <v>BCH</v>
          </cell>
          <cell r="AD755" t="str">
            <v>015504</v>
          </cell>
          <cell r="AE755" t="str">
            <v>TML</v>
          </cell>
          <cell r="AF755" t="str">
            <v>12019</v>
          </cell>
          <cell r="AG755" t="str">
            <v>SRL</v>
          </cell>
          <cell r="AH755" t="str">
            <v>0350</v>
          </cell>
          <cell r="AI755" t="str">
            <v>DLV</v>
          </cell>
          <cell r="AJ755" t="str">
            <v>000</v>
          </cell>
          <cell r="AK755" t="str">
            <v>REL</v>
          </cell>
          <cell r="AL755" t="str">
            <v>000</v>
          </cell>
          <cell r="AM755" t="str">
            <v>LN#</v>
          </cell>
          <cell r="AO755" t="str">
            <v>UOI</v>
          </cell>
          <cell r="AP755" t="str">
            <v>EA</v>
          </cell>
          <cell r="AU755" t="str">
            <v>0</v>
          </cell>
          <cell r="AW755" t="str">
            <v>000</v>
          </cell>
          <cell r="AX755" t="str">
            <v>00</v>
          </cell>
          <cell r="AY755" t="str">
            <v>0</v>
          </cell>
          <cell r="AZ755" t="str">
            <v>FPL Fibernet</v>
          </cell>
        </row>
        <row r="756">
          <cell r="A756" t="str">
            <v>107100</v>
          </cell>
          <cell r="B756" t="str">
            <v>0368</v>
          </cell>
          <cell r="C756" t="str">
            <v>06200</v>
          </cell>
          <cell r="D756" t="str">
            <v>0FIBER</v>
          </cell>
          <cell r="E756" t="str">
            <v>368000</v>
          </cell>
          <cell r="F756" t="str">
            <v>0676</v>
          </cell>
          <cell r="G756" t="str">
            <v>12450</v>
          </cell>
          <cell r="H756" t="str">
            <v>A</v>
          </cell>
          <cell r="I756" t="str">
            <v>00000041</v>
          </cell>
          <cell r="J756">
            <v>65</v>
          </cell>
          <cell r="K756">
            <v>368</v>
          </cell>
          <cell r="L756">
            <v>6202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 t="str">
            <v>0676</v>
          </cell>
          <cell r="R756" t="str">
            <v>12450</v>
          </cell>
          <cell r="S756" t="str">
            <v>200212</v>
          </cell>
          <cell r="T756" t="str">
            <v>SA01</v>
          </cell>
          <cell r="U756">
            <v>-0.02</v>
          </cell>
          <cell r="V756" t="str">
            <v>LDB</v>
          </cell>
          <cell r="W756">
            <v>0</v>
          </cell>
          <cell r="Y756">
            <v>0</v>
          </cell>
          <cell r="Z756">
            <v>-2</v>
          </cell>
          <cell r="AA756" t="str">
            <v>MS#</v>
          </cell>
          <cell r="AB756" t="str">
            <v xml:space="preserve">   998010318</v>
          </cell>
          <cell r="AC756" t="str">
            <v>BCH</v>
          </cell>
          <cell r="AD756" t="str">
            <v>015504</v>
          </cell>
          <cell r="AE756" t="str">
            <v>TML</v>
          </cell>
          <cell r="AF756" t="str">
            <v>12019</v>
          </cell>
          <cell r="AG756" t="str">
            <v>SRL</v>
          </cell>
          <cell r="AH756" t="str">
            <v>0350</v>
          </cell>
          <cell r="AI756" t="str">
            <v>DLV</v>
          </cell>
          <cell r="AJ756" t="str">
            <v>000</v>
          </cell>
          <cell r="AK756" t="str">
            <v>REL</v>
          </cell>
          <cell r="AL756" t="str">
            <v>000</v>
          </cell>
          <cell r="AM756" t="str">
            <v>LN#</v>
          </cell>
          <cell r="AO756" t="str">
            <v>UOI</v>
          </cell>
          <cell r="AP756" t="str">
            <v>EA</v>
          </cell>
          <cell r="AU756" t="str">
            <v>0</v>
          </cell>
          <cell r="AW756" t="str">
            <v>000</v>
          </cell>
          <cell r="AX756" t="str">
            <v>00</v>
          </cell>
          <cell r="AY756" t="str">
            <v>0</v>
          </cell>
          <cell r="AZ756" t="str">
            <v>FPL Fibernet</v>
          </cell>
        </row>
        <row r="757">
          <cell r="A757" t="str">
            <v>107100</v>
          </cell>
          <cell r="B757" t="str">
            <v>0368</v>
          </cell>
          <cell r="C757" t="str">
            <v>06200</v>
          </cell>
          <cell r="D757" t="str">
            <v>0FIBER</v>
          </cell>
          <cell r="E757" t="str">
            <v>368000</v>
          </cell>
          <cell r="F757" t="str">
            <v>0676</v>
          </cell>
          <cell r="G757" t="str">
            <v>12450</v>
          </cell>
          <cell r="H757" t="str">
            <v>A</v>
          </cell>
          <cell r="I757" t="str">
            <v>00000041</v>
          </cell>
          <cell r="J757">
            <v>65</v>
          </cell>
          <cell r="K757">
            <v>368</v>
          </cell>
          <cell r="L757">
            <v>6202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 t="str">
            <v>0676</v>
          </cell>
          <cell r="R757" t="str">
            <v>12450</v>
          </cell>
          <cell r="S757" t="str">
            <v>200212</v>
          </cell>
          <cell r="T757" t="str">
            <v>SA01</v>
          </cell>
          <cell r="U757">
            <v>-0.04</v>
          </cell>
          <cell r="V757" t="str">
            <v>LDB</v>
          </cell>
          <cell r="W757">
            <v>0</v>
          </cell>
          <cell r="Y757">
            <v>0</v>
          </cell>
          <cell r="Z757">
            <v>-4</v>
          </cell>
          <cell r="AA757" t="str">
            <v>MS#</v>
          </cell>
          <cell r="AB757" t="str">
            <v xml:space="preserve">   998010120</v>
          </cell>
          <cell r="AC757" t="str">
            <v>BCH</v>
          </cell>
          <cell r="AD757" t="str">
            <v>015504</v>
          </cell>
          <cell r="AE757" t="str">
            <v>TML</v>
          </cell>
          <cell r="AF757" t="str">
            <v>12019</v>
          </cell>
          <cell r="AG757" t="str">
            <v>SRL</v>
          </cell>
          <cell r="AH757" t="str">
            <v>0350</v>
          </cell>
          <cell r="AI757" t="str">
            <v>DLV</v>
          </cell>
          <cell r="AJ757" t="str">
            <v>000</v>
          </cell>
          <cell r="AK757" t="str">
            <v>REL</v>
          </cell>
          <cell r="AL757" t="str">
            <v>000</v>
          </cell>
          <cell r="AM757" t="str">
            <v>LN#</v>
          </cell>
          <cell r="AO757" t="str">
            <v>UOI</v>
          </cell>
          <cell r="AP757" t="str">
            <v>EA</v>
          </cell>
          <cell r="AU757" t="str">
            <v>0</v>
          </cell>
          <cell r="AW757" t="str">
            <v>000</v>
          </cell>
          <cell r="AX757" t="str">
            <v>00</v>
          </cell>
          <cell r="AY757" t="str">
            <v>0</v>
          </cell>
          <cell r="AZ757" t="str">
            <v>FPL Fibernet</v>
          </cell>
        </row>
        <row r="758">
          <cell r="A758" t="str">
            <v>107100</v>
          </cell>
          <cell r="B758" t="str">
            <v>0368</v>
          </cell>
          <cell r="C758" t="str">
            <v>06200</v>
          </cell>
          <cell r="D758" t="str">
            <v>0FIBER</v>
          </cell>
          <cell r="E758" t="str">
            <v>368000</v>
          </cell>
          <cell r="F758" t="str">
            <v>0676</v>
          </cell>
          <cell r="G758" t="str">
            <v>12450</v>
          </cell>
          <cell r="H758" t="str">
            <v>A</v>
          </cell>
          <cell r="I758" t="str">
            <v>00000041</v>
          </cell>
          <cell r="J758">
            <v>65</v>
          </cell>
          <cell r="K758">
            <v>368</v>
          </cell>
          <cell r="L758">
            <v>6202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 t="str">
            <v>0676</v>
          </cell>
          <cell r="R758" t="str">
            <v>12450</v>
          </cell>
          <cell r="S758" t="str">
            <v>200212</v>
          </cell>
          <cell r="T758" t="str">
            <v>SA01</v>
          </cell>
          <cell r="U758">
            <v>-0.04</v>
          </cell>
          <cell r="V758" t="str">
            <v>LDB</v>
          </cell>
          <cell r="W758">
            <v>0</v>
          </cell>
          <cell r="Y758">
            <v>0</v>
          </cell>
          <cell r="Z758">
            <v>-4</v>
          </cell>
          <cell r="AA758" t="str">
            <v>MS#</v>
          </cell>
          <cell r="AB758" t="str">
            <v xml:space="preserve">   998010287</v>
          </cell>
          <cell r="AC758" t="str">
            <v>BCH</v>
          </cell>
          <cell r="AD758" t="str">
            <v>015504</v>
          </cell>
          <cell r="AE758" t="str">
            <v>TML</v>
          </cell>
          <cell r="AF758" t="str">
            <v>12019</v>
          </cell>
          <cell r="AG758" t="str">
            <v>SRL</v>
          </cell>
          <cell r="AH758" t="str">
            <v>0350</v>
          </cell>
          <cell r="AI758" t="str">
            <v>DLV</v>
          </cell>
          <cell r="AJ758" t="str">
            <v>000</v>
          </cell>
          <cell r="AK758" t="str">
            <v>REL</v>
          </cell>
          <cell r="AL758" t="str">
            <v>000</v>
          </cell>
          <cell r="AM758" t="str">
            <v>LN#</v>
          </cell>
          <cell r="AO758" t="str">
            <v>UOI</v>
          </cell>
          <cell r="AP758" t="str">
            <v>EA</v>
          </cell>
          <cell r="AU758" t="str">
            <v>0</v>
          </cell>
          <cell r="AW758" t="str">
            <v>000</v>
          </cell>
          <cell r="AX758" t="str">
            <v>00</v>
          </cell>
          <cell r="AY758" t="str">
            <v>0</v>
          </cell>
          <cell r="AZ758" t="str">
            <v>FPL Fibernet</v>
          </cell>
        </row>
        <row r="759">
          <cell r="A759" t="str">
            <v>107100</v>
          </cell>
          <cell r="B759" t="str">
            <v>0368</v>
          </cell>
          <cell r="C759" t="str">
            <v>06200</v>
          </cell>
          <cell r="D759" t="str">
            <v>0FIBER</v>
          </cell>
          <cell r="E759" t="str">
            <v>368000</v>
          </cell>
          <cell r="F759" t="str">
            <v>0676</v>
          </cell>
          <cell r="G759" t="str">
            <v>12450</v>
          </cell>
          <cell r="H759" t="str">
            <v>A</v>
          </cell>
          <cell r="I759" t="str">
            <v>00000041</v>
          </cell>
          <cell r="J759">
            <v>65</v>
          </cell>
          <cell r="K759">
            <v>368</v>
          </cell>
          <cell r="L759">
            <v>6202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 t="str">
            <v>0676</v>
          </cell>
          <cell r="R759" t="str">
            <v>12450</v>
          </cell>
          <cell r="S759" t="str">
            <v>200212</v>
          </cell>
          <cell r="T759" t="str">
            <v>SA01</v>
          </cell>
          <cell r="U759">
            <v>-0.05</v>
          </cell>
          <cell r="V759" t="str">
            <v>LDB</v>
          </cell>
          <cell r="W759">
            <v>0</v>
          </cell>
          <cell r="Y759">
            <v>0</v>
          </cell>
          <cell r="Z759">
            <v>-5</v>
          </cell>
          <cell r="AA759" t="str">
            <v>MS#</v>
          </cell>
          <cell r="AB759" t="str">
            <v xml:space="preserve">   998010036</v>
          </cell>
          <cell r="AC759" t="str">
            <v>BCH</v>
          </cell>
          <cell r="AD759" t="str">
            <v>015504</v>
          </cell>
          <cell r="AE759" t="str">
            <v>TML</v>
          </cell>
          <cell r="AF759" t="str">
            <v>12019</v>
          </cell>
          <cell r="AG759" t="str">
            <v>SRL</v>
          </cell>
          <cell r="AH759" t="str">
            <v>0350</v>
          </cell>
          <cell r="AI759" t="str">
            <v>DLV</v>
          </cell>
          <cell r="AJ759" t="str">
            <v>000</v>
          </cell>
          <cell r="AK759" t="str">
            <v>REL</v>
          </cell>
          <cell r="AL759" t="str">
            <v>000</v>
          </cell>
          <cell r="AM759" t="str">
            <v>LN#</v>
          </cell>
          <cell r="AO759" t="str">
            <v>UOI</v>
          </cell>
          <cell r="AP759" t="str">
            <v>EA</v>
          </cell>
          <cell r="AU759" t="str">
            <v>0</v>
          </cell>
          <cell r="AW759" t="str">
            <v>000</v>
          </cell>
          <cell r="AX759" t="str">
            <v>00</v>
          </cell>
          <cell r="AY759" t="str">
            <v>0</v>
          </cell>
          <cell r="AZ759" t="str">
            <v>FPL Fibernet</v>
          </cell>
        </row>
        <row r="760">
          <cell r="A760" t="str">
            <v>107100</v>
          </cell>
          <cell r="B760" t="str">
            <v>0368</v>
          </cell>
          <cell r="C760" t="str">
            <v>06200</v>
          </cell>
          <cell r="D760" t="str">
            <v>0FIBER</v>
          </cell>
          <cell r="E760" t="str">
            <v>368000</v>
          </cell>
          <cell r="F760" t="str">
            <v>0676</v>
          </cell>
          <cell r="G760" t="str">
            <v>12450</v>
          </cell>
          <cell r="H760" t="str">
            <v>A</v>
          </cell>
          <cell r="I760" t="str">
            <v>00000041</v>
          </cell>
          <cell r="J760">
            <v>65</v>
          </cell>
          <cell r="K760">
            <v>368</v>
          </cell>
          <cell r="L760">
            <v>6202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 t="str">
            <v>0676</v>
          </cell>
          <cell r="R760" t="str">
            <v>12450</v>
          </cell>
          <cell r="S760" t="str">
            <v>200212</v>
          </cell>
          <cell r="T760" t="str">
            <v>SA01</v>
          </cell>
          <cell r="U760">
            <v>-0.06</v>
          </cell>
          <cell r="V760" t="str">
            <v>LDB</v>
          </cell>
          <cell r="W760">
            <v>0</v>
          </cell>
          <cell r="Y760">
            <v>0</v>
          </cell>
          <cell r="Z760">
            <v>-6</v>
          </cell>
          <cell r="AA760" t="str">
            <v>MS#</v>
          </cell>
          <cell r="AB760" t="str">
            <v xml:space="preserve">   998010117</v>
          </cell>
          <cell r="AC760" t="str">
            <v>BCH</v>
          </cell>
          <cell r="AD760" t="str">
            <v>015504</v>
          </cell>
          <cell r="AE760" t="str">
            <v>TML</v>
          </cell>
          <cell r="AF760" t="str">
            <v>12019</v>
          </cell>
          <cell r="AG760" t="str">
            <v>SRL</v>
          </cell>
          <cell r="AH760" t="str">
            <v>0350</v>
          </cell>
          <cell r="AI760" t="str">
            <v>DLV</v>
          </cell>
          <cell r="AJ760" t="str">
            <v>000</v>
          </cell>
          <cell r="AK760" t="str">
            <v>REL</v>
          </cell>
          <cell r="AL760" t="str">
            <v>000</v>
          </cell>
          <cell r="AM760" t="str">
            <v>LN#</v>
          </cell>
          <cell r="AO760" t="str">
            <v>UOI</v>
          </cell>
          <cell r="AP760" t="str">
            <v>EA</v>
          </cell>
          <cell r="AU760" t="str">
            <v>0</v>
          </cell>
          <cell r="AW760" t="str">
            <v>000</v>
          </cell>
          <cell r="AX760" t="str">
            <v>00</v>
          </cell>
          <cell r="AY760" t="str">
            <v>0</v>
          </cell>
          <cell r="AZ760" t="str">
            <v>FPL Fibernet</v>
          </cell>
        </row>
        <row r="761">
          <cell r="A761" t="str">
            <v>107100</v>
          </cell>
          <cell r="B761" t="str">
            <v>0368</v>
          </cell>
          <cell r="C761" t="str">
            <v>06200</v>
          </cell>
          <cell r="D761" t="str">
            <v>0FIBER</v>
          </cell>
          <cell r="E761" t="str">
            <v>368000</v>
          </cell>
          <cell r="F761" t="str">
            <v>0676</v>
          </cell>
          <cell r="G761" t="str">
            <v>12450</v>
          </cell>
          <cell r="H761" t="str">
            <v>A</v>
          </cell>
          <cell r="I761" t="str">
            <v>00000041</v>
          </cell>
          <cell r="J761">
            <v>65</v>
          </cell>
          <cell r="K761">
            <v>368</v>
          </cell>
          <cell r="L761">
            <v>6202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 t="str">
            <v>0676</v>
          </cell>
          <cell r="R761" t="str">
            <v>12450</v>
          </cell>
          <cell r="S761" t="str">
            <v>200212</v>
          </cell>
          <cell r="T761" t="str">
            <v>SA01</v>
          </cell>
          <cell r="U761">
            <v>-0.06</v>
          </cell>
          <cell r="V761" t="str">
            <v>LDB</v>
          </cell>
          <cell r="W761">
            <v>0</v>
          </cell>
          <cell r="Y761">
            <v>0</v>
          </cell>
          <cell r="Z761">
            <v>-6</v>
          </cell>
          <cell r="AA761" t="str">
            <v>MS#</v>
          </cell>
          <cell r="AB761" t="str">
            <v xml:space="preserve">   998010164</v>
          </cell>
          <cell r="AC761" t="str">
            <v>BCH</v>
          </cell>
          <cell r="AD761" t="str">
            <v>015504</v>
          </cell>
          <cell r="AE761" t="str">
            <v>TML</v>
          </cell>
          <cell r="AF761" t="str">
            <v>12019</v>
          </cell>
          <cell r="AG761" t="str">
            <v>SRL</v>
          </cell>
          <cell r="AH761" t="str">
            <v>0350</v>
          </cell>
          <cell r="AI761" t="str">
            <v>DLV</v>
          </cell>
          <cell r="AJ761" t="str">
            <v>000</v>
          </cell>
          <cell r="AK761" t="str">
            <v>REL</v>
          </cell>
          <cell r="AL761" t="str">
            <v>000</v>
          </cell>
          <cell r="AM761" t="str">
            <v>LN#</v>
          </cell>
          <cell r="AO761" t="str">
            <v>UOI</v>
          </cell>
          <cell r="AP761" t="str">
            <v>EA</v>
          </cell>
          <cell r="AU761" t="str">
            <v>0</v>
          </cell>
          <cell r="AW761" t="str">
            <v>000</v>
          </cell>
          <cell r="AX761" t="str">
            <v>00</v>
          </cell>
          <cell r="AY761" t="str">
            <v>0</v>
          </cell>
          <cell r="AZ761" t="str">
            <v>FPL Fibernet</v>
          </cell>
        </row>
        <row r="762">
          <cell r="A762" t="str">
            <v>107100</v>
          </cell>
          <cell r="B762" t="str">
            <v>0368</v>
          </cell>
          <cell r="C762" t="str">
            <v>06200</v>
          </cell>
          <cell r="D762" t="str">
            <v>0FIBER</v>
          </cell>
          <cell r="E762" t="str">
            <v>368000</v>
          </cell>
          <cell r="F762" t="str">
            <v>0676</v>
          </cell>
          <cell r="G762" t="str">
            <v>12450</v>
          </cell>
          <cell r="H762" t="str">
            <v>A</v>
          </cell>
          <cell r="I762" t="str">
            <v>00000041</v>
          </cell>
          <cell r="J762">
            <v>65</v>
          </cell>
          <cell r="K762">
            <v>368</v>
          </cell>
          <cell r="L762">
            <v>6202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 t="str">
            <v>0676</v>
          </cell>
          <cell r="R762" t="str">
            <v>12450</v>
          </cell>
          <cell r="S762" t="str">
            <v>200212</v>
          </cell>
          <cell r="T762" t="str">
            <v>SA01</v>
          </cell>
          <cell r="U762">
            <v>-7.0000000000000007E-2</v>
          </cell>
          <cell r="V762" t="str">
            <v>LDB</v>
          </cell>
          <cell r="W762">
            <v>0</v>
          </cell>
          <cell r="Y762">
            <v>0</v>
          </cell>
          <cell r="Z762">
            <v>-7</v>
          </cell>
          <cell r="AA762" t="str">
            <v>MS#</v>
          </cell>
          <cell r="AB762" t="str">
            <v xml:space="preserve">   998010090</v>
          </cell>
          <cell r="AC762" t="str">
            <v>BCH</v>
          </cell>
          <cell r="AD762" t="str">
            <v>012883</v>
          </cell>
          <cell r="AE762" t="str">
            <v>TML</v>
          </cell>
          <cell r="AF762" t="str">
            <v>12020</v>
          </cell>
          <cell r="AG762" t="str">
            <v>SRL</v>
          </cell>
          <cell r="AH762" t="str">
            <v>0350</v>
          </cell>
          <cell r="AI762" t="str">
            <v>DLV</v>
          </cell>
          <cell r="AJ762" t="str">
            <v>000</v>
          </cell>
          <cell r="AK762" t="str">
            <v>REL</v>
          </cell>
          <cell r="AL762" t="str">
            <v>000</v>
          </cell>
          <cell r="AM762" t="str">
            <v>LN#</v>
          </cell>
          <cell r="AO762" t="str">
            <v>UOI</v>
          </cell>
          <cell r="AP762" t="str">
            <v>EA</v>
          </cell>
          <cell r="AU762" t="str">
            <v>0</v>
          </cell>
          <cell r="AW762" t="str">
            <v>000</v>
          </cell>
          <cell r="AX762" t="str">
            <v>00</v>
          </cell>
          <cell r="AY762" t="str">
            <v>0</v>
          </cell>
          <cell r="AZ762" t="str">
            <v>FPL Fibernet</v>
          </cell>
        </row>
        <row r="763">
          <cell r="A763" t="str">
            <v>107100</v>
          </cell>
          <cell r="B763" t="str">
            <v>0368</v>
          </cell>
          <cell r="C763" t="str">
            <v>06200</v>
          </cell>
          <cell r="D763" t="str">
            <v>0FIBER</v>
          </cell>
          <cell r="E763" t="str">
            <v>368000</v>
          </cell>
          <cell r="F763" t="str">
            <v>0676</v>
          </cell>
          <cell r="G763" t="str">
            <v>12450</v>
          </cell>
          <cell r="H763" t="str">
            <v>A</v>
          </cell>
          <cell r="I763" t="str">
            <v>00000041</v>
          </cell>
          <cell r="J763">
            <v>65</v>
          </cell>
          <cell r="K763">
            <v>368</v>
          </cell>
          <cell r="L763">
            <v>6202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 t="str">
            <v>0676</v>
          </cell>
          <cell r="R763" t="str">
            <v>12450</v>
          </cell>
          <cell r="S763" t="str">
            <v>200212</v>
          </cell>
          <cell r="T763" t="str">
            <v>SA01</v>
          </cell>
          <cell r="U763">
            <v>-0.08</v>
          </cell>
          <cell r="V763" t="str">
            <v>LDB</v>
          </cell>
          <cell r="W763">
            <v>0</v>
          </cell>
          <cell r="Y763">
            <v>0</v>
          </cell>
          <cell r="Z763">
            <v>-8</v>
          </cell>
          <cell r="AA763" t="str">
            <v>MS#</v>
          </cell>
          <cell r="AB763" t="str">
            <v xml:space="preserve">   998010277</v>
          </cell>
          <cell r="AC763" t="str">
            <v>BCH</v>
          </cell>
          <cell r="AD763" t="str">
            <v>012883</v>
          </cell>
          <cell r="AE763" t="str">
            <v>TML</v>
          </cell>
          <cell r="AF763" t="str">
            <v>12020</v>
          </cell>
          <cell r="AG763" t="str">
            <v>SRL</v>
          </cell>
          <cell r="AH763" t="str">
            <v>0350</v>
          </cell>
          <cell r="AI763" t="str">
            <v>DLV</v>
          </cell>
          <cell r="AJ763" t="str">
            <v>000</v>
          </cell>
          <cell r="AK763" t="str">
            <v>REL</v>
          </cell>
          <cell r="AL763" t="str">
            <v>000</v>
          </cell>
          <cell r="AM763" t="str">
            <v>LN#</v>
          </cell>
          <cell r="AO763" t="str">
            <v>UOI</v>
          </cell>
          <cell r="AP763" t="str">
            <v>EA</v>
          </cell>
          <cell r="AU763" t="str">
            <v>0</v>
          </cell>
          <cell r="AW763" t="str">
            <v>000</v>
          </cell>
          <cell r="AX763" t="str">
            <v>00</v>
          </cell>
          <cell r="AY763" t="str">
            <v>0</v>
          </cell>
          <cell r="AZ763" t="str">
            <v>FPL Fibernet</v>
          </cell>
        </row>
        <row r="764">
          <cell r="A764" t="str">
            <v>107100</v>
          </cell>
          <cell r="B764" t="str">
            <v>0368</v>
          </cell>
          <cell r="C764" t="str">
            <v>06200</v>
          </cell>
          <cell r="D764" t="str">
            <v>0FIBER</v>
          </cell>
          <cell r="E764" t="str">
            <v>368000</v>
          </cell>
          <cell r="F764" t="str">
            <v>0676</v>
          </cell>
          <cell r="G764" t="str">
            <v>12450</v>
          </cell>
          <cell r="H764" t="str">
            <v>A</v>
          </cell>
          <cell r="I764" t="str">
            <v>00000041</v>
          </cell>
          <cell r="J764">
            <v>65</v>
          </cell>
          <cell r="K764">
            <v>368</v>
          </cell>
          <cell r="L764">
            <v>6202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 t="str">
            <v>0676</v>
          </cell>
          <cell r="R764" t="str">
            <v>12450</v>
          </cell>
          <cell r="S764" t="str">
            <v>200212</v>
          </cell>
          <cell r="T764" t="str">
            <v>SA01</v>
          </cell>
          <cell r="U764">
            <v>-0.14000000000000001</v>
          </cell>
          <cell r="V764" t="str">
            <v>LDB</v>
          </cell>
          <cell r="W764">
            <v>0</v>
          </cell>
          <cell r="Y764">
            <v>0</v>
          </cell>
          <cell r="Z764">
            <v>-14</v>
          </cell>
          <cell r="AA764" t="str">
            <v>MS#</v>
          </cell>
          <cell r="AB764" t="str">
            <v xml:space="preserve">   998010046</v>
          </cell>
          <cell r="AC764" t="str">
            <v>BCH</v>
          </cell>
          <cell r="AD764" t="str">
            <v>015504</v>
          </cell>
          <cell r="AE764" t="str">
            <v>TML</v>
          </cell>
          <cell r="AF764" t="str">
            <v>12019</v>
          </cell>
          <cell r="AG764" t="str">
            <v>SRL</v>
          </cell>
          <cell r="AH764" t="str">
            <v>0350</v>
          </cell>
          <cell r="AI764" t="str">
            <v>DLV</v>
          </cell>
          <cell r="AJ764" t="str">
            <v>000</v>
          </cell>
          <cell r="AK764" t="str">
            <v>REL</v>
          </cell>
          <cell r="AL764" t="str">
            <v>000</v>
          </cell>
          <cell r="AM764" t="str">
            <v>LN#</v>
          </cell>
          <cell r="AO764" t="str">
            <v>UOI</v>
          </cell>
          <cell r="AP764" t="str">
            <v>EA</v>
          </cell>
          <cell r="AU764" t="str">
            <v>0</v>
          </cell>
          <cell r="AW764" t="str">
            <v>000</v>
          </cell>
          <cell r="AX764" t="str">
            <v>00</v>
          </cell>
          <cell r="AY764" t="str">
            <v>0</v>
          </cell>
          <cell r="AZ764" t="str">
            <v>FPL Fibernet</v>
          </cell>
        </row>
        <row r="765">
          <cell r="A765" t="str">
            <v>107100</v>
          </cell>
          <cell r="B765" t="str">
            <v>0368</v>
          </cell>
          <cell r="C765" t="str">
            <v>06200</v>
          </cell>
          <cell r="D765" t="str">
            <v>0FIBER</v>
          </cell>
          <cell r="E765" t="str">
            <v>368000</v>
          </cell>
          <cell r="F765" t="str">
            <v>0676</v>
          </cell>
          <cell r="G765" t="str">
            <v>12450</v>
          </cell>
          <cell r="H765" t="str">
            <v>A</v>
          </cell>
          <cell r="I765" t="str">
            <v>00000041</v>
          </cell>
          <cell r="J765">
            <v>65</v>
          </cell>
          <cell r="K765">
            <v>368</v>
          </cell>
          <cell r="L765">
            <v>6202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 t="str">
            <v>0676</v>
          </cell>
          <cell r="R765" t="str">
            <v>12450</v>
          </cell>
          <cell r="S765" t="str">
            <v>200212</v>
          </cell>
          <cell r="T765" t="str">
            <v>SA01</v>
          </cell>
          <cell r="U765">
            <v>-0.15</v>
          </cell>
          <cell r="V765" t="str">
            <v>LDB</v>
          </cell>
          <cell r="W765">
            <v>0</v>
          </cell>
          <cell r="Y765">
            <v>0</v>
          </cell>
          <cell r="Z765">
            <v>-15</v>
          </cell>
          <cell r="AA765" t="str">
            <v>MS#</v>
          </cell>
          <cell r="AB765" t="str">
            <v xml:space="preserve">   998010114</v>
          </cell>
          <cell r="AC765" t="str">
            <v>BCH</v>
          </cell>
          <cell r="AD765" t="str">
            <v>015504</v>
          </cell>
          <cell r="AE765" t="str">
            <v>TML</v>
          </cell>
          <cell r="AF765" t="str">
            <v>12019</v>
          </cell>
          <cell r="AG765" t="str">
            <v>SRL</v>
          </cell>
          <cell r="AH765" t="str">
            <v>0350</v>
          </cell>
          <cell r="AI765" t="str">
            <v>DLV</v>
          </cell>
          <cell r="AJ765" t="str">
            <v>000</v>
          </cell>
          <cell r="AK765" t="str">
            <v>REL</v>
          </cell>
          <cell r="AL765" t="str">
            <v>000</v>
          </cell>
          <cell r="AM765" t="str">
            <v>LN#</v>
          </cell>
          <cell r="AO765" t="str">
            <v>UOI</v>
          </cell>
          <cell r="AP765" t="str">
            <v>EA</v>
          </cell>
          <cell r="AU765" t="str">
            <v>0</v>
          </cell>
          <cell r="AW765" t="str">
            <v>000</v>
          </cell>
          <cell r="AX765" t="str">
            <v>00</v>
          </cell>
          <cell r="AY765" t="str">
            <v>0</v>
          </cell>
          <cell r="AZ765" t="str">
            <v>FPL Fibernet</v>
          </cell>
        </row>
        <row r="766">
          <cell r="A766" t="str">
            <v>107100</v>
          </cell>
          <cell r="B766" t="str">
            <v>0368</v>
          </cell>
          <cell r="C766" t="str">
            <v>06200</v>
          </cell>
          <cell r="D766" t="str">
            <v>0FIBER</v>
          </cell>
          <cell r="E766" t="str">
            <v>368000</v>
          </cell>
          <cell r="F766" t="str">
            <v>0676</v>
          </cell>
          <cell r="G766" t="str">
            <v>12450</v>
          </cell>
          <cell r="H766" t="str">
            <v>A</v>
          </cell>
          <cell r="I766" t="str">
            <v>00000041</v>
          </cell>
          <cell r="J766">
            <v>65</v>
          </cell>
          <cell r="K766">
            <v>368</v>
          </cell>
          <cell r="L766">
            <v>6202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 t="str">
            <v>0676</v>
          </cell>
          <cell r="R766" t="str">
            <v>12450</v>
          </cell>
          <cell r="S766" t="str">
            <v>200212</v>
          </cell>
          <cell r="T766" t="str">
            <v>SA01</v>
          </cell>
          <cell r="U766">
            <v>-1</v>
          </cell>
          <cell r="V766" t="str">
            <v>LDB</v>
          </cell>
          <cell r="W766">
            <v>0</v>
          </cell>
          <cell r="Y766">
            <v>0</v>
          </cell>
          <cell r="Z766">
            <v>-1</v>
          </cell>
          <cell r="AA766" t="str">
            <v>MS#</v>
          </cell>
          <cell r="AB766" t="str">
            <v xml:space="preserve">   998001002</v>
          </cell>
          <cell r="AC766" t="str">
            <v>BCH</v>
          </cell>
          <cell r="AD766" t="str">
            <v>015504</v>
          </cell>
          <cell r="AE766" t="str">
            <v>TML</v>
          </cell>
          <cell r="AF766" t="str">
            <v>12019</v>
          </cell>
          <cell r="AG766" t="str">
            <v>SRL</v>
          </cell>
          <cell r="AH766" t="str">
            <v>0350</v>
          </cell>
          <cell r="AI766" t="str">
            <v>DLV</v>
          </cell>
          <cell r="AJ766" t="str">
            <v>000</v>
          </cell>
          <cell r="AK766" t="str">
            <v>REL</v>
          </cell>
          <cell r="AL766" t="str">
            <v>000</v>
          </cell>
          <cell r="AM766" t="str">
            <v>LN#</v>
          </cell>
          <cell r="AO766" t="str">
            <v>UOI</v>
          </cell>
          <cell r="AP766" t="str">
            <v>EA</v>
          </cell>
          <cell r="AU766" t="str">
            <v>0</v>
          </cell>
          <cell r="AW766" t="str">
            <v>000</v>
          </cell>
          <cell r="AX766" t="str">
            <v>00</v>
          </cell>
          <cell r="AY766" t="str">
            <v>0</v>
          </cell>
          <cell r="AZ766" t="str">
            <v>FPL Fibernet</v>
          </cell>
        </row>
        <row r="767">
          <cell r="A767" t="str">
            <v>107100</v>
          </cell>
          <cell r="B767" t="str">
            <v>0368</v>
          </cell>
          <cell r="C767" t="str">
            <v>06200</v>
          </cell>
          <cell r="D767" t="str">
            <v>0FIBER</v>
          </cell>
          <cell r="E767" t="str">
            <v>368000</v>
          </cell>
          <cell r="F767" t="str">
            <v>0676</v>
          </cell>
          <cell r="G767" t="str">
            <v>12450</v>
          </cell>
          <cell r="H767" t="str">
            <v>A</v>
          </cell>
          <cell r="I767" t="str">
            <v>00000041</v>
          </cell>
          <cell r="J767">
            <v>65</v>
          </cell>
          <cell r="K767">
            <v>368</v>
          </cell>
          <cell r="L767">
            <v>6202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 t="str">
            <v>0676</v>
          </cell>
          <cell r="R767" t="str">
            <v>12450</v>
          </cell>
          <cell r="S767" t="str">
            <v>200212</v>
          </cell>
          <cell r="T767" t="str">
            <v>SA01</v>
          </cell>
          <cell r="U767">
            <v>-7.17</v>
          </cell>
          <cell r="V767" t="str">
            <v>LDB</v>
          </cell>
          <cell r="W767">
            <v>0</v>
          </cell>
          <cell r="Y767">
            <v>0</v>
          </cell>
          <cell r="Z767">
            <v>-3</v>
          </cell>
          <cell r="AA767" t="str">
            <v>MS#</v>
          </cell>
          <cell r="AB767" t="str">
            <v xml:space="preserve">   998014698</v>
          </cell>
          <cell r="AC767" t="str">
            <v>BCH</v>
          </cell>
          <cell r="AD767" t="str">
            <v>013369</v>
          </cell>
          <cell r="AE767" t="str">
            <v>TML</v>
          </cell>
          <cell r="AF767" t="str">
            <v>12016</v>
          </cell>
          <cell r="AG767" t="str">
            <v>SRL</v>
          </cell>
          <cell r="AH767" t="str">
            <v>0350</v>
          </cell>
          <cell r="AI767" t="str">
            <v>DLV</v>
          </cell>
          <cell r="AJ767" t="str">
            <v>000</v>
          </cell>
          <cell r="AK767" t="str">
            <v>REL</v>
          </cell>
          <cell r="AL767" t="str">
            <v>000</v>
          </cell>
          <cell r="AM767" t="str">
            <v>LN#</v>
          </cell>
          <cell r="AO767" t="str">
            <v>UOI</v>
          </cell>
          <cell r="AP767" t="str">
            <v>EA</v>
          </cell>
          <cell r="AU767" t="str">
            <v>0</v>
          </cell>
          <cell r="AW767" t="str">
            <v>000</v>
          </cell>
          <cell r="AX767" t="str">
            <v>00</v>
          </cell>
          <cell r="AY767" t="str">
            <v>0</v>
          </cell>
          <cell r="AZ767" t="str">
            <v>FPL Fibernet</v>
          </cell>
        </row>
        <row r="768">
          <cell r="A768" t="str">
            <v>107100</v>
          </cell>
          <cell r="B768" t="str">
            <v>0368</v>
          </cell>
          <cell r="C768" t="str">
            <v>06200</v>
          </cell>
          <cell r="D768" t="str">
            <v>0FIBER</v>
          </cell>
          <cell r="E768" t="str">
            <v>368000</v>
          </cell>
          <cell r="F768" t="str">
            <v>0676</v>
          </cell>
          <cell r="G768" t="str">
            <v>12450</v>
          </cell>
          <cell r="H768" t="str">
            <v>A</v>
          </cell>
          <cell r="I768" t="str">
            <v>00000041</v>
          </cell>
          <cell r="J768">
            <v>65</v>
          </cell>
          <cell r="K768">
            <v>368</v>
          </cell>
          <cell r="L768">
            <v>6202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 t="str">
            <v>0676</v>
          </cell>
          <cell r="R768" t="str">
            <v>12450</v>
          </cell>
          <cell r="S768" t="str">
            <v>200212</v>
          </cell>
          <cell r="T768" t="str">
            <v>SA01</v>
          </cell>
          <cell r="U768">
            <v>-7.25</v>
          </cell>
          <cell r="V768" t="str">
            <v>LDB</v>
          </cell>
          <cell r="W768">
            <v>0</v>
          </cell>
          <cell r="Y768">
            <v>0</v>
          </cell>
          <cell r="Z768">
            <v>-5</v>
          </cell>
          <cell r="AA768" t="str">
            <v>MS#</v>
          </cell>
          <cell r="AB768" t="str">
            <v xml:space="preserve">   998014540</v>
          </cell>
          <cell r="AC768" t="str">
            <v>BCH</v>
          </cell>
          <cell r="AD768" t="str">
            <v>013353</v>
          </cell>
          <cell r="AE768" t="str">
            <v>TML</v>
          </cell>
          <cell r="AF768" t="str">
            <v>12016</v>
          </cell>
          <cell r="AG768" t="str">
            <v>SRL</v>
          </cell>
          <cell r="AH768" t="str">
            <v>0350</v>
          </cell>
          <cell r="AI768" t="str">
            <v>DLV</v>
          </cell>
          <cell r="AJ768" t="str">
            <v>000</v>
          </cell>
          <cell r="AK768" t="str">
            <v>REL</v>
          </cell>
          <cell r="AL768" t="str">
            <v>000</v>
          </cell>
          <cell r="AM768" t="str">
            <v>LN#</v>
          </cell>
          <cell r="AO768" t="str">
            <v>UOI</v>
          </cell>
          <cell r="AP768" t="str">
            <v>EA</v>
          </cell>
          <cell r="AU768" t="str">
            <v>0</v>
          </cell>
          <cell r="AW768" t="str">
            <v>000</v>
          </cell>
          <cell r="AX768" t="str">
            <v>00</v>
          </cell>
          <cell r="AY768" t="str">
            <v>0</v>
          </cell>
          <cell r="AZ768" t="str">
            <v>FPL Fibernet</v>
          </cell>
        </row>
        <row r="769">
          <cell r="A769" t="str">
            <v>107100</v>
          </cell>
          <cell r="B769" t="str">
            <v>0368</v>
          </cell>
          <cell r="C769" t="str">
            <v>06200</v>
          </cell>
          <cell r="D769" t="str">
            <v>0FIBER</v>
          </cell>
          <cell r="E769" t="str">
            <v>368000</v>
          </cell>
          <cell r="F769" t="str">
            <v>0676</v>
          </cell>
          <cell r="G769" t="str">
            <v>12450</v>
          </cell>
          <cell r="H769" t="str">
            <v>A</v>
          </cell>
          <cell r="I769" t="str">
            <v>00000041</v>
          </cell>
          <cell r="J769">
            <v>65</v>
          </cell>
          <cell r="K769">
            <v>368</v>
          </cell>
          <cell r="L769">
            <v>6202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 t="str">
            <v>0676</v>
          </cell>
          <cell r="R769" t="str">
            <v>12450</v>
          </cell>
          <cell r="S769" t="str">
            <v>200212</v>
          </cell>
          <cell r="T769" t="str">
            <v>SA01</v>
          </cell>
          <cell r="U769">
            <v>-8</v>
          </cell>
          <cell r="V769" t="str">
            <v>LDB</v>
          </cell>
          <cell r="W769">
            <v>0</v>
          </cell>
          <cell r="Y769">
            <v>0</v>
          </cell>
          <cell r="Z769">
            <v>-1</v>
          </cell>
          <cell r="AA769" t="str">
            <v>MS#</v>
          </cell>
          <cell r="AB769" t="str">
            <v xml:space="preserve">   998014833</v>
          </cell>
          <cell r="AC769" t="str">
            <v>BCH</v>
          </cell>
          <cell r="AD769" t="str">
            <v>013414</v>
          </cell>
          <cell r="AE769" t="str">
            <v>TML</v>
          </cell>
          <cell r="AF769" t="str">
            <v>12016</v>
          </cell>
          <cell r="AG769" t="str">
            <v>SRL</v>
          </cell>
          <cell r="AH769" t="str">
            <v>0350</v>
          </cell>
          <cell r="AI769" t="str">
            <v>DLV</v>
          </cell>
          <cell r="AJ769" t="str">
            <v>000</v>
          </cell>
          <cell r="AK769" t="str">
            <v>REL</v>
          </cell>
          <cell r="AL769" t="str">
            <v>000</v>
          </cell>
          <cell r="AM769" t="str">
            <v>LN#</v>
          </cell>
          <cell r="AO769" t="str">
            <v>UOI</v>
          </cell>
          <cell r="AP769" t="str">
            <v>EA</v>
          </cell>
          <cell r="AU769" t="str">
            <v>0</v>
          </cell>
          <cell r="AW769" t="str">
            <v>000</v>
          </cell>
          <cell r="AX769" t="str">
            <v>00</v>
          </cell>
          <cell r="AY769" t="str">
            <v>0</v>
          </cell>
          <cell r="AZ769" t="str">
            <v>FPL Fibernet</v>
          </cell>
        </row>
        <row r="770">
          <cell r="A770" t="str">
            <v>107100</v>
          </cell>
          <cell r="B770" t="str">
            <v>0368</v>
          </cell>
          <cell r="C770" t="str">
            <v>06200</v>
          </cell>
          <cell r="D770" t="str">
            <v>0FIBER</v>
          </cell>
          <cell r="E770" t="str">
            <v>368000</v>
          </cell>
          <cell r="F770" t="str">
            <v>0676</v>
          </cell>
          <cell r="G770" t="str">
            <v>12450</v>
          </cell>
          <cell r="H770" t="str">
            <v>A</v>
          </cell>
          <cell r="I770" t="str">
            <v>00000041</v>
          </cell>
          <cell r="J770">
            <v>65</v>
          </cell>
          <cell r="K770">
            <v>368</v>
          </cell>
          <cell r="L770">
            <v>6202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 t="str">
            <v>0676</v>
          </cell>
          <cell r="R770" t="str">
            <v>12450</v>
          </cell>
          <cell r="S770" t="str">
            <v>200212</v>
          </cell>
          <cell r="T770" t="str">
            <v>SA01</v>
          </cell>
          <cell r="U770">
            <v>-8.4</v>
          </cell>
          <cell r="V770" t="str">
            <v>LDB</v>
          </cell>
          <cell r="W770">
            <v>0</v>
          </cell>
          <cell r="Y770">
            <v>0</v>
          </cell>
          <cell r="Z770">
            <v>-30</v>
          </cell>
          <cell r="AA770" t="str">
            <v>MS#</v>
          </cell>
          <cell r="AB770" t="str">
            <v xml:space="preserve">   998000143</v>
          </cell>
          <cell r="AC770" t="str">
            <v>BCH</v>
          </cell>
          <cell r="AD770" t="str">
            <v>017205</v>
          </cell>
          <cell r="AE770" t="str">
            <v>TML</v>
          </cell>
          <cell r="AF770" t="str">
            <v>12018</v>
          </cell>
          <cell r="AG770" t="str">
            <v>SRL</v>
          </cell>
          <cell r="AH770" t="str">
            <v>0368</v>
          </cell>
          <cell r="AI770" t="str">
            <v>DLV</v>
          </cell>
          <cell r="AJ770" t="str">
            <v>000</v>
          </cell>
          <cell r="AK770" t="str">
            <v>REL</v>
          </cell>
          <cell r="AL770" t="str">
            <v>000</v>
          </cell>
          <cell r="AM770" t="str">
            <v>LN#</v>
          </cell>
          <cell r="AO770" t="str">
            <v>UOI</v>
          </cell>
          <cell r="AP770" t="str">
            <v>FT</v>
          </cell>
          <cell r="AU770" t="str">
            <v>0</v>
          </cell>
          <cell r="AW770" t="str">
            <v>000</v>
          </cell>
          <cell r="AX770" t="str">
            <v>00</v>
          </cell>
          <cell r="AY770" t="str">
            <v>0</v>
          </cell>
          <cell r="AZ770" t="str">
            <v>FPL Fibernet</v>
          </cell>
        </row>
        <row r="771">
          <cell r="A771" t="str">
            <v>107100</v>
          </cell>
          <cell r="B771" t="str">
            <v>0368</v>
          </cell>
          <cell r="C771" t="str">
            <v>06200</v>
          </cell>
          <cell r="D771" t="str">
            <v>0FIBER</v>
          </cell>
          <cell r="E771" t="str">
            <v>368000</v>
          </cell>
          <cell r="F771" t="str">
            <v>0676</v>
          </cell>
          <cell r="G771" t="str">
            <v>12450</v>
          </cell>
          <cell r="H771" t="str">
            <v>A</v>
          </cell>
          <cell r="I771" t="str">
            <v>00000041</v>
          </cell>
          <cell r="J771">
            <v>65</v>
          </cell>
          <cell r="K771">
            <v>368</v>
          </cell>
          <cell r="L771">
            <v>6202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 t="str">
            <v>0676</v>
          </cell>
          <cell r="R771" t="str">
            <v>12450</v>
          </cell>
          <cell r="S771" t="str">
            <v>200212</v>
          </cell>
          <cell r="T771" t="str">
            <v>SA01</v>
          </cell>
          <cell r="U771">
            <v>-9.2799999999999994</v>
          </cell>
          <cell r="V771" t="str">
            <v>LDB</v>
          </cell>
          <cell r="W771">
            <v>0</v>
          </cell>
          <cell r="Y771">
            <v>0</v>
          </cell>
          <cell r="Z771">
            <v>-1</v>
          </cell>
          <cell r="AA771" t="str">
            <v>MS#</v>
          </cell>
          <cell r="AB771" t="str">
            <v xml:space="preserve">   998014725</v>
          </cell>
          <cell r="AC771" t="str">
            <v>BCH</v>
          </cell>
          <cell r="AD771" t="str">
            <v>013373</v>
          </cell>
          <cell r="AE771" t="str">
            <v>TML</v>
          </cell>
          <cell r="AF771" t="str">
            <v>12016</v>
          </cell>
          <cell r="AG771" t="str">
            <v>SRL</v>
          </cell>
          <cell r="AH771" t="str">
            <v>0350</v>
          </cell>
          <cell r="AI771" t="str">
            <v>DLV</v>
          </cell>
          <cell r="AJ771" t="str">
            <v>000</v>
          </cell>
          <cell r="AK771" t="str">
            <v>REL</v>
          </cell>
          <cell r="AL771" t="str">
            <v>000</v>
          </cell>
          <cell r="AM771" t="str">
            <v>LN#</v>
          </cell>
          <cell r="AO771" t="str">
            <v>UOI</v>
          </cell>
          <cell r="AP771" t="str">
            <v>EA</v>
          </cell>
          <cell r="AU771" t="str">
            <v>0</v>
          </cell>
          <cell r="AW771" t="str">
            <v>000</v>
          </cell>
          <cell r="AX771" t="str">
            <v>00</v>
          </cell>
          <cell r="AY771" t="str">
            <v>0</v>
          </cell>
          <cell r="AZ771" t="str">
            <v>FPL Fibernet</v>
          </cell>
        </row>
        <row r="772">
          <cell r="A772" t="str">
            <v>107100</v>
          </cell>
          <cell r="B772" t="str">
            <v>0368</v>
          </cell>
          <cell r="C772" t="str">
            <v>06200</v>
          </cell>
          <cell r="D772" t="str">
            <v>0FIBER</v>
          </cell>
          <cell r="E772" t="str">
            <v>368000</v>
          </cell>
          <cell r="F772" t="str">
            <v>0676</v>
          </cell>
          <cell r="G772" t="str">
            <v>12450</v>
          </cell>
          <cell r="H772" t="str">
            <v>A</v>
          </cell>
          <cell r="I772" t="str">
            <v>00000041</v>
          </cell>
          <cell r="J772">
            <v>65</v>
          </cell>
          <cell r="K772">
            <v>368</v>
          </cell>
          <cell r="L772">
            <v>6202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 t="str">
            <v>0676</v>
          </cell>
          <cell r="R772" t="str">
            <v>12450</v>
          </cell>
          <cell r="S772" t="str">
            <v>200212</v>
          </cell>
          <cell r="T772" t="str">
            <v>SA01</v>
          </cell>
          <cell r="U772">
            <v>-11.02</v>
          </cell>
          <cell r="V772" t="str">
            <v>LDB</v>
          </cell>
          <cell r="W772">
            <v>0</v>
          </cell>
          <cell r="Y772">
            <v>0</v>
          </cell>
          <cell r="Z772">
            <v>-1</v>
          </cell>
          <cell r="AA772" t="str">
            <v>MS#</v>
          </cell>
          <cell r="AB772" t="str">
            <v xml:space="preserve">   998000219</v>
          </cell>
          <cell r="AC772" t="str">
            <v>BCH</v>
          </cell>
          <cell r="AD772" t="str">
            <v>012888</v>
          </cell>
          <cell r="AE772" t="str">
            <v>TML</v>
          </cell>
          <cell r="AF772" t="str">
            <v>12020</v>
          </cell>
          <cell r="AG772" t="str">
            <v>SRL</v>
          </cell>
          <cell r="AH772" t="str">
            <v>0368</v>
          </cell>
          <cell r="AI772" t="str">
            <v>DLV</v>
          </cell>
          <cell r="AJ772" t="str">
            <v>000</v>
          </cell>
          <cell r="AK772" t="str">
            <v>REL</v>
          </cell>
          <cell r="AL772" t="str">
            <v>000</v>
          </cell>
          <cell r="AM772" t="str">
            <v>LN#</v>
          </cell>
          <cell r="AO772" t="str">
            <v>UOI</v>
          </cell>
          <cell r="AP772" t="str">
            <v>EA</v>
          </cell>
          <cell r="AU772" t="str">
            <v>0</v>
          </cell>
          <cell r="AW772" t="str">
            <v>000</v>
          </cell>
          <cell r="AX772" t="str">
            <v>00</v>
          </cell>
          <cell r="AY772" t="str">
            <v>0</v>
          </cell>
          <cell r="AZ772" t="str">
            <v>FPL Fibernet</v>
          </cell>
        </row>
        <row r="773">
          <cell r="A773" t="str">
            <v>107100</v>
          </cell>
          <cell r="B773" t="str">
            <v>0368</v>
          </cell>
          <cell r="C773" t="str">
            <v>06200</v>
          </cell>
          <cell r="D773" t="str">
            <v>0FIBER</v>
          </cell>
          <cell r="E773" t="str">
            <v>368000</v>
          </cell>
          <cell r="F773" t="str">
            <v>0676</v>
          </cell>
          <cell r="G773" t="str">
            <v>12450</v>
          </cell>
          <cell r="H773" t="str">
            <v>A</v>
          </cell>
          <cell r="I773" t="str">
            <v>00000041</v>
          </cell>
          <cell r="J773">
            <v>65</v>
          </cell>
          <cell r="K773">
            <v>368</v>
          </cell>
          <cell r="L773">
            <v>6202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 t="str">
            <v>0676</v>
          </cell>
          <cell r="R773" t="str">
            <v>12450</v>
          </cell>
          <cell r="S773" t="str">
            <v>200212</v>
          </cell>
          <cell r="T773" t="str">
            <v>SA01</v>
          </cell>
          <cell r="U773">
            <v>-21.76</v>
          </cell>
          <cell r="V773" t="str">
            <v>LDB</v>
          </cell>
          <cell r="W773">
            <v>0</v>
          </cell>
          <cell r="Y773">
            <v>0</v>
          </cell>
          <cell r="Z773">
            <v>-17</v>
          </cell>
          <cell r="AA773" t="str">
            <v>MS#</v>
          </cell>
          <cell r="AB773" t="str">
            <v xml:space="preserve">   998014290</v>
          </cell>
          <cell r="AC773" t="str">
            <v>BCH</v>
          </cell>
          <cell r="AD773" t="str">
            <v>015527</v>
          </cell>
          <cell r="AE773" t="str">
            <v>TML</v>
          </cell>
          <cell r="AF773" t="str">
            <v>12019</v>
          </cell>
          <cell r="AG773" t="str">
            <v>SRL</v>
          </cell>
          <cell r="AH773" t="str">
            <v>0350</v>
          </cell>
          <cell r="AI773" t="str">
            <v>DLV</v>
          </cell>
          <cell r="AJ773" t="str">
            <v>000</v>
          </cell>
          <cell r="AK773" t="str">
            <v>REL</v>
          </cell>
          <cell r="AL773" t="str">
            <v>000</v>
          </cell>
          <cell r="AM773" t="str">
            <v>LN#</v>
          </cell>
          <cell r="AO773" t="str">
            <v>UOI</v>
          </cell>
          <cell r="AP773" t="str">
            <v>EA</v>
          </cell>
          <cell r="AU773" t="str">
            <v>0</v>
          </cell>
          <cell r="AW773" t="str">
            <v>000</v>
          </cell>
          <cell r="AX773" t="str">
            <v>00</v>
          </cell>
          <cell r="AY773" t="str">
            <v>0</v>
          </cell>
          <cell r="AZ773" t="str">
            <v>FPL Fibernet</v>
          </cell>
        </row>
        <row r="774">
          <cell r="A774" t="str">
            <v>107100</v>
          </cell>
          <cell r="B774" t="str">
            <v>0368</v>
          </cell>
          <cell r="C774" t="str">
            <v>06200</v>
          </cell>
          <cell r="D774" t="str">
            <v>0FIBER</v>
          </cell>
          <cell r="E774" t="str">
            <v>368000</v>
          </cell>
          <cell r="F774" t="str">
            <v>0676</v>
          </cell>
          <cell r="G774" t="str">
            <v>12450</v>
          </cell>
          <cell r="H774" t="str">
            <v>A</v>
          </cell>
          <cell r="I774" t="str">
            <v>00000041</v>
          </cell>
          <cell r="J774">
            <v>65</v>
          </cell>
          <cell r="K774">
            <v>368</v>
          </cell>
          <cell r="L774">
            <v>6202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 t="str">
            <v>0676</v>
          </cell>
          <cell r="R774" t="str">
            <v>12450</v>
          </cell>
          <cell r="S774" t="str">
            <v>200212</v>
          </cell>
          <cell r="T774" t="str">
            <v>SA01</v>
          </cell>
          <cell r="U774">
            <v>-25.45</v>
          </cell>
          <cell r="V774" t="str">
            <v>LDB</v>
          </cell>
          <cell r="W774">
            <v>0</v>
          </cell>
          <cell r="Y774">
            <v>0</v>
          </cell>
          <cell r="Z774">
            <v>-1</v>
          </cell>
          <cell r="AA774" t="str">
            <v>MS#</v>
          </cell>
          <cell r="AB774" t="str">
            <v xml:space="preserve">   998014837</v>
          </cell>
          <cell r="AC774" t="str">
            <v>BCH</v>
          </cell>
          <cell r="AD774" t="str">
            <v>013404</v>
          </cell>
          <cell r="AE774" t="str">
            <v>TML</v>
          </cell>
          <cell r="AF774" t="str">
            <v>12016</v>
          </cell>
          <cell r="AG774" t="str">
            <v>SRL</v>
          </cell>
          <cell r="AH774" t="str">
            <v>0350</v>
          </cell>
          <cell r="AI774" t="str">
            <v>DLV</v>
          </cell>
          <cell r="AJ774" t="str">
            <v>000</v>
          </cell>
          <cell r="AK774" t="str">
            <v>REL</v>
          </cell>
          <cell r="AL774" t="str">
            <v>000</v>
          </cell>
          <cell r="AM774" t="str">
            <v>LN#</v>
          </cell>
          <cell r="AO774" t="str">
            <v>UOI</v>
          </cell>
          <cell r="AP774" t="str">
            <v>EA</v>
          </cell>
          <cell r="AU774" t="str">
            <v>0</v>
          </cell>
          <cell r="AW774" t="str">
            <v>000</v>
          </cell>
          <cell r="AX774" t="str">
            <v>00</v>
          </cell>
          <cell r="AY774" t="str">
            <v>0</v>
          </cell>
          <cell r="AZ774" t="str">
            <v>FPL Fibernet</v>
          </cell>
        </row>
        <row r="775">
          <cell r="A775" t="str">
            <v>107100</v>
          </cell>
          <cell r="B775" t="str">
            <v>0368</v>
          </cell>
          <cell r="C775" t="str">
            <v>06200</v>
          </cell>
          <cell r="D775" t="str">
            <v>0FIBER</v>
          </cell>
          <cell r="E775" t="str">
            <v>368000</v>
          </cell>
          <cell r="F775" t="str">
            <v>0676</v>
          </cell>
          <cell r="G775" t="str">
            <v>12450</v>
          </cell>
          <cell r="H775" t="str">
            <v>A</v>
          </cell>
          <cell r="I775" t="str">
            <v>00000041</v>
          </cell>
          <cell r="J775">
            <v>65</v>
          </cell>
          <cell r="K775">
            <v>368</v>
          </cell>
          <cell r="L775">
            <v>6202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 t="str">
            <v>0676</v>
          </cell>
          <cell r="R775" t="str">
            <v>12450</v>
          </cell>
          <cell r="S775" t="str">
            <v>200212</v>
          </cell>
          <cell r="T775" t="str">
            <v>SA01</v>
          </cell>
          <cell r="U775">
            <v>-31.5</v>
          </cell>
          <cell r="V775" t="str">
            <v>LDB</v>
          </cell>
          <cell r="W775">
            <v>0</v>
          </cell>
          <cell r="Y775">
            <v>0</v>
          </cell>
          <cell r="Z775">
            <v>-14</v>
          </cell>
          <cell r="AA775" t="str">
            <v>MS#</v>
          </cell>
          <cell r="AB775" t="str">
            <v xml:space="preserve">   998014651</v>
          </cell>
          <cell r="AC775" t="str">
            <v>BCH</v>
          </cell>
          <cell r="AD775" t="str">
            <v>013354</v>
          </cell>
          <cell r="AE775" t="str">
            <v>TML</v>
          </cell>
          <cell r="AF775" t="str">
            <v>12016</v>
          </cell>
          <cell r="AG775" t="str">
            <v>SRL</v>
          </cell>
          <cell r="AH775" t="str">
            <v>0368</v>
          </cell>
          <cell r="AI775" t="str">
            <v>DLV</v>
          </cell>
          <cell r="AJ775" t="str">
            <v>000</v>
          </cell>
          <cell r="AK775" t="str">
            <v>REL</v>
          </cell>
          <cell r="AL775" t="str">
            <v>000</v>
          </cell>
          <cell r="AM775" t="str">
            <v>LN#</v>
          </cell>
          <cell r="AO775" t="str">
            <v>UOI</v>
          </cell>
          <cell r="AP775" t="str">
            <v>FT</v>
          </cell>
          <cell r="AU775" t="str">
            <v>0</v>
          </cell>
          <cell r="AW775" t="str">
            <v>000</v>
          </cell>
          <cell r="AX775" t="str">
            <v>00</v>
          </cell>
          <cell r="AY775" t="str">
            <v>0</v>
          </cell>
          <cell r="AZ775" t="str">
            <v>FPL Fibernet</v>
          </cell>
        </row>
        <row r="776">
          <cell r="A776" t="str">
            <v>107100</v>
          </cell>
          <cell r="B776" t="str">
            <v>0368</v>
          </cell>
          <cell r="C776" t="str">
            <v>06200</v>
          </cell>
          <cell r="D776" t="str">
            <v>0FIBER</v>
          </cell>
          <cell r="E776" t="str">
            <v>368000</v>
          </cell>
          <cell r="F776" t="str">
            <v>0676</v>
          </cell>
          <cell r="G776" t="str">
            <v>12450</v>
          </cell>
          <cell r="H776" t="str">
            <v>A</v>
          </cell>
          <cell r="I776" t="str">
            <v>00000041</v>
          </cell>
          <cell r="J776">
            <v>65</v>
          </cell>
          <cell r="K776">
            <v>368</v>
          </cell>
          <cell r="L776">
            <v>6202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 t="str">
            <v>0676</v>
          </cell>
          <cell r="R776" t="str">
            <v>12450</v>
          </cell>
          <cell r="S776" t="str">
            <v>200212</v>
          </cell>
          <cell r="T776" t="str">
            <v>SA01</v>
          </cell>
          <cell r="U776">
            <v>-32.5</v>
          </cell>
          <cell r="V776" t="str">
            <v>LDB</v>
          </cell>
          <cell r="W776">
            <v>0</v>
          </cell>
          <cell r="Y776">
            <v>0</v>
          </cell>
          <cell r="Z776">
            <v>-2</v>
          </cell>
          <cell r="AA776" t="str">
            <v>MS#</v>
          </cell>
          <cell r="AB776" t="str">
            <v xml:space="preserve">   998014682</v>
          </cell>
          <cell r="AC776" t="str">
            <v>BCH</v>
          </cell>
          <cell r="AD776" t="str">
            <v>013368</v>
          </cell>
          <cell r="AE776" t="str">
            <v>TML</v>
          </cell>
          <cell r="AF776" t="str">
            <v>12016</v>
          </cell>
          <cell r="AG776" t="str">
            <v>SRL</v>
          </cell>
          <cell r="AH776" t="str">
            <v>0350</v>
          </cell>
          <cell r="AI776" t="str">
            <v>DLV</v>
          </cell>
          <cell r="AJ776" t="str">
            <v>000</v>
          </cell>
          <cell r="AK776" t="str">
            <v>REL</v>
          </cell>
          <cell r="AL776" t="str">
            <v>000</v>
          </cell>
          <cell r="AM776" t="str">
            <v>LN#</v>
          </cell>
          <cell r="AO776" t="str">
            <v>UOI</v>
          </cell>
          <cell r="AP776" t="str">
            <v>EA</v>
          </cell>
          <cell r="AU776" t="str">
            <v>0</v>
          </cell>
          <cell r="AW776" t="str">
            <v>000</v>
          </cell>
          <cell r="AX776" t="str">
            <v>00</v>
          </cell>
          <cell r="AY776" t="str">
            <v>0</v>
          </cell>
          <cell r="AZ776" t="str">
            <v>FPL Fibernet</v>
          </cell>
        </row>
        <row r="777">
          <cell r="A777" t="str">
            <v>107100</v>
          </cell>
          <cell r="B777" t="str">
            <v>0368</v>
          </cell>
          <cell r="C777" t="str">
            <v>06200</v>
          </cell>
          <cell r="D777" t="str">
            <v>0FIBER</v>
          </cell>
          <cell r="E777" t="str">
            <v>368000</v>
          </cell>
          <cell r="F777" t="str">
            <v>0676</v>
          </cell>
          <cell r="G777" t="str">
            <v>12450</v>
          </cell>
          <cell r="H777" t="str">
            <v>A</v>
          </cell>
          <cell r="I777" t="str">
            <v>00000041</v>
          </cell>
          <cell r="J777">
            <v>65</v>
          </cell>
          <cell r="K777">
            <v>368</v>
          </cell>
          <cell r="L777">
            <v>6202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 t="str">
            <v>0676</v>
          </cell>
          <cell r="R777" t="str">
            <v>12450</v>
          </cell>
          <cell r="S777" t="str">
            <v>200212</v>
          </cell>
          <cell r="T777" t="str">
            <v>SA01</v>
          </cell>
          <cell r="U777">
            <v>-34.380000000000003</v>
          </cell>
          <cell r="V777" t="str">
            <v>LDB</v>
          </cell>
          <cell r="W777">
            <v>0</v>
          </cell>
          <cell r="Y777">
            <v>0</v>
          </cell>
          <cell r="Z777">
            <v>-1</v>
          </cell>
          <cell r="AA777" t="str">
            <v>MS#</v>
          </cell>
          <cell r="AB777" t="str">
            <v xml:space="preserve">   998003579</v>
          </cell>
          <cell r="AC777" t="str">
            <v>BCH</v>
          </cell>
          <cell r="AD777" t="str">
            <v>017215</v>
          </cell>
          <cell r="AE777" t="str">
            <v>TML</v>
          </cell>
          <cell r="AF777" t="str">
            <v>12018</v>
          </cell>
          <cell r="AG777" t="str">
            <v>SRL</v>
          </cell>
          <cell r="AH777" t="str">
            <v>0350</v>
          </cell>
          <cell r="AI777" t="str">
            <v>DLV</v>
          </cell>
          <cell r="AJ777" t="str">
            <v>000</v>
          </cell>
          <cell r="AK777" t="str">
            <v>REL</v>
          </cell>
          <cell r="AL777" t="str">
            <v>000</v>
          </cell>
          <cell r="AM777" t="str">
            <v>LN#</v>
          </cell>
          <cell r="AO777" t="str">
            <v>UOI</v>
          </cell>
          <cell r="AP777" t="str">
            <v>EA</v>
          </cell>
          <cell r="AU777" t="str">
            <v>0</v>
          </cell>
          <cell r="AW777" t="str">
            <v>000</v>
          </cell>
          <cell r="AX777" t="str">
            <v>00</v>
          </cell>
          <cell r="AY777" t="str">
            <v>0</v>
          </cell>
          <cell r="AZ777" t="str">
            <v>FPL Fibernet</v>
          </cell>
        </row>
        <row r="778">
          <cell r="A778" t="str">
            <v>107100</v>
          </cell>
          <cell r="B778" t="str">
            <v>0368</v>
          </cell>
          <cell r="C778" t="str">
            <v>06200</v>
          </cell>
          <cell r="D778" t="str">
            <v>0FIBER</v>
          </cell>
          <cell r="E778" t="str">
            <v>368000</v>
          </cell>
          <cell r="F778" t="str">
            <v>0676</v>
          </cell>
          <cell r="G778" t="str">
            <v>12450</v>
          </cell>
          <cell r="H778" t="str">
            <v>A</v>
          </cell>
          <cell r="I778" t="str">
            <v>00000041</v>
          </cell>
          <cell r="J778">
            <v>65</v>
          </cell>
          <cell r="K778">
            <v>368</v>
          </cell>
          <cell r="L778">
            <v>6202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 t="str">
            <v>0676</v>
          </cell>
          <cell r="R778" t="str">
            <v>12450</v>
          </cell>
          <cell r="S778" t="str">
            <v>200212</v>
          </cell>
          <cell r="T778" t="str">
            <v>SA01</v>
          </cell>
          <cell r="U778">
            <v>-45.64</v>
          </cell>
          <cell r="V778" t="str">
            <v>LDB</v>
          </cell>
          <cell r="W778">
            <v>0</v>
          </cell>
          <cell r="Y778">
            <v>0</v>
          </cell>
          <cell r="Z778">
            <v>-22</v>
          </cell>
          <cell r="AA778" t="str">
            <v>MS#</v>
          </cell>
          <cell r="AB778" t="str">
            <v xml:space="preserve">   998000184</v>
          </cell>
          <cell r="AC778" t="str">
            <v>BCH</v>
          </cell>
          <cell r="AD778" t="str">
            <v>017214</v>
          </cell>
          <cell r="AE778" t="str">
            <v>TML</v>
          </cell>
          <cell r="AF778" t="str">
            <v>12018</v>
          </cell>
          <cell r="AG778" t="str">
            <v>SRL</v>
          </cell>
          <cell r="AH778" t="str">
            <v>0350</v>
          </cell>
          <cell r="AI778" t="str">
            <v>DLV</v>
          </cell>
          <cell r="AJ778" t="str">
            <v>000</v>
          </cell>
          <cell r="AK778" t="str">
            <v>REL</v>
          </cell>
          <cell r="AL778" t="str">
            <v>000</v>
          </cell>
          <cell r="AM778" t="str">
            <v>LN#</v>
          </cell>
          <cell r="AO778" t="str">
            <v>UOI</v>
          </cell>
          <cell r="AP778" t="str">
            <v>EA</v>
          </cell>
          <cell r="AU778" t="str">
            <v>0</v>
          </cell>
          <cell r="AW778" t="str">
            <v>000</v>
          </cell>
          <cell r="AX778" t="str">
            <v>00</v>
          </cell>
          <cell r="AY778" t="str">
            <v>0</v>
          </cell>
          <cell r="AZ778" t="str">
            <v>FPL Fibernet</v>
          </cell>
        </row>
        <row r="779">
          <cell r="A779" t="str">
            <v>107100</v>
          </cell>
          <cell r="B779" t="str">
            <v>0368</v>
          </cell>
          <cell r="C779" t="str">
            <v>06200</v>
          </cell>
          <cell r="D779" t="str">
            <v>0FIBER</v>
          </cell>
          <cell r="E779" t="str">
            <v>368000</v>
          </cell>
          <cell r="F779" t="str">
            <v>0676</v>
          </cell>
          <cell r="G779" t="str">
            <v>12450</v>
          </cell>
          <cell r="H779" t="str">
            <v>A</v>
          </cell>
          <cell r="I779" t="str">
            <v>00000041</v>
          </cell>
          <cell r="J779">
            <v>65</v>
          </cell>
          <cell r="K779">
            <v>368</v>
          </cell>
          <cell r="L779">
            <v>6202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 t="str">
            <v>0676</v>
          </cell>
          <cell r="R779" t="str">
            <v>12450</v>
          </cell>
          <cell r="S779" t="str">
            <v>200212</v>
          </cell>
          <cell r="T779" t="str">
            <v>SA01</v>
          </cell>
          <cell r="U779">
            <v>-46</v>
          </cell>
          <cell r="V779" t="str">
            <v>LDB</v>
          </cell>
          <cell r="W779">
            <v>0</v>
          </cell>
          <cell r="Y779">
            <v>0</v>
          </cell>
          <cell r="Z779">
            <v>-1</v>
          </cell>
          <cell r="AA779" t="str">
            <v>MS#</v>
          </cell>
          <cell r="AB779" t="str">
            <v xml:space="preserve">   998001014</v>
          </cell>
          <cell r="AC779" t="str">
            <v>BCH</v>
          </cell>
          <cell r="AD779" t="str">
            <v>015504</v>
          </cell>
          <cell r="AE779" t="str">
            <v>TML</v>
          </cell>
          <cell r="AF779" t="str">
            <v>12019</v>
          </cell>
          <cell r="AG779" t="str">
            <v>SRL</v>
          </cell>
          <cell r="AH779" t="str">
            <v>0350</v>
          </cell>
          <cell r="AI779" t="str">
            <v>DLV</v>
          </cell>
          <cell r="AJ779" t="str">
            <v>000</v>
          </cell>
          <cell r="AK779" t="str">
            <v>REL</v>
          </cell>
          <cell r="AL779" t="str">
            <v>000</v>
          </cell>
          <cell r="AM779" t="str">
            <v>LN#</v>
          </cell>
          <cell r="AO779" t="str">
            <v>UOI</v>
          </cell>
          <cell r="AP779" t="str">
            <v>EA</v>
          </cell>
          <cell r="AU779" t="str">
            <v>0</v>
          </cell>
          <cell r="AW779" t="str">
            <v>000</v>
          </cell>
          <cell r="AX779" t="str">
            <v>00</v>
          </cell>
          <cell r="AY779" t="str">
            <v>0</v>
          </cell>
          <cell r="AZ779" t="str">
            <v>FPL Fibernet</v>
          </cell>
        </row>
        <row r="780">
          <cell r="A780" t="str">
            <v>107100</v>
          </cell>
          <cell r="B780" t="str">
            <v>0368</v>
          </cell>
          <cell r="C780" t="str">
            <v>06200</v>
          </cell>
          <cell r="D780" t="str">
            <v>0FIBER</v>
          </cell>
          <cell r="E780" t="str">
            <v>368000</v>
          </cell>
          <cell r="F780" t="str">
            <v>0676</v>
          </cell>
          <cell r="G780" t="str">
            <v>12450</v>
          </cell>
          <cell r="H780" t="str">
            <v>A</v>
          </cell>
          <cell r="I780" t="str">
            <v>00000041</v>
          </cell>
          <cell r="J780">
            <v>65</v>
          </cell>
          <cell r="K780">
            <v>368</v>
          </cell>
          <cell r="L780">
            <v>6202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 t="str">
            <v>0676</v>
          </cell>
          <cell r="R780" t="str">
            <v>12450</v>
          </cell>
          <cell r="S780" t="str">
            <v>200212</v>
          </cell>
          <cell r="T780" t="str">
            <v>SA01</v>
          </cell>
          <cell r="U780">
            <v>-53.35</v>
          </cell>
          <cell r="V780" t="str">
            <v>LDB</v>
          </cell>
          <cell r="W780">
            <v>0</v>
          </cell>
          <cell r="Y780">
            <v>0</v>
          </cell>
          <cell r="Z780">
            <v>-4</v>
          </cell>
          <cell r="AA780" t="str">
            <v>MS#</v>
          </cell>
          <cell r="AB780" t="str">
            <v xml:space="preserve">   998003580</v>
          </cell>
          <cell r="AC780" t="str">
            <v>BCH</v>
          </cell>
          <cell r="AD780" t="str">
            <v>017216</v>
          </cell>
          <cell r="AE780" t="str">
            <v>TML</v>
          </cell>
          <cell r="AF780" t="str">
            <v>12018</v>
          </cell>
          <cell r="AG780" t="str">
            <v>SRL</v>
          </cell>
          <cell r="AH780" t="str">
            <v>0350</v>
          </cell>
          <cell r="AI780" t="str">
            <v>DLV</v>
          </cell>
          <cell r="AJ780" t="str">
            <v>000</v>
          </cell>
          <cell r="AK780" t="str">
            <v>REL</v>
          </cell>
          <cell r="AL780" t="str">
            <v>000</v>
          </cell>
          <cell r="AM780" t="str">
            <v>LN#</v>
          </cell>
          <cell r="AO780" t="str">
            <v>UOI</v>
          </cell>
          <cell r="AP780" t="str">
            <v>EA</v>
          </cell>
          <cell r="AU780" t="str">
            <v>0</v>
          </cell>
          <cell r="AW780" t="str">
            <v>000</v>
          </cell>
          <cell r="AX780" t="str">
            <v>00</v>
          </cell>
          <cell r="AY780" t="str">
            <v>0</v>
          </cell>
          <cell r="AZ780" t="str">
            <v>FPL Fibernet</v>
          </cell>
        </row>
        <row r="781">
          <cell r="A781" t="str">
            <v>107100</v>
          </cell>
          <cell r="B781" t="str">
            <v>0368</v>
          </cell>
          <cell r="C781" t="str">
            <v>06200</v>
          </cell>
          <cell r="D781" t="str">
            <v>0FIBER</v>
          </cell>
          <cell r="E781" t="str">
            <v>368000</v>
          </cell>
          <cell r="F781" t="str">
            <v>0676</v>
          </cell>
          <cell r="G781" t="str">
            <v>12450</v>
          </cell>
          <cell r="H781" t="str">
            <v>A</v>
          </cell>
          <cell r="I781" t="str">
            <v>00000041</v>
          </cell>
          <cell r="J781">
            <v>65</v>
          </cell>
          <cell r="K781">
            <v>368</v>
          </cell>
          <cell r="L781">
            <v>6202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 t="str">
            <v>0676</v>
          </cell>
          <cell r="R781" t="str">
            <v>12450</v>
          </cell>
          <cell r="S781" t="str">
            <v>200212</v>
          </cell>
          <cell r="T781" t="str">
            <v>SA01</v>
          </cell>
          <cell r="U781">
            <v>-59</v>
          </cell>
          <cell r="V781" t="str">
            <v>LDB</v>
          </cell>
          <cell r="W781">
            <v>0</v>
          </cell>
          <cell r="Y781">
            <v>0</v>
          </cell>
          <cell r="Z781">
            <v>-2</v>
          </cell>
          <cell r="AA781" t="str">
            <v>MS#</v>
          </cell>
          <cell r="AB781" t="str">
            <v xml:space="preserve">   998003576</v>
          </cell>
          <cell r="AC781" t="str">
            <v>BCH</v>
          </cell>
          <cell r="AD781" t="str">
            <v>017209</v>
          </cell>
          <cell r="AE781" t="str">
            <v>TML</v>
          </cell>
          <cell r="AF781" t="str">
            <v>12018</v>
          </cell>
          <cell r="AG781" t="str">
            <v>SRL</v>
          </cell>
          <cell r="AH781" t="str">
            <v>0350</v>
          </cell>
          <cell r="AI781" t="str">
            <v>DLV</v>
          </cell>
          <cell r="AJ781" t="str">
            <v>000</v>
          </cell>
          <cell r="AK781" t="str">
            <v>REL</v>
          </cell>
          <cell r="AL781" t="str">
            <v>000</v>
          </cell>
          <cell r="AM781" t="str">
            <v>LN#</v>
          </cell>
          <cell r="AO781" t="str">
            <v>UOI</v>
          </cell>
          <cell r="AP781" t="str">
            <v>EA</v>
          </cell>
          <cell r="AU781" t="str">
            <v>0</v>
          </cell>
          <cell r="AW781" t="str">
            <v>000</v>
          </cell>
          <cell r="AX781" t="str">
            <v>00</v>
          </cell>
          <cell r="AY781" t="str">
            <v>0</v>
          </cell>
          <cell r="AZ781" t="str">
            <v>FPL Fibernet</v>
          </cell>
        </row>
        <row r="782">
          <cell r="A782" t="str">
            <v>107100</v>
          </cell>
          <cell r="B782" t="str">
            <v>0368</v>
          </cell>
          <cell r="C782" t="str">
            <v>06200</v>
          </cell>
          <cell r="D782" t="str">
            <v>0FIBER</v>
          </cell>
          <cell r="E782" t="str">
            <v>368000</v>
          </cell>
          <cell r="F782" t="str">
            <v>0676</v>
          </cell>
          <cell r="G782" t="str">
            <v>12450</v>
          </cell>
          <cell r="H782" t="str">
            <v>A</v>
          </cell>
          <cell r="I782" t="str">
            <v>00000041</v>
          </cell>
          <cell r="J782">
            <v>65</v>
          </cell>
          <cell r="K782">
            <v>368</v>
          </cell>
          <cell r="L782">
            <v>6202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 t="str">
            <v>0676</v>
          </cell>
          <cell r="R782" t="str">
            <v>12450</v>
          </cell>
          <cell r="S782" t="str">
            <v>200212</v>
          </cell>
          <cell r="T782" t="str">
            <v>SA01</v>
          </cell>
          <cell r="U782">
            <v>-61.64</v>
          </cell>
          <cell r="V782" t="str">
            <v>LDB</v>
          </cell>
          <cell r="W782">
            <v>0</v>
          </cell>
          <cell r="Y782">
            <v>0</v>
          </cell>
          <cell r="Z782">
            <v>-1</v>
          </cell>
          <cell r="AA782" t="str">
            <v>MS#</v>
          </cell>
          <cell r="AB782" t="str">
            <v xml:space="preserve">   998000609</v>
          </cell>
          <cell r="AC782" t="str">
            <v>BCH</v>
          </cell>
          <cell r="AD782" t="str">
            <v>012891</v>
          </cell>
          <cell r="AE782" t="str">
            <v>TML</v>
          </cell>
          <cell r="AF782" t="str">
            <v>12020</v>
          </cell>
          <cell r="AG782" t="str">
            <v>SRL</v>
          </cell>
          <cell r="AH782" t="str">
            <v>0368</v>
          </cell>
          <cell r="AI782" t="str">
            <v>DLV</v>
          </cell>
          <cell r="AJ782" t="str">
            <v>000</v>
          </cell>
          <cell r="AK782" t="str">
            <v>REL</v>
          </cell>
          <cell r="AL782" t="str">
            <v>000</v>
          </cell>
          <cell r="AM782" t="str">
            <v>LN#</v>
          </cell>
          <cell r="AO782" t="str">
            <v>UOI</v>
          </cell>
          <cell r="AP782" t="str">
            <v>EA</v>
          </cell>
          <cell r="AU782" t="str">
            <v>0</v>
          </cell>
          <cell r="AW782" t="str">
            <v>000</v>
          </cell>
          <cell r="AX782" t="str">
            <v>00</v>
          </cell>
          <cell r="AY782" t="str">
            <v>0</v>
          </cell>
          <cell r="AZ782" t="str">
            <v>FPL Fibernet</v>
          </cell>
        </row>
        <row r="783">
          <cell r="A783" t="str">
            <v>107100</v>
          </cell>
          <cell r="B783" t="str">
            <v>0368</v>
          </cell>
          <cell r="C783" t="str">
            <v>06200</v>
          </cell>
          <cell r="D783" t="str">
            <v>0FIBER</v>
          </cell>
          <cell r="E783" t="str">
            <v>368000</v>
          </cell>
          <cell r="F783" t="str">
            <v>0676</v>
          </cell>
          <cell r="G783" t="str">
            <v>12450</v>
          </cell>
          <cell r="H783" t="str">
            <v>A</v>
          </cell>
          <cell r="I783" t="str">
            <v>00000041</v>
          </cell>
          <cell r="J783">
            <v>65</v>
          </cell>
          <cell r="K783">
            <v>368</v>
          </cell>
          <cell r="L783">
            <v>6202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 t="str">
            <v>0676</v>
          </cell>
          <cell r="R783" t="str">
            <v>12450</v>
          </cell>
          <cell r="S783" t="str">
            <v>200212</v>
          </cell>
          <cell r="T783" t="str">
            <v>SA01</v>
          </cell>
          <cell r="U783">
            <v>-68</v>
          </cell>
          <cell r="V783" t="str">
            <v>LDB</v>
          </cell>
          <cell r="W783">
            <v>0</v>
          </cell>
          <cell r="Y783">
            <v>0</v>
          </cell>
          <cell r="Z783">
            <v>-1</v>
          </cell>
          <cell r="AA783" t="str">
            <v>MS#</v>
          </cell>
          <cell r="AB783" t="str">
            <v xml:space="preserve">   998014430</v>
          </cell>
          <cell r="AC783" t="str">
            <v>BCH</v>
          </cell>
          <cell r="AD783" t="str">
            <v>013417</v>
          </cell>
          <cell r="AE783" t="str">
            <v>TML</v>
          </cell>
          <cell r="AF783" t="str">
            <v>12016</v>
          </cell>
          <cell r="AG783" t="str">
            <v>SRL</v>
          </cell>
          <cell r="AH783" t="str">
            <v>0350</v>
          </cell>
          <cell r="AI783" t="str">
            <v>DLV</v>
          </cell>
          <cell r="AJ783" t="str">
            <v>000</v>
          </cell>
          <cell r="AK783" t="str">
            <v>REL</v>
          </cell>
          <cell r="AL783" t="str">
            <v>000</v>
          </cell>
          <cell r="AM783" t="str">
            <v>LN#</v>
          </cell>
          <cell r="AO783" t="str">
            <v>UOI</v>
          </cell>
          <cell r="AP783" t="str">
            <v>EA</v>
          </cell>
          <cell r="AU783" t="str">
            <v>0</v>
          </cell>
          <cell r="AW783" t="str">
            <v>000</v>
          </cell>
          <cell r="AX783" t="str">
            <v>00</v>
          </cell>
          <cell r="AY783" t="str">
            <v>0</v>
          </cell>
          <cell r="AZ783" t="str">
            <v>FPL Fibernet</v>
          </cell>
        </row>
        <row r="784">
          <cell r="A784" t="str">
            <v>107100</v>
          </cell>
          <cell r="B784" t="str">
            <v>0368</v>
          </cell>
          <cell r="C784" t="str">
            <v>06200</v>
          </cell>
          <cell r="D784" t="str">
            <v>0FIBER</v>
          </cell>
          <cell r="E784" t="str">
            <v>368000</v>
          </cell>
          <cell r="F784" t="str">
            <v>0676</v>
          </cell>
          <cell r="G784" t="str">
            <v>12450</v>
          </cell>
          <cell r="H784" t="str">
            <v>A</v>
          </cell>
          <cell r="I784" t="str">
            <v>00000041</v>
          </cell>
          <cell r="J784">
            <v>65</v>
          </cell>
          <cell r="K784">
            <v>368</v>
          </cell>
          <cell r="L784">
            <v>6202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 t="str">
            <v>0676</v>
          </cell>
          <cell r="R784" t="str">
            <v>12450</v>
          </cell>
          <cell r="S784" t="str">
            <v>200212</v>
          </cell>
          <cell r="T784" t="str">
            <v>SA01</v>
          </cell>
          <cell r="U784">
            <v>-78.77</v>
          </cell>
          <cell r="V784" t="str">
            <v>LDB</v>
          </cell>
          <cell r="W784">
            <v>0</v>
          </cell>
          <cell r="Y784">
            <v>0</v>
          </cell>
          <cell r="Z784">
            <v>-1</v>
          </cell>
          <cell r="AA784" t="str">
            <v>MS#</v>
          </cell>
          <cell r="AB784" t="str">
            <v xml:space="preserve">   998014070</v>
          </cell>
          <cell r="AC784" t="str">
            <v>BCH</v>
          </cell>
          <cell r="AD784" t="str">
            <v>012641</v>
          </cell>
          <cell r="AE784" t="str">
            <v>TML</v>
          </cell>
          <cell r="AF784" t="str">
            <v>12027</v>
          </cell>
          <cell r="AG784" t="str">
            <v>SRL</v>
          </cell>
          <cell r="AH784" t="str">
            <v>0350</v>
          </cell>
          <cell r="AI784" t="str">
            <v>DLV</v>
          </cell>
          <cell r="AJ784" t="str">
            <v>000</v>
          </cell>
          <cell r="AK784" t="str">
            <v>REL</v>
          </cell>
          <cell r="AL784" t="str">
            <v>000</v>
          </cell>
          <cell r="AM784" t="str">
            <v>LN#</v>
          </cell>
          <cell r="AO784" t="str">
            <v>UOI</v>
          </cell>
          <cell r="AP784" t="str">
            <v>EA</v>
          </cell>
          <cell r="AU784" t="str">
            <v>0</v>
          </cell>
          <cell r="AW784" t="str">
            <v>000</v>
          </cell>
          <cell r="AX784" t="str">
            <v>00</v>
          </cell>
          <cell r="AY784" t="str">
            <v>0</v>
          </cell>
          <cell r="AZ784" t="str">
            <v>FPL Fibernet</v>
          </cell>
        </row>
        <row r="785">
          <cell r="A785" t="str">
            <v>107100</v>
          </cell>
          <cell r="B785" t="str">
            <v>0368</v>
          </cell>
          <cell r="C785" t="str">
            <v>06200</v>
          </cell>
          <cell r="D785" t="str">
            <v>0FIBER</v>
          </cell>
          <cell r="E785" t="str">
            <v>368000</v>
          </cell>
          <cell r="F785" t="str">
            <v>0676</v>
          </cell>
          <cell r="G785" t="str">
            <v>12450</v>
          </cell>
          <cell r="H785" t="str">
            <v>A</v>
          </cell>
          <cell r="I785" t="str">
            <v>00000041</v>
          </cell>
          <cell r="J785">
            <v>65</v>
          </cell>
          <cell r="K785">
            <v>368</v>
          </cell>
          <cell r="L785">
            <v>6202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 t="str">
            <v>0676</v>
          </cell>
          <cell r="R785" t="str">
            <v>12450</v>
          </cell>
          <cell r="S785" t="str">
            <v>200212</v>
          </cell>
          <cell r="T785" t="str">
            <v>SA01</v>
          </cell>
          <cell r="U785">
            <v>-135.24</v>
          </cell>
          <cell r="V785" t="str">
            <v>LDB</v>
          </cell>
          <cell r="W785">
            <v>0</v>
          </cell>
          <cell r="Y785">
            <v>0</v>
          </cell>
          <cell r="Z785">
            <v>-69</v>
          </cell>
          <cell r="AA785" t="str">
            <v>MS#</v>
          </cell>
          <cell r="AB785" t="str">
            <v xml:space="preserve">   998000502</v>
          </cell>
          <cell r="AC785" t="str">
            <v>BCH</v>
          </cell>
          <cell r="AD785" t="str">
            <v>012362</v>
          </cell>
          <cell r="AE785" t="str">
            <v>TML</v>
          </cell>
          <cell r="AF785" t="str">
            <v>12026</v>
          </cell>
          <cell r="AG785" t="str">
            <v>SRL</v>
          </cell>
          <cell r="AH785" t="str">
            <v>0368</v>
          </cell>
          <cell r="AI785" t="str">
            <v>DLV</v>
          </cell>
          <cell r="AJ785" t="str">
            <v>000</v>
          </cell>
          <cell r="AK785" t="str">
            <v>REL</v>
          </cell>
          <cell r="AL785" t="str">
            <v>000</v>
          </cell>
          <cell r="AM785" t="str">
            <v>LN#</v>
          </cell>
          <cell r="AO785" t="str">
            <v>UOI</v>
          </cell>
          <cell r="AP785" t="str">
            <v>EA</v>
          </cell>
          <cell r="AU785" t="str">
            <v>0</v>
          </cell>
          <cell r="AW785" t="str">
            <v>000</v>
          </cell>
          <cell r="AX785" t="str">
            <v>00</v>
          </cell>
          <cell r="AY785" t="str">
            <v>0</v>
          </cell>
          <cell r="AZ785" t="str">
            <v>FPL Fibernet</v>
          </cell>
        </row>
        <row r="786">
          <cell r="A786" t="str">
            <v>107100</v>
          </cell>
          <cell r="B786" t="str">
            <v>0368</v>
          </cell>
          <cell r="C786" t="str">
            <v>06200</v>
          </cell>
          <cell r="D786" t="str">
            <v>0FIBER</v>
          </cell>
          <cell r="E786" t="str">
            <v>368000</v>
          </cell>
          <cell r="F786" t="str">
            <v>0676</v>
          </cell>
          <cell r="G786" t="str">
            <v>12450</v>
          </cell>
          <cell r="H786" t="str">
            <v>A</v>
          </cell>
          <cell r="I786" t="str">
            <v>00000041</v>
          </cell>
          <cell r="J786">
            <v>65</v>
          </cell>
          <cell r="K786">
            <v>368</v>
          </cell>
          <cell r="L786">
            <v>6202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 t="str">
            <v>0676</v>
          </cell>
          <cell r="R786" t="str">
            <v>12450</v>
          </cell>
          <cell r="S786" t="str">
            <v>200212</v>
          </cell>
          <cell r="T786" t="str">
            <v>SA01</v>
          </cell>
          <cell r="U786">
            <v>-165.96</v>
          </cell>
          <cell r="V786" t="str">
            <v>LDB</v>
          </cell>
          <cell r="W786">
            <v>0</v>
          </cell>
          <cell r="Y786">
            <v>0</v>
          </cell>
          <cell r="Z786">
            <v>-4</v>
          </cell>
          <cell r="AA786" t="str">
            <v>MS#</v>
          </cell>
          <cell r="AB786" t="str">
            <v xml:space="preserve">   998000184</v>
          </cell>
          <cell r="AC786" t="str">
            <v>BCH</v>
          </cell>
          <cell r="AD786" t="str">
            <v>017212</v>
          </cell>
          <cell r="AE786" t="str">
            <v>TML</v>
          </cell>
          <cell r="AF786" t="str">
            <v>12018</v>
          </cell>
          <cell r="AG786" t="str">
            <v>SRL</v>
          </cell>
          <cell r="AH786" t="str">
            <v>0368</v>
          </cell>
          <cell r="AI786" t="str">
            <v>DLV</v>
          </cell>
          <cell r="AJ786" t="str">
            <v>000</v>
          </cell>
          <cell r="AK786" t="str">
            <v>REL</v>
          </cell>
          <cell r="AL786" t="str">
            <v>000</v>
          </cell>
          <cell r="AM786" t="str">
            <v>LN#</v>
          </cell>
          <cell r="AO786" t="str">
            <v>UOI</v>
          </cell>
          <cell r="AP786" t="str">
            <v>EA</v>
          </cell>
          <cell r="AU786" t="str">
            <v>0</v>
          </cell>
          <cell r="AW786" t="str">
            <v>000</v>
          </cell>
          <cell r="AX786" t="str">
            <v>00</v>
          </cell>
          <cell r="AY786" t="str">
            <v>0</v>
          </cell>
          <cell r="AZ786" t="str">
            <v>FPL Fibernet</v>
          </cell>
        </row>
        <row r="787">
          <cell r="A787" t="str">
            <v>107100</v>
          </cell>
          <cell r="B787" t="str">
            <v>0368</v>
          </cell>
          <cell r="C787" t="str">
            <v>06200</v>
          </cell>
          <cell r="D787" t="str">
            <v>0FIBER</v>
          </cell>
          <cell r="E787" t="str">
            <v>368000</v>
          </cell>
          <cell r="F787" t="str">
            <v>0676</v>
          </cell>
          <cell r="G787" t="str">
            <v>12450</v>
          </cell>
          <cell r="H787" t="str">
            <v>A</v>
          </cell>
          <cell r="I787" t="str">
            <v>00000041</v>
          </cell>
          <cell r="J787">
            <v>65</v>
          </cell>
          <cell r="K787">
            <v>368</v>
          </cell>
          <cell r="L787">
            <v>6202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 t="str">
            <v>0676</v>
          </cell>
          <cell r="R787" t="str">
            <v>12450</v>
          </cell>
          <cell r="S787" t="str">
            <v>200212</v>
          </cell>
          <cell r="T787" t="str">
            <v>SA01</v>
          </cell>
          <cell r="U787">
            <v>-240</v>
          </cell>
          <cell r="V787" t="str">
            <v>LDB</v>
          </cell>
          <cell r="W787">
            <v>0</v>
          </cell>
          <cell r="Y787">
            <v>0</v>
          </cell>
          <cell r="Z787">
            <v>-1</v>
          </cell>
          <cell r="AA787" t="str">
            <v>MS#</v>
          </cell>
          <cell r="AB787" t="str">
            <v xml:space="preserve">   998001004</v>
          </cell>
          <cell r="AC787" t="str">
            <v>BCH</v>
          </cell>
          <cell r="AD787" t="str">
            <v>015504</v>
          </cell>
          <cell r="AE787" t="str">
            <v>TML</v>
          </cell>
          <cell r="AF787" t="str">
            <v>12019</v>
          </cell>
          <cell r="AG787" t="str">
            <v>SRL</v>
          </cell>
          <cell r="AH787" t="str">
            <v>0350</v>
          </cell>
          <cell r="AI787" t="str">
            <v>DLV</v>
          </cell>
          <cell r="AJ787" t="str">
            <v>000</v>
          </cell>
          <cell r="AK787" t="str">
            <v>REL</v>
          </cell>
          <cell r="AL787" t="str">
            <v>000</v>
          </cell>
          <cell r="AM787" t="str">
            <v>LN#</v>
          </cell>
          <cell r="AO787" t="str">
            <v>UOI</v>
          </cell>
          <cell r="AP787" t="str">
            <v>EA</v>
          </cell>
          <cell r="AU787" t="str">
            <v>0</v>
          </cell>
          <cell r="AW787" t="str">
            <v>000</v>
          </cell>
          <cell r="AX787" t="str">
            <v>00</v>
          </cell>
          <cell r="AY787" t="str">
            <v>0</v>
          </cell>
          <cell r="AZ787" t="str">
            <v>FPL Fibernet</v>
          </cell>
        </row>
        <row r="788">
          <cell r="A788" t="str">
            <v>107100</v>
          </cell>
          <cell r="B788" t="str">
            <v>0368</v>
          </cell>
          <cell r="C788" t="str">
            <v>06200</v>
          </cell>
          <cell r="D788" t="str">
            <v>0FIBER</v>
          </cell>
          <cell r="E788" t="str">
            <v>368000</v>
          </cell>
          <cell r="F788" t="str">
            <v>0676</v>
          </cell>
          <cell r="G788" t="str">
            <v>12450</v>
          </cell>
          <cell r="H788" t="str">
            <v>A</v>
          </cell>
          <cell r="I788" t="str">
            <v>00000041</v>
          </cell>
          <cell r="J788">
            <v>65</v>
          </cell>
          <cell r="K788">
            <v>368</v>
          </cell>
          <cell r="L788">
            <v>6202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 t="str">
            <v>0676</v>
          </cell>
          <cell r="R788" t="str">
            <v>12450</v>
          </cell>
          <cell r="S788" t="str">
            <v>200212</v>
          </cell>
          <cell r="T788" t="str">
            <v>SA01</v>
          </cell>
          <cell r="U788">
            <v>-345</v>
          </cell>
          <cell r="V788" t="str">
            <v>LDB</v>
          </cell>
          <cell r="W788">
            <v>0</v>
          </cell>
          <cell r="Y788">
            <v>0</v>
          </cell>
          <cell r="Z788">
            <v>-1</v>
          </cell>
          <cell r="AA788" t="str">
            <v>MS#</v>
          </cell>
          <cell r="AB788" t="str">
            <v xml:space="preserve">   998001020</v>
          </cell>
          <cell r="AC788" t="str">
            <v>BCH</v>
          </cell>
          <cell r="AD788" t="str">
            <v>015504</v>
          </cell>
          <cell r="AE788" t="str">
            <v>TML</v>
          </cell>
          <cell r="AF788" t="str">
            <v>12019</v>
          </cell>
          <cell r="AG788" t="str">
            <v>SRL</v>
          </cell>
          <cell r="AH788" t="str">
            <v>0350</v>
          </cell>
          <cell r="AI788" t="str">
            <v>DLV</v>
          </cell>
          <cell r="AJ788" t="str">
            <v>000</v>
          </cell>
          <cell r="AK788" t="str">
            <v>REL</v>
          </cell>
          <cell r="AL788" t="str">
            <v>000</v>
          </cell>
          <cell r="AM788" t="str">
            <v>LN#</v>
          </cell>
          <cell r="AO788" t="str">
            <v>UOI</v>
          </cell>
          <cell r="AP788" t="str">
            <v>EA</v>
          </cell>
          <cell r="AU788" t="str">
            <v>0</v>
          </cell>
          <cell r="AW788" t="str">
            <v>000</v>
          </cell>
          <cell r="AX788" t="str">
            <v>00</v>
          </cell>
          <cell r="AY788" t="str">
            <v>0</v>
          </cell>
          <cell r="AZ788" t="str">
            <v>FPL Fibernet</v>
          </cell>
        </row>
        <row r="789">
          <cell r="A789" t="str">
            <v>107100</v>
          </cell>
          <cell r="B789" t="str">
            <v>0368</v>
          </cell>
          <cell r="C789" t="str">
            <v>06200</v>
          </cell>
          <cell r="D789" t="str">
            <v>0FIBER</v>
          </cell>
          <cell r="E789" t="str">
            <v>368000</v>
          </cell>
          <cell r="F789" t="str">
            <v>0676</v>
          </cell>
          <cell r="G789" t="str">
            <v>12450</v>
          </cell>
          <cell r="H789" t="str">
            <v>A</v>
          </cell>
          <cell r="I789" t="str">
            <v>00000041</v>
          </cell>
          <cell r="J789">
            <v>65</v>
          </cell>
          <cell r="K789">
            <v>368</v>
          </cell>
          <cell r="L789">
            <v>6202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 t="str">
            <v>0676</v>
          </cell>
          <cell r="R789" t="str">
            <v>12450</v>
          </cell>
          <cell r="S789" t="str">
            <v>200212</v>
          </cell>
          <cell r="T789" t="str">
            <v>SA01</v>
          </cell>
          <cell r="U789">
            <v>-345</v>
          </cell>
          <cell r="V789" t="str">
            <v>LDB</v>
          </cell>
          <cell r="W789">
            <v>0</v>
          </cell>
          <cell r="Y789">
            <v>0</v>
          </cell>
          <cell r="Z789">
            <v>-1</v>
          </cell>
          <cell r="AA789" t="str">
            <v>MS#</v>
          </cell>
          <cell r="AB789" t="str">
            <v xml:space="preserve">   998001020</v>
          </cell>
          <cell r="AC789" t="str">
            <v>BCH</v>
          </cell>
          <cell r="AD789" t="str">
            <v>015504</v>
          </cell>
          <cell r="AE789" t="str">
            <v>TML</v>
          </cell>
          <cell r="AF789" t="str">
            <v>12019</v>
          </cell>
          <cell r="AG789" t="str">
            <v>SRL</v>
          </cell>
          <cell r="AH789" t="str">
            <v>0350</v>
          </cell>
          <cell r="AI789" t="str">
            <v>DLV</v>
          </cell>
          <cell r="AJ789" t="str">
            <v>000</v>
          </cell>
          <cell r="AK789" t="str">
            <v>REL</v>
          </cell>
          <cell r="AL789" t="str">
            <v>000</v>
          </cell>
          <cell r="AM789" t="str">
            <v>LN#</v>
          </cell>
          <cell r="AO789" t="str">
            <v>UOI</v>
          </cell>
          <cell r="AP789" t="str">
            <v>EA</v>
          </cell>
          <cell r="AU789" t="str">
            <v>0</v>
          </cell>
          <cell r="AW789" t="str">
            <v>000</v>
          </cell>
          <cell r="AX789" t="str">
            <v>00</v>
          </cell>
          <cell r="AY789" t="str">
            <v>0</v>
          </cell>
          <cell r="AZ789" t="str">
            <v>FPL Fibernet</v>
          </cell>
        </row>
        <row r="790">
          <cell r="A790" t="str">
            <v>107100</v>
          </cell>
          <cell r="B790" t="str">
            <v>0368</v>
          </cell>
          <cell r="C790" t="str">
            <v>06200</v>
          </cell>
          <cell r="D790" t="str">
            <v>0FIBER</v>
          </cell>
          <cell r="E790" t="str">
            <v>368000</v>
          </cell>
          <cell r="F790" t="str">
            <v>0676</v>
          </cell>
          <cell r="G790" t="str">
            <v>12450</v>
          </cell>
          <cell r="H790" t="str">
            <v>A</v>
          </cell>
          <cell r="I790" t="str">
            <v>00000041</v>
          </cell>
          <cell r="J790">
            <v>65</v>
          </cell>
          <cell r="K790">
            <v>368</v>
          </cell>
          <cell r="L790">
            <v>6202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 t="str">
            <v>0676</v>
          </cell>
          <cell r="R790" t="str">
            <v>12450</v>
          </cell>
          <cell r="S790" t="str">
            <v>200212</v>
          </cell>
          <cell r="T790" t="str">
            <v>SA01</v>
          </cell>
          <cell r="U790">
            <v>-345</v>
          </cell>
          <cell r="V790" t="str">
            <v>LDB</v>
          </cell>
          <cell r="W790">
            <v>0</v>
          </cell>
          <cell r="Y790">
            <v>0</v>
          </cell>
          <cell r="Z790">
            <v>-1</v>
          </cell>
          <cell r="AA790" t="str">
            <v>MS#</v>
          </cell>
          <cell r="AB790" t="str">
            <v xml:space="preserve">   998001020</v>
          </cell>
          <cell r="AC790" t="str">
            <v>BCH</v>
          </cell>
          <cell r="AD790" t="str">
            <v>015504</v>
          </cell>
          <cell r="AE790" t="str">
            <v>TML</v>
          </cell>
          <cell r="AF790" t="str">
            <v>12019</v>
          </cell>
          <cell r="AG790" t="str">
            <v>SRL</v>
          </cell>
          <cell r="AH790" t="str">
            <v>0350</v>
          </cell>
          <cell r="AI790" t="str">
            <v>DLV</v>
          </cell>
          <cell r="AJ790" t="str">
            <v>000</v>
          </cell>
          <cell r="AK790" t="str">
            <v>REL</v>
          </cell>
          <cell r="AL790" t="str">
            <v>000</v>
          </cell>
          <cell r="AM790" t="str">
            <v>LN#</v>
          </cell>
          <cell r="AO790" t="str">
            <v>UOI</v>
          </cell>
          <cell r="AP790" t="str">
            <v>EA</v>
          </cell>
          <cell r="AU790" t="str">
            <v>0</v>
          </cell>
          <cell r="AW790" t="str">
            <v>000</v>
          </cell>
          <cell r="AX790" t="str">
            <v>00</v>
          </cell>
          <cell r="AY790" t="str">
            <v>0</v>
          </cell>
          <cell r="AZ790" t="str">
            <v>FPL Fibernet</v>
          </cell>
        </row>
        <row r="791">
          <cell r="A791" t="str">
            <v>107100</v>
          </cell>
          <cell r="B791" t="str">
            <v>0368</v>
          </cell>
          <cell r="C791" t="str">
            <v>06200</v>
          </cell>
          <cell r="D791" t="str">
            <v>0FIBER</v>
          </cell>
          <cell r="E791" t="str">
            <v>368000</v>
          </cell>
          <cell r="F791" t="str">
            <v>0676</v>
          </cell>
          <cell r="G791" t="str">
            <v>12450</v>
          </cell>
          <cell r="H791" t="str">
            <v>A</v>
          </cell>
          <cell r="I791" t="str">
            <v>00000041</v>
          </cell>
          <cell r="J791">
            <v>65</v>
          </cell>
          <cell r="K791">
            <v>368</v>
          </cell>
          <cell r="L791">
            <v>6202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 t="str">
            <v>0676</v>
          </cell>
          <cell r="R791" t="str">
            <v>12450</v>
          </cell>
          <cell r="S791" t="str">
            <v>200212</v>
          </cell>
          <cell r="T791" t="str">
            <v>SA01</v>
          </cell>
          <cell r="U791">
            <v>-374.06</v>
          </cell>
          <cell r="V791" t="str">
            <v>LDB</v>
          </cell>
          <cell r="W791">
            <v>0</v>
          </cell>
          <cell r="Y791">
            <v>0</v>
          </cell>
          <cell r="Z791">
            <v>-1</v>
          </cell>
          <cell r="AA791" t="str">
            <v>MS#</v>
          </cell>
          <cell r="AB791" t="str">
            <v xml:space="preserve">   998003502</v>
          </cell>
          <cell r="AC791" t="str">
            <v>BCH</v>
          </cell>
          <cell r="AD791" t="str">
            <v>012359</v>
          </cell>
          <cell r="AE791" t="str">
            <v>TML</v>
          </cell>
          <cell r="AF791" t="str">
            <v>12026</v>
          </cell>
          <cell r="AG791" t="str">
            <v>SRL</v>
          </cell>
          <cell r="AH791" t="str">
            <v>0368</v>
          </cell>
          <cell r="AI791" t="str">
            <v>DLV</v>
          </cell>
          <cell r="AJ791" t="str">
            <v>000</v>
          </cell>
          <cell r="AK791" t="str">
            <v>REL</v>
          </cell>
          <cell r="AL791" t="str">
            <v>000</v>
          </cell>
          <cell r="AM791" t="str">
            <v>LN#</v>
          </cell>
          <cell r="AO791" t="str">
            <v>UOI</v>
          </cell>
          <cell r="AP791" t="str">
            <v>EA</v>
          </cell>
          <cell r="AU791" t="str">
            <v>0</v>
          </cell>
          <cell r="AW791" t="str">
            <v>000</v>
          </cell>
          <cell r="AX791" t="str">
            <v>00</v>
          </cell>
          <cell r="AY791" t="str">
            <v>0</v>
          </cell>
          <cell r="AZ791" t="str">
            <v>FPL Fibernet</v>
          </cell>
        </row>
        <row r="792">
          <cell r="A792" t="str">
            <v>107100</v>
          </cell>
          <cell r="B792" t="str">
            <v>0368</v>
          </cell>
          <cell r="C792" t="str">
            <v>06200</v>
          </cell>
          <cell r="D792" t="str">
            <v>0FIBER</v>
          </cell>
          <cell r="E792" t="str">
            <v>368000</v>
          </cell>
          <cell r="F792" t="str">
            <v>0676</v>
          </cell>
          <cell r="G792" t="str">
            <v>12450</v>
          </cell>
          <cell r="H792" t="str">
            <v>A</v>
          </cell>
          <cell r="I792" t="str">
            <v>00000041</v>
          </cell>
          <cell r="J792">
            <v>65</v>
          </cell>
          <cell r="K792">
            <v>368</v>
          </cell>
          <cell r="L792">
            <v>6202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 t="str">
            <v>0676</v>
          </cell>
          <cell r="R792" t="str">
            <v>12450</v>
          </cell>
          <cell r="S792" t="str">
            <v>200212</v>
          </cell>
          <cell r="T792" t="str">
            <v>SA01</v>
          </cell>
          <cell r="U792">
            <v>-425.34</v>
          </cell>
          <cell r="V792" t="str">
            <v>LDB</v>
          </cell>
          <cell r="W792">
            <v>0</v>
          </cell>
          <cell r="Y792">
            <v>0</v>
          </cell>
          <cell r="Z792">
            <v>-1</v>
          </cell>
          <cell r="AA792" t="str">
            <v>MS#</v>
          </cell>
          <cell r="AB792" t="str">
            <v xml:space="preserve">   998014548</v>
          </cell>
          <cell r="AC792" t="str">
            <v>BCH</v>
          </cell>
          <cell r="AD792" t="str">
            <v>017202</v>
          </cell>
          <cell r="AE792" t="str">
            <v>TML</v>
          </cell>
          <cell r="AF792" t="str">
            <v>12018</v>
          </cell>
          <cell r="AG792" t="str">
            <v>SRL</v>
          </cell>
          <cell r="AH792" t="str">
            <v>0350</v>
          </cell>
          <cell r="AI792" t="str">
            <v>DLV</v>
          </cell>
          <cell r="AJ792" t="str">
            <v>000</v>
          </cell>
          <cell r="AK792" t="str">
            <v>REL</v>
          </cell>
          <cell r="AL792" t="str">
            <v>000</v>
          </cell>
          <cell r="AM792" t="str">
            <v>LN#</v>
          </cell>
          <cell r="AO792" t="str">
            <v>UOI</v>
          </cell>
          <cell r="AP792" t="str">
            <v>EA</v>
          </cell>
          <cell r="AU792" t="str">
            <v>0</v>
          </cell>
          <cell r="AW792" t="str">
            <v>000</v>
          </cell>
          <cell r="AX792" t="str">
            <v>00</v>
          </cell>
          <cell r="AY792" t="str">
            <v>0</v>
          </cell>
          <cell r="AZ792" t="str">
            <v>FPL Fibernet</v>
          </cell>
        </row>
        <row r="793">
          <cell r="A793" t="str">
            <v>107100</v>
          </cell>
          <cell r="B793" t="str">
            <v>0368</v>
          </cell>
          <cell r="C793" t="str">
            <v>06200</v>
          </cell>
          <cell r="D793" t="str">
            <v>0FIBER</v>
          </cell>
          <cell r="E793" t="str">
            <v>368000</v>
          </cell>
          <cell r="F793" t="str">
            <v>0676</v>
          </cell>
          <cell r="G793" t="str">
            <v>12450</v>
          </cell>
          <cell r="H793" t="str">
            <v>A</v>
          </cell>
          <cell r="I793" t="str">
            <v>00000041</v>
          </cell>
          <cell r="J793">
            <v>65</v>
          </cell>
          <cell r="K793">
            <v>368</v>
          </cell>
          <cell r="L793">
            <v>6202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 t="str">
            <v>0676</v>
          </cell>
          <cell r="R793" t="str">
            <v>12450</v>
          </cell>
          <cell r="S793" t="str">
            <v>200212</v>
          </cell>
          <cell r="T793" t="str">
            <v>SA01</v>
          </cell>
          <cell r="U793">
            <v>-445.58</v>
          </cell>
          <cell r="V793" t="str">
            <v>LDB</v>
          </cell>
          <cell r="W793">
            <v>0</v>
          </cell>
          <cell r="Y793">
            <v>0</v>
          </cell>
          <cell r="Z793">
            <v>-2</v>
          </cell>
          <cell r="AA793" t="str">
            <v>MS#</v>
          </cell>
          <cell r="AB793" t="str">
            <v xml:space="preserve">   998014577</v>
          </cell>
          <cell r="AC793" t="str">
            <v>BCH</v>
          </cell>
          <cell r="AD793" t="str">
            <v>013358</v>
          </cell>
          <cell r="AE793" t="str">
            <v>TML</v>
          </cell>
          <cell r="AF793" t="str">
            <v>12016</v>
          </cell>
          <cell r="AG793" t="str">
            <v>SRL</v>
          </cell>
          <cell r="AH793" t="str">
            <v>0350</v>
          </cell>
          <cell r="AI793" t="str">
            <v>DLV</v>
          </cell>
          <cell r="AJ793" t="str">
            <v>000</v>
          </cell>
          <cell r="AK793" t="str">
            <v>REL</v>
          </cell>
          <cell r="AL793" t="str">
            <v>000</v>
          </cell>
          <cell r="AM793" t="str">
            <v>LN#</v>
          </cell>
          <cell r="AO793" t="str">
            <v>UOI</v>
          </cell>
          <cell r="AP793" t="str">
            <v>EA</v>
          </cell>
          <cell r="AU793" t="str">
            <v>0</v>
          </cell>
          <cell r="AW793" t="str">
            <v>000</v>
          </cell>
          <cell r="AX793" t="str">
            <v>00</v>
          </cell>
          <cell r="AY793" t="str">
            <v>0</v>
          </cell>
          <cell r="AZ793" t="str">
            <v>FPL Fibernet</v>
          </cell>
        </row>
        <row r="794">
          <cell r="A794" t="str">
            <v>107100</v>
          </cell>
          <cell r="B794" t="str">
            <v>0368</v>
          </cell>
          <cell r="C794" t="str">
            <v>06200</v>
          </cell>
          <cell r="D794" t="str">
            <v>0FIBER</v>
          </cell>
          <cell r="E794" t="str">
            <v>368000</v>
          </cell>
          <cell r="F794" t="str">
            <v>0676</v>
          </cell>
          <cell r="G794" t="str">
            <v>12450</v>
          </cell>
          <cell r="H794" t="str">
            <v>A</v>
          </cell>
          <cell r="I794" t="str">
            <v>00000041</v>
          </cell>
          <cell r="J794">
            <v>65</v>
          </cell>
          <cell r="K794">
            <v>368</v>
          </cell>
          <cell r="L794">
            <v>6202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 t="str">
            <v>0676</v>
          </cell>
          <cell r="R794" t="str">
            <v>12450</v>
          </cell>
          <cell r="S794" t="str">
            <v>200212</v>
          </cell>
          <cell r="T794" t="str">
            <v>SA01</v>
          </cell>
          <cell r="U794">
            <v>-460</v>
          </cell>
          <cell r="V794" t="str">
            <v>LDB</v>
          </cell>
          <cell r="W794">
            <v>0</v>
          </cell>
          <cell r="Y794">
            <v>0</v>
          </cell>
          <cell r="Z794">
            <v>-1</v>
          </cell>
          <cell r="AA794" t="str">
            <v>MS#</v>
          </cell>
          <cell r="AB794" t="str">
            <v xml:space="preserve">   998001008</v>
          </cell>
          <cell r="AC794" t="str">
            <v>BCH</v>
          </cell>
          <cell r="AD794" t="str">
            <v>015504</v>
          </cell>
          <cell r="AE794" t="str">
            <v>TML</v>
          </cell>
          <cell r="AF794" t="str">
            <v>12019</v>
          </cell>
          <cell r="AG794" t="str">
            <v>SRL</v>
          </cell>
          <cell r="AH794" t="str">
            <v>0350</v>
          </cell>
          <cell r="AI794" t="str">
            <v>DLV</v>
          </cell>
          <cell r="AJ794" t="str">
            <v>000</v>
          </cell>
          <cell r="AK794" t="str">
            <v>REL</v>
          </cell>
          <cell r="AL794" t="str">
            <v>000</v>
          </cell>
          <cell r="AM794" t="str">
            <v>LN#</v>
          </cell>
          <cell r="AO794" t="str">
            <v>UOI</v>
          </cell>
          <cell r="AP794" t="str">
            <v>EA</v>
          </cell>
          <cell r="AU794" t="str">
            <v>0</v>
          </cell>
          <cell r="AW794" t="str">
            <v>000</v>
          </cell>
          <cell r="AX794" t="str">
            <v>00</v>
          </cell>
          <cell r="AY794" t="str">
            <v>0</v>
          </cell>
          <cell r="AZ794" t="str">
            <v>FPL Fibernet</v>
          </cell>
        </row>
        <row r="795">
          <cell r="A795" t="str">
            <v>107100</v>
          </cell>
          <cell r="B795" t="str">
            <v>0368</v>
          </cell>
          <cell r="C795" t="str">
            <v>06200</v>
          </cell>
          <cell r="D795" t="str">
            <v>0FIBER</v>
          </cell>
          <cell r="E795" t="str">
            <v>368000</v>
          </cell>
          <cell r="F795" t="str">
            <v>0676</v>
          </cell>
          <cell r="G795" t="str">
            <v>12450</v>
          </cell>
          <cell r="H795" t="str">
            <v>A</v>
          </cell>
          <cell r="I795" t="str">
            <v>00000041</v>
          </cell>
          <cell r="J795">
            <v>65</v>
          </cell>
          <cell r="K795">
            <v>368</v>
          </cell>
          <cell r="L795">
            <v>6202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 t="str">
            <v>0676</v>
          </cell>
          <cell r="R795" t="str">
            <v>12450</v>
          </cell>
          <cell r="S795" t="str">
            <v>200212</v>
          </cell>
          <cell r="T795" t="str">
            <v>SA01</v>
          </cell>
          <cell r="U795">
            <v>-460</v>
          </cell>
          <cell r="V795" t="str">
            <v>LDB</v>
          </cell>
          <cell r="W795">
            <v>0</v>
          </cell>
          <cell r="Y795">
            <v>0</v>
          </cell>
          <cell r="Z795">
            <v>-1</v>
          </cell>
          <cell r="AA795" t="str">
            <v>MS#</v>
          </cell>
          <cell r="AB795" t="str">
            <v xml:space="preserve">   998001009</v>
          </cell>
          <cell r="AC795" t="str">
            <v>BCH</v>
          </cell>
          <cell r="AD795" t="str">
            <v>015504</v>
          </cell>
          <cell r="AE795" t="str">
            <v>TML</v>
          </cell>
          <cell r="AF795" t="str">
            <v>12019</v>
          </cell>
          <cell r="AG795" t="str">
            <v>SRL</v>
          </cell>
          <cell r="AH795" t="str">
            <v>0350</v>
          </cell>
          <cell r="AI795" t="str">
            <v>DLV</v>
          </cell>
          <cell r="AJ795" t="str">
            <v>000</v>
          </cell>
          <cell r="AK795" t="str">
            <v>REL</v>
          </cell>
          <cell r="AL795" t="str">
            <v>000</v>
          </cell>
          <cell r="AM795" t="str">
            <v>LN#</v>
          </cell>
          <cell r="AO795" t="str">
            <v>UOI</v>
          </cell>
          <cell r="AP795" t="str">
            <v>EA</v>
          </cell>
          <cell r="AU795" t="str">
            <v>0</v>
          </cell>
          <cell r="AW795" t="str">
            <v>000</v>
          </cell>
          <cell r="AX795" t="str">
            <v>00</v>
          </cell>
          <cell r="AY795" t="str">
            <v>0</v>
          </cell>
          <cell r="AZ795" t="str">
            <v>FPL Fibernet</v>
          </cell>
        </row>
        <row r="796">
          <cell r="A796" t="str">
            <v>107100</v>
          </cell>
          <cell r="B796" t="str">
            <v>0368</v>
          </cell>
          <cell r="C796" t="str">
            <v>06200</v>
          </cell>
          <cell r="D796" t="str">
            <v>0FIBER</v>
          </cell>
          <cell r="E796" t="str">
            <v>368000</v>
          </cell>
          <cell r="F796" t="str">
            <v>0676</v>
          </cell>
          <cell r="G796" t="str">
            <v>12450</v>
          </cell>
          <cell r="H796" t="str">
            <v>A</v>
          </cell>
          <cell r="I796" t="str">
            <v>00000041</v>
          </cell>
          <cell r="J796">
            <v>65</v>
          </cell>
          <cell r="K796">
            <v>368</v>
          </cell>
          <cell r="L796">
            <v>6202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 t="str">
            <v>0676</v>
          </cell>
          <cell r="R796" t="str">
            <v>12450</v>
          </cell>
          <cell r="S796" t="str">
            <v>200212</v>
          </cell>
          <cell r="T796" t="str">
            <v>SA01</v>
          </cell>
          <cell r="U796">
            <v>-518</v>
          </cell>
          <cell r="V796" t="str">
            <v>LDB</v>
          </cell>
          <cell r="W796">
            <v>0</v>
          </cell>
          <cell r="Y796">
            <v>0</v>
          </cell>
          <cell r="Z796">
            <v>-1</v>
          </cell>
          <cell r="AA796" t="str">
            <v>MS#</v>
          </cell>
          <cell r="AB796" t="str">
            <v xml:space="preserve">   998003504</v>
          </cell>
          <cell r="AC796" t="str">
            <v>BCH</v>
          </cell>
          <cell r="AD796" t="str">
            <v>013418</v>
          </cell>
          <cell r="AE796" t="str">
            <v>TML</v>
          </cell>
          <cell r="AF796" t="str">
            <v>12016</v>
          </cell>
          <cell r="AG796" t="str">
            <v>SRL</v>
          </cell>
          <cell r="AH796" t="str">
            <v>0368</v>
          </cell>
          <cell r="AI796" t="str">
            <v>DLV</v>
          </cell>
          <cell r="AJ796" t="str">
            <v>000</v>
          </cell>
          <cell r="AK796" t="str">
            <v>REL</v>
          </cell>
          <cell r="AL796" t="str">
            <v>000</v>
          </cell>
          <cell r="AM796" t="str">
            <v>LN#</v>
          </cell>
          <cell r="AO796" t="str">
            <v>UOI</v>
          </cell>
          <cell r="AP796" t="str">
            <v>EA</v>
          </cell>
          <cell r="AU796" t="str">
            <v>0</v>
          </cell>
          <cell r="AW796" t="str">
            <v>000</v>
          </cell>
          <cell r="AX796" t="str">
            <v>00</v>
          </cell>
          <cell r="AY796" t="str">
            <v>0</v>
          </cell>
          <cell r="AZ796" t="str">
            <v>FPL Fibernet</v>
          </cell>
        </row>
        <row r="797">
          <cell r="A797" t="str">
            <v>107100</v>
          </cell>
          <cell r="B797" t="str">
            <v>0368</v>
          </cell>
          <cell r="C797" t="str">
            <v>06200</v>
          </cell>
          <cell r="D797" t="str">
            <v>0FIBER</v>
          </cell>
          <cell r="E797" t="str">
            <v>368000</v>
          </cell>
          <cell r="F797" t="str">
            <v>0676</v>
          </cell>
          <cell r="G797" t="str">
            <v>12450</v>
          </cell>
          <cell r="H797" t="str">
            <v>A</v>
          </cell>
          <cell r="I797" t="str">
            <v>00000041</v>
          </cell>
          <cell r="J797">
            <v>65</v>
          </cell>
          <cell r="K797">
            <v>368</v>
          </cell>
          <cell r="L797">
            <v>6202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 t="str">
            <v>0676</v>
          </cell>
          <cell r="R797" t="str">
            <v>12450</v>
          </cell>
          <cell r="S797" t="str">
            <v>200212</v>
          </cell>
          <cell r="T797" t="str">
            <v>SA01</v>
          </cell>
          <cell r="U797">
            <v>-667.02</v>
          </cell>
          <cell r="V797" t="str">
            <v>LDB</v>
          </cell>
          <cell r="W797">
            <v>0</v>
          </cell>
          <cell r="Y797">
            <v>0</v>
          </cell>
          <cell r="Z797">
            <v>-6</v>
          </cell>
          <cell r="AA797" t="str">
            <v>MS#</v>
          </cell>
          <cell r="AB797" t="str">
            <v xml:space="preserve">   998014621</v>
          </cell>
          <cell r="AC797" t="str">
            <v>BCH</v>
          </cell>
          <cell r="AD797" t="str">
            <v>013415</v>
          </cell>
          <cell r="AE797" t="str">
            <v>TML</v>
          </cell>
          <cell r="AF797" t="str">
            <v>12016</v>
          </cell>
          <cell r="AG797" t="str">
            <v>SRL</v>
          </cell>
          <cell r="AH797" t="str">
            <v>0350</v>
          </cell>
          <cell r="AI797" t="str">
            <v>DLV</v>
          </cell>
          <cell r="AJ797" t="str">
            <v>000</v>
          </cell>
          <cell r="AK797" t="str">
            <v>REL</v>
          </cell>
          <cell r="AL797" t="str">
            <v>000</v>
          </cell>
          <cell r="AM797" t="str">
            <v>LN#</v>
          </cell>
          <cell r="AO797" t="str">
            <v>UOI</v>
          </cell>
          <cell r="AP797" t="str">
            <v>EA</v>
          </cell>
          <cell r="AU797" t="str">
            <v>0</v>
          </cell>
          <cell r="AW797" t="str">
            <v>000</v>
          </cell>
          <cell r="AX797" t="str">
            <v>00</v>
          </cell>
          <cell r="AY797" t="str">
            <v>0</v>
          </cell>
          <cell r="AZ797" t="str">
            <v>FPL Fibernet</v>
          </cell>
        </row>
        <row r="798">
          <cell r="A798" t="str">
            <v>107100</v>
          </cell>
          <cell r="B798" t="str">
            <v>0368</v>
          </cell>
          <cell r="C798" t="str">
            <v>06200</v>
          </cell>
          <cell r="D798" t="str">
            <v>0FIBER</v>
          </cell>
          <cell r="E798" t="str">
            <v>368000</v>
          </cell>
          <cell r="F798" t="str">
            <v>0676</v>
          </cell>
          <cell r="G798" t="str">
            <v>12450</v>
          </cell>
          <cell r="H798" t="str">
            <v>A</v>
          </cell>
          <cell r="I798" t="str">
            <v>00000041</v>
          </cell>
          <cell r="J798">
            <v>65</v>
          </cell>
          <cell r="K798">
            <v>368</v>
          </cell>
          <cell r="L798">
            <v>6202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 t="str">
            <v>0676</v>
          </cell>
          <cell r="R798" t="str">
            <v>12450</v>
          </cell>
          <cell r="S798" t="str">
            <v>200212</v>
          </cell>
          <cell r="T798" t="str">
            <v>SA01</v>
          </cell>
          <cell r="U798">
            <v>-715</v>
          </cell>
          <cell r="V798" t="str">
            <v>LDB</v>
          </cell>
          <cell r="W798">
            <v>0</v>
          </cell>
          <cell r="Y798">
            <v>0</v>
          </cell>
          <cell r="Z798">
            <v>-1</v>
          </cell>
          <cell r="AA798" t="str">
            <v>MS#</v>
          </cell>
          <cell r="AB798" t="str">
            <v xml:space="preserve">   998014581</v>
          </cell>
          <cell r="AC798" t="str">
            <v>BCH</v>
          </cell>
          <cell r="AD798" t="str">
            <v>013359</v>
          </cell>
          <cell r="AE798" t="str">
            <v>TML</v>
          </cell>
          <cell r="AF798" t="str">
            <v>12016</v>
          </cell>
          <cell r="AG798" t="str">
            <v>SRL</v>
          </cell>
          <cell r="AH798" t="str">
            <v>0368</v>
          </cell>
          <cell r="AI798" t="str">
            <v>DLV</v>
          </cell>
          <cell r="AJ798" t="str">
            <v>000</v>
          </cell>
          <cell r="AK798" t="str">
            <v>REL</v>
          </cell>
          <cell r="AL798" t="str">
            <v>000</v>
          </cell>
          <cell r="AM798" t="str">
            <v>LN#</v>
          </cell>
          <cell r="AO798" t="str">
            <v>UOI</v>
          </cell>
          <cell r="AP798" t="str">
            <v>EA</v>
          </cell>
          <cell r="AU798" t="str">
            <v>0</v>
          </cell>
          <cell r="AW798" t="str">
            <v>000</v>
          </cell>
          <cell r="AX798" t="str">
            <v>00</v>
          </cell>
          <cell r="AY798" t="str">
            <v>0</v>
          </cell>
          <cell r="AZ798" t="str">
            <v>FPL Fibernet</v>
          </cell>
        </row>
        <row r="799">
          <cell r="A799" t="str">
            <v>107100</v>
          </cell>
          <cell r="B799" t="str">
            <v>0368</v>
          </cell>
          <cell r="C799" t="str">
            <v>06200</v>
          </cell>
          <cell r="D799" t="str">
            <v>0FIBER</v>
          </cell>
          <cell r="E799" t="str">
            <v>368000</v>
          </cell>
          <cell r="F799" t="str">
            <v>0676</v>
          </cell>
          <cell r="G799" t="str">
            <v>12450</v>
          </cell>
          <cell r="H799" t="str">
            <v>A</v>
          </cell>
          <cell r="I799" t="str">
            <v>00000041</v>
          </cell>
          <cell r="J799">
            <v>65</v>
          </cell>
          <cell r="K799">
            <v>368</v>
          </cell>
          <cell r="L799">
            <v>6202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 t="str">
            <v>0676</v>
          </cell>
          <cell r="R799" t="str">
            <v>12450</v>
          </cell>
          <cell r="S799" t="str">
            <v>200212</v>
          </cell>
          <cell r="T799" t="str">
            <v>SA01</v>
          </cell>
          <cell r="U799">
            <v>-920</v>
          </cell>
          <cell r="V799" t="str">
            <v>LDB</v>
          </cell>
          <cell r="W799">
            <v>0</v>
          </cell>
          <cell r="Y799">
            <v>0</v>
          </cell>
          <cell r="Z799">
            <v>-1</v>
          </cell>
          <cell r="AA799" t="str">
            <v>MS#</v>
          </cell>
          <cell r="AB799" t="str">
            <v xml:space="preserve">   998001013</v>
          </cell>
          <cell r="AC799" t="str">
            <v>BCH</v>
          </cell>
          <cell r="AD799" t="str">
            <v>015504</v>
          </cell>
          <cell r="AE799" t="str">
            <v>TML</v>
          </cell>
          <cell r="AF799" t="str">
            <v>12019</v>
          </cell>
          <cell r="AG799" t="str">
            <v>SRL</v>
          </cell>
          <cell r="AH799" t="str">
            <v>0350</v>
          </cell>
          <cell r="AI799" t="str">
            <v>DLV</v>
          </cell>
          <cell r="AJ799" t="str">
            <v>000</v>
          </cell>
          <cell r="AK799" t="str">
            <v>REL</v>
          </cell>
          <cell r="AL799" t="str">
            <v>000</v>
          </cell>
          <cell r="AM799" t="str">
            <v>LN#</v>
          </cell>
          <cell r="AO799" t="str">
            <v>UOI</v>
          </cell>
          <cell r="AP799" t="str">
            <v>EA</v>
          </cell>
          <cell r="AU799" t="str">
            <v>0</v>
          </cell>
          <cell r="AW799" t="str">
            <v>000</v>
          </cell>
          <cell r="AX799" t="str">
            <v>00</v>
          </cell>
          <cell r="AY799" t="str">
            <v>0</v>
          </cell>
          <cell r="AZ799" t="str">
            <v>FPL Fibernet</v>
          </cell>
        </row>
        <row r="800">
          <cell r="A800" t="str">
            <v>107100</v>
          </cell>
          <cell r="B800" t="str">
            <v>0368</v>
          </cell>
          <cell r="C800" t="str">
            <v>06200</v>
          </cell>
          <cell r="D800" t="str">
            <v>0FIBER</v>
          </cell>
          <cell r="E800" t="str">
            <v>368000</v>
          </cell>
          <cell r="F800" t="str">
            <v>0676</v>
          </cell>
          <cell r="G800" t="str">
            <v>12450</v>
          </cell>
          <cell r="H800" t="str">
            <v>A</v>
          </cell>
          <cell r="I800" t="str">
            <v>00000041</v>
          </cell>
          <cell r="J800">
            <v>65</v>
          </cell>
          <cell r="K800">
            <v>368</v>
          </cell>
          <cell r="L800">
            <v>6202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 t="str">
            <v>0676</v>
          </cell>
          <cell r="R800" t="str">
            <v>12450</v>
          </cell>
          <cell r="S800" t="str">
            <v>200212</v>
          </cell>
          <cell r="T800" t="str">
            <v>SA01</v>
          </cell>
          <cell r="U800">
            <v>-934.32</v>
          </cell>
          <cell r="V800" t="str">
            <v>LDB</v>
          </cell>
          <cell r="W800">
            <v>0</v>
          </cell>
          <cell r="Y800">
            <v>0</v>
          </cell>
          <cell r="Z800">
            <v>-2</v>
          </cell>
          <cell r="AA800" t="str">
            <v>MS#</v>
          </cell>
          <cell r="AB800" t="str">
            <v xml:space="preserve">   998014646</v>
          </cell>
          <cell r="AC800" t="str">
            <v>BCH</v>
          </cell>
          <cell r="AD800" t="str">
            <v>015516</v>
          </cell>
          <cell r="AE800" t="str">
            <v>TML</v>
          </cell>
          <cell r="AF800" t="str">
            <v>12019</v>
          </cell>
          <cell r="AG800" t="str">
            <v>SRL</v>
          </cell>
          <cell r="AH800" t="str">
            <v>0350</v>
          </cell>
          <cell r="AI800" t="str">
            <v>DLV</v>
          </cell>
          <cell r="AJ800" t="str">
            <v>000</v>
          </cell>
          <cell r="AK800" t="str">
            <v>REL</v>
          </cell>
          <cell r="AL800" t="str">
            <v>000</v>
          </cell>
          <cell r="AM800" t="str">
            <v>LN#</v>
          </cell>
          <cell r="AO800" t="str">
            <v>UOI</v>
          </cell>
          <cell r="AP800" t="str">
            <v>EA</v>
          </cell>
          <cell r="AU800" t="str">
            <v>0</v>
          </cell>
          <cell r="AW800" t="str">
            <v>000</v>
          </cell>
          <cell r="AX800" t="str">
            <v>00</v>
          </cell>
          <cell r="AY800" t="str">
            <v>0</v>
          </cell>
          <cell r="AZ800" t="str">
            <v>FPL Fibernet</v>
          </cell>
        </row>
        <row r="801">
          <cell r="A801" t="str">
            <v>107100</v>
          </cell>
          <cell r="B801" t="str">
            <v>0368</v>
          </cell>
          <cell r="C801" t="str">
            <v>06200</v>
          </cell>
          <cell r="D801" t="str">
            <v>0FIBER</v>
          </cell>
          <cell r="E801" t="str">
            <v>368000</v>
          </cell>
          <cell r="F801" t="str">
            <v>0676</v>
          </cell>
          <cell r="G801" t="str">
            <v>12450</v>
          </cell>
          <cell r="H801" t="str">
            <v>A</v>
          </cell>
          <cell r="I801" t="str">
            <v>00000041</v>
          </cell>
          <cell r="J801">
            <v>65</v>
          </cell>
          <cell r="K801">
            <v>368</v>
          </cell>
          <cell r="L801">
            <v>6202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 t="str">
            <v>0676</v>
          </cell>
          <cell r="R801" t="str">
            <v>12450</v>
          </cell>
          <cell r="S801" t="str">
            <v>200212</v>
          </cell>
          <cell r="T801" t="str">
            <v>SA01</v>
          </cell>
          <cell r="U801">
            <v>-1200</v>
          </cell>
          <cell r="V801" t="str">
            <v>LDB</v>
          </cell>
          <cell r="W801">
            <v>0</v>
          </cell>
          <cell r="Y801">
            <v>0</v>
          </cell>
          <cell r="Z801">
            <v>-1</v>
          </cell>
          <cell r="AA801" t="str">
            <v>MS#</v>
          </cell>
          <cell r="AB801" t="str">
            <v xml:space="preserve">   998001011</v>
          </cell>
          <cell r="AC801" t="str">
            <v>BCH</v>
          </cell>
          <cell r="AD801" t="str">
            <v>015504</v>
          </cell>
          <cell r="AE801" t="str">
            <v>TML</v>
          </cell>
          <cell r="AF801" t="str">
            <v>12019</v>
          </cell>
          <cell r="AG801" t="str">
            <v>SRL</v>
          </cell>
          <cell r="AH801" t="str">
            <v>0350</v>
          </cell>
          <cell r="AI801" t="str">
            <v>DLV</v>
          </cell>
          <cell r="AJ801" t="str">
            <v>000</v>
          </cell>
          <cell r="AK801" t="str">
            <v>REL</v>
          </cell>
          <cell r="AL801" t="str">
            <v>000</v>
          </cell>
          <cell r="AM801" t="str">
            <v>LN#</v>
          </cell>
          <cell r="AO801" t="str">
            <v>UOI</v>
          </cell>
          <cell r="AP801" t="str">
            <v>EA</v>
          </cell>
          <cell r="AU801" t="str">
            <v>0</v>
          </cell>
          <cell r="AW801" t="str">
            <v>000</v>
          </cell>
          <cell r="AX801" t="str">
            <v>00</v>
          </cell>
          <cell r="AY801" t="str">
            <v>0</v>
          </cell>
          <cell r="AZ801" t="str">
            <v>FPL Fibernet</v>
          </cell>
        </row>
        <row r="802">
          <cell r="A802" t="str">
            <v>107100</v>
          </cell>
          <cell r="B802" t="str">
            <v>0368</v>
          </cell>
          <cell r="C802" t="str">
            <v>06200</v>
          </cell>
          <cell r="D802" t="str">
            <v>0FIBER</v>
          </cell>
          <cell r="E802" t="str">
            <v>368000</v>
          </cell>
          <cell r="F802" t="str">
            <v>0676</v>
          </cell>
          <cell r="G802" t="str">
            <v>12450</v>
          </cell>
          <cell r="H802" t="str">
            <v>A</v>
          </cell>
          <cell r="I802" t="str">
            <v>00000041</v>
          </cell>
          <cell r="J802">
            <v>65</v>
          </cell>
          <cell r="K802">
            <v>368</v>
          </cell>
          <cell r="L802">
            <v>6202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 t="str">
            <v>0676</v>
          </cell>
          <cell r="R802" t="str">
            <v>12450</v>
          </cell>
          <cell r="S802" t="str">
            <v>200212</v>
          </cell>
          <cell r="T802" t="str">
            <v>SA01</v>
          </cell>
          <cell r="U802">
            <v>-1510.5</v>
          </cell>
          <cell r="V802" t="str">
            <v>LDB</v>
          </cell>
          <cell r="W802">
            <v>0</v>
          </cell>
          <cell r="Y802">
            <v>0</v>
          </cell>
          <cell r="Z802">
            <v>-1</v>
          </cell>
          <cell r="AA802" t="str">
            <v>MS#</v>
          </cell>
          <cell r="AB802" t="str">
            <v xml:space="preserve">   998014099</v>
          </cell>
          <cell r="AC802" t="str">
            <v>BCH</v>
          </cell>
          <cell r="AD802" t="str">
            <v>013416</v>
          </cell>
          <cell r="AE802" t="str">
            <v>TML</v>
          </cell>
          <cell r="AF802" t="str">
            <v>12016</v>
          </cell>
          <cell r="AG802" t="str">
            <v>SRL</v>
          </cell>
          <cell r="AH802" t="str">
            <v>0336</v>
          </cell>
          <cell r="AI802" t="str">
            <v>DLV</v>
          </cell>
          <cell r="AJ802" t="str">
            <v>000</v>
          </cell>
          <cell r="AK802" t="str">
            <v>REL</v>
          </cell>
          <cell r="AL802" t="str">
            <v>000</v>
          </cell>
          <cell r="AM802" t="str">
            <v>LN#</v>
          </cell>
          <cell r="AO802" t="str">
            <v>UOI</v>
          </cell>
          <cell r="AP802" t="str">
            <v>EA</v>
          </cell>
          <cell r="AU802" t="str">
            <v>0</v>
          </cell>
          <cell r="AW802" t="str">
            <v>000</v>
          </cell>
          <cell r="AX802" t="str">
            <v>00</v>
          </cell>
          <cell r="AY802" t="str">
            <v>0</v>
          </cell>
          <cell r="AZ802" t="str">
            <v>FPL Fibernet</v>
          </cell>
        </row>
        <row r="803">
          <cell r="A803" t="str">
            <v>107100</v>
          </cell>
          <cell r="B803" t="str">
            <v>0368</v>
          </cell>
          <cell r="C803" t="str">
            <v>06200</v>
          </cell>
          <cell r="D803" t="str">
            <v>0FIBER</v>
          </cell>
          <cell r="E803" t="str">
            <v>368000</v>
          </cell>
          <cell r="F803" t="str">
            <v>0676</v>
          </cell>
          <cell r="G803" t="str">
            <v>12450</v>
          </cell>
          <cell r="H803" t="str">
            <v>A</v>
          </cell>
          <cell r="I803" t="str">
            <v>00000041</v>
          </cell>
          <cell r="J803">
            <v>65</v>
          </cell>
          <cell r="K803">
            <v>368</v>
          </cell>
          <cell r="L803">
            <v>6202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 t="str">
            <v>0676</v>
          </cell>
          <cell r="R803" t="str">
            <v>12450</v>
          </cell>
          <cell r="S803" t="str">
            <v>200212</v>
          </cell>
          <cell r="T803" t="str">
            <v>SA01</v>
          </cell>
          <cell r="U803">
            <v>-2164.06</v>
          </cell>
          <cell r="V803" t="str">
            <v>LDB</v>
          </cell>
          <cell r="W803">
            <v>0</v>
          </cell>
          <cell r="Y803">
            <v>0</v>
          </cell>
          <cell r="Z803">
            <v>-1</v>
          </cell>
          <cell r="AA803" t="str">
            <v>MS#</v>
          </cell>
          <cell r="AB803" t="str">
            <v xml:space="preserve">   998014872</v>
          </cell>
          <cell r="AC803" t="str">
            <v>BCH</v>
          </cell>
          <cell r="AD803" t="str">
            <v>013405</v>
          </cell>
          <cell r="AE803" t="str">
            <v>TML</v>
          </cell>
          <cell r="AF803" t="str">
            <v>12016</v>
          </cell>
          <cell r="AG803" t="str">
            <v>SRL</v>
          </cell>
          <cell r="AH803" t="str">
            <v>0368</v>
          </cell>
          <cell r="AI803" t="str">
            <v>DLV</v>
          </cell>
          <cell r="AJ803" t="str">
            <v>000</v>
          </cell>
          <cell r="AK803" t="str">
            <v>REL</v>
          </cell>
          <cell r="AL803" t="str">
            <v>000</v>
          </cell>
          <cell r="AM803" t="str">
            <v>LN#</v>
          </cell>
          <cell r="AO803" t="str">
            <v>UOI</v>
          </cell>
          <cell r="AP803" t="str">
            <v>EA</v>
          </cell>
          <cell r="AU803" t="str">
            <v>0</v>
          </cell>
          <cell r="AW803" t="str">
            <v>000</v>
          </cell>
          <cell r="AX803" t="str">
            <v>00</v>
          </cell>
          <cell r="AY803" t="str">
            <v>0</v>
          </cell>
          <cell r="AZ803" t="str">
            <v>FPL Fibernet</v>
          </cell>
        </row>
        <row r="804">
          <cell r="A804" t="str">
            <v>107100</v>
          </cell>
          <cell r="B804" t="str">
            <v>0368</v>
          </cell>
          <cell r="C804" t="str">
            <v>06200</v>
          </cell>
          <cell r="D804" t="str">
            <v>0FIBER</v>
          </cell>
          <cell r="E804" t="str">
            <v>368000</v>
          </cell>
          <cell r="F804" t="str">
            <v>0676</v>
          </cell>
          <cell r="G804" t="str">
            <v>12450</v>
          </cell>
          <cell r="H804" t="str">
            <v>A</v>
          </cell>
          <cell r="I804" t="str">
            <v>00000041</v>
          </cell>
          <cell r="J804">
            <v>65</v>
          </cell>
          <cell r="K804">
            <v>368</v>
          </cell>
          <cell r="L804">
            <v>6202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 t="str">
            <v>0676</v>
          </cell>
          <cell r="R804" t="str">
            <v>12450</v>
          </cell>
          <cell r="S804" t="str">
            <v>200212</v>
          </cell>
          <cell r="T804" t="str">
            <v>SA01</v>
          </cell>
          <cell r="U804">
            <v>-2164.06</v>
          </cell>
          <cell r="V804" t="str">
            <v>LDB</v>
          </cell>
          <cell r="W804">
            <v>0</v>
          </cell>
          <cell r="Y804">
            <v>0</v>
          </cell>
          <cell r="Z804">
            <v>-1</v>
          </cell>
          <cell r="AA804" t="str">
            <v>MS#</v>
          </cell>
          <cell r="AB804" t="str">
            <v xml:space="preserve">   998014872</v>
          </cell>
          <cell r="AC804" t="str">
            <v>BCH</v>
          </cell>
          <cell r="AD804" t="str">
            <v>013407</v>
          </cell>
          <cell r="AE804" t="str">
            <v>TML</v>
          </cell>
          <cell r="AF804" t="str">
            <v>12016</v>
          </cell>
          <cell r="AG804" t="str">
            <v>SRL</v>
          </cell>
          <cell r="AH804" t="str">
            <v>0368</v>
          </cell>
          <cell r="AI804" t="str">
            <v>DLV</v>
          </cell>
          <cell r="AJ804" t="str">
            <v>000</v>
          </cell>
          <cell r="AK804" t="str">
            <v>REL</v>
          </cell>
          <cell r="AL804" t="str">
            <v>000</v>
          </cell>
          <cell r="AM804" t="str">
            <v>LN#</v>
          </cell>
          <cell r="AO804" t="str">
            <v>UOI</v>
          </cell>
          <cell r="AP804" t="str">
            <v>EA</v>
          </cell>
          <cell r="AU804" t="str">
            <v>0</v>
          </cell>
          <cell r="AW804" t="str">
            <v>000</v>
          </cell>
          <cell r="AX804" t="str">
            <v>00</v>
          </cell>
          <cell r="AY804" t="str">
            <v>0</v>
          </cell>
          <cell r="AZ804" t="str">
            <v>FPL Fibernet</v>
          </cell>
        </row>
        <row r="805">
          <cell r="A805" t="str">
            <v>107100</v>
          </cell>
          <cell r="B805" t="str">
            <v>0368</v>
          </cell>
          <cell r="C805" t="str">
            <v>06200</v>
          </cell>
          <cell r="D805" t="str">
            <v>0FIBER</v>
          </cell>
          <cell r="E805" t="str">
            <v>368000</v>
          </cell>
          <cell r="F805" t="str">
            <v>0676</v>
          </cell>
          <cell r="G805" t="str">
            <v>12450</v>
          </cell>
          <cell r="H805" t="str">
            <v>A</v>
          </cell>
          <cell r="I805" t="str">
            <v>00000041</v>
          </cell>
          <cell r="J805">
            <v>65</v>
          </cell>
          <cell r="K805">
            <v>368</v>
          </cell>
          <cell r="L805">
            <v>6202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 t="str">
            <v>0676</v>
          </cell>
          <cell r="R805" t="str">
            <v>12450</v>
          </cell>
          <cell r="S805" t="str">
            <v>200212</v>
          </cell>
          <cell r="T805" t="str">
            <v>SA01</v>
          </cell>
          <cell r="U805">
            <v>-2241.84</v>
          </cell>
          <cell r="V805" t="str">
            <v>LDB</v>
          </cell>
          <cell r="W805">
            <v>0</v>
          </cell>
          <cell r="Y805">
            <v>0</v>
          </cell>
          <cell r="Z805">
            <v>-4</v>
          </cell>
          <cell r="AA805" t="str">
            <v>MS#</v>
          </cell>
          <cell r="AB805" t="str">
            <v xml:space="preserve">   998014706</v>
          </cell>
          <cell r="AC805" t="str">
            <v>BCH</v>
          </cell>
          <cell r="AD805" t="str">
            <v>013372</v>
          </cell>
          <cell r="AE805" t="str">
            <v>TML</v>
          </cell>
          <cell r="AF805" t="str">
            <v>12016</v>
          </cell>
          <cell r="AG805" t="str">
            <v>SRL</v>
          </cell>
          <cell r="AH805" t="str">
            <v>0350</v>
          </cell>
          <cell r="AI805" t="str">
            <v>DLV</v>
          </cell>
          <cell r="AJ805" t="str">
            <v>000</v>
          </cell>
          <cell r="AK805" t="str">
            <v>REL</v>
          </cell>
          <cell r="AL805" t="str">
            <v>000</v>
          </cell>
          <cell r="AM805" t="str">
            <v>LN#</v>
          </cell>
          <cell r="AO805" t="str">
            <v>UOI</v>
          </cell>
          <cell r="AP805" t="str">
            <v>EA</v>
          </cell>
          <cell r="AU805" t="str">
            <v>0</v>
          </cell>
          <cell r="AW805" t="str">
            <v>000</v>
          </cell>
          <cell r="AX805" t="str">
            <v>00</v>
          </cell>
          <cell r="AY805" t="str">
            <v>0</v>
          </cell>
          <cell r="AZ805" t="str">
            <v>FPL Fibernet</v>
          </cell>
        </row>
        <row r="806">
          <cell r="A806" t="str">
            <v>107100</v>
          </cell>
          <cell r="B806" t="str">
            <v>0368</v>
          </cell>
          <cell r="C806" t="str">
            <v>06200</v>
          </cell>
          <cell r="D806" t="str">
            <v>0FIBER</v>
          </cell>
          <cell r="E806" t="str">
            <v>368000</v>
          </cell>
          <cell r="F806" t="str">
            <v>0676</v>
          </cell>
          <cell r="G806" t="str">
            <v>12450</v>
          </cell>
          <cell r="H806" t="str">
            <v>A</v>
          </cell>
          <cell r="I806" t="str">
            <v>00000041</v>
          </cell>
          <cell r="J806">
            <v>65</v>
          </cell>
          <cell r="K806">
            <v>368</v>
          </cell>
          <cell r="L806">
            <v>6202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 t="str">
            <v>0676</v>
          </cell>
          <cell r="R806" t="str">
            <v>12450</v>
          </cell>
          <cell r="S806" t="str">
            <v>200212</v>
          </cell>
          <cell r="T806" t="str">
            <v>SA01</v>
          </cell>
          <cell r="U806">
            <v>-2913.42</v>
          </cell>
          <cell r="V806" t="str">
            <v>LDB</v>
          </cell>
          <cell r="W806">
            <v>0</v>
          </cell>
          <cell r="Y806">
            <v>0</v>
          </cell>
          <cell r="Z806">
            <v>-1</v>
          </cell>
          <cell r="AA806" t="str">
            <v>MS#</v>
          </cell>
          <cell r="AB806" t="str">
            <v xml:space="preserve">   998014627</v>
          </cell>
          <cell r="AC806" t="str">
            <v>BCH</v>
          </cell>
          <cell r="AD806" t="str">
            <v>013363</v>
          </cell>
          <cell r="AE806" t="str">
            <v>TML</v>
          </cell>
          <cell r="AF806" t="str">
            <v>12016</v>
          </cell>
          <cell r="AG806" t="str">
            <v>SRL</v>
          </cell>
          <cell r="AH806" t="str">
            <v>0368</v>
          </cell>
          <cell r="AI806" t="str">
            <v>DLV</v>
          </cell>
          <cell r="AJ806" t="str">
            <v>000</v>
          </cell>
          <cell r="AK806" t="str">
            <v>REL</v>
          </cell>
          <cell r="AL806" t="str">
            <v>000</v>
          </cell>
          <cell r="AM806" t="str">
            <v>LN#</v>
          </cell>
          <cell r="AO806" t="str">
            <v>UOI</v>
          </cell>
          <cell r="AP806" t="str">
            <v>EA</v>
          </cell>
          <cell r="AU806" t="str">
            <v>0</v>
          </cell>
          <cell r="AW806" t="str">
            <v>000</v>
          </cell>
          <cell r="AX806" t="str">
            <v>00</v>
          </cell>
          <cell r="AY806" t="str">
            <v>0</v>
          </cell>
          <cell r="AZ806" t="str">
            <v>FPL Fibernet</v>
          </cell>
        </row>
        <row r="807">
          <cell r="A807" t="str">
            <v>107100</v>
          </cell>
          <cell r="B807" t="str">
            <v>0368</v>
          </cell>
          <cell r="C807" t="str">
            <v>06200</v>
          </cell>
          <cell r="D807" t="str">
            <v>0FIBER</v>
          </cell>
          <cell r="E807" t="str">
            <v>368000</v>
          </cell>
          <cell r="F807" t="str">
            <v>0676</v>
          </cell>
          <cell r="G807" t="str">
            <v>12450</v>
          </cell>
          <cell r="H807" t="str">
            <v>A</v>
          </cell>
          <cell r="I807" t="str">
            <v>00000041</v>
          </cell>
          <cell r="J807">
            <v>65</v>
          </cell>
          <cell r="K807">
            <v>368</v>
          </cell>
          <cell r="L807">
            <v>6202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 t="str">
            <v>0676</v>
          </cell>
          <cell r="R807" t="str">
            <v>12450</v>
          </cell>
          <cell r="S807" t="str">
            <v>200212</v>
          </cell>
          <cell r="T807" t="str">
            <v>SA01</v>
          </cell>
          <cell r="U807">
            <v>-2948.62</v>
          </cell>
          <cell r="V807" t="str">
            <v>LDB</v>
          </cell>
          <cell r="W807">
            <v>0</v>
          </cell>
          <cell r="Y807">
            <v>0</v>
          </cell>
          <cell r="Z807">
            <v>-1</v>
          </cell>
          <cell r="AA807" t="str">
            <v>MS#</v>
          </cell>
          <cell r="AB807" t="str">
            <v xml:space="preserve">   998014420</v>
          </cell>
          <cell r="AC807" t="str">
            <v>BCH</v>
          </cell>
          <cell r="AD807" t="str">
            <v>012368</v>
          </cell>
          <cell r="AE807" t="str">
            <v>TML</v>
          </cell>
          <cell r="AF807" t="str">
            <v>12026</v>
          </cell>
          <cell r="AG807" t="str">
            <v>SRL</v>
          </cell>
          <cell r="AH807" t="str">
            <v>0368</v>
          </cell>
          <cell r="AI807" t="str">
            <v>DLV</v>
          </cell>
          <cell r="AJ807" t="str">
            <v>000</v>
          </cell>
          <cell r="AK807" t="str">
            <v>REL</v>
          </cell>
          <cell r="AL807" t="str">
            <v>000</v>
          </cell>
          <cell r="AM807" t="str">
            <v>LN#</v>
          </cell>
          <cell r="AO807" t="str">
            <v>UOI</v>
          </cell>
          <cell r="AP807" t="str">
            <v>EA</v>
          </cell>
          <cell r="AU807" t="str">
            <v>0</v>
          </cell>
          <cell r="AW807" t="str">
            <v>000</v>
          </cell>
          <cell r="AX807" t="str">
            <v>00</v>
          </cell>
          <cell r="AY807" t="str">
            <v>0</v>
          </cell>
          <cell r="AZ807" t="str">
            <v>FPL Fibernet</v>
          </cell>
        </row>
        <row r="808">
          <cell r="A808" t="str">
            <v>107100</v>
          </cell>
          <cell r="B808" t="str">
            <v>0368</v>
          </cell>
          <cell r="C808" t="str">
            <v>06200</v>
          </cell>
          <cell r="D808" t="str">
            <v>0FIBER</v>
          </cell>
          <cell r="E808" t="str">
            <v>368000</v>
          </cell>
          <cell r="F808" t="str">
            <v>0676</v>
          </cell>
          <cell r="G808" t="str">
            <v>12450</v>
          </cell>
          <cell r="H808" t="str">
            <v>A</v>
          </cell>
          <cell r="I808" t="str">
            <v>00000041</v>
          </cell>
          <cell r="J808">
            <v>65</v>
          </cell>
          <cell r="K808">
            <v>368</v>
          </cell>
          <cell r="L808">
            <v>6202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 t="str">
            <v>0676</v>
          </cell>
          <cell r="R808" t="str">
            <v>12450</v>
          </cell>
          <cell r="S808" t="str">
            <v>200212</v>
          </cell>
          <cell r="T808" t="str">
            <v>SA01</v>
          </cell>
          <cell r="U808">
            <v>-3155.66</v>
          </cell>
          <cell r="V808" t="str">
            <v>LDB</v>
          </cell>
          <cell r="W808">
            <v>0</v>
          </cell>
          <cell r="Y808">
            <v>0</v>
          </cell>
          <cell r="Z808">
            <v>-1</v>
          </cell>
          <cell r="AA808" t="str">
            <v>MS#</v>
          </cell>
          <cell r="AB808" t="str">
            <v xml:space="preserve">   998003076</v>
          </cell>
          <cell r="AC808" t="str">
            <v>BCH</v>
          </cell>
          <cell r="AD808" t="str">
            <v>015525</v>
          </cell>
          <cell r="AE808" t="str">
            <v>TML</v>
          </cell>
          <cell r="AF808" t="str">
            <v>12019</v>
          </cell>
          <cell r="AG808" t="str">
            <v>SRL</v>
          </cell>
          <cell r="AH808" t="str">
            <v>0368</v>
          </cell>
          <cell r="AI808" t="str">
            <v>DLV</v>
          </cell>
          <cell r="AJ808" t="str">
            <v>000</v>
          </cell>
          <cell r="AK808" t="str">
            <v>REL</v>
          </cell>
          <cell r="AL808" t="str">
            <v>000</v>
          </cell>
          <cell r="AM808" t="str">
            <v>LN#</v>
          </cell>
          <cell r="AO808" t="str">
            <v>UOI</v>
          </cell>
          <cell r="AP808" t="str">
            <v>EA</v>
          </cell>
          <cell r="AU808" t="str">
            <v>0</v>
          </cell>
          <cell r="AW808" t="str">
            <v>000</v>
          </cell>
          <cell r="AX808" t="str">
            <v>00</v>
          </cell>
          <cell r="AY808" t="str">
            <v>0</v>
          </cell>
          <cell r="AZ808" t="str">
            <v>FPL Fibernet</v>
          </cell>
        </row>
        <row r="809">
          <cell r="A809" t="str">
            <v>107100</v>
          </cell>
          <cell r="B809" t="str">
            <v>0368</v>
          </cell>
          <cell r="C809" t="str">
            <v>06200</v>
          </cell>
          <cell r="D809" t="str">
            <v>0FIBER</v>
          </cell>
          <cell r="E809" t="str">
            <v>368000</v>
          </cell>
          <cell r="F809" t="str">
            <v>0676</v>
          </cell>
          <cell r="G809" t="str">
            <v>12450</v>
          </cell>
          <cell r="H809" t="str">
            <v>A</v>
          </cell>
          <cell r="I809" t="str">
            <v>00000041</v>
          </cell>
          <cell r="J809">
            <v>65</v>
          </cell>
          <cell r="K809">
            <v>368</v>
          </cell>
          <cell r="L809">
            <v>6202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 t="str">
            <v>0676</v>
          </cell>
          <cell r="R809" t="str">
            <v>12450</v>
          </cell>
          <cell r="S809" t="str">
            <v>200212</v>
          </cell>
          <cell r="T809" t="str">
            <v>SA01</v>
          </cell>
          <cell r="U809">
            <v>-3160</v>
          </cell>
          <cell r="V809" t="str">
            <v>LDB</v>
          </cell>
          <cell r="W809">
            <v>0</v>
          </cell>
          <cell r="Y809">
            <v>0</v>
          </cell>
          <cell r="Z809">
            <v>-1</v>
          </cell>
          <cell r="AA809" t="str">
            <v>MS#</v>
          </cell>
          <cell r="AB809" t="str">
            <v xml:space="preserve">   998001010</v>
          </cell>
          <cell r="AC809" t="str">
            <v>BCH</v>
          </cell>
          <cell r="AD809" t="str">
            <v>015504</v>
          </cell>
          <cell r="AE809" t="str">
            <v>TML</v>
          </cell>
          <cell r="AF809" t="str">
            <v>12019</v>
          </cell>
          <cell r="AG809" t="str">
            <v>SRL</v>
          </cell>
          <cell r="AH809" t="str">
            <v>0350</v>
          </cell>
          <cell r="AI809" t="str">
            <v>DLV</v>
          </cell>
          <cell r="AJ809" t="str">
            <v>000</v>
          </cell>
          <cell r="AK809" t="str">
            <v>REL</v>
          </cell>
          <cell r="AL809" t="str">
            <v>000</v>
          </cell>
          <cell r="AM809" t="str">
            <v>LN#</v>
          </cell>
          <cell r="AO809" t="str">
            <v>UOI</v>
          </cell>
          <cell r="AP809" t="str">
            <v>EA</v>
          </cell>
          <cell r="AU809" t="str">
            <v>0</v>
          </cell>
          <cell r="AW809" t="str">
            <v>000</v>
          </cell>
          <cell r="AX809" t="str">
            <v>00</v>
          </cell>
          <cell r="AY809" t="str">
            <v>0</v>
          </cell>
          <cell r="AZ809" t="str">
            <v>FPL Fibernet</v>
          </cell>
        </row>
        <row r="810">
          <cell r="A810" t="str">
            <v>107100</v>
          </cell>
          <cell r="B810" t="str">
            <v>0368</v>
          </cell>
          <cell r="C810" t="str">
            <v>06200</v>
          </cell>
          <cell r="D810" t="str">
            <v>0FIBER</v>
          </cell>
          <cell r="E810" t="str">
            <v>368000</v>
          </cell>
          <cell r="F810" t="str">
            <v>0676</v>
          </cell>
          <cell r="G810" t="str">
            <v>12450</v>
          </cell>
          <cell r="H810" t="str">
            <v>A</v>
          </cell>
          <cell r="I810" t="str">
            <v>00000041</v>
          </cell>
          <cell r="J810">
            <v>65</v>
          </cell>
          <cell r="K810">
            <v>368</v>
          </cell>
          <cell r="L810">
            <v>6202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 t="str">
            <v>0676</v>
          </cell>
          <cell r="R810" t="str">
            <v>12450</v>
          </cell>
          <cell r="S810" t="str">
            <v>200212</v>
          </cell>
          <cell r="T810" t="str">
            <v>SA01</v>
          </cell>
          <cell r="U810">
            <v>-4167.6000000000004</v>
          </cell>
          <cell r="V810" t="str">
            <v>LDB</v>
          </cell>
          <cell r="W810">
            <v>0</v>
          </cell>
          <cell r="Y810">
            <v>0</v>
          </cell>
          <cell r="Z810">
            <v>-2</v>
          </cell>
          <cell r="AA810" t="str">
            <v>MS#</v>
          </cell>
          <cell r="AB810" t="str">
            <v xml:space="preserve">   998014364</v>
          </cell>
          <cell r="AC810" t="str">
            <v>BCH</v>
          </cell>
          <cell r="AD810" t="str">
            <v>013336</v>
          </cell>
          <cell r="AE810" t="str">
            <v>TML</v>
          </cell>
          <cell r="AF810" t="str">
            <v>12016</v>
          </cell>
          <cell r="AG810" t="str">
            <v>SRL</v>
          </cell>
          <cell r="AH810" t="str">
            <v>0368</v>
          </cell>
          <cell r="AI810" t="str">
            <v>DLV</v>
          </cell>
          <cell r="AJ810" t="str">
            <v>000</v>
          </cell>
          <cell r="AK810" t="str">
            <v>REL</v>
          </cell>
          <cell r="AL810" t="str">
            <v>000</v>
          </cell>
          <cell r="AM810" t="str">
            <v>LN#</v>
          </cell>
          <cell r="AO810" t="str">
            <v>UOI</v>
          </cell>
          <cell r="AP810" t="str">
            <v>EA</v>
          </cell>
          <cell r="AU810" t="str">
            <v>0</v>
          </cell>
          <cell r="AW810" t="str">
            <v>000</v>
          </cell>
          <cell r="AX810" t="str">
            <v>00</v>
          </cell>
          <cell r="AY810" t="str">
            <v>0</v>
          </cell>
          <cell r="AZ810" t="str">
            <v>FPL Fibernet</v>
          </cell>
        </row>
        <row r="811">
          <cell r="A811" t="str">
            <v>107100</v>
          </cell>
          <cell r="B811" t="str">
            <v>0368</v>
          </cell>
          <cell r="C811" t="str">
            <v>06200</v>
          </cell>
          <cell r="D811" t="str">
            <v>0FIBER</v>
          </cell>
          <cell r="E811" t="str">
            <v>368000</v>
          </cell>
          <cell r="F811" t="str">
            <v>0676</v>
          </cell>
          <cell r="G811" t="str">
            <v>12450</v>
          </cell>
          <cell r="H811" t="str">
            <v>A</v>
          </cell>
          <cell r="I811" t="str">
            <v>00000041</v>
          </cell>
          <cell r="J811">
            <v>65</v>
          </cell>
          <cell r="K811">
            <v>368</v>
          </cell>
          <cell r="L811">
            <v>6202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 t="str">
            <v>0676</v>
          </cell>
          <cell r="R811" t="str">
            <v>12450</v>
          </cell>
          <cell r="S811" t="str">
            <v>200212</v>
          </cell>
          <cell r="T811" t="str">
            <v>SA01</v>
          </cell>
          <cell r="U811">
            <v>-5164.78</v>
          </cell>
          <cell r="V811" t="str">
            <v>LDB</v>
          </cell>
          <cell r="W811">
            <v>0</v>
          </cell>
          <cell r="Y811">
            <v>0</v>
          </cell>
          <cell r="Z811">
            <v>-2</v>
          </cell>
          <cell r="AA811" t="str">
            <v>MS#</v>
          </cell>
          <cell r="AB811" t="str">
            <v xml:space="preserve">   998014506</v>
          </cell>
          <cell r="AC811" t="str">
            <v>BCH</v>
          </cell>
          <cell r="AD811" t="str">
            <v>015514</v>
          </cell>
          <cell r="AE811" t="str">
            <v>TML</v>
          </cell>
          <cell r="AF811" t="str">
            <v>12019</v>
          </cell>
          <cell r="AG811" t="str">
            <v>SRL</v>
          </cell>
          <cell r="AH811" t="str">
            <v>0368</v>
          </cell>
          <cell r="AI811" t="str">
            <v>DLV</v>
          </cell>
          <cell r="AJ811" t="str">
            <v>000</v>
          </cell>
          <cell r="AK811" t="str">
            <v>REL</v>
          </cell>
          <cell r="AL811" t="str">
            <v>000</v>
          </cell>
          <cell r="AM811" t="str">
            <v>LN#</v>
          </cell>
          <cell r="AO811" t="str">
            <v>UOI</v>
          </cell>
          <cell r="AP811" t="str">
            <v>EA</v>
          </cell>
          <cell r="AU811" t="str">
            <v>0</v>
          </cell>
          <cell r="AW811" t="str">
            <v>000</v>
          </cell>
          <cell r="AX811" t="str">
            <v>00</v>
          </cell>
          <cell r="AY811" t="str">
            <v>0</v>
          </cell>
          <cell r="AZ811" t="str">
            <v>FPL Fibernet</v>
          </cell>
        </row>
        <row r="812">
          <cell r="A812" t="str">
            <v>107100</v>
          </cell>
          <cell r="B812" t="str">
            <v>0368</v>
          </cell>
          <cell r="C812" t="str">
            <v>06200</v>
          </cell>
          <cell r="D812" t="str">
            <v>0FIBER</v>
          </cell>
          <cell r="E812" t="str">
            <v>368000</v>
          </cell>
          <cell r="F812" t="str">
            <v>0676</v>
          </cell>
          <cell r="G812" t="str">
            <v>12450</v>
          </cell>
          <cell r="H812" t="str">
            <v>A</v>
          </cell>
          <cell r="I812" t="str">
            <v>00000041</v>
          </cell>
          <cell r="J812">
            <v>65</v>
          </cell>
          <cell r="K812">
            <v>368</v>
          </cell>
          <cell r="L812">
            <v>6202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 t="str">
            <v>0676</v>
          </cell>
          <cell r="R812" t="str">
            <v>12450</v>
          </cell>
          <cell r="S812" t="str">
            <v>200212</v>
          </cell>
          <cell r="T812" t="str">
            <v>SA01</v>
          </cell>
          <cell r="U812">
            <v>-6130.36</v>
          </cell>
          <cell r="V812" t="str">
            <v>LDB</v>
          </cell>
          <cell r="W812">
            <v>0</v>
          </cell>
          <cell r="Y812">
            <v>0</v>
          </cell>
          <cell r="Z812">
            <v>-1</v>
          </cell>
          <cell r="AA812" t="str">
            <v>MS#</v>
          </cell>
          <cell r="AB812" t="str">
            <v xml:space="preserve">   998014876</v>
          </cell>
          <cell r="AC812" t="str">
            <v>BCH</v>
          </cell>
          <cell r="AD812" t="str">
            <v>013409</v>
          </cell>
          <cell r="AE812" t="str">
            <v>TML</v>
          </cell>
          <cell r="AF812" t="str">
            <v>12016</v>
          </cell>
          <cell r="AG812" t="str">
            <v>SRL</v>
          </cell>
          <cell r="AH812" t="str">
            <v>0368</v>
          </cell>
          <cell r="AI812" t="str">
            <v>DLV</v>
          </cell>
          <cell r="AJ812" t="str">
            <v>000</v>
          </cell>
          <cell r="AK812" t="str">
            <v>REL</v>
          </cell>
          <cell r="AL812" t="str">
            <v>000</v>
          </cell>
          <cell r="AM812" t="str">
            <v>LN#</v>
          </cell>
          <cell r="AO812" t="str">
            <v>UOI</v>
          </cell>
          <cell r="AP812" t="str">
            <v>EA</v>
          </cell>
          <cell r="AU812" t="str">
            <v>0</v>
          </cell>
          <cell r="AW812" t="str">
            <v>000</v>
          </cell>
          <cell r="AX812" t="str">
            <v>00</v>
          </cell>
          <cell r="AY812" t="str">
            <v>0</v>
          </cell>
          <cell r="AZ812" t="str">
            <v>FPL Fibernet</v>
          </cell>
        </row>
        <row r="813">
          <cell r="A813" t="str">
            <v>107100</v>
          </cell>
          <cell r="B813" t="str">
            <v>0368</v>
          </cell>
          <cell r="C813" t="str">
            <v>06200</v>
          </cell>
          <cell r="D813" t="str">
            <v>0FIBER</v>
          </cell>
          <cell r="E813" t="str">
            <v>368000</v>
          </cell>
          <cell r="F813" t="str">
            <v>0676</v>
          </cell>
          <cell r="G813" t="str">
            <v>12450</v>
          </cell>
          <cell r="H813" t="str">
            <v>A</v>
          </cell>
          <cell r="I813" t="str">
            <v>00000041</v>
          </cell>
          <cell r="J813">
            <v>65</v>
          </cell>
          <cell r="K813">
            <v>368</v>
          </cell>
          <cell r="L813">
            <v>6202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 t="str">
            <v>0676</v>
          </cell>
          <cell r="R813" t="str">
            <v>12450</v>
          </cell>
          <cell r="S813" t="str">
            <v>200212</v>
          </cell>
          <cell r="T813" t="str">
            <v>SA01</v>
          </cell>
          <cell r="U813">
            <v>-6130.36</v>
          </cell>
          <cell r="V813" t="str">
            <v>LDB</v>
          </cell>
          <cell r="W813">
            <v>0</v>
          </cell>
          <cell r="Y813">
            <v>0</v>
          </cell>
          <cell r="Z813">
            <v>-1</v>
          </cell>
          <cell r="AA813" t="str">
            <v>MS#</v>
          </cell>
          <cell r="AB813" t="str">
            <v xml:space="preserve">   998014876</v>
          </cell>
          <cell r="AC813" t="str">
            <v>BCH</v>
          </cell>
          <cell r="AD813" t="str">
            <v>013411</v>
          </cell>
          <cell r="AE813" t="str">
            <v>TML</v>
          </cell>
          <cell r="AF813" t="str">
            <v>12016</v>
          </cell>
          <cell r="AG813" t="str">
            <v>SRL</v>
          </cell>
          <cell r="AH813" t="str">
            <v>0368</v>
          </cell>
          <cell r="AI813" t="str">
            <v>DLV</v>
          </cell>
          <cell r="AJ813" t="str">
            <v>000</v>
          </cell>
          <cell r="AK813" t="str">
            <v>REL</v>
          </cell>
          <cell r="AL813" t="str">
            <v>000</v>
          </cell>
          <cell r="AM813" t="str">
            <v>LN#</v>
          </cell>
          <cell r="AO813" t="str">
            <v>UOI</v>
          </cell>
          <cell r="AP813" t="str">
            <v>EA</v>
          </cell>
          <cell r="AU813" t="str">
            <v>0</v>
          </cell>
          <cell r="AW813" t="str">
            <v>000</v>
          </cell>
          <cell r="AX813" t="str">
            <v>00</v>
          </cell>
          <cell r="AY813" t="str">
            <v>0</v>
          </cell>
          <cell r="AZ813" t="str">
            <v>FPL Fibernet</v>
          </cell>
        </row>
        <row r="814">
          <cell r="A814" t="str">
            <v>107100</v>
          </cell>
          <cell r="B814" t="str">
            <v>0368</v>
          </cell>
          <cell r="C814" t="str">
            <v>06200</v>
          </cell>
          <cell r="D814" t="str">
            <v>0FIBER</v>
          </cell>
          <cell r="E814" t="str">
            <v>368000</v>
          </cell>
          <cell r="F814" t="str">
            <v>0676</v>
          </cell>
          <cell r="G814" t="str">
            <v>12450</v>
          </cell>
          <cell r="H814" t="str">
            <v>A</v>
          </cell>
          <cell r="I814" t="str">
            <v>00000041</v>
          </cell>
          <cell r="J814">
            <v>65</v>
          </cell>
          <cell r="K814">
            <v>368</v>
          </cell>
          <cell r="L814">
            <v>6202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 t="str">
            <v>0676</v>
          </cell>
          <cell r="R814" t="str">
            <v>12450</v>
          </cell>
          <cell r="S814" t="str">
            <v>200212</v>
          </cell>
          <cell r="T814" t="str">
            <v>SA01</v>
          </cell>
          <cell r="U814">
            <v>-23940</v>
          </cell>
          <cell r="V814" t="str">
            <v>LDB</v>
          </cell>
          <cell r="W814">
            <v>0</v>
          </cell>
          <cell r="Y814">
            <v>0</v>
          </cell>
          <cell r="Z814">
            <v>-5</v>
          </cell>
          <cell r="AA814" t="str">
            <v>MS#</v>
          </cell>
          <cell r="AB814" t="str">
            <v xml:space="preserve">   998014891</v>
          </cell>
          <cell r="AC814" t="str">
            <v>BCH</v>
          </cell>
          <cell r="AD814" t="str">
            <v>013413</v>
          </cell>
          <cell r="AE814" t="str">
            <v>TML</v>
          </cell>
          <cell r="AF814" t="str">
            <v>12016</v>
          </cell>
          <cell r="AG814" t="str">
            <v>SRL</v>
          </cell>
          <cell r="AH814" t="str">
            <v>0368</v>
          </cell>
          <cell r="AI814" t="str">
            <v>DLV</v>
          </cell>
          <cell r="AJ814" t="str">
            <v>000</v>
          </cell>
          <cell r="AK814" t="str">
            <v>REL</v>
          </cell>
          <cell r="AL814" t="str">
            <v>000</v>
          </cell>
          <cell r="AM814" t="str">
            <v>LN#</v>
          </cell>
          <cell r="AO814" t="str">
            <v>UOI</v>
          </cell>
          <cell r="AP814" t="str">
            <v>EA</v>
          </cell>
          <cell r="AU814" t="str">
            <v>0</v>
          </cell>
          <cell r="AW814" t="str">
            <v>000</v>
          </cell>
          <cell r="AX814" t="str">
            <v>00</v>
          </cell>
          <cell r="AY814" t="str">
            <v>0</v>
          </cell>
          <cell r="AZ814" t="str">
            <v>FPL Fibernet</v>
          </cell>
        </row>
        <row r="815">
          <cell r="A815" t="str">
            <v>107100</v>
          </cell>
          <cell r="B815" t="str">
            <v>0312</v>
          </cell>
          <cell r="C815" t="str">
            <v>06300</v>
          </cell>
          <cell r="D815" t="str">
            <v>0FIBER</v>
          </cell>
          <cell r="E815" t="str">
            <v>312000</v>
          </cell>
          <cell r="F815" t="str">
            <v>0790</v>
          </cell>
          <cell r="G815" t="str">
            <v>65000</v>
          </cell>
          <cell r="H815" t="str">
            <v>A</v>
          </cell>
          <cell r="I815" t="str">
            <v>00000041</v>
          </cell>
          <cell r="J815">
            <v>9</v>
          </cell>
          <cell r="K815">
            <v>312</v>
          </cell>
          <cell r="L815">
            <v>6301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 t="str">
            <v>0790</v>
          </cell>
          <cell r="R815" t="str">
            <v>65000</v>
          </cell>
          <cell r="S815" t="str">
            <v>200212</v>
          </cell>
          <cell r="T815" t="str">
            <v>CA01</v>
          </cell>
          <cell r="U815">
            <v>-2975.1</v>
          </cell>
          <cell r="V815" t="str">
            <v>LDB</v>
          </cell>
          <cell r="W815">
            <v>0</v>
          </cell>
          <cell r="Y815">
            <v>0</v>
          </cell>
          <cell r="Z815">
            <v>0</v>
          </cell>
          <cell r="AA815" t="str">
            <v>BCH</v>
          </cell>
          <cell r="AB815" t="str">
            <v>0023</v>
          </cell>
          <cell r="AC815" t="str">
            <v>WKS</v>
          </cell>
          <cell r="AE815" t="str">
            <v>JV#</v>
          </cell>
          <cell r="AF815" t="str">
            <v>1232</v>
          </cell>
          <cell r="AG815" t="str">
            <v>FRN</v>
          </cell>
          <cell r="AH815" t="str">
            <v>6301</v>
          </cell>
          <cell r="AI815" t="str">
            <v>RP#</v>
          </cell>
          <cell r="AJ815" t="str">
            <v>000</v>
          </cell>
          <cell r="AK815" t="str">
            <v>CTL</v>
          </cell>
          <cell r="AM815" t="str">
            <v>RF#</v>
          </cell>
          <cell r="AU815" t="str">
            <v>TO PLACE IN SERVICE</v>
          </cell>
          <cell r="AZ815" t="str">
            <v>FPL Fibernet</v>
          </cell>
        </row>
        <row r="816">
          <cell r="A816" t="str">
            <v>107100</v>
          </cell>
          <cell r="B816" t="str">
            <v>0312</v>
          </cell>
          <cell r="C816" t="str">
            <v>06300</v>
          </cell>
          <cell r="D816" t="str">
            <v>0FIBER</v>
          </cell>
          <cell r="E816" t="str">
            <v>312000</v>
          </cell>
          <cell r="F816" t="str">
            <v>0676</v>
          </cell>
          <cell r="G816" t="str">
            <v>65000</v>
          </cell>
          <cell r="H816" t="str">
            <v>A</v>
          </cell>
          <cell r="I816" t="str">
            <v>00000041</v>
          </cell>
          <cell r="J816">
            <v>62</v>
          </cell>
          <cell r="K816">
            <v>312</v>
          </cell>
          <cell r="L816">
            <v>6302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 t="str">
            <v>0676</v>
          </cell>
          <cell r="R816" t="str">
            <v>65000</v>
          </cell>
          <cell r="S816" t="str">
            <v>200212</v>
          </cell>
          <cell r="T816" t="str">
            <v>CA01</v>
          </cell>
          <cell r="U816">
            <v>-43341.84</v>
          </cell>
          <cell r="V816" t="str">
            <v>LDB</v>
          </cell>
          <cell r="W816">
            <v>0</v>
          </cell>
          <cell r="Y816">
            <v>0</v>
          </cell>
          <cell r="Z816">
            <v>0</v>
          </cell>
          <cell r="AA816" t="str">
            <v>BCH</v>
          </cell>
          <cell r="AB816" t="str">
            <v>0017</v>
          </cell>
          <cell r="AC816" t="str">
            <v>WKS</v>
          </cell>
          <cell r="AE816" t="str">
            <v>JV#</v>
          </cell>
          <cell r="AF816" t="str">
            <v>1232</v>
          </cell>
          <cell r="AG816" t="str">
            <v>FRN</v>
          </cell>
          <cell r="AH816" t="str">
            <v>6302</v>
          </cell>
          <cell r="AI816" t="str">
            <v>RP#</v>
          </cell>
          <cell r="AJ816" t="str">
            <v>000</v>
          </cell>
          <cell r="AK816" t="str">
            <v>CTL</v>
          </cell>
          <cell r="AM816" t="str">
            <v>RF#</v>
          </cell>
          <cell r="AU816" t="str">
            <v>M&amp;S RETURNS</v>
          </cell>
          <cell r="AZ816" t="str">
            <v>FPL Fibernet</v>
          </cell>
        </row>
        <row r="817">
          <cell r="A817" t="str">
            <v>107100</v>
          </cell>
          <cell r="B817" t="str">
            <v>0312</v>
          </cell>
          <cell r="C817" t="str">
            <v>06300</v>
          </cell>
          <cell r="D817" t="str">
            <v>0FIBER</v>
          </cell>
          <cell r="E817" t="str">
            <v>312000</v>
          </cell>
          <cell r="F817" t="str">
            <v>0790</v>
          </cell>
          <cell r="G817" t="str">
            <v>65000</v>
          </cell>
          <cell r="H817" t="str">
            <v>A</v>
          </cell>
          <cell r="I817" t="str">
            <v>00000041</v>
          </cell>
          <cell r="J817">
            <v>9</v>
          </cell>
          <cell r="K817">
            <v>312</v>
          </cell>
          <cell r="L817">
            <v>6302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 t="str">
            <v>0790</v>
          </cell>
          <cell r="R817" t="str">
            <v>65000</v>
          </cell>
          <cell r="S817" t="str">
            <v>200212</v>
          </cell>
          <cell r="T817" t="str">
            <v>CA01</v>
          </cell>
          <cell r="U817">
            <v>-532.04</v>
          </cell>
          <cell r="V817" t="str">
            <v>LDB</v>
          </cell>
          <cell r="W817">
            <v>0</v>
          </cell>
          <cell r="Y817">
            <v>0</v>
          </cell>
          <cell r="Z817">
            <v>0</v>
          </cell>
          <cell r="AA817" t="str">
            <v>BCH</v>
          </cell>
          <cell r="AB817" t="str">
            <v>0023</v>
          </cell>
          <cell r="AC817" t="str">
            <v>WKS</v>
          </cell>
          <cell r="AE817" t="str">
            <v>JV#</v>
          </cell>
          <cell r="AF817" t="str">
            <v>1232</v>
          </cell>
          <cell r="AG817" t="str">
            <v>FRN</v>
          </cell>
          <cell r="AH817" t="str">
            <v>6302</v>
          </cell>
          <cell r="AI817" t="str">
            <v>RP#</v>
          </cell>
          <cell r="AJ817" t="str">
            <v>000</v>
          </cell>
          <cell r="AK817" t="str">
            <v>CTL</v>
          </cell>
          <cell r="AM817" t="str">
            <v>RF#</v>
          </cell>
          <cell r="AU817" t="str">
            <v>TO PLACE IN SERVICE</v>
          </cell>
          <cell r="AZ817" t="str">
            <v>FPL Fibernet</v>
          </cell>
        </row>
        <row r="818">
          <cell r="A818" t="str">
            <v>107100</v>
          </cell>
          <cell r="B818" t="str">
            <v>0312</v>
          </cell>
          <cell r="C818" t="str">
            <v>06300</v>
          </cell>
          <cell r="D818" t="str">
            <v>0ELECT</v>
          </cell>
          <cell r="E818" t="str">
            <v>312000</v>
          </cell>
          <cell r="F818" t="str">
            <v>0790</v>
          </cell>
          <cell r="G818" t="str">
            <v>65000</v>
          </cell>
          <cell r="H818" t="str">
            <v>A</v>
          </cell>
          <cell r="I818" t="str">
            <v>00000041</v>
          </cell>
          <cell r="J818">
            <v>70</v>
          </cell>
          <cell r="K818">
            <v>312</v>
          </cell>
          <cell r="L818">
            <v>6307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 t="str">
            <v>0790</v>
          </cell>
          <cell r="R818" t="str">
            <v>65000</v>
          </cell>
          <cell r="S818" t="str">
            <v>200212</v>
          </cell>
          <cell r="T818" t="str">
            <v>CA01</v>
          </cell>
          <cell r="U818">
            <v>11160.64</v>
          </cell>
          <cell r="V818" t="str">
            <v>LDB</v>
          </cell>
          <cell r="W818">
            <v>0</v>
          </cell>
          <cell r="Y818">
            <v>0</v>
          </cell>
          <cell r="Z818">
            <v>0</v>
          </cell>
          <cell r="AA818" t="str">
            <v>BCH</v>
          </cell>
          <cell r="AB818" t="str">
            <v>0023</v>
          </cell>
          <cell r="AC818" t="str">
            <v>WKS</v>
          </cell>
          <cell r="AE818" t="str">
            <v>JV#</v>
          </cell>
          <cell r="AF818" t="str">
            <v>1232</v>
          </cell>
          <cell r="AG818" t="str">
            <v>FRN</v>
          </cell>
          <cell r="AH818" t="str">
            <v>6307</v>
          </cell>
          <cell r="AI818" t="str">
            <v>RP#</v>
          </cell>
          <cell r="AJ818" t="str">
            <v>000</v>
          </cell>
          <cell r="AK818" t="str">
            <v>CTL</v>
          </cell>
          <cell r="AM818" t="str">
            <v>RF#</v>
          </cell>
          <cell r="AU818" t="str">
            <v>TO PLACE IN SERVICE</v>
          </cell>
          <cell r="AZ818" t="str">
            <v>FPL Fibernet</v>
          </cell>
        </row>
        <row r="819">
          <cell r="A819" t="str">
            <v>107100</v>
          </cell>
          <cell r="B819" t="str">
            <v>0312</v>
          </cell>
          <cell r="C819" t="str">
            <v>06300</v>
          </cell>
          <cell r="D819" t="str">
            <v>0FIBER</v>
          </cell>
          <cell r="E819" t="str">
            <v>312000</v>
          </cell>
          <cell r="F819" t="str">
            <v>0790</v>
          </cell>
          <cell r="G819" t="str">
            <v>65000</v>
          </cell>
          <cell r="H819" t="str">
            <v>A</v>
          </cell>
          <cell r="I819" t="str">
            <v>00000041</v>
          </cell>
          <cell r="J819">
            <v>63</v>
          </cell>
          <cell r="K819">
            <v>312</v>
          </cell>
          <cell r="L819">
            <v>6308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 t="str">
            <v>0790</v>
          </cell>
          <cell r="R819" t="str">
            <v>65000</v>
          </cell>
          <cell r="S819" t="str">
            <v>200212</v>
          </cell>
          <cell r="T819" t="str">
            <v>CA01</v>
          </cell>
          <cell r="U819">
            <v>10281</v>
          </cell>
          <cell r="V819" t="str">
            <v>LDB</v>
          </cell>
          <cell r="W819">
            <v>0</v>
          </cell>
          <cell r="Y819">
            <v>0</v>
          </cell>
          <cell r="Z819">
            <v>0</v>
          </cell>
          <cell r="AA819" t="str">
            <v>BCH</v>
          </cell>
          <cell r="AB819" t="str">
            <v>0024</v>
          </cell>
          <cell r="AC819" t="str">
            <v>WKS</v>
          </cell>
          <cell r="AE819" t="str">
            <v>JV#</v>
          </cell>
          <cell r="AF819" t="str">
            <v>1232</v>
          </cell>
          <cell r="AG819" t="str">
            <v>FRN</v>
          </cell>
          <cell r="AH819" t="str">
            <v>6308</v>
          </cell>
          <cell r="AI819" t="str">
            <v>RP#</v>
          </cell>
          <cell r="AJ819" t="str">
            <v>000</v>
          </cell>
          <cell r="AK819" t="str">
            <v>CTL</v>
          </cell>
          <cell r="AM819" t="str">
            <v>RF#</v>
          </cell>
          <cell r="AU819" t="str">
            <v>ACCR DEC 02 CAP-FELIX EQU</v>
          </cell>
          <cell r="AZ819" t="str">
            <v>FPL Fibernet</v>
          </cell>
        </row>
        <row r="820">
          <cell r="A820" t="str">
            <v>107100</v>
          </cell>
          <cell r="B820" t="str">
            <v>0312</v>
          </cell>
          <cell r="C820" t="str">
            <v>06300</v>
          </cell>
          <cell r="D820" t="str">
            <v>0FIBER</v>
          </cell>
          <cell r="E820" t="str">
            <v>312000</v>
          </cell>
          <cell r="F820" t="str">
            <v>0790</v>
          </cell>
          <cell r="G820" t="str">
            <v>65000</v>
          </cell>
          <cell r="H820" t="str">
            <v>A</v>
          </cell>
          <cell r="I820" t="str">
            <v>00000041</v>
          </cell>
          <cell r="J820">
            <v>63</v>
          </cell>
          <cell r="K820">
            <v>312</v>
          </cell>
          <cell r="L820">
            <v>6308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 t="str">
            <v>0790</v>
          </cell>
          <cell r="R820" t="str">
            <v>65000</v>
          </cell>
          <cell r="S820" t="str">
            <v>200212</v>
          </cell>
          <cell r="T820" t="str">
            <v>CA01</v>
          </cell>
          <cell r="U820">
            <v>-10281</v>
          </cell>
          <cell r="V820" t="str">
            <v>LDB</v>
          </cell>
          <cell r="W820">
            <v>0</v>
          </cell>
          <cell r="Y820">
            <v>0</v>
          </cell>
          <cell r="Z820">
            <v>0</v>
          </cell>
          <cell r="AA820" t="str">
            <v>BCH</v>
          </cell>
          <cell r="AB820" t="str">
            <v>0004</v>
          </cell>
          <cell r="AC820" t="str">
            <v>WKS</v>
          </cell>
          <cell r="AE820" t="str">
            <v>JV#</v>
          </cell>
          <cell r="AF820" t="str">
            <v>1232</v>
          </cell>
          <cell r="AG820" t="str">
            <v>FRN</v>
          </cell>
          <cell r="AH820" t="str">
            <v>6308</v>
          </cell>
          <cell r="AI820" t="str">
            <v>RP#</v>
          </cell>
          <cell r="AJ820" t="str">
            <v>000</v>
          </cell>
          <cell r="AK820" t="str">
            <v>CTL</v>
          </cell>
          <cell r="AM820" t="str">
            <v>RF#</v>
          </cell>
          <cell r="AU820" t="str">
            <v>AC-REV ACCRUAL OF OCT 02 CAPITA</v>
          </cell>
          <cell r="AZ820" t="str">
            <v>FPL Fibernet</v>
          </cell>
        </row>
        <row r="821">
          <cell r="A821" t="str">
            <v>107100</v>
          </cell>
          <cell r="B821" t="str">
            <v>0312</v>
          </cell>
          <cell r="C821" t="str">
            <v>06300</v>
          </cell>
          <cell r="D821" t="str">
            <v>0ELECT</v>
          </cell>
          <cell r="E821" t="str">
            <v>312000</v>
          </cell>
          <cell r="F821" t="str">
            <v>0676</v>
          </cell>
          <cell r="G821" t="str">
            <v>12450</v>
          </cell>
          <cell r="H821" t="str">
            <v>A</v>
          </cell>
          <cell r="I821" t="str">
            <v>00000041</v>
          </cell>
          <cell r="J821">
            <v>65</v>
          </cell>
          <cell r="K821">
            <v>312</v>
          </cell>
          <cell r="L821">
            <v>6311</v>
          </cell>
          <cell r="M821">
            <v>398</v>
          </cell>
          <cell r="N821">
            <v>0</v>
          </cell>
          <cell r="O821">
            <v>1</v>
          </cell>
          <cell r="P821">
            <v>398.00099999999998</v>
          </cell>
          <cell r="Q821" t="str">
            <v>0676</v>
          </cell>
          <cell r="R821" t="str">
            <v>12450</v>
          </cell>
          <cell r="S821" t="str">
            <v>200212</v>
          </cell>
          <cell r="T821" t="str">
            <v>SA01</v>
          </cell>
          <cell r="U821">
            <v>-0.04</v>
          </cell>
          <cell r="V821" t="str">
            <v>LDB</v>
          </cell>
          <cell r="W821">
            <v>0</v>
          </cell>
          <cell r="Y821">
            <v>0</v>
          </cell>
          <cell r="Z821">
            <v>-4</v>
          </cell>
          <cell r="AA821" t="str">
            <v>MS#</v>
          </cell>
          <cell r="AB821" t="str">
            <v xml:space="preserve">   998014774</v>
          </cell>
          <cell r="AC821" t="str">
            <v>BCH</v>
          </cell>
          <cell r="AD821" t="str">
            <v>016817</v>
          </cell>
          <cell r="AE821" t="str">
            <v>TML</v>
          </cell>
          <cell r="AF821" t="str">
            <v>12010</v>
          </cell>
          <cell r="AG821" t="str">
            <v>SRL</v>
          </cell>
          <cell r="AH821" t="str">
            <v>0368</v>
          </cell>
          <cell r="AI821" t="str">
            <v>DLV</v>
          </cell>
          <cell r="AJ821" t="str">
            <v>000</v>
          </cell>
          <cell r="AK821" t="str">
            <v>REL</v>
          </cell>
          <cell r="AL821" t="str">
            <v>000</v>
          </cell>
          <cell r="AM821" t="str">
            <v>LN#</v>
          </cell>
          <cell r="AO821" t="str">
            <v>UOI</v>
          </cell>
          <cell r="AP821" t="str">
            <v>EA</v>
          </cell>
          <cell r="AU821" t="str">
            <v>0</v>
          </cell>
          <cell r="AW821" t="str">
            <v>000</v>
          </cell>
          <cell r="AX821" t="str">
            <v>00</v>
          </cell>
          <cell r="AY821" t="str">
            <v>0</v>
          </cell>
          <cell r="AZ821" t="str">
            <v>FPL Fibernet</v>
          </cell>
        </row>
        <row r="822">
          <cell r="A822" t="str">
            <v>107100</v>
          </cell>
          <cell r="B822" t="str">
            <v>0312</v>
          </cell>
          <cell r="C822" t="str">
            <v>06300</v>
          </cell>
          <cell r="D822" t="str">
            <v>0FIBER</v>
          </cell>
          <cell r="E822" t="str">
            <v>312000</v>
          </cell>
          <cell r="F822" t="str">
            <v>0790</v>
          </cell>
          <cell r="G822" t="str">
            <v>65000</v>
          </cell>
          <cell r="H822" t="str">
            <v>A</v>
          </cell>
          <cell r="I822" t="str">
            <v>00000041</v>
          </cell>
          <cell r="J822">
            <v>9</v>
          </cell>
          <cell r="K822">
            <v>312</v>
          </cell>
          <cell r="L822">
            <v>6311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 t="str">
            <v>0790</v>
          </cell>
          <cell r="R822" t="str">
            <v>65000</v>
          </cell>
          <cell r="S822" t="str">
            <v>200212</v>
          </cell>
          <cell r="T822" t="str">
            <v>CA01</v>
          </cell>
          <cell r="U822">
            <v>-4979.12</v>
          </cell>
          <cell r="V822" t="str">
            <v>LDB</v>
          </cell>
          <cell r="W822">
            <v>0</v>
          </cell>
          <cell r="Y822">
            <v>0</v>
          </cell>
          <cell r="Z822">
            <v>0</v>
          </cell>
          <cell r="AA822" t="str">
            <v>BCH</v>
          </cell>
          <cell r="AB822" t="str">
            <v>0023</v>
          </cell>
          <cell r="AC822" t="str">
            <v>WKS</v>
          </cell>
          <cell r="AE822" t="str">
            <v>JV#</v>
          </cell>
          <cell r="AF822" t="str">
            <v>1232</v>
          </cell>
          <cell r="AG822" t="str">
            <v>FRN</v>
          </cell>
          <cell r="AH822" t="str">
            <v>6311</v>
          </cell>
          <cell r="AI822" t="str">
            <v>RP#</v>
          </cell>
          <cell r="AJ822" t="str">
            <v>000</v>
          </cell>
          <cell r="AK822" t="str">
            <v>CTL</v>
          </cell>
          <cell r="AM822" t="str">
            <v>RF#</v>
          </cell>
          <cell r="AU822" t="str">
            <v>TO PLACE IN SERVICE</v>
          </cell>
          <cell r="AZ822" t="str">
            <v>FPL Fibernet</v>
          </cell>
        </row>
        <row r="823">
          <cell r="A823" t="str">
            <v>107100</v>
          </cell>
          <cell r="B823" t="str">
            <v>0312</v>
          </cell>
          <cell r="C823" t="str">
            <v>06300</v>
          </cell>
          <cell r="D823" t="str">
            <v>0FIBER</v>
          </cell>
          <cell r="E823" t="str">
            <v>312000</v>
          </cell>
          <cell r="F823" t="str">
            <v>0790</v>
          </cell>
          <cell r="G823" t="str">
            <v>65000</v>
          </cell>
          <cell r="H823" t="str">
            <v>A</v>
          </cell>
          <cell r="I823" t="str">
            <v>00000041</v>
          </cell>
          <cell r="J823">
            <v>63</v>
          </cell>
          <cell r="K823">
            <v>312</v>
          </cell>
          <cell r="L823">
            <v>6311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 t="str">
            <v>0790</v>
          </cell>
          <cell r="R823" t="str">
            <v>65000</v>
          </cell>
          <cell r="S823" t="str">
            <v>200212</v>
          </cell>
          <cell r="T823" t="str">
            <v>CA01</v>
          </cell>
          <cell r="U823">
            <v>30000</v>
          </cell>
          <cell r="V823" t="str">
            <v>LDB</v>
          </cell>
          <cell r="W823">
            <v>0</v>
          </cell>
          <cell r="Y823">
            <v>0</v>
          </cell>
          <cell r="Z823">
            <v>0</v>
          </cell>
          <cell r="AA823" t="str">
            <v>BCH</v>
          </cell>
          <cell r="AB823" t="str">
            <v>0024</v>
          </cell>
          <cell r="AC823" t="str">
            <v>WKS</v>
          </cell>
          <cell r="AE823" t="str">
            <v>JV#</v>
          </cell>
          <cell r="AF823" t="str">
            <v>1232</v>
          </cell>
          <cell r="AG823" t="str">
            <v>FRN</v>
          </cell>
          <cell r="AH823" t="str">
            <v>6311</v>
          </cell>
          <cell r="AI823" t="str">
            <v>RP#</v>
          </cell>
          <cell r="AJ823" t="str">
            <v>000</v>
          </cell>
          <cell r="AK823" t="str">
            <v>CTL</v>
          </cell>
          <cell r="AM823" t="str">
            <v>RF#</v>
          </cell>
          <cell r="AU823" t="str">
            <v>ACCR DEC 02 CAP-FELIX EQU</v>
          </cell>
          <cell r="AZ823" t="str">
            <v>FPL Fibernet</v>
          </cell>
        </row>
        <row r="824">
          <cell r="A824" t="str">
            <v>107100</v>
          </cell>
          <cell r="B824" t="str">
            <v>0312</v>
          </cell>
          <cell r="C824" t="str">
            <v>06300</v>
          </cell>
          <cell r="D824" t="str">
            <v>0FIBER</v>
          </cell>
          <cell r="E824" t="str">
            <v>312000</v>
          </cell>
          <cell r="F824" t="str">
            <v>0790</v>
          </cell>
          <cell r="G824" t="str">
            <v>65000</v>
          </cell>
          <cell r="H824" t="str">
            <v>A</v>
          </cell>
          <cell r="I824" t="str">
            <v>00000041</v>
          </cell>
          <cell r="J824">
            <v>63</v>
          </cell>
          <cell r="K824">
            <v>312</v>
          </cell>
          <cell r="L824">
            <v>6311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 t="str">
            <v>0790</v>
          </cell>
          <cell r="R824" t="str">
            <v>65000</v>
          </cell>
          <cell r="S824" t="str">
            <v>200212</v>
          </cell>
          <cell r="T824" t="str">
            <v>CA01</v>
          </cell>
          <cell r="U824">
            <v>50300</v>
          </cell>
          <cell r="V824" t="str">
            <v>LDB</v>
          </cell>
          <cell r="W824">
            <v>0</v>
          </cell>
          <cell r="Y824">
            <v>0</v>
          </cell>
          <cell r="Z824">
            <v>0</v>
          </cell>
          <cell r="AA824" t="str">
            <v>BCH</v>
          </cell>
          <cell r="AB824" t="str">
            <v>0015</v>
          </cell>
          <cell r="AC824" t="str">
            <v>WKS</v>
          </cell>
          <cell r="AE824" t="str">
            <v>JV#</v>
          </cell>
          <cell r="AF824" t="str">
            <v>1232</v>
          </cell>
          <cell r="AG824" t="str">
            <v>FRN</v>
          </cell>
          <cell r="AH824" t="str">
            <v>6311</v>
          </cell>
          <cell r="AI824" t="str">
            <v>RP#</v>
          </cell>
          <cell r="AJ824" t="str">
            <v>000</v>
          </cell>
          <cell r="AK824" t="str">
            <v>CTL</v>
          </cell>
          <cell r="AM824" t="str">
            <v>RF#</v>
          </cell>
          <cell r="AU824" t="str">
            <v>ACCRUAL OF DEC 02 CAPITAL</v>
          </cell>
          <cell r="AZ824" t="str">
            <v>FPL Fibernet</v>
          </cell>
        </row>
        <row r="825">
          <cell r="A825" t="str">
            <v>107100</v>
          </cell>
          <cell r="B825" t="str">
            <v>0312</v>
          </cell>
          <cell r="C825" t="str">
            <v>06300</v>
          </cell>
          <cell r="D825" t="str">
            <v>0FIBER</v>
          </cell>
          <cell r="E825" t="str">
            <v>312000</v>
          </cell>
          <cell r="F825" t="str">
            <v>0790</v>
          </cell>
          <cell r="G825" t="str">
            <v>65000</v>
          </cell>
          <cell r="H825" t="str">
            <v>A</v>
          </cell>
          <cell r="I825" t="str">
            <v>00000041</v>
          </cell>
          <cell r="J825">
            <v>63</v>
          </cell>
          <cell r="K825">
            <v>312</v>
          </cell>
          <cell r="L825">
            <v>6311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 t="str">
            <v>0790</v>
          </cell>
          <cell r="R825" t="str">
            <v>65000</v>
          </cell>
          <cell r="S825" t="str">
            <v>200212</v>
          </cell>
          <cell r="T825" t="str">
            <v>CA01</v>
          </cell>
          <cell r="U825">
            <v>-38500</v>
          </cell>
          <cell r="V825" t="str">
            <v>LDB</v>
          </cell>
          <cell r="W825">
            <v>0</v>
          </cell>
          <cell r="Y825">
            <v>0</v>
          </cell>
          <cell r="Z825">
            <v>0</v>
          </cell>
          <cell r="AA825" t="str">
            <v>BCH</v>
          </cell>
          <cell r="AB825" t="str">
            <v>0003</v>
          </cell>
          <cell r="AC825" t="str">
            <v>WKS</v>
          </cell>
          <cell r="AE825" t="str">
            <v>JV#</v>
          </cell>
          <cell r="AF825" t="str">
            <v>1232</v>
          </cell>
          <cell r="AG825" t="str">
            <v>FRN</v>
          </cell>
          <cell r="AH825" t="str">
            <v>6311</v>
          </cell>
          <cell r="AI825" t="str">
            <v>RP#</v>
          </cell>
          <cell r="AJ825" t="str">
            <v>000</v>
          </cell>
          <cell r="AK825" t="str">
            <v>CTL</v>
          </cell>
          <cell r="AM825" t="str">
            <v>RF#</v>
          </cell>
          <cell r="AU825" t="str">
            <v>AC-REV ACCRUAL OF OCT 02 CAPITA</v>
          </cell>
          <cell r="AZ825" t="str">
            <v>FPL Fibernet</v>
          </cell>
        </row>
        <row r="826">
          <cell r="A826" t="str">
            <v>107100</v>
          </cell>
          <cell r="B826" t="str">
            <v>0312</v>
          </cell>
          <cell r="C826" t="str">
            <v>06300</v>
          </cell>
          <cell r="D826" t="str">
            <v>0ELECT</v>
          </cell>
          <cell r="E826" t="str">
            <v>312000</v>
          </cell>
          <cell r="F826" t="str">
            <v>0662</v>
          </cell>
          <cell r="G826" t="str">
            <v>65000</v>
          </cell>
          <cell r="H826" t="str">
            <v>A</v>
          </cell>
          <cell r="I826" t="str">
            <v>00000041</v>
          </cell>
          <cell r="J826">
            <v>65</v>
          </cell>
          <cell r="K826">
            <v>312</v>
          </cell>
          <cell r="L826">
            <v>6312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 t="str">
            <v>0662</v>
          </cell>
          <cell r="R826" t="str">
            <v>65000</v>
          </cell>
          <cell r="S826" t="str">
            <v>200212</v>
          </cell>
          <cell r="T826" t="str">
            <v>CA01</v>
          </cell>
          <cell r="U826">
            <v>26134.69</v>
          </cell>
          <cell r="V826" t="str">
            <v>LDB</v>
          </cell>
          <cell r="W826">
            <v>0</v>
          </cell>
          <cell r="Y826">
            <v>0</v>
          </cell>
          <cell r="Z826">
            <v>0</v>
          </cell>
          <cell r="AA826" t="str">
            <v>BCH</v>
          </cell>
          <cell r="AB826" t="str">
            <v>0055</v>
          </cell>
          <cell r="AC826" t="str">
            <v>WKS</v>
          </cell>
          <cell r="AE826" t="str">
            <v>JV#</v>
          </cell>
          <cell r="AF826" t="str">
            <v>1232</v>
          </cell>
          <cell r="AG826" t="str">
            <v>FRN</v>
          </cell>
          <cell r="AH826" t="str">
            <v>6312</v>
          </cell>
          <cell r="AI826" t="str">
            <v>RP#</v>
          </cell>
          <cell r="AJ826" t="str">
            <v>000</v>
          </cell>
          <cell r="AK826" t="str">
            <v>CTL</v>
          </cell>
          <cell r="AM826" t="str">
            <v>RF#</v>
          </cell>
          <cell r="AU826" t="str">
            <v>NORTEL NETWORKS USA INC</v>
          </cell>
          <cell r="AZ826" t="str">
            <v>FPL Fibernet</v>
          </cell>
        </row>
        <row r="827">
          <cell r="A827" t="str">
            <v>107100</v>
          </cell>
          <cell r="B827" t="str">
            <v>0312</v>
          </cell>
          <cell r="C827" t="str">
            <v>06300</v>
          </cell>
          <cell r="D827" t="str">
            <v>0FIBER</v>
          </cell>
          <cell r="E827" t="str">
            <v>312000</v>
          </cell>
          <cell r="F827" t="str">
            <v>0790</v>
          </cell>
          <cell r="G827" t="str">
            <v>65000</v>
          </cell>
          <cell r="H827" t="str">
            <v>A</v>
          </cell>
          <cell r="I827" t="str">
            <v>00000041</v>
          </cell>
          <cell r="J827">
            <v>63</v>
          </cell>
          <cell r="K827">
            <v>312</v>
          </cell>
          <cell r="L827">
            <v>6312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 t="str">
            <v>0790</v>
          </cell>
          <cell r="R827" t="str">
            <v>65000</v>
          </cell>
          <cell r="S827" t="str">
            <v>200212</v>
          </cell>
          <cell r="T827" t="str">
            <v>CA01</v>
          </cell>
          <cell r="U827">
            <v>24632</v>
          </cell>
          <cell r="V827" t="str">
            <v>LDB</v>
          </cell>
          <cell r="W827">
            <v>0</v>
          </cell>
          <cell r="Y827">
            <v>0</v>
          </cell>
          <cell r="Z827">
            <v>0</v>
          </cell>
          <cell r="AA827" t="str">
            <v>BCH</v>
          </cell>
          <cell r="AB827" t="str">
            <v>0011</v>
          </cell>
          <cell r="AC827" t="str">
            <v>WKS</v>
          </cell>
          <cell r="AE827" t="str">
            <v>JV#</v>
          </cell>
          <cell r="AF827" t="str">
            <v>1232</v>
          </cell>
          <cell r="AG827" t="str">
            <v>FRN</v>
          </cell>
          <cell r="AH827" t="str">
            <v>6312</v>
          </cell>
          <cell r="AI827" t="str">
            <v>RP#</v>
          </cell>
          <cell r="AJ827" t="str">
            <v>000</v>
          </cell>
          <cell r="AK827" t="str">
            <v>CTL</v>
          </cell>
          <cell r="AM827" t="str">
            <v>RF#</v>
          </cell>
          <cell r="AU827" t="str">
            <v>ACCRUAL OF OCT 02 CAPITAL</v>
          </cell>
          <cell r="AZ827" t="str">
            <v>FPL Fibernet</v>
          </cell>
        </row>
        <row r="828">
          <cell r="A828" t="str">
            <v>107100</v>
          </cell>
          <cell r="B828" t="str">
            <v>0312</v>
          </cell>
          <cell r="C828" t="str">
            <v>06300</v>
          </cell>
          <cell r="D828" t="str">
            <v>0FIBER</v>
          </cell>
          <cell r="E828" t="str">
            <v>312000</v>
          </cell>
          <cell r="F828" t="str">
            <v>0790</v>
          </cell>
          <cell r="G828" t="str">
            <v>65000</v>
          </cell>
          <cell r="H828" t="str">
            <v>A</v>
          </cell>
          <cell r="I828" t="str">
            <v>00000041</v>
          </cell>
          <cell r="J828">
            <v>63</v>
          </cell>
          <cell r="K828">
            <v>312</v>
          </cell>
          <cell r="L828">
            <v>6312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 t="str">
            <v>0790</v>
          </cell>
          <cell r="R828" t="str">
            <v>65000</v>
          </cell>
          <cell r="S828" t="str">
            <v>200212</v>
          </cell>
          <cell r="T828" t="str">
            <v>CA01</v>
          </cell>
          <cell r="U828">
            <v>-24632</v>
          </cell>
          <cell r="V828" t="str">
            <v>LDB</v>
          </cell>
          <cell r="W828">
            <v>0</v>
          </cell>
          <cell r="Y828">
            <v>0</v>
          </cell>
          <cell r="Z828">
            <v>0</v>
          </cell>
          <cell r="AA828" t="str">
            <v>BCH</v>
          </cell>
          <cell r="AB828" t="str">
            <v>0049</v>
          </cell>
          <cell r="AC828" t="str">
            <v>WKS</v>
          </cell>
          <cell r="AE828" t="str">
            <v>JV#</v>
          </cell>
          <cell r="AF828" t="str">
            <v>1232</v>
          </cell>
          <cell r="AG828" t="str">
            <v>FRN</v>
          </cell>
          <cell r="AH828" t="str">
            <v>6312</v>
          </cell>
          <cell r="AI828" t="str">
            <v>RP#</v>
          </cell>
          <cell r="AJ828" t="str">
            <v>000</v>
          </cell>
          <cell r="AK828" t="str">
            <v>CTL</v>
          </cell>
          <cell r="AM828" t="str">
            <v>RF#</v>
          </cell>
          <cell r="AU828" t="str">
            <v>ACCR REVERSAL OF DEC 02</v>
          </cell>
          <cell r="AZ828" t="str">
            <v>FPL Fibernet</v>
          </cell>
        </row>
        <row r="829">
          <cell r="A829" t="str">
            <v>107100</v>
          </cell>
          <cell r="B829" t="str">
            <v>0312</v>
          </cell>
          <cell r="C829" t="str">
            <v>06300</v>
          </cell>
          <cell r="D829" t="str">
            <v>0ELECT</v>
          </cell>
          <cell r="E829" t="str">
            <v>312000</v>
          </cell>
          <cell r="F829" t="str">
            <v>0790</v>
          </cell>
          <cell r="G829" t="str">
            <v>65000</v>
          </cell>
          <cell r="H829" t="str">
            <v>A</v>
          </cell>
          <cell r="I829" t="str">
            <v>00000041</v>
          </cell>
          <cell r="J829">
            <v>70</v>
          </cell>
          <cell r="K829">
            <v>312</v>
          </cell>
          <cell r="L829">
            <v>6314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 t="str">
            <v>0790</v>
          </cell>
          <cell r="R829" t="str">
            <v>65000</v>
          </cell>
          <cell r="S829" t="str">
            <v>200212</v>
          </cell>
          <cell r="T829" t="str">
            <v>CA01</v>
          </cell>
          <cell r="U829">
            <v>10628.6</v>
          </cell>
          <cell r="V829" t="str">
            <v>LDB</v>
          </cell>
          <cell r="W829">
            <v>0</v>
          </cell>
          <cell r="Y829">
            <v>0</v>
          </cell>
          <cell r="Z829">
            <v>0</v>
          </cell>
          <cell r="AA829" t="str">
            <v>BCH</v>
          </cell>
          <cell r="AB829" t="str">
            <v>0023</v>
          </cell>
          <cell r="AC829" t="str">
            <v>WKS</v>
          </cell>
          <cell r="AE829" t="str">
            <v>JV#</v>
          </cell>
          <cell r="AF829" t="str">
            <v>1232</v>
          </cell>
          <cell r="AG829" t="str">
            <v>FRN</v>
          </cell>
          <cell r="AH829" t="str">
            <v>6314</v>
          </cell>
          <cell r="AI829" t="str">
            <v>RP#</v>
          </cell>
          <cell r="AJ829" t="str">
            <v>000</v>
          </cell>
          <cell r="AK829" t="str">
            <v>CTL</v>
          </cell>
          <cell r="AM829" t="str">
            <v>RF#</v>
          </cell>
          <cell r="AU829" t="str">
            <v>TO PLACE IN SERVICE</v>
          </cell>
          <cell r="AZ829" t="str">
            <v>FPL Fibernet</v>
          </cell>
        </row>
        <row r="830">
          <cell r="A830" t="str">
            <v>107100</v>
          </cell>
          <cell r="B830" t="str">
            <v>0313</v>
          </cell>
          <cell r="C830" t="str">
            <v>06300</v>
          </cell>
          <cell r="D830" t="str">
            <v>0ELECT</v>
          </cell>
          <cell r="E830" t="str">
            <v>313000</v>
          </cell>
          <cell r="F830" t="str">
            <v>0790</v>
          </cell>
          <cell r="G830" t="str">
            <v>65000</v>
          </cell>
          <cell r="H830" t="str">
            <v>A</v>
          </cell>
          <cell r="I830" t="str">
            <v>00000041</v>
          </cell>
          <cell r="J830">
            <v>70</v>
          </cell>
          <cell r="K830">
            <v>313</v>
          </cell>
          <cell r="L830">
            <v>6317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 t="str">
            <v>0790</v>
          </cell>
          <cell r="R830" t="str">
            <v>65000</v>
          </cell>
          <cell r="S830" t="str">
            <v>200212</v>
          </cell>
          <cell r="T830" t="str">
            <v>CA01</v>
          </cell>
          <cell r="U830">
            <v>-57324.65</v>
          </cell>
          <cell r="V830" t="str">
            <v>LDB</v>
          </cell>
          <cell r="W830">
            <v>0</v>
          </cell>
          <cell r="Y830">
            <v>0</v>
          </cell>
          <cell r="Z830">
            <v>0</v>
          </cell>
          <cell r="AA830" t="str">
            <v>BCH</v>
          </cell>
          <cell r="AB830" t="str">
            <v>0023</v>
          </cell>
          <cell r="AC830" t="str">
            <v>WKS</v>
          </cell>
          <cell r="AE830" t="str">
            <v>JV#</v>
          </cell>
          <cell r="AF830" t="str">
            <v>1232</v>
          </cell>
          <cell r="AG830" t="str">
            <v>FRN</v>
          </cell>
          <cell r="AH830" t="str">
            <v>6317</v>
          </cell>
          <cell r="AI830" t="str">
            <v>RP#</v>
          </cell>
          <cell r="AJ830" t="str">
            <v>000</v>
          </cell>
          <cell r="AK830" t="str">
            <v>CTL</v>
          </cell>
          <cell r="AM830" t="str">
            <v>RF#</v>
          </cell>
          <cell r="AU830" t="str">
            <v>TO PLACE IN SERVICE</v>
          </cell>
          <cell r="AZ830" t="str">
            <v>FPL Fibernet</v>
          </cell>
        </row>
        <row r="831">
          <cell r="A831" t="str">
            <v>107100</v>
          </cell>
          <cell r="B831" t="str">
            <v>0306</v>
          </cell>
          <cell r="C831" t="str">
            <v>06300</v>
          </cell>
          <cell r="D831" t="str">
            <v>0FIBER</v>
          </cell>
          <cell r="E831" t="str">
            <v>306000</v>
          </cell>
          <cell r="F831" t="str">
            <v>0790</v>
          </cell>
          <cell r="G831" t="str">
            <v>65000</v>
          </cell>
          <cell r="H831" t="str">
            <v>A</v>
          </cell>
          <cell r="I831" t="str">
            <v>00000041</v>
          </cell>
          <cell r="J831">
            <v>63</v>
          </cell>
          <cell r="K831">
            <v>306</v>
          </cell>
          <cell r="L831">
            <v>6321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 t="str">
            <v>0790</v>
          </cell>
          <cell r="R831" t="str">
            <v>65000</v>
          </cell>
          <cell r="S831" t="str">
            <v>200212</v>
          </cell>
          <cell r="T831" t="str">
            <v>CA01</v>
          </cell>
          <cell r="U831">
            <v>19833</v>
          </cell>
          <cell r="V831" t="str">
            <v>LDB</v>
          </cell>
          <cell r="W831">
            <v>0</v>
          </cell>
          <cell r="Y831">
            <v>0</v>
          </cell>
          <cell r="Z831">
            <v>0</v>
          </cell>
          <cell r="AA831" t="str">
            <v>BCH</v>
          </cell>
          <cell r="AB831" t="str">
            <v>0024</v>
          </cell>
          <cell r="AC831" t="str">
            <v>WKS</v>
          </cell>
          <cell r="AE831" t="str">
            <v>JV#</v>
          </cell>
          <cell r="AF831" t="str">
            <v>1232</v>
          </cell>
          <cell r="AG831" t="str">
            <v>FRN</v>
          </cell>
          <cell r="AH831" t="str">
            <v>6321</v>
          </cell>
          <cell r="AI831" t="str">
            <v>RP#</v>
          </cell>
          <cell r="AJ831" t="str">
            <v>000</v>
          </cell>
          <cell r="AK831" t="str">
            <v>CTL</v>
          </cell>
          <cell r="AM831" t="str">
            <v>RF#</v>
          </cell>
          <cell r="AU831" t="str">
            <v>ACCR DEC 02 CAP-FELIX EQU</v>
          </cell>
          <cell r="AZ831" t="str">
            <v>FPL Fibernet</v>
          </cell>
        </row>
        <row r="832">
          <cell r="A832" t="str">
            <v>107100</v>
          </cell>
          <cell r="B832" t="str">
            <v>0306</v>
          </cell>
          <cell r="C832" t="str">
            <v>06300</v>
          </cell>
          <cell r="D832" t="str">
            <v>0FIBER</v>
          </cell>
          <cell r="E832" t="str">
            <v>306000</v>
          </cell>
          <cell r="F832" t="str">
            <v>0790</v>
          </cell>
          <cell r="G832" t="str">
            <v>65000</v>
          </cell>
          <cell r="H832" t="str">
            <v>A</v>
          </cell>
          <cell r="I832" t="str">
            <v>00000041</v>
          </cell>
          <cell r="J832">
            <v>63</v>
          </cell>
          <cell r="K832">
            <v>306</v>
          </cell>
          <cell r="L832">
            <v>6321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 t="str">
            <v>0790</v>
          </cell>
          <cell r="R832" t="str">
            <v>65000</v>
          </cell>
          <cell r="S832" t="str">
            <v>200212</v>
          </cell>
          <cell r="T832" t="str">
            <v>CA01</v>
          </cell>
          <cell r="U832">
            <v>-24467</v>
          </cell>
          <cell r="V832" t="str">
            <v>LDB</v>
          </cell>
          <cell r="W832">
            <v>0</v>
          </cell>
          <cell r="Y832">
            <v>0</v>
          </cell>
          <cell r="Z832">
            <v>0</v>
          </cell>
          <cell r="AA832" t="str">
            <v>BCH</v>
          </cell>
          <cell r="AB832" t="str">
            <v>0004</v>
          </cell>
          <cell r="AC832" t="str">
            <v>WKS</v>
          </cell>
          <cell r="AE832" t="str">
            <v>JV#</v>
          </cell>
          <cell r="AF832" t="str">
            <v>1232</v>
          </cell>
          <cell r="AG832" t="str">
            <v>FRN</v>
          </cell>
          <cell r="AH832" t="str">
            <v>6321</v>
          </cell>
          <cell r="AI832" t="str">
            <v>RP#</v>
          </cell>
          <cell r="AJ832" t="str">
            <v>000</v>
          </cell>
          <cell r="AK832" t="str">
            <v>CTL</v>
          </cell>
          <cell r="AM832" t="str">
            <v>RF#</v>
          </cell>
          <cell r="AU832" t="str">
            <v>AC-REV ACCRUAL OF OCT 02 CAPITA</v>
          </cell>
          <cell r="AZ832" t="str">
            <v>FPL Fibernet</v>
          </cell>
        </row>
        <row r="833">
          <cell r="A833" t="str">
            <v>107100</v>
          </cell>
          <cell r="B833" t="str">
            <v>0314</v>
          </cell>
          <cell r="C833" t="str">
            <v>06300</v>
          </cell>
          <cell r="D833" t="str">
            <v>0FIBER</v>
          </cell>
          <cell r="E833" t="str">
            <v>314000</v>
          </cell>
          <cell r="F833" t="str">
            <v>0790</v>
          </cell>
          <cell r="G833" t="str">
            <v>65000</v>
          </cell>
          <cell r="H833" t="str">
            <v>A</v>
          </cell>
          <cell r="I833" t="str">
            <v>00000041</v>
          </cell>
          <cell r="J833">
            <v>9</v>
          </cell>
          <cell r="K833">
            <v>314</v>
          </cell>
          <cell r="L833">
            <v>6321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 t="str">
            <v>0790</v>
          </cell>
          <cell r="R833" t="str">
            <v>65000</v>
          </cell>
          <cell r="S833" t="str">
            <v>200212</v>
          </cell>
          <cell r="T833" t="str">
            <v>CA01</v>
          </cell>
          <cell r="U833">
            <v>-1296.0899999999999</v>
          </cell>
          <cell r="V833" t="str">
            <v>LDB</v>
          </cell>
          <cell r="W833">
            <v>0</v>
          </cell>
          <cell r="Y833">
            <v>0</v>
          </cell>
          <cell r="Z833">
            <v>0</v>
          </cell>
          <cell r="AA833" t="str">
            <v>BCH</v>
          </cell>
          <cell r="AB833" t="str">
            <v>0023</v>
          </cell>
          <cell r="AC833" t="str">
            <v>WKS</v>
          </cell>
          <cell r="AE833" t="str">
            <v>JV#</v>
          </cell>
          <cell r="AF833" t="str">
            <v>1232</v>
          </cell>
          <cell r="AG833" t="str">
            <v>FRN</v>
          </cell>
          <cell r="AH833" t="str">
            <v>6321</v>
          </cell>
          <cell r="AI833" t="str">
            <v>RP#</v>
          </cell>
          <cell r="AJ833" t="str">
            <v>000</v>
          </cell>
          <cell r="AK833" t="str">
            <v>CTL</v>
          </cell>
          <cell r="AM833" t="str">
            <v>RF#</v>
          </cell>
          <cell r="AU833" t="str">
            <v>TO PLACE IN SERVICE</v>
          </cell>
          <cell r="AZ833" t="str">
            <v>FPL Fibernet</v>
          </cell>
        </row>
        <row r="834">
          <cell r="A834" t="str">
            <v>107100</v>
          </cell>
          <cell r="B834" t="str">
            <v>0312</v>
          </cell>
          <cell r="C834" t="str">
            <v>06300</v>
          </cell>
          <cell r="D834" t="str">
            <v>0FIBER</v>
          </cell>
          <cell r="E834" t="str">
            <v>312000</v>
          </cell>
          <cell r="F834" t="str">
            <v>0662</v>
          </cell>
          <cell r="G834" t="str">
            <v>51450</v>
          </cell>
          <cell r="H834" t="str">
            <v>A</v>
          </cell>
          <cell r="I834" t="str">
            <v>00000041</v>
          </cell>
          <cell r="J834">
            <v>63</v>
          </cell>
          <cell r="K834">
            <v>312</v>
          </cell>
          <cell r="L834">
            <v>6324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 t="str">
            <v>0662</v>
          </cell>
          <cell r="R834" t="str">
            <v>51450</v>
          </cell>
          <cell r="S834" t="str">
            <v>200212</v>
          </cell>
          <cell r="T834" t="str">
            <v>SA01</v>
          </cell>
          <cell r="U834">
            <v>1988.75</v>
          </cell>
          <cell r="W834">
            <v>0</v>
          </cell>
          <cell r="Y834">
            <v>0</v>
          </cell>
          <cell r="Z834">
            <v>1</v>
          </cell>
          <cell r="AA834" t="str">
            <v>BCH</v>
          </cell>
          <cell r="AB834" t="str">
            <v>450002350</v>
          </cell>
          <cell r="AC834" t="str">
            <v>PO#</v>
          </cell>
          <cell r="AD834" t="str">
            <v>4500030221</v>
          </cell>
          <cell r="AE834" t="str">
            <v>S/R</v>
          </cell>
          <cell r="AF834" t="str">
            <v>NET</v>
          </cell>
          <cell r="AI834" t="str">
            <v>PYN</v>
          </cell>
          <cell r="AJ834" t="str">
            <v>W D COMMUNICATIONS INC</v>
          </cell>
          <cell r="AK834" t="str">
            <v>VND</v>
          </cell>
          <cell r="AL834" t="str">
            <v>591953252</v>
          </cell>
          <cell r="AM834" t="str">
            <v>FAC</v>
          </cell>
          <cell r="AN834" t="str">
            <v>000</v>
          </cell>
          <cell r="AQ834" t="str">
            <v>NVD</v>
          </cell>
          <cell r="AR834" t="str">
            <v>2002-12-</v>
          </cell>
          <cell r="AU834" t="str">
            <v>INVOICE# 26312      W D COMMUNICATIONS I5000003559</v>
          </cell>
          <cell r="AV834" t="str">
            <v>WF-BATCH</v>
          </cell>
          <cell r="AW834" t="str">
            <v>000</v>
          </cell>
          <cell r="AX834" t="str">
            <v>00</v>
          </cell>
          <cell r="AY834" t="str">
            <v>0</v>
          </cell>
          <cell r="AZ834" t="str">
            <v>FPL Fibernet</v>
          </cell>
        </row>
        <row r="835">
          <cell r="A835" t="str">
            <v>107100</v>
          </cell>
          <cell r="B835" t="str">
            <v>0312</v>
          </cell>
          <cell r="C835" t="str">
            <v>06300</v>
          </cell>
          <cell r="D835" t="str">
            <v>0FIBER</v>
          </cell>
          <cell r="E835" t="str">
            <v>312000</v>
          </cell>
          <cell r="F835" t="str">
            <v>0662</v>
          </cell>
          <cell r="G835" t="str">
            <v>51450</v>
          </cell>
          <cell r="H835" t="str">
            <v>A</v>
          </cell>
          <cell r="I835" t="str">
            <v>00000041</v>
          </cell>
          <cell r="J835">
            <v>63</v>
          </cell>
          <cell r="K835">
            <v>312</v>
          </cell>
          <cell r="L835">
            <v>6324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 t="str">
            <v>0662</v>
          </cell>
          <cell r="R835" t="str">
            <v>51450</v>
          </cell>
          <cell r="S835" t="str">
            <v>200212</v>
          </cell>
          <cell r="T835" t="str">
            <v>SA01</v>
          </cell>
          <cell r="U835">
            <v>1988.75</v>
          </cell>
          <cell r="W835">
            <v>0</v>
          </cell>
          <cell r="Y835">
            <v>0</v>
          </cell>
          <cell r="Z835">
            <v>1</v>
          </cell>
          <cell r="AA835" t="str">
            <v>BCH</v>
          </cell>
          <cell r="AB835" t="str">
            <v>450002350</v>
          </cell>
          <cell r="AC835" t="str">
            <v>PO#</v>
          </cell>
          <cell r="AD835" t="str">
            <v>4500030221</v>
          </cell>
          <cell r="AE835" t="str">
            <v>S/R</v>
          </cell>
          <cell r="AF835" t="str">
            <v>NET</v>
          </cell>
          <cell r="AI835" t="str">
            <v>PYN</v>
          </cell>
          <cell r="AJ835" t="str">
            <v>W D COMMUNICATIONS INC</v>
          </cell>
          <cell r="AK835" t="str">
            <v>VND</v>
          </cell>
          <cell r="AL835" t="str">
            <v>591953252</v>
          </cell>
          <cell r="AM835" t="str">
            <v>FAC</v>
          </cell>
          <cell r="AN835" t="str">
            <v>000</v>
          </cell>
          <cell r="AQ835" t="str">
            <v>NVD</v>
          </cell>
          <cell r="AR835" t="str">
            <v>2002-12-</v>
          </cell>
          <cell r="AU835" t="str">
            <v>INVOICE# 26349      W D COMMUNICATIONS I5000003549</v>
          </cell>
          <cell r="AV835" t="str">
            <v>WF-BATCH</v>
          </cell>
          <cell r="AW835" t="str">
            <v>000</v>
          </cell>
          <cell r="AX835" t="str">
            <v>00</v>
          </cell>
          <cell r="AY835" t="str">
            <v>0</v>
          </cell>
          <cell r="AZ835" t="str">
            <v>FPL Fibernet</v>
          </cell>
        </row>
        <row r="836">
          <cell r="A836" t="str">
            <v>107100</v>
          </cell>
          <cell r="B836" t="str">
            <v>0312</v>
          </cell>
          <cell r="C836" t="str">
            <v>06300</v>
          </cell>
          <cell r="D836" t="str">
            <v>0FIBER</v>
          </cell>
          <cell r="E836" t="str">
            <v>312000</v>
          </cell>
          <cell r="F836" t="str">
            <v>0662</v>
          </cell>
          <cell r="G836" t="str">
            <v>51450</v>
          </cell>
          <cell r="H836" t="str">
            <v>A</v>
          </cell>
          <cell r="I836" t="str">
            <v>00000041</v>
          </cell>
          <cell r="J836">
            <v>63</v>
          </cell>
          <cell r="K836">
            <v>312</v>
          </cell>
          <cell r="L836">
            <v>6324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 t="str">
            <v>0662</v>
          </cell>
          <cell r="R836" t="str">
            <v>51450</v>
          </cell>
          <cell r="S836" t="str">
            <v>200212</v>
          </cell>
          <cell r="T836" t="str">
            <v>SA01</v>
          </cell>
          <cell r="U836">
            <v>2386.5</v>
          </cell>
          <cell r="W836">
            <v>0</v>
          </cell>
          <cell r="Y836">
            <v>0</v>
          </cell>
          <cell r="Z836">
            <v>1</v>
          </cell>
          <cell r="AA836" t="str">
            <v>BCH</v>
          </cell>
          <cell r="AB836" t="str">
            <v>450002350</v>
          </cell>
          <cell r="AC836" t="str">
            <v>PO#</v>
          </cell>
          <cell r="AD836" t="str">
            <v>4500030221</v>
          </cell>
          <cell r="AE836" t="str">
            <v>S/R</v>
          </cell>
          <cell r="AF836" t="str">
            <v>NET</v>
          </cell>
          <cell r="AI836" t="str">
            <v>PYN</v>
          </cell>
          <cell r="AJ836" t="str">
            <v>W D COMMUNICATIONS INC</v>
          </cell>
          <cell r="AK836" t="str">
            <v>VND</v>
          </cell>
          <cell r="AL836" t="str">
            <v>591953252</v>
          </cell>
          <cell r="AM836" t="str">
            <v>FAC</v>
          </cell>
          <cell r="AN836" t="str">
            <v>000</v>
          </cell>
          <cell r="AQ836" t="str">
            <v>NVD</v>
          </cell>
          <cell r="AR836" t="str">
            <v>2002-12-</v>
          </cell>
          <cell r="AU836" t="str">
            <v>INVOICE# 26431      W D COMMUNICATIONS I5000003565</v>
          </cell>
          <cell r="AV836" t="str">
            <v>WF-BATCH</v>
          </cell>
          <cell r="AW836" t="str">
            <v>000</v>
          </cell>
          <cell r="AX836" t="str">
            <v>00</v>
          </cell>
          <cell r="AY836" t="str">
            <v>0</v>
          </cell>
          <cell r="AZ836" t="str">
            <v>FPL Fibernet</v>
          </cell>
        </row>
        <row r="837">
          <cell r="A837" t="str">
            <v>107100</v>
          </cell>
          <cell r="B837" t="str">
            <v>0312</v>
          </cell>
          <cell r="C837" t="str">
            <v>06300</v>
          </cell>
          <cell r="D837" t="str">
            <v>0FIBER</v>
          </cell>
          <cell r="E837" t="str">
            <v>312000</v>
          </cell>
          <cell r="F837" t="str">
            <v>0790</v>
          </cell>
          <cell r="G837" t="str">
            <v>65000</v>
          </cell>
          <cell r="H837" t="str">
            <v>A</v>
          </cell>
          <cell r="I837" t="str">
            <v>00000041</v>
          </cell>
          <cell r="J837">
            <v>9</v>
          </cell>
          <cell r="K837">
            <v>312</v>
          </cell>
          <cell r="L837">
            <v>6324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 t="str">
            <v>0790</v>
          </cell>
          <cell r="R837" t="str">
            <v>65000</v>
          </cell>
          <cell r="S837" t="str">
            <v>200212</v>
          </cell>
          <cell r="T837" t="str">
            <v>CA01</v>
          </cell>
          <cell r="U837">
            <v>-24725.9</v>
          </cell>
          <cell r="V837" t="str">
            <v>LDB</v>
          </cell>
          <cell r="W837">
            <v>0</v>
          </cell>
          <cell r="Y837">
            <v>0</v>
          </cell>
          <cell r="Z837">
            <v>0</v>
          </cell>
          <cell r="AA837" t="str">
            <v>BCH</v>
          </cell>
          <cell r="AB837" t="str">
            <v>0023</v>
          </cell>
          <cell r="AC837" t="str">
            <v>WKS</v>
          </cell>
          <cell r="AE837" t="str">
            <v>JV#</v>
          </cell>
          <cell r="AF837" t="str">
            <v>1232</v>
          </cell>
          <cell r="AG837" t="str">
            <v>FRN</v>
          </cell>
          <cell r="AH837" t="str">
            <v>6324</v>
          </cell>
          <cell r="AI837" t="str">
            <v>RP#</v>
          </cell>
          <cell r="AJ837" t="str">
            <v>000</v>
          </cell>
          <cell r="AK837" t="str">
            <v>CTL</v>
          </cell>
          <cell r="AM837" t="str">
            <v>RF#</v>
          </cell>
          <cell r="AU837" t="str">
            <v>TO PLACE IN SERVICE</v>
          </cell>
          <cell r="AZ837" t="str">
            <v>FPL Fibernet</v>
          </cell>
        </row>
        <row r="838">
          <cell r="A838" t="str">
            <v>107100</v>
          </cell>
          <cell r="B838" t="str">
            <v>0312</v>
          </cell>
          <cell r="C838" t="str">
            <v>06300</v>
          </cell>
          <cell r="D838" t="str">
            <v>0FIBER</v>
          </cell>
          <cell r="E838" t="str">
            <v>312000</v>
          </cell>
          <cell r="F838" t="str">
            <v>0790</v>
          </cell>
          <cell r="G838" t="str">
            <v>65000</v>
          </cell>
          <cell r="H838" t="str">
            <v>A</v>
          </cell>
          <cell r="I838" t="str">
            <v>00000041</v>
          </cell>
          <cell r="J838">
            <v>63</v>
          </cell>
          <cell r="K838">
            <v>312</v>
          </cell>
          <cell r="L838">
            <v>6324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 t="str">
            <v>0790</v>
          </cell>
          <cell r="R838" t="str">
            <v>65000</v>
          </cell>
          <cell r="S838" t="str">
            <v>200212</v>
          </cell>
          <cell r="T838" t="str">
            <v>CA01</v>
          </cell>
          <cell r="U838">
            <v>33000</v>
          </cell>
          <cell r="V838" t="str">
            <v>LDB</v>
          </cell>
          <cell r="W838">
            <v>0</v>
          </cell>
          <cell r="Y838">
            <v>0</v>
          </cell>
          <cell r="Z838">
            <v>0</v>
          </cell>
          <cell r="AA838" t="str">
            <v>BCH</v>
          </cell>
          <cell r="AB838" t="str">
            <v>0015</v>
          </cell>
          <cell r="AC838" t="str">
            <v>WKS</v>
          </cell>
          <cell r="AE838" t="str">
            <v>JV#</v>
          </cell>
          <cell r="AF838" t="str">
            <v>1232</v>
          </cell>
          <cell r="AG838" t="str">
            <v>FRN</v>
          </cell>
          <cell r="AH838" t="str">
            <v>6324</v>
          </cell>
          <cell r="AI838" t="str">
            <v>RP#</v>
          </cell>
          <cell r="AJ838" t="str">
            <v>000</v>
          </cell>
          <cell r="AK838" t="str">
            <v>CTL</v>
          </cell>
          <cell r="AM838" t="str">
            <v>RF#</v>
          </cell>
          <cell r="AU838" t="str">
            <v>ACCRUAL OF DEC 02 CAPITAL</v>
          </cell>
          <cell r="AZ838" t="str">
            <v>FPL Fibernet</v>
          </cell>
        </row>
        <row r="839">
          <cell r="A839" t="str">
            <v>107100</v>
          </cell>
          <cell r="B839" t="str">
            <v>0312</v>
          </cell>
          <cell r="C839" t="str">
            <v>06300</v>
          </cell>
          <cell r="D839" t="str">
            <v>0FIBER</v>
          </cell>
          <cell r="E839" t="str">
            <v>312000</v>
          </cell>
          <cell r="F839" t="str">
            <v>0790</v>
          </cell>
          <cell r="G839" t="str">
            <v>65000</v>
          </cell>
          <cell r="H839" t="str">
            <v>A</v>
          </cell>
          <cell r="I839" t="str">
            <v>00000041</v>
          </cell>
          <cell r="J839">
            <v>63</v>
          </cell>
          <cell r="K839">
            <v>312</v>
          </cell>
          <cell r="L839">
            <v>6324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 t="str">
            <v>0790</v>
          </cell>
          <cell r="R839" t="str">
            <v>65000</v>
          </cell>
          <cell r="S839" t="str">
            <v>200212</v>
          </cell>
          <cell r="T839" t="str">
            <v>CA01</v>
          </cell>
          <cell r="U839">
            <v>-33210</v>
          </cell>
          <cell r="V839" t="str">
            <v>LDB</v>
          </cell>
          <cell r="W839">
            <v>0</v>
          </cell>
          <cell r="Y839">
            <v>0</v>
          </cell>
          <cell r="Z839">
            <v>0</v>
          </cell>
          <cell r="AA839" t="str">
            <v>BCH</v>
          </cell>
          <cell r="AB839" t="str">
            <v>0004</v>
          </cell>
          <cell r="AC839" t="str">
            <v>WKS</v>
          </cell>
          <cell r="AE839" t="str">
            <v>JV#</v>
          </cell>
          <cell r="AF839" t="str">
            <v>1232</v>
          </cell>
          <cell r="AG839" t="str">
            <v>FRN</v>
          </cell>
          <cell r="AH839" t="str">
            <v>6324</v>
          </cell>
          <cell r="AI839" t="str">
            <v>RP#</v>
          </cell>
          <cell r="AJ839" t="str">
            <v>000</v>
          </cell>
          <cell r="AK839" t="str">
            <v>CTL</v>
          </cell>
          <cell r="AM839" t="str">
            <v>RF#</v>
          </cell>
          <cell r="AU839" t="str">
            <v>AC-REV ACCRUAL OF OCT 02 CAPITA</v>
          </cell>
          <cell r="AZ839" t="str">
            <v>FPL Fibernet</v>
          </cell>
        </row>
        <row r="840">
          <cell r="A840" t="str">
            <v>107100</v>
          </cell>
          <cell r="B840" t="str">
            <v>0312</v>
          </cell>
          <cell r="C840" t="str">
            <v>06300</v>
          </cell>
          <cell r="D840" t="str">
            <v>0OTHER</v>
          </cell>
          <cell r="E840" t="str">
            <v>312000</v>
          </cell>
          <cell r="F840" t="str">
            <v>0803</v>
          </cell>
          <cell r="G840" t="str">
            <v>36000</v>
          </cell>
          <cell r="H840" t="str">
            <v>A</v>
          </cell>
          <cell r="I840" t="str">
            <v>00000041</v>
          </cell>
          <cell r="J840">
            <v>68</v>
          </cell>
          <cell r="K840">
            <v>312</v>
          </cell>
          <cell r="L840">
            <v>6324</v>
          </cell>
          <cell r="M840">
            <v>107</v>
          </cell>
          <cell r="N840">
            <v>10</v>
          </cell>
          <cell r="O840">
            <v>0</v>
          </cell>
          <cell r="P840">
            <v>107.1</v>
          </cell>
          <cell r="Q840" t="str">
            <v>0803</v>
          </cell>
          <cell r="R840" t="str">
            <v>36000</v>
          </cell>
          <cell r="S840" t="str">
            <v>200212</v>
          </cell>
          <cell r="T840" t="str">
            <v>PY42</v>
          </cell>
          <cell r="U840">
            <v>807.8</v>
          </cell>
          <cell r="V840" t="str">
            <v>LDB</v>
          </cell>
          <cell r="W840">
            <v>0</v>
          </cell>
          <cell r="X840" t="str">
            <v>SHR</v>
          </cell>
          <cell r="Y840">
            <v>16</v>
          </cell>
          <cell r="Z840">
            <v>16</v>
          </cell>
          <cell r="AA840" t="str">
            <v>PYP</v>
          </cell>
          <cell r="AB840" t="str">
            <v xml:space="preserve"> 0000001</v>
          </cell>
          <cell r="AC840" t="str">
            <v>PYL</v>
          </cell>
          <cell r="AD840" t="str">
            <v>004399</v>
          </cell>
          <cell r="AE840" t="str">
            <v>EMP</v>
          </cell>
          <cell r="AF840" t="str">
            <v>40663</v>
          </cell>
          <cell r="AG840" t="str">
            <v>JUL</v>
          </cell>
          <cell r="AH840" t="str">
            <v xml:space="preserve"> 000.00</v>
          </cell>
          <cell r="AI840" t="str">
            <v>BCH</v>
          </cell>
          <cell r="AJ840" t="str">
            <v>500</v>
          </cell>
          <cell r="AK840" t="str">
            <v>CLS</v>
          </cell>
          <cell r="AL840" t="str">
            <v>1RB8</v>
          </cell>
          <cell r="AM840" t="str">
            <v>DTA</v>
          </cell>
          <cell r="AN840" t="str">
            <v xml:space="preserve"> 00000000000.00</v>
          </cell>
          <cell r="AO840" t="str">
            <v>DTH</v>
          </cell>
          <cell r="AP840" t="str">
            <v xml:space="preserve"> 00000000000.00</v>
          </cell>
          <cell r="AV840" t="str">
            <v>000000000</v>
          </cell>
          <cell r="AW840" t="str">
            <v>000</v>
          </cell>
          <cell r="AX840" t="str">
            <v>00</v>
          </cell>
          <cell r="AY840" t="str">
            <v>0</v>
          </cell>
          <cell r="AZ840" t="str">
            <v>FPL Fibernet</v>
          </cell>
        </row>
        <row r="841">
          <cell r="A841" t="str">
            <v>107100</v>
          </cell>
          <cell r="B841" t="str">
            <v>0382</v>
          </cell>
          <cell r="C841" t="str">
            <v>06300</v>
          </cell>
          <cell r="D841" t="str">
            <v>0OTHER</v>
          </cell>
          <cell r="E841" t="str">
            <v>382000</v>
          </cell>
          <cell r="F841" t="str">
            <v>0803</v>
          </cell>
          <cell r="G841" t="str">
            <v>36000</v>
          </cell>
          <cell r="H841" t="str">
            <v>A</v>
          </cell>
          <cell r="I841" t="str">
            <v>00000041</v>
          </cell>
          <cell r="J841">
            <v>68</v>
          </cell>
          <cell r="K841">
            <v>382</v>
          </cell>
          <cell r="L841">
            <v>6324</v>
          </cell>
          <cell r="M841">
            <v>107</v>
          </cell>
          <cell r="N841">
            <v>10</v>
          </cell>
          <cell r="O841">
            <v>0</v>
          </cell>
          <cell r="P841">
            <v>107.1</v>
          </cell>
          <cell r="Q841" t="str">
            <v>0803</v>
          </cell>
          <cell r="R841" t="str">
            <v>36000</v>
          </cell>
          <cell r="S841" t="str">
            <v>200212</v>
          </cell>
          <cell r="T841" t="str">
            <v>PY42</v>
          </cell>
          <cell r="U841">
            <v>605.85</v>
          </cell>
          <cell r="V841" t="str">
            <v>LDB</v>
          </cell>
          <cell r="W841">
            <v>0</v>
          </cell>
          <cell r="X841" t="str">
            <v>SHR</v>
          </cell>
          <cell r="Y841">
            <v>12</v>
          </cell>
          <cell r="Z841">
            <v>12</v>
          </cell>
          <cell r="AA841" t="str">
            <v>PYP</v>
          </cell>
          <cell r="AB841" t="str">
            <v xml:space="preserve"> 0000026</v>
          </cell>
          <cell r="AC841" t="str">
            <v>PYL</v>
          </cell>
          <cell r="AD841" t="str">
            <v>004399</v>
          </cell>
          <cell r="AE841" t="str">
            <v>EMP</v>
          </cell>
          <cell r="AF841" t="str">
            <v>40663</v>
          </cell>
          <cell r="AG841" t="str">
            <v>JUL</v>
          </cell>
          <cell r="AH841" t="str">
            <v xml:space="preserve"> 000.00</v>
          </cell>
          <cell r="AI841" t="str">
            <v>BCH</v>
          </cell>
          <cell r="AJ841" t="str">
            <v>500</v>
          </cell>
          <cell r="AK841" t="str">
            <v>CLS</v>
          </cell>
          <cell r="AL841" t="str">
            <v>1RB8</v>
          </cell>
          <cell r="AM841" t="str">
            <v>DTA</v>
          </cell>
          <cell r="AN841" t="str">
            <v xml:space="preserve"> 00000000000.00</v>
          </cell>
          <cell r="AO841" t="str">
            <v>DTH</v>
          </cell>
          <cell r="AP841" t="str">
            <v xml:space="preserve"> 00000000000.00</v>
          </cell>
          <cell r="AV841" t="str">
            <v>000000000</v>
          </cell>
          <cell r="AW841" t="str">
            <v>000</v>
          </cell>
          <cell r="AX841" t="str">
            <v>00</v>
          </cell>
          <cell r="AY841" t="str">
            <v>0</v>
          </cell>
          <cell r="AZ841" t="str">
            <v>FPL Fibernet</v>
          </cell>
        </row>
        <row r="842">
          <cell r="A842" t="str">
            <v>107100</v>
          </cell>
          <cell r="B842" t="str">
            <v>0306</v>
          </cell>
          <cell r="C842" t="str">
            <v>06300</v>
          </cell>
          <cell r="D842" t="str">
            <v>0FIBER</v>
          </cell>
          <cell r="E842" t="str">
            <v>306000</v>
          </cell>
          <cell r="F842" t="str">
            <v>0790</v>
          </cell>
          <cell r="G842" t="str">
            <v>65000</v>
          </cell>
          <cell r="H842" t="str">
            <v>A</v>
          </cell>
          <cell r="I842" t="str">
            <v>00000041</v>
          </cell>
          <cell r="J842">
            <v>9</v>
          </cell>
          <cell r="K842">
            <v>306</v>
          </cell>
          <cell r="L842">
            <v>6328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 t="str">
            <v>0790</v>
          </cell>
          <cell r="R842" t="str">
            <v>65000</v>
          </cell>
          <cell r="S842" t="str">
            <v>200212</v>
          </cell>
          <cell r="T842" t="str">
            <v>CA01</v>
          </cell>
          <cell r="U842">
            <v>-402.54</v>
          </cell>
          <cell r="V842" t="str">
            <v>LDB</v>
          </cell>
          <cell r="W842">
            <v>0</v>
          </cell>
          <cell r="Y842">
            <v>0</v>
          </cell>
          <cell r="Z842">
            <v>0</v>
          </cell>
          <cell r="AA842" t="str">
            <v>BCH</v>
          </cell>
          <cell r="AB842" t="str">
            <v>0023</v>
          </cell>
          <cell r="AC842" t="str">
            <v>WKS</v>
          </cell>
          <cell r="AE842" t="str">
            <v>JV#</v>
          </cell>
          <cell r="AF842" t="str">
            <v>1232</v>
          </cell>
          <cell r="AG842" t="str">
            <v>FRN</v>
          </cell>
          <cell r="AH842" t="str">
            <v>6328</v>
          </cell>
          <cell r="AI842" t="str">
            <v>RP#</v>
          </cell>
          <cell r="AJ842" t="str">
            <v>000</v>
          </cell>
          <cell r="AK842" t="str">
            <v>CTL</v>
          </cell>
          <cell r="AM842" t="str">
            <v>RF#</v>
          </cell>
          <cell r="AU842" t="str">
            <v>TO PLACE IN SERVICE</v>
          </cell>
          <cell r="AZ842" t="str">
            <v>FPL Fibernet</v>
          </cell>
        </row>
        <row r="843">
          <cell r="A843" t="str">
            <v>107100</v>
          </cell>
          <cell r="B843" t="str">
            <v>0306</v>
          </cell>
          <cell r="C843" t="str">
            <v>06300</v>
          </cell>
          <cell r="D843" t="str">
            <v>0FIBER</v>
          </cell>
          <cell r="E843" t="str">
            <v>306000</v>
          </cell>
          <cell r="F843" t="str">
            <v>0790</v>
          </cell>
          <cell r="G843" t="str">
            <v>65000</v>
          </cell>
          <cell r="H843" t="str">
            <v>A</v>
          </cell>
          <cell r="I843" t="str">
            <v>00000041</v>
          </cell>
          <cell r="J843">
            <v>63</v>
          </cell>
          <cell r="K843">
            <v>306</v>
          </cell>
          <cell r="L843">
            <v>6328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 t="str">
            <v>0790</v>
          </cell>
          <cell r="R843" t="str">
            <v>65000</v>
          </cell>
          <cell r="S843" t="str">
            <v>200212</v>
          </cell>
          <cell r="T843" t="str">
            <v>CA01</v>
          </cell>
          <cell r="U843">
            <v>9979.18</v>
          </cell>
          <cell r="V843" t="str">
            <v>LDB</v>
          </cell>
          <cell r="W843">
            <v>0</v>
          </cell>
          <cell r="Y843">
            <v>0</v>
          </cell>
          <cell r="Z843">
            <v>0</v>
          </cell>
          <cell r="AA843" t="str">
            <v>BCH</v>
          </cell>
          <cell r="AB843" t="str">
            <v>0015</v>
          </cell>
          <cell r="AC843" t="str">
            <v>WKS</v>
          </cell>
          <cell r="AE843" t="str">
            <v>JV#</v>
          </cell>
          <cell r="AF843" t="str">
            <v>1232</v>
          </cell>
          <cell r="AG843" t="str">
            <v>FRN</v>
          </cell>
          <cell r="AH843" t="str">
            <v>6328</v>
          </cell>
          <cell r="AI843" t="str">
            <v>RP#</v>
          </cell>
          <cell r="AJ843" t="str">
            <v>000</v>
          </cell>
          <cell r="AK843" t="str">
            <v>CTL</v>
          </cell>
          <cell r="AM843" t="str">
            <v>RF#</v>
          </cell>
          <cell r="AU843" t="str">
            <v>ACCRUAL OF DEC 02 CAPITAL</v>
          </cell>
          <cell r="AZ843" t="str">
            <v>FPL Fibernet</v>
          </cell>
        </row>
        <row r="844">
          <cell r="A844" t="str">
            <v>107100</v>
          </cell>
          <cell r="B844" t="str">
            <v>0306</v>
          </cell>
          <cell r="C844" t="str">
            <v>06300</v>
          </cell>
          <cell r="D844" t="str">
            <v>0FIBER</v>
          </cell>
          <cell r="E844" t="str">
            <v>306000</v>
          </cell>
          <cell r="F844" t="str">
            <v>0790</v>
          </cell>
          <cell r="G844" t="str">
            <v>65000</v>
          </cell>
          <cell r="H844" t="str">
            <v>A</v>
          </cell>
          <cell r="I844" t="str">
            <v>00000041</v>
          </cell>
          <cell r="J844">
            <v>63</v>
          </cell>
          <cell r="K844">
            <v>306</v>
          </cell>
          <cell r="L844">
            <v>6328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 t="str">
            <v>0790</v>
          </cell>
          <cell r="R844" t="str">
            <v>65000</v>
          </cell>
          <cell r="S844" t="str">
            <v>200212</v>
          </cell>
          <cell r="T844" t="str">
            <v>CA01</v>
          </cell>
          <cell r="U844">
            <v>33550</v>
          </cell>
          <cell r="V844" t="str">
            <v>LDB</v>
          </cell>
          <cell r="W844">
            <v>0</v>
          </cell>
          <cell r="Y844">
            <v>0</v>
          </cell>
          <cell r="Z844">
            <v>0</v>
          </cell>
          <cell r="AA844" t="str">
            <v>BCH</v>
          </cell>
          <cell r="AB844" t="str">
            <v>0044</v>
          </cell>
          <cell r="AC844" t="str">
            <v>WKS</v>
          </cell>
          <cell r="AE844" t="str">
            <v>JV#</v>
          </cell>
          <cell r="AF844" t="str">
            <v>1232</v>
          </cell>
          <cell r="AG844" t="str">
            <v>FRN</v>
          </cell>
          <cell r="AH844" t="str">
            <v>6328</v>
          </cell>
          <cell r="AI844" t="str">
            <v>RP#</v>
          </cell>
          <cell r="AJ844" t="str">
            <v>000</v>
          </cell>
          <cell r="AK844" t="str">
            <v>CTL</v>
          </cell>
          <cell r="AM844" t="str">
            <v>RF#</v>
          </cell>
          <cell r="AU844" t="str">
            <v>ACCRUAL OF DEC 02 CAPITAL</v>
          </cell>
          <cell r="AZ844" t="str">
            <v>FPL Fibernet</v>
          </cell>
        </row>
        <row r="845">
          <cell r="A845" t="str">
            <v>107100</v>
          </cell>
          <cell r="B845" t="str">
            <v>0306</v>
          </cell>
          <cell r="C845" t="str">
            <v>06300</v>
          </cell>
          <cell r="D845" t="str">
            <v>0FIBER</v>
          </cell>
          <cell r="E845" t="str">
            <v>306000</v>
          </cell>
          <cell r="F845" t="str">
            <v>0790</v>
          </cell>
          <cell r="G845" t="str">
            <v>65000</v>
          </cell>
          <cell r="H845" t="str">
            <v>A</v>
          </cell>
          <cell r="I845" t="str">
            <v>00000041</v>
          </cell>
          <cell r="J845">
            <v>63</v>
          </cell>
          <cell r="K845">
            <v>306</v>
          </cell>
          <cell r="L845">
            <v>6328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 t="str">
            <v>0790</v>
          </cell>
          <cell r="R845" t="str">
            <v>65000</v>
          </cell>
          <cell r="S845" t="str">
            <v>200212</v>
          </cell>
          <cell r="T845" t="str">
            <v>CA01</v>
          </cell>
          <cell r="U845">
            <v>-9979.18</v>
          </cell>
          <cell r="V845" t="str">
            <v>LDB</v>
          </cell>
          <cell r="W845">
            <v>0</v>
          </cell>
          <cell r="Y845">
            <v>0</v>
          </cell>
          <cell r="Z845">
            <v>0</v>
          </cell>
          <cell r="AA845" t="str">
            <v>BCH</v>
          </cell>
          <cell r="AB845" t="str">
            <v>0043</v>
          </cell>
          <cell r="AC845" t="str">
            <v>WKS</v>
          </cell>
          <cell r="AE845" t="str">
            <v>JV#</v>
          </cell>
          <cell r="AF845" t="str">
            <v>1232</v>
          </cell>
          <cell r="AG845" t="str">
            <v>FRN</v>
          </cell>
          <cell r="AH845" t="str">
            <v>6328</v>
          </cell>
          <cell r="AI845" t="str">
            <v>RP#</v>
          </cell>
          <cell r="AJ845" t="str">
            <v>000</v>
          </cell>
          <cell r="AK845" t="str">
            <v>CTL</v>
          </cell>
          <cell r="AM845" t="str">
            <v>RF#</v>
          </cell>
          <cell r="AU845" t="str">
            <v>ACCR REVERSAL OF DEC 02</v>
          </cell>
          <cell r="AZ845" t="str">
            <v>FPL Fibernet</v>
          </cell>
        </row>
        <row r="846">
          <cell r="A846" t="str">
            <v>107100</v>
          </cell>
          <cell r="B846" t="str">
            <v>0312</v>
          </cell>
          <cell r="C846" t="str">
            <v>06300</v>
          </cell>
          <cell r="D846" t="str">
            <v>0ELECT</v>
          </cell>
          <cell r="E846" t="str">
            <v>312000</v>
          </cell>
          <cell r="F846" t="str">
            <v>0790</v>
          </cell>
          <cell r="G846" t="str">
            <v>65000</v>
          </cell>
          <cell r="H846" t="str">
            <v>A</v>
          </cell>
          <cell r="I846" t="str">
            <v>00000041</v>
          </cell>
          <cell r="J846">
            <v>70</v>
          </cell>
          <cell r="K846">
            <v>312</v>
          </cell>
          <cell r="L846">
            <v>6330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 t="str">
            <v>0790</v>
          </cell>
          <cell r="R846" t="str">
            <v>65000</v>
          </cell>
          <cell r="S846" t="str">
            <v>200212</v>
          </cell>
          <cell r="T846" t="str">
            <v>CA01</v>
          </cell>
          <cell r="U846">
            <v>10628.6</v>
          </cell>
          <cell r="V846" t="str">
            <v>LDB</v>
          </cell>
          <cell r="W846">
            <v>0</v>
          </cell>
          <cell r="Y846">
            <v>0</v>
          </cell>
          <cell r="Z846">
            <v>0</v>
          </cell>
          <cell r="AA846" t="str">
            <v>BCH</v>
          </cell>
          <cell r="AB846" t="str">
            <v>0023</v>
          </cell>
          <cell r="AC846" t="str">
            <v>WKS</v>
          </cell>
          <cell r="AE846" t="str">
            <v>JV#</v>
          </cell>
          <cell r="AF846" t="str">
            <v>1232</v>
          </cell>
          <cell r="AG846" t="str">
            <v>FRN</v>
          </cell>
          <cell r="AH846" t="str">
            <v>6330</v>
          </cell>
          <cell r="AI846" t="str">
            <v>RP#</v>
          </cell>
          <cell r="AJ846" t="str">
            <v>000</v>
          </cell>
          <cell r="AK846" t="str">
            <v>CTL</v>
          </cell>
          <cell r="AM846" t="str">
            <v>RF#</v>
          </cell>
          <cell r="AU846" t="str">
            <v>TO PLACE IN SERVICE</v>
          </cell>
          <cell r="AZ846" t="str">
            <v>FPL Fibernet</v>
          </cell>
        </row>
        <row r="847">
          <cell r="A847" t="str">
            <v>107100</v>
          </cell>
          <cell r="B847" t="str">
            <v>0314</v>
          </cell>
          <cell r="C847" t="str">
            <v>06300</v>
          </cell>
          <cell r="D847" t="str">
            <v>0FIBER</v>
          </cell>
          <cell r="E847" t="str">
            <v>314000</v>
          </cell>
          <cell r="F847" t="str">
            <v>0676</v>
          </cell>
          <cell r="G847" t="str">
            <v>65000</v>
          </cell>
          <cell r="H847" t="str">
            <v>A</v>
          </cell>
          <cell r="I847" t="str">
            <v>00000041</v>
          </cell>
          <cell r="J847">
            <v>62</v>
          </cell>
          <cell r="K847">
            <v>314</v>
          </cell>
          <cell r="L847">
            <v>6334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 t="str">
            <v>0676</v>
          </cell>
          <cell r="R847" t="str">
            <v>65000</v>
          </cell>
          <cell r="S847" t="str">
            <v>200212</v>
          </cell>
          <cell r="T847" t="str">
            <v>CA01</v>
          </cell>
          <cell r="U847">
            <v>-12479.03</v>
          </cell>
          <cell r="V847" t="str">
            <v>LDB</v>
          </cell>
          <cell r="W847">
            <v>0</v>
          </cell>
          <cell r="Y847">
            <v>0</v>
          </cell>
          <cell r="Z847">
            <v>0</v>
          </cell>
          <cell r="AA847" t="str">
            <v>BCH</v>
          </cell>
          <cell r="AB847" t="str">
            <v>0017</v>
          </cell>
          <cell r="AC847" t="str">
            <v>WKS</v>
          </cell>
          <cell r="AE847" t="str">
            <v>JV#</v>
          </cell>
          <cell r="AF847" t="str">
            <v>1232</v>
          </cell>
          <cell r="AG847" t="str">
            <v>FRN</v>
          </cell>
          <cell r="AH847" t="str">
            <v>6334</v>
          </cell>
          <cell r="AI847" t="str">
            <v>RP#</v>
          </cell>
          <cell r="AJ847" t="str">
            <v>000</v>
          </cell>
          <cell r="AK847" t="str">
            <v>CTL</v>
          </cell>
          <cell r="AM847" t="str">
            <v>RF#</v>
          </cell>
          <cell r="AU847" t="str">
            <v>M&amp;S RETURNS</v>
          </cell>
          <cell r="AZ847" t="str">
            <v>FPL Fibernet</v>
          </cell>
        </row>
        <row r="848">
          <cell r="A848" t="str">
            <v>107100</v>
          </cell>
          <cell r="L848">
            <v>6338</v>
          </cell>
          <cell r="S848" t="str">
            <v>200212</v>
          </cell>
          <cell r="U848">
            <v>-6505.96</v>
          </cell>
        </row>
        <row r="849">
          <cell r="A849" t="str">
            <v>107100</v>
          </cell>
          <cell r="B849" t="str">
            <v>0314</v>
          </cell>
          <cell r="C849" t="str">
            <v>06300</v>
          </cell>
          <cell r="D849" t="str">
            <v>0FIBER</v>
          </cell>
          <cell r="E849" t="str">
            <v>314000</v>
          </cell>
          <cell r="F849" t="str">
            <v>0790</v>
          </cell>
          <cell r="G849" t="str">
            <v>65000</v>
          </cell>
          <cell r="H849" t="str">
            <v>A</v>
          </cell>
          <cell r="I849" t="str">
            <v>00000041</v>
          </cell>
          <cell r="J849">
            <v>63</v>
          </cell>
          <cell r="K849">
            <v>314</v>
          </cell>
          <cell r="L849">
            <v>6343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 t="str">
            <v>0790</v>
          </cell>
          <cell r="R849" t="str">
            <v>65000</v>
          </cell>
          <cell r="S849" t="str">
            <v>200212</v>
          </cell>
          <cell r="T849" t="str">
            <v>CA01</v>
          </cell>
          <cell r="U849">
            <v>5321</v>
          </cell>
          <cell r="V849" t="str">
            <v>LDB</v>
          </cell>
          <cell r="W849">
            <v>0</v>
          </cell>
          <cell r="Y849">
            <v>0</v>
          </cell>
          <cell r="Z849">
            <v>0</v>
          </cell>
          <cell r="AA849" t="str">
            <v>BCH</v>
          </cell>
          <cell r="AB849" t="str">
            <v>0054</v>
          </cell>
          <cell r="AC849" t="str">
            <v>WKS</v>
          </cell>
          <cell r="AE849" t="str">
            <v>JV#</v>
          </cell>
          <cell r="AF849" t="str">
            <v>1232</v>
          </cell>
          <cell r="AG849" t="str">
            <v>FRN</v>
          </cell>
          <cell r="AH849" t="str">
            <v>6343</v>
          </cell>
          <cell r="AI849" t="str">
            <v>RP#</v>
          </cell>
          <cell r="AJ849" t="str">
            <v>000</v>
          </cell>
          <cell r="AK849" t="str">
            <v>CTL</v>
          </cell>
          <cell r="AM849" t="str">
            <v>RF#</v>
          </cell>
          <cell r="AU849" t="str">
            <v>ACCR DEC 02 CAP-FELIX EQU</v>
          </cell>
          <cell r="AZ849" t="str">
            <v>FPL Fibernet</v>
          </cell>
        </row>
        <row r="850">
          <cell r="A850" t="str">
            <v>107100</v>
          </cell>
          <cell r="B850" t="str">
            <v>0385</v>
          </cell>
          <cell r="C850" t="str">
            <v>06300</v>
          </cell>
          <cell r="D850" t="str">
            <v>0FIBER</v>
          </cell>
          <cell r="E850" t="str">
            <v>385000</v>
          </cell>
          <cell r="F850" t="str">
            <v>0790</v>
          </cell>
          <cell r="G850" t="str">
            <v>65000</v>
          </cell>
          <cell r="H850" t="str">
            <v>A</v>
          </cell>
          <cell r="I850" t="str">
            <v>00000041</v>
          </cell>
          <cell r="J850">
            <v>63</v>
          </cell>
          <cell r="K850">
            <v>385</v>
          </cell>
          <cell r="L850">
            <v>6343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 t="str">
            <v>0790</v>
          </cell>
          <cell r="R850" t="str">
            <v>65000</v>
          </cell>
          <cell r="S850" t="str">
            <v>200212</v>
          </cell>
          <cell r="T850" t="str">
            <v>CA01</v>
          </cell>
          <cell r="U850">
            <v>54850</v>
          </cell>
          <cell r="V850" t="str">
            <v>LDB</v>
          </cell>
          <cell r="W850">
            <v>0</v>
          </cell>
          <cell r="Y850">
            <v>0</v>
          </cell>
          <cell r="Z850">
            <v>0</v>
          </cell>
          <cell r="AA850" t="str">
            <v>BCH</v>
          </cell>
          <cell r="AB850" t="str">
            <v>0044</v>
          </cell>
          <cell r="AC850" t="str">
            <v>WKS</v>
          </cell>
          <cell r="AE850" t="str">
            <v>JV#</v>
          </cell>
          <cell r="AF850" t="str">
            <v>1232</v>
          </cell>
          <cell r="AG850" t="str">
            <v>FRN</v>
          </cell>
          <cell r="AH850" t="str">
            <v>6343</v>
          </cell>
          <cell r="AI850" t="str">
            <v>RP#</v>
          </cell>
          <cell r="AJ850" t="str">
            <v>000</v>
          </cell>
          <cell r="AK850" t="str">
            <v>CTL</v>
          </cell>
          <cell r="AM850" t="str">
            <v>RF#</v>
          </cell>
          <cell r="AU850" t="str">
            <v>ACCRUAL OF DEC 02 CAPITAL</v>
          </cell>
          <cell r="AZ850" t="str">
            <v>FPL Fibernet</v>
          </cell>
        </row>
        <row r="851">
          <cell r="A851" t="str">
            <v>107100</v>
          </cell>
          <cell r="B851" t="str">
            <v>0312</v>
          </cell>
          <cell r="C851" t="str">
            <v>06300</v>
          </cell>
          <cell r="D851" t="str">
            <v>0ELECT</v>
          </cell>
          <cell r="E851" t="str">
            <v>312000</v>
          </cell>
          <cell r="F851" t="str">
            <v>0662</v>
          </cell>
          <cell r="G851" t="str">
            <v>51450</v>
          </cell>
          <cell r="H851" t="str">
            <v>A</v>
          </cell>
          <cell r="I851" t="str">
            <v>00000041</v>
          </cell>
          <cell r="J851">
            <v>65</v>
          </cell>
          <cell r="K851">
            <v>312</v>
          </cell>
          <cell r="L851">
            <v>6344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 t="str">
            <v>0662</v>
          </cell>
          <cell r="R851" t="str">
            <v>51450</v>
          </cell>
          <cell r="S851" t="str">
            <v>200212</v>
          </cell>
          <cell r="T851" t="str">
            <v>SA01</v>
          </cell>
          <cell r="U851">
            <v>96.75</v>
          </cell>
          <cell r="W851">
            <v>0</v>
          </cell>
          <cell r="Y851">
            <v>0</v>
          </cell>
          <cell r="Z851">
            <v>1</v>
          </cell>
          <cell r="AA851" t="str">
            <v>BCH</v>
          </cell>
          <cell r="AB851" t="str">
            <v>450002354</v>
          </cell>
          <cell r="AC851" t="str">
            <v>PO#</v>
          </cell>
          <cell r="AD851" t="str">
            <v>4500005203</v>
          </cell>
          <cell r="AE851" t="str">
            <v>S/R</v>
          </cell>
          <cell r="AF851" t="str">
            <v>NET</v>
          </cell>
          <cell r="AI851" t="str">
            <v>PYN</v>
          </cell>
          <cell r="AJ851" t="str">
            <v>NORTEL NETWORKS USA INC</v>
          </cell>
          <cell r="AK851" t="str">
            <v>VND</v>
          </cell>
          <cell r="AL851" t="str">
            <v>770427791</v>
          </cell>
          <cell r="AM851" t="str">
            <v>FAC</v>
          </cell>
          <cell r="AN851" t="str">
            <v>000</v>
          </cell>
          <cell r="AQ851" t="str">
            <v>NVD</v>
          </cell>
          <cell r="AR851" t="str">
            <v>2002-12-</v>
          </cell>
          <cell r="AU851" t="str">
            <v>INVOICE# 40184105   NORTEL NETWORKS USA 5000003629</v>
          </cell>
          <cell r="AV851" t="str">
            <v>WF-BATCH</v>
          </cell>
          <cell r="AW851" t="str">
            <v>000</v>
          </cell>
          <cell r="AX851" t="str">
            <v>00</v>
          </cell>
          <cell r="AY851" t="str">
            <v>0</v>
          </cell>
          <cell r="AZ851" t="str">
            <v>FPL Fibernet</v>
          </cell>
        </row>
        <row r="852">
          <cell r="A852" t="str">
            <v>107100</v>
          </cell>
          <cell r="B852" t="str">
            <v>0312</v>
          </cell>
          <cell r="C852" t="str">
            <v>06300</v>
          </cell>
          <cell r="D852" t="str">
            <v>0ELECT</v>
          </cell>
          <cell r="E852" t="str">
            <v>312000</v>
          </cell>
          <cell r="F852" t="str">
            <v>0676</v>
          </cell>
          <cell r="G852" t="str">
            <v>12450</v>
          </cell>
          <cell r="H852" t="str">
            <v>A</v>
          </cell>
          <cell r="I852" t="str">
            <v>00000041</v>
          </cell>
          <cell r="J852">
            <v>65</v>
          </cell>
          <cell r="K852">
            <v>312</v>
          </cell>
          <cell r="L852">
            <v>6344</v>
          </cell>
          <cell r="M852">
            <v>398</v>
          </cell>
          <cell r="N852">
            <v>0</v>
          </cell>
          <cell r="O852">
            <v>1</v>
          </cell>
          <cell r="P852">
            <v>398.00099999999998</v>
          </cell>
          <cell r="Q852" t="str">
            <v>0676</v>
          </cell>
          <cell r="R852" t="str">
            <v>12450</v>
          </cell>
          <cell r="S852" t="str">
            <v>200212</v>
          </cell>
          <cell r="T852" t="str">
            <v>SA01</v>
          </cell>
          <cell r="U852">
            <v>-4446.7</v>
          </cell>
          <cell r="V852" t="str">
            <v>LDB</v>
          </cell>
          <cell r="W852">
            <v>0</v>
          </cell>
          <cell r="Y852">
            <v>0</v>
          </cell>
          <cell r="Z852">
            <v>-2</v>
          </cell>
          <cell r="AA852" t="str">
            <v>MS#</v>
          </cell>
          <cell r="AB852" t="str">
            <v xml:space="preserve">   998014621</v>
          </cell>
          <cell r="AC852" t="str">
            <v>BCH</v>
          </cell>
          <cell r="AD852" t="str">
            <v>016808</v>
          </cell>
          <cell r="AE852" t="str">
            <v>TML</v>
          </cell>
          <cell r="AF852" t="str">
            <v>12010</v>
          </cell>
          <cell r="AG852" t="str">
            <v>SRL</v>
          </cell>
          <cell r="AH852" t="str">
            <v>0368</v>
          </cell>
          <cell r="AI852" t="str">
            <v>DLV</v>
          </cell>
          <cell r="AJ852" t="str">
            <v>000</v>
          </cell>
          <cell r="AK852" t="str">
            <v>REL</v>
          </cell>
          <cell r="AL852" t="str">
            <v>000</v>
          </cell>
          <cell r="AM852" t="str">
            <v>LN#</v>
          </cell>
          <cell r="AO852" t="str">
            <v>UOI</v>
          </cell>
          <cell r="AP852" t="str">
            <v>EA</v>
          </cell>
          <cell r="AU852" t="str">
            <v>0</v>
          </cell>
          <cell r="AW852" t="str">
            <v>000</v>
          </cell>
          <cell r="AX852" t="str">
            <v>00</v>
          </cell>
          <cell r="AY852" t="str">
            <v>0</v>
          </cell>
          <cell r="AZ852" t="str">
            <v>FPL Fibernet</v>
          </cell>
        </row>
        <row r="853">
          <cell r="A853" t="str">
            <v>107100</v>
          </cell>
          <cell r="B853" t="str">
            <v>0312</v>
          </cell>
          <cell r="C853" t="str">
            <v>06300</v>
          </cell>
          <cell r="D853" t="str">
            <v>0ELECT</v>
          </cell>
          <cell r="E853" t="str">
            <v>312000</v>
          </cell>
          <cell r="F853" t="str">
            <v>0676</v>
          </cell>
          <cell r="G853" t="str">
            <v>12450</v>
          </cell>
          <cell r="H853" t="str">
            <v>A</v>
          </cell>
          <cell r="I853" t="str">
            <v>00000041</v>
          </cell>
          <cell r="J853">
            <v>65</v>
          </cell>
          <cell r="K853">
            <v>312</v>
          </cell>
          <cell r="L853">
            <v>6344</v>
          </cell>
          <cell r="M853">
            <v>398</v>
          </cell>
          <cell r="N853">
            <v>0</v>
          </cell>
          <cell r="O853">
            <v>1</v>
          </cell>
          <cell r="P853">
            <v>398.00099999999998</v>
          </cell>
          <cell r="Q853" t="str">
            <v>0676</v>
          </cell>
          <cell r="R853" t="str">
            <v>12450</v>
          </cell>
          <cell r="S853" t="str">
            <v>200212</v>
          </cell>
          <cell r="T853" t="str">
            <v>SA01</v>
          </cell>
          <cell r="U853">
            <v>-8568.4599999999991</v>
          </cell>
          <cell r="V853" t="str">
            <v>LDB</v>
          </cell>
          <cell r="W853">
            <v>0</v>
          </cell>
          <cell r="Y853">
            <v>0</v>
          </cell>
          <cell r="Z853">
            <v>-2</v>
          </cell>
          <cell r="AA853" t="str">
            <v>MS#</v>
          </cell>
          <cell r="AB853" t="str">
            <v xml:space="preserve">   998014628</v>
          </cell>
          <cell r="AC853" t="str">
            <v>BCH</v>
          </cell>
          <cell r="AD853" t="str">
            <v>016808</v>
          </cell>
          <cell r="AE853" t="str">
            <v>TML</v>
          </cell>
          <cell r="AF853" t="str">
            <v>12010</v>
          </cell>
          <cell r="AG853" t="str">
            <v>SRL</v>
          </cell>
          <cell r="AH853" t="str">
            <v>0368</v>
          </cell>
          <cell r="AI853" t="str">
            <v>DLV</v>
          </cell>
          <cell r="AJ853" t="str">
            <v>000</v>
          </cell>
          <cell r="AK853" t="str">
            <v>REL</v>
          </cell>
          <cell r="AL853" t="str">
            <v>000</v>
          </cell>
          <cell r="AM853" t="str">
            <v>LN#</v>
          </cell>
          <cell r="AO853" t="str">
            <v>UOI</v>
          </cell>
          <cell r="AP853" t="str">
            <v>EA</v>
          </cell>
          <cell r="AU853" t="str">
            <v>0</v>
          </cell>
          <cell r="AW853" t="str">
            <v>000</v>
          </cell>
          <cell r="AX853" t="str">
            <v>00</v>
          </cell>
          <cell r="AY853" t="str">
            <v>0</v>
          </cell>
          <cell r="AZ853" t="str">
            <v>FPL Fibernet</v>
          </cell>
        </row>
        <row r="854">
          <cell r="A854" t="str">
            <v>107100</v>
          </cell>
          <cell r="B854" t="str">
            <v>0312</v>
          </cell>
          <cell r="C854" t="str">
            <v>06300</v>
          </cell>
          <cell r="D854" t="str">
            <v>0ELECT</v>
          </cell>
          <cell r="E854" t="str">
            <v>312000</v>
          </cell>
          <cell r="F854" t="str">
            <v>0676</v>
          </cell>
          <cell r="G854" t="str">
            <v>12450</v>
          </cell>
          <cell r="H854" t="str">
            <v>A</v>
          </cell>
          <cell r="I854" t="str">
            <v>00000041</v>
          </cell>
          <cell r="J854">
            <v>65</v>
          </cell>
          <cell r="K854">
            <v>312</v>
          </cell>
          <cell r="L854">
            <v>6344</v>
          </cell>
          <cell r="M854">
            <v>398</v>
          </cell>
          <cell r="N854">
            <v>0</v>
          </cell>
          <cell r="O854">
            <v>1</v>
          </cell>
          <cell r="P854">
            <v>398.00099999999998</v>
          </cell>
          <cell r="Q854" t="str">
            <v>0676</v>
          </cell>
          <cell r="R854" t="str">
            <v>12450</v>
          </cell>
          <cell r="S854" t="str">
            <v>200212</v>
          </cell>
          <cell r="T854" t="str">
            <v>SA01</v>
          </cell>
          <cell r="U854">
            <v>-8568.4599999999991</v>
          </cell>
          <cell r="V854" t="str">
            <v>LDB</v>
          </cell>
          <cell r="W854">
            <v>0</v>
          </cell>
          <cell r="Y854">
            <v>0</v>
          </cell>
          <cell r="Z854">
            <v>-2</v>
          </cell>
          <cell r="AA854" t="str">
            <v>MS#</v>
          </cell>
          <cell r="AB854" t="str">
            <v xml:space="preserve">   998014628</v>
          </cell>
          <cell r="AC854" t="str">
            <v>BCH</v>
          </cell>
          <cell r="AD854" t="str">
            <v>016819</v>
          </cell>
          <cell r="AE854" t="str">
            <v>TML</v>
          </cell>
          <cell r="AF854" t="str">
            <v>12010</v>
          </cell>
          <cell r="AG854" t="str">
            <v>SRL</v>
          </cell>
          <cell r="AH854" t="str">
            <v>0368</v>
          </cell>
          <cell r="AI854" t="str">
            <v>DLV</v>
          </cell>
          <cell r="AJ854" t="str">
            <v>000</v>
          </cell>
          <cell r="AK854" t="str">
            <v>REL</v>
          </cell>
          <cell r="AL854" t="str">
            <v>000</v>
          </cell>
          <cell r="AM854" t="str">
            <v>LN#</v>
          </cell>
          <cell r="AO854" t="str">
            <v>UOI</v>
          </cell>
          <cell r="AP854" t="str">
            <v>EA</v>
          </cell>
          <cell r="AU854" t="str">
            <v>0</v>
          </cell>
          <cell r="AW854" t="str">
            <v>000</v>
          </cell>
          <cell r="AX854" t="str">
            <v>00</v>
          </cell>
          <cell r="AY854" t="str">
            <v>0</v>
          </cell>
          <cell r="AZ854" t="str">
            <v>FPL Fibernet</v>
          </cell>
        </row>
        <row r="855">
          <cell r="A855" t="str">
            <v>107100</v>
          </cell>
          <cell r="B855" t="str">
            <v>0312</v>
          </cell>
          <cell r="C855" t="str">
            <v>06300</v>
          </cell>
          <cell r="D855" t="str">
            <v>0FIBER</v>
          </cell>
          <cell r="E855" t="str">
            <v>312000</v>
          </cell>
          <cell r="F855" t="str">
            <v>0790</v>
          </cell>
          <cell r="G855" t="str">
            <v>65000</v>
          </cell>
          <cell r="H855" t="str">
            <v>A</v>
          </cell>
          <cell r="I855" t="str">
            <v>00000041</v>
          </cell>
          <cell r="J855">
            <v>9</v>
          </cell>
          <cell r="K855">
            <v>312</v>
          </cell>
          <cell r="L855">
            <v>6344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 t="str">
            <v>0790</v>
          </cell>
          <cell r="R855" t="str">
            <v>65000</v>
          </cell>
          <cell r="S855" t="str">
            <v>200212</v>
          </cell>
          <cell r="T855" t="str">
            <v>CA01</v>
          </cell>
          <cell r="U855">
            <v>-10882.7</v>
          </cell>
          <cell r="V855" t="str">
            <v>LDB</v>
          </cell>
          <cell r="W855">
            <v>0</v>
          </cell>
          <cell r="Y855">
            <v>0</v>
          </cell>
          <cell r="Z855">
            <v>0</v>
          </cell>
          <cell r="AA855" t="str">
            <v>BCH</v>
          </cell>
          <cell r="AB855" t="str">
            <v>0023</v>
          </cell>
          <cell r="AC855" t="str">
            <v>WKS</v>
          </cell>
          <cell r="AE855" t="str">
            <v>JV#</v>
          </cell>
          <cell r="AF855" t="str">
            <v>1232</v>
          </cell>
          <cell r="AG855" t="str">
            <v>FRN</v>
          </cell>
          <cell r="AH855" t="str">
            <v>6344</v>
          </cell>
          <cell r="AI855" t="str">
            <v>RP#</v>
          </cell>
          <cell r="AJ855" t="str">
            <v>000</v>
          </cell>
          <cell r="AK855" t="str">
            <v>CTL</v>
          </cell>
          <cell r="AM855" t="str">
            <v>RF#</v>
          </cell>
          <cell r="AU855" t="str">
            <v>TO PLACE IN SERVICE</v>
          </cell>
          <cell r="AZ855" t="str">
            <v>FPL Fibernet</v>
          </cell>
        </row>
        <row r="856">
          <cell r="A856" t="str">
            <v>107100</v>
          </cell>
          <cell r="B856" t="str">
            <v>0312</v>
          </cell>
          <cell r="C856" t="str">
            <v>06300</v>
          </cell>
          <cell r="D856" t="str">
            <v>0FIBER</v>
          </cell>
          <cell r="E856" t="str">
            <v>312000</v>
          </cell>
          <cell r="F856" t="str">
            <v>0790</v>
          </cell>
          <cell r="G856" t="str">
            <v>65000</v>
          </cell>
          <cell r="H856" t="str">
            <v>A</v>
          </cell>
          <cell r="I856" t="str">
            <v>00000041</v>
          </cell>
          <cell r="J856">
            <v>63</v>
          </cell>
          <cell r="K856">
            <v>312</v>
          </cell>
          <cell r="L856">
            <v>6344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 t="str">
            <v>0790</v>
          </cell>
          <cell r="R856" t="str">
            <v>65000</v>
          </cell>
          <cell r="S856" t="str">
            <v>200212</v>
          </cell>
          <cell r="T856" t="str">
            <v>CA01</v>
          </cell>
          <cell r="U856">
            <v>-102368</v>
          </cell>
          <cell r="V856" t="str">
            <v>LDB</v>
          </cell>
          <cell r="W856">
            <v>0</v>
          </cell>
          <cell r="Y856">
            <v>0</v>
          </cell>
          <cell r="Z856">
            <v>0</v>
          </cell>
          <cell r="AA856" t="str">
            <v>BCH</v>
          </cell>
          <cell r="AB856" t="str">
            <v>0003</v>
          </cell>
          <cell r="AC856" t="str">
            <v>WKS</v>
          </cell>
          <cell r="AE856" t="str">
            <v>JV#</v>
          </cell>
          <cell r="AF856" t="str">
            <v>1232</v>
          </cell>
          <cell r="AG856" t="str">
            <v>FRN</v>
          </cell>
          <cell r="AH856" t="str">
            <v>6344</v>
          </cell>
          <cell r="AI856" t="str">
            <v>RP#</v>
          </cell>
          <cell r="AJ856" t="str">
            <v>000</v>
          </cell>
          <cell r="AK856" t="str">
            <v>CTL</v>
          </cell>
          <cell r="AM856" t="str">
            <v>RF#</v>
          </cell>
          <cell r="AU856" t="str">
            <v>AC-REV ACCRUAL OF OCT 02 CAPITA</v>
          </cell>
          <cell r="AZ856" t="str">
            <v>FPL Fibernet</v>
          </cell>
        </row>
        <row r="857">
          <cell r="A857" t="str">
            <v>107100</v>
          </cell>
          <cell r="B857" t="str">
            <v>0312</v>
          </cell>
          <cell r="C857" t="str">
            <v>06300</v>
          </cell>
          <cell r="D857" t="str">
            <v>0FIBER</v>
          </cell>
          <cell r="E857" t="str">
            <v>312000</v>
          </cell>
          <cell r="F857" t="str">
            <v>0662</v>
          </cell>
          <cell r="G857" t="str">
            <v>51450</v>
          </cell>
          <cell r="H857" t="str">
            <v>A</v>
          </cell>
          <cell r="I857" t="str">
            <v>00000041</v>
          </cell>
          <cell r="J857">
            <v>60</v>
          </cell>
          <cell r="K857">
            <v>312</v>
          </cell>
          <cell r="L857">
            <v>6346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 t="str">
            <v>0662</v>
          </cell>
          <cell r="R857" t="str">
            <v>51450</v>
          </cell>
          <cell r="S857" t="str">
            <v>200212</v>
          </cell>
          <cell r="T857" t="str">
            <v>SA01</v>
          </cell>
          <cell r="U857">
            <v>1325.5</v>
          </cell>
          <cell r="W857">
            <v>0</v>
          </cell>
          <cell r="Y857">
            <v>0</v>
          </cell>
          <cell r="Z857">
            <v>1</v>
          </cell>
          <cell r="AA857" t="str">
            <v>BCH</v>
          </cell>
          <cell r="AB857" t="str">
            <v>450002353</v>
          </cell>
          <cell r="AC857" t="str">
            <v>PO#</v>
          </cell>
          <cell r="AD857" t="str">
            <v>4500068770</v>
          </cell>
          <cell r="AE857" t="str">
            <v>S/R</v>
          </cell>
          <cell r="AF857" t="str">
            <v>337</v>
          </cell>
          <cell r="AI857" t="str">
            <v>PYN</v>
          </cell>
          <cell r="AJ857" t="str">
            <v>MASTEC NORTH AMERICA INC</v>
          </cell>
          <cell r="AK857" t="str">
            <v>VND</v>
          </cell>
          <cell r="AL857" t="str">
            <v>650829357</v>
          </cell>
          <cell r="AM857" t="str">
            <v>FAC</v>
          </cell>
          <cell r="AN857" t="str">
            <v>000</v>
          </cell>
          <cell r="AQ857" t="str">
            <v>NVD</v>
          </cell>
          <cell r="AR857" t="str">
            <v>2002-12-</v>
          </cell>
          <cell r="AU857" t="str">
            <v>INVOICE# 802FF04002-MASTEC NORTH AMERICA5000003600</v>
          </cell>
          <cell r="AV857" t="str">
            <v>WF-BATCH</v>
          </cell>
          <cell r="AW857" t="str">
            <v>000</v>
          </cell>
          <cell r="AX857" t="str">
            <v>00</v>
          </cell>
          <cell r="AY857" t="str">
            <v>0</v>
          </cell>
          <cell r="AZ857" t="str">
            <v>FPL Fibernet</v>
          </cell>
        </row>
        <row r="858">
          <cell r="A858" t="str">
            <v>107100</v>
          </cell>
          <cell r="B858" t="str">
            <v>0312</v>
          </cell>
          <cell r="C858" t="str">
            <v>06300</v>
          </cell>
          <cell r="D858" t="str">
            <v>0FIBER</v>
          </cell>
          <cell r="E858" t="str">
            <v>312000</v>
          </cell>
          <cell r="F858" t="str">
            <v>0662</v>
          </cell>
          <cell r="G858" t="str">
            <v>51450</v>
          </cell>
          <cell r="H858" t="str">
            <v>A</v>
          </cell>
          <cell r="I858" t="str">
            <v>00000041</v>
          </cell>
          <cell r="J858">
            <v>60</v>
          </cell>
          <cell r="K858">
            <v>312</v>
          </cell>
          <cell r="L858">
            <v>6346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 t="str">
            <v>0662</v>
          </cell>
          <cell r="R858" t="str">
            <v>51450</v>
          </cell>
          <cell r="S858" t="str">
            <v>200212</v>
          </cell>
          <cell r="T858" t="str">
            <v>SA01</v>
          </cell>
          <cell r="U858">
            <v>3266.5</v>
          </cell>
          <cell r="W858">
            <v>0</v>
          </cell>
          <cell r="Y858">
            <v>0</v>
          </cell>
          <cell r="Z858">
            <v>1</v>
          </cell>
          <cell r="AA858" t="str">
            <v>BCH</v>
          </cell>
          <cell r="AB858" t="str">
            <v>450002354</v>
          </cell>
          <cell r="AC858" t="str">
            <v>PO#</v>
          </cell>
          <cell r="AD858" t="str">
            <v>4500068770</v>
          </cell>
          <cell r="AE858" t="str">
            <v>S/R</v>
          </cell>
          <cell r="AF858" t="str">
            <v>337</v>
          </cell>
          <cell r="AI858" t="str">
            <v>PYN</v>
          </cell>
          <cell r="AJ858" t="str">
            <v>MASTEC NORTH AMERICA INC</v>
          </cell>
          <cell r="AK858" t="str">
            <v>VND</v>
          </cell>
          <cell r="AL858" t="str">
            <v>650829357</v>
          </cell>
          <cell r="AM858" t="str">
            <v>FAC</v>
          </cell>
          <cell r="AN858" t="str">
            <v>000</v>
          </cell>
          <cell r="AQ858" t="str">
            <v>NVD</v>
          </cell>
          <cell r="AR858" t="str">
            <v>2002-12-</v>
          </cell>
          <cell r="AU858" t="str">
            <v>INVOICE# 802FF04004RMASTEC NORTH AMERICA5000003651</v>
          </cell>
          <cell r="AV858" t="str">
            <v>WF-BATCH</v>
          </cell>
          <cell r="AW858" t="str">
            <v>000</v>
          </cell>
          <cell r="AX858" t="str">
            <v>00</v>
          </cell>
          <cell r="AY858" t="str">
            <v>0</v>
          </cell>
          <cell r="AZ858" t="str">
            <v>FPL Fibernet</v>
          </cell>
        </row>
        <row r="859">
          <cell r="A859" t="str">
            <v>107100</v>
          </cell>
          <cell r="B859" t="str">
            <v>0312</v>
          </cell>
          <cell r="C859" t="str">
            <v>06300</v>
          </cell>
          <cell r="D859" t="str">
            <v>0FIBER</v>
          </cell>
          <cell r="E859" t="str">
            <v>312000</v>
          </cell>
          <cell r="F859" t="str">
            <v>0662</v>
          </cell>
          <cell r="G859" t="str">
            <v>51450</v>
          </cell>
          <cell r="H859" t="str">
            <v>A</v>
          </cell>
          <cell r="I859" t="str">
            <v>00000041</v>
          </cell>
          <cell r="J859">
            <v>63</v>
          </cell>
          <cell r="K859">
            <v>312</v>
          </cell>
          <cell r="L859">
            <v>6346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 t="str">
            <v>0662</v>
          </cell>
          <cell r="R859" t="str">
            <v>51450</v>
          </cell>
          <cell r="S859" t="str">
            <v>200212</v>
          </cell>
          <cell r="T859" t="str">
            <v>SA01</v>
          </cell>
          <cell r="U859">
            <v>20668.5</v>
          </cell>
          <cell r="W859">
            <v>0</v>
          </cell>
          <cell r="Y859">
            <v>0</v>
          </cell>
          <cell r="Z859">
            <v>1</v>
          </cell>
          <cell r="AA859" t="str">
            <v>BCH</v>
          </cell>
          <cell r="AB859" t="str">
            <v>450002354</v>
          </cell>
          <cell r="AC859" t="str">
            <v>PO#</v>
          </cell>
          <cell r="AD859" t="str">
            <v>4500068770</v>
          </cell>
          <cell r="AE859" t="str">
            <v>S/R</v>
          </cell>
          <cell r="AF859" t="str">
            <v>337</v>
          </cell>
          <cell r="AI859" t="str">
            <v>PYN</v>
          </cell>
          <cell r="AJ859" t="str">
            <v>MASTEC NORTH AMERICA INC</v>
          </cell>
          <cell r="AK859" t="str">
            <v>VND</v>
          </cell>
          <cell r="AL859" t="str">
            <v>650829357</v>
          </cell>
          <cell r="AM859" t="str">
            <v>FAC</v>
          </cell>
          <cell r="AN859" t="str">
            <v>000</v>
          </cell>
          <cell r="AQ859" t="str">
            <v>NVD</v>
          </cell>
          <cell r="AR859" t="str">
            <v>2002-12-</v>
          </cell>
          <cell r="AU859" t="str">
            <v>INVOICE# 802FF04003RMASTEC NORTH AMERICA5000003649</v>
          </cell>
          <cell r="AV859" t="str">
            <v>WF-BATCH</v>
          </cell>
          <cell r="AW859" t="str">
            <v>000</v>
          </cell>
          <cell r="AX859" t="str">
            <v>00</v>
          </cell>
          <cell r="AY859" t="str">
            <v>0</v>
          </cell>
          <cell r="AZ859" t="str">
            <v>FPL Fibernet</v>
          </cell>
        </row>
        <row r="860">
          <cell r="A860" t="str">
            <v>107100</v>
          </cell>
          <cell r="B860" t="str">
            <v>0312</v>
          </cell>
          <cell r="C860" t="str">
            <v>06300</v>
          </cell>
          <cell r="D860" t="str">
            <v>0FIBER</v>
          </cell>
          <cell r="E860" t="str">
            <v>312000</v>
          </cell>
          <cell r="F860" t="str">
            <v>0790</v>
          </cell>
          <cell r="G860" t="str">
            <v>65000</v>
          </cell>
          <cell r="H860" t="str">
            <v>A</v>
          </cell>
          <cell r="I860" t="str">
            <v>00000041</v>
          </cell>
          <cell r="J860">
            <v>9</v>
          </cell>
          <cell r="K860">
            <v>312</v>
          </cell>
          <cell r="L860">
            <v>6346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 t="str">
            <v>0790</v>
          </cell>
          <cell r="R860" t="str">
            <v>65000</v>
          </cell>
          <cell r="S860" t="str">
            <v>200212</v>
          </cell>
          <cell r="T860" t="str">
            <v>CA01</v>
          </cell>
          <cell r="U860">
            <v>-10445.620000000001</v>
          </cell>
          <cell r="V860" t="str">
            <v>LDB</v>
          </cell>
          <cell r="W860">
            <v>0</v>
          </cell>
          <cell r="Y860">
            <v>0</v>
          </cell>
          <cell r="Z860">
            <v>0</v>
          </cell>
          <cell r="AA860" t="str">
            <v>BCH</v>
          </cell>
          <cell r="AB860" t="str">
            <v>0023</v>
          </cell>
          <cell r="AC860" t="str">
            <v>WKS</v>
          </cell>
          <cell r="AE860" t="str">
            <v>JV#</v>
          </cell>
          <cell r="AF860" t="str">
            <v>1232</v>
          </cell>
          <cell r="AG860" t="str">
            <v>FRN</v>
          </cell>
          <cell r="AH860" t="str">
            <v>6346</v>
          </cell>
          <cell r="AI860" t="str">
            <v>RP#</v>
          </cell>
          <cell r="AJ860" t="str">
            <v>000</v>
          </cell>
          <cell r="AK860" t="str">
            <v>CTL</v>
          </cell>
          <cell r="AM860" t="str">
            <v>RF#</v>
          </cell>
          <cell r="AU860" t="str">
            <v>TO PLACE IN SERVICE</v>
          </cell>
          <cell r="AZ860" t="str">
            <v>FPL Fibernet</v>
          </cell>
        </row>
        <row r="861">
          <cell r="A861" t="str">
            <v>107100</v>
          </cell>
          <cell r="B861" t="str">
            <v>0312</v>
          </cell>
          <cell r="C861" t="str">
            <v>06300</v>
          </cell>
          <cell r="D861" t="str">
            <v>0FIBER</v>
          </cell>
          <cell r="E861" t="str">
            <v>312000</v>
          </cell>
          <cell r="F861" t="str">
            <v>0790</v>
          </cell>
          <cell r="G861" t="str">
            <v>65000</v>
          </cell>
          <cell r="H861" t="str">
            <v>A</v>
          </cell>
          <cell r="I861" t="str">
            <v>00000041</v>
          </cell>
          <cell r="J861">
            <v>63</v>
          </cell>
          <cell r="K861">
            <v>312</v>
          </cell>
          <cell r="L861">
            <v>6346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 t="str">
            <v>0790</v>
          </cell>
          <cell r="R861" t="str">
            <v>65000</v>
          </cell>
          <cell r="S861" t="str">
            <v>200212</v>
          </cell>
          <cell r="T861" t="str">
            <v>CA01</v>
          </cell>
          <cell r="U861">
            <v>-86016</v>
          </cell>
          <cell r="V861" t="str">
            <v>LDB</v>
          </cell>
          <cell r="W861">
            <v>0</v>
          </cell>
          <cell r="Y861">
            <v>0</v>
          </cell>
          <cell r="Z861">
            <v>0</v>
          </cell>
          <cell r="AA861" t="str">
            <v>BCH</v>
          </cell>
          <cell r="AB861" t="str">
            <v>0003</v>
          </cell>
          <cell r="AC861" t="str">
            <v>WKS</v>
          </cell>
          <cell r="AE861" t="str">
            <v>JV#</v>
          </cell>
          <cell r="AF861" t="str">
            <v>1232</v>
          </cell>
          <cell r="AG861" t="str">
            <v>FRN</v>
          </cell>
          <cell r="AH861" t="str">
            <v>6346</v>
          </cell>
          <cell r="AI861" t="str">
            <v>RP#</v>
          </cell>
          <cell r="AJ861" t="str">
            <v>000</v>
          </cell>
          <cell r="AK861" t="str">
            <v>CTL</v>
          </cell>
          <cell r="AM861" t="str">
            <v>RF#</v>
          </cell>
          <cell r="AU861" t="str">
            <v>AC-REV ACCRUAL OF OCT 02 CAPITA</v>
          </cell>
          <cell r="AZ861" t="str">
            <v>FPL Fibernet</v>
          </cell>
        </row>
        <row r="862">
          <cell r="A862" t="str">
            <v>107100</v>
          </cell>
          <cell r="B862" t="str">
            <v>0314</v>
          </cell>
          <cell r="C862" t="str">
            <v>06300</v>
          </cell>
          <cell r="D862" t="str">
            <v>0FIBER</v>
          </cell>
          <cell r="E862" t="str">
            <v>314000</v>
          </cell>
          <cell r="F862" t="str">
            <v>0662</v>
          </cell>
          <cell r="G862" t="str">
            <v>51450</v>
          </cell>
          <cell r="H862" t="str">
            <v>A</v>
          </cell>
          <cell r="I862" t="str">
            <v>00000041</v>
          </cell>
          <cell r="J862">
            <v>63</v>
          </cell>
          <cell r="K862">
            <v>314</v>
          </cell>
          <cell r="L862">
            <v>6350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 t="str">
            <v>0662</v>
          </cell>
          <cell r="R862" t="str">
            <v>51450</v>
          </cell>
          <cell r="S862" t="str">
            <v>200212</v>
          </cell>
          <cell r="T862" t="str">
            <v>SA01</v>
          </cell>
          <cell r="U862">
            <v>397.75</v>
          </cell>
          <cell r="W862">
            <v>0</v>
          </cell>
          <cell r="Y862">
            <v>0</v>
          </cell>
          <cell r="Z862">
            <v>1</v>
          </cell>
          <cell r="AA862" t="str">
            <v>BCH</v>
          </cell>
          <cell r="AB862" t="str">
            <v>450002350</v>
          </cell>
          <cell r="AC862" t="str">
            <v>PO#</v>
          </cell>
          <cell r="AD862" t="str">
            <v>4500030221</v>
          </cell>
          <cell r="AE862" t="str">
            <v>S/R</v>
          </cell>
          <cell r="AF862" t="str">
            <v>NET</v>
          </cell>
          <cell r="AI862" t="str">
            <v>PYN</v>
          </cell>
          <cell r="AJ862" t="str">
            <v>W D COMMUNICATIONS INC</v>
          </cell>
          <cell r="AK862" t="str">
            <v>VND</v>
          </cell>
          <cell r="AL862" t="str">
            <v>591953252</v>
          </cell>
          <cell r="AM862" t="str">
            <v>FAC</v>
          </cell>
          <cell r="AN862" t="str">
            <v>000</v>
          </cell>
          <cell r="AQ862" t="str">
            <v>NVD</v>
          </cell>
          <cell r="AR862" t="str">
            <v>2002-12-</v>
          </cell>
          <cell r="AU862" t="str">
            <v>INVOICE# 26555      W D COMMUNICATIONS I5000003544</v>
          </cell>
          <cell r="AV862" t="str">
            <v>WF-BATCH</v>
          </cell>
          <cell r="AW862" t="str">
            <v>000</v>
          </cell>
          <cell r="AX862" t="str">
            <v>00</v>
          </cell>
          <cell r="AY862" t="str">
            <v>0</v>
          </cell>
          <cell r="AZ862" t="str">
            <v>FPL Fibernet</v>
          </cell>
        </row>
        <row r="863">
          <cell r="A863" t="str">
            <v>107100</v>
          </cell>
          <cell r="B863" t="str">
            <v>0314</v>
          </cell>
          <cell r="C863" t="str">
            <v>06300</v>
          </cell>
          <cell r="D863" t="str">
            <v>0FIBER</v>
          </cell>
          <cell r="E863" t="str">
            <v>314000</v>
          </cell>
          <cell r="F863" t="str">
            <v>0662</v>
          </cell>
          <cell r="G863" t="str">
            <v>51450</v>
          </cell>
          <cell r="H863" t="str">
            <v>A</v>
          </cell>
          <cell r="I863" t="str">
            <v>00000041</v>
          </cell>
          <cell r="J863">
            <v>63</v>
          </cell>
          <cell r="K863">
            <v>314</v>
          </cell>
          <cell r="L863">
            <v>6350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 t="str">
            <v>0662</v>
          </cell>
          <cell r="R863" t="str">
            <v>51450</v>
          </cell>
          <cell r="S863" t="str">
            <v>200212</v>
          </cell>
          <cell r="T863" t="str">
            <v>SA01</v>
          </cell>
          <cell r="U863">
            <v>397.75</v>
          </cell>
          <cell r="W863">
            <v>0</v>
          </cell>
          <cell r="Y863">
            <v>0</v>
          </cell>
          <cell r="Z863">
            <v>1</v>
          </cell>
          <cell r="AA863" t="str">
            <v>BCH</v>
          </cell>
          <cell r="AB863" t="str">
            <v>450002350</v>
          </cell>
          <cell r="AC863" t="str">
            <v>PO#</v>
          </cell>
          <cell r="AD863" t="str">
            <v>4500030221</v>
          </cell>
          <cell r="AE863" t="str">
            <v>S/R</v>
          </cell>
          <cell r="AF863" t="str">
            <v>NET</v>
          </cell>
          <cell r="AI863" t="str">
            <v>PYN</v>
          </cell>
          <cell r="AJ863" t="str">
            <v>W D COMMUNICATIONS INC</v>
          </cell>
          <cell r="AK863" t="str">
            <v>VND</v>
          </cell>
          <cell r="AL863" t="str">
            <v>591953252</v>
          </cell>
          <cell r="AM863" t="str">
            <v>FAC</v>
          </cell>
          <cell r="AN863" t="str">
            <v>000</v>
          </cell>
          <cell r="AQ863" t="str">
            <v>NVD</v>
          </cell>
          <cell r="AR863" t="str">
            <v>2002-12-</v>
          </cell>
          <cell r="AU863" t="str">
            <v>INVOICE# 26605      W D COMMUNICATIONS I5000003545</v>
          </cell>
          <cell r="AV863" t="str">
            <v>WF-BATCH</v>
          </cell>
          <cell r="AW863" t="str">
            <v>000</v>
          </cell>
          <cell r="AX863" t="str">
            <v>00</v>
          </cell>
          <cell r="AY863" t="str">
            <v>0</v>
          </cell>
          <cell r="AZ863" t="str">
            <v>FPL Fibernet</v>
          </cell>
        </row>
        <row r="864">
          <cell r="A864" t="str">
            <v>107100</v>
          </cell>
          <cell r="B864" t="str">
            <v>0314</v>
          </cell>
          <cell r="C864" t="str">
            <v>06300</v>
          </cell>
          <cell r="D864" t="str">
            <v>0FIBER</v>
          </cell>
          <cell r="E864" t="str">
            <v>314000</v>
          </cell>
          <cell r="F864" t="str">
            <v>0662</v>
          </cell>
          <cell r="G864" t="str">
            <v>51450</v>
          </cell>
          <cell r="H864" t="str">
            <v>A</v>
          </cell>
          <cell r="I864" t="str">
            <v>00000041</v>
          </cell>
          <cell r="J864">
            <v>63</v>
          </cell>
          <cell r="K864">
            <v>314</v>
          </cell>
          <cell r="L864">
            <v>6350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 t="str">
            <v>0662</v>
          </cell>
          <cell r="R864" t="str">
            <v>51450</v>
          </cell>
          <cell r="S864" t="str">
            <v>200212</v>
          </cell>
          <cell r="T864" t="str">
            <v>SA01</v>
          </cell>
          <cell r="U864">
            <v>994.37</v>
          </cell>
          <cell r="W864">
            <v>0</v>
          </cell>
          <cell r="Y864">
            <v>0</v>
          </cell>
          <cell r="Z864">
            <v>1</v>
          </cell>
          <cell r="AA864" t="str">
            <v>BCH</v>
          </cell>
          <cell r="AB864" t="str">
            <v>450002350</v>
          </cell>
          <cell r="AC864" t="str">
            <v>PO#</v>
          </cell>
          <cell r="AD864" t="str">
            <v>4500030221</v>
          </cell>
          <cell r="AE864" t="str">
            <v>S/R</v>
          </cell>
          <cell r="AF864" t="str">
            <v>NET</v>
          </cell>
          <cell r="AI864" t="str">
            <v>PYN</v>
          </cell>
          <cell r="AJ864" t="str">
            <v>W D COMMUNICATIONS INC</v>
          </cell>
          <cell r="AK864" t="str">
            <v>VND</v>
          </cell>
          <cell r="AL864" t="str">
            <v>591953252</v>
          </cell>
          <cell r="AM864" t="str">
            <v>FAC</v>
          </cell>
          <cell r="AN864" t="str">
            <v>000</v>
          </cell>
          <cell r="AQ864" t="str">
            <v>NVD</v>
          </cell>
          <cell r="AR864" t="str">
            <v>2002-12-</v>
          </cell>
          <cell r="AU864" t="str">
            <v>INVOICE# 26652      W D COMMUNICATIONS I5000003585</v>
          </cell>
          <cell r="AV864" t="str">
            <v>WF-BATCH</v>
          </cell>
          <cell r="AW864" t="str">
            <v>000</v>
          </cell>
          <cell r="AX864" t="str">
            <v>00</v>
          </cell>
          <cell r="AY864" t="str">
            <v>0</v>
          </cell>
          <cell r="AZ864" t="str">
            <v>FPL Fibernet</v>
          </cell>
        </row>
        <row r="865">
          <cell r="A865" t="str">
            <v>107100</v>
          </cell>
          <cell r="B865" t="str">
            <v>0314</v>
          </cell>
          <cell r="C865" t="str">
            <v>06300</v>
          </cell>
          <cell r="D865" t="str">
            <v>0FIBER</v>
          </cell>
          <cell r="E865" t="str">
            <v>314000</v>
          </cell>
          <cell r="F865" t="str">
            <v>0662</v>
          </cell>
          <cell r="G865" t="str">
            <v>51450</v>
          </cell>
          <cell r="H865" t="str">
            <v>A</v>
          </cell>
          <cell r="I865" t="str">
            <v>00000041</v>
          </cell>
          <cell r="J865">
            <v>63</v>
          </cell>
          <cell r="K865">
            <v>314</v>
          </cell>
          <cell r="L865">
            <v>6350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 t="str">
            <v>0662</v>
          </cell>
          <cell r="R865" t="str">
            <v>51450</v>
          </cell>
          <cell r="S865" t="str">
            <v>200212</v>
          </cell>
          <cell r="T865" t="str">
            <v>SA01</v>
          </cell>
          <cell r="U865">
            <v>1519.25</v>
          </cell>
          <cell r="W865">
            <v>0</v>
          </cell>
          <cell r="Y865">
            <v>0</v>
          </cell>
          <cell r="Z865">
            <v>1</v>
          </cell>
          <cell r="AA865" t="str">
            <v>BCH</v>
          </cell>
          <cell r="AB865" t="str">
            <v>450002339</v>
          </cell>
          <cell r="AC865" t="str">
            <v>PO#</v>
          </cell>
          <cell r="AD865" t="str">
            <v>4500055518</v>
          </cell>
          <cell r="AE865" t="str">
            <v>S/R</v>
          </cell>
          <cell r="AF865" t="str">
            <v>337</v>
          </cell>
          <cell r="AI865" t="str">
            <v>PYN</v>
          </cell>
          <cell r="AJ865" t="str">
            <v>UNIVERSAL FIBER OPTICS IN</v>
          </cell>
          <cell r="AK865" t="str">
            <v>VND</v>
          </cell>
          <cell r="AL865" t="str">
            <v>593263668</v>
          </cell>
          <cell r="AM865" t="str">
            <v>FAC</v>
          </cell>
          <cell r="AN865" t="str">
            <v>000</v>
          </cell>
          <cell r="AQ865" t="str">
            <v>NVD</v>
          </cell>
          <cell r="AR865" t="str">
            <v>2002-12-</v>
          </cell>
          <cell r="AU865" t="str">
            <v>INVOICE# 4856       UNIVERSAL FIBER OPTI5000003463</v>
          </cell>
          <cell r="AV865" t="str">
            <v>WF-BATCH</v>
          </cell>
          <cell r="AW865" t="str">
            <v>000</v>
          </cell>
          <cell r="AX865" t="str">
            <v>00</v>
          </cell>
          <cell r="AY865" t="str">
            <v>0</v>
          </cell>
          <cell r="AZ865" t="str">
            <v>FPL Fibernet</v>
          </cell>
        </row>
        <row r="866">
          <cell r="A866" t="str">
            <v>107100</v>
          </cell>
          <cell r="B866" t="str">
            <v>0314</v>
          </cell>
          <cell r="C866" t="str">
            <v>06300</v>
          </cell>
          <cell r="D866" t="str">
            <v>0FIBER</v>
          </cell>
          <cell r="E866" t="str">
            <v>314000</v>
          </cell>
          <cell r="F866" t="str">
            <v>0662</v>
          </cell>
          <cell r="G866" t="str">
            <v>52450</v>
          </cell>
          <cell r="H866" t="str">
            <v>A</v>
          </cell>
          <cell r="I866" t="str">
            <v>00000041</v>
          </cell>
          <cell r="J866">
            <v>63</v>
          </cell>
          <cell r="K866">
            <v>314</v>
          </cell>
          <cell r="L866">
            <v>6350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 t="str">
            <v>0662</v>
          </cell>
          <cell r="R866" t="str">
            <v>52450</v>
          </cell>
          <cell r="S866" t="str">
            <v>200212</v>
          </cell>
          <cell r="T866" t="str">
            <v>SA01</v>
          </cell>
          <cell r="U866">
            <v>992.59</v>
          </cell>
          <cell r="W866">
            <v>0</v>
          </cell>
          <cell r="Y866">
            <v>0</v>
          </cell>
          <cell r="Z866">
            <v>0</v>
          </cell>
          <cell r="AA866" t="str">
            <v>BCH</v>
          </cell>
          <cell r="AB866" t="str">
            <v>450002343</v>
          </cell>
          <cell r="AC866" t="str">
            <v>PO#</v>
          </cell>
          <cell r="AE866" t="str">
            <v>S/R</v>
          </cell>
          <cell r="AI866" t="str">
            <v>PYN</v>
          </cell>
          <cell r="AJ866" t="str">
            <v>CSX TRANSPORTATION</v>
          </cell>
          <cell r="AK866" t="str">
            <v>VND</v>
          </cell>
          <cell r="AL866" t="str">
            <v>546000720</v>
          </cell>
          <cell r="AM866" t="str">
            <v>FAC</v>
          </cell>
          <cell r="AN866" t="str">
            <v>000</v>
          </cell>
          <cell r="AQ866" t="str">
            <v>NVD</v>
          </cell>
          <cell r="AR866" t="str">
            <v>2002-08-</v>
          </cell>
          <cell r="AU866" t="str">
            <v>INVOICE# 7043526    CSX TRANSPORTATION  1900003295</v>
          </cell>
          <cell r="AV866" t="str">
            <v>WF-BATCH</v>
          </cell>
          <cell r="AW866" t="str">
            <v>000</v>
          </cell>
          <cell r="AX866" t="str">
            <v>00</v>
          </cell>
          <cell r="AY866" t="str">
            <v>0</v>
          </cell>
          <cell r="AZ866" t="str">
            <v>FPL Fibernet</v>
          </cell>
        </row>
        <row r="867">
          <cell r="A867" t="str">
            <v>107100</v>
          </cell>
          <cell r="B867" t="str">
            <v>0314</v>
          </cell>
          <cell r="C867" t="str">
            <v>06300</v>
          </cell>
          <cell r="D867" t="str">
            <v>0FIBER</v>
          </cell>
          <cell r="E867" t="str">
            <v>314000</v>
          </cell>
          <cell r="F867" t="str">
            <v>0662</v>
          </cell>
          <cell r="G867" t="str">
            <v>52450</v>
          </cell>
          <cell r="H867" t="str">
            <v>A</v>
          </cell>
          <cell r="I867" t="str">
            <v>00000041</v>
          </cell>
          <cell r="J867">
            <v>63</v>
          </cell>
          <cell r="K867">
            <v>314</v>
          </cell>
          <cell r="L867">
            <v>6350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 t="str">
            <v>0662</v>
          </cell>
          <cell r="R867" t="str">
            <v>52450</v>
          </cell>
          <cell r="S867" t="str">
            <v>200212</v>
          </cell>
          <cell r="T867" t="str">
            <v>SA01</v>
          </cell>
          <cell r="U867">
            <v>4636.41</v>
          </cell>
          <cell r="W867">
            <v>0</v>
          </cell>
          <cell r="Y867">
            <v>0</v>
          </cell>
          <cell r="Z867">
            <v>0</v>
          </cell>
          <cell r="AA867" t="str">
            <v>BCH</v>
          </cell>
          <cell r="AB867" t="str">
            <v>450002350</v>
          </cell>
          <cell r="AC867" t="str">
            <v>PO#</v>
          </cell>
          <cell r="AE867" t="str">
            <v>S/R</v>
          </cell>
          <cell r="AI867" t="str">
            <v>PYN</v>
          </cell>
          <cell r="AJ867" t="str">
            <v>CSX TRANSPORTATION</v>
          </cell>
          <cell r="AK867" t="str">
            <v>VND</v>
          </cell>
          <cell r="AL867" t="str">
            <v>546000720</v>
          </cell>
          <cell r="AM867" t="str">
            <v>FAC</v>
          </cell>
          <cell r="AN867" t="str">
            <v>000</v>
          </cell>
          <cell r="AQ867" t="str">
            <v>NVD</v>
          </cell>
          <cell r="AR867" t="str">
            <v>2002-09-</v>
          </cell>
          <cell r="AU867" t="str">
            <v>INVOICE# 7044098    CSX TRANSPORTATION  1900003296</v>
          </cell>
          <cell r="AV867" t="str">
            <v>DXC0E68</v>
          </cell>
          <cell r="AW867" t="str">
            <v>000</v>
          </cell>
          <cell r="AX867" t="str">
            <v>00</v>
          </cell>
          <cell r="AY867" t="str">
            <v>0</v>
          </cell>
          <cell r="AZ867" t="str">
            <v>FPL Fibernet</v>
          </cell>
        </row>
        <row r="868">
          <cell r="A868" t="str">
            <v>107100</v>
          </cell>
          <cell r="B868" t="str">
            <v>0314</v>
          </cell>
          <cell r="C868" t="str">
            <v>06300</v>
          </cell>
          <cell r="D868" t="str">
            <v>0FIBER</v>
          </cell>
          <cell r="E868" t="str">
            <v>314000</v>
          </cell>
          <cell r="F868" t="str">
            <v>0790</v>
          </cell>
          <cell r="G868" t="str">
            <v>65000</v>
          </cell>
          <cell r="H868" t="str">
            <v>A</v>
          </cell>
          <cell r="I868" t="str">
            <v>00000041</v>
          </cell>
          <cell r="J868">
            <v>9</v>
          </cell>
          <cell r="K868">
            <v>314</v>
          </cell>
          <cell r="L868">
            <v>6350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 t="str">
            <v>0790</v>
          </cell>
          <cell r="R868" t="str">
            <v>65000</v>
          </cell>
          <cell r="S868" t="str">
            <v>200212</v>
          </cell>
          <cell r="T868" t="str">
            <v>CA01</v>
          </cell>
          <cell r="U868">
            <v>-274587.92</v>
          </cell>
          <cell r="V868" t="str">
            <v>LDB</v>
          </cell>
          <cell r="W868">
            <v>0</v>
          </cell>
          <cell r="Y868">
            <v>0</v>
          </cell>
          <cell r="Z868">
            <v>0</v>
          </cell>
          <cell r="AA868" t="str">
            <v>BCH</v>
          </cell>
          <cell r="AB868" t="str">
            <v>0023</v>
          </cell>
          <cell r="AC868" t="str">
            <v>WKS</v>
          </cell>
          <cell r="AE868" t="str">
            <v>JV#</v>
          </cell>
          <cell r="AF868" t="str">
            <v>1232</v>
          </cell>
          <cell r="AG868" t="str">
            <v>FRN</v>
          </cell>
          <cell r="AH868" t="str">
            <v>6350</v>
          </cell>
          <cell r="AI868" t="str">
            <v>RP#</v>
          </cell>
          <cell r="AJ868" t="str">
            <v>000</v>
          </cell>
          <cell r="AK868" t="str">
            <v>CTL</v>
          </cell>
          <cell r="AM868" t="str">
            <v>RF#</v>
          </cell>
          <cell r="AU868" t="str">
            <v>TO PLACE IN SERVICE</v>
          </cell>
          <cell r="AZ868" t="str">
            <v>FPL Fibernet</v>
          </cell>
        </row>
        <row r="869">
          <cell r="A869" t="str">
            <v>107100</v>
          </cell>
          <cell r="B869" t="str">
            <v>0314</v>
          </cell>
          <cell r="C869" t="str">
            <v>06300</v>
          </cell>
          <cell r="D869" t="str">
            <v>0FIBER</v>
          </cell>
          <cell r="E869" t="str">
            <v>314000</v>
          </cell>
          <cell r="F869" t="str">
            <v>0790</v>
          </cell>
          <cell r="G869" t="str">
            <v>65000</v>
          </cell>
          <cell r="H869" t="str">
            <v>A</v>
          </cell>
          <cell r="I869" t="str">
            <v>00000041</v>
          </cell>
          <cell r="J869">
            <v>63</v>
          </cell>
          <cell r="K869">
            <v>314</v>
          </cell>
          <cell r="L869">
            <v>6350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 t="str">
            <v>0790</v>
          </cell>
          <cell r="R869" t="str">
            <v>65000</v>
          </cell>
          <cell r="S869" t="str">
            <v>200212</v>
          </cell>
          <cell r="T869" t="str">
            <v>CA01</v>
          </cell>
          <cell r="U869">
            <v>218000</v>
          </cell>
          <cell r="V869" t="str">
            <v>LDB</v>
          </cell>
          <cell r="W869">
            <v>0</v>
          </cell>
          <cell r="Y869">
            <v>0</v>
          </cell>
          <cell r="Z869">
            <v>0</v>
          </cell>
          <cell r="AA869" t="str">
            <v>BCH</v>
          </cell>
          <cell r="AB869" t="str">
            <v>0015</v>
          </cell>
          <cell r="AC869" t="str">
            <v>WKS</v>
          </cell>
          <cell r="AE869" t="str">
            <v>JV#</v>
          </cell>
          <cell r="AF869" t="str">
            <v>1232</v>
          </cell>
          <cell r="AG869" t="str">
            <v>FRN</v>
          </cell>
          <cell r="AH869" t="str">
            <v>6350</v>
          </cell>
          <cell r="AI869" t="str">
            <v>RP#</v>
          </cell>
          <cell r="AJ869" t="str">
            <v>000</v>
          </cell>
          <cell r="AK869" t="str">
            <v>CTL</v>
          </cell>
          <cell r="AM869" t="str">
            <v>RF#</v>
          </cell>
          <cell r="AU869" t="str">
            <v>ACCRUAL OF DEC 02 CAPITAL</v>
          </cell>
          <cell r="AZ869" t="str">
            <v>FPL Fibernet</v>
          </cell>
        </row>
        <row r="870">
          <cell r="A870" t="str">
            <v>107100</v>
          </cell>
          <cell r="B870" t="str">
            <v>0314</v>
          </cell>
          <cell r="C870" t="str">
            <v>06300</v>
          </cell>
          <cell r="D870" t="str">
            <v>0FIBER</v>
          </cell>
          <cell r="E870" t="str">
            <v>314000</v>
          </cell>
          <cell r="F870" t="str">
            <v>0790</v>
          </cell>
          <cell r="G870" t="str">
            <v>65000</v>
          </cell>
          <cell r="H870" t="str">
            <v>A</v>
          </cell>
          <cell r="I870" t="str">
            <v>00000041</v>
          </cell>
          <cell r="J870">
            <v>63</v>
          </cell>
          <cell r="K870">
            <v>314</v>
          </cell>
          <cell r="L870">
            <v>6350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 t="str">
            <v>0790</v>
          </cell>
          <cell r="R870" t="str">
            <v>65000</v>
          </cell>
          <cell r="S870" t="str">
            <v>200212</v>
          </cell>
          <cell r="T870" t="str">
            <v>CA01</v>
          </cell>
          <cell r="U870">
            <v>238000</v>
          </cell>
          <cell r="V870" t="str">
            <v>LDB</v>
          </cell>
          <cell r="W870">
            <v>0</v>
          </cell>
          <cell r="Y870">
            <v>0</v>
          </cell>
          <cell r="Z870">
            <v>0</v>
          </cell>
          <cell r="AA870" t="str">
            <v>BCH</v>
          </cell>
          <cell r="AB870" t="str">
            <v>0024</v>
          </cell>
          <cell r="AC870" t="str">
            <v>WKS</v>
          </cell>
          <cell r="AE870" t="str">
            <v>JV#</v>
          </cell>
          <cell r="AF870" t="str">
            <v>1232</v>
          </cell>
          <cell r="AG870" t="str">
            <v>FRN</v>
          </cell>
          <cell r="AH870" t="str">
            <v>6350</v>
          </cell>
          <cell r="AI870" t="str">
            <v>RP#</v>
          </cell>
          <cell r="AJ870" t="str">
            <v>000</v>
          </cell>
          <cell r="AK870" t="str">
            <v>CTL</v>
          </cell>
          <cell r="AM870" t="str">
            <v>RF#</v>
          </cell>
          <cell r="AU870" t="str">
            <v>ACCR DEC 02 CAP-FELIX EQU</v>
          </cell>
          <cell r="AZ870" t="str">
            <v>FPL Fibernet</v>
          </cell>
        </row>
        <row r="871">
          <cell r="A871" t="str">
            <v>107100</v>
          </cell>
          <cell r="B871" t="str">
            <v>0314</v>
          </cell>
          <cell r="C871" t="str">
            <v>06300</v>
          </cell>
          <cell r="D871" t="str">
            <v>0FIBER</v>
          </cell>
          <cell r="E871" t="str">
            <v>314000</v>
          </cell>
          <cell r="F871" t="str">
            <v>0790</v>
          </cell>
          <cell r="G871" t="str">
            <v>65000</v>
          </cell>
          <cell r="H871" t="str">
            <v>A</v>
          </cell>
          <cell r="I871" t="str">
            <v>00000041</v>
          </cell>
          <cell r="J871">
            <v>63</v>
          </cell>
          <cell r="K871">
            <v>314</v>
          </cell>
          <cell r="L871">
            <v>6350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 t="str">
            <v>0790</v>
          </cell>
          <cell r="R871" t="str">
            <v>65000</v>
          </cell>
          <cell r="S871" t="str">
            <v>200212</v>
          </cell>
          <cell r="T871" t="str">
            <v>CA01</v>
          </cell>
          <cell r="U871">
            <v>-503440</v>
          </cell>
          <cell r="V871" t="str">
            <v>LDB</v>
          </cell>
          <cell r="W871">
            <v>0</v>
          </cell>
          <cell r="Y871">
            <v>0</v>
          </cell>
          <cell r="Z871">
            <v>0</v>
          </cell>
          <cell r="AA871" t="str">
            <v>BCH</v>
          </cell>
          <cell r="AB871" t="str">
            <v>0003</v>
          </cell>
          <cell r="AC871" t="str">
            <v>WKS</v>
          </cell>
          <cell r="AE871" t="str">
            <v>JV#</v>
          </cell>
          <cell r="AF871" t="str">
            <v>1232</v>
          </cell>
          <cell r="AG871" t="str">
            <v>FRN</v>
          </cell>
          <cell r="AH871" t="str">
            <v>6350</v>
          </cell>
          <cell r="AI871" t="str">
            <v>RP#</v>
          </cell>
          <cell r="AJ871" t="str">
            <v>000</v>
          </cell>
          <cell r="AK871" t="str">
            <v>CTL</v>
          </cell>
          <cell r="AM871" t="str">
            <v>RF#</v>
          </cell>
          <cell r="AU871" t="str">
            <v>AC-REV ACCRUAL OF OCT 02 CAPITA</v>
          </cell>
          <cell r="AZ871" t="str">
            <v>FPL Fibernet</v>
          </cell>
        </row>
        <row r="872">
          <cell r="A872" t="str">
            <v>107100</v>
          </cell>
          <cell r="B872" t="str">
            <v>0314</v>
          </cell>
          <cell r="C872" t="str">
            <v>06300</v>
          </cell>
          <cell r="D872" t="str">
            <v>0FIBER</v>
          </cell>
          <cell r="E872" t="str">
            <v>314000</v>
          </cell>
          <cell r="F872" t="str">
            <v>0901</v>
          </cell>
          <cell r="G872" t="str">
            <v>52450</v>
          </cell>
          <cell r="H872" t="str">
            <v>A</v>
          </cell>
          <cell r="I872" t="str">
            <v>00000041</v>
          </cell>
          <cell r="J872">
            <v>63</v>
          </cell>
          <cell r="K872">
            <v>314</v>
          </cell>
          <cell r="L872">
            <v>6350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 t="str">
            <v>0901</v>
          </cell>
          <cell r="R872" t="str">
            <v>52450</v>
          </cell>
          <cell r="S872" t="str">
            <v>200212</v>
          </cell>
          <cell r="T872" t="str">
            <v>SA01</v>
          </cell>
          <cell r="U872">
            <v>22.68</v>
          </cell>
          <cell r="W872">
            <v>0</v>
          </cell>
          <cell r="Y872">
            <v>0</v>
          </cell>
          <cell r="Z872">
            <v>0</v>
          </cell>
          <cell r="AA872" t="str">
            <v>BCH</v>
          </cell>
          <cell r="AB872" t="str">
            <v>450002338</v>
          </cell>
          <cell r="AC872" t="str">
            <v>PO#</v>
          </cell>
          <cell r="AE872" t="str">
            <v>S/R</v>
          </cell>
          <cell r="AI872" t="str">
            <v>PYN</v>
          </cell>
          <cell r="AJ872" t="str">
            <v>DELATTE L R</v>
          </cell>
          <cell r="AK872" t="str">
            <v>VND</v>
          </cell>
          <cell r="AL872" t="str">
            <v>437491989</v>
          </cell>
          <cell r="AM872" t="str">
            <v>FAC</v>
          </cell>
          <cell r="AN872" t="str">
            <v>000</v>
          </cell>
          <cell r="AQ872" t="str">
            <v>NVD</v>
          </cell>
          <cell r="AR872" t="str">
            <v>2002-11-</v>
          </cell>
          <cell r="AU872" t="str">
            <v>L DELATTE MEALS     DELATTE L R         1900003265</v>
          </cell>
          <cell r="AV872" t="str">
            <v>WF-BATCH</v>
          </cell>
          <cell r="AW872" t="str">
            <v>000</v>
          </cell>
          <cell r="AX872" t="str">
            <v>00</v>
          </cell>
          <cell r="AY872" t="str">
            <v>0</v>
          </cell>
          <cell r="AZ872" t="str">
            <v>FPL Fibernet</v>
          </cell>
        </row>
        <row r="873">
          <cell r="A873" t="str">
            <v>107100</v>
          </cell>
          <cell r="B873" t="str">
            <v>0314</v>
          </cell>
          <cell r="C873" t="str">
            <v>06300</v>
          </cell>
          <cell r="D873" t="str">
            <v>0FIBER</v>
          </cell>
          <cell r="E873" t="str">
            <v>314000</v>
          </cell>
          <cell r="F873" t="str">
            <v>0902</v>
          </cell>
          <cell r="G873" t="str">
            <v>52450</v>
          </cell>
          <cell r="H873" t="str">
            <v>A</v>
          </cell>
          <cell r="I873" t="str">
            <v>00000041</v>
          </cell>
          <cell r="J873">
            <v>63</v>
          </cell>
          <cell r="K873">
            <v>314</v>
          </cell>
          <cell r="L873">
            <v>6350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 t="str">
            <v>0902</v>
          </cell>
          <cell r="R873" t="str">
            <v>52450</v>
          </cell>
          <cell r="S873" t="str">
            <v>200212</v>
          </cell>
          <cell r="T873" t="str">
            <v>SA01</v>
          </cell>
          <cell r="U873">
            <v>51.79</v>
          </cell>
          <cell r="W873">
            <v>0</v>
          </cell>
          <cell r="Y873">
            <v>0</v>
          </cell>
          <cell r="Z873">
            <v>0</v>
          </cell>
          <cell r="AA873" t="str">
            <v>BCH</v>
          </cell>
          <cell r="AB873" t="str">
            <v>450002338</v>
          </cell>
          <cell r="AC873" t="str">
            <v>PO#</v>
          </cell>
          <cell r="AE873" t="str">
            <v>S/R</v>
          </cell>
          <cell r="AI873" t="str">
            <v>PYN</v>
          </cell>
          <cell r="AJ873" t="str">
            <v>DELATTE L R</v>
          </cell>
          <cell r="AK873" t="str">
            <v>VND</v>
          </cell>
          <cell r="AL873" t="str">
            <v>437491989</v>
          </cell>
          <cell r="AM873" t="str">
            <v>FAC</v>
          </cell>
          <cell r="AN873" t="str">
            <v>000</v>
          </cell>
          <cell r="AQ873" t="str">
            <v>NVD</v>
          </cell>
          <cell r="AR873" t="str">
            <v>2002-11-</v>
          </cell>
          <cell r="AU873" t="str">
            <v>L DELATTE HOTEL     DELATTE L R         1900003265</v>
          </cell>
          <cell r="AV873" t="str">
            <v>WF-BATCH</v>
          </cell>
          <cell r="AW873" t="str">
            <v>000</v>
          </cell>
          <cell r="AX873" t="str">
            <v>00</v>
          </cell>
          <cell r="AY873" t="str">
            <v>0</v>
          </cell>
          <cell r="AZ873" t="str">
            <v>FPL Fibernet</v>
          </cell>
        </row>
        <row r="874">
          <cell r="A874" t="str">
            <v>107100</v>
          </cell>
          <cell r="B874" t="str">
            <v>0314</v>
          </cell>
          <cell r="C874" t="str">
            <v>06300</v>
          </cell>
          <cell r="D874" t="str">
            <v>0FIBER</v>
          </cell>
          <cell r="E874" t="str">
            <v>314000</v>
          </cell>
          <cell r="F874" t="str">
            <v>0790</v>
          </cell>
          <cell r="G874" t="str">
            <v>65000</v>
          </cell>
          <cell r="H874" t="str">
            <v>A</v>
          </cell>
          <cell r="I874" t="str">
            <v>00000041</v>
          </cell>
          <cell r="J874">
            <v>9</v>
          </cell>
          <cell r="K874">
            <v>314</v>
          </cell>
          <cell r="L874">
            <v>6352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 t="str">
            <v>0790</v>
          </cell>
          <cell r="R874" t="str">
            <v>65000</v>
          </cell>
          <cell r="S874" t="str">
            <v>200212</v>
          </cell>
          <cell r="T874" t="str">
            <v>CA01</v>
          </cell>
          <cell r="U874">
            <v>-1527.9</v>
          </cell>
          <cell r="V874" t="str">
            <v>LDB</v>
          </cell>
          <cell r="W874">
            <v>0</v>
          </cell>
          <cell r="Y874">
            <v>0</v>
          </cell>
          <cell r="Z874">
            <v>0</v>
          </cell>
          <cell r="AA874" t="str">
            <v>BCH</v>
          </cell>
          <cell r="AB874" t="str">
            <v>0023</v>
          </cell>
          <cell r="AC874" t="str">
            <v>WKS</v>
          </cell>
          <cell r="AE874" t="str">
            <v>JV#</v>
          </cell>
          <cell r="AF874" t="str">
            <v>1232</v>
          </cell>
          <cell r="AG874" t="str">
            <v>FRN</v>
          </cell>
          <cell r="AH874" t="str">
            <v>6352</v>
          </cell>
          <cell r="AI874" t="str">
            <v>RP#</v>
          </cell>
          <cell r="AJ874" t="str">
            <v>000</v>
          </cell>
          <cell r="AK874" t="str">
            <v>CTL</v>
          </cell>
          <cell r="AM874" t="str">
            <v>RF#</v>
          </cell>
          <cell r="AU874" t="str">
            <v>TO PLACE IN SERVICE</v>
          </cell>
          <cell r="AZ874" t="str">
            <v>FPL Fibernet</v>
          </cell>
        </row>
        <row r="875">
          <cell r="A875" t="str">
            <v>107100</v>
          </cell>
          <cell r="B875" t="str">
            <v>0385</v>
          </cell>
          <cell r="C875" t="str">
            <v>06300</v>
          </cell>
          <cell r="D875" t="str">
            <v>0FIBER</v>
          </cell>
          <cell r="E875" t="str">
            <v>385000</v>
          </cell>
          <cell r="F875" t="str">
            <v>0625</v>
          </cell>
          <cell r="G875" t="str">
            <v>52450</v>
          </cell>
          <cell r="H875" t="str">
            <v>A</v>
          </cell>
          <cell r="I875" t="str">
            <v>00000041</v>
          </cell>
          <cell r="J875">
            <v>60</v>
          </cell>
          <cell r="K875">
            <v>385</v>
          </cell>
          <cell r="L875">
            <v>6352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 t="str">
            <v>0625</v>
          </cell>
          <cell r="R875" t="str">
            <v>52450</v>
          </cell>
          <cell r="S875" t="str">
            <v>200212</v>
          </cell>
          <cell r="T875" t="str">
            <v>SA01</v>
          </cell>
          <cell r="U875">
            <v>16.5</v>
          </cell>
          <cell r="W875">
            <v>0</v>
          </cell>
          <cell r="Y875">
            <v>0</v>
          </cell>
          <cell r="Z875">
            <v>0</v>
          </cell>
          <cell r="AA875" t="str">
            <v>BCH</v>
          </cell>
          <cell r="AB875" t="str">
            <v>450002343</v>
          </cell>
          <cell r="AC875" t="str">
            <v>PO#</v>
          </cell>
          <cell r="AE875" t="str">
            <v>S/R</v>
          </cell>
          <cell r="AI875" t="str">
            <v>PYN</v>
          </cell>
          <cell r="AJ875" t="str">
            <v>CAJIGAS R C</v>
          </cell>
          <cell r="AK875" t="str">
            <v>VND</v>
          </cell>
          <cell r="AL875" t="str">
            <v>264370702</v>
          </cell>
          <cell r="AM875" t="str">
            <v>FAC</v>
          </cell>
          <cell r="AN875" t="str">
            <v>000</v>
          </cell>
          <cell r="AQ875" t="str">
            <v>NVD</v>
          </cell>
          <cell r="AR875" t="str">
            <v>2002-11-</v>
          </cell>
          <cell r="AU875" t="str">
            <v>R CAJIGAS MISC      CAJIGAS R C         1900003290</v>
          </cell>
          <cell r="AV875" t="str">
            <v>WF-BATCH</v>
          </cell>
          <cell r="AW875" t="str">
            <v>000</v>
          </cell>
          <cell r="AX875" t="str">
            <v>00</v>
          </cell>
          <cell r="AY875" t="str">
            <v>0</v>
          </cell>
          <cell r="AZ875" t="str">
            <v>FPL Fibernet</v>
          </cell>
        </row>
        <row r="876">
          <cell r="A876" t="str">
            <v>107100</v>
          </cell>
          <cell r="B876" t="str">
            <v>0385</v>
          </cell>
          <cell r="C876" t="str">
            <v>06300</v>
          </cell>
          <cell r="D876" t="str">
            <v>0FIBER</v>
          </cell>
          <cell r="E876" t="str">
            <v>385000</v>
          </cell>
          <cell r="F876" t="str">
            <v>0903</v>
          </cell>
          <cell r="G876" t="str">
            <v>52450</v>
          </cell>
          <cell r="H876" t="str">
            <v>A</v>
          </cell>
          <cell r="I876" t="str">
            <v>00000041</v>
          </cell>
          <cell r="J876">
            <v>60</v>
          </cell>
          <cell r="K876">
            <v>385</v>
          </cell>
          <cell r="L876">
            <v>6352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 t="str">
            <v>0903</v>
          </cell>
          <cell r="R876" t="str">
            <v>52450</v>
          </cell>
          <cell r="S876" t="str">
            <v>200212</v>
          </cell>
          <cell r="T876" t="str">
            <v>SA01</v>
          </cell>
          <cell r="U876">
            <v>218.25</v>
          </cell>
          <cell r="W876">
            <v>0</v>
          </cell>
          <cell r="Y876">
            <v>0</v>
          </cell>
          <cell r="Z876">
            <v>0</v>
          </cell>
          <cell r="AA876" t="str">
            <v>BCH</v>
          </cell>
          <cell r="AB876" t="str">
            <v>450002343</v>
          </cell>
          <cell r="AC876" t="str">
            <v>PO#</v>
          </cell>
          <cell r="AE876" t="str">
            <v>S/R</v>
          </cell>
          <cell r="AI876" t="str">
            <v>PYN</v>
          </cell>
          <cell r="AJ876" t="str">
            <v>CAJIGAS R C</v>
          </cell>
          <cell r="AK876" t="str">
            <v>VND</v>
          </cell>
          <cell r="AL876" t="str">
            <v>264370702</v>
          </cell>
          <cell r="AM876" t="str">
            <v>FAC</v>
          </cell>
          <cell r="AN876" t="str">
            <v>000</v>
          </cell>
          <cell r="AQ876" t="str">
            <v>NVD</v>
          </cell>
          <cell r="AR876" t="str">
            <v>2002-11-</v>
          </cell>
          <cell r="AU876" t="str">
            <v>R CAJIGAS AIR FARE  CAJIGAS R C         1900003290</v>
          </cell>
          <cell r="AV876" t="str">
            <v>WF-BATCH</v>
          </cell>
          <cell r="AW876" t="str">
            <v>000</v>
          </cell>
          <cell r="AX876" t="str">
            <v>00</v>
          </cell>
          <cell r="AY876" t="str">
            <v>0</v>
          </cell>
          <cell r="AZ876" t="str">
            <v>FPL Fibernet</v>
          </cell>
        </row>
        <row r="877">
          <cell r="A877" t="str">
            <v>107100</v>
          </cell>
          <cell r="B877" t="str">
            <v>0312</v>
          </cell>
          <cell r="C877" t="str">
            <v>06300</v>
          </cell>
          <cell r="D877" t="str">
            <v>0FIBER</v>
          </cell>
          <cell r="E877" t="str">
            <v>312000</v>
          </cell>
          <cell r="F877" t="str">
            <v>0790</v>
          </cell>
          <cell r="G877" t="str">
            <v>65000</v>
          </cell>
          <cell r="H877" t="str">
            <v>A</v>
          </cell>
          <cell r="I877" t="str">
            <v>00000041</v>
          </cell>
          <cell r="J877">
            <v>9</v>
          </cell>
          <cell r="K877">
            <v>312</v>
          </cell>
          <cell r="L877">
            <v>6354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 t="str">
            <v>0790</v>
          </cell>
          <cell r="R877" t="str">
            <v>65000</v>
          </cell>
          <cell r="S877" t="str">
            <v>200212</v>
          </cell>
          <cell r="T877" t="str">
            <v>CA01</v>
          </cell>
          <cell r="U877">
            <v>-2083.9</v>
          </cell>
          <cell r="V877" t="str">
            <v>LDB</v>
          </cell>
          <cell r="W877">
            <v>0</v>
          </cell>
          <cell r="Y877">
            <v>0</v>
          </cell>
          <cell r="Z877">
            <v>0</v>
          </cell>
          <cell r="AA877" t="str">
            <v>BCH</v>
          </cell>
          <cell r="AB877" t="str">
            <v>0023</v>
          </cell>
          <cell r="AC877" t="str">
            <v>WKS</v>
          </cell>
          <cell r="AE877" t="str">
            <v>JV#</v>
          </cell>
          <cell r="AF877" t="str">
            <v>1232</v>
          </cell>
          <cell r="AG877" t="str">
            <v>FRN</v>
          </cell>
          <cell r="AH877" t="str">
            <v>6354</v>
          </cell>
          <cell r="AI877" t="str">
            <v>RP#</v>
          </cell>
          <cell r="AJ877" t="str">
            <v>000</v>
          </cell>
          <cell r="AK877" t="str">
            <v>CTL</v>
          </cell>
          <cell r="AM877" t="str">
            <v>RF#</v>
          </cell>
          <cell r="AU877" t="str">
            <v>TO PLACE IN SERVICE</v>
          </cell>
          <cell r="AZ877" t="str">
            <v>FPL Fibernet</v>
          </cell>
        </row>
        <row r="878">
          <cell r="A878" t="str">
            <v>107100</v>
          </cell>
          <cell r="B878" t="str">
            <v>0312</v>
          </cell>
          <cell r="C878" t="str">
            <v>06001</v>
          </cell>
          <cell r="D878" t="str">
            <v>0ELECT</v>
          </cell>
          <cell r="E878" t="str">
            <v>312000</v>
          </cell>
          <cell r="F878" t="str">
            <v>0662</v>
          </cell>
          <cell r="G878" t="str">
            <v>51450</v>
          </cell>
          <cell r="H878" t="str">
            <v>A</v>
          </cell>
          <cell r="I878" t="str">
            <v>00000041</v>
          </cell>
          <cell r="J878">
            <v>66</v>
          </cell>
          <cell r="K878">
            <v>312</v>
          </cell>
          <cell r="L878">
            <v>6355</v>
          </cell>
          <cell r="M878">
            <v>398</v>
          </cell>
          <cell r="N878">
            <v>0</v>
          </cell>
          <cell r="O878">
            <v>1</v>
          </cell>
          <cell r="P878">
            <v>398.00099999999998</v>
          </cell>
          <cell r="Q878" t="str">
            <v>0662</v>
          </cell>
          <cell r="R878" t="str">
            <v>51450</v>
          </cell>
          <cell r="S878" t="str">
            <v>200212</v>
          </cell>
          <cell r="T878" t="str">
            <v>SA01</v>
          </cell>
          <cell r="U878">
            <v>10625</v>
          </cell>
          <cell r="W878">
            <v>0</v>
          </cell>
          <cell r="Y878">
            <v>0</v>
          </cell>
          <cell r="Z878">
            <v>1</v>
          </cell>
          <cell r="AA878" t="str">
            <v>BCH</v>
          </cell>
          <cell r="AB878" t="str">
            <v>450002361</v>
          </cell>
          <cell r="AC878" t="str">
            <v>PO#</v>
          </cell>
          <cell r="AD878" t="str">
            <v>4500126177</v>
          </cell>
          <cell r="AE878" t="str">
            <v>S/R</v>
          </cell>
          <cell r="AF878" t="str">
            <v>337</v>
          </cell>
          <cell r="AI878" t="str">
            <v>PYN</v>
          </cell>
          <cell r="AJ878" t="str">
            <v>SYNCHRONET INC</v>
          </cell>
          <cell r="AK878" t="str">
            <v>VND</v>
          </cell>
          <cell r="AL878" t="str">
            <v>582523899</v>
          </cell>
          <cell r="AM878" t="str">
            <v>FAC</v>
          </cell>
          <cell r="AN878" t="str">
            <v>000</v>
          </cell>
          <cell r="AQ878" t="str">
            <v>NVD</v>
          </cell>
          <cell r="AR878" t="str">
            <v>2002-12-</v>
          </cell>
          <cell r="AU878" t="str">
            <v>INVOICE# FPL2234A   SYNCHRONET INC      5000003711</v>
          </cell>
          <cell r="AV878" t="str">
            <v>WF-BATCH</v>
          </cell>
          <cell r="AW878" t="str">
            <v>000</v>
          </cell>
          <cell r="AX878" t="str">
            <v>00</v>
          </cell>
          <cell r="AY878" t="str">
            <v>0</v>
          </cell>
          <cell r="AZ878" t="str">
            <v>FPL Fibernet</v>
          </cell>
        </row>
        <row r="879">
          <cell r="A879" t="str">
            <v>107100</v>
          </cell>
          <cell r="B879" t="str">
            <v>0312</v>
          </cell>
          <cell r="C879" t="str">
            <v>06001</v>
          </cell>
          <cell r="D879" t="str">
            <v>0ELECT</v>
          </cell>
          <cell r="E879" t="str">
            <v>312000</v>
          </cell>
          <cell r="F879" t="str">
            <v>0790</v>
          </cell>
          <cell r="G879" t="str">
            <v>65000</v>
          </cell>
          <cell r="H879" t="str">
            <v>A</v>
          </cell>
          <cell r="I879" t="str">
            <v>00000041</v>
          </cell>
          <cell r="J879">
            <v>65</v>
          </cell>
          <cell r="K879">
            <v>312</v>
          </cell>
          <cell r="L879">
            <v>6355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 t="str">
            <v>0790</v>
          </cell>
          <cell r="R879" t="str">
            <v>65000</v>
          </cell>
          <cell r="S879" t="str">
            <v>200212</v>
          </cell>
          <cell r="T879" t="str">
            <v>CA01</v>
          </cell>
          <cell r="U879">
            <v>5000</v>
          </cell>
          <cell r="V879" t="str">
            <v>LDB</v>
          </cell>
          <cell r="W879">
            <v>0</v>
          </cell>
          <cell r="Y879">
            <v>0</v>
          </cell>
          <cell r="Z879">
            <v>0</v>
          </cell>
          <cell r="AA879" t="str">
            <v>BCH</v>
          </cell>
          <cell r="AB879" t="str">
            <v>0011</v>
          </cell>
          <cell r="AC879" t="str">
            <v>WKS</v>
          </cell>
          <cell r="AE879" t="str">
            <v>JV#</v>
          </cell>
          <cell r="AF879" t="str">
            <v>1232</v>
          </cell>
          <cell r="AG879" t="str">
            <v>FRN</v>
          </cell>
          <cell r="AH879" t="str">
            <v>6355</v>
          </cell>
          <cell r="AI879" t="str">
            <v>RP#</v>
          </cell>
          <cell r="AJ879" t="str">
            <v>000</v>
          </cell>
          <cell r="AK879" t="str">
            <v>CTL</v>
          </cell>
          <cell r="AM879" t="str">
            <v>RF#</v>
          </cell>
          <cell r="AU879" t="str">
            <v>ACCRUAL OF OCT 02 CAPITAL</v>
          </cell>
          <cell r="AZ879" t="str">
            <v>FPL Fibernet</v>
          </cell>
        </row>
        <row r="880">
          <cell r="A880" t="str">
            <v>107100</v>
          </cell>
          <cell r="B880" t="str">
            <v>0312</v>
          </cell>
          <cell r="C880" t="str">
            <v>06001</v>
          </cell>
          <cell r="D880" t="str">
            <v>0ELECT</v>
          </cell>
          <cell r="E880" t="str">
            <v>312000</v>
          </cell>
          <cell r="F880" t="str">
            <v>0790</v>
          </cell>
          <cell r="G880" t="str">
            <v>65000</v>
          </cell>
          <cell r="H880" t="str">
            <v>A</v>
          </cell>
          <cell r="I880" t="str">
            <v>00000041</v>
          </cell>
          <cell r="J880">
            <v>70</v>
          </cell>
          <cell r="K880">
            <v>312</v>
          </cell>
          <cell r="L880">
            <v>6355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 t="str">
            <v>0790</v>
          </cell>
          <cell r="R880" t="str">
            <v>65000</v>
          </cell>
          <cell r="S880" t="str">
            <v>200212</v>
          </cell>
          <cell r="T880" t="str">
            <v>CA01</v>
          </cell>
          <cell r="U880">
            <v>-18481.25</v>
          </cell>
          <cell r="V880" t="str">
            <v>LDB</v>
          </cell>
          <cell r="W880">
            <v>0</v>
          </cell>
          <cell r="Y880">
            <v>0</v>
          </cell>
          <cell r="Z880">
            <v>0</v>
          </cell>
          <cell r="AA880" t="str">
            <v>BCH</v>
          </cell>
          <cell r="AB880" t="str">
            <v>0023</v>
          </cell>
          <cell r="AC880" t="str">
            <v>WKS</v>
          </cell>
          <cell r="AE880" t="str">
            <v>JV#</v>
          </cell>
          <cell r="AF880" t="str">
            <v>1232</v>
          </cell>
          <cell r="AG880" t="str">
            <v>FRN</v>
          </cell>
          <cell r="AH880" t="str">
            <v>6355</v>
          </cell>
          <cell r="AI880" t="str">
            <v>RP#</v>
          </cell>
          <cell r="AJ880" t="str">
            <v>000</v>
          </cell>
          <cell r="AK880" t="str">
            <v>CTL</v>
          </cell>
          <cell r="AM880" t="str">
            <v>RF#</v>
          </cell>
          <cell r="AU880" t="str">
            <v>TO PLACE IN SERVICE</v>
          </cell>
          <cell r="AZ880" t="str">
            <v>FPL Fibernet</v>
          </cell>
        </row>
        <row r="881">
          <cell r="A881" t="str">
            <v>107100</v>
          </cell>
          <cell r="B881" t="str">
            <v>0312</v>
          </cell>
          <cell r="C881" t="str">
            <v>06300</v>
          </cell>
          <cell r="D881" t="str">
            <v>0FIBER</v>
          </cell>
          <cell r="E881" t="str">
            <v>312000</v>
          </cell>
          <cell r="F881" t="str">
            <v>0803</v>
          </cell>
          <cell r="G881" t="str">
            <v>36000</v>
          </cell>
          <cell r="H881" t="str">
            <v>A</v>
          </cell>
          <cell r="I881" t="str">
            <v>00000041</v>
          </cell>
          <cell r="J881">
            <v>60</v>
          </cell>
          <cell r="K881">
            <v>312</v>
          </cell>
          <cell r="L881">
            <v>6355</v>
          </cell>
          <cell r="M881">
            <v>107</v>
          </cell>
          <cell r="N881">
            <v>10</v>
          </cell>
          <cell r="O881">
            <v>0</v>
          </cell>
          <cell r="P881">
            <v>107.1</v>
          </cell>
          <cell r="Q881" t="str">
            <v>0803</v>
          </cell>
          <cell r="R881" t="str">
            <v>36000</v>
          </cell>
          <cell r="S881" t="str">
            <v>200212</v>
          </cell>
          <cell r="T881" t="str">
            <v>PY42</v>
          </cell>
          <cell r="U881">
            <v>71.45</v>
          </cell>
          <cell r="V881" t="str">
            <v>LDB</v>
          </cell>
          <cell r="W881">
            <v>0</v>
          </cell>
          <cell r="X881" t="str">
            <v>SHR</v>
          </cell>
          <cell r="Y881">
            <v>2</v>
          </cell>
          <cell r="Z881">
            <v>2</v>
          </cell>
          <cell r="AA881" t="str">
            <v>PYP</v>
          </cell>
          <cell r="AB881" t="str">
            <v xml:space="preserve"> 0000026</v>
          </cell>
          <cell r="AC881" t="str">
            <v>PYL</v>
          </cell>
          <cell r="AD881" t="str">
            <v>004366</v>
          </cell>
          <cell r="AE881" t="str">
            <v>EMP</v>
          </cell>
          <cell r="AF881" t="str">
            <v>97355</v>
          </cell>
          <cell r="AG881" t="str">
            <v>JUL</v>
          </cell>
          <cell r="AH881" t="str">
            <v xml:space="preserve"> 000.00</v>
          </cell>
          <cell r="AI881" t="str">
            <v>BCH</v>
          </cell>
          <cell r="AJ881" t="str">
            <v>500</v>
          </cell>
          <cell r="AK881" t="str">
            <v>CLS</v>
          </cell>
          <cell r="AL881" t="str">
            <v>R431</v>
          </cell>
          <cell r="AM881" t="str">
            <v>DTA</v>
          </cell>
          <cell r="AN881" t="str">
            <v xml:space="preserve"> 00000000000.00</v>
          </cell>
          <cell r="AO881" t="str">
            <v>DTH</v>
          </cell>
          <cell r="AP881" t="str">
            <v xml:space="preserve"> 00000000000.00</v>
          </cell>
          <cell r="AV881" t="str">
            <v>000000000</v>
          </cell>
          <cell r="AW881" t="str">
            <v>000</v>
          </cell>
          <cell r="AX881" t="str">
            <v>00</v>
          </cell>
          <cell r="AY881" t="str">
            <v>0</v>
          </cell>
          <cell r="AZ881" t="str">
            <v>FPL Fibernet</v>
          </cell>
        </row>
        <row r="882">
          <cell r="A882" t="str">
            <v>107100</v>
          </cell>
          <cell r="B882" t="str">
            <v>0312</v>
          </cell>
          <cell r="C882" t="str">
            <v>06300</v>
          </cell>
          <cell r="D882" t="str">
            <v>0FIBER</v>
          </cell>
          <cell r="E882" t="str">
            <v>312000</v>
          </cell>
          <cell r="F882" t="str">
            <v>0803</v>
          </cell>
          <cell r="G882" t="str">
            <v>36000</v>
          </cell>
          <cell r="H882" t="str">
            <v>A</v>
          </cell>
          <cell r="I882" t="str">
            <v>00000041</v>
          </cell>
          <cell r="J882">
            <v>60</v>
          </cell>
          <cell r="K882">
            <v>312</v>
          </cell>
          <cell r="L882">
            <v>6355</v>
          </cell>
          <cell r="M882">
            <v>107</v>
          </cell>
          <cell r="N882">
            <v>10</v>
          </cell>
          <cell r="O882">
            <v>0</v>
          </cell>
          <cell r="P882">
            <v>107.1</v>
          </cell>
          <cell r="Q882" t="str">
            <v>0803</v>
          </cell>
          <cell r="R882" t="str">
            <v>36000</v>
          </cell>
          <cell r="S882" t="str">
            <v>200212</v>
          </cell>
          <cell r="T882" t="str">
            <v>PY42</v>
          </cell>
          <cell r="U882">
            <v>656.6</v>
          </cell>
          <cell r="V882" t="str">
            <v>LDB</v>
          </cell>
          <cell r="W882">
            <v>0</v>
          </cell>
          <cell r="X882" t="str">
            <v>SHR</v>
          </cell>
          <cell r="Y882">
            <v>16</v>
          </cell>
          <cell r="Z882">
            <v>16</v>
          </cell>
          <cell r="AA882" t="str">
            <v>PYP</v>
          </cell>
          <cell r="AB882" t="str">
            <v xml:space="preserve"> 0000026</v>
          </cell>
          <cell r="AC882" t="str">
            <v>PYL</v>
          </cell>
          <cell r="AD882" t="str">
            <v>004399</v>
          </cell>
          <cell r="AE882" t="str">
            <v>EMP</v>
          </cell>
          <cell r="AF882" t="str">
            <v>35412</v>
          </cell>
          <cell r="AG882" t="str">
            <v>JUL</v>
          </cell>
          <cell r="AH882" t="str">
            <v xml:space="preserve"> 000.00</v>
          </cell>
          <cell r="AI882" t="str">
            <v>BCH</v>
          </cell>
          <cell r="AJ882" t="str">
            <v>500</v>
          </cell>
          <cell r="AK882" t="str">
            <v>CLS</v>
          </cell>
          <cell r="AL882" t="str">
            <v>R436</v>
          </cell>
          <cell r="AM882" t="str">
            <v>DTA</v>
          </cell>
          <cell r="AN882" t="str">
            <v xml:space="preserve"> 00000000000.00</v>
          </cell>
          <cell r="AO882" t="str">
            <v>DTH</v>
          </cell>
          <cell r="AP882" t="str">
            <v xml:space="preserve"> 00000000000.00</v>
          </cell>
          <cell r="AV882" t="str">
            <v>000000000</v>
          </cell>
          <cell r="AW882" t="str">
            <v>000</v>
          </cell>
          <cell r="AX882" t="str">
            <v>00</v>
          </cell>
          <cell r="AY882" t="str">
            <v>0</v>
          </cell>
          <cell r="AZ882" t="str">
            <v>FPL Fibernet</v>
          </cell>
        </row>
        <row r="883">
          <cell r="A883" t="str">
            <v>107100</v>
          </cell>
          <cell r="B883" t="str">
            <v>0312</v>
          </cell>
          <cell r="C883" t="str">
            <v>06300</v>
          </cell>
          <cell r="D883" t="str">
            <v>0FIBER</v>
          </cell>
          <cell r="E883" t="str">
            <v>312000</v>
          </cell>
          <cell r="F883" t="str">
            <v>0803</v>
          </cell>
          <cell r="G883" t="str">
            <v>36000</v>
          </cell>
          <cell r="H883" t="str">
            <v>A</v>
          </cell>
          <cell r="I883" t="str">
            <v>00000041</v>
          </cell>
          <cell r="J883">
            <v>60</v>
          </cell>
          <cell r="K883">
            <v>312</v>
          </cell>
          <cell r="L883">
            <v>6355</v>
          </cell>
          <cell r="M883">
            <v>107</v>
          </cell>
          <cell r="N883">
            <v>10</v>
          </cell>
          <cell r="O883">
            <v>0</v>
          </cell>
          <cell r="P883">
            <v>107.1</v>
          </cell>
          <cell r="Q883" t="str">
            <v>0803</v>
          </cell>
          <cell r="R883" t="str">
            <v>36000</v>
          </cell>
          <cell r="S883" t="str">
            <v>200212</v>
          </cell>
          <cell r="T883" t="str">
            <v>PY42</v>
          </cell>
          <cell r="U883">
            <v>714.5</v>
          </cell>
          <cell r="V883" t="str">
            <v>LDB</v>
          </cell>
          <cell r="W883">
            <v>0</v>
          </cell>
          <cell r="X883" t="str">
            <v>SHR</v>
          </cell>
          <cell r="Y883">
            <v>20</v>
          </cell>
          <cell r="Z883">
            <v>20</v>
          </cell>
          <cell r="AA883" t="str">
            <v>PYP</v>
          </cell>
          <cell r="AB883" t="str">
            <v xml:space="preserve"> 0000026</v>
          </cell>
          <cell r="AC883" t="str">
            <v>PYL</v>
          </cell>
          <cell r="AD883" t="str">
            <v>004366</v>
          </cell>
          <cell r="AE883" t="str">
            <v>EMP</v>
          </cell>
          <cell r="AF883" t="str">
            <v>97355</v>
          </cell>
          <cell r="AG883" t="str">
            <v>JUL</v>
          </cell>
          <cell r="AH883" t="str">
            <v xml:space="preserve"> 000.00</v>
          </cell>
          <cell r="AI883" t="str">
            <v>BCH</v>
          </cell>
          <cell r="AJ883" t="str">
            <v>500</v>
          </cell>
          <cell r="AK883" t="str">
            <v>CLS</v>
          </cell>
          <cell r="AL883" t="str">
            <v>R431</v>
          </cell>
          <cell r="AM883" t="str">
            <v>DTA</v>
          </cell>
          <cell r="AN883" t="str">
            <v xml:space="preserve"> 00000000000.00</v>
          </cell>
          <cell r="AO883" t="str">
            <v>DTH</v>
          </cell>
          <cell r="AP883" t="str">
            <v xml:space="preserve"> 00000000000.00</v>
          </cell>
          <cell r="AV883" t="str">
            <v>000000000</v>
          </cell>
          <cell r="AW883" t="str">
            <v>000</v>
          </cell>
          <cell r="AX883" t="str">
            <v>00</v>
          </cell>
          <cell r="AY883" t="str">
            <v>0</v>
          </cell>
          <cell r="AZ883" t="str">
            <v>FPL Fibernet</v>
          </cell>
        </row>
        <row r="884">
          <cell r="A884" t="str">
            <v>107100</v>
          </cell>
          <cell r="B884" t="str">
            <v>0385</v>
          </cell>
          <cell r="C884" t="str">
            <v>06300</v>
          </cell>
          <cell r="D884" t="str">
            <v>0FIBER</v>
          </cell>
          <cell r="E884" t="str">
            <v>385000</v>
          </cell>
          <cell r="F884" t="str">
            <v>0803</v>
          </cell>
          <cell r="G884" t="str">
            <v>36000</v>
          </cell>
          <cell r="H884" t="str">
            <v>A</v>
          </cell>
          <cell r="I884" t="str">
            <v>00000041</v>
          </cell>
          <cell r="J884">
            <v>60</v>
          </cell>
          <cell r="K884">
            <v>385</v>
          </cell>
          <cell r="L884">
            <v>6355</v>
          </cell>
          <cell r="M884">
            <v>107</v>
          </cell>
          <cell r="N884">
            <v>10</v>
          </cell>
          <cell r="O884">
            <v>0</v>
          </cell>
          <cell r="P884">
            <v>107.1</v>
          </cell>
          <cell r="Q884" t="str">
            <v>0803</v>
          </cell>
          <cell r="R884" t="str">
            <v>36000</v>
          </cell>
          <cell r="S884" t="str">
            <v>200212</v>
          </cell>
          <cell r="T884" t="str">
            <v>PY42</v>
          </cell>
          <cell r="U884">
            <v>328.3</v>
          </cell>
          <cell r="V884" t="str">
            <v>LDB</v>
          </cell>
          <cell r="W884">
            <v>0</v>
          </cell>
          <cell r="X884" t="str">
            <v>SHR</v>
          </cell>
          <cell r="Y884">
            <v>8</v>
          </cell>
          <cell r="Z884">
            <v>8</v>
          </cell>
          <cell r="AA884" t="str">
            <v>PYP</v>
          </cell>
          <cell r="AB884" t="str">
            <v xml:space="preserve"> 0000025</v>
          </cell>
          <cell r="AC884" t="str">
            <v>PYL</v>
          </cell>
          <cell r="AD884" t="str">
            <v>004399</v>
          </cell>
          <cell r="AE884" t="str">
            <v>EMP</v>
          </cell>
          <cell r="AF884" t="str">
            <v>35412</v>
          </cell>
          <cell r="AG884" t="str">
            <v>JUL</v>
          </cell>
          <cell r="AH884" t="str">
            <v xml:space="preserve"> 000.00</v>
          </cell>
          <cell r="AI884" t="str">
            <v>BCH</v>
          </cell>
          <cell r="AJ884" t="str">
            <v>500</v>
          </cell>
          <cell r="AK884" t="str">
            <v>CLS</v>
          </cell>
          <cell r="AL884" t="str">
            <v>R436</v>
          </cell>
          <cell r="AM884" t="str">
            <v>DTA</v>
          </cell>
          <cell r="AN884" t="str">
            <v xml:space="preserve"> 00000000000.00</v>
          </cell>
          <cell r="AO884" t="str">
            <v>DTH</v>
          </cell>
          <cell r="AP884" t="str">
            <v xml:space="preserve"> 00000000000.00</v>
          </cell>
          <cell r="AV884" t="str">
            <v>000000000</v>
          </cell>
          <cell r="AW884" t="str">
            <v>000</v>
          </cell>
          <cell r="AX884" t="str">
            <v>00</v>
          </cell>
          <cell r="AY884" t="str">
            <v>0</v>
          </cell>
          <cell r="AZ884" t="str">
            <v>FPL Fibernet</v>
          </cell>
        </row>
        <row r="885">
          <cell r="A885" t="str">
            <v>107100</v>
          </cell>
          <cell r="B885" t="str">
            <v>0312</v>
          </cell>
          <cell r="C885" t="str">
            <v>06300</v>
          </cell>
          <cell r="D885" t="str">
            <v>0ELECT</v>
          </cell>
          <cell r="E885" t="str">
            <v>312000</v>
          </cell>
          <cell r="F885" t="str">
            <v>0662</v>
          </cell>
          <cell r="G885" t="str">
            <v>51450</v>
          </cell>
          <cell r="H885" t="str">
            <v>A</v>
          </cell>
          <cell r="I885" t="str">
            <v>00000041</v>
          </cell>
          <cell r="J885">
            <v>66</v>
          </cell>
          <cell r="K885">
            <v>312</v>
          </cell>
          <cell r="L885">
            <v>6356</v>
          </cell>
          <cell r="M885">
            <v>398</v>
          </cell>
          <cell r="N885">
            <v>0</v>
          </cell>
          <cell r="O885">
            <v>1</v>
          </cell>
          <cell r="P885">
            <v>398.00099999999998</v>
          </cell>
          <cell r="Q885" t="str">
            <v>0662</v>
          </cell>
          <cell r="R885" t="str">
            <v>51450</v>
          </cell>
          <cell r="S885" t="str">
            <v>200212</v>
          </cell>
          <cell r="T885" t="str">
            <v>SA01</v>
          </cell>
          <cell r="U885">
            <v>10540</v>
          </cell>
          <cell r="W885">
            <v>0</v>
          </cell>
          <cell r="Y885">
            <v>0</v>
          </cell>
          <cell r="Z885">
            <v>1</v>
          </cell>
          <cell r="AA885" t="str">
            <v>BCH</v>
          </cell>
          <cell r="AB885" t="str">
            <v>450002361</v>
          </cell>
          <cell r="AC885" t="str">
            <v>PO#</v>
          </cell>
          <cell r="AD885" t="str">
            <v>4500126175</v>
          </cell>
          <cell r="AE885" t="str">
            <v>S/R</v>
          </cell>
          <cell r="AF885" t="str">
            <v>337</v>
          </cell>
          <cell r="AI885" t="str">
            <v>PYN</v>
          </cell>
          <cell r="AJ885" t="str">
            <v>SYNCHRONET INC</v>
          </cell>
          <cell r="AK885" t="str">
            <v>VND</v>
          </cell>
          <cell r="AL885" t="str">
            <v>582523899</v>
          </cell>
          <cell r="AM885" t="str">
            <v>FAC</v>
          </cell>
          <cell r="AN885" t="str">
            <v>000</v>
          </cell>
          <cell r="AQ885" t="str">
            <v>NVD</v>
          </cell>
          <cell r="AR885" t="str">
            <v>2002-12-</v>
          </cell>
          <cell r="AU885" t="str">
            <v>INVOICE# FPL2235A   SYNCHRONET INC      5000003709</v>
          </cell>
          <cell r="AV885" t="str">
            <v>WF-BATCH</v>
          </cell>
          <cell r="AW885" t="str">
            <v>000</v>
          </cell>
          <cell r="AX885" t="str">
            <v>00</v>
          </cell>
          <cell r="AY885" t="str">
            <v>0</v>
          </cell>
          <cell r="AZ885" t="str">
            <v>FPL Fibernet</v>
          </cell>
        </row>
        <row r="886">
          <cell r="A886" t="str">
            <v>107100</v>
          </cell>
          <cell r="B886" t="str">
            <v>0312</v>
          </cell>
          <cell r="C886" t="str">
            <v>06300</v>
          </cell>
          <cell r="D886" t="str">
            <v>0ELECT</v>
          </cell>
          <cell r="E886" t="str">
            <v>312000</v>
          </cell>
          <cell r="F886" t="str">
            <v>0676</v>
          </cell>
          <cell r="G886" t="str">
            <v>12450</v>
          </cell>
          <cell r="H886" t="str">
            <v>A</v>
          </cell>
          <cell r="I886" t="str">
            <v>00000041</v>
          </cell>
          <cell r="J886">
            <v>65</v>
          </cell>
          <cell r="K886">
            <v>312</v>
          </cell>
          <cell r="L886">
            <v>6356</v>
          </cell>
          <cell r="M886">
            <v>388</v>
          </cell>
          <cell r="N886">
            <v>0</v>
          </cell>
          <cell r="O886">
            <v>1</v>
          </cell>
          <cell r="P886">
            <v>388.00099999999998</v>
          </cell>
          <cell r="Q886" t="str">
            <v>0676</v>
          </cell>
          <cell r="R886" t="str">
            <v>12450</v>
          </cell>
          <cell r="S886" t="str">
            <v>200212</v>
          </cell>
          <cell r="T886" t="str">
            <v>SA01</v>
          </cell>
          <cell r="U886">
            <v>-1549.35</v>
          </cell>
          <cell r="V886" t="str">
            <v>LDB</v>
          </cell>
          <cell r="W886">
            <v>0</v>
          </cell>
          <cell r="Y886">
            <v>0</v>
          </cell>
          <cell r="Z886">
            <v>-1</v>
          </cell>
          <cell r="AA886" t="str">
            <v>MS#</v>
          </cell>
          <cell r="AB886" t="str">
            <v xml:space="preserve">   998014542</v>
          </cell>
          <cell r="AC886" t="str">
            <v>BCH</v>
          </cell>
          <cell r="AD886" t="str">
            <v>017210</v>
          </cell>
          <cell r="AE886" t="str">
            <v>TML</v>
          </cell>
          <cell r="AF886" t="str">
            <v>12018</v>
          </cell>
          <cell r="AG886" t="str">
            <v>SRL</v>
          </cell>
          <cell r="AH886" t="str">
            <v>0368</v>
          </cell>
          <cell r="AI886" t="str">
            <v>DLV</v>
          </cell>
          <cell r="AJ886" t="str">
            <v>000</v>
          </cell>
          <cell r="AK886" t="str">
            <v>REL</v>
          </cell>
          <cell r="AL886" t="str">
            <v>000</v>
          </cell>
          <cell r="AM886" t="str">
            <v>LN#</v>
          </cell>
          <cell r="AO886" t="str">
            <v>UOI</v>
          </cell>
          <cell r="AP886" t="str">
            <v>EA</v>
          </cell>
          <cell r="AU886" t="str">
            <v>0</v>
          </cell>
          <cell r="AW886" t="str">
            <v>000</v>
          </cell>
          <cell r="AX886" t="str">
            <v>00</v>
          </cell>
          <cell r="AY886" t="str">
            <v>0</v>
          </cell>
          <cell r="AZ886" t="str">
            <v>FPL Fibernet</v>
          </cell>
        </row>
        <row r="887">
          <cell r="A887" t="str">
            <v>107100</v>
          </cell>
          <cell r="B887" t="str">
            <v>0312</v>
          </cell>
          <cell r="C887" t="str">
            <v>06300</v>
          </cell>
          <cell r="D887" t="str">
            <v>0ELECT</v>
          </cell>
          <cell r="E887" t="str">
            <v>312000</v>
          </cell>
          <cell r="F887" t="str">
            <v>0676</v>
          </cell>
          <cell r="G887" t="str">
            <v>12450</v>
          </cell>
          <cell r="H887" t="str">
            <v>A</v>
          </cell>
          <cell r="I887" t="str">
            <v>00000041</v>
          </cell>
          <cell r="J887">
            <v>65</v>
          </cell>
          <cell r="K887">
            <v>312</v>
          </cell>
          <cell r="L887">
            <v>6356</v>
          </cell>
          <cell r="M887">
            <v>398</v>
          </cell>
          <cell r="N887">
            <v>0</v>
          </cell>
          <cell r="O887">
            <v>1</v>
          </cell>
          <cell r="P887">
            <v>398.00099999999998</v>
          </cell>
          <cell r="Q887" t="str">
            <v>0676</v>
          </cell>
          <cell r="R887" t="str">
            <v>12450</v>
          </cell>
          <cell r="S887" t="str">
            <v>200212</v>
          </cell>
          <cell r="T887" t="str">
            <v>SA01</v>
          </cell>
          <cell r="U887">
            <v>-171</v>
          </cell>
          <cell r="V887" t="str">
            <v>LDB</v>
          </cell>
          <cell r="W887">
            <v>0</v>
          </cell>
          <cell r="Y887">
            <v>0</v>
          </cell>
          <cell r="Z887">
            <v>-150</v>
          </cell>
          <cell r="AA887" t="str">
            <v>MS#</v>
          </cell>
          <cell r="AB887" t="str">
            <v xml:space="preserve">   998014677</v>
          </cell>
          <cell r="AC887" t="str">
            <v>BCH</v>
          </cell>
          <cell r="AD887" t="str">
            <v>016806</v>
          </cell>
          <cell r="AE887" t="str">
            <v>TML</v>
          </cell>
          <cell r="AF887" t="str">
            <v>12010</v>
          </cell>
          <cell r="AG887" t="str">
            <v>SRL</v>
          </cell>
          <cell r="AH887" t="str">
            <v>0368</v>
          </cell>
          <cell r="AI887" t="str">
            <v>DLV</v>
          </cell>
          <cell r="AJ887" t="str">
            <v>000</v>
          </cell>
          <cell r="AK887" t="str">
            <v>REL</v>
          </cell>
          <cell r="AL887" t="str">
            <v>000</v>
          </cell>
          <cell r="AM887" t="str">
            <v>LN#</v>
          </cell>
          <cell r="AO887" t="str">
            <v>UOI</v>
          </cell>
          <cell r="AP887" t="str">
            <v>FT</v>
          </cell>
          <cell r="AU887" t="str">
            <v>0</v>
          </cell>
          <cell r="AW887" t="str">
            <v>000</v>
          </cell>
          <cell r="AX887" t="str">
            <v>00</v>
          </cell>
          <cell r="AY887" t="str">
            <v>0</v>
          </cell>
          <cell r="AZ887" t="str">
            <v>FPL Fibernet</v>
          </cell>
        </row>
        <row r="888">
          <cell r="A888" t="str">
            <v>107100</v>
          </cell>
          <cell r="B888" t="str">
            <v>0312</v>
          </cell>
          <cell r="C888" t="str">
            <v>06300</v>
          </cell>
          <cell r="D888" t="str">
            <v>0ELECT</v>
          </cell>
          <cell r="E888" t="str">
            <v>312000</v>
          </cell>
          <cell r="F888" t="str">
            <v>0676</v>
          </cell>
          <cell r="G888" t="str">
            <v>12450</v>
          </cell>
          <cell r="H888" t="str">
            <v>A</v>
          </cell>
          <cell r="I888" t="str">
            <v>00000041</v>
          </cell>
          <cell r="J888">
            <v>65</v>
          </cell>
          <cell r="K888">
            <v>312</v>
          </cell>
          <cell r="L888">
            <v>6356</v>
          </cell>
          <cell r="M888">
            <v>398</v>
          </cell>
          <cell r="N888">
            <v>0</v>
          </cell>
          <cell r="O888">
            <v>1</v>
          </cell>
          <cell r="P888">
            <v>398.00099999999998</v>
          </cell>
          <cell r="Q888" t="str">
            <v>0676</v>
          </cell>
          <cell r="R888" t="str">
            <v>12450</v>
          </cell>
          <cell r="S888" t="str">
            <v>200212</v>
          </cell>
          <cell r="T888" t="str">
            <v>SA01</v>
          </cell>
          <cell r="U888">
            <v>-194.88</v>
          </cell>
          <cell r="V888" t="str">
            <v>LDB</v>
          </cell>
          <cell r="W888">
            <v>0</v>
          </cell>
          <cell r="Y888">
            <v>0</v>
          </cell>
          <cell r="Z888">
            <v>-1</v>
          </cell>
          <cell r="AA888" t="str">
            <v>MS#</v>
          </cell>
          <cell r="AB888" t="str">
            <v xml:space="preserve">   998014037</v>
          </cell>
          <cell r="AC888" t="str">
            <v>BCH</v>
          </cell>
          <cell r="AD888" t="str">
            <v>016806</v>
          </cell>
          <cell r="AE888" t="str">
            <v>TML</v>
          </cell>
          <cell r="AF888" t="str">
            <v>12010</v>
          </cell>
          <cell r="AG888" t="str">
            <v>SRL</v>
          </cell>
          <cell r="AH888" t="str">
            <v>0368</v>
          </cell>
          <cell r="AI888" t="str">
            <v>DLV</v>
          </cell>
          <cell r="AJ888" t="str">
            <v>000</v>
          </cell>
          <cell r="AK888" t="str">
            <v>REL</v>
          </cell>
          <cell r="AL888" t="str">
            <v>000</v>
          </cell>
          <cell r="AM888" t="str">
            <v>LN#</v>
          </cell>
          <cell r="AO888" t="str">
            <v>UOI</v>
          </cell>
          <cell r="AP888" t="str">
            <v>EA</v>
          </cell>
          <cell r="AU888" t="str">
            <v>0</v>
          </cell>
          <cell r="AW888" t="str">
            <v>000</v>
          </cell>
          <cell r="AX888" t="str">
            <v>00</v>
          </cell>
          <cell r="AY888" t="str">
            <v>0</v>
          </cell>
          <cell r="AZ888" t="str">
            <v>FPL Fibernet</v>
          </cell>
        </row>
        <row r="889">
          <cell r="A889" t="str">
            <v>107100</v>
          </cell>
          <cell r="B889" t="str">
            <v>0312</v>
          </cell>
          <cell r="C889" t="str">
            <v>06300</v>
          </cell>
          <cell r="D889" t="str">
            <v>0ELECT</v>
          </cell>
          <cell r="E889" t="str">
            <v>312000</v>
          </cell>
          <cell r="F889" t="str">
            <v>0676</v>
          </cell>
          <cell r="G889" t="str">
            <v>12450</v>
          </cell>
          <cell r="H889" t="str">
            <v>A</v>
          </cell>
          <cell r="I889" t="str">
            <v>00000041</v>
          </cell>
          <cell r="J889">
            <v>65</v>
          </cell>
          <cell r="K889">
            <v>312</v>
          </cell>
          <cell r="L889">
            <v>6356</v>
          </cell>
          <cell r="M889">
            <v>398</v>
          </cell>
          <cell r="N889">
            <v>0</v>
          </cell>
          <cell r="O889">
            <v>1</v>
          </cell>
          <cell r="P889">
            <v>398.00099999999998</v>
          </cell>
          <cell r="Q889" t="str">
            <v>0676</v>
          </cell>
          <cell r="R889" t="str">
            <v>12450</v>
          </cell>
          <cell r="S889" t="str">
            <v>200212</v>
          </cell>
          <cell r="T889" t="str">
            <v>SA01</v>
          </cell>
          <cell r="U889">
            <v>-4002.31</v>
          </cell>
          <cell r="V889" t="str">
            <v>LDB</v>
          </cell>
          <cell r="W889">
            <v>0</v>
          </cell>
          <cell r="Y889">
            <v>0</v>
          </cell>
          <cell r="Z889">
            <v>-1</v>
          </cell>
          <cell r="AA889" t="str">
            <v>MS#</v>
          </cell>
          <cell r="AB889" t="str">
            <v xml:space="preserve">   998014148</v>
          </cell>
          <cell r="AC889" t="str">
            <v>BCH</v>
          </cell>
          <cell r="AD889" t="str">
            <v>016806</v>
          </cell>
          <cell r="AE889" t="str">
            <v>TML</v>
          </cell>
          <cell r="AF889" t="str">
            <v>12010</v>
          </cell>
          <cell r="AG889" t="str">
            <v>SRL</v>
          </cell>
          <cell r="AH889" t="str">
            <v>0368</v>
          </cell>
          <cell r="AI889" t="str">
            <v>DLV</v>
          </cell>
          <cell r="AJ889" t="str">
            <v>000</v>
          </cell>
          <cell r="AK889" t="str">
            <v>REL</v>
          </cell>
          <cell r="AL889" t="str">
            <v>000</v>
          </cell>
          <cell r="AM889" t="str">
            <v>LN#</v>
          </cell>
          <cell r="AO889" t="str">
            <v>UOI</v>
          </cell>
          <cell r="AP889" t="str">
            <v>EA</v>
          </cell>
          <cell r="AU889" t="str">
            <v>0</v>
          </cell>
          <cell r="AW889" t="str">
            <v>000</v>
          </cell>
          <cell r="AX889" t="str">
            <v>00</v>
          </cell>
          <cell r="AY889" t="str">
            <v>0</v>
          </cell>
          <cell r="AZ889" t="str">
            <v>FPL Fibernet</v>
          </cell>
        </row>
        <row r="890">
          <cell r="A890" t="str">
            <v>107100</v>
          </cell>
          <cell r="B890" t="str">
            <v>0312</v>
          </cell>
          <cell r="C890" t="str">
            <v>06300</v>
          </cell>
          <cell r="D890" t="str">
            <v>0ELECT</v>
          </cell>
          <cell r="E890" t="str">
            <v>312000</v>
          </cell>
          <cell r="F890" t="str">
            <v>0790</v>
          </cell>
          <cell r="G890" t="str">
            <v>65000</v>
          </cell>
          <cell r="H890" t="str">
            <v>A</v>
          </cell>
          <cell r="I890" t="str">
            <v>00000041</v>
          </cell>
          <cell r="J890">
            <v>65</v>
          </cell>
          <cell r="K890">
            <v>312</v>
          </cell>
          <cell r="L890">
            <v>6356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 t="str">
            <v>0790</v>
          </cell>
          <cell r="R890" t="str">
            <v>65000</v>
          </cell>
          <cell r="S890" t="str">
            <v>200212</v>
          </cell>
          <cell r="T890" t="str">
            <v>CA01</v>
          </cell>
          <cell r="U890">
            <v>5000</v>
          </cell>
          <cell r="V890" t="str">
            <v>LDB</v>
          </cell>
          <cell r="W890">
            <v>0</v>
          </cell>
          <cell r="Y890">
            <v>0</v>
          </cell>
          <cell r="Z890">
            <v>0</v>
          </cell>
          <cell r="AA890" t="str">
            <v>BCH</v>
          </cell>
          <cell r="AB890" t="str">
            <v>0011</v>
          </cell>
          <cell r="AC890" t="str">
            <v>WKS</v>
          </cell>
          <cell r="AE890" t="str">
            <v>JV#</v>
          </cell>
          <cell r="AF890" t="str">
            <v>1232</v>
          </cell>
          <cell r="AG890" t="str">
            <v>FRN</v>
          </cell>
          <cell r="AH890" t="str">
            <v>6356</v>
          </cell>
          <cell r="AI890" t="str">
            <v>RP#</v>
          </cell>
          <cell r="AJ890" t="str">
            <v>000</v>
          </cell>
          <cell r="AK890" t="str">
            <v>CTL</v>
          </cell>
          <cell r="AM890" t="str">
            <v>RF#</v>
          </cell>
          <cell r="AU890" t="str">
            <v>ACCRUAL OF OCT 02 CAPITAL</v>
          </cell>
          <cell r="AZ890" t="str">
            <v>FPL Fibernet</v>
          </cell>
        </row>
        <row r="891">
          <cell r="A891" t="str">
            <v>107100</v>
          </cell>
          <cell r="B891" t="str">
            <v>0312</v>
          </cell>
          <cell r="C891" t="str">
            <v>06300</v>
          </cell>
          <cell r="D891" t="str">
            <v>0ELECT</v>
          </cell>
          <cell r="E891" t="str">
            <v>312000</v>
          </cell>
          <cell r="F891" t="str">
            <v>0790</v>
          </cell>
          <cell r="G891" t="str">
            <v>65000</v>
          </cell>
          <cell r="H891" t="str">
            <v>A</v>
          </cell>
          <cell r="I891" t="str">
            <v>00000041</v>
          </cell>
          <cell r="J891">
            <v>70</v>
          </cell>
          <cell r="K891">
            <v>312</v>
          </cell>
          <cell r="L891">
            <v>6356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 t="str">
            <v>0790</v>
          </cell>
          <cell r="R891" t="str">
            <v>65000</v>
          </cell>
          <cell r="S891" t="str">
            <v>200212</v>
          </cell>
          <cell r="T891" t="str">
            <v>CA01</v>
          </cell>
          <cell r="U891">
            <v>-81566.22</v>
          </cell>
          <cell r="V891" t="str">
            <v>LDB</v>
          </cell>
          <cell r="W891">
            <v>0</v>
          </cell>
          <cell r="Y891">
            <v>0</v>
          </cell>
          <cell r="Z891">
            <v>0</v>
          </cell>
          <cell r="AA891" t="str">
            <v>BCH</v>
          </cell>
          <cell r="AB891" t="str">
            <v>0023</v>
          </cell>
          <cell r="AC891" t="str">
            <v>WKS</v>
          </cell>
          <cell r="AE891" t="str">
            <v>JV#</v>
          </cell>
          <cell r="AF891" t="str">
            <v>1232</v>
          </cell>
          <cell r="AG891" t="str">
            <v>FRN</v>
          </cell>
          <cell r="AH891" t="str">
            <v>6356</v>
          </cell>
          <cell r="AI891" t="str">
            <v>RP#</v>
          </cell>
          <cell r="AJ891" t="str">
            <v>000</v>
          </cell>
          <cell r="AK891" t="str">
            <v>CTL</v>
          </cell>
          <cell r="AM891" t="str">
            <v>RF#</v>
          </cell>
          <cell r="AU891" t="str">
            <v>TO PLACE IN SERVICE</v>
          </cell>
          <cell r="AZ891" t="str">
            <v>FPL Fibernet</v>
          </cell>
        </row>
        <row r="892">
          <cell r="A892" t="str">
            <v>107100</v>
          </cell>
          <cell r="B892" t="str">
            <v>0312</v>
          </cell>
          <cell r="C892" t="str">
            <v>06300</v>
          </cell>
          <cell r="D892" t="str">
            <v>0ELECT</v>
          </cell>
          <cell r="E892" t="str">
            <v>312000</v>
          </cell>
          <cell r="F892" t="str">
            <v>0803</v>
          </cell>
          <cell r="G892" t="str">
            <v>36000</v>
          </cell>
          <cell r="H892" t="str">
            <v>A</v>
          </cell>
          <cell r="I892" t="str">
            <v>00000041</v>
          </cell>
          <cell r="J892">
            <v>65</v>
          </cell>
          <cell r="K892">
            <v>312</v>
          </cell>
          <cell r="L892">
            <v>6356</v>
          </cell>
          <cell r="M892">
            <v>107</v>
          </cell>
          <cell r="N892">
            <v>10</v>
          </cell>
          <cell r="O892">
            <v>0</v>
          </cell>
          <cell r="P892">
            <v>107.1</v>
          </cell>
          <cell r="Q892" t="str">
            <v>0803</v>
          </cell>
          <cell r="R892" t="str">
            <v>36000</v>
          </cell>
          <cell r="S892" t="str">
            <v>200212</v>
          </cell>
          <cell r="T892" t="str">
            <v>PY42</v>
          </cell>
          <cell r="U892">
            <v>1250</v>
          </cell>
          <cell r="V892" t="str">
            <v>LDB</v>
          </cell>
          <cell r="W892">
            <v>0</v>
          </cell>
          <cell r="X892" t="str">
            <v>SHR</v>
          </cell>
          <cell r="Y892">
            <v>40</v>
          </cell>
          <cell r="Z892">
            <v>40</v>
          </cell>
          <cell r="AA892" t="str">
            <v>PYP</v>
          </cell>
          <cell r="AB892" t="str">
            <v xml:space="preserve"> 0000025</v>
          </cell>
          <cell r="AC892" t="str">
            <v>PYL</v>
          </cell>
          <cell r="AD892" t="str">
            <v>004366</v>
          </cell>
          <cell r="AE892" t="str">
            <v>EMP</v>
          </cell>
          <cell r="AF892" t="str">
            <v>70959</v>
          </cell>
          <cell r="AG892" t="str">
            <v>JUL</v>
          </cell>
          <cell r="AH892" t="str">
            <v xml:space="preserve"> 000.00</v>
          </cell>
          <cell r="AI892" t="str">
            <v>BCH</v>
          </cell>
          <cell r="AJ892" t="str">
            <v>500</v>
          </cell>
          <cell r="AK892" t="str">
            <v>CLS</v>
          </cell>
          <cell r="AL892" t="str">
            <v>R450</v>
          </cell>
          <cell r="AM892" t="str">
            <v>DTA</v>
          </cell>
          <cell r="AN892" t="str">
            <v xml:space="preserve"> 00000000000.00</v>
          </cell>
          <cell r="AO892" t="str">
            <v>DTH</v>
          </cell>
          <cell r="AP892" t="str">
            <v xml:space="preserve"> 00000000000.00</v>
          </cell>
          <cell r="AV892" t="str">
            <v>000000000</v>
          </cell>
          <cell r="AW892" t="str">
            <v>000</v>
          </cell>
          <cell r="AX892" t="str">
            <v>00</v>
          </cell>
          <cell r="AY892" t="str">
            <v>0</v>
          </cell>
          <cell r="AZ892" t="str">
            <v>FPL Fibernet</v>
          </cell>
        </row>
        <row r="893">
          <cell r="A893" t="str">
            <v>107100</v>
          </cell>
          <cell r="B893" t="str">
            <v>0312</v>
          </cell>
          <cell r="C893" t="str">
            <v>06300</v>
          </cell>
          <cell r="D893" t="str">
            <v>0FIBER</v>
          </cell>
          <cell r="E893" t="str">
            <v>312000</v>
          </cell>
          <cell r="F893" t="str">
            <v>0803</v>
          </cell>
          <cell r="G893" t="str">
            <v>36000</v>
          </cell>
          <cell r="H893" t="str">
            <v>A</v>
          </cell>
          <cell r="I893" t="str">
            <v>00000041</v>
          </cell>
          <cell r="J893">
            <v>60</v>
          </cell>
          <cell r="K893">
            <v>312</v>
          </cell>
          <cell r="L893">
            <v>6356</v>
          </cell>
          <cell r="M893">
            <v>107</v>
          </cell>
          <cell r="N893">
            <v>10</v>
          </cell>
          <cell r="O893">
            <v>0</v>
          </cell>
          <cell r="P893">
            <v>107.1</v>
          </cell>
          <cell r="Q893" t="str">
            <v>0803</v>
          </cell>
          <cell r="R893" t="str">
            <v>36000</v>
          </cell>
          <cell r="S893" t="str">
            <v>200212</v>
          </cell>
          <cell r="T893" t="str">
            <v>PY42</v>
          </cell>
          <cell r="U893">
            <v>83.08</v>
          </cell>
          <cell r="V893" t="str">
            <v>LDB</v>
          </cell>
          <cell r="W893">
            <v>0</v>
          </cell>
          <cell r="X893" t="str">
            <v>SHR</v>
          </cell>
          <cell r="Y893">
            <v>2</v>
          </cell>
          <cell r="Z893">
            <v>2</v>
          </cell>
          <cell r="AA893" t="str">
            <v>PYP</v>
          </cell>
          <cell r="AB893" t="str">
            <v xml:space="preserve"> 0000026</v>
          </cell>
          <cell r="AC893" t="str">
            <v>PYL</v>
          </cell>
          <cell r="AD893" t="str">
            <v>003054</v>
          </cell>
          <cell r="AE893" t="str">
            <v>EMP</v>
          </cell>
          <cell r="AF893" t="str">
            <v>16244</v>
          </cell>
          <cell r="AG893" t="str">
            <v>JUL</v>
          </cell>
          <cell r="AH893" t="str">
            <v xml:space="preserve"> 000.00</v>
          </cell>
          <cell r="AI893" t="str">
            <v>BCH</v>
          </cell>
          <cell r="AJ893" t="str">
            <v>500</v>
          </cell>
          <cell r="AK893" t="str">
            <v>CLS</v>
          </cell>
          <cell r="AL893" t="str">
            <v>R513</v>
          </cell>
          <cell r="AM893" t="str">
            <v>DTA</v>
          </cell>
          <cell r="AN893" t="str">
            <v xml:space="preserve"> 00000000000.00</v>
          </cell>
          <cell r="AO893" t="str">
            <v>DTH</v>
          </cell>
          <cell r="AP893" t="str">
            <v xml:space="preserve"> 00000000000.00</v>
          </cell>
          <cell r="AV893" t="str">
            <v>000000000</v>
          </cell>
          <cell r="AW893" t="str">
            <v>000</v>
          </cell>
          <cell r="AX893" t="str">
            <v>00</v>
          </cell>
          <cell r="AY893" t="str">
            <v>0</v>
          </cell>
          <cell r="AZ893" t="str">
            <v>FPL Fibernet</v>
          </cell>
        </row>
        <row r="894">
          <cell r="A894" t="str">
            <v>107100</v>
          </cell>
          <cell r="B894" t="str">
            <v>0312</v>
          </cell>
          <cell r="C894" t="str">
            <v>06300</v>
          </cell>
          <cell r="D894" t="str">
            <v>0FIBER</v>
          </cell>
          <cell r="E894" t="str">
            <v>312000</v>
          </cell>
          <cell r="F894" t="str">
            <v>0803</v>
          </cell>
          <cell r="G894" t="str">
            <v>36000</v>
          </cell>
          <cell r="H894" t="str">
            <v>A</v>
          </cell>
          <cell r="I894" t="str">
            <v>00000041</v>
          </cell>
          <cell r="J894">
            <v>60</v>
          </cell>
          <cell r="K894">
            <v>312</v>
          </cell>
          <cell r="L894">
            <v>6356</v>
          </cell>
          <cell r="M894">
            <v>107</v>
          </cell>
          <cell r="N894">
            <v>10</v>
          </cell>
          <cell r="O894">
            <v>0</v>
          </cell>
          <cell r="P894">
            <v>107.1</v>
          </cell>
          <cell r="Q894" t="str">
            <v>0803</v>
          </cell>
          <cell r="R894" t="str">
            <v>36000</v>
          </cell>
          <cell r="S894" t="str">
            <v>200212</v>
          </cell>
          <cell r="T894" t="str">
            <v>PY42</v>
          </cell>
          <cell r="U894">
            <v>656.6</v>
          </cell>
          <cell r="V894" t="str">
            <v>LDB</v>
          </cell>
          <cell r="W894">
            <v>0</v>
          </cell>
          <cell r="X894" t="str">
            <v>SHR</v>
          </cell>
          <cell r="Y894">
            <v>16</v>
          </cell>
          <cell r="Z894">
            <v>16</v>
          </cell>
          <cell r="AA894" t="str">
            <v>PYP</v>
          </cell>
          <cell r="AB894" t="str">
            <v xml:space="preserve"> 0000026</v>
          </cell>
          <cell r="AC894" t="str">
            <v>PYL</v>
          </cell>
          <cell r="AD894" t="str">
            <v>004399</v>
          </cell>
          <cell r="AE894" t="str">
            <v>EMP</v>
          </cell>
          <cell r="AF894" t="str">
            <v>35412</v>
          </cell>
          <cell r="AG894" t="str">
            <v>JUL</v>
          </cell>
          <cell r="AH894" t="str">
            <v xml:space="preserve"> 000.00</v>
          </cell>
          <cell r="AI894" t="str">
            <v>BCH</v>
          </cell>
          <cell r="AJ894" t="str">
            <v>500</v>
          </cell>
          <cell r="AK894" t="str">
            <v>CLS</v>
          </cell>
          <cell r="AL894" t="str">
            <v>R436</v>
          </cell>
          <cell r="AM894" t="str">
            <v>DTA</v>
          </cell>
          <cell r="AN894" t="str">
            <v xml:space="preserve"> 00000000000.00</v>
          </cell>
          <cell r="AO894" t="str">
            <v>DTH</v>
          </cell>
          <cell r="AP894" t="str">
            <v xml:space="preserve"> 00000000000.00</v>
          </cell>
          <cell r="AV894" t="str">
            <v>000000000</v>
          </cell>
          <cell r="AW894" t="str">
            <v>000</v>
          </cell>
          <cell r="AX894" t="str">
            <v>00</v>
          </cell>
          <cell r="AY894" t="str">
            <v>0</v>
          </cell>
          <cell r="AZ894" t="str">
            <v>FPL Fibernet</v>
          </cell>
        </row>
        <row r="895">
          <cell r="A895" t="str">
            <v>107100</v>
          </cell>
          <cell r="B895" t="str">
            <v>0385</v>
          </cell>
          <cell r="C895" t="str">
            <v>06300</v>
          </cell>
          <cell r="D895" t="str">
            <v>0FIBER</v>
          </cell>
          <cell r="E895" t="str">
            <v>385000</v>
          </cell>
          <cell r="F895" t="str">
            <v>0803</v>
          </cell>
          <cell r="G895" t="str">
            <v>36000</v>
          </cell>
          <cell r="H895" t="str">
            <v>A</v>
          </cell>
          <cell r="I895" t="str">
            <v>00000041</v>
          </cell>
          <cell r="J895">
            <v>60</v>
          </cell>
          <cell r="K895">
            <v>385</v>
          </cell>
          <cell r="L895">
            <v>6356</v>
          </cell>
          <cell r="M895">
            <v>107</v>
          </cell>
          <cell r="N895">
            <v>10</v>
          </cell>
          <cell r="O895">
            <v>0</v>
          </cell>
          <cell r="P895">
            <v>107.1</v>
          </cell>
          <cell r="Q895" t="str">
            <v>0803</v>
          </cell>
          <cell r="R895" t="str">
            <v>36000</v>
          </cell>
          <cell r="S895" t="str">
            <v>200212</v>
          </cell>
          <cell r="T895" t="str">
            <v>PY42</v>
          </cell>
          <cell r="U895">
            <v>328.3</v>
          </cell>
          <cell r="V895" t="str">
            <v>LDB</v>
          </cell>
          <cell r="W895">
            <v>0</v>
          </cell>
          <cell r="X895" t="str">
            <v>SHR</v>
          </cell>
          <cell r="Y895">
            <v>8</v>
          </cell>
          <cell r="Z895">
            <v>8</v>
          </cell>
          <cell r="AA895" t="str">
            <v>PYP</v>
          </cell>
          <cell r="AB895" t="str">
            <v xml:space="preserve"> 0000025</v>
          </cell>
          <cell r="AC895" t="str">
            <v>PYL</v>
          </cell>
          <cell r="AD895" t="str">
            <v>004399</v>
          </cell>
          <cell r="AE895" t="str">
            <v>EMP</v>
          </cell>
          <cell r="AF895" t="str">
            <v>35412</v>
          </cell>
          <cell r="AG895" t="str">
            <v>JUL</v>
          </cell>
          <cell r="AH895" t="str">
            <v xml:space="preserve"> 000.00</v>
          </cell>
          <cell r="AI895" t="str">
            <v>BCH</v>
          </cell>
          <cell r="AJ895" t="str">
            <v>500</v>
          </cell>
          <cell r="AK895" t="str">
            <v>CLS</v>
          </cell>
          <cell r="AL895" t="str">
            <v>R436</v>
          </cell>
          <cell r="AM895" t="str">
            <v>DTA</v>
          </cell>
          <cell r="AN895" t="str">
            <v xml:space="preserve"> 00000000000.00</v>
          </cell>
          <cell r="AO895" t="str">
            <v>DTH</v>
          </cell>
          <cell r="AP895" t="str">
            <v xml:space="preserve"> 00000000000.00</v>
          </cell>
          <cell r="AV895" t="str">
            <v>000000000</v>
          </cell>
          <cell r="AW895" t="str">
            <v>000</v>
          </cell>
          <cell r="AX895" t="str">
            <v>00</v>
          </cell>
          <cell r="AY895" t="str">
            <v>0</v>
          </cell>
          <cell r="AZ895" t="str">
            <v>FPL Fibernet</v>
          </cell>
        </row>
        <row r="896">
          <cell r="L896">
            <v>6357</v>
          </cell>
          <cell r="S896" t="str">
            <v>200212</v>
          </cell>
          <cell r="U896">
            <v>5740</v>
          </cell>
        </row>
        <row r="897">
          <cell r="L897">
            <v>6357</v>
          </cell>
          <cell r="S897" t="str">
            <v>200212</v>
          </cell>
          <cell r="U897">
            <v>100.61</v>
          </cell>
        </row>
        <row r="898">
          <cell r="A898" t="str">
            <v>107100</v>
          </cell>
          <cell r="B898" t="str">
            <v>0312</v>
          </cell>
          <cell r="C898" t="str">
            <v>06600</v>
          </cell>
          <cell r="D898" t="str">
            <v>0FIBER</v>
          </cell>
          <cell r="E898" t="str">
            <v>312000</v>
          </cell>
          <cell r="F898" t="str">
            <v>0790</v>
          </cell>
          <cell r="G898" t="str">
            <v>65000</v>
          </cell>
          <cell r="H898" t="str">
            <v>A</v>
          </cell>
          <cell r="I898" t="str">
            <v>00000041</v>
          </cell>
          <cell r="J898">
            <v>63</v>
          </cell>
          <cell r="K898">
            <v>312</v>
          </cell>
          <cell r="L898">
            <v>6600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 t="str">
            <v>0790</v>
          </cell>
          <cell r="R898" t="str">
            <v>65000</v>
          </cell>
          <cell r="S898" t="str">
            <v>200212</v>
          </cell>
          <cell r="T898" t="str">
            <v>CA01</v>
          </cell>
          <cell r="U898">
            <v>4000</v>
          </cell>
          <cell r="V898" t="str">
            <v>LDB</v>
          </cell>
          <cell r="W898">
            <v>0</v>
          </cell>
          <cell r="Y898">
            <v>0</v>
          </cell>
          <cell r="Z898">
            <v>0</v>
          </cell>
          <cell r="AA898" t="str">
            <v>BCH</v>
          </cell>
          <cell r="AB898" t="str">
            <v>0014</v>
          </cell>
          <cell r="AC898" t="str">
            <v>WKS</v>
          </cell>
          <cell r="AE898" t="str">
            <v>JV#</v>
          </cell>
          <cell r="AF898" t="str">
            <v>1232</v>
          </cell>
          <cell r="AG898" t="str">
            <v>FRN</v>
          </cell>
          <cell r="AH898" t="str">
            <v>6600</v>
          </cell>
          <cell r="AI898" t="str">
            <v>RP#</v>
          </cell>
          <cell r="AJ898" t="str">
            <v>000</v>
          </cell>
          <cell r="AK898" t="str">
            <v>CTL</v>
          </cell>
          <cell r="AM898" t="str">
            <v>RF#</v>
          </cell>
          <cell r="AU898" t="str">
            <v>ACCRUAL OF DEC 02 CAPITAL</v>
          </cell>
          <cell r="AZ898" t="str">
            <v>FPL Fibernet</v>
          </cell>
        </row>
        <row r="899">
          <cell r="A899" t="str">
            <v>107100</v>
          </cell>
          <cell r="B899" t="str">
            <v>0312</v>
          </cell>
          <cell r="C899" t="str">
            <v>06600</v>
          </cell>
          <cell r="D899" t="str">
            <v>0FIBER</v>
          </cell>
          <cell r="E899" t="str">
            <v>312000</v>
          </cell>
          <cell r="F899" t="str">
            <v>0662</v>
          </cell>
          <cell r="G899" t="str">
            <v>51450</v>
          </cell>
          <cell r="H899" t="str">
            <v>A</v>
          </cell>
          <cell r="I899" t="str">
            <v>00000041</v>
          </cell>
          <cell r="J899">
            <v>63</v>
          </cell>
          <cell r="K899">
            <v>312</v>
          </cell>
          <cell r="L899">
            <v>6602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 t="str">
            <v>0662</v>
          </cell>
          <cell r="R899" t="str">
            <v>51450</v>
          </cell>
          <cell r="S899" t="str">
            <v>200212</v>
          </cell>
          <cell r="T899" t="str">
            <v>SA01</v>
          </cell>
          <cell r="U899">
            <v>14592.6</v>
          </cell>
          <cell r="W899">
            <v>0</v>
          </cell>
          <cell r="Y899">
            <v>0</v>
          </cell>
          <cell r="Z899">
            <v>1</v>
          </cell>
          <cell r="AA899" t="str">
            <v>BCH</v>
          </cell>
          <cell r="AB899" t="str">
            <v>450002354</v>
          </cell>
          <cell r="AC899" t="str">
            <v>PO#</v>
          </cell>
          <cell r="AD899" t="str">
            <v>4500072726</v>
          </cell>
          <cell r="AE899" t="str">
            <v>S/R</v>
          </cell>
          <cell r="AF899" t="str">
            <v>337</v>
          </cell>
          <cell r="AI899" t="str">
            <v>PYN</v>
          </cell>
          <cell r="AJ899" t="str">
            <v>ORIUS TELECOM SERVICES IN</v>
          </cell>
          <cell r="AK899" t="str">
            <v>VND</v>
          </cell>
          <cell r="AL899" t="str">
            <v>651061903</v>
          </cell>
          <cell r="AM899" t="str">
            <v>FAC</v>
          </cell>
          <cell r="AN899" t="str">
            <v>000</v>
          </cell>
          <cell r="AQ899" t="str">
            <v>NVD</v>
          </cell>
          <cell r="AR899" t="str">
            <v>2002-12-</v>
          </cell>
          <cell r="AU899" t="str">
            <v>INVOICE# 215726     ORIUS TELECOM SERVIC5000003643</v>
          </cell>
          <cell r="AV899" t="str">
            <v>WF-BATCH</v>
          </cell>
          <cell r="AW899" t="str">
            <v>000</v>
          </cell>
          <cell r="AX899" t="str">
            <v>00</v>
          </cell>
          <cell r="AY899" t="str">
            <v>0</v>
          </cell>
          <cell r="AZ899" t="str">
            <v>FPL Fibernet</v>
          </cell>
        </row>
        <row r="900">
          <cell r="A900" t="str">
            <v>107100</v>
          </cell>
          <cell r="B900" t="str">
            <v>0312</v>
          </cell>
          <cell r="C900" t="str">
            <v>06600</v>
          </cell>
          <cell r="D900" t="str">
            <v>0FIBER</v>
          </cell>
          <cell r="E900" t="str">
            <v>312000</v>
          </cell>
          <cell r="F900" t="str">
            <v>0662</v>
          </cell>
          <cell r="G900" t="str">
            <v>65000</v>
          </cell>
          <cell r="H900" t="str">
            <v>A</v>
          </cell>
          <cell r="I900" t="str">
            <v>00000041</v>
          </cell>
          <cell r="J900">
            <v>63</v>
          </cell>
          <cell r="K900">
            <v>312</v>
          </cell>
          <cell r="L900">
            <v>6602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 t="str">
            <v>0662</v>
          </cell>
          <cell r="R900" t="str">
            <v>65000</v>
          </cell>
          <cell r="S900" t="str">
            <v>200212</v>
          </cell>
          <cell r="T900" t="str">
            <v>CA01</v>
          </cell>
          <cell r="U900">
            <v>118.95</v>
          </cell>
          <cell r="V900" t="str">
            <v>LDB</v>
          </cell>
          <cell r="W900">
            <v>0</v>
          </cell>
          <cell r="Y900">
            <v>0</v>
          </cell>
          <cell r="Z900">
            <v>0</v>
          </cell>
          <cell r="AA900" t="str">
            <v>BCH</v>
          </cell>
          <cell r="AB900" t="str">
            <v>0029</v>
          </cell>
          <cell r="AC900" t="str">
            <v>WKS</v>
          </cell>
          <cell r="AE900" t="str">
            <v>JV#</v>
          </cell>
          <cell r="AF900" t="str">
            <v>1232</v>
          </cell>
          <cell r="AG900" t="str">
            <v>FRN</v>
          </cell>
          <cell r="AH900" t="str">
            <v>6602</v>
          </cell>
          <cell r="AI900" t="str">
            <v>RP#</v>
          </cell>
          <cell r="AJ900" t="str">
            <v>000</v>
          </cell>
          <cell r="AK900" t="str">
            <v>CTL</v>
          </cell>
          <cell r="AM900" t="str">
            <v>RF#</v>
          </cell>
          <cell r="AU900" t="str">
            <v>ACCR WD COMM UNPAID INV</v>
          </cell>
          <cell r="AZ900" t="str">
            <v>FPL Fibernet</v>
          </cell>
        </row>
        <row r="901">
          <cell r="A901" t="str">
            <v>107100</v>
          </cell>
          <cell r="B901" t="str">
            <v>0312</v>
          </cell>
          <cell r="C901" t="str">
            <v>06600</v>
          </cell>
          <cell r="D901" t="str">
            <v>0FIBER</v>
          </cell>
          <cell r="E901" t="str">
            <v>312000</v>
          </cell>
          <cell r="F901" t="str">
            <v>0662</v>
          </cell>
          <cell r="G901" t="str">
            <v>65000</v>
          </cell>
          <cell r="H901" t="str">
            <v>A</v>
          </cell>
          <cell r="I901" t="str">
            <v>00000041</v>
          </cell>
          <cell r="J901">
            <v>63</v>
          </cell>
          <cell r="K901">
            <v>312</v>
          </cell>
          <cell r="L901">
            <v>6602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 t="str">
            <v>0662</v>
          </cell>
          <cell r="R901" t="str">
            <v>65000</v>
          </cell>
          <cell r="S901" t="str">
            <v>200212</v>
          </cell>
          <cell r="T901" t="str">
            <v>CA01</v>
          </cell>
          <cell r="U901">
            <v>118.95</v>
          </cell>
          <cell r="V901" t="str">
            <v>LDB</v>
          </cell>
          <cell r="W901">
            <v>0</v>
          </cell>
          <cell r="Y901">
            <v>0</v>
          </cell>
          <cell r="Z901">
            <v>0</v>
          </cell>
          <cell r="AA901" t="str">
            <v>BCH</v>
          </cell>
          <cell r="AB901" t="str">
            <v>0033</v>
          </cell>
          <cell r="AC901" t="str">
            <v>WKS</v>
          </cell>
          <cell r="AE901" t="str">
            <v>JV#</v>
          </cell>
          <cell r="AF901" t="str">
            <v>1232</v>
          </cell>
          <cell r="AG901" t="str">
            <v>FRN</v>
          </cell>
          <cell r="AH901" t="str">
            <v>6602</v>
          </cell>
          <cell r="AI901" t="str">
            <v>RP#</v>
          </cell>
          <cell r="AJ901" t="str">
            <v>000</v>
          </cell>
          <cell r="AK901" t="str">
            <v>CTL</v>
          </cell>
          <cell r="AM901" t="str">
            <v>RF#</v>
          </cell>
          <cell r="AU901" t="str">
            <v>ACCR WD COMM UNPAID INV</v>
          </cell>
          <cell r="AZ901" t="str">
            <v>FPL Fibernet</v>
          </cell>
        </row>
        <row r="902">
          <cell r="A902" t="str">
            <v>107100</v>
          </cell>
          <cell r="B902" t="str">
            <v>0312</v>
          </cell>
          <cell r="C902" t="str">
            <v>06600</v>
          </cell>
          <cell r="D902" t="str">
            <v>0FIBER</v>
          </cell>
          <cell r="E902" t="str">
            <v>312000</v>
          </cell>
          <cell r="F902" t="str">
            <v>0662</v>
          </cell>
          <cell r="G902" t="str">
            <v>65000</v>
          </cell>
          <cell r="H902" t="str">
            <v>A</v>
          </cell>
          <cell r="I902" t="str">
            <v>00000041</v>
          </cell>
          <cell r="J902">
            <v>63</v>
          </cell>
          <cell r="K902">
            <v>312</v>
          </cell>
          <cell r="L902">
            <v>6602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 t="str">
            <v>0662</v>
          </cell>
          <cell r="R902" t="str">
            <v>65000</v>
          </cell>
          <cell r="S902" t="str">
            <v>200212</v>
          </cell>
          <cell r="T902" t="str">
            <v>CA01</v>
          </cell>
          <cell r="U902">
            <v>-118.95</v>
          </cell>
          <cell r="V902" t="str">
            <v>LDB</v>
          </cell>
          <cell r="W902">
            <v>0</v>
          </cell>
          <cell r="Y902">
            <v>0</v>
          </cell>
          <cell r="Z902">
            <v>0</v>
          </cell>
          <cell r="AA902" t="str">
            <v>BCH</v>
          </cell>
          <cell r="AB902" t="str">
            <v>0034</v>
          </cell>
          <cell r="AC902" t="str">
            <v>WKS</v>
          </cell>
          <cell r="AE902" t="str">
            <v>JV#</v>
          </cell>
          <cell r="AF902" t="str">
            <v>1232</v>
          </cell>
          <cell r="AG902" t="str">
            <v>FRN</v>
          </cell>
          <cell r="AH902" t="str">
            <v>6602</v>
          </cell>
          <cell r="AI902" t="str">
            <v>RP#</v>
          </cell>
          <cell r="AJ902" t="str">
            <v>000</v>
          </cell>
          <cell r="AK902" t="str">
            <v>CTL</v>
          </cell>
          <cell r="AM902" t="str">
            <v>RF#</v>
          </cell>
          <cell r="AU902" t="str">
            <v>ACCR WD COMM UNPAID INV</v>
          </cell>
          <cell r="AZ902" t="str">
            <v>FPL Fibernet</v>
          </cell>
        </row>
        <row r="903">
          <cell r="A903" t="str">
            <v>107100</v>
          </cell>
          <cell r="B903" t="str">
            <v>0312</v>
          </cell>
          <cell r="C903" t="str">
            <v>06600</v>
          </cell>
          <cell r="D903" t="str">
            <v>0FIBER</v>
          </cell>
          <cell r="E903" t="str">
            <v>312000</v>
          </cell>
          <cell r="F903" t="str">
            <v>0790</v>
          </cell>
          <cell r="G903" t="str">
            <v>65000</v>
          </cell>
          <cell r="H903" t="str">
            <v>A</v>
          </cell>
          <cell r="I903" t="str">
            <v>00000041</v>
          </cell>
          <cell r="J903">
            <v>63</v>
          </cell>
          <cell r="K903">
            <v>312</v>
          </cell>
          <cell r="L903">
            <v>6602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 t="str">
            <v>0790</v>
          </cell>
          <cell r="R903" t="str">
            <v>65000</v>
          </cell>
          <cell r="S903" t="str">
            <v>200212</v>
          </cell>
          <cell r="T903" t="str">
            <v>CA01</v>
          </cell>
          <cell r="U903">
            <v>31474.2</v>
          </cell>
          <cell r="V903" t="str">
            <v>LDB</v>
          </cell>
          <cell r="W903">
            <v>0</v>
          </cell>
          <cell r="Y903">
            <v>0</v>
          </cell>
          <cell r="Z903">
            <v>0</v>
          </cell>
          <cell r="AA903" t="str">
            <v>BCH</v>
          </cell>
          <cell r="AB903" t="str">
            <v>0014</v>
          </cell>
          <cell r="AC903" t="str">
            <v>WKS</v>
          </cell>
          <cell r="AE903" t="str">
            <v>JV#</v>
          </cell>
          <cell r="AF903" t="str">
            <v>1232</v>
          </cell>
          <cell r="AG903" t="str">
            <v>FRN</v>
          </cell>
          <cell r="AH903" t="str">
            <v>6602</v>
          </cell>
          <cell r="AI903" t="str">
            <v>RP#</v>
          </cell>
          <cell r="AJ903" t="str">
            <v>000</v>
          </cell>
          <cell r="AK903" t="str">
            <v>CTL</v>
          </cell>
          <cell r="AM903" t="str">
            <v>RF#</v>
          </cell>
          <cell r="AU903" t="str">
            <v>ACCRUAL OF DEC 02 CAPITAL</v>
          </cell>
          <cell r="AZ903" t="str">
            <v>FPL Fibernet</v>
          </cell>
        </row>
        <row r="904">
          <cell r="A904" t="str">
            <v>107100</v>
          </cell>
          <cell r="B904" t="str">
            <v>0312</v>
          </cell>
          <cell r="C904" t="str">
            <v>06600</v>
          </cell>
          <cell r="D904" t="str">
            <v>0FIBER</v>
          </cell>
          <cell r="E904" t="str">
            <v>312000</v>
          </cell>
          <cell r="F904" t="str">
            <v>0790</v>
          </cell>
          <cell r="G904" t="str">
            <v>65000</v>
          </cell>
          <cell r="H904" t="str">
            <v>A</v>
          </cell>
          <cell r="I904" t="str">
            <v>00000041</v>
          </cell>
          <cell r="J904">
            <v>63</v>
          </cell>
          <cell r="K904">
            <v>312</v>
          </cell>
          <cell r="L904">
            <v>6602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 t="str">
            <v>0790</v>
          </cell>
          <cell r="R904" t="str">
            <v>65000</v>
          </cell>
          <cell r="S904" t="str">
            <v>200212</v>
          </cell>
          <cell r="T904" t="str">
            <v>CA01</v>
          </cell>
          <cell r="U904">
            <v>-31474.2</v>
          </cell>
          <cell r="V904" t="str">
            <v>LDB</v>
          </cell>
          <cell r="W904">
            <v>0</v>
          </cell>
          <cell r="Y904">
            <v>0</v>
          </cell>
          <cell r="Z904">
            <v>0</v>
          </cell>
          <cell r="AA904" t="str">
            <v>BCH</v>
          </cell>
          <cell r="AB904" t="str">
            <v>0049</v>
          </cell>
          <cell r="AC904" t="str">
            <v>WKS</v>
          </cell>
          <cell r="AE904" t="str">
            <v>JV#</v>
          </cell>
          <cell r="AF904" t="str">
            <v>1232</v>
          </cell>
          <cell r="AG904" t="str">
            <v>FRN</v>
          </cell>
          <cell r="AH904" t="str">
            <v>6602</v>
          </cell>
          <cell r="AI904" t="str">
            <v>RP#</v>
          </cell>
          <cell r="AJ904" t="str">
            <v>000</v>
          </cell>
          <cell r="AK904" t="str">
            <v>CTL</v>
          </cell>
          <cell r="AM904" t="str">
            <v>RF#</v>
          </cell>
          <cell r="AU904" t="str">
            <v>ACCR REVERSAL OF DEC 02</v>
          </cell>
          <cell r="AZ904" t="str">
            <v>FPL Fibernet</v>
          </cell>
        </row>
        <row r="905">
          <cell r="A905" t="str">
            <v>107100</v>
          </cell>
          <cell r="B905" t="str">
            <v>0312</v>
          </cell>
          <cell r="C905" t="str">
            <v>06600</v>
          </cell>
          <cell r="D905" t="str">
            <v>0FIBER</v>
          </cell>
          <cell r="E905" t="str">
            <v>312000</v>
          </cell>
          <cell r="F905" t="str">
            <v>0790</v>
          </cell>
          <cell r="G905" t="str">
            <v>65000</v>
          </cell>
          <cell r="H905" t="str">
            <v>A</v>
          </cell>
          <cell r="I905" t="str">
            <v>00000041</v>
          </cell>
          <cell r="J905">
            <v>63</v>
          </cell>
          <cell r="K905">
            <v>312</v>
          </cell>
          <cell r="L905">
            <v>6603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 t="str">
            <v>0790</v>
          </cell>
          <cell r="R905" t="str">
            <v>65000</v>
          </cell>
          <cell r="S905" t="str">
            <v>200212</v>
          </cell>
          <cell r="T905" t="str">
            <v>CA01</v>
          </cell>
          <cell r="U905">
            <v>4588.7</v>
          </cell>
          <cell r="V905" t="str">
            <v>LDB</v>
          </cell>
          <cell r="W905">
            <v>0</v>
          </cell>
          <cell r="Y905">
            <v>0</v>
          </cell>
          <cell r="Z905">
            <v>0</v>
          </cell>
          <cell r="AA905" t="str">
            <v>BCH</v>
          </cell>
          <cell r="AB905" t="str">
            <v>0014</v>
          </cell>
          <cell r="AC905" t="str">
            <v>WKS</v>
          </cell>
          <cell r="AE905" t="str">
            <v>JV#</v>
          </cell>
          <cell r="AF905" t="str">
            <v>1232</v>
          </cell>
          <cell r="AG905" t="str">
            <v>FRN</v>
          </cell>
          <cell r="AH905" t="str">
            <v>6603</v>
          </cell>
          <cell r="AI905" t="str">
            <v>RP#</v>
          </cell>
          <cell r="AJ905" t="str">
            <v>000</v>
          </cell>
          <cell r="AK905" t="str">
            <v>CTL</v>
          </cell>
          <cell r="AM905" t="str">
            <v>RF#</v>
          </cell>
          <cell r="AU905" t="str">
            <v>ACCRUAL OF DEC 02 CAPITAL</v>
          </cell>
          <cell r="AZ905" t="str">
            <v>FPL Fibernet</v>
          </cell>
        </row>
        <row r="906">
          <cell r="A906" t="str">
            <v>107100</v>
          </cell>
          <cell r="B906" t="str">
            <v>0312</v>
          </cell>
          <cell r="C906" t="str">
            <v>06600</v>
          </cell>
          <cell r="D906" t="str">
            <v>0FIBER</v>
          </cell>
          <cell r="E906" t="str">
            <v>312000</v>
          </cell>
          <cell r="F906" t="str">
            <v>0790</v>
          </cell>
          <cell r="G906" t="str">
            <v>65000</v>
          </cell>
          <cell r="H906" t="str">
            <v>A</v>
          </cell>
          <cell r="I906" t="str">
            <v>00000041</v>
          </cell>
          <cell r="J906">
            <v>63</v>
          </cell>
          <cell r="K906">
            <v>312</v>
          </cell>
          <cell r="L906">
            <v>6603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 t="str">
            <v>0790</v>
          </cell>
          <cell r="R906" t="str">
            <v>65000</v>
          </cell>
          <cell r="S906" t="str">
            <v>200212</v>
          </cell>
          <cell r="T906" t="str">
            <v>CA01</v>
          </cell>
          <cell r="U906">
            <v>-4588.7</v>
          </cell>
          <cell r="V906" t="str">
            <v>LDB</v>
          </cell>
          <cell r="W906">
            <v>0</v>
          </cell>
          <cell r="Y906">
            <v>0</v>
          </cell>
          <cell r="Z906">
            <v>0</v>
          </cell>
          <cell r="AA906" t="str">
            <v>BCH</v>
          </cell>
          <cell r="AB906" t="str">
            <v>0049</v>
          </cell>
          <cell r="AC906" t="str">
            <v>WKS</v>
          </cell>
          <cell r="AE906" t="str">
            <v>JV#</v>
          </cell>
          <cell r="AF906" t="str">
            <v>1232</v>
          </cell>
          <cell r="AG906" t="str">
            <v>FRN</v>
          </cell>
          <cell r="AH906" t="str">
            <v>6603</v>
          </cell>
          <cell r="AI906" t="str">
            <v>RP#</v>
          </cell>
          <cell r="AJ906" t="str">
            <v>000</v>
          </cell>
          <cell r="AK906" t="str">
            <v>CTL</v>
          </cell>
          <cell r="AM906" t="str">
            <v>RF#</v>
          </cell>
          <cell r="AU906" t="str">
            <v>ACCR REVERSAL OF DEC 02</v>
          </cell>
          <cell r="AZ906" t="str">
            <v>FPL Fibernet</v>
          </cell>
        </row>
        <row r="907">
          <cell r="A907" t="str">
            <v>107100</v>
          </cell>
          <cell r="B907" t="str">
            <v>0312</v>
          </cell>
          <cell r="C907" t="str">
            <v>06600</v>
          </cell>
          <cell r="D907" t="str">
            <v>0FIBER</v>
          </cell>
          <cell r="E907" t="str">
            <v>312000</v>
          </cell>
          <cell r="F907" t="str">
            <v>0790</v>
          </cell>
          <cell r="G907" t="str">
            <v>65000</v>
          </cell>
          <cell r="H907" t="str">
            <v>A</v>
          </cell>
          <cell r="I907" t="str">
            <v>00000041</v>
          </cell>
          <cell r="J907">
            <v>9</v>
          </cell>
          <cell r="K907">
            <v>312</v>
          </cell>
          <cell r="L907">
            <v>6606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 t="str">
            <v>0790</v>
          </cell>
          <cell r="R907" t="str">
            <v>65000</v>
          </cell>
          <cell r="S907" t="str">
            <v>200212</v>
          </cell>
          <cell r="T907" t="str">
            <v>CA01</v>
          </cell>
          <cell r="U907">
            <v>-2609.6</v>
          </cell>
          <cell r="V907" t="str">
            <v>LDB</v>
          </cell>
          <cell r="W907">
            <v>0</v>
          </cell>
          <cell r="Y907">
            <v>0</v>
          </cell>
          <cell r="Z907">
            <v>0</v>
          </cell>
          <cell r="AA907" t="str">
            <v>BCH</v>
          </cell>
          <cell r="AB907" t="str">
            <v>0023</v>
          </cell>
          <cell r="AC907" t="str">
            <v>WKS</v>
          </cell>
          <cell r="AE907" t="str">
            <v>JV#</v>
          </cell>
          <cell r="AF907" t="str">
            <v>1232</v>
          </cell>
          <cell r="AG907" t="str">
            <v>FRN</v>
          </cell>
          <cell r="AH907" t="str">
            <v>6606</v>
          </cell>
          <cell r="AI907" t="str">
            <v>RP#</v>
          </cell>
          <cell r="AJ907" t="str">
            <v>000</v>
          </cell>
          <cell r="AK907" t="str">
            <v>CTL</v>
          </cell>
          <cell r="AM907" t="str">
            <v>RF#</v>
          </cell>
          <cell r="AU907" t="str">
            <v>TO PLACE IN SERVICE</v>
          </cell>
          <cell r="AZ907" t="str">
            <v>FPL Fibernet</v>
          </cell>
        </row>
        <row r="908">
          <cell r="A908" t="str">
            <v>107100</v>
          </cell>
          <cell r="B908" t="str">
            <v>0385</v>
          </cell>
          <cell r="C908" t="str">
            <v>06600</v>
          </cell>
          <cell r="D908" t="str">
            <v>0FIBER</v>
          </cell>
          <cell r="E908" t="str">
            <v>385000</v>
          </cell>
          <cell r="F908" t="str">
            <v>0662</v>
          </cell>
          <cell r="G908" t="str">
            <v>65000</v>
          </cell>
          <cell r="H908" t="str">
            <v>A</v>
          </cell>
          <cell r="I908" t="str">
            <v>00000041</v>
          </cell>
          <cell r="J908">
            <v>63</v>
          </cell>
          <cell r="K908">
            <v>385</v>
          </cell>
          <cell r="L908">
            <v>6607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 t="str">
            <v>0662</v>
          </cell>
          <cell r="R908" t="str">
            <v>65000</v>
          </cell>
          <cell r="S908" t="str">
            <v>200212</v>
          </cell>
          <cell r="T908" t="str">
            <v>CA01</v>
          </cell>
          <cell r="U908">
            <v>-10950.75</v>
          </cell>
          <cell r="V908" t="str">
            <v>LDB</v>
          </cell>
          <cell r="W908">
            <v>0</v>
          </cell>
          <cell r="Y908">
            <v>0</v>
          </cell>
          <cell r="Z908">
            <v>0</v>
          </cell>
          <cell r="AA908" t="str">
            <v>BCH</v>
          </cell>
          <cell r="AB908" t="str">
            <v>0039</v>
          </cell>
          <cell r="AC908" t="str">
            <v>WKS</v>
          </cell>
          <cell r="AE908" t="str">
            <v>JV#</v>
          </cell>
          <cell r="AF908" t="str">
            <v>1232</v>
          </cell>
          <cell r="AG908" t="str">
            <v>FRN</v>
          </cell>
          <cell r="AH908" t="str">
            <v>6607</v>
          </cell>
          <cell r="AI908" t="str">
            <v>RP#</v>
          </cell>
          <cell r="AJ908" t="str">
            <v>000</v>
          </cell>
          <cell r="AK908" t="str">
            <v>CTL</v>
          </cell>
          <cell r="AM908" t="str">
            <v>RF#</v>
          </cell>
          <cell r="AU908" t="str">
            <v>RECLASS FROM 3229-SEC 165</v>
          </cell>
          <cell r="AZ908" t="str">
            <v>FPL Fibernet</v>
          </cell>
        </row>
        <row r="909">
          <cell r="A909" t="str">
            <v>107100</v>
          </cell>
          <cell r="B909" t="str">
            <v>0385</v>
          </cell>
          <cell r="C909" t="str">
            <v>06600</v>
          </cell>
          <cell r="D909" t="str">
            <v>0FIBER</v>
          </cell>
          <cell r="E909" t="str">
            <v>385000</v>
          </cell>
          <cell r="F909" t="str">
            <v>0790</v>
          </cell>
          <cell r="G909" t="str">
            <v>65000</v>
          </cell>
          <cell r="H909" t="str">
            <v>A</v>
          </cell>
          <cell r="I909" t="str">
            <v>00000041</v>
          </cell>
          <cell r="J909">
            <v>9</v>
          </cell>
          <cell r="K909">
            <v>385</v>
          </cell>
          <cell r="L909">
            <v>6607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 t="str">
            <v>0790</v>
          </cell>
          <cell r="R909" t="str">
            <v>65000</v>
          </cell>
          <cell r="S909" t="str">
            <v>200212</v>
          </cell>
          <cell r="T909" t="str">
            <v>CA01</v>
          </cell>
          <cell r="U909">
            <v>-36416.14</v>
          </cell>
          <cell r="V909" t="str">
            <v>LDB</v>
          </cell>
          <cell r="W909">
            <v>0</v>
          </cell>
          <cell r="Y909">
            <v>0</v>
          </cell>
          <cell r="Z909">
            <v>0</v>
          </cell>
          <cell r="AA909" t="str">
            <v>BCH</v>
          </cell>
          <cell r="AB909" t="str">
            <v>0023</v>
          </cell>
          <cell r="AC909" t="str">
            <v>WKS</v>
          </cell>
          <cell r="AE909" t="str">
            <v>JV#</v>
          </cell>
          <cell r="AF909" t="str">
            <v>1232</v>
          </cell>
          <cell r="AG909" t="str">
            <v>FRN</v>
          </cell>
          <cell r="AH909" t="str">
            <v>6607</v>
          </cell>
          <cell r="AI909" t="str">
            <v>RP#</v>
          </cell>
          <cell r="AJ909" t="str">
            <v>000</v>
          </cell>
          <cell r="AK909" t="str">
            <v>CTL</v>
          </cell>
          <cell r="AM909" t="str">
            <v>RF#</v>
          </cell>
          <cell r="AU909" t="str">
            <v>TO PLACE IN SERVICE</v>
          </cell>
          <cell r="AZ909" t="str">
            <v>FPL Fibernet</v>
          </cell>
        </row>
        <row r="910">
          <cell r="A910" t="str">
            <v>107100</v>
          </cell>
          <cell r="B910" t="str">
            <v>0385</v>
          </cell>
          <cell r="C910" t="str">
            <v>06600</v>
          </cell>
          <cell r="D910" t="str">
            <v>0FIBER</v>
          </cell>
          <cell r="E910" t="str">
            <v>385000</v>
          </cell>
          <cell r="F910" t="str">
            <v>0790</v>
          </cell>
          <cell r="G910" t="str">
            <v>65000</v>
          </cell>
          <cell r="H910" t="str">
            <v>A</v>
          </cell>
          <cell r="I910" t="str">
            <v>00000041</v>
          </cell>
          <cell r="J910">
            <v>63</v>
          </cell>
          <cell r="K910">
            <v>385</v>
          </cell>
          <cell r="L910">
            <v>6607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 t="str">
            <v>0790</v>
          </cell>
          <cell r="R910" t="str">
            <v>65000</v>
          </cell>
          <cell r="S910" t="str">
            <v>200212</v>
          </cell>
          <cell r="T910" t="str">
            <v>CA01</v>
          </cell>
          <cell r="U910">
            <v>5829.2</v>
          </cell>
          <cell r="V910" t="str">
            <v>LDB</v>
          </cell>
          <cell r="W910">
            <v>0</v>
          </cell>
          <cell r="Y910">
            <v>0</v>
          </cell>
          <cell r="Z910">
            <v>0</v>
          </cell>
          <cell r="AA910" t="str">
            <v>BCH</v>
          </cell>
          <cell r="AB910" t="str">
            <v>0038</v>
          </cell>
          <cell r="AC910" t="str">
            <v>WKS</v>
          </cell>
          <cell r="AE910" t="str">
            <v>JV#</v>
          </cell>
          <cell r="AF910" t="str">
            <v>1232</v>
          </cell>
          <cell r="AG910" t="str">
            <v>FRN</v>
          </cell>
          <cell r="AH910" t="str">
            <v>6607</v>
          </cell>
          <cell r="AI910" t="str">
            <v>RP#</v>
          </cell>
          <cell r="AJ910" t="str">
            <v>000</v>
          </cell>
          <cell r="AK910" t="str">
            <v>CTL</v>
          </cell>
          <cell r="AM910" t="str">
            <v>RF#</v>
          </cell>
          <cell r="AU910" t="str">
            <v>RECLASS FROM 3229 ER 95</v>
          </cell>
          <cell r="AZ910" t="str">
            <v>FPL Fibernet</v>
          </cell>
        </row>
        <row r="911">
          <cell r="A911" t="str">
            <v>107100</v>
          </cell>
          <cell r="B911" t="str">
            <v>0313</v>
          </cell>
          <cell r="C911" t="str">
            <v>06600</v>
          </cell>
          <cell r="D911" t="str">
            <v>0FIBER</v>
          </cell>
          <cell r="E911" t="str">
            <v>313000</v>
          </cell>
          <cell r="F911" t="str">
            <v>0790</v>
          </cell>
          <cell r="G911" t="str">
            <v>65000</v>
          </cell>
          <cell r="H911" t="str">
            <v>A</v>
          </cell>
          <cell r="I911" t="str">
            <v>00000041</v>
          </cell>
          <cell r="J911">
            <v>9</v>
          </cell>
          <cell r="K911">
            <v>313</v>
          </cell>
          <cell r="L911">
            <v>6609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 t="str">
            <v>0790</v>
          </cell>
          <cell r="R911" t="str">
            <v>65000</v>
          </cell>
          <cell r="S911" t="str">
            <v>200212</v>
          </cell>
          <cell r="T911" t="str">
            <v>CA01</v>
          </cell>
          <cell r="U911">
            <v>-1927.96</v>
          </cell>
          <cell r="V911" t="str">
            <v>LDB</v>
          </cell>
          <cell r="W911">
            <v>0</v>
          </cell>
          <cell r="Y911">
            <v>0</v>
          </cell>
          <cell r="Z911">
            <v>0</v>
          </cell>
          <cell r="AA911" t="str">
            <v>BCH</v>
          </cell>
          <cell r="AB911" t="str">
            <v>0023</v>
          </cell>
          <cell r="AC911" t="str">
            <v>WKS</v>
          </cell>
          <cell r="AE911" t="str">
            <v>JV#</v>
          </cell>
          <cell r="AF911" t="str">
            <v>1232</v>
          </cell>
          <cell r="AG911" t="str">
            <v>FRN</v>
          </cell>
          <cell r="AH911" t="str">
            <v>6609</v>
          </cell>
          <cell r="AI911" t="str">
            <v>RP#</v>
          </cell>
          <cell r="AJ911" t="str">
            <v>000</v>
          </cell>
          <cell r="AK911" t="str">
            <v>CTL</v>
          </cell>
          <cell r="AM911" t="str">
            <v>RF#</v>
          </cell>
          <cell r="AU911" t="str">
            <v>TO PLACE IN SERVICE</v>
          </cell>
          <cell r="AZ911" t="str">
            <v>FPL Fibernet</v>
          </cell>
        </row>
        <row r="912">
          <cell r="A912" t="str">
            <v>107100</v>
          </cell>
          <cell r="B912" t="str">
            <v>0313</v>
          </cell>
          <cell r="C912" t="str">
            <v>06600</v>
          </cell>
          <cell r="D912" t="str">
            <v>0FIBER</v>
          </cell>
          <cell r="E912" t="str">
            <v>313000</v>
          </cell>
          <cell r="F912" t="str">
            <v>0662</v>
          </cell>
          <cell r="G912" t="str">
            <v>51450</v>
          </cell>
          <cell r="H912" t="str">
            <v>A</v>
          </cell>
          <cell r="I912" t="str">
            <v>00000041</v>
          </cell>
          <cell r="J912">
            <v>63</v>
          </cell>
          <cell r="K912">
            <v>313</v>
          </cell>
          <cell r="L912">
            <v>6613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 t="str">
            <v>0662</v>
          </cell>
          <cell r="R912" t="str">
            <v>51450</v>
          </cell>
          <cell r="S912" t="str">
            <v>200212</v>
          </cell>
          <cell r="T912" t="str">
            <v>SA01</v>
          </cell>
          <cell r="U912">
            <v>598.5</v>
          </cell>
          <cell r="W912">
            <v>0</v>
          </cell>
          <cell r="Y912">
            <v>0</v>
          </cell>
          <cell r="Z912">
            <v>1</v>
          </cell>
          <cell r="AA912" t="str">
            <v>BCH</v>
          </cell>
          <cell r="AB912" t="str">
            <v>450002339</v>
          </cell>
          <cell r="AC912" t="str">
            <v>PO#</v>
          </cell>
          <cell r="AD912" t="str">
            <v>4500030221</v>
          </cell>
          <cell r="AE912" t="str">
            <v>S/R</v>
          </cell>
          <cell r="AF912" t="str">
            <v>NET</v>
          </cell>
          <cell r="AI912" t="str">
            <v>PYN</v>
          </cell>
          <cell r="AJ912" t="str">
            <v>W D COMMUNICATIONS INC</v>
          </cell>
          <cell r="AK912" t="str">
            <v>VND</v>
          </cell>
          <cell r="AL912" t="str">
            <v>591953252</v>
          </cell>
          <cell r="AM912" t="str">
            <v>FAC</v>
          </cell>
          <cell r="AN912" t="str">
            <v>000</v>
          </cell>
          <cell r="AQ912" t="str">
            <v>NVD</v>
          </cell>
          <cell r="AR912" t="str">
            <v>2002-12-</v>
          </cell>
          <cell r="AU912" t="str">
            <v>INVOICE# 26609      W D COMMUNICATIONS I5000003479</v>
          </cell>
          <cell r="AV912" t="str">
            <v>WF-BATCH</v>
          </cell>
          <cell r="AW912" t="str">
            <v>000</v>
          </cell>
          <cell r="AX912" t="str">
            <v>00</v>
          </cell>
          <cell r="AY912" t="str">
            <v>0</v>
          </cell>
          <cell r="AZ912" t="str">
            <v>FPL Fibernet</v>
          </cell>
        </row>
        <row r="913">
          <cell r="A913" t="str">
            <v>107100</v>
          </cell>
          <cell r="B913" t="str">
            <v>0313</v>
          </cell>
          <cell r="C913" t="str">
            <v>06600</v>
          </cell>
          <cell r="D913" t="str">
            <v>0FIBER</v>
          </cell>
          <cell r="E913" t="str">
            <v>313000</v>
          </cell>
          <cell r="F913" t="str">
            <v>0662</v>
          </cell>
          <cell r="G913" t="str">
            <v>51450</v>
          </cell>
          <cell r="H913" t="str">
            <v>A</v>
          </cell>
          <cell r="I913" t="str">
            <v>00000041</v>
          </cell>
          <cell r="J913">
            <v>63</v>
          </cell>
          <cell r="K913">
            <v>313</v>
          </cell>
          <cell r="L913">
            <v>6613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 t="str">
            <v>0662</v>
          </cell>
          <cell r="R913" t="str">
            <v>51450</v>
          </cell>
          <cell r="S913" t="str">
            <v>200212</v>
          </cell>
          <cell r="T913" t="str">
            <v>SA01</v>
          </cell>
          <cell r="U913">
            <v>795</v>
          </cell>
          <cell r="W913">
            <v>0</v>
          </cell>
          <cell r="Y913">
            <v>0</v>
          </cell>
          <cell r="Z913">
            <v>1</v>
          </cell>
          <cell r="AA913" t="str">
            <v>BCH</v>
          </cell>
          <cell r="AB913" t="str">
            <v>450002339</v>
          </cell>
          <cell r="AC913" t="str">
            <v>PO#</v>
          </cell>
          <cell r="AD913" t="str">
            <v>4500030221</v>
          </cell>
          <cell r="AE913" t="str">
            <v>S/R</v>
          </cell>
          <cell r="AF913" t="str">
            <v>NET</v>
          </cell>
          <cell r="AI913" t="str">
            <v>PYN</v>
          </cell>
          <cell r="AJ913" t="str">
            <v>W D COMMUNICATIONS INC</v>
          </cell>
          <cell r="AK913" t="str">
            <v>VND</v>
          </cell>
          <cell r="AL913" t="str">
            <v>591953252</v>
          </cell>
          <cell r="AM913" t="str">
            <v>FAC</v>
          </cell>
          <cell r="AN913" t="str">
            <v>000</v>
          </cell>
          <cell r="AQ913" t="str">
            <v>NVD</v>
          </cell>
          <cell r="AR913" t="str">
            <v>2002-12-</v>
          </cell>
          <cell r="AU913" t="str">
            <v>INVOICE# 26655      W D COMMUNICATIONS I5000003484</v>
          </cell>
          <cell r="AV913" t="str">
            <v>WF-BATCH</v>
          </cell>
          <cell r="AW913" t="str">
            <v>000</v>
          </cell>
          <cell r="AX913" t="str">
            <v>00</v>
          </cell>
          <cell r="AY913" t="str">
            <v>0</v>
          </cell>
          <cell r="AZ913" t="str">
            <v>FPL Fibernet</v>
          </cell>
        </row>
        <row r="914">
          <cell r="A914" t="str">
            <v>107100</v>
          </cell>
          <cell r="B914" t="str">
            <v>0313</v>
          </cell>
          <cell r="C914" t="str">
            <v>06600</v>
          </cell>
          <cell r="D914" t="str">
            <v>0FIBER</v>
          </cell>
          <cell r="E914" t="str">
            <v>313000</v>
          </cell>
          <cell r="F914" t="str">
            <v>0662</v>
          </cell>
          <cell r="G914" t="str">
            <v>51450</v>
          </cell>
          <cell r="H914" t="str">
            <v>A</v>
          </cell>
          <cell r="I914" t="str">
            <v>00000041</v>
          </cell>
          <cell r="J914">
            <v>63</v>
          </cell>
          <cell r="K914">
            <v>313</v>
          </cell>
          <cell r="L914">
            <v>6613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 t="str">
            <v>0662</v>
          </cell>
          <cell r="R914" t="str">
            <v>51450</v>
          </cell>
          <cell r="S914" t="str">
            <v>200212</v>
          </cell>
          <cell r="T914" t="str">
            <v>SA01</v>
          </cell>
          <cell r="U914">
            <v>795</v>
          </cell>
          <cell r="W914">
            <v>0</v>
          </cell>
          <cell r="Y914">
            <v>0</v>
          </cell>
          <cell r="Z914">
            <v>1</v>
          </cell>
          <cell r="AA914" t="str">
            <v>BCH</v>
          </cell>
          <cell r="AB914" t="str">
            <v>450002339</v>
          </cell>
          <cell r="AC914" t="str">
            <v>PO#</v>
          </cell>
          <cell r="AD914" t="str">
            <v>4500030221</v>
          </cell>
          <cell r="AE914" t="str">
            <v>S/R</v>
          </cell>
          <cell r="AF914" t="str">
            <v>NET</v>
          </cell>
          <cell r="AI914" t="str">
            <v>PYN</v>
          </cell>
          <cell r="AJ914" t="str">
            <v>W D COMMUNICATIONS INC</v>
          </cell>
          <cell r="AK914" t="str">
            <v>VND</v>
          </cell>
          <cell r="AL914" t="str">
            <v>591953252</v>
          </cell>
          <cell r="AM914" t="str">
            <v>FAC</v>
          </cell>
          <cell r="AN914" t="str">
            <v>000</v>
          </cell>
          <cell r="AQ914" t="str">
            <v>NVD</v>
          </cell>
          <cell r="AR914" t="str">
            <v>2002-12-</v>
          </cell>
          <cell r="AU914" t="str">
            <v>INVOICE# 26685      W D COMMUNICATIONS I5000003487</v>
          </cell>
          <cell r="AV914" t="str">
            <v>WF-BATCH</v>
          </cell>
          <cell r="AW914" t="str">
            <v>000</v>
          </cell>
          <cell r="AX914" t="str">
            <v>00</v>
          </cell>
          <cell r="AY914" t="str">
            <v>0</v>
          </cell>
          <cell r="AZ914" t="str">
            <v>FPL Fibernet</v>
          </cell>
        </row>
        <row r="915">
          <cell r="A915" t="str">
            <v>107100</v>
          </cell>
          <cell r="B915" t="str">
            <v>0313</v>
          </cell>
          <cell r="C915" t="str">
            <v>06600</v>
          </cell>
          <cell r="D915" t="str">
            <v>0FIBER</v>
          </cell>
          <cell r="E915" t="str">
            <v>313000</v>
          </cell>
          <cell r="F915" t="str">
            <v>0662</v>
          </cell>
          <cell r="G915" t="str">
            <v>51450</v>
          </cell>
          <cell r="H915" t="str">
            <v>A</v>
          </cell>
          <cell r="I915" t="str">
            <v>00000041</v>
          </cell>
          <cell r="J915">
            <v>63</v>
          </cell>
          <cell r="K915">
            <v>313</v>
          </cell>
          <cell r="L915">
            <v>6613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 t="str">
            <v>0662</v>
          </cell>
          <cell r="R915" t="str">
            <v>51450</v>
          </cell>
          <cell r="S915" t="str">
            <v>200212</v>
          </cell>
          <cell r="T915" t="str">
            <v>SA01</v>
          </cell>
          <cell r="U915">
            <v>795</v>
          </cell>
          <cell r="W915">
            <v>0</v>
          </cell>
          <cell r="Y915">
            <v>0</v>
          </cell>
          <cell r="Z915">
            <v>1</v>
          </cell>
          <cell r="AA915" t="str">
            <v>BCH</v>
          </cell>
          <cell r="AB915" t="str">
            <v>450002339</v>
          </cell>
          <cell r="AC915" t="str">
            <v>PO#</v>
          </cell>
          <cell r="AD915" t="str">
            <v>4500030221</v>
          </cell>
          <cell r="AE915" t="str">
            <v>S/R</v>
          </cell>
          <cell r="AF915" t="str">
            <v>NET</v>
          </cell>
          <cell r="AI915" t="str">
            <v>PYN</v>
          </cell>
          <cell r="AJ915" t="str">
            <v>W D COMMUNICATIONS INC</v>
          </cell>
          <cell r="AK915" t="str">
            <v>VND</v>
          </cell>
          <cell r="AL915" t="str">
            <v>591953252</v>
          </cell>
          <cell r="AM915" t="str">
            <v>FAC</v>
          </cell>
          <cell r="AN915" t="str">
            <v>000</v>
          </cell>
          <cell r="AQ915" t="str">
            <v>NVD</v>
          </cell>
          <cell r="AR915" t="str">
            <v>2002-12-</v>
          </cell>
          <cell r="AU915" t="str">
            <v>INVOICE# 26706      W D COMMUNICATIONS I5000003489</v>
          </cell>
          <cell r="AV915" t="str">
            <v>WF-BATCH</v>
          </cell>
          <cell r="AW915" t="str">
            <v>000</v>
          </cell>
          <cell r="AX915" t="str">
            <v>00</v>
          </cell>
          <cell r="AY915" t="str">
            <v>0</v>
          </cell>
          <cell r="AZ915" t="str">
            <v>FPL Fibernet</v>
          </cell>
        </row>
        <row r="916">
          <cell r="A916" t="str">
            <v>107100</v>
          </cell>
          <cell r="B916" t="str">
            <v>0313</v>
          </cell>
          <cell r="C916" t="str">
            <v>06600</v>
          </cell>
          <cell r="D916" t="str">
            <v>0FIBER</v>
          </cell>
          <cell r="E916" t="str">
            <v>313000</v>
          </cell>
          <cell r="F916" t="str">
            <v>0662</v>
          </cell>
          <cell r="G916" t="str">
            <v>51450</v>
          </cell>
          <cell r="H916" t="str">
            <v>A</v>
          </cell>
          <cell r="I916" t="str">
            <v>00000041</v>
          </cell>
          <cell r="J916">
            <v>63</v>
          </cell>
          <cell r="K916">
            <v>313</v>
          </cell>
          <cell r="L916">
            <v>6613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 t="str">
            <v>0662</v>
          </cell>
          <cell r="R916" t="str">
            <v>51450</v>
          </cell>
          <cell r="S916" t="str">
            <v>200212</v>
          </cell>
          <cell r="T916" t="str">
            <v>SA01</v>
          </cell>
          <cell r="U916">
            <v>1160</v>
          </cell>
          <cell r="W916">
            <v>0</v>
          </cell>
          <cell r="Y916">
            <v>0</v>
          </cell>
          <cell r="Z916">
            <v>1</v>
          </cell>
          <cell r="AA916" t="str">
            <v>BCH</v>
          </cell>
          <cell r="AB916" t="str">
            <v>450002339</v>
          </cell>
          <cell r="AC916" t="str">
            <v>PO#</v>
          </cell>
          <cell r="AD916" t="str">
            <v>4500094253</v>
          </cell>
          <cell r="AE916" t="str">
            <v>S/R</v>
          </cell>
          <cell r="AF916" t="str">
            <v>337</v>
          </cell>
          <cell r="AI916" t="str">
            <v>PYN</v>
          </cell>
          <cell r="AJ916" t="str">
            <v>YOUNGS COMMUNICATIONS CO</v>
          </cell>
          <cell r="AK916" t="str">
            <v>VND</v>
          </cell>
          <cell r="AL916" t="str">
            <v>591398816</v>
          </cell>
          <cell r="AM916" t="str">
            <v>FAC</v>
          </cell>
          <cell r="AN916" t="str">
            <v>000</v>
          </cell>
          <cell r="AQ916" t="str">
            <v>NVD</v>
          </cell>
          <cell r="AR916" t="str">
            <v>2002-12-</v>
          </cell>
          <cell r="AU916" t="str">
            <v>INVOICE# 7195       YOUNGS COMMUNICATION5000003501</v>
          </cell>
          <cell r="AV916" t="str">
            <v>WF-BATCH</v>
          </cell>
          <cell r="AW916" t="str">
            <v>000</v>
          </cell>
          <cell r="AX916" t="str">
            <v>00</v>
          </cell>
          <cell r="AY916" t="str">
            <v>0</v>
          </cell>
          <cell r="AZ916" t="str">
            <v>FPL Fibernet</v>
          </cell>
        </row>
        <row r="917">
          <cell r="A917" t="str">
            <v>107100</v>
          </cell>
          <cell r="B917" t="str">
            <v>0313</v>
          </cell>
          <cell r="C917" t="str">
            <v>06600</v>
          </cell>
          <cell r="D917" t="str">
            <v>0FIBER</v>
          </cell>
          <cell r="E917" t="str">
            <v>313000</v>
          </cell>
          <cell r="F917" t="str">
            <v>0662</v>
          </cell>
          <cell r="G917" t="str">
            <v>65000</v>
          </cell>
          <cell r="H917" t="str">
            <v>A</v>
          </cell>
          <cell r="I917" t="str">
            <v>00000041</v>
          </cell>
          <cell r="J917">
            <v>63</v>
          </cell>
          <cell r="K917">
            <v>313</v>
          </cell>
          <cell r="L917">
            <v>6613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 t="str">
            <v>0662</v>
          </cell>
          <cell r="R917" t="str">
            <v>65000</v>
          </cell>
          <cell r="S917" t="str">
            <v>200212</v>
          </cell>
          <cell r="T917" t="str">
            <v>CA01</v>
          </cell>
          <cell r="U917">
            <v>596</v>
          </cell>
          <cell r="V917" t="str">
            <v>LDB</v>
          </cell>
          <cell r="W917">
            <v>0</v>
          </cell>
          <cell r="Y917">
            <v>0</v>
          </cell>
          <cell r="Z917">
            <v>0</v>
          </cell>
          <cell r="AA917" t="str">
            <v>BCH</v>
          </cell>
          <cell r="AB917" t="str">
            <v>0029</v>
          </cell>
          <cell r="AC917" t="str">
            <v>WKS</v>
          </cell>
          <cell r="AE917" t="str">
            <v>JV#</v>
          </cell>
          <cell r="AF917" t="str">
            <v>1232</v>
          </cell>
          <cell r="AG917" t="str">
            <v>FRN</v>
          </cell>
          <cell r="AH917" t="str">
            <v>6613</v>
          </cell>
          <cell r="AI917" t="str">
            <v>RP#</v>
          </cell>
          <cell r="AJ917" t="str">
            <v>000</v>
          </cell>
          <cell r="AK917" t="str">
            <v>CTL</v>
          </cell>
          <cell r="AM917" t="str">
            <v>RF#</v>
          </cell>
          <cell r="AU917" t="str">
            <v>ACCR WD COMM UNPAID INV</v>
          </cell>
          <cell r="AZ917" t="str">
            <v>FPL Fibernet</v>
          </cell>
        </row>
        <row r="918">
          <cell r="A918" t="str">
            <v>107100</v>
          </cell>
          <cell r="B918" t="str">
            <v>0313</v>
          </cell>
          <cell r="C918" t="str">
            <v>06600</v>
          </cell>
          <cell r="D918" t="str">
            <v>0FIBER</v>
          </cell>
          <cell r="E918" t="str">
            <v>313000</v>
          </cell>
          <cell r="F918" t="str">
            <v>0662</v>
          </cell>
          <cell r="G918" t="str">
            <v>65000</v>
          </cell>
          <cell r="H918" t="str">
            <v>A</v>
          </cell>
          <cell r="I918" t="str">
            <v>00000041</v>
          </cell>
          <cell r="J918">
            <v>63</v>
          </cell>
          <cell r="K918">
            <v>313</v>
          </cell>
          <cell r="L918">
            <v>6613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 t="str">
            <v>0662</v>
          </cell>
          <cell r="R918" t="str">
            <v>65000</v>
          </cell>
          <cell r="S918" t="str">
            <v>200212</v>
          </cell>
          <cell r="T918" t="str">
            <v>CA01</v>
          </cell>
          <cell r="U918">
            <v>596</v>
          </cell>
          <cell r="V918" t="str">
            <v>LDB</v>
          </cell>
          <cell r="W918">
            <v>0</v>
          </cell>
          <cell r="Y918">
            <v>0</v>
          </cell>
          <cell r="Z918">
            <v>0</v>
          </cell>
          <cell r="AA918" t="str">
            <v>BCH</v>
          </cell>
          <cell r="AB918" t="str">
            <v>0033</v>
          </cell>
          <cell r="AC918" t="str">
            <v>WKS</v>
          </cell>
          <cell r="AE918" t="str">
            <v>JV#</v>
          </cell>
          <cell r="AF918" t="str">
            <v>1232</v>
          </cell>
          <cell r="AG918" t="str">
            <v>FRN</v>
          </cell>
          <cell r="AH918" t="str">
            <v>6613</v>
          </cell>
          <cell r="AI918" t="str">
            <v>RP#</v>
          </cell>
          <cell r="AJ918" t="str">
            <v>000</v>
          </cell>
          <cell r="AK918" t="str">
            <v>CTL</v>
          </cell>
          <cell r="AM918" t="str">
            <v>RF#</v>
          </cell>
          <cell r="AU918" t="str">
            <v>ACCR WD COMM UNPAID INV</v>
          </cell>
          <cell r="AZ918" t="str">
            <v>FPL Fibernet</v>
          </cell>
        </row>
        <row r="919">
          <cell r="A919" t="str">
            <v>107100</v>
          </cell>
          <cell r="B919" t="str">
            <v>0313</v>
          </cell>
          <cell r="C919" t="str">
            <v>06600</v>
          </cell>
          <cell r="D919" t="str">
            <v>0FIBER</v>
          </cell>
          <cell r="E919" t="str">
            <v>313000</v>
          </cell>
          <cell r="F919" t="str">
            <v>0662</v>
          </cell>
          <cell r="G919" t="str">
            <v>65000</v>
          </cell>
          <cell r="H919" t="str">
            <v>A</v>
          </cell>
          <cell r="I919" t="str">
            <v>00000041</v>
          </cell>
          <cell r="J919">
            <v>63</v>
          </cell>
          <cell r="K919">
            <v>313</v>
          </cell>
          <cell r="L919">
            <v>6613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 t="str">
            <v>0662</v>
          </cell>
          <cell r="R919" t="str">
            <v>65000</v>
          </cell>
          <cell r="S919" t="str">
            <v>200212</v>
          </cell>
          <cell r="T919" t="str">
            <v>CA01</v>
          </cell>
          <cell r="U919">
            <v>-596</v>
          </cell>
          <cell r="V919" t="str">
            <v>LDB</v>
          </cell>
          <cell r="W919">
            <v>0</v>
          </cell>
          <cell r="Y919">
            <v>0</v>
          </cell>
          <cell r="Z919">
            <v>0</v>
          </cell>
          <cell r="AA919" t="str">
            <v>BCH</v>
          </cell>
          <cell r="AB919" t="str">
            <v>0034</v>
          </cell>
          <cell r="AC919" t="str">
            <v>WKS</v>
          </cell>
          <cell r="AE919" t="str">
            <v>JV#</v>
          </cell>
          <cell r="AF919" t="str">
            <v>1232</v>
          </cell>
          <cell r="AG919" t="str">
            <v>FRN</v>
          </cell>
          <cell r="AH919" t="str">
            <v>6613</v>
          </cell>
          <cell r="AI919" t="str">
            <v>RP#</v>
          </cell>
          <cell r="AJ919" t="str">
            <v>000</v>
          </cell>
          <cell r="AK919" t="str">
            <v>CTL</v>
          </cell>
          <cell r="AM919" t="str">
            <v>RF#</v>
          </cell>
          <cell r="AU919" t="str">
            <v>ACCR WD COMM UNPAID INV</v>
          </cell>
          <cell r="AZ919" t="str">
            <v>FPL Fibernet</v>
          </cell>
        </row>
        <row r="920">
          <cell r="A920" t="str">
            <v>107100</v>
          </cell>
          <cell r="B920" t="str">
            <v>0313</v>
          </cell>
          <cell r="C920" t="str">
            <v>06600</v>
          </cell>
          <cell r="D920" t="str">
            <v>0FIBER</v>
          </cell>
          <cell r="E920" t="str">
            <v>313000</v>
          </cell>
          <cell r="F920" t="str">
            <v>0790</v>
          </cell>
          <cell r="G920" t="str">
            <v>65000</v>
          </cell>
          <cell r="H920" t="str">
            <v>A</v>
          </cell>
          <cell r="I920" t="str">
            <v>00000041</v>
          </cell>
          <cell r="J920">
            <v>63</v>
          </cell>
          <cell r="K920">
            <v>313</v>
          </cell>
          <cell r="L920">
            <v>6613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 t="str">
            <v>0790</v>
          </cell>
          <cell r="R920" t="str">
            <v>65000</v>
          </cell>
          <cell r="S920" t="str">
            <v>200212</v>
          </cell>
          <cell r="T920" t="str">
            <v>CA01</v>
          </cell>
          <cell r="U920">
            <v>26320.92</v>
          </cell>
          <cell r="V920" t="str">
            <v>LDB</v>
          </cell>
          <cell r="W920">
            <v>0</v>
          </cell>
          <cell r="Y920">
            <v>0</v>
          </cell>
          <cell r="Z920">
            <v>0</v>
          </cell>
          <cell r="AA920" t="str">
            <v>BCH</v>
          </cell>
          <cell r="AB920" t="str">
            <v>0014</v>
          </cell>
          <cell r="AC920" t="str">
            <v>WKS</v>
          </cell>
          <cell r="AE920" t="str">
            <v>JV#</v>
          </cell>
          <cell r="AF920" t="str">
            <v>1232</v>
          </cell>
          <cell r="AG920" t="str">
            <v>FRN</v>
          </cell>
          <cell r="AH920" t="str">
            <v>6613</v>
          </cell>
          <cell r="AI920" t="str">
            <v>RP#</v>
          </cell>
          <cell r="AJ920" t="str">
            <v>000</v>
          </cell>
          <cell r="AK920" t="str">
            <v>CTL</v>
          </cell>
          <cell r="AM920" t="str">
            <v>RF#</v>
          </cell>
          <cell r="AU920" t="str">
            <v>ACCRUAL OF DEC 02 CAPITAL</v>
          </cell>
          <cell r="AZ920" t="str">
            <v>FPL Fibernet</v>
          </cell>
        </row>
        <row r="921">
          <cell r="A921" t="str">
            <v>107100</v>
          </cell>
          <cell r="B921" t="str">
            <v>0313</v>
          </cell>
          <cell r="C921" t="str">
            <v>06600</v>
          </cell>
          <cell r="D921" t="str">
            <v>0FIBER</v>
          </cell>
          <cell r="E921" t="str">
            <v>313000</v>
          </cell>
          <cell r="F921" t="str">
            <v>0790</v>
          </cell>
          <cell r="G921" t="str">
            <v>65000</v>
          </cell>
          <cell r="H921" t="str">
            <v>A</v>
          </cell>
          <cell r="I921" t="str">
            <v>00000041</v>
          </cell>
          <cell r="J921">
            <v>63</v>
          </cell>
          <cell r="K921">
            <v>313</v>
          </cell>
          <cell r="L921">
            <v>6613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 t="str">
            <v>0790</v>
          </cell>
          <cell r="R921" t="str">
            <v>65000</v>
          </cell>
          <cell r="S921" t="str">
            <v>200212</v>
          </cell>
          <cell r="T921" t="str">
            <v>CA01</v>
          </cell>
          <cell r="U921">
            <v>-26320.92</v>
          </cell>
          <cell r="V921" t="str">
            <v>LDB</v>
          </cell>
          <cell r="W921">
            <v>0</v>
          </cell>
          <cell r="Y921">
            <v>0</v>
          </cell>
          <cell r="Z921">
            <v>0</v>
          </cell>
          <cell r="AA921" t="str">
            <v>BCH</v>
          </cell>
          <cell r="AB921" t="str">
            <v>0049</v>
          </cell>
          <cell r="AC921" t="str">
            <v>WKS</v>
          </cell>
          <cell r="AE921" t="str">
            <v>JV#</v>
          </cell>
          <cell r="AF921" t="str">
            <v>1232</v>
          </cell>
          <cell r="AG921" t="str">
            <v>FRN</v>
          </cell>
          <cell r="AH921" t="str">
            <v>6613</v>
          </cell>
          <cell r="AI921" t="str">
            <v>RP#</v>
          </cell>
          <cell r="AJ921" t="str">
            <v>000</v>
          </cell>
          <cell r="AK921" t="str">
            <v>CTL</v>
          </cell>
          <cell r="AM921" t="str">
            <v>RF#</v>
          </cell>
          <cell r="AU921" t="str">
            <v>ACCR REVERSAL OF DEC 02</v>
          </cell>
          <cell r="AZ921" t="str">
            <v>FPL Fibernet</v>
          </cell>
        </row>
        <row r="922">
          <cell r="A922" t="str">
            <v>107100</v>
          </cell>
          <cell r="B922" t="str">
            <v>0314</v>
          </cell>
          <cell r="C922" t="str">
            <v>06600</v>
          </cell>
          <cell r="D922" t="str">
            <v>0FIBER</v>
          </cell>
          <cell r="E922" t="str">
            <v>314000</v>
          </cell>
          <cell r="F922" t="str">
            <v>0790</v>
          </cell>
          <cell r="G922" t="str">
            <v>65000</v>
          </cell>
          <cell r="H922" t="str">
            <v>A</v>
          </cell>
          <cell r="I922" t="str">
            <v>00000041</v>
          </cell>
          <cell r="J922">
            <v>63</v>
          </cell>
          <cell r="K922">
            <v>314</v>
          </cell>
          <cell r="L922">
            <v>6614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 t="str">
            <v>0790</v>
          </cell>
          <cell r="R922" t="str">
            <v>65000</v>
          </cell>
          <cell r="S922" t="str">
            <v>200212</v>
          </cell>
          <cell r="T922" t="str">
            <v>CA01</v>
          </cell>
          <cell r="U922">
            <v>-25498.21</v>
          </cell>
          <cell r="V922" t="str">
            <v>LDB</v>
          </cell>
          <cell r="W922">
            <v>0</v>
          </cell>
          <cell r="Y922">
            <v>0</v>
          </cell>
          <cell r="Z922">
            <v>0</v>
          </cell>
          <cell r="AA922" t="str">
            <v>BCH</v>
          </cell>
          <cell r="AB922" t="str">
            <v>0023</v>
          </cell>
          <cell r="AC922" t="str">
            <v>WKS</v>
          </cell>
          <cell r="AE922" t="str">
            <v>JV#</v>
          </cell>
          <cell r="AF922" t="str">
            <v>1232</v>
          </cell>
          <cell r="AG922" t="str">
            <v>FRN</v>
          </cell>
          <cell r="AH922" t="str">
            <v>6614</v>
          </cell>
          <cell r="AI922" t="str">
            <v>RP#</v>
          </cell>
          <cell r="AJ922" t="str">
            <v>000</v>
          </cell>
          <cell r="AK922" t="str">
            <v>CTL</v>
          </cell>
          <cell r="AM922" t="str">
            <v>RF#</v>
          </cell>
          <cell r="AU922" t="str">
            <v>TO PLACE IN SERVICE</v>
          </cell>
          <cell r="AZ922" t="str">
            <v>FPL Fibernet</v>
          </cell>
        </row>
        <row r="923">
          <cell r="A923" t="str">
            <v>107100</v>
          </cell>
          <cell r="B923" t="str">
            <v>0314</v>
          </cell>
          <cell r="C923" t="str">
            <v>06600</v>
          </cell>
          <cell r="D923" t="str">
            <v>0FIBER</v>
          </cell>
          <cell r="E923" t="str">
            <v>314000</v>
          </cell>
          <cell r="F923" t="str">
            <v>0790</v>
          </cell>
          <cell r="G923" t="str">
            <v>65000</v>
          </cell>
          <cell r="H923" t="str">
            <v>A</v>
          </cell>
          <cell r="I923" t="str">
            <v>00000041</v>
          </cell>
          <cell r="J923">
            <v>63</v>
          </cell>
          <cell r="K923">
            <v>314</v>
          </cell>
          <cell r="L923">
            <v>6615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 t="str">
            <v>0790</v>
          </cell>
          <cell r="R923" t="str">
            <v>65000</v>
          </cell>
          <cell r="S923" t="str">
            <v>200212</v>
          </cell>
          <cell r="T923" t="str">
            <v>CA01</v>
          </cell>
          <cell r="U923">
            <v>700</v>
          </cell>
          <cell r="V923" t="str">
            <v>LDB</v>
          </cell>
          <cell r="W923">
            <v>0</v>
          </cell>
          <cell r="Y923">
            <v>0</v>
          </cell>
          <cell r="Z923">
            <v>0</v>
          </cell>
          <cell r="AA923" t="str">
            <v>BCH</v>
          </cell>
          <cell r="AB923" t="str">
            <v>0014</v>
          </cell>
          <cell r="AC923" t="str">
            <v>WKS</v>
          </cell>
          <cell r="AE923" t="str">
            <v>JV#</v>
          </cell>
          <cell r="AF923" t="str">
            <v>1232</v>
          </cell>
          <cell r="AG923" t="str">
            <v>FRN</v>
          </cell>
          <cell r="AH923" t="str">
            <v>6615</v>
          </cell>
          <cell r="AI923" t="str">
            <v>RP#</v>
          </cell>
          <cell r="AJ923" t="str">
            <v>000</v>
          </cell>
          <cell r="AK923" t="str">
            <v>CTL</v>
          </cell>
          <cell r="AM923" t="str">
            <v>RF#</v>
          </cell>
          <cell r="AU923" t="str">
            <v>ACCRUAL OF DEC 02 CAPITAL</v>
          </cell>
          <cell r="AZ923" t="str">
            <v>FPL Fibernet</v>
          </cell>
        </row>
        <row r="924">
          <cell r="A924" t="str">
            <v>107100</v>
          </cell>
          <cell r="B924" t="str">
            <v>0314</v>
          </cell>
          <cell r="C924" t="str">
            <v>06600</v>
          </cell>
          <cell r="D924" t="str">
            <v>0FIBER</v>
          </cell>
          <cell r="E924" t="str">
            <v>314000</v>
          </cell>
          <cell r="F924" t="str">
            <v>0790</v>
          </cell>
          <cell r="G924" t="str">
            <v>65000</v>
          </cell>
          <cell r="H924" t="str">
            <v>A</v>
          </cell>
          <cell r="I924" t="str">
            <v>00000041</v>
          </cell>
          <cell r="J924">
            <v>63</v>
          </cell>
          <cell r="K924">
            <v>314</v>
          </cell>
          <cell r="L924">
            <v>6615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 t="str">
            <v>0790</v>
          </cell>
          <cell r="R924" t="str">
            <v>65000</v>
          </cell>
          <cell r="S924" t="str">
            <v>200212</v>
          </cell>
          <cell r="T924" t="str">
            <v>CA01</v>
          </cell>
          <cell r="U924">
            <v>-36194.959999999999</v>
          </cell>
          <cell r="V924" t="str">
            <v>LDB</v>
          </cell>
          <cell r="W924">
            <v>0</v>
          </cell>
          <cell r="Y924">
            <v>0</v>
          </cell>
          <cell r="Z924">
            <v>0</v>
          </cell>
          <cell r="AA924" t="str">
            <v>BCH</v>
          </cell>
          <cell r="AB924" t="str">
            <v>0023</v>
          </cell>
          <cell r="AC924" t="str">
            <v>WKS</v>
          </cell>
          <cell r="AE924" t="str">
            <v>JV#</v>
          </cell>
          <cell r="AF924" t="str">
            <v>1232</v>
          </cell>
          <cell r="AG924" t="str">
            <v>FRN</v>
          </cell>
          <cell r="AH924" t="str">
            <v>6615</v>
          </cell>
          <cell r="AI924" t="str">
            <v>RP#</v>
          </cell>
          <cell r="AJ924" t="str">
            <v>000</v>
          </cell>
          <cell r="AK924" t="str">
            <v>CTL</v>
          </cell>
          <cell r="AM924" t="str">
            <v>RF#</v>
          </cell>
          <cell r="AU924" t="str">
            <v>TO PLACE IN SERVICE</v>
          </cell>
          <cell r="AZ924" t="str">
            <v>FPL Fibernet</v>
          </cell>
        </row>
        <row r="925">
          <cell r="A925" t="str">
            <v>107100</v>
          </cell>
          <cell r="B925" t="str">
            <v>0313</v>
          </cell>
          <cell r="C925" t="str">
            <v>06600</v>
          </cell>
          <cell r="D925" t="str">
            <v>0FIBER</v>
          </cell>
          <cell r="E925" t="str">
            <v>313000</v>
          </cell>
          <cell r="F925" t="str">
            <v>0662</v>
          </cell>
          <cell r="G925" t="str">
            <v>51450</v>
          </cell>
          <cell r="H925" t="str">
            <v>A</v>
          </cell>
          <cell r="I925" t="str">
            <v>00000041</v>
          </cell>
          <cell r="J925">
            <v>63</v>
          </cell>
          <cell r="K925">
            <v>313</v>
          </cell>
          <cell r="L925">
            <v>6616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 t="str">
            <v>0662</v>
          </cell>
          <cell r="R925" t="str">
            <v>51450</v>
          </cell>
          <cell r="S925" t="str">
            <v>200212</v>
          </cell>
          <cell r="T925" t="str">
            <v>SA01</v>
          </cell>
          <cell r="U925">
            <v>477.3</v>
          </cell>
          <cell r="W925">
            <v>0</v>
          </cell>
          <cell r="Y925">
            <v>0</v>
          </cell>
          <cell r="Z925">
            <v>1</v>
          </cell>
          <cell r="AA925" t="str">
            <v>BCH</v>
          </cell>
          <cell r="AB925" t="str">
            <v>450002350</v>
          </cell>
          <cell r="AC925" t="str">
            <v>PO#</v>
          </cell>
          <cell r="AD925" t="str">
            <v>4500030221</v>
          </cell>
          <cell r="AE925" t="str">
            <v>S/R</v>
          </cell>
          <cell r="AF925" t="str">
            <v>NET</v>
          </cell>
          <cell r="AI925" t="str">
            <v>PYN</v>
          </cell>
          <cell r="AJ925" t="str">
            <v>W D COMMUNICATIONS INC</v>
          </cell>
          <cell r="AK925" t="str">
            <v>VND</v>
          </cell>
          <cell r="AL925" t="str">
            <v>591953252</v>
          </cell>
          <cell r="AM925" t="str">
            <v>FAC</v>
          </cell>
          <cell r="AN925" t="str">
            <v>000</v>
          </cell>
          <cell r="AQ925" t="str">
            <v>NVD</v>
          </cell>
          <cell r="AR925" t="str">
            <v>2002-12-</v>
          </cell>
          <cell r="AU925" t="str">
            <v>INVOICE# 26519      W D COMMUNICATIONS I5000003532</v>
          </cell>
          <cell r="AV925" t="str">
            <v>WF-BATCH</v>
          </cell>
          <cell r="AW925" t="str">
            <v>000</v>
          </cell>
          <cell r="AX925" t="str">
            <v>00</v>
          </cell>
          <cell r="AY925" t="str">
            <v>0</v>
          </cell>
          <cell r="AZ925" t="str">
            <v>FPL Fibernet</v>
          </cell>
        </row>
        <row r="926">
          <cell r="A926" t="str">
            <v>107100</v>
          </cell>
          <cell r="B926" t="str">
            <v>0313</v>
          </cell>
          <cell r="C926" t="str">
            <v>06600</v>
          </cell>
          <cell r="D926" t="str">
            <v>0FIBER</v>
          </cell>
          <cell r="E926" t="str">
            <v>313000</v>
          </cell>
          <cell r="F926" t="str">
            <v>0662</v>
          </cell>
          <cell r="G926" t="str">
            <v>65000</v>
          </cell>
          <cell r="H926" t="str">
            <v>A</v>
          </cell>
          <cell r="I926" t="str">
            <v>00000041</v>
          </cell>
          <cell r="J926">
            <v>63</v>
          </cell>
          <cell r="K926">
            <v>313</v>
          </cell>
          <cell r="L926">
            <v>6616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 t="str">
            <v>0662</v>
          </cell>
          <cell r="R926" t="str">
            <v>65000</v>
          </cell>
          <cell r="S926" t="str">
            <v>200212</v>
          </cell>
          <cell r="T926" t="str">
            <v>CA01</v>
          </cell>
          <cell r="U926">
            <v>596</v>
          </cell>
          <cell r="V926" t="str">
            <v>LDB</v>
          </cell>
          <cell r="W926">
            <v>0</v>
          </cell>
          <cell r="Y926">
            <v>0</v>
          </cell>
          <cell r="Z926">
            <v>0</v>
          </cell>
          <cell r="AA926" t="str">
            <v>BCH</v>
          </cell>
          <cell r="AB926" t="str">
            <v>0029</v>
          </cell>
          <cell r="AC926" t="str">
            <v>WKS</v>
          </cell>
          <cell r="AE926" t="str">
            <v>JV#</v>
          </cell>
          <cell r="AF926" t="str">
            <v>1232</v>
          </cell>
          <cell r="AG926" t="str">
            <v>FRN</v>
          </cell>
          <cell r="AH926" t="str">
            <v>6616</v>
          </cell>
          <cell r="AI926" t="str">
            <v>RP#</v>
          </cell>
          <cell r="AJ926" t="str">
            <v>000</v>
          </cell>
          <cell r="AK926" t="str">
            <v>CTL</v>
          </cell>
          <cell r="AM926" t="str">
            <v>RF#</v>
          </cell>
          <cell r="AU926" t="str">
            <v>ACCR WD COMM UNPAID INV</v>
          </cell>
          <cell r="AZ926" t="str">
            <v>FPL Fibernet</v>
          </cell>
        </row>
        <row r="927">
          <cell r="A927" t="str">
            <v>107100</v>
          </cell>
          <cell r="B927" t="str">
            <v>0313</v>
          </cell>
          <cell r="C927" t="str">
            <v>06600</v>
          </cell>
          <cell r="D927" t="str">
            <v>0FIBER</v>
          </cell>
          <cell r="E927" t="str">
            <v>313000</v>
          </cell>
          <cell r="F927" t="str">
            <v>0662</v>
          </cell>
          <cell r="G927" t="str">
            <v>65000</v>
          </cell>
          <cell r="H927" t="str">
            <v>A</v>
          </cell>
          <cell r="I927" t="str">
            <v>00000041</v>
          </cell>
          <cell r="J927">
            <v>63</v>
          </cell>
          <cell r="K927">
            <v>313</v>
          </cell>
          <cell r="L927">
            <v>6616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 t="str">
            <v>0662</v>
          </cell>
          <cell r="R927" t="str">
            <v>65000</v>
          </cell>
          <cell r="S927" t="str">
            <v>200212</v>
          </cell>
          <cell r="T927" t="str">
            <v>CA01</v>
          </cell>
          <cell r="U927">
            <v>596</v>
          </cell>
          <cell r="V927" t="str">
            <v>LDB</v>
          </cell>
          <cell r="W927">
            <v>0</v>
          </cell>
          <cell r="Y927">
            <v>0</v>
          </cell>
          <cell r="Z927">
            <v>0</v>
          </cell>
          <cell r="AA927" t="str">
            <v>BCH</v>
          </cell>
          <cell r="AB927" t="str">
            <v>0033</v>
          </cell>
          <cell r="AC927" t="str">
            <v>WKS</v>
          </cell>
          <cell r="AE927" t="str">
            <v>JV#</v>
          </cell>
          <cell r="AF927" t="str">
            <v>1232</v>
          </cell>
          <cell r="AG927" t="str">
            <v>FRN</v>
          </cell>
          <cell r="AH927" t="str">
            <v>6616</v>
          </cell>
          <cell r="AI927" t="str">
            <v>RP#</v>
          </cell>
          <cell r="AJ927" t="str">
            <v>000</v>
          </cell>
          <cell r="AK927" t="str">
            <v>CTL</v>
          </cell>
          <cell r="AM927" t="str">
            <v>RF#</v>
          </cell>
          <cell r="AU927" t="str">
            <v>ACCR WD COMM UNPAID INV</v>
          </cell>
          <cell r="AZ927" t="str">
            <v>FPL Fibernet</v>
          </cell>
        </row>
        <row r="928">
          <cell r="A928" t="str">
            <v>107100</v>
          </cell>
          <cell r="B928" t="str">
            <v>0313</v>
          </cell>
          <cell r="C928" t="str">
            <v>06600</v>
          </cell>
          <cell r="D928" t="str">
            <v>0FIBER</v>
          </cell>
          <cell r="E928" t="str">
            <v>313000</v>
          </cell>
          <cell r="F928" t="str">
            <v>0662</v>
          </cell>
          <cell r="G928" t="str">
            <v>65000</v>
          </cell>
          <cell r="H928" t="str">
            <v>A</v>
          </cell>
          <cell r="I928" t="str">
            <v>00000041</v>
          </cell>
          <cell r="J928">
            <v>63</v>
          </cell>
          <cell r="K928">
            <v>313</v>
          </cell>
          <cell r="L928">
            <v>6616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 t="str">
            <v>0662</v>
          </cell>
          <cell r="R928" t="str">
            <v>65000</v>
          </cell>
          <cell r="S928" t="str">
            <v>200212</v>
          </cell>
          <cell r="T928" t="str">
            <v>CA01</v>
          </cell>
          <cell r="U928">
            <v>-596</v>
          </cell>
          <cell r="V928" t="str">
            <v>LDB</v>
          </cell>
          <cell r="W928">
            <v>0</v>
          </cell>
          <cell r="Y928">
            <v>0</v>
          </cell>
          <cell r="Z928">
            <v>0</v>
          </cell>
          <cell r="AA928" t="str">
            <v>BCH</v>
          </cell>
          <cell r="AB928" t="str">
            <v>0034</v>
          </cell>
          <cell r="AC928" t="str">
            <v>WKS</v>
          </cell>
          <cell r="AE928" t="str">
            <v>JV#</v>
          </cell>
          <cell r="AF928" t="str">
            <v>1232</v>
          </cell>
          <cell r="AG928" t="str">
            <v>FRN</v>
          </cell>
          <cell r="AH928" t="str">
            <v>6616</v>
          </cell>
          <cell r="AI928" t="str">
            <v>RP#</v>
          </cell>
          <cell r="AJ928" t="str">
            <v>000</v>
          </cell>
          <cell r="AK928" t="str">
            <v>CTL</v>
          </cell>
          <cell r="AM928" t="str">
            <v>RF#</v>
          </cell>
          <cell r="AU928" t="str">
            <v>ACCR WD COMM UNPAID INV</v>
          </cell>
          <cell r="AZ928" t="str">
            <v>FPL Fibernet</v>
          </cell>
        </row>
        <row r="929">
          <cell r="A929" t="str">
            <v>107100</v>
          </cell>
          <cell r="B929" t="str">
            <v>0313</v>
          </cell>
          <cell r="C929" t="str">
            <v>06600</v>
          </cell>
          <cell r="D929" t="str">
            <v>0FIBER</v>
          </cell>
          <cell r="E929" t="str">
            <v>313000</v>
          </cell>
          <cell r="F929" t="str">
            <v>0790</v>
          </cell>
          <cell r="G929" t="str">
            <v>65000</v>
          </cell>
          <cell r="H929" t="str">
            <v>A</v>
          </cell>
          <cell r="I929" t="str">
            <v>00000041</v>
          </cell>
          <cell r="J929">
            <v>63</v>
          </cell>
          <cell r="K929">
            <v>313</v>
          </cell>
          <cell r="L929">
            <v>6616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 t="str">
            <v>0790</v>
          </cell>
          <cell r="R929" t="str">
            <v>65000</v>
          </cell>
          <cell r="S929" t="str">
            <v>200212</v>
          </cell>
          <cell r="T929" t="str">
            <v>CA01</v>
          </cell>
          <cell r="U929">
            <v>1286.6500000000001</v>
          </cell>
          <cell r="V929" t="str">
            <v>LDB</v>
          </cell>
          <cell r="W929">
            <v>0</v>
          </cell>
          <cell r="Y929">
            <v>0</v>
          </cell>
          <cell r="Z929">
            <v>0</v>
          </cell>
          <cell r="AA929" t="str">
            <v>BCH</v>
          </cell>
          <cell r="AB929" t="str">
            <v>0014</v>
          </cell>
          <cell r="AC929" t="str">
            <v>WKS</v>
          </cell>
          <cell r="AE929" t="str">
            <v>JV#</v>
          </cell>
          <cell r="AF929" t="str">
            <v>1232</v>
          </cell>
          <cell r="AG929" t="str">
            <v>FRN</v>
          </cell>
          <cell r="AH929" t="str">
            <v>6616</v>
          </cell>
          <cell r="AI929" t="str">
            <v>RP#</v>
          </cell>
          <cell r="AJ929" t="str">
            <v>000</v>
          </cell>
          <cell r="AK929" t="str">
            <v>CTL</v>
          </cell>
          <cell r="AM929" t="str">
            <v>RF#</v>
          </cell>
          <cell r="AU929" t="str">
            <v>ACCRUAL OF DEC 02 CAPITAL</v>
          </cell>
          <cell r="AZ929" t="str">
            <v>FPL Fibernet</v>
          </cell>
        </row>
        <row r="930">
          <cell r="A930" t="str">
            <v>107100</v>
          </cell>
          <cell r="B930" t="str">
            <v>0313</v>
          </cell>
          <cell r="C930" t="str">
            <v>06600</v>
          </cell>
          <cell r="D930" t="str">
            <v>0FIBER</v>
          </cell>
          <cell r="E930" t="str">
            <v>313000</v>
          </cell>
          <cell r="F930" t="str">
            <v>0790</v>
          </cell>
          <cell r="G930" t="str">
            <v>65000</v>
          </cell>
          <cell r="H930" t="str">
            <v>A</v>
          </cell>
          <cell r="I930" t="str">
            <v>00000041</v>
          </cell>
          <cell r="J930">
            <v>63</v>
          </cell>
          <cell r="K930">
            <v>313</v>
          </cell>
          <cell r="L930">
            <v>6616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 t="str">
            <v>0790</v>
          </cell>
          <cell r="R930" t="str">
            <v>65000</v>
          </cell>
          <cell r="S930" t="str">
            <v>200212</v>
          </cell>
          <cell r="T930" t="str">
            <v>CA01</v>
          </cell>
          <cell r="U930">
            <v>-1286.6500000000001</v>
          </cell>
          <cell r="V930" t="str">
            <v>LDB</v>
          </cell>
          <cell r="W930">
            <v>0</v>
          </cell>
          <cell r="Y930">
            <v>0</v>
          </cell>
          <cell r="Z930">
            <v>0</v>
          </cell>
          <cell r="AA930" t="str">
            <v>BCH</v>
          </cell>
          <cell r="AB930" t="str">
            <v>0049</v>
          </cell>
          <cell r="AC930" t="str">
            <v>WKS</v>
          </cell>
          <cell r="AE930" t="str">
            <v>JV#</v>
          </cell>
          <cell r="AF930" t="str">
            <v>1232</v>
          </cell>
          <cell r="AG930" t="str">
            <v>FRN</v>
          </cell>
          <cell r="AH930" t="str">
            <v>6616</v>
          </cell>
          <cell r="AI930" t="str">
            <v>RP#</v>
          </cell>
          <cell r="AJ930" t="str">
            <v>000</v>
          </cell>
          <cell r="AK930" t="str">
            <v>CTL</v>
          </cell>
          <cell r="AM930" t="str">
            <v>RF#</v>
          </cell>
          <cell r="AU930" t="str">
            <v>ACCR REVERSAL OF DEC 02</v>
          </cell>
          <cell r="AZ930" t="str">
            <v>FPL Fibernet</v>
          </cell>
        </row>
        <row r="931">
          <cell r="A931" t="str">
            <v>107100</v>
          </cell>
          <cell r="B931" t="str">
            <v>0313</v>
          </cell>
          <cell r="C931" t="str">
            <v>06600</v>
          </cell>
          <cell r="D931" t="str">
            <v>0FIBER</v>
          </cell>
          <cell r="E931" t="str">
            <v>313000</v>
          </cell>
          <cell r="F931" t="str">
            <v>0662</v>
          </cell>
          <cell r="G931" t="str">
            <v>65000</v>
          </cell>
          <cell r="H931" t="str">
            <v>A</v>
          </cell>
          <cell r="I931" t="str">
            <v>00000041</v>
          </cell>
          <cell r="J931">
            <v>63</v>
          </cell>
          <cell r="K931">
            <v>313</v>
          </cell>
          <cell r="L931">
            <v>6617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 t="str">
            <v>0662</v>
          </cell>
          <cell r="R931" t="str">
            <v>65000</v>
          </cell>
          <cell r="S931" t="str">
            <v>200212</v>
          </cell>
          <cell r="T931" t="str">
            <v>CA01</v>
          </cell>
          <cell r="U931">
            <v>594.75</v>
          </cell>
          <cell r="V931" t="str">
            <v>LDB</v>
          </cell>
          <cell r="W931">
            <v>0</v>
          </cell>
          <cell r="Y931">
            <v>0</v>
          </cell>
          <cell r="Z931">
            <v>0</v>
          </cell>
          <cell r="AA931" t="str">
            <v>BCH</v>
          </cell>
          <cell r="AB931" t="str">
            <v>0055</v>
          </cell>
          <cell r="AC931" t="str">
            <v>WKS</v>
          </cell>
          <cell r="AE931" t="str">
            <v>JV#</v>
          </cell>
          <cell r="AF931" t="str">
            <v>1232</v>
          </cell>
          <cell r="AG931" t="str">
            <v>FRN</v>
          </cell>
          <cell r="AH931" t="str">
            <v>6617</v>
          </cell>
          <cell r="AI931" t="str">
            <v>RP#</v>
          </cell>
          <cell r="AJ931" t="str">
            <v>000</v>
          </cell>
          <cell r="AK931" t="str">
            <v>CTL</v>
          </cell>
          <cell r="AM931" t="str">
            <v>RF#</v>
          </cell>
          <cell r="AU931" t="str">
            <v>ACCR WD COMM UNPAID INV</v>
          </cell>
          <cell r="AZ931" t="str">
            <v>FPL Fibernet</v>
          </cell>
        </row>
        <row r="932">
          <cell r="A932" t="str">
            <v>107100</v>
          </cell>
          <cell r="B932" t="str">
            <v>0312</v>
          </cell>
          <cell r="C932" t="str">
            <v>06600</v>
          </cell>
          <cell r="D932" t="str">
            <v>0FIBER</v>
          </cell>
          <cell r="E932" t="str">
            <v>312000</v>
          </cell>
          <cell r="F932" t="str">
            <v>0662</v>
          </cell>
          <cell r="G932" t="str">
            <v>65000</v>
          </cell>
          <cell r="H932" t="str">
            <v>A</v>
          </cell>
          <cell r="I932" t="str">
            <v>00000041</v>
          </cell>
          <cell r="J932">
            <v>63</v>
          </cell>
          <cell r="K932">
            <v>312</v>
          </cell>
          <cell r="L932">
            <v>6619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 t="str">
            <v>0662</v>
          </cell>
          <cell r="R932" t="str">
            <v>65000</v>
          </cell>
          <cell r="S932" t="str">
            <v>200212</v>
          </cell>
          <cell r="T932" t="str">
            <v>CA01</v>
          </cell>
          <cell r="U932">
            <v>880</v>
          </cell>
          <cell r="V932" t="str">
            <v>LDB</v>
          </cell>
          <cell r="W932">
            <v>0</v>
          </cell>
          <cell r="Y932">
            <v>0</v>
          </cell>
          <cell r="Z932">
            <v>0</v>
          </cell>
          <cell r="AA932" t="str">
            <v>BCH</v>
          </cell>
          <cell r="AB932" t="str">
            <v>0037</v>
          </cell>
          <cell r="AC932" t="str">
            <v>WKS</v>
          </cell>
          <cell r="AE932" t="str">
            <v>JV#</v>
          </cell>
          <cell r="AF932" t="str">
            <v>1232</v>
          </cell>
          <cell r="AG932" t="str">
            <v>FRN</v>
          </cell>
          <cell r="AH932" t="str">
            <v>6619</v>
          </cell>
          <cell r="AI932" t="str">
            <v>RP#</v>
          </cell>
          <cell r="AJ932" t="str">
            <v>000</v>
          </cell>
          <cell r="AK932" t="str">
            <v>CTL</v>
          </cell>
          <cell r="AM932" t="str">
            <v>RF#</v>
          </cell>
          <cell r="AU932" t="str">
            <v>RECLASS FROM 3229 ER 95</v>
          </cell>
          <cell r="AZ932" t="str">
            <v>FPL Fibernet</v>
          </cell>
        </row>
        <row r="933">
          <cell r="A933" t="str">
            <v>107100</v>
          </cell>
          <cell r="B933" t="str">
            <v>0312</v>
          </cell>
          <cell r="C933" t="str">
            <v>06600</v>
          </cell>
          <cell r="D933" t="str">
            <v>0FIBER</v>
          </cell>
          <cell r="E933" t="str">
            <v>312000</v>
          </cell>
          <cell r="F933" t="str">
            <v>0790</v>
          </cell>
          <cell r="G933" t="str">
            <v>65000</v>
          </cell>
          <cell r="H933" t="str">
            <v>A</v>
          </cell>
          <cell r="I933" t="str">
            <v>00000041</v>
          </cell>
          <cell r="J933">
            <v>63</v>
          </cell>
          <cell r="K933">
            <v>312</v>
          </cell>
          <cell r="L933">
            <v>6619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 t="str">
            <v>0790</v>
          </cell>
          <cell r="R933" t="str">
            <v>65000</v>
          </cell>
          <cell r="S933" t="str">
            <v>200212</v>
          </cell>
          <cell r="T933" t="str">
            <v>CA01</v>
          </cell>
          <cell r="U933">
            <v>-7313.43</v>
          </cell>
          <cell r="V933" t="str">
            <v>LDB</v>
          </cell>
          <cell r="W933">
            <v>0</v>
          </cell>
          <cell r="Y933">
            <v>0</v>
          </cell>
          <cell r="Z933">
            <v>0</v>
          </cell>
          <cell r="AA933" t="str">
            <v>BCH</v>
          </cell>
          <cell r="AB933" t="str">
            <v>0023</v>
          </cell>
          <cell r="AC933" t="str">
            <v>WKS</v>
          </cell>
          <cell r="AE933" t="str">
            <v>JV#</v>
          </cell>
          <cell r="AF933" t="str">
            <v>1232</v>
          </cell>
          <cell r="AG933" t="str">
            <v>FRN</v>
          </cell>
          <cell r="AH933" t="str">
            <v>6619</v>
          </cell>
          <cell r="AI933" t="str">
            <v>RP#</v>
          </cell>
          <cell r="AJ933" t="str">
            <v>000</v>
          </cell>
          <cell r="AK933" t="str">
            <v>CTL</v>
          </cell>
          <cell r="AM933" t="str">
            <v>RF#</v>
          </cell>
          <cell r="AU933" t="str">
            <v>TO PLACE IN SERVICE</v>
          </cell>
          <cell r="AZ933" t="str">
            <v>FPL Fibernet</v>
          </cell>
        </row>
        <row r="934">
          <cell r="A934" t="str">
            <v>107100</v>
          </cell>
          <cell r="B934" t="str">
            <v>0312</v>
          </cell>
          <cell r="C934" t="str">
            <v>06600</v>
          </cell>
          <cell r="D934" t="str">
            <v>0FIBER</v>
          </cell>
          <cell r="E934" t="str">
            <v>312000</v>
          </cell>
          <cell r="F934" t="str">
            <v>0662</v>
          </cell>
          <cell r="G934" t="str">
            <v>51450</v>
          </cell>
          <cell r="H934" t="str">
            <v>A</v>
          </cell>
          <cell r="I934" t="str">
            <v>00000041</v>
          </cell>
          <cell r="J934">
            <v>63</v>
          </cell>
          <cell r="K934">
            <v>312</v>
          </cell>
          <cell r="L934">
            <v>6620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 t="str">
            <v>0662</v>
          </cell>
          <cell r="R934" t="str">
            <v>51450</v>
          </cell>
          <cell r="S934" t="str">
            <v>200212</v>
          </cell>
          <cell r="T934" t="str">
            <v>SA01</v>
          </cell>
          <cell r="U934">
            <v>396.5</v>
          </cell>
          <cell r="W934">
            <v>0</v>
          </cell>
          <cell r="Y934">
            <v>0</v>
          </cell>
          <cell r="Z934">
            <v>1</v>
          </cell>
          <cell r="AA934" t="str">
            <v>BCH</v>
          </cell>
          <cell r="AB934" t="str">
            <v>450002361</v>
          </cell>
          <cell r="AC934" t="str">
            <v>PO#</v>
          </cell>
          <cell r="AD934" t="str">
            <v>4500030221</v>
          </cell>
          <cell r="AE934" t="str">
            <v>S/R</v>
          </cell>
          <cell r="AF934" t="str">
            <v>NET</v>
          </cell>
          <cell r="AI934" t="str">
            <v>PYN</v>
          </cell>
          <cell r="AJ934" t="str">
            <v>W D COMMUNICATIONS INC</v>
          </cell>
          <cell r="AK934" t="str">
            <v>VND</v>
          </cell>
          <cell r="AL934" t="str">
            <v>591953252</v>
          </cell>
          <cell r="AM934" t="str">
            <v>FAC</v>
          </cell>
          <cell r="AN934" t="str">
            <v>000</v>
          </cell>
          <cell r="AQ934" t="str">
            <v>NVD</v>
          </cell>
          <cell r="AR934" t="str">
            <v>2002-12-</v>
          </cell>
          <cell r="AU934" t="str">
            <v>INVOICE# 26814      W D COMMUNICATIONS I5000003706</v>
          </cell>
          <cell r="AV934" t="str">
            <v>WF-BATCH</v>
          </cell>
          <cell r="AW934" t="str">
            <v>000</v>
          </cell>
          <cell r="AX934" t="str">
            <v>00</v>
          </cell>
          <cell r="AY934" t="str">
            <v>0</v>
          </cell>
          <cell r="AZ934" t="str">
            <v>FPL Fibernet</v>
          </cell>
        </row>
        <row r="935">
          <cell r="A935" t="str">
            <v>107100</v>
          </cell>
          <cell r="B935" t="str">
            <v>0312</v>
          </cell>
          <cell r="C935" t="str">
            <v>06600</v>
          </cell>
          <cell r="D935" t="str">
            <v>0FIBER</v>
          </cell>
          <cell r="E935" t="str">
            <v>312000</v>
          </cell>
          <cell r="F935" t="str">
            <v>0790</v>
          </cell>
          <cell r="G935" t="str">
            <v>65000</v>
          </cell>
          <cell r="H935" t="str">
            <v>A</v>
          </cell>
          <cell r="I935" t="str">
            <v>00000041</v>
          </cell>
          <cell r="J935">
            <v>63</v>
          </cell>
          <cell r="K935">
            <v>312</v>
          </cell>
          <cell r="L935">
            <v>6620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 t="str">
            <v>0790</v>
          </cell>
          <cell r="R935" t="str">
            <v>65000</v>
          </cell>
          <cell r="S935" t="str">
            <v>200212</v>
          </cell>
          <cell r="T935" t="str">
            <v>CA01</v>
          </cell>
          <cell r="U935">
            <v>9594</v>
          </cell>
          <cell r="V935" t="str">
            <v>LDB</v>
          </cell>
          <cell r="W935">
            <v>0</v>
          </cell>
          <cell r="Y935">
            <v>0</v>
          </cell>
          <cell r="Z935">
            <v>0</v>
          </cell>
          <cell r="AA935" t="str">
            <v>BCH</v>
          </cell>
          <cell r="AB935" t="str">
            <v>0011</v>
          </cell>
          <cell r="AC935" t="str">
            <v>WKS</v>
          </cell>
          <cell r="AE935" t="str">
            <v>JV#</v>
          </cell>
          <cell r="AF935" t="str">
            <v>1232</v>
          </cell>
          <cell r="AG935" t="str">
            <v>FRN</v>
          </cell>
          <cell r="AH935" t="str">
            <v>6620</v>
          </cell>
          <cell r="AI935" t="str">
            <v>RP#</v>
          </cell>
          <cell r="AJ935" t="str">
            <v>000</v>
          </cell>
          <cell r="AK935" t="str">
            <v>CTL</v>
          </cell>
          <cell r="AM935" t="str">
            <v>RF#</v>
          </cell>
          <cell r="AU935" t="str">
            <v>ACCRUAL OF DEC 02 CAPITAL</v>
          </cell>
          <cell r="AZ935" t="str">
            <v>FPL Fibernet</v>
          </cell>
        </row>
        <row r="936">
          <cell r="A936" t="str">
            <v>107100</v>
          </cell>
          <cell r="B936" t="str">
            <v>0312</v>
          </cell>
          <cell r="C936" t="str">
            <v>06600</v>
          </cell>
          <cell r="D936" t="str">
            <v>0FIBER</v>
          </cell>
          <cell r="E936" t="str">
            <v>312000</v>
          </cell>
          <cell r="F936" t="str">
            <v>0790</v>
          </cell>
          <cell r="G936" t="str">
            <v>65000</v>
          </cell>
          <cell r="H936" t="str">
            <v>A</v>
          </cell>
          <cell r="I936" t="str">
            <v>00000041</v>
          </cell>
          <cell r="J936">
            <v>63</v>
          </cell>
          <cell r="K936">
            <v>312</v>
          </cell>
          <cell r="L936">
            <v>6620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 t="str">
            <v>0790</v>
          </cell>
          <cell r="R936" t="str">
            <v>65000</v>
          </cell>
          <cell r="S936" t="str">
            <v>200212</v>
          </cell>
          <cell r="T936" t="str">
            <v>CA01</v>
          </cell>
          <cell r="U936">
            <v>-3858.11</v>
          </cell>
          <cell r="V936" t="str">
            <v>LDB</v>
          </cell>
          <cell r="W936">
            <v>0</v>
          </cell>
          <cell r="Y936">
            <v>0</v>
          </cell>
          <cell r="Z936">
            <v>0</v>
          </cell>
          <cell r="AA936" t="str">
            <v>BCH</v>
          </cell>
          <cell r="AB936" t="str">
            <v>0023</v>
          </cell>
          <cell r="AC936" t="str">
            <v>WKS</v>
          </cell>
          <cell r="AE936" t="str">
            <v>JV#</v>
          </cell>
          <cell r="AF936" t="str">
            <v>1232</v>
          </cell>
          <cell r="AG936" t="str">
            <v>FRN</v>
          </cell>
          <cell r="AH936" t="str">
            <v>6620</v>
          </cell>
          <cell r="AI936" t="str">
            <v>RP#</v>
          </cell>
          <cell r="AJ936" t="str">
            <v>000</v>
          </cell>
          <cell r="AK936" t="str">
            <v>CTL</v>
          </cell>
          <cell r="AM936" t="str">
            <v>RF#</v>
          </cell>
          <cell r="AU936" t="str">
            <v>TO PLACE IN SERVICE</v>
          </cell>
          <cell r="AZ936" t="str">
            <v>FPL Fibernet</v>
          </cell>
        </row>
        <row r="937">
          <cell r="A937" t="str">
            <v>107100</v>
          </cell>
          <cell r="B937" t="str">
            <v>0313</v>
          </cell>
          <cell r="C937" t="str">
            <v>06600</v>
          </cell>
          <cell r="D937" t="str">
            <v>0FIBER</v>
          </cell>
          <cell r="E937" t="str">
            <v>313000</v>
          </cell>
          <cell r="F937" t="str">
            <v>0662</v>
          </cell>
          <cell r="G937" t="str">
            <v>51450</v>
          </cell>
          <cell r="H937" t="str">
            <v>A</v>
          </cell>
          <cell r="I937" t="str">
            <v>00000041</v>
          </cell>
          <cell r="J937">
            <v>63</v>
          </cell>
          <cell r="K937">
            <v>313</v>
          </cell>
          <cell r="L937">
            <v>6621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 t="str">
            <v>0662</v>
          </cell>
          <cell r="R937" t="str">
            <v>51450</v>
          </cell>
          <cell r="S937" t="str">
            <v>200212</v>
          </cell>
          <cell r="T937" t="str">
            <v>SA01</v>
          </cell>
          <cell r="U937">
            <v>477.3</v>
          </cell>
          <cell r="W937">
            <v>0</v>
          </cell>
          <cell r="Y937">
            <v>0</v>
          </cell>
          <cell r="Z937">
            <v>1</v>
          </cell>
          <cell r="AA937" t="str">
            <v>BCH</v>
          </cell>
          <cell r="AB937" t="str">
            <v>450002350</v>
          </cell>
          <cell r="AC937" t="str">
            <v>PO#</v>
          </cell>
          <cell r="AD937" t="str">
            <v>4500030221</v>
          </cell>
          <cell r="AE937" t="str">
            <v>S/R</v>
          </cell>
          <cell r="AF937" t="str">
            <v>NET</v>
          </cell>
          <cell r="AI937" t="str">
            <v>PYN</v>
          </cell>
          <cell r="AJ937" t="str">
            <v>W D COMMUNICATIONS INC</v>
          </cell>
          <cell r="AK937" t="str">
            <v>VND</v>
          </cell>
          <cell r="AL937" t="str">
            <v>591953252</v>
          </cell>
          <cell r="AM937" t="str">
            <v>FAC</v>
          </cell>
          <cell r="AN937" t="str">
            <v>000</v>
          </cell>
          <cell r="AQ937" t="str">
            <v>NVD</v>
          </cell>
          <cell r="AR937" t="str">
            <v>2002-12-</v>
          </cell>
          <cell r="AU937" t="str">
            <v>INVOICE# 26519      W D COMMUNICATIONS I5000003532</v>
          </cell>
          <cell r="AV937" t="str">
            <v>WF-BATCH</v>
          </cell>
          <cell r="AW937" t="str">
            <v>000</v>
          </cell>
          <cell r="AX937" t="str">
            <v>00</v>
          </cell>
          <cell r="AY937" t="str">
            <v>0</v>
          </cell>
          <cell r="AZ937" t="str">
            <v>FPL Fibernet</v>
          </cell>
        </row>
        <row r="938">
          <cell r="A938" t="str">
            <v>107100</v>
          </cell>
          <cell r="B938" t="str">
            <v>0313</v>
          </cell>
          <cell r="C938" t="str">
            <v>06600</v>
          </cell>
          <cell r="D938" t="str">
            <v>0FIBER</v>
          </cell>
          <cell r="E938" t="str">
            <v>313000</v>
          </cell>
          <cell r="F938" t="str">
            <v>0662</v>
          </cell>
          <cell r="G938" t="str">
            <v>51450</v>
          </cell>
          <cell r="H938" t="str">
            <v>A</v>
          </cell>
          <cell r="I938" t="str">
            <v>00000041</v>
          </cell>
          <cell r="J938">
            <v>63</v>
          </cell>
          <cell r="K938">
            <v>313</v>
          </cell>
          <cell r="L938">
            <v>6621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 t="str">
            <v>0662</v>
          </cell>
          <cell r="R938" t="str">
            <v>51450</v>
          </cell>
          <cell r="S938" t="str">
            <v>200212</v>
          </cell>
          <cell r="T938" t="str">
            <v>SA01</v>
          </cell>
          <cell r="U938">
            <v>796.5</v>
          </cell>
          <cell r="W938">
            <v>0</v>
          </cell>
          <cell r="Y938">
            <v>0</v>
          </cell>
          <cell r="Z938">
            <v>1</v>
          </cell>
          <cell r="AA938" t="str">
            <v>BCH</v>
          </cell>
          <cell r="AB938" t="str">
            <v>450002350</v>
          </cell>
          <cell r="AC938" t="str">
            <v>PO#</v>
          </cell>
          <cell r="AD938" t="str">
            <v>4500030221</v>
          </cell>
          <cell r="AE938" t="str">
            <v>S/R</v>
          </cell>
          <cell r="AF938" t="str">
            <v>NET</v>
          </cell>
          <cell r="AI938" t="str">
            <v>PYN</v>
          </cell>
          <cell r="AJ938" t="str">
            <v>W D COMMUNICATIONS INC</v>
          </cell>
          <cell r="AK938" t="str">
            <v>VND</v>
          </cell>
          <cell r="AL938" t="str">
            <v>591953252</v>
          </cell>
          <cell r="AM938" t="str">
            <v>FAC</v>
          </cell>
          <cell r="AN938" t="str">
            <v>000</v>
          </cell>
          <cell r="AQ938" t="str">
            <v>NVD</v>
          </cell>
          <cell r="AR938" t="str">
            <v>2002-12-</v>
          </cell>
          <cell r="AU938" t="str">
            <v>INVOICE# 26436      W D COMMUNICATIONS I5000003536</v>
          </cell>
          <cell r="AV938" t="str">
            <v>WF-BATCH</v>
          </cell>
          <cell r="AW938" t="str">
            <v>000</v>
          </cell>
          <cell r="AX938" t="str">
            <v>00</v>
          </cell>
          <cell r="AY938" t="str">
            <v>0</v>
          </cell>
          <cell r="AZ938" t="str">
            <v>FPL Fibernet</v>
          </cell>
        </row>
        <row r="939">
          <cell r="A939" t="str">
            <v>107100</v>
          </cell>
          <cell r="B939" t="str">
            <v>0313</v>
          </cell>
          <cell r="C939" t="str">
            <v>06600</v>
          </cell>
          <cell r="D939" t="str">
            <v>0FIBER</v>
          </cell>
          <cell r="E939" t="str">
            <v>313000</v>
          </cell>
          <cell r="F939" t="str">
            <v>0662</v>
          </cell>
          <cell r="G939" t="str">
            <v>51450</v>
          </cell>
          <cell r="H939" t="str">
            <v>A</v>
          </cell>
          <cell r="I939" t="str">
            <v>00000041</v>
          </cell>
          <cell r="J939">
            <v>63</v>
          </cell>
          <cell r="K939">
            <v>313</v>
          </cell>
          <cell r="L939">
            <v>6621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 t="str">
            <v>0662</v>
          </cell>
          <cell r="R939" t="str">
            <v>51450</v>
          </cell>
          <cell r="S939" t="str">
            <v>200212</v>
          </cell>
          <cell r="T939" t="str">
            <v>SA01</v>
          </cell>
          <cell r="U939">
            <v>2386.5</v>
          </cell>
          <cell r="W939">
            <v>0</v>
          </cell>
          <cell r="Y939">
            <v>0</v>
          </cell>
          <cell r="Z939">
            <v>1</v>
          </cell>
          <cell r="AA939" t="str">
            <v>BCH</v>
          </cell>
          <cell r="AB939" t="str">
            <v>450002350</v>
          </cell>
          <cell r="AC939" t="str">
            <v>PO#</v>
          </cell>
          <cell r="AD939" t="str">
            <v>4500030221</v>
          </cell>
          <cell r="AE939" t="str">
            <v>S/R</v>
          </cell>
          <cell r="AF939" t="str">
            <v>NET</v>
          </cell>
          <cell r="AI939" t="str">
            <v>PYN</v>
          </cell>
          <cell r="AJ939" t="str">
            <v>W D COMMUNICATIONS INC</v>
          </cell>
          <cell r="AK939" t="str">
            <v>VND</v>
          </cell>
          <cell r="AL939" t="str">
            <v>591953252</v>
          </cell>
          <cell r="AM939" t="str">
            <v>FAC</v>
          </cell>
          <cell r="AN939" t="str">
            <v>000</v>
          </cell>
          <cell r="AQ939" t="str">
            <v>NVD</v>
          </cell>
          <cell r="AR939" t="str">
            <v>2002-12-</v>
          </cell>
          <cell r="AU939" t="str">
            <v>INVOICE# 26752      W D COMMUNICATIONS I5000003556</v>
          </cell>
          <cell r="AV939" t="str">
            <v>WF-BATCH</v>
          </cell>
          <cell r="AW939" t="str">
            <v>000</v>
          </cell>
          <cell r="AX939" t="str">
            <v>00</v>
          </cell>
          <cell r="AY939" t="str">
            <v>0</v>
          </cell>
          <cell r="AZ939" t="str">
            <v>FPL Fibernet</v>
          </cell>
        </row>
        <row r="940">
          <cell r="A940" t="str">
            <v>107100</v>
          </cell>
          <cell r="B940" t="str">
            <v>0313</v>
          </cell>
          <cell r="C940" t="str">
            <v>06600</v>
          </cell>
          <cell r="D940" t="str">
            <v>0FIBER</v>
          </cell>
          <cell r="E940" t="str">
            <v>313000</v>
          </cell>
          <cell r="F940" t="str">
            <v>0662</v>
          </cell>
          <cell r="G940" t="str">
            <v>51450</v>
          </cell>
          <cell r="H940" t="str">
            <v>A</v>
          </cell>
          <cell r="I940" t="str">
            <v>00000041</v>
          </cell>
          <cell r="J940">
            <v>63</v>
          </cell>
          <cell r="K940">
            <v>313</v>
          </cell>
          <cell r="L940">
            <v>6621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 t="str">
            <v>0662</v>
          </cell>
          <cell r="R940" t="str">
            <v>51450</v>
          </cell>
          <cell r="S940" t="str">
            <v>200212</v>
          </cell>
          <cell r="T940" t="str">
            <v>SA01</v>
          </cell>
          <cell r="U940">
            <v>16003</v>
          </cell>
          <cell r="W940">
            <v>0</v>
          </cell>
          <cell r="Y940">
            <v>0</v>
          </cell>
          <cell r="Z940">
            <v>1</v>
          </cell>
          <cell r="AA940" t="str">
            <v>BCH</v>
          </cell>
          <cell r="AB940" t="str">
            <v>450002339</v>
          </cell>
          <cell r="AC940" t="str">
            <v>PO#</v>
          </cell>
          <cell r="AD940" t="str">
            <v>4500094253</v>
          </cell>
          <cell r="AE940" t="str">
            <v>S/R</v>
          </cell>
          <cell r="AF940" t="str">
            <v>337</v>
          </cell>
          <cell r="AI940" t="str">
            <v>PYN</v>
          </cell>
          <cell r="AJ940" t="str">
            <v>YOUNGS COMMUNICATIONS CO</v>
          </cell>
          <cell r="AK940" t="str">
            <v>VND</v>
          </cell>
          <cell r="AL940" t="str">
            <v>591398816</v>
          </cell>
          <cell r="AM940" t="str">
            <v>FAC</v>
          </cell>
          <cell r="AN940" t="str">
            <v>000</v>
          </cell>
          <cell r="AQ940" t="str">
            <v>NVD</v>
          </cell>
          <cell r="AR940" t="str">
            <v>2002-12-</v>
          </cell>
          <cell r="AU940" t="str">
            <v>INVOICE# 7194       YOUNGS COMMUNICATION5000003494</v>
          </cell>
          <cell r="AV940" t="str">
            <v>WF-BATCH</v>
          </cell>
          <cell r="AW940" t="str">
            <v>000</v>
          </cell>
          <cell r="AX940" t="str">
            <v>00</v>
          </cell>
          <cell r="AY940" t="str">
            <v>0</v>
          </cell>
          <cell r="AZ940" t="str">
            <v>FPL Fibernet</v>
          </cell>
        </row>
        <row r="941">
          <cell r="A941" t="str">
            <v>107100</v>
          </cell>
          <cell r="B941" t="str">
            <v>0313</v>
          </cell>
          <cell r="C941" t="str">
            <v>06600</v>
          </cell>
          <cell r="D941" t="str">
            <v>0FIBER</v>
          </cell>
          <cell r="E941" t="str">
            <v>313000</v>
          </cell>
          <cell r="F941" t="str">
            <v>0662</v>
          </cell>
          <cell r="G941" t="str">
            <v>65000</v>
          </cell>
          <cell r="H941" t="str">
            <v>A</v>
          </cell>
          <cell r="I941" t="str">
            <v>00000041</v>
          </cell>
          <cell r="J941">
            <v>63</v>
          </cell>
          <cell r="K941">
            <v>313</v>
          </cell>
          <cell r="L941">
            <v>6621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 t="str">
            <v>0662</v>
          </cell>
          <cell r="R941" t="str">
            <v>65000</v>
          </cell>
          <cell r="S941" t="str">
            <v>200212</v>
          </cell>
          <cell r="T941" t="str">
            <v>CA01</v>
          </cell>
          <cell r="U941">
            <v>596</v>
          </cell>
          <cell r="V941" t="str">
            <v>LDB</v>
          </cell>
          <cell r="W941">
            <v>0</v>
          </cell>
          <cell r="Y941">
            <v>0</v>
          </cell>
          <cell r="Z941">
            <v>0</v>
          </cell>
          <cell r="AA941" t="str">
            <v>BCH</v>
          </cell>
          <cell r="AB941" t="str">
            <v>0029</v>
          </cell>
          <cell r="AC941" t="str">
            <v>WKS</v>
          </cell>
          <cell r="AE941" t="str">
            <v>JV#</v>
          </cell>
          <cell r="AF941" t="str">
            <v>1232</v>
          </cell>
          <cell r="AG941" t="str">
            <v>FRN</v>
          </cell>
          <cell r="AH941" t="str">
            <v>6621</v>
          </cell>
          <cell r="AI941" t="str">
            <v>RP#</v>
          </cell>
          <cell r="AJ941" t="str">
            <v>000</v>
          </cell>
          <cell r="AK941" t="str">
            <v>CTL</v>
          </cell>
          <cell r="AM941" t="str">
            <v>RF#</v>
          </cell>
          <cell r="AU941" t="str">
            <v>ACCR WD COMM UNPAID INV</v>
          </cell>
          <cell r="AZ941" t="str">
            <v>FPL Fibernet</v>
          </cell>
        </row>
        <row r="942">
          <cell r="A942" t="str">
            <v>107100</v>
          </cell>
          <cell r="B942" t="str">
            <v>0313</v>
          </cell>
          <cell r="C942" t="str">
            <v>06600</v>
          </cell>
          <cell r="D942" t="str">
            <v>0FIBER</v>
          </cell>
          <cell r="E942" t="str">
            <v>313000</v>
          </cell>
          <cell r="F942" t="str">
            <v>0662</v>
          </cell>
          <cell r="G942" t="str">
            <v>65000</v>
          </cell>
          <cell r="H942" t="str">
            <v>A</v>
          </cell>
          <cell r="I942" t="str">
            <v>00000041</v>
          </cell>
          <cell r="J942">
            <v>63</v>
          </cell>
          <cell r="K942">
            <v>313</v>
          </cell>
          <cell r="L942">
            <v>6621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 t="str">
            <v>0662</v>
          </cell>
          <cell r="R942" t="str">
            <v>65000</v>
          </cell>
          <cell r="S942" t="str">
            <v>200212</v>
          </cell>
          <cell r="T942" t="str">
            <v>CA01</v>
          </cell>
          <cell r="U942">
            <v>596</v>
          </cell>
          <cell r="V942" t="str">
            <v>LDB</v>
          </cell>
          <cell r="W942">
            <v>0</v>
          </cell>
          <cell r="Y942">
            <v>0</v>
          </cell>
          <cell r="Z942">
            <v>0</v>
          </cell>
          <cell r="AA942" t="str">
            <v>BCH</v>
          </cell>
          <cell r="AB942" t="str">
            <v>0033</v>
          </cell>
          <cell r="AC942" t="str">
            <v>WKS</v>
          </cell>
          <cell r="AE942" t="str">
            <v>JV#</v>
          </cell>
          <cell r="AF942" t="str">
            <v>1232</v>
          </cell>
          <cell r="AG942" t="str">
            <v>FRN</v>
          </cell>
          <cell r="AH942" t="str">
            <v>6621</v>
          </cell>
          <cell r="AI942" t="str">
            <v>RP#</v>
          </cell>
          <cell r="AJ942" t="str">
            <v>000</v>
          </cell>
          <cell r="AK942" t="str">
            <v>CTL</v>
          </cell>
          <cell r="AM942" t="str">
            <v>RF#</v>
          </cell>
          <cell r="AU942" t="str">
            <v>ACCR WD COMM UNPAID INV</v>
          </cell>
          <cell r="AZ942" t="str">
            <v>FPL Fibernet</v>
          </cell>
        </row>
        <row r="943">
          <cell r="A943" t="str">
            <v>107100</v>
          </cell>
          <cell r="B943" t="str">
            <v>0313</v>
          </cell>
          <cell r="C943" t="str">
            <v>06600</v>
          </cell>
          <cell r="D943" t="str">
            <v>0FIBER</v>
          </cell>
          <cell r="E943" t="str">
            <v>313000</v>
          </cell>
          <cell r="F943" t="str">
            <v>0662</v>
          </cell>
          <cell r="G943" t="str">
            <v>65000</v>
          </cell>
          <cell r="H943" t="str">
            <v>A</v>
          </cell>
          <cell r="I943" t="str">
            <v>00000041</v>
          </cell>
          <cell r="J943">
            <v>63</v>
          </cell>
          <cell r="K943">
            <v>313</v>
          </cell>
          <cell r="L943">
            <v>6621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 t="str">
            <v>0662</v>
          </cell>
          <cell r="R943" t="str">
            <v>65000</v>
          </cell>
          <cell r="S943" t="str">
            <v>200212</v>
          </cell>
          <cell r="T943" t="str">
            <v>CA01</v>
          </cell>
          <cell r="U943">
            <v>-596</v>
          </cell>
          <cell r="V943" t="str">
            <v>LDB</v>
          </cell>
          <cell r="W943">
            <v>0</v>
          </cell>
          <cell r="Y943">
            <v>0</v>
          </cell>
          <cell r="Z943">
            <v>0</v>
          </cell>
          <cell r="AA943" t="str">
            <v>BCH</v>
          </cell>
          <cell r="AB943" t="str">
            <v>0034</v>
          </cell>
          <cell r="AC943" t="str">
            <v>WKS</v>
          </cell>
          <cell r="AE943" t="str">
            <v>JV#</v>
          </cell>
          <cell r="AF943" t="str">
            <v>1232</v>
          </cell>
          <cell r="AG943" t="str">
            <v>FRN</v>
          </cell>
          <cell r="AH943" t="str">
            <v>6621</v>
          </cell>
          <cell r="AI943" t="str">
            <v>RP#</v>
          </cell>
          <cell r="AJ943" t="str">
            <v>000</v>
          </cell>
          <cell r="AK943" t="str">
            <v>CTL</v>
          </cell>
          <cell r="AM943" t="str">
            <v>RF#</v>
          </cell>
          <cell r="AU943" t="str">
            <v>ACCR WD COMM UNPAID INV</v>
          </cell>
          <cell r="AZ943" t="str">
            <v>FPL Fibernet</v>
          </cell>
        </row>
        <row r="944">
          <cell r="A944" t="str">
            <v>107100</v>
          </cell>
          <cell r="B944" t="str">
            <v>0313</v>
          </cell>
          <cell r="C944" t="str">
            <v>06600</v>
          </cell>
          <cell r="D944" t="str">
            <v>0FIBER</v>
          </cell>
          <cell r="E944" t="str">
            <v>313000</v>
          </cell>
          <cell r="F944" t="str">
            <v>0803</v>
          </cell>
          <cell r="G944" t="str">
            <v>36000</v>
          </cell>
          <cell r="H944" t="str">
            <v>A</v>
          </cell>
          <cell r="I944" t="str">
            <v>00000041</v>
          </cell>
          <cell r="J944">
            <v>63</v>
          </cell>
          <cell r="K944">
            <v>313</v>
          </cell>
          <cell r="L944">
            <v>6621</v>
          </cell>
          <cell r="M944">
            <v>107</v>
          </cell>
          <cell r="N944">
            <v>10</v>
          </cell>
          <cell r="O944">
            <v>0</v>
          </cell>
          <cell r="P944">
            <v>107.1</v>
          </cell>
          <cell r="Q944" t="str">
            <v>0803</v>
          </cell>
          <cell r="R944" t="str">
            <v>36000</v>
          </cell>
          <cell r="S944" t="str">
            <v>200212</v>
          </cell>
          <cell r="T944" t="str">
            <v>PY42</v>
          </cell>
          <cell r="U944">
            <v>113.44</v>
          </cell>
          <cell r="V944" t="str">
            <v>LDB</v>
          </cell>
          <cell r="W944">
            <v>0</v>
          </cell>
          <cell r="X944" t="str">
            <v>SHR</v>
          </cell>
          <cell r="Y944">
            <v>3</v>
          </cell>
          <cell r="Z944">
            <v>3</v>
          </cell>
          <cell r="AA944" t="str">
            <v>PYP</v>
          </cell>
          <cell r="AB944" t="str">
            <v xml:space="preserve"> 0000025</v>
          </cell>
          <cell r="AC944" t="str">
            <v>PYL</v>
          </cell>
          <cell r="AD944" t="str">
            <v>004399</v>
          </cell>
          <cell r="AE944" t="str">
            <v>EMP</v>
          </cell>
          <cell r="AF944" t="str">
            <v>80814</v>
          </cell>
          <cell r="AG944" t="str">
            <v>JUL</v>
          </cell>
          <cell r="AH944" t="str">
            <v xml:space="preserve"> 000.00</v>
          </cell>
          <cell r="AI944" t="str">
            <v>BCH</v>
          </cell>
          <cell r="AJ944" t="str">
            <v>500</v>
          </cell>
          <cell r="AK944" t="str">
            <v>CLS</v>
          </cell>
          <cell r="AL944" t="str">
            <v>R437</v>
          </cell>
          <cell r="AM944" t="str">
            <v>DTA</v>
          </cell>
          <cell r="AN944" t="str">
            <v xml:space="preserve"> 00000000000.00</v>
          </cell>
          <cell r="AO944" t="str">
            <v>DTH</v>
          </cell>
          <cell r="AP944" t="str">
            <v xml:space="preserve"> 00000000000.00</v>
          </cell>
          <cell r="AV944" t="str">
            <v>000000000</v>
          </cell>
          <cell r="AW944" t="str">
            <v>000</v>
          </cell>
          <cell r="AX944" t="str">
            <v>00</v>
          </cell>
          <cell r="AY944" t="str">
            <v>0</v>
          </cell>
          <cell r="AZ944" t="str">
            <v>FPL Fibernet</v>
          </cell>
        </row>
        <row r="945">
          <cell r="A945" t="str">
            <v>107100</v>
          </cell>
          <cell r="B945" t="str">
            <v>0313</v>
          </cell>
          <cell r="C945" t="str">
            <v>06600</v>
          </cell>
          <cell r="D945" t="str">
            <v>0FIBER</v>
          </cell>
          <cell r="E945" t="str">
            <v>313000</v>
          </cell>
          <cell r="F945" t="str">
            <v>0813</v>
          </cell>
          <cell r="G945" t="str">
            <v>51450</v>
          </cell>
          <cell r="H945" t="str">
            <v>A</v>
          </cell>
          <cell r="I945" t="str">
            <v>00000041</v>
          </cell>
          <cell r="J945">
            <v>63</v>
          </cell>
          <cell r="K945">
            <v>313</v>
          </cell>
          <cell r="L945">
            <v>6621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 t="str">
            <v>0813</v>
          </cell>
          <cell r="R945" t="str">
            <v>51450</v>
          </cell>
          <cell r="S945" t="str">
            <v>200212</v>
          </cell>
          <cell r="T945" t="str">
            <v>SA01</v>
          </cell>
          <cell r="U945">
            <v>615</v>
          </cell>
          <cell r="W945">
            <v>0</v>
          </cell>
          <cell r="Y945">
            <v>0</v>
          </cell>
          <cell r="Z945">
            <v>1</v>
          </cell>
          <cell r="AA945" t="str">
            <v>BCH</v>
          </cell>
          <cell r="AB945" t="str">
            <v>450002354</v>
          </cell>
          <cell r="AC945" t="str">
            <v>PO#</v>
          </cell>
          <cell r="AD945" t="str">
            <v>4500054250</v>
          </cell>
          <cell r="AE945" t="str">
            <v>S/R</v>
          </cell>
          <cell r="AF945" t="str">
            <v>337</v>
          </cell>
          <cell r="AI945" t="str">
            <v>PYN</v>
          </cell>
          <cell r="AJ945" t="str">
            <v>K NEX INC</v>
          </cell>
          <cell r="AK945" t="str">
            <v>VND</v>
          </cell>
          <cell r="AL945" t="str">
            <v>593648022</v>
          </cell>
          <cell r="AM945" t="str">
            <v>FAC</v>
          </cell>
          <cell r="AN945" t="str">
            <v>000</v>
          </cell>
          <cell r="AQ945" t="str">
            <v>NVD</v>
          </cell>
          <cell r="AR945" t="str">
            <v>2002-12-</v>
          </cell>
          <cell r="AU945" t="str">
            <v>INVOICE# 1115       K NEX INC           5000003656</v>
          </cell>
          <cell r="AV945" t="str">
            <v>WF-BATCH</v>
          </cell>
          <cell r="AW945" t="str">
            <v>000</v>
          </cell>
          <cell r="AX945" t="str">
            <v>00</v>
          </cell>
          <cell r="AY945" t="str">
            <v>0</v>
          </cell>
          <cell r="AZ945" t="str">
            <v>FPL Fibernet</v>
          </cell>
        </row>
        <row r="946">
          <cell r="A946" t="str">
            <v>107100</v>
          </cell>
          <cell r="B946" t="str">
            <v>0313</v>
          </cell>
          <cell r="C946" t="str">
            <v>06600</v>
          </cell>
          <cell r="D946" t="str">
            <v>0FIBER</v>
          </cell>
          <cell r="E946" t="str">
            <v>313000</v>
          </cell>
          <cell r="F946" t="str">
            <v>0813</v>
          </cell>
          <cell r="G946" t="str">
            <v>51450</v>
          </cell>
          <cell r="H946" t="str">
            <v>A</v>
          </cell>
          <cell r="I946" t="str">
            <v>00000041</v>
          </cell>
          <cell r="J946">
            <v>63</v>
          </cell>
          <cell r="K946">
            <v>313</v>
          </cell>
          <cell r="L946">
            <v>6621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 t="str">
            <v>0813</v>
          </cell>
          <cell r="R946" t="str">
            <v>51450</v>
          </cell>
          <cell r="S946" t="str">
            <v>200212</v>
          </cell>
          <cell r="T946" t="str">
            <v>SA01</v>
          </cell>
          <cell r="U946">
            <v>2665</v>
          </cell>
          <cell r="W946">
            <v>0</v>
          </cell>
          <cell r="Y946">
            <v>0</v>
          </cell>
          <cell r="Z946">
            <v>1</v>
          </cell>
          <cell r="AA946" t="str">
            <v>BCH</v>
          </cell>
          <cell r="AB946" t="str">
            <v>450002354</v>
          </cell>
          <cell r="AC946" t="str">
            <v>PO#</v>
          </cell>
          <cell r="AD946" t="str">
            <v>4500054250</v>
          </cell>
          <cell r="AE946" t="str">
            <v>S/R</v>
          </cell>
          <cell r="AF946" t="str">
            <v>337</v>
          </cell>
          <cell r="AI946" t="str">
            <v>PYN</v>
          </cell>
          <cell r="AJ946" t="str">
            <v>K NEX INC</v>
          </cell>
          <cell r="AK946" t="str">
            <v>VND</v>
          </cell>
          <cell r="AL946" t="str">
            <v>593648022</v>
          </cell>
          <cell r="AM946" t="str">
            <v>FAC</v>
          </cell>
          <cell r="AN946" t="str">
            <v>000</v>
          </cell>
          <cell r="AQ946" t="str">
            <v>NVD</v>
          </cell>
          <cell r="AR946" t="str">
            <v>2002-12-</v>
          </cell>
          <cell r="AU946" t="str">
            <v>INVOICE# 1114       K NEX INC           5000003655</v>
          </cell>
          <cell r="AV946" t="str">
            <v>WF-BATCH</v>
          </cell>
          <cell r="AW946" t="str">
            <v>000</v>
          </cell>
          <cell r="AX946" t="str">
            <v>00</v>
          </cell>
          <cell r="AY946" t="str">
            <v>0</v>
          </cell>
          <cell r="AZ946" t="str">
            <v>FPL Fibernet</v>
          </cell>
        </row>
        <row r="947">
          <cell r="A947" t="str">
            <v>107100</v>
          </cell>
          <cell r="B947" t="str">
            <v>0385</v>
          </cell>
          <cell r="C947" t="str">
            <v>06600</v>
          </cell>
          <cell r="D947" t="str">
            <v>0FIBER</v>
          </cell>
          <cell r="E947" t="str">
            <v>385000</v>
          </cell>
          <cell r="F947" t="str">
            <v>0676</v>
          </cell>
          <cell r="G947" t="str">
            <v>11450</v>
          </cell>
          <cell r="H947" t="str">
            <v>A</v>
          </cell>
          <cell r="I947" t="str">
            <v>00000041</v>
          </cell>
          <cell r="J947">
            <v>62</v>
          </cell>
          <cell r="K947">
            <v>385</v>
          </cell>
          <cell r="L947">
            <v>6621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 t="str">
            <v>0676</v>
          </cell>
          <cell r="R947" t="str">
            <v>11450</v>
          </cell>
          <cell r="S947" t="str">
            <v>200212</v>
          </cell>
          <cell r="T947" t="str">
            <v>SA01</v>
          </cell>
          <cell r="U947">
            <v>714.39</v>
          </cell>
          <cell r="V947" t="str">
            <v>LDB</v>
          </cell>
          <cell r="W947">
            <v>0</v>
          </cell>
          <cell r="Y947">
            <v>0</v>
          </cell>
          <cell r="Z947">
            <v>1</v>
          </cell>
          <cell r="AA947" t="str">
            <v>MS#</v>
          </cell>
          <cell r="AB947" t="str">
            <v xml:space="preserve">   998000427</v>
          </cell>
          <cell r="AC947" t="str">
            <v>BCH</v>
          </cell>
          <cell r="AD947" t="str">
            <v>012375</v>
          </cell>
          <cell r="AE947" t="str">
            <v>TML</v>
          </cell>
          <cell r="AF947" t="str">
            <v>12026</v>
          </cell>
          <cell r="AG947" t="str">
            <v>SRL</v>
          </cell>
          <cell r="AH947" t="str">
            <v>0368</v>
          </cell>
          <cell r="AI947" t="str">
            <v>DLV</v>
          </cell>
          <cell r="AJ947" t="str">
            <v>000</v>
          </cell>
          <cell r="AK947" t="str">
            <v>REL</v>
          </cell>
          <cell r="AL947" t="str">
            <v>000</v>
          </cell>
          <cell r="AM947" t="str">
            <v>LN#</v>
          </cell>
          <cell r="AO947" t="str">
            <v>UOI</v>
          </cell>
          <cell r="AP947" t="str">
            <v>EA</v>
          </cell>
          <cell r="AU947" t="str">
            <v>0</v>
          </cell>
          <cell r="AW947" t="str">
            <v>000</v>
          </cell>
          <cell r="AX947" t="str">
            <v>00</v>
          </cell>
          <cell r="AY947" t="str">
            <v>0</v>
          </cell>
          <cell r="AZ947" t="str">
            <v>FPL Fibernet</v>
          </cell>
        </row>
        <row r="948">
          <cell r="A948" t="str">
            <v>107100</v>
          </cell>
          <cell r="B948" t="str">
            <v>0312</v>
          </cell>
          <cell r="C948" t="str">
            <v>06600</v>
          </cell>
          <cell r="D948" t="str">
            <v>0FIBER</v>
          </cell>
          <cell r="E948" t="str">
            <v>312000</v>
          </cell>
          <cell r="F948" t="str">
            <v>0629</v>
          </cell>
          <cell r="G948" t="str">
            <v>52450</v>
          </cell>
          <cell r="H948" t="str">
            <v>A</v>
          </cell>
          <cell r="I948" t="str">
            <v>00000041</v>
          </cell>
          <cell r="J948">
            <v>60</v>
          </cell>
          <cell r="K948">
            <v>312</v>
          </cell>
          <cell r="L948">
            <v>6622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 t="str">
            <v>0629</v>
          </cell>
          <cell r="R948" t="str">
            <v>52450</v>
          </cell>
          <cell r="S948" t="str">
            <v>200212</v>
          </cell>
          <cell r="T948" t="str">
            <v>SA01</v>
          </cell>
          <cell r="U948">
            <v>7.16</v>
          </cell>
          <cell r="W948">
            <v>0</v>
          </cell>
          <cell r="Y948">
            <v>0</v>
          </cell>
          <cell r="Z948">
            <v>0</v>
          </cell>
          <cell r="AA948" t="str">
            <v>BCH</v>
          </cell>
          <cell r="AB948" t="str">
            <v>450002337</v>
          </cell>
          <cell r="AC948" t="str">
            <v>PO#</v>
          </cell>
          <cell r="AE948" t="str">
            <v>S/R</v>
          </cell>
          <cell r="AI948" t="str">
            <v>PYN</v>
          </cell>
          <cell r="AJ948" t="str">
            <v>US BANK NATIONAL ASSOCIAT</v>
          </cell>
          <cell r="AK948" t="str">
            <v>VND</v>
          </cell>
          <cell r="AL948" t="str">
            <v>411881896</v>
          </cell>
          <cell r="AM948" t="str">
            <v>FAC</v>
          </cell>
          <cell r="AN948" t="str">
            <v>000</v>
          </cell>
          <cell r="AQ948" t="str">
            <v>NVD</v>
          </cell>
          <cell r="AR948" t="str">
            <v>2002-09-</v>
          </cell>
          <cell r="AU948" t="str">
            <v>4246044100408099    US BANK NATIONAL ASS1900003263</v>
          </cell>
          <cell r="AV948" t="str">
            <v>WF-BATCH</v>
          </cell>
          <cell r="AW948" t="str">
            <v>000</v>
          </cell>
          <cell r="AX948" t="str">
            <v>00</v>
          </cell>
          <cell r="AY948" t="str">
            <v>0</v>
          </cell>
          <cell r="AZ948" t="str">
            <v>FPL Fibernet</v>
          </cell>
        </row>
        <row r="949">
          <cell r="A949" t="str">
            <v>107100</v>
          </cell>
          <cell r="B949" t="str">
            <v>0312</v>
          </cell>
          <cell r="C949" t="str">
            <v>06600</v>
          </cell>
          <cell r="D949" t="str">
            <v>0FIBER</v>
          </cell>
          <cell r="E949" t="str">
            <v>312000</v>
          </cell>
          <cell r="F949" t="str">
            <v>0662</v>
          </cell>
          <cell r="G949" t="str">
            <v>51450</v>
          </cell>
          <cell r="H949" t="str">
            <v>A</v>
          </cell>
          <cell r="I949" t="str">
            <v>00000041</v>
          </cell>
          <cell r="J949">
            <v>63</v>
          </cell>
          <cell r="K949">
            <v>312</v>
          </cell>
          <cell r="L949">
            <v>6622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 t="str">
            <v>0662</v>
          </cell>
          <cell r="R949" t="str">
            <v>51450</v>
          </cell>
          <cell r="S949" t="str">
            <v>200212</v>
          </cell>
          <cell r="T949" t="str">
            <v>SA01</v>
          </cell>
          <cell r="U949">
            <v>198.25</v>
          </cell>
          <cell r="W949">
            <v>0</v>
          </cell>
          <cell r="Y949">
            <v>0</v>
          </cell>
          <cell r="Z949">
            <v>1</v>
          </cell>
          <cell r="AA949" t="str">
            <v>BCH</v>
          </cell>
          <cell r="AB949" t="str">
            <v>450002350</v>
          </cell>
          <cell r="AC949" t="str">
            <v>PO#</v>
          </cell>
          <cell r="AD949" t="str">
            <v>4500030221</v>
          </cell>
          <cell r="AE949" t="str">
            <v>S/R</v>
          </cell>
          <cell r="AF949" t="str">
            <v>NET</v>
          </cell>
          <cell r="AI949" t="str">
            <v>PYN</v>
          </cell>
          <cell r="AJ949" t="str">
            <v>W D COMMUNICATIONS INC</v>
          </cell>
          <cell r="AK949" t="str">
            <v>VND</v>
          </cell>
          <cell r="AL949" t="str">
            <v>591953252</v>
          </cell>
          <cell r="AM949" t="str">
            <v>FAC</v>
          </cell>
          <cell r="AN949" t="str">
            <v>000</v>
          </cell>
          <cell r="AQ949" t="str">
            <v>NVD</v>
          </cell>
          <cell r="AR949" t="str">
            <v>2002-12-</v>
          </cell>
          <cell r="AU949" t="str">
            <v>INVOICE# 26689      W D COMMUNICATIONS I5000003538</v>
          </cell>
          <cell r="AV949" t="str">
            <v>WF-BATCH</v>
          </cell>
          <cell r="AW949" t="str">
            <v>000</v>
          </cell>
          <cell r="AX949" t="str">
            <v>00</v>
          </cell>
          <cell r="AY949" t="str">
            <v>0</v>
          </cell>
          <cell r="AZ949" t="str">
            <v>FPL Fibernet</v>
          </cell>
        </row>
        <row r="950">
          <cell r="A950" t="str">
            <v>107100</v>
          </cell>
          <cell r="B950" t="str">
            <v>0312</v>
          </cell>
          <cell r="C950" t="str">
            <v>06600</v>
          </cell>
          <cell r="D950" t="str">
            <v>0FIBER</v>
          </cell>
          <cell r="E950" t="str">
            <v>312000</v>
          </cell>
          <cell r="F950" t="str">
            <v>0662</v>
          </cell>
          <cell r="G950" t="str">
            <v>51450</v>
          </cell>
          <cell r="H950" t="str">
            <v>A</v>
          </cell>
          <cell r="I950" t="str">
            <v>00000041</v>
          </cell>
          <cell r="J950">
            <v>63</v>
          </cell>
          <cell r="K950">
            <v>312</v>
          </cell>
          <cell r="L950">
            <v>6622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 t="str">
            <v>0662</v>
          </cell>
          <cell r="R950" t="str">
            <v>51450</v>
          </cell>
          <cell r="S950" t="str">
            <v>200212</v>
          </cell>
          <cell r="T950" t="str">
            <v>SA01</v>
          </cell>
          <cell r="U950">
            <v>396.5</v>
          </cell>
          <cell r="W950">
            <v>0</v>
          </cell>
          <cell r="Y950">
            <v>0</v>
          </cell>
          <cell r="Z950">
            <v>1</v>
          </cell>
          <cell r="AA950" t="str">
            <v>BCH</v>
          </cell>
          <cell r="AB950" t="str">
            <v>450002350</v>
          </cell>
          <cell r="AC950" t="str">
            <v>PO#</v>
          </cell>
          <cell r="AD950" t="str">
            <v>4500030221</v>
          </cell>
          <cell r="AE950" t="str">
            <v>S/R</v>
          </cell>
          <cell r="AF950" t="str">
            <v>NET</v>
          </cell>
          <cell r="AI950" t="str">
            <v>PYN</v>
          </cell>
          <cell r="AJ950" t="str">
            <v>W D COMMUNICATIONS INC</v>
          </cell>
          <cell r="AK950" t="str">
            <v>VND</v>
          </cell>
          <cell r="AL950" t="str">
            <v>591953252</v>
          </cell>
          <cell r="AM950" t="str">
            <v>FAC</v>
          </cell>
          <cell r="AN950" t="str">
            <v>000</v>
          </cell>
          <cell r="AQ950" t="str">
            <v>NVD</v>
          </cell>
          <cell r="AR950" t="str">
            <v>2002-12-</v>
          </cell>
          <cell r="AU950" t="str">
            <v>INVOICE# 26707      W D COMMUNICATIONS I5000003533</v>
          </cell>
          <cell r="AV950" t="str">
            <v>WF-BATCH</v>
          </cell>
          <cell r="AW950" t="str">
            <v>000</v>
          </cell>
          <cell r="AX950" t="str">
            <v>00</v>
          </cell>
          <cell r="AY950" t="str">
            <v>0</v>
          </cell>
          <cell r="AZ950" t="str">
            <v>FPL Fibernet</v>
          </cell>
        </row>
        <row r="951">
          <cell r="A951" t="str">
            <v>107100</v>
          </cell>
          <cell r="B951" t="str">
            <v>0312</v>
          </cell>
          <cell r="C951" t="str">
            <v>06600</v>
          </cell>
          <cell r="D951" t="str">
            <v>0FIBER</v>
          </cell>
          <cell r="E951" t="str">
            <v>312000</v>
          </cell>
          <cell r="F951" t="str">
            <v>0803</v>
          </cell>
          <cell r="G951" t="str">
            <v>36000</v>
          </cell>
          <cell r="H951" t="str">
            <v>A</v>
          </cell>
          <cell r="I951" t="str">
            <v>00000041</v>
          </cell>
          <cell r="J951">
            <v>60</v>
          </cell>
          <cell r="K951">
            <v>312</v>
          </cell>
          <cell r="L951">
            <v>6622</v>
          </cell>
          <cell r="M951">
            <v>107</v>
          </cell>
          <cell r="N951">
            <v>10</v>
          </cell>
          <cell r="O951">
            <v>0</v>
          </cell>
          <cell r="P951">
            <v>107.1</v>
          </cell>
          <cell r="Q951" t="str">
            <v>0803</v>
          </cell>
          <cell r="R951" t="str">
            <v>36000</v>
          </cell>
          <cell r="S951" t="str">
            <v>200212</v>
          </cell>
          <cell r="T951" t="str">
            <v>PY42</v>
          </cell>
          <cell r="U951">
            <v>73.08</v>
          </cell>
          <cell r="V951" t="str">
            <v>LDB</v>
          </cell>
          <cell r="W951">
            <v>0</v>
          </cell>
          <cell r="X951" t="str">
            <v>SHR</v>
          </cell>
          <cell r="Y951">
            <v>2</v>
          </cell>
          <cell r="Z951">
            <v>2</v>
          </cell>
          <cell r="AA951" t="str">
            <v>PYP</v>
          </cell>
          <cell r="AB951" t="str">
            <v xml:space="preserve"> 0000026</v>
          </cell>
          <cell r="AC951" t="str">
            <v>PYL</v>
          </cell>
          <cell r="AD951" t="str">
            <v>004382</v>
          </cell>
          <cell r="AE951" t="str">
            <v>EMP</v>
          </cell>
          <cell r="AF951" t="str">
            <v>90017</v>
          </cell>
          <cell r="AG951" t="str">
            <v>JUL</v>
          </cell>
          <cell r="AH951" t="str">
            <v xml:space="preserve"> 000.00</v>
          </cell>
          <cell r="AI951" t="str">
            <v>BCH</v>
          </cell>
          <cell r="AJ951" t="str">
            <v>500</v>
          </cell>
          <cell r="AK951" t="str">
            <v>CLS</v>
          </cell>
          <cell r="AL951" t="str">
            <v>R449</v>
          </cell>
          <cell r="AM951" t="str">
            <v>DTA</v>
          </cell>
          <cell r="AN951" t="str">
            <v xml:space="preserve"> 00000000000.00</v>
          </cell>
          <cell r="AO951" t="str">
            <v>DTH</v>
          </cell>
          <cell r="AP951" t="str">
            <v xml:space="preserve"> 00000000000.00</v>
          </cell>
          <cell r="AV951" t="str">
            <v>000000000</v>
          </cell>
          <cell r="AW951" t="str">
            <v>000</v>
          </cell>
          <cell r="AX951" t="str">
            <v>00</v>
          </cell>
          <cell r="AY951" t="str">
            <v>0</v>
          </cell>
          <cell r="AZ951" t="str">
            <v>FPL Fibernet</v>
          </cell>
        </row>
        <row r="952">
          <cell r="A952" t="str">
            <v>107100</v>
          </cell>
          <cell r="B952" t="str">
            <v>0312</v>
          </cell>
          <cell r="C952" t="str">
            <v>06600</v>
          </cell>
          <cell r="D952" t="str">
            <v>0FIBER</v>
          </cell>
          <cell r="E952" t="str">
            <v>312000</v>
          </cell>
          <cell r="F952" t="str">
            <v>0803</v>
          </cell>
          <cell r="G952" t="str">
            <v>36000</v>
          </cell>
          <cell r="H952" t="str">
            <v>A</v>
          </cell>
          <cell r="I952" t="str">
            <v>00000041</v>
          </cell>
          <cell r="J952">
            <v>60</v>
          </cell>
          <cell r="K952">
            <v>312</v>
          </cell>
          <cell r="L952">
            <v>6622</v>
          </cell>
          <cell r="M952">
            <v>107</v>
          </cell>
          <cell r="N952">
            <v>10</v>
          </cell>
          <cell r="O952">
            <v>0</v>
          </cell>
          <cell r="P952">
            <v>107.1</v>
          </cell>
          <cell r="Q952" t="str">
            <v>0803</v>
          </cell>
          <cell r="R952" t="str">
            <v>36000</v>
          </cell>
          <cell r="S952" t="str">
            <v>200212</v>
          </cell>
          <cell r="T952" t="str">
            <v>PY42</v>
          </cell>
          <cell r="U952">
            <v>146.15</v>
          </cell>
          <cell r="V952" t="str">
            <v>LDB</v>
          </cell>
          <cell r="W952">
            <v>0</v>
          </cell>
          <cell r="X952" t="str">
            <v>SHR</v>
          </cell>
          <cell r="Y952">
            <v>4</v>
          </cell>
          <cell r="Z952">
            <v>4</v>
          </cell>
          <cell r="AA952" t="str">
            <v>PYP</v>
          </cell>
          <cell r="AB952" t="str">
            <v xml:space="preserve"> 0000025</v>
          </cell>
          <cell r="AC952" t="str">
            <v>PYL</v>
          </cell>
          <cell r="AD952" t="str">
            <v>004382</v>
          </cell>
          <cell r="AE952" t="str">
            <v>EMP</v>
          </cell>
          <cell r="AF952" t="str">
            <v>90017</v>
          </cell>
          <cell r="AG952" t="str">
            <v>JUL</v>
          </cell>
          <cell r="AH952" t="str">
            <v xml:space="preserve"> 000.00</v>
          </cell>
          <cell r="AI952" t="str">
            <v>BCH</v>
          </cell>
          <cell r="AJ952" t="str">
            <v>500</v>
          </cell>
          <cell r="AK952" t="str">
            <v>CLS</v>
          </cell>
          <cell r="AL952" t="str">
            <v>R449</v>
          </cell>
          <cell r="AM952" t="str">
            <v>DTA</v>
          </cell>
          <cell r="AN952" t="str">
            <v xml:space="preserve"> 00000000000.00</v>
          </cell>
          <cell r="AO952" t="str">
            <v>DTH</v>
          </cell>
          <cell r="AP952" t="str">
            <v xml:space="preserve"> 00000000000.00</v>
          </cell>
          <cell r="AV952" t="str">
            <v>000000000</v>
          </cell>
          <cell r="AW952" t="str">
            <v>000</v>
          </cell>
          <cell r="AX952" t="str">
            <v>00</v>
          </cell>
          <cell r="AY952" t="str">
            <v>0</v>
          </cell>
          <cell r="AZ952" t="str">
            <v>FPL Fibernet</v>
          </cell>
        </row>
        <row r="953">
          <cell r="A953" t="str">
            <v>107100</v>
          </cell>
          <cell r="B953" t="str">
            <v>0385</v>
          </cell>
          <cell r="C953" t="str">
            <v>06600</v>
          </cell>
          <cell r="D953" t="str">
            <v>0FIBER</v>
          </cell>
          <cell r="E953" t="str">
            <v>385000</v>
          </cell>
          <cell r="F953" t="str">
            <v>0646</v>
          </cell>
          <cell r="G953" t="str">
            <v>52450</v>
          </cell>
          <cell r="H953" t="str">
            <v>A</v>
          </cell>
          <cell r="I953" t="str">
            <v>00000041</v>
          </cell>
          <cell r="J953">
            <v>60</v>
          </cell>
          <cell r="K953">
            <v>385</v>
          </cell>
          <cell r="L953">
            <v>6622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 t="str">
            <v>0646</v>
          </cell>
          <cell r="R953" t="str">
            <v>52450</v>
          </cell>
          <cell r="S953" t="str">
            <v>200212</v>
          </cell>
          <cell r="T953" t="str">
            <v>SA01</v>
          </cell>
          <cell r="U953">
            <v>51.83</v>
          </cell>
          <cell r="W953">
            <v>0</v>
          </cell>
          <cell r="Y953">
            <v>0</v>
          </cell>
          <cell r="Z953">
            <v>0</v>
          </cell>
          <cell r="AA953" t="str">
            <v>BCH</v>
          </cell>
          <cell r="AB953" t="str">
            <v>450002343</v>
          </cell>
          <cell r="AC953" t="str">
            <v>PO#</v>
          </cell>
          <cell r="AE953" t="str">
            <v>S/R</v>
          </cell>
          <cell r="AI953" t="str">
            <v>PYN</v>
          </cell>
          <cell r="AJ953" t="str">
            <v>CAJIGAS R C</v>
          </cell>
          <cell r="AK953" t="str">
            <v>VND</v>
          </cell>
          <cell r="AL953" t="str">
            <v>264370702</v>
          </cell>
          <cell r="AM953" t="str">
            <v>FAC</v>
          </cell>
          <cell r="AN953" t="str">
            <v>000</v>
          </cell>
          <cell r="AQ953" t="str">
            <v>NVD</v>
          </cell>
          <cell r="AR953" t="str">
            <v>2002-11-</v>
          </cell>
          <cell r="AU953" t="str">
            <v>R CAJIGAS MILEAGE   CAJIGAS R C         1900003290</v>
          </cell>
          <cell r="AV953" t="str">
            <v>WF-BATCH</v>
          </cell>
          <cell r="AW953" t="str">
            <v>000</v>
          </cell>
          <cell r="AX953" t="str">
            <v>00</v>
          </cell>
          <cell r="AY953" t="str">
            <v>0</v>
          </cell>
          <cell r="AZ953" t="str">
            <v>FPL Fibernet</v>
          </cell>
        </row>
        <row r="954">
          <cell r="A954" t="str">
            <v>107100</v>
          </cell>
          <cell r="B954" t="str">
            <v>0385</v>
          </cell>
          <cell r="C954" t="str">
            <v>06600</v>
          </cell>
          <cell r="D954" t="str">
            <v>0FIBER</v>
          </cell>
          <cell r="E954" t="str">
            <v>385000</v>
          </cell>
          <cell r="F954" t="str">
            <v>0803</v>
          </cell>
          <cell r="G954" t="str">
            <v>36000</v>
          </cell>
          <cell r="H954" t="str">
            <v>A</v>
          </cell>
          <cell r="I954" t="str">
            <v>00000041</v>
          </cell>
          <cell r="J954">
            <v>60</v>
          </cell>
          <cell r="K954">
            <v>385</v>
          </cell>
          <cell r="L954">
            <v>6622</v>
          </cell>
          <cell r="M954">
            <v>107</v>
          </cell>
          <cell r="N954">
            <v>10</v>
          </cell>
          <cell r="O954">
            <v>0</v>
          </cell>
          <cell r="P954">
            <v>107.1</v>
          </cell>
          <cell r="Q954" t="str">
            <v>0803</v>
          </cell>
          <cell r="R954" t="str">
            <v>36000</v>
          </cell>
          <cell r="S954" t="str">
            <v>200212</v>
          </cell>
          <cell r="T954" t="str">
            <v>PY42</v>
          </cell>
          <cell r="U954">
            <v>87.85</v>
          </cell>
          <cell r="V954" t="str">
            <v>LDB</v>
          </cell>
          <cell r="W954">
            <v>0</v>
          </cell>
          <cell r="X954" t="str">
            <v>SHR</v>
          </cell>
          <cell r="Y954">
            <v>2</v>
          </cell>
          <cell r="Z954">
            <v>2</v>
          </cell>
          <cell r="AA954" t="str">
            <v>PYP</v>
          </cell>
          <cell r="AB954" t="str">
            <v xml:space="preserve"> 0000025</v>
          </cell>
          <cell r="AC954" t="str">
            <v>PYL</v>
          </cell>
          <cell r="AD954" t="str">
            <v>003054</v>
          </cell>
          <cell r="AE954" t="str">
            <v>EMP</v>
          </cell>
          <cell r="AF954" t="str">
            <v>70702</v>
          </cell>
          <cell r="AG954" t="str">
            <v>JUL</v>
          </cell>
          <cell r="AH954" t="str">
            <v xml:space="preserve"> 000.00</v>
          </cell>
          <cell r="AI954" t="str">
            <v>BCH</v>
          </cell>
          <cell r="AJ954" t="str">
            <v>500</v>
          </cell>
          <cell r="AK954" t="str">
            <v>CLS</v>
          </cell>
          <cell r="AL954" t="str">
            <v>R513</v>
          </cell>
          <cell r="AM954" t="str">
            <v>DTA</v>
          </cell>
          <cell r="AN954" t="str">
            <v xml:space="preserve"> 00000000000.00</v>
          </cell>
          <cell r="AO954" t="str">
            <v>DTH</v>
          </cell>
          <cell r="AP954" t="str">
            <v xml:space="preserve"> 00000000000.00</v>
          </cell>
          <cell r="AV954" t="str">
            <v>000000000</v>
          </cell>
          <cell r="AW954" t="str">
            <v>000</v>
          </cell>
          <cell r="AX954" t="str">
            <v>00</v>
          </cell>
          <cell r="AY954" t="str">
            <v>0</v>
          </cell>
          <cell r="AZ954" t="str">
            <v>FPL Fibernet</v>
          </cell>
        </row>
        <row r="955">
          <cell r="A955" t="str">
            <v>107100</v>
          </cell>
          <cell r="B955" t="str">
            <v>0312</v>
          </cell>
          <cell r="C955" t="str">
            <v>06600</v>
          </cell>
          <cell r="D955" t="str">
            <v>0FIBER</v>
          </cell>
          <cell r="E955" t="str">
            <v>312000</v>
          </cell>
          <cell r="F955" t="str">
            <v>0790</v>
          </cell>
          <cell r="G955" t="str">
            <v>65000</v>
          </cell>
          <cell r="H955" t="str">
            <v>A</v>
          </cell>
          <cell r="I955" t="str">
            <v>00000041</v>
          </cell>
          <cell r="J955">
            <v>63</v>
          </cell>
          <cell r="K955">
            <v>312</v>
          </cell>
          <cell r="L955">
            <v>6623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 t="str">
            <v>0790</v>
          </cell>
          <cell r="R955" t="str">
            <v>65000</v>
          </cell>
          <cell r="S955" t="str">
            <v>200212</v>
          </cell>
          <cell r="T955" t="str">
            <v>CA01</v>
          </cell>
          <cell r="U955">
            <v>-1790.47</v>
          </cell>
          <cell r="V955" t="str">
            <v>LDB</v>
          </cell>
          <cell r="W955">
            <v>0</v>
          </cell>
          <cell r="Y955">
            <v>0</v>
          </cell>
          <cell r="Z955">
            <v>0</v>
          </cell>
          <cell r="AA955" t="str">
            <v>BCH</v>
          </cell>
          <cell r="AB955" t="str">
            <v>0023</v>
          </cell>
          <cell r="AC955" t="str">
            <v>WKS</v>
          </cell>
          <cell r="AE955" t="str">
            <v>JV#</v>
          </cell>
          <cell r="AF955" t="str">
            <v>1232</v>
          </cell>
          <cell r="AG955" t="str">
            <v>FRN</v>
          </cell>
          <cell r="AH955" t="str">
            <v>6623</v>
          </cell>
          <cell r="AI955" t="str">
            <v>RP#</v>
          </cell>
          <cell r="AJ955" t="str">
            <v>000</v>
          </cell>
          <cell r="AK955" t="str">
            <v>CTL</v>
          </cell>
          <cell r="AM955" t="str">
            <v>RF#</v>
          </cell>
          <cell r="AU955" t="str">
            <v>TO PLACE IN SERVICE</v>
          </cell>
          <cell r="AZ955" t="str">
            <v>FPL Fibernet</v>
          </cell>
        </row>
        <row r="956">
          <cell r="A956" t="str">
            <v>107100</v>
          </cell>
          <cell r="B956" t="str">
            <v>0313</v>
          </cell>
          <cell r="C956" t="str">
            <v>06600</v>
          </cell>
          <cell r="D956" t="str">
            <v>0FIBER</v>
          </cell>
          <cell r="E956" t="str">
            <v>313000</v>
          </cell>
          <cell r="F956" t="str">
            <v>0662</v>
          </cell>
          <cell r="G956" t="str">
            <v>65000</v>
          </cell>
          <cell r="H956" t="str">
            <v>A</v>
          </cell>
          <cell r="I956" t="str">
            <v>00000041</v>
          </cell>
          <cell r="J956">
            <v>63</v>
          </cell>
          <cell r="K956">
            <v>313</v>
          </cell>
          <cell r="L956">
            <v>6624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 t="str">
            <v>0662</v>
          </cell>
          <cell r="R956" t="str">
            <v>65000</v>
          </cell>
          <cell r="S956" t="str">
            <v>200212</v>
          </cell>
          <cell r="T956" t="str">
            <v>CA01</v>
          </cell>
          <cell r="U956">
            <v>143.19999999999999</v>
          </cell>
          <cell r="V956" t="str">
            <v>LDB</v>
          </cell>
          <cell r="W956">
            <v>0</v>
          </cell>
          <cell r="Y956">
            <v>0</v>
          </cell>
          <cell r="Z956">
            <v>0</v>
          </cell>
          <cell r="AA956" t="str">
            <v>BCH</v>
          </cell>
          <cell r="AB956" t="str">
            <v>0037</v>
          </cell>
          <cell r="AC956" t="str">
            <v>WKS</v>
          </cell>
          <cell r="AE956" t="str">
            <v>JV#</v>
          </cell>
          <cell r="AF956" t="str">
            <v>1232</v>
          </cell>
          <cell r="AG956" t="str">
            <v>FRN</v>
          </cell>
          <cell r="AH956" t="str">
            <v>6624</v>
          </cell>
          <cell r="AI956" t="str">
            <v>RP#</v>
          </cell>
          <cell r="AJ956" t="str">
            <v>000</v>
          </cell>
          <cell r="AK956" t="str">
            <v>CTL</v>
          </cell>
          <cell r="AM956" t="str">
            <v>RF#</v>
          </cell>
          <cell r="AU956" t="str">
            <v>RECLASS FROM 3229 ER 95</v>
          </cell>
          <cell r="AZ956" t="str">
            <v>FPL Fibernet</v>
          </cell>
        </row>
        <row r="957">
          <cell r="A957" t="str">
            <v>107100</v>
          </cell>
          <cell r="B957" t="str">
            <v>0313</v>
          </cell>
          <cell r="C957" t="str">
            <v>06600</v>
          </cell>
          <cell r="D957" t="str">
            <v>0FIBER</v>
          </cell>
          <cell r="E957" t="str">
            <v>313000</v>
          </cell>
          <cell r="F957" t="str">
            <v>0790</v>
          </cell>
          <cell r="G957" t="str">
            <v>65000</v>
          </cell>
          <cell r="H957" t="str">
            <v>A</v>
          </cell>
          <cell r="I957" t="str">
            <v>00000041</v>
          </cell>
          <cell r="J957">
            <v>63</v>
          </cell>
          <cell r="K957">
            <v>313</v>
          </cell>
          <cell r="L957">
            <v>6624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 t="str">
            <v>0790</v>
          </cell>
          <cell r="R957" t="str">
            <v>65000</v>
          </cell>
          <cell r="S957" t="str">
            <v>200212</v>
          </cell>
          <cell r="T957" t="str">
            <v>CA01</v>
          </cell>
          <cell r="U957">
            <v>1827.74</v>
          </cell>
          <cell r="V957" t="str">
            <v>LDB</v>
          </cell>
          <cell r="W957">
            <v>0</v>
          </cell>
          <cell r="Y957">
            <v>0</v>
          </cell>
          <cell r="Z957">
            <v>0</v>
          </cell>
          <cell r="AA957" t="str">
            <v>BCH</v>
          </cell>
          <cell r="AB957" t="str">
            <v>0014</v>
          </cell>
          <cell r="AC957" t="str">
            <v>WKS</v>
          </cell>
          <cell r="AE957" t="str">
            <v>JV#</v>
          </cell>
          <cell r="AF957" t="str">
            <v>1232</v>
          </cell>
          <cell r="AG957" t="str">
            <v>FRN</v>
          </cell>
          <cell r="AH957" t="str">
            <v>6624</v>
          </cell>
          <cell r="AI957" t="str">
            <v>RP#</v>
          </cell>
          <cell r="AJ957" t="str">
            <v>000</v>
          </cell>
          <cell r="AK957" t="str">
            <v>CTL</v>
          </cell>
          <cell r="AM957" t="str">
            <v>RF#</v>
          </cell>
          <cell r="AU957" t="str">
            <v>ACCRUAL OF DEC 02 CAPITAL</v>
          </cell>
          <cell r="AZ957" t="str">
            <v>FPL Fibernet</v>
          </cell>
        </row>
        <row r="958">
          <cell r="A958" t="str">
            <v>107100</v>
          </cell>
          <cell r="B958" t="str">
            <v>0313</v>
          </cell>
          <cell r="C958" t="str">
            <v>06600</v>
          </cell>
          <cell r="D958" t="str">
            <v>0FIBER</v>
          </cell>
          <cell r="E958" t="str">
            <v>313000</v>
          </cell>
          <cell r="F958" t="str">
            <v>0790</v>
          </cell>
          <cell r="G958" t="str">
            <v>65000</v>
          </cell>
          <cell r="H958" t="str">
            <v>A</v>
          </cell>
          <cell r="I958" t="str">
            <v>00000041</v>
          </cell>
          <cell r="J958">
            <v>63</v>
          </cell>
          <cell r="K958">
            <v>313</v>
          </cell>
          <cell r="L958">
            <v>6624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 t="str">
            <v>0790</v>
          </cell>
          <cell r="R958" t="str">
            <v>65000</v>
          </cell>
          <cell r="S958" t="str">
            <v>200212</v>
          </cell>
          <cell r="T958" t="str">
            <v>CA01</v>
          </cell>
          <cell r="U958">
            <v>-1827.74</v>
          </cell>
          <cell r="V958" t="str">
            <v>LDB</v>
          </cell>
          <cell r="W958">
            <v>0</v>
          </cell>
          <cell r="Y958">
            <v>0</v>
          </cell>
          <cell r="Z958">
            <v>0</v>
          </cell>
          <cell r="AA958" t="str">
            <v>BCH</v>
          </cell>
          <cell r="AB958" t="str">
            <v>0049</v>
          </cell>
          <cell r="AC958" t="str">
            <v>WKS</v>
          </cell>
          <cell r="AE958" t="str">
            <v>JV#</v>
          </cell>
          <cell r="AF958" t="str">
            <v>1232</v>
          </cell>
          <cell r="AG958" t="str">
            <v>FRN</v>
          </cell>
          <cell r="AH958" t="str">
            <v>6624</v>
          </cell>
          <cell r="AI958" t="str">
            <v>RP#</v>
          </cell>
          <cell r="AJ958" t="str">
            <v>000</v>
          </cell>
          <cell r="AK958" t="str">
            <v>CTL</v>
          </cell>
          <cell r="AM958" t="str">
            <v>RF#</v>
          </cell>
          <cell r="AU958" t="str">
            <v>ACCR REVERSAL OF DEC 02</v>
          </cell>
          <cell r="AZ958" t="str">
            <v>FPL Fibernet</v>
          </cell>
        </row>
        <row r="959">
          <cell r="A959" t="str">
            <v>107100</v>
          </cell>
          <cell r="B959" t="str">
            <v>0385</v>
          </cell>
          <cell r="C959" t="str">
            <v>06600</v>
          </cell>
          <cell r="D959" t="str">
            <v>0FIBER</v>
          </cell>
          <cell r="E959" t="str">
            <v>385000</v>
          </cell>
          <cell r="F959" t="str">
            <v>0803</v>
          </cell>
          <cell r="G959" t="str">
            <v>36000</v>
          </cell>
          <cell r="H959" t="str">
            <v>A</v>
          </cell>
          <cell r="I959" t="str">
            <v>00000041</v>
          </cell>
          <cell r="J959">
            <v>60</v>
          </cell>
          <cell r="K959">
            <v>385</v>
          </cell>
          <cell r="L959">
            <v>6624</v>
          </cell>
          <cell r="M959">
            <v>107</v>
          </cell>
          <cell r="N959">
            <v>10</v>
          </cell>
          <cell r="O959">
            <v>0</v>
          </cell>
          <cell r="P959">
            <v>107.1</v>
          </cell>
          <cell r="Q959" t="str">
            <v>0803</v>
          </cell>
          <cell r="R959" t="str">
            <v>36000</v>
          </cell>
          <cell r="S959" t="str">
            <v>200212</v>
          </cell>
          <cell r="T959" t="str">
            <v>PY42</v>
          </cell>
          <cell r="U959">
            <v>143.19999999999999</v>
          </cell>
          <cell r="V959" t="str">
            <v>LDB</v>
          </cell>
          <cell r="W959">
            <v>0</v>
          </cell>
          <cell r="X959" t="str">
            <v>SHR</v>
          </cell>
          <cell r="Y959">
            <v>4</v>
          </cell>
          <cell r="Z959">
            <v>4</v>
          </cell>
          <cell r="AA959" t="str">
            <v>PYP</v>
          </cell>
          <cell r="AB959" t="str">
            <v xml:space="preserve"> 0000001</v>
          </cell>
          <cell r="AC959" t="str">
            <v>PYL</v>
          </cell>
          <cell r="AD959" t="str">
            <v>004382</v>
          </cell>
          <cell r="AE959" t="str">
            <v>EMP</v>
          </cell>
          <cell r="AF959" t="str">
            <v>46869</v>
          </cell>
          <cell r="AG959" t="str">
            <v>JUL</v>
          </cell>
          <cell r="AH959" t="str">
            <v xml:space="preserve"> 000.00</v>
          </cell>
          <cell r="AI959" t="str">
            <v>BCH</v>
          </cell>
          <cell r="AJ959" t="str">
            <v>500</v>
          </cell>
          <cell r="AK959" t="str">
            <v>CLS</v>
          </cell>
          <cell r="AL959" t="str">
            <v>R431</v>
          </cell>
          <cell r="AM959" t="str">
            <v>DTA</v>
          </cell>
          <cell r="AN959" t="str">
            <v xml:space="preserve"> 00000000000.00</v>
          </cell>
          <cell r="AO959" t="str">
            <v>DTH</v>
          </cell>
          <cell r="AP959" t="str">
            <v xml:space="preserve"> 00000000000.00</v>
          </cell>
          <cell r="AV959" t="str">
            <v>000000000</v>
          </cell>
          <cell r="AW959" t="str">
            <v>000</v>
          </cell>
          <cell r="AX959" t="str">
            <v>00</v>
          </cell>
          <cell r="AY959" t="str">
            <v>0</v>
          </cell>
          <cell r="AZ959" t="str">
            <v>FPL Fibernet</v>
          </cell>
        </row>
        <row r="960">
          <cell r="A960" t="str">
            <v>107100</v>
          </cell>
          <cell r="B960" t="str">
            <v>0314</v>
          </cell>
          <cell r="C960" t="str">
            <v>06600</v>
          </cell>
          <cell r="D960" t="str">
            <v>0FIBER</v>
          </cell>
          <cell r="E960" t="str">
            <v>314000</v>
          </cell>
          <cell r="F960" t="str">
            <v>0790</v>
          </cell>
          <cell r="G960" t="str">
            <v>65000</v>
          </cell>
          <cell r="H960" t="str">
            <v>A</v>
          </cell>
          <cell r="I960" t="str">
            <v>00000041</v>
          </cell>
          <cell r="J960">
            <v>63</v>
          </cell>
          <cell r="K960">
            <v>314</v>
          </cell>
          <cell r="L960">
            <v>6625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 t="str">
            <v>0790</v>
          </cell>
          <cell r="R960" t="str">
            <v>65000</v>
          </cell>
          <cell r="S960" t="str">
            <v>200212</v>
          </cell>
          <cell r="T960" t="str">
            <v>CA01</v>
          </cell>
          <cell r="U960">
            <v>-3.87</v>
          </cell>
          <cell r="V960" t="str">
            <v>LDB</v>
          </cell>
          <cell r="W960">
            <v>0</v>
          </cell>
          <cell r="Y960">
            <v>0</v>
          </cell>
          <cell r="Z960">
            <v>0</v>
          </cell>
          <cell r="AA960" t="str">
            <v>BCH</v>
          </cell>
          <cell r="AB960" t="str">
            <v>0023</v>
          </cell>
          <cell r="AC960" t="str">
            <v>WKS</v>
          </cell>
          <cell r="AE960" t="str">
            <v>JV#</v>
          </cell>
          <cell r="AF960" t="str">
            <v>1232</v>
          </cell>
          <cell r="AG960" t="str">
            <v>FRN</v>
          </cell>
          <cell r="AH960" t="str">
            <v>6625</v>
          </cell>
          <cell r="AI960" t="str">
            <v>RP#</v>
          </cell>
          <cell r="AJ960" t="str">
            <v>000</v>
          </cell>
          <cell r="AK960" t="str">
            <v>CTL</v>
          </cell>
          <cell r="AM960" t="str">
            <v>RF#</v>
          </cell>
          <cell r="AU960" t="str">
            <v>TO PLACE IN SERVICE</v>
          </cell>
          <cell r="AZ960" t="str">
            <v>FPL Fibernet</v>
          </cell>
        </row>
        <row r="961">
          <cell r="A961" t="str">
            <v>107100</v>
          </cell>
          <cell r="B961" t="str">
            <v>0314</v>
          </cell>
          <cell r="C961" t="str">
            <v>06600</v>
          </cell>
          <cell r="D961" t="str">
            <v>0FIBER</v>
          </cell>
          <cell r="E961" t="str">
            <v>314000</v>
          </cell>
          <cell r="F961" t="str">
            <v>0803</v>
          </cell>
          <cell r="G961" t="str">
            <v>65000</v>
          </cell>
          <cell r="H961" t="str">
            <v>A</v>
          </cell>
          <cell r="I961" t="str">
            <v>00000041</v>
          </cell>
          <cell r="J961">
            <v>63</v>
          </cell>
          <cell r="K961">
            <v>314</v>
          </cell>
          <cell r="L961">
            <v>6625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 t="str">
            <v>0803</v>
          </cell>
          <cell r="R961" t="str">
            <v>65000</v>
          </cell>
          <cell r="S961" t="str">
            <v>200212</v>
          </cell>
          <cell r="T961" t="str">
            <v>CA01</v>
          </cell>
          <cell r="U961">
            <v>1088.5</v>
          </cell>
          <cell r="V961" t="str">
            <v>LDB</v>
          </cell>
          <cell r="W961">
            <v>0</v>
          </cell>
          <cell r="Y961">
            <v>0</v>
          </cell>
          <cell r="Z961">
            <v>0</v>
          </cell>
          <cell r="AA961" t="str">
            <v>BCH</v>
          </cell>
          <cell r="AB961" t="str">
            <v>0037</v>
          </cell>
          <cell r="AC961" t="str">
            <v>WKS</v>
          </cell>
          <cell r="AE961" t="str">
            <v>JV#</v>
          </cell>
          <cell r="AF961" t="str">
            <v>1232</v>
          </cell>
          <cell r="AG961" t="str">
            <v>FRN</v>
          </cell>
          <cell r="AH961" t="str">
            <v>6625</v>
          </cell>
          <cell r="AI961" t="str">
            <v>RP#</v>
          </cell>
          <cell r="AJ961" t="str">
            <v>000</v>
          </cell>
          <cell r="AK961" t="str">
            <v>CTL</v>
          </cell>
          <cell r="AM961" t="str">
            <v>RF#</v>
          </cell>
          <cell r="AU961" t="str">
            <v>RECLASS FROM 3229 ER 95</v>
          </cell>
          <cell r="AZ961" t="str">
            <v>FPL Fibernet</v>
          </cell>
        </row>
        <row r="962">
          <cell r="A962" t="str">
            <v>107100</v>
          </cell>
          <cell r="B962" t="str">
            <v>0312</v>
          </cell>
          <cell r="C962" t="str">
            <v>06600</v>
          </cell>
          <cell r="D962" t="str">
            <v>0FIBER</v>
          </cell>
          <cell r="E962" t="str">
            <v>312000</v>
          </cell>
          <cell r="F962" t="str">
            <v>0790</v>
          </cell>
          <cell r="G962" t="str">
            <v>65000</v>
          </cell>
          <cell r="H962" t="str">
            <v>A</v>
          </cell>
          <cell r="I962" t="str">
            <v>00000041</v>
          </cell>
          <cell r="J962">
            <v>63</v>
          </cell>
          <cell r="K962">
            <v>312</v>
          </cell>
          <cell r="L962">
            <v>6626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 t="str">
            <v>0790</v>
          </cell>
          <cell r="R962" t="str">
            <v>65000</v>
          </cell>
          <cell r="S962" t="str">
            <v>200212</v>
          </cell>
          <cell r="T962" t="str">
            <v>CA01</v>
          </cell>
          <cell r="U962">
            <v>1062.43</v>
          </cell>
          <cell r="V962" t="str">
            <v>LDB</v>
          </cell>
          <cell r="W962">
            <v>0</v>
          </cell>
          <cell r="Y962">
            <v>0</v>
          </cell>
          <cell r="Z962">
            <v>0</v>
          </cell>
          <cell r="AA962" t="str">
            <v>BCH</v>
          </cell>
          <cell r="AB962" t="str">
            <v>0014</v>
          </cell>
          <cell r="AC962" t="str">
            <v>WKS</v>
          </cell>
          <cell r="AE962" t="str">
            <v>JV#</v>
          </cell>
          <cell r="AF962" t="str">
            <v>1232</v>
          </cell>
          <cell r="AG962" t="str">
            <v>FRN</v>
          </cell>
          <cell r="AH962" t="str">
            <v>6626</v>
          </cell>
          <cell r="AI962" t="str">
            <v>RP#</v>
          </cell>
          <cell r="AJ962" t="str">
            <v>000</v>
          </cell>
          <cell r="AK962" t="str">
            <v>CTL</v>
          </cell>
          <cell r="AM962" t="str">
            <v>RF#</v>
          </cell>
          <cell r="AU962" t="str">
            <v>ACCRUAL OF DEC 02 CAPITAL</v>
          </cell>
          <cell r="AZ962" t="str">
            <v>FPL Fibernet</v>
          </cell>
        </row>
        <row r="963">
          <cell r="A963" t="str">
            <v>107100</v>
          </cell>
          <cell r="B963" t="str">
            <v>0312</v>
          </cell>
          <cell r="C963" t="str">
            <v>06600</v>
          </cell>
          <cell r="D963" t="str">
            <v>0FIBER</v>
          </cell>
          <cell r="E963" t="str">
            <v>312000</v>
          </cell>
          <cell r="F963" t="str">
            <v>0790</v>
          </cell>
          <cell r="G963" t="str">
            <v>65000</v>
          </cell>
          <cell r="H963" t="str">
            <v>A</v>
          </cell>
          <cell r="I963" t="str">
            <v>00000041</v>
          </cell>
          <cell r="J963">
            <v>63</v>
          </cell>
          <cell r="K963">
            <v>312</v>
          </cell>
          <cell r="L963">
            <v>6626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 t="str">
            <v>0790</v>
          </cell>
          <cell r="R963" t="str">
            <v>65000</v>
          </cell>
          <cell r="S963" t="str">
            <v>200212</v>
          </cell>
          <cell r="T963" t="str">
            <v>CA01</v>
          </cell>
          <cell r="U963">
            <v>2168.2399999999998</v>
          </cell>
          <cell r="V963" t="str">
            <v>LDB</v>
          </cell>
          <cell r="W963">
            <v>0</v>
          </cell>
          <cell r="Y963">
            <v>0</v>
          </cell>
          <cell r="Z963">
            <v>0</v>
          </cell>
          <cell r="AA963" t="str">
            <v>BCH</v>
          </cell>
          <cell r="AB963" t="str">
            <v>0014</v>
          </cell>
          <cell r="AC963" t="str">
            <v>WKS</v>
          </cell>
          <cell r="AE963" t="str">
            <v>JV#</v>
          </cell>
          <cell r="AF963" t="str">
            <v>1232</v>
          </cell>
          <cell r="AG963" t="str">
            <v>FRN</v>
          </cell>
          <cell r="AH963" t="str">
            <v>6626</v>
          </cell>
          <cell r="AI963" t="str">
            <v>RP#</v>
          </cell>
          <cell r="AJ963" t="str">
            <v>000</v>
          </cell>
          <cell r="AK963" t="str">
            <v>CTL</v>
          </cell>
          <cell r="AM963" t="str">
            <v>RF#</v>
          </cell>
          <cell r="AU963" t="str">
            <v>ACCRUAL OF DEC 02 CAPITAL</v>
          </cell>
          <cell r="AZ963" t="str">
            <v>FPL Fibernet</v>
          </cell>
        </row>
        <row r="964">
          <cell r="A964" t="str">
            <v>107100</v>
          </cell>
          <cell r="B964" t="str">
            <v>0312</v>
          </cell>
          <cell r="C964" t="str">
            <v>06600</v>
          </cell>
          <cell r="D964" t="str">
            <v>0FIBER</v>
          </cell>
          <cell r="E964" t="str">
            <v>312000</v>
          </cell>
          <cell r="F964" t="str">
            <v>0803</v>
          </cell>
          <cell r="G964" t="str">
            <v>36000</v>
          </cell>
          <cell r="H964" t="str">
            <v>A</v>
          </cell>
          <cell r="I964" t="str">
            <v>00000041</v>
          </cell>
          <cell r="J964">
            <v>60</v>
          </cell>
          <cell r="K964">
            <v>312</v>
          </cell>
          <cell r="L964">
            <v>6626</v>
          </cell>
          <cell r="M964">
            <v>107</v>
          </cell>
          <cell r="N964">
            <v>10</v>
          </cell>
          <cell r="O964">
            <v>0</v>
          </cell>
          <cell r="P964">
            <v>107.1</v>
          </cell>
          <cell r="Q964" t="str">
            <v>0803</v>
          </cell>
          <cell r="R964" t="str">
            <v>36000</v>
          </cell>
          <cell r="S964" t="str">
            <v>200212</v>
          </cell>
          <cell r="T964" t="str">
            <v>PY42</v>
          </cell>
          <cell r="U964">
            <v>37.5</v>
          </cell>
          <cell r="V964" t="str">
            <v>LDB</v>
          </cell>
          <cell r="W964">
            <v>0</v>
          </cell>
          <cell r="X964" t="str">
            <v>SHR</v>
          </cell>
          <cell r="Y964">
            <v>1</v>
          </cell>
          <cell r="Z964">
            <v>1</v>
          </cell>
          <cell r="AA964" t="str">
            <v>PYP</v>
          </cell>
          <cell r="AB964" t="str">
            <v xml:space="preserve"> 0000001</v>
          </cell>
          <cell r="AC964" t="str">
            <v>PYL</v>
          </cell>
          <cell r="AD964" t="str">
            <v>004382</v>
          </cell>
          <cell r="AE964" t="str">
            <v>EMP</v>
          </cell>
          <cell r="AF964" t="str">
            <v>29440</v>
          </cell>
          <cell r="AG964" t="str">
            <v>JUL</v>
          </cell>
          <cell r="AH964" t="str">
            <v xml:space="preserve"> 000.00</v>
          </cell>
          <cell r="AI964" t="str">
            <v>BCH</v>
          </cell>
          <cell r="AJ964" t="str">
            <v>500</v>
          </cell>
          <cell r="AK964" t="str">
            <v>CLS</v>
          </cell>
          <cell r="AL964" t="str">
            <v>R449</v>
          </cell>
          <cell r="AM964" t="str">
            <v>DTA</v>
          </cell>
          <cell r="AN964" t="str">
            <v xml:space="preserve"> 00000000000.00</v>
          </cell>
          <cell r="AO964" t="str">
            <v>DTH</v>
          </cell>
          <cell r="AP964" t="str">
            <v xml:space="preserve"> 00000000000.00</v>
          </cell>
          <cell r="AV964" t="str">
            <v>000000000</v>
          </cell>
          <cell r="AW964" t="str">
            <v>000</v>
          </cell>
          <cell r="AX964" t="str">
            <v>00</v>
          </cell>
          <cell r="AY964" t="str">
            <v>0</v>
          </cell>
          <cell r="AZ964" t="str">
            <v>FPL Fibernet</v>
          </cell>
        </row>
        <row r="965">
          <cell r="A965" t="str">
            <v>107100</v>
          </cell>
          <cell r="B965" t="str">
            <v>0312</v>
          </cell>
          <cell r="C965" t="str">
            <v>06600</v>
          </cell>
          <cell r="D965" t="str">
            <v>0FIBER</v>
          </cell>
          <cell r="E965" t="str">
            <v>312000</v>
          </cell>
          <cell r="F965" t="str">
            <v>0662</v>
          </cell>
          <cell r="G965" t="str">
            <v>65000</v>
          </cell>
          <cell r="H965" t="str">
            <v>A</v>
          </cell>
          <cell r="I965" t="str">
            <v>00000041</v>
          </cell>
          <cell r="J965">
            <v>63</v>
          </cell>
          <cell r="K965">
            <v>312</v>
          </cell>
          <cell r="L965">
            <v>6627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 t="str">
            <v>0662</v>
          </cell>
          <cell r="R965" t="str">
            <v>65000</v>
          </cell>
          <cell r="S965" t="str">
            <v>200212</v>
          </cell>
          <cell r="T965" t="str">
            <v>CA01</v>
          </cell>
          <cell r="U965">
            <v>10950.75</v>
          </cell>
          <cell r="V965" t="str">
            <v>LDB</v>
          </cell>
          <cell r="W965">
            <v>0</v>
          </cell>
          <cell r="Y965">
            <v>0</v>
          </cell>
          <cell r="Z965">
            <v>0</v>
          </cell>
          <cell r="AA965" t="str">
            <v>BCH</v>
          </cell>
          <cell r="AB965" t="str">
            <v>0039</v>
          </cell>
          <cell r="AC965" t="str">
            <v>WKS</v>
          </cell>
          <cell r="AE965" t="str">
            <v>JV#</v>
          </cell>
          <cell r="AF965" t="str">
            <v>1232</v>
          </cell>
          <cell r="AG965" t="str">
            <v>FRN</v>
          </cell>
          <cell r="AH965" t="str">
            <v>6627</v>
          </cell>
          <cell r="AI965" t="str">
            <v>RP#</v>
          </cell>
          <cell r="AJ965" t="str">
            <v>000</v>
          </cell>
          <cell r="AK965" t="str">
            <v>CTL</v>
          </cell>
          <cell r="AM965" t="str">
            <v>RF#</v>
          </cell>
          <cell r="AU965" t="str">
            <v>RECLASS FROM 3229-SEC 165</v>
          </cell>
          <cell r="AZ965" t="str">
            <v>FPL Fibernet</v>
          </cell>
        </row>
        <row r="966">
          <cell r="A966" t="str">
            <v>107100</v>
          </cell>
          <cell r="B966" t="str">
            <v>0312</v>
          </cell>
          <cell r="C966" t="str">
            <v>06600</v>
          </cell>
          <cell r="D966" t="str">
            <v>0FIBER</v>
          </cell>
          <cell r="E966" t="str">
            <v>312000</v>
          </cell>
          <cell r="F966" t="str">
            <v>0790</v>
          </cell>
          <cell r="G966" t="str">
            <v>65000</v>
          </cell>
          <cell r="H966" t="str">
            <v>A</v>
          </cell>
          <cell r="I966" t="str">
            <v>00000041</v>
          </cell>
          <cell r="J966">
            <v>63</v>
          </cell>
          <cell r="K966">
            <v>312</v>
          </cell>
          <cell r="L966">
            <v>6627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 t="str">
            <v>0790</v>
          </cell>
          <cell r="R966" t="str">
            <v>65000</v>
          </cell>
          <cell r="S966" t="str">
            <v>200212</v>
          </cell>
          <cell r="T966" t="str">
            <v>CA01</v>
          </cell>
          <cell r="U966">
            <v>-14806.76</v>
          </cell>
          <cell r="V966" t="str">
            <v>LDB</v>
          </cell>
          <cell r="W966">
            <v>0</v>
          </cell>
          <cell r="Y966">
            <v>0</v>
          </cell>
          <cell r="Z966">
            <v>0</v>
          </cell>
          <cell r="AA966" t="str">
            <v>BCH</v>
          </cell>
          <cell r="AB966" t="str">
            <v>0023</v>
          </cell>
          <cell r="AC966" t="str">
            <v>WKS</v>
          </cell>
          <cell r="AE966" t="str">
            <v>JV#</v>
          </cell>
          <cell r="AF966" t="str">
            <v>1232</v>
          </cell>
          <cell r="AG966" t="str">
            <v>FRN</v>
          </cell>
          <cell r="AH966" t="str">
            <v>6627</v>
          </cell>
          <cell r="AI966" t="str">
            <v>RP#</v>
          </cell>
          <cell r="AJ966" t="str">
            <v>000</v>
          </cell>
          <cell r="AK966" t="str">
            <v>CTL</v>
          </cell>
          <cell r="AM966" t="str">
            <v>RF#</v>
          </cell>
          <cell r="AU966" t="str">
            <v>TO PLACE IN SERVICE</v>
          </cell>
          <cell r="AZ966" t="str">
            <v>FPL Fibernet</v>
          </cell>
        </row>
        <row r="967">
          <cell r="A967" t="str">
            <v>107100</v>
          </cell>
          <cell r="B967" t="str">
            <v>0312</v>
          </cell>
          <cell r="C967" t="str">
            <v>06600</v>
          </cell>
          <cell r="D967" t="str">
            <v>0FIBER</v>
          </cell>
          <cell r="E967" t="str">
            <v>312000</v>
          </cell>
          <cell r="F967" t="str">
            <v>0813</v>
          </cell>
          <cell r="G967" t="str">
            <v>65000</v>
          </cell>
          <cell r="H967" t="str">
            <v>A</v>
          </cell>
          <cell r="I967" t="str">
            <v>00000041</v>
          </cell>
          <cell r="J967">
            <v>63</v>
          </cell>
          <cell r="K967">
            <v>312</v>
          </cell>
          <cell r="L967">
            <v>6627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 t="str">
            <v>0813</v>
          </cell>
          <cell r="R967" t="str">
            <v>65000</v>
          </cell>
          <cell r="S967" t="str">
            <v>200212</v>
          </cell>
          <cell r="T967" t="str">
            <v>CA01</v>
          </cell>
          <cell r="U967">
            <v>5162.8100000000004</v>
          </cell>
          <cell r="V967" t="str">
            <v>LDB</v>
          </cell>
          <cell r="W967">
            <v>0</v>
          </cell>
          <cell r="Y967">
            <v>0</v>
          </cell>
          <cell r="Z967">
            <v>0</v>
          </cell>
          <cell r="AA967" t="str">
            <v>BCH</v>
          </cell>
          <cell r="AB967" t="str">
            <v>0037</v>
          </cell>
          <cell r="AC967" t="str">
            <v>WKS</v>
          </cell>
          <cell r="AE967" t="str">
            <v>JV#</v>
          </cell>
          <cell r="AF967" t="str">
            <v>1232</v>
          </cell>
          <cell r="AG967" t="str">
            <v>FRN</v>
          </cell>
          <cell r="AH967" t="str">
            <v>6627</v>
          </cell>
          <cell r="AI967" t="str">
            <v>RP#</v>
          </cell>
          <cell r="AJ967" t="str">
            <v>000</v>
          </cell>
          <cell r="AK967" t="str">
            <v>CTL</v>
          </cell>
          <cell r="AM967" t="str">
            <v>RF#</v>
          </cell>
          <cell r="AU967" t="str">
            <v>RECLASS FROM 3229 ER 95</v>
          </cell>
          <cell r="AZ967" t="str">
            <v>FPL Fibernet</v>
          </cell>
        </row>
        <row r="968">
          <cell r="A968" t="str">
            <v>107100</v>
          </cell>
          <cell r="B968" t="str">
            <v>0312</v>
          </cell>
          <cell r="C968" t="str">
            <v>06600</v>
          </cell>
          <cell r="D968" t="str">
            <v>0FIBER</v>
          </cell>
          <cell r="E968" t="str">
            <v>312000</v>
          </cell>
          <cell r="F968" t="str">
            <v>0662</v>
          </cell>
          <cell r="G968" t="str">
            <v>51450</v>
          </cell>
          <cell r="H968" t="str">
            <v>A</v>
          </cell>
          <cell r="I968" t="str">
            <v>00000041</v>
          </cell>
          <cell r="J968">
            <v>63</v>
          </cell>
          <cell r="K968">
            <v>312</v>
          </cell>
          <cell r="L968">
            <v>6628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 t="str">
            <v>0662</v>
          </cell>
          <cell r="R968" t="str">
            <v>51450</v>
          </cell>
          <cell r="S968" t="str">
            <v>200212</v>
          </cell>
          <cell r="T968" t="str">
            <v>SA01</v>
          </cell>
          <cell r="U968">
            <v>708.4</v>
          </cell>
          <cell r="W968">
            <v>0</v>
          </cell>
          <cell r="Y968">
            <v>0</v>
          </cell>
          <cell r="Z968">
            <v>1</v>
          </cell>
          <cell r="AA968" t="str">
            <v>BCH</v>
          </cell>
          <cell r="AB968" t="str">
            <v>450002353</v>
          </cell>
          <cell r="AC968" t="str">
            <v>PO#</v>
          </cell>
          <cell r="AD968" t="str">
            <v>4500117857</v>
          </cell>
          <cell r="AE968" t="str">
            <v>S/R</v>
          </cell>
          <cell r="AF968" t="str">
            <v>337</v>
          </cell>
          <cell r="AI968" t="str">
            <v>PYN</v>
          </cell>
          <cell r="AJ968" t="str">
            <v>TROPICAL COMMUNICATIONS I</v>
          </cell>
          <cell r="AK968" t="str">
            <v>VND</v>
          </cell>
          <cell r="AL968" t="str">
            <v>592405537</v>
          </cell>
          <cell r="AM968" t="str">
            <v>FAC</v>
          </cell>
          <cell r="AN968" t="str">
            <v>000</v>
          </cell>
          <cell r="AQ968" t="str">
            <v>NVD</v>
          </cell>
          <cell r="AR968" t="str">
            <v>2002-12-</v>
          </cell>
          <cell r="AU968" t="str">
            <v>INVOICE# TC10869    TROPICAL COMMUNICATI5000003588</v>
          </cell>
          <cell r="AV968" t="str">
            <v>WF-BATCH</v>
          </cell>
          <cell r="AW968" t="str">
            <v>000</v>
          </cell>
          <cell r="AX968" t="str">
            <v>00</v>
          </cell>
          <cell r="AY968" t="str">
            <v>0</v>
          </cell>
          <cell r="AZ968" t="str">
            <v>FPL Fibernet</v>
          </cell>
        </row>
        <row r="969">
          <cell r="A969" t="str">
            <v>107100</v>
          </cell>
          <cell r="B969" t="str">
            <v>0312</v>
          </cell>
          <cell r="C969" t="str">
            <v>06600</v>
          </cell>
          <cell r="D969" t="str">
            <v>0FIBER</v>
          </cell>
          <cell r="E969" t="str">
            <v>312000</v>
          </cell>
          <cell r="F969" t="str">
            <v>0662</v>
          </cell>
          <cell r="G969" t="str">
            <v>51450</v>
          </cell>
          <cell r="H969" t="str">
            <v>A</v>
          </cell>
          <cell r="I969" t="str">
            <v>00000041</v>
          </cell>
          <cell r="J969">
            <v>63</v>
          </cell>
          <cell r="K969">
            <v>312</v>
          </cell>
          <cell r="L969">
            <v>6628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 t="str">
            <v>0662</v>
          </cell>
          <cell r="R969" t="str">
            <v>51450</v>
          </cell>
          <cell r="S969" t="str">
            <v>200212</v>
          </cell>
          <cell r="T969" t="str">
            <v>SA01</v>
          </cell>
          <cell r="U969">
            <v>1591</v>
          </cell>
          <cell r="W969">
            <v>0</v>
          </cell>
          <cell r="Y969">
            <v>0</v>
          </cell>
          <cell r="Z969">
            <v>1</v>
          </cell>
          <cell r="AA969" t="str">
            <v>BCH</v>
          </cell>
          <cell r="AB969" t="str">
            <v>450002350</v>
          </cell>
          <cell r="AC969" t="str">
            <v>PO#</v>
          </cell>
          <cell r="AD969" t="str">
            <v>4500030221</v>
          </cell>
          <cell r="AE969" t="str">
            <v>S/R</v>
          </cell>
          <cell r="AF969" t="str">
            <v>NET</v>
          </cell>
          <cell r="AI969" t="str">
            <v>PYN</v>
          </cell>
          <cell r="AJ969" t="str">
            <v>W D COMMUNICATIONS INC</v>
          </cell>
          <cell r="AK969" t="str">
            <v>VND</v>
          </cell>
          <cell r="AL969" t="str">
            <v>591953252</v>
          </cell>
          <cell r="AM969" t="str">
            <v>FAC</v>
          </cell>
          <cell r="AN969" t="str">
            <v>000</v>
          </cell>
          <cell r="AQ969" t="str">
            <v>NVD</v>
          </cell>
          <cell r="AR969" t="str">
            <v>2002-12-</v>
          </cell>
          <cell r="AU969" t="str">
            <v>INVOICE# 26704      W D COMMUNICATIONS I5000003539</v>
          </cell>
          <cell r="AV969" t="str">
            <v>WF-BATCH</v>
          </cell>
          <cell r="AW969" t="str">
            <v>000</v>
          </cell>
          <cell r="AX969" t="str">
            <v>00</v>
          </cell>
          <cell r="AY969" t="str">
            <v>0</v>
          </cell>
          <cell r="AZ969" t="str">
            <v>FPL Fibernet</v>
          </cell>
        </row>
        <row r="970">
          <cell r="A970" t="str">
            <v>107100</v>
          </cell>
          <cell r="B970" t="str">
            <v>0312</v>
          </cell>
          <cell r="C970" t="str">
            <v>06600</v>
          </cell>
          <cell r="D970" t="str">
            <v>0FIBER</v>
          </cell>
          <cell r="E970" t="str">
            <v>312000</v>
          </cell>
          <cell r="F970" t="str">
            <v>0662</v>
          </cell>
          <cell r="G970" t="str">
            <v>51450</v>
          </cell>
          <cell r="H970" t="str">
            <v>A</v>
          </cell>
          <cell r="I970" t="str">
            <v>00000041</v>
          </cell>
          <cell r="J970">
            <v>63</v>
          </cell>
          <cell r="K970">
            <v>312</v>
          </cell>
          <cell r="L970">
            <v>6628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 t="str">
            <v>0662</v>
          </cell>
          <cell r="R970" t="str">
            <v>51450</v>
          </cell>
          <cell r="S970" t="str">
            <v>200212</v>
          </cell>
          <cell r="T970" t="str">
            <v>SA01</v>
          </cell>
          <cell r="U970">
            <v>2386.5</v>
          </cell>
          <cell r="W970">
            <v>0</v>
          </cell>
          <cell r="Y970">
            <v>0</v>
          </cell>
          <cell r="Z970">
            <v>1</v>
          </cell>
          <cell r="AA970" t="str">
            <v>BCH</v>
          </cell>
          <cell r="AB970" t="str">
            <v>450002350</v>
          </cell>
          <cell r="AC970" t="str">
            <v>PO#</v>
          </cell>
          <cell r="AD970" t="str">
            <v>4500030221</v>
          </cell>
          <cell r="AE970" t="str">
            <v>S/R</v>
          </cell>
          <cell r="AF970" t="str">
            <v>NET</v>
          </cell>
          <cell r="AI970" t="str">
            <v>PYN</v>
          </cell>
          <cell r="AJ970" t="str">
            <v>W D COMMUNICATIONS INC</v>
          </cell>
          <cell r="AK970" t="str">
            <v>VND</v>
          </cell>
          <cell r="AL970" t="str">
            <v>591953252</v>
          </cell>
          <cell r="AM970" t="str">
            <v>FAC</v>
          </cell>
          <cell r="AN970" t="str">
            <v>000</v>
          </cell>
          <cell r="AQ970" t="str">
            <v>NVD</v>
          </cell>
          <cell r="AR970" t="str">
            <v>2002-12-</v>
          </cell>
          <cell r="AU970" t="str">
            <v>INVOICE# 26747      W D COMMUNICATIONS I5000003554</v>
          </cell>
          <cell r="AV970" t="str">
            <v>WF-BATCH</v>
          </cell>
          <cell r="AW970" t="str">
            <v>000</v>
          </cell>
          <cell r="AX970" t="str">
            <v>00</v>
          </cell>
          <cell r="AY970" t="str">
            <v>0</v>
          </cell>
          <cell r="AZ970" t="str">
            <v>FPL Fibernet</v>
          </cell>
        </row>
        <row r="971">
          <cell r="A971" t="str">
            <v>107100</v>
          </cell>
          <cell r="B971" t="str">
            <v>0312</v>
          </cell>
          <cell r="C971" t="str">
            <v>06600</v>
          </cell>
          <cell r="D971" t="str">
            <v>0FIBER</v>
          </cell>
          <cell r="E971" t="str">
            <v>312000</v>
          </cell>
          <cell r="F971" t="str">
            <v>0662</v>
          </cell>
          <cell r="G971" t="str">
            <v>51450</v>
          </cell>
          <cell r="H971" t="str">
            <v>A</v>
          </cell>
          <cell r="I971" t="str">
            <v>00000041</v>
          </cell>
          <cell r="J971">
            <v>63</v>
          </cell>
          <cell r="K971">
            <v>312</v>
          </cell>
          <cell r="L971">
            <v>6628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 t="str">
            <v>0662</v>
          </cell>
          <cell r="R971" t="str">
            <v>51450</v>
          </cell>
          <cell r="S971" t="str">
            <v>200212</v>
          </cell>
          <cell r="T971" t="str">
            <v>SA01</v>
          </cell>
          <cell r="U971">
            <v>2386.5</v>
          </cell>
          <cell r="W971">
            <v>0</v>
          </cell>
          <cell r="Y971">
            <v>0</v>
          </cell>
          <cell r="Z971">
            <v>1</v>
          </cell>
          <cell r="AA971" t="str">
            <v>BCH</v>
          </cell>
          <cell r="AB971" t="str">
            <v>450002350</v>
          </cell>
          <cell r="AC971" t="str">
            <v>PO#</v>
          </cell>
          <cell r="AD971" t="str">
            <v>4500030221</v>
          </cell>
          <cell r="AE971" t="str">
            <v>S/R</v>
          </cell>
          <cell r="AF971" t="str">
            <v>NET</v>
          </cell>
          <cell r="AI971" t="str">
            <v>PYN</v>
          </cell>
          <cell r="AJ971" t="str">
            <v>W D COMMUNICATIONS INC</v>
          </cell>
          <cell r="AK971" t="str">
            <v>VND</v>
          </cell>
          <cell r="AL971" t="str">
            <v>591953252</v>
          </cell>
          <cell r="AM971" t="str">
            <v>FAC</v>
          </cell>
          <cell r="AN971" t="str">
            <v>000</v>
          </cell>
          <cell r="AQ971" t="str">
            <v>NVD</v>
          </cell>
          <cell r="AR971" t="str">
            <v>2002-12-</v>
          </cell>
          <cell r="AU971" t="str">
            <v>INVOICE# 26884      W D COMMUNICATIONS I5000003553</v>
          </cell>
          <cell r="AV971" t="str">
            <v>WF-BATCH</v>
          </cell>
          <cell r="AW971" t="str">
            <v>000</v>
          </cell>
          <cell r="AX971" t="str">
            <v>00</v>
          </cell>
          <cell r="AY971" t="str">
            <v>0</v>
          </cell>
          <cell r="AZ971" t="str">
            <v>FPL Fibernet</v>
          </cell>
        </row>
        <row r="972">
          <cell r="A972" t="str">
            <v>107100</v>
          </cell>
          <cell r="B972" t="str">
            <v>0312</v>
          </cell>
          <cell r="C972" t="str">
            <v>06600</v>
          </cell>
          <cell r="D972" t="str">
            <v>0FIBER</v>
          </cell>
          <cell r="E972" t="str">
            <v>312000</v>
          </cell>
          <cell r="F972" t="str">
            <v>0662</v>
          </cell>
          <cell r="G972" t="str">
            <v>51450</v>
          </cell>
          <cell r="H972" t="str">
            <v>A</v>
          </cell>
          <cell r="I972" t="str">
            <v>00000041</v>
          </cell>
          <cell r="J972">
            <v>63</v>
          </cell>
          <cell r="K972">
            <v>312</v>
          </cell>
          <cell r="L972">
            <v>6628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 t="str">
            <v>0662</v>
          </cell>
          <cell r="R972" t="str">
            <v>51450</v>
          </cell>
          <cell r="S972" t="str">
            <v>200212</v>
          </cell>
          <cell r="T972" t="str">
            <v>SA01</v>
          </cell>
          <cell r="U972">
            <v>2386.5</v>
          </cell>
          <cell r="W972">
            <v>0</v>
          </cell>
          <cell r="Y972">
            <v>0</v>
          </cell>
          <cell r="Z972">
            <v>1</v>
          </cell>
          <cell r="AA972" t="str">
            <v>BCH</v>
          </cell>
          <cell r="AB972" t="str">
            <v>450002353</v>
          </cell>
          <cell r="AC972" t="str">
            <v>PO#</v>
          </cell>
          <cell r="AD972" t="str">
            <v>4500030221</v>
          </cell>
          <cell r="AE972" t="str">
            <v>S/R</v>
          </cell>
          <cell r="AF972" t="str">
            <v>NET</v>
          </cell>
          <cell r="AI972" t="str">
            <v>PYN</v>
          </cell>
          <cell r="AJ972" t="str">
            <v>W D COMMUNICATIONS INC</v>
          </cell>
          <cell r="AK972" t="str">
            <v>VND</v>
          </cell>
          <cell r="AL972" t="str">
            <v>591953252</v>
          </cell>
          <cell r="AM972" t="str">
            <v>FAC</v>
          </cell>
          <cell r="AN972" t="str">
            <v>000</v>
          </cell>
          <cell r="AQ972" t="str">
            <v>NVD</v>
          </cell>
          <cell r="AR972" t="str">
            <v>2002-12-</v>
          </cell>
          <cell r="AU972" t="str">
            <v>INVOICE# 26790      W D COMMUNICATIONS I5000003591</v>
          </cell>
          <cell r="AV972" t="str">
            <v>WF-BATCH</v>
          </cell>
          <cell r="AW972" t="str">
            <v>000</v>
          </cell>
          <cell r="AX972" t="str">
            <v>00</v>
          </cell>
          <cell r="AY972" t="str">
            <v>0</v>
          </cell>
          <cell r="AZ972" t="str">
            <v>FPL Fibernet</v>
          </cell>
        </row>
        <row r="973">
          <cell r="A973" t="str">
            <v>107100</v>
          </cell>
          <cell r="B973" t="str">
            <v>0312</v>
          </cell>
          <cell r="C973" t="str">
            <v>06600</v>
          </cell>
          <cell r="D973" t="str">
            <v>0FIBER</v>
          </cell>
          <cell r="E973" t="str">
            <v>312000</v>
          </cell>
          <cell r="F973" t="str">
            <v>0662</v>
          </cell>
          <cell r="G973" t="str">
            <v>51450</v>
          </cell>
          <cell r="H973" t="str">
            <v>A</v>
          </cell>
          <cell r="I973" t="str">
            <v>00000041</v>
          </cell>
          <cell r="J973">
            <v>63</v>
          </cell>
          <cell r="K973">
            <v>312</v>
          </cell>
          <cell r="L973">
            <v>6628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 t="str">
            <v>0662</v>
          </cell>
          <cell r="R973" t="str">
            <v>51450</v>
          </cell>
          <cell r="S973" t="str">
            <v>200212</v>
          </cell>
          <cell r="T973" t="str">
            <v>SA01</v>
          </cell>
          <cell r="U973">
            <v>2386.5</v>
          </cell>
          <cell r="W973">
            <v>0</v>
          </cell>
          <cell r="Y973">
            <v>0</v>
          </cell>
          <cell r="Z973">
            <v>1</v>
          </cell>
          <cell r="AA973" t="str">
            <v>BCH</v>
          </cell>
          <cell r="AB973" t="str">
            <v>450002353</v>
          </cell>
          <cell r="AC973" t="str">
            <v>PO#</v>
          </cell>
          <cell r="AD973" t="str">
            <v>4500030221</v>
          </cell>
          <cell r="AE973" t="str">
            <v>S/R</v>
          </cell>
          <cell r="AF973" t="str">
            <v>NET</v>
          </cell>
          <cell r="AI973" t="str">
            <v>PYN</v>
          </cell>
          <cell r="AJ973" t="str">
            <v>W D COMMUNICATIONS INC</v>
          </cell>
          <cell r="AK973" t="str">
            <v>VND</v>
          </cell>
          <cell r="AL973" t="str">
            <v>591953252</v>
          </cell>
          <cell r="AM973" t="str">
            <v>FAC</v>
          </cell>
          <cell r="AN973" t="str">
            <v>000</v>
          </cell>
          <cell r="AQ973" t="str">
            <v>NVD</v>
          </cell>
          <cell r="AR973" t="str">
            <v>2002-12-</v>
          </cell>
          <cell r="AU973" t="str">
            <v>INVOICE# 26808      W D COMMUNICATIONS I5000003603</v>
          </cell>
          <cell r="AV973" t="str">
            <v>WF-BATCH</v>
          </cell>
          <cell r="AW973" t="str">
            <v>000</v>
          </cell>
          <cell r="AX973" t="str">
            <v>00</v>
          </cell>
          <cell r="AY973" t="str">
            <v>0</v>
          </cell>
          <cell r="AZ973" t="str">
            <v>FPL Fibernet</v>
          </cell>
        </row>
        <row r="974">
          <cell r="A974" t="str">
            <v>107100</v>
          </cell>
          <cell r="B974" t="str">
            <v>0312</v>
          </cell>
          <cell r="C974" t="str">
            <v>06600</v>
          </cell>
          <cell r="D974" t="str">
            <v>0FIBER</v>
          </cell>
          <cell r="E974" t="str">
            <v>312000</v>
          </cell>
          <cell r="F974" t="str">
            <v>0662</v>
          </cell>
          <cell r="G974" t="str">
            <v>51450</v>
          </cell>
          <cell r="H974" t="str">
            <v>A</v>
          </cell>
          <cell r="I974" t="str">
            <v>00000041</v>
          </cell>
          <cell r="J974">
            <v>63</v>
          </cell>
          <cell r="K974">
            <v>312</v>
          </cell>
          <cell r="L974">
            <v>6628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 t="str">
            <v>0662</v>
          </cell>
          <cell r="R974" t="str">
            <v>51450</v>
          </cell>
          <cell r="S974" t="str">
            <v>200212</v>
          </cell>
          <cell r="T974" t="str">
            <v>SA01</v>
          </cell>
          <cell r="U974">
            <v>2386.5</v>
          </cell>
          <cell r="W974">
            <v>0</v>
          </cell>
          <cell r="Y974">
            <v>0</v>
          </cell>
          <cell r="Z974">
            <v>1</v>
          </cell>
          <cell r="AA974" t="str">
            <v>BCH</v>
          </cell>
          <cell r="AB974" t="str">
            <v>450002353</v>
          </cell>
          <cell r="AC974" t="str">
            <v>PO#</v>
          </cell>
          <cell r="AD974" t="str">
            <v>4500030221</v>
          </cell>
          <cell r="AE974" t="str">
            <v>S/R</v>
          </cell>
          <cell r="AF974" t="str">
            <v>NET</v>
          </cell>
          <cell r="AI974" t="str">
            <v>PYN</v>
          </cell>
          <cell r="AJ974" t="str">
            <v>W D COMMUNICATIONS INC</v>
          </cell>
          <cell r="AK974" t="str">
            <v>VND</v>
          </cell>
          <cell r="AL974" t="str">
            <v>591953252</v>
          </cell>
          <cell r="AM974" t="str">
            <v>FAC</v>
          </cell>
          <cell r="AN974" t="str">
            <v>000</v>
          </cell>
          <cell r="AQ974" t="str">
            <v>NVD</v>
          </cell>
          <cell r="AR974" t="str">
            <v>2002-12-</v>
          </cell>
          <cell r="AU974" t="str">
            <v>INVOICE# 26836      W D COMMUNICATIONS I5000003604</v>
          </cell>
          <cell r="AV974" t="str">
            <v>WF-BATCH</v>
          </cell>
          <cell r="AW974" t="str">
            <v>000</v>
          </cell>
          <cell r="AX974" t="str">
            <v>00</v>
          </cell>
          <cell r="AY974" t="str">
            <v>0</v>
          </cell>
          <cell r="AZ974" t="str">
            <v>FPL Fibernet</v>
          </cell>
        </row>
        <row r="975">
          <cell r="A975" t="str">
            <v>107100</v>
          </cell>
          <cell r="B975" t="str">
            <v>0312</v>
          </cell>
          <cell r="C975" t="str">
            <v>06600</v>
          </cell>
          <cell r="D975" t="str">
            <v>0FIBER</v>
          </cell>
          <cell r="E975" t="str">
            <v>312000</v>
          </cell>
          <cell r="F975" t="str">
            <v>0662</v>
          </cell>
          <cell r="G975" t="str">
            <v>65000</v>
          </cell>
          <cell r="H975" t="str">
            <v>A</v>
          </cell>
          <cell r="I975" t="str">
            <v>00000041</v>
          </cell>
          <cell r="J975">
            <v>63</v>
          </cell>
          <cell r="K975">
            <v>312</v>
          </cell>
          <cell r="L975">
            <v>6628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 t="str">
            <v>0662</v>
          </cell>
          <cell r="R975" t="str">
            <v>65000</v>
          </cell>
          <cell r="S975" t="str">
            <v>200212</v>
          </cell>
          <cell r="T975" t="str">
            <v>CA01</v>
          </cell>
          <cell r="U975">
            <v>3568.5</v>
          </cell>
          <cell r="V975" t="str">
            <v>LDB</v>
          </cell>
          <cell r="W975">
            <v>0</v>
          </cell>
          <cell r="Y975">
            <v>0</v>
          </cell>
          <cell r="Z975">
            <v>0</v>
          </cell>
          <cell r="AA975" t="str">
            <v>BCH</v>
          </cell>
          <cell r="AB975" t="str">
            <v>0029</v>
          </cell>
          <cell r="AC975" t="str">
            <v>WKS</v>
          </cell>
          <cell r="AE975" t="str">
            <v>JV#</v>
          </cell>
          <cell r="AF975" t="str">
            <v>1232</v>
          </cell>
          <cell r="AG975" t="str">
            <v>FRN</v>
          </cell>
          <cell r="AH975" t="str">
            <v>6628</v>
          </cell>
          <cell r="AI975" t="str">
            <v>RP#</v>
          </cell>
          <cell r="AJ975" t="str">
            <v>000</v>
          </cell>
          <cell r="AK975" t="str">
            <v>CTL</v>
          </cell>
          <cell r="AM975" t="str">
            <v>RF#</v>
          </cell>
          <cell r="AU975" t="str">
            <v>ACCR WD COMM UNPAID INV</v>
          </cell>
          <cell r="AZ975" t="str">
            <v>FPL Fibernet</v>
          </cell>
        </row>
        <row r="976">
          <cell r="A976" t="str">
            <v>107100</v>
          </cell>
          <cell r="B976" t="str">
            <v>0312</v>
          </cell>
          <cell r="C976" t="str">
            <v>06600</v>
          </cell>
          <cell r="D976" t="str">
            <v>0FIBER</v>
          </cell>
          <cell r="E976" t="str">
            <v>312000</v>
          </cell>
          <cell r="F976" t="str">
            <v>0662</v>
          </cell>
          <cell r="G976" t="str">
            <v>65000</v>
          </cell>
          <cell r="H976" t="str">
            <v>A</v>
          </cell>
          <cell r="I976" t="str">
            <v>00000041</v>
          </cell>
          <cell r="J976">
            <v>63</v>
          </cell>
          <cell r="K976">
            <v>312</v>
          </cell>
          <cell r="L976">
            <v>6628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 t="str">
            <v>0662</v>
          </cell>
          <cell r="R976" t="str">
            <v>65000</v>
          </cell>
          <cell r="S976" t="str">
            <v>200212</v>
          </cell>
          <cell r="T976" t="str">
            <v>CA01</v>
          </cell>
          <cell r="U976">
            <v>3568.5</v>
          </cell>
          <cell r="V976" t="str">
            <v>LDB</v>
          </cell>
          <cell r="W976">
            <v>0</v>
          </cell>
          <cell r="Y976">
            <v>0</v>
          </cell>
          <cell r="Z976">
            <v>0</v>
          </cell>
          <cell r="AA976" t="str">
            <v>BCH</v>
          </cell>
          <cell r="AB976" t="str">
            <v>0033</v>
          </cell>
          <cell r="AC976" t="str">
            <v>WKS</v>
          </cell>
          <cell r="AE976" t="str">
            <v>JV#</v>
          </cell>
          <cell r="AF976" t="str">
            <v>1232</v>
          </cell>
          <cell r="AG976" t="str">
            <v>FRN</v>
          </cell>
          <cell r="AH976" t="str">
            <v>6628</v>
          </cell>
          <cell r="AI976" t="str">
            <v>RP#</v>
          </cell>
          <cell r="AJ976" t="str">
            <v>000</v>
          </cell>
          <cell r="AK976" t="str">
            <v>CTL</v>
          </cell>
          <cell r="AM976" t="str">
            <v>RF#</v>
          </cell>
          <cell r="AU976" t="str">
            <v>ACCR WD COMM UNPAID INV</v>
          </cell>
          <cell r="AZ976" t="str">
            <v>FPL Fibernet</v>
          </cell>
        </row>
        <row r="977">
          <cell r="A977" t="str">
            <v>107100</v>
          </cell>
          <cell r="B977" t="str">
            <v>0312</v>
          </cell>
          <cell r="C977" t="str">
            <v>06600</v>
          </cell>
          <cell r="D977" t="str">
            <v>0FIBER</v>
          </cell>
          <cell r="E977" t="str">
            <v>312000</v>
          </cell>
          <cell r="F977" t="str">
            <v>0662</v>
          </cell>
          <cell r="G977" t="str">
            <v>65000</v>
          </cell>
          <cell r="H977" t="str">
            <v>A</v>
          </cell>
          <cell r="I977" t="str">
            <v>00000041</v>
          </cell>
          <cell r="J977">
            <v>63</v>
          </cell>
          <cell r="K977">
            <v>312</v>
          </cell>
          <cell r="L977">
            <v>6628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 t="str">
            <v>0662</v>
          </cell>
          <cell r="R977" t="str">
            <v>65000</v>
          </cell>
          <cell r="S977" t="str">
            <v>200212</v>
          </cell>
          <cell r="T977" t="str">
            <v>CA01</v>
          </cell>
          <cell r="U977">
            <v>-3568.5</v>
          </cell>
          <cell r="V977" t="str">
            <v>LDB</v>
          </cell>
          <cell r="W977">
            <v>0</v>
          </cell>
          <cell r="Y977">
            <v>0</v>
          </cell>
          <cell r="Z977">
            <v>0</v>
          </cell>
          <cell r="AA977" t="str">
            <v>BCH</v>
          </cell>
          <cell r="AB977" t="str">
            <v>0034</v>
          </cell>
          <cell r="AC977" t="str">
            <v>WKS</v>
          </cell>
          <cell r="AE977" t="str">
            <v>JV#</v>
          </cell>
          <cell r="AF977" t="str">
            <v>1232</v>
          </cell>
          <cell r="AG977" t="str">
            <v>FRN</v>
          </cell>
          <cell r="AH977" t="str">
            <v>6628</v>
          </cell>
          <cell r="AI977" t="str">
            <v>RP#</v>
          </cell>
          <cell r="AJ977" t="str">
            <v>000</v>
          </cell>
          <cell r="AK977" t="str">
            <v>CTL</v>
          </cell>
          <cell r="AM977" t="str">
            <v>RF#</v>
          </cell>
          <cell r="AU977" t="str">
            <v>ACCR WD COMM UNPAID INV</v>
          </cell>
          <cell r="AZ977" t="str">
            <v>FPL Fibernet</v>
          </cell>
        </row>
        <row r="978">
          <cell r="A978" t="str">
            <v>107100</v>
          </cell>
          <cell r="B978" t="str">
            <v>0312</v>
          </cell>
          <cell r="C978" t="str">
            <v>06600</v>
          </cell>
          <cell r="D978" t="str">
            <v>0FIBER</v>
          </cell>
          <cell r="E978" t="str">
            <v>312000</v>
          </cell>
          <cell r="F978" t="str">
            <v>0676</v>
          </cell>
          <cell r="G978" t="str">
            <v>11450</v>
          </cell>
          <cell r="H978" t="str">
            <v>A</v>
          </cell>
          <cell r="I978" t="str">
            <v>00000041</v>
          </cell>
          <cell r="J978">
            <v>60</v>
          </cell>
          <cell r="K978">
            <v>312</v>
          </cell>
          <cell r="L978">
            <v>6628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 t="str">
            <v>0676</v>
          </cell>
          <cell r="R978" t="str">
            <v>11450</v>
          </cell>
          <cell r="S978" t="str">
            <v>200212</v>
          </cell>
          <cell r="T978" t="str">
            <v>SA01</v>
          </cell>
          <cell r="U978">
            <v>714.39</v>
          </cell>
          <cell r="V978" t="str">
            <v>LDB</v>
          </cell>
          <cell r="W978">
            <v>0</v>
          </cell>
          <cell r="Y978">
            <v>0</v>
          </cell>
          <cell r="Z978">
            <v>1</v>
          </cell>
          <cell r="AA978" t="str">
            <v>MS#</v>
          </cell>
          <cell r="AB978" t="str">
            <v xml:space="preserve">   998000427</v>
          </cell>
          <cell r="AC978" t="str">
            <v>BCH</v>
          </cell>
          <cell r="AD978" t="str">
            <v>012376</v>
          </cell>
          <cell r="AE978" t="str">
            <v>TML</v>
          </cell>
          <cell r="AF978" t="str">
            <v>12026</v>
          </cell>
          <cell r="AG978" t="str">
            <v>SRL</v>
          </cell>
          <cell r="AH978" t="str">
            <v>0368</v>
          </cell>
          <cell r="AI978" t="str">
            <v>DLV</v>
          </cell>
          <cell r="AJ978" t="str">
            <v>000</v>
          </cell>
          <cell r="AK978" t="str">
            <v>REL</v>
          </cell>
          <cell r="AL978" t="str">
            <v>000</v>
          </cell>
          <cell r="AM978" t="str">
            <v>LN#</v>
          </cell>
          <cell r="AO978" t="str">
            <v>UOI</v>
          </cell>
          <cell r="AP978" t="str">
            <v>EA</v>
          </cell>
          <cell r="AU978" t="str">
            <v>0</v>
          </cell>
          <cell r="AW978" t="str">
            <v>000</v>
          </cell>
          <cell r="AX978" t="str">
            <v>00</v>
          </cell>
          <cell r="AY978" t="str">
            <v>0</v>
          </cell>
          <cell r="AZ978" t="str">
            <v>FPL Fibernet</v>
          </cell>
        </row>
        <row r="979">
          <cell r="A979" t="str">
            <v>107100</v>
          </cell>
          <cell r="B979" t="str">
            <v>0312</v>
          </cell>
          <cell r="C979" t="str">
            <v>06600</v>
          </cell>
          <cell r="D979" t="str">
            <v>0FIBER</v>
          </cell>
          <cell r="E979" t="str">
            <v>312000</v>
          </cell>
          <cell r="F979" t="str">
            <v>0676</v>
          </cell>
          <cell r="G979" t="str">
            <v>11450</v>
          </cell>
          <cell r="H979" t="str">
            <v>A</v>
          </cell>
          <cell r="I979" t="str">
            <v>00000041</v>
          </cell>
          <cell r="J979">
            <v>60</v>
          </cell>
          <cell r="K979">
            <v>312</v>
          </cell>
          <cell r="L979">
            <v>6628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 t="str">
            <v>0676</v>
          </cell>
          <cell r="R979" t="str">
            <v>11450</v>
          </cell>
          <cell r="S979" t="str">
            <v>200212</v>
          </cell>
          <cell r="T979" t="str">
            <v>SA01</v>
          </cell>
          <cell r="U979">
            <v>1754.19</v>
          </cell>
          <cell r="V979" t="str">
            <v>LDB</v>
          </cell>
          <cell r="W979">
            <v>0</v>
          </cell>
          <cell r="Y979">
            <v>0</v>
          </cell>
          <cell r="Z979">
            <v>2</v>
          </cell>
          <cell r="AA979" t="str">
            <v>MS#</v>
          </cell>
          <cell r="AB979" t="str">
            <v xml:space="preserve">   998000426</v>
          </cell>
          <cell r="AC979" t="str">
            <v>BCH</v>
          </cell>
          <cell r="AD979" t="str">
            <v>012376</v>
          </cell>
          <cell r="AE979" t="str">
            <v>TML</v>
          </cell>
          <cell r="AF979" t="str">
            <v>12026</v>
          </cell>
          <cell r="AG979" t="str">
            <v>SRL</v>
          </cell>
          <cell r="AH979" t="str">
            <v>0368</v>
          </cell>
          <cell r="AI979" t="str">
            <v>DLV</v>
          </cell>
          <cell r="AJ979" t="str">
            <v>000</v>
          </cell>
          <cell r="AK979" t="str">
            <v>REL</v>
          </cell>
          <cell r="AL979" t="str">
            <v>000</v>
          </cell>
          <cell r="AM979" t="str">
            <v>LN#</v>
          </cell>
          <cell r="AO979" t="str">
            <v>UOI</v>
          </cell>
          <cell r="AP979" t="str">
            <v>EA</v>
          </cell>
          <cell r="AU979" t="str">
            <v>0</v>
          </cell>
          <cell r="AW979" t="str">
            <v>000</v>
          </cell>
          <cell r="AX979" t="str">
            <v>00</v>
          </cell>
          <cell r="AY979" t="str">
            <v>0</v>
          </cell>
          <cell r="AZ979" t="str">
            <v>FPL Fibernet</v>
          </cell>
        </row>
        <row r="980">
          <cell r="A980" t="str">
            <v>107100</v>
          </cell>
          <cell r="B980" t="str">
            <v>0312</v>
          </cell>
          <cell r="C980" t="str">
            <v>06600</v>
          </cell>
          <cell r="D980" t="str">
            <v>0FIBER</v>
          </cell>
          <cell r="E980" t="str">
            <v>312000</v>
          </cell>
          <cell r="F980" t="str">
            <v>0790</v>
          </cell>
          <cell r="G980" t="str">
            <v>65000</v>
          </cell>
          <cell r="H980" t="str">
            <v>A</v>
          </cell>
          <cell r="I980" t="str">
            <v>00000041</v>
          </cell>
          <cell r="J980">
            <v>63</v>
          </cell>
          <cell r="K980">
            <v>312</v>
          </cell>
          <cell r="L980">
            <v>6628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 t="str">
            <v>0790</v>
          </cell>
          <cell r="R980" t="str">
            <v>65000</v>
          </cell>
          <cell r="S980" t="str">
            <v>200212</v>
          </cell>
          <cell r="T980" t="str">
            <v>CA01</v>
          </cell>
          <cell r="U980">
            <v>70000</v>
          </cell>
          <cell r="V980" t="str">
            <v>LDB</v>
          </cell>
          <cell r="W980">
            <v>0</v>
          </cell>
          <cell r="Y980">
            <v>0</v>
          </cell>
          <cell r="Z980">
            <v>0</v>
          </cell>
          <cell r="AA980" t="str">
            <v>BCH</v>
          </cell>
          <cell r="AB980" t="str">
            <v>0014</v>
          </cell>
          <cell r="AC980" t="str">
            <v>WKS</v>
          </cell>
          <cell r="AE980" t="str">
            <v>JV#</v>
          </cell>
          <cell r="AF980" t="str">
            <v>1232</v>
          </cell>
          <cell r="AG980" t="str">
            <v>FRN</v>
          </cell>
          <cell r="AH980" t="str">
            <v>6628</v>
          </cell>
          <cell r="AI980" t="str">
            <v>RP#</v>
          </cell>
          <cell r="AJ980" t="str">
            <v>000</v>
          </cell>
          <cell r="AK980" t="str">
            <v>CTL</v>
          </cell>
          <cell r="AM980" t="str">
            <v>RF#</v>
          </cell>
          <cell r="AU980" t="str">
            <v>ACCRUAL OF DEC 02 CAPITAL</v>
          </cell>
          <cell r="AZ980" t="str">
            <v>FPL Fibernet</v>
          </cell>
        </row>
        <row r="981">
          <cell r="A981" t="str">
            <v>107100</v>
          </cell>
          <cell r="B981" t="str">
            <v>0312</v>
          </cell>
          <cell r="C981" t="str">
            <v>06600</v>
          </cell>
          <cell r="D981" t="str">
            <v>0FIBER</v>
          </cell>
          <cell r="E981" t="str">
            <v>312000</v>
          </cell>
          <cell r="F981" t="str">
            <v>0790</v>
          </cell>
          <cell r="G981" t="str">
            <v>65000</v>
          </cell>
          <cell r="H981" t="str">
            <v>A</v>
          </cell>
          <cell r="I981" t="str">
            <v>00000041</v>
          </cell>
          <cell r="J981">
            <v>63</v>
          </cell>
          <cell r="K981">
            <v>312</v>
          </cell>
          <cell r="L981">
            <v>6628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 t="str">
            <v>0790</v>
          </cell>
          <cell r="R981" t="str">
            <v>65000</v>
          </cell>
          <cell r="S981" t="str">
            <v>200212</v>
          </cell>
          <cell r="T981" t="str">
            <v>CA01</v>
          </cell>
          <cell r="U981">
            <v>-510162.93</v>
          </cell>
          <cell r="V981" t="str">
            <v>LDB</v>
          </cell>
          <cell r="W981">
            <v>0</v>
          </cell>
          <cell r="Y981">
            <v>0</v>
          </cell>
          <cell r="Z981">
            <v>0</v>
          </cell>
          <cell r="AA981" t="str">
            <v>BCH</v>
          </cell>
          <cell r="AB981" t="str">
            <v>0023</v>
          </cell>
          <cell r="AC981" t="str">
            <v>WKS</v>
          </cell>
          <cell r="AE981" t="str">
            <v>JV#</v>
          </cell>
          <cell r="AF981" t="str">
            <v>1232</v>
          </cell>
          <cell r="AG981" t="str">
            <v>FRN</v>
          </cell>
          <cell r="AH981" t="str">
            <v>6628</v>
          </cell>
          <cell r="AI981" t="str">
            <v>RP#</v>
          </cell>
          <cell r="AJ981" t="str">
            <v>000</v>
          </cell>
          <cell r="AK981" t="str">
            <v>CTL</v>
          </cell>
          <cell r="AM981" t="str">
            <v>RF#</v>
          </cell>
          <cell r="AU981" t="str">
            <v>TO PLACE IN SERVICE</v>
          </cell>
          <cell r="AZ981" t="str">
            <v>FPL Fibernet</v>
          </cell>
        </row>
        <row r="982">
          <cell r="A982" t="str">
            <v>107100</v>
          </cell>
          <cell r="B982" t="str">
            <v>0312</v>
          </cell>
          <cell r="C982" t="str">
            <v>06600</v>
          </cell>
          <cell r="D982" t="str">
            <v>0FIBER</v>
          </cell>
          <cell r="E982" t="str">
            <v>312000</v>
          </cell>
          <cell r="F982" t="str">
            <v>0803</v>
          </cell>
          <cell r="G982" t="str">
            <v>36000</v>
          </cell>
          <cell r="H982" t="str">
            <v>A</v>
          </cell>
          <cell r="I982" t="str">
            <v>00000041</v>
          </cell>
          <cell r="J982">
            <v>60</v>
          </cell>
          <cell r="K982">
            <v>312</v>
          </cell>
          <cell r="L982">
            <v>6628</v>
          </cell>
          <cell r="M982">
            <v>107</v>
          </cell>
          <cell r="N982">
            <v>10</v>
          </cell>
          <cell r="O982">
            <v>0</v>
          </cell>
          <cell r="P982">
            <v>107.1</v>
          </cell>
          <cell r="Q982" t="str">
            <v>0803</v>
          </cell>
          <cell r="R982" t="str">
            <v>36000</v>
          </cell>
          <cell r="S982" t="str">
            <v>200212</v>
          </cell>
          <cell r="T982" t="str">
            <v>PY42</v>
          </cell>
          <cell r="U982">
            <v>109.61</v>
          </cell>
          <cell r="V982" t="str">
            <v>LDB</v>
          </cell>
          <cell r="W982">
            <v>0</v>
          </cell>
          <cell r="X982" t="str">
            <v>SHR</v>
          </cell>
          <cell r="Y982">
            <v>3</v>
          </cell>
          <cell r="Z982">
            <v>3</v>
          </cell>
          <cell r="AA982" t="str">
            <v>PYP</v>
          </cell>
          <cell r="AB982" t="str">
            <v xml:space="preserve"> 0000025</v>
          </cell>
          <cell r="AC982" t="str">
            <v>PYL</v>
          </cell>
          <cell r="AD982" t="str">
            <v>004382</v>
          </cell>
          <cell r="AE982" t="str">
            <v>EMP</v>
          </cell>
          <cell r="AF982" t="str">
            <v>90017</v>
          </cell>
          <cell r="AG982" t="str">
            <v>JUL</v>
          </cell>
          <cell r="AH982" t="str">
            <v xml:space="preserve"> 000.00</v>
          </cell>
          <cell r="AI982" t="str">
            <v>BCH</v>
          </cell>
          <cell r="AJ982" t="str">
            <v>500</v>
          </cell>
          <cell r="AK982" t="str">
            <v>CLS</v>
          </cell>
          <cell r="AL982" t="str">
            <v>R449</v>
          </cell>
          <cell r="AM982" t="str">
            <v>DTA</v>
          </cell>
          <cell r="AN982" t="str">
            <v xml:space="preserve"> 00000000000.00</v>
          </cell>
          <cell r="AO982" t="str">
            <v>DTH</v>
          </cell>
          <cell r="AP982" t="str">
            <v xml:space="preserve"> 00000000000.00</v>
          </cell>
          <cell r="AV982" t="str">
            <v>000000000</v>
          </cell>
          <cell r="AW982" t="str">
            <v>000</v>
          </cell>
          <cell r="AX982" t="str">
            <v>00</v>
          </cell>
          <cell r="AY982" t="str">
            <v>0</v>
          </cell>
          <cell r="AZ982" t="str">
            <v>FPL Fibernet</v>
          </cell>
        </row>
        <row r="983">
          <cell r="A983" t="str">
            <v>107100</v>
          </cell>
          <cell r="B983" t="str">
            <v>0312</v>
          </cell>
          <cell r="C983" t="str">
            <v>06600</v>
          </cell>
          <cell r="D983" t="str">
            <v>0FIBER</v>
          </cell>
          <cell r="E983" t="str">
            <v>312000</v>
          </cell>
          <cell r="F983" t="str">
            <v>0803</v>
          </cell>
          <cell r="G983" t="str">
            <v>36000</v>
          </cell>
          <cell r="H983" t="str">
            <v>A</v>
          </cell>
          <cell r="I983" t="str">
            <v>00000041</v>
          </cell>
          <cell r="J983">
            <v>60</v>
          </cell>
          <cell r="K983">
            <v>312</v>
          </cell>
          <cell r="L983">
            <v>6628</v>
          </cell>
          <cell r="M983">
            <v>107</v>
          </cell>
          <cell r="N983">
            <v>10</v>
          </cell>
          <cell r="O983">
            <v>0</v>
          </cell>
          <cell r="P983">
            <v>107.1</v>
          </cell>
          <cell r="Q983" t="str">
            <v>0803</v>
          </cell>
          <cell r="R983" t="str">
            <v>36000</v>
          </cell>
          <cell r="S983" t="str">
            <v>200212</v>
          </cell>
          <cell r="T983" t="str">
            <v>PY42</v>
          </cell>
          <cell r="U983">
            <v>375</v>
          </cell>
          <cell r="V983" t="str">
            <v>LDB</v>
          </cell>
          <cell r="W983">
            <v>0</v>
          </cell>
          <cell r="X983" t="str">
            <v>SHR</v>
          </cell>
          <cell r="Y983">
            <v>10</v>
          </cell>
          <cell r="Z983">
            <v>10</v>
          </cell>
          <cell r="AA983" t="str">
            <v>PYP</v>
          </cell>
          <cell r="AB983" t="str">
            <v xml:space="preserve"> 0000001</v>
          </cell>
          <cell r="AC983" t="str">
            <v>PYL</v>
          </cell>
          <cell r="AD983" t="str">
            <v>004382</v>
          </cell>
          <cell r="AE983" t="str">
            <v>EMP</v>
          </cell>
          <cell r="AF983" t="str">
            <v>29440</v>
          </cell>
          <cell r="AG983" t="str">
            <v>JUL</v>
          </cell>
          <cell r="AH983" t="str">
            <v xml:space="preserve"> 000.00</v>
          </cell>
          <cell r="AI983" t="str">
            <v>BCH</v>
          </cell>
          <cell r="AJ983" t="str">
            <v>500</v>
          </cell>
          <cell r="AK983" t="str">
            <v>CLS</v>
          </cell>
          <cell r="AL983" t="str">
            <v>R449</v>
          </cell>
          <cell r="AM983" t="str">
            <v>DTA</v>
          </cell>
          <cell r="AN983" t="str">
            <v xml:space="preserve"> 00000000000.00</v>
          </cell>
          <cell r="AO983" t="str">
            <v>DTH</v>
          </cell>
          <cell r="AP983" t="str">
            <v xml:space="preserve"> 00000000000.00</v>
          </cell>
          <cell r="AV983" t="str">
            <v>000000000</v>
          </cell>
          <cell r="AW983" t="str">
            <v>000</v>
          </cell>
          <cell r="AX983" t="str">
            <v>00</v>
          </cell>
          <cell r="AY983" t="str">
            <v>0</v>
          </cell>
          <cell r="AZ983" t="str">
            <v>FPL Fibernet</v>
          </cell>
        </row>
        <row r="984">
          <cell r="A984" t="str">
            <v>107100</v>
          </cell>
          <cell r="B984" t="str">
            <v>0312</v>
          </cell>
          <cell r="C984" t="str">
            <v>06600</v>
          </cell>
          <cell r="D984" t="str">
            <v>0FIBER</v>
          </cell>
          <cell r="E984" t="str">
            <v>312000</v>
          </cell>
          <cell r="F984" t="str">
            <v>0803</v>
          </cell>
          <cell r="G984" t="str">
            <v>36000</v>
          </cell>
          <cell r="H984" t="str">
            <v>A</v>
          </cell>
          <cell r="I984" t="str">
            <v>00000041</v>
          </cell>
          <cell r="J984">
            <v>63</v>
          </cell>
          <cell r="K984">
            <v>312</v>
          </cell>
          <cell r="L984">
            <v>6628</v>
          </cell>
          <cell r="M984">
            <v>107</v>
          </cell>
          <cell r="N984">
            <v>10</v>
          </cell>
          <cell r="O984">
            <v>0</v>
          </cell>
          <cell r="P984">
            <v>107.1</v>
          </cell>
          <cell r="Q984" t="str">
            <v>0803</v>
          </cell>
          <cell r="R984" t="str">
            <v>36000</v>
          </cell>
          <cell r="S984" t="str">
            <v>200212</v>
          </cell>
          <cell r="T984" t="str">
            <v>PY42</v>
          </cell>
          <cell r="U984">
            <v>692.4</v>
          </cell>
          <cell r="V984" t="str">
            <v>LDB</v>
          </cell>
          <cell r="W984">
            <v>0</v>
          </cell>
          <cell r="X984" t="str">
            <v>SHR</v>
          </cell>
          <cell r="Y984">
            <v>16</v>
          </cell>
          <cell r="Z984">
            <v>16</v>
          </cell>
          <cell r="AA984" t="str">
            <v>PYP</v>
          </cell>
          <cell r="AB984" t="str">
            <v xml:space="preserve"> 0000025</v>
          </cell>
          <cell r="AC984" t="str">
            <v>PYL</v>
          </cell>
          <cell r="AD984" t="str">
            <v>004368</v>
          </cell>
          <cell r="AE984" t="str">
            <v>EMP</v>
          </cell>
          <cell r="AF984" t="str">
            <v>78122</v>
          </cell>
          <cell r="AG984" t="str">
            <v>JUL</v>
          </cell>
          <cell r="AH984" t="str">
            <v xml:space="preserve"> 000.00</v>
          </cell>
          <cell r="AI984" t="str">
            <v>BCH</v>
          </cell>
          <cell r="AJ984" t="str">
            <v>500</v>
          </cell>
          <cell r="AK984" t="str">
            <v>CLS</v>
          </cell>
          <cell r="AL984" t="str">
            <v>1RB8</v>
          </cell>
          <cell r="AM984" t="str">
            <v>DTA</v>
          </cell>
          <cell r="AN984" t="str">
            <v xml:space="preserve"> 00000000000.00</v>
          </cell>
          <cell r="AO984" t="str">
            <v>DTH</v>
          </cell>
          <cell r="AP984" t="str">
            <v xml:space="preserve"> 00000000000.00</v>
          </cell>
          <cell r="AV984" t="str">
            <v>000000000</v>
          </cell>
          <cell r="AW984" t="str">
            <v>000</v>
          </cell>
          <cell r="AX984" t="str">
            <v>00</v>
          </cell>
          <cell r="AY984" t="str">
            <v>0</v>
          </cell>
          <cell r="AZ984" t="str">
            <v>FPL Fibernet</v>
          </cell>
        </row>
        <row r="985">
          <cell r="A985" t="str">
            <v>107100</v>
          </cell>
          <cell r="B985" t="str">
            <v>0312</v>
          </cell>
          <cell r="C985" t="str">
            <v>06600</v>
          </cell>
          <cell r="D985" t="str">
            <v>0FIBER</v>
          </cell>
          <cell r="E985" t="str">
            <v>312000</v>
          </cell>
          <cell r="F985" t="str">
            <v>0813</v>
          </cell>
          <cell r="G985" t="str">
            <v>51450</v>
          </cell>
          <cell r="H985" t="str">
            <v>A</v>
          </cell>
          <cell r="I985" t="str">
            <v>00000041</v>
          </cell>
          <cell r="J985">
            <v>63</v>
          </cell>
          <cell r="K985">
            <v>312</v>
          </cell>
          <cell r="L985">
            <v>6628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 t="str">
            <v>0813</v>
          </cell>
          <cell r="R985" t="str">
            <v>51450</v>
          </cell>
          <cell r="S985" t="str">
            <v>200212</v>
          </cell>
          <cell r="T985" t="str">
            <v>SA01</v>
          </cell>
          <cell r="U985">
            <v>6660</v>
          </cell>
          <cell r="W985">
            <v>0</v>
          </cell>
          <cell r="Y985">
            <v>0</v>
          </cell>
          <cell r="Z985">
            <v>1</v>
          </cell>
          <cell r="AA985" t="str">
            <v>BCH</v>
          </cell>
          <cell r="AB985" t="str">
            <v>450002354</v>
          </cell>
          <cell r="AC985" t="str">
            <v>PO#</v>
          </cell>
          <cell r="AD985" t="str">
            <v>4500115510</v>
          </cell>
          <cell r="AE985" t="str">
            <v>S/R</v>
          </cell>
          <cell r="AF985" t="str">
            <v>337</v>
          </cell>
          <cell r="AI985" t="str">
            <v>PYN</v>
          </cell>
          <cell r="AJ985" t="str">
            <v>UNITED FIBER OPTICS CORP</v>
          </cell>
          <cell r="AK985" t="str">
            <v>VND</v>
          </cell>
          <cell r="AL985" t="str">
            <v>650987123</v>
          </cell>
          <cell r="AM985" t="str">
            <v>FAC</v>
          </cell>
          <cell r="AN985" t="str">
            <v>000</v>
          </cell>
          <cell r="AQ985" t="str">
            <v>NVD</v>
          </cell>
          <cell r="AR985" t="str">
            <v>2002-12-</v>
          </cell>
          <cell r="AU985" t="str">
            <v>UFO-INV-02-26       UNITED FIBER OPTICS 5000003653</v>
          </cell>
          <cell r="AV985" t="str">
            <v>WF-BATCH</v>
          </cell>
          <cell r="AW985" t="str">
            <v>000</v>
          </cell>
          <cell r="AX985" t="str">
            <v>00</v>
          </cell>
          <cell r="AY985" t="str">
            <v>0</v>
          </cell>
          <cell r="AZ985" t="str">
            <v>FPL Fibernet</v>
          </cell>
        </row>
        <row r="986">
          <cell r="A986" t="str">
            <v>107100</v>
          </cell>
          <cell r="B986" t="str">
            <v>0312</v>
          </cell>
          <cell r="C986" t="str">
            <v>06600</v>
          </cell>
          <cell r="D986" t="str">
            <v>0FIBER</v>
          </cell>
          <cell r="E986" t="str">
            <v>312000</v>
          </cell>
          <cell r="F986" t="str">
            <v>0813</v>
          </cell>
          <cell r="G986" t="str">
            <v>51450</v>
          </cell>
          <cell r="H986" t="str">
            <v>A</v>
          </cell>
          <cell r="I986" t="str">
            <v>00000041</v>
          </cell>
          <cell r="J986">
            <v>63</v>
          </cell>
          <cell r="K986">
            <v>312</v>
          </cell>
          <cell r="L986">
            <v>6628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 t="str">
            <v>0813</v>
          </cell>
          <cell r="R986" t="str">
            <v>51450</v>
          </cell>
          <cell r="S986" t="str">
            <v>200212</v>
          </cell>
          <cell r="T986" t="str">
            <v>SA01</v>
          </cell>
          <cell r="U986">
            <v>13325</v>
          </cell>
          <cell r="W986">
            <v>0</v>
          </cell>
          <cell r="Y986">
            <v>0</v>
          </cell>
          <cell r="Z986">
            <v>1</v>
          </cell>
          <cell r="AA986" t="str">
            <v>BCH</v>
          </cell>
          <cell r="AB986" t="str">
            <v>450002354</v>
          </cell>
          <cell r="AC986" t="str">
            <v>PO#</v>
          </cell>
          <cell r="AD986" t="str">
            <v>4500054250</v>
          </cell>
          <cell r="AE986" t="str">
            <v>S/R</v>
          </cell>
          <cell r="AF986" t="str">
            <v>337</v>
          </cell>
          <cell r="AI986" t="str">
            <v>PYN</v>
          </cell>
          <cell r="AJ986" t="str">
            <v>K NEX INC</v>
          </cell>
          <cell r="AK986" t="str">
            <v>VND</v>
          </cell>
          <cell r="AL986" t="str">
            <v>593648022</v>
          </cell>
          <cell r="AM986" t="str">
            <v>FAC</v>
          </cell>
          <cell r="AN986" t="str">
            <v>000</v>
          </cell>
          <cell r="AQ986" t="str">
            <v>NVD</v>
          </cell>
          <cell r="AR986" t="str">
            <v>2002-12-</v>
          </cell>
          <cell r="AU986" t="str">
            <v>INVOICE# 1115       K NEX INC           5000003656</v>
          </cell>
          <cell r="AV986" t="str">
            <v>WF-BATCH</v>
          </cell>
          <cell r="AW986" t="str">
            <v>000</v>
          </cell>
          <cell r="AX986" t="str">
            <v>00</v>
          </cell>
          <cell r="AY986" t="str">
            <v>0</v>
          </cell>
          <cell r="AZ986" t="str">
            <v>FPL Fibernet</v>
          </cell>
        </row>
        <row r="987">
          <cell r="A987" t="str">
            <v>107100</v>
          </cell>
          <cell r="B987" t="str">
            <v>0385</v>
          </cell>
          <cell r="C987" t="str">
            <v>06600</v>
          </cell>
          <cell r="D987" t="str">
            <v>0FIBER</v>
          </cell>
          <cell r="E987" t="str">
            <v>385000</v>
          </cell>
          <cell r="F987" t="str">
            <v>0803</v>
          </cell>
          <cell r="G987" t="str">
            <v>36000</v>
          </cell>
          <cell r="H987" t="str">
            <v>A</v>
          </cell>
          <cell r="I987" t="str">
            <v>00000041</v>
          </cell>
          <cell r="J987">
            <v>60</v>
          </cell>
          <cell r="K987">
            <v>385</v>
          </cell>
          <cell r="L987">
            <v>6628</v>
          </cell>
          <cell r="M987">
            <v>107</v>
          </cell>
          <cell r="N987">
            <v>10</v>
          </cell>
          <cell r="O987">
            <v>0</v>
          </cell>
          <cell r="P987">
            <v>107.1</v>
          </cell>
          <cell r="Q987" t="str">
            <v>0803</v>
          </cell>
          <cell r="R987" t="str">
            <v>36000</v>
          </cell>
          <cell r="S987" t="str">
            <v>200212</v>
          </cell>
          <cell r="T987" t="str">
            <v>PY42</v>
          </cell>
          <cell r="U987">
            <v>263.55</v>
          </cell>
          <cell r="V987" t="str">
            <v>LDB</v>
          </cell>
          <cell r="W987">
            <v>0</v>
          </cell>
          <cell r="X987" t="str">
            <v>SHR</v>
          </cell>
          <cell r="Y987">
            <v>6</v>
          </cell>
          <cell r="Z987">
            <v>6</v>
          </cell>
          <cell r="AA987" t="str">
            <v>PYP</v>
          </cell>
          <cell r="AB987" t="str">
            <v xml:space="preserve"> 0000025</v>
          </cell>
          <cell r="AC987" t="str">
            <v>PYL</v>
          </cell>
          <cell r="AD987" t="str">
            <v>003054</v>
          </cell>
          <cell r="AE987" t="str">
            <v>EMP</v>
          </cell>
          <cell r="AF987" t="str">
            <v>70702</v>
          </cell>
          <cell r="AG987" t="str">
            <v>JUL</v>
          </cell>
          <cell r="AH987" t="str">
            <v xml:space="preserve"> 000.00</v>
          </cell>
          <cell r="AI987" t="str">
            <v>BCH</v>
          </cell>
          <cell r="AJ987" t="str">
            <v>500</v>
          </cell>
          <cell r="AK987" t="str">
            <v>CLS</v>
          </cell>
          <cell r="AL987" t="str">
            <v>R513</v>
          </cell>
          <cell r="AM987" t="str">
            <v>DTA</v>
          </cell>
          <cell r="AN987" t="str">
            <v xml:space="preserve"> 00000000000.00</v>
          </cell>
          <cell r="AO987" t="str">
            <v>DTH</v>
          </cell>
          <cell r="AP987" t="str">
            <v xml:space="preserve"> 00000000000.00</v>
          </cell>
          <cell r="AV987" t="str">
            <v>000000000</v>
          </cell>
          <cell r="AW987" t="str">
            <v>000</v>
          </cell>
          <cell r="AX987" t="str">
            <v>00</v>
          </cell>
          <cell r="AY987" t="str">
            <v>0</v>
          </cell>
          <cell r="AZ987" t="str">
            <v>FPL Fibernet</v>
          </cell>
        </row>
        <row r="988">
          <cell r="A988" t="str">
            <v>107100</v>
          </cell>
          <cell r="B988" t="str">
            <v>0306</v>
          </cell>
          <cell r="C988" t="str">
            <v>06600</v>
          </cell>
          <cell r="D988" t="str">
            <v>0FIBER</v>
          </cell>
          <cell r="E988" t="str">
            <v>306000</v>
          </cell>
          <cell r="F988" t="str">
            <v>0790</v>
          </cell>
          <cell r="G988" t="str">
            <v>65000</v>
          </cell>
          <cell r="H988" t="str">
            <v>A</v>
          </cell>
          <cell r="I988" t="str">
            <v>00000041</v>
          </cell>
          <cell r="J988">
            <v>63</v>
          </cell>
          <cell r="K988">
            <v>306</v>
          </cell>
          <cell r="L988">
            <v>6629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 t="str">
            <v>0790</v>
          </cell>
          <cell r="R988" t="str">
            <v>65000</v>
          </cell>
          <cell r="S988" t="str">
            <v>200212</v>
          </cell>
          <cell r="T988" t="str">
            <v>CA01</v>
          </cell>
          <cell r="U988">
            <v>-2075.54</v>
          </cell>
          <cell r="V988" t="str">
            <v>LDB</v>
          </cell>
          <cell r="W988">
            <v>0</v>
          </cell>
          <cell r="Y988">
            <v>0</v>
          </cell>
          <cell r="Z988">
            <v>0</v>
          </cell>
          <cell r="AA988" t="str">
            <v>BCH</v>
          </cell>
          <cell r="AB988" t="str">
            <v>0023</v>
          </cell>
          <cell r="AC988" t="str">
            <v>WKS</v>
          </cell>
          <cell r="AE988" t="str">
            <v>JV#</v>
          </cell>
          <cell r="AF988" t="str">
            <v>1232</v>
          </cell>
          <cell r="AG988" t="str">
            <v>FRN</v>
          </cell>
          <cell r="AH988" t="str">
            <v>6629</v>
          </cell>
          <cell r="AI988" t="str">
            <v>RP#</v>
          </cell>
          <cell r="AJ988" t="str">
            <v>000</v>
          </cell>
          <cell r="AK988" t="str">
            <v>CTL</v>
          </cell>
          <cell r="AM988" t="str">
            <v>RF#</v>
          </cell>
          <cell r="AU988" t="str">
            <v>TO PLACE IN SERVICE</v>
          </cell>
          <cell r="AZ988" t="str">
            <v>FPL Fibernet</v>
          </cell>
        </row>
        <row r="989">
          <cell r="A989" t="str">
            <v>107100</v>
          </cell>
          <cell r="B989" t="str">
            <v>0306</v>
          </cell>
          <cell r="C989" t="str">
            <v>06600</v>
          </cell>
          <cell r="D989" t="str">
            <v>0FIBER</v>
          </cell>
          <cell r="E989" t="str">
            <v>306000</v>
          </cell>
          <cell r="F989" t="str">
            <v>0662</v>
          </cell>
          <cell r="G989" t="str">
            <v>65000</v>
          </cell>
          <cell r="H989" t="str">
            <v>A</v>
          </cell>
          <cell r="I989" t="str">
            <v>00000041</v>
          </cell>
          <cell r="J989">
            <v>63</v>
          </cell>
          <cell r="K989">
            <v>306</v>
          </cell>
          <cell r="L989">
            <v>6630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 t="str">
            <v>0662</v>
          </cell>
          <cell r="R989" t="str">
            <v>65000</v>
          </cell>
          <cell r="S989" t="str">
            <v>200212</v>
          </cell>
          <cell r="T989" t="str">
            <v>CA01</v>
          </cell>
          <cell r="U989">
            <v>4375.05</v>
          </cell>
          <cell r="V989" t="str">
            <v>LDB</v>
          </cell>
          <cell r="W989">
            <v>0</v>
          </cell>
          <cell r="Y989">
            <v>0</v>
          </cell>
          <cell r="Z989">
            <v>0</v>
          </cell>
          <cell r="AA989" t="str">
            <v>BCH</v>
          </cell>
          <cell r="AB989" t="str">
            <v>0029</v>
          </cell>
          <cell r="AC989" t="str">
            <v>WKS</v>
          </cell>
          <cell r="AE989" t="str">
            <v>JV#</v>
          </cell>
          <cell r="AF989" t="str">
            <v>1232</v>
          </cell>
          <cell r="AG989" t="str">
            <v>FRN</v>
          </cell>
          <cell r="AH989" t="str">
            <v>6630</v>
          </cell>
          <cell r="AI989" t="str">
            <v>RP#</v>
          </cell>
          <cell r="AJ989" t="str">
            <v>000</v>
          </cell>
          <cell r="AK989" t="str">
            <v>CTL</v>
          </cell>
          <cell r="AM989" t="str">
            <v>RF#</v>
          </cell>
          <cell r="AU989" t="str">
            <v>ACCR WD COMM UNPAID INV</v>
          </cell>
          <cell r="AZ989" t="str">
            <v>FPL Fibernet</v>
          </cell>
        </row>
        <row r="990">
          <cell r="A990" t="str">
            <v>107100</v>
          </cell>
          <cell r="B990" t="str">
            <v>0306</v>
          </cell>
          <cell r="C990" t="str">
            <v>06600</v>
          </cell>
          <cell r="D990" t="str">
            <v>0FIBER</v>
          </cell>
          <cell r="E990" t="str">
            <v>306000</v>
          </cell>
          <cell r="F990" t="str">
            <v>0662</v>
          </cell>
          <cell r="G990" t="str">
            <v>65000</v>
          </cell>
          <cell r="H990" t="str">
            <v>A</v>
          </cell>
          <cell r="I990" t="str">
            <v>00000041</v>
          </cell>
          <cell r="J990">
            <v>63</v>
          </cell>
          <cell r="K990">
            <v>306</v>
          </cell>
          <cell r="L990">
            <v>6630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 t="str">
            <v>0662</v>
          </cell>
          <cell r="R990" t="str">
            <v>65000</v>
          </cell>
          <cell r="S990" t="str">
            <v>200212</v>
          </cell>
          <cell r="T990" t="str">
            <v>CA01</v>
          </cell>
          <cell r="U990">
            <v>4375.05</v>
          </cell>
          <cell r="V990" t="str">
            <v>LDB</v>
          </cell>
          <cell r="W990">
            <v>0</v>
          </cell>
          <cell r="Y990">
            <v>0</v>
          </cell>
          <cell r="Z990">
            <v>0</v>
          </cell>
          <cell r="AA990" t="str">
            <v>BCH</v>
          </cell>
          <cell r="AB990" t="str">
            <v>0033</v>
          </cell>
          <cell r="AC990" t="str">
            <v>WKS</v>
          </cell>
          <cell r="AE990" t="str">
            <v>JV#</v>
          </cell>
          <cell r="AF990" t="str">
            <v>1232</v>
          </cell>
          <cell r="AG990" t="str">
            <v>FRN</v>
          </cell>
          <cell r="AH990" t="str">
            <v>6630</v>
          </cell>
          <cell r="AI990" t="str">
            <v>RP#</v>
          </cell>
          <cell r="AJ990" t="str">
            <v>000</v>
          </cell>
          <cell r="AK990" t="str">
            <v>CTL</v>
          </cell>
          <cell r="AM990" t="str">
            <v>RF#</v>
          </cell>
          <cell r="AU990" t="str">
            <v>ACCR WD COMM UNPAID INV</v>
          </cell>
          <cell r="AZ990" t="str">
            <v>FPL Fibernet</v>
          </cell>
        </row>
        <row r="991">
          <cell r="A991" t="str">
            <v>107100</v>
          </cell>
          <cell r="B991" t="str">
            <v>0306</v>
          </cell>
          <cell r="C991" t="str">
            <v>06600</v>
          </cell>
          <cell r="D991" t="str">
            <v>0FIBER</v>
          </cell>
          <cell r="E991" t="str">
            <v>306000</v>
          </cell>
          <cell r="F991" t="str">
            <v>0662</v>
          </cell>
          <cell r="G991" t="str">
            <v>65000</v>
          </cell>
          <cell r="H991" t="str">
            <v>A</v>
          </cell>
          <cell r="I991" t="str">
            <v>00000041</v>
          </cell>
          <cell r="J991">
            <v>63</v>
          </cell>
          <cell r="K991">
            <v>306</v>
          </cell>
          <cell r="L991">
            <v>6630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 t="str">
            <v>0662</v>
          </cell>
          <cell r="R991" t="str">
            <v>65000</v>
          </cell>
          <cell r="S991" t="str">
            <v>200212</v>
          </cell>
          <cell r="T991" t="str">
            <v>CA01</v>
          </cell>
          <cell r="U991">
            <v>-4375.05</v>
          </cell>
          <cell r="V991" t="str">
            <v>LDB</v>
          </cell>
          <cell r="W991">
            <v>0</v>
          </cell>
          <cell r="Y991">
            <v>0</v>
          </cell>
          <cell r="Z991">
            <v>0</v>
          </cell>
          <cell r="AA991" t="str">
            <v>BCH</v>
          </cell>
          <cell r="AB991" t="str">
            <v>0034</v>
          </cell>
          <cell r="AC991" t="str">
            <v>WKS</v>
          </cell>
          <cell r="AE991" t="str">
            <v>JV#</v>
          </cell>
          <cell r="AF991" t="str">
            <v>1232</v>
          </cell>
          <cell r="AG991" t="str">
            <v>FRN</v>
          </cell>
          <cell r="AH991" t="str">
            <v>6630</v>
          </cell>
          <cell r="AI991" t="str">
            <v>RP#</v>
          </cell>
          <cell r="AJ991" t="str">
            <v>000</v>
          </cell>
          <cell r="AK991" t="str">
            <v>CTL</v>
          </cell>
          <cell r="AM991" t="str">
            <v>RF#</v>
          </cell>
          <cell r="AU991" t="str">
            <v>ACCR WD COMM UNPAID INV</v>
          </cell>
          <cell r="AZ991" t="str">
            <v>FPL Fibernet</v>
          </cell>
        </row>
        <row r="992">
          <cell r="A992" t="str">
            <v>107100</v>
          </cell>
          <cell r="B992" t="str">
            <v>0314</v>
          </cell>
          <cell r="C992" t="str">
            <v>06600</v>
          </cell>
          <cell r="D992" t="str">
            <v>0FIBER</v>
          </cell>
          <cell r="E992" t="str">
            <v>314000</v>
          </cell>
          <cell r="F992" t="str">
            <v>0662</v>
          </cell>
          <cell r="G992" t="str">
            <v>51450</v>
          </cell>
          <cell r="H992" t="str">
            <v>A</v>
          </cell>
          <cell r="I992" t="str">
            <v>00000041</v>
          </cell>
          <cell r="J992">
            <v>60</v>
          </cell>
          <cell r="K992">
            <v>314</v>
          </cell>
          <cell r="L992">
            <v>6630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 t="str">
            <v>0662</v>
          </cell>
          <cell r="R992" t="str">
            <v>51450</v>
          </cell>
          <cell r="S992" t="str">
            <v>200212</v>
          </cell>
          <cell r="T992" t="str">
            <v>SA01</v>
          </cell>
          <cell r="U992">
            <v>6063.1</v>
          </cell>
          <cell r="W992">
            <v>0</v>
          </cell>
          <cell r="Y992">
            <v>0</v>
          </cell>
          <cell r="Z992">
            <v>1</v>
          </cell>
          <cell r="AA992" t="str">
            <v>BCH</v>
          </cell>
          <cell r="AB992" t="str">
            <v>450002339</v>
          </cell>
          <cell r="AC992" t="str">
            <v>PO#</v>
          </cell>
          <cell r="AD992" t="str">
            <v>4500094253</v>
          </cell>
          <cell r="AE992" t="str">
            <v>S/R</v>
          </cell>
          <cell r="AF992" t="str">
            <v>337</v>
          </cell>
          <cell r="AI992" t="str">
            <v>PYN</v>
          </cell>
          <cell r="AJ992" t="str">
            <v>YOUNGS COMMUNICATIONS CO</v>
          </cell>
          <cell r="AK992" t="str">
            <v>VND</v>
          </cell>
          <cell r="AL992" t="str">
            <v>591398816</v>
          </cell>
          <cell r="AM992" t="str">
            <v>FAC</v>
          </cell>
          <cell r="AN992" t="str">
            <v>000</v>
          </cell>
          <cell r="AQ992" t="str">
            <v>NVD</v>
          </cell>
          <cell r="AR992" t="str">
            <v>2002-12-</v>
          </cell>
          <cell r="AU992" t="str">
            <v>INVOICE# 7151       YOUNGS COMMUNICATION5000003496</v>
          </cell>
          <cell r="AV992" t="str">
            <v>WF-BATCH</v>
          </cell>
          <cell r="AW992" t="str">
            <v>000</v>
          </cell>
          <cell r="AX992" t="str">
            <v>00</v>
          </cell>
          <cell r="AY992" t="str">
            <v>0</v>
          </cell>
          <cell r="AZ992" t="str">
            <v>FPL Fibernet</v>
          </cell>
        </row>
        <row r="993">
          <cell r="A993" t="str">
            <v>107100</v>
          </cell>
          <cell r="B993" t="str">
            <v>0314</v>
          </cell>
          <cell r="C993" t="str">
            <v>06600</v>
          </cell>
          <cell r="D993" t="str">
            <v>0FIBER</v>
          </cell>
          <cell r="E993" t="str">
            <v>314000</v>
          </cell>
          <cell r="F993" t="str">
            <v>0790</v>
          </cell>
          <cell r="G993" t="str">
            <v>65000</v>
          </cell>
          <cell r="H993" t="str">
            <v>A</v>
          </cell>
          <cell r="I993" t="str">
            <v>00000041</v>
          </cell>
          <cell r="J993">
            <v>63</v>
          </cell>
          <cell r="K993">
            <v>314</v>
          </cell>
          <cell r="L993">
            <v>6630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 t="str">
            <v>0790</v>
          </cell>
          <cell r="R993" t="str">
            <v>65000</v>
          </cell>
          <cell r="S993" t="str">
            <v>200212</v>
          </cell>
          <cell r="T993" t="str">
            <v>CA01</v>
          </cell>
          <cell r="U993">
            <v>4000</v>
          </cell>
          <cell r="V993" t="str">
            <v>LDB</v>
          </cell>
          <cell r="W993">
            <v>0</v>
          </cell>
          <cell r="Y993">
            <v>0</v>
          </cell>
          <cell r="Z993">
            <v>0</v>
          </cell>
          <cell r="AA993" t="str">
            <v>BCH</v>
          </cell>
          <cell r="AB993" t="str">
            <v>0014</v>
          </cell>
          <cell r="AC993" t="str">
            <v>WKS</v>
          </cell>
          <cell r="AE993" t="str">
            <v>JV#</v>
          </cell>
          <cell r="AF993" t="str">
            <v>1232</v>
          </cell>
          <cell r="AG993" t="str">
            <v>FRN</v>
          </cell>
          <cell r="AH993" t="str">
            <v>6630</v>
          </cell>
          <cell r="AI993" t="str">
            <v>RP#</v>
          </cell>
          <cell r="AJ993" t="str">
            <v>000</v>
          </cell>
          <cell r="AK993" t="str">
            <v>CTL</v>
          </cell>
          <cell r="AM993" t="str">
            <v>RF#</v>
          </cell>
          <cell r="AU993" t="str">
            <v>ACCRUAL OF DEC 02 CAPITAL</v>
          </cell>
          <cell r="AZ993" t="str">
            <v>FPL Fibernet</v>
          </cell>
        </row>
        <row r="994">
          <cell r="A994" t="str">
            <v>107100</v>
          </cell>
          <cell r="B994" t="str">
            <v>0314</v>
          </cell>
          <cell r="C994" t="str">
            <v>06600</v>
          </cell>
          <cell r="D994" t="str">
            <v>0FIBER</v>
          </cell>
          <cell r="E994" t="str">
            <v>314000</v>
          </cell>
          <cell r="F994" t="str">
            <v>0790</v>
          </cell>
          <cell r="G994" t="str">
            <v>65000</v>
          </cell>
          <cell r="H994" t="str">
            <v>A</v>
          </cell>
          <cell r="I994" t="str">
            <v>00000041</v>
          </cell>
          <cell r="J994">
            <v>63</v>
          </cell>
          <cell r="K994">
            <v>314</v>
          </cell>
          <cell r="L994">
            <v>6630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 t="str">
            <v>0790</v>
          </cell>
          <cell r="R994" t="str">
            <v>65000</v>
          </cell>
          <cell r="S994" t="str">
            <v>200212</v>
          </cell>
          <cell r="T994" t="str">
            <v>CA01</v>
          </cell>
          <cell r="U994">
            <v>13746</v>
          </cell>
          <cell r="V994" t="str">
            <v>LDB</v>
          </cell>
          <cell r="W994">
            <v>0</v>
          </cell>
          <cell r="Y994">
            <v>0</v>
          </cell>
          <cell r="Z994">
            <v>0</v>
          </cell>
          <cell r="AA994" t="str">
            <v>BCH</v>
          </cell>
          <cell r="AB994" t="str">
            <v>0044</v>
          </cell>
          <cell r="AC994" t="str">
            <v>WKS</v>
          </cell>
          <cell r="AE994" t="str">
            <v>JV#</v>
          </cell>
          <cell r="AF994" t="str">
            <v>1232</v>
          </cell>
          <cell r="AG994" t="str">
            <v>FRN</v>
          </cell>
          <cell r="AH994" t="str">
            <v>6630</v>
          </cell>
          <cell r="AI994" t="str">
            <v>RP#</v>
          </cell>
          <cell r="AJ994" t="str">
            <v>000</v>
          </cell>
          <cell r="AK994" t="str">
            <v>CTL</v>
          </cell>
          <cell r="AM994" t="str">
            <v>RF#</v>
          </cell>
          <cell r="AU994" t="str">
            <v>ACCRUAL OF DEC 02 CAPITAL</v>
          </cell>
          <cell r="AZ994" t="str">
            <v>FPL Fibernet</v>
          </cell>
        </row>
        <row r="995">
          <cell r="A995" t="str">
            <v>107100</v>
          </cell>
          <cell r="B995" t="str">
            <v>0314</v>
          </cell>
          <cell r="C995" t="str">
            <v>06600</v>
          </cell>
          <cell r="D995" t="str">
            <v>0FIBER</v>
          </cell>
          <cell r="E995" t="str">
            <v>314000</v>
          </cell>
          <cell r="F995" t="str">
            <v>0790</v>
          </cell>
          <cell r="G995" t="str">
            <v>65000</v>
          </cell>
          <cell r="H995" t="str">
            <v>A</v>
          </cell>
          <cell r="I995" t="str">
            <v>00000041</v>
          </cell>
          <cell r="J995">
            <v>63</v>
          </cell>
          <cell r="K995">
            <v>314</v>
          </cell>
          <cell r="L995">
            <v>6630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 t="str">
            <v>0790</v>
          </cell>
          <cell r="R995" t="str">
            <v>65000</v>
          </cell>
          <cell r="S995" t="str">
            <v>200212</v>
          </cell>
          <cell r="T995" t="str">
            <v>CA01</v>
          </cell>
          <cell r="U995">
            <v>-4000</v>
          </cell>
          <cell r="V995" t="str">
            <v>LDB</v>
          </cell>
          <cell r="W995">
            <v>0</v>
          </cell>
          <cell r="Y995">
            <v>0</v>
          </cell>
          <cell r="Z995">
            <v>0</v>
          </cell>
          <cell r="AA995" t="str">
            <v>BCH</v>
          </cell>
          <cell r="AB995" t="str">
            <v>0049</v>
          </cell>
          <cell r="AC995" t="str">
            <v>WKS</v>
          </cell>
          <cell r="AE995" t="str">
            <v>JV#</v>
          </cell>
          <cell r="AF995" t="str">
            <v>1232</v>
          </cell>
          <cell r="AG995" t="str">
            <v>FRN</v>
          </cell>
          <cell r="AH995" t="str">
            <v>6630</v>
          </cell>
          <cell r="AI995" t="str">
            <v>RP#</v>
          </cell>
          <cell r="AJ995" t="str">
            <v>000</v>
          </cell>
          <cell r="AK995" t="str">
            <v>CTL</v>
          </cell>
          <cell r="AM995" t="str">
            <v>RF#</v>
          </cell>
          <cell r="AU995" t="str">
            <v>ACCR REVERSAL OF DEC 02</v>
          </cell>
          <cell r="AZ995" t="str">
            <v>FPL Fibernet</v>
          </cell>
        </row>
        <row r="996">
          <cell r="A996" t="str">
            <v>107100</v>
          </cell>
          <cell r="B996" t="str">
            <v>0385</v>
          </cell>
          <cell r="C996" t="str">
            <v>06600</v>
          </cell>
          <cell r="D996" t="str">
            <v>0FIBER</v>
          </cell>
          <cell r="E996" t="str">
            <v>385000</v>
          </cell>
          <cell r="F996" t="str">
            <v>0803</v>
          </cell>
          <cell r="G996" t="str">
            <v>36000</v>
          </cell>
          <cell r="H996" t="str">
            <v>A</v>
          </cell>
          <cell r="I996" t="str">
            <v>00000041</v>
          </cell>
          <cell r="J996">
            <v>60</v>
          </cell>
          <cell r="K996">
            <v>385</v>
          </cell>
          <cell r="L996">
            <v>6630</v>
          </cell>
          <cell r="M996">
            <v>0</v>
          </cell>
          <cell r="N996">
            <v>31</v>
          </cell>
          <cell r="O996">
            <v>3</v>
          </cell>
          <cell r="P996">
            <v>0.313</v>
          </cell>
          <cell r="Q996" t="str">
            <v>0803</v>
          </cell>
          <cell r="R996" t="str">
            <v>36000</v>
          </cell>
          <cell r="S996" t="str">
            <v>200212</v>
          </cell>
          <cell r="T996" t="str">
            <v>PY42</v>
          </cell>
          <cell r="U996">
            <v>286.39999999999998</v>
          </cell>
          <cell r="V996" t="str">
            <v>LDB</v>
          </cell>
          <cell r="W996">
            <v>0</v>
          </cell>
          <cell r="X996" t="str">
            <v>SHR</v>
          </cell>
          <cell r="Y996">
            <v>8</v>
          </cell>
          <cell r="Z996">
            <v>8</v>
          </cell>
          <cell r="AA996" t="str">
            <v>PYP</v>
          </cell>
          <cell r="AB996" t="str">
            <v xml:space="preserve"> 0000025</v>
          </cell>
          <cell r="AC996" t="str">
            <v>PYL</v>
          </cell>
          <cell r="AD996" t="str">
            <v>004382</v>
          </cell>
          <cell r="AE996" t="str">
            <v>EMP</v>
          </cell>
          <cell r="AF996" t="str">
            <v>46869</v>
          </cell>
          <cell r="AG996" t="str">
            <v>JUL</v>
          </cell>
          <cell r="AH996" t="str">
            <v xml:space="preserve"> 000.00</v>
          </cell>
          <cell r="AI996" t="str">
            <v>BCH</v>
          </cell>
          <cell r="AJ996" t="str">
            <v>500</v>
          </cell>
          <cell r="AK996" t="str">
            <v>CLS</v>
          </cell>
          <cell r="AL996" t="str">
            <v>R431</v>
          </cell>
          <cell r="AM996" t="str">
            <v>DTA</v>
          </cell>
          <cell r="AN996" t="str">
            <v xml:space="preserve"> 00000000000.00</v>
          </cell>
          <cell r="AO996" t="str">
            <v>DTH</v>
          </cell>
          <cell r="AP996" t="str">
            <v xml:space="preserve"> 00000000000.00</v>
          </cell>
          <cell r="AV996" t="str">
            <v>000000000</v>
          </cell>
          <cell r="AW996" t="str">
            <v>000</v>
          </cell>
          <cell r="AX996" t="str">
            <v>00</v>
          </cell>
          <cell r="AY996" t="str">
            <v>0</v>
          </cell>
          <cell r="AZ996" t="str">
            <v>FPL Fibernet</v>
          </cell>
        </row>
        <row r="997">
          <cell r="A997" t="str">
            <v>107100</v>
          </cell>
          <cell r="B997" t="str">
            <v>0314</v>
          </cell>
          <cell r="C997" t="str">
            <v>06600</v>
          </cell>
          <cell r="D997" t="str">
            <v>0FIBER</v>
          </cell>
          <cell r="E997" t="str">
            <v>314000</v>
          </cell>
          <cell r="F997" t="str">
            <v>0625</v>
          </cell>
          <cell r="G997" t="str">
            <v>52450</v>
          </cell>
          <cell r="H997" t="str">
            <v>A</v>
          </cell>
          <cell r="I997" t="str">
            <v>00000041</v>
          </cell>
          <cell r="J997">
            <v>63</v>
          </cell>
          <cell r="K997">
            <v>314</v>
          </cell>
          <cell r="L997">
            <v>6631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 t="str">
            <v>0625</v>
          </cell>
          <cell r="R997" t="str">
            <v>52450</v>
          </cell>
          <cell r="S997" t="str">
            <v>200212</v>
          </cell>
          <cell r="T997" t="str">
            <v>SA01</v>
          </cell>
          <cell r="U997">
            <v>14.5</v>
          </cell>
          <cell r="W997">
            <v>0</v>
          </cell>
          <cell r="Y997">
            <v>0</v>
          </cell>
          <cell r="Z997">
            <v>0</v>
          </cell>
          <cell r="AA997" t="str">
            <v>BCH</v>
          </cell>
          <cell r="AB997" t="str">
            <v>450002350</v>
          </cell>
          <cell r="AC997" t="str">
            <v>PO#</v>
          </cell>
          <cell r="AE997" t="str">
            <v>S/R</v>
          </cell>
          <cell r="AI997" t="str">
            <v>PYN</v>
          </cell>
          <cell r="AJ997" t="str">
            <v>SCHELL L D</v>
          </cell>
          <cell r="AK997" t="str">
            <v>VND</v>
          </cell>
          <cell r="AL997" t="str">
            <v>049448139</v>
          </cell>
          <cell r="AM997" t="str">
            <v>FAC</v>
          </cell>
          <cell r="AN997" t="str">
            <v>000</v>
          </cell>
          <cell r="AQ997" t="str">
            <v>NVD</v>
          </cell>
          <cell r="AR997" t="str">
            <v>2002-12-</v>
          </cell>
          <cell r="AU997" t="str">
            <v>L SCHELL MISC       SCHELL L D          1900003324</v>
          </cell>
          <cell r="AV997" t="str">
            <v>WF-BATCH</v>
          </cell>
          <cell r="AW997" t="str">
            <v>000</v>
          </cell>
          <cell r="AX997" t="str">
            <v>00</v>
          </cell>
          <cell r="AY997" t="str">
            <v>0</v>
          </cell>
          <cell r="AZ997" t="str">
            <v>FPL Fibernet</v>
          </cell>
        </row>
        <row r="998">
          <cell r="A998" t="str">
            <v>107100</v>
          </cell>
          <cell r="B998" t="str">
            <v>0314</v>
          </cell>
          <cell r="C998" t="str">
            <v>06600</v>
          </cell>
          <cell r="D998" t="str">
            <v>0FIBER</v>
          </cell>
          <cell r="E998" t="str">
            <v>314000</v>
          </cell>
          <cell r="F998" t="str">
            <v>0662</v>
          </cell>
          <cell r="G998" t="str">
            <v>51450</v>
          </cell>
          <cell r="H998" t="str">
            <v>A</v>
          </cell>
          <cell r="I998" t="str">
            <v>00000041</v>
          </cell>
          <cell r="J998">
            <v>63</v>
          </cell>
          <cell r="K998">
            <v>314</v>
          </cell>
          <cell r="L998">
            <v>6631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 t="str">
            <v>0662</v>
          </cell>
          <cell r="R998" t="str">
            <v>51450</v>
          </cell>
          <cell r="S998" t="str">
            <v>200212</v>
          </cell>
          <cell r="T998" t="str">
            <v>SA01</v>
          </cell>
          <cell r="U998">
            <v>875.05</v>
          </cell>
          <cell r="W998">
            <v>0</v>
          </cell>
          <cell r="Y998">
            <v>0</v>
          </cell>
          <cell r="Z998">
            <v>1</v>
          </cell>
          <cell r="AA998" t="str">
            <v>BCH</v>
          </cell>
          <cell r="AB998" t="str">
            <v>450002350</v>
          </cell>
          <cell r="AC998" t="str">
            <v>PO#</v>
          </cell>
          <cell r="AD998" t="str">
            <v>4500030221</v>
          </cell>
          <cell r="AE998" t="str">
            <v>S/R</v>
          </cell>
          <cell r="AF998" t="str">
            <v>NET</v>
          </cell>
          <cell r="AI998" t="str">
            <v>PYN</v>
          </cell>
          <cell r="AJ998" t="str">
            <v>W D COMMUNICATIONS INC</v>
          </cell>
          <cell r="AK998" t="str">
            <v>VND</v>
          </cell>
          <cell r="AL998" t="str">
            <v>591953252</v>
          </cell>
          <cell r="AM998" t="str">
            <v>FAC</v>
          </cell>
          <cell r="AN998" t="str">
            <v>000</v>
          </cell>
          <cell r="AQ998" t="str">
            <v>NVD</v>
          </cell>
          <cell r="AR998" t="str">
            <v>2002-12-</v>
          </cell>
          <cell r="AU998" t="str">
            <v>INVOICE# 26653      W D COMMUNICATIONS I5000003534</v>
          </cell>
          <cell r="AV998" t="str">
            <v>WF-BATCH</v>
          </cell>
          <cell r="AW998" t="str">
            <v>000</v>
          </cell>
          <cell r="AX998" t="str">
            <v>00</v>
          </cell>
          <cell r="AY998" t="str">
            <v>0</v>
          </cell>
          <cell r="AZ998" t="str">
            <v>FPL Fibernet</v>
          </cell>
        </row>
        <row r="999">
          <cell r="A999" t="str">
            <v>107100</v>
          </cell>
          <cell r="B999" t="str">
            <v>0314</v>
          </cell>
          <cell r="C999" t="str">
            <v>06600</v>
          </cell>
          <cell r="D999" t="str">
            <v>0FIBER</v>
          </cell>
          <cell r="E999" t="str">
            <v>314000</v>
          </cell>
          <cell r="F999" t="str">
            <v>0662</v>
          </cell>
          <cell r="G999" t="str">
            <v>51450</v>
          </cell>
          <cell r="H999" t="str">
            <v>A</v>
          </cell>
          <cell r="I999" t="str">
            <v>00000041</v>
          </cell>
          <cell r="J999">
            <v>63</v>
          </cell>
          <cell r="K999">
            <v>314</v>
          </cell>
          <cell r="L999">
            <v>6631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 t="str">
            <v>0662</v>
          </cell>
          <cell r="R999" t="str">
            <v>51450</v>
          </cell>
          <cell r="S999" t="str">
            <v>200212</v>
          </cell>
          <cell r="T999" t="str">
            <v>SA01</v>
          </cell>
          <cell r="U999">
            <v>2227.4</v>
          </cell>
          <cell r="W999">
            <v>0</v>
          </cell>
          <cell r="Y999">
            <v>0</v>
          </cell>
          <cell r="Z999">
            <v>1</v>
          </cell>
          <cell r="AA999" t="str">
            <v>BCH</v>
          </cell>
          <cell r="AB999" t="str">
            <v>450002350</v>
          </cell>
          <cell r="AC999" t="str">
            <v>PO#</v>
          </cell>
          <cell r="AD999" t="str">
            <v>4500030221</v>
          </cell>
          <cell r="AE999" t="str">
            <v>S/R</v>
          </cell>
          <cell r="AF999" t="str">
            <v>NET</v>
          </cell>
          <cell r="AI999" t="str">
            <v>PYN</v>
          </cell>
          <cell r="AJ999" t="str">
            <v>W D COMMUNICATIONS INC</v>
          </cell>
          <cell r="AK999" t="str">
            <v>VND</v>
          </cell>
          <cell r="AL999" t="str">
            <v>591953252</v>
          </cell>
          <cell r="AM999" t="str">
            <v>FAC</v>
          </cell>
          <cell r="AN999" t="str">
            <v>000</v>
          </cell>
          <cell r="AQ999" t="str">
            <v>NVD</v>
          </cell>
          <cell r="AR999" t="str">
            <v>2002-12-</v>
          </cell>
          <cell r="AU999" t="str">
            <v>INVOICE# 26606      W D COMMUNICATIONS I5000003537</v>
          </cell>
          <cell r="AV999" t="str">
            <v>WF-BATCH</v>
          </cell>
          <cell r="AW999" t="str">
            <v>000</v>
          </cell>
          <cell r="AX999" t="str">
            <v>00</v>
          </cell>
          <cell r="AY999" t="str">
            <v>0</v>
          </cell>
          <cell r="AZ999" t="str">
            <v>FPL Fibernet</v>
          </cell>
        </row>
        <row r="1000">
          <cell r="A1000" t="str">
            <v>107100</v>
          </cell>
          <cell r="B1000" t="str">
            <v>0314</v>
          </cell>
          <cell r="C1000" t="str">
            <v>06600</v>
          </cell>
          <cell r="D1000" t="str">
            <v>0FIBER</v>
          </cell>
          <cell r="E1000" t="str">
            <v>314000</v>
          </cell>
          <cell r="F1000" t="str">
            <v>0790</v>
          </cell>
          <cell r="G1000" t="str">
            <v>65000</v>
          </cell>
          <cell r="H1000" t="str">
            <v>A</v>
          </cell>
          <cell r="I1000" t="str">
            <v>00000041</v>
          </cell>
          <cell r="J1000">
            <v>63</v>
          </cell>
          <cell r="K1000">
            <v>314</v>
          </cell>
          <cell r="L1000">
            <v>6631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 t="str">
            <v>0790</v>
          </cell>
          <cell r="R1000" t="str">
            <v>65000</v>
          </cell>
          <cell r="S1000" t="str">
            <v>200212</v>
          </cell>
          <cell r="T1000" t="str">
            <v>CA01</v>
          </cell>
          <cell r="U1000">
            <v>-41499.25</v>
          </cell>
          <cell r="V1000" t="str">
            <v>LDB</v>
          </cell>
          <cell r="W1000">
            <v>0</v>
          </cell>
          <cell r="Y1000">
            <v>0</v>
          </cell>
          <cell r="Z1000">
            <v>0</v>
          </cell>
          <cell r="AA1000" t="str">
            <v>BCH</v>
          </cell>
          <cell r="AB1000" t="str">
            <v>0023</v>
          </cell>
          <cell r="AC1000" t="str">
            <v>WKS</v>
          </cell>
          <cell r="AE1000" t="str">
            <v>JV#</v>
          </cell>
          <cell r="AF1000" t="str">
            <v>1232</v>
          </cell>
          <cell r="AG1000" t="str">
            <v>FRN</v>
          </cell>
          <cell r="AH1000" t="str">
            <v>6631</v>
          </cell>
          <cell r="AI1000" t="str">
            <v>RP#</v>
          </cell>
          <cell r="AJ1000" t="str">
            <v>000</v>
          </cell>
          <cell r="AK1000" t="str">
            <v>CTL</v>
          </cell>
          <cell r="AM1000" t="str">
            <v>RF#</v>
          </cell>
          <cell r="AU1000" t="str">
            <v>TO PLACE IN SERVICE</v>
          </cell>
          <cell r="AZ1000" t="str">
            <v>FPL Fibernet</v>
          </cell>
        </row>
        <row r="1001">
          <cell r="A1001" t="str">
            <v>107100</v>
          </cell>
          <cell r="B1001" t="str">
            <v>0314</v>
          </cell>
          <cell r="C1001" t="str">
            <v>06600</v>
          </cell>
          <cell r="D1001" t="str">
            <v>0FIBER</v>
          </cell>
          <cell r="E1001" t="str">
            <v>314000</v>
          </cell>
          <cell r="F1001" t="str">
            <v>0662</v>
          </cell>
          <cell r="G1001" t="str">
            <v>51450</v>
          </cell>
          <cell r="H1001" t="str">
            <v>A</v>
          </cell>
          <cell r="I1001" t="str">
            <v>00000041</v>
          </cell>
          <cell r="J1001">
            <v>63</v>
          </cell>
          <cell r="K1001">
            <v>314</v>
          </cell>
          <cell r="L1001">
            <v>6632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 t="str">
            <v>0662</v>
          </cell>
          <cell r="R1001" t="str">
            <v>51450</v>
          </cell>
          <cell r="S1001" t="str">
            <v>200212</v>
          </cell>
          <cell r="T1001" t="str">
            <v>SA01</v>
          </cell>
          <cell r="U1001">
            <v>278.43</v>
          </cell>
          <cell r="W1001">
            <v>0</v>
          </cell>
          <cell r="Y1001">
            <v>0</v>
          </cell>
          <cell r="Z1001">
            <v>1</v>
          </cell>
          <cell r="AA1001" t="str">
            <v>BCH</v>
          </cell>
          <cell r="AB1001" t="str">
            <v>450002361</v>
          </cell>
          <cell r="AC1001" t="str">
            <v>PO#</v>
          </cell>
          <cell r="AD1001" t="str">
            <v>4500030221</v>
          </cell>
          <cell r="AE1001" t="str">
            <v>S/R</v>
          </cell>
          <cell r="AF1001" t="str">
            <v>NET</v>
          </cell>
          <cell r="AI1001" t="str">
            <v>PYN</v>
          </cell>
          <cell r="AJ1001" t="str">
            <v>W D COMMUNICATIONS INC</v>
          </cell>
          <cell r="AK1001" t="str">
            <v>VND</v>
          </cell>
          <cell r="AL1001" t="str">
            <v>591953252</v>
          </cell>
          <cell r="AM1001" t="str">
            <v>FAC</v>
          </cell>
          <cell r="AN1001" t="str">
            <v>000</v>
          </cell>
          <cell r="AQ1001" t="str">
            <v>NVD</v>
          </cell>
          <cell r="AR1001" t="str">
            <v>2002-12-</v>
          </cell>
          <cell r="AU1001" t="str">
            <v>INVOICE# 26837      W D COMMUNICATIONS I5000003715</v>
          </cell>
          <cell r="AV1001" t="str">
            <v>WF-BATCH</v>
          </cell>
          <cell r="AW1001" t="str">
            <v>000</v>
          </cell>
          <cell r="AX1001" t="str">
            <v>00</v>
          </cell>
          <cell r="AY1001" t="str">
            <v>0</v>
          </cell>
          <cell r="AZ1001" t="str">
            <v>FPL Fibernet</v>
          </cell>
        </row>
        <row r="1002">
          <cell r="A1002" t="str">
            <v>107100</v>
          </cell>
          <cell r="B1002" t="str">
            <v>0314</v>
          </cell>
          <cell r="C1002" t="str">
            <v>06600</v>
          </cell>
          <cell r="D1002" t="str">
            <v>0FIBER</v>
          </cell>
          <cell r="E1002" t="str">
            <v>314000</v>
          </cell>
          <cell r="F1002" t="str">
            <v>0662</v>
          </cell>
          <cell r="G1002" t="str">
            <v>51450</v>
          </cell>
          <cell r="H1002" t="str">
            <v>A</v>
          </cell>
          <cell r="I1002" t="str">
            <v>00000041</v>
          </cell>
          <cell r="J1002">
            <v>63</v>
          </cell>
          <cell r="K1002">
            <v>314</v>
          </cell>
          <cell r="L1002">
            <v>6632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 t="str">
            <v>0662</v>
          </cell>
          <cell r="R1002" t="str">
            <v>51450</v>
          </cell>
          <cell r="S1002" t="str">
            <v>200212</v>
          </cell>
          <cell r="T1002" t="str">
            <v>SA01</v>
          </cell>
          <cell r="U1002">
            <v>397.75</v>
          </cell>
          <cell r="W1002">
            <v>0</v>
          </cell>
          <cell r="Y1002">
            <v>0</v>
          </cell>
          <cell r="Z1002">
            <v>1</v>
          </cell>
          <cell r="AA1002" t="str">
            <v>BCH</v>
          </cell>
          <cell r="AB1002" t="str">
            <v>450002361</v>
          </cell>
          <cell r="AC1002" t="str">
            <v>PO#</v>
          </cell>
          <cell r="AD1002" t="str">
            <v>4500030221</v>
          </cell>
          <cell r="AE1002" t="str">
            <v>S/R</v>
          </cell>
          <cell r="AF1002" t="str">
            <v>NET</v>
          </cell>
          <cell r="AI1002" t="str">
            <v>PYN</v>
          </cell>
          <cell r="AJ1002" t="str">
            <v>W D COMMUNICATIONS INC</v>
          </cell>
          <cell r="AK1002" t="str">
            <v>VND</v>
          </cell>
          <cell r="AL1002" t="str">
            <v>591953252</v>
          </cell>
          <cell r="AM1002" t="str">
            <v>FAC</v>
          </cell>
          <cell r="AN1002" t="str">
            <v>000</v>
          </cell>
          <cell r="AQ1002" t="str">
            <v>NVD</v>
          </cell>
          <cell r="AR1002" t="str">
            <v>2002-12-</v>
          </cell>
          <cell r="AU1002" t="str">
            <v>INVOICE# 26789      W D COMMUNICATIONS I5000003714</v>
          </cell>
          <cell r="AV1002" t="str">
            <v>WF-BATCH</v>
          </cell>
          <cell r="AW1002" t="str">
            <v>000</v>
          </cell>
          <cell r="AX1002" t="str">
            <v>00</v>
          </cell>
          <cell r="AY1002" t="str">
            <v>0</v>
          </cell>
          <cell r="AZ1002" t="str">
            <v>FPL Fibernet</v>
          </cell>
        </row>
        <row r="1003">
          <cell r="A1003" t="str">
            <v>107100</v>
          </cell>
          <cell r="B1003" t="str">
            <v>0314</v>
          </cell>
          <cell r="C1003" t="str">
            <v>06600</v>
          </cell>
          <cell r="D1003" t="str">
            <v>0FIBER</v>
          </cell>
          <cell r="E1003" t="str">
            <v>314000</v>
          </cell>
          <cell r="F1003" t="str">
            <v>0662</v>
          </cell>
          <cell r="G1003" t="str">
            <v>51450</v>
          </cell>
          <cell r="H1003" t="str">
            <v>A</v>
          </cell>
          <cell r="I1003" t="str">
            <v>00000041</v>
          </cell>
          <cell r="J1003">
            <v>63</v>
          </cell>
          <cell r="K1003">
            <v>314</v>
          </cell>
          <cell r="L1003">
            <v>6632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 t="str">
            <v>0662</v>
          </cell>
          <cell r="R1003" t="str">
            <v>51450</v>
          </cell>
          <cell r="S1003" t="str">
            <v>200212</v>
          </cell>
          <cell r="T1003" t="str">
            <v>SA01</v>
          </cell>
          <cell r="U1003">
            <v>530</v>
          </cell>
          <cell r="W1003">
            <v>0</v>
          </cell>
          <cell r="Y1003">
            <v>0</v>
          </cell>
          <cell r="Z1003">
            <v>1</v>
          </cell>
          <cell r="AA1003" t="str">
            <v>BCH</v>
          </cell>
          <cell r="AB1003" t="str">
            <v>450002339</v>
          </cell>
          <cell r="AC1003" t="str">
            <v>PO#</v>
          </cell>
          <cell r="AD1003" t="str">
            <v>4500094253</v>
          </cell>
          <cell r="AE1003" t="str">
            <v>S/R</v>
          </cell>
          <cell r="AF1003" t="str">
            <v>337</v>
          </cell>
          <cell r="AI1003" t="str">
            <v>PYN</v>
          </cell>
          <cell r="AJ1003" t="str">
            <v>YOUNGS COMMUNICATIONS CO</v>
          </cell>
          <cell r="AK1003" t="str">
            <v>VND</v>
          </cell>
          <cell r="AL1003" t="str">
            <v>591398816</v>
          </cell>
          <cell r="AM1003" t="str">
            <v>FAC</v>
          </cell>
          <cell r="AN1003" t="str">
            <v>000</v>
          </cell>
          <cell r="AQ1003" t="str">
            <v>NVD</v>
          </cell>
          <cell r="AR1003" t="str">
            <v>2002-12-</v>
          </cell>
          <cell r="AU1003" t="str">
            <v>INVOICE# 72105      YOUNGS COMMUNICATION5000003502</v>
          </cell>
          <cell r="AV1003" t="str">
            <v>WF-BATCH</v>
          </cell>
          <cell r="AW1003" t="str">
            <v>000</v>
          </cell>
          <cell r="AX1003" t="str">
            <v>00</v>
          </cell>
          <cell r="AY1003" t="str">
            <v>0</v>
          </cell>
          <cell r="AZ1003" t="str">
            <v>FPL Fibernet</v>
          </cell>
        </row>
        <row r="1004">
          <cell r="A1004" t="str">
            <v>107100</v>
          </cell>
          <cell r="B1004" t="str">
            <v>0314</v>
          </cell>
          <cell r="C1004" t="str">
            <v>06600</v>
          </cell>
          <cell r="D1004" t="str">
            <v>0FIBER</v>
          </cell>
          <cell r="E1004" t="str">
            <v>314000</v>
          </cell>
          <cell r="F1004" t="str">
            <v>0662</v>
          </cell>
          <cell r="G1004" t="str">
            <v>51450</v>
          </cell>
          <cell r="H1004" t="str">
            <v>A</v>
          </cell>
          <cell r="I1004" t="str">
            <v>00000041</v>
          </cell>
          <cell r="J1004">
            <v>63</v>
          </cell>
          <cell r="K1004">
            <v>314</v>
          </cell>
          <cell r="L1004">
            <v>6632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 t="str">
            <v>0662</v>
          </cell>
          <cell r="R1004" t="str">
            <v>51450</v>
          </cell>
          <cell r="S1004" t="str">
            <v>200212</v>
          </cell>
          <cell r="T1004" t="str">
            <v>SA01</v>
          </cell>
          <cell r="U1004">
            <v>1113.7</v>
          </cell>
          <cell r="W1004">
            <v>0</v>
          </cell>
          <cell r="Y1004">
            <v>0</v>
          </cell>
          <cell r="Z1004">
            <v>1</v>
          </cell>
          <cell r="AA1004" t="str">
            <v>BCH</v>
          </cell>
          <cell r="AB1004" t="str">
            <v>450002361</v>
          </cell>
          <cell r="AC1004" t="str">
            <v>PO#</v>
          </cell>
          <cell r="AD1004" t="str">
            <v>4500030221</v>
          </cell>
          <cell r="AE1004" t="str">
            <v>S/R</v>
          </cell>
          <cell r="AF1004" t="str">
            <v>NET</v>
          </cell>
          <cell r="AI1004" t="str">
            <v>PYN</v>
          </cell>
          <cell r="AJ1004" t="str">
            <v>W D COMMUNICATIONS INC</v>
          </cell>
          <cell r="AK1004" t="str">
            <v>VND</v>
          </cell>
          <cell r="AL1004" t="str">
            <v>591953252</v>
          </cell>
          <cell r="AM1004" t="str">
            <v>FAC</v>
          </cell>
          <cell r="AN1004" t="str">
            <v>000</v>
          </cell>
          <cell r="AQ1004" t="str">
            <v>NVD</v>
          </cell>
          <cell r="AR1004" t="str">
            <v>2002-12-</v>
          </cell>
          <cell r="AU1004" t="str">
            <v>INVOICE# 26810      W D COMMUNICATIONS I5000003705</v>
          </cell>
          <cell r="AV1004" t="str">
            <v>WF-BATCH</v>
          </cell>
          <cell r="AW1004" t="str">
            <v>000</v>
          </cell>
          <cell r="AX1004" t="str">
            <v>00</v>
          </cell>
          <cell r="AY1004" t="str">
            <v>0</v>
          </cell>
          <cell r="AZ1004" t="str">
            <v>FPL Fibernet</v>
          </cell>
        </row>
        <row r="1005">
          <cell r="A1005" t="str">
            <v>107100</v>
          </cell>
          <cell r="B1005" t="str">
            <v>0314</v>
          </cell>
          <cell r="C1005" t="str">
            <v>06600</v>
          </cell>
          <cell r="D1005" t="str">
            <v>0FIBER</v>
          </cell>
          <cell r="E1005" t="str">
            <v>314000</v>
          </cell>
          <cell r="F1005" t="str">
            <v>0662</v>
          </cell>
          <cell r="G1005" t="str">
            <v>51450</v>
          </cell>
          <cell r="H1005" t="str">
            <v>A</v>
          </cell>
          <cell r="I1005" t="str">
            <v>00000041</v>
          </cell>
          <cell r="J1005">
            <v>63</v>
          </cell>
          <cell r="K1005">
            <v>314</v>
          </cell>
          <cell r="L1005">
            <v>6632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 t="str">
            <v>0662</v>
          </cell>
          <cell r="R1005" t="str">
            <v>51450</v>
          </cell>
          <cell r="S1005" t="str">
            <v>200212</v>
          </cell>
          <cell r="T1005" t="str">
            <v>SA01</v>
          </cell>
          <cell r="U1005">
            <v>1193.25</v>
          </cell>
          <cell r="W1005">
            <v>0</v>
          </cell>
          <cell r="Y1005">
            <v>0</v>
          </cell>
          <cell r="Z1005">
            <v>1</v>
          </cell>
          <cell r="AA1005" t="str">
            <v>BCH</v>
          </cell>
          <cell r="AB1005" t="str">
            <v>450002350</v>
          </cell>
          <cell r="AC1005" t="str">
            <v>PO#</v>
          </cell>
          <cell r="AD1005" t="str">
            <v>4500030221</v>
          </cell>
          <cell r="AE1005" t="str">
            <v>S/R</v>
          </cell>
          <cell r="AF1005" t="str">
            <v>NET</v>
          </cell>
          <cell r="AI1005" t="str">
            <v>PYN</v>
          </cell>
          <cell r="AJ1005" t="str">
            <v>W D COMMUNICATIONS INC</v>
          </cell>
          <cell r="AK1005" t="str">
            <v>VND</v>
          </cell>
          <cell r="AL1005" t="str">
            <v>591953252</v>
          </cell>
          <cell r="AM1005" t="str">
            <v>FAC</v>
          </cell>
          <cell r="AN1005" t="str">
            <v>000</v>
          </cell>
          <cell r="AQ1005" t="str">
            <v>NVD</v>
          </cell>
          <cell r="AR1005" t="str">
            <v>2002-12-</v>
          </cell>
          <cell r="AU1005" t="str">
            <v>INVOICE# 26749      W D COMMUNICATIONS I5000003546</v>
          </cell>
          <cell r="AV1005" t="str">
            <v>WF-BATCH</v>
          </cell>
          <cell r="AW1005" t="str">
            <v>000</v>
          </cell>
          <cell r="AX1005" t="str">
            <v>00</v>
          </cell>
          <cell r="AY1005" t="str">
            <v>0</v>
          </cell>
          <cell r="AZ1005" t="str">
            <v>FPL Fibernet</v>
          </cell>
        </row>
        <row r="1006">
          <cell r="A1006" t="str">
            <v>107100</v>
          </cell>
          <cell r="B1006" t="str">
            <v>0314</v>
          </cell>
          <cell r="C1006" t="str">
            <v>06600</v>
          </cell>
          <cell r="D1006" t="str">
            <v>0FIBER</v>
          </cell>
          <cell r="E1006" t="str">
            <v>314000</v>
          </cell>
          <cell r="F1006" t="str">
            <v>0662</v>
          </cell>
          <cell r="G1006" t="str">
            <v>51450</v>
          </cell>
          <cell r="H1006" t="str">
            <v>A</v>
          </cell>
          <cell r="I1006" t="str">
            <v>00000041</v>
          </cell>
          <cell r="J1006">
            <v>63</v>
          </cell>
          <cell r="K1006">
            <v>314</v>
          </cell>
          <cell r="L1006">
            <v>6632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 t="str">
            <v>0662</v>
          </cell>
          <cell r="R1006" t="str">
            <v>51450</v>
          </cell>
          <cell r="S1006" t="str">
            <v>200212</v>
          </cell>
          <cell r="T1006" t="str">
            <v>SA01</v>
          </cell>
          <cell r="U1006">
            <v>1392.13</v>
          </cell>
          <cell r="W1006">
            <v>0</v>
          </cell>
          <cell r="Y1006">
            <v>0</v>
          </cell>
          <cell r="Z1006">
            <v>1</v>
          </cell>
          <cell r="AA1006" t="str">
            <v>BCH</v>
          </cell>
          <cell r="AB1006" t="str">
            <v>450002350</v>
          </cell>
          <cell r="AC1006" t="str">
            <v>PO#</v>
          </cell>
          <cell r="AD1006" t="str">
            <v>4500030221</v>
          </cell>
          <cell r="AE1006" t="str">
            <v>S/R</v>
          </cell>
          <cell r="AF1006" t="str">
            <v>NET</v>
          </cell>
          <cell r="AI1006" t="str">
            <v>PYN</v>
          </cell>
          <cell r="AJ1006" t="str">
            <v>W D COMMUNICATIONS INC</v>
          </cell>
          <cell r="AK1006" t="str">
            <v>VND</v>
          </cell>
          <cell r="AL1006" t="str">
            <v>591953252</v>
          </cell>
          <cell r="AM1006" t="str">
            <v>FAC</v>
          </cell>
          <cell r="AN1006" t="str">
            <v>000</v>
          </cell>
          <cell r="AQ1006" t="str">
            <v>NVD</v>
          </cell>
          <cell r="AR1006" t="str">
            <v>2002-12-</v>
          </cell>
          <cell r="AU1006" t="str">
            <v>INVOICE# 26652      W D COMMUNICATIONS I5000003585</v>
          </cell>
          <cell r="AV1006" t="str">
            <v>WF-BATCH</v>
          </cell>
          <cell r="AW1006" t="str">
            <v>000</v>
          </cell>
          <cell r="AX1006" t="str">
            <v>00</v>
          </cell>
          <cell r="AY1006" t="str">
            <v>0</v>
          </cell>
          <cell r="AZ1006" t="str">
            <v>FPL Fibernet</v>
          </cell>
        </row>
        <row r="1007">
          <cell r="A1007" t="str">
            <v>107100</v>
          </cell>
          <cell r="B1007" t="str">
            <v>0314</v>
          </cell>
          <cell r="C1007" t="str">
            <v>06600</v>
          </cell>
          <cell r="D1007" t="str">
            <v>0FIBER</v>
          </cell>
          <cell r="E1007" t="str">
            <v>314000</v>
          </cell>
          <cell r="F1007" t="str">
            <v>0662</v>
          </cell>
          <cell r="G1007" t="str">
            <v>51450</v>
          </cell>
          <cell r="H1007" t="str">
            <v>A</v>
          </cell>
          <cell r="I1007" t="str">
            <v>00000041</v>
          </cell>
          <cell r="J1007">
            <v>63</v>
          </cell>
          <cell r="K1007">
            <v>314</v>
          </cell>
          <cell r="L1007">
            <v>6632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 t="str">
            <v>0662</v>
          </cell>
          <cell r="R1007" t="str">
            <v>51450</v>
          </cell>
          <cell r="S1007" t="str">
            <v>200212</v>
          </cell>
          <cell r="T1007" t="str">
            <v>SA01</v>
          </cell>
          <cell r="U1007">
            <v>1988.75</v>
          </cell>
          <cell r="W1007">
            <v>0</v>
          </cell>
          <cell r="Y1007">
            <v>0</v>
          </cell>
          <cell r="Z1007">
            <v>1</v>
          </cell>
          <cell r="AA1007" t="str">
            <v>BCH</v>
          </cell>
          <cell r="AB1007" t="str">
            <v>450002350</v>
          </cell>
          <cell r="AC1007" t="str">
            <v>PO#</v>
          </cell>
          <cell r="AD1007" t="str">
            <v>4500030221</v>
          </cell>
          <cell r="AE1007" t="str">
            <v>S/R</v>
          </cell>
          <cell r="AF1007" t="str">
            <v>NET</v>
          </cell>
          <cell r="AI1007" t="str">
            <v>PYN</v>
          </cell>
          <cell r="AJ1007" t="str">
            <v>W D COMMUNICATIONS INC</v>
          </cell>
          <cell r="AK1007" t="str">
            <v>VND</v>
          </cell>
          <cell r="AL1007" t="str">
            <v>591953252</v>
          </cell>
          <cell r="AM1007" t="str">
            <v>FAC</v>
          </cell>
          <cell r="AN1007" t="str">
            <v>000</v>
          </cell>
          <cell r="AQ1007" t="str">
            <v>NVD</v>
          </cell>
          <cell r="AR1007" t="str">
            <v>2002-12-</v>
          </cell>
          <cell r="AU1007" t="str">
            <v>INVOICE# 26555      W D COMMUNICATIONS I5000003544</v>
          </cell>
          <cell r="AV1007" t="str">
            <v>WF-BATCH</v>
          </cell>
          <cell r="AW1007" t="str">
            <v>000</v>
          </cell>
          <cell r="AX1007" t="str">
            <v>00</v>
          </cell>
          <cell r="AY1007" t="str">
            <v>0</v>
          </cell>
          <cell r="AZ1007" t="str">
            <v>FPL Fibernet</v>
          </cell>
        </row>
        <row r="1008">
          <cell r="A1008" t="str">
            <v>107100</v>
          </cell>
          <cell r="B1008" t="str">
            <v>0314</v>
          </cell>
          <cell r="C1008" t="str">
            <v>06600</v>
          </cell>
          <cell r="D1008" t="str">
            <v>0FIBER</v>
          </cell>
          <cell r="E1008" t="str">
            <v>314000</v>
          </cell>
          <cell r="F1008" t="str">
            <v>0662</v>
          </cell>
          <cell r="G1008" t="str">
            <v>51450</v>
          </cell>
          <cell r="H1008" t="str">
            <v>A</v>
          </cell>
          <cell r="I1008" t="str">
            <v>00000041</v>
          </cell>
          <cell r="J1008">
            <v>63</v>
          </cell>
          <cell r="K1008">
            <v>314</v>
          </cell>
          <cell r="L1008">
            <v>6632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 t="str">
            <v>0662</v>
          </cell>
          <cell r="R1008" t="str">
            <v>51450</v>
          </cell>
          <cell r="S1008" t="str">
            <v>200212</v>
          </cell>
          <cell r="T1008" t="str">
            <v>SA01</v>
          </cell>
          <cell r="U1008">
            <v>1988.75</v>
          </cell>
          <cell r="W1008">
            <v>0</v>
          </cell>
          <cell r="Y1008">
            <v>0</v>
          </cell>
          <cell r="Z1008">
            <v>1</v>
          </cell>
          <cell r="AA1008" t="str">
            <v>BCH</v>
          </cell>
          <cell r="AB1008" t="str">
            <v>450002350</v>
          </cell>
          <cell r="AC1008" t="str">
            <v>PO#</v>
          </cell>
          <cell r="AD1008" t="str">
            <v>4500030221</v>
          </cell>
          <cell r="AE1008" t="str">
            <v>S/R</v>
          </cell>
          <cell r="AF1008" t="str">
            <v>NET</v>
          </cell>
          <cell r="AI1008" t="str">
            <v>PYN</v>
          </cell>
          <cell r="AJ1008" t="str">
            <v>W D COMMUNICATIONS INC</v>
          </cell>
          <cell r="AK1008" t="str">
            <v>VND</v>
          </cell>
          <cell r="AL1008" t="str">
            <v>591953252</v>
          </cell>
          <cell r="AM1008" t="str">
            <v>FAC</v>
          </cell>
          <cell r="AN1008" t="str">
            <v>000</v>
          </cell>
          <cell r="AQ1008" t="str">
            <v>NVD</v>
          </cell>
          <cell r="AR1008" t="str">
            <v>2002-12-</v>
          </cell>
          <cell r="AU1008" t="str">
            <v>INVOICE# 26575      W D COMMUNICATIONS I5000003540</v>
          </cell>
          <cell r="AV1008" t="str">
            <v>WF-BATCH</v>
          </cell>
          <cell r="AW1008" t="str">
            <v>000</v>
          </cell>
          <cell r="AX1008" t="str">
            <v>00</v>
          </cell>
          <cell r="AY1008" t="str">
            <v>0</v>
          </cell>
          <cell r="AZ1008" t="str">
            <v>FPL Fibernet</v>
          </cell>
        </row>
        <row r="1009">
          <cell r="A1009" t="str">
            <v>107100</v>
          </cell>
          <cell r="B1009" t="str">
            <v>0314</v>
          </cell>
          <cell r="C1009" t="str">
            <v>06600</v>
          </cell>
          <cell r="D1009" t="str">
            <v>0FIBER</v>
          </cell>
          <cell r="E1009" t="str">
            <v>314000</v>
          </cell>
          <cell r="F1009" t="str">
            <v>0662</v>
          </cell>
          <cell r="G1009" t="str">
            <v>51450</v>
          </cell>
          <cell r="H1009" t="str">
            <v>A</v>
          </cell>
          <cell r="I1009" t="str">
            <v>00000041</v>
          </cell>
          <cell r="J1009">
            <v>63</v>
          </cell>
          <cell r="K1009">
            <v>314</v>
          </cell>
          <cell r="L1009">
            <v>6632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 t="str">
            <v>0662</v>
          </cell>
          <cell r="R1009" t="str">
            <v>51450</v>
          </cell>
          <cell r="S1009" t="str">
            <v>200212</v>
          </cell>
          <cell r="T1009" t="str">
            <v>SA01</v>
          </cell>
          <cell r="U1009">
            <v>1988.75</v>
          </cell>
          <cell r="W1009">
            <v>0</v>
          </cell>
          <cell r="Y1009">
            <v>0</v>
          </cell>
          <cell r="Z1009">
            <v>1</v>
          </cell>
          <cell r="AA1009" t="str">
            <v>BCH</v>
          </cell>
          <cell r="AB1009" t="str">
            <v>450002350</v>
          </cell>
          <cell r="AC1009" t="str">
            <v>PO#</v>
          </cell>
          <cell r="AD1009" t="str">
            <v>4500030221</v>
          </cell>
          <cell r="AE1009" t="str">
            <v>S/R</v>
          </cell>
          <cell r="AF1009" t="str">
            <v>NET</v>
          </cell>
          <cell r="AI1009" t="str">
            <v>PYN</v>
          </cell>
          <cell r="AJ1009" t="str">
            <v>W D COMMUNICATIONS INC</v>
          </cell>
          <cell r="AK1009" t="str">
            <v>VND</v>
          </cell>
          <cell r="AL1009" t="str">
            <v>591953252</v>
          </cell>
          <cell r="AM1009" t="str">
            <v>FAC</v>
          </cell>
          <cell r="AN1009" t="str">
            <v>000</v>
          </cell>
          <cell r="AQ1009" t="str">
            <v>NVD</v>
          </cell>
          <cell r="AR1009" t="str">
            <v>2002-12-</v>
          </cell>
          <cell r="AU1009" t="str">
            <v>INVOICE# 26605      W D COMMUNICATIONS I5000003545</v>
          </cell>
          <cell r="AV1009" t="str">
            <v>WF-BATCH</v>
          </cell>
          <cell r="AW1009" t="str">
            <v>000</v>
          </cell>
          <cell r="AX1009" t="str">
            <v>00</v>
          </cell>
          <cell r="AY1009" t="str">
            <v>0</v>
          </cell>
          <cell r="AZ1009" t="str">
            <v>FPL Fibernet</v>
          </cell>
        </row>
        <row r="1010">
          <cell r="A1010" t="str">
            <v>107100</v>
          </cell>
          <cell r="B1010" t="str">
            <v>0314</v>
          </cell>
          <cell r="C1010" t="str">
            <v>06600</v>
          </cell>
          <cell r="D1010" t="str">
            <v>0FIBER</v>
          </cell>
          <cell r="E1010" t="str">
            <v>314000</v>
          </cell>
          <cell r="F1010" t="str">
            <v>0662</v>
          </cell>
          <cell r="G1010" t="str">
            <v>65000</v>
          </cell>
          <cell r="H1010" t="str">
            <v>A</v>
          </cell>
          <cell r="I1010" t="str">
            <v>00000041</v>
          </cell>
          <cell r="J1010">
            <v>63</v>
          </cell>
          <cell r="K1010">
            <v>314</v>
          </cell>
          <cell r="L1010">
            <v>6632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 t="str">
            <v>0662</v>
          </cell>
          <cell r="R1010" t="str">
            <v>65000</v>
          </cell>
          <cell r="S1010" t="str">
            <v>200212</v>
          </cell>
          <cell r="T1010" t="str">
            <v>CA01</v>
          </cell>
          <cell r="U1010">
            <v>4932.1000000000004</v>
          </cell>
          <cell r="V1010" t="str">
            <v>LDB</v>
          </cell>
          <cell r="W1010">
            <v>0</v>
          </cell>
          <cell r="Y1010">
            <v>0</v>
          </cell>
          <cell r="Z1010">
            <v>0</v>
          </cell>
          <cell r="AA1010" t="str">
            <v>BCH</v>
          </cell>
          <cell r="AB1010" t="str">
            <v>0029</v>
          </cell>
          <cell r="AC1010" t="str">
            <v>WKS</v>
          </cell>
          <cell r="AE1010" t="str">
            <v>JV#</v>
          </cell>
          <cell r="AF1010" t="str">
            <v>1232</v>
          </cell>
          <cell r="AG1010" t="str">
            <v>FRN</v>
          </cell>
          <cell r="AH1010" t="str">
            <v>6632</v>
          </cell>
          <cell r="AI1010" t="str">
            <v>RP#</v>
          </cell>
          <cell r="AJ1010" t="str">
            <v>000</v>
          </cell>
          <cell r="AK1010" t="str">
            <v>CTL</v>
          </cell>
          <cell r="AM1010" t="str">
            <v>RF#</v>
          </cell>
          <cell r="AU1010" t="str">
            <v>ACCR WD COMM UNPAID INV</v>
          </cell>
          <cell r="AZ1010" t="str">
            <v>FPL Fibernet</v>
          </cell>
        </row>
        <row r="1011">
          <cell r="A1011" t="str">
            <v>107100</v>
          </cell>
          <cell r="B1011" t="str">
            <v>0314</v>
          </cell>
          <cell r="C1011" t="str">
            <v>06600</v>
          </cell>
          <cell r="D1011" t="str">
            <v>0FIBER</v>
          </cell>
          <cell r="E1011" t="str">
            <v>314000</v>
          </cell>
          <cell r="F1011" t="str">
            <v>0662</v>
          </cell>
          <cell r="G1011" t="str">
            <v>65000</v>
          </cell>
          <cell r="H1011" t="str">
            <v>A</v>
          </cell>
          <cell r="I1011" t="str">
            <v>00000041</v>
          </cell>
          <cell r="J1011">
            <v>63</v>
          </cell>
          <cell r="K1011">
            <v>314</v>
          </cell>
          <cell r="L1011">
            <v>6632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 t="str">
            <v>0662</v>
          </cell>
          <cell r="R1011" t="str">
            <v>65000</v>
          </cell>
          <cell r="S1011" t="str">
            <v>200212</v>
          </cell>
          <cell r="T1011" t="str">
            <v>CA01</v>
          </cell>
          <cell r="U1011">
            <v>4932.1000000000004</v>
          </cell>
          <cell r="V1011" t="str">
            <v>LDB</v>
          </cell>
          <cell r="W1011">
            <v>0</v>
          </cell>
          <cell r="Y1011">
            <v>0</v>
          </cell>
          <cell r="Z1011">
            <v>0</v>
          </cell>
          <cell r="AA1011" t="str">
            <v>BCH</v>
          </cell>
          <cell r="AB1011" t="str">
            <v>0033</v>
          </cell>
          <cell r="AC1011" t="str">
            <v>WKS</v>
          </cell>
          <cell r="AE1011" t="str">
            <v>JV#</v>
          </cell>
          <cell r="AF1011" t="str">
            <v>1232</v>
          </cell>
          <cell r="AG1011" t="str">
            <v>FRN</v>
          </cell>
          <cell r="AH1011" t="str">
            <v>6632</v>
          </cell>
          <cell r="AI1011" t="str">
            <v>RP#</v>
          </cell>
          <cell r="AJ1011" t="str">
            <v>000</v>
          </cell>
          <cell r="AK1011" t="str">
            <v>CTL</v>
          </cell>
          <cell r="AM1011" t="str">
            <v>RF#</v>
          </cell>
          <cell r="AU1011" t="str">
            <v>ACCR WD COMM UNPAID INV</v>
          </cell>
          <cell r="AZ1011" t="str">
            <v>FPL Fibernet</v>
          </cell>
        </row>
        <row r="1012">
          <cell r="A1012" t="str">
            <v>107100</v>
          </cell>
          <cell r="B1012" t="str">
            <v>0314</v>
          </cell>
          <cell r="C1012" t="str">
            <v>06600</v>
          </cell>
          <cell r="D1012" t="str">
            <v>0FIBER</v>
          </cell>
          <cell r="E1012" t="str">
            <v>314000</v>
          </cell>
          <cell r="F1012" t="str">
            <v>0662</v>
          </cell>
          <cell r="G1012" t="str">
            <v>65000</v>
          </cell>
          <cell r="H1012" t="str">
            <v>A</v>
          </cell>
          <cell r="I1012" t="str">
            <v>00000041</v>
          </cell>
          <cell r="J1012">
            <v>63</v>
          </cell>
          <cell r="K1012">
            <v>314</v>
          </cell>
          <cell r="L1012">
            <v>6632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 t="str">
            <v>0662</v>
          </cell>
          <cell r="R1012" t="str">
            <v>65000</v>
          </cell>
          <cell r="S1012" t="str">
            <v>200212</v>
          </cell>
          <cell r="T1012" t="str">
            <v>CA01</v>
          </cell>
          <cell r="U1012">
            <v>-4932.1000000000004</v>
          </cell>
          <cell r="V1012" t="str">
            <v>LDB</v>
          </cell>
          <cell r="W1012">
            <v>0</v>
          </cell>
          <cell r="Y1012">
            <v>0</v>
          </cell>
          <cell r="Z1012">
            <v>0</v>
          </cell>
          <cell r="AA1012" t="str">
            <v>BCH</v>
          </cell>
          <cell r="AB1012" t="str">
            <v>0034</v>
          </cell>
          <cell r="AC1012" t="str">
            <v>WKS</v>
          </cell>
          <cell r="AE1012" t="str">
            <v>JV#</v>
          </cell>
          <cell r="AF1012" t="str">
            <v>1232</v>
          </cell>
          <cell r="AG1012" t="str">
            <v>FRN</v>
          </cell>
          <cell r="AH1012" t="str">
            <v>6632</v>
          </cell>
          <cell r="AI1012" t="str">
            <v>RP#</v>
          </cell>
          <cell r="AJ1012" t="str">
            <v>000</v>
          </cell>
          <cell r="AK1012" t="str">
            <v>CTL</v>
          </cell>
          <cell r="AM1012" t="str">
            <v>RF#</v>
          </cell>
          <cell r="AU1012" t="str">
            <v>ACCR WD COMM UNPAID INV</v>
          </cell>
          <cell r="AZ1012" t="str">
            <v>FPL Fibernet</v>
          </cell>
        </row>
        <row r="1013">
          <cell r="A1013" t="str">
            <v>107100</v>
          </cell>
          <cell r="B1013" t="str">
            <v>0314</v>
          </cell>
          <cell r="C1013" t="str">
            <v>06600</v>
          </cell>
          <cell r="D1013" t="str">
            <v>0FIBER</v>
          </cell>
          <cell r="E1013" t="str">
            <v>314000</v>
          </cell>
          <cell r="F1013" t="str">
            <v>0675</v>
          </cell>
          <cell r="G1013" t="str">
            <v>52450</v>
          </cell>
          <cell r="H1013" t="str">
            <v>A</v>
          </cell>
          <cell r="I1013" t="str">
            <v>00000041</v>
          </cell>
          <cell r="J1013">
            <v>63</v>
          </cell>
          <cell r="K1013">
            <v>314</v>
          </cell>
          <cell r="L1013">
            <v>6632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 t="str">
            <v>0675</v>
          </cell>
          <cell r="R1013" t="str">
            <v>52450</v>
          </cell>
          <cell r="S1013" t="str">
            <v>200212</v>
          </cell>
          <cell r="T1013" t="str">
            <v>SA01</v>
          </cell>
          <cell r="U1013">
            <v>10.72</v>
          </cell>
          <cell r="W1013">
            <v>0</v>
          </cell>
          <cell r="Y1013">
            <v>0</v>
          </cell>
          <cell r="Z1013">
            <v>0</v>
          </cell>
          <cell r="AA1013" t="str">
            <v>BCH</v>
          </cell>
          <cell r="AB1013" t="str">
            <v>450002351</v>
          </cell>
          <cell r="AC1013" t="str">
            <v>PO#</v>
          </cell>
          <cell r="AE1013" t="str">
            <v>S/R</v>
          </cell>
          <cell r="AI1013" t="str">
            <v>PYN</v>
          </cell>
          <cell r="AJ1013" t="str">
            <v>UNITED PARCEL SVC OF AMER</v>
          </cell>
          <cell r="AK1013" t="str">
            <v>VND</v>
          </cell>
          <cell r="AL1013" t="str">
            <v>362407381</v>
          </cell>
          <cell r="AM1013" t="str">
            <v>FAC</v>
          </cell>
          <cell r="AN1013" t="str">
            <v>000</v>
          </cell>
          <cell r="AQ1013" t="str">
            <v>NVD</v>
          </cell>
          <cell r="AR1013" t="str">
            <v>2002-11-</v>
          </cell>
          <cell r="AU1013" t="str">
            <v>0000R454V3442       UNITED PARCEL SVC OF1900003361</v>
          </cell>
          <cell r="AV1013" t="str">
            <v>WF-BATCH</v>
          </cell>
          <cell r="AW1013" t="str">
            <v>000</v>
          </cell>
          <cell r="AX1013" t="str">
            <v>00</v>
          </cell>
          <cell r="AY1013" t="str">
            <v>0</v>
          </cell>
          <cell r="AZ1013" t="str">
            <v>FPL Fibernet</v>
          </cell>
        </row>
        <row r="1014">
          <cell r="A1014" t="str">
            <v>107100</v>
          </cell>
          <cell r="B1014" t="str">
            <v>0314</v>
          </cell>
          <cell r="C1014" t="str">
            <v>06600</v>
          </cell>
          <cell r="D1014" t="str">
            <v>0FIBER</v>
          </cell>
          <cell r="E1014" t="str">
            <v>314000</v>
          </cell>
          <cell r="F1014" t="str">
            <v>0803</v>
          </cell>
          <cell r="G1014" t="str">
            <v>36000</v>
          </cell>
          <cell r="H1014" t="str">
            <v>A</v>
          </cell>
          <cell r="I1014" t="str">
            <v>00000041</v>
          </cell>
          <cell r="J1014">
            <v>60</v>
          </cell>
          <cell r="K1014">
            <v>314</v>
          </cell>
          <cell r="L1014">
            <v>6632</v>
          </cell>
          <cell r="M1014">
            <v>107</v>
          </cell>
          <cell r="N1014">
            <v>10</v>
          </cell>
          <cell r="O1014">
            <v>0</v>
          </cell>
          <cell r="P1014">
            <v>107.1</v>
          </cell>
          <cell r="Q1014" t="str">
            <v>0803</v>
          </cell>
          <cell r="R1014" t="str">
            <v>36000</v>
          </cell>
          <cell r="S1014" t="str">
            <v>200212</v>
          </cell>
          <cell r="T1014" t="str">
            <v>PY42</v>
          </cell>
          <cell r="U1014">
            <v>68.849999999999994</v>
          </cell>
          <cell r="V1014" t="str">
            <v>LDB</v>
          </cell>
          <cell r="W1014">
            <v>0</v>
          </cell>
          <cell r="X1014" t="str">
            <v>SHR</v>
          </cell>
          <cell r="Y1014">
            <v>2</v>
          </cell>
          <cell r="Z1014">
            <v>2</v>
          </cell>
          <cell r="AA1014" t="str">
            <v>PYP</v>
          </cell>
          <cell r="AB1014" t="str">
            <v xml:space="preserve"> 0000026</v>
          </cell>
          <cell r="AC1014" t="str">
            <v>PYL</v>
          </cell>
          <cell r="AD1014" t="str">
            <v>004368</v>
          </cell>
          <cell r="AE1014" t="str">
            <v>EMP</v>
          </cell>
          <cell r="AF1014" t="str">
            <v>13648</v>
          </cell>
          <cell r="AG1014" t="str">
            <v>JUL</v>
          </cell>
          <cell r="AH1014" t="str">
            <v xml:space="preserve"> 000.00</v>
          </cell>
          <cell r="AI1014" t="str">
            <v>BCH</v>
          </cell>
          <cell r="AJ1014" t="str">
            <v>500</v>
          </cell>
          <cell r="AK1014" t="str">
            <v>CLS</v>
          </cell>
          <cell r="AL1014" t="str">
            <v>R445</v>
          </cell>
          <cell r="AM1014" t="str">
            <v>DTA</v>
          </cell>
          <cell r="AN1014" t="str">
            <v xml:space="preserve"> 00000000000.00</v>
          </cell>
          <cell r="AO1014" t="str">
            <v>DTH</v>
          </cell>
          <cell r="AP1014" t="str">
            <v xml:space="preserve"> 00000000000.00</v>
          </cell>
          <cell r="AV1014" t="str">
            <v>000000000</v>
          </cell>
          <cell r="AW1014" t="str">
            <v>000</v>
          </cell>
          <cell r="AX1014" t="str">
            <v>00</v>
          </cell>
          <cell r="AY1014" t="str">
            <v>0</v>
          </cell>
          <cell r="AZ1014" t="str">
            <v>FPL Fibernet</v>
          </cell>
        </row>
        <row r="1015">
          <cell r="A1015" t="str">
            <v>107100</v>
          </cell>
          <cell r="B1015" t="str">
            <v>0385</v>
          </cell>
          <cell r="C1015" t="str">
            <v>06600</v>
          </cell>
          <cell r="D1015" t="str">
            <v>0FIBER</v>
          </cell>
          <cell r="E1015" t="str">
            <v>385000</v>
          </cell>
          <cell r="F1015" t="str">
            <v>0662</v>
          </cell>
          <cell r="G1015" t="str">
            <v>51450</v>
          </cell>
          <cell r="H1015" t="str">
            <v>A</v>
          </cell>
          <cell r="I1015" t="str">
            <v>00000041</v>
          </cell>
          <cell r="J1015">
            <v>63</v>
          </cell>
          <cell r="K1015">
            <v>385</v>
          </cell>
          <cell r="L1015">
            <v>6632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 t="str">
            <v>0662</v>
          </cell>
          <cell r="R1015" t="str">
            <v>51450</v>
          </cell>
          <cell r="S1015" t="str">
            <v>200212</v>
          </cell>
          <cell r="T1015" t="str">
            <v>SA01</v>
          </cell>
          <cell r="U1015">
            <v>12262.5</v>
          </cell>
          <cell r="W1015">
            <v>0</v>
          </cell>
          <cell r="Y1015">
            <v>0</v>
          </cell>
          <cell r="Z1015">
            <v>1</v>
          </cell>
          <cell r="AA1015" t="str">
            <v>BCH</v>
          </cell>
          <cell r="AB1015" t="str">
            <v>450002350</v>
          </cell>
          <cell r="AC1015" t="str">
            <v>PO#</v>
          </cell>
          <cell r="AD1015" t="str">
            <v>4500094253</v>
          </cell>
          <cell r="AE1015" t="str">
            <v>S/R</v>
          </cell>
          <cell r="AF1015" t="str">
            <v>337</v>
          </cell>
          <cell r="AI1015" t="str">
            <v>PYN</v>
          </cell>
          <cell r="AJ1015" t="str">
            <v>YOUNGS COMMUNICATIONS CO</v>
          </cell>
          <cell r="AK1015" t="str">
            <v>VND</v>
          </cell>
          <cell r="AL1015" t="str">
            <v>591398816</v>
          </cell>
          <cell r="AM1015" t="str">
            <v>FAC</v>
          </cell>
          <cell r="AN1015" t="str">
            <v>000</v>
          </cell>
          <cell r="AQ1015" t="str">
            <v>NVD</v>
          </cell>
          <cell r="AR1015" t="str">
            <v>2002-12-</v>
          </cell>
          <cell r="AU1015" t="str">
            <v>INVOICE# 7086       YOUNGS COMMUNICATION5000003579</v>
          </cell>
          <cell r="AV1015" t="str">
            <v>WF-BATCH</v>
          </cell>
          <cell r="AW1015" t="str">
            <v>000</v>
          </cell>
          <cell r="AX1015" t="str">
            <v>00</v>
          </cell>
          <cell r="AY1015" t="str">
            <v>0</v>
          </cell>
          <cell r="AZ1015" t="str">
            <v>FPL Fibernet</v>
          </cell>
        </row>
        <row r="1016">
          <cell r="A1016" t="str">
            <v>107100</v>
          </cell>
          <cell r="B1016" t="str">
            <v>0313</v>
          </cell>
          <cell r="C1016" t="str">
            <v>06600</v>
          </cell>
          <cell r="D1016" t="str">
            <v>0FIBER</v>
          </cell>
          <cell r="E1016" t="str">
            <v>313000</v>
          </cell>
          <cell r="F1016" t="str">
            <v>0662</v>
          </cell>
          <cell r="G1016" t="str">
            <v>51450</v>
          </cell>
          <cell r="H1016" t="str">
            <v>A</v>
          </cell>
          <cell r="I1016" t="str">
            <v>00000041</v>
          </cell>
          <cell r="J1016">
            <v>63</v>
          </cell>
          <cell r="K1016">
            <v>313</v>
          </cell>
          <cell r="L1016">
            <v>6633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 t="str">
            <v>0662</v>
          </cell>
          <cell r="R1016" t="str">
            <v>51450</v>
          </cell>
          <cell r="S1016" t="str">
            <v>200212</v>
          </cell>
          <cell r="T1016" t="str">
            <v>SA01</v>
          </cell>
          <cell r="U1016">
            <v>477.3</v>
          </cell>
          <cell r="W1016">
            <v>0</v>
          </cell>
          <cell r="Y1016">
            <v>0</v>
          </cell>
          <cell r="Z1016">
            <v>1</v>
          </cell>
          <cell r="AA1016" t="str">
            <v>BCH</v>
          </cell>
          <cell r="AB1016" t="str">
            <v>450002350</v>
          </cell>
          <cell r="AC1016" t="str">
            <v>PO#</v>
          </cell>
          <cell r="AD1016" t="str">
            <v>4500030221</v>
          </cell>
          <cell r="AE1016" t="str">
            <v>S/R</v>
          </cell>
          <cell r="AF1016" t="str">
            <v>NET</v>
          </cell>
          <cell r="AI1016" t="str">
            <v>PYN</v>
          </cell>
          <cell r="AJ1016" t="str">
            <v>W D COMMUNICATIONS INC</v>
          </cell>
          <cell r="AK1016" t="str">
            <v>VND</v>
          </cell>
          <cell r="AL1016" t="str">
            <v>591953252</v>
          </cell>
          <cell r="AM1016" t="str">
            <v>FAC</v>
          </cell>
          <cell r="AN1016" t="str">
            <v>000</v>
          </cell>
          <cell r="AQ1016" t="str">
            <v>NVD</v>
          </cell>
          <cell r="AR1016" t="str">
            <v>2002-12-</v>
          </cell>
          <cell r="AU1016" t="str">
            <v>INVOICE# 26519      W D COMMUNICATIONS I5000003532</v>
          </cell>
          <cell r="AV1016" t="str">
            <v>WF-BATCH</v>
          </cell>
          <cell r="AW1016" t="str">
            <v>000</v>
          </cell>
          <cell r="AX1016" t="str">
            <v>00</v>
          </cell>
          <cell r="AY1016" t="str">
            <v>0</v>
          </cell>
          <cell r="AZ1016" t="str">
            <v>FPL Fibernet</v>
          </cell>
        </row>
        <row r="1017">
          <cell r="A1017" t="str">
            <v>107100</v>
          </cell>
          <cell r="B1017" t="str">
            <v>0313</v>
          </cell>
          <cell r="C1017" t="str">
            <v>06600</v>
          </cell>
          <cell r="D1017" t="str">
            <v>0FIBER</v>
          </cell>
          <cell r="E1017" t="str">
            <v>313000</v>
          </cell>
          <cell r="F1017" t="str">
            <v>0662</v>
          </cell>
          <cell r="G1017" t="str">
            <v>51450</v>
          </cell>
          <cell r="H1017" t="str">
            <v>A</v>
          </cell>
          <cell r="I1017" t="str">
            <v>00000041</v>
          </cell>
          <cell r="J1017">
            <v>63</v>
          </cell>
          <cell r="K1017">
            <v>313</v>
          </cell>
          <cell r="L1017">
            <v>6633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 t="str">
            <v>0662</v>
          </cell>
          <cell r="R1017" t="str">
            <v>51450</v>
          </cell>
          <cell r="S1017" t="str">
            <v>200212</v>
          </cell>
          <cell r="T1017" t="str">
            <v>SA01</v>
          </cell>
          <cell r="U1017">
            <v>598.5</v>
          </cell>
          <cell r="W1017">
            <v>0</v>
          </cell>
          <cell r="Y1017">
            <v>0</v>
          </cell>
          <cell r="Z1017">
            <v>1</v>
          </cell>
          <cell r="AA1017" t="str">
            <v>BCH</v>
          </cell>
          <cell r="AB1017" t="str">
            <v>450002350</v>
          </cell>
          <cell r="AC1017" t="str">
            <v>PO#</v>
          </cell>
          <cell r="AD1017" t="str">
            <v>4500030221</v>
          </cell>
          <cell r="AE1017" t="str">
            <v>S/R</v>
          </cell>
          <cell r="AF1017" t="str">
            <v>NET</v>
          </cell>
          <cell r="AI1017" t="str">
            <v>PYN</v>
          </cell>
          <cell r="AJ1017" t="str">
            <v>W D COMMUNICATIONS INC</v>
          </cell>
          <cell r="AK1017" t="str">
            <v>VND</v>
          </cell>
          <cell r="AL1017" t="str">
            <v>591953252</v>
          </cell>
          <cell r="AM1017" t="str">
            <v>FAC</v>
          </cell>
          <cell r="AN1017" t="str">
            <v>000</v>
          </cell>
          <cell r="AQ1017" t="str">
            <v>NVD</v>
          </cell>
          <cell r="AR1017" t="str">
            <v>2002-12-</v>
          </cell>
          <cell r="AU1017" t="str">
            <v>INVOICE# 26432      W D COMMUNICATIONS I5000003535</v>
          </cell>
          <cell r="AV1017" t="str">
            <v>WF-BATCH</v>
          </cell>
          <cell r="AW1017" t="str">
            <v>000</v>
          </cell>
          <cell r="AX1017" t="str">
            <v>00</v>
          </cell>
          <cell r="AY1017" t="str">
            <v>0</v>
          </cell>
          <cell r="AZ1017" t="str">
            <v>FPL Fibernet</v>
          </cell>
        </row>
        <row r="1018">
          <cell r="A1018" t="str">
            <v>107100</v>
          </cell>
          <cell r="B1018" t="str">
            <v>0313</v>
          </cell>
          <cell r="C1018" t="str">
            <v>06600</v>
          </cell>
          <cell r="D1018" t="str">
            <v>0FIBER</v>
          </cell>
          <cell r="E1018" t="str">
            <v>313000</v>
          </cell>
          <cell r="F1018" t="str">
            <v>0662</v>
          </cell>
          <cell r="G1018" t="str">
            <v>51450</v>
          </cell>
          <cell r="H1018" t="str">
            <v>A</v>
          </cell>
          <cell r="I1018" t="str">
            <v>00000041</v>
          </cell>
          <cell r="J1018">
            <v>63</v>
          </cell>
          <cell r="K1018">
            <v>313</v>
          </cell>
          <cell r="L1018">
            <v>6633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 t="str">
            <v>0662</v>
          </cell>
          <cell r="R1018" t="str">
            <v>51450</v>
          </cell>
          <cell r="S1018" t="str">
            <v>200212</v>
          </cell>
          <cell r="T1018" t="str">
            <v>SA01</v>
          </cell>
          <cell r="U1018">
            <v>795</v>
          </cell>
          <cell r="W1018">
            <v>0</v>
          </cell>
          <cell r="Y1018">
            <v>0</v>
          </cell>
          <cell r="Z1018">
            <v>1</v>
          </cell>
          <cell r="AA1018" t="str">
            <v>BCH</v>
          </cell>
          <cell r="AB1018" t="str">
            <v>450002350</v>
          </cell>
          <cell r="AC1018" t="str">
            <v>PO#</v>
          </cell>
          <cell r="AD1018" t="str">
            <v>4500030221</v>
          </cell>
          <cell r="AE1018" t="str">
            <v>S/R</v>
          </cell>
          <cell r="AF1018" t="str">
            <v>NET</v>
          </cell>
          <cell r="AI1018" t="str">
            <v>PYN</v>
          </cell>
          <cell r="AJ1018" t="str">
            <v>W D COMMUNICATIONS INC</v>
          </cell>
          <cell r="AK1018" t="str">
            <v>VND</v>
          </cell>
          <cell r="AL1018" t="str">
            <v>591953252</v>
          </cell>
          <cell r="AM1018" t="str">
            <v>FAC</v>
          </cell>
          <cell r="AN1018" t="str">
            <v>000</v>
          </cell>
          <cell r="AQ1018" t="str">
            <v>NVD</v>
          </cell>
          <cell r="AR1018" t="str">
            <v>2002-12-</v>
          </cell>
          <cell r="AU1018" t="str">
            <v>INVOICE# 26436      W D COMMUNICATIONS I5000003536</v>
          </cell>
          <cell r="AV1018" t="str">
            <v>WF-BATCH</v>
          </cell>
          <cell r="AW1018" t="str">
            <v>000</v>
          </cell>
          <cell r="AX1018" t="str">
            <v>00</v>
          </cell>
          <cell r="AY1018" t="str">
            <v>0</v>
          </cell>
          <cell r="AZ1018" t="str">
            <v>FPL Fibernet</v>
          </cell>
        </row>
        <row r="1019">
          <cell r="A1019" t="str">
            <v>107100</v>
          </cell>
          <cell r="B1019" t="str">
            <v>0313</v>
          </cell>
          <cell r="C1019" t="str">
            <v>06600</v>
          </cell>
          <cell r="D1019" t="str">
            <v>0FIBER</v>
          </cell>
          <cell r="E1019" t="str">
            <v>313000</v>
          </cell>
          <cell r="F1019" t="str">
            <v>0662</v>
          </cell>
          <cell r="G1019" t="str">
            <v>51450</v>
          </cell>
          <cell r="H1019" t="str">
            <v>A</v>
          </cell>
          <cell r="I1019" t="str">
            <v>00000041</v>
          </cell>
          <cell r="J1019">
            <v>63</v>
          </cell>
          <cell r="K1019">
            <v>313</v>
          </cell>
          <cell r="L1019">
            <v>6633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 t="str">
            <v>0662</v>
          </cell>
          <cell r="R1019" t="str">
            <v>51450</v>
          </cell>
          <cell r="S1019" t="str">
            <v>200212</v>
          </cell>
          <cell r="T1019" t="str">
            <v>SA01</v>
          </cell>
          <cell r="U1019">
            <v>2386.5</v>
          </cell>
          <cell r="W1019">
            <v>0</v>
          </cell>
          <cell r="Y1019">
            <v>0</v>
          </cell>
          <cell r="Z1019">
            <v>1</v>
          </cell>
          <cell r="AA1019" t="str">
            <v>BCH</v>
          </cell>
          <cell r="AB1019" t="str">
            <v>450002350</v>
          </cell>
          <cell r="AC1019" t="str">
            <v>PO#</v>
          </cell>
          <cell r="AD1019" t="str">
            <v>4500030221</v>
          </cell>
          <cell r="AE1019" t="str">
            <v>S/R</v>
          </cell>
          <cell r="AF1019" t="str">
            <v>NET</v>
          </cell>
          <cell r="AI1019" t="str">
            <v>PYN</v>
          </cell>
          <cell r="AJ1019" t="str">
            <v>W D COMMUNICATIONS INC</v>
          </cell>
          <cell r="AK1019" t="str">
            <v>VND</v>
          </cell>
          <cell r="AL1019" t="str">
            <v>591953252</v>
          </cell>
          <cell r="AM1019" t="str">
            <v>FAC</v>
          </cell>
          <cell r="AN1019" t="str">
            <v>000</v>
          </cell>
          <cell r="AQ1019" t="str">
            <v>NVD</v>
          </cell>
          <cell r="AR1019" t="str">
            <v>2002-12-</v>
          </cell>
          <cell r="AU1019" t="str">
            <v>INVOICE# 26348      W D COMMUNICATIONS I5000003548</v>
          </cell>
          <cell r="AV1019" t="str">
            <v>WF-BATCH</v>
          </cell>
          <cell r="AW1019" t="str">
            <v>000</v>
          </cell>
          <cell r="AX1019" t="str">
            <v>00</v>
          </cell>
          <cell r="AY1019" t="str">
            <v>0</v>
          </cell>
          <cell r="AZ1019" t="str">
            <v>FPL Fibernet</v>
          </cell>
        </row>
        <row r="1020">
          <cell r="A1020" t="str">
            <v>107100</v>
          </cell>
          <cell r="B1020" t="str">
            <v>0313</v>
          </cell>
          <cell r="C1020" t="str">
            <v>06600</v>
          </cell>
          <cell r="D1020" t="str">
            <v>0FIBER</v>
          </cell>
          <cell r="E1020" t="str">
            <v>313000</v>
          </cell>
          <cell r="F1020" t="str">
            <v>0662</v>
          </cell>
          <cell r="G1020" t="str">
            <v>65000</v>
          </cell>
          <cell r="H1020" t="str">
            <v>A</v>
          </cell>
          <cell r="I1020" t="str">
            <v>00000041</v>
          </cell>
          <cell r="J1020">
            <v>63</v>
          </cell>
          <cell r="K1020">
            <v>313</v>
          </cell>
          <cell r="L1020">
            <v>6633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 t="str">
            <v>0662</v>
          </cell>
          <cell r="R1020" t="str">
            <v>65000</v>
          </cell>
          <cell r="S1020" t="str">
            <v>200212</v>
          </cell>
          <cell r="T1020" t="str">
            <v>CA01</v>
          </cell>
          <cell r="U1020">
            <v>1987.5</v>
          </cell>
          <cell r="V1020" t="str">
            <v>LDB</v>
          </cell>
          <cell r="W1020">
            <v>0</v>
          </cell>
          <cell r="Y1020">
            <v>0</v>
          </cell>
          <cell r="Z1020">
            <v>0</v>
          </cell>
          <cell r="AA1020" t="str">
            <v>BCH</v>
          </cell>
          <cell r="AB1020" t="str">
            <v>0029</v>
          </cell>
          <cell r="AC1020" t="str">
            <v>WKS</v>
          </cell>
          <cell r="AE1020" t="str">
            <v>JV#</v>
          </cell>
          <cell r="AF1020" t="str">
            <v>1232</v>
          </cell>
          <cell r="AG1020" t="str">
            <v>FRN</v>
          </cell>
          <cell r="AH1020" t="str">
            <v>6633</v>
          </cell>
          <cell r="AI1020" t="str">
            <v>RP#</v>
          </cell>
          <cell r="AJ1020" t="str">
            <v>000</v>
          </cell>
          <cell r="AK1020" t="str">
            <v>CTL</v>
          </cell>
          <cell r="AM1020" t="str">
            <v>RF#</v>
          </cell>
          <cell r="AU1020" t="str">
            <v>ACCR WD COMM UNPAID INV</v>
          </cell>
          <cell r="AZ1020" t="str">
            <v>FPL Fibernet</v>
          </cell>
        </row>
        <row r="1021">
          <cell r="A1021" t="str">
            <v>107100</v>
          </cell>
          <cell r="B1021" t="str">
            <v>0313</v>
          </cell>
          <cell r="C1021" t="str">
            <v>06600</v>
          </cell>
          <cell r="D1021" t="str">
            <v>0FIBER</v>
          </cell>
          <cell r="E1021" t="str">
            <v>313000</v>
          </cell>
          <cell r="F1021" t="str">
            <v>0662</v>
          </cell>
          <cell r="G1021" t="str">
            <v>65000</v>
          </cell>
          <cell r="H1021" t="str">
            <v>A</v>
          </cell>
          <cell r="I1021" t="str">
            <v>00000041</v>
          </cell>
          <cell r="J1021">
            <v>63</v>
          </cell>
          <cell r="K1021">
            <v>313</v>
          </cell>
          <cell r="L1021">
            <v>6633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 t="str">
            <v>0662</v>
          </cell>
          <cell r="R1021" t="str">
            <v>65000</v>
          </cell>
          <cell r="S1021" t="str">
            <v>200212</v>
          </cell>
          <cell r="T1021" t="str">
            <v>CA01</v>
          </cell>
          <cell r="U1021">
            <v>1987.5</v>
          </cell>
          <cell r="V1021" t="str">
            <v>LDB</v>
          </cell>
          <cell r="W1021">
            <v>0</v>
          </cell>
          <cell r="Y1021">
            <v>0</v>
          </cell>
          <cell r="Z1021">
            <v>0</v>
          </cell>
          <cell r="AA1021" t="str">
            <v>BCH</v>
          </cell>
          <cell r="AB1021" t="str">
            <v>0033</v>
          </cell>
          <cell r="AC1021" t="str">
            <v>WKS</v>
          </cell>
          <cell r="AE1021" t="str">
            <v>JV#</v>
          </cell>
          <cell r="AF1021" t="str">
            <v>1232</v>
          </cell>
          <cell r="AG1021" t="str">
            <v>FRN</v>
          </cell>
          <cell r="AH1021" t="str">
            <v>6633</v>
          </cell>
          <cell r="AI1021" t="str">
            <v>RP#</v>
          </cell>
          <cell r="AJ1021" t="str">
            <v>000</v>
          </cell>
          <cell r="AK1021" t="str">
            <v>CTL</v>
          </cell>
          <cell r="AM1021" t="str">
            <v>RF#</v>
          </cell>
          <cell r="AU1021" t="str">
            <v>ACCR WD COMM UNPAID INV</v>
          </cell>
          <cell r="AZ1021" t="str">
            <v>FPL Fibernet</v>
          </cell>
        </row>
        <row r="1022">
          <cell r="A1022" t="str">
            <v>107100</v>
          </cell>
          <cell r="B1022" t="str">
            <v>0313</v>
          </cell>
          <cell r="C1022" t="str">
            <v>06600</v>
          </cell>
          <cell r="D1022" t="str">
            <v>0FIBER</v>
          </cell>
          <cell r="E1022" t="str">
            <v>313000</v>
          </cell>
          <cell r="F1022" t="str">
            <v>0662</v>
          </cell>
          <cell r="G1022" t="str">
            <v>65000</v>
          </cell>
          <cell r="H1022" t="str">
            <v>A</v>
          </cell>
          <cell r="I1022" t="str">
            <v>00000041</v>
          </cell>
          <cell r="J1022">
            <v>63</v>
          </cell>
          <cell r="K1022">
            <v>313</v>
          </cell>
          <cell r="L1022">
            <v>6633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 t="str">
            <v>0662</v>
          </cell>
          <cell r="R1022" t="str">
            <v>65000</v>
          </cell>
          <cell r="S1022" t="str">
            <v>200212</v>
          </cell>
          <cell r="T1022" t="str">
            <v>CA01</v>
          </cell>
          <cell r="U1022">
            <v>-1987.5</v>
          </cell>
          <cell r="V1022" t="str">
            <v>LDB</v>
          </cell>
          <cell r="W1022">
            <v>0</v>
          </cell>
          <cell r="Y1022">
            <v>0</v>
          </cell>
          <cell r="Z1022">
            <v>0</v>
          </cell>
          <cell r="AA1022" t="str">
            <v>BCH</v>
          </cell>
          <cell r="AB1022" t="str">
            <v>0034</v>
          </cell>
          <cell r="AC1022" t="str">
            <v>WKS</v>
          </cell>
          <cell r="AE1022" t="str">
            <v>JV#</v>
          </cell>
          <cell r="AF1022" t="str">
            <v>1232</v>
          </cell>
          <cell r="AG1022" t="str">
            <v>FRN</v>
          </cell>
          <cell r="AH1022" t="str">
            <v>6633</v>
          </cell>
          <cell r="AI1022" t="str">
            <v>RP#</v>
          </cell>
          <cell r="AJ1022" t="str">
            <v>000</v>
          </cell>
          <cell r="AK1022" t="str">
            <v>CTL</v>
          </cell>
          <cell r="AM1022" t="str">
            <v>RF#</v>
          </cell>
          <cell r="AU1022" t="str">
            <v>ACCR WD COMM UNPAID INV</v>
          </cell>
          <cell r="AZ1022" t="str">
            <v>FPL Fibernet</v>
          </cell>
        </row>
        <row r="1023">
          <cell r="A1023" t="str">
            <v>107100</v>
          </cell>
          <cell r="B1023" t="str">
            <v>0313</v>
          </cell>
          <cell r="C1023" t="str">
            <v>06600</v>
          </cell>
          <cell r="D1023" t="str">
            <v>0FIBER</v>
          </cell>
          <cell r="E1023" t="str">
            <v>313000</v>
          </cell>
          <cell r="F1023" t="str">
            <v>0790</v>
          </cell>
          <cell r="G1023" t="str">
            <v>65000</v>
          </cell>
          <cell r="H1023" t="str">
            <v>A</v>
          </cell>
          <cell r="I1023" t="str">
            <v>00000041</v>
          </cell>
          <cell r="J1023">
            <v>63</v>
          </cell>
          <cell r="K1023">
            <v>313</v>
          </cell>
          <cell r="L1023">
            <v>6633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 t="str">
            <v>0790</v>
          </cell>
          <cell r="R1023" t="str">
            <v>65000</v>
          </cell>
          <cell r="S1023" t="str">
            <v>200212</v>
          </cell>
          <cell r="T1023" t="str">
            <v>CA01</v>
          </cell>
          <cell r="U1023">
            <v>17786.5</v>
          </cell>
          <cell r="V1023" t="str">
            <v>LDB</v>
          </cell>
          <cell r="W1023">
            <v>0</v>
          </cell>
          <cell r="Y1023">
            <v>0</v>
          </cell>
          <cell r="Z1023">
            <v>0</v>
          </cell>
          <cell r="AA1023" t="str">
            <v>BCH</v>
          </cell>
          <cell r="AB1023" t="str">
            <v>0014</v>
          </cell>
          <cell r="AC1023" t="str">
            <v>WKS</v>
          </cell>
          <cell r="AE1023" t="str">
            <v>JV#</v>
          </cell>
          <cell r="AF1023" t="str">
            <v>1232</v>
          </cell>
          <cell r="AG1023" t="str">
            <v>FRN</v>
          </cell>
          <cell r="AH1023" t="str">
            <v>6633</v>
          </cell>
          <cell r="AI1023" t="str">
            <v>RP#</v>
          </cell>
          <cell r="AJ1023" t="str">
            <v>000</v>
          </cell>
          <cell r="AK1023" t="str">
            <v>CTL</v>
          </cell>
          <cell r="AM1023" t="str">
            <v>RF#</v>
          </cell>
          <cell r="AU1023" t="str">
            <v>ACCRUAL OF DEC 02 CAPITAL</v>
          </cell>
          <cell r="AZ1023" t="str">
            <v>FPL Fibernet</v>
          </cell>
        </row>
        <row r="1024">
          <cell r="A1024" t="str">
            <v>107100</v>
          </cell>
          <cell r="B1024" t="str">
            <v>0313</v>
          </cell>
          <cell r="C1024" t="str">
            <v>06600</v>
          </cell>
          <cell r="D1024" t="str">
            <v>0FIBER</v>
          </cell>
          <cell r="E1024" t="str">
            <v>313000</v>
          </cell>
          <cell r="F1024" t="str">
            <v>0790</v>
          </cell>
          <cell r="G1024" t="str">
            <v>65000</v>
          </cell>
          <cell r="H1024" t="str">
            <v>A</v>
          </cell>
          <cell r="I1024" t="str">
            <v>00000041</v>
          </cell>
          <cell r="J1024">
            <v>63</v>
          </cell>
          <cell r="K1024">
            <v>313</v>
          </cell>
          <cell r="L1024">
            <v>6633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 t="str">
            <v>0790</v>
          </cell>
          <cell r="R1024" t="str">
            <v>65000</v>
          </cell>
          <cell r="S1024" t="str">
            <v>200212</v>
          </cell>
          <cell r="T1024" t="str">
            <v>CA01</v>
          </cell>
          <cell r="U1024">
            <v>-17786.5</v>
          </cell>
          <cell r="V1024" t="str">
            <v>LDB</v>
          </cell>
          <cell r="W1024">
            <v>0</v>
          </cell>
          <cell r="Y1024">
            <v>0</v>
          </cell>
          <cell r="Z1024">
            <v>0</v>
          </cell>
          <cell r="AA1024" t="str">
            <v>BCH</v>
          </cell>
          <cell r="AB1024" t="str">
            <v>0049</v>
          </cell>
          <cell r="AC1024" t="str">
            <v>WKS</v>
          </cell>
          <cell r="AE1024" t="str">
            <v>JV#</v>
          </cell>
          <cell r="AF1024" t="str">
            <v>1232</v>
          </cell>
          <cell r="AG1024" t="str">
            <v>FRN</v>
          </cell>
          <cell r="AH1024" t="str">
            <v>6633</v>
          </cell>
          <cell r="AI1024" t="str">
            <v>RP#</v>
          </cell>
          <cell r="AJ1024" t="str">
            <v>000</v>
          </cell>
          <cell r="AK1024" t="str">
            <v>CTL</v>
          </cell>
          <cell r="AM1024" t="str">
            <v>RF#</v>
          </cell>
          <cell r="AU1024" t="str">
            <v>ACCR REVERSAL OF DEC 02</v>
          </cell>
          <cell r="AZ1024" t="str">
            <v>FPL Fibernet</v>
          </cell>
        </row>
        <row r="1025">
          <cell r="A1025" t="str">
            <v>107100</v>
          </cell>
          <cell r="B1025" t="str">
            <v>0313</v>
          </cell>
          <cell r="C1025" t="str">
            <v>06600</v>
          </cell>
          <cell r="D1025" t="str">
            <v>0FIBER</v>
          </cell>
          <cell r="E1025" t="str">
            <v>313000</v>
          </cell>
          <cell r="F1025" t="str">
            <v>0790</v>
          </cell>
          <cell r="G1025" t="str">
            <v>65000</v>
          </cell>
          <cell r="H1025" t="str">
            <v>A</v>
          </cell>
          <cell r="I1025" t="str">
            <v>00000041</v>
          </cell>
          <cell r="J1025">
            <v>63</v>
          </cell>
          <cell r="K1025">
            <v>313</v>
          </cell>
          <cell r="L1025">
            <v>6633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 t="str">
            <v>0790</v>
          </cell>
          <cell r="R1025" t="str">
            <v>65000</v>
          </cell>
          <cell r="S1025" t="str">
            <v>200212</v>
          </cell>
          <cell r="T1025" t="str">
            <v>CA01</v>
          </cell>
          <cell r="U1025">
            <v>-22044</v>
          </cell>
          <cell r="V1025" t="str">
            <v>LDB</v>
          </cell>
          <cell r="W1025">
            <v>0</v>
          </cell>
          <cell r="Y1025">
            <v>0</v>
          </cell>
          <cell r="Z1025">
            <v>0</v>
          </cell>
          <cell r="AA1025" t="str">
            <v>BCH</v>
          </cell>
          <cell r="AB1025" t="str">
            <v>0003</v>
          </cell>
          <cell r="AC1025" t="str">
            <v>WKS</v>
          </cell>
          <cell r="AE1025" t="str">
            <v>JV#</v>
          </cell>
          <cell r="AF1025" t="str">
            <v>1232</v>
          </cell>
          <cell r="AG1025" t="str">
            <v>FRN</v>
          </cell>
          <cell r="AH1025" t="str">
            <v>6633</v>
          </cell>
          <cell r="AI1025" t="str">
            <v>RP#</v>
          </cell>
          <cell r="AJ1025" t="str">
            <v>000</v>
          </cell>
          <cell r="AK1025" t="str">
            <v>CTL</v>
          </cell>
          <cell r="AM1025" t="str">
            <v>RF#</v>
          </cell>
          <cell r="AU1025" t="str">
            <v>AC-REV ACCRUAL OF OCT 02 CAPITA</v>
          </cell>
          <cell r="AZ1025" t="str">
            <v>FPL Fibernet</v>
          </cell>
        </row>
        <row r="1026">
          <cell r="A1026" t="str">
            <v>107100</v>
          </cell>
          <cell r="B1026" t="str">
            <v>0313</v>
          </cell>
          <cell r="C1026" t="str">
            <v>06600</v>
          </cell>
          <cell r="D1026" t="str">
            <v>0FIBER</v>
          </cell>
          <cell r="E1026" t="str">
            <v>313000</v>
          </cell>
          <cell r="F1026" t="str">
            <v>0790</v>
          </cell>
          <cell r="G1026" t="str">
            <v>65000</v>
          </cell>
          <cell r="H1026" t="str">
            <v>A</v>
          </cell>
          <cell r="I1026" t="str">
            <v>00000041</v>
          </cell>
          <cell r="J1026">
            <v>63</v>
          </cell>
          <cell r="K1026">
            <v>313</v>
          </cell>
          <cell r="L1026">
            <v>6633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 t="str">
            <v>0790</v>
          </cell>
          <cell r="R1026" t="str">
            <v>65000</v>
          </cell>
          <cell r="S1026" t="str">
            <v>200212</v>
          </cell>
          <cell r="T1026" t="str">
            <v>CA01</v>
          </cell>
          <cell r="U1026">
            <v>-28193.01</v>
          </cell>
          <cell r="V1026" t="str">
            <v>LDB</v>
          </cell>
          <cell r="W1026">
            <v>0</v>
          </cell>
          <cell r="Y1026">
            <v>0</v>
          </cell>
          <cell r="Z1026">
            <v>0</v>
          </cell>
          <cell r="AA1026" t="str">
            <v>BCH</v>
          </cell>
          <cell r="AB1026" t="str">
            <v>0023</v>
          </cell>
          <cell r="AC1026" t="str">
            <v>WKS</v>
          </cell>
          <cell r="AE1026" t="str">
            <v>JV#</v>
          </cell>
          <cell r="AF1026" t="str">
            <v>1232</v>
          </cell>
          <cell r="AG1026" t="str">
            <v>FRN</v>
          </cell>
          <cell r="AH1026" t="str">
            <v>6633</v>
          </cell>
          <cell r="AI1026" t="str">
            <v>RP#</v>
          </cell>
          <cell r="AJ1026" t="str">
            <v>000</v>
          </cell>
          <cell r="AK1026" t="str">
            <v>CTL</v>
          </cell>
          <cell r="AM1026" t="str">
            <v>RF#</v>
          </cell>
          <cell r="AU1026" t="str">
            <v>TO PLACE IN SERVICE</v>
          </cell>
          <cell r="AZ1026" t="str">
            <v>FPL Fibernet</v>
          </cell>
        </row>
        <row r="1027">
          <cell r="A1027" t="str">
            <v>107100</v>
          </cell>
          <cell r="B1027" t="str">
            <v>0312</v>
          </cell>
          <cell r="C1027" t="str">
            <v>06600</v>
          </cell>
          <cell r="D1027" t="str">
            <v>0FIBER</v>
          </cell>
          <cell r="E1027" t="str">
            <v>312000</v>
          </cell>
          <cell r="F1027" t="str">
            <v>0662</v>
          </cell>
          <cell r="G1027" t="str">
            <v>51450</v>
          </cell>
          <cell r="H1027" t="str">
            <v>A</v>
          </cell>
          <cell r="I1027" t="str">
            <v>00000041</v>
          </cell>
          <cell r="J1027">
            <v>63</v>
          </cell>
          <cell r="K1027">
            <v>312</v>
          </cell>
          <cell r="L1027">
            <v>6634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 t="str">
            <v>0662</v>
          </cell>
          <cell r="R1027" t="str">
            <v>51450</v>
          </cell>
          <cell r="S1027" t="str">
            <v>200212</v>
          </cell>
          <cell r="T1027" t="str">
            <v>SA01</v>
          </cell>
          <cell r="U1027">
            <v>1134</v>
          </cell>
          <cell r="W1027">
            <v>0</v>
          </cell>
          <cell r="Y1027">
            <v>0</v>
          </cell>
          <cell r="Z1027">
            <v>1</v>
          </cell>
          <cell r="AA1027" t="str">
            <v>BCH</v>
          </cell>
          <cell r="AB1027" t="str">
            <v>450002339</v>
          </cell>
          <cell r="AC1027" t="str">
            <v>PO#</v>
          </cell>
          <cell r="AD1027" t="str">
            <v>4500038164</v>
          </cell>
          <cell r="AE1027" t="str">
            <v>S/R</v>
          </cell>
          <cell r="AF1027" t="str">
            <v>337</v>
          </cell>
          <cell r="AI1027" t="str">
            <v>PYN</v>
          </cell>
          <cell r="AJ1027" t="str">
            <v>THE FISHEL COMPANY</v>
          </cell>
          <cell r="AK1027" t="str">
            <v>VND</v>
          </cell>
          <cell r="AL1027" t="str">
            <v>314360115</v>
          </cell>
          <cell r="AM1027" t="str">
            <v>FAC</v>
          </cell>
          <cell r="AN1027" t="str">
            <v>000</v>
          </cell>
          <cell r="AQ1027" t="str">
            <v>NVD</v>
          </cell>
          <cell r="AR1027" t="str">
            <v>2002-12-</v>
          </cell>
          <cell r="AU1027" t="str">
            <v>INVOICE# 3702-00109 THE FISHEL COMPANY  5000003466</v>
          </cell>
          <cell r="AV1027" t="str">
            <v>WF-BATCH</v>
          </cell>
          <cell r="AW1027" t="str">
            <v>000</v>
          </cell>
          <cell r="AX1027" t="str">
            <v>00</v>
          </cell>
          <cell r="AY1027" t="str">
            <v>0</v>
          </cell>
          <cell r="AZ1027" t="str">
            <v>FPL Fibernet</v>
          </cell>
        </row>
        <row r="1028">
          <cell r="A1028" t="str">
            <v>107100</v>
          </cell>
          <cell r="B1028" t="str">
            <v>0312</v>
          </cell>
          <cell r="C1028" t="str">
            <v>06600</v>
          </cell>
          <cell r="D1028" t="str">
            <v>0FIBER</v>
          </cell>
          <cell r="E1028" t="str">
            <v>312000</v>
          </cell>
          <cell r="F1028" t="str">
            <v>0790</v>
          </cell>
          <cell r="G1028" t="str">
            <v>65000</v>
          </cell>
          <cell r="H1028" t="str">
            <v>A</v>
          </cell>
          <cell r="I1028" t="str">
            <v>00000041</v>
          </cell>
          <cell r="J1028">
            <v>63</v>
          </cell>
          <cell r="K1028">
            <v>312</v>
          </cell>
          <cell r="L1028">
            <v>6634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 t="str">
            <v>0790</v>
          </cell>
          <cell r="R1028" t="str">
            <v>65000</v>
          </cell>
          <cell r="S1028" t="str">
            <v>200212</v>
          </cell>
          <cell r="T1028" t="str">
            <v>CA01</v>
          </cell>
          <cell r="U1028">
            <v>17000</v>
          </cell>
          <cell r="V1028" t="str">
            <v>LDB</v>
          </cell>
          <cell r="W1028">
            <v>0</v>
          </cell>
          <cell r="Y1028">
            <v>0</v>
          </cell>
          <cell r="Z1028">
            <v>0</v>
          </cell>
          <cell r="AA1028" t="str">
            <v>BCH</v>
          </cell>
          <cell r="AB1028" t="str">
            <v>0014</v>
          </cell>
          <cell r="AC1028" t="str">
            <v>WKS</v>
          </cell>
          <cell r="AE1028" t="str">
            <v>JV#</v>
          </cell>
          <cell r="AF1028" t="str">
            <v>1232</v>
          </cell>
          <cell r="AG1028" t="str">
            <v>FRN</v>
          </cell>
          <cell r="AH1028" t="str">
            <v>6634</v>
          </cell>
          <cell r="AI1028" t="str">
            <v>RP#</v>
          </cell>
          <cell r="AJ1028" t="str">
            <v>000</v>
          </cell>
          <cell r="AK1028" t="str">
            <v>CTL</v>
          </cell>
          <cell r="AM1028" t="str">
            <v>RF#</v>
          </cell>
          <cell r="AU1028" t="str">
            <v>ACCRUAL OF DEC 02 CAPITAL</v>
          </cell>
          <cell r="AZ1028" t="str">
            <v>FPL Fibernet</v>
          </cell>
        </row>
        <row r="1029">
          <cell r="A1029" t="str">
            <v>107100</v>
          </cell>
          <cell r="B1029" t="str">
            <v>0312</v>
          </cell>
          <cell r="C1029" t="str">
            <v>06600</v>
          </cell>
          <cell r="D1029" t="str">
            <v>0FIBER</v>
          </cell>
          <cell r="E1029" t="str">
            <v>312000</v>
          </cell>
          <cell r="F1029" t="str">
            <v>0790</v>
          </cell>
          <cell r="G1029" t="str">
            <v>65000</v>
          </cell>
          <cell r="H1029" t="str">
            <v>A</v>
          </cell>
          <cell r="I1029" t="str">
            <v>00000041</v>
          </cell>
          <cell r="J1029">
            <v>63</v>
          </cell>
          <cell r="K1029">
            <v>312</v>
          </cell>
          <cell r="L1029">
            <v>6634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 t="str">
            <v>0790</v>
          </cell>
          <cell r="R1029" t="str">
            <v>65000</v>
          </cell>
          <cell r="S1029" t="str">
            <v>200212</v>
          </cell>
          <cell r="T1029" t="str">
            <v>CA01</v>
          </cell>
          <cell r="U1029">
            <v>-23740.44</v>
          </cell>
          <cell r="V1029" t="str">
            <v>LDB</v>
          </cell>
          <cell r="W1029">
            <v>0</v>
          </cell>
          <cell r="Y1029">
            <v>0</v>
          </cell>
          <cell r="Z1029">
            <v>0</v>
          </cell>
          <cell r="AA1029" t="str">
            <v>BCH</v>
          </cell>
          <cell r="AB1029" t="str">
            <v>0023</v>
          </cell>
          <cell r="AC1029" t="str">
            <v>WKS</v>
          </cell>
          <cell r="AE1029" t="str">
            <v>JV#</v>
          </cell>
          <cell r="AF1029" t="str">
            <v>1232</v>
          </cell>
          <cell r="AG1029" t="str">
            <v>FRN</v>
          </cell>
          <cell r="AH1029" t="str">
            <v>6634</v>
          </cell>
          <cell r="AI1029" t="str">
            <v>RP#</v>
          </cell>
          <cell r="AJ1029" t="str">
            <v>000</v>
          </cell>
          <cell r="AK1029" t="str">
            <v>CTL</v>
          </cell>
          <cell r="AM1029" t="str">
            <v>RF#</v>
          </cell>
          <cell r="AU1029" t="str">
            <v>TO PLACE IN SERVICE</v>
          </cell>
          <cell r="AZ1029" t="str">
            <v>FPL Fibernet</v>
          </cell>
        </row>
        <row r="1030">
          <cell r="A1030" t="str">
            <v>107100</v>
          </cell>
          <cell r="B1030" t="str">
            <v>0312</v>
          </cell>
          <cell r="C1030" t="str">
            <v>06600</v>
          </cell>
          <cell r="D1030" t="str">
            <v>0FIBER</v>
          </cell>
          <cell r="E1030" t="str">
            <v>312000</v>
          </cell>
          <cell r="F1030" t="str">
            <v>0790</v>
          </cell>
          <cell r="G1030" t="str">
            <v>65000</v>
          </cell>
          <cell r="H1030" t="str">
            <v>A</v>
          </cell>
          <cell r="I1030" t="str">
            <v>00000041</v>
          </cell>
          <cell r="J1030">
            <v>63</v>
          </cell>
          <cell r="K1030">
            <v>312</v>
          </cell>
          <cell r="L1030">
            <v>6634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 t="str">
            <v>0790</v>
          </cell>
          <cell r="R1030" t="str">
            <v>65000</v>
          </cell>
          <cell r="S1030" t="str">
            <v>200212</v>
          </cell>
          <cell r="T1030" t="str">
            <v>CA01</v>
          </cell>
          <cell r="U1030">
            <v>-33117</v>
          </cell>
          <cell r="V1030" t="str">
            <v>LDB</v>
          </cell>
          <cell r="W1030">
            <v>0</v>
          </cell>
          <cell r="Y1030">
            <v>0</v>
          </cell>
          <cell r="Z1030">
            <v>0</v>
          </cell>
          <cell r="AA1030" t="str">
            <v>BCH</v>
          </cell>
          <cell r="AB1030" t="str">
            <v>0003</v>
          </cell>
          <cell r="AC1030" t="str">
            <v>WKS</v>
          </cell>
          <cell r="AE1030" t="str">
            <v>JV#</v>
          </cell>
          <cell r="AF1030" t="str">
            <v>1232</v>
          </cell>
          <cell r="AG1030" t="str">
            <v>FRN</v>
          </cell>
          <cell r="AH1030" t="str">
            <v>6634</v>
          </cell>
          <cell r="AI1030" t="str">
            <v>RP#</v>
          </cell>
          <cell r="AJ1030" t="str">
            <v>000</v>
          </cell>
          <cell r="AK1030" t="str">
            <v>CTL</v>
          </cell>
          <cell r="AM1030" t="str">
            <v>RF#</v>
          </cell>
          <cell r="AU1030" t="str">
            <v>AC-REV ACCRUAL OF OCT 02 CAPITA</v>
          </cell>
          <cell r="AZ1030" t="str">
            <v>FPL Fibernet</v>
          </cell>
        </row>
        <row r="1031">
          <cell r="A1031" t="str">
            <v>107100</v>
          </cell>
          <cell r="B1031" t="str">
            <v>0312</v>
          </cell>
          <cell r="C1031" t="str">
            <v>06600</v>
          </cell>
          <cell r="D1031" t="str">
            <v>0FIBER</v>
          </cell>
          <cell r="E1031" t="str">
            <v>312000</v>
          </cell>
          <cell r="F1031" t="str">
            <v>0675</v>
          </cell>
          <cell r="G1031" t="str">
            <v>65000</v>
          </cell>
          <cell r="H1031" t="str">
            <v>A</v>
          </cell>
          <cell r="I1031" t="str">
            <v>00000041</v>
          </cell>
          <cell r="J1031">
            <v>63</v>
          </cell>
          <cell r="K1031">
            <v>312</v>
          </cell>
          <cell r="L1031">
            <v>6636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 t="str">
            <v>0675</v>
          </cell>
          <cell r="R1031" t="str">
            <v>65000</v>
          </cell>
          <cell r="S1031" t="str">
            <v>200212</v>
          </cell>
          <cell r="T1031" t="str">
            <v>CA01</v>
          </cell>
          <cell r="U1031">
            <v>18.420000000000002</v>
          </cell>
          <cell r="V1031" t="str">
            <v>LDB</v>
          </cell>
          <cell r="W1031">
            <v>0</v>
          </cell>
          <cell r="Y1031">
            <v>0</v>
          </cell>
          <cell r="Z1031">
            <v>0</v>
          </cell>
          <cell r="AA1031" t="str">
            <v>BCH</v>
          </cell>
          <cell r="AB1031" t="str">
            <v>0037</v>
          </cell>
          <cell r="AC1031" t="str">
            <v>WKS</v>
          </cell>
          <cell r="AE1031" t="str">
            <v>JV#</v>
          </cell>
          <cell r="AF1031" t="str">
            <v>1232</v>
          </cell>
          <cell r="AG1031" t="str">
            <v>FRN</v>
          </cell>
          <cell r="AH1031" t="str">
            <v>6636</v>
          </cell>
          <cell r="AI1031" t="str">
            <v>RP#</v>
          </cell>
          <cell r="AJ1031" t="str">
            <v>000</v>
          </cell>
          <cell r="AK1031" t="str">
            <v>CTL</v>
          </cell>
          <cell r="AM1031" t="str">
            <v>RF#</v>
          </cell>
          <cell r="AU1031" t="str">
            <v>RECLASS FROM 3229 ER 95</v>
          </cell>
          <cell r="AZ1031" t="str">
            <v>FPL Fibernet</v>
          </cell>
        </row>
        <row r="1032">
          <cell r="A1032" t="str">
            <v>107100</v>
          </cell>
          <cell r="B1032" t="str">
            <v>0312</v>
          </cell>
          <cell r="C1032" t="str">
            <v>06600</v>
          </cell>
          <cell r="D1032" t="str">
            <v>0FIBER</v>
          </cell>
          <cell r="E1032" t="str">
            <v>312000</v>
          </cell>
          <cell r="F1032" t="str">
            <v>0803</v>
          </cell>
          <cell r="G1032" t="str">
            <v>36000</v>
          </cell>
          <cell r="H1032" t="str">
            <v>A</v>
          </cell>
          <cell r="I1032" t="str">
            <v>00000041</v>
          </cell>
          <cell r="J1032">
            <v>60</v>
          </cell>
          <cell r="K1032">
            <v>312</v>
          </cell>
          <cell r="L1032">
            <v>6636</v>
          </cell>
          <cell r="M1032">
            <v>107</v>
          </cell>
          <cell r="N1032">
            <v>10</v>
          </cell>
          <cell r="O1032">
            <v>0</v>
          </cell>
          <cell r="P1032">
            <v>107.1</v>
          </cell>
          <cell r="Q1032" t="str">
            <v>0803</v>
          </cell>
          <cell r="R1032" t="str">
            <v>36000</v>
          </cell>
          <cell r="S1032" t="str">
            <v>200212</v>
          </cell>
          <cell r="T1032" t="str">
            <v>PY42</v>
          </cell>
          <cell r="U1032">
            <v>175.7</v>
          </cell>
          <cell r="V1032" t="str">
            <v>LDB</v>
          </cell>
          <cell r="W1032">
            <v>0</v>
          </cell>
          <cell r="X1032" t="str">
            <v>SHR</v>
          </cell>
          <cell r="Y1032">
            <v>4</v>
          </cell>
          <cell r="Z1032">
            <v>4</v>
          </cell>
          <cell r="AA1032" t="str">
            <v>PYP</v>
          </cell>
          <cell r="AB1032" t="str">
            <v xml:space="preserve"> 0000025</v>
          </cell>
          <cell r="AC1032" t="str">
            <v>PYL</v>
          </cell>
          <cell r="AD1032" t="str">
            <v>003054</v>
          </cell>
          <cell r="AE1032" t="str">
            <v>EMP</v>
          </cell>
          <cell r="AF1032" t="str">
            <v>70702</v>
          </cell>
          <cell r="AG1032" t="str">
            <v>JUL</v>
          </cell>
          <cell r="AH1032" t="str">
            <v xml:space="preserve"> 000.00</v>
          </cell>
          <cell r="AI1032" t="str">
            <v>BCH</v>
          </cell>
          <cell r="AJ1032" t="str">
            <v>500</v>
          </cell>
          <cell r="AK1032" t="str">
            <v>CLS</v>
          </cell>
          <cell r="AL1032" t="str">
            <v>R513</v>
          </cell>
          <cell r="AM1032" t="str">
            <v>DTA</v>
          </cell>
          <cell r="AN1032" t="str">
            <v xml:space="preserve"> 00000000000.00</v>
          </cell>
          <cell r="AO1032" t="str">
            <v>DTH</v>
          </cell>
          <cell r="AP1032" t="str">
            <v xml:space="preserve"> 00000000000.00</v>
          </cell>
          <cell r="AV1032" t="str">
            <v>000000000</v>
          </cell>
          <cell r="AW1032" t="str">
            <v>000</v>
          </cell>
          <cell r="AX1032" t="str">
            <v>00</v>
          </cell>
          <cell r="AY1032" t="str">
            <v>0</v>
          </cell>
          <cell r="AZ1032" t="str">
            <v>FPL Fibernet</v>
          </cell>
        </row>
        <row r="1033">
          <cell r="A1033" t="str">
            <v>107100</v>
          </cell>
          <cell r="B1033" t="str">
            <v>0312</v>
          </cell>
          <cell r="C1033" t="str">
            <v>06600</v>
          </cell>
          <cell r="D1033" t="str">
            <v>0FIBER</v>
          </cell>
          <cell r="E1033" t="str">
            <v>312000</v>
          </cell>
          <cell r="F1033" t="str">
            <v>0803</v>
          </cell>
          <cell r="G1033" t="str">
            <v>36000</v>
          </cell>
          <cell r="H1033" t="str">
            <v>A</v>
          </cell>
          <cell r="I1033" t="str">
            <v>00000041</v>
          </cell>
          <cell r="J1033">
            <v>60</v>
          </cell>
          <cell r="K1033">
            <v>312</v>
          </cell>
          <cell r="L1033">
            <v>6636</v>
          </cell>
          <cell r="M1033">
            <v>107</v>
          </cell>
          <cell r="N1033">
            <v>10</v>
          </cell>
          <cell r="O1033">
            <v>0</v>
          </cell>
          <cell r="P1033">
            <v>107.1</v>
          </cell>
          <cell r="Q1033" t="str">
            <v>0803</v>
          </cell>
          <cell r="R1033" t="str">
            <v>36000</v>
          </cell>
          <cell r="S1033" t="str">
            <v>200212</v>
          </cell>
          <cell r="T1033" t="str">
            <v>PY42</v>
          </cell>
          <cell r="U1033">
            <v>255.76</v>
          </cell>
          <cell r="V1033" t="str">
            <v>LDB</v>
          </cell>
          <cell r="W1033">
            <v>0</v>
          </cell>
          <cell r="X1033" t="str">
            <v>SHR</v>
          </cell>
          <cell r="Y1033">
            <v>7</v>
          </cell>
          <cell r="Z1033">
            <v>7</v>
          </cell>
          <cell r="AA1033" t="str">
            <v>PYP</v>
          </cell>
          <cell r="AB1033" t="str">
            <v xml:space="preserve"> 0000025</v>
          </cell>
          <cell r="AC1033" t="str">
            <v>PYL</v>
          </cell>
          <cell r="AD1033" t="str">
            <v>004382</v>
          </cell>
          <cell r="AE1033" t="str">
            <v>EMP</v>
          </cell>
          <cell r="AF1033" t="str">
            <v>90017</v>
          </cell>
          <cell r="AG1033" t="str">
            <v>JUL</v>
          </cell>
          <cell r="AH1033" t="str">
            <v xml:space="preserve"> 000.00</v>
          </cell>
          <cell r="AI1033" t="str">
            <v>BCH</v>
          </cell>
          <cell r="AJ1033" t="str">
            <v>500</v>
          </cell>
          <cell r="AK1033" t="str">
            <v>CLS</v>
          </cell>
          <cell r="AL1033" t="str">
            <v>R449</v>
          </cell>
          <cell r="AM1033" t="str">
            <v>DTA</v>
          </cell>
          <cell r="AN1033" t="str">
            <v xml:space="preserve"> 00000000000.00</v>
          </cell>
          <cell r="AO1033" t="str">
            <v>DTH</v>
          </cell>
          <cell r="AP1033" t="str">
            <v xml:space="preserve"> 00000000000.00</v>
          </cell>
          <cell r="AV1033" t="str">
            <v>000000000</v>
          </cell>
          <cell r="AW1033" t="str">
            <v>000</v>
          </cell>
          <cell r="AX1033" t="str">
            <v>00</v>
          </cell>
          <cell r="AY1033" t="str">
            <v>0</v>
          </cell>
          <cell r="AZ1033" t="str">
            <v>FPL Fibernet</v>
          </cell>
        </row>
        <row r="1034">
          <cell r="A1034" t="str">
            <v>107100</v>
          </cell>
          <cell r="B1034" t="str">
            <v>0312</v>
          </cell>
          <cell r="C1034" t="str">
            <v>06600</v>
          </cell>
          <cell r="D1034" t="str">
            <v>0FIBER</v>
          </cell>
          <cell r="E1034" t="str">
            <v>312000</v>
          </cell>
          <cell r="F1034" t="str">
            <v>0803</v>
          </cell>
          <cell r="G1034" t="str">
            <v>36000</v>
          </cell>
          <cell r="H1034" t="str">
            <v>A</v>
          </cell>
          <cell r="I1034" t="str">
            <v>00000041</v>
          </cell>
          <cell r="J1034">
            <v>60</v>
          </cell>
          <cell r="K1034">
            <v>312</v>
          </cell>
          <cell r="L1034">
            <v>6636</v>
          </cell>
          <cell r="M1034">
            <v>107</v>
          </cell>
          <cell r="N1034">
            <v>10</v>
          </cell>
          <cell r="O1034">
            <v>0</v>
          </cell>
          <cell r="P1034">
            <v>107.1</v>
          </cell>
          <cell r="Q1034" t="str">
            <v>0803</v>
          </cell>
          <cell r="R1034" t="str">
            <v>36000</v>
          </cell>
          <cell r="S1034" t="str">
            <v>200212</v>
          </cell>
          <cell r="T1034" t="str">
            <v>PY42</v>
          </cell>
          <cell r="U1034">
            <v>438.45</v>
          </cell>
          <cell r="V1034" t="str">
            <v>LDB</v>
          </cell>
          <cell r="W1034">
            <v>0</v>
          </cell>
          <cell r="X1034" t="str">
            <v>SHR</v>
          </cell>
          <cell r="Y1034">
            <v>12</v>
          </cell>
          <cell r="Z1034">
            <v>12</v>
          </cell>
          <cell r="AA1034" t="str">
            <v>PYP</v>
          </cell>
          <cell r="AB1034" t="str">
            <v xml:space="preserve"> 0000026</v>
          </cell>
          <cell r="AC1034" t="str">
            <v>PYL</v>
          </cell>
          <cell r="AD1034" t="str">
            <v>004382</v>
          </cell>
          <cell r="AE1034" t="str">
            <v>EMP</v>
          </cell>
          <cell r="AF1034" t="str">
            <v>90017</v>
          </cell>
          <cell r="AG1034" t="str">
            <v>JUL</v>
          </cell>
          <cell r="AH1034" t="str">
            <v xml:space="preserve"> 000.00</v>
          </cell>
          <cell r="AI1034" t="str">
            <v>BCH</v>
          </cell>
          <cell r="AJ1034" t="str">
            <v>500</v>
          </cell>
          <cell r="AK1034" t="str">
            <v>CLS</v>
          </cell>
          <cell r="AL1034" t="str">
            <v>R449</v>
          </cell>
          <cell r="AM1034" t="str">
            <v>DTA</v>
          </cell>
          <cell r="AN1034" t="str">
            <v xml:space="preserve"> 00000000000.00</v>
          </cell>
          <cell r="AO1034" t="str">
            <v>DTH</v>
          </cell>
          <cell r="AP1034" t="str">
            <v xml:space="preserve"> 00000000000.00</v>
          </cell>
          <cell r="AV1034" t="str">
            <v>000000000</v>
          </cell>
          <cell r="AW1034" t="str">
            <v>000</v>
          </cell>
          <cell r="AX1034" t="str">
            <v>00</v>
          </cell>
          <cell r="AY1034" t="str">
            <v>0</v>
          </cell>
          <cell r="AZ1034" t="str">
            <v>FPL Fibernet</v>
          </cell>
        </row>
        <row r="1035">
          <cell r="A1035" t="str">
            <v>107100</v>
          </cell>
          <cell r="B1035" t="str">
            <v>0313</v>
          </cell>
          <cell r="C1035" t="str">
            <v>06600</v>
          </cell>
          <cell r="D1035" t="str">
            <v>0FIBER</v>
          </cell>
          <cell r="E1035" t="str">
            <v>313000</v>
          </cell>
          <cell r="F1035" t="str">
            <v>0790</v>
          </cell>
          <cell r="G1035" t="str">
            <v>65000</v>
          </cell>
          <cell r="H1035" t="str">
            <v>A</v>
          </cell>
          <cell r="I1035" t="str">
            <v>00000041</v>
          </cell>
          <cell r="J1035">
            <v>63</v>
          </cell>
          <cell r="K1035">
            <v>313</v>
          </cell>
          <cell r="L1035">
            <v>6637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 t="str">
            <v>0790</v>
          </cell>
          <cell r="R1035" t="str">
            <v>65000</v>
          </cell>
          <cell r="S1035" t="str">
            <v>200212</v>
          </cell>
          <cell r="T1035" t="str">
            <v>CA01</v>
          </cell>
          <cell r="U1035">
            <v>107200</v>
          </cell>
          <cell r="V1035" t="str">
            <v>LDB</v>
          </cell>
          <cell r="W1035">
            <v>0</v>
          </cell>
          <cell r="Y1035">
            <v>0</v>
          </cell>
          <cell r="Z1035">
            <v>0</v>
          </cell>
          <cell r="AA1035" t="str">
            <v>BCH</v>
          </cell>
          <cell r="AB1035" t="str">
            <v>0044</v>
          </cell>
          <cell r="AC1035" t="str">
            <v>WKS</v>
          </cell>
          <cell r="AE1035" t="str">
            <v>JV#</v>
          </cell>
          <cell r="AF1035" t="str">
            <v>1232</v>
          </cell>
          <cell r="AG1035" t="str">
            <v>FRN</v>
          </cell>
          <cell r="AH1035" t="str">
            <v>6637</v>
          </cell>
          <cell r="AI1035" t="str">
            <v>RP#</v>
          </cell>
          <cell r="AJ1035" t="str">
            <v>000</v>
          </cell>
          <cell r="AK1035" t="str">
            <v>CTL</v>
          </cell>
          <cell r="AM1035" t="str">
            <v>RF#</v>
          </cell>
          <cell r="AU1035" t="str">
            <v>ACCRUAL OF DEC 02 CAPITAL</v>
          </cell>
          <cell r="AZ1035" t="str">
            <v>FPL Fibernet</v>
          </cell>
        </row>
        <row r="1036">
          <cell r="A1036" t="str">
            <v>107100</v>
          </cell>
          <cell r="B1036" t="str">
            <v>0313</v>
          </cell>
          <cell r="C1036" t="str">
            <v>06600</v>
          </cell>
          <cell r="D1036" t="str">
            <v>0FIBER</v>
          </cell>
          <cell r="E1036" t="str">
            <v>313000</v>
          </cell>
          <cell r="F1036" t="str">
            <v>0790</v>
          </cell>
          <cell r="G1036" t="str">
            <v>65000</v>
          </cell>
          <cell r="H1036" t="str">
            <v>A</v>
          </cell>
          <cell r="I1036" t="str">
            <v>00000041</v>
          </cell>
          <cell r="J1036">
            <v>63</v>
          </cell>
          <cell r="K1036">
            <v>313</v>
          </cell>
          <cell r="L1036">
            <v>6637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 t="str">
            <v>0790</v>
          </cell>
          <cell r="R1036" t="str">
            <v>65000</v>
          </cell>
          <cell r="S1036" t="str">
            <v>200212</v>
          </cell>
          <cell r="T1036" t="str">
            <v>CA01</v>
          </cell>
          <cell r="U1036">
            <v>203000</v>
          </cell>
          <cell r="V1036" t="str">
            <v>LDB</v>
          </cell>
          <cell r="W1036">
            <v>0</v>
          </cell>
          <cell r="Y1036">
            <v>0</v>
          </cell>
          <cell r="Z1036">
            <v>0</v>
          </cell>
          <cell r="AA1036" t="str">
            <v>BCH</v>
          </cell>
          <cell r="AB1036" t="str">
            <v>0014</v>
          </cell>
          <cell r="AC1036" t="str">
            <v>WKS</v>
          </cell>
          <cell r="AE1036" t="str">
            <v>JV#</v>
          </cell>
          <cell r="AF1036" t="str">
            <v>1232</v>
          </cell>
          <cell r="AG1036" t="str">
            <v>FRN</v>
          </cell>
          <cell r="AH1036" t="str">
            <v>6637</v>
          </cell>
          <cell r="AI1036" t="str">
            <v>RP#</v>
          </cell>
          <cell r="AJ1036" t="str">
            <v>000</v>
          </cell>
          <cell r="AK1036" t="str">
            <v>CTL</v>
          </cell>
          <cell r="AM1036" t="str">
            <v>RF#</v>
          </cell>
          <cell r="AU1036" t="str">
            <v>ACCRUAL OF DEC 02 CAPITAL</v>
          </cell>
          <cell r="AZ1036" t="str">
            <v>FPL Fibernet</v>
          </cell>
        </row>
        <row r="1037">
          <cell r="A1037" t="str">
            <v>107100</v>
          </cell>
          <cell r="B1037" t="str">
            <v>0313</v>
          </cell>
          <cell r="C1037" t="str">
            <v>06600</v>
          </cell>
          <cell r="D1037" t="str">
            <v>0FIBER</v>
          </cell>
          <cell r="E1037" t="str">
            <v>313000</v>
          </cell>
          <cell r="F1037" t="str">
            <v>0790</v>
          </cell>
          <cell r="G1037" t="str">
            <v>65000</v>
          </cell>
          <cell r="H1037" t="str">
            <v>A</v>
          </cell>
          <cell r="I1037" t="str">
            <v>00000041</v>
          </cell>
          <cell r="J1037">
            <v>63</v>
          </cell>
          <cell r="K1037">
            <v>313</v>
          </cell>
          <cell r="L1037">
            <v>6637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 t="str">
            <v>0790</v>
          </cell>
          <cell r="R1037" t="str">
            <v>65000</v>
          </cell>
          <cell r="S1037" t="str">
            <v>200212</v>
          </cell>
          <cell r="T1037" t="str">
            <v>CA01</v>
          </cell>
          <cell r="U1037">
            <v>-203000</v>
          </cell>
          <cell r="V1037" t="str">
            <v>LDB</v>
          </cell>
          <cell r="W1037">
            <v>0</v>
          </cell>
          <cell r="Y1037">
            <v>0</v>
          </cell>
          <cell r="Z1037">
            <v>0</v>
          </cell>
          <cell r="AA1037" t="str">
            <v>BCH</v>
          </cell>
          <cell r="AB1037" t="str">
            <v>0049</v>
          </cell>
          <cell r="AC1037" t="str">
            <v>WKS</v>
          </cell>
          <cell r="AE1037" t="str">
            <v>JV#</v>
          </cell>
          <cell r="AF1037" t="str">
            <v>1232</v>
          </cell>
          <cell r="AG1037" t="str">
            <v>FRN</v>
          </cell>
          <cell r="AH1037" t="str">
            <v>6637</v>
          </cell>
          <cell r="AI1037" t="str">
            <v>RP#</v>
          </cell>
          <cell r="AJ1037" t="str">
            <v>000</v>
          </cell>
          <cell r="AK1037" t="str">
            <v>CTL</v>
          </cell>
          <cell r="AM1037" t="str">
            <v>RF#</v>
          </cell>
          <cell r="AU1037" t="str">
            <v>ACCR REVERSAL OF DEC 02</v>
          </cell>
          <cell r="AZ1037" t="str">
            <v>FPL Fibernet</v>
          </cell>
        </row>
        <row r="1038">
          <cell r="A1038" t="str">
            <v>107100</v>
          </cell>
          <cell r="B1038" t="str">
            <v>0313</v>
          </cell>
          <cell r="C1038" t="str">
            <v>06600</v>
          </cell>
          <cell r="D1038" t="str">
            <v>0FIBER</v>
          </cell>
          <cell r="E1038" t="str">
            <v>313000</v>
          </cell>
          <cell r="F1038" t="str">
            <v>0803</v>
          </cell>
          <cell r="G1038" t="str">
            <v>36000</v>
          </cell>
          <cell r="H1038" t="str">
            <v>A</v>
          </cell>
          <cell r="I1038" t="str">
            <v>00000041</v>
          </cell>
          <cell r="J1038">
            <v>63</v>
          </cell>
          <cell r="K1038">
            <v>313</v>
          </cell>
          <cell r="L1038">
            <v>6637</v>
          </cell>
          <cell r="M1038">
            <v>107</v>
          </cell>
          <cell r="N1038">
            <v>10</v>
          </cell>
          <cell r="O1038">
            <v>0</v>
          </cell>
          <cell r="P1038">
            <v>107.1</v>
          </cell>
          <cell r="Q1038" t="str">
            <v>0803</v>
          </cell>
          <cell r="R1038" t="str">
            <v>36000</v>
          </cell>
          <cell r="S1038" t="str">
            <v>200212</v>
          </cell>
          <cell r="T1038" t="str">
            <v>PY42</v>
          </cell>
          <cell r="U1038">
            <v>830.7</v>
          </cell>
          <cell r="V1038" t="str">
            <v>LDB</v>
          </cell>
          <cell r="W1038">
            <v>0</v>
          </cell>
          <cell r="X1038" t="str">
            <v>SHR</v>
          </cell>
          <cell r="Y1038">
            <v>24</v>
          </cell>
          <cell r="Z1038">
            <v>24</v>
          </cell>
          <cell r="AA1038" t="str">
            <v>PYP</v>
          </cell>
          <cell r="AB1038" t="str">
            <v xml:space="preserve"> 0000001</v>
          </cell>
          <cell r="AC1038" t="str">
            <v>PYL</v>
          </cell>
          <cell r="AD1038" t="str">
            <v>004368</v>
          </cell>
          <cell r="AE1038" t="str">
            <v>EMP</v>
          </cell>
          <cell r="AF1038" t="str">
            <v>35483</v>
          </cell>
          <cell r="AG1038" t="str">
            <v>JUL</v>
          </cell>
          <cell r="AH1038" t="str">
            <v xml:space="preserve"> 000.00</v>
          </cell>
          <cell r="AI1038" t="str">
            <v>BCH</v>
          </cell>
          <cell r="AJ1038" t="str">
            <v>500</v>
          </cell>
          <cell r="AK1038" t="str">
            <v>CLS</v>
          </cell>
          <cell r="AL1038" t="str">
            <v>R445</v>
          </cell>
          <cell r="AM1038" t="str">
            <v>DTA</v>
          </cell>
          <cell r="AN1038" t="str">
            <v xml:space="preserve"> 00000000000.00</v>
          </cell>
          <cell r="AO1038" t="str">
            <v>DTH</v>
          </cell>
          <cell r="AP1038" t="str">
            <v xml:space="preserve"> 00000000000.00</v>
          </cell>
          <cell r="AV1038" t="str">
            <v>000000000</v>
          </cell>
          <cell r="AW1038" t="str">
            <v>000</v>
          </cell>
          <cell r="AX1038" t="str">
            <v>00</v>
          </cell>
          <cell r="AY1038" t="str">
            <v>0</v>
          </cell>
          <cell r="AZ1038" t="str">
            <v>FPL Fibernet</v>
          </cell>
        </row>
        <row r="1039">
          <cell r="A1039" t="str">
            <v>107100</v>
          </cell>
          <cell r="B1039" t="str">
            <v>0385</v>
          </cell>
          <cell r="C1039" t="str">
            <v>06600</v>
          </cell>
          <cell r="D1039" t="str">
            <v>0FIBER</v>
          </cell>
          <cell r="E1039" t="str">
            <v>385000</v>
          </cell>
          <cell r="F1039" t="str">
            <v>0676</v>
          </cell>
          <cell r="G1039" t="str">
            <v>11450</v>
          </cell>
          <cell r="H1039" t="str">
            <v>A</v>
          </cell>
          <cell r="I1039" t="str">
            <v>00000041</v>
          </cell>
          <cell r="J1039">
            <v>60</v>
          </cell>
          <cell r="K1039">
            <v>385</v>
          </cell>
          <cell r="L1039">
            <v>6637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 t="str">
            <v>0676</v>
          </cell>
          <cell r="R1039" t="str">
            <v>11450</v>
          </cell>
          <cell r="S1039" t="str">
            <v>200212</v>
          </cell>
          <cell r="T1039" t="str">
            <v>SA01</v>
          </cell>
          <cell r="U1039">
            <v>0.13</v>
          </cell>
          <cell r="V1039" t="str">
            <v>LDB</v>
          </cell>
          <cell r="W1039">
            <v>0</v>
          </cell>
          <cell r="Y1039">
            <v>0</v>
          </cell>
          <cell r="Z1039">
            <v>1</v>
          </cell>
          <cell r="AA1039" t="str">
            <v>MS#</v>
          </cell>
          <cell r="AB1039" t="str">
            <v xml:space="preserve">   998000404</v>
          </cell>
          <cell r="AC1039" t="str">
            <v>BCH</v>
          </cell>
          <cell r="AD1039" t="str">
            <v>012636</v>
          </cell>
          <cell r="AE1039" t="str">
            <v>TML</v>
          </cell>
          <cell r="AF1039" t="str">
            <v>12027</v>
          </cell>
          <cell r="AG1039" t="str">
            <v>SRL</v>
          </cell>
          <cell r="AH1039" t="str">
            <v>0368</v>
          </cell>
          <cell r="AI1039" t="str">
            <v>DLV</v>
          </cell>
          <cell r="AJ1039" t="str">
            <v>000</v>
          </cell>
          <cell r="AK1039" t="str">
            <v>REL</v>
          </cell>
          <cell r="AL1039" t="str">
            <v>000</v>
          </cell>
          <cell r="AM1039" t="str">
            <v>LN#</v>
          </cell>
          <cell r="AO1039" t="str">
            <v>UOI</v>
          </cell>
          <cell r="AP1039" t="str">
            <v>EA</v>
          </cell>
          <cell r="AU1039" t="str">
            <v>0</v>
          </cell>
          <cell r="AW1039" t="str">
            <v>000</v>
          </cell>
          <cell r="AX1039" t="str">
            <v>00</v>
          </cell>
          <cell r="AY1039" t="str">
            <v>0</v>
          </cell>
          <cell r="AZ1039" t="str">
            <v>FPL Fibernet</v>
          </cell>
        </row>
        <row r="1040">
          <cell r="A1040" t="str">
            <v>107100</v>
          </cell>
          <cell r="B1040" t="str">
            <v>0385</v>
          </cell>
          <cell r="C1040" t="str">
            <v>06600</v>
          </cell>
          <cell r="D1040" t="str">
            <v>0FIBER</v>
          </cell>
          <cell r="E1040" t="str">
            <v>385000</v>
          </cell>
          <cell r="F1040" t="str">
            <v>0676</v>
          </cell>
          <cell r="G1040" t="str">
            <v>11450</v>
          </cell>
          <cell r="H1040" t="str">
            <v>A</v>
          </cell>
          <cell r="I1040" t="str">
            <v>00000041</v>
          </cell>
          <cell r="J1040">
            <v>60</v>
          </cell>
          <cell r="K1040">
            <v>385</v>
          </cell>
          <cell r="L1040">
            <v>6637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 t="str">
            <v>0676</v>
          </cell>
          <cell r="R1040" t="str">
            <v>11450</v>
          </cell>
          <cell r="S1040" t="str">
            <v>200212</v>
          </cell>
          <cell r="T1040" t="str">
            <v>SA01</v>
          </cell>
          <cell r="U1040">
            <v>8.2799999999999994</v>
          </cell>
          <cell r="V1040" t="str">
            <v>LDB</v>
          </cell>
          <cell r="W1040">
            <v>0</v>
          </cell>
          <cell r="Y1040">
            <v>0</v>
          </cell>
          <cell r="Z1040">
            <v>11</v>
          </cell>
          <cell r="AA1040" t="str">
            <v>MS#</v>
          </cell>
          <cell r="AB1040" t="str">
            <v xml:space="preserve">   998000409</v>
          </cell>
          <cell r="AC1040" t="str">
            <v>BCH</v>
          </cell>
          <cell r="AD1040" t="str">
            <v>012636</v>
          </cell>
          <cell r="AE1040" t="str">
            <v>TML</v>
          </cell>
          <cell r="AF1040" t="str">
            <v>12027</v>
          </cell>
          <cell r="AG1040" t="str">
            <v>SRL</v>
          </cell>
          <cell r="AH1040" t="str">
            <v>0368</v>
          </cell>
          <cell r="AI1040" t="str">
            <v>DLV</v>
          </cell>
          <cell r="AJ1040" t="str">
            <v>000</v>
          </cell>
          <cell r="AK1040" t="str">
            <v>REL</v>
          </cell>
          <cell r="AL1040" t="str">
            <v>000</v>
          </cell>
          <cell r="AM1040" t="str">
            <v>LN#</v>
          </cell>
          <cell r="AO1040" t="str">
            <v>UOI</v>
          </cell>
          <cell r="AP1040" t="str">
            <v>EA</v>
          </cell>
          <cell r="AU1040" t="str">
            <v>0</v>
          </cell>
          <cell r="AW1040" t="str">
            <v>000</v>
          </cell>
          <cell r="AX1040" t="str">
            <v>00</v>
          </cell>
          <cell r="AY1040" t="str">
            <v>0</v>
          </cell>
          <cell r="AZ1040" t="str">
            <v>FPL Fibernet</v>
          </cell>
        </row>
        <row r="1041">
          <cell r="A1041" t="str">
            <v>107100</v>
          </cell>
          <cell r="B1041" t="str">
            <v>0385</v>
          </cell>
          <cell r="C1041" t="str">
            <v>06600</v>
          </cell>
          <cell r="D1041" t="str">
            <v>0FIBER</v>
          </cell>
          <cell r="E1041" t="str">
            <v>385000</v>
          </cell>
          <cell r="F1041" t="str">
            <v>0676</v>
          </cell>
          <cell r="G1041" t="str">
            <v>11450</v>
          </cell>
          <cell r="H1041" t="str">
            <v>A</v>
          </cell>
          <cell r="I1041" t="str">
            <v>00000041</v>
          </cell>
          <cell r="J1041">
            <v>60</v>
          </cell>
          <cell r="K1041">
            <v>385</v>
          </cell>
          <cell r="L1041">
            <v>6637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 t="str">
            <v>0676</v>
          </cell>
          <cell r="R1041" t="str">
            <v>11450</v>
          </cell>
          <cell r="S1041" t="str">
            <v>200212</v>
          </cell>
          <cell r="T1041" t="str">
            <v>SA01</v>
          </cell>
          <cell r="U1041">
            <v>119.51</v>
          </cell>
          <cell r="V1041" t="str">
            <v>LDB</v>
          </cell>
          <cell r="W1041">
            <v>0</v>
          </cell>
          <cell r="Y1041">
            <v>0</v>
          </cell>
          <cell r="Z1041">
            <v>11</v>
          </cell>
          <cell r="AA1041" t="str">
            <v>MS#</v>
          </cell>
          <cell r="AB1041" t="str">
            <v xml:space="preserve">   998000407</v>
          </cell>
          <cell r="AC1041" t="str">
            <v>BCH</v>
          </cell>
          <cell r="AD1041" t="str">
            <v>012636</v>
          </cell>
          <cell r="AE1041" t="str">
            <v>TML</v>
          </cell>
          <cell r="AF1041" t="str">
            <v>12027</v>
          </cell>
          <cell r="AG1041" t="str">
            <v>SRL</v>
          </cell>
          <cell r="AH1041" t="str">
            <v>0368</v>
          </cell>
          <cell r="AI1041" t="str">
            <v>DLV</v>
          </cell>
          <cell r="AJ1041" t="str">
            <v>000</v>
          </cell>
          <cell r="AK1041" t="str">
            <v>REL</v>
          </cell>
          <cell r="AL1041" t="str">
            <v>000</v>
          </cell>
          <cell r="AM1041" t="str">
            <v>LN#</v>
          </cell>
          <cell r="AO1041" t="str">
            <v>UOI</v>
          </cell>
          <cell r="AP1041" t="str">
            <v>EA</v>
          </cell>
          <cell r="AU1041" t="str">
            <v>0</v>
          </cell>
          <cell r="AW1041" t="str">
            <v>000</v>
          </cell>
          <cell r="AX1041" t="str">
            <v>00</v>
          </cell>
          <cell r="AY1041" t="str">
            <v>0</v>
          </cell>
          <cell r="AZ1041" t="str">
            <v>FPL Fibernet</v>
          </cell>
        </row>
        <row r="1042">
          <cell r="A1042" t="str">
            <v>107100</v>
          </cell>
          <cell r="B1042" t="str">
            <v>0385</v>
          </cell>
          <cell r="C1042" t="str">
            <v>06600</v>
          </cell>
          <cell r="D1042" t="str">
            <v>0FIBER</v>
          </cell>
          <cell r="E1042" t="str">
            <v>385000</v>
          </cell>
          <cell r="F1042" t="str">
            <v>0676</v>
          </cell>
          <cell r="G1042" t="str">
            <v>11450</v>
          </cell>
          <cell r="H1042" t="str">
            <v>A</v>
          </cell>
          <cell r="I1042" t="str">
            <v>00000041</v>
          </cell>
          <cell r="J1042">
            <v>60</v>
          </cell>
          <cell r="K1042">
            <v>385</v>
          </cell>
          <cell r="L1042">
            <v>6637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 t="str">
            <v>0676</v>
          </cell>
          <cell r="R1042" t="str">
            <v>11450</v>
          </cell>
          <cell r="S1042" t="str">
            <v>200212</v>
          </cell>
          <cell r="T1042" t="str">
            <v>SA01</v>
          </cell>
          <cell r="U1042">
            <v>291.72000000000003</v>
          </cell>
          <cell r="V1042" t="str">
            <v>LDB</v>
          </cell>
          <cell r="W1042">
            <v>0</v>
          </cell>
          <cell r="Y1042">
            <v>0</v>
          </cell>
          <cell r="Z1042">
            <v>156</v>
          </cell>
          <cell r="AA1042" t="str">
            <v>MS#</v>
          </cell>
          <cell r="AB1042" t="str">
            <v xml:space="preserve">   998000366</v>
          </cell>
          <cell r="AC1042" t="str">
            <v>BCH</v>
          </cell>
          <cell r="AD1042" t="str">
            <v>012636</v>
          </cell>
          <cell r="AE1042" t="str">
            <v>TML</v>
          </cell>
          <cell r="AF1042" t="str">
            <v>12027</v>
          </cell>
          <cell r="AG1042" t="str">
            <v>SRL</v>
          </cell>
          <cell r="AH1042" t="str">
            <v>0368</v>
          </cell>
          <cell r="AI1042" t="str">
            <v>DLV</v>
          </cell>
          <cell r="AJ1042" t="str">
            <v>000</v>
          </cell>
          <cell r="AK1042" t="str">
            <v>REL</v>
          </cell>
          <cell r="AL1042" t="str">
            <v>000</v>
          </cell>
          <cell r="AM1042" t="str">
            <v>LN#</v>
          </cell>
          <cell r="AO1042" t="str">
            <v>UOI</v>
          </cell>
          <cell r="AP1042" t="str">
            <v>EA</v>
          </cell>
          <cell r="AU1042" t="str">
            <v>0</v>
          </cell>
          <cell r="AW1042" t="str">
            <v>000</v>
          </cell>
          <cell r="AX1042" t="str">
            <v>00</v>
          </cell>
          <cell r="AY1042" t="str">
            <v>0</v>
          </cell>
          <cell r="AZ1042" t="str">
            <v>FPL Fibernet</v>
          </cell>
        </row>
        <row r="1043">
          <cell r="A1043" t="str">
            <v>107100</v>
          </cell>
          <cell r="B1043" t="str">
            <v>0385</v>
          </cell>
          <cell r="C1043" t="str">
            <v>06600</v>
          </cell>
          <cell r="D1043" t="str">
            <v>0FIBER</v>
          </cell>
          <cell r="E1043" t="str">
            <v>385000</v>
          </cell>
          <cell r="F1043" t="str">
            <v>0676</v>
          </cell>
          <cell r="G1043" t="str">
            <v>11450</v>
          </cell>
          <cell r="H1043" t="str">
            <v>A</v>
          </cell>
          <cell r="I1043" t="str">
            <v>00000041</v>
          </cell>
          <cell r="J1043">
            <v>60</v>
          </cell>
          <cell r="K1043">
            <v>385</v>
          </cell>
          <cell r="L1043">
            <v>6637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 t="str">
            <v>0676</v>
          </cell>
          <cell r="R1043" t="str">
            <v>11450</v>
          </cell>
          <cell r="S1043" t="str">
            <v>200212</v>
          </cell>
          <cell r="T1043" t="str">
            <v>SA01</v>
          </cell>
          <cell r="U1043">
            <v>398.6</v>
          </cell>
          <cell r="V1043" t="str">
            <v>LDB</v>
          </cell>
          <cell r="W1043">
            <v>0</v>
          </cell>
          <cell r="Y1043">
            <v>0</v>
          </cell>
          <cell r="Z1043">
            <v>11</v>
          </cell>
          <cell r="AA1043" t="str">
            <v>MS#</v>
          </cell>
          <cell r="AB1043" t="str">
            <v xml:space="preserve">   998000318</v>
          </cell>
          <cell r="AC1043" t="str">
            <v>BCH</v>
          </cell>
          <cell r="AD1043" t="str">
            <v>012636</v>
          </cell>
          <cell r="AE1043" t="str">
            <v>TML</v>
          </cell>
          <cell r="AF1043" t="str">
            <v>12027</v>
          </cell>
          <cell r="AG1043" t="str">
            <v>SRL</v>
          </cell>
          <cell r="AH1043" t="str">
            <v>0368</v>
          </cell>
          <cell r="AI1043" t="str">
            <v>DLV</v>
          </cell>
          <cell r="AJ1043" t="str">
            <v>000</v>
          </cell>
          <cell r="AK1043" t="str">
            <v>REL</v>
          </cell>
          <cell r="AL1043" t="str">
            <v>000</v>
          </cell>
          <cell r="AM1043" t="str">
            <v>LN#</v>
          </cell>
          <cell r="AO1043" t="str">
            <v>UOI</v>
          </cell>
          <cell r="AP1043" t="str">
            <v>EA</v>
          </cell>
          <cell r="AU1043" t="str">
            <v>0</v>
          </cell>
          <cell r="AW1043" t="str">
            <v>000</v>
          </cell>
          <cell r="AX1043" t="str">
            <v>00</v>
          </cell>
          <cell r="AY1043" t="str">
            <v>0</v>
          </cell>
          <cell r="AZ1043" t="str">
            <v>FPL Fibernet</v>
          </cell>
        </row>
        <row r="1044">
          <cell r="A1044" t="str">
            <v>107100</v>
          </cell>
          <cell r="B1044" t="str">
            <v>0385</v>
          </cell>
          <cell r="C1044" t="str">
            <v>06600</v>
          </cell>
          <cell r="D1044" t="str">
            <v>0FIBER</v>
          </cell>
          <cell r="E1044" t="str">
            <v>385000</v>
          </cell>
          <cell r="F1044" t="str">
            <v>0676</v>
          </cell>
          <cell r="G1044" t="str">
            <v>11450</v>
          </cell>
          <cell r="H1044" t="str">
            <v>A</v>
          </cell>
          <cell r="I1044" t="str">
            <v>00000041</v>
          </cell>
          <cell r="J1044">
            <v>60</v>
          </cell>
          <cell r="K1044">
            <v>385</v>
          </cell>
          <cell r="L1044">
            <v>6637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 t="str">
            <v>0676</v>
          </cell>
          <cell r="R1044" t="str">
            <v>11450</v>
          </cell>
          <cell r="S1044" t="str">
            <v>200212</v>
          </cell>
          <cell r="T1044" t="str">
            <v>SA01</v>
          </cell>
          <cell r="U1044">
            <v>492</v>
          </cell>
          <cell r="V1044" t="str">
            <v>LDB</v>
          </cell>
          <cell r="W1044">
            <v>0</v>
          </cell>
          <cell r="Y1044">
            <v>0</v>
          </cell>
          <cell r="Z1044">
            <v>49200</v>
          </cell>
          <cell r="AA1044" t="str">
            <v>MS#</v>
          </cell>
          <cell r="AB1044" t="str">
            <v xml:space="preserve">   998000449</v>
          </cell>
          <cell r="AC1044" t="str">
            <v>BCH</v>
          </cell>
          <cell r="AD1044" t="str">
            <v>012637</v>
          </cell>
          <cell r="AE1044" t="str">
            <v>TML</v>
          </cell>
          <cell r="AF1044" t="str">
            <v>12027</v>
          </cell>
          <cell r="AG1044" t="str">
            <v>SRL</v>
          </cell>
          <cell r="AH1044" t="str">
            <v>0350</v>
          </cell>
          <cell r="AI1044" t="str">
            <v>DLV</v>
          </cell>
          <cell r="AJ1044" t="str">
            <v>000</v>
          </cell>
          <cell r="AK1044" t="str">
            <v>REL</v>
          </cell>
          <cell r="AL1044" t="str">
            <v>000</v>
          </cell>
          <cell r="AM1044" t="str">
            <v>LN#</v>
          </cell>
          <cell r="AO1044" t="str">
            <v>UOI</v>
          </cell>
          <cell r="AP1044" t="str">
            <v>FT</v>
          </cell>
          <cell r="AU1044" t="str">
            <v>0</v>
          </cell>
          <cell r="AW1044" t="str">
            <v>000</v>
          </cell>
          <cell r="AX1044" t="str">
            <v>00</v>
          </cell>
          <cell r="AY1044" t="str">
            <v>0</v>
          </cell>
          <cell r="AZ1044" t="str">
            <v>FPL Fibernet</v>
          </cell>
        </row>
        <row r="1045">
          <cell r="A1045" t="str">
            <v>107100</v>
          </cell>
          <cell r="B1045" t="str">
            <v>0385</v>
          </cell>
          <cell r="C1045" t="str">
            <v>06600</v>
          </cell>
          <cell r="D1045" t="str">
            <v>0FIBER</v>
          </cell>
          <cell r="E1045" t="str">
            <v>385000</v>
          </cell>
          <cell r="F1045" t="str">
            <v>0676</v>
          </cell>
          <cell r="G1045" t="str">
            <v>11450</v>
          </cell>
          <cell r="H1045" t="str">
            <v>A</v>
          </cell>
          <cell r="I1045" t="str">
            <v>00000041</v>
          </cell>
          <cell r="J1045">
            <v>60</v>
          </cell>
          <cell r="K1045">
            <v>385</v>
          </cell>
          <cell r="L1045">
            <v>6637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 t="str">
            <v>0676</v>
          </cell>
          <cell r="R1045" t="str">
            <v>11450</v>
          </cell>
          <cell r="S1045" t="str">
            <v>200212</v>
          </cell>
          <cell r="T1045" t="str">
            <v>SA01</v>
          </cell>
          <cell r="U1045">
            <v>500</v>
          </cell>
          <cell r="V1045" t="str">
            <v>LDB</v>
          </cell>
          <cell r="W1045">
            <v>0</v>
          </cell>
          <cell r="Y1045">
            <v>0</v>
          </cell>
          <cell r="Z1045">
            <v>12500</v>
          </cell>
          <cell r="AA1045" t="str">
            <v>MS#</v>
          </cell>
          <cell r="AB1045" t="str">
            <v xml:space="preserve">   998000535</v>
          </cell>
          <cell r="AC1045" t="str">
            <v>BCH</v>
          </cell>
          <cell r="AD1045" t="str">
            <v>012636</v>
          </cell>
          <cell r="AE1045" t="str">
            <v>TML</v>
          </cell>
          <cell r="AF1045" t="str">
            <v>12027</v>
          </cell>
          <cell r="AG1045" t="str">
            <v>SRL</v>
          </cell>
          <cell r="AH1045" t="str">
            <v>0368</v>
          </cell>
          <cell r="AI1045" t="str">
            <v>DLV</v>
          </cell>
          <cell r="AJ1045" t="str">
            <v>000</v>
          </cell>
          <cell r="AK1045" t="str">
            <v>REL</v>
          </cell>
          <cell r="AL1045" t="str">
            <v>000</v>
          </cell>
          <cell r="AM1045" t="str">
            <v>LN#</v>
          </cell>
          <cell r="AO1045" t="str">
            <v>UOI</v>
          </cell>
          <cell r="AP1045" t="str">
            <v>FT</v>
          </cell>
          <cell r="AU1045" t="str">
            <v>0</v>
          </cell>
          <cell r="AW1045" t="str">
            <v>000</v>
          </cell>
          <cell r="AX1045" t="str">
            <v>00</v>
          </cell>
          <cell r="AY1045" t="str">
            <v>0</v>
          </cell>
          <cell r="AZ1045" t="str">
            <v>FPL Fibernet</v>
          </cell>
        </row>
        <row r="1046">
          <cell r="A1046" t="str">
            <v>107100</v>
          </cell>
          <cell r="B1046" t="str">
            <v>0385</v>
          </cell>
          <cell r="C1046" t="str">
            <v>06600</v>
          </cell>
          <cell r="D1046" t="str">
            <v>0FIBER</v>
          </cell>
          <cell r="E1046" t="str">
            <v>385000</v>
          </cell>
          <cell r="F1046" t="str">
            <v>0676</v>
          </cell>
          <cell r="G1046" t="str">
            <v>11450</v>
          </cell>
          <cell r="H1046" t="str">
            <v>A</v>
          </cell>
          <cell r="I1046" t="str">
            <v>00000041</v>
          </cell>
          <cell r="J1046">
            <v>60</v>
          </cell>
          <cell r="K1046">
            <v>385</v>
          </cell>
          <cell r="L1046">
            <v>6637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 t="str">
            <v>0676</v>
          </cell>
          <cell r="R1046" t="str">
            <v>11450</v>
          </cell>
          <cell r="S1046" t="str">
            <v>200212</v>
          </cell>
          <cell r="T1046" t="str">
            <v>SA01</v>
          </cell>
          <cell r="U1046">
            <v>556.79999999999995</v>
          </cell>
          <cell r="V1046" t="str">
            <v>LDB</v>
          </cell>
          <cell r="W1046">
            <v>0</v>
          </cell>
          <cell r="Y1046">
            <v>0</v>
          </cell>
          <cell r="Z1046">
            <v>48</v>
          </cell>
          <cell r="AA1046" t="str">
            <v>MS#</v>
          </cell>
          <cell r="AB1046" t="str">
            <v xml:space="preserve">   998000317</v>
          </cell>
          <cell r="AC1046" t="str">
            <v>BCH</v>
          </cell>
          <cell r="AD1046" t="str">
            <v>012636</v>
          </cell>
          <cell r="AE1046" t="str">
            <v>TML</v>
          </cell>
          <cell r="AF1046" t="str">
            <v>12027</v>
          </cell>
          <cell r="AG1046" t="str">
            <v>SRL</v>
          </cell>
          <cell r="AH1046" t="str">
            <v>0368</v>
          </cell>
          <cell r="AI1046" t="str">
            <v>DLV</v>
          </cell>
          <cell r="AJ1046" t="str">
            <v>000</v>
          </cell>
          <cell r="AK1046" t="str">
            <v>REL</v>
          </cell>
          <cell r="AL1046" t="str">
            <v>000</v>
          </cell>
          <cell r="AM1046" t="str">
            <v>LN#</v>
          </cell>
          <cell r="AO1046" t="str">
            <v>UOI</v>
          </cell>
          <cell r="AP1046" t="str">
            <v>EA</v>
          </cell>
          <cell r="AU1046" t="str">
            <v>0</v>
          </cell>
          <cell r="AW1046" t="str">
            <v>000</v>
          </cell>
          <cell r="AX1046" t="str">
            <v>00</v>
          </cell>
          <cell r="AY1046" t="str">
            <v>0</v>
          </cell>
          <cell r="AZ1046" t="str">
            <v>FPL Fibernet</v>
          </cell>
        </row>
        <row r="1047">
          <cell r="A1047" t="str">
            <v>107100</v>
          </cell>
          <cell r="B1047" t="str">
            <v>0385</v>
          </cell>
          <cell r="C1047" t="str">
            <v>06600</v>
          </cell>
          <cell r="D1047" t="str">
            <v>0FIBER</v>
          </cell>
          <cell r="E1047" t="str">
            <v>385000</v>
          </cell>
          <cell r="F1047" t="str">
            <v>0676</v>
          </cell>
          <cell r="G1047" t="str">
            <v>11450</v>
          </cell>
          <cell r="H1047" t="str">
            <v>A</v>
          </cell>
          <cell r="I1047" t="str">
            <v>00000041</v>
          </cell>
          <cell r="J1047">
            <v>60</v>
          </cell>
          <cell r="K1047">
            <v>385</v>
          </cell>
          <cell r="L1047">
            <v>6637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 t="str">
            <v>0676</v>
          </cell>
          <cell r="R1047" t="str">
            <v>11450</v>
          </cell>
          <cell r="S1047" t="str">
            <v>200212</v>
          </cell>
          <cell r="T1047" t="str">
            <v>SA01</v>
          </cell>
          <cell r="U1047">
            <v>3068.45</v>
          </cell>
          <cell r="V1047" t="str">
            <v>LDB</v>
          </cell>
          <cell r="W1047">
            <v>0</v>
          </cell>
          <cell r="Y1047">
            <v>0</v>
          </cell>
          <cell r="Z1047">
            <v>11</v>
          </cell>
          <cell r="AA1047" t="str">
            <v>MS#</v>
          </cell>
          <cell r="AB1047" t="str">
            <v xml:space="preserve">   998000309</v>
          </cell>
          <cell r="AC1047" t="str">
            <v>BCH</v>
          </cell>
          <cell r="AD1047" t="str">
            <v>012367</v>
          </cell>
          <cell r="AE1047" t="str">
            <v>TML</v>
          </cell>
          <cell r="AF1047" t="str">
            <v>12026</v>
          </cell>
          <cell r="AG1047" t="str">
            <v>SRL</v>
          </cell>
          <cell r="AH1047" t="str">
            <v>0368</v>
          </cell>
          <cell r="AI1047" t="str">
            <v>DLV</v>
          </cell>
          <cell r="AJ1047" t="str">
            <v>000</v>
          </cell>
          <cell r="AK1047" t="str">
            <v>REL</v>
          </cell>
          <cell r="AL1047" t="str">
            <v>000</v>
          </cell>
          <cell r="AM1047" t="str">
            <v>LN#</v>
          </cell>
          <cell r="AO1047" t="str">
            <v>UOI</v>
          </cell>
          <cell r="AP1047" t="str">
            <v>EA</v>
          </cell>
          <cell r="AU1047" t="str">
            <v>0</v>
          </cell>
          <cell r="AW1047" t="str">
            <v>000</v>
          </cell>
          <cell r="AX1047" t="str">
            <v>00</v>
          </cell>
          <cell r="AY1047" t="str">
            <v>0</v>
          </cell>
          <cell r="AZ1047" t="str">
            <v>FPL Fibernet</v>
          </cell>
        </row>
        <row r="1048">
          <cell r="A1048" t="str">
            <v>107100</v>
          </cell>
          <cell r="B1048" t="str">
            <v>0385</v>
          </cell>
          <cell r="C1048" t="str">
            <v>06600</v>
          </cell>
          <cell r="D1048" t="str">
            <v>0FIBER</v>
          </cell>
          <cell r="E1048" t="str">
            <v>385000</v>
          </cell>
          <cell r="F1048" t="str">
            <v>0676</v>
          </cell>
          <cell r="G1048" t="str">
            <v>11450</v>
          </cell>
          <cell r="H1048" t="str">
            <v>A</v>
          </cell>
          <cell r="I1048" t="str">
            <v>00000041</v>
          </cell>
          <cell r="J1048">
            <v>60</v>
          </cell>
          <cell r="K1048">
            <v>385</v>
          </cell>
          <cell r="L1048">
            <v>6637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 t="str">
            <v>0676</v>
          </cell>
          <cell r="R1048" t="str">
            <v>11450</v>
          </cell>
          <cell r="S1048" t="str">
            <v>200212</v>
          </cell>
          <cell r="T1048" t="str">
            <v>SA01</v>
          </cell>
          <cell r="U1048">
            <v>12740</v>
          </cell>
          <cell r="V1048" t="str">
            <v>LDB</v>
          </cell>
          <cell r="W1048">
            <v>0</v>
          </cell>
          <cell r="Y1048">
            <v>0</v>
          </cell>
          <cell r="Z1048">
            <v>45500</v>
          </cell>
          <cell r="AA1048" t="str">
            <v>MS#</v>
          </cell>
          <cell r="AB1048" t="str">
            <v xml:space="preserve">   998000098</v>
          </cell>
          <cell r="AC1048" t="str">
            <v>BCH</v>
          </cell>
          <cell r="AD1048" t="str">
            <v>012367</v>
          </cell>
          <cell r="AE1048" t="str">
            <v>TML</v>
          </cell>
          <cell r="AF1048" t="str">
            <v>12026</v>
          </cell>
          <cell r="AG1048" t="str">
            <v>SRL</v>
          </cell>
          <cell r="AH1048" t="str">
            <v>0368</v>
          </cell>
          <cell r="AI1048" t="str">
            <v>DLV</v>
          </cell>
          <cell r="AJ1048" t="str">
            <v>000</v>
          </cell>
          <cell r="AK1048" t="str">
            <v>REL</v>
          </cell>
          <cell r="AL1048" t="str">
            <v>000</v>
          </cell>
          <cell r="AM1048" t="str">
            <v>LN#</v>
          </cell>
          <cell r="AO1048" t="str">
            <v>UOI</v>
          </cell>
          <cell r="AP1048" t="str">
            <v>FT</v>
          </cell>
          <cell r="AU1048" t="str">
            <v>0</v>
          </cell>
          <cell r="AW1048" t="str">
            <v>000</v>
          </cell>
          <cell r="AX1048" t="str">
            <v>00</v>
          </cell>
          <cell r="AY1048" t="str">
            <v>0</v>
          </cell>
          <cell r="AZ1048" t="str">
            <v>FPL Fibernet</v>
          </cell>
        </row>
        <row r="1049">
          <cell r="A1049" t="str">
            <v>107100</v>
          </cell>
          <cell r="B1049" t="str">
            <v>0385</v>
          </cell>
          <cell r="C1049" t="str">
            <v>06600</v>
          </cell>
          <cell r="D1049" t="str">
            <v>0FIBER</v>
          </cell>
          <cell r="E1049" t="str">
            <v>385000</v>
          </cell>
          <cell r="F1049" t="str">
            <v>0803</v>
          </cell>
          <cell r="G1049" t="str">
            <v>36000</v>
          </cell>
          <cell r="H1049" t="str">
            <v>A</v>
          </cell>
          <cell r="I1049" t="str">
            <v>00000041</v>
          </cell>
          <cell r="J1049">
            <v>60</v>
          </cell>
          <cell r="K1049">
            <v>385</v>
          </cell>
          <cell r="L1049">
            <v>6637</v>
          </cell>
          <cell r="M1049">
            <v>107</v>
          </cell>
          <cell r="N1049">
            <v>10</v>
          </cell>
          <cell r="O1049">
            <v>0</v>
          </cell>
          <cell r="P1049">
            <v>107.1</v>
          </cell>
          <cell r="Q1049" t="str">
            <v>0803</v>
          </cell>
          <cell r="R1049" t="str">
            <v>36000</v>
          </cell>
          <cell r="S1049" t="str">
            <v>200212</v>
          </cell>
          <cell r="T1049" t="str">
            <v>PY42</v>
          </cell>
          <cell r="U1049">
            <v>286.39999999999998</v>
          </cell>
          <cell r="V1049" t="str">
            <v>LDB</v>
          </cell>
          <cell r="W1049">
            <v>0</v>
          </cell>
          <cell r="X1049" t="str">
            <v>SHR</v>
          </cell>
          <cell r="Y1049">
            <v>8</v>
          </cell>
          <cell r="Z1049">
            <v>8</v>
          </cell>
          <cell r="AA1049" t="str">
            <v>PYP</v>
          </cell>
          <cell r="AB1049" t="str">
            <v xml:space="preserve"> 0000026</v>
          </cell>
          <cell r="AC1049" t="str">
            <v>PYL</v>
          </cell>
          <cell r="AD1049" t="str">
            <v>004382</v>
          </cell>
          <cell r="AE1049" t="str">
            <v>EMP</v>
          </cell>
          <cell r="AF1049" t="str">
            <v>46869</v>
          </cell>
          <cell r="AG1049" t="str">
            <v>JUL</v>
          </cell>
          <cell r="AH1049" t="str">
            <v xml:space="preserve"> 000.00</v>
          </cell>
          <cell r="AI1049" t="str">
            <v>BCH</v>
          </cell>
          <cell r="AJ1049" t="str">
            <v>500</v>
          </cell>
          <cell r="AK1049" t="str">
            <v>CLS</v>
          </cell>
          <cell r="AL1049" t="str">
            <v>R431</v>
          </cell>
          <cell r="AM1049" t="str">
            <v>DTA</v>
          </cell>
          <cell r="AN1049" t="str">
            <v xml:space="preserve"> 00000000000.00</v>
          </cell>
          <cell r="AO1049" t="str">
            <v>DTH</v>
          </cell>
          <cell r="AP1049" t="str">
            <v xml:space="preserve"> 00000000000.00</v>
          </cell>
          <cell r="AV1049" t="str">
            <v>000000000</v>
          </cell>
          <cell r="AW1049" t="str">
            <v>000</v>
          </cell>
          <cell r="AX1049" t="str">
            <v>00</v>
          </cell>
          <cell r="AY1049" t="str">
            <v>0</v>
          </cell>
          <cell r="AZ1049" t="str">
            <v>FPL Fibernet</v>
          </cell>
        </row>
        <row r="1050">
          <cell r="A1050" t="str">
            <v>107100</v>
          </cell>
          <cell r="B1050" t="str">
            <v>0385</v>
          </cell>
          <cell r="C1050" t="str">
            <v>06600</v>
          </cell>
          <cell r="D1050" t="str">
            <v>0FIBER</v>
          </cell>
          <cell r="E1050" t="str">
            <v>385000</v>
          </cell>
          <cell r="F1050" t="str">
            <v>0662</v>
          </cell>
          <cell r="G1050" t="str">
            <v>65000</v>
          </cell>
          <cell r="H1050" t="str">
            <v>A</v>
          </cell>
          <cell r="I1050" t="str">
            <v>00000041</v>
          </cell>
          <cell r="J1050">
            <v>63</v>
          </cell>
          <cell r="K1050">
            <v>385</v>
          </cell>
          <cell r="L1050">
            <v>6639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 t="str">
            <v>0662</v>
          </cell>
          <cell r="R1050" t="str">
            <v>65000</v>
          </cell>
          <cell r="S1050" t="str">
            <v>200212</v>
          </cell>
          <cell r="T1050" t="str">
            <v>CA01</v>
          </cell>
          <cell r="U1050">
            <v>3420.99</v>
          </cell>
          <cell r="V1050" t="str">
            <v>LDB</v>
          </cell>
          <cell r="W1050">
            <v>0</v>
          </cell>
          <cell r="Y1050">
            <v>0</v>
          </cell>
          <cell r="Z1050">
            <v>0</v>
          </cell>
          <cell r="AA1050" t="str">
            <v>BCH</v>
          </cell>
          <cell r="AB1050" t="str">
            <v>0037</v>
          </cell>
          <cell r="AC1050" t="str">
            <v>WKS</v>
          </cell>
          <cell r="AE1050" t="str">
            <v>JV#</v>
          </cell>
          <cell r="AF1050" t="str">
            <v>1232</v>
          </cell>
          <cell r="AG1050" t="str">
            <v>FRN</v>
          </cell>
          <cell r="AH1050" t="str">
            <v>6639</v>
          </cell>
          <cell r="AI1050" t="str">
            <v>RP#</v>
          </cell>
          <cell r="AJ1050" t="str">
            <v>000</v>
          </cell>
          <cell r="AK1050" t="str">
            <v>CTL</v>
          </cell>
          <cell r="AM1050" t="str">
            <v>RF#</v>
          </cell>
          <cell r="AU1050" t="str">
            <v>RECLASS FROM 3229 ER 95</v>
          </cell>
          <cell r="AZ1050" t="str">
            <v>FPL Fibernet</v>
          </cell>
        </row>
        <row r="1051">
          <cell r="A1051" t="str">
            <v>107100</v>
          </cell>
          <cell r="B1051" t="str">
            <v>0385</v>
          </cell>
          <cell r="C1051" t="str">
            <v>06600</v>
          </cell>
          <cell r="D1051" t="str">
            <v>0FIBER</v>
          </cell>
          <cell r="E1051" t="str">
            <v>385000</v>
          </cell>
          <cell r="F1051" t="str">
            <v>0803</v>
          </cell>
          <cell r="G1051" t="str">
            <v>36000</v>
          </cell>
          <cell r="H1051" t="str">
            <v>A</v>
          </cell>
          <cell r="I1051" t="str">
            <v>00000041</v>
          </cell>
          <cell r="J1051">
            <v>60</v>
          </cell>
          <cell r="K1051">
            <v>385</v>
          </cell>
          <cell r="L1051">
            <v>6639</v>
          </cell>
          <cell r="M1051">
            <v>107</v>
          </cell>
          <cell r="N1051">
            <v>10</v>
          </cell>
          <cell r="O1051">
            <v>0</v>
          </cell>
          <cell r="P1051">
            <v>107.1</v>
          </cell>
          <cell r="Q1051" t="str">
            <v>0803</v>
          </cell>
          <cell r="R1051" t="str">
            <v>36000</v>
          </cell>
          <cell r="S1051" t="str">
            <v>200212</v>
          </cell>
          <cell r="T1051" t="str">
            <v>PY42</v>
          </cell>
          <cell r="U1051">
            <v>75</v>
          </cell>
          <cell r="V1051" t="str">
            <v>LDB</v>
          </cell>
          <cell r="W1051">
            <v>0</v>
          </cell>
          <cell r="X1051" t="str">
            <v>SHR</v>
          </cell>
          <cell r="Y1051">
            <v>2</v>
          </cell>
          <cell r="Z1051">
            <v>2</v>
          </cell>
          <cell r="AA1051" t="str">
            <v>PYP</v>
          </cell>
          <cell r="AB1051" t="str">
            <v xml:space="preserve"> 0000025</v>
          </cell>
          <cell r="AC1051" t="str">
            <v>PYL</v>
          </cell>
          <cell r="AD1051" t="str">
            <v>004382</v>
          </cell>
          <cell r="AE1051" t="str">
            <v>EMP</v>
          </cell>
          <cell r="AF1051" t="str">
            <v>29440</v>
          </cell>
          <cell r="AG1051" t="str">
            <v>JUL</v>
          </cell>
          <cell r="AH1051" t="str">
            <v xml:space="preserve"> 000.00</v>
          </cell>
          <cell r="AI1051" t="str">
            <v>BCH</v>
          </cell>
          <cell r="AJ1051" t="str">
            <v>500</v>
          </cell>
          <cell r="AK1051" t="str">
            <v>CLS</v>
          </cell>
          <cell r="AL1051" t="str">
            <v>R449</v>
          </cell>
          <cell r="AM1051" t="str">
            <v>DTA</v>
          </cell>
          <cell r="AN1051" t="str">
            <v xml:space="preserve"> 00000000000.00</v>
          </cell>
          <cell r="AO1051" t="str">
            <v>DTH</v>
          </cell>
          <cell r="AP1051" t="str">
            <v xml:space="preserve"> 00000000000.00</v>
          </cell>
          <cell r="AV1051" t="str">
            <v>000000000</v>
          </cell>
          <cell r="AW1051" t="str">
            <v>000</v>
          </cell>
          <cell r="AX1051" t="str">
            <v>00</v>
          </cell>
          <cell r="AY1051" t="str">
            <v>0</v>
          </cell>
          <cell r="AZ1051" t="str">
            <v>FPL Fibernet</v>
          </cell>
        </row>
        <row r="1052">
          <cell r="A1052" t="str">
            <v>107100</v>
          </cell>
          <cell r="B1052" t="str">
            <v>0385</v>
          </cell>
          <cell r="C1052" t="str">
            <v>06600</v>
          </cell>
          <cell r="D1052" t="str">
            <v>0FIBER</v>
          </cell>
          <cell r="E1052" t="str">
            <v>385000</v>
          </cell>
          <cell r="F1052" t="str">
            <v>0802</v>
          </cell>
          <cell r="G1052" t="str">
            <v>31000</v>
          </cell>
          <cell r="H1052" t="str">
            <v>A</v>
          </cell>
          <cell r="I1052" t="str">
            <v>00000041</v>
          </cell>
          <cell r="J1052">
            <v>60</v>
          </cell>
          <cell r="K1052">
            <v>385</v>
          </cell>
          <cell r="L1052">
            <v>6640</v>
          </cell>
          <cell r="M1052">
            <v>107</v>
          </cell>
          <cell r="N1052">
            <v>10</v>
          </cell>
          <cell r="O1052">
            <v>0</v>
          </cell>
          <cell r="P1052">
            <v>107.1</v>
          </cell>
          <cell r="Q1052" t="str">
            <v>0802</v>
          </cell>
          <cell r="R1052" t="str">
            <v>31000</v>
          </cell>
          <cell r="S1052" t="str">
            <v>200212</v>
          </cell>
          <cell r="T1052" t="str">
            <v>PY42</v>
          </cell>
          <cell r="U1052">
            <v>346.2</v>
          </cell>
          <cell r="V1052" t="str">
            <v>LDB</v>
          </cell>
          <cell r="W1052">
            <v>0</v>
          </cell>
          <cell r="X1052" t="str">
            <v>SHR</v>
          </cell>
          <cell r="Y1052">
            <v>16</v>
          </cell>
          <cell r="Z1052">
            <v>16</v>
          </cell>
          <cell r="AA1052" t="str">
            <v>PYP</v>
          </cell>
          <cell r="AB1052" t="str">
            <v xml:space="preserve"> 0000025</v>
          </cell>
          <cell r="AC1052" t="str">
            <v>PYL</v>
          </cell>
          <cell r="AD1052" t="str">
            <v>004385</v>
          </cell>
          <cell r="AE1052" t="str">
            <v>EMP</v>
          </cell>
          <cell r="AF1052" t="str">
            <v>NWADI</v>
          </cell>
          <cell r="AG1052" t="str">
            <v>JUL</v>
          </cell>
          <cell r="AH1052" t="str">
            <v xml:space="preserve"> 000.00</v>
          </cell>
          <cell r="AI1052" t="str">
            <v>BCH</v>
          </cell>
          <cell r="AJ1052" t="str">
            <v>500</v>
          </cell>
          <cell r="AK1052" t="str">
            <v>CLS</v>
          </cell>
          <cell r="AL1052" t="str">
            <v>1XD9</v>
          </cell>
          <cell r="AM1052" t="str">
            <v>DTA</v>
          </cell>
          <cell r="AN1052" t="str">
            <v xml:space="preserve"> 00000000000.00</v>
          </cell>
          <cell r="AO1052" t="str">
            <v>DTH</v>
          </cell>
          <cell r="AP1052" t="str">
            <v xml:space="preserve"> 00000000000.00</v>
          </cell>
          <cell r="AV1052" t="str">
            <v>000000000</v>
          </cell>
          <cell r="AW1052" t="str">
            <v>000</v>
          </cell>
          <cell r="AX1052" t="str">
            <v>00</v>
          </cell>
          <cell r="AY1052" t="str">
            <v>0</v>
          </cell>
          <cell r="AZ1052" t="str">
            <v>FPL Fibernet</v>
          </cell>
        </row>
        <row r="1053">
          <cell r="A1053" t="str">
            <v>107100</v>
          </cell>
          <cell r="B1053" t="str">
            <v>0385</v>
          </cell>
          <cell r="C1053" t="str">
            <v>06600</v>
          </cell>
          <cell r="D1053" t="str">
            <v>0FIBER</v>
          </cell>
          <cell r="E1053" t="str">
            <v>385000</v>
          </cell>
          <cell r="F1053" t="str">
            <v>0803</v>
          </cell>
          <cell r="G1053" t="str">
            <v>36000</v>
          </cell>
          <cell r="H1053" t="str">
            <v>A</v>
          </cell>
          <cell r="I1053" t="str">
            <v>00000041</v>
          </cell>
          <cell r="J1053">
            <v>60</v>
          </cell>
          <cell r="K1053">
            <v>385</v>
          </cell>
          <cell r="L1053">
            <v>6640</v>
          </cell>
          <cell r="M1053">
            <v>107</v>
          </cell>
          <cell r="N1053">
            <v>10</v>
          </cell>
          <cell r="O1053">
            <v>0</v>
          </cell>
          <cell r="P1053">
            <v>107.1</v>
          </cell>
          <cell r="Q1053" t="str">
            <v>0803</v>
          </cell>
          <cell r="R1053" t="str">
            <v>36000</v>
          </cell>
          <cell r="S1053" t="str">
            <v>200212</v>
          </cell>
          <cell r="T1053" t="str">
            <v>PY42</v>
          </cell>
          <cell r="U1053">
            <v>37.5</v>
          </cell>
          <cell r="V1053" t="str">
            <v>LDB</v>
          </cell>
          <cell r="W1053">
            <v>0</v>
          </cell>
          <cell r="X1053" t="str">
            <v>SHR</v>
          </cell>
          <cell r="Y1053">
            <v>1</v>
          </cell>
          <cell r="Z1053">
            <v>1</v>
          </cell>
          <cell r="AA1053" t="str">
            <v>PYP</v>
          </cell>
          <cell r="AB1053" t="str">
            <v xml:space="preserve"> 0000025</v>
          </cell>
          <cell r="AC1053" t="str">
            <v>PYL</v>
          </cell>
          <cell r="AD1053" t="str">
            <v>004382</v>
          </cell>
          <cell r="AE1053" t="str">
            <v>EMP</v>
          </cell>
          <cell r="AF1053" t="str">
            <v>29440</v>
          </cell>
          <cell r="AG1053" t="str">
            <v>JUL</v>
          </cell>
          <cell r="AH1053" t="str">
            <v xml:space="preserve"> 000.00</v>
          </cell>
          <cell r="AI1053" t="str">
            <v>BCH</v>
          </cell>
          <cell r="AJ1053" t="str">
            <v>500</v>
          </cell>
          <cell r="AK1053" t="str">
            <v>CLS</v>
          </cell>
          <cell r="AL1053" t="str">
            <v>R449</v>
          </cell>
          <cell r="AM1053" t="str">
            <v>DTA</v>
          </cell>
          <cell r="AN1053" t="str">
            <v xml:space="preserve"> 00000000000.00</v>
          </cell>
          <cell r="AO1053" t="str">
            <v>DTH</v>
          </cell>
          <cell r="AP1053" t="str">
            <v xml:space="preserve"> 00000000000.00</v>
          </cell>
          <cell r="AV1053" t="str">
            <v>000000000</v>
          </cell>
          <cell r="AW1053" t="str">
            <v>000</v>
          </cell>
          <cell r="AX1053" t="str">
            <v>00</v>
          </cell>
          <cell r="AY1053" t="str">
            <v>0</v>
          </cell>
          <cell r="AZ1053" t="str">
            <v>FPL Fibernet</v>
          </cell>
        </row>
        <row r="1054">
          <cell r="A1054" t="str">
            <v>107100</v>
          </cell>
          <cell r="B1054" t="str">
            <v>0385</v>
          </cell>
          <cell r="C1054" t="str">
            <v>06600</v>
          </cell>
          <cell r="D1054" t="str">
            <v>0FIBER</v>
          </cell>
          <cell r="E1054" t="str">
            <v>385000</v>
          </cell>
          <cell r="F1054" t="str">
            <v>0803</v>
          </cell>
          <cell r="G1054" t="str">
            <v>36000</v>
          </cell>
          <cell r="H1054" t="str">
            <v>A</v>
          </cell>
          <cell r="I1054" t="str">
            <v>00000041</v>
          </cell>
          <cell r="J1054">
            <v>60</v>
          </cell>
          <cell r="K1054">
            <v>385</v>
          </cell>
          <cell r="L1054">
            <v>6640</v>
          </cell>
          <cell r="M1054">
            <v>107</v>
          </cell>
          <cell r="N1054">
            <v>10</v>
          </cell>
          <cell r="O1054">
            <v>0</v>
          </cell>
          <cell r="P1054">
            <v>107.1</v>
          </cell>
          <cell r="Q1054" t="str">
            <v>0803</v>
          </cell>
          <cell r="R1054" t="str">
            <v>36000</v>
          </cell>
          <cell r="S1054" t="str">
            <v>200212</v>
          </cell>
          <cell r="T1054" t="str">
            <v>PY42</v>
          </cell>
          <cell r="U1054">
            <v>143.19999999999999</v>
          </cell>
          <cell r="V1054" t="str">
            <v>LDB</v>
          </cell>
          <cell r="W1054">
            <v>0</v>
          </cell>
          <cell r="X1054" t="str">
            <v>SHR</v>
          </cell>
          <cell r="Y1054">
            <v>4</v>
          </cell>
          <cell r="Z1054">
            <v>4</v>
          </cell>
          <cell r="AA1054" t="str">
            <v>PYP</v>
          </cell>
          <cell r="AB1054" t="str">
            <v xml:space="preserve"> 0000026</v>
          </cell>
          <cell r="AC1054" t="str">
            <v>PYL</v>
          </cell>
          <cell r="AD1054" t="str">
            <v>004382</v>
          </cell>
          <cell r="AE1054" t="str">
            <v>EMP</v>
          </cell>
          <cell r="AF1054" t="str">
            <v>46869</v>
          </cell>
          <cell r="AG1054" t="str">
            <v>JUL</v>
          </cell>
          <cell r="AH1054" t="str">
            <v xml:space="preserve"> 000.00</v>
          </cell>
          <cell r="AI1054" t="str">
            <v>BCH</v>
          </cell>
          <cell r="AJ1054" t="str">
            <v>500</v>
          </cell>
          <cell r="AK1054" t="str">
            <v>CLS</v>
          </cell>
          <cell r="AL1054" t="str">
            <v>R431</v>
          </cell>
          <cell r="AM1054" t="str">
            <v>DTA</v>
          </cell>
          <cell r="AN1054" t="str">
            <v xml:space="preserve"> 00000000000.00</v>
          </cell>
          <cell r="AO1054" t="str">
            <v>DTH</v>
          </cell>
          <cell r="AP1054" t="str">
            <v xml:space="preserve"> 00000000000.00</v>
          </cell>
          <cell r="AV1054" t="str">
            <v>000000000</v>
          </cell>
          <cell r="AW1054" t="str">
            <v>000</v>
          </cell>
          <cell r="AX1054" t="str">
            <v>00</v>
          </cell>
          <cell r="AY1054" t="str">
            <v>0</v>
          </cell>
          <cell r="AZ1054" t="str">
            <v>FPL Fibernet</v>
          </cell>
        </row>
        <row r="1055">
          <cell r="A1055" t="str">
            <v>107100</v>
          </cell>
          <cell r="B1055" t="str">
            <v>0312</v>
          </cell>
          <cell r="C1055" t="str">
            <v>06600</v>
          </cell>
          <cell r="D1055" t="str">
            <v>0FIBER</v>
          </cell>
          <cell r="E1055" t="str">
            <v>312000</v>
          </cell>
          <cell r="F1055" t="str">
            <v>0803</v>
          </cell>
          <cell r="G1055" t="str">
            <v>65000</v>
          </cell>
          <cell r="H1055" t="str">
            <v>A</v>
          </cell>
          <cell r="I1055" t="str">
            <v>00000041</v>
          </cell>
          <cell r="J1055">
            <v>63</v>
          </cell>
          <cell r="K1055">
            <v>312</v>
          </cell>
          <cell r="L1055">
            <v>6641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 t="str">
            <v>0803</v>
          </cell>
          <cell r="R1055" t="str">
            <v>65000</v>
          </cell>
          <cell r="S1055" t="str">
            <v>200212</v>
          </cell>
          <cell r="T1055" t="str">
            <v>CA01</v>
          </cell>
          <cell r="U1055">
            <v>1311.99</v>
          </cell>
          <cell r="V1055" t="str">
            <v>LDB</v>
          </cell>
          <cell r="W1055">
            <v>0</v>
          </cell>
          <cell r="Y1055">
            <v>0</v>
          </cell>
          <cell r="Z1055">
            <v>0</v>
          </cell>
          <cell r="AA1055" t="str">
            <v>BCH</v>
          </cell>
          <cell r="AB1055" t="str">
            <v>0037</v>
          </cell>
          <cell r="AC1055" t="str">
            <v>WKS</v>
          </cell>
          <cell r="AE1055" t="str">
            <v>JV#</v>
          </cell>
          <cell r="AF1055" t="str">
            <v>1232</v>
          </cell>
          <cell r="AG1055" t="str">
            <v>FRN</v>
          </cell>
          <cell r="AH1055" t="str">
            <v>6641</v>
          </cell>
          <cell r="AI1055" t="str">
            <v>RP#</v>
          </cell>
          <cell r="AJ1055" t="str">
            <v>000</v>
          </cell>
          <cell r="AK1055" t="str">
            <v>CTL</v>
          </cell>
          <cell r="AM1055" t="str">
            <v>RF#</v>
          </cell>
          <cell r="AU1055" t="str">
            <v>RECLASS FROM 3229 ER 95</v>
          </cell>
          <cell r="AZ1055" t="str">
            <v>FPL Fibernet</v>
          </cell>
        </row>
        <row r="1056">
          <cell r="A1056" t="str">
            <v>107100</v>
          </cell>
          <cell r="B1056" t="str">
            <v>0306</v>
          </cell>
          <cell r="C1056" t="str">
            <v>06600</v>
          </cell>
          <cell r="D1056" t="str">
            <v>0FIBER</v>
          </cell>
          <cell r="E1056" t="str">
            <v>313000</v>
          </cell>
          <cell r="F1056" t="str">
            <v>0790</v>
          </cell>
          <cell r="G1056" t="str">
            <v>65000</v>
          </cell>
          <cell r="H1056" t="str">
            <v>A</v>
          </cell>
          <cell r="I1056" t="str">
            <v>00000041</v>
          </cell>
          <cell r="J1056">
            <v>63</v>
          </cell>
          <cell r="K1056">
            <v>306</v>
          </cell>
          <cell r="L1056">
            <v>6642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 t="str">
            <v>0790</v>
          </cell>
          <cell r="R1056" t="str">
            <v>65000</v>
          </cell>
          <cell r="S1056" t="str">
            <v>200212</v>
          </cell>
          <cell r="T1056" t="str">
            <v>CA01</v>
          </cell>
          <cell r="U1056">
            <v>7708.68</v>
          </cell>
          <cell r="V1056" t="str">
            <v>LDB</v>
          </cell>
          <cell r="W1056">
            <v>0</v>
          </cell>
          <cell r="Y1056">
            <v>0</v>
          </cell>
          <cell r="Z1056">
            <v>0</v>
          </cell>
          <cell r="AA1056" t="str">
            <v>BCH</v>
          </cell>
          <cell r="AB1056" t="str">
            <v>0037</v>
          </cell>
          <cell r="AC1056" t="str">
            <v>WKS</v>
          </cell>
          <cell r="AE1056" t="str">
            <v>JV#</v>
          </cell>
          <cell r="AF1056" t="str">
            <v>1232</v>
          </cell>
          <cell r="AG1056" t="str">
            <v>FRN</v>
          </cell>
          <cell r="AH1056" t="str">
            <v>6642</v>
          </cell>
          <cell r="AI1056" t="str">
            <v>RP#</v>
          </cell>
          <cell r="AJ1056" t="str">
            <v>000</v>
          </cell>
          <cell r="AK1056" t="str">
            <v>CTL</v>
          </cell>
          <cell r="AM1056" t="str">
            <v>RF#</v>
          </cell>
          <cell r="AU1056" t="str">
            <v>RECLASS FROM 3229 ER 95</v>
          </cell>
          <cell r="AZ1056" t="str">
            <v>FPL Fibernet</v>
          </cell>
        </row>
        <row r="1057">
          <cell r="A1057" t="str">
            <v>107100</v>
          </cell>
          <cell r="B1057" t="str">
            <v>0306</v>
          </cell>
          <cell r="C1057" t="str">
            <v>06600</v>
          </cell>
          <cell r="D1057" t="str">
            <v>0FIBER</v>
          </cell>
          <cell r="E1057" t="str">
            <v>313000</v>
          </cell>
          <cell r="F1057" t="str">
            <v>0790</v>
          </cell>
          <cell r="G1057" t="str">
            <v>65000</v>
          </cell>
          <cell r="H1057" t="str">
            <v>A</v>
          </cell>
          <cell r="I1057" t="str">
            <v>00000041</v>
          </cell>
          <cell r="J1057">
            <v>63</v>
          </cell>
          <cell r="K1057">
            <v>306</v>
          </cell>
          <cell r="L1057">
            <v>6642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 t="str">
            <v>0790</v>
          </cell>
          <cell r="R1057" t="str">
            <v>65000</v>
          </cell>
          <cell r="S1057" t="str">
            <v>200212</v>
          </cell>
          <cell r="T1057" t="str">
            <v>CA01</v>
          </cell>
          <cell r="U1057">
            <v>33931</v>
          </cell>
          <cell r="V1057" t="str">
            <v>LDB</v>
          </cell>
          <cell r="W1057">
            <v>0</v>
          </cell>
          <cell r="Y1057">
            <v>0</v>
          </cell>
          <cell r="Z1057">
            <v>0</v>
          </cell>
          <cell r="AA1057" t="str">
            <v>BCH</v>
          </cell>
          <cell r="AB1057" t="str">
            <v>0014</v>
          </cell>
          <cell r="AC1057" t="str">
            <v>WKS</v>
          </cell>
          <cell r="AE1057" t="str">
            <v>JV#</v>
          </cell>
          <cell r="AF1057" t="str">
            <v>1232</v>
          </cell>
          <cell r="AG1057" t="str">
            <v>FRN</v>
          </cell>
          <cell r="AH1057" t="str">
            <v>6642</v>
          </cell>
          <cell r="AI1057" t="str">
            <v>RP#</v>
          </cell>
          <cell r="AJ1057" t="str">
            <v>000</v>
          </cell>
          <cell r="AK1057" t="str">
            <v>CTL</v>
          </cell>
          <cell r="AM1057" t="str">
            <v>RF#</v>
          </cell>
          <cell r="AU1057" t="str">
            <v>ACCRUAL OF DEC 02 CAPITAL</v>
          </cell>
          <cell r="AZ1057" t="str">
            <v>FPL Fibernet</v>
          </cell>
        </row>
        <row r="1058">
          <cell r="A1058" t="str">
            <v>107100</v>
          </cell>
          <cell r="B1058" t="str">
            <v>0306</v>
          </cell>
          <cell r="C1058" t="str">
            <v>06600</v>
          </cell>
          <cell r="D1058" t="str">
            <v>0FIBER</v>
          </cell>
          <cell r="E1058" t="str">
            <v>313000</v>
          </cell>
          <cell r="F1058" t="str">
            <v>0803</v>
          </cell>
          <cell r="G1058" t="str">
            <v>36000</v>
          </cell>
          <cell r="H1058" t="str">
            <v>A</v>
          </cell>
          <cell r="I1058" t="str">
            <v>00000041</v>
          </cell>
          <cell r="J1058">
            <v>60</v>
          </cell>
          <cell r="K1058">
            <v>306</v>
          </cell>
          <cell r="L1058">
            <v>6642</v>
          </cell>
          <cell r="M1058">
            <v>107</v>
          </cell>
          <cell r="N1058">
            <v>10</v>
          </cell>
          <cell r="O1058">
            <v>0</v>
          </cell>
          <cell r="P1058">
            <v>107.1</v>
          </cell>
          <cell r="Q1058" t="str">
            <v>0803</v>
          </cell>
          <cell r="R1058" t="str">
            <v>36000</v>
          </cell>
          <cell r="S1058" t="str">
            <v>200212</v>
          </cell>
          <cell r="T1058" t="str">
            <v>PY42</v>
          </cell>
          <cell r="U1058">
            <v>150</v>
          </cell>
          <cell r="V1058" t="str">
            <v>LDB</v>
          </cell>
          <cell r="W1058">
            <v>0</v>
          </cell>
          <cell r="X1058" t="str">
            <v>SHR</v>
          </cell>
          <cell r="Y1058">
            <v>4</v>
          </cell>
          <cell r="Z1058">
            <v>4</v>
          </cell>
          <cell r="AA1058" t="str">
            <v>PYP</v>
          </cell>
          <cell r="AB1058" t="str">
            <v xml:space="preserve"> 0000001</v>
          </cell>
          <cell r="AC1058" t="str">
            <v>PYL</v>
          </cell>
          <cell r="AD1058" t="str">
            <v>004382</v>
          </cell>
          <cell r="AE1058" t="str">
            <v>EMP</v>
          </cell>
          <cell r="AF1058" t="str">
            <v>29440</v>
          </cell>
          <cell r="AG1058" t="str">
            <v>JUL</v>
          </cell>
          <cell r="AH1058" t="str">
            <v xml:space="preserve"> 000.00</v>
          </cell>
          <cell r="AI1058" t="str">
            <v>BCH</v>
          </cell>
          <cell r="AJ1058" t="str">
            <v>500</v>
          </cell>
          <cell r="AK1058" t="str">
            <v>CLS</v>
          </cell>
          <cell r="AL1058" t="str">
            <v>R449</v>
          </cell>
          <cell r="AM1058" t="str">
            <v>DTA</v>
          </cell>
          <cell r="AN1058" t="str">
            <v xml:space="preserve"> 00000000000.00</v>
          </cell>
          <cell r="AO1058" t="str">
            <v>DTH</v>
          </cell>
          <cell r="AP1058" t="str">
            <v xml:space="preserve"> 00000000000.00</v>
          </cell>
          <cell r="AV1058" t="str">
            <v>000000000</v>
          </cell>
          <cell r="AW1058" t="str">
            <v>000</v>
          </cell>
          <cell r="AX1058" t="str">
            <v>00</v>
          </cell>
          <cell r="AY1058" t="str">
            <v>0</v>
          </cell>
          <cell r="AZ1058" t="str">
            <v>FPL Fibernet</v>
          </cell>
        </row>
        <row r="1059">
          <cell r="A1059" t="str">
            <v>107100</v>
          </cell>
          <cell r="B1059" t="str">
            <v>0313</v>
          </cell>
          <cell r="C1059" t="str">
            <v>06600</v>
          </cell>
          <cell r="D1059" t="str">
            <v>0FIBER</v>
          </cell>
          <cell r="E1059" t="str">
            <v>313000</v>
          </cell>
          <cell r="F1059" t="str">
            <v>0662</v>
          </cell>
          <cell r="G1059" t="str">
            <v>65000</v>
          </cell>
          <cell r="H1059" t="str">
            <v>A</v>
          </cell>
          <cell r="I1059" t="str">
            <v>00000041</v>
          </cell>
          <cell r="J1059">
            <v>63</v>
          </cell>
          <cell r="K1059">
            <v>313</v>
          </cell>
          <cell r="L1059">
            <v>6643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 t="str">
            <v>0662</v>
          </cell>
          <cell r="R1059" t="str">
            <v>65000</v>
          </cell>
          <cell r="S1059" t="str">
            <v>200212</v>
          </cell>
          <cell r="T1059" t="str">
            <v>CA01</v>
          </cell>
          <cell r="U1059">
            <v>8439.75</v>
          </cell>
          <cell r="V1059" t="str">
            <v>LDB</v>
          </cell>
          <cell r="W1059">
            <v>0</v>
          </cell>
          <cell r="Y1059">
            <v>0</v>
          </cell>
          <cell r="Z1059">
            <v>0</v>
          </cell>
          <cell r="AA1059" t="str">
            <v>BCH</v>
          </cell>
          <cell r="AB1059" t="str">
            <v>0037</v>
          </cell>
          <cell r="AC1059" t="str">
            <v>WKS</v>
          </cell>
          <cell r="AE1059" t="str">
            <v>JV#</v>
          </cell>
          <cell r="AF1059" t="str">
            <v>1232</v>
          </cell>
          <cell r="AG1059" t="str">
            <v>FRN</v>
          </cell>
          <cell r="AH1059" t="str">
            <v>6643</v>
          </cell>
          <cell r="AI1059" t="str">
            <v>RP#</v>
          </cell>
          <cell r="AJ1059" t="str">
            <v>000</v>
          </cell>
          <cell r="AK1059" t="str">
            <v>CTL</v>
          </cell>
          <cell r="AM1059" t="str">
            <v>RF#</v>
          </cell>
          <cell r="AU1059" t="str">
            <v>RECLASS FROM 3229-ER 95</v>
          </cell>
          <cell r="AZ1059" t="str">
            <v>FPL Fibernet</v>
          </cell>
        </row>
        <row r="1060">
          <cell r="A1060" t="str">
            <v>107100</v>
          </cell>
          <cell r="B1060" t="str">
            <v>0313</v>
          </cell>
          <cell r="C1060" t="str">
            <v>06600</v>
          </cell>
          <cell r="D1060" t="str">
            <v>0FIBER</v>
          </cell>
          <cell r="E1060" t="str">
            <v>313000</v>
          </cell>
          <cell r="F1060" t="str">
            <v>0790</v>
          </cell>
          <cell r="G1060" t="str">
            <v>65000</v>
          </cell>
          <cell r="H1060" t="str">
            <v>A</v>
          </cell>
          <cell r="I1060" t="str">
            <v>00000041</v>
          </cell>
          <cell r="J1060">
            <v>63</v>
          </cell>
          <cell r="K1060">
            <v>313</v>
          </cell>
          <cell r="L1060">
            <v>6643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 t="str">
            <v>0790</v>
          </cell>
          <cell r="R1060" t="str">
            <v>65000</v>
          </cell>
          <cell r="S1060" t="str">
            <v>200212</v>
          </cell>
          <cell r="T1060" t="str">
            <v>CA01</v>
          </cell>
          <cell r="U1060">
            <v>80000</v>
          </cell>
          <cell r="V1060" t="str">
            <v>LDB</v>
          </cell>
          <cell r="W1060">
            <v>0</v>
          </cell>
          <cell r="Y1060">
            <v>0</v>
          </cell>
          <cell r="Z1060">
            <v>0</v>
          </cell>
          <cell r="AA1060" t="str">
            <v>BCH</v>
          </cell>
          <cell r="AB1060" t="str">
            <v>0014</v>
          </cell>
          <cell r="AC1060" t="str">
            <v>WKS</v>
          </cell>
          <cell r="AE1060" t="str">
            <v>JV#</v>
          </cell>
          <cell r="AF1060" t="str">
            <v>1232</v>
          </cell>
          <cell r="AG1060" t="str">
            <v>FRN</v>
          </cell>
          <cell r="AH1060" t="str">
            <v>6643</v>
          </cell>
          <cell r="AI1060" t="str">
            <v>RP#</v>
          </cell>
          <cell r="AJ1060" t="str">
            <v>000</v>
          </cell>
          <cell r="AK1060" t="str">
            <v>CTL</v>
          </cell>
          <cell r="AM1060" t="str">
            <v>RF#</v>
          </cell>
          <cell r="AU1060" t="str">
            <v>ACCRUAL OF DEC 02 CAPITAL</v>
          </cell>
          <cell r="AZ1060" t="str">
            <v>FPL Fibernet</v>
          </cell>
        </row>
        <row r="1061">
          <cell r="A1061" t="str">
            <v>107100</v>
          </cell>
          <cell r="B1061" t="str">
            <v>0313</v>
          </cell>
          <cell r="C1061" t="str">
            <v>06600</v>
          </cell>
          <cell r="D1061" t="str">
            <v>0FIBER</v>
          </cell>
          <cell r="E1061" t="str">
            <v>313000</v>
          </cell>
          <cell r="F1061" t="str">
            <v>0803</v>
          </cell>
          <cell r="G1061" t="str">
            <v>36000</v>
          </cell>
          <cell r="H1061" t="str">
            <v>A</v>
          </cell>
          <cell r="I1061" t="str">
            <v>00000041</v>
          </cell>
          <cell r="J1061">
            <v>60</v>
          </cell>
          <cell r="K1061">
            <v>313</v>
          </cell>
          <cell r="L1061">
            <v>6643</v>
          </cell>
          <cell r="M1061">
            <v>107</v>
          </cell>
          <cell r="N1061">
            <v>10</v>
          </cell>
          <cell r="O1061">
            <v>0</v>
          </cell>
          <cell r="P1061">
            <v>107.1</v>
          </cell>
          <cell r="Q1061" t="str">
            <v>0803</v>
          </cell>
          <cell r="R1061" t="str">
            <v>36000</v>
          </cell>
          <cell r="S1061" t="str">
            <v>200212</v>
          </cell>
          <cell r="T1061" t="str">
            <v>PY42</v>
          </cell>
          <cell r="U1061">
            <v>375</v>
          </cell>
          <cell r="V1061" t="str">
            <v>LDB</v>
          </cell>
          <cell r="W1061">
            <v>0</v>
          </cell>
          <cell r="X1061" t="str">
            <v>SHR</v>
          </cell>
          <cell r="Y1061">
            <v>10</v>
          </cell>
          <cell r="Z1061">
            <v>10</v>
          </cell>
          <cell r="AA1061" t="str">
            <v>PYP</v>
          </cell>
          <cell r="AB1061" t="str">
            <v xml:space="preserve"> 0000001</v>
          </cell>
          <cell r="AC1061" t="str">
            <v>PYL</v>
          </cell>
          <cell r="AD1061" t="str">
            <v>004382</v>
          </cell>
          <cell r="AE1061" t="str">
            <v>EMP</v>
          </cell>
          <cell r="AF1061" t="str">
            <v>29440</v>
          </cell>
          <cell r="AG1061" t="str">
            <v>JUL</v>
          </cell>
          <cell r="AH1061" t="str">
            <v xml:space="preserve"> 000.00</v>
          </cell>
          <cell r="AI1061" t="str">
            <v>BCH</v>
          </cell>
          <cell r="AJ1061" t="str">
            <v>500</v>
          </cell>
          <cell r="AK1061" t="str">
            <v>CLS</v>
          </cell>
          <cell r="AL1061" t="str">
            <v>R449</v>
          </cell>
          <cell r="AM1061" t="str">
            <v>DTA</v>
          </cell>
          <cell r="AN1061" t="str">
            <v xml:space="preserve"> 00000000000.00</v>
          </cell>
          <cell r="AO1061" t="str">
            <v>DTH</v>
          </cell>
          <cell r="AP1061" t="str">
            <v xml:space="preserve"> 00000000000.00</v>
          </cell>
          <cell r="AV1061" t="str">
            <v>000000000</v>
          </cell>
          <cell r="AW1061" t="str">
            <v>000</v>
          </cell>
          <cell r="AX1061" t="str">
            <v>00</v>
          </cell>
          <cell r="AY1061" t="str">
            <v>0</v>
          </cell>
          <cell r="AZ1061" t="str">
            <v>FPL Fibernet</v>
          </cell>
        </row>
        <row r="1062">
          <cell r="A1062" t="str">
            <v>107100</v>
          </cell>
          <cell r="B1062" t="str">
            <v>0314</v>
          </cell>
          <cell r="C1062" t="str">
            <v>06600</v>
          </cell>
          <cell r="D1062" t="str">
            <v>0FIBER</v>
          </cell>
          <cell r="E1062" t="str">
            <v>314000</v>
          </cell>
          <cell r="F1062" t="str">
            <v>0803</v>
          </cell>
          <cell r="G1062" t="str">
            <v>36000</v>
          </cell>
          <cell r="H1062" t="str">
            <v>A</v>
          </cell>
          <cell r="I1062" t="str">
            <v>00000041</v>
          </cell>
          <cell r="J1062">
            <v>60</v>
          </cell>
          <cell r="K1062">
            <v>314</v>
          </cell>
          <cell r="L1062">
            <v>6644</v>
          </cell>
          <cell r="M1062">
            <v>107</v>
          </cell>
          <cell r="N1062">
            <v>10</v>
          </cell>
          <cell r="O1062">
            <v>0</v>
          </cell>
          <cell r="P1062">
            <v>107.1</v>
          </cell>
          <cell r="Q1062" t="str">
            <v>0803</v>
          </cell>
          <cell r="R1062" t="str">
            <v>36000</v>
          </cell>
          <cell r="S1062" t="str">
            <v>200212</v>
          </cell>
          <cell r="T1062" t="str">
            <v>PY42</v>
          </cell>
          <cell r="U1062">
            <v>112.5</v>
          </cell>
          <cell r="V1062" t="str">
            <v>LDB</v>
          </cell>
          <cell r="W1062">
            <v>0</v>
          </cell>
          <cell r="X1062" t="str">
            <v>SHR</v>
          </cell>
          <cell r="Y1062">
            <v>3</v>
          </cell>
          <cell r="Z1062">
            <v>3</v>
          </cell>
          <cell r="AA1062" t="str">
            <v>PYP</v>
          </cell>
          <cell r="AB1062" t="str">
            <v xml:space="preserve"> 0000001</v>
          </cell>
          <cell r="AC1062" t="str">
            <v>PYL</v>
          </cell>
          <cell r="AD1062" t="str">
            <v>004382</v>
          </cell>
          <cell r="AE1062" t="str">
            <v>EMP</v>
          </cell>
          <cell r="AF1062" t="str">
            <v>29440</v>
          </cell>
          <cell r="AG1062" t="str">
            <v>JUL</v>
          </cell>
          <cell r="AH1062" t="str">
            <v xml:space="preserve"> 000.00</v>
          </cell>
          <cell r="AI1062" t="str">
            <v>BCH</v>
          </cell>
          <cell r="AJ1062" t="str">
            <v>500</v>
          </cell>
          <cell r="AK1062" t="str">
            <v>CLS</v>
          </cell>
          <cell r="AL1062" t="str">
            <v>R449</v>
          </cell>
          <cell r="AM1062" t="str">
            <v>DTA</v>
          </cell>
          <cell r="AN1062" t="str">
            <v xml:space="preserve"> 00000000000.00</v>
          </cell>
          <cell r="AO1062" t="str">
            <v>DTH</v>
          </cell>
          <cell r="AP1062" t="str">
            <v xml:space="preserve"> 00000000000.00</v>
          </cell>
          <cell r="AV1062" t="str">
            <v>000000000</v>
          </cell>
          <cell r="AW1062" t="str">
            <v>000</v>
          </cell>
          <cell r="AX1062" t="str">
            <v>00</v>
          </cell>
          <cell r="AY1062" t="str">
            <v>0</v>
          </cell>
          <cell r="AZ1062" t="str">
            <v>FPL Fibernet</v>
          </cell>
        </row>
        <row r="1063">
          <cell r="A1063" t="str">
            <v>107100</v>
          </cell>
          <cell r="B1063" t="str">
            <v>0399</v>
          </cell>
          <cell r="C1063" t="str">
            <v>06600</v>
          </cell>
          <cell r="D1063" t="str">
            <v>0FIBER</v>
          </cell>
          <cell r="E1063" t="str">
            <v>399000</v>
          </cell>
          <cell r="F1063" t="str">
            <v>0802</v>
          </cell>
          <cell r="G1063" t="str">
            <v>65000</v>
          </cell>
          <cell r="H1063" t="str">
            <v>A</v>
          </cell>
          <cell r="I1063" t="str">
            <v>00000041</v>
          </cell>
          <cell r="J1063">
            <v>63</v>
          </cell>
          <cell r="K1063">
            <v>399</v>
          </cell>
          <cell r="L1063">
            <v>6644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 t="str">
            <v>0802</v>
          </cell>
          <cell r="R1063" t="str">
            <v>65000</v>
          </cell>
          <cell r="S1063" t="str">
            <v>200212</v>
          </cell>
          <cell r="T1063" t="str">
            <v>CA01</v>
          </cell>
          <cell r="U1063">
            <v>302.93</v>
          </cell>
          <cell r="V1063" t="str">
            <v>LDB</v>
          </cell>
          <cell r="W1063">
            <v>0</v>
          </cell>
          <cell r="Y1063">
            <v>0</v>
          </cell>
          <cell r="Z1063">
            <v>0</v>
          </cell>
          <cell r="AA1063" t="str">
            <v>BCH</v>
          </cell>
          <cell r="AB1063" t="str">
            <v>0037</v>
          </cell>
          <cell r="AC1063" t="str">
            <v>WKS</v>
          </cell>
          <cell r="AE1063" t="str">
            <v>JV#</v>
          </cell>
          <cell r="AF1063" t="str">
            <v>1232</v>
          </cell>
          <cell r="AG1063" t="str">
            <v>FRN</v>
          </cell>
          <cell r="AH1063" t="str">
            <v>6644</v>
          </cell>
          <cell r="AI1063" t="str">
            <v>RP#</v>
          </cell>
          <cell r="AJ1063" t="str">
            <v>000</v>
          </cell>
          <cell r="AK1063" t="str">
            <v>CTL</v>
          </cell>
          <cell r="AM1063" t="str">
            <v>RF#</v>
          </cell>
          <cell r="AU1063" t="str">
            <v>RECLASS FROM 3229 ER 95</v>
          </cell>
          <cell r="AZ1063" t="str">
            <v>FPL Fibernet</v>
          </cell>
        </row>
        <row r="1064">
          <cell r="A1064" t="str">
            <v>107100</v>
          </cell>
          <cell r="B1064" t="str">
            <v>0350</v>
          </cell>
          <cell r="C1064" t="str">
            <v>06997</v>
          </cell>
          <cell r="D1064" t="str">
            <v>0OTHER</v>
          </cell>
          <cell r="E1064" t="str">
            <v>350000</v>
          </cell>
          <cell r="F1064" t="str">
            <v>0790</v>
          </cell>
          <cell r="G1064" t="str">
            <v>65000</v>
          </cell>
          <cell r="H1064" t="str">
            <v>A</v>
          </cell>
          <cell r="I1064" t="str">
            <v>00000041</v>
          </cell>
          <cell r="J1064">
            <v>64</v>
          </cell>
          <cell r="K1064">
            <v>350</v>
          </cell>
          <cell r="L1064">
            <v>6997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 t="str">
            <v>0790</v>
          </cell>
          <cell r="R1064" t="str">
            <v>65000</v>
          </cell>
          <cell r="S1064" t="str">
            <v>200212</v>
          </cell>
          <cell r="T1064" t="str">
            <v>CA01</v>
          </cell>
          <cell r="U1064">
            <v>-1086008.3899999999</v>
          </cell>
          <cell r="V1064" t="str">
            <v>LDB</v>
          </cell>
          <cell r="W1064">
            <v>0</v>
          </cell>
          <cell r="Y1064">
            <v>0</v>
          </cell>
          <cell r="Z1064">
            <v>0</v>
          </cell>
          <cell r="AA1064" t="str">
            <v>BCH</v>
          </cell>
          <cell r="AB1064" t="str">
            <v>0023</v>
          </cell>
          <cell r="AC1064" t="str">
            <v>WKS</v>
          </cell>
          <cell r="AE1064" t="str">
            <v>JV#</v>
          </cell>
          <cell r="AF1064" t="str">
            <v>1232</v>
          </cell>
          <cell r="AG1064" t="str">
            <v>FRN</v>
          </cell>
          <cell r="AH1064" t="str">
            <v>6997</v>
          </cell>
          <cell r="AI1064" t="str">
            <v>RP#</v>
          </cell>
          <cell r="AJ1064" t="str">
            <v>000</v>
          </cell>
          <cell r="AK1064" t="str">
            <v>CTL</v>
          </cell>
          <cell r="AM1064" t="str">
            <v>RF#</v>
          </cell>
          <cell r="AU1064" t="str">
            <v>TO PLACE IN SERVICE</v>
          </cell>
          <cell r="AZ1064" t="str">
            <v>FPL Fibernet</v>
          </cell>
        </row>
        <row r="1065">
          <cell r="A1065" t="str">
            <v>107100</v>
          </cell>
          <cell r="B1065" t="str">
            <v>0335</v>
          </cell>
          <cell r="C1065" t="str">
            <v>06998</v>
          </cell>
          <cell r="D1065" t="str">
            <v>0OTHER</v>
          </cell>
          <cell r="E1065" t="str">
            <v>335000</v>
          </cell>
          <cell r="F1065" t="str">
            <v>0676</v>
          </cell>
          <cell r="G1065" t="str">
            <v>65000</v>
          </cell>
          <cell r="H1065" t="str">
            <v>A</v>
          </cell>
          <cell r="I1065" t="str">
            <v>00000041</v>
          </cell>
          <cell r="J1065">
            <v>64</v>
          </cell>
          <cell r="K1065">
            <v>335</v>
          </cell>
          <cell r="L1065">
            <v>6998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 t="str">
            <v>0676</v>
          </cell>
          <cell r="R1065" t="str">
            <v>65000</v>
          </cell>
          <cell r="S1065" t="str">
            <v>200212</v>
          </cell>
          <cell r="T1065" t="str">
            <v>CA01</v>
          </cell>
          <cell r="U1065">
            <v>1376172.47</v>
          </cell>
          <cell r="V1065" t="str">
            <v>LDB</v>
          </cell>
          <cell r="W1065">
            <v>0</v>
          </cell>
          <cell r="Y1065">
            <v>0</v>
          </cell>
          <cell r="Z1065">
            <v>0</v>
          </cell>
          <cell r="AA1065" t="str">
            <v>BCH</v>
          </cell>
          <cell r="AB1065" t="str">
            <v>0010</v>
          </cell>
          <cell r="AC1065" t="str">
            <v>WKS</v>
          </cell>
          <cell r="AE1065" t="str">
            <v>JV#</v>
          </cell>
          <cell r="AF1065" t="str">
            <v>1232</v>
          </cell>
          <cell r="AG1065" t="str">
            <v>FRN</v>
          </cell>
          <cell r="AH1065" t="str">
            <v>6998</v>
          </cell>
          <cell r="AI1065" t="str">
            <v>RP#</v>
          </cell>
          <cell r="AJ1065" t="str">
            <v>000</v>
          </cell>
          <cell r="AK1065" t="str">
            <v>CTL</v>
          </cell>
          <cell r="AM1065" t="str">
            <v>RF#</v>
          </cell>
          <cell r="AU1065" t="str">
            <v>CORR WO# SPARES INV ADJ</v>
          </cell>
          <cell r="AZ1065" t="str">
            <v>FPL Fibernet</v>
          </cell>
        </row>
        <row r="1066">
          <cell r="A1066" t="str">
            <v>107100</v>
          </cell>
          <cell r="B1066" t="str">
            <v>0336</v>
          </cell>
          <cell r="C1066" t="str">
            <v>06998</v>
          </cell>
          <cell r="D1066" t="str">
            <v>0OTHER</v>
          </cell>
          <cell r="E1066" t="str">
            <v>336000</v>
          </cell>
          <cell r="F1066" t="str">
            <v>0677</v>
          </cell>
          <cell r="G1066" t="str">
            <v>65000</v>
          </cell>
          <cell r="H1066" t="str">
            <v>A</v>
          </cell>
          <cell r="I1066" t="str">
            <v>00000041</v>
          </cell>
          <cell r="J1066">
            <v>64</v>
          </cell>
          <cell r="K1066">
            <v>336</v>
          </cell>
          <cell r="L1066">
            <v>6998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 t="str">
            <v>0677</v>
          </cell>
          <cell r="R1066" t="str">
            <v>65000</v>
          </cell>
          <cell r="S1066" t="str">
            <v>200212</v>
          </cell>
          <cell r="T1066" t="str">
            <v>CA01</v>
          </cell>
          <cell r="U1066">
            <v>6208.76</v>
          </cell>
          <cell r="V1066" t="str">
            <v>LDB</v>
          </cell>
          <cell r="W1066">
            <v>0</v>
          </cell>
          <cell r="Y1066">
            <v>0</v>
          </cell>
          <cell r="Z1066">
            <v>0</v>
          </cell>
          <cell r="AA1066" t="str">
            <v>BCH</v>
          </cell>
          <cell r="AB1066" t="str">
            <v>0061</v>
          </cell>
          <cell r="AC1066" t="str">
            <v>WKS</v>
          </cell>
          <cell r="AE1066" t="str">
            <v>JV#</v>
          </cell>
          <cell r="AF1066" t="str">
            <v>1232</v>
          </cell>
          <cell r="AG1066" t="str">
            <v>FRN</v>
          </cell>
          <cell r="AH1066" t="str">
            <v>6998</v>
          </cell>
          <cell r="AI1066" t="str">
            <v>RP#</v>
          </cell>
          <cell r="AJ1066" t="str">
            <v>000</v>
          </cell>
          <cell r="AK1066" t="str">
            <v>CTL</v>
          </cell>
          <cell r="AM1066" t="str">
            <v>RF#</v>
          </cell>
          <cell r="AU1066" t="str">
            <v>TELCO SALES INC</v>
          </cell>
          <cell r="AZ1066" t="str">
            <v>FPL Fibernet</v>
          </cell>
        </row>
        <row r="1067">
          <cell r="A1067" t="str">
            <v>107100</v>
          </cell>
          <cell r="B1067" t="str">
            <v>0338</v>
          </cell>
          <cell r="C1067" t="str">
            <v>06998</v>
          </cell>
          <cell r="D1067" t="str">
            <v>0OTHER</v>
          </cell>
          <cell r="E1067" t="str">
            <v>338000</v>
          </cell>
          <cell r="F1067" t="str">
            <v>0790</v>
          </cell>
          <cell r="G1067" t="str">
            <v>65000</v>
          </cell>
          <cell r="H1067" t="str">
            <v>A</v>
          </cell>
          <cell r="I1067" t="str">
            <v>00000041</v>
          </cell>
          <cell r="J1067">
            <v>64</v>
          </cell>
          <cell r="K1067">
            <v>338</v>
          </cell>
          <cell r="L1067">
            <v>6998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 t="str">
            <v>0790</v>
          </cell>
          <cell r="R1067" t="str">
            <v>65000</v>
          </cell>
          <cell r="S1067" t="str">
            <v>200212</v>
          </cell>
          <cell r="T1067" t="str">
            <v>CA01</v>
          </cell>
          <cell r="U1067">
            <v>-1115027.3500000001</v>
          </cell>
          <cell r="V1067" t="str">
            <v>LDB</v>
          </cell>
          <cell r="W1067">
            <v>0</v>
          </cell>
          <cell r="Y1067">
            <v>0</v>
          </cell>
          <cell r="Z1067">
            <v>0</v>
          </cell>
          <cell r="AA1067" t="str">
            <v>BCH</v>
          </cell>
          <cell r="AB1067" t="str">
            <v>0023</v>
          </cell>
          <cell r="AC1067" t="str">
            <v>WKS</v>
          </cell>
          <cell r="AE1067" t="str">
            <v>JV#</v>
          </cell>
          <cell r="AF1067" t="str">
            <v>1232</v>
          </cell>
          <cell r="AG1067" t="str">
            <v>FRN</v>
          </cell>
          <cell r="AH1067" t="str">
            <v>6998</v>
          </cell>
          <cell r="AI1067" t="str">
            <v>RP#</v>
          </cell>
          <cell r="AJ1067" t="str">
            <v>000</v>
          </cell>
          <cell r="AK1067" t="str">
            <v>CTL</v>
          </cell>
          <cell r="AM1067" t="str">
            <v>RF#</v>
          </cell>
          <cell r="AU1067" t="str">
            <v>TO PLACE IN SERVICE</v>
          </cell>
          <cell r="AZ1067" t="str">
            <v>FPL Fibernet</v>
          </cell>
        </row>
      </sheetData>
      <sheetData sheetId="1"/>
      <sheetData sheetId="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Cap-ex (2)"/>
      <sheetName val="Feb Cap-ex "/>
      <sheetName val="data"/>
      <sheetName val="description"/>
      <sheetName val="new data"/>
      <sheetName val="ytd"/>
      <sheetName val="tbl_festub_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0</v>
          </cell>
          <cell r="B2">
            <v>55408.98</v>
          </cell>
        </row>
        <row r="3">
          <cell r="A3" t="str">
            <v>1005</v>
          </cell>
          <cell r="B3">
            <v>28076.92</v>
          </cell>
        </row>
        <row r="4">
          <cell r="A4" t="str">
            <v>3213</v>
          </cell>
          <cell r="B4">
            <v>71866.759999999995</v>
          </cell>
        </row>
        <row r="5">
          <cell r="A5" t="str">
            <v>3218</v>
          </cell>
          <cell r="B5">
            <v>37959.410000000003</v>
          </cell>
        </row>
        <row r="6">
          <cell r="A6" t="str">
            <v>3219</v>
          </cell>
          <cell r="B6">
            <v>29586.93</v>
          </cell>
        </row>
        <row r="7">
          <cell r="A7" t="str">
            <v>3231</v>
          </cell>
          <cell r="B7">
            <v>35807.11</v>
          </cell>
        </row>
        <row r="8">
          <cell r="A8" t="str">
            <v>3333</v>
          </cell>
          <cell r="B8">
            <v>13282.17</v>
          </cell>
        </row>
        <row r="9">
          <cell r="A9" t="str">
            <v>6002</v>
          </cell>
          <cell r="B9">
            <v>14482.35</v>
          </cell>
        </row>
        <row r="10">
          <cell r="A10" t="str">
            <v>6004</v>
          </cell>
          <cell r="B10">
            <v>-179605.44</v>
          </cell>
        </row>
        <row r="11">
          <cell r="A11" t="str">
            <v>6005</v>
          </cell>
          <cell r="B11">
            <v>4731.03</v>
          </cell>
        </row>
        <row r="12">
          <cell r="A12" t="str">
            <v>6006</v>
          </cell>
          <cell r="B12">
            <v>5388.08</v>
          </cell>
        </row>
        <row r="13">
          <cell r="A13" t="str">
            <v>6007</v>
          </cell>
          <cell r="B13">
            <v>2221.4300000000094</v>
          </cell>
        </row>
        <row r="14">
          <cell r="A14" t="str">
            <v>6008</v>
          </cell>
          <cell r="B14">
            <v>181.19</v>
          </cell>
        </row>
        <row r="15">
          <cell r="A15" t="str">
            <v>6036</v>
          </cell>
          <cell r="B15">
            <v>63949.39</v>
          </cell>
        </row>
        <row r="16">
          <cell r="A16" t="str">
            <v>6042</v>
          </cell>
          <cell r="B16">
            <v>736.19</v>
          </cell>
        </row>
        <row r="17">
          <cell r="A17" t="str">
            <v>6061</v>
          </cell>
          <cell r="B17">
            <v>118.95</v>
          </cell>
        </row>
        <row r="18">
          <cell r="A18" t="str">
            <v>6062</v>
          </cell>
          <cell r="B18">
            <v>1699</v>
          </cell>
        </row>
        <row r="19">
          <cell r="A19" t="str">
            <v>6063</v>
          </cell>
          <cell r="B19">
            <v>1850</v>
          </cell>
        </row>
        <row r="20">
          <cell r="A20" t="str">
            <v>6064</v>
          </cell>
          <cell r="B20">
            <v>5694.2300000000132</v>
          </cell>
        </row>
        <row r="21">
          <cell r="A21" t="str">
            <v>6065</v>
          </cell>
          <cell r="B21">
            <v>1629.4</v>
          </cell>
        </row>
        <row r="22">
          <cell r="A22" t="str">
            <v>6067</v>
          </cell>
          <cell r="B22">
            <v>16616.759999999998</v>
          </cell>
        </row>
        <row r="23">
          <cell r="A23" t="str">
            <v>6068</v>
          </cell>
          <cell r="B23">
            <v>0</v>
          </cell>
        </row>
        <row r="24">
          <cell r="A24" t="str">
            <v>6069</v>
          </cell>
          <cell r="B24">
            <v>1358</v>
          </cell>
        </row>
        <row r="25">
          <cell r="A25" t="str">
            <v>6073</v>
          </cell>
          <cell r="B25">
            <v>-25</v>
          </cell>
        </row>
        <row r="26">
          <cell r="A26" t="str">
            <v>6075</v>
          </cell>
          <cell r="B26">
            <v>623.05999999999995</v>
          </cell>
        </row>
        <row r="27">
          <cell r="A27" t="str">
            <v>6076</v>
          </cell>
          <cell r="B27">
            <v>419</v>
          </cell>
        </row>
        <row r="28">
          <cell r="A28" t="str">
            <v>6077</v>
          </cell>
          <cell r="B28">
            <v>16463.599999999999</v>
          </cell>
        </row>
        <row r="29">
          <cell r="A29" t="str">
            <v>6078</v>
          </cell>
          <cell r="B29">
            <v>927.37</v>
          </cell>
        </row>
        <row r="30">
          <cell r="A30" t="str">
            <v>6102</v>
          </cell>
          <cell r="B30">
            <v>1820.92</v>
          </cell>
        </row>
        <row r="31">
          <cell r="A31" t="str">
            <v>6116</v>
          </cell>
          <cell r="B31">
            <v>61008.63</v>
          </cell>
        </row>
        <row r="32">
          <cell r="A32" t="str">
            <v>6119</v>
          </cell>
          <cell r="B32">
            <v>-61008.63</v>
          </cell>
        </row>
        <row r="33">
          <cell r="A33" t="str">
            <v>6124</v>
          </cell>
          <cell r="B33">
            <v>793.38</v>
          </cell>
        </row>
        <row r="34">
          <cell r="A34" t="str">
            <v>6133</v>
          </cell>
          <cell r="B34">
            <v>1799.45</v>
          </cell>
        </row>
        <row r="35">
          <cell r="A35" t="str">
            <v>6134</v>
          </cell>
          <cell r="B35">
            <v>-6093.75</v>
          </cell>
        </row>
        <row r="36">
          <cell r="A36" t="str">
            <v>6135</v>
          </cell>
          <cell r="B36">
            <v>197.33</v>
          </cell>
        </row>
        <row r="37">
          <cell r="A37" t="str">
            <v>6136</v>
          </cell>
          <cell r="B37">
            <v>3576.13</v>
          </cell>
        </row>
        <row r="38">
          <cell r="A38" t="str">
            <v>6139</v>
          </cell>
          <cell r="B38">
            <v>-15362.51</v>
          </cell>
        </row>
        <row r="39">
          <cell r="A39" t="str">
            <v>6140</v>
          </cell>
          <cell r="B39">
            <v>945.81</v>
          </cell>
        </row>
        <row r="40">
          <cell r="A40" t="str">
            <v>6141</v>
          </cell>
          <cell r="B40">
            <v>131687.54</v>
          </cell>
        </row>
        <row r="41">
          <cell r="A41" t="str">
            <v>6146</v>
          </cell>
          <cell r="B41">
            <v>-34921.339999999997</v>
          </cell>
        </row>
        <row r="42">
          <cell r="A42" t="str">
            <v>6147</v>
          </cell>
          <cell r="B42">
            <v>-14.62</v>
          </cell>
        </row>
        <row r="43">
          <cell r="A43" t="str">
            <v>6149</v>
          </cell>
          <cell r="B43">
            <v>1967.82</v>
          </cell>
        </row>
        <row r="44">
          <cell r="A44" t="str">
            <v>6152</v>
          </cell>
          <cell r="B44">
            <v>7838.21</v>
          </cell>
        </row>
        <row r="45">
          <cell r="A45" t="str">
            <v>6153</v>
          </cell>
          <cell r="B45">
            <v>1882.46</v>
          </cell>
        </row>
        <row r="46">
          <cell r="A46" t="str">
            <v>6154</v>
          </cell>
          <cell r="B46">
            <v>0</v>
          </cell>
        </row>
        <row r="47">
          <cell r="A47" t="str">
            <v>6157</v>
          </cell>
          <cell r="B47">
            <v>63921.53</v>
          </cell>
        </row>
        <row r="48">
          <cell r="A48" t="str">
            <v>6158</v>
          </cell>
          <cell r="B48">
            <v>9450.7900000000009</v>
          </cell>
        </row>
        <row r="49">
          <cell r="A49" t="str">
            <v>6161</v>
          </cell>
          <cell r="B49">
            <v>63516.13</v>
          </cell>
        </row>
        <row r="50">
          <cell r="A50" t="str">
            <v>6162</v>
          </cell>
          <cell r="B50">
            <v>2386.21</v>
          </cell>
        </row>
        <row r="51">
          <cell r="A51" t="str">
            <v>6163</v>
          </cell>
          <cell r="B51">
            <v>3524.87</v>
          </cell>
        </row>
        <row r="52">
          <cell r="A52" t="str">
            <v>6164</v>
          </cell>
          <cell r="B52">
            <v>-2.9558577807620168E-12</v>
          </cell>
        </row>
        <row r="53">
          <cell r="A53" t="str">
            <v>6170</v>
          </cell>
          <cell r="B53">
            <v>588.41999999999996</v>
          </cell>
        </row>
        <row r="54">
          <cell r="A54" t="str">
            <v>6171</v>
          </cell>
          <cell r="B54">
            <v>267.3</v>
          </cell>
        </row>
        <row r="55">
          <cell r="A55" t="str">
            <v>6172</v>
          </cell>
          <cell r="B55">
            <v>3472.46</v>
          </cell>
        </row>
        <row r="56">
          <cell r="A56" t="str">
            <v>6173</v>
          </cell>
          <cell r="B56">
            <v>0.1</v>
          </cell>
        </row>
        <row r="57">
          <cell r="A57" t="str">
            <v>6174</v>
          </cell>
          <cell r="B57">
            <v>13477.36</v>
          </cell>
        </row>
        <row r="58">
          <cell r="A58" t="str">
            <v>6177</v>
          </cell>
          <cell r="B58">
            <v>500.33</v>
          </cell>
        </row>
        <row r="59">
          <cell r="A59" t="str">
            <v>6178</v>
          </cell>
          <cell r="B59">
            <v>77</v>
          </cell>
        </row>
        <row r="60">
          <cell r="A60" t="str">
            <v>6179</v>
          </cell>
          <cell r="B60">
            <v>1134.7</v>
          </cell>
        </row>
        <row r="61">
          <cell r="A61" t="str">
            <v>6180</v>
          </cell>
          <cell r="B61">
            <v>432.16</v>
          </cell>
        </row>
        <row r="62">
          <cell r="A62" t="str">
            <v>6181</v>
          </cell>
          <cell r="B62">
            <v>5892.73</v>
          </cell>
        </row>
        <row r="63">
          <cell r="A63" t="str">
            <v>6182</v>
          </cell>
          <cell r="B63">
            <v>49079.82</v>
          </cell>
        </row>
        <row r="64">
          <cell r="A64" t="str">
            <v>6183</v>
          </cell>
          <cell r="B64">
            <v>47864.98</v>
          </cell>
        </row>
        <row r="65">
          <cell r="A65" t="str">
            <v>6184</v>
          </cell>
          <cell r="B65">
            <v>18072.16</v>
          </cell>
        </row>
        <row r="66">
          <cell r="A66" t="str">
            <v>6185</v>
          </cell>
          <cell r="B66">
            <v>8701.4899999999489</v>
          </cell>
        </row>
        <row r="67">
          <cell r="A67" t="str">
            <v>6188</v>
          </cell>
          <cell r="B67">
            <v>106188.42</v>
          </cell>
        </row>
        <row r="68">
          <cell r="A68" t="str">
            <v>6189</v>
          </cell>
          <cell r="B68">
            <v>429.6</v>
          </cell>
        </row>
        <row r="69">
          <cell r="A69" t="str">
            <v>6190</v>
          </cell>
          <cell r="B69">
            <v>1354.31</v>
          </cell>
        </row>
        <row r="70">
          <cell r="A70" t="str">
            <v>6191</v>
          </cell>
          <cell r="B70">
            <v>4933.0600000000004</v>
          </cell>
        </row>
        <row r="71">
          <cell r="A71" t="str">
            <v>6192</v>
          </cell>
          <cell r="B71">
            <v>27038.79</v>
          </cell>
        </row>
        <row r="72">
          <cell r="A72" t="str">
            <v>6193</v>
          </cell>
          <cell r="B72">
            <v>1750.93</v>
          </cell>
        </row>
        <row r="73">
          <cell r="A73" t="str">
            <v>6194</v>
          </cell>
          <cell r="B73">
            <v>71.599999999999994</v>
          </cell>
        </row>
        <row r="74">
          <cell r="A74" t="str">
            <v>6195</v>
          </cell>
          <cell r="B74">
            <v>101908.32</v>
          </cell>
        </row>
        <row r="75">
          <cell r="A75" t="str">
            <v>6201</v>
          </cell>
          <cell r="B75">
            <v>69800.53</v>
          </cell>
        </row>
        <row r="76">
          <cell r="A76" t="str">
            <v>6202</v>
          </cell>
          <cell r="B76">
            <v>-47065.39</v>
          </cell>
        </row>
        <row r="77">
          <cell r="A77" t="str">
            <v>6308</v>
          </cell>
          <cell r="B77">
            <v>0</v>
          </cell>
        </row>
        <row r="78">
          <cell r="A78" t="str">
            <v>6311</v>
          </cell>
          <cell r="B78">
            <v>0</v>
          </cell>
        </row>
        <row r="79">
          <cell r="A79" t="str">
            <v>6312</v>
          </cell>
          <cell r="B79">
            <v>-25</v>
          </cell>
        </row>
        <row r="80">
          <cell r="A80" t="str">
            <v>6317</v>
          </cell>
          <cell r="B80">
            <v>-3408.04</v>
          </cell>
        </row>
        <row r="81">
          <cell r="A81" t="str">
            <v>6321</v>
          </cell>
          <cell r="B81">
            <v>0</v>
          </cell>
        </row>
        <row r="82">
          <cell r="A82" t="str">
            <v>6324</v>
          </cell>
          <cell r="B82">
            <v>33613.94</v>
          </cell>
        </row>
        <row r="83">
          <cell r="A83" t="str">
            <v>6328</v>
          </cell>
          <cell r="B83">
            <v>33550</v>
          </cell>
        </row>
        <row r="84">
          <cell r="A84" t="str">
            <v>6343</v>
          </cell>
          <cell r="B84">
            <v>54850</v>
          </cell>
        </row>
        <row r="85">
          <cell r="A85" t="str">
            <v>6344</v>
          </cell>
          <cell r="B85">
            <v>808.46</v>
          </cell>
        </row>
        <row r="86">
          <cell r="A86" t="str">
            <v>6346</v>
          </cell>
          <cell r="B86">
            <v>-6000</v>
          </cell>
        </row>
        <row r="87">
          <cell r="A87" t="str">
            <v>6350</v>
          </cell>
          <cell r="B87">
            <v>-2439.4499999999998</v>
          </cell>
        </row>
        <row r="88">
          <cell r="A88" t="str">
            <v>6355</v>
          </cell>
          <cell r="B88">
            <v>30</v>
          </cell>
        </row>
        <row r="89">
          <cell r="A89" t="str">
            <v>6356</v>
          </cell>
          <cell r="B89">
            <v>26</v>
          </cell>
        </row>
        <row r="90">
          <cell r="A90" t="str">
            <v>6358</v>
          </cell>
          <cell r="B90">
            <v>2719.48</v>
          </cell>
        </row>
        <row r="91">
          <cell r="A91" t="str">
            <v>6600</v>
          </cell>
          <cell r="B91">
            <v>0</v>
          </cell>
        </row>
        <row r="92">
          <cell r="A92" t="str">
            <v>6602</v>
          </cell>
          <cell r="B92">
            <v>888.29999999999927</v>
          </cell>
        </row>
        <row r="93">
          <cell r="A93" t="str">
            <v>6603</v>
          </cell>
          <cell r="B93">
            <v>0</v>
          </cell>
        </row>
        <row r="94">
          <cell r="A94" t="str">
            <v>6613</v>
          </cell>
          <cell r="B94">
            <v>0</v>
          </cell>
        </row>
        <row r="95">
          <cell r="A95" t="str">
            <v>6615</v>
          </cell>
          <cell r="B95">
            <v>0</v>
          </cell>
        </row>
        <row r="96">
          <cell r="A96" t="str">
            <v>6616</v>
          </cell>
          <cell r="B96">
            <v>0</v>
          </cell>
        </row>
        <row r="97">
          <cell r="A97" t="str">
            <v>6617</v>
          </cell>
          <cell r="B97">
            <v>0</v>
          </cell>
        </row>
        <row r="98">
          <cell r="A98" t="str">
            <v>6620</v>
          </cell>
          <cell r="B98">
            <v>468.1</v>
          </cell>
        </row>
        <row r="99">
          <cell r="A99" t="str">
            <v>6621</v>
          </cell>
          <cell r="B99">
            <v>0</v>
          </cell>
        </row>
        <row r="100">
          <cell r="A100" t="str">
            <v>6622</v>
          </cell>
          <cell r="B100">
            <v>974.43</v>
          </cell>
        </row>
        <row r="101">
          <cell r="A101" t="str">
            <v>6624</v>
          </cell>
          <cell r="B101">
            <v>1460.03</v>
          </cell>
        </row>
        <row r="102">
          <cell r="A102" t="str">
            <v>6626</v>
          </cell>
          <cell r="B102">
            <v>20346.509999999998</v>
          </cell>
        </row>
        <row r="103">
          <cell r="A103" t="str">
            <v>6627</v>
          </cell>
          <cell r="B103">
            <v>2963.54</v>
          </cell>
        </row>
        <row r="104">
          <cell r="A104" t="str">
            <v>6628</v>
          </cell>
          <cell r="B104">
            <v>73597.279999999999</v>
          </cell>
        </row>
        <row r="105">
          <cell r="A105" t="str">
            <v>6630</v>
          </cell>
          <cell r="B105">
            <v>15508.02</v>
          </cell>
        </row>
        <row r="106">
          <cell r="A106" t="str">
            <v>6632</v>
          </cell>
          <cell r="B106">
            <v>17023.75</v>
          </cell>
        </row>
        <row r="107">
          <cell r="A107" t="str">
            <v>6633</v>
          </cell>
          <cell r="B107">
            <v>0</v>
          </cell>
        </row>
        <row r="108">
          <cell r="A108" t="str">
            <v>6634</v>
          </cell>
          <cell r="B108">
            <v>450</v>
          </cell>
        </row>
        <row r="109">
          <cell r="A109" t="str">
            <v>6636</v>
          </cell>
          <cell r="B109">
            <v>25867.279999999999</v>
          </cell>
        </row>
        <row r="110">
          <cell r="A110" t="str">
            <v>6637</v>
          </cell>
          <cell r="B110">
            <v>99251.83</v>
          </cell>
        </row>
        <row r="111">
          <cell r="A111" t="str">
            <v>6640</v>
          </cell>
          <cell r="B111">
            <v>4953.55</v>
          </cell>
        </row>
        <row r="112">
          <cell r="A112" t="str">
            <v>6641</v>
          </cell>
          <cell r="B112">
            <v>26120.91</v>
          </cell>
        </row>
        <row r="113">
          <cell r="A113" t="str">
            <v>6642</v>
          </cell>
          <cell r="B113">
            <v>29749.35</v>
          </cell>
        </row>
        <row r="114">
          <cell r="A114" t="str">
            <v>6643</v>
          </cell>
          <cell r="B114">
            <v>52192.43</v>
          </cell>
        </row>
        <row r="115">
          <cell r="A115" t="str">
            <v>6644</v>
          </cell>
          <cell r="B115">
            <v>47.17</v>
          </cell>
        </row>
      </sheetData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Cap-ex (2)"/>
      <sheetName val="Feb Cap-ex "/>
      <sheetName val="data"/>
      <sheetName val="description"/>
      <sheetName val="new data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0</v>
          </cell>
          <cell r="B2">
            <v>55408.98</v>
          </cell>
        </row>
        <row r="3">
          <cell r="A3" t="str">
            <v>1005</v>
          </cell>
          <cell r="B3">
            <v>28076.92</v>
          </cell>
        </row>
        <row r="4">
          <cell r="A4" t="str">
            <v>3213</v>
          </cell>
          <cell r="B4">
            <v>71866.759999999995</v>
          </cell>
        </row>
        <row r="5">
          <cell r="A5" t="str">
            <v>3218</v>
          </cell>
          <cell r="B5">
            <v>37959.410000000003</v>
          </cell>
        </row>
        <row r="6">
          <cell r="A6" t="str">
            <v>3219</v>
          </cell>
          <cell r="B6">
            <v>29586.93</v>
          </cell>
        </row>
        <row r="7">
          <cell r="A7" t="str">
            <v>3231</v>
          </cell>
          <cell r="B7">
            <v>35807.11</v>
          </cell>
        </row>
        <row r="8">
          <cell r="A8" t="str">
            <v>3333</v>
          </cell>
          <cell r="B8">
            <v>13282.17</v>
          </cell>
        </row>
        <row r="9">
          <cell r="A9" t="str">
            <v>6002</v>
          </cell>
          <cell r="B9">
            <v>14482.35</v>
          </cell>
        </row>
        <row r="10">
          <cell r="A10" t="str">
            <v>6004</v>
          </cell>
          <cell r="B10">
            <v>-179605.44</v>
          </cell>
        </row>
        <row r="11">
          <cell r="A11" t="str">
            <v>6005</v>
          </cell>
          <cell r="B11">
            <v>4731.03</v>
          </cell>
        </row>
        <row r="12">
          <cell r="A12" t="str">
            <v>6006</v>
          </cell>
          <cell r="B12">
            <v>5388.08</v>
          </cell>
        </row>
        <row r="13">
          <cell r="A13" t="str">
            <v>6007</v>
          </cell>
          <cell r="B13">
            <v>2221.4300000000094</v>
          </cell>
        </row>
        <row r="14">
          <cell r="A14" t="str">
            <v>6008</v>
          </cell>
          <cell r="B14">
            <v>181.19</v>
          </cell>
        </row>
        <row r="15">
          <cell r="A15" t="str">
            <v>6036</v>
          </cell>
          <cell r="B15">
            <v>63949.39</v>
          </cell>
        </row>
        <row r="16">
          <cell r="A16" t="str">
            <v>6042</v>
          </cell>
          <cell r="B16">
            <v>736.19</v>
          </cell>
        </row>
        <row r="17">
          <cell r="A17" t="str">
            <v>6061</v>
          </cell>
          <cell r="B17">
            <v>118.95</v>
          </cell>
        </row>
        <row r="18">
          <cell r="A18" t="str">
            <v>6062</v>
          </cell>
          <cell r="B18">
            <v>1699</v>
          </cell>
        </row>
        <row r="19">
          <cell r="A19" t="str">
            <v>6063</v>
          </cell>
          <cell r="B19">
            <v>1850</v>
          </cell>
        </row>
        <row r="20">
          <cell r="A20" t="str">
            <v>6064</v>
          </cell>
          <cell r="B20">
            <v>5694.2300000000132</v>
          </cell>
        </row>
        <row r="21">
          <cell r="A21" t="str">
            <v>6065</v>
          </cell>
          <cell r="B21">
            <v>1629.4</v>
          </cell>
        </row>
        <row r="22">
          <cell r="A22" t="str">
            <v>6067</v>
          </cell>
          <cell r="B22">
            <v>16616.759999999998</v>
          </cell>
        </row>
        <row r="23">
          <cell r="A23" t="str">
            <v>6068</v>
          </cell>
          <cell r="B23">
            <v>0</v>
          </cell>
        </row>
        <row r="24">
          <cell r="A24" t="str">
            <v>6069</v>
          </cell>
          <cell r="B24">
            <v>1358</v>
          </cell>
        </row>
        <row r="25">
          <cell r="A25" t="str">
            <v>6073</v>
          </cell>
          <cell r="B25">
            <v>-25</v>
          </cell>
        </row>
        <row r="26">
          <cell r="A26" t="str">
            <v>6075</v>
          </cell>
          <cell r="B26">
            <v>623.05999999999995</v>
          </cell>
        </row>
        <row r="27">
          <cell r="A27" t="str">
            <v>6076</v>
          </cell>
          <cell r="B27">
            <v>419</v>
          </cell>
        </row>
        <row r="28">
          <cell r="A28" t="str">
            <v>6077</v>
          </cell>
          <cell r="B28">
            <v>16463.599999999999</v>
          </cell>
        </row>
        <row r="29">
          <cell r="A29" t="str">
            <v>6078</v>
          </cell>
          <cell r="B29">
            <v>927.37</v>
          </cell>
        </row>
        <row r="30">
          <cell r="A30" t="str">
            <v>6102</v>
          </cell>
          <cell r="B30">
            <v>1820.92</v>
          </cell>
        </row>
        <row r="31">
          <cell r="A31" t="str">
            <v>6116</v>
          </cell>
          <cell r="B31">
            <v>61008.63</v>
          </cell>
        </row>
        <row r="32">
          <cell r="A32" t="str">
            <v>6119</v>
          </cell>
          <cell r="B32">
            <v>-61008.63</v>
          </cell>
        </row>
        <row r="33">
          <cell r="A33" t="str">
            <v>6124</v>
          </cell>
          <cell r="B33">
            <v>793.38</v>
          </cell>
        </row>
        <row r="34">
          <cell r="A34" t="str">
            <v>6133</v>
          </cell>
          <cell r="B34">
            <v>1799.45</v>
          </cell>
        </row>
        <row r="35">
          <cell r="A35" t="str">
            <v>6134</v>
          </cell>
          <cell r="B35">
            <v>-6093.75</v>
          </cell>
        </row>
        <row r="36">
          <cell r="A36" t="str">
            <v>6135</v>
          </cell>
          <cell r="B36">
            <v>197.33</v>
          </cell>
        </row>
        <row r="37">
          <cell r="A37" t="str">
            <v>6136</v>
          </cell>
          <cell r="B37">
            <v>3576.13</v>
          </cell>
        </row>
        <row r="38">
          <cell r="A38" t="str">
            <v>6139</v>
          </cell>
          <cell r="B38">
            <v>-15362.51</v>
          </cell>
        </row>
        <row r="39">
          <cell r="A39" t="str">
            <v>6140</v>
          </cell>
          <cell r="B39">
            <v>945.81</v>
          </cell>
        </row>
        <row r="40">
          <cell r="A40" t="str">
            <v>6141</v>
          </cell>
          <cell r="B40">
            <v>131687.54</v>
          </cell>
        </row>
        <row r="41">
          <cell r="A41" t="str">
            <v>6146</v>
          </cell>
          <cell r="B41">
            <v>-34921.339999999997</v>
          </cell>
        </row>
        <row r="42">
          <cell r="A42" t="str">
            <v>6147</v>
          </cell>
          <cell r="B42">
            <v>-14.62</v>
          </cell>
        </row>
        <row r="43">
          <cell r="A43" t="str">
            <v>6149</v>
          </cell>
          <cell r="B43">
            <v>1967.82</v>
          </cell>
        </row>
        <row r="44">
          <cell r="A44" t="str">
            <v>6152</v>
          </cell>
          <cell r="B44">
            <v>7838.21</v>
          </cell>
        </row>
        <row r="45">
          <cell r="A45" t="str">
            <v>6153</v>
          </cell>
          <cell r="B45">
            <v>1882.46</v>
          </cell>
        </row>
        <row r="46">
          <cell r="A46" t="str">
            <v>6154</v>
          </cell>
          <cell r="B46">
            <v>0</v>
          </cell>
        </row>
        <row r="47">
          <cell r="A47" t="str">
            <v>6157</v>
          </cell>
          <cell r="B47">
            <v>63921.53</v>
          </cell>
        </row>
        <row r="48">
          <cell r="A48" t="str">
            <v>6158</v>
          </cell>
          <cell r="B48">
            <v>9450.7900000000009</v>
          </cell>
        </row>
        <row r="49">
          <cell r="A49" t="str">
            <v>6161</v>
          </cell>
          <cell r="B49">
            <v>63516.13</v>
          </cell>
        </row>
        <row r="50">
          <cell r="A50" t="str">
            <v>6162</v>
          </cell>
          <cell r="B50">
            <v>2386.21</v>
          </cell>
        </row>
        <row r="51">
          <cell r="A51" t="str">
            <v>6163</v>
          </cell>
          <cell r="B51">
            <v>3524.87</v>
          </cell>
        </row>
        <row r="52">
          <cell r="A52" t="str">
            <v>6164</v>
          </cell>
          <cell r="B52">
            <v>-2.9558577807620168E-12</v>
          </cell>
        </row>
        <row r="53">
          <cell r="A53" t="str">
            <v>6170</v>
          </cell>
          <cell r="B53">
            <v>588.41999999999996</v>
          </cell>
        </row>
        <row r="54">
          <cell r="A54" t="str">
            <v>6171</v>
          </cell>
          <cell r="B54">
            <v>267.3</v>
          </cell>
        </row>
        <row r="55">
          <cell r="A55" t="str">
            <v>6172</v>
          </cell>
          <cell r="B55">
            <v>3472.46</v>
          </cell>
        </row>
        <row r="56">
          <cell r="A56" t="str">
            <v>6173</v>
          </cell>
          <cell r="B56">
            <v>0.1</v>
          </cell>
        </row>
        <row r="57">
          <cell r="A57" t="str">
            <v>6174</v>
          </cell>
          <cell r="B57">
            <v>13477.36</v>
          </cell>
        </row>
        <row r="58">
          <cell r="A58" t="str">
            <v>6177</v>
          </cell>
          <cell r="B58">
            <v>500.33</v>
          </cell>
        </row>
        <row r="59">
          <cell r="A59" t="str">
            <v>6178</v>
          </cell>
          <cell r="B59">
            <v>77</v>
          </cell>
        </row>
        <row r="60">
          <cell r="A60" t="str">
            <v>6179</v>
          </cell>
          <cell r="B60">
            <v>1134.7</v>
          </cell>
        </row>
        <row r="61">
          <cell r="A61" t="str">
            <v>6180</v>
          </cell>
          <cell r="B61">
            <v>432.16</v>
          </cell>
        </row>
        <row r="62">
          <cell r="A62" t="str">
            <v>6181</v>
          </cell>
          <cell r="B62">
            <v>5892.73</v>
          </cell>
        </row>
        <row r="63">
          <cell r="A63" t="str">
            <v>6182</v>
          </cell>
          <cell r="B63">
            <v>49079.82</v>
          </cell>
        </row>
        <row r="64">
          <cell r="A64" t="str">
            <v>6183</v>
          </cell>
          <cell r="B64">
            <v>47864.98</v>
          </cell>
        </row>
        <row r="65">
          <cell r="A65" t="str">
            <v>6184</v>
          </cell>
          <cell r="B65">
            <v>18072.16</v>
          </cell>
        </row>
        <row r="66">
          <cell r="A66" t="str">
            <v>6185</v>
          </cell>
          <cell r="B66">
            <v>8701.4899999999489</v>
          </cell>
        </row>
        <row r="67">
          <cell r="A67" t="str">
            <v>6188</v>
          </cell>
          <cell r="B67">
            <v>106188.42</v>
          </cell>
        </row>
        <row r="68">
          <cell r="A68" t="str">
            <v>6189</v>
          </cell>
          <cell r="B68">
            <v>429.6</v>
          </cell>
        </row>
        <row r="69">
          <cell r="A69" t="str">
            <v>6190</v>
          </cell>
          <cell r="B69">
            <v>1354.31</v>
          </cell>
        </row>
        <row r="70">
          <cell r="A70" t="str">
            <v>6191</v>
          </cell>
          <cell r="B70">
            <v>4933.0600000000004</v>
          </cell>
        </row>
        <row r="71">
          <cell r="A71" t="str">
            <v>6192</v>
          </cell>
          <cell r="B71">
            <v>27038.79</v>
          </cell>
        </row>
        <row r="72">
          <cell r="A72" t="str">
            <v>6193</v>
          </cell>
          <cell r="B72">
            <v>1750.93</v>
          </cell>
        </row>
        <row r="73">
          <cell r="A73" t="str">
            <v>6194</v>
          </cell>
          <cell r="B73">
            <v>71.599999999999994</v>
          </cell>
        </row>
        <row r="74">
          <cell r="A74" t="str">
            <v>6195</v>
          </cell>
          <cell r="B74">
            <v>101908.32</v>
          </cell>
        </row>
        <row r="75">
          <cell r="A75" t="str">
            <v>6201</v>
          </cell>
          <cell r="B75">
            <v>69800.53</v>
          </cell>
        </row>
        <row r="76">
          <cell r="A76" t="str">
            <v>6202</v>
          </cell>
          <cell r="B76">
            <v>-47065.39</v>
          </cell>
        </row>
        <row r="77">
          <cell r="A77" t="str">
            <v>6308</v>
          </cell>
          <cell r="B77">
            <v>0</v>
          </cell>
        </row>
        <row r="78">
          <cell r="A78" t="str">
            <v>6311</v>
          </cell>
          <cell r="B78">
            <v>0</v>
          </cell>
        </row>
        <row r="79">
          <cell r="A79" t="str">
            <v>6312</v>
          </cell>
          <cell r="B79">
            <v>-25</v>
          </cell>
        </row>
        <row r="80">
          <cell r="A80" t="str">
            <v>6317</v>
          </cell>
          <cell r="B80">
            <v>-3408.04</v>
          </cell>
        </row>
        <row r="81">
          <cell r="A81" t="str">
            <v>6321</v>
          </cell>
          <cell r="B81">
            <v>0</v>
          </cell>
        </row>
        <row r="82">
          <cell r="A82" t="str">
            <v>6324</v>
          </cell>
          <cell r="B82">
            <v>33613.94</v>
          </cell>
        </row>
        <row r="83">
          <cell r="A83" t="str">
            <v>6328</v>
          </cell>
          <cell r="B83">
            <v>33550</v>
          </cell>
        </row>
        <row r="84">
          <cell r="A84" t="str">
            <v>6343</v>
          </cell>
          <cell r="B84">
            <v>54850</v>
          </cell>
        </row>
        <row r="85">
          <cell r="A85" t="str">
            <v>6344</v>
          </cell>
          <cell r="B85">
            <v>808.46</v>
          </cell>
        </row>
        <row r="86">
          <cell r="A86" t="str">
            <v>6346</v>
          </cell>
          <cell r="B86">
            <v>-6000</v>
          </cell>
        </row>
        <row r="87">
          <cell r="A87" t="str">
            <v>6350</v>
          </cell>
          <cell r="B87">
            <v>-2439.4499999999998</v>
          </cell>
        </row>
        <row r="88">
          <cell r="A88" t="str">
            <v>6355</v>
          </cell>
          <cell r="B88">
            <v>30</v>
          </cell>
        </row>
        <row r="89">
          <cell r="A89" t="str">
            <v>6356</v>
          </cell>
          <cell r="B89">
            <v>26</v>
          </cell>
        </row>
        <row r="90">
          <cell r="A90" t="str">
            <v>6358</v>
          </cell>
          <cell r="B90">
            <v>2719.48</v>
          </cell>
        </row>
        <row r="91">
          <cell r="A91" t="str">
            <v>6600</v>
          </cell>
          <cell r="B91">
            <v>0</v>
          </cell>
        </row>
        <row r="92">
          <cell r="A92" t="str">
            <v>6602</v>
          </cell>
          <cell r="B92">
            <v>888.29999999999927</v>
          </cell>
        </row>
        <row r="93">
          <cell r="A93" t="str">
            <v>6603</v>
          </cell>
          <cell r="B93">
            <v>0</v>
          </cell>
        </row>
        <row r="94">
          <cell r="A94" t="str">
            <v>6613</v>
          </cell>
          <cell r="B94">
            <v>0</v>
          </cell>
        </row>
        <row r="95">
          <cell r="A95" t="str">
            <v>6615</v>
          </cell>
          <cell r="B95">
            <v>0</v>
          </cell>
        </row>
        <row r="96">
          <cell r="A96" t="str">
            <v>6616</v>
          </cell>
          <cell r="B96">
            <v>0</v>
          </cell>
        </row>
        <row r="97">
          <cell r="A97" t="str">
            <v>6617</v>
          </cell>
          <cell r="B97">
            <v>0</v>
          </cell>
        </row>
        <row r="98">
          <cell r="A98" t="str">
            <v>6620</v>
          </cell>
          <cell r="B98">
            <v>468.1</v>
          </cell>
        </row>
        <row r="99">
          <cell r="A99" t="str">
            <v>6621</v>
          </cell>
          <cell r="B99">
            <v>0</v>
          </cell>
        </row>
        <row r="100">
          <cell r="A100" t="str">
            <v>6622</v>
          </cell>
          <cell r="B100">
            <v>974.43</v>
          </cell>
        </row>
        <row r="101">
          <cell r="A101" t="str">
            <v>6624</v>
          </cell>
          <cell r="B101">
            <v>1460.03</v>
          </cell>
        </row>
        <row r="102">
          <cell r="A102" t="str">
            <v>6626</v>
          </cell>
          <cell r="B102">
            <v>20346.509999999998</v>
          </cell>
        </row>
        <row r="103">
          <cell r="A103" t="str">
            <v>6627</v>
          </cell>
          <cell r="B103">
            <v>2963.54</v>
          </cell>
        </row>
        <row r="104">
          <cell r="A104" t="str">
            <v>6628</v>
          </cell>
          <cell r="B104">
            <v>73597.279999999999</v>
          </cell>
        </row>
        <row r="105">
          <cell r="A105" t="str">
            <v>6630</v>
          </cell>
          <cell r="B105">
            <v>15508.02</v>
          </cell>
        </row>
        <row r="106">
          <cell r="A106" t="str">
            <v>6632</v>
          </cell>
          <cell r="B106">
            <v>17023.75</v>
          </cell>
        </row>
        <row r="107">
          <cell r="A107" t="str">
            <v>6633</v>
          </cell>
          <cell r="B107">
            <v>0</v>
          </cell>
        </row>
        <row r="108">
          <cell r="A108" t="str">
            <v>6634</v>
          </cell>
          <cell r="B108">
            <v>450</v>
          </cell>
        </row>
        <row r="109">
          <cell r="A109" t="str">
            <v>6636</v>
          </cell>
          <cell r="B109">
            <v>25867.279999999999</v>
          </cell>
        </row>
        <row r="110">
          <cell r="A110" t="str">
            <v>6637</v>
          </cell>
          <cell r="B110">
            <v>99251.83</v>
          </cell>
        </row>
        <row r="111">
          <cell r="A111" t="str">
            <v>6640</v>
          </cell>
          <cell r="B111">
            <v>4953.55</v>
          </cell>
        </row>
        <row r="112">
          <cell r="A112" t="str">
            <v>6641</v>
          </cell>
          <cell r="B112">
            <v>26120.91</v>
          </cell>
        </row>
        <row r="113">
          <cell r="A113" t="str">
            <v>6642</v>
          </cell>
          <cell r="B113">
            <v>29749.35</v>
          </cell>
        </row>
        <row r="114">
          <cell r="A114" t="str">
            <v>6643</v>
          </cell>
          <cell r="B114">
            <v>52192.43</v>
          </cell>
        </row>
        <row r="115">
          <cell r="A115" t="str">
            <v>6644</v>
          </cell>
          <cell r="B115">
            <v>47.17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Cap-ex"/>
      <sheetName val="Data"/>
      <sheetName val="table"/>
      <sheetName val="ytd"/>
    </sheetNames>
    <sheetDataSet>
      <sheetData sheetId="0" refreshError="1"/>
      <sheetData sheetId="1" refreshError="1"/>
      <sheetData sheetId="2" refreshError="1">
        <row r="1">
          <cell r="A1" t="str">
            <v>0</v>
          </cell>
          <cell r="B1" t="str">
            <v>Unallocated Costs</v>
          </cell>
        </row>
        <row r="2">
          <cell r="A2" t="str">
            <v>1001</v>
          </cell>
          <cell r="B2" t="str">
            <v>Transferred Assets</v>
          </cell>
        </row>
        <row r="3">
          <cell r="A3" t="str">
            <v>1001</v>
          </cell>
          <cell r="B3" t="str">
            <v>Miscellaneous Capital</v>
          </cell>
        </row>
        <row r="4">
          <cell r="A4" t="str">
            <v>1002</v>
          </cell>
          <cell r="B4" t="str">
            <v>Transferred Assets</v>
          </cell>
        </row>
        <row r="5">
          <cell r="A5" t="str">
            <v>1986</v>
          </cell>
          <cell r="B5" t="str">
            <v>Transferred Assets</v>
          </cell>
        </row>
        <row r="6">
          <cell r="A6" t="str">
            <v>1988</v>
          </cell>
          <cell r="B6" t="str">
            <v>Transferred Assets</v>
          </cell>
        </row>
        <row r="7">
          <cell r="A7" t="str">
            <v>1989</v>
          </cell>
          <cell r="B7" t="str">
            <v>Transferred Assets</v>
          </cell>
        </row>
        <row r="8">
          <cell r="A8" t="str">
            <v>1990</v>
          </cell>
          <cell r="B8" t="str">
            <v>Transferred Assets</v>
          </cell>
        </row>
        <row r="9">
          <cell r="A9" t="str">
            <v>1991</v>
          </cell>
          <cell r="B9" t="str">
            <v>Transferred Assets</v>
          </cell>
        </row>
        <row r="10">
          <cell r="A10" t="str">
            <v>1992</v>
          </cell>
          <cell r="B10" t="str">
            <v>Transferred Assets</v>
          </cell>
        </row>
        <row r="11">
          <cell r="A11" t="str">
            <v>1993</v>
          </cell>
          <cell r="B11" t="str">
            <v>Transferred Assets</v>
          </cell>
        </row>
        <row r="12">
          <cell r="A12" t="str">
            <v>1994</v>
          </cell>
          <cell r="B12" t="str">
            <v>Transferred Assets</v>
          </cell>
        </row>
        <row r="13">
          <cell r="A13" t="str">
            <v>1995</v>
          </cell>
          <cell r="B13" t="str">
            <v>Transferred Assets</v>
          </cell>
        </row>
        <row r="14">
          <cell r="A14" t="str">
            <v>1996</v>
          </cell>
          <cell r="B14" t="str">
            <v>Transferred Assets</v>
          </cell>
        </row>
        <row r="15">
          <cell r="A15" t="str">
            <v>1997</v>
          </cell>
          <cell r="B15" t="str">
            <v>Transferred Assets</v>
          </cell>
        </row>
        <row r="16">
          <cell r="A16" t="str">
            <v>1998</v>
          </cell>
          <cell r="B16" t="str">
            <v>Transferred Assets</v>
          </cell>
        </row>
        <row r="17">
          <cell r="A17" t="str">
            <v>1999</v>
          </cell>
          <cell r="B17" t="str">
            <v>Transferred Assets</v>
          </cell>
        </row>
        <row r="18">
          <cell r="A18" t="str">
            <v>2000</v>
          </cell>
          <cell r="B18" t="str">
            <v>Transferred Assets</v>
          </cell>
        </row>
        <row r="19">
          <cell r="A19" t="str">
            <v>6001</v>
          </cell>
          <cell r="B19" t="str">
            <v>CONSTRUCTION PROJECTS BACKBONE</v>
          </cell>
        </row>
        <row r="20">
          <cell r="A20" t="str">
            <v>6002</v>
          </cell>
          <cell r="B20" t="str">
            <v>CONSTRUCTION PROJECTS FT LAUDERDALE</v>
          </cell>
        </row>
        <row r="21">
          <cell r="A21" t="str">
            <v>6003</v>
          </cell>
          <cell r="B21" t="str">
            <v>CONSTRUCTION PROJECTS TAMPA</v>
          </cell>
        </row>
        <row r="22">
          <cell r="A22" t="str">
            <v>6004</v>
          </cell>
          <cell r="B22" t="str">
            <v>CONSTRUCTION PROJECTS ST PETERSBURG</v>
          </cell>
        </row>
        <row r="23">
          <cell r="A23" t="str">
            <v>6005</v>
          </cell>
          <cell r="B23" t="str">
            <v>CONSTRUCTION PROJECTS ORLANDO</v>
          </cell>
        </row>
        <row r="24">
          <cell r="A24" t="str">
            <v>6006</v>
          </cell>
          <cell r="B24" t="str">
            <v>CONSTRUCTION PROJECTS WEST PALM BEACH</v>
          </cell>
        </row>
        <row r="25">
          <cell r="A25" t="str">
            <v>6007</v>
          </cell>
          <cell r="B25" t="str">
            <v>CONSTRUCTION PROJECTS JACKSONVILLE</v>
          </cell>
        </row>
        <row r="26">
          <cell r="A26" t="str">
            <v>6008</v>
          </cell>
          <cell r="B26" t="str">
            <v>CONSTRUCTION PROJECTS NEXTEL (DAYTONA/WINTERHAVEN)</v>
          </cell>
        </row>
        <row r="27">
          <cell r="A27" t="str">
            <v>6009</v>
          </cell>
          <cell r="B27" t="str">
            <v>REMOTE FIBER TEST SYS A FIBER NETWORK MGT SYSTEM</v>
          </cell>
        </row>
        <row r="28">
          <cell r="A28" t="str">
            <v>6010</v>
          </cell>
          <cell r="B28" t="str">
            <v>IMPL OF PFL-HOLLYWOOD CENTRAL OFC OC48 SONET RIN</v>
          </cell>
        </row>
        <row r="29">
          <cell r="A29" t="str">
            <v>6012</v>
          </cell>
          <cell r="B29" t="str">
            <v>IMPL OF SF SONET RING 11 COMMERCIAL NEWTWORK</v>
          </cell>
        </row>
        <row r="30">
          <cell r="A30" t="str">
            <v>6013</v>
          </cell>
          <cell r="B30" t="str">
            <v>IMPL OF SF SONET RING 12 COMMERCIAL FIBER NEWTWORK</v>
          </cell>
        </row>
        <row r="31">
          <cell r="A31" t="str">
            <v>6014</v>
          </cell>
          <cell r="B31" t="str">
            <v>RECONFIGURE MIAMI RING 3</v>
          </cell>
        </row>
        <row r="32">
          <cell r="A32" t="str">
            <v>6015</v>
          </cell>
          <cell r="B32" t="str">
            <v>IMPL OF SF SONET RIGHTS 9 &amp; 10 COMML FIBER NEWTWOR</v>
          </cell>
        </row>
        <row r="33">
          <cell r="A33" t="str">
            <v>6016</v>
          </cell>
          <cell r="B33" t="str">
            <v>IMPL OF NF SONET RIGHTS 9 &amp; 10 COMML FIBER NEWTWOR</v>
          </cell>
        </row>
        <row r="34">
          <cell r="A34" t="str">
            <v>6017</v>
          </cell>
          <cell r="B34" t="str">
            <v>IMPL OF NF SONET RING 11 COMMERCIAL NEWTWORK</v>
          </cell>
        </row>
        <row r="35">
          <cell r="A35" t="str">
            <v>6018</v>
          </cell>
          <cell r="B35" t="str">
            <v>IMPL OF NF SONET RING 12 COMMERCIAL FIBER NEWTWORK</v>
          </cell>
        </row>
        <row r="36">
          <cell r="A36" t="str">
            <v>6019</v>
          </cell>
          <cell r="B36" t="str">
            <v>MEDLEY OC-48</v>
          </cell>
        </row>
        <row r="37">
          <cell r="A37" t="str">
            <v>6020</v>
          </cell>
          <cell r="B37" t="str">
            <v>FPC - MCI OC-48</v>
          </cell>
        </row>
        <row r="38">
          <cell r="A38" t="str">
            <v>6021</v>
          </cell>
          <cell r="B38" t="str">
            <v>COCOA OC-12</v>
          </cell>
        </row>
        <row r="39">
          <cell r="A39" t="str">
            <v>6022</v>
          </cell>
          <cell r="B39" t="str">
            <v>GO - 100 N BISC.</v>
          </cell>
        </row>
        <row r="40">
          <cell r="A40" t="str">
            <v>6023</v>
          </cell>
          <cell r="B40" t="str">
            <v>MIAMI-DADE CITY BUILDOUT</v>
          </cell>
        </row>
        <row r="41">
          <cell r="A41" t="str">
            <v>6024</v>
          </cell>
          <cell r="B41" t="str">
            <v>NAT PROJECT FTLD TO MIA</v>
          </cell>
        </row>
        <row r="42">
          <cell r="A42" t="str">
            <v>6025</v>
          </cell>
          <cell r="B42" t="str">
            <v>G.O. P.O.P.</v>
          </cell>
        </row>
        <row r="43">
          <cell r="A43" t="str">
            <v>6026</v>
          </cell>
          <cell r="B43" t="str">
            <v>IMPL.GO-ICI BC OC-48 SONET RING</v>
          </cell>
        </row>
        <row r="44">
          <cell r="A44" t="str">
            <v>6027</v>
          </cell>
          <cell r="B44" t="str">
            <v>IMPL.GRANDE RING #4 OC-48 SONET RING</v>
          </cell>
        </row>
        <row r="45">
          <cell r="A45" t="str">
            <v>6028</v>
          </cell>
          <cell r="B45" t="str">
            <v>IMPL.4XOC-12 SONET LINK B/N TAPE &amp; KMC</v>
          </cell>
        </row>
        <row r="46">
          <cell r="A46" t="str">
            <v>6029</v>
          </cell>
          <cell r="B46" t="str">
            <v>TELE - 1</v>
          </cell>
        </row>
        <row r="47">
          <cell r="A47" t="str">
            <v>6030</v>
          </cell>
          <cell r="B47" t="str">
            <v>TRIVERGENT</v>
          </cell>
        </row>
        <row r="48">
          <cell r="A48" t="str">
            <v>6031</v>
          </cell>
          <cell r="B48" t="str">
            <v>TERRYTOWN</v>
          </cell>
        </row>
        <row r="49">
          <cell r="A49" t="str">
            <v>6032</v>
          </cell>
          <cell r="B49" t="str">
            <v>ALLEGIANCE</v>
          </cell>
        </row>
        <row r="50">
          <cell r="A50" t="str">
            <v>6033</v>
          </cell>
          <cell r="B50" t="str">
            <v>SYNCHRONIZATION EQUIPMENT</v>
          </cell>
        </row>
        <row r="51">
          <cell r="A51" t="str">
            <v>6034</v>
          </cell>
          <cell r="B51" t="str">
            <v>GTE</v>
          </cell>
        </row>
        <row r="52">
          <cell r="A52" t="str">
            <v>6035</v>
          </cell>
          <cell r="B52" t="str">
            <v>200 SE 1 ST</v>
          </cell>
        </row>
        <row r="53">
          <cell r="A53" t="str">
            <v>6036</v>
          </cell>
          <cell r="B53" t="str">
            <v>3605 NW 82 AVE</v>
          </cell>
        </row>
        <row r="54">
          <cell r="A54" t="str">
            <v>6037</v>
          </cell>
          <cell r="B54" t="str">
            <v>SBC - 19251 NE 26 AVE</v>
          </cell>
        </row>
        <row r="55">
          <cell r="A55" t="str">
            <v>6038</v>
          </cell>
          <cell r="B55" t="str">
            <v>SR14</v>
          </cell>
        </row>
        <row r="56">
          <cell r="A56" t="str">
            <v>6039</v>
          </cell>
          <cell r="B56" t="str">
            <v>IWC - 10700 SW 88 ST</v>
          </cell>
        </row>
        <row r="57">
          <cell r="A57" t="str">
            <v>6040</v>
          </cell>
          <cell r="B57" t="str">
            <v>COMTECH - 15950 DIXIE</v>
          </cell>
        </row>
        <row r="58">
          <cell r="A58" t="str">
            <v>6041</v>
          </cell>
          <cell r="B58" t="str">
            <v>GULTEL (FPL 8142)</v>
          </cell>
        </row>
        <row r="59">
          <cell r="A59" t="str">
            <v>6042</v>
          </cell>
          <cell r="B59" t="str">
            <v>1 NE 1 ST - METROMALL</v>
          </cell>
        </row>
        <row r="60">
          <cell r="A60" t="str">
            <v>6044</v>
          </cell>
          <cell r="B60" t="str">
            <v>MIAOC12</v>
          </cell>
        </row>
        <row r="61">
          <cell r="A61" t="str">
            <v>6045</v>
          </cell>
          <cell r="B61" t="str">
            <v>MIA DARK FIBER C&amp;W</v>
          </cell>
        </row>
        <row r="62">
          <cell r="A62" t="str">
            <v>6046</v>
          </cell>
          <cell r="B62" t="str">
            <v>RELOCATE SPLICES/UTL MANHOLE</v>
          </cell>
        </row>
        <row r="63">
          <cell r="A63" t="str">
            <v>6047</v>
          </cell>
          <cell r="B63" t="str">
            <v>REPLACEMENT OF CABLE (RED BUG LK &amp; SLAVIA RD)</v>
          </cell>
        </row>
        <row r="64">
          <cell r="A64" t="str">
            <v>6048</v>
          </cell>
          <cell r="B64" t="str">
            <v>CABLE DIG IN (BENSON RD &amp; SHELL RD)</v>
          </cell>
        </row>
        <row r="65">
          <cell r="A65" t="str">
            <v>6049</v>
          </cell>
          <cell r="B65" t="str">
            <v>TWO MANHOLES FOR TAMPA EAST</v>
          </cell>
        </row>
        <row r="66">
          <cell r="A66" t="str">
            <v>6050</v>
          </cell>
          <cell r="B66" t="str">
            <v>SBC POPSITE IN TAMPA</v>
          </cell>
        </row>
        <row r="67">
          <cell r="A67" t="str">
            <v>6051</v>
          </cell>
          <cell r="B67" t="str">
            <v>YIPES MIA METRO RING 1, 2 &amp; 3</v>
          </cell>
        </row>
        <row r="68">
          <cell r="A68" t="str">
            <v>6052</v>
          </cell>
          <cell r="B68" t="str">
            <v>WEST DADE CITY BUILDOUT TO THE DORAL PARK</v>
          </cell>
        </row>
        <row r="69">
          <cell r="A69" t="str">
            <v>6053</v>
          </cell>
          <cell r="B69" t="str">
            <v>RELOCATION OF CABLE FOR ENGLE HOMES</v>
          </cell>
        </row>
        <row r="70">
          <cell r="A70" t="str">
            <v>6057</v>
          </cell>
          <cell r="B70" t="str">
            <v>IMPL.OF SO.FLA.SONET RINGS 15&amp;16 COMM'L FIBER NETW</v>
          </cell>
        </row>
        <row r="71">
          <cell r="A71" t="str">
            <v>6059</v>
          </cell>
          <cell r="B71" t="str">
            <v>LAKELAND 2001 FIBER BACKBONE BUILDOUT</v>
          </cell>
        </row>
        <row r="72">
          <cell r="A72" t="str">
            <v>6060</v>
          </cell>
          <cell r="B72" t="str">
            <v>MELBOURNE/TITUSVILLE/COCOA 2001 FIBER BCKBNE BUILD</v>
          </cell>
        </row>
        <row r="73">
          <cell r="A73" t="str">
            <v>6061</v>
          </cell>
          <cell r="B73" t="str">
            <v>MIAMI 2001 FIBER BACKBONE BUILDOUT</v>
          </cell>
        </row>
        <row r="74">
          <cell r="A74" t="str">
            <v>6062</v>
          </cell>
          <cell r="B74" t="str">
            <v>TAMPA 2001 FIBER BACKBONE BUILDOUT</v>
          </cell>
        </row>
        <row r="75">
          <cell r="A75" t="str">
            <v>6063</v>
          </cell>
          <cell r="B75" t="str">
            <v>FT. MYERS 2001 FIBER BACKBONE BUILDOUT</v>
          </cell>
        </row>
        <row r="76">
          <cell r="A76" t="str">
            <v>6064</v>
          </cell>
          <cell r="B76" t="str">
            <v>FT. LAUDERDALE 2001 FIBER BACKBONE BUILDOUT</v>
          </cell>
        </row>
        <row r="77">
          <cell r="A77" t="str">
            <v>6065</v>
          </cell>
          <cell r="B77" t="str">
            <v>WEST PALM BCH/BOCA RATON BUILDOUT TO 2 TELCO CO'S</v>
          </cell>
        </row>
        <row r="78">
          <cell r="A78" t="str">
            <v>6066</v>
          </cell>
          <cell r="B78" t="str">
            <v>SARASOTA/BRADENTON 2001 FIBER BACKBONE BUILDOUT</v>
          </cell>
        </row>
        <row r="79">
          <cell r="A79" t="str">
            <v>6067</v>
          </cell>
          <cell r="B79" t="str">
            <v>POMPANO POP - FT LAUDERDALE METRO</v>
          </cell>
        </row>
        <row r="80">
          <cell r="A80" t="str">
            <v>6068</v>
          </cell>
          <cell r="B80" t="str">
            <v>NOC AT MIA 36 - HARDWARE &amp; SOFTWARE</v>
          </cell>
        </row>
        <row r="81">
          <cell r="A81" t="str">
            <v>6069</v>
          </cell>
          <cell r="B81" t="str">
            <v>ST PETERSBURG - NORTH RING CLEAN-UP</v>
          </cell>
        </row>
        <row r="82">
          <cell r="A82" t="str">
            <v>6070</v>
          </cell>
          <cell r="B82" t="str">
            <v>ST PETERSBURG - NORTH RING COMPLETION</v>
          </cell>
        </row>
        <row r="83">
          <cell r="A83" t="str">
            <v>6071</v>
          </cell>
          <cell r="B83" t="str">
            <v>ST PETERSBURG - SOUTH RING CLEAN-UP</v>
          </cell>
        </row>
        <row r="84">
          <cell r="A84" t="str">
            <v>6072</v>
          </cell>
          <cell r="B84" t="str">
            <v>ST PETERSBURG - SOUTH RING COMPLETION</v>
          </cell>
        </row>
        <row r="85">
          <cell r="A85" t="str">
            <v>6073</v>
          </cell>
          <cell r="B85" t="str">
            <v>BACKBONE - SOUTH RINGS 18-29</v>
          </cell>
        </row>
        <row r="86">
          <cell r="A86" t="str">
            <v>6074</v>
          </cell>
          <cell r="B86" t="str">
            <v>BACKBONE- NORTH RINGS 16-27</v>
          </cell>
        </row>
        <row r="87">
          <cell r="A87" t="str">
            <v>6075</v>
          </cell>
          <cell r="B87" t="str">
            <v>SUSTAINING BASE - 2001</v>
          </cell>
        </row>
        <row r="88">
          <cell r="A88" t="str">
            <v>6076</v>
          </cell>
          <cell r="B88" t="str">
            <v>COLLOCATION PROJECTS - 2001</v>
          </cell>
        </row>
        <row r="89">
          <cell r="A89" t="str">
            <v>6077</v>
          </cell>
          <cell r="B89" t="str">
            <v>BACKBONE - 2001 - MISCELLANEOUS</v>
          </cell>
        </row>
        <row r="90">
          <cell r="A90" t="str">
            <v>6078</v>
          </cell>
          <cell r="B90" t="str">
            <v>CONSOLIDATED SPLICING (M. LOPEZ)</v>
          </cell>
        </row>
        <row r="91">
          <cell r="A91" t="str">
            <v>6079</v>
          </cell>
          <cell r="B91" t="str">
            <v>UNPLANNED WORK FOR 2001-RELOCATION OF WILLIAMS POP</v>
          </cell>
        </row>
        <row r="92">
          <cell r="A92" t="str">
            <v>6080</v>
          </cell>
          <cell r="B92" t="str">
            <v>CUSTOMER BUILD - UNPLANNED WORK FOR 2001</v>
          </cell>
        </row>
        <row r="93">
          <cell r="A93" t="str">
            <v>6081</v>
          </cell>
          <cell r="B93" t="str">
            <v>RELOCATION/CAPITAL - NW SOUTHRIVER DRIVE, MIAMI</v>
          </cell>
        </row>
        <row r="94">
          <cell r="A94" t="str">
            <v>6082</v>
          </cell>
          <cell r="B94" t="str">
            <v>T SPLICE REPLACEMENT-SW 16 ST E/O 95 AVE, MIAMI</v>
          </cell>
        </row>
        <row r="95">
          <cell r="A95" t="str">
            <v>6083</v>
          </cell>
          <cell r="B95" t="str">
            <v>CUSTOMER BUILD - 1050 NW 167 ST, (SPRINT PCS) MIAMI</v>
          </cell>
        </row>
        <row r="96">
          <cell r="A96" t="str">
            <v>6084</v>
          </cell>
          <cell r="B96" t="str">
            <v>CUSTOMER BUILD - 11919 SW 130 ST (SPRINT PCS), MIAMI</v>
          </cell>
        </row>
        <row r="97">
          <cell r="A97" t="str">
            <v>6087</v>
          </cell>
          <cell r="B97" t="str">
            <v>CUSTOMER BUILD - 14707 S DIXIE HWY (SPRINT), MIAMI</v>
          </cell>
        </row>
        <row r="98">
          <cell r="A98" t="str">
            <v>6088</v>
          </cell>
          <cell r="B98" t="str">
            <v>CUSTOMER BUILD - 244 N BISCAYNE BLV(SPRINT), MIAMI</v>
          </cell>
        </row>
        <row r="99">
          <cell r="A99" t="str">
            <v>6089</v>
          </cell>
          <cell r="B99" t="str">
            <v>CUSTOMER BUILD - 2655 LEJEUNE RD(SPRINT), MIAMI</v>
          </cell>
        </row>
        <row r="100">
          <cell r="A100" t="str">
            <v>6090</v>
          </cell>
          <cell r="B100" t="str">
            <v>CUSTOMER BUILD - 2730 SW 3 AVE(SPRINT), MIAMI</v>
          </cell>
        </row>
        <row r="101">
          <cell r="A101" t="str">
            <v>6091</v>
          </cell>
          <cell r="B101" t="str">
            <v>CUSTOMER BUILD - 5975 SUNSET DR (SPRINT), MIAMI</v>
          </cell>
        </row>
        <row r="102">
          <cell r="A102" t="str">
            <v>6093</v>
          </cell>
          <cell r="B102" t="str">
            <v>CUSTOMER BUILD - 7880 BISCAYNE BLVD (Sprint LD), MIAMI</v>
          </cell>
        </row>
        <row r="103">
          <cell r="A103" t="str">
            <v>6095</v>
          </cell>
          <cell r="B103" t="str">
            <v>CUSTOMER BUILD - 400 AUSTRALIAN AVE(Sprint MAN), WEST PALM BCH</v>
          </cell>
        </row>
        <row r="104">
          <cell r="A104" t="str">
            <v>6096</v>
          </cell>
          <cell r="B104" t="str">
            <v>CUSTOMER BUILD - 150 SE 2 AVE #505, MIAMI (6096)</v>
          </cell>
        </row>
        <row r="105">
          <cell r="A105" t="str">
            <v>6100</v>
          </cell>
          <cell r="B105" t="str">
            <v>CUSTOMER BUILD - 550 WATER ST, JACKSONVILLE (SPRINT)</v>
          </cell>
        </row>
        <row r="106">
          <cell r="A106" t="str">
            <v>6101</v>
          </cell>
          <cell r="B106" t="str">
            <v>CUSTOMER BUILD - 11741 N MAIN ST, JACKSONVILLE (SPRINT)</v>
          </cell>
        </row>
        <row r="107">
          <cell r="A107" t="str">
            <v>6102</v>
          </cell>
          <cell r="B107" t="str">
            <v>CUSTOMER BUILD - 734 S MILITARY TRAIL, DEERFIELD (SPRINT)</v>
          </cell>
        </row>
        <row r="108">
          <cell r="A108" t="str">
            <v>6104</v>
          </cell>
          <cell r="B108" t="str">
            <v>CUSTOMER BUILD - 14000 NW 8 ST, FT.LAUDERDALE (SPRINT)</v>
          </cell>
        </row>
        <row r="109">
          <cell r="A109" t="str">
            <v>6110</v>
          </cell>
          <cell r="B109" t="str">
            <v>CUSTOMER BUILD - 12735 GRAN BAY PKWY WEST,JCKSVILL(SPRNT)</v>
          </cell>
        </row>
        <row r="110">
          <cell r="A110" t="str">
            <v>6113</v>
          </cell>
          <cell r="B110" t="str">
            <v>CUSTOMER BUILD - 150 NORTH ORANGE, ORLANDO</v>
          </cell>
        </row>
        <row r="111">
          <cell r="A111" t="str">
            <v>6114</v>
          </cell>
          <cell r="B111" t="str">
            <v>2001 WPB/REIMBURS DAMAGE AT LANTANA RD &amp; MILITARY</v>
          </cell>
        </row>
        <row r="112">
          <cell r="A112" t="str">
            <v>6115</v>
          </cell>
          <cell r="B112" t="str">
            <v>2001 FT.LAUD/CLEAN UP ASSOCIATED WITH HIGH POWER</v>
          </cell>
        </row>
        <row r="113">
          <cell r="A113" t="str">
            <v>6116</v>
          </cell>
          <cell r="B113" t="str">
            <v>2001 FT.LAUD/CLEAN UP ASSOCIATED WITH FIRST SOUTH</v>
          </cell>
        </row>
        <row r="114">
          <cell r="A114" t="str">
            <v>6119</v>
          </cell>
          <cell r="B114" t="str">
            <v>CUSTOMER BUILD-500 NEW YORK AVE (SPRINT),WINTERPRK</v>
          </cell>
        </row>
        <row r="115">
          <cell r="A115" t="str">
            <v>6121</v>
          </cell>
          <cell r="B115" t="str">
            <v>CUSTOMER BUILD-200 SOUTH ORANGE ST (COGENT),ORLANDO</v>
          </cell>
        </row>
        <row r="116">
          <cell r="A116" t="str">
            <v>6122</v>
          </cell>
          <cell r="B116" t="str">
            <v>2001 WPB METRO RING #3</v>
          </cell>
        </row>
        <row r="117">
          <cell r="A117" t="str">
            <v>6124</v>
          </cell>
          <cell r="B117" t="str">
            <v>AMNET PROJECT/AMNET, FTL2, MIA36, NWT AND NAP</v>
          </cell>
        </row>
        <row r="118">
          <cell r="A118" t="str">
            <v>6125</v>
          </cell>
          <cell r="B118" t="str">
            <v>NETWORK PLUS/MIAMI &amp; TRI-COUNTY AREAS</v>
          </cell>
        </row>
        <row r="119">
          <cell r="A119" t="str">
            <v>6126</v>
          </cell>
          <cell r="B119" t="str">
            <v>NETWORK PLUS/JACKSONVILLE</v>
          </cell>
        </row>
        <row r="120">
          <cell r="A120" t="str">
            <v>6127</v>
          </cell>
          <cell r="B120" t="str">
            <v>NETWORK PLUS/ORLANDO</v>
          </cell>
        </row>
        <row r="121">
          <cell r="A121" t="str">
            <v>6128</v>
          </cell>
          <cell r="B121" t="str">
            <v>2002 JACKSONVILLE METRO</v>
          </cell>
        </row>
        <row r="122">
          <cell r="A122" t="str">
            <v>6129</v>
          </cell>
          <cell r="B122" t="str">
            <v>CUSTOMER BUILD - WINTERHAVEN RING #1</v>
          </cell>
        </row>
        <row r="123">
          <cell r="A123" t="str">
            <v>6130</v>
          </cell>
          <cell r="B123" t="str">
            <v>CUSTOMER BUILD - 599 SW 16 TERR (WILLIAMS POP)</v>
          </cell>
        </row>
        <row r="124">
          <cell r="A124" t="str">
            <v>6132</v>
          </cell>
          <cell r="B124" t="str">
            <v>CUSTOMER BUILD - PAETEC PROJECT, MIAMI</v>
          </cell>
        </row>
        <row r="125">
          <cell r="A125" t="str">
            <v>6133</v>
          </cell>
          <cell r="B125" t="str">
            <v>BREVARD TO MALABAR OPGW BUILD - BACKBONE PROJECT</v>
          </cell>
        </row>
        <row r="126">
          <cell r="A126" t="str">
            <v>6134</v>
          </cell>
          <cell r="B126" t="str">
            <v>MIAMI FIBER REINFORCEMENT 2002 PROJECT</v>
          </cell>
        </row>
        <row r="127">
          <cell r="A127" t="str">
            <v>6135</v>
          </cell>
          <cell r="B127" t="str">
            <v>UTILITY T1 PROJECT</v>
          </cell>
        </row>
        <row r="128">
          <cell r="A128" t="str">
            <v>6136</v>
          </cell>
          <cell r="B128" t="str">
            <v>MIGRATE FPL FIBERNET LEASED CIRCUITS TO FN NETWORK</v>
          </cell>
        </row>
        <row r="129">
          <cell r="A129" t="str">
            <v>6137</v>
          </cell>
          <cell r="B129" t="str">
            <v>Customer Build - Network Plus, Miami &amp; Tri-County Areas</v>
          </cell>
        </row>
        <row r="130">
          <cell r="A130" t="str">
            <v>6138</v>
          </cell>
          <cell r="B130" t="str">
            <v>2002 MISC CAPITAL/OSP COMPUTER HARDWARE &amp; SOFTWARE</v>
          </cell>
        </row>
        <row r="131">
          <cell r="A131" t="str">
            <v>6139</v>
          </cell>
          <cell r="B131" t="str">
            <v>CUSTOMER BUILD - IDS PHASE 3, JACARANDA CO</v>
          </cell>
        </row>
        <row r="132">
          <cell r="A132" t="str">
            <v>6140</v>
          </cell>
          <cell r="B132" t="str">
            <v>REMOTE FIBER TEST SYSTEM-ACCESS FIBER, MISC CAPITA</v>
          </cell>
        </row>
        <row r="133">
          <cell r="A133" t="str">
            <v>6141</v>
          </cell>
          <cell r="B133" t="str">
            <v>NOC AT MIA 36 - ENHANCEMENT PROJECTS</v>
          </cell>
        </row>
        <row r="134">
          <cell r="A134" t="str">
            <v>6142</v>
          </cell>
          <cell r="B134" t="str">
            <v>MISC TEST EQUIPMENT PURCHASES FOR FIELD OPS</v>
          </cell>
        </row>
        <row r="135">
          <cell r="A135" t="str">
            <v>6143</v>
          </cell>
          <cell r="B135" t="str">
            <v>FIBER REPLACEMENTS - WEST COAST OPGW</v>
          </cell>
        </row>
        <row r="136">
          <cell r="A136" t="str">
            <v>6144</v>
          </cell>
          <cell r="B136" t="str">
            <v>2002 MISC CAPITAL/CNET SEPARATION PROJECT</v>
          </cell>
        </row>
        <row r="137">
          <cell r="A137" t="str">
            <v>6145</v>
          </cell>
          <cell r="B137" t="str">
            <v>CUSTOMER BUILD - ALLEGIANCE DARK FIBER/MIA,FTL,WPB</v>
          </cell>
        </row>
        <row r="138">
          <cell r="A138" t="str">
            <v>6146</v>
          </cell>
          <cell r="B138" t="str">
            <v>CUSTOMER BUILD - SPRINT MAN CONSTRUCTION</v>
          </cell>
        </row>
        <row r="139">
          <cell r="A139" t="str">
            <v>6147</v>
          </cell>
          <cell r="B139" t="str">
            <v>CUSTOMER BUILD - SPRINT MAN RING SPLICING</v>
          </cell>
        </row>
        <row r="140">
          <cell r="A140" t="str">
            <v>6148</v>
          </cell>
          <cell r="B140" t="str">
            <v>CUSTOMER BUILD - MCI WORLDCOM RING 1/599 SW 16 TER</v>
          </cell>
        </row>
        <row r="141">
          <cell r="A141" t="str">
            <v>6149</v>
          </cell>
          <cell r="B141" t="str">
            <v>CUSTOMER BUILD - MCI WORLDCOM RING 2/1522 NW 23 AV</v>
          </cell>
        </row>
        <row r="142">
          <cell r="A142" t="str">
            <v>6150</v>
          </cell>
          <cell r="B142" t="str">
            <v>CUSTOMER BUILD-MCI WORLDCOM RING 3/600 S DIXIE HWY</v>
          </cell>
        </row>
        <row r="143">
          <cell r="A143" t="str">
            <v>6151</v>
          </cell>
          <cell r="B143" t="str">
            <v>CUSTOMER BUILD-MCI WORLDCOM RING 4/2 S BISCAYNE</v>
          </cell>
        </row>
        <row r="144">
          <cell r="A144" t="str">
            <v>6152</v>
          </cell>
          <cell r="B144" t="str">
            <v>CUSTOMER BUILD-MCI WORLDCOM RING 5/2225 DENNIS ST</v>
          </cell>
        </row>
        <row r="145">
          <cell r="A145" t="str">
            <v>6153</v>
          </cell>
          <cell r="B145" t="str">
            <v>CUSTOMER BUILD - DLSI</v>
          </cell>
        </row>
        <row r="146">
          <cell r="A146" t="str">
            <v>6154</v>
          </cell>
          <cell r="B146" t="str">
            <v>CUSTOMER BUILD-ALLEGIANCE, MIA36 RING</v>
          </cell>
        </row>
        <row r="147">
          <cell r="A147" t="str">
            <v>6155</v>
          </cell>
          <cell r="B147" t="str">
            <v>CUSTOMER BUILD - FOCAL CAPACITY PROJECT, MIAMI</v>
          </cell>
        </row>
        <row r="148">
          <cell r="A148" t="str">
            <v>6156</v>
          </cell>
          <cell r="B148" t="str">
            <v>UNBUDGETED INTERCONNECT FPL FN &amp; ITC DELTACOM</v>
          </cell>
        </row>
        <row r="149">
          <cell r="A149" t="str">
            <v>6157</v>
          </cell>
          <cell r="B149" t="str">
            <v>OSS/BSS SYSTEM - 3605 NW 82 AVE, MIAMI</v>
          </cell>
        </row>
        <row r="150">
          <cell r="A150" t="str">
            <v>6158</v>
          </cell>
          <cell r="B150" t="str">
            <v>CUSTOMER BUILD - FDN CAPACITY PROJECT</v>
          </cell>
        </row>
        <row r="151">
          <cell r="A151" t="str">
            <v>6159</v>
          </cell>
          <cell r="B151" t="str">
            <v>WILLIAMS T SPLICE REPLACEMENT/NW 22 ST</v>
          </cell>
        </row>
        <row r="152">
          <cell r="A152" t="str">
            <v>6160</v>
          </cell>
          <cell r="B152" t="str">
            <v>CUSTOMER BUILD - NEW WORLD NETWORKS DS3 HANDOFF</v>
          </cell>
        </row>
        <row r="153">
          <cell r="A153" t="str">
            <v>6161</v>
          </cell>
          <cell r="B153" t="str">
            <v>UNBUDGETED - TECHNOLOGY INTEGRATION/FIELD OP TEST LAB</v>
          </cell>
        </row>
        <row r="154">
          <cell r="A154" t="str">
            <v>6162</v>
          </cell>
          <cell r="B154" t="str">
            <v>Customer Build - SPRINT MAN LD/Miami Metro R4048</v>
          </cell>
        </row>
        <row r="155">
          <cell r="A155" t="str">
            <v>6163</v>
          </cell>
          <cell r="B155" t="str">
            <v>CUSTOMER BUILD - FT. LAUDERDALE METRO R4070</v>
          </cell>
        </row>
        <row r="156">
          <cell r="A156" t="str">
            <v>6164</v>
          </cell>
          <cell r="B156" t="str">
            <v>CUSTOMER BUILD - FT. LAUDERDALE METRO R4069</v>
          </cell>
        </row>
        <row r="157">
          <cell r="A157" t="str">
            <v>6165</v>
          </cell>
          <cell r="B157" t="str">
            <v>UNBUDGETED - FACILITIES VERIFICATION PROJECT</v>
          </cell>
        </row>
        <row r="158">
          <cell r="A158" t="str">
            <v>6166</v>
          </cell>
          <cell r="B158" t="str">
            <v>CUSTOMER BUILD - ON-FIBER, MIAMI METRO</v>
          </cell>
        </row>
        <row r="159">
          <cell r="A159" t="str">
            <v>6167</v>
          </cell>
          <cell r="B159" t="str">
            <v>CUSTOMER BUILD - MIAMI METRO/COGENT RING #4</v>
          </cell>
        </row>
        <row r="160">
          <cell r="A160" t="str">
            <v>6169</v>
          </cell>
          <cell r="B160" t="str">
            <v>UNBUDGETED-AERIAL CABLE REPLACEMENT/4 ST PETE METR</v>
          </cell>
        </row>
        <row r="161">
          <cell r="A161" t="str">
            <v>6170</v>
          </cell>
          <cell r="B161" t="str">
            <v>CUST BUILD - JACKSONVILLE METRO RING R40006 SPLIT</v>
          </cell>
        </row>
        <row r="162">
          <cell r="A162" t="str">
            <v>6171</v>
          </cell>
          <cell r="B162" t="str">
            <v>SUSTAINING BASE - UNDERGROUND CABLE CONSTRUCTION</v>
          </cell>
        </row>
        <row r="163">
          <cell r="A163" t="str">
            <v>6172</v>
          </cell>
          <cell r="B163" t="str">
            <v>CUST BUILD - OCN CONNECTIVITY PROJECT</v>
          </cell>
        </row>
        <row r="164">
          <cell r="A164" t="str">
            <v>6173</v>
          </cell>
          <cell r="B164" t="str">
            <v>Cust Build (sales driven)-Implement of Allegiance-FTL2 Ring</v>
          </cell>
        </row>
        <row r="165">
          <cell r="A165" t="str">
            <v>6174</v>
          </cell>
          <cell r="B165" t="str">
            <v>Cust Build-MIA36-NDADFLGG OC48 Classic Ring &amp; R4025 Ring Split</v>
          </cell>
        </row>
        <row r="166">
          <cell r="A166" t="str">
            <v>6175</v>
          </cell>
          <cell r="B166" t="str">
            <v>Sust. Base - Magnolia Main Central Office Fiber Entrance Diversity- 45 Magnolia St,Orlando,Fl</v>
          </cell>
        </row>
        <row r="167">
          <cell r="A167" t="str">
            <v>6177</v>
          </cell>
          <cell r="B167" t="str">
            <v>CUST BUILD-IMP OF ALLEGIANCE-MIA36 POP RING(R6017)</v>
          </cell>
        </row>
        <row r="168">
          <cell r="A168" t="str">
            <v>6178</v>
          </cell>
          <cell r="B168" t="str">
            <v>CUST_BUILD-OCN_CONNECTIVITY_PROJECT_&amp; FTLDFLMR CO (SALES_DRIVEN)</v>
          </cell>
        </row>
        <row r="169">
          <cell r="A169" t="str">
            <v>6179</v>
          </cell>
          <cell r="B169" t="str">
            <v xml:space="preserve">VERO BEACH OC12 L4076    </v>
          </cell>
        </row>
        <row r="170">
          <cell r="A170" t="str">
            <v>6180</v>
          </cell>
          <cell r="B170" t="str">
            <v>CUST BUILD-IMPLEMENTATION OF MPOWER-PMBIFL10 RINGS</v>
          </cell>
        </row>
        <row r="171">
          <cell r="A171" t="str">
            <v>6181</v>
          </cell>
          <cell r="B171" t="str">
            <v xml:space="preserve">IMPL OF R3011 OC-48 RING BETWEEN MIA36 AND FTL2 </v>
          </cell>
        </row>
        <row r="172">
          <cell r="A172" t="str">
            <v>6182</v>
          </cell>
          <cell r="B172" t="str">
            <v>R4075 MIA METRO OC-48 RING MIA36-MIAMFLHL-MIAMFLAE</v>
          </cell>
        </row>
        <row r="173">
          <cell r="A173" t="str">
            <v>6183</v>
          </cell>
          <cell r="B173" t="str">
            <v>UNBUDGETED/CLOSED_CAPITAL_PROJECTS_</v>
          </cell>
        </row>
        <row r="174">
          <cell r="A174" t="str">
            <v>6184</v>
          </cell>
          <cell r="B174" t="str">
            <v>CUST BUILD-IMPLEM OF MIA36 TO LATAMNAP OC-48 RING</v>
          </cell>
        </row>
        <row r="175">
          <cell r="A175" t="str">
            <v>6185</v>
          </cell>
          <cell r="B175" t="str">
            <v>Implementation of Telefonica MIA 36 ring (R6020)</v>
          </cell>
        </row>
        <row r="176">
          <cell r="A176" t="str">
            <v>6188</v>
          </cell>
          <cell r="B176" t="str">
            <v xml:space="preserve">IMPL 2ND FTL2 TO FDN OC-48 RING-FTLDFL FDN R6019 </v>
          </cell>
        </row>
        <row r="177">
          <cell r="A177" t="str">
            <v>6189</v>
          </cell>
          <cell r="B177" t="str">
            <v>CUST_BUILD-INFOLINK-BLDG_ENTRANCE_@_1953_NW_22_ST_</v>
          </cell>
        </row>
        <row r="178">
          <cell r="A178" t="str">
            <v>6190</v>
          </cell>
          <cell r="B178" t="str">
            <v>CUST BUILD-SPRINT PRODUCT ORDER #1 -WPB METRO RING</v>
          </cell>
        </row>
        <row r="179">
          <cell r="A179" t="str">
            <v>6191</v>
          </cell>
          <cell r="B179" t="str">
            <v>CUST BUILD-SPRINT PRODUCT ORDER #2 -MIAMI MAN RING</v>
          </cell>
        </row>
        <row r="180">
          <cell r="A180" t="str">
            <v>6192</v>
          </cell>
          <cell r="B180" t="str">
            <v>CUST BUILD-SPRINT PRODUCT ORDER #3 -LD RING- MIAMI</v>
          </cell>
        </row>
        <row r="181">
          <cell r="A181" t="str">
            <v>6200</v>
          </cell>
          <cell r="B181" t="str">
            <v>TEMPORARY CONSTRUCTION INVENTORY</v>
          </cell>
        </row>
        <row r="182">
          <cell r="A182" t="str">
            <v>6201</v>
          </cell>
          <cell r="B182" t="str">
            <v>NEW CUSTOMER GROWTH</v>
          </cell>
        </row>
        <row r="183">
          <cell r="A183" t="str">
            <v>6202</v>
          </cell>
          <cell r="B183" t="str">
            <v>Inventory Offset</v>
          </cell>
        </row>
        <row r="184">
          <cell r="A184" t="str">
            <v>6301</v>
          </cell>
          <cell r="B184" t="str">
            <v>CC-NEW WORLD TOWER (HUB) 100 N BISCAYNE BLVD, MIA</v>
          </cell>
        </row>
        <row r="185">
          <cell r="A185" t="str">
            <v>6302</v>
          </cell>
          <cell r="B185" t="str">
            <v>CC-TELESOURCE  36 NE 2 STREET, MIAMI</v>
          </cell>
        </row>
        <row r="186">
          <cell r="A186" t="str">
            <v>6303</v>
          </cell>
          <cell r="B186" t="str">
            <v>CC-200 SE 1 STREET, MIAMI</v>
          </cell>
        </row>
        <row r="187">
          <cell r="A187" t="str">
            <v>6304</v>
          </cell>
          <cell r="B187" t="str">
            <v>CC-DORAL COMMERCE PARK 600 NW 97 AVE, MIAMI</v>
          </cell>
        </row>
        <row r="188">
          <cell r="A188" t="str">
            <v>6305</v>
          </cell>
          <cell r="B188" t="str">
            <v>CC-METRO MALL  1 NE 1 STREET, MIAMI</v>
          </cell>
        </row>
        <row r="189">
          <cell r="A189" t="str">
            <v>6306</v>
          </cell>
          <cell r="B189" t="str">
            <v>CC-LIGHTSPEED@BEACON TRADE PORT 11500 NW 25 ST,MIA</v>
          </cell>
        </row>
        <row r="190">
          <cell r="A190" t="str">
            <v>6307</v>
          </cell>
          <cell r="B190" t="str">
            <v>CC-BEACON CYBERPORT NW 25 ST &amp; 107 AVE, MIA</v>
          </cell>
        </row>
        <row r="191">
          <cell r="A191" t="str">
            <v>6308</v>
          </cell>
          <cell r="B191" t="str">
            <v>CC-MIAMI LEVEL 3 POP  49 NW 5 STREET, MIA</v>
          </cell>
        </row>
        <row r="192">
          <cell r="A192" t="str">
            <v>6309</v>
          </cell>
          <cell r="B192" t="str">
            <v>CC-MIAMI TELESITE  2200 S DIXIE HWY, MIA</v>
          </cell>
        </row>
        <row r="193">
          <cell r="A193" t="str">
            <v>6310</v>
          </cell>
          <cell r="B193" t="str">
            <v>CC-COLO+  1080 NW 163 DRIVE, MIA</v>
          </cell>
        </row>
        <row r="194">
          <cell r="A194" t="str">
            <v>6311</v>
          </cell>
          <cell r="B194" t="str">
            <v>CC-NAP-TECH CNT OF THE AMERICAS NW 8 ST &amp; N MIA AV</v>
          </cell>
        </row>
        <row r="195">
          <cell r="A195" t="str">
            <v>6312</v>
          </cell>
          <cell r="B195" t="str">
            <v>CC-TELEPLACE  100 NE 80 TERRACE, MIA</v>
          </cell>
        </row>
        <row r="196">
          <cell r="A196" t="str">
            <v>6313</v>
          </cell>
          <cell r="B196" t="str">
            <v>CC-28 W FLAGLER STREET, MIA</v>
          </cell>
        </row>
        <row r="197">
          <cell r="A197" t="str">
            <v>6314</v>
          </cell>
          <cell r="B197" t="str">
            <v>CC-OMNI MALL  1601 BISCAYNE BLVD, MIA</v>
          </cell>
        </row>
        <row r="198">
          <cell r="A198" t="str">
            <v>6315</v>
          </cell>
          <cell r="B198" t="str">
            <v>CC - C&amp;W - 250 S. ORANGE,ORLANDO</v>
          </cell>
        </row>
        <row r="199">
          <cell r="A199" t="str">
            <v>6316</v>
          </cell>
          <cell r="B199" t="str">
            <v>CC - MIAMI 36 (POP) - 3625 NW 82 AVE</v>
          </cell>
        </row>
        <row r="200">
          <cell r="A200" t="str">
            <v>6317</v>
          </cell>
          <cell r="B200" t="str">
            <v>CC - TYCO/TELEFONICA(CABLEHEAD)-6503 W ROGERS CIRC</v>
          </cell>
        </row>
        <row r="201">
          <cell r="A201" t="str">
            <v>6318</v>
          </cell>
          <cell r="B201" t="str">
            <v>CC - PARK TOWER(COGENT DARK FIBER ONLY)</v>
          </cell>
        </row>
        <row r="202">
          <cell r="A202" t="str">
            <v>6319</v>
          </cell>
          <cell r="B202" t="str">
            <v>CC - AMERICA TEL (GLOBAL CROSSING CABLE)</v>
          </cell>
        </row>
        <row r="203">
          <cell r="A203" t="str">
            <v>6320</v>
          </cell>
          <cell r="B203" t="str">
            <v>CC - ALLEGIANCE (POP) - 8230 EAST BROADWAY, TAMPA</v>
          </cell>
        </row>
        <row r="204">
          <cell r="A204" t="str">
            <v>6321</v>
          </cell>
          <cell r="B204" t="str">
            <v>CC - FRANKLIN EXCHANGE - 655 N FRANKLIN ST, TAMPA</v>
          </cell>
        </row>
        <row r="205">
          <cell r="A205" t="str">
            <v>6324</v>
          </cell>
          <cell r="B205" t="str">
            <v>CC - COMPTECH - 15950 WEST DIXIE HIGHWAY, MIAMI</v>
          </cell>
        </row>
        <row r="206">
          <cell r="A206" t="str">
            <v>6326</v>
          </cell>
          <cell r="B206" t="str">
            <v>CC - CENTER PORT - 2810 CENTER PORT CENTER</v>
          </cell>
        </row>
        <row r="207">
          <cell r="A207" t="str">
            <v>6327</v>
          </cell>
          <cell r="B207" t="str">
            <v xml:space="preserve">CC - TELEPLACE TAMPA (CITICORP BLDG) </v>
          </cell>
        </row>
        <row r="208">
          <cell r="A208" t="str">
            <v>6328</v>
          </cell>
          <cell r="B208" t="str">
            <v>CC - 501 KENNEDY BLVD</v>
          </cell>
        </row>
        <row r="209">
          <cell r="A209" t="str">
            <v>6330</v>
          </cell>
          <cell r="B209" t="str">
            <v>CC - ADC - TARGET TECHNOLOGY - 5700 NW 37 AVE, MIA</v>
          </cell>
        </row>
        <row r="210">
          <cell r="A210" t="str">
            <v>6331</v>
          </cell>
          <cell r="B210" t="str">
            <v>CC - GATEWAY - 8750 NW 21 TERR, MIA</v>
          </cell>
        </row>
        <row r="211">
          <cell r="A211" t="str">
            <v>6332</v>
          </cell>
          <cell r="B211" t="str">
            <v>CC - 150 W FLAGLER ST, MIAMI</v>
          </cell>
        </row>
        <row r="212">
          <cell r="A212" t="str">
            <v>6333</v>
          </cell>
          <cell r="B212" t="str">
            <v>CC - ORLANDO COLO SOLUTIONS  100 N LUCERNE CIRCLE</v>
          </cell>
        </row>
        <row r="213">
          <cell r="A213" t="str">
            <v>6334</v>
          </cell>
          <cell r="B213" t="str">
            <v>CC - COLO.COM  440 KENNEDY BLVD</v>
          </cell>
        </row>
        <row r="214">
          <cell r="A214" t="str">
            <v>6335</v>
          </cell>
          <cell r="B214" t="str">
            <v>CC - ORLW (POP) 8240 PARKLINE BLVD, ORLANDO</v>
          </cell>
        </row>
        <row r="215">
          <cell r="A215" t="str">
            <v>6337</v>
          </cell>
          <cell r="B215" t="str">
            <v>CC - NODECOM - 326 FERN ST, WEST PALM</v>
          </cell>
        </row>
        <row r="216">
          <cell r="A216" t="str">
            <v>6338</v>
          </cell>
          <cell r="B216" t="str">
            <v>CC - HAVERHILL - 1550 N HAVERHILL RD, WEST PALM</v>
          </cell>
        </row>
        <row r="217">
          <cell r="A217" t="str">
            <v>6340</v>
          </cell>
          <cell r="B217" t="str">
            <v>CC - COGENT - 412 E MADISON ST, TAMPA</v>
          </cell>
        </row>
        <row r="218">
          <cell r="A218" t="str">
            <v>6341</v>
          </cell>
          <cell r="B218" t="str">
            <v>CC - 360 NETWORKS - 500 N DIXIE HWY - BOCA RATON</v>
          </cell>
        </row>
        <row r="219">
          <cell r="A219" t="str">
            <v>6342</v>
          </cell>
          <cell r="B219" t="str">
            <v>CC - TAMPA LEVEL 3 - 7909 WOODLAND CENTRE BLVD</v>
          </cell>
        </row>
        <row r="220">
          <cell r="A220" t="str">
            <v>6343</v>
          </cell>
          <cell r="B220" t="str">
            <v>CC - JAX LEVEL 3 - 4184 PHILLIPS HWY/JACKSONVILLE</v>
          </cell>
        </row>
        <row r="221">
          <cell r="A221" t="str">
            <v>6344</v>
          </cell>
          <cell r="B221" t="str">
            <v>CC - IMPSAT/BELLSOUTH - 2040 N DIXIE HWY/WILTON MA</v>
          </cell>
        </row>
        <row r="222">
          <cell r="A222" t="str">
            <v>6345</v>
          </cell>
          <cell r="B222" t="str">
            <v>CC - ORLANDO LEVEL 3 - 380 LAKE DESTINY BLVD</v>
          </cell>
        </row>
        <row r="223">
          <cell r="A223" t="str">
            <v>6346</v>
          </cell>
          <cell r="B223" t="str">
            <v>CC - COGENT - 1 SE 3 AVE, MIAMI</v>
          </cell>
        </row>
        <row r="224">
          <cell r="A224" t="str">
            <v>6347</v>
          </cell>
          <cell r="B224" t="str">
            <v>CC - COGENT - 2 SOUTH BISCAYNE BLVD, MIAMI</v>
          </cell>
        </row>
        <row r="225">
          <cell r="A225" t="str">
            <v>6348</v>
          </cell>
          <cell r="B225" t="str">
            <v>CC - COGENT - 200 SOUTH BISCAYNE BLVD, MIAMI</v>
          </cell>
        </row>
        <row r="226">
          <cell r="A226" t="str">
            <v>6349</v>
          </cell>
          <cell r="B226" t="str">
            <v>CC - COGENT - 1700 NORTH 25 STREET, TAMPA</v>
          </cell>
        </row>
        <row r="227">
          <cell r="A227" t="str">
            <v>6350</v>
          </cell>
          <cell r="B227" t="str">
            <v>CC - COGENT - 510 COLUMBIA STREET, ORLANDO</v>
          </cell>
        </row>
        <row r="228">
          <cell r="A228" t="str">
            <v>6352</v>
          </cell>
          <cell r="B228" t="str">
            <v>CC - COGENT - 200 SOUTH ORANGE AVE, ORLANDO</v>
          </cell>
        </row>
        <row r="229">
          <cell r="A229" t="str">
            <v>6353</v>
          </cell>
          <cell r="B229" t="str">
            <v>CC - 100 SOUTH BISCAYNE BLVD, MIAMI</v>
          </cell>
        </row>
        <row r="230">
          <cell r="A230" t="str">
            <v>6354</v>
          </cell>
          <cell r="B230" t="str">
            <v>CC-COLO+  1080 NW 163 DRIVE, MIA</v>
          </cell>
        </row>
        <row r="231">
          <cell r="A231" t="str">
            <v>6355</v>
          </cell>
          <cell r="B231" t="str">
            <v xml:space="preserve">CC-R8017 BETWEEN NWT AND NAP (MIAMI) </v>
          </cell>
        </row>
        <row r="232">
          <cell r="A232" t="str">
            <v>6356</v>
          </cell>
          <cell r="B232" t="str">
            <v>CC-MIAMFL CARRIER CONDO R8066 BETWEEN NWN &amp; NAP</v>
          </cell>
        </row>
        <row r="233">
          <cell r="A233" t="str">
            <v>6357</v>
          </cell>
          <cell r="B233" t="str">
            <v xml:space="preserve">CUST BUILD-TYCO -SPLICING FROM TELESOURCE-NAP </v>
          </cell>
        </row>
        <row r="234">
          <cell r="A234" t="str">
            <v>6358</v>
          </cell>
          <cell r="B234" t="str">
            <v xml:space="preserve">CUST BUILD-IMPL OF LAN RING @ BRICKELL &amp; NWT </v>
          </cell>
        </row>
        <row r="235">
          <cell r="A235" t="str">
            <v>6500</v>
          </cell>
          <cell r="B235" t="str">
            <v>OPTERA ELECTRONICS - SOUTH RING - BACKBONE</v>
          </cell>
        </row>
        <row r="236">
          <cell r="A236" t="str">
            <v>6501</v>
          </cell>
          <cell r="B236" t="str">
            <v>OPTERA ELECTRONICS - NORTH RING - BACKBONE</v>
          </cell>
        </row>
        <row r="237">
          <cell r="A237" t="str">
            <v>6600</v>
          </cell>
          <cell r="B237" t="str">
            <v>RELO - SW 4 AVE RELO PROJ/SW 4 AND SW 3 AVE, FTLD</v>
          </cell>
        </row>
        <row r="238">
          <cell r="A238" t="str">
            <v>6601</v>
          </cell>
          <cell r="B238" t="str">
            <v>RELO-ALOMA AVE RELO PROK/ALOMA AVE TO JAMESTOWN RD</v>
          </cell>
        </row>
        <row r="239">
          <cell r="A239" t="str">
            <v>6602</v>
          </cell>
          <cell r="B239" t="str">
            <v>RELO - ROYAL PALM @ ROCK ISLAND, BROWARD COUNTY</v>
          </cell>
        </row>
        <row r="240">
          <cell r="A240" t="str">
            <v>6603</v>
          </cell>
          <cell r="B240" t="str">
            <v>RELO-PGA RELO PROJ/PGA BLV@DIXIE HWY&amp;DIXIE @RCA BL</v>
          </cell>
        </row>
        <row r="241">
          <cell r="A241" t="str">
            <v>6604</v>
          </cell>
          <cell r="B241" t="str">
            <v>RELO-WINDING HOLLOW PROJ/WINDING CHASE RESIDENTIAL</v>
          </cell>
        </row>
        <row r="242">
          <cell r="A242" t="str">
            <v>6605</v>
          </cell>
          <cell r="B242" t="str">
            <v>RELO-LINKS RELO PROJ/SR 60 IN TAMPA</v>
          </cell>
        </row>
        <row r="243">
          <cell r="A243" t="str">
            <v>6606</v>
          </cell>
          <cell r="B243" t="str">
            <v>RELO-2ND AVE RELOCATION - CBD, MIAMI</v>
          </cell>
        </row>
        <row r="244">
          <cell r="A244" t="str">
            <v>6607</v>
          </cell>
          <cell r="B244" t="str">
            <v>RELO-MISCELLANEOUS RELOCATION JOBS</v>
          </cell>
        </row>
        <row r="245">
          <cell r="A245" t="str">
            <v>6608</v>
          </cell>
          <cell r="B245" t="str">
            <v>RELO-DAYTONA SPEEDWAY PEDESTRIAN OVERPASS, DAYTONA</v>
          </cell>
        </row>
        <row r="246">
          <cell r="A246" t="str">
            <v>6609</v>
          </cell>
          <cell r="B246" t="str">
            <v>RELO-YAMATO RD B/W MILITARY TR AND E/O CONGRESS AV</v>
          </cell>
        </row>
        <row r="247">
          <cell r="A247" t="str">
            <v>6610</v>
          </cell>
          <cell r="B247" t="str">
            <v>RELO-BEARSS AVE WIDENING PROJECT, TAMPA</v>
          </cell>
        </row>
        <row r="248">
          <cell r="A248" t="str">
            <v>6611</v>
          </cell>
          <cell r="B248" t="str">
            <v>RESTORATION OF DAMGED FIBER@NW 31 ST &amp; 77 AV TO NW</v>
          </cell>
        </row>
        <row r="249">
          <cell r="A249" t="str">
            <v>6612</v>
          </cell>
          <cell r="B249" t="str">
            <v>RELO - DEAN ROAD FIBER CUT/DEAN RD &amp; ALOMA AVE</v>
          </cell>
        </row>
        <row r="250">
          <cell r="A250" t="str">
            <v>6613</v>
          </cell>
          <cell r="B250" t="str">
            <v>RELO - MILITARY TRAIL / BLUE HERON, RIVIERA BEACH</v>
          </cell>
        </row>
        <row r="251">
          <cell r="A251" t="str">
            <v>6614</v>
          </cell>
          <cell r="B251" t="str">
            <v>RELO-MARKHAM WOODS DRIVE AND ST 434(ORLANDO METRO)</v>
          </cell>
        </row>
        <row r="252">
          <cell r="A252" t="str">
            <v>6615</v>
          </cell>
          <cell r="B252" t="str">
            <v>RELO-SR 44 FROM 1-4 TO DR 4118</v>
          </cell>
        </row>
        <row r="253">
          <cell r="A253" t="str">
            <v>6616</v>
          </cell>
          <cell r="B253" t="str">
            <v>RELO-LAKE WORTH RD &amp; MILITARY TRAIL/WPB</v>
          </cell>
        </row>
        <row r="254">
          <cell r="A254" t="str">
            <v>6617</v>
          </cell>
          <cell r="B254" t="str">
            <v>RELO-CLINT MOORE RD/MILITARY TRL TO BROKEN SOUND</v>
          </cell>
        </row>
        <row r="255">
          <cell r="A255" t="str">
            <v>6618</v>
          </cell>
          <cell r="B255" t="str">
            <v>RELO-SR870/COMMERCIAL BLVD AND NW 64 AVE, BROWARD</v>
          </cell>
        </row>
        <row r="256">
          <cell r="A256" t="str">
            <v>6619</v>
          </cell>
          <cell r="B256" t="str">
            <v>RELO-SW 97TH AVENUE FOC SEGMENT REPLACEMENT</v>
          </cell>
        </row>
        <row r="257">
          <cell r="A257" t="str">
            <v>6620</v>
          </cell>
          <cell r="B257" t="str">
            <v>RELO - FDOT/CITY OF POMPANO BEACH</v>
          </cell>
        </row>
        <row r="258">
          <cell r="A258" t="str">
            <v>6621</v>
          </cell>
          <cell r="B258" t="str">
            <v>RELO - SILVER BEACH @ US1 RELOCATION PROJECT</v>
          </cell>
        </row>
        <row r="259">
          <cell r="A259" t="str">
            <v>6622</v>
          </cell>
          <cell r="B259" t="str">
            <v>RELO - COPANS RD-FLA TRNPK TO POWERLINE RD</v>
          </cell>
        </row>
        <row r="260">
          <cell r="A260" t="str">
            <v>6623</v>
          </cell>
          <cell r="B260" t="str">
            <v>RELO - SPANISH RIVER BLVD &amp; N DIXIE HWY, BOCA RATO</v>
          </cell>
        </row>
        <row r="261">
          <cell r="A261" t="str">
            <v>6624</v>
          </cell>
          <cell r="B261" t="str">
            <v>RELO - MILITARY TRAIL AT SOUTHERN BLVD, WPB</v>
          </cell>
        </row>
        <row r="262">
          <cell r="A262" t="str">
            <v>6625</v>
          </cell>
          <cell r="B262" t="str">
            <v>RELO - ST. JOHN'S BLUFF, JACKSONVILLE</v>
          </cell>
        </row>
        <row r="263">
          <cell r="A263" t="str">
            <v>6626</v>
          </cell>
          <cell r="B263" t="str">
            <v>RELO - SR 826 AND NW S RIVER DRIVE, MIAMI DADE</v>
          </cell>
        </row>
        <row r="264">
          <cell r="A264" t="str">
            <v>6627</v>
          </cell>
          <cell r="B264" t="str">
            <v xml:space="preserve">RELO - NEW WORLD TOWER/100 BISCAYNE BLVD, MIAMI </v>
          </cell>
        </row>
        <row r="265">
          <cell r="A265" t="str">
            <v>6628</v>
          </cell>
          <cell r="B265" t="str">
            <v>RELO - MIAMI GARDENS BLVD RELOCATION PROJECT</v>
          </cell>
        </row>
        <row r="266">
          <cell r="A266" t="str">
            <v>6629</v>
          </cell>
          <cell r="B266" t="str">
            <v xml:space="preserve">RELO - PALM RIVER RD PROJECT </v>
          </cell>
        </row>
        <row r="267">
          <cell r="A267" t="str">
            <v>6630</v>
          </cell>
          <cell r="B267" t="str">
            <v xml:space="preserve">RELO - SR60A BYPASS @ US 17, BARTOW </v>
          </cell>
        </row>
        <row r="268">
          <cell r="A268" t="str">
            <v>6631</v>
          </cell>
          <cell r="B268" t="str">
            <v>RELO-ST JOHNS PKWY/E FROM RINEHART RD TO UPSALA RD</v>
          </cell>
        </row>
        <row r="269">
          <cell r="A269" t="str">
            <v>6632</v>
          </cell>
          <cell r="B269" t="str">
            <v xml:space="preserve">RELO-CR 427 FROM CR 436 TO CHARLOTTE ST, SEMINOLE </v>
          </cell>
        </row>
        <row r="270">
          <cell r="A270" t="str">
            <v>6633</v>
          </cell>
          <cell r="B270" t="str">
            <v xml:space="preserve">RELO-SR 5 (OLIVE AVE)  PALM BEACH COUNTY </v>
          </cell>
        </row>
        <row r="271">
          <cell r="A271" t="str">
            <v>6634</v>
          </cell>
          <cell r="B271" t="str">
            <v>Relo - Canal G-35 Crossing @ Nob Hill Road and SR 84, Ft. Lauderdale</v>
          </cell>
        </row>
        <row r="272">
          <cell r="A272" t="str">
            <v>6635</v>
          </cell>
          <cell r="B272" t="str">
            <v>Relo - SR 41 (US 301) from south of Sligh Ave to south of the Tampa Bypass Canal</v>
          </cell>
        </row>
        <row r="273">
          <cell r="A273" t="str">
            <v>6636</v>
          </cell>
          <cell r="B273" t="str">
            <v>Relo-SR 953 (LeJeune Rd)- NW S River Dr from Oakwood Ave to first pole of exit ramp</v>
          </cell>
        </row>
        <row r="274">
          <cell r="A274" t="str">
            <v>6637</v>
          </cell>
          <cell r="B274" t="str">
            <v>Relo-Clint Moore Rd between Lyons Road and Jog Road in the WPB Metro area</v>
          </cell>
        </row>
        <row r="275">
          <cell r="A275" t="str">
            <v>6638</v>
          </cell>
          <cell r="B275" t="str">
            <v>RELO-GREENLAND_RD_FROM_US1_TO_LAKE_FERN_DR_IN_JAX_</v>
          </cell>
        </row>
        <row r="276">
          <cell r="A276" t="str">
            <v>6639</v>
          </cell>
          <cell r="B276" t="str">
            <v>A1A from PGA Blvd to Gardens Drive Relocation Project</v>
          </cell>
        </row>
        <row r="277">
          <cell r="A277" t="str">
            <v>6640</v>
          </cell>
          <cell r="B277" t="str">
            <v>John Rhodes Blvd Relocations Project</v>
          </cell>
        </row>
        <row r="278">
          <cell r="A278" t="str">
            <v>6641</v>
          </cell>
          <cell r="B278" t="str">
            <v xml:space="preserve">SR 836 &amp; LE JEUNE RD ON NW 14TH ST IN MIAMI-DADE  </v>
          </cell>
        </row>
        <row r="279">
          <cell r="A279" t="str">
            <v>6642</v>
          </cell>
          <cell r="B279" t="str">
            <v>BROADWAY @ LAKEWOOD INTERSECTION IMPROV (TAMPA,FL)</v>
          </cell>
        </row>
        <row r="280">
          <cell r="A280" t="str">
            <v>6643</v>
          </cell>
          <cell r="B280" t="str">
            <v xml:space="preserve">RELOC-BROADWAY AVE FROM TH TO 59TH STREETS-WPB  </v>
          </cell>
        </row>
        <row r="281">
          <cell r="A281" t="str">
            <v>6644</v>
          </cell>
          <cell r="B281" t="str">
            <v xml:space="preserve">RELOC-SR 100 BACKBONE RELOCATION PROJECT </v>
          </cell>
        </row>
        <row r="282">
          <cell r="A282" t="str">
            <v>6997</v>
          </cell>
          <cell r="B282" t="str">
            <v>MISCELLANEOUS CAPITAL</v>
          </cell>
        </row>
        <row r="283">
          <cell r="A283" t="str">
            <v>6998</v>
          </cell>
          <cell r="B283" t="str">
            <v>MISCELLANEOUS CAPITAL</v>
          </cell>
        </row>
        <row r="284">
          <cell r="A284" t="str">
            <v>7005</v>
          </cell>
          <cell r="B284" t="str">
            <v>SBC - PO 4A - MIAMI</v>
          </cell>
        </row>
        <row r="285">
          <cell r="A285" t="str">
            <v>7596</v>
          </cell>
          <cell r="B285" t="str">
            <v>Transferred Assets</v>
          </cell>
        </row>
        <row r="286">
          <cell r="A286" t="str">
            <v>7694</v>
          </cell>
          <cell r="B286" t="str">
            <v>Transferred Assets</v>
          </cell>
        </row>
        <row r="287">
          <cell r="A287" t="str">
            <v>8158</v>
          </cell>
          <cell r="B287" t="str">
            <v>Transferred Assets</v>
          </cell>
        </row>
      </sheetData>
      <sheetData sheetId="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Cap-ex"/>
      <sheetName val="Data"/>
      <sheetName val="table"/>
    </sheetNames>
    <sheetDataSet>
      <sheetData sheetId="0" refreshError="1"/>
      <sheetData sheetId="1" refreshError="1"/>
      <sheetData sheetId="2" refreshError="1">
        <row r="1">
          <cell r="A1" t="str">
            <v>0</v>
          </cell>
          <cell r="B1" t="str">
            <v>Unallocated Costs</v>
          </cell>
        </row>
        <row r="2">
          <cell r="A2" t="str">
            <v>1001</v>
          </cell>
          <cell r="B2" t="str">
            <v>Transferred Assets</v>
          </cell>
        </row>
        <row r="3">
          <cell r="A3" t="str">
            <v>1001</v>
          </cell>
          <cell r="B3" t="str">
            <v>Miscellaneous Capital</v>
          </cell>
        </row>
        <row r="4">
          <cell r="A4" t="str">
            <v>1002</v>
          </cell>
          <cell r="B4" t="str">
            <v>Transferred Assets</v>
          </cell>
        </row>
        <row r="5">
          <cell r="A5" t="str">
            <v>1986</v>
          </cell>
          <cell r="B5" t="str">
            <v>Transferred Assets</v>
          </cell>
        </row>
        <row r="6">
          <cell r="A6" t="str">
            <v>1988</v>
          </cell>
          <cell r="B6" t="str">
            <v>Transferred Assets</v>
          </cell>
        </row>
        <row r="7">
          <cell r="A7" t="str">
            <v>1989</v>
          </cell>
          <cell r="B7" t="str">
            <v>Transferred Assets</v>
          </cell>
        </row>
        <row r="8">
          <cell r="A8" t="str">
            <v>1990</v>
          </cell>
          <cell r="B8" t="str">
            <v>Transferred Assets</v>
          </cell>
        </row>
        <row r="9">
          <cell r="A9" t="str">
            <v>1991</v>
          </cell>
          <cell r="B9" t="str">
            <v>Transferred Assets</v>
          </cell>
        </row>
        <row r="10">
          <cell r="A10" t="str">
            <v>1992</v>
          </cell>
          <cell r="B10" t="str">
            <v>Transferred Assets</v>
          </cell>
        </row>
        <row r="11">
          <cell r="A11" t="str">
            <v>1993</v>
          </cell>
          <cell r="B11" t="str">
            <v>Transferred Assets</v>
          </cell>
        </row>
        <row r="12">
          <cell r="A12" t="str">
            <v>1994</v>
          </cell>
          <cell r="B12" t="str">
            <v>Transferred Assets</v>
          </cell>
        </row>
        <row r="13">
          <cell r="A13" t="str">
            <v>1995</v>
          </cell>
          <cell r="B13" t="str">
            <v>Transferred Assets</v>
          </cell>
        </row>
        <row r="14">
          <cell r="A14" t="str">
            <v>1996</v>
          </cell>
          <cell r="B14" t="str">
            <v>Transferred Assets</v>
          </cell>
        </row>
        <row r="15">
          <cell r="A15" t="str">
            <v>1997</v>
          </cell>
          <cell r="B15" t="str">
            <v>Transferred Assets</v>
          </cell>
        </row>
        <row r="16">
          <cell r="A16" t="str">
            <v>1998</v>
          </cell>
          <cell r="B16" t="str">
            <v>Transferred Assets</v>
          </cell>
        </row>
        <row r="17">
          <cell r="A17" t="str">
            <v>1999</v>
          </cell>
          <cell r="B17" t="str">
            <v>Transferred Assets</v>
          </cell>
        </row>
        <row r="18">
          <cell r="A18" t="str">
            <v>2000</v>
          </cell>
          <cell r="B18" t="str">
            <v>Transferred Assets</v>
          </cell>
        </row>
        <row r="19">
          <cell r="A19" t="str">
            <v>6001</v>
          </cell>
          <cell r="B19" t="str">
            <v>CONSTRUCTION PROJECTS BACKBONE</v>
          </cell>
        </row>
        <row r="20">
          <cell r="A20" t="str">
            <v>6002</v>
          </cell>
          <cell r="B20" t="str">
            <v>CONSTRUCTION PROJECTS FT LAUDERDALE</v>
          </cell>
        </row>
        <row r="21">
          <cell r="A21" t="str">
            <v>6003</v>
          </cell>
          <cell r="B21" t="str">
            <v>CONSTRUCTION PROJECTS TAMPA</v>
          </cell>
        </row>
        <row r="22">
          <cell r="A22" t="str">
            <v>6004</v>
          </cell>
          <cell r="B22" t="str">
            <v>CONSTRUCTION PROJECTS ST PETERSBURG</v>
          </cell>
        </row>
        <row r="23">
          <cell r="A23" t="str">
            <v>6005</v>
          </cell>
          <cell r="B23" t="str">
            <v>CONSTRUCTION PROJECTS ORLANDO</v>
          </cell>
        </row>
        <row r="24">
          <cell r="A24" t="str">
            <v>6006</v>
          </cell>
          <cell r="B24" t="str">
            <v>CONSTRUCTION PROJECTS WEST PALM BEACH</v>
          </cell>
        </row>
        <row r="25">
          <cell r="A25" t="str">
            <v>6007</v>
          </cell>
          <cell r="B25" t="str">
            <v>CONSTRUCTION PROJECTS JACKSONVILLE</v>
          </cell>
        </row>
        <row r="26">
          <cell r="A26" t="str">
            <v>6008</v>
          </cell>
          <cell r="B26" t="str">
            <v>CONSTRUCTION PROJECTS NEXTEL (DAYTONA/WINTERHAVEN)</v>
          </cell>
        </row>
        <row r="27">
          <cell r="A27" t="str">
            <v>6009</v>
          </cell>
          <cell r="B27" t="str">
            <v>REMOTE FIBER TEST SYS A FIBER NETWORK MGT SYSTEM</v>
          </cell>
        </row>
        <row r="28">
          <cell r="A28" t="str">
            <v>6010</v>
          </cell>
          <cell r="B28" t="str">
            <v>IMPL OF PFL-HOLLYWOOD CENTRAL OFC OC48 SONET RIN</v>
          </cell>
        </row>
        <row r="29">
          <cell r="A29" t="str">
            <v>6012</v>
          </cell>
          <cell r="B29" t="str">
            <v>IMPL OF SF SONET RING 11 COMMERCIAL NEWTWORK</v>
          </cell>
        </row>
        <row r="30">
          <cell r="A30" t="str">
            <v>6013</v>
          </cell>
          <cell r="B30" t="str">
            <v>IMPL OF SF SONET RING 12 COMMERCIAL FIBER NEWTWORK</v>
          </cell>
        </row>
        <row r="31">
          <cell r="A31" t="str">
            <v>6014</v>
          </cell>
          <cell r="B31" t="str">
            <v>RECONFIGURE MIAMI RING 3</v>
          </cell>
        </row>
        <row r="32">
          <cell r="A32" t="str">
            <v>6015</v>
          </cell>
          <cell r="B32" t="str">
            <v>IMPL OF SF SONET RIGHTS 9 &amp; 10 COMML FIBER NEWTWOR</v>
          </cell>
        </row>
        <row r="33">
          <cell r="A33" t="str">
            <v>6016</v>
          </cell>
          <cell r="B33" t="str">
            <v>IMPL OF NF SONET RIGHTS 9 &amp; 10 COMML FIBER NEWTWOR</v>
          </cell>
        </row>
        <row r="34">
          <cell r="A34" t="str">
            <v>6017</v>
          </cell>
          <cell r="B34" t="str">
            <v>IMPL OF NF SONET RING 11 COMMERCIAL NEWTWORK</v>
          </cell>
        </row>
        <row r="35">
          <cell r="A35" t="str">
            <v>6018</v>
          </cell>
          <cell r="B35" t="str">
            <v>IMPL OF NF SONET RING 12 COMMERCIAL FIBER NEWTWORK</v>
          </cell>
        </row>
        <row r="36">
          <cell r="A36" t="str">
            <v>6019</v>
          </cell>
          <cell r="B36" t="str">
            <v>MEDLEY OC-48</v>
          </cell>
        </row>
        <row r="37">
          <cell r="A37" t="str">
            <v>6020</v>
          </cell>
          <cell r="B37" t="str">
            <v>FPC - MCI OC-48</v>
          </cell>
        </row>
        <row r="38">
          <cell r="A38" t="str">
            <v>6021</v>
          </cell>
          <cell r="B38" t="str">
            <v>COCOA OC-12</v>
          </cell>
        </row>
        <row r="39">
          <cell r="A39" t="str">
            <v>6022</v>
          </cell>
          <cell r="B39" t="str">
            <v>GO - 100 N BISC.</v>
          </cell>
        </row>
        <row r="40">
          <cell r="A40" t="str">
            <v>6023</v>
          </cell>
          <cell r="B40" t="str">
            <v>MIAMI-DADE CITY BUILDOUT</v>
          </cell>
        </row>
        <row r="41">
          <cell r="A41" t="str">
            <v>6024</v>
          </cell>
          <cell r="B41" t="str">
            <v>NAT PROJECT FTLD TO MIA</v>
          </cell>
        </row>
        <row r="42">
          <cell r="A42" t="str">
            <v>6025</v>
          </cell>
          <cell r="B42" t="str">
            <v>G.O. P.O.P.</v>
          </cell>
        </row>
        <row r="43">
          <cell r="A43" t="str">
            <v>6026</v>
          </cell>
          <cell r="B43" t="str">
            <v>IMPL.GO-ICI BC OC-48 SONET RING</v>
          </cell>
        </row>
        <row r="44">
          <cell r="A44" t="str">
            <v>6027</v>
          </cell>
          <cell r="B44" t="str">
            <v>IMPL.GRANDE RING #4 OC-48 SONET RING</v>
          </cell>
        </row>
        <row r="45">
          <cell r="A45" t="str">
            <v>6028</v>
          </cell>
          <cell r="B45" t="str">
            <v>IMPL.4XOC-12 SONET LINK B/N TAPE &amp; KMC</v>
          </cell>
        </row>
        <row r="46">
          <cell r="A46" t="str">
            <v>6029</v>
          </cell>
          <cell r="B46" t="str">
            <v>TELE - 1</v>
          </cell>
        </row>
        <row r="47">
          <cell r="A47" t="str">
            <v>6030</v>
          </cell>
          <cell r="B47" t="str">
            <v>TRIVERGENT</v>
          </cell>
        </row>
        <row r="48">
          <cell r="A48" t="str">
            <v>6031</v>
          </cell>
          <cell r="B48" t="str">
            <v>TERRYTOWN</v>
          </cell>
        </row>
        <row r="49">
          <cell r="A49" t="str">
            <v>6032</v>
          </cell>
          <cell r="B49" t="str">
            <v>ALLEGIANCE</v>
          </cell>
        </row>
        <row r="50">
          <cell r="A50" t="str">
            <v>6033</v>
          </cell>
          <cell r="B50" t="str">
            <v>SYNCHRONIZATION EQUIPMENT</v>
          </cell>
        </row>
        <row r="51">
          <cell r="A51" t="str">
            <v>6034</v>
          </cell>
          <cell r="B51" t="str">
            <v>GTE</v>
          </cell>
        </row>
        <row r="52">
          <cell r="A52" t="str">
            <v>6035</v>
          </cell>
          <cell r="B52" t="str">
            <v>200 SE 1 ST</v>
          </cell>
        </row>
        <row r="53">
          <cell r="A53" t="str">
            <v>6036</v>
          </cell>
          <cell r="B53" t="str">
            <v>3605 NW 82 AVE</v>
          </cell>
        </row>
        <row r="54">
          <cell r="A54" t="str">
            <v>6037</v>
          </cell>
          <cell r="B54" t="str">
            <v>SBC - 19251 NE 26 AVE</v>
          </cell>
        </row>
        <row r="55">
          <cell r="A55" t="str">
            <v>6038</v>
          </cell>
          <cell r="B55" t="str">
            <v>SR14</v>
          </cell>
        </row>
        <row r="56">
          <cell r="A56" t="str">
            <v>6039</v>
          </cell>
          <cell r="B56" t="str">
            <v>IWC - 10700 SW 88 ST</v>
          </cell>
        </row>
        <row r="57">
          <cell r="A57" t="str">
            <v>6040</v>
          </cell>
          <cell r="B57" t="str">
            <v>COMTECH - 15950 DIXIE</v>
          </cell>
        </row>
        <row r="58">
          <cell r="A58" t="str">
            <v>6041</v>
          </cell>
          <cell r="B58" t="str">
            <v>GULTEL (FPL 8142)</v>
          </cell>
        </row>
        <row r="59">
          <cell r="A59" t="str">
            <v>6042</v>
          </cell>
          <cell r="B59" t="str">
            <v>1 NE 1 ST - METROMALL</v>
          </cell>
        </row>
        <row r="60">
          <cell r="A60" t="str">
            <v>6044</v>
          </cell>
          <cell r="B60" t="str">
            <v>MIAOC12</v>
          </cell>
        </row>
        <row r="61">
          <cell r="A61" t="str">
            <v>6045</v>
          </cell>
          <cell r="B61" t="str">
            <v>MIA DARK FIBER C&amp;W</v>
          </cell>
        </row>
        <row r="62">
          <cell r="A62" t="str">
            <v>6046</v>
          </cell>
          <cell r="B62" t="str">
            <v>RELOCATE SPLICES/UTL MANHOLE</v>
          </cell>
        </row>
        <row r="63">
          <cell r="A63" t="str">
            <v>6047</v>
          </cell>
          <cell r="B63" t="str">
            <v>REPLACEMENT OF CABLE (RED BUG LK &amp; SLAVIA RD)</v>
          </cell>
        </row>
        <row r="64">
          <cell r="A64" t="str">
            <v>6048</v>
          </cell>
          <cell r="B64" t="str">
            <v>CABLE DIG IN (BENSON RD &amp; SHELL RD)</v>
          </cell>
        </row>
        <row r="65">
          <cell r="A65" t="str">
            <v>6049</v>
          </cell>
          <cell r="B65" t="str">
            <v>TWO MANHOLES FOR TAMPA EAST</v>
          </cell>
        </row>
        <row r="66">
          <cell r="A66" t="str">
            <v>6050</v>
          </cell>
          <cell r="B66" t="str">
            <v>SBC POPSITE IN TAMPA</v>
          </cell>
        </row>
        <row r="67">
          <cell r="A67" t="str">
            <v>6051</v>
          </cell>
          <cell r="B67" t="str">
            <v>YIPES MIA METRO RING 1, 2 &amp; 3</v>
          </cell>
        </row>
        <row r="68">
          <cell r="A68" t="str">
            <v>6052</v>
          </cell>
          <cell r="B68" t="str">
            <v>WEST DADE CITY BUILDOUT TO THE DORAL PARK</v>
          </cell>
        </row>
        <row r="69">
          <cell r="A69" t="str">
            <v>6053</v>
          </cell>
          <cell r="B69" t="str">
            <v>RELOCATION OF CABLE FOR ENGLE HOMES</v>
          </cell>
        </row>
        <row r="70">
          <cell r="A70" t="str">
            <v>6057</v>
          </cell>
          <cell r="B70" t="str">
            <v>IMPL.OF SO.FLA.SONET RINGS 15&amp;16 COMM'L FIBER NETW</v>
          </cell>
        </row>
        <row r="71">
          <cell r="A71" t="str">
            <v>6059</v>
          </cell>
          <cell r="B71" t="str">
            <v>LAKELAND 2001 FIBER BACKBONE BUILDOUT</v>
          </cell>
        </row>
        <row r="72">
          <cell r="A72" t="str">
            <v>6060</v>
          </cell>
          <cell r="B72" t="str">
            <v>MELBOURNE/TITUSVILLE/COCOA 2001 FIBER BCKBNE BUILD</v>
          </cell>
        </row>
        <row r="73">
          <cell r="A73" t="str">
            <v>6061</v>
          </cell>
          <cell r="B73" t="str">
            <v>MIAMI 2001 FIBER BACKBONE BUILDOUT</v>
          </cell>
        </row>
        <row r="74">
          <cell r="A74" t="str">
            <v>6062</v>
          </cell>
          <cell r="B74" t="str">
            <v>TAMPA 2001 FIBER BACKBONE BUILDOUT</v>
          </cell>
        </row>
        <row r="75">
          <cell r="A75" t="str">
            <v>6063</v>
          </cell>
          <cell r="B75" t="str">
            <v>FT. MYERS 2001 FIBER BACKBONE BUILDOUT</v>
          </cell>
        </row>
        <row r="76">
          <cell r="A76" t="str">
            <v>6064</v>
          </cell>
          <cell r="B76" t="str">
            <v>FT. LAUDERDALE 2001 FIBER BACKBONE BUILDOUT</v>
          </cell>
        </row>
        <row r="77">
          <cell r="A77" t="str">
            <v>6065</v>
          </cell>
          <cell r="B77" t="str">
            <v>WEST PALM BCH/BOCA RATON BUILDOUT TO 2 TELCO CO'S</v>
          </cell>
        </row>
        <row r="78">
          <cell r="A78" t="str">
            <v>6066</v>
          </cell>
          <cell r="B78" t="str">
            <v>SARASOTA/BRADENTON 2001 FIBER BACKBONE BUILDOUT</v>
          </cell>
        </row>
        <row r="79">
          <cell r="A79" t="str">
            <v>6067</v>
          </cell>
          <cell r="B79" t="str">
            <v>POMPANO POP - FT LAUDERDALE METRO</v>
          </cell>
        </row>
        <row r="80">
          <cell r="A80" t="str">
            <v>6068</v>
          </cell>
          <cell r="B80" t="str">
            <v>NOC AT MIA 36 - HARDWARE &amp; SOFTWARE</v>
          </cell>
        </row>
        <row r="81">
          <cell r="A81" t="str">
            <v>6069</v>
          </cell>
          <cell r="B81" t="str">
            <v>ST PETERSBURG - NORTH RING CLEAN-UP</v>
          </cell>
        </row>
        <row r="82">
          <cell r="A82" t="str">
            <v>6070</v>
          </cell>
          <cell r="B82" t="str">
            <v>ST PETERSBURG - NORTH RING COMPLETION</v>
          </cell>
        </row>
        <row r="83">
          <cell r="A83" t="str">
            <v>6071</v>
          </cell>
          <cell r="B83" t="str">
            <v>ST PETERSBURG - SOUTH RING CLEAN-UP</v>
          </cell>
        </row>
        <row r="84">
          <cell r="A84" t="str">
            <v>6072</v>
          </cell>
          <cell r="B84" t="str">
            <v>ST PETERSBURG - SOUTH RING COMPLETION</v>
          </cell>
        </row>
        <row r="85">
          <cell r="A85" t="str">
            <v>6073</v>
          </cell>
          <cell r="B85" t="str">
            <v>BACKBONE - SOUTH RINGS 18-29</v>
          </cell>
        </row>
        <row r="86">
          <cell r="A86" t="str">
            <v>6074</v>
          </cell>
          <cell r="B86" t="str">
            <v>BACKBONE- NORTH RINGS 16-27</v>
          </cell>
        </row>
        <row r="87">
          <cell r="A87" t="str">
            <v>6075</v>
          </cell>
          <cell r="B87" t="str">
            <v>SUSTAINING BASE - 2001</v>
          </cell>
        </row>
        <row r="88">
          <cell r="A88" t="str">
            <v>6076</v>
          </cell>
          <cell r="B88" t="str">
            <v>COLLOCATION PROJECTS - 2001</v>
          </cell>
        </row>
        <row r="89">
          <cell r="A89" t="str">
            <v>6077</v>
          </cell>
          <cell r="B89" t="str">
            <v>BACKBONE - 2001 - MISCELLANEOUS</v>
          </cell>
        </row>
        <row r="90">
          <cell r="A90" t="str">
            <v>6078</v>
          </cell>
          <cell r="B90" t="str">
            <v>CONSOLIDATED SPLICING (M. LOPEZ)</v>
          </cell>
        </row>
        <row r="91">
          <cell r="A91" t="str">
            <v>6079</v>
          </cell>
          <cell r="B91" t="str">
            <v>UNPLANNED WORK FOR 2001-RELOCATION OF WILLIAMS POP</v>
          </cell>
        </row>
        <row r="92">
          <cell r="A92" t="str">
            <v>6080</v>
          </cell>
          <cell r="B92" t="str">
            <v>CUSTOMER BUILD - UNPLANNED WORK FOR 2001</v>
          </cell>
        </row>
        <row r="93">
          <cell r="A93" t="str">
            <v>6081</v>
          </cell>
          <cell r="B93" t="str">
            <v>RELOCATION/CAPITAL - NW SOUTHRIVER DRIVE, MIAMI</v>
          </cell>
        </row>
        <row r="94">
          <cell r="A94" t="str">
            <v>6082</v>
          </cell>
          <cell r="B94" t="str">
            <v>T SPLICE REPLACEMENT-SW 16 ST E/O 95 AVE, MIAMI</v>
          </cell>
        </row>
        <row r="95">
          <cell r="A95" t="str">
            <v>6083</v>
          </cell>
          <cell r="B95" t="str">
            <v>CUSTOMER BUILD - 1050 NW 167 ST, (SPRINT PCS) MIAMI</v>
          </cell>
        </row>
        <row r="96">
          <cell r="A96" t="str">
            <v>6084</v>
          </cell>
          <cell r="B96" t="str">
            <v>CUSTOMER BUILD - 11919 SW 130 ST (SPRINT PCS), MIAMI</v>
          </cell>
        </row>
        <row r="97">
          <cell r="A97" t="str">
            <v>6087</v>
          </cell>
          <cell r="B97" t="str">
            <v>CUSTOMER BUILD - 14707 S DIXIE HWY (SPRINT), MIAMI</v>
          </cell>
        </row>
        <row r="98">
          <cell r="A98" t="str">
            <v>6088</v>
          </cell>
          <cell r="B98" t="str">
            <v>CUSTOMER BUILD - 244 N BISCAYNE BLV(SPRINT), MIAMI</v>
          </cell>
        </row>
        <row r="99">
          <cell r="A99" t="str">
            <v>6089</v>
          </cell>
          <cell r="B99" t="str">
            <v>CUSTOMER BUILD - 2655 LEJEUNE RD(SPRINT), MIAMI</v>
          </cell>
        </row>
        <row r="100">
          <cell r="A100" t="str">
            <v>6090</v>
          </cell>
          <cell r="B100" t="str">
            <v>CUSTOMER BUILD - 2730 SW 3 AVE(SPRINT), MIAMI</v>
          </cell>
        </row>
        <row r="101">
          <cell r="A101" t="str">
            <v>6091</v>
          </cell>
          <cell r="B101" t="str">
            <v>CUSTOMER BUILD - 5975 SUNSET DR (SPRINT), MIAMI</v>
          </cell>
        </row>
        <row r="102">
          <cell r="A102" t="str">
            <v>6093</v>
          </cell>
          <cell r="B102" t="str">
            <v>CUSTOMER BUILD - 7880 BISCAYNE BLVD (Sprint LD), MIAMI</v>
          </cell>
        </row>
        <row r="103">
          <cell r="A103" t="str">
            <v>6095</v>
          </cell>
          <cell r="B103" t="str">
            <v>CUSTOMER BUILD - 400 AUSTRALIAN AVE(Sprint MAN), WEST PALM BCH</v>
          </cell>
        </row>
        <row r="104">
          <cell r="A104" t="str">
            <v>6096</v>
          </cell>
          <cell r="B104" t="str">
            <v>CUSTOMER BUILD - 150 SE 2 AVE #505, MIAMI (6096)</v>
          </cell>
        </row>
        <row r="105">
          <cell r="A105" t="str">
            <v>6100</v>
          </cell>
          <cell r="B105" t="str">
            <v>CUSTOMER BUILD - 550 WATER ST, JACKSONVILLE (SPRINT)</v>
          </cell>
        </row>
        <row r="106">
          <cell r="A106" t="str">
            <v>6101</v>
          </cell>
          <cell r="B106" t="str">
            <v>CUSTOMER BUILD - 11741 N MAIN ST, JACKSONVILLE (SPRINT)</v>
          </cell>
        </row>
        <row r="107">
          <cell r="A107" t="str">
            <v>6102</v>
          </cell>
          <cell r="B107" t="str">
            <v>CUSTOMER BUILD - 734 S MILITARY TRAIL, DEERFIELD (SPRINT)</v>
          </cell>
        </row>
        <row r="108">
          <cell r="A108" t="str">
            <v>6104</v>
          </cell>
          <cell r="B108" t="str">
            <v>CUSTOMER BUILD - 14000 NW 8 ST, FT.LAUDERDALE (SPRINT)</v>
          </cell>
        </row>
        <row r="109">
          <cell r="A109" t="str">
            <v>6110</v>
          </cell>
          <cell r="B109" t="str">
            <v>CUSTOMER BUILD - 12735 GRAN BAY PKWY WEST,JCKSVILL(SPRNT)</v>
          </cell>
        </row>
        <row r="110">
          <cell r="A110" t="str">
            <v>6113</v>
          </cell>
          <cell r="B110" t="str">
            <v>CUSTOMER BUILD - 150 NORTH ORANGE, ORLANDO</v>
          </cell>
        </row>
        <row r="111">
          <cell r="A111" t="str">
            <v>6114</v>
          </cell>
          <cell r="B111" t="str">
            <v>2001 WPB/REIMBURS DAMAGE AT LANTANA RD &amp; MILITARY</v>
          </cell>
        </row>
        <row r="112">
          <cell r="A112" t="str">
            <v>6115</v>
          </cell>
          <cell r="B112" t="str">
            <v>2001 FT.LAUD/CLEAN UP ASSOCIATED WITH HIGH POWER</v>
          </cell>
        </row>
        <row r="113">
          <cell r="A113" t="str">
            <v>6116</v>
          </cell>
          <cell r="B113" t="str">
            <v>2001 FT.LAUD/CLEAN UP ASSOCIATED WITH FIRST SOUTH</v>
          </cell>
        </row>
        <row r="114">
          <cell r="A114" t="str">
            <v>6119</v>
          </cell>
          <cell r="B114" t="str">
            <v>CUSTOMER BUILD-500 NEW YORK AVE (SPRINT),WINTERPRK</v>
          </cell>
        </row>
        <row r="115">
          <cell r="A115" t="str">
            <v>6121</v>
          </cell>
          <cell r="B115" t="str">
            <v>CUSTOMER BUILD-200 SOUTH ORANGE ST (COGENT),ORLANDO</v>
          </cell>
        </row>
        <row r="116">
          <cell r="A116" t="str">
            <v>6122</v>
          </cell>
          <cell r="B116" t="str">
            <v>2001 WPB METRO RING #3</v>
          </cell>
        </row>
        <row r="117">
          <cell r="A117" t="str">
            <v>6124</v>
          </cell>
          <cell r="B117" t="str">
            <v>AMNET PROJECT/AMNET, FTL2, MIA36, NWT AND NAP</v>
          </cell>
        </row>
        <row r="118">
          <cell r="A118" t="str">
            <v>6125</v>
          </cell>
          <cell r="B118" t="str">
            <v>NETWORK PLUS/MIAMI &amp; TRI-COUNTY AREAS</v>
          </cell>
        </row>
        <row r="119">
          <cell r="A119" t="str">
            <v>6126</v>
          </cell>
          <cell r="B119" t="str">
            <v>NETWORK PLUS/JACKSONVILLE</v>
          </cell>
        </row>
        <row r="120">
          <cell r="A120" t="str">
            <v>6127</v>
          </cell>
          <cell r="B120" t="str">
            <v>NETWORK PLUS/ORLANDO</v>
          </cell>
        </row>
        <row r="121">
          <cell r="A121" t="str">
            <v>6128</v>
          </cell>
          <cell r="B121" t="str">
            <v>2002 JACKSONVILLE METRO</v>
          </cell>
        </row>
        <row r="122">
          <cell r="A122" t="str">
            <v>6129</v>
          </cell>
          <cell r="B122" t="str">
            <v>CUSTOMER BUILD - WINTERHAVEN RING #1</v>
          </cell>
        </row>
        <row r="123">
          <cell r="A123" t="str">
            <v>6130</v>
          </cell>
          <cell r="B123" t="str">
            <v>CUSTOMER BUILD - 599 SW 16 TERR (WILLIAMS POP)</v>
          </cell>
        </row>
        <row r="124">
          <cell r="A124" t="str">
            <v>6132</v>
          </cell>
          <cell r="B124" t="str">
            <v>CUSTOMER BUILD - PAETEC PROJECT, MIAMI</v>
          </cell>
        </row>
        <row r="125">
          <cell r="A125" t="str">
            <v>6133</v>
          </cell>
          <cell r="B125" t="str">
            <v>BREVARD TO MALABAR OPGW BUILD - BACKBONE PROJECT</v>
          </cell>
        </row>
        <row r="126">
          <cell r="A126" t="str">
            <v>6134</v>
          </cell>
          <cell r="B126" t="str">
            <v>MIAMI FIBER REINFORCEMENT 2002 PROJECT</v>
          </cell>
        </row>
        <row r="127">
          <cell r="A127" t="str">
            <v>6135</v>
          </cell>
          <cell r="B127" t="str">
            <v>UTILITY T1 PROJECT</v>
          </cell>
        </row>
        <row r="128">
          <cell r="A128" t="str">
            <v>6136</v>
          </cell>
          <cell r="B128" t="str">
            <v>MIGRATE FPL FIBERNET LEASED CIRCUITS TO FN NETWORK</v>
          </cell>
        </row>
        <row r="129">
          <cell r="A129" t="str">
            <v>6137</v>
          </cell>
          <cell r="B129" t="str">
            <v>Customer Build - Network Plus, Miami &amp; Tri-County Areas</v>
          </cell>
        </row>
        <row r="130">
          <cell r="A130" t="str">
            <v>6138</v>
          </cell>
          <cell r="B130" t="str">
            <v>2002 MISC CAPITAL/OSP COMPUTER HARDWARE &amp; SOFTWARE</v>
          </cell>
        </row>
        <row r="131">
          <cell r="A131" t="str">
            <v>6139</v>
          </cell>
          <cell r="B131" t="str">
            <v>CUSTOMER BUILD - IDS PHASE 3, JACARANDA CO</v>
          </cell>
        </row>
        <row r="132">
          <cell r="A132" t="str">
            <v>6140</v>
          </cell>
          <cell r="B132" t="str">
            <v>REMOTE FIBER TEST SYSTEM-ACCESS FIBER, MISC CAPITA</v>
          </cell>
        </row>
        <row r="133">
          <cell r="A133" t="str">
            <v>6141</v>
          </cell>
          <cell r="B133" t="str">
            <v>NOC AT MIA 36 - ENHANCEMENT PROJECTS</v>
          </cell>
        </row>
        <row r="134">
          <cell r="A134" t="str">
            <v>6142</v>
          </cell>
          <cell r="B134" t="str">
            <v>MISC TEST EQUIPMENT PURCHASES FOR FIELD OPS</v>
          </cell>
        </row>
        <row r="135">
          <cell r="A135" t="str">
            <v>6143</v>
          </cell>
          <cell r="B135" t="str">
            <v>FIBER REPLACEMENTS - WEST COAST OPGW</v>
          </cell>
        </row>
        <row r="136">
          <cell r="A136" t="str">
            <v>6144</v>
          </cell>
          <cell r="B136" t="str">
            <v>2002 MISC CAPITAL/CNET SEPARATION PROJECT</v>
          </cell>
        </row>
        <row r="137">
          <cell r="A137" t="str">
            <v>6145</v>
          </cell>
          <cell r="B137" t="str">
            <v>CUSTOMER BUILD - ALLEGIANCE DARK FIBER/MIA,FTL,WPB</v>
          </cell>
        </row>
        <row r="138">
          <cell r="A138" t="str">
            <v>6146</v>
          </cell>
          <cell r="B138" t="str">
            <v>CUSTOMER BUILD - SPRINT MAN CONSTRUCTION</v>
          </cell>
        </row>
        <row r="139">
          <cell r="A139" t="str">
            <v>6147</v>
          </cell>
          <cell r="B139" t="str">
            <v>CUSTOMER BUILD - SPRINT MAN RING SPLICING</v>
          </cell>
        </row>
        <row r="140">
          <cell r="A140" t="str">
            <v>6148</v>
          </cell>
          <cell r="B140" t="str">
            <v>CUSTOMER BUILD - MCI WORLDCOM RING 1/599 SW 16 TER</v>
          </cell>
        </row>
        <row r="141">
          <cell r="A141" t="str">
            <v>6149</v>
          </cell>
          <cell r="B141" t="str">
            <v>CUSTOMER BUILD - MCI WORLDCOM RING 2/1522 NW 23 AV</v>
          </cell>
        </row>
        <row r="142">
          <cell r="A142" t="str">
            <v>6150</v>
          </cell>
          <cell r="B142" t="str">
            <v>CUSTOMER BUILD-MCI WORLDCOM RING 3/600 S DIXIE HWY</v>
          </cell>
        </row>
        <row r="143">
          <cell r="A143" t="str">
            <v>6151</v>
          </cell>
          <cell r="B143" t="str">
            <v>CUSTOMER BUILD-MCI WORLDCOM RING 4/2 S BISCAYNE</v>
          </cell>
        </row>
        <row r="144">
          <cell r="A144" t="str">
            <v>6152</v>
          </cell>
          <cell r="B144" t="str">
            <v>CUSTOMER BUILD-MCI WORLDCOM RING 5/2225 DENNIS ST</v>
          </cell>
        </row>
        <row r="145">
          <cell r="A145" t="str">
            <v>6153</v>
          </cell>
          <cell r="B145" t="str">
            <v>CUSTOMER BUILD - DLSI</v>
          </cell>
        </row>
        <row r="146">
          <cell r="A146" t="str">
            <v>6154</v>
          </cell>
          <cell r="B146" t="str">
            <v>CUSTOMER BUILD-ALLEGIANCE, MIA36 RING</v>
          </cell>
        </row>
        <row r="147">
          <cell r="A147" t="str">
            <v>6155</v>
          </cell>
          <cell r="B147" t="str">
            <v>CUSTOMER BUILD - FOCAL CAPACITY PROJECT, MIAMI</v>
          </cell>
        </row>
        <row r="148">
          <cell r="A148" t="str">
            <v>6156</v>
          </cell>
          <cell r="B148" t="str">
            <v>UNBUDGETED INTERCONNECT FPL FN &amp; ITC DELTACOM</v>
          </cell>
        </row>
        <row r="149">
          <cell r="A149" t="str">
            <v>6157</v>
          </cell>
          <cell r="B149" t="str">
            <v>OSS/BSS SYSTEM - 3605 NW 82 AVE, MIAMI</v>
          </cell>
        </row>
        <row r="150">
          <cell r="A150" t="str">
            <v>6158</v>
          </cell>
          <cell r="B150" t="str">
            <v>CUSTOMER BUILD - FDN CAPACITY PROJECT</v>
          </cell>
        </row>
        <row r="151">
          <cell r="A151" t="str">
            <v>6159</v>
          </cell>
          <cell r="B151" t="str">
            <v>WILLIAMS T SPLICE REPLACEMENT/NW 22 ST</v>
          </cell>
        </row>
        <row r="152">
          <cell r="A152" t="str">
            <v>6160</v>
          </cell>
          <cell r="B152" t="str">
            <v>CUSTOMER BUILD - NEW WORLD NETWORKS DS3 HANDOFF</v>
          </cell>
        </row>
        <row r="153">
          <cell r="A153" t="str">
            <v>6161</v>
          </cell>
          <cell r="B153" t="str">
            <v>UNBUDGETED - TECHNOLOGY INTEGRATION/FIELD OP TEST LAB</v>
          </cell>
        </row>
        <row r="154">
          <cell r="A154" t="str">
            <v>6162</v>
          </cell>
          <cell r="B154" t="str">
            <v>Customer Build - SPRINT MAN LD/Miami Metro R4048</v>
          </cell>
        </row>
        <row r="155">
          <cell r="A155" t="str">
            <v>6163</v>
          </cell>
          <cell r="B155" t="str">
            <v>CUSTOMER BUILD - FT. LAUDERDALE METRO R4070</v>
          </cell>
        </row>
        <row r="156">
          <cell r="A156" t="str">
            <v>6164</v>
          </cell>
          <cell r="B156" t="str">
            <v>CUSTOMER BUILD - FT. LAUDERDALE METRO R4069</v>
          </cell>
        </row>
        <row r="157">
          <cell r="A157" t="str">
            <v>6165</v>
          </cell>
          <cell r="B157" t="str">
            <v>UNBUDGETED - FACILITIES VERIFICATION PROJECT</v>
          </cell>
        </row>
        <row r="158">
          <cell r="A158" t="str">
            <v>6166</v>
          </cell>
          <cell r="B158" t="str">
            <v>CUSTOMER BUILD - ON-FIBER, MIAMI METRO</v>
          </cell>
        </row>
        <row r="159">
          <cell r="A159" t="str">
            <v>6167</v>
          </cell>
          <cell r="B159" t="str">
            <v>CUSTOMER BUILD - MIAMI METRO/COGENT RING #4</v>
          </cell>
        </row>
        <row r="160">
          <cell r="A160" t="str">
            <v>6169</v>
          </cell>
          <cell r="B160" t="str">
            <v>UNBUDGETED-AERIAL CABLE REPLACEMENT/4 ST PETE METR</v>
          </cell>
        </row>
        <row r="161">
          <cell r="A161" t="str">
            <v>6170</v>
          </cell>
          <cell r="B161" t="str">
            <v>CUST BUILD - JACKSONVILLE METRO RING R40006 SPLIT</v>
          </cell>
        </row>
        <row r="162">
          <cell r="A162" t="str">
            <v>6171</v>
          </cell>
          <cell r="B162" t="str">
            <v>SUSTAINING BASE - UNDERGROUND CABLE CONSTRUCTION</v>
          </cell>
        </row>
        <row r="163">
          <cell r="A163" t="str">
            <v>6172</v>
          </cell>
          <cell r="B163" t="str">
            <v>CUST BUILD - OCN CONNECTIVITY PROJECT</v>
          </cell>
        </row>
        <row r="164">
          <cell r="A164" t="str">
            <v>6173</v>
          </cell>
          <cell r="B164" t="str">
            <v>Cust Build (sales driven)-Implement of Allegiance-FTL2 Ring</v>
          </cell>
        </row>
        <row r="165">
          <cell r="A165" t="str">
            <v>6174</v>
          </cell>
          <cell r="B165" t="str">
            <v>Cust Build-MIA36-NDADFLGG OC48 Classic Ring &amp; R4025 Ring Split</v>
          </cell>
        </row>
        <row r="166">
          <cell r="A166" t="str">
            <v>6175</v>
          </cell>
          <cell r="B166" t="str">
            <v>Sust. Base - Magnolia Main Central Office Fiber Entrance Diversity- 45 Magnolia St,Orlando,Fl</v>
          </cell>
        </row>
        <row r="167">
          <cell r="A167" t="str">
            <v>6177</v>
          </cell>
          <cell r="B167" t="str">
            <v>CUST BUILD-IMP OF ALLEGIANCE-MIA36 POP RING(R6017)</v>
          </cell>
        </row>
        <row r="168">
          <cell r="A168" t="str">
            <v>6178</v>
          </cell>
          <cell r="B168" t="str">
            <v>CUST_BUILD-OCN_CONNECTIVITY_PROJECT_&amp; FTLDFLMR CO (SALES_DRIVEN)</v>
          </cell>
        </row>
        <row r="169">
          <cell r="A169" t="str">
            <v>6179</v>
          </cell>
          <cell r="B169" t="str">
            <v xml:space="preserve">VERO BEACH OC12 L4076    </v>
          </cell>
        </row>
        <row r="170">
          <cell r="A170" t="str">
            <v>6180</v>
          </cell>
          <cell r="B170" t="str">
            <v>CUST BUILD-IMPLEMENTATION OF MPOWER-PMBIFL10 RINGS</v>
          </cell>
        </row>
        <row r="171">
          <cell r="A171" t="str">
            <v>6181</v>
          </cell>
          <cell r="B171" t="str">
            <v xml:space="preserve">IMPL OF R3011 OC-48 RING BETWEEN MIA36 AND FTL2 </v>
          </cell>
        </row>
        <row r="172">
          <cell r="A172" t="str">
            <v>6182</v>
          </cell>
          <cell r="B172" t="str">
            <v>R4075 MIA METRO OC-48 RING MIA36-MIAMFLHL-MIAMFLAE</v>
          </cell>
        </row>
        <row r="173">
          <cell r="A173" t="str">
            <v>6183</v>
          </cell>
          <cell r="B173" t="str">
            <v>UNBUDGETED/CLOSED_CAPITAL_PROJECTS_</v>
          </cell>
        </row>
        <row r="174">
          <cell r="A174" t="str">
            <v>6184</v>
          </cell>
          <cell r="B174" t="str">
            <v>CUST BUILD-IMPLEM OF MIA36 TO LATAMNAP OC-48 RING</v>
          </cell>
        </row>
        <row r="175">
          <cell r="A175" t="str">
            <v>6185</v>
          </cell>
          <cell r="B175" t="str">
            <v>Implementation of Telefonica MIA 36 ring (R6020)</v>
          </cell>
        </row>
        <row r="176">
          <cell r="A176" t="str">
            <v>6188</v>
          </cell>
          <cell r="B176" t="str">
            <v xml:space="preserve">IMPL 2ND FTL2 TO FDN OC-48 RING-FTLDFL FDN R6019 </v>
          </cell>
        </row>
        <row r="177">
          <cell r="A177" t="str">
            <v>6189</v>
          </cell>
          <cell r="B177" t="str">
            <v>CUST_BUILD-INFOLINK-BLDG_ENTRANCE_@_1953_NW_22_ST_</v>
          </cell>
        </row>
        <row r="178">
          <cell r="A178" t="str">
            <v>6190</v>
          </cell>
          <cell r="B178" t="str">
            <v>CUST BUILD-SPRINT PRODUCT ORDER #1 -WPB METRO RING</v>
          </cell>
        </row>
        <row r="179">
          <cell r="A179" t="str">
            <v>6191</v>
          </cell>
          <cell r="B179" t="str">
            <v>CUST BUILD-SPRINT PRODUCT ORDER #2 -MIAMI MAN RING</v>
          </cell>
        </row>
        <row r="180">
          <cell r="A180" t="str">
            <v>6192</v>
          </cell>
          <cell r="B180" t="str">
            <v>CUST BUILD-SPRINT PRODUCT ORDER #3 -LD RING- MIAMI</v>
          </cell>
        </row>
        <row r="181">
          <cell r="A181" t="str">
            <v>6200</v>
          </cell>
          <cell r="B181" t="str">
            <v>TEMPORARY CONSTRUCTION INVENTORY</v>
          </cell>
        </row>
        <row r="182">
          <cell r="A182" t="str">
            <v>6201</v>
          </cell>
          <cell r="B182" t="str">
            <v>NEW CUSTOMER GROWTH</v>
          </cell>
        </row>
        <row r="183">
          <cell r="A183" t="str">
            <v>6202</v>
          </cell>
          <cell r="B183" t="str">
            <v>Inventory Offset</v>
          </cell>
        </row>
        <row r="184">
          <cell r="A184" t="str">
            <v>6301</v>
          </cell>
          <cell r="B184" t="str">
            <v>CC-NEW WORLD TOWER (HUB) 100 N BISCAYNE BLVD, MIA</v>
          </cell>
        </row>
        <row r="185">
          <cell r="A185" t="str">
            <v>6302</v>
          </cell>
          <cell r="B185" t="str">
            <v>CC-TELESOURCE  36 NE 2 STREET, MIAMI</v>
          </cell>
        </row>
        <row r="186">
          <cell r="A186" t="str">
            <v>6303</v>
          </cell>
          <cell r="B186" t="str">
            <v>CC-200 SE 1 STREET, MIAMI</v>
          </cell>
        </row>
        <row r="187">
          <cell r="A187" t="str">
            <v>6304</v>
          </cell>
          <cell r="B187" t="str">
            <v>CC-DORAL COMMERCE PARK 600 NW 97 AVE, MIAMI</v>
          </cell>
        </row>
        <row r="188">
          <cell r="A188" t="str">
            <v>6305</v>
          </cell>
          <cell r="B188" t="str">
            <v>CC-METRO MALL  1 NE 1 STREET, MIAMI</v>
          </cell>
        </row>
        <row r="189">
          <cell r="A189" t="str">
            <v>6306</v>
          </cell>
          <cell r="B189" t="str">
            <v>CC-LIGHTSPEED@BEACON TRADE PORT 11500 NW 25 ST,MIA</v>
          </cell>
        </row>
        <row r="190">
          <cell r="A190" t="str">
            <v>6307</v>
          </cell>
          <cell r="B190" t="str">
            <v>CC-BEACON CYBERPORT NW 25 ST &amp; 107 AVE, MIA</v>
          </cell>
        </row>
        <row r="191">
          <cell r="A191" t="str">
            <v>6308</v>
          </cell>
          <cell r="B191" t="str">
            <v>CC-MIAMI LEVEL 3 POP  49 NW 5 STREET, MIA</v>
          </cell>
        </row>
        <row r="192">
          <cell r="A192" t="str">
            <v>6309</v>
          </cell>
          <cell r="B192" t="str">
            <v>CC-MIAMI TELESITE  2200 S DIXIE HWY, MIA</v>
          </cell>
        </row>
        <row r="193">
          <cell r="A193" t="str">
            <v>6310</v>
          </cell>
          <cell r="B193" t="str">
            <v>CC-COLO+  1080 NW 163 DRIVE, MIA</v>
          </cell>
        </row>
        <row r="194">
          <cell r="A194" t="str">
            <v>6311</v>
          </cell>
          <cell r="B194" t="str">
            <v>CC-NAP-TECH CNT OF THE AMERICAS NW 8 ST &amp; N MIA AV</v>
          </cell>
        </row>
        <row r="195">
          <cell r="A195" t="str">
            <v>6312</v>
          </cell>
          <cell r="B195" t="str">
            <v>CC-TELEPLACE  100 NE 80 TERRACE, MIA</v>
          </cell>
        </row>
        <row r="196">
          <cell r="A196" t="str">
            <v>6313</v>
          </cell>
          <cell r="B196" t="str">
            <v>CC-28 W FLAGLER STREET, MIA</v>
          </cell>
        </row>
        <row r="197">
          <cell r="A197" t="str">
            <v>6314</v>
          </cell>
          <cell r="B197" t="str">
            <v>CC-OMNI MALL  1601 BISCAYNE BLVD, MIA</v>
          </cell>
        </row>
        <row r="198">
          <cell r="A198" t="str">
            <v>6315</v>
          </cell>
          <cell r="B198" t="str">
            <v>CC - C&amp;W - 250 S. ORANGE,ORLANDO</v>
          </cell>
        </row>
        <row r="199">
          <cell r="A199" t="str">
            <v>6316</v>
          </cell>
          <cell r="B199" t="str">
            <v>CC - MIAMI 36 (POP) - 3625 NW 82 AVE</v>
          </cell>
        </row>
        <row r="200">
          <cell r="A200" t="str">
            <v>6317</v>
          </cell>
          <cell r="B200" t="str">
            <v>CC - TYCO/TELEFONICA(CABLEHEAD)-6503 W ROGERS CIRC</v>
          </cell>
        </row>
        <row r="201">
          <cell r="A201" t="str">
            <v>6318</v>
          </cell>
          <cell r="B201" t="str">
            <v>CC - PARK TOWER(COGENT DARK FIBER ONLY)</v>
          </cell>
        </row>
        <row r="202">
          <cell r="A202" t="str">
            <v>6319</v>
          </cell>
          <cell r="B202" t="str">
            <v>CC - AMERICA TEL (GLOBAL CROSSING CABLE)</v>
          </cell>
        </row>
        <row r="203">
          <cell r="A203" t="str">
            <v>6320</v>
          </cell>
          <cell r="B203" t="str">
            <v>CC - ALLEGIANCE (POP) - 8230 EAST BROADWAY, TAMPA</v>
          </cell>
        </row>
        <row r="204">
          <cell r="A204" t="str">
            <v>6321</v>
          </cell>
          <cell r="B204" t="str">
            <v>CC - FRANKLIN EXCHANGE - 655 N FRANKLIN ST, TAMPA</v>
          </cell>
        </row>
        <row r="205">
          <cell r="A205" t="str">
            <v>6324</v>
          </cell>
          <cell r="B205" t="str">
            <v>CC - COMPTECH - 15950 WEST DIXIE HIGHWAY, MIAMI</v>
          </cell>
        </row>
        <row r="206">
          <cell r="A206" t="str">
            <v>6326</v>
          </cell>
          <cell r="B206" t="str">
            <v>CC - CENTER PORT - 2810 CENTER PORT CENTER</v>
          </cell>
        </row>
        <row r="207">
          <cell r="A207" t="str">
            <v>6327</v>
          </cell>
          <cell r="B207" t="str">
            <v xml:space="preserve">CC - TELEPLACE TAMPA (CITICORP BLDG) </v>
          </cell>
        </row>
        <row r="208">
          <cell r="A208" t="str">
            <v>6328</v>
          </cell>
          <cell r="B208" t="str">
            <v>CC - 501 KENNEDY BLVD</v>
          </cell>
        </row>
        <row r="209">
          <cell r="A209" t="str">
            <v>6330</v>
          </cell>
          <cell r="B209" t="str">
            <v>CC - ADC - TARGET TECHNOLOGY - 5700 NW 37 AVE, MIA</v>
          </cell>
        </row>
        <row r="210">
          <cell r="A210" t="str">
            <v>6331</v>
          </cell>
          <cell r="B210" t="str">
            <v>CC - GATEWAY - 8750 NW 21 TERR, MIA</v>
          </cell>
        </row>
        <row r="211">
          <cell r="A211" t="str">
            <v>6332</v>
          </cell>
          <cell r="B211" t="str">
            <v>CC - 150 W FLAGLER ST, MIAMI</v>
          </cell>
        </row>
        <row r="212">
          <cell r="A212" t="str">
            <v>6333</v>
          </cell>
          <cell r="B212" t="str">
            <v>CC - ORLANDO COLO SOLUTIONS  100 N LUCERNE CIRCLE</v>
          </cell>
        </row>
        <row r="213">
          <cell r="A213" t="str">
            <v>6334</v>
          </cell>
          <cell r="B213" t="str">
            <v>CC - COLO.COM  440 KENNEDY BLVD</v>
          </cell>
        </row>
        <row r="214">
          <cell r="A214" t="str">
            <v>6335</v>
          </cell>
          <cell r="B214" t="str">
            <v>CC - ORLW (POP) 8240 PARKLINE BLVD, ORLANDO</v>
          </cell>
        </row>
        <row r="215">
          <cell r="A215" t="str">
            <v>6337</v>
          </cell>
          <cell r="B215" t="str">
            <v>CC - NODECOM - 326 FERN ST, WEST PALM</v>
          </cell>
        </row>
        <row r="216">
          <cell r="A216" t="str">
            <v>6338</v>
          </cell>
          <cell r="B216" t="str">
            <v>CC - HAVERHILL - 1550 N HAVERHILL RD, WEST PALM</v>
          </cell>
        </row>
        <row r="217">
          <cell r="A217" t="str">
            <v>6340</v>
          </cell>
          <cell r="B217" t="str">
            <v>CC - COGENT - 412 E MADISON ST, TAMPA</v>
          </cell>
        </row>
        <row r="218">
          <cell r="A218" t="str">
            <v>6341</v>
          </cell>
          <cell r="B218" t="str">
            <v>CC - 360 NETWORKS - 500 N DIXIE HWY - BOCA RATON</v>
          </cell>
        </row>
        <row r="219">
          <cell r="A219" t="str">
            <v>6342</v>
          </cell>
          <cell r="B219" t="str">
            <v>CC - TAMPA LEVEL 3 - 7909 WOODLAND CENTRE BLVD</v>
          </cell>
        </row>
        <row r="220">
          <cell r="A220" t="str">
            <v>6343</v>
          </cell>
          <cell r="B220" t="str">
            <v>CC - JAX LEVEL 3 - 4184 PHILLIPS HWY/JACKSONVILLE</v>
          </cell>
        </row>
        <row r="221">
          <cell r="A221" t="str">
            <v>6344</v>
          </cell>
          <cell r="B221" t="str">
            <v>CC - IMPSAT/BELLSOUTH - 2040 N DIXIE HWY/WILTON MA</v>
          </cell>
        </row>
        <row r="222">
          <cell r="A222" t="str">
            <v>6345</v>
          </cell>
          <cell r="B222" t="str">
            <v>CC - ORLANDO LEVEL 3 - 380 LAKE DESTINY BLVD</v>
          </cell>
        </row>
        <row r="223">
          <cell r="A223" t="str">
            <v>6346</v>
          </cell>
          <cell r="B223" t="str">
            <v>CC - COGENT - 1 SE 3 AVE, MIAMI</v>
          </cell>
        </row>
        <row r="224">
          <cell r="A224" t="str">
            <v>6347</v>
          </cell>
          <cell r="B224" t="str">
            <v>CC - COGENT - 2 SOUTH BISCAYNE BLVD, MIAMI</v>
          </cell>
        </row>
        <row r="225">
          <cell r="A225" t="str">
            <v>6348</v>
          </cell>
          <cell r="B225" t="str">
            <v>CC - COGENT - 200 SOUTH BISCAYNE BLVD, MIAMI</v>
          </cell>
        </row>
        <row r="226">
          <cell r="A226" t="str">
            <v>6349</v>
          </cell>
          <cell r="B226" t="str">
            <v>CC - COGENT - 1700 NORTH 25 STREET, TAMPA</v>
          </cell>
        </row>
        <row r="227">
          <cell r="A227" t="str">
            <v>6350</v>
          </cell>
          <cell r="B227" t="str">
            <v>CC - COGENT - 510 COLUMBIA STREET, ORLANDO</v>
          </cell>
        </row>
        <row r="228">
          <cell r="A228" t="str">
            <v>6352</v>
          </cell>
          <cell r="B228" t="str">
            <v>CC - COGENT - 200 SOUTH ORANGE AVE, ORLANDO</v>
          </cell>
        </row>
        <row r="229">
          <cell r="A229" t="str">
            <v>6353</v>
          </cell>
          <cell r="B229" t="str">
            <v>CC - 100 SOUTH BISCAYNE BLVD, MIAMI</v>
          </cell>
        </row>
        <row r="230">
          <cell r="A230" t="str">
            <v>6354</v>
          </cell>
          <cell r="B230" t="str">
            <v>CC-COLO+  1080 NW 163 DRIVE, MIA</v>
          </cell>
        </row>
        <row r="231">
          <cell r="A231" t="str">
            <v>6355</v>
          </cell>
          <cell r="B231" t="str">
            <v xml:space="preserve">CC-R8017 BETWEEN NWT AND NAP (MIAMI) </v>
          </cell>
        </row>
        <row r="232">
          <cell r="A232" t="str">
            <v>6356</v>
          </cell>
          <cell r="B232" t="str">
            <v>CC-MIAMFL CARRIER CONDO R8066 BETWEEN NWN &amp; NAP</v>
          </cell>
        </row>
        <row r="233">
          <cell r="A233" t="str">
            <v>6357</v>
          </cell>
          <cell r="B233" t="str">
            <v xml:space="preserve">CUST BUILD-TYCO -SPLICING FROM TELESOURCE-NAP </v>
          </cell>
        </row>
        <row r="234">
          <cell r="A234" t="str">
            <v>6358</v>
          </cell>
          <cell r="B234" t="str">
            <v xml:space="preserve">CUST BUILD-IMPL OF LAN RING @ BRICKELL &amp; NWT </v>
          </cell>
        </row>
        <row r="235">
          <cell r="A235" t="str">
            <v>6500</v>
          </cell>
          <cell r="B235" t="str">
            <v>OPTERA ELECTRONICS - SOUTH RING - BACKBONE</v>
          </cell>
        </row>
        <row r="236">
          <cell r="A236" t="str">
            <v>6501</v>
          </cell>
          <cell r="B236" t="str">
            <v>OPTERA ELECTRONICS - NORTH RING - BACKBONE</v>
          </cell>
        </row>
        <row r="237">
          <cell r="A237" t="str">
            <v>6600</v>
          </cell>
          <cell r="B237" t="str">
            <v>RELO - SW 4 AVE RELO PROJ/SW 4 AND SW 3 AVE, FTLD</v>
          </cell>
        </row>
        <row r="238">
          <cell r="A238" t="str">
            <v>6601</v>
          </cell>
          <cell r="B238" t="str">
            <v>RELO-ALOMA AVE RELO PROK/ALOMA AVE TO JAMESTOWN RD</v>
          </cell>
        </row>
        <row r="239">
          <cell r="A239" t="str">
            <v>6602</v>
          </cell>
          <cell r="B239" t="str">
            <v>RELO - ROYAL PALM @ ROCK ISLAND, BROWARD COUNTY</v>
          </cell>
        </row>
        <row r="240">
          <cell r="A240" t="str">
            <v>6603</v>
          </cell>
          <cell r="B240" t="str">
            <v>RELO-PGA RELO PROJ/PGA BLV@DIXIE HWY&amp;DIXIE @RCA BL</v>
          </cell>
        </row>
        <row r="241">
          <cell r="A241" t="str">
            <v>6604</v>
          </cell>
          <cell r="B241" t="str">
            <v>RELO-WINDING HOLLOW PROJ/WINDING CHASE RESIDENTIAL</v>
          </cell>
        </row>
        <row r="242">
          <cell r="A242" t="str">
            <v>6605</v>
          </cell>
          <cell r="B242" t="str">
            <v>RELO-LINKS RELO PROJ/SR 60 IN TAMPA</v>
          </cell>
        </row>
        <row r="243">
          <cell r="A243" t="str">
            <v>6606</v>
          </cell>
          <cell r="B243" t="str">
            <v>RELO-2ND AVE RELOCATION - CBD, MIAMI</v>
          </cell>
        </row>
        <row r="244">
          <cell r="A244" t="str">
            <v>6607</v>
          </cell>
          <cell r="B244" t="str">
            <v>RELO-MISCELLANEOUS RELOCATION JOBS</v>
          </cell>
        </row>
        <row r="245">
          <cell r="A245" t="str">
            <v>6608</v>
          </cell>
          <cell r="B245" t="str">
            <v>RELO-DAYTONA SPEEDWAY PEDESTRIAN OVERPASS, DAYTONA</v>
          </cell>
        </row>
        <row r="246">
          <cell r="A246" t="str">
            <v>6609</v>
          </cell>
          <cell r="B246" t="str">
            <v>RELO-YAMATO RD B/W MILITARY TR AND E/O CONGRESS AV</v>
          </cell>
        </row>
        <row r="247">
          <cell r="A247" t="str">
            <v>6610</v>
          </cell>
          <cell r="B247" t="str">
            <v>RELO-BEARSS AVE WIDENING PROJECT, TAMPA</v>
          </cell>
        </row>
        <row r="248">
          <cell r="A248" t="str">
            <v>6611</v>
          </cell>
          <cell r="B248" t="str">
            <v>RESTORATION OF DAMGED FIBER@NW 31 ST &amp; 77 AV TO NW</v>
          </cell>
        </row>
        <row r="249">
          <cell r="A249" t="str">
            <v>6612</v>
          </cell>
          <cell r="B249" t="str">
            <v>RELO - DEAN ROAD FIBER CUT/DEAN RD &amp; ALOMA AVE</v>
          </cell>
        </row>
        <row r="250">
          <cell r="A250" t="str">
            <v>6613</v>
          </cell>
          <cell r="B250" t="str">
            <v>RELO - MILITARY TRAIL / BLUE HERON, RIVIERA BEACH</v>
          </cell>
        </row>
        <row r="251">
          <cell r="A251" t="str">
            <v>6614</v>
          </cell>
          <cell r="B251" t="str">
            <v>RELO-MARKHAM WOODS DRIVE AND ST 434(ORLANDO METRO)</v>
          </cell>
        </row>
        <row r="252">
          <cell r="A252" t="str">
            <v>6615</v>
          </cell>
          <cell r="B252" t="str">
            <v>RELO-SR 44 FROM 1-4 TO DR 4118</v>
          </cell>
        </row>
        <row r="253">
          <cell r="A253" t="str">
            <v>6616</v>
          </cell>
          <cell r="B253" t="str">
            <v>RELO-LAKE WORTH RD &amp; MILITARY TRAIL/WPB</v>
          </cell>
        </row>
        <row r="254">
          <cell r="A254" t="str">
            <v>6617</v>
          </cell>
          <cell r="B254" t="str">
            <v>RELO-CLINT MOORE RD/MILITARY TRL TO BROKEN SOUND</v>
          </cell>
        </row>
        <row r="255">
          <cell r="A255" t="str">
            <v>6618</v>
          </cell>
          <cell r="B255" t="str">
            <v>RELO-SR870/COMMERCIAL BLVD AND NW 64 AVE, BROWARD</v>
          </cell>
        </row>
        <row r="256">
          <cell r="A256" t="str">
            <v>6619</v>
          </cell>
          <cell r="B256" t="str">
            <v>RELO-SW 97TH AVENUE FOC SEGMENT REPLACEMENT</v>
          </cell>
        </row>
        <row r="257">
          <cell r="A257" t="str">
            <v>6620</v>
          </cell>
          <cell r="B257" t="str">
            <v>RELO - FDOT/CITY OF POMPANO BEACH</v>
          </cell>
        </row>
        <row r="258">
          <cell r="A258" t="str">
            <v>6621</v>
          </cell>
          <cell r="B258" t="str">
            <v>RELO - SILVER BEACH @ US1 RELOCATION PROJECT</v>
          </cell>
        </row>
        <row r="259">
          <cell r="A259" t="str">
            <v>6622</v>
          </cell>
          <cell r="B259" t="str">
            <v>RELO - COPANS RD-FLA TRNPK TO POWERLINE RD</v>
          </cell>
        </row>
        <row r="260">
          <cell r="A260" t="str">
            <v>6623</v>
          </cell>
          <cell r="B260" t="str">
            <v>RELO - SPANISH RIVER BLVD &amp; N DIXIE HWY, BOCA RATO</v>
          </cell>
        </row>
        <row r="261">
          <cell r="A261" t="str">
            <v>6624</v>
          </cell>
          <cell r="B261" t="str">
            <v>RELO - MILITARY TRAIL AT SOUTHERN BLVD, WPB</v>
          </cell>
        </row>
        <row r="262">
          <cell r="A262" t="str">
            <v>6625</v>
          </cell>
          <cell r="B262" t="str">
            <v>RELO - ST. JOHN'S BLUFF, JACKSONVILLE</v>
          </cell>
        </row>
        <row r="263">
          <cell r="A263" t="str">
            <v>6626</v>
          </cell>
          <cell r="B263" t="str">
            <v>RELO - SR 826 AND NW S RIVER DRIVE, MIAMI DADE</v>
          </cell>
        </row>
        <row r="264">
          <cell r="A264" t="str">
            <v>6627</v>
          </cell>
          <cell r="B264" t="str">
            <v xml:space="preserve">RELO - NEW WORLD TOWER/100 BISCAYNE BLVD, MIAMI </v>
          </cell>
        </row>
        <row r="265">
          <cell r="A265" t="str">
            <v>6628</v>
          </cell>
          <cell r="B265" t="str">
            <v>RELO - MIAMI GARDENS BLVD RELOCATION PROJECT</v>
          </cell>
        </row>
        <row r="266">
          <cell r="A266" t="str">
            <v>6629</v>
          </cell>
          <cell r="B266" t="str">
            <v xml:space="preserve">RELO - PALM RIVER RD PROJECT </v>
          </cell>
        </row>
        <row r="267">
          <cell r="A267" t="str">
            <v>6630</v>
          </cell>
          <cell r="B267" t="str">
            <v xml:space="preserve">RELO - SR60A BYPASS @ US 17, BARTOW </v>
          </cell>
        </row>
        <row r="268">
          <cell r="A268" t="str">
            <v>6631</v>
          </cell>
          <cell r="B268" t="str">
            <v>RELO-ST JOHNS PKWY/E FROM RINEHART RD TO UPSALA RD</v>
          </cell>
        </row>
        <row r="269">
          <cell r="A269" t="str">
            <v>6632</v>
          </cell>
          <cell r="B269" t="str">
            <v xml:space="preserve">RELO-CR 427 FROM CR 436 TO CHARLOTTE ST, SEMINOLE </v>
          </cell>
        </row>
        <row r="270">
          <cell r="A270" t="str">
            <v>6633</v>
          </cell>
          <cell r="B270" t="str">
            <v xml:space="preserve">RELO-SR 5 (OLIVE AVE)  PALM BEACH COUNTY </v>
          </cell>
        </row>
        <row r="271">
          <cell r="A271" t="str">
            <v>6634</v>
          </cell>
          <cell r="B271" t="str">
            <v>Relo - Canal G-35 Crossing @ Nob Hill Road and SR 84, Ft. Lauderdale</v>
          </cell>
        </row>
        <row r="272">
          <cell r="A272" t="str">
            <v>6635</v>
          </cell>
          <cell r="B272" t="str">
            <v>Relo - SR 41 (US 301) from south of Sligh Ave to south of the Tampa Bypass Canal</v>
          </cell>
        </row>
        <row r="273">
          <cell r="A273" t="str">
            <v>6636</v>
          </cell>
          <cell r="B273" t="str">
            <v>Relo-SR 953 (LeJeune Rd)- NW S River Dr from Oakwood Ave to first pole of exit ramp</v>
          </cell>
        </row>
        <row r="274">
          <cell r="A274" t="str">
            <v>6637</v>
          </cell>
          <cell r="B274" t="str">
            <v>Relo-Clint Moore Rd between Lyons Road and Jog Road in the WPB Metro area</v>
          </cell>
        </row>
        <row r="275">
          <cell r="A275" t="str">
            <v>6638</v>
          </cell>
          <cell r="B275" t="str">
            <v>RELO-GREENLAND_RD_FROM_US1_TO_LAKE_FERN_DR_IN_JAX_</v>
          </cell>
        </row>
        <row r="276">
          <cell r="A276" t="str">
            <v>6639</v>
          </cell>
          <cell r="B276" t="str">
            <v>A1A from PGA Blvd to Gardens Drive Relocation Project</v>
          </cell>
        </row>
        <row r="277">
          <cell r="A277" t="str">
            <v>6640</v>
          </cell>
          <cell r="B277" t="str">
            <v>John Rhodes Blvd Relocations Project</v>
          </cell>
        </row>
        <row r="278">
          <cell r="A278" t="str">
            <v>6641</v>
          </cell>
          <cell r="B278" t="str">
            <v xml:space="preserve">SR 836 &amp; LE JEUNE RD ON NW 14TH ST IN MIAMI-DADE  </v>
          </cell>
        </row>
        <row r="279">
          <cell r="A279" t="str">
            <v>6642</v>
          </cell>
          <cell r="B279" t="str">
            <v>BROADWAY @ LAKEWOOD INTERSECTION IMPROV (TAMPA,FL)</v>
          </cell>
        </row>
        <row r="280">
          <cell r="A280" t="str">
            <v>6643</v>
          </cell>
          <cell r="B280" t="str">
            <v xml:space="preserve">RELOC-BROADWAY AVE FROM TH TO 59TH STREETS-WPB  </v>
          </cell>
        </row>
        <row r="281">
          <cell r="A281" t="str">
            <v>6644</v>
          </cell>
          <cell r="B281" t="str">
            <v xml:space="preserve">RELOC-SR 100 BACKBONE RELOCATION PROJECT </v>
          </cell>
        </row>
        <row r="282">
          <cell r="A282" t="str">
            <v>6997</v>
          </cell>
          <cell r="B282" t="str">
            <v>MISCELLANEOUS CAPITAL</v>
          </cell>
        </row>
        <row r="283">
          <cell r="A283" t="str">
            <v>6998</v>
          </cell>
          <cell r="B283" t="str">
            <v>MISCELLANEOUS CAPITAL</v>
          </cell>
        </row>
        <row r="284">
          <cell r="A284" t="str">
            <v>7005</v>
          </cell>
          <cell r="B284" t="str">
            <v>SBC - PO 4A - MIAMI</v>
          </cell>
        </row>
        <row r="285">
          <cell r="A285" t="str">
            <v>7596</v>
          </cell>
          <cell r="B285" t="str">
            <v>Transferred Assets</v>
          </cell>
        </row>
        <row r="286">
          <cell r="A286" t="str">
            <v>7694</v>
          </cell>
          <cell r="B286" t="str">
            <v>Transferred Assets</v>
          </cell>
        </row>
        <row r="287">
          <cell r="A287" t="str">
            <v>8158</v>
          </cell>
          <cell r="B287" t="str">
            <v>Transferred Assets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P Adjustments"/>
      <sheetName val="OTP Mapping"/>
      <sheetName val="OTP to CorpTax Mapping _FPL"/>
      <sheetName val="OTP To CorpTax Mapping_NonFPL"/>
      <sheetName val="Automated Bridge"/>
      <sheetName val="#MTDBSO# Temp Diff BSO"/>
      <sheetName val="table"/>
    </sheetNames>
    <sheetDataSet>
      <sheetData sheetId="0"/>
      <sheetData sheetId="1">
        <row r="1">
          <cell r="A1" t="str">
            <v>Account</v>
          </cell>
          <cell r="B1" t="str">
            <v>CorpTax Account (OTP)</v>
          </cell>
        </row>
        <row r="2">
          <cell r="A2" t="str">
            <v>ABN101</v>
          </cell>
          <cell r="B2">
            <v>6025420</v>
          </cell>
        </row>
        <row r="3">
          <cell r="A3" t="str">
            <v>ABN102</v>
          </cell>
          <cell r="B3">
            <v>6025420</v>
          </cell>
        </row>
        <row r="4">
          <cell r="A4" t="str">
            <v>ABN103</v>
          </cell>
          <cell r="B4">
            <v>6025420</v>
          </cell>
        </row>
        <row r="5">
          <cell r="A5" t="str">
            <v>AFD101</v>
          </cell>
          <cell r="B5" t="str">
            <v>6181090T</v>
          </cell>
        </row>
        <row r="6">
          <cell r="A6" t="str">
            <v>AFD102</v>
          </cell>
          <cell r="B6">
            <v>6025100</v>
          </cell>
        </row>
        <row r="7">
          <cell r="A7" t="str">
            <v>AFD103</v>
          </cell>
          <cell r="B7" t="str">
            <v>6100116T</v>
          </cell>
        </row>
        <row r="8">
          <cell r="A8" t="str">
            <v>AFD104</v>
          </cell>
          <cell r="B8" t="str">
            <v>6181090T</v>
          </cell>
        </row>
        <row r="9">
          <cell r="A9" t="str">
            <v>AMO101</v>
          </cell>
          <cell r="B9">
            <v>6268050</v>
          </cell>
        </row>
        <row r="10">
          <cell r="A10" t="str">
            <v>AMO102</v>
          </cell>
          <cell r="B10">
            <v>6268051</v>
          </cell>
        </row>
        <row r="11">
          <cell r="A11" t="str">
            <v>AMO103</v>
          </cell>
          <cell r="B11">
            <v>6268050</v>
          </cell>
        </row>
        <row r="12">
          <cell r="A12" t="str">
            <v>AMO104</v>
          </cell>
          <cell r="B12" t="str">
            <v>6268050T</v>
          </cell>
        </row>
        <row r="13">
          <cell r="A13" t="str">
            <v>AMO105</v>
          </cell>
          <cell r="B13">
            <v>6268050</v>
          </cell>
        </row>
        <row r="14">
          <cell r="A14" t="str">
            <v>AMO106</v>
          </cell>
          <cell r="B14" t="str">
            <v>6268050T</v>
          </cell>
        </row>
        <row r="15">
          <cell r="A15" t="str">
            <v>AMO107</v>
          </cell>
          <cell r="B15">
            <v>6268050</v>
          </cell>
        </row>
        <row r="16">
          <cell r="A16" t="str">
            <v>AMO108</v>
          </cell>
          <cell r="B16">
            <v>6268050</v>
          </cell>
        </row>
        <row r="17">
          <cell r="A17" t="str">
            <v>AMO109</v>
          </cell>
          <cell r="B17">
            <v>6100122</v>
          </cell>
        </row>
        <row r="18">
          <cell r="A18" t="str">
            <v>AMO110</v>
          </cell>
          <cell r="B18">
            <v>6268050</v>
          </cell>
        </row>
        <row r="19">
          <cell r="A19" t="str">
            <v>AMO111</v>
          </cell>
          <cell r="B19">
            <v>6100090</v>
          </cell>
        </row>
        <row r="20">
          <cell r="A20" t="str">
            <v>AMO201</v>
          </cell>
          <cell r="B20">
            <v>6061092</v>
          </cell>
        </row>
        <row r="21">
          <cell r="A21" t="str">
            <v>AMO202</v>
          </cell>
          <cell r="B21">
            <v>6181090</v>
          </cell>
        </row>
        <row r="22">
          <cell r="A22" t="str">
            <v>AMO203</v>
          </cell>
          <cell r="B22">
            <v>6181090</v>
          </cell>
        </row>
        <row r="23">
          <cell r="A23" t="str">
            <v>AMO301</v>
          </cell>
          <cell r="B23">
            <v>6090000</v>
          </cell>
        </row>
        <row r="24">
          <cell r="A24" t="str">
            <v>AMO303</v>
          </cell>
          <cell r="B24">
            <v>6090000</v>
          </cell>
        </row>
        <row r="25">
          <cell r="A25" t="str">
            <v>AMO304</v>
          </cell>
          <cell r="B25">
            <v>6090000</v>
          </cell>
        </row>
        <row r="26">
          <cell r="A26" t="str">
            <v>AMO305</v>
          </cell>
          <cell r="B26">
            <v>6090000</v>
          </cell>
        </row>
        <row r="27">
          <cell r="A27" t="str">
            <v>AMO306</v>
          </cell>
          <cell r="B27">
            <v>6090000</v>
          </cell>
        </row>
        <row r="28">
          <cell r="A28" t="str">
            <v>AMO307</v>
          </cell>
          <cell r="B28">
            <v>6090000</v>
          </cell>
        </row>
        <row r="29">
          <cell r="A29" t="str">
            <v>AMO501</v>
          </cell>
          <cell r="B29">
            <v>6100140</v>
          </cell>
        </row>
        <row r="30">
          <cell r="A30" t="str">
            <v>AMO601</v>
          </cell>
          <cell r="B30" t="str">
            <v>6268050T</v>
          </cell>
        </row>
        <row r="31">
          <cell r="A31" t="str">
            <v>AMO701</v>
          </cell>
          <cell r="B31" t="str">
            <v>6268050T</v>
          </cell>
        </row>
        <row r="32">
          <cell r="A32" t="str">
            <v>BAD101</v>
          </cell>
          <cell r="B32">
            <v>6150090</v>
          </cell>
        </row>
        <row r="33">
          <cell r="A33" t="str">
            <v>BAD201</v>
          </cell>
          <cell r="B33">
            <v>6107108</v>
          </cell>
        </row>
        <row r="34">
          <cell r="A34" t="str">
            <v>BAD301</v>
          </cell>
          <cell r="B34">
            <v>6107108</v>
          </cell>
        </row>
        <row r="35">
          <cell r="A35" t="str">
            <v>BAD302</v>
          </cell>
          <cell r="B35">
            <v>6107108</v>
          </cell>
        </row>
        <row r="36">
          <cell r="A36" t="str">
            <v>BAD303</v>
          </cell>
          <cell r="B36">
            <v>6107108</v>
          </cell>
        </row>
        <row r="37">
          <cell r="A37" t="str">
            <v>BAD304</v>
          </cell>
          <cell r="B37">
            <v>6107108</v>
          </cell>
        </row>
        <row r="38">
          <cell r="A38" t="str">
            <v>BAD401</v>
          </cell>
          <cell r="B38">
            <v>6107108</v>
          </cell>
        </row>
        <row r="39">
          <cell r="A39" t="str">
            <v>BAD402</v>
          </cell>
          <cell r="B39">
            <v>6107108</v>
          </cell>
        </row>
        <row r="40">
          <cell r="A40" t="str">
            <v>BAD403</v>
          </cell>
          <cell r="B40">
            <v>6107108</v>
          </cell>
        </row>
        <row r="41">
          <cell r="A41" t="str">
            <v>BAD404</v>
          </cell>
          <cell r="B41">
            <v>6107108</v>
          </cell>
        </row>
        <row r="42">
          <cell r="A42" t="str">
            <v>BAD501</v>
          </cell>
          <cell r="B42">
            <v>6107108</v>
          </cell>
        </row>
        <row r="43">
          <cell r="A43" t="str">
            <v>BAD502</v>
          </cell>
          <cell r="B43">
            <v>6107108</v>
          </cell>
        </row>
        <row r="44">
          <cell r="A44" t="str">
            <v>BAD503</v>
          </cell>
          <cell r="B44">
            <v>6107108</v>
          </cell>
        </row>
        <row r="45">
          <cell r="A45" t="str">
            <v>BAD504</v>
          </cell>
          <cell r="B45">
            <v>6107108</v>
          </cell>
        </row>
        <row r="46">
          <cell r="A46" t="str">
            <v>BAD505</v>
          </cell>
          <cell r="B46">
            <v>6107108</v>
          </cell>
        </row>
        <row r="47">
          <cell r="A47" t="str">
            <v>BAD506</v>
          </cell>
          <cell r="B47">
            <v>6107108</v>
          </cell>
        </row>
        <row r="48">
          <cell r="A48" t="str">
            <v>BAD601</v>
          </cell>
          <cell r="B48">
            <v>6107108</v>
          </cell>
        </row>
        <row r="49">
          <cell r="A49" t="str">
            <v>BAD602</v>
          </cell>
          <cell r="B49">
            <v>6107108</v>
          </cell>
        </row>
        <row r="50">
          <cell r="A50" t="str">
            <v>BAD603</v>
          </cell>
          <cell r="B50">
            <v>6107108</v>
          </cell>
        </row>
        <row r="51">
          <cell r="A51" t="str">
            <v>BAD604</v>
          </cell>
          <cell r="B51">
            <v>6107108</v>
          </cell>
        </row>
        <row r="52">
          <cell r="A52" t="str">
            <v>BAD605</v>
          </cell>
          <cell r="B52">
            <v>6107108</v>
          </cell>
        </row>
        <row r="53">
          <cell r="A53" t="str">
            <v>BAD606</v>
          </cell>
          <cell r="B53">
            <v>6107108</v>
          </cell>
        </row>
        <row r="54">
          <cell r="A54" t="str">
            <v>BAD607</v>
          </cell>
          <cell r="B54">
            <v>6107108</v>
          </cell>
        </row>
        <row r="55">
          <cell r="A55" t="str">
            <v>BAD608</v>
          </cell>
          <cell r="B55">
            <v>6107108</v>
          </cell>
        </row>
        <row r="56">
          <cell r="A56" t="str">
            <v>BAD609</v>
          </cell>
          <cell r="B56">
            <v>6107108</v>
          </cell>
        </row>
        <row r="57">
          <cell r="A57" t="str">
            <v>CAC101</v>
          </cell>
          <cell r="B57">
            <v>6100100</v>
          </cell>
        </row>
        <row r="58">
          <cell r="A58" t="str">
            <v>CAC102</v>
          </cell>
          <cell r="B58">
            <v>6203090</v>
          </cell>
        </row>
        <row r="59">
          <cell r="A59" t="str">
            <v>CAC104</v>
          </cell>
          <cell r="B59">
            <v>6100090</v>
          </cell>
        </row>
        <row r="60">
          <cell r="A60" t="str">
            <v>CAC106</v>
          </cell>
          <cell r="B60">
            <v>6100090</v>
          </cell>
        </row>
        <row r="61">
          <cell r="A61" t="str">
            <v>CAC107</v>
          </cell>
          <cell r="B61">
            <v>6025010</v>
          </cell>
        </row>
        <row r="62">
          <cell r="A62" t="str">
            <v>CAP101</v>
          </cell>
          <cell r="B62">
            <v>6260147</v>
          </cell>
        </row>
        <row r="63">
          <cell r="A63" t="str">
            <v>CAP102</v>
          </cell>
          <cell r="B63">
            <v>6025010</v>
          </cell>
        </row>
        <row r="64">
          <cell r="A64" t="str">
            <v>CAP201</v>
          </cell>
          <cell r="B64">
            <v>6025005</v>
          </cell>
        </row>
        <row r="65">
          <cell r="A65" t="str">
            <v>CAP202</v>
          </cell>
          <cell r="B65">
            <v>6025010</v>
          </cell>
        </row>
        <row r="66">
          <cell r="A66" t="str">
            <v>CAP301</v>
          </cell>
          <cell r="B66">
            <v>6260090</v>
          </cell>
        </row>
        <row r="67">
          <cell r="A67" t="str">
            <v>CAP302</v>
          </cell>
          <cell r="B67">
            <v>6260090</v>
          </cell>
        </row>
        <row r="68">
          <cell r="A68" t="str">
            <v>CCO101</v>
          </cell>
          <cell r="B68">
            <v>6260090</v>
          </cell>
        </row>
        <row r="69">
          <cell r="A69" t="str">
            <v>DBT101</v>
          </cell>
          <cell r="B69">
            <v>6268060</v>
          </cell>
        </row>
        <row r="70">
          <cell r="A70" t="str">
            <v>DBT102</v>
          </cell>
          <cell r="B70">
            <v>6268060</v>
          </cell>
        </row>
        <row r="71">
          <cell r="A71" t="str">
            <v>DCM101</v>
          </cell>
          <cell r="B71">
            <v>6260600</v>
          </cell>
        </row>
        <row r="72">
          <cell r="A72" t="str">
            <v>DCM201</v>
          </cell>
          <cell r="B72" t="str">
            <v>6061090B</v>
          </cell>
        </row>
        <row r="73">
          <cell r="A73" t="str">
            <v>DCM301</v>
          </cell>
          <cell r="B73">
            <v>6025005</v>
          </cell>
        </row>
        <row r="74">
          <cell r="A74" t="str">
            <v>DCM404</v>
          </cell>
          <cell r="B74">
            <v>6090090</v>
          </cell>
        </row>
        <row r="75">
          <cell r="A75" t="str">
            <v>DED198</v>
          </cell>
          <cell r="B75" t="str">
            <v>626QPAD</v>
          </cell>
        </row>
        <row r="76">
          <cell r="A76" t="str">
            <v>DED199</v>
          </cell>
          <cell r="B76" t="str">
            <v>626QPAD</v>
          </cell>
        </row>
        <row r="77">
          <cell r="A77" t="str">
            <v>DEP101</v>
          </cell>
          <cell r="B77">
            <v>6025100</v>
          </cell>
        </row>
        <row r="78">
          <cell r="A78" t="str">
            <v>DEP102</v>
          </cell>
          <cell r="B78">
            <v>6200090</v>
          </cell>
        </row>
        <row r="79">
          <cell r="A79" t="str">
            <v>DEP103</v>
          </cell>
          <cell r="B79">
            <v>6200090</v>
          </cell>
        </row>
        <row r="80">
          <cell r="A80" t="str">
            <v>DEP104</v>
          </cell>
          <cell r="B80">
            <v>6025100</v>
          </cell>
        </row>
        <row r="81">
          <cell r="A81" t="str">
            <v>DEP105</v>
          </cell>
          <cell r="B81">
            <v>6025100</v>
          </cell>
        </row>
        <row r="82">
          <cell r="A82" t="str">
            <v>DEP106</v>
          </cell>
          <cell r="B82">
            <v>6025100</v>
          </cell>
        </row>
        <row r="83">
          <cell r="A83" t="str">
            <v>DEP107</v>
          </cell>
          <cell r="B83">
            <v>6025100</v>
          </cell>
        </row>
        <row r="84">
          <cell r="A84" t="str">
            <v>DEP108</v>
          </cell>
          <cell r="B84">
            <v>6025100</v>
          </cell>
        </row>
        <row r="85">
          <cell r="A85" t="str">
            <v>DEP109</v>
          </cell>
          <cell r="B85">
            <v>6025100</v>
          </cell>
        </row>
        <row r="86">
          <cell r="A86" t="str">
            <v>DEP110</v>
          </cell>
          <cell r="B86">
            <v>6025100</v>
          </cell>
        </row>
        <row r="87">
          <cell r="A87" t="str">
            <v>DEP111</v>
          </cell>
          <cell r="B87">
            <v>6025100</v>
          </cell>
        </row>
        <row r="88">
          <cell r="A88" t="str">
            <v>DEP112</v>
          </cell>
          <cell r="B88">
            <v>6025100</v>
          </cell>
        </row>
        <row r="89">
          <cell r="A89" t="str">
            <v>DEP113</v>
          </cell>
          <cell r="B89">
            <v>6025100</v>
          </cell>
        </row>
        <row r="90">
          <cell r="A90" t="str">
            <v>DEP114</v>
          </cell>
          <cell r="B90">
            <v>6025100</v>
          </cell>
        </row>
        <row r="91">
          <cell r="A91" t="str">
            <v>DEP115</v>
          </cell>
          <cell r="B91">
            <v>6025100</v>
          </cell>
        </row>
        <row r="92">
          <cell r="A92" t="str">
            <v>DEP116</v>
          </cell>
          <cell r="B92">
            <v>6025100</v>
          </cell>
        </row>
        <row r="93">
          <cell r="A93" t="str">
            <v>DEP117</v>
          </cell>
          <cell r="B93" t="str">
            <v>6025100I</v>
          </cell>
        </row>
        <row r="94">
          <cell r="A94" t="str">
            <v>DEP118</v>
          </cell>
          <cell r="B94">
            <v>8209830</v>
          </cell>
        </row>
        <row r="95">
          <cell r="A95" t="str">
            <v>DEP119</v>
          </cell>
          <cell r="B95">
            <v>8209830</v>
          </cell>
        </row>
        <row r="96">
          <cell r="A96" t="str">
            <v>DEP120</v>
          </cell>
          <cell r="B96">
            <v>6025100</v>
          </cell>
        </row>
        <row r="97">
          <cell r="A97" t="str">
            <v>DEP121</v>
          </cell>
          <cell r="B97">
            <v>6100090</v>
          </cell>
        </row>
        <row r="98">
          <cell r="A98" t="str">
            <v>DEP122</v>
          </cell>
          <cell r="B98">
            <v>6025100</v>
          </cell>
        </row>
        <row r="99">
          <cell r="A99" t="str">
            <v>DEP123</v>
          </cell>
          <cell r="B99">
            <v>6025100</v>
          </cell>
        </row>
        <row r="100">
          <cell r="A100" t="str">
            <v>DEP124</v>
          </cell>
          <cell r="B100">
            <v>6025100</v>
          </cell>
        </row>
        <row r="101">
          <cell r="A101" t="str">
            <v>DEP125</v>
          </cell>
          <cell r="B101">
            <v>6025100</v>
          </cell>
        </row>
        <row r="102">
          <cell r="A102" t="str">
            <v>DEP126</v>
          </cell>
          <cell r="B102">
            <v>8209830</v>
          </cell>
        </row>
        <row r="103">
          <cell r="A103" t="str">
            <v>DEP127</v>
          </cell>
          <cell r="B103">
            <v>8209830</v>
          </cell>
        </row>
        <row r="104">
          <cell r="A104" t="str">
            <v>DEP128</v>
          </cell>
          <cell r="B104">
            <v>8209830</v>
          </cell>
        </row>
        <row r="105">
          <cell r="A105" t="str">
            <v>DEP129</v>
          </cell>
          <cell r="B105">
            <v>8209830</v>
          </cell>
        </row>
        <row r="106">
          <cell r="A106" t="str">
            <v>DEP201</v>
          </cell>
          <cell r="B106">
            <v>6200090</v>
          </cell>
        </row>
        <row r="107">
          <cell r="A107" t="str">
            <v>DEP202</v>
          </cell>
          <cell r="B107">
            <v>6200090</v>
          </cell>
        </row>
        <row r="108">
          <cell r="A108" t="str">
            <v>DEP203</v>
          </cell>
          <cell r="B108">
            <v>6025100</v>
          </cell>
        </row>
        <row r="109">
          <cell r="A109" t="str">
            <v>DEP204</v>
          </cell>
          <cell r="B109">
            <v>6025100</v>
          </cell>
        </row>
        <row r="110">
          <cell r="A110" t="str">
            <v>DEP205</v>
          </cell>
          <cell r="B110">
            <v>6025100</v>
          </cell>
        </row>
        <row r="111">
          <cell r="A111" t="str">
            <v>DEP206</v>
          </cell>
          <cell r="B111">
            <v>6025100</v>
          </cell>
        </row>
        <row r="112">
          <cell r="A112" t="str">
            <v>DEP207</v>
          </cell>
          <cell r="B112">
            <v>6025100</v>
          </cell>
        </row>
        <row r="113">
          <cell r="A113" t="str">
            <v>DEP208</v>
          </cell>
          <cell r="B113">
            <v>6025100</v>
          </cell>
        </row>
        <row r="114">
          <cell r="A114" t="str">
            <v>DEP209</v>
          </cell>
          <cell r="B114">
            <v>6025100</v>
          </cell>
        </row>
        <row r="115">
          <cell r="A115" t="str">
            <v>DEP210</v>
          </cell>
          <cell r="B115">
            <v>6025100</v>
          </cell>
        </row>
        <row r="116">
          <cell r="A116" t="str">
            <v>DEP211</v>
          </cell>
          <cell r="B116">
            <v>6025100</v>
          </cell>
        </row>
        <row r="117">
          <cell r="A117" t="str">
            <v>DEP212</v>
          </cell>
          <cell r="B117">
            <v>6025100</v>
          </cell>
        </row>
        <row r="118">
          <cell r="A118" t="str">
            <v>DEP213</v>
          </cell>
          <cell r="B118">
            <v>6025100</v>
          </cell>
        </row>
        <row r="119">
          <cell r="A119" t="str">
            <v>DEP214</v>
          </cell>
          <cell r="B119">
            <v>6025100</v>
          </cell>
        </row>
        <row r="120">
          <cell r="A120" t="str">
            <v>DEP215</v>
          </cell>
          <cell r="B120">
            <v>6025100</v>
          </cell>
        </row>
        <row r="121">
          <cell r="A121" t="str">
            <v>DEP301</v>
          </cell>
          <cell r="B121">
            <v>6025100</v>
          </cell>
        </row>
        <row r="122">
          <cell r="A122" t="str">
            <v>DEP302</v>
          </cell>
          <cell r="B122">
            <v>6025100</v>
          </cell>
        </row>
        <row r="123">
          <cell r="A123" t="str">
            <v>DEP303</v>
          </cell>
          <cell r="B123">
            <v>6025100</v>
          </cell>
        </row>
        <row r="124">
          <cell r="A124" t="str">
            <v>DEP304</v>
          </cell>
          <cell r="B124">
            <v>6025100</v>
          </cell>
        </row>
        <row r="125">
          <cell r="A125" t="str">
            <v>DEP305</v>
          </cell>
          <cell r="B125">
            <v>6025100</v>
          </cell>
        </row>
        <row r="126">
          <cell r="A126" t="str">
            <v>DEP306</v>
          </cell>
          <cell r="B126">
            <v>6025100</v>
          </cell>
        </row>
        <row r="127">
          <cell r="A127" t="str">
            <v>DPT101</v>
          </cell>
          <cell r="B127">
            <v>6011090</v>
          </cell>
        </row>
        <row r="128">
          <cell r="A128" t="str">
            <v>DRD101</v>
          </cell>
          <cell r="B128">
            <v>6040050</v>
          </cell>
        </row>
        <row r="129">
          <cell r="A129" t="str">
            <v>ECA101</v>
          </cell>
          <cell r="B129">
            <v>6025005</v>
          </cell>
        </row>
        <row r="130">
          <cell r="A130" t="str">
            <v>ELC101</v>
          </cell>
          <cell r="B130">
            <v>6025010</v>
          </cell>
        </row>
        <row r="131">
          <cell r="A131" t="str">
            <v>EMP101</v>
          </cell>
          <cell r="B131">
            <v>6241010</v>
          </cell>
        </row>
        <row r="132">
          <cell r="A132" t="str">
            <v>EMP102</v>
          </cell>
          <cell r="B132">
            <v>6250095</v>
          </cell>
        </row>
        <row r="133">
          <cell r="A133" t="str">
            <v>EMP103</v>
          </cell>
          <cell r="B133">
            <v>6250090</v>
          </cell>
        </row>
        <row r="134">
          <cell r="A134" t="str">
            <v>EMP104</v>
          </cell>
          <cell r="B134">
            <v>6241010</v>
          </cell>
        </row>
        <row r="135">
          <cell r="A135" t="str">
            <v>EMP105</v>
          </cell>
          <cell r="B135">
            <v>6241010</v>
          </cell>
        </row>
        <row r="136">
          <cell r="A136" t="str">
            <v>EMP106</v>
          </cell>
          <cell r="B136">
            <v>6241010</v>
          </cell>
        </row>
        <row r="137">
          <cell r="A137" t="str">
            <v>EMP107</v>
          </cell>
          <cell r="B137">
            <v>6241010</v>
          </cell>
        </row>
        <row r="138">
          <cell r="A138" t="str">
            <v>EMP108</v>
          </cell>
          <cell r="B138">
            <v>6241010</v>
          </cell>
        </row>
        <row r="139">
          <cell r="A139" t="str">
            <v>EMP109</v>
          </cell>
          <cell r="B139">
            <v>6241010</v>
          </cell>
        </row>
        <row r="140">
          <cell r="A140" t="str">
            <v>EMP110</v>
          </cell>
          <cell r="B140">
            <v>6241010</v>
          </cell>
        </row>
        <row r="141">
          <cell r="A141" t="str">
            <v>EMP111</v>
          </cell>
          <cell r="B141">
            <v>6241010</v>
          </cell>
        </row>
        <row r="142">
          <cell r="A142" t="str">
            <v>EMP112</v>
          </cell>
          <cell r="B142">
            <v>6241010</v>
          </cell>
        </row>
        <row r="143">
          <cell r="A143" t="str">
            <v>EMP201</v>
          </cell>
          <cell r="B143">
            <v>6130090</v>
          </cell>
        </row>
        <row r="144">
          <cell r="A144" t="str">
            <v>EMP301</v>
          </cell>
          <cell r="B144">
            <v>6250090</v>
          </cell>
        </row>
        <row r="145">
          <cell r="A145" t="str">
            <v>EMP302</v>
          </cell>
          <cell r="B145">
            <v>6250090</v>
          </cell>
        </row>
        <row r="146">
          <cell r="A146" t="str">
            <v>EMP401</v>
          </cell>
          <cell r="B146">
            <v>6250090</v>
          </cell>
        </row>
        <row r="147">
          <cell r="A147" t="str">
            <v>EMP501</v>
          </cell>
          <cell r="B147">
            <v>6130080</v>
          </cell>
        </row>
        <row r="148">
          <cell r="A148" t="str">
            <v>EMP602</v>
          </cell>
          <cell r="B148">
            <v>6130080</v>
          </cell>
        </row>
        <row r="149">
          <cell r="A149" t="str">
            <v>EMP603</v>
          </cell>
          <cell r="B149">
            <v>6130080</v>
          </cell>
        </row>
        <row r="150">
          <cell r="A150" t="str">
            <v>EMP701</v>
          </cell>
          <cell r="B150">
            <v>6250090</v>
          </cell>
        </row>
        <row r="151">
          <cell r="A151" t="str">
            <v>EMP702</v>
          </cell>
          <cell r="B151">
            <v>6250090</v>
          </cell>
        </row>
        <row r="152">
          <cell r="A152" t="str">
            <v>EMP801</v>
          </cell>
          <cell r="B152">
            <v>6249010</v>
          </cell>
        </row>
        <row r="153">
          <cell r="A153" t="str">
            <v>EMP802</v>
          </cell>
          <cell r="B153">
            <v>6250095</v>
          </cell>
        </row>
        <row r="154">
          <cell r="A154" t="str">
            <v>EMP803</v>
          </cell>
          <cell r="B154" t="str">
            <v>6250090C</v>
          </cell>
        </row>
        <row r="155">
          <cell r="A155" t="str">
            <v>EMP804</v>
          </cell>
          <cell r="B155">
            <v>6250095</v>
          </cell>
        </row>
        <row r="156">
          <cell r="A156" t="str">
            <v>EMP806</v>
          </cell>
          <cell r="B156">
            <v>6250095</v>
          </cell>
        </row>
        <row r="157">
          <cell r="A157" t="str">
            <v>EMP807</v>
          </cell>
          <cell r="B157">
            <v>6250095</v>
          </cell>
        </row>
        <row r="158">
          <cell r="A158" t="str">
            <v>EMP808</v>
          </cell>
          <cell r="B158">
            <v>6250095</v>
          </cell>
        </row>
        <row r="159">
          <cell r="A159" t="str">
            <v>EMP809</v>
          </cell>
          <cell r="B159">
            <v>6250095</v>
          </cell>
        </row>
        <row r="160">
          <cell r="A160" t="str">
            <v>EMP810</v>
          </cell>
          <cell r="B160">
            <v>6250090</v>
          </cell>
        </row>
        <row r="161">
          <cell r="A161" t="str">
            <v>EMP811</v>
          </cell>
          <cell r="B161">
            <v>6250095</v>
          </cell>
        </row>
        <row r="162">
          <cell r="A162" t="str">
            <v>EMP812</v>
          </cell>
          <cell r="B162">
            <v>6250095</v>
          </cell>
        </row>
        <row r="163">
          <cell r="A163" t="str">
            <v>EMP901</v>
          </cell>
          <cell r="B163">
            <v>6130080</v>
          </cell>
        </row>
        <row r="164">
          <cell r="A164" t="str">
            <v>EMP902</v>
          </cell>
          <cell r="B164">
            <v>6120095</v>
          </cell>
        </row>
        <row r="165">
          <cell r="A165" t="str">
            <v>EMP903</v>
          </cell>
          <cell r="B165">
            <v>6241010</v>
          </cell>
        </row>
        <row r="166">
          <cell r="A166" t="str">
            <v>EMP904</v>
          </cell>
          <cell r="B166">
            <v>6241010</v>
          </cell>
        </row>
        <row r="167">
          <cell r="A167" t="str">
            <v>EMP905</v>
          </cell>
          <cell r="B167">
            <v>6130085</v>
          </cell>
        </row>
        <row r="168">
          <cell r="A168" t="str">
            <v>EMP906</v>
          </cell>
          <cell r="B168">
            <v>6130080</v>
          </cell>
        </row>
        <row r="169">
          <cell r="A169" t="str">
            <v>EMP907</v>
          </cell>
          <cell r="B169">
            <v>6241010</v>
          </cell>
        </row>
        <row r="170">
          <cell r="A170" t="str">
            <v>EMP908</v>
          </cell>
          <cell r="B170">
            <v>6130085</v>
          </cell>
        </row>
        <row r="171">
          <cell r="A171" t="str">
            <v>EMP909</v>
          </cell>
          <cell r="B171">
            <v>6130080</v>
          </cell>
        </row>
        <row r="172">
          <cell r="A172" t="str">
            <v>EMP910</v>
          </cell>
          <cell r="B172">
            <v>6130080</v>
          </cell>
        </row>
        <row r="173">
          <cell r="A173" t="str">
            <v>EMP911</v>
          </cell>
          <cell r="B173">
            <v>6130080</v>
          </cell>
        </row>
        <row r="174">
          <cell r="A174" t="str">
            <v>EMP912</v>
          </cell>
          <cell r="B174">
            <v>6130080</v>
          </cell>
        </row>
        <row r="175">
          <cell r="A175" t="str">
            <v>EMP913</v>
          </cell>
          <cell r="B175">
            <v>6241010</v>
          </cell>
        </row>
        <row r="176">
          <cell r="A176" t="str">
            <v>EMP914</v>
          </cell>
          <cell r="B176">
            <v>6241010</v>
          </cell>
        </row>
        <row r="177">
          <cell r="A177" t="str">
            <v>EMPA01</v>
          </cell>
          <cell r="B177">
            <v>6120094</v>
          </cell>
        </row>
        <row r="178">
          <cell r="A178" t="str">
            <v>EMPB01</v>
          </cell>
          <cell r="B178">
            <v>6250090</v>
          </cell>
        </row>
        <row r="179">
          <cell r="A179" t="str">
            <v>EMPC01</v>
          </cell>
          <cell r="B179">
            <v>6250090</v>
          </cell>
        </row>
        <row r="180">
          <cell r="A180" t="str">
            <v>EMPD01</v>
          </cell>
          <cell r="B180">
            <v>6130072</v>
          </cell>
        </row>
        <row r="181">
          <cell r="A181" t="str">
            <v>EMPE01</v>
          </cell>
          <cell r="B181">
            <v>6250090</v>
          </cell>
        </row>
        <row r="182">
          <cell r="A182" t="str">
            <v>EMPF01</v>
          </cell>
          <cell r="B182">
            <v>6130090</v>
          </cell>
        </row>
        <row r="183">
          <cell r="A183" t="str">
            <v>FIN401</v>
          </cell>
          <cell r="B183">
            <v>6181090</v>
          </cell>
        </row>
        <row r="184">
          <cell r="A184" t="str">
            <v>FIN402</v>
          </cell>
          <cell r="B184">
            <v>6061090</v>
          </cell>
        </row>
        <row r="185">
          <cell r="A185" t="str">
            <v>FIN403</v>
          </cell>
          <cell r="B185">
            <v>6189090</v>
          </cell>
        </row>
        <row r="186">
          <cell r="A186" t="str">
            <v>FIN404</v>
          </cell>
          <cell r="B186">
            <v>6189090</v>
          </cell>
        </row>
        <row r="187">
          <cell r="A187" t="str">
            <v>FIN405</v>
          </cell>
          <cell r="B187">
            <v>6189090</v>
          </cell>
        </row>
        <row r="188">
          <cell r="A188" t="str">
            <v>FIN406</v>
          </cell>
          <cell r="B188">
            <v>6189090</v>
          </cell>
        </row>
        <row r="189">
          <cell r="A189" t="str">
            <v>FIN501</v>
          </cell>
          <cell r="B189">
            <v>6260090</v>
          </cell>
        </row>
        <row r="190">
          <cell r="A190" t="str">
            <v>FIN502</v>
          </cell>
          <cell r="B190">
            <v>6260090</v>
          </cell>
        </row>
        <row r="191">
          <cell r="A191" t="str">
            <v>FRN101</v>
          </cell>
          <cell r="B191">
            <v>6045090</v>
          </cell>
        </row>
        <row r="192">
          <cell r="A192" t="str">
            <v>FRN102</v>
          </cell>
          <cell r="B192">
            <v>6045090</v>
          </cell>
        </row>
        <row r="193">
          <cell r="A193" t="str">
            <v>FRN103</v>
          </cell>
          <cell r="B193">
            <v>6045090</v>
          </cell>
        </row>
        <row r="194">
          <cell r="A194" t="str">
            <v>FRN301</v>
          </cell>
          <cell r="B194">
            <v>6260090</v>
          </cell>
        </row>
        <row r="195">
          <cell r="A195" t="str">
            <v>FUL102</v>
          </cell>
          <cell r="B195">
            <v>6025007</v>
          </cell>
        </row>
        <row r="196">
          <cell r="A196" t="str">
            <v>FUL103</v>
          </cell>
          <cell r="B196">
            <v>6025006</v>
          </cell>
        </row>
        <row r="197">
          <cell r="A197" t="str">
            <v>FUL104</v>
          </cell>
          <cell r="B197">
            <v>6100090</v>
          </cell>
        </row>
        <row r="198">
          <cell r="A198" t="str">
            <v>FUL105</v>
          </cell>
          <cell r="B198">
            <v>6025005</v>
          </cell>
        </row>
        <row r="199">
          <cell r="A199" t="str">
            <v>FUL106</v>
          </cell>
          <cell r="B199">
            <v>6025006</v>
          </cell>
        </row>
        <row r="200">
          <cell r="A200" t="str">
            <v>FUL107</v>
          </cell>
          <cell r="B200">
            <v>6100090</v>
          </cell>
        </row>
        <row r="201">
          <cell r="A201" t="str">
            <v>FUL108</v>
          </cell>
          <cell r="B201">
            <v>6025005</v>
          </cell>
        </row>
        <row r="202">
          <cell r="A202" t="str">
            <v>FUL109</v>
          </cell>
          <cell r="B202">
            <v>6090000</v>
          </cell>
        </row>
        <row r="203">
          <cell r="A203" t="str">
            <v>FUL202</v>
          </cell>
          <cell r="B203">
            <v>6025005</v>
          </cell>
        </row>
        <row r="204">
          <cell r="A204" t="str">
            <v>FUL301</v>
          </cell>
          <cell r="B204">
            <v>6175105</v>
          </cell>
        </row>
        <row r="205">
          <cell r="A205" t="str">
            <v>FUL302</v>
          </cell>
          <cell r="B205">
            <v>6025410</v>
          </cell>
        </row>
        <row r="206">
          <cell r="A206" t="str">
            <v>FUL303</v>
          </cell>
          <cell r="B206">
            <v>6175105</v>
          </cell>
        </row>
        <row r="207">
          <cell r="A207" t="str">
            <v>GDW101</v>
          </cell>
          <cell r="B207" t="str">
            <v>6268050T</v>
          </cell>
        </row>
        <row r="208">
          <cell r="A208" t="str">
            <v>GDW102</v>
          </cell>
          <cell r="B208" t="str">
            <v>6268050T</v>
          </cell>
        </row>
        <row r="209">
          <cell r="A209" t="str">
            <v>HOM101</v>
          </cell>
          <cell r="B209">
            <v>6260130</v>
          </cell>
        </row>
        <row r="210">
          <cell r="A210" t="str">
            <v>HOM102</v>
          </cell>
          <cell r="B210">
            <v>6260130</v>
          </cell>
        </row>
        <row r="211">
          <cell r="A211" t="str">
            <v>INC301</v>
          </cell>
          <cell r="B211">
            <v>6061090</v>
          </cell>
        </row>
        <row r="212">
          <cell r="A212" t="str">
            <v>INC501</v>
          </cell>
          <cell r="B212" t="str">
            <v>6063090A</v>
          </cell>
        </row>
        <row r="213">
          <cell r="A213" t="str">
            <v>INC502</v>
          </cell>
          <cell r="B213" t="str">
            <v>6063090A</v>
          </cell>
        </row>
        <row r="214">
          <cell r="A214" t="str">
            <v>INC504</v>
          </cell>
          <cell r="B214" t="str">
            <v>6063090B</v>
          </cell>
        </row>
        <row r="215">
          <cell r="A215" t="str">
            <v>INC505</v>
          </cell>
          <cell r="B215">
            <v>6025010</v>
          </cell>
        </row>
        <row r="216">
          <cell r="A216" t="str">
            <v>INC601</v>
          </cell>
          <cell r="B216">
            <v>6100140</v>
          </cell>
        </row>
        <row r="217">
          <cell r="A217" t="str">
            <v>INC602</v>
          </cell>
          <cell r="B217">
            <v>6011090</v>
          </cell>
        </row>
        <row r="218">
          <cell r="A218" t="str">
            <v>INC603</v>
          </cell>
          <cell r="B218">
            <v>6071090</v>
          </cell>
        </row>
        <row r="219">
          <cell r="A219" t="str">
            <v>INC604</v>
          </cell>
          <cell r="B219">
            <v>6100090</v>
          </cell>
        </row>
        <row r="220">
          <cell r="A220" t="str">
            <v>INC605</v>
          </cell>
          <cell r="B220">
            <v>6100140</v>
          </cell>
        </row>
        <row r="221">
          <cell r="A221" t="str">
            <v>INJ101</v>
          </cell>
          <cell r="B221">
            <v>6260080</v>
          </cell>
        </row>
        <row r="222">
          <cell r="A222" t="str">
            <v>INS101</v>
          </cell>
          <cell r="B222">
            <v>6262020</v>
          </cell>
        </row>
        <row r="223">
          <cell r="A223" t="str">
            <v>INS102</v>
          </cell>
          <cell r="B223">
            <v>6025108</v>
          </cell>
        </row>
        <row r="224">
          <cell r="A224" t="str">
            <v>INS103</v>
          </cell>
          <cell r="B224">
            <v>6262020</v>
          </cell>
        </row>
        <row r="225">
          <cell r="A225" t="str">
            <v>INS201</v>
          </cell>
          <cell r="B225">
            <v>6011090</v>
          </cell>
        </row>
        <row r="226">
          <cell r="A226" t="str">
            <v>INS301</v>
          </cell>
          <cell r="B226">
            <v>6100121</v>
          </cell>
        </row>
        <row r="227">
          <cell r="A227" t="str">
            <v>INT101</v>
          </cell>
          <cell r="B227">
            <v>6181090</v>
          </cell>
        </row>
        <row r="228">
          <cell r="A228" t="str">
            <v>INT201</v>
          </cell>
          <cell r="B228">
            <v>6181090</v>
          </cell>
        </row>
        <row r="229">
          <cell r="A229" t="str">
            <v>INT301</v>
          </cell>
          <cell r="B229">
            <v>6181090</v>
          </cell>
        </row>
        <row r="230">
          <cell r="A230" t="str">
            <v>INT302</v>
          </cell>
          <cell r="B230">
            <v>6061090</v>
          </cell>
        </row>
        <row r="231">
          <cell r="A231" t="str">
            <v>INT401</v>
          </cell>
          <cell r="B231">
            <v>6260139</v>
          </cell>
        </row>
        <row r="232">
          <cell r="A232" t="str">
            <v>INT402</v>
          </cell>
          <cell r="B232">
            <v>6181090</v>
          </cell>
        </row>
        <row r="233">
          <cell r="A233" t="str">
            <v>INV101</v>
          </cell>
          <cell r="B233">
            <v>6025430</v>
          </cell>
        </row>
        <row r="234">
          <cell r="A234" t="str">
            <v>ITC101</v>
          </cell>
          <cell r="B234">
            <v>6011090</v>
          </cell>
        </row>
        <row r="235">
          <cell r="A235" t="str">
            <v>ITC102</v>
          </cell>
          <cell r="B235">
            <v>6025100</v>
          </cell>
        </row>
        <row r="236">
          <cell r="A236" t="str">
            <v>ITC103</v>
          </cell>
          <cell r="B236">
            <v>6011090</v>
          </cell>
        </row>
        <row r="237">
          <cell r="A237" t="str">
            <v>ITC104</v>
          </cell>
          <cell r="B237">
            <v>6025100</v>
          </cell>
        </row>
        <row r="238">
          <cell r="A238" t="str">
            <v>ITC105</v>
          </cell>
          <cell r="B238">
            <v>6011090</v>
          </cell>
        </row>
        <row r="239">
          <cell r="A239" t="str">
            <v>ITC106</v>
          </cell>
          <cell r="B239">
            <v>6025100</v>
          </cell>
        </row>
        <row r="240">
          <cell r="A240" t="str">
            <v>LES101</v>
          </cell>
          <cell r="B240">
            <v>6100105</v>
          </cell>
        </row>
        <row r="241">
          <cell r="A241" t="str">
            <v>LES102</v>
          </cell>
          <cell r="B241">
            <v>6181090</v>
          </cell>
        </row>
        <row r="242">
          <cell r="A242" t="str">
            <v>LID101</v>
          </cell>
          <cell r="B242">
            <v>6100090</v>
          </cell>
        </row>
        <row r="243">
          <cell r="A243" t="str">
            <v>M10001</v>
          </cell>
          <cell r="B243" t="str">
            <v>6101010I</v>
          </cell>
        </row>
        <row r="244">
          <cell r="A244" t="str">
            <v>M10008</v>
          </cell>
          <cell r="B244">
            <v>6262020</v>
          </cell>
        </row>
        <row r="245">
          <cell r="A245" t="str">
            <v>M10020</v>
          </cell>
          <cell r="B245" t="str">
            <v>6063010I</v>
          </cell>
        </row>
        <row r="246">
          <cell r="A246" t="str">
            <v>M10022</v>
          </cell>
          <cell r="B246">
            <v>6262020</v>
          </cell>
        </row>
        <row r="247">
          <cell r="A247" t="str">
            <v>MBOK01</v>
          </cell>
          <cell r="B247">
            <v>6100090</v>
          </cell>
        </row>
        <row r="248">
          <cell r="A248" t="str">
            <v>MEL101</v>
          </cell>
          <cell r="B248">
            <v>6260040</v>
          </cell>
        </row>
        <row r="249">
          <cell r="A249" t="str">
            <v>MIX101</v>
          </cell>
          <cell r="B249">
            <v>6025005</v>
          </cell>
        </row>
        <row r="250">
          <cell r="A250" t="str">
            <v>MTAX01</v>
          </cell>
          <cell r="B250">
            <v>6130090</v>
          </cell>
        </row>
        <row r="251">
          <cell r="A251" t="str">
            <v>MTAX02</v>
          </cell>
          <cell r="B251">
            <v>6025005</v>
          </cell>
        </row>
        <row r="252">
          <cell r="A252" t="str">
            <v>NUC101</v>
          </cell>
          <cell r="B252">
            <v>6025005</v>
          </cell>
        </row>
        <row r="253">
          <cell r="A253" t="str">
            <v>NUC102</v>
          </cell>
          <cell r="B253">
            <v>6025005</v>
          </cell>
        </row>
        <row r="254">
          <cell r="A254" t="str">
            <v>NUC103</v>
          </cell>
          <cell r="B254">
            <v>6130090</v>
          </cell>
        </row>
        <row r="255">
          <cell r="A255" t="str">
            <v>NUC104</v>
          </cell>
          <cell r="B255" t="str">
            <v>6100116T</v>
          </cell>
        </row>
        <row r="256">
          <cell r="A256" t="str">
            <v>NUC105</v>
          </cell>
          <cell r="B256">
            <v>6025430</v>
          </cell>
        </row>
        <row r="257">
          <cell r="A257" t="str">
            <v>NUC106</v>
          </cell>
          <cell r="B257">
            <v>6200090</v>
          </cell>
        </row>
        <row r="258">
          <cell r="A258" t="str">
            <v>ORG101</v>
          </cell>
          <cell r="B258">
            <v>6268050</v>
          </cell>
        </row>
        <row r="259">
          <cell r="A259" t="str">
            <v>POL101</v>
          </cell>
          <cell r="B259">
            <v>6260205</v>
          </cell>
        </row>
        <row r="260">
          <cell r="A260" t="str">
            <v>POL201</v>
          </cell>
          <cell r="B260">
            <v>6260091</v>
          </cell>
        </row>
        <row r="261">
          <cell r="A261" t="str">
            <v>POL301</v>
          </cell>
          <cell r="B261">
            <v>6260015</v>
          </cell>
        </row>
        <row r="262">
          <cell r="A262" t="str">
            <v>PPD101</v>
          </cell>
          <cell r="B262">
            <v>6025093</v>
          </cell>
        </row>
        <row r="263">
          <cell r="A263" t="str">
            <v>PPD201</v>
          </cell>
          <cell r="B263">
            <v>6025010</v>
          </cell>
        </row>
        <row r="264">
          <cell r="A264" t="str">
            <v>PPD202</v>
          </cell>
          <cell r="B264">
            <v>6175101</v>
          </cell>
        </row>
        <row r="265">
          <cell r="A265" t="str">
            <v>PPD203</v>
          </cell>
          <cell r="B265">
            <v>6025005</v>
          </cell>
        </row>
        <row r="266">
          <cell r="A266" t="str">
            <v>PPD205</v>
          </cell>
          <cell r="B266">
            <v>6025092</v>
          </cell>
        </row>
        <row r="267">
          <cell r="A267" t="str">
            <v>PRP101</v>
          </cell>
          <cell r="B267">
            <v>6025165</v>
          </cell>
        </row>
        <row r="268">
          <cell r="A268" t="str">
            <v>PRP102</v>
          </cell>
          <cell r="B268">
            <v>6025165</v>
          </cell>
        </row>
        <row r="269">
          <cell r="A269" t="str">
            <v>PSP101</v>
          </cell>
          <cell r="B269" t="str">
            <v>610017D</v>
          </cell>
        </row>
        <row r="270">
          <cell r="A270" t="str">
            <v>PSP102</v>
          </cell>
          <cell r="B270" t="str">
            <v>610017D</v>
          </cell>
        </row>
        <row r="271">
          <cell r="A271" t="str">
            <v>PSP103</v>
          </cell>
          <cell r="B271" t="str">
            <v>610017D</v>
          </cell>
        </row>
        <row r="272">
          <cell r="A272" t="str">
            <v>PSP104</v>
          </cell>
          <cell r="B272" t="str">
            <v>610017D</v>
          </cell>
        </row>
        <row r="273">
          <cell r="A273" t="str">
            <v>PSP105</v>
          </cell>
          <cell r="B273" t="str">
            <v>610017D</v>
          </cell>
        </row>
        <row r="274">
          <cell r="A274" t="str">
            <v>PSP106</v>
          </cell>
          <cell r="B274" t="str">
            <v>610017D</v>
          </cell>
        </row>
        <row r="275">
          <cell r="A275" t="str">
            <v>PSP107</v>
          </cell>
          <cell r="B275" t="str">
            <v xml:space="preserve">610017D </v>
          </cell>
        </row>
        <row r="276">
          <cell r="A276" t="str">
            <v>PSP115</v>
          </cell>
          <cell r="B276" t="str">
            <v xml:space="preserve">610017D </v>
          </cell>
        </row>
        <row r="277">
          <cell r="A277" t="str">
            <v>PSP121</v>
          </cell>
          <cell r="B277" t="str">
            <v>610017D</v>
          </cell>
        </row>
        <row r="278">
          <cell r="A278" t="str">
            <v>PSP122</v>
          </cell>
          <cell r="B278" t="str">
            <v>610017D</v>
          </cell>
        </row>
        <row r="279">
          <cell r="A279" t="str">
            <v>PSP130</v>
          </cell>
          <cell r="B279" t="str">
            <v xml:space="preserve">610017D </v>
          </cell>
        </row>
        <row r="280">
          <cell r="A280" t="str">
            <v>PSP201</v>
          </cell>
          <cell r="B280" t="str">
            <v>610017D</v>
          </cell>
        </row>
        <row r="281">
          <cell r="A281" t="str">
            <v>PSPNQH</v>
          </cell>
          <cell r="B281">
            <v>6107108</v>
          </cell>
        </row>
        <row r="282">
          <cell r="A282" t="str">
            <v>PUR101</v>
          </cell>
          <cell r="B282">
            <v>6025125</v>
          </cell>
        </row>
        <row r="283">
          <cell r="A283" t="str">
            <v>PUR102</v>
          </cell>
          <cell r="B283">
            <v>6025125</v>
          </cell>
        </row>
        <row r="284">
          <cell r="A284" t="str">
            <v>PUR103</v>
          </cell>
          <cell r="B284">
            <v>6025125</v>
          </cell>
        </row>
        <row r="285">
          <cell r="A285" t="str">
            <v>QDF101</v>
          </cell>
          <cell r="B285">
            <v>6100090</v>
          </cell>
        </row>
        <row r="286">
          <cell r="A286" t="str">
            <v>REG101</v>
          </cell>
          <cell r="B286">
            <v>6100090</v>
          </cell>
        </row>
        <row r="287">
          <cell r="A287" t="str">
            <v>REM101</v>
          </cell>
          <cell r="B287">
            <v>6025450</v>
          </cell>
        </row>
        <row r="288">
          <cell r="A288" t="str">
            <v>REP101</v>
          </cell>
          <cell r="B288">
            <v>6025092</v>
          </cell>
        </row>
        <row r="289">
          <cell r="A289" t="str">
            <v>REP201</v>
          </cell>
          <cell r="B289">
            <v>6025092</v>
          </cell>
        </row>
        <row r="290">
          <cell r="A290" t="str">
            <v>REP204</v>
          </cell>
          <cell r="B290">
            <v>6025460</v>
          </cell>
        </row>
        <row r="291">
          <cell r="A291" t="str">
            <v>REP301</v>
          </cell>
          <cell r="B291">
            <v>6025092</v>
          </cell>
        </row>
        <row r="292">
          <cell r="A292" t="str">
            <v>REP302</v>
          </cell>
          <cell r="B292">
            <v>6140090</v>
          </cell>
        </row>
        <row r="293">
          <cell r="A293" t="str">
            <v>REP501</v>
          </cell>
          <cell r="B293">
            <v>6140090</v>
          </cell>
        </row>
        <row r="294">
          <cell r="A294" t="str">
            <v>REP502</v>
          </cell>
          <cell r="B294">
            <v>6200090</v>
          </cell>
        </row>
        <row r="295">
          <cell r="A295" t="str">
            <v>REP503</v>
          </cell>
          <cell r="B295">
            <v>6140090</v>
          </cell>
        </row>
        <row r="296">
          <cell r="A296" t="str">
            <v>RES101</v>
          </cell>
          <cell r="B296">
            <v>6025130</v>
          </cell>
        </row>
        <row r="297">
          <cell r="A297" t="str">
            <v>RES102</v>
          </cell>
          <cell r="B297">
            <v>6268050</v>
          </cell>
        </row>
        <row r="298">
          <cell r="A298" t="str">
            <v>RES104</v>
          </cell>
          <cell r="B298">
            <v>6025005</v>
          </cell>
        </row>
        <row r="299">
          <cell r="A299" t="str">
            <v>RES106</v>
          </cell>
          <cell r="B299">
            <v>6025005</v>
          </cell>
        </row>
        <row r="300">
          <cell r="A300" t="str">
            <v>RES107</v>
          </cell>
          <cell r="B300">
            <v>6011090</v>
          </cell>
        </row>
        <row r="301">
          <cell r="A301" t="str">
            <v>RES108</v>
          </cell>
          <cell r="B301">
            <v>6025005</v>
          </cell>
        </row>
        <row r="302">
          <cell r="A302" t="str">
            <v>RES109</v>
          </cell>
          <cell r="B302">
            <v>6025005</v>
          </cell>
        </row>
        <row r="303">
          <cell r="A303" t="str">
            <v>RES111</v>
          </cell>
          <cell r="B303">
            <v>6260100</v>
          </cell>
        </row>
        <row r="304">
          <cell r="A304" t="str">
            <v>RES112</v>
          </cell>
          <cell r="B304">
            <v>6025005</v>
          </cell>
        </row>
        <row r="305">
          <cell r="A305" t="str">
            <v>RES113</v>
          </cell>
          <cell r="B305">
            <v>6025125</v>
          </cell>
        </row>
        <row r="306">
          <cell r="A306" t="str">
            <v>RES114</v>
          </cell>
          <cell r="B306">
            <v>6025092</v>
          </cell>
        </row>
        <row r="307">
          <cell r="A307" t="str">
            <v>RES115</v>
          </cell>
          <cell r="B307">
            <v>6011090</v>
          </cell>
        </row>
        <row r="308">
          <cell r="A308" t="str">
            <v>RES116</v>
          </cell>
          <cell r="B308">
            <v>6025005</v>
          </cell>
        </row>
        <row r="309">
          <cell r="A309" t="str">
            <v>RES117</v>
          </cell>
          <cell r="B309">
            <v>6025005</v>
          </cell>
        </row>
        <row r="310">
          <cell r="A310" t="str">
            <v>RES118</v>
          </cell>
          <cell r="B310">
            <v>6150090</v>
          </cell>
        </row>
        <row r="311">
          <cell r="A311" t="str">
            <v>RES119</v>
          </cell>
          <cell r="B311">
            <v>6025092</v>
          </cell>
        </row>
        <row r="312">
          <cell r="A312" t="str">
            <v>RES120</v>
          </cell>
          <cell r="B312">
            <v>6025005</v>
          </cell>
        </row>
        <row r="313">
          <cell r="A313" t="str">
            <v>RES122</v>
          </cell>
          <cell r="B313">
            <v>6025010</v>
          </cell>
        </row>
        <row r="314">
          <cell r="A314" t="str">
            <v>RES124</v>
          </cell>
          <cell r="B314">
            <v>6025010</v>
          </cell>
        </row>
        <row r="315">
          <cell r="A315" t="str">
            <v>RES125</v>
          </cell>
          <cell r="B315">
            <v>6025093</v>
          </cell>
        </row>
        <row r="316">
          <cell r="A316" t="str">
            <v>RES126</v>
          </cell>
          <cell r="B316">
            <v>6025010</v>
          </cell>
        </row>
        <row r="317">
          <cell r="A317" t="str">
            <v>RES127</v>
          </cell>
          <cell r="B317">
            <v>6260015</v>
          </cell>
        </row>
        <row r="318">
          <cell r="A318" t="str">
            <v>RES128</v>
          </cell>
          <cell r="B318">
            <v>6250090</v>
          </cell>
        </row>
        <row r="319">
          <cell r="A319" t="str">
            <v>RES129</v>
          </cell>
          <cell r="B319">
            <v>6260015</v>
          </cell>
        </row>
        <row r="320">
          <cell r="A320" t="str">
            <v>RES130</v>
          </cell>
          <cell r="B320">
            <v>6025010</v>
          </cell>
        </row>
        <row r="321">
          <cell r="A321" t="str">
            <v>RES131</v>
          </cell>
          <cell r="B321">
            <v>6175090</v>
          </cell>
        </row>
        <row r="322">
          <cell r="A322" t="str">
            <v>RES132</v>
          </cell>
          <cell r="B322">
            <v>6025200</v>
          </cell>
        </row>
        <row r="323">
          <cell r="A323" t="str">
            <v>RES133</v>
          </cell>
          <cell r="B323">
            <v>6025005</v>
          </cell>
        </row>
        <row r="324">
          <cell r="A324" t="str">
            <v>RES134</v>
          </cell>
          <cell r="B324">
            <v>6025005</v>
          </cell>
        </row>
        <row r="325">
          <cell r="A325" t="str">
            <v>RES135</v>
          </cell>
          <cell r="B325">
            <v>6011090</v>
          </cell>
        </row>
        <row r="326">
          <cell r="A326" t="str">
            <v>RES136</v>
          </cell>
          <cell r="B326">
            <v>6025005</v>
          </cell>
        </row>
        <row r="327">
          <cell r="A327" t="str">
            <v>RES137</v>
          </cell>
          <cell r="B327">
            <v>6025200</v>
          </cell>
        </row>
        <row r="328">
          <cell r="A328" t="str">
            <v>RES138</v>
          </cell>
          <cell r="B328">
            <v>6025200</v>
          </cell>
        </row>
        <row r="329">
          <cell r="A329" t="str">
            <v>RES202</v>
          </cell>
          <cell r="B329">
            <v>6260270</v>
          </cell>
        </row>
        <row r="330">
          <cell r="A330" t="str">
            <v>RES301</v>
          </cell>
          <cell r="B330">
            <v>6260015</v>
          </cell>
        </row>
        <row r="331">
          <cell r="A331" t="str">
            <v>RES302</v>
          </cell>
          <cell r="B331">
            <v>6100090</v>
          </cell>
        </row>
        <row r="332">
          <cell r="A332" t="str">
            <v>RES401</v>
          </cell>
          <cell r="B332">
            <v>6025139</v>
          </cell>
        </row>
        <row r="333">
          <cell r="A333" t="str">
            <v>RES601</v>
          </cell>
          <cell r="B333">
            <v>6025005</v>
          </cell>
        </row>
        <row r="334">
          <cell r="A334" t="str">
            <v>RES801</v>
          </cell>
          <cell r="B334">
            <v>6011090</v>
          </cell>
        </row>
        <row r="335">
          <cell r="A335" t="str">
            <v>RES802</v>
          </cell>
          <cell r="B335">
            <v>6011090</v>
          </cell>
        </row>
        <row r="336">
          <cell r="A336" t="str">
            <v>RES901</v>
          </cell>
          <cell r="B336">
            <v>6025005</v>
          </cell>
        </row>
        <row r="337">
          <cell r="A337" t="str">
            <v>REV101</v>
          </cell>
          <cell r="B337">
            <v>6100090</v>
          </cell>
        </row>
        <row r="338">
          <cell r="A338" t="str">
            <v>REV102</v>
          </cell>
          <cell r="B338">
            <v>6071090</v>
          </cell>
        </row>
        <row r="339">
          <cell r="A339" t="str">
            <v>REV103</v>
          </cell>
          <cell r="B339">
            <v>6011090</v>
          </cell>
        </row>
        <row r="340">
          <cell r="A340" t="str">
            <v>REV104</v>
          </cell>
          <cell r="B340">
            <v>6071090</v>
          </cell>
        </row>
        <row r="341">
          <cell r="A341" t="str">
            <v>REV105</v>
          </cell>
          <cell r="B341">
            <v>6011090</v>
          </cell>
        </row>
        <row r="342">
          <cell r="A342" t="str">
            <v>RSH101</v>
          </cell>
          <cell r="B342">
            <v>6260160</v>
          </cell>
        </row>
        <row r="343">
          <cell r="A343" t="str">
            <v>RSH102</v>
          </cell>
          <cell r="B343">
            <v>6260111</v>
          </cell>
        </row>
        <row r="344">
          <cell r="A344" t="str">
            <v>RSH103</v>
          </cell>
          <cell r="B344">
            <v>6260160</v>
          </cell>
        </row>
        <row r="345">
          <cell r="A345" t="str">
            <v>RSH104</v>
          </cell>
          <cell r="B345">
            <v>6260160</v>
          </cell>
        </row>
        <row r="346">
          <cell r="A346" t="str">
            <v>RSH105</v>
          </cell>
          <cell r="B346">
            <v>6025005</v>
          </cell>
        </row>
        <row r="347">
          <cell r="A347" t="str">
            <v>SAL101</v>
          </cell>
          <cell r="B347">
            <v>6100090</v>
          </cell>
        </row>
        <row r="348">
          <cell r="A348" t="str">
            <v>SAL102</v>
          </cell>
          <cell r="B348">
            <v>6090000</v>
          </cell>
        </row>
        <row r="349">
          <cell r="A349" t="str">
            <v>SAL203</v>
          </cell>
          <cell r="B349">
            <v>6090000</v>
          </cell>
        </row>
        <row r="350">
          <cell r="A350" t="str">
            <v>SAL204</v>
          </cell>
          <cell r="B350">
            <v>6090000</v>
          </cell>
        </row>
        <row r="351">
          <cell r="A351" t="str">
            <v>SAL205</v>
          </cell>
          <cell r="B351">
            <v>6090000</v>
          </cell>
        </row>
        <row r="352">
          <cell r="A352" t="str">
            <v>SAL301</v>
          </cell>
          <cell r="B352">
            <v>6090000</v>
          </cell>
        </row>
        <row r="353">
          <cell r="A353" t="str">
            <v>SAL401</v>
          </cell>
          <cell r="B353">
            <v>6100095</v>
          </cell>
        </row>
        <row r="354">
          <cell r="A354" t="str">
            <v>SAL501</v>
          </cell>
          <cell r="B354">
            <v>6061090</v>
          </cell>
        </row>
        <row r="355">
          <cell r="A355" t="str">
            <v>SAL601</v>
          </cell>
          <cell r="B355">
            <v>6090000</v>
          </cell>
        </row>
        <row r="356">
          <cell r="A356" t="str">
            <v>SAL602</v>
          </cell>
          <cell r="B356">
            <v>6090000</v>
          </cell>
        </row>
        <row r="357">
          <cell r="A357" t="str">
            <v>SAL701</v>
          </cell>
          <cell r="B357">
            <v>6090000</v>
          </cell>
        </row>
        <row r="358">
          <cell r="A358" t="str">
            <v>SAL805</v>
          </cell>
          <cell r="B358">
            <v>6011090</v>
          </cell>
        </row>
        <row r="359">
          <cell r="A359" t="str">
            <v>SAL806</v>
          </cell>
          <cell r="B359">
            <v>6011090</v>
          </cell>
        </row>
        <row r="360">
          <cell r="A360" t="str">
            <v>SAL807</v>
          </cell>
          <cell r="B360">
            <v>6011090</v>
          </cell>
        </row>
        <row r="361">
          <cell r="A361" t="str">
            <v>SAL808</v>
          </cell>
          <cell r="B361">
            <v>6090000</v>
          </cell>
        </row>
        <row r="362">
          <cell r="A362" t="str">
            <v>SAL901</v>
          </cell>
          <cell r="B362">
            <v>6011090</v>
          </cell>
        </row>
        <row r="363">
          <cell r="A363" t="str">
            <v>SIT401</v>
          </cell>
          <cell r="B363">
            <v>6175090</v>
          </cell>
        </row>
        <row r="364">
          <cell r="A364" t="str">
            <v>SIT402</v>
          </cell>
          <cell r="B364">
            <v>6175101</v>
          </cell>
        </row>
        <row r="365">
          <cell r="A365" t="str">
            <v>SIT403</v>
          </cell>
          <cell r="B365">
            <v>6175106</v>
          </cell>
        </row>
        <row r="366">
          <cell r="A366" t="str">
            <v>SIT404</v>
          </cell>
          <cell r="B366">
            <v>6175101</v>
          </cell>
        </row>
        <row r="367">
          <cell r="A367" t="str">
            <v>SIT405</v>
          </cell>
          <cell r="B367">
            <v>6175101</v>
          </cell>
        </row>
        <row r="368">
          <cell r="A368" t="str">
            <v>SJR101</v>
          </cell>
          <cell r="B368">
            <v>6025005</v>
          </cell>
        </row>
        <row r="369">
          <cell r="A369" t="str">
            <v>SJR102</v>
          </cell>
          <cell r="B369">
            <v>6181097</v>
          </cell>
        </row>
        <row r="370">
          <cell r="A370" t="str">
            <v>STM101</v>
          </cell>
          <cell r="B370">
            <v>6260015</v>
          </cell>
        </row>
        <row r="371">
          <cell r="A371" t="str">
            <v>STM201</v>
          </cell>
          <cell r="B371" t="str">
            <v>6061090A</v>
          </cell>
        </row>
        <row r="372">
          <cell r="A372" t="str">
            <v>STM301</v>
          </cell>
          <cell r="B372">
            <v>6025092</v>
          </cell>
        </row>
        <row r="373">
          <cell r="A373" t="str">
            <v>STM302</v>
          </cell>
          <cell r="B373">
            <v>6061090</v>
          </cell>
        </row>
        <row r="374">
          <cell r="A374" t="str">
            <v>STM303</v>
          </cell>
          <cell r="B374">
            <v>6260015</v>
          </cell>
        </row>
        <row r="375">
          <cell r="A375" t="str">
            <v>STM304</v>
          </cell>
          <cell r="B375">
            <v>6025092</v>
          </cell>
        </row>
        <row r="376">
          <cell r="A376" t="str">
            <v>STM305</v>
          </cell>
          <cell r="B376">
            <v>6025092</v>
          </cell>
        </row>
        <row r="377">
          <cell r="A377" t="str">
            <v>STM306</v>
          </cell>
          <cell r="B377">
            <v>6025092</v>
          </cell>
        </row>
        <row r="378">
          <cell r="A378" t="str">
            <v>STM307</v>
          </cell>
          <cell r="B378">
            <v>6025092</v>
          </cell>
        </row>
        <row r="379">
          <cell r="A379" t="str">
            <v>STM308</v>
          </cell>
          <cell r="B379">
            <v>6025092</v>
          </cell>
        </row>
        <row r="380">
          <cell r="A380" t="str">
            <v>STM401</v>
          </cell>
          <cell r="B380">
            <v>6200090</v>
          </cell>
        </row>
        <row r="381">
          <cell r="A381" t="str">
            <v>STM402</v>
          </cell>
          <cell r="B381">
            <v>6200090</v>
          </cell>
        </row>
        <row r="382">
          <cell r="A382" t="str">
            <v>STM404</v>
          </cell>
          <cell r="B382">
            <v>6025005</v>
          </cell>
        </row>
        <row r="383">
          <cell r="A383" t="str">
            <v>STM406</v>
          </cell>
          <cell r="B383">
            <v>6025005</v>
          </cell>
        </row>
        <row r="384">
          <cell r="A384" t="str">
            <v>STM407</v>
          </cell>
          <cell r="B384">
            <v>6200090</v>
          </cell>
        </row>
        <row r="385">
          <cell r="A385" t="str">
            <v>STM408</v>
          </cell>
          <cell r="B385">
            <v>6025005</v>
          </cell>
        </row>
        <row r="386">
          <cell r="A386" t="str">
            <v>STM409</v>
          </cell>
          <cell r="B386">
            <v>6260015</v>
          </cell>
        </row>
        <row r="387">
          <cell r="A387" t="str">
            <v>STM410</v>
          </cell>
          <cell r="B387">
            <v>6025092</v>
          </cell>
        </row>
        <row r="388">
          <cell r="A388" t="str">
            <v>STM411</v>
          </cell>
          <cell r="B388">
            <v>6025092</v>
          </cell>
        </row>
        <row r="389">
          <cell r="A389" t="str">
            <v>STP101</v>
          </cell>
          <cell r="B389">
            <v>6175106</v>
          </cell>
        </row>
        <row r="390">
          <cell r="A390" t="str">
            <v>SUB101</v>
          </cell>
          <cell r="B390">
            <v>6107084</v>
          </cell>
        </row>
        <row r="391">
          <cell r="A391" t="str">
            <v>SUP101</v>
          </cell>
          <cell r="B391">
            <v>6025005</v>
          </cell>
        </row>
        <row r="392">
          <cell r="A392" t="str">
            <v>TEP101</v>
          </cell>
          <cell r="B392" t="str">
            <v>610017D</v>
          </cell>
        </row>
        <row r="393">
          <cell r="A393" t="str">
            <v>TEP102</v>
          </cell>
          <cell r="B393" t="str">
            <v>610017D</v>
          </cell>
        </row>
        <row r="394">
          <cell r="A394" t="str">
            <v>TEP103</v>
          </cell>
          <cell r="B394" t="str">
            <v>610017D</v>
          </cell>
        </row>
        <row r="395">
          <cell r="A395" t="str">
            <v>TEP104</v>
          </cell>
          <cell r="B395" t="str">
            <v>610017D</v>
          </cell>
        </row>
        <row r="396">
          <cell r="A396" t="str">
            <v>TEP105</v>
          </cell>
          <cell r="B396" t="str">
            <v>610017D</v>
          </cell>
        </row>
        <row r="397">
          <cell r="A397" t="str">
            <v>TEP106</v>
          </cell>
          <cell r="B397" t="str">
            <v>610017D</v>
          </cell>
        </row>
        <row r="398">
          <cell r="A398" t="str">
            <v>TEP107</v>
          </cell>
          <cell r="B398" t="str">
            <v>610017D</v>
          </cell>
        </row>
        <row r="399">
          <cell r="A399" t="str">
            <v>TEP108</v>
          </cell>
          <cell r="B399" t="str">
            <v>610017D</v>
          </cell>
        </row>
        <row r="400">
          <cell r="A400" t="str">
            <v>TEP109</v>
          </cell>
          <cell r="B400" t="str">
            <v xml:space="preserve">610017D </v>
          </cell>
        </row>
        <row r="401">
          <cell r="A401" t="str">
            <v>TEP110</v>
          </cell>
          <cell r="B401" t="str">
            <v xml:space="preserve">610017D </v>
          </cell>
        </row>
        <row r="402">
          <cell r="A402" t="str">
            <v>TEP111</v>
          </cell>
          <cell r="B402" t="str">
            <v>610017D</v>
          </cell>
        </row>
        <row r="403">
          <cell r="A403" t="str">
            <v>TEX201</v>
          </cell>
          <cell r="B403">
            <v>8207090</v>
          </cell>
        </row>
        <row r="404">
          <cell r="A404" t="str">
            <v>TEX202</v>
          </cell>
          <cell r="B404" t="str">
            <v>8TX2002</v>
          </cell>
        </row>
        <row r="405">
          <cell r="A405" t="str">
            <v>TRU101</v>
          </cell>
          <cell r="B405" t="str">
            <v>610704Z</v>
          </cell>
        </row>
        <row r="406">
          <cell r="A406" t="str">
            <v>UBR102</v>
          </cell>
          <cell r="B406">
            <v>6011090</v>
          </cell>
        </row>
      </sheetData>
      <sheetData sheetId="2">
        <row r="1">
          <cell r="A1" t="str">
            <v>Account</v>
          </cell>
        </row>
      </sheetData>
      <sheetData sheetId="3">
        <row r="1">
          <cell r="A1" t="str">
            <v>Account</v>
          </cell>
          <cell r="B1" t="str">
            <v>CorpTax Account</v>
          </cell>
        </row>
        <row r="2">
          <cell r="A2" t="str">
            <v>ABN101</v>
          </cell>
          <cell r="B2">
            <v>6025420</v>
          </cell>
        </row>
        <row r="3">
          <cell r="A3" t="str">
            <v>ABN102</v>
          </cell>
          <cell r="B3">
            <v>6025420</v>
          </cell>
        </row>
        <row r="4">
          <cell r="A4" t="str">
            <v>ABN103</v>
          </cell>
          <cell r="B4">
            <v>6025420</v>
          </cell>
        </row>
        <row r="5">
          <cell r="A5" t="str">
            <v>AFD101</v>
          </cell>
          <cell r="B5" t="str">
            <v>6181090T</v>
          </cell>
        </row>
        <row r="6">
          <cell r="A6" t="str">
            <v>AFD102</v>
          </cell>
          <cell r="B6">
            <v>6025100</v>
          </cell>
        </row>
        <row r="7">
          <cell r="A7" t="str">
            <v>AFD103</v>
          </cell>
          <cell r="B7" t="str">
            <v>6100116T</v>
          </cell>
        </row>
        <row r="8">
          <cell r="A8" t="str">
            <v>AFD104</v>
          </cell>
          <cell r="B8" t="str">
            <v>6181090T</v>
          </cell>
        </row>
        <row r="9">
          <cell r="A9" t="str">
            <v>AMO101</v>
          </cell>
          <cell r="B9">
            <v>6268050</v>
          </cell>
        </row>
        <row r="10">
          <cell r="A10" t="str">
            <v>AMO102</v>
          </cell>
          <cell r="B10">
            <v>6268051</v>
          </cell>
        </row>
        <row r="11">
          <cell r="A11" t="str">
            <v>AMO103</v>
          </cell>
          <cell r="B11">
            <v>6268050</v>
          </cell>
        </row>
        <row r="12">
          <cell r="A12" t="str">
            <v>AMO104</v>
          </cell>
          <cell r="B12" t="str">
            <v>6268050T</v>
          </cell>
        </row>
        <row r="13">
          <cell r="A13" t="str">
            <v>AMO105</v>
          </cell>
          <cell r="B13">
            <v>6268050</v>
          </cell>
        </row>
        <row r="14">
          <cell r="A14" t="str">
            <v>AMO106</v>
          </cell>
          <cell r="B14" t="str">
            <v>6268050T</v>
          </cell>
        </row>
        <row r="15">
          <cell r="A15" t="str">
            <v>AMO107</v>
          </cell>
          <cell r="B15">
            <v>6268050</v>
          </cell>
        </row>
        <row r="16">
          <cell r="A16" t="str">
            <v>AMO108</v>
          </cell>
          <cell r="B16">
            <v>6268050</v>
          </cell>
        </row>
        <row r="17">
          <cell r="A17" t="str">
            <v>AMO109</v>
          </cell>
          <cell r="B17">
            <v>6100122</v>
          </cell>
        </row>
        <row r="18">
          <cell r="A18" t="str">
            <v>AMO110</v>
          </cell>
          <cell r="B18">
            <v>6268050</v>
          </cell>
        </row>
        <row r="19">
          <cell r="A19" t="str">
            <v>AMO111</v>
          </cell>
          <cell r="B19">
            <v>6100090</v>
          </cell>
        </row>
        <row r="20">
          <cell r="A20" t="str">
            <v>AMO112</v>
          </cell>
          <cell r="B20">
            <v>6100090</v>
          </cell>
        </row>
        <row r="21">
          <cell r="A21" t="str">
            <v>AMO201</v>
          </cell>
          <cell r="B21">
            <v>6061092</v>
          </cell>
        </row>
        <row r="22">
          <cell r="A22" t="str">
            <v>AMO202</v>
          </cell>
          <cell r="B22">
            <v>6181090</v>
          </cell>
        </row>
        <row r="23">
          <cell r="A23" t="str">
            <v>AMO203</v>
          </cell>
          <cell r="B23">
            <v>6181090</v>
          </cell>
        </row>
        <row r="24">
          <cell r="A24" t="str">
            <v>AMO301</v>
          </cell>
          <cell r="B24">
            <v>6090000</v>
          </cell>
        </row>
        <row r="25">
          <cell r="A25" t="str">
            <v>AMO303</v>
          </cell>
          <cell r="B25">
            <v>6090000</v>
          </cell>
        </row>
        <row r="26">
          <cell r="A26" t="str">
            <v>AMO304</v>
          </cell>
          <cell r="B26">
            <v>6090000</v>
          </cell>
        </row>
        <row r="27">
          <cell r="A27" t="str">
            <v>AMO305</v>
          </cell>
          <cell r="B27">
            <v>6090000</v>
          </cell>
        </row>
        <row r="28">
          <cell r="A28" t="str">
            <v>AMO306</v>
          </cell>
          <cell r="B28">
            <v>6090000</v>
          </cell>
        </row>
        <row r="29">
          <cell r="A29" t="str">
            <v>AMO307</v>
          </cell>
          <cell r="B29">
            <v>6090000</v>
          </cell>
        </row>
        <row r="30">
          <cell r="A30" t="str">
            <v>AMO308</v>
          </cell>
          <cell r="B30">
            <v>6090000</v>
          </cell>
        </row>
        <row r="31">
          <cell r="A31" t="str">
            <v>AMO501</v>
          </cell>
          <cell r="B31">
            <v>6100140</v>
          </cell>
        </row>
        <row r="32">
          <cell r="A32" t="str">
            <v>AMO601</v>
          </cell>
          <cell r="B32" t="str">
            <v>6268050T</v>
          </cell>
        </row>
        <row r="33">
          <cell r="A33" t="str">
            <v>AMO701</v>
          </cell>
          <cell r="B33" t="str">
            <v>6268050T</v>
          </cell>
        </row>
        <row r="34">
          <cell r="A34" t="str">
            <v>BAD101</v>
          </cell>
          <cell r="B34">
            <v>6150090</v>
          </cell>
        </row>
        <row r="35">
          <cell r="A35" t="str">
            <v>BAD201</v>
          </cell>
          <cell r="B35">
            <v>6107108</v>
          </cell>
        </row>
        <row r="36">
          <cell r="A36" t="str">
            <v>BAD301</v>
          </cell>
          <cell r="B36">
            <v>6107108</v>
          </cell>
        </row>
        <row r="37">
          <cell r="A37" t="str">
            <v>BAD302</v>
          </cell>
          <cell r="B37">
            <v>6107108</v>
          </cell>
        </row>
        <row r="38">
          <cell r="A38" t="str">
            <v>BAD303</v>
          </cell>
          <cell r="B38">
            <v>6107108</v>
          </cell>
        </row>
        <row r="39">
          <cell r="A39" t="str">
            <v>BAD304</v>
          </cell>
          <cell r="B39">
            <v>6107108</v>
          </cell>
        </row>
        <row r="40">
          <cell r="A40" t="str">
            <v>BAD401</v>
          </cell>
          <cell r="B40">
            <v>6107108</v>
          </cell>
        </row>
        <row r="41">
          <cell r="A41" t="str">
            <v>BAD402</v>
          </cell>
          <cell r="B41">
            <v>6107108</v>
          </cell>
        </row>
        <row r="42">
          <cell r="A42" t="str">
            <v>BAD403</v>
          </cell>
          <cell r="B42">
            <v>6107108</v>
          </cell>
        </row>
        <row r="43">
          <cell r="A43" t="str">
            <v>BAD404</v>
          </cell>
          <cell r="B43">
            <v>6107108</v>
          </cell>
        </row>
        <row r="44">
          <cell r="A44" t="str">
            <v>BAD501</v>
          </cell>
          <cell r="B44">
            <v>6107108</v>
          </cell>
        </row>
        <row r="45">
          <cell r="A45" t="str">
            <v>BAD502</v>
          </cell>
          <cell r="B45">
            <v>6107108</v>
          </cell>
        </row>
        <row r="46">
          <cell r="A46" t="str">
            <v>BAD503</v>
          </cell>
          <cell r="B46">
            <v>6107108</v>
          </cell>
        </row>
        <row r="47">
          <cell r="A47" t="str">
            <v>BAD504</v>
          </cell>
          <cell r="B47">
            <v>6107108</v>
          </cell>
        </row>
        <row r="48">
          <cell r="A48" t="str">
            <v>BAD505</v>
          </cell>
          <cell r="B48">
            <v>6107108</v>
          </cell>
        </row>
        <row r="49">
          <cell r="A49" t="str">
            <v>BAD506</v>
          </cell>
          <cell r="B49">
            <v>6107108</v>
          </cell>
        </row>
        <row r="50">
          <cell r="A50" t="str">
            <v>BAD601</v>
          </cell>
          <cell r="B50">
            <v>6107108</v>
          </cell>
        </row>
        <row r="51">
          <cell r="A51" t="str">
            <v>BAD602</v>
          </cell>
          <cell r="B51">
            <v>6107108</v>
          </cell>
        </row>
        <row r="52">
          <cell r="A52" t="str">
            <v>BAD603</v>
          </cell>
          <cell r="B52">
            <v>6107108</v>
          </cell>
        </row>
        <row r="53">
          <cell r="A53" t="str">
            <v>BAD604</v>
          </cell>
          <cell r="B53">
            <v>6107108</v>
          </cell>
        </row>
        <row r="54">
          <cell r="A54" t="str">
            <v>BAD605</v>
          </cell>
          <cell r="B54">
            <v>6107108</v>
          </cell>
        </row>
        <row r="55">
          <cell r="A55" t="str">
            <v>BAD606</v>
          </cell>
          <cell r="B55">
            <v>6107108</v>
          </cell>
        </row>
        <row r="56">
          <cell r="A56" t="str">
            <v>BAD607</v>
          </cell>
          <cell r="B56">
            <v>6107108</v>
          </cell>
        </row>
        <row r="57">
          <cell r="A57" t="str">
            <v>BAD608</v>
          </cell>
          <cell r="B57">
            <v>6107108</v>
          </cell>
        </row>
        <row r="58">
          <cell r="A58" t="str">
            <v>BAD609</v>
          </cell>
          <cell r="B58">
            <v>6107108</v>
          </cell>
        </row>
        <row r="59">
          <cell r="A59" t="str">
            <v>BAD996</v>
          </cell>
          <cell r="B59">
            <v>6107108</v>
          </cell>
        </row>
        <row r="60">
          <cell r="A60" t="str">
            <v>BAD997</v>
          </cell>
          <cell r="B60">
            <v>6107108</v>
          </cell>
        </row>
        <row r="61">
          <cell r="A61" t="str">
            <v>BAD998</v>
          </cell>
          <cell r="B61">
            <v>6107108</v>
          </cell>
        </row>
        <row r="62">
          <cell r="A62" t="str">
            <v>BAD999</v>
          </cell>
          <cell r="B62">
            <v>6107108</v>
          </cell>
        </row>
        <row r="63">
          <cell r="A63" t="str">
            <v>CAC101</v>
          </cell>
          <cell r="B63">
            <v>6100100</v>
          </cell>
        </row>
        <row r="64">
          <cell r="A64" t="str">
            <v>CAC102</v>
          </cell>
          <cell r="B64">
            <v>6203090</v>
          </cell>
        </row>
        <row r="65">
          <cell r="A65" t="str">
            <v>CAC104</v>
          </cell>
          <cell r="B65">
            <v>6100090</v>
          </cell>
        </row>
        <row r="66">
          <cell r="A66" t="str">
            <v>CAC106</v>
          </cell>
          <cell r="B66">
            <v>6100090</v>
          </cell>
        </row>
        <row r="67">
          <cell r="A67" t="str">
            <v>CAC107</v>
          </cell>
          <cell r="B67">
            <v>6025010</v>
          </cell>
        </row>
        <row r="68">
          <cell r="A68" t="str">
            <v>CAP101</v>
          </cell>
          <cell r="B68">
            <v>6260147</v>
          </cell>
        </row>
        <row r="69">
          <cell r="A69" t="str">
            <v>CAP102</v>
          </cell>
          <cell r="B69">
            <v>6025010</v>
          </cell>
        </row>
        <row r="70">
          <cell r="A70" t="str">
            <v>CAP201</v>
          </cell>
          <cell r="B70">
            <v>6025005</v>
          </cell>
        </row>
        <row r="71">
          <cell r="A71" t="str">
            <v>CAP202</v>
          </cell>
          <cell r="B71">
            <v>6025010</v>
          </cell>
        </row>
        <row r="72">
          <cell r="A72" t="str">
            <v>CAP301</v>
          </cell>
          <cell r="B72">
            <v>6260090</v>
          </cell>
        </row>
        <row r="73">
          <cell r="A73" t="str">
            <v>CAP302</v>
          </cell>
          <cell r="B73">
            <v>6260090</v>
          </cell>
        </row>
        <row r="74">
          <cell r="A74" t="str">
            <v>CCO101</v>
          </cell>
          <cell r="B74">
            <v>6260090</v>
          </cell>
        </row>
        <row r="75">
          <cell r="A75" t="str">
            <v>DBT101</v>
          </cell>
          <cell r="B75">
            <v>6268060</v>
          </cell>
        </row>
        <row r="76">
          <cell r="A76" t="str">
            <v>DBT102</v>
          </cell>
          <cell r="B76">
            <v>6268060</v>
          </cell>
        </row>
        <row r="77">
          <cell r="A77" t="str">
            <v>DCM101</v>
          </cell>
          <cell r="B77">
            <v>6260600</v>
          </cell>
        </row>
        <row r="78">
          <cell r="A78" t="str">
            <v>DCM201</v>
          </cell>
          <cell r="B78" t="str">
            <v>6061090B</v>
          </cell>
        </row>
        <row r="79">
          <cell r="A79" t="str">
            <v>DCM301</v>
          </cell>
          <cell r="B79">
            <v>6025005</v>
          </cell>
        </row>
        <row r="80">
          <cell r="A80" t="str">
            <v>DCM404</v>
          </cell>
          <cell r="B80">
            <v>6090090</v>
          </cell>
        </row>
        <row r="81">
          <cell r="A81" t="str">
            <v>DED198</v>
          </cell>
          <cell r="B81" t="str">
            <v>626QPAD</v>
          </cell>
        </row>
        <row r="82">
          <cell r="A82" t="str">
            <v>DED199</v>
          </cell>
          <cell r="B82" t="str">
            <v>626QPAD</v>
          </cell>
        </row>
        <row r="83">
          <cell r="A83" t="str">
            <v>DEP101</v>
          </cell>
          <cell r="B83">
            <v>6025100</v>
          </cell>
        </row>
        <row r="84">
          <cell r="A84" t="str">
            <v>DEP102</v>
          </cell>
          <cell r="B84">
            <v>6200090</v>
          </cell>
        </row>
        <row r="85">
          <cell r="A85" t="str">
            <v>DEP103</v>
          </cell>
          <cell r="B85">
            <v>6200090</v>
          </cell>
        </row>
        <row r="86">
          <cell r="A86" t="str">
            <v>DEP104</v>
          </cell>
          <cell r="B86">
            <v>6025100</v>
          </cell>
        </row>
        <row r="87">
          <cell r="A87" t="str">
            <v>DEP105</v>
          </cell>
          <cell r="B87">
            <v>6025100</v>
          </cell>
        </row>
        <row r="88">
          <cell r="A88" t="str">
            <v>DEP106</v>
          </cell>
          <cell r="B88">
            <v>6025100</v>
          </cell>
        </row>
        <row r="89">
          <cell r="A89" t="str">
            <v>DEP107</v>
          </cell>
          <cell r="B89">
            <v>6025100</v>
          </cell>
        </row>
        <row r="90">
          <cell r="A90" t="str">
            <v>DEP108</v>
          </cell>
          <cell r="B90">
            <v>6025100</v>
          </cell>
        </row>
        <row r="91">
          <cell r="A91" t="str">
            <v>DEP109</v>
          </cell>
          <cell r="B91">
            <v>6025100</v>
          </cell>
        </row>
        <row r="92">
          <cell r="A92" t="str">
            <v>DEP110</v>
          </cell>
          <cell r="B92">
            <v>6025100</v>
          </cell>
        </row>
        <row r="93">
          <cell r="A93" t="str">
            <v>DEP111</v>
          </cell>
          <cell r="B93">
            <v>6025100</v>
          </cell>
        </row>
        <row r="94">
          <cell r="A94" t="str">
            <v>DEP112</v>
          </cell>
          <cell r="B94">
            <v>6025100</v>
          </cell>
        </row>
        <row r="95">
          <cell r="A95" t="str">
            <v>DEP113</v>
          </cell>
          <cell r="B95">
            <v>6025100</v>
          </cell>
        </row>
        <row r="96">
          <cell r="A96" t="str">
            <v>DEP114</v>
          </cell>
          <cell r="B96">
            <v>6025100</v>
          </cell>
        </row>
        <row r="97">
          <cell r="A97" t="str">
            <v>DEP115</v>
          </cell>
          <cell r="B97">
            <v>6025100</v>
          </cell>
        </row>
        <row r="98">
          <cell r="A98" t="str">
            <v>DEP116</v>
          </cell>
          <cell r="B98">
            <v>6025100</v>
          </cell>
        </row>
        <row r="99">
          <cell r="A99" t="str">
            <v>DEP117</v>
          </cell>
          <cell r="B99" t="str">
            <v>6025100I</v>
          </cell>
        </row>
        <row r="100">
          <cell r="A100" t="str">
            <v>DEP120</v>
          </cell>
          <cell r="B100">
            <v>6025100</v>
          </cell>
        </row>
        <row r="101">
          <cell r="A101" t="str">
            <v>DEP121</v>
          </cell>
          <cell r="B101">
            <v>6100090</v>
          </cell>
        </row>
        <row r="102">
          <cell r="A102" t="str">
            <v>DEP122</v>
          </cell>
          <cell r="B102">
            <v>6025100</v>
          </cell>
        </row>
        <row r="103">
          <cell r="A103" t="str">
            <v>DEP123</v>
          </cell>
          <cell r="B103">
            <v>6025100</v>
          </cell>
        </row>
        <row r="104">
          <cell r="A104" t="str">
            <v>DEP124</v>
          </cell>
          <cell r="B104">
            <v>6025100</v>
          </cell>
        </row>
        <row r="105">
          <cell r="A105" t="str">
            <v>DEP125</v>
          </cell>
          <cell r="B105">
            <v>6025100</v>
          </cell>
        </row>
        <row r="106">
          <cell r="A106" t="str">
            <v>DEP201</v>
          </cell>
          <cell r="B106">
            <v>6200090</v>
          </cell>
        </row>
        <row r="107">
          <cell r="A107" t="str">
            <v>DEP202</v>
          </cell>
          <cell r="B107">
            <v>6200090</v>
          </cell>
        </row>
        <row r="108">
          <cell r="A108" t="str">
            <v>DEP203</v>
          </cell>
          <cell r="B108">
            <v>6025100</v>
          </cell>
        </row>
        <row r="109">
          <cell r="A109" t="str">
            <v>DEP204</v>
          </cell>
          <cell r="B109">
            <v>6025100</v>
          </cell>
        </row>
        <row r="110">
          <cell r="A110" t="str">
            <v>DEP205</v>
          </cell>
          <cell r="B110">
            <v>6025100</v>
          </cell>
        </row>
        <row r="111">
          <cell r="A111" t="str">
            <v>DEP206</v>
          </cell>
          <cell r="B111">
            <v>6025100</v>
          </cell>
        </row>
        <row r="112">
          <cell r="A112" t="str">
            <v>DEP207</v>
          </cell>
          <cell r="B112">
            <v>6025100</v>
          </cell>
        </row>
        <row r="113">
          <cell r="A113" t="str">
            <v>DEP208</v>
          </cell>
          <cell r="B113">
            <v>6025100</v>
          </cell>
        </row>
        <row r="114">
          <cell r="A114" t="str">
            <v>DEP209</v>
          </cell>
          <cell r="B114">
            <v>6025100</v>
          </cell>
        </row>
        <row r="115">
          <cell r="A115" t="str">
            <v>DEP210</v>
          </cell>
          <cell r="B115">
            <v>6025100</v>
          </cell>
        </row>
        <row r="116">
          <cell r="A116" t="str">
            <v>DEP211</v>
          </cell>
          <cell r="B116">
            <v>6025100</v>
          </cell>
        </row>
        <row r="117">
          <cell r="A117" t="str">
            <v>DEP212</v>
          </cell>
          <cell r="B117">
            <v>6025100</v>
          </cell>
        </row>
        <row r="118">
          <cell r="A118" t="str">
            <v>DEP213</v>
          </cell>
          <cell r="B118">
            <v>6025100</v>
          </cell>
        </row>
        <row r="119">
          <cell r="A119" t="str">
            <v>DEP214</v>
          </cell>
          <cell r="B119">
            <v>6025100</v>
          </cell>
        </row>
        <row r="120">
          <cell r="A120" t="str">
            <v>DEP215</v>
          </cell>
          <cell r="B120">
            <v>6025100</v>
          </cell>
        </row>
        <row r="121">
          <cell r="A121" t="str">
            <v>DEP301</v>
          </cell>
          <cell r="B121">
            <v>6025100</v>
          </cell>
        </row>
        <row r="122">
          <cell r="A122" t="str">
            <v>DEP302</v>
          </cell>
          <cell r="B122">
            <v>6025100</v>
          </cell>
        </row>
        <row r="123">
          <cell r="A123" t="str">
            <v>DEP303</v>
          </cell>
          <cell r="B123">
            <v>6025100</v>
          </cell>
        </row>
        <row r="124">
          <cell r="A124" t="str">
            <v>DEP304</v>
          </cell>
          <cell r="B124">
            <v>6025100</v>
          </cell>
        </row>
        <row r="125">
          <cell r="A125" t="str">
            <v>DEP305</v>
          </cell>
          <cell r="B125">
            <v>6025100</v>
          </cell>
        </row>
        <row r="126">
          <cell r="A126" t="str">
            <v>DEP306</v>
          </cell>
          <cell r="B126">
            <v>6025100</v>
          </cell>
        </row>
        <row r="127">
          <cell r="A127" t="str">
            <v>DPT101</v>
          </cell>
          <cell r="B127">
            <v>6011090</v>
          </cell>
        </row>
        <row r="128">
          <cell r="A128" t="str">
            <v>DRD101</v>
          </cell>
          <cell r="B128">
            <v>6040050</v>
          </cell>
        </row>
        <row r="129">
          <cell r="A129" t="str">
            <v>ECA101</v>
          </cell>
          <cell r="B129">
            <v>6025005</v>
          </cell>
        </row>
        <row r="130">
          <cell r="A130" t="str">
            <v>ELC101</v>
          </cell>
          <cell r="B130">
            <v>6025010</v>
          </cell>
        </row>
        <row r="131">
          <cell r="A131" t="str">
            <v>EMP101</v>
          </cell>
          <cell r="B131">
            <v>6241010</v>
          </cell>
        </row>
        <row r="132">
          <cell r="A132" t="str">
            <v>EMP102</v>
          </cell>
          <cell r="B132">
            <v>6250095</v>
          </cell>
        </row>
        <row r="133">
          <cell r="A133" t="str">
            <v>EMP103</v>
          </cell>
          <cell r="B133">
            <v>6250090</v>
          </cell>
        </row>
        <row r="134">
          <cell r="A134" t="str">
            <v>EMP104</v>
          </cell>
          <cell r="B134">
            <v>6241010</v>
          </cell>
        </row>
        <row r="135">
          <cell r="A135" t="str">
            <v>EMP105</v>
          </cell>
          <cell r="B135">
            <v>6241010</v>
          </cell>
        </row>
        <row r="136">
          <cell r="A136" t="str">
            <v>EMP106</v>
          </cell>
          <cell r="B136">
            <v>6241010</v>
          </cell>
        </row>
        <row r="137">
          <cell r="A137" t="str">
            <v>EMP107</v>
          </cell>
          <cell r="B137">
            <v>6241010</v>
          </cell>
        </row>
        <row r="138">
          <cell r="A138" t="str">
            <v>EMP108</v>
          </cell>
          <cell r="B138">
            <v>6241010</v>
          </cell>
        </row>
        <row r="139">
          <cell r="A139" t="str">
            <v>EMP109</v>
          </cell>
          <cell r="B139">
            <v>6241010</v>
          </cell>
        </row>
        <row r="140">
          <cell r="A140" t="str">
            <v>EMP110</v>
          </cell>
          <cell r="B140">
            <v>6241010</v>
          </cell>
        </row>
        <row r="141">
          <cell r="A141" t="str">
            <v>EMP111</v>
          </cell>
          <cell r="B141">
            <v>6241010</v>
          </cell>
        </row>
        <row r="142">
          <cell r="A142" t="str">
            <v>EMP112</v>
          </cell>
          <cell r="B142">
            <v>6241010</v>
          </cell>
        </row>
        <row r="143">
          <cell r="A143" t="str">
            <v>EMP201</v>
          </cell>
          <cell r="B143">
            <v>6130090</v>
          </cell>
        </row>
        <row r="144">
          <cell r="A144" t="str">
            <v>EMP301</v>
          </cell>
          <cell r="B144">
            <v>6250090</v>
          </cell>
        </row>
        <row r="145">
          <cell r="A145" t="str">
            <v>EMP302</v>
          </cell>
          <cell r="B145">
            <v>6250090</v>
          </cell>
        </row>
        <row r="146">
          <cell r="A146" t="str">
            <v>EMP401</v>
          </cell>
          <cell r="B146">
            <v>6250090</v>
          </cell>
        </row>
        <row r="147">
          <cell r="A147" t="str">
            <v>EMP501</v>
          </cell>
          <cell r="B147">
            <v>6130080</v>
          </cell>
        </row>
        <row r="148">
          <cell r="A148" t="str">
            <v>EMP602</v>
          </cell>
          <cell r="B148">
            <v>6130080</v>
          </cell>
        </row>
        <row r="149">
          <cell r="A149" t="str">
            <v>EMP603</v>
          </cell>
          <cell r="B149">
            <v>6130080</v>
          </cell>
        </row>
        <row r="150">
          <cell r="A150" t="str">
            <v>EMP701</v>
          </cell>
          <cell r="B150">
            <v>6250090</v>
          </cell>
        </row>
        <row r="151">
          <cell r="A151" t="str">
            <v>EMP702</v>
          </cell>
          <cell r="B151">
            <v>6250090</v>
          </cell>
        </row>
        <row r="152">
          <cell r="A152" t="str">
            <v>EMP801</v>
          </cell>
          <cell r="B152">
            <v>6249010</v>
          </cell>
        </row>
        <row r="153">
          <cell r="A153" t="str">
            <v>EMP802</v>
          </cell>
          <cell r="B153">
            <v>6250095</v>
          </cell>
        </row>
        <row r="154">
          <cell r="A154" t="str">
            <v>EMP803</v>
          </cell>
          <cell r="B154" t="str">
            <v>6250090C</v>
          </cell>
        </row>
        <row r="155">
          <cell r="A155" t="str">
            <v>EMP804</v>
          </cell>
          <cell r="B155">
            <v>6250095</v>
          </cell>
        </row>
        <row r="156">
          <cell r="A156" t="str">
            <v>EMP806</v>
          </cell>
          <cell r="B156">
            <v>6250095</v>
          </cell>
        </row>
        <row r="157">
          <cell r="A157" t="str">
            <v>EMP807</v>
          </cell>
          <cell r="B157">
            <v>6250095</v>
          </cell>
        </row>
        <row r="158">
          <cell r="A158" t="str">
            <v>EMP808</v>
          </cell>
          <cell r="B158">
            <v>6250095</v>
          </cell>
        </row>
        <row r="159">
          <cell r="A159" t="str">
            <v>EMP809</v>
          </cell>
          <cell r="B159">
            <v>6250095</v>
          </cell>
        </row>
        <row r="160">
          <cell r="A160" t="str">
            <v>EMP810</v>
          </cell>
          <cell r="B160">
            <v>6250090</v>
          </cell>
        </row>
        <row r="161">
          <cell r="A161" t="str">
            <v>EMP811</v>
          </cell>
          <cell r="B161">
            <v>6250095</v>
          </cell>
        </row>
        <row r="162">
          <cell r="A162" t="str">
            <v>EMP812</v>
          </cell>
          <cell r="B162">
            <v>6250095</v>
          </cell>
        </row>
        <row r="163">
          <cell r="A163" t="str">
            <v>EMP813</v>
          </cell>
          <cell r="B163">
            <v>6250090</v>
          </cell>
        </row>
        <row r="164">
          <cell r="A164" t="str">
            <v>EMP814</v>
          </cell>
          <cell r="B164">
            <v>6250090</v>
          </cell>
        </row>
        <row r="165">
          <cell r="A165" t="str">
            <v>EMP901</v>
          </cell>
          <cell r="B165">
            <v>6130080</v>
          </cell>
        </row>
        <row r="166">
          <cell r="A166" t="str">
            <v>EMP902</v>
          </cell>
          <cell r="B166">
            <v>6120095</v>
          </cell>
        </row>
        <row r="167">
          <cell r="A167" t="str">
            <v>EMP903</v>
          </cell>
          <cell r="B167">
            <v>6241010</v>
          </cell>
        </row>
        <row r="168">
          <cell r="A168" t="str">
            <v>EMP904</v>
          </cell>
          <cell r="B168">
            <v>6241010</v>
          </cell>
        </row>
        <row r="169">
          <cell r="A169" t="str">
            <v>EMP905</v>
          </cell>
          <cell r="B169">
            <v>6130085</v>
          </cell>
        </row>
        <row r="170">
          <cell r="A170" t="str">
            <v>EMP906</v>
          </cell>
          <cell r="B170">
            <v>6130080</v>
          </cell>
        </row>
        <row r="171">
          <cell r="A171" t="str">
            <v>EMP907</v>
          </cell>
          <cell r="B171">
            <v>6241010</v>
          </cell>
        </row>
        <row r="172">
          <cell r="A172" t="str">
            <v>EMP908</v>
          </cell>
          <cell r="B172">
            <v>6130085</v>
          </cell>
        </row>
        <row r="173">
          <cell r="A173" t="str">
            <v>EMP909</v>
          </cell>
          <cell r="B173">
            <v>6130080</v>
          </cell>
        </row>
        <row r="174">
          <cell r="A174" t="str">
            <v>EMP910</v>
          </cell>
          <cell r="B174">
            <v>6130080</v>
          </cell>
        </row>
        <row r="175">
          <cell r="A175" t="str">
            <v>EMP911</v>
          </cell>
          <cell r="B175">
            <v>6130080</v>
          </cell>
        </row>
        <row r="176">
          <cell r="A176" t="str">
            <v>EMP912</v>
          </cell>
          <cell r="B176">
            <v>6130080</v>
          </cell>
        </row>
        <row r="177">
          <cell r="A177" t="str">
            <v>EMP913</v>
          </cell>
          <cell r="B177">
            <v>6241010</v>
          </cell>
        </row>
        <row r="178">
          <cell r="A178" t="str">
            <v>EMP914</v>
          </cell>
          <cell r="B178">
            <v>6241010</v>
          </cell>
        </row>
        <row r="179">
          <cell r="A179" t="str">
            <v>EMPA01</v>
          </cell>
          <cell r="B179">
            <v>6120094</v>
          </cell>
        </row>
        <row r="180">
          <cell r="A180" t="str">
            <v>EMPB01</v>
          </cell>
          <cell r="B180">
            <v>6250090</v>
          </cell>
        </row>
        <row r="181">
          <cell r="A181" t="str">
            <v>EMPC01</v>
          </cell>
          <cell r="B181">
            <v>6250090</v>
          </cell>
        </row>
        <row r="182">
          <cell r="A182" t="str">
            <v>EMPD01</v>
          </cell>
          <cell r="B182">
            <v>6130072</v>
          </cell>
        </row>
        <row r="183">
          <cell r="A183" t="str">
            <v>EMPE01</v>
          </cell>
          <cell r="B183">
            <v>6250090</v>
          </cell>
        </row>
        <row r="184">
          <cell r="A184" t="str">
            <v>EMPF01</v>
          </cell>
          <cell r="B184">
            <v>6130090</v>
          </cell>
        </row>
        <row r="185">
          <cell r="A185" t="str">
            <v>FIN401</v>
          </cell>
          <cell r="B185">
            <v>6181090</v>
          </cell>
        </row>
        <row r="186">
          <cell r="A186" t="str">
            <v>FIN402</v>
          </cell>
          <cell r="B186">
            <v>6061090</v>
          </cell>
        </row>
        <row r="187">
          <cell r="A187" t="str">
            <v>FIN403</v>
          </cell>
          <cell r="B187">
            <v>6189090</v>
          </cell>
        </row>
        <row r="188">
          <cell r="A188" t="str">
            <v>FIN404</v>
          </cell>
          <cell r="B188">
            <v>6189090</v>
          </cell>
        </row>
        <row r="189">
          <cell r="A189" t="str">
            <v>FIN405</v>
          </cell>
          <cell r="B189">
            <v>6189090</v>
          </cell>
        </row>
        <row r="190">
          <cell r="A190" t="str">
            <v>FIN406</v>
          </cell>
          <cell r="B190">
            <v>6189090</v>
          </cell>
        </row>
        <row r="191">
          <cell r="A191" t="str">
            <v>FIN501</v>
          </cell>
          <cell r="B191">
            <v>6260090</v>
          </cell>
        </row>
        <row r="192">
          <cell r="A192" t="str">
            <v>FIN502</v>
          </cell>
          <cell r="B192">
            <v>6260090</v>
          </cell>
        </row>
        <row r="193">
          <cell r="A193" t="str">
            <v>FRN101</v>
          </cell>
          <cell r="B193">
            <v>6045090</v>
          </cell>
        </row>
        <row r="194">
          <cell r="A194" t="str">
            <v>FRN102</v>
          </cell>
          <cell r="B194">
            <v>6045090</v>
          </cell>
        </row>
        <row r="195">
          <cell r="A195" t="str">
            <v>FRN103</v>
          </cell>
          <cell r="B195">
            <v>6045090</v>
          </cell>
        </row>
        <row r="196">
          <cell r="A196" t="str">
            <v>FRN301</v>
          </cell>
          <cell r="B196">
            <v>6260090</v>
          </cell>
        </row>
        <row r="197">
          <cell r="A197" t="str">
            <v>FUL102</v>
          </cell>
          <cell r="B197">
            <v>6025007</v>
          </cell>
        </row>
        <row r="198">
          <cell r="A198" t="str">
            <v>FUL103</v>
          </cell>
          <cell r="B198">
            <v>6025006</v>
          </cell>
        </row>
        <row r="199">
          <cell r="A199" t="str">
            <v>FUL104</v>
          </cell>
          <cell r="B199">
            <v>6100090</v>
          </cell>
        </row>
        <row r="200">
          <cell r="A200" t="str">
            <v>FUL105</v>
          </cell>
          <cell r="B200">
            <v>6025005</v>
          </cell>
        </row>
        <row r="201">
          <cell r="A201" t="str">
            <v>FUL106</v>
          </cell>
          <cell r="B201">
            <v>6025006</v>
          </cell>
        </row>
        <row r="202">
          <cell r="A202" t="str">
            <v>FUL107</v>
          </cell>
          <cell r="B202">
            <v>6100090</v>
          </cell>
        </row>
        <row r="203">
          <cell r="A203" t="str">
            <v>FUL108</v>
          </cell>
          <cell r="B203">
            <v>6025005</v>
          </cell>
        </row>
        <row r="204">
          <cell r="A204" t="str">
            <v>FUL109</v>
          </cell>
          <cell r="B204">
            <v>6090000</v>
          </cell>
        </row>
        <row r="205">
          <cell r="A205" t="str">
            <v>FUL202</v>
          </cell>
          <cell r="B205">
            <v>6025005</v>
          </cell>
        </row>
        <row r="206">
          <cell r="A206" t="str">
            <v>FUL301</v>
          </cell>
          <cell r="B206">
            <v>6175105</v>
          </cell>
        </row>
        <row r="207">
          <cell r="A207" t="str">
            <v>FUL302</v>
          </cell>
          <cell r="B207">
            <v>6025410</v>
          </cell>
        </row>
        <row r="208">
          <cell r="A208" t="str">
            <v>FUL303</v>
          </cell>
          <cell r="B208">
            <v>6175105</v>
          </cell>
        </row>
        <row r="209">
          <cell r="A209" t="str">
            <v>GDW101</v>
          </cell>
          <cell r="B209" t="str">
            <v>6268050T</v>
          </cell>
        </row>
        <row r="210">
          <cell r="A210" t="str">
            <v>GDW102</v>
          </cell>
          <cell r="B210" t="str">
            <v>6268050T</v>
          </cell>
        </row>
        <row r="211">
          <cell r="A211" t="str">
            <v>HOM101</v>
          </cell>
          <cell r="B211">
            <v>6260130</v>
          </cell>
        </row>
        <row r="212">
          <cell r="A212" t="str">
            <v>HOM102</v>
          </cell>
          <cell r="B212">
            <v>6260130</v>
          </cell>
        </row>
        <row r="213">
          <cell r="A213" t="str">
            <v>INC301</v>
          </cell>
          <cell r="B213">
            <v>6061090</v>
          </cell>
        </row>
        <row r="214">
          <cell r="A214" t="str">
            <v>INC501</v>
          </cell>
          <cell r="B214" t="str">
            <v>6063090A</v>
          </cell>
        </row>
        <row r="215">
          <cell r="A215" t="str">
            <v>INC502</v>
          </cell>
          <cell r="B215" t="str">
            <v>6063090A</v>
          </cell>
        </row>
        <row r="216">
          <cell r="A216" t="str">
            <v>INC504</v>
          </cell>
          <cell r="B216" t="str">
            <v>6063090B</v>
          </cell>
        </row>
        <row r="217">
          <cell r="A217" t="str">
            <v>INC505</v>
          </cell>
          <cell r="B217">
            <v>6025010</v>
          </cell>
        </row>
        <row r="218">
          <cell r="A218" t="str">
            <v>INC601</v>
          </cell>
          <cell r="B218">
            <v>6100140</v>
          </cell>
        </row>
        <row r="219">
          <cell r="A219" t="str">
            <v>INC602</v>
          </cell>
          <cell r="B219">
            <v>6011090</v>
          </cell>
        </row>
        <row r="220">
          <cell r="A220" t="str">
            <v>INC603</v>
          </cell>
          <cell r="B220">
            <v>6071090</v>
          </cell>
        </row>
        <row r="221">
          <cell r="A221" t="str">
            <v>INC604</v>
          </cell>
          <cell r="B221">
            <v>6100090</v>
          </cell>
        </row>
        <row r="222">
          <cell r="A222" t="str">
            <v>INC605</v>
          </cell>
          <cell r="B222">
            <v>6100140</v>
          </cell>
        </row>
        <row r="223">
          <cell r="A223" t="str">
            <v>INJ101</v>
          </cell>
          <cell r="B223">
            <v>6260080</v>
          </cell>
        </row>
        <row r="224">
          <cell r="A224" t="str">
            <v>INS101</v>
          </cell>
          <cell r="B224">
            <v>6262020</v>
          </cell>
        </row>
        <row r="225">
          <cell r="A225" t="str">
            <v>INS102</v>
          </cell>
          <cell r="B225">
            <v>6025108</v>
          </cell>
        </row>
        <row r="226">
          <cell r="A226" t="str">
            <v>INS103</v>
          </cell>
          <cell r="B226">
            <v>6262020</v>
          </cell>
        </row>
        <row r="227">
          <cell r="A227" t="str">
            <v>INS201</v>
          </cell>
          <cell r="B227">
            <v>6011090</v>
          </cell>
        </row>
        <row r="228">
          <cell r="A228" t="str">
            <v>INS301</v>
          </cell>
          <cell r="B228">
            <v>6100121</v>
          </cell>
        </row>
        <row r="229">
          <cell r="A229" t="str">
            <v>INT101</v>
          </cell>
          <cell r="B229">
            <v>6181090</v>
          </cell>
        </row>
        <row r="230">
          <cell r="A230" t="str">
            <v>INT201</v>
          </cell>
          <cell r="B230">
            <v>6181090</v>
          </cell>
        </row>
        <row r="231">
          <cell r="A231" t="str">
            <v>INT301</v>
          </cell>
          <cell r="B231">
            <v>6181090</v>
          </cell>
        </row>
        <row r="232">
          <cell r="A232" t="str">
            <v>INT302</v>
          </cell>
          <cell r="B232">
            <v>6061090</v>
          </cell>
        </row>
        <row r="233">
          <cell r="A233" t="str">
            <v>INT401</v>
          </cell>
          <cell r="B233">
            <v>6260139</v>
          </cell>
        </row>
        <row r="234">
          <cell r="A234" t="str">
            <v>INT402</v>
          </cell>
          <cell r="B234">
            <v>6181090</v>
          </cell>
        </row>
        <row r="235">
          <cell r="A235" t="str">
            <v>INV101</v>
          </cell>
          <cell r="B235">
            <v>6025430</v>
          </cell>
        </row>
        <row r="236">
          <cell r="A236" t="str">
            <v>ITC101</v>
          </cell>
          <cell r="B236">
            <v>6011090</v>
          </cell>
        </row>
        <row r="237">
          <cell r="A237" t="str">
            <v>ITC102</v>
          </cell>
          <cell r="B237">
            <v>6025100</v>
          </cell>
        </row>
        <row r="238">
          <cell r="A238" t="str">
            <v>ITC103</v>
          </cell>
          <cell r="B238">
            <v>6011090</v>
          </cell>
        </row>
        <row r="239">
          <cell r="A239" t="str">
            <v>ITC104</v>
          </cell>
          <cell r="B239">
            <v>6025100</v>
          </cell>
        </row>
        <row r="240">
          <cell r="A240" t="str">
            <v>ITC105</v>
          </cell>
          <cell r="B240">
            <v>6011090</v>
          </cell>
        </row>
        <row r="241">
          <cell r="A241" t="str">
            <v>ITC106</v>
          </cell>
          <cell r="B241">
            <v>6025100</v>
          </cell>
        </row>
        <row r="242">
          <cell r="A242" t="str">
            <v>LES101</v>
          </cell>
          <cell r="B242">
            <v>6100105</v>
          </cell>
        </row>
        <row r="243">
          <cell r="A243" t="str">
            <v>LES102</v>
          </cell>
          <cell r="B243">
            <v>6181090</v>
          </cell>
        </row>
        <row r="244">
          <cell r="A244" t="str">
            <v>LID101</v>
          </cell>
          <cell r="B244">
            <v>6100090</v>
          </cell>
        </row>
        <row r="245">
          <cell r="A245" t="str">
            <v>M10001</v>
          </cell>
          <cell r="B245" t="str">
            <v>6101010I</v>
          </cell>
        </row>
        <row r="246">
          <cell r="A246" t="str">
            <v>M10008</v>
          </cell>
          <cell r="B246">
            <v>6262020</v>
          </cell>
        </row>
        <row r="247">
          <cell r="A247" t="str">
            <v>M10020</v>
          </cell>
          <cell r="B247" t="str">
            <v>6063010I</v>
          </cell>
        </row>
        <row r="248">
          <cell r="A248" t="str">
            <v>M10022</v>
          </cell>
          <cell r="B248">
            <v>6262020</v>
          </cell>
        </row>
        <row r="249">
          <cell r="A249" t="str">
            <v>MBOK01</v>
          </cell>
          <cell r="B249">
            <v>6100090</v>
          </cell>
        </row>
        <row r="250">
          <cell r="A250" t="str">
            <v>MEL101</v>
          </cell>
          <cell r="B250">
            <v>6260040</v>
          </cell>
        </row>
        <row r="251">
          <cell r="A251" t="str">
            <v>MIX101</v>
          </cell>
          <cell r="B251">
            <v>6025005</v>
          </cell>
        </row>
        <row r="252">
          <cell r="A252" t="str">
            <v>MTAX01</v>
          </cell>
          <cell r="B252">
            <v>6130090</v>
          </cell>
        </row>
        <row r="253">
          <cell r="A253" t="str">
            <v>MTAX02</v>
          </cell>
          <cell r="B253">
            <v>6025005</v>
          </cell>
        </row>
        <row r="254">
          <cell r="A254" t="str">
            <v>NUC101</v>
          </cell>
          <cell r="B254">
            <v>6025005</v>
          </cell>
        </row>
        <row r="255">
          <cell r="A255" t="str">
            <v>NUC102</v>
          </cell>
          <cell r="B255">
            <v>6025005</v>
          </cell>
        </row>
        <row r="256">
          <cell r="A256" t="str">
            <v>NUC103</v>
          </cell>
          <cell r="B256">
            <v>6130090</v>
          </cell>
        </row>
        <row r="257">
          <cell r="A257" t="str">
            <v>NUC104</v>
          </cell>
          <cell r="B257" t="str">
            <v>6100116T</v>
          </cell>
        </row>
        <row r="258">
          <cell r="A258" t="str">
            <v>NUC105</v>
          </cell>
          <cell r="B258">
            <v>6025430</v>
          </cell>
        </row>
        <row r="259">
          <cell r="A259" t="str">
            <v>NUC106</v>
          </cell>
          <cell r="B259">
            <v>6200090</v>
          </cell>
        </row>
        <row r="260">
          <cell r="A260" t="str">
            <v>ORG101</v>
          </cell>
          <cell r="B260">
            <v>6268050</v>
          </cell>
        </row>
        <row r="261">
          <cell r="A261" t="str">
            <v>POL101</v>
          </cell>
          <cell r="B261">
            <v>6260205</v>
          </cell>
        </row>
        <row r="262">
          <cell r="A262" t="str">
            <v>POL201</v>
          </cell>
          <cell r="B262">
            <v>6260091</v>
          </cell>
        </row>
        <row r="263">
          <cell r="A263" t="str">
            <v>POL301</v>
          </cell>
          <cell r="B263">
            <v>6260015</v>
          </cell>
        </row>
        <row r="264">
          <cell r="A264" t="str">
            <v>PPD101</v>
          </cell>
          <cell r="B264">
            <v>6025093</v>
          </cell>
        </row>
        <row r="265">
          <cell r="A265" t="str">
            <v>PPD201</v>
          </cell>
          <cell r="B265">
            <v>6025010</v>
          </cell>
        </row>
        <row r="266">
          <cell r="A266" t="str">
            <v>PPD202</v>
          </cell>
          <cell r="B266">
            <v>6175101</v>
          </cell>
        </row>
        <row r="267">
          <cell r="A267" t="str">
            <v>PPD203</v>
          </cell>
          <cell r="B267">
            <v>6025005</v>
          </cell>
        </row>
        <row r="268">
          <cell r="A268" t="str">
            <v>PPD205</v>
          </cell>
          <cell r="B268">
            <v>6025092</v>
          </cell>
        </row>
        <row r="269">
          <cell r="A269" t="str">
            <v>PRP101</v>
          </cell>
          <cell r="B269">
            <v>6025165</v>
          </cell>
        </row>
        <row r="270">
          <cell r="A270" t="str">
            <v>PRP102</v>
          </cell>
          <cell r="B270">
            <v>6025165</v>
          </cell>
        </row>
        <row r="271">
          <cell r="A271" t="str">
            <v>PSP101</v>
          </cell>
          <cell r="B271" t="str">
            <v>610017D</v>
          </cell>
        </row>
        <row r="272">
          <cell r="A272" t="str">
            <v>PSP102</v>
          </cell>
          <cell r="B272" t="str">
            <v>610017D</v>
          </cell>
        </row>
        <row r="273">
          <cell r="A273" t="str">
            <v>PSP103</v>
          </cell>
          <cell r="B273" t="str">
            <v>610017D</v>
          </cell>
        </row>
        <row r="274">
          <cell r="A274" t="str">
            <v>PSP104</v>
          </cell>
          <cell r="B274" t="str">
            <v>610017D</v>
          </cell>
        </row>
        <row r="275">
          <cell r="A275" t="str">
            <v>PSP105</v>
          </cell>
          <cell r="B275" t="str">
            <v>610017D</v>
          </cell>
        </row>
        <row r="276">
          <cell r="A276" t="str">
            <v>PSP106</v>
          </cell>
          <cell r="B276" t="str">
            <v>610017D</v>
          </cell>
        </row>
        <row r="277">
          <cell r="A277" t="str">
            <v>PSP107</v>
          </cell>
          <cell r="B277" t="str">
            <v xml:space="preserve">610017D </v>
          </cell>
        </row>
        <row r="278">
          <cell r="A278" t="str">
            <v>PSP115</v>
          </cell>
          <cell r="B278" t="str">
            <v xml:space="preserve">610017D </v>
          </cell>
        </row>
        <row r="279">
          <cell r="A279" t="str">
            <v>PSP121</v>
          </cell>
          <cell r="B279" t="str">
            <v>610017D</v>
          </cell>
        </row>
        <row r="280">
          <cell r="A280" t="str">
            <v>PSP122</v>
          </cell>
          <cell r="B280" t="str">
            <v>610017D</v>
          </cell>
        </row>
        <row r="281">
          <cell r="A281" t="str">
            <v>PSP130</v>
          </cell>
          <cell r="B281" t="str">
            <v xml:space="preserve">610017D </v>
          </cell>
        </row>
        <row r="282">
          <cell r="A282" t="str">
            <v>PSP201</v>
          </cell>
          <cell r="B282" t="str">
            <v>610017D</v>
          </cell>
        </row>
        <row r="283">
          <cell r="A283" t="str">
            <v>PSPNQH</v>
          </cell>
          <cell r="B283">
            <v>6107108</v>
          </cell>
        </row>
        <row r="284">
          <cell r="A284" t="str">
            <v>PUR101</v>
          </cell>
          <cell r="B284">
            <v>6025125</v>
          </cell>
        </row>
        <row r="285">
          <cell r="A285" t="str">
            <v>PUR102</v>
          </cell>
          <cell r="B285">
            <v>6025125</v>
          </cell>
        </row>
        <row r="286">
          <cell r="A286" t="str">
            <v>PUR103</v>
          </cell>
          <cell r="B286">
            <v>6025125</v>
          </cell>
        </row>
        <row r="287">
          <cell r="A287" t="str">
            <v>QDF101</v>
          </cell>
          <cell r="B287">
            <v>6100090</v>
          </cell>
        </row>
        <row r="288">
          <cell r="A288" t="str">
            <v>REG101</v>
          </cell>
          <cell r="B288">
            <v>6100090</v>
          </cell>
        </row>
        <row r="289">
          <cell r="A289" t="str">
            <v>REM101</v>
          </cell>
          <cell r="B289">
            <v>6025450</v>
          </cell>
        </row>
        <row r="290">
          <cell r="A290" t="str">
            <v>REP101</v>
          </cell>
          <cell r="B290">
            <v>6025092</v>
          </cell>
        </row>
        <row r="291">
          <cell r="A291" t="str">
            <v>REP201</v>
          </cell>
          <cell r="B291">
            <v>6025092</v>
          </cell>
        </row>
        <row r="292">
          <cell r="A292" t="str">
            <v>REP204</v>
          </cell>
          <cell r="B292">
            <v>6025460</v>
          </cell>
        </row>
        <row r="293">
          <cell r="A293" t="str">
            <v>REP301</v>
          </cell>
          <cell r="B293">
            <v>6025092</v>
          </cell>
        </row>
        <row r="294">
          <cell r="A294" t="str">
            <v>REP302</v>
          </cell>
          <cell r="B294">
            <v>6140090</v>
          </cell>
        </row>
        <row r="295">
          <cell r="A295" t="str">
            <v>REP501</v>
          </cell>
          <cell r="B295">
            <v>6140090</v>
          </cell>
        </row>
        <row r="296">
          <cell r="A296" t="str">
            <v>REP502</v>
          </cell>
          <cell r="B296">
            <v>6200090</v>
          </cell>
        </row>
        <row r="297">
          <cell r="A297" t="str">
            <v>REP503</v>
          </cell>
          <cell r="B297">
            <v>6140090</v>
          </cell>
        </row>
        <row r="298">
          <cell r="A298" t="str">
            <v>RES101</v>
          </cell>
          <cell r="B298">
            <v>6025130</v>
          </cell>
        </row>
        <row r="299">
          <cell r="A299" t="str">
            <v>RES102</v>
          </cell>
          <cell r="B299">
            <v>6268050</v>
          </cell>
        </row>
        <row r="300">
          <cell r="A300" t="str">
            <v>RES104</v>
          </cell>
          <cell r="B300">
            <v>6025005</v>
          </cell>
        </row>
        <row r="301">
          <cell r="A301" t="str">
            <v>RES106</v>
          </cell>
          <cell r="B301">
            <v>6025005</v>
          </cell>
        </row>
        <row r="302">
          <cell r="A302" t="str">
            <v>RES107</v>
          </cell>
          <cell r="B302">
            <v>6011090</v>
          </cell>
        </row>
        <row r="303">
          <cell r="A303" t="str">
            <v>RES108</v>
          </cell>
          <cell r="B303">
            <v>6025005</v>
          </cell>
        </row>
        <row r="304">
          <cell r="A304" t="str">
            <v>RES109</v>
          </cell>
          <cell r="B304">
            <v>6025005</v>
          </cell>
        </row>
        <row r="305">
          <cell r="A305" t="str">
            <v>RES111</v>
          </cell>
          <cell r="B305">
            <v>6260100</v>
          </cell>
        </row>
        <row r="306">
          <cell r="A306" t="str">
            <v>RES112</v>
          </cell>
          <cell r="B306">
            <v>6025005</v>
          </cell>
        </row>
        <row r="307">
          <cell r="A307" t="str">
            <v>RES113</v>
          </cell>
          <cell r="B307">
            <v>6025125</v>
          </cell>
        </row>
        <row r="308">
          <cell r="A308" t="str">
            <v>RES114</v>
          </cell>
          <cell r="B308">
            <v>6025092</v>
          </cell>
        </row>
        <row r="309">
          <cell r="A309" t="str">
            <v>RES115</v>
          </cell>
          <cell r="B309">
            <v>6011090</v>
          </cell>
        </row>
        <row r="310">
          <cell r="A310" t="str">
            <v>RES116</v>
          </cell>
          <cell r="B310">
            <v>6025005</v>
          </cell>
        </row>
        <row r="311">
          <cell r="A311" t="str">
            <v>RES117</v>
          </cell>
          <cell r="B311">
            <v>6025005</v>
          </cell>
        </row>
        <row r="312">
          <cell r="A312" t="str">
            <v>RES118</v>
          </cell>
          <cell r="B312">
            <v>6150090</v>
          </cell>
        </row>
        <row r="313">
          <cell r="A313" t="str">
            <v>RES119</v>
          </cell>
          <cell r="B313">
            <v>6025092</v>
          </cell>
        </row>
        <row r="314">
          <cell r="A314" t="str">
            <v>RES120</v>
          </cell>
          <cell r="B314">
            <v>6025005</v>
          </cell>
        </row>
        <row r="315">
          <cell r="A315" t="str">
            <v>RES122</v>
          </cell>
          <cell r="B315">
            <v>6025010</v>
          </cell>
        </row>
        <row r="316">
          <cell r="A316" t="str">
            <v>RES124</v>
          </cell>
          <cell r="B316">
            <v>6025010</v>
          </cell>
        </row>
        <row r="317">
          <cell r="A317" t="str">
            <v>RES125</v>
          </cell>
          <cell r="B317">
            <v>6025093</v>
          </cell>
        </row>
        <row r="318">
          <cell r="A318" t="str">
            <v>RES126</v>
          </cell>
          <cell r="B318">
            <v>6025010</v>
          </cell>
        </row>
        <row r="319">
          <cell r="A319" t="str">
            <v>RES127</v>
          </cell>
          <cell r="B319">
            <v>6260015</v>
          </cell>
        </row>
        <row r="320">
          <cell r="A320" t="str">
            <v>RES128</v>
          </cell>
          <cell r="B320">
            <v>6250090</v>
          </cell>
        </row>
        <row r="321">
          <cell r="A321" t="str">
            <v>RES129</v>
          </cell>
          <cell r="B321">
            <v>6260015</v>
          </cell>
        </row>
        <row r="322">
          <cell r="A322" t="str">
            <v>RES130</v>
          </cell>
          <cell r="B322">
            <v>6025010</v>
          </cell>
        </row>
        <row r="323">
          <cell r="A323" t="str">
            <v>RES131</v>
          </cell>
          <cell r="B323">
            <v>6175090</v>
          </cell>
        </row>
        <row r="324">
          <cell r="A324" t="str">
            <v>RES132</v>
          </cell>
          <cell r="B324">
            <v>6025200</v>
          </cell>
        </row>
        <row r="325">
          <cell r="A325" t="str">
            <v>RES133</v>
          </cell>
          <cell r="B325">
            <v>6025005</v>
          </cell>
        </row>
        <row r="326">
          <cell r="A326" t="str">
            <v>RES134</v>
          </cell>
          <cell r="B326">
            <v>6025005</v>
          </cell>
        </row>
        <row r="327">
          <cell r="A327" t="str">
            <v>RES135</v>
          </cell>
          <cell r="B327">
            <v>6011090</v>
          </cell>
        </row>
        <row r="328">
          <cell r="A328" t="str">
            <v>RES136</v>
          </cell>
          <cell r="B328">
            <v>6025005</v>
          </cell>
        </row>
        <row r="329">
          <cell r="A329" t="str">
            <v>RES137</v>
          </cell>
          <cell r="B329">
            <v>6025200</v>
          </cell>
        </row>
        <row r="330">
          <cell r="A330" t="str">
            <v>RES138</v>
          </cell>
          <cell r="B330">
            <v>6025200</v>
          </cell>
        </row>
        <row r="331">
          <cell r="A331" t="str">
            <v>RES139</v>
          </cell>
          <cell r="B331">
            <v>6025010</v>
          </cell>
        </row>
        <row r="332">
          <cell r="A332" t="str">
            <v>RES202</v>
          </cell>
          <cell r="B332">
            <v>6260270</v>
          </cell>
        </row>
        <row r="333">
          <cell r="A333" t="str">
            <v>RES301</v>
          </cell>
          <cell r="B333">
            <v>6260015</v>
          </cell>
        </row>
        <row r="334">
          <cell r="A334" t="str">
            <v>RES302</v>
          </cell>
          <cell r="B334">
            <v>6100090</v>
          </cell>
        </row>
        <row r="335">
          <cell r="A335" t="str">
            <v>RES401</v>
          </cell>
          <cell r="B335">
            <v>6025139</v>
          </cell>
        </row>
        <row r="336">
          <cell r="A336" t="str">
            <v>RES601</v>
          </cell>
          <cell r="B336">
            <v>6025005</v>
          </cell>
        </row>
        <row r="337">
          <cell r="A337" t="str">
            <v>RES801</v>
          </cell>
          <cell r="B337">
            <v>6011090</v>
          </cell>
        </row>
        <row r="338">
          <cell r="A338" t="str">
            <v>RES802</v>
          </cell>
          <cell r="B338">
            <v>6011090</v>
          </cell>
        </row>
        <row r="339">
          <cell r="A339" t="str">
            <v>RES901</v>
          </cell>
          <cell r="B339">
            <v>6025005</v>
          </cell>
        </row>
        <row r="340">
          <cell r="A340" t="str">
            <v>REV101</v>
          </cell>
          <cell r="B340">
            <v>6100090</v>
          </cell>
        </row>
        <row r="341">
          <cell r="A341" t="str">
            <v>REV102</v>
          </cell>
          <cell r="B341">
            <v>6071090</v>
          </cell>
        </row>
        <row r="342">
          <cell r="A342" t="str">
            <v>REV103</v>
          </cell>
          <cell r="B342">
            <v>6011090</v>
          </cell>
        </row>
        <row r="343">
          <cell r="A343" t="str">
            <v>REV104</v>
          </cell>
          <cell r="B343">
            <v>6071090</v>
          </cell>
        </row>
        <row r="344">
          <cell r="A344" t="str">
            <v>REV105</v>
          </cell>
          <cell r="B344">
            <v>6011090</v>
          </cell>
        </row>
        <row r="345">
          <cell r="A345" t="str">
            <v>RSH101</v>
          </cell>
          <cell r="B345">
            <v>6260160</v>
          </cell>
        </row>
        <row r="346">
          <cell r="A346" t="str">
            <v>RSH102</v>
          </cell>
          <cell r="B346">
            <v>6260111</v>
          </cell>
        </row>
        <row r="347">
          <cell r="A347" t="str">
            <v>RSH103</v>
          </cell>
          <cell r="B347">
            <v>6260160</v>
          </cell>
        </row>
        <row r="348">
          <cell r="A348" t="str">
            <v>RSH104</v>
          </cell>
          <cell r="B348">
            <v>6260160</v>
          </cell>
        </row>
        <row r="349">
          <cell r="A349" t="str">
            <v>RSH105</v>
          </cell>
          <cell r="B349">
            <v>6025005</v>
          </cell>
        </row>
        <row r="350">
          <cell r="A350" t="str">
            <v>SAL101</v>
          </cell>
          <cell r="B350">
            <v>6100090</v>
          </cell>
        </row>
        <row r="351">
          <cell r="A351" t="str">
            <v>SAL102</v>
          </cell>
          <cell r="B351">
            <v>6090000</v>
          </cell>
        </row>
        <row r="352">
          <cell r="A352" t="str">
            <v>SAL203</v>
          </cell>
          <cell r="B352">
            <v>6090000</v>
          </cell>
        </row>
        <row r="353">
          <cell r="A353" t="str">
            <v>SAL204</v>
          </cell>
          <cell r="B353">
            <v>6090000</v>
          </cell>
        </row>
        <row r="354">
          <cell r="A354" t="str">
            <v>SAL205</v>
          </cell>
          <cell r="B354">
            <v>6090000</v>
          </cell>
        </row>
        <row r="355">
          <cell r="A355" t="str">
            <v>SAL301</v>
          </cell>
          <cell r="B355">
            <v>6090000</v>
          </cell>
        </row>
        <row r="356">
          <cell r="A356" t="str">
            <v>SAL401</v>
          </cell>
          <cell r="B356">
            <v>6100095</v>
          </cell>
        </row>
        <row r="357">
          <cell r="A357" t="str">
            <v>SAL501</v>
          </cell>
          <cell r="B357">
            <v>6061090</v>
          </cell>
        </row>
        <row r="358">
          <cell r="A358" t="str">
            <v>SAL601</v>
          </cell>
          <cell r="B358">
            <v>6090000</v>
          </cell>
        </row>
        <row r="359">
          <cell r="A359" t="str">
            <v>SAL602</v>
          </cell>
          <cell r="B359">
            <v>6090000</v>
          </cell>
        </row>
        <row r="360">
          <cell r="A360" t="str">
            <v>SAL701</v>
          </cell>
          <cell r="B360">
            <v>6090000</v>
          </cell>
        </row>
        <row r="361">
          <cell r="A361" t="str">
            <v>SAL805</v>
          </cell>
          <cell r="B361">
            <v>6011090</v>
          </cell>
        </row>
        <row r="362">
          <cell r="A362" t="str">
            <v>SAL806</v>
          </cell>
          <cell r="B362">
            <v>6011090</v>
          </cell>
        </row>
        <row r="363">
          <cell r="A363" t="str">
            <v>SAL807</v>
          </cell>
          <cell r="B363">
            <v>6011090</v>
          </cell>
        </row>
        <row r="364">
          <cell r="A364" t="str">
            <v>SAL808</v>
          </cell>
          <cell r="B364">
            <v>6090000</v>
          </cell>
        </row>
        <row r="365">
          <cell r="A365" t="str">
            <v>SAL901</v>
          </cell>
          <cell r="B365">
            <v>6011090</v>
          </cell>
        </row>
        <row r="366">
          <cell r="A366" t="str">
            <v>SIT201</v>
          </cell>
          <cell r="B366">
            <v>6175101</v>
          </cell>
        </row>
        <row r="367">
          <cell r="A367" t="str">
            <v>SIT401</v>
          </cell>
          <cell r="B367">
            <v>6175090</v>
          </cell>
        </row>
        <row r="368">
          <cell r="A368" t="str">
            <v>SIT402</v>
          </cell>
          <cell r="B368">
            <v>6175101</v>
          </cell>
        </row>
        <row r="369">
          <cell r="A369" t="str">
            <v>SIT403</v>
          </cell>
          <cell r="B369">
            <v>6175106</v>
          </cell>
        </row>
        <row r="370">
          <cell r="A370" t="str">
            <v>SIT404</v>
          </cell>
          <cell r="B370">
            <v>6175101</v>
          </cell>
        </row>
        <row r="371">
          <cell r="A371" t="str">
            <v>SIT405</v>
          </cell>
          <cell r="B371">
            <v>6175101</v>
          </cell>
        </row>
        <row r="372">
          <cell r="A372" t="str">
            <v>SJR101</v>
          </cell>
          <cell r="B372">
            <v>6025005</v>
          </cell>
        </row>
        <row r="373">
          <cell r="A373" t="str">
            <v>SJR102</v>
          </cell>
          <cell r="B373">
            <v>6181097</v>
          </cell>
        </row>
        <row r="374">
          <cell r="A374" t="str">
            <v>STA101</v>
          </cell>
          <cell r="B374" t="str">
            <v>8TX2002</v>
          </cell>
        </row>
        <row r="375">
          <cell r="A375" t="str">
            <v>STA104</v>
          </cell>
          <cell r="B375">
            <v>8207090</v>
          </cell>
        </row>
        <row r="376">
          <cell r="A376" t="str">
            <v>STM101</v>
          </cell>
          <cell r="B376">
            <v>6260015</v>
          </cell>
        </row>
        <row r="377">
          <cell r="A377" t="str">
            <v>STM201</v>
          </cell>
          <cell r="B377" t="str">
            <v>6061090A</v>
          </cell>
        </row>
        <row r="378">
          <cell r="A378" t="str">
            <v>STM301</v>
          </cell>
          <cell r="B378">
            <v>6025092</v>
          </cell>
        </row>
        <row r="379">
          <cell r="A379" t="str">
            <v>STM302</v>
          </cell>
          <cell r="B379">
            <v>6061090</v>
          </cell>
        </row>
        <row r="380">
          <cell r="A380" t="str">
            <v>STM303</v>
          </cell>
          <cell r="B380">
            <v>6260015</v>
          </cell>
        </row>
        <row r="381">
          <cell r="A381" t="str">
            <v>STM304</v>
          </cell>
          <cell r="B381">
            <v>6025092</v>
          </cell>
        </row>
        <row r="382">
          <cell r="A382" t="str">
            <v>STM305</v>
          </cell>
          <cell r="B382">
            <v>6025092</v>
          </cell>
        </row>
        <row r="383">
          <cell r="A383" t="str">
            <v>STM306</v>
          </cell>
          <cell r="B383">
            <v>6025092</v>
          </cell>
        </row>
        <row r="384">
          <cell r="A384" t="str">
            <v>STM307</v>
          </cell>
          <cell r="B384">
            <v>6025092</v>
          </cell>
        </row>
        <row r="385">
          <cell r="A385" t="str">
            <v>STM308</v>
          </cell>
          <cell r="B385">
            <v>6025092</v>
          </cell>
        </row>
        <row r="386">
          <cell r="A386" t="str">
            <v>STM401</v>
          </cell>
          <cell r="B386">
            <v>6200090</v>
          </cell>
        </row>
        <row r="387">
          <cell r="A387" t="str">
            <v>STM402</v>
          </cell>
          <cell r="B387">
            <v>6200090</v>
          </cell>
        </row>
        <row r="388">
          <cell r="A388" t="str">
            <v>STM404</v>
          </cell>
          <cell r="B388">
            <v>6025005</v>
          </cell>
        </row>
        <row r="389">
          <cell r="A389" t="str">
            <v>STM406</v>
          </cell>
          <cell r="B389">
            <v>6025005</v>
          </cell>
        </row>
        <row r="390">
          <cell r="A390" t="str">
            <v>STM407</v>
          </cell>
          <cell r="B390">
            <v>6200090</v>
          </cell>
        </row>
        <row r="391">
          <cell r="A391" t="str">
            <v>STM408</v>
          </cell>
          <cell r="B391">
            <v>6025005</v>
          </cell>
        </row>
        <row r="392">
          <cell r="A392" t="str">
            <v>STM409</v>
          </cell>
          <cell r="B392">
            <v>6260015</v>
          </cell>
        </row>
        <row r="393">
          <cell r="A393" t="str">
            <v>STM410</v>
          </cell>
          <cell r="B393">
            <v>6025092</v>
          </cell>
        </row>
        <row r="394">
          <cell r="A394" t="str">
            <v>STM411</v>
          </cell>
          <cell r="B394">
            <v>6025092</v>
          </cell>
        </row>
        <row r="395">
          <cell r="A395" t="str">
            <v>STP101</v>
          </cell>
          <cell r="B395">
            <v>6175106</v>
          </cell>
        </row>
        <row r="396">
          <cell r="A396" t="str">
            <v>SUB101</v>
          </cell>
          <cell r="B396">
            <v>6107084</v>
          </cell>
        </row>
        <row r="397">
          <cell r="A397" t="str">
            <v>SUP101</v>
          </cell>
          <cell r="B397">
            <v>6025005</v>
          </cell>
        </row>
        <row r="398">
          <cell r="A398" t="str">
            <v>TEP101</v>
          </cell>
          <cell r="B398" t="str">
            <v>610017D</v>
          </cell>
        </row>
        <row r="399">
          <cell r="A399" t="str">
            <v>TEP102</v>
          </cell>
          <cell r="B399" t="str">
            <v>610017D</v>
          </cell>
        </row>
        <row r="400">
          <cell r="A400" t="str">
            <v>TEP103</v>
          </cell>
          <cell r="B400" t="str">
            <v>610017D</v>
          </cell>
        </row>
        <row r="401">
          <cell r="A401" t="str">
            <v>TEP104</v>
          </cell>
          <cell r="B401" t="str">
            <v>610017D</v>
          </cell>
        </row>
        <row r="402">
          <cell r="A402" t="str">
            <v>TEP105</v>
          </cell>
          <cell r="B402" t="str">
            <v>610017D</v>
          </cell>
        </row>
        <row r="403">
          <cell r="A403" t="str">
            <v>TEP106</v>
          </cell>
          <cell r="B403" t="str">
            <v>610017D</v>
          </cell>
        </row>
        <row r="404">
          <cell r="A404" t="str">
            <v>TEP107</v>
          </cell>
          <cell r="B404" t="str">
            <v>610017D</v>
          </cell>
        </row>
        <row r="405">
          <cell r="A405" t="str">
            <v>TEP108</v>
          </cell>
          <cell r="B405" t="str">
            <v>610017D</v>
          </cell>
        </row>
        <row r="406">
          <cell r="A406" t="str">
            <v>TEP109</v>
          </cell>
          <cell r="B406" t="str">
            <v xml:space="preserve">610017D </v>
          </cell>
        </row>
        <row r="407">
          <cell r="A407" t="str">
            <v>TEP110</v>
          </cell>
          <cell r="B407" t="str">
            <v xml:space="preserve">610017D </v>
          </cell>
        </row>
        <row r="408">
          <cell r="A408" t="str">
            <v>TEP111</v>
          </cell>
          <cell r="B408" t="str">
            <v>610017D</v>
          </cell>
        </row>
        <row r="409">
          <cell r="A409" t="str">
            <v>TRU101</v>
          </cell>
          <cell r="B409" t="str">
            <v>610704Z</v>
          </cell>
        </row>
        <row r="410">
          <cell r="A410" t="str">
            <v>UBR102</v>
          </cell>
          <cell r="B410">
            <v>6011090</v>
          </cell>
        </row>
      </sheetData>
      <sheetData sheetId="4"/>
      <sheetData sheetId="5"/>
      <sheetData sheetId="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  <sheetName val="0494OBF.XLS (2)"/>
    </sheetNames>
    <sheetDataSet>
      <sheetData sheetId="0"/>
      <sheetData sheetId="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SUMMARY"/>
      <sheetName val="CWIP &amp; PP&amp;E BAL BY GROUP"/>
      <sheetName val="dec cwip"/>
      <sheetName val="dec in svc"/>
      <sheetName val="dec accrual"/>
      <sheetName val="nov cwip"/>
      <sheetName val="nov in svc"/>
      <sheetName val="nov accrual"/>
      <sheetName val="oct cwip"/>
      <sheetName val="oct in svc"/>
      <sheetName val="oct accrual"/>
      <sheetName val="sep cwip"/>
      <sheetName val="sep in svc"/>
      <sheetName val="sep accrual"/>
      <sheetName val="cwip status per pm's subm oct 1"/>
      <sheetName val="not ready"/>
      <sheetName val="aug cwip"/>
      <sheetName val="aug in svc"/>
      <sheetName val="july cwip"/>
      <sheetName val="july in svc"/>
      <sheetName val="aug accruals"/>
      <sheetName val="July accruals"/>
      <sheetName val="june CWIP"/>
      <sheetName val="June in svc"/>
      <sheetName val="June accruals"/>
      <sheetName val="may CWIP"/>
      <sheetName val="may in_service"/>
      <sheetName val="MAY ACCRUALS"/>
      <sheetName val="apr CWIP"/>
      <sheetName val="apr accrual"/>
      <sheetName val="mar CWIP"/>
      <sheetName val="mar accrual"/>
      <sheetName val="mar insvc"/>
      <sheetName val="Feb CWIP"/>
      <sheetName val="Jan CWIP"/>
      <sheetName val="Feb in svc"/>
      <sheetName val="feb accruals"/>
      <sheetName val="jan in svc"/>
      <sheetName val="jan accrual"/>
      <sheetName val="ytd CWIP pivot"/>
      <sheetName val="CWIP ytd data"/>
      <sheetName val="type"/>
      <sheetName val="description"/>
      <sheetName val="Tables"/>
      <sheetName val="1999 ACCRUAL"/>
      <sheetName val="wo file descri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WORK ORDER</v>
          </cell>
        </row>
      </sheetData>
      <sheetData sheetId="43"/>
      <sheetData sheetId="44">
        <row r="2">
          <cell r="A2" t="str">
            <v>0</v>
          </cell>
          <cell r="B2">
            <v>1930564.03</v>
          </cell>
        </row>
        <row r="3">
          <cell r="A3" t="str">
            <v>6002</v>
          </cell>
          <cell r="B3">
            <v>1321963.2</v>
          </cell>
        </row>
        <row r="4">
          <cell r="A4" t="str">
            <v>6003</v>
          </cell>
          <cell r="B4">
            <v>3300</v>
          </cell>
        </row>
        <row r="5">
          <cell r="A5" t="str">
            <v>6004</v>
          </cell>
          <cell r="B5">
            <v>11375</v>
          </cell>
        </row>
        <row r="6">
          <cell r="A6" t="str">
            <v>6005</v>
          </cell>
          <cell r="B6">
            <v>6350</v>
          </cell>
        </row>
        <row r="7">
          <cell r="A7" t="str">
            <v>6006</v>
          </cell>
          <cell r="B7">
            <v>199694.39</v>
          </cell>
        </row>
        <row r="8">
          <cell r="A8" t="str">
            <v>6007</v>
          </cell>
          <cell r="B8">
            <v>5500</v>
          </cell>
        </row>
        <row r="9">
          <cell r="A9" t="str">
            <v>6010</v>
          </cell>
          <cell r="B9">
            <v>66103.16</v>
          </cell>
        </row>
        <row r="10">
          <cell r="A10" t="str">
            <v>6015</v>
          </cell>
          <cell r="B10">
            <v>4222387.1100000003</v>
          </cell>
        </row>
        <row r="11">
          <cell r="A11" t="str">
            <v>6016</v>
          </cell>
          <cell r="B11">
            <v>1128695.5</v>
          </cell>
        </row>
        <row r="12">
          <cell r="A12" t="str">
            <v>6017</v>
          </cell>
          <cell r="B12">
            <v>421.79</v>
          </cell>
        </row>
        <row r="13">
          <cell r="A13" t="str">
            <v>6021</v>
          </cell>
          <cell r="B13">
            <v>2751</v>
          </cell>
        </row>
      </sheetData>
      <sheetData sheetId="4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SUMMARY"/>
      <sheetName val="CWIP &amp; PP&amp;E BAL BY GROUP"/>
      <sheetName val="dec cwip"/>
      <sheetName val="dec in svc"/>
      <sheetName val="dec accrual"/>
      <sheetName val="nov cwip"/>
      <sheetName val="nov in svc"/>
      <sheetName val="nov accrual"/>
      <sheetName val="oct cwip"/>
      <sheetName val="oct in svc"/>
      <sheetName val="oct accrual"/>
      <sheetName val="sep cwip"/>
      <sheetName val="sep in svc"/>
      <sheetName val="sep accrual"/>
      <sheetName val="cwip status per pm's subm oct 1"/>
      <sheetName val="not ready"/>
      <sheetName val="aug cwip"/>
      <sheetName val="aug in svc"/>
      <sheetName val="july cwip"/>
      <sheetName val="july in svc"/>
      <sheetName val="aug accruals"/>
      <sheetName val="July accruals"/>
      <sheetName val="june CWIP"/>
      <sheetName val="June in svc"/>
      <sheetName val="June accruals"/>
      <sheetName val="may CWIP"/>
      <sheetName val="may in_service"/>
      <sheetName val="MAY ACCRUALS"/>
      <sheetName val="apr CWIP"/>
      <sheetName val="apr accrual"/>
      <sheetName val="mar CWIP"/>
      <sheetName val="mar accrual"/>
      <sheetName val="mar insvc"/>
      <sheetName val="Feb CWIP"/>
      <sheetName val="Jan CWIP"/>
      <sheetName val="Feb in svc"/>
      <sheetName val="feb accruals"/>
      <sheetName val="jan in svc"/>
      <sheetName val="jan accrual"/>
      <sheetName val="ytd CWIP pivot"/>
      <sheetName val="CWIP ytd data"/>
      <sheetName val="type"/>
      <sheetName val="description"/>
      <sheetName val="Tables"/>
      <sheetName val="1999 ACCRUAL"/>
      <sheetName val="wo file description"/>
      <sheetName val="Assu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WORK ORDER</v>
          </cell>
        </row>
      </sheetData>
      <sheetData sheetId="43"/>
      <sheetData sheetId="44">
        <row r="2">
          <cell r="A2" t="str">
            <v>0</v>
          </cell>
          <cell r="B2">
            <v>1930564.03</v>
          </cell>
        </row>
        <row r="3">
          <cell r="A3" t="str">
            <v>6002</v>
          </cell>
          <cell r="B3">
            <v>1321963.2</v>
          </cell>
        </row>
        <row r="4">
          <cell r="A4" t="str">
            <v>6003</v>
          </cell>
          <cell r="B4">
            <v>3300</v>
          </cell>
        </row>
        <row r="5">
          <cell r="A5" t="str">
            <v>6004</v>
          </cell>
          <cell r="B5">
            <v>11375</v>
          </cell>
        </row>
        <row r="6">
          <cell r="A6" t="str">
            <v>6005</v>
          </cell>
          <cell r="B6">
            <v>6350</v>
          </cell>
        </row>
        <row r="7">
          <cell r="A7" t="str">
            <v>6006</v>
          </cell>
          <cell r="B7">
            <v>199694.39</v>
          </cell>
        </row>
        <row r="8">
          <cell r="A8" t="str">
            <v>6007</v>
          </cell>
          <cell r="B8">
            <v>5500</v>
          </cell>
        </row>
        <row r="9">
          <cell r="A9" t="str">
            <v>6010</v>
          </cell>
          <cell r="B9">
            <v>66103.16</v>
          </cell>
        </row>
        <row r="10">
          <cell r="A10" t="str">
            <v>6015</v>
          </cell>
          <cell r="B10">
            <v>4222387.1100000003</v>
          </cell>
        </row>
        <row r="11">
          <cell r="A11" t="str">
            <v>6016</v>
          </cell>
          <cell r="B11">
            <v>1128695.5</v>
          </cell>
        </row>
        <row r="12">
          <cell r="A12" t="str">
            <v>6017</v>
          </cell>
          <cell r="B12">
            <v>421.79</v>
          </cell>
        </row>
        <row r="13">
          <cell r="A13" t="str">
            <v>6021</v>
          </cell>
          <cell r="B13">
            <v>2751</v>
          </cell>
        </row>
      </sheetData>
      <sheetData sheetId="45"/>
      <sheetData sheetId="4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  <sheetName val="Monthly Production"/>
      <sheetName val="purchases"/>
      <sheetName val="gas_fix$"/>
      <sheetName val="supplemental"/>
      <sheetName val="frankda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DINS-JULY96"/>
    </sheetNames>
    <sheetDataSet>
      <sheetData sheetId="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rev Details"/>
      <sheetName val="#REF"/>
      <sheetName val="Assum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# &amp; PO#"/>
      <sheetName val="Utility PO's"/>
      <sheetName val="NextEra PO's"/>
      <sheetName val="Linked"/>
      <sheetName val="2011 dashboard"/>
      <sheetName val="NextEra Chg#'s"/>
    </sheetNames>
    <sheetDataSet>
      <sheetData sheetId="0"/>
      <sheetData sheetId="1" refreshError="1"/>
      <sheetData sheetId="2" refreshError="1"/>
      <sheetData sheetId="3">
        <row r="2">
          <cell r="B2" t="str">
            <v>SPARE</v>
          </cell>
        </row>
        <row r="3">
          <cell r="A3" t="str">
            <v>BELLINGHAM</v>
          </cell>
          <cell r="B3" t="str">
            <v>PBH-1</v>
          </cell>
        </row>
        <row r="4">
          <cell r="A4" t="str">
            <v>BELLINGHAM</v>
          </cell>
          <cell r="B4" t="str">
            <v>PBH-2</v>
          </cell>
        </row>
        <row r="5">
          <cell r="A5" t="str">
            <v>BLYTHE</v>
          </cell>
          <cell r="B5" t="str">
            <v>PBY-11</v>
          </cell>
        </row>
        <row r="6">
          <cell r="A6" t="str">
            <v>BLYTHE</v>
          </cell>
          <cell r="B6" t="str">
            <v>PBY-12</v>
          </cell>
        </row>
        <row r="7">
          <cell r="A7" t="str">
            <v>CALHOUN</v>
          </cell>
          <cell r="B7" t="str">
            <v>PCL-1</v>
          </cell>
        </row>
        <row r="8">
          <cell r="A8" t="str">
            <v>CALHOUN</v>
          </cell>
          <cell r="B8" t="str">
            <v>PCL-2</v>
          </cell>
        </row>
        <row r="9">
          <cell r="A9" t="str">
            <v>CALHOUN</v>
          </cell>
          <cell r="B9" t="str">
            <v>PCL-3</v>
          </cell>
        </row>
        <row r="10">
          <cell r="A10" t="str">
            <v>CALHOUN</v>
          </cell>
          <cell r="B10" t="str">
            <v>PCL-4</v>
          </cell>
        </row>
        <row r="11">
          <cell r="A11" t="str">
            <v>CAPE</v>
          </cell>
          <cell r="B11" t="str">
            <v>PCC-1</v>
          </cell>
        </row>
        <row r="12">
          <cell r="A12" t="str">
            <v>CAPE</v>
          </cell>
          <cell r="B12" t="str">
            <v>PCC-2</v>
          </cell>
        </row>
        <row r="13">
          <cell r="A13" t="str">
            <v>CAPE</v>
          </cell>
          <cell r="B13" t="str">
            <v>PCC-3</v>
          </cell>
        </row>
        <row r="14">
          <cell r="A14" t="str">
            <v>DOSWELL</v>
          </cell>
          <cell r="B14" t="str">
            <v>PDW-1</v>
          </cell>
        </row>
        <row r="15">
          <cell r="A15" t="str">
            <v>DOSWELL</v>
          </cell>
          <cell r="B15" t="str">
            <v>PDW-501</v>
          </cell>
        </row>
        <row r="16">
          <cell r="A16" t="str">
            <v>DOSWELL</v>
          </cell>
          <cell r="B16" t="str">
            <v>PDW-502</v>
          </cell>
        </row>
        <row r="17">
          <cell r="A17" t="str">
            <v>DOSWELL</v>
          </cell>
          <cell r="B17" t="str">
            <v>PDW-601</v>
          </cell>
        </row>
        <row r="18">
          <cell r="A18" t="str">
            <v>DOSWELL</v>
          </cell>
          <cell r="B18" t="str">
            <v>PDW-602</v>
          </cell>
        </row>
        <row r="19">
          <cell r="A19" t="str">
            <v>FORT MYERS</v>
          </cell>
          <cell r="B19" t="str">
            <v>PFM-2A</v>
          </cell>
        </row>
        <row r="20">
          <cell r="A20" t="str">
            <v>FORT MYERS</v>
          </cell>
          <cell r="B20" t="str">
            <v>PFM-2B</v>
          </cell>
        </row>
        <row r="21">
          <cell r="A21" t="str">
            <v>FORT MYERS</v>
          </cell>
          <cell r="B21" t="str">
            <v>PFM-2C</v>
          </cell>
        </row>
        <row r="22">
          <cell r="A22" t="str">
            <v>FORT MYERS</v>
          </cell>
          <cell r="B22" t="str">
            <v>PFM-2D</v>
          </cell>
        </row>
        <row r="23">
          <cell r="A23" t="str">
            <v>FORT MYERS</v>
          </cell>
          <cell r="B23" t="str">
            <v>PFM-2E</v>
          </cell>
        </row>
        <row r="24">
          <cell r="A24" t="str">
            <v>FORT MYERS</v>
          </cell>
          <cell r="B24" t="str">
            <v>PFM-2F</v>
          </cell>
        </row>
        <row r="25">
          <cell r="A25" t="str">
            <v>FORT MYERS</v>
          </cell>
          <cell r="B25" t="str">
            <v>PFM-3A</v>
          </cell>
        </row>
        <row r="26">
          <cell r="A26" t="str">
            <v>FORT MYERS</v>
          </cell>
          <cell r="B26" t="str">
            <v>PFM-3B</v>
          </cell>
        </row>
        <row r="27">
          <cell r="A27" t="str">
            <v>FORNEY</v>
          </cell>
          <cell r="B27" t="str">
            <v>PFN-11</v>
          </cell>
        </row>
        <row r="28">
          <cell r="A28" t="str">
            <v>FORNEY</v>
          </cell>
          <cell r="B28" t="str">
            <v>PFN-12</v>
          </cell>
        </row>
        <row r="29">
          <cell r="A29" t="str">
            <v>FORNEY</v>
          </cell>
          <cell r="B29" t="str">
            <v>PFN-13</v>
          </cell>
        </row>
        <row r="30">
          <cell r="A30" t="str">
            <v>FORNEY</v>
          </cell>
          <cell r="B30" t="str">
            <v>PFN-21</v>
          </cell>
        </row>
        <row r="31">
          <cell r="A31" t="str">
            <v>FORNEY</v>
          </cell>
          <cell r="B31" t="str">
            <v>PFN-22</v>
          </cell>
        </row>
        <row r="32">
          <cell r="A32" t="str">
            <v>FORNEY</v>
          </cell>
          <cell r="B32" t="str">
            <v>PFN-23</v>
          </cell>
        </row>
        <row r="33">
          <cell r="A33" t="str">
            <v>LAMAR</v>
          </cell>
          <cell r="B33" t="str">
            <v>PLM-11</v>
          </cell>
        </row>
        <row r="34">
          <cell r="A34" t="str">
            <v>LAMAR</v>
          </cell>
          <cell r="B34" t="str">
            <v>PLM-12</v>
          </cell>
        </row>
        <row r="35">
          <cell r="A35" t="str">
            <v>LAMAR</v>
          </cell>
          <cell r="B35" t="str">
            <v>PLM-21</v>
          </cell>
        </row>
        <row r="36">
          <cell r="A36" t="str">
            <v>LAMAR</v>
          </cell>
          <cell r="B36" t="str">
            <v>PLM-22</v>
          </cell>
        </row>
        <row r="37">
          <cell r="A37" t="str">
            <v>MANATEE</v>
          </cell>
          <cell r="B37" t="str">
            <v>PMT-3A</v>
          </cell>
        </row>
        <row r="38">
          <cell r="A38" t="str">
            <v>MANATEE</v>
          </cell>
          <cell r="B38" t="str">
            <v>PMT-3B</v>
          </cell>
        </row>
        <row r="39">
          <cell r="A39" t="str">
            <v>MANATEE</v>
          </cell>
          <cell r="B39" t="str">
            <v>PMT-3C</v>
          </cell>
        </row>
        <row r="40">
          <cell r="A40" t="str">
            <v>MANATEE</v>
          </cell>
          <cell r="B40" t="str">
            <v>PMT-3D</v>
          </cell>
        </row>
        <row r="41">
          <cell r="A41" t="str">
            <v>MARCUS HOOK</v>
          </cell>
          <cell r="B41" t="str">
            <v>PMH-1A</v>
          </cell>
        </row>
        <row r="42">
          <cell r="A42" t="str">
            <v>MARCUS HOOK</v>
          </cell>
          <cell r="B42" t="str">
            <v>PMH-1B</v>
          </cell>
        </row>
        <row r="43">
          <cell r="A43" t="str">
            <v>MARCUS HOOK</v>
          </cell>
          <cell r="B43" t="str">
            <v>PMH-1C</v>
          </cell>
        </row>
        <row r="44">
          <cell r="A44" t="str">
            <v>MARTIN</v>
          </cell>
          <cell r="B44" t="str">
            <v>PMG-3A</v>
          </cell>
        </row>
        <row r="45">
          <cell r="A45" t="str">
            <v>MARTIN</v>
          </cell>
          <cell r="B45" t="str">
            <v>PMG-3B</v>
          </cell>
        </row>
        <row r="46">
          <cell r="A46" t="str">
            <v>MARTIN</v>
          </cell>
          <cell r="B46" t="str">
            <v>PMG-4A</v>
          </cell>
        </row>
        <row r="47">
          <cell r="A47" t="str">
            <v>MARTIN</v>
          </cell>
          <cell r="B47" t="str">
            <v>PMG-4B</v>
          </cell>
        </row>
        <row r="48">
          <cell r="A48" t="str">
            <v>MARTIN</v>
          </cell>
          <cell r="B48" t="str">
            <v>PMG-8A</v>
          </cell>
        </row>
        <row r="49">
          <cell r="A49" t="str">
            <v>MARTIN</v>
          </cell>
          <cell r="B49" t="str">
            <v>PMG-8B</v>
          </cell>
        </row>
        <row r="50">
          <cell r="A50" t="str">
            <v>MARTIN</v>
          </cell>
          <cell r="B50" t="str">
            <v>PMG-8C</v>
          </cell>
        </row>
        <row r="51">
          <cell r="A51" t="str">
            <v>MARTIN</v>
          </cell>
          <cell r="B51" t="str">
            <v>PMG-8D</v>
          </cell>
        </row>
        <row r="52">
          <cell r="A52" t="str">
            <v>LAUDERDALE</v>
          </cell>
          <cell r="B52" t="str">
            <v>PFL-4A</v>
          </cell>
        </row>
        <row r="53">
          <cell r="A53" t="str">
            <v>LAUDERDALE</v>
          </cell>
          <cell r="B53" t="str">
            <v>PFL-4B</v>
          </cell>
        </row>
        <row r="54">
          <cell r="A54" t="str">
            <v>LAUDERDALE</v>
          </cell>
          <cell r="B54" t="str">
            <v>PFL-5A</v>
          </cell>
        </row>
        <row r="55">
          <cell r="A55" t="str">
            <v>LAUDERDALE</v>
          </cell>
          <cell r="B55" t="str">
            <v>PFL-5B</v>
          </cell>
        </row>
        <row r="56">
          <cell r="A56" t="str">
            <v>PUTNAM</v>
          </cell>
          <cell r="B56" t="str">
            <v>1GT1</v>
          </cell>
        </row>
        <row r="57">
          <cell r="A57" t="str">
            <v>PUTNAM</v>
          </cell>
          <cell r="B57" t="str">
            <v>1GT2</v>
          </cell>
        </row>
        <row r="58">
          <cell r="A58" t="str">
            <v>PUTNAM</v>
          </cell>
          <cell r="B58" t="str">
            <v>2GT1</v>
          </cell>
        </row>
        <row r="59">
          <cell r="A59" t="str">
            <v>PUTNAM</v>
          </cell>
          <cell r="B59" t="str">
            <v>2GT2</v>
          </cell>
        </row>
        <row r="60">
          <cell r="A60" t="str">
            <v>RISE</v>
          </cell>
          <cell r="B60" t="str">
            <v>PRS-1</v>
          </cell>
        </row>
        <row r="61">
          <cell r="A61" t="str">
            <v>RISE</v>
          </cell>
          <cell r="B61" t="str">
            <v>PRS-2</v>
          </cell>
        </row>
        <row r="62">
          <cell r="A62" t="str">
            <v>RIVERIA</v>
          </cell>
          <cell r="B62" t="str">
            <v>PRV-1</v>
          </cell>
        </row>
        <row r="63">
          <cell r="A63" t="str">
            <v>RIVERIA</v>
          </cell>
          <cell r="B63" t="str">
            <v>PRV-2</v>
          </cell>
        </row>
        <row r="64">
          <cell r="A64" t="str">
            <v>RIVERIA</v>
          </cell>
          <cell r="B64" t="str">
            <v>PRV-3</v>
          </cell>
        </row>
        <row r="65">
          <cell r="A65" t="str">
            <v>SANFORD</v>
          </cell>
          <cell r="B65" t="str">
            <v>PSN-4A</v>
          </cell>
        </row>
        <row r="66">
          <cell r="A66" t="str">
            <v>SANFORD</v>
          </cell>
          <cell r="B66" t="str">
            <v>PSN-4B</v>
          </cell>
        </row>
        <row r="67">
          <cell r="A67" t="str">
            <v>SANFORD</v>
          </cell>
          <cell r="B67" t="str">
            <v>PSN-4C</v>
          </cell>
        </row>
        <row r="68">
          <cell r="A68" t="str">
            <v>SANFORD</v>
          </cell>
          <cell r="B68" t="str">
            <v>PSN-4D</v>
          </cell>
        </row>
        <row r="69">
          <cell r="A69" t="str">
            <v>SANFORD</v>
          </cell>
          <cell r="B69" t="str">
            <v>PSN-5A</v>
          </cell>
        </row>
        <row r="70">
          <cell r="A70" t="str">
            <v>SANFORD</v>
          </cell>
          <cell r="B70" t="str">
            <v>PSN-5B</v>
          </cell>
        </row>
        <row r="71">
          <cell r="A71" t="str">
            <v>SANFORD</v>
          </cell>
          <cell r="B71" t="str">
            <v>PSN-5C</v>
          </cell>
        </row>
        <row r="72">
          <cell r="A72" t="str">
            <v>SANFORD</v>
          </cell>
          <cell r="B72" t="str">
            <v>PSN-5D</v>
          </cell>
        </row>
        <row r="73">
          <cell r="A73" t="str">
            <v>SAYREVILLE</v>
          </cell>
          <cell r="B73" t="str">
            <v>PSV-1</v>
          </cell>
        </row>
        <row r="74">
          <cell r="A74" t="str">
            <v>SAYREVILLE</v>
          </cell>
          <cell r="B74" t="str">
            <v>PSV-2</v>
          </cell>
        </row>
        <row r="75">
          <cell r="A75" t="str">
            <v>TURKEY POINT</v>
          </cell>
          <cell r="B75" t="str">
            <v>PTP-5A</v>
          </cell>
        </row>
        <row r="76">
          <cell r="A76" t="str">
            <v>TURKEY POINT</v>
          </cell>
          <cell r="B76" t="str">
            <v>PTP-5B</v>
          </cell>
        </row>
        <row r="77">
          <cell r="A77" t="str">
            <v>TURKEY POINT</v>
          </cell>
          <cell r="B77" t="str">
            <v>PTP-5C</v>
          </cell>
        </row>
        <row r="78">
          <cell r="A78" t="str">
            <v>TURKEY POINT</v>
          </cell>
          <cell r="B78" t="str">
            <v>PTP-5D</v>
          </cell>
        </row>
      </sheetData>
      <sheetData sheetId="4" refreshError="1"/>
      <sheetData sheetId="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ACC-ML"/>
      <sheetName val="Comps"/>
      <sheetName val="Mkt Cap"/>
      <sheetName val="STEE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CUSR# Users"/>
      <sheetName val="PROFILES"/>
      <sheetName val="Unit Responsibilities by User"/>
      <sheetName val="Unit Types"/>
      <sheetName val="INPUT"/>
    </sheetNames>
    <sheetDataSet>
      <sheetData sheetId="0" refreshError="1"/>
      <sheetData sheetId="1" refreshError="1">
        <row r="10">
          <cell r="A10">
            <v>10</v>
          </cell>
          <cell r="B10" t="str">
            <v>Group Profile</v>
          </cell>
        </row>
        <row r="11">
          <cell r="A11">
            <v>1000</v>
          </cell>
          <cell r="B11" t="str">
            <v>Utility Profile</v>
          </cell>
        </row>
        <row r="12">
          <cell r="A12">
            <v>2000.01</v>
          </cell>
          <cell r="B12" t="str">
            <v>Nuclear</v>
          </cell>
        </row>
        <row r="13">
          <cell r="A13">
            <v>2000.02</v>
          </cell>
          <cell r="B13" t="str">
            <v>Fossil Hydro</v>
          </cell>
        </row>
        <row r="14">
          <cell r="A14">
            <v>2000.03</v>
          </cell>
          <cell r="B14" t="str">
            <v>Wind (Including Foreign)</v>
          </cell>
        </row>
        <row r="15">
          <cell r="A15">
            <v>2000.04</v>
          </cell>
          <cell r="B15" t="str">
            <v>Corporate &amp; Other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ell Links"/>
      <sheetName val="Checklists"/>
      <sheetName val="(A)Book to Tax Recon"/>
      <sheetName val="(A)Book to Tax Recon -Bruni"/>
      <sheetName val="(A-2) CTX Book to Tax TB"/>
      <sheetName val="(B) Trial Balance"/>
      <sheetName val="(B-1) Basis Adj"/>
      <sheetName val="(C)M1 Support"/>
      <sheetName val="%CORPTAX_DATA_CACHE%"/>
      <sheetName val="Provision"/>
      <sheetName val="Provision to Return"/>
      <sheetName val="State P2R"/>
      <sheetName val="ST Rates (Case 21)"/>
      <sheetName val="ST Appt (Case 21)"/>
      <sheetName val="Prep Point Sheets"/>
      <sheetName val="Carryforward"/>
      <sheetName val="Research"/>
    </sheetNames>
    <sheetDataSet>
      <sheetData sheetId="0">
        <row r="4">
          <cell r="B4" t="str">
            <v>Florida Power And Light Company</v>
          </cell>
        </row>
        <row r="11">
          <cell r="B11">
            <v>21</v>
          </cell>
        </row>
      </sheetData>
      <sheetData sheetId="1" refreshError="1"/>
      <sheetData sheetId="2" refreshError="1"/>
      <sheetData sheetId="3">
        <row r="12">
          <cell r="F12">
            <v>-1240443370</v>
          </cell>
        </row>
      </sheetData>
      <sheetData sheetId="4">
        <row r="509">
          <cell r="J509">
            <v>-245952430.78876224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(1) Instructions"/>
      <sheetName val="(2) 2013 BW to CTX analysis "/>
      <sheetName val="(3) SUMIFS Example"/>
      <sheetName val="(A) Adjustment Details"/>
      <sheetName val="(B) M Calculation"/>
      <sheetName val="(B1) Basis Adjustment"/>
      <sheetName val="(C.1) Report GL"/>
      <sheetName val="(C.2) Automation Logic"/>
      <sheetName val="(C.3) Report Adjustments"/>
      <sheetName val="(C.4) Adjustment Input to BW"/>
      <sheetName val="(C.5) BW Validation"/>
      <sheetName val="(D) Manual Data ==&gt;&gt;"/>
      <sheetName val="(D1) TBA 6300 Rpt-CIAC Taxable"/>
      <sheetName val="(D2) TBA 6300 Rpt-CIAC Rsv Cr. "/>
      <sheetName val="(D3) TBA 6400 Rpt-Reimb"/>
      <sheetName val="(D4) Interconnect 2014 Billings"/>
      <sheetName val="(E)  Adjustment Exceptions"/>
      <sheetName val="(F) Reclasses"/>
      <sheetName val="Sup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4">
          <cell r="A154" t="str">
            <v xml:space="preserve">RCLTE </v>
          </cell>
        </row>
        <row r="155">
          <cell r="A155" t="str">
            <v>RECL01</v>
          </cell>
        </row>
        <row r="156">
          <cell r="A156" t="str">
            <v>RECL04</v>
          </cell>
        </row>
        <row r="157">
          <cell r="A157" t="str">
            <v>RECL06</v>
          </cell>
        </row>
        <row r="158">
          <cell r="A158" t="str">
            <v>RECL07</v>
          </cell>
        </row>
        <row r="159">
          <cell r="A159" t="str">
            <v>RECL08</v>
          </cell>
        </row>
        <row r="160">
          <cell r="A160" t="str">
            <v>RECL15</v>
          </cell>
        </row>
        <row r="161">
          <cell r="A161" t="str">
            <v>RECL18</v>
          </cell>
        </row>
        <row r="162">
          <cell r="A162" t="str">
            <v>RECL30</v>
          </cell>
        </row>
        <row r="163">
          <cell r="A163" t="str">
            <v>RECL44</v>
          </cell>
        </row>
        <row r="164">
          <cell r="A164" t="str">
            <v>RECL45</v>
          </cell>
        </row>
        <row r="165">
          <cell r="A165" t="str">
            <v>RECL47</v>
          </cell>
        </row>
        <row r="166">
          <cell r="A166" t="str">
            <v>RECL50</v>
          </cell>
        </row>
        <row r="167">
          <cell r="A167" t="str">
            <v>RECLGP</v>
          </cell>
        </row>
        <row r="168">
          <cell r="A168" t="str">
            <v>RECLTX</v>
          </cell>
        </row>
      </sheetData>
      <sheetData sheetId="19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Capitalized Interest Calcs"/>
      <sheetName val="Cap Int by Project"/>
      <sheetName val="Sheet1"/>
      <sheetName val="CWIP Activity 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0">
          <cell r="A20">
            <v>6004</v>
          </cell>
          <cell r="B20">
            <v>5</v>
          </cell>
          <cell r="C20">
            <v>645743.19999999995</v>
          </cell>
        </row>
        <row r="21">
          <cell r="A21">
            <v>6005</v>
          </cell>
          <cell r="B21">
            <v>2</v>
          </cell>
          <cell r="C21">
            <v>1841.97</v>
          </cell>
        </row>
        <row r="22">
          <cell r="A22">
            <v>6005</v>
          </cell>
          <cell r="B22">
            <v>5</v>
          </cell>
          <cell r="C22">
            <v>-210697.1</v>
          </cell>
        </row>
        <row r="23">
          <cell r="A23">
            <v>6006</v>
          </cell>
          <cell r="B23">
            <v>2</v>
          </cell>
          <cell r="C23">
            <v>8717.5</v>
          </cell>
        </row>
        <row r="24">
          <cell r="A24">
            <v>6006</v>
          </cell>
          <cell r="B24">
            <v>5</v>
          </cell>
          <cell r="C24">
            <v>-2176718.3199999998</v>
          </cell>
        </row>
        <row r="25">
          <cell r="A25">
            <v>6007</v>
          </cell>
          <cell r="B25">
            <v>5</v>
          </cell>
          <cell r="C25">
            <v>942492</v>
          </cell>
        </row>
        <row r="26">
          <cell r="A26">
            <v>6008</v>
          </cell>
          <cell r="B26">
            <v>5</v>
          </cell>
          <cell r="C26">
            <v>0</v>
          </cell>
        </row>
        <row r="27">
          <cell r="A27">
            <v>6013</v>
          </cell>
          <cell r="B27">
            <v>5</v>
          </cell>
          <cell r="C27">
            <v>-56869.82</v>
          </cell>
        </row>
        <row r="28">
          <cell r="A28">
            <v>6016</v>
          </cell>
          <cell r="B28">
            <v>5</v>
          </cell>
          <cell r="C28">
            <v>-112107.64</v>
          </cell>
        </row>
        <row r="29">
          <cell r="A29">
            <v>6017</v>
          </cell>
          <cell r="B29">
            <v>5</v>
          </cell>
          <cell r="C29">
            <v>-17509.060000000001</v>
          </cell>
        </row>
        <row r="30">
          <cell r="A30">
            <v>6018</v>
          </cell>
          <cell r="B30">
            <v>5</v>
          </cell>
          <cell r="C30">
            <v>-10871.76</v>
          </cell>
        </row>
        <row r="31">
          <cell r="A31">
            <v>6020</v>
          </cell>
          <cell r="B31">
            <v>5</v>
          </cell>
          <cell r="C31">
            <v>-41143.949999999997</v>
          </cell>
        </row>
        <row r="32">
          <cell r="A32">
            <v>6021</v>
          </cell>
          <cell r="B32">
            <v>5</v>
          </cell>
          <cell r="C32">
            <v>92049.3</v>
          </cell>
        </row>
        <row r="33">
          <cell r="A33">
            <v>6022</v>
          </cell>
          <cell r="B33">
            <v>5</v>
          </cell>
          <cell r="C33">
            <v>61149.43</v>
          </cell>
        </row>
        <row r="34">
          <cell r="A34">
            <v>6023</v>
          </cell>
          <cell r="B34">
            <v>5</v>
          </cell>
          <cell r="C34">
            <v>-44048.42</v>
          </cell>
        </row>
        <row r="35">
          <cell r="A35">
            <v>6026</v>
          </cell>
          <cell r="B35">
            <v>5</v>
          </cell>
          <cell r="C35">
            <v>-48297.02</v>
          </cell>
        </row>
        <row r="36">
          <cell r="A36">
            <v>6027</v>
          </cell>
          <cell r="B36">
            <v>5</v>
          </cell>
          <cell r="C36">
            <v>113000</v>
          </cell>
        </row>
        <row r="37">
          <cell r="A37">
            <v>6028</v>
          </cell>
          <cell r="B37">
            <v>5</v>
          </cell>
          <cell r="C37">
            <v>-419522.37</v>
          </cell>
        </row>
        <row r="38">
          <cell r="A38">
            <v>6029</v>
          </cell>
          <cell r="B38">
            <v>5</v>
          </cell>
          <cell r="C38">
            <v>-279618.21999999997</v>
          </cell>
        </row>
        <row r="39">
          <cell r="A39">
            <v>6031</v>
          </cell>
          <cell r="B39">
            <v>5</v>
          </cell>
          <cell r="C39">
            <v>-68189</v>
          </cell>
        </row>
        <row r="40">
          <cell r="A40">
            <v>6032</v>
          </cell>
          <cell r="B40">
            <v>5</v>
          </cell>
          <cell r="C40">
            <v>0</v>
          </cell>
        </row>
        <row r="41">
          <cell r="A41">
            <v>6033</v>
          </cell>
          <cell r="B41">
            <v>5</v>
          </cell>
          <cell r="C41">
            <v>25089.05</v>
          </cell>
        </row>
        <row r="42">
          <cell r="A42">
            <v>6034</v>
          </cell>
          <cell r="B42">
            <v>2</v>
          </cell>
          <cell r="C42">
            <v>0</v>
          </cell>
        </row>
        <row r="43">
          <cell r="A43">
            <v>6034</v>
          </cell>
          <cell r="B43">
            <v>5</v>
          </cell>
          <cell r="C43">
            <v>63409</v>
          </cell>
        </row>
        <row r="44">
          <cell r="A44">
            <v>6035</v>
          </cell>
          <cell r="B44">
            <v>5</v>
          </cell>
          <cell r="C44">
            <v>125620</v>
          </cell>
        </row>
        <row r="45">
          <cell r="A45">
            <v>6036</v>
          </cell>
          <cell r="B45">
            <v>2</v>
          </cell>
          <cell r="C45">
            <v>9265.4599999999991</v>
          </cell>
        </row>
        <row r="46">
          <cell r="A46">
            <v>6036</v>
          </cell>
          <cell r="B46">
            <v>5</v>
          </cell>
          <cell r="C46">
            <v>-21853.99</v>
          </cell>
        </row>
        <row r="47">
          <cell r="A47">
            <v>6037</v>
          </cell>
          <cell r="B47">
            <v>5</v>
          </cell>
          <cell r="C47">
            <v>-3831.94</v>
          </cell>
        </row>
        <row r="48">
          <cell r="A48">
            <v>6039</v>
          </cell>
          <cell r="B48">
            <v>5</v>
          </cell>
          <cell r="C48">
            <v>-17767.05</v>
          </cell>
        </row>
        <row r="49">
          <cell r="A49">
            <v>6040</v>
          </cell>
          <cell r="B49">
            <v>5</v>
          </cell>
          <cell r="C49">
            <v>-12172.45</v>
          </cell>
        </row>
        <row r="50">
          <cell r="A50">
            <v>6042</v>
          </cell>
          <cell r="B50">
            <v>5</v>
          </cell>
          <cell r="C50">
            <v>2632</v>
          </cell>
        </row>
        <row r="51">
          <cell r="A51">
            <v>6045</v>
          </cell>
          <cell r="B51">
            <v>5</v>
          </cell>
          <cell r="C51">
            <v>-3679.99</v>
          </cell>
        </row>
        <row r="52">
          <cell r="A52">
            <v>6046</v>
          </cell>
          <cell r="B52">
            <v>5</v>
          </cell>
          <cell r="C52">
            <v>11586</v>
          </cell>
        </row>
        <row r="53">
          <cell r="A53">
            <v>6050</v>
          </cell>
          <cell r="B53">
            <v>5</v>
          </cell>
          <cell r="C53">
            <v>283850</v>
          </cell>
        </row>
        <row r="54">
          <cell r="A54">
            <v>6052</v>
          </cell>
          <cell r="B54">
            <v>5</v>
          </cell>
          <cell r="C54">
            <v>44610</v>
          </cell>
        </row>
        <row r="55">
          <cell r="A55">
            <v>6053</v>
          </cell>
          <cell r="B55">
            <v>5</v>
          </cell>
          <cell r="C55">
            <v>27096</v>
          </cell>
        </row>
        <row r="56">
          <cell r="A56">
            <v>6057</v>
          </cell>
          <cell r="B56">
            <v>5</v>
          </cell>
          <cell r="C56">
            <v>19442</v>
          </cell>
        </row>
        <row r="57">
          <cell r="A57">
            <v>6059</v>
          </cell>
          <cell r="B57">
            <v>5</v>
          </cell>
          <cell r="C57">
            <v>49866</v>
          </cell>
        </row>
        <row r="58">
          <cell r="A58">
            <v>6061</v>
          </cell>
          <cell r="B58">
            <v>5</v>
          </cell>
          <cell r="C58">
            <v>3327378</v>
          </cell>
        </row>
        <row r="59">
          <cell r="A59">
            <v>6062</v>
          </cell>
          <cell r="B59">
            <v>5</v>
          </cell>
          <cell r="C59">
            <v>3276927.16</v>
          </cell>
        </row>
        <row r="60">
          <cell r="A60">
            <v>6063</v>
          </cell>
          <cell r="B60">
            <v>5</v>
          </cell>
          <cell r="C60">
            <v>29664</v>
          </cell>
        </row>
        <row r="61">
          <cell r="A61">
            <v>6064</v>
          </cell>
          <cell r="B61">
            <v>2</v>
          </cell>
          <cell r="C61">
            <v>4930</v>
          </cell>
        </row>
        <row r="62">
          <cell r="A62">
            <v>6064</v>
          </cell>
          <cell r="B62">
            <v>5</v>
          </cell>
          <cell r="C62">
            <v>1049557.21</v>
          </cell>
        </row>
        <row r="63">
          <cell r="A63">
            <v>6065</v>
          </cell>
          <cell r="B63">
            <v>5</v>
          </cell>
          <cell r="C63">
            <v>1694897.06</v>
          </cell>
        </row>
        <row r="64">
          <cell r="A64">
            <v>6066</v>
          </cell>
          <cell r="B64">
            <v>5</v>
          </cell>
          <cell r="C64">
            <v>39552</v>
          </cell>
        </row>
        <row r="65">
          <cell r="A65">
            <v>6067</v>
          </cell>
          <cell r="B65">
            <v>2</v>
          </cell>
          <cell r="C65">
            <v>37847.33</v>
          </cell>
        </row>
        <row r="66">
          <cell r="A66">
            <v>6067</v>
          </cell>
          <cell r="B66">
            <v>5</v>
          </cell>
          <cell r="C66">
            <v>179701.96</v>
          </cell>
        </row>
        <row r="67">
          <cell r="A67">
            <v>6068</v>
          </cell>
          <cell r="B67">
            <v>2</v>
          </cell>
          <cell r="C67">
            <v>26350.09</v>
          </cell>
        </row>
        <row r="68">
          <cell r="A68">
            <v>6068</v>
          </cell>
          <cell r="B68">
            <v>5</v>
          </cell>
          <cell r="C68">
            <v>142314</v>
          </cell>
        </row>
        <row r="69">
          <cell r="A69">
            <v>6069</v>
          </cell>
          <cell r="B69">
            <v>5</v>
          </cell>
          <cell r="C69">
            <v>13220</v>
          </cell>
        </row>
        <row r="70">
          <cell r="A70">
            <v>6070</v>
          </cell>
          <cell r="B70">
            <v>5</v>
          </cell>
          <cell r="C70">
            <v>3819</v>
          </cell>
        </row>
        <row r="71">
          <cell r="A71">
            <v>6072</v>
          </cell>
          <cell r="B71">
            <v>5</v>
          </cell>
          <cell r="C71">
            <v>1252098.02</v>
          </cell>
        </row>
        <row r="72">
          <cell r="A72">
            <v>6073</v>
          </cell>
          <cell r="B72">
            <v>5</v>
          </cell>
          <cell r="C72">
            <v>5999780.2000000002</v>
          </cell>
        </row>
        <row r="73">
          <cell r="A73">
            <v>6074</v>
          </cell>
          <cell r="B73">
            <v>5</v>
          </cell>
          <cell r="C73">
            <v>6606</v>
          </cell>
        </row>
        <row r="74">
          <cell r="A74">
            <v>6075</v>
          </cell>
          <cell r="B74">
            <v>5</v>
          </cell>
          <cell r="C74">
            <v>0</v>
          </cell>
        </row>
        <row r="75">
          <cell r="A75">
            <v>6076</v>
          </cell>
          <cell r="B75">
            <v>5</v>
          </cell>
          <cell r="C75">
            <v>259394</v>
          </cell>
        </row>
        <row r="76">
          <cell r="A76">
            <v>6077</v>
          </cell>
          <cell r="B76">
            <v>2</v>
          </cell>
          <cell r="C76">
            <v>133857.15</v>
          </cell>
        </row>
        <row r="77">
          <cell r="A77">
            <v>6077</v>
          </cell>
          <cell r="B77">
            <v>5</v>
          </cell>
          <cell r="C77">
            <v>-44815.4</v>
          </cell>
        </row>
        <row r="78">
          <cell r="A78">
            <v>6078</v>
          </cell>
          <cell r="B78">
            <v>5</v>
          </cell>
          <cell r="C78">
            <v>19353</v>
          </cell>
        </row>
        <row r="79">
          <cell r="A79">
            <v>6079</v>
          </cell>
          <cell r="B79">
            <v>5</v>
          </cell>
          <cell r="C79">
            <v>139040</v>
          </cell>
        </row>
        <row r="80">
          <cell r="A80">
            <v>6080</v>
          </cell>
          <cell r="B80">
            <v>5</v>
          </cell>
          <cell r="C80">
            <v>16550</v>
          </cell>
        </row>
        <row r="81">
          <cell r="A81">
            <v>6081</v>
          </cell>
          <cell r="B81">
            <v>5</v>
          </cell>
          <cell r="C81">
            <v>7006</v>
          </cell>
        </row>
        <row r="82">
          <cell r="A82">
            <v>6082</v>
          </cell>
          <cell r="B82">
            <v>5</v>
          </cell>
          <cell r="C82">
            <v>248365</v>
          </cell>
        </row>
        <row r="83">
          <cell r="A83">
            <v>6087</v>
          </cell>
          <cell r="B83">
            <v>5</v>
          </cell>
          <cell r="C83">
            <v>4813</v>
          </cell>
        </row>
        <row r="84">
          <cell r="A84">
            <v>6088</v>
          </cell>
          <cell r="B84">
            <v>5</v>
          </cell>
          <cell r="C84">
            <v>4823</v>
          </cell>
        </row>
        <row r="85">
          <cell r="A85">
            <v>6091</v>
          </cell>
          <cell r="B85">
            <v>5</v>
          </cell>
          <cell r="C85">
            <v>8181</v>
          </cell>
        </row>
        <row r="86">
          <cell r="A86">
            <v>6093</v>
          </cell>
          <cell r="B86">
            <v>5</v>
          </cell>
          <cell r="C86">
            <v>3535</v>
          </cell>
        </row>
        <row r="87">
          <cell r="A87">
            <v>6096</v>
          </cell>
          <cell r="B87">
            <v>5</v>
          </cell>
          <cell r="C87">
            <v>4823</v>
          </cell>
        </row>
        <row r="88">
          <cell r="A88">
            <v>6113</v>
          </cell>
          <cell r="B88">
            <v>5</v>
          </cell>
          <cell r="C88">
            <v>5317</v>
          </cell>
        </row>
        <row r="89">
          <cell r="A89">
            <v>6114</v>
          </cell>
          <cell r="B89">
            <v>5</v>
          </cell>
          <cell r="C89">
            <v>31262</v>
          </cell>
        </row>
        <row r="90">
          <cell r="A90">
            <v>6119</v>
          </cell>
          <cell r="B90">
            <v>5</v>
          </cell>
          <cell r="C90">
            <v>1066</v>
          </cell>
        </row>
        <row r="91">
          <cell r="A91">
            <v>6124</v>
          </cell>
          <cell r="B91">
            <v>5</v>
          </cell>
          <cell r="C91">
            <v>174747</v>
          </cell>
        </row>
        <row r="92">
          <cell r="A92">
            <v>6125</v>
          </cell>
          <cell r="B92">
            <v>5</v>
          </cell>
          <cell r="C92">
            <v>45000</v>
          </cell>
        </row>
        <row r="93">
          <cell r="A93">
            <v>6126</v>
          </cell>
          <cell r="B93">
            <v>5</v>
          </cell>
          <cell r="C93">
            <v>362688</v>
          </cell>
        </row>
        <row r="94">
          <cell r="A94">
            <v>6127</v>
          </cell>
          <cell r="B94">
            <v>5</v>
          </cell>
          <cell r="C94">
            <v>120947</v>
          </cell>
        </row>
        <row r="95">
          <cell r="A95">
            <v>6130</v>
          </cell>
          <cell r="B95">
            <v>5</v>
          </cell>
          <cell r="C95">
            <v>25900</v>
          </cell>
        </row>
        <row r="96">
          <cell r="A96">
            <v>6132</v>
          </cell>
          <cell r="B96">
            <v>5</v>
          </cell>
          <cell r="C96">
            <v>64977</v>
          </cell>
        </row>
        <row r="97">
          <cell r="A97">
            <v>6133</v>
          </cell>
          <cell r="B97">
            <v>2</v>
          </cell>
          <cell r="C97">
            <v>199588.44</v>
          </cell>
        </row>
        <row r="98">
          <cell r="A98">
            <v>6133</v>
          </cell>
          <cell r="B98">
            <v>5</v>
          </cell>
          <cell r="C98">
            <v>341203.32</v>
          </cell>
        </row>
        <row r="99">
          <cell r="A99">
            <v>6135</v>
          </cell>
          <cell r="B99">
            <v>5</v>
          </cell>
          <cell r="C99">
            <v>161670</v>
          </cell>
        </row>
        <row r="100">
          <cell r="A100">
            <v>6201</v>
          </cell>
          <cell r="B100">
            <v>2</v>
          </cell>
          <cell r="C100">
            <v>-4536.1400000000003</v>
          </cell>
        </row>
        <row r="101">
          <cell r="A101">
            <v>6301</v>
          </cell>
          <cell r="B101">
            <v>5</v>
          </cell>
          <cell r="C101">
            <v>778439</v>
          </cell>
        </row>
        <row r="102">
          <cell r="A102">
            <v>6302</v>
          </cell>
          <cell r="B102">
            <v>5</v>
          </cell>
          <cell r="C102">
            <v>0</v>
          </cell>
        </row>
        <row r="103">
          <cell r="A103">
            <v>6303</v>
          </cell>
          <cell r="B103">
            <v>5</v>
          </cell>
          <cell r="C103">
            <v>0</v>
          </cell>
        </row>
        <row r="104">
          <cell r="A104">
            <v>6304</v>
          </cell>
          <cell r="B104">
            <v>5</v>
          </cell>
          <cell r="C104">
            <v>0</v>
          </cell>
        </row>
        <row r="105">
          <cell r="A105">
            <v>6305</v>
          </cell>
          <cell r="B105">
            <v>5</v>
          </cell>
          <cell r="C105">
            <v>18205</v>
          </cell>
        </row>
        <row r="106">
          <cell r="A106">
            <v>6306</v>
          </cell>
          <cell r="B106">
            <v>5</v>
          </cell>
          <cell r="C106">
            <v>201829</v>
          </cell>
        </row>
        <row r="107">
          <cell r="A107">
            <v>6307</v>
          </cell>
          <cell r="B107">
            <v>5</v>
          </cell>
          <cell r="C107">
            <v>765514</v>
          </cell>
        </row>
        <row r="108">
          <cell r="A108">
            <v>6308</v>
          </cell>
          <cell r="B108">
            <v>5</v>
          </cell>
          <cell r="C108">
            <v>61032</v>
          </cell>
        </row>
        <row r="109">
          <cell r="A109">
            <v>6309</v>
          </cell>
          <cell r="B109">
            <v>5</v>
          </cell>
          <cell r="C109">
            <v>137117</v>
          </cell>
        </row>
        <row r="110">
          <cell r="A110">
            <v>6310</v>
          </cell>
          <cell r="B110">
            <v>5</v>
          </cell>
          <cell r="C110">
            <v>0</v>
          </cell>
        </row>
        <row r="111">
          <cell r="A111">
            <v>6311</v>
          </cell>
          <cell r="B111">
            <v>5</v>
          </cell>
          <cell r="C111">
            <v>228012</v>
          </cell>
        </row>
        <row r="112">
          <cell r="A112">
            <v>6312</v>
          </cell>
          <cell r="B112">
            <v>5</v>
          </cell>
          <cell r="C112">
            <v>81631</v>
          </cell>
        </row>
        <row r="113">
          <cell r="A113">
            <v>6313</v>
          </cell>
          <cell r="B113">
            <v>5</v>
          </cell>
          <cell r="C113">
            <v>218738</v>
          </cell>
        </row>
        <row r="114">
          <cell r="A114">
            <v>6314</v>
          </cell>
          <cell r="B114">
            <v>5</v>
          </cell>
          <cell r="C114">
            <v>139779</v>
          </cell>
        </row>
        <row r="115">
          <cell r="A115">
            <v>6317</v>
          </cell>
          <cell r="B115">
            <v>5</v>
          </cell>
          <cell r="C115">
            <v>0</v>
          </cell>
        </row>
        <row r="116">
          <cell r="A116">
            <v>6318</v>
          </cell>
          <cell r="B116">
            <v>5</v>
          </cell>
          <cell r="C116">
            <v>34000</v>
          </cell>
        </row>
        <row r="117">
          <cell r="A117">
            <v>6319</v>
          </cell>
          <cell r="B117">
            <v>5</v>
          </cell>
          <cell r="C117">
            <v>2430</v>
          </cell>
        </row>
        <row r="118">
          <cell r="A118">
            <v>6320</v>
          </cell>
          <cell r="B118">
            <v>5</v>
          </cell>
          <cell r="C118">
            <v>28891</v>
          </cell>
        </row>
        <row r="119">
          <cell r="A119">
            <v>6321</v>
          </cell>
          <cell r="B119">
            <v>5</v>
          </cell>
          <cell r="C119">
            <v>305258</v>
          </cell>
        </row>
        <row r="120">
          <cell r="A120">
            <v>6324</v>
          </cell>
          <cell r="B120">
            <v>5</v>
          </cell>
          <cell r="C120">
            <v>181660</v>
          </cell>
        </row>
        <row r="121">
          <cell r="A121">
            <v>6328</v>
          </cell>
          <cell r="B121">
            <v>5</v>
          </cell>
          <cell r="C121">
            <v>50000</v>
          </cell>
        </row>
        <row r="122">
          <cell r="A122">
            <v>6330</v>
          </cell>
          <cell r="B122">
            <v>5</v>
          </cell>
          <cell r="C122">
            <v>0</v>
          </cell>
        </row>
        <row r="123">
          <cell r="A123">
            <v>6331</v>
          </cell>
          <cell r="B123">
            <v>5</v>
          </cell>
          <cell r="C123">
            <v>164</v>
          </cell>
        </row>
        <row r="124">
          <cell r="A124">
            <v>6332</v>
          </cell>
          <cell r="B124">
            <v>5</v>
          </cell>
          <cell r="C124">
            <v>0</v>
          </cell>
        </row>
        <row r="125">
          <cell r="A125">
            <v>6334</v>
          </cell>
          <cell r="B125">
            <v>5</v>
          </cell>
          <cell r="C125">
            <v>134663</v>
          </cell>
        </row>
        <row r="126">
          <cell r="A126">
            <v>6337</v>
          </cell>
          <cell r="B126">
            <v>5</v>
          </cell>
          <cell r="C126">
            <v>9954</v>
          </cell>
        </row>
        <row r="127">
          <cell r="A127">
            <v>6344</v>
          </cell>
          <cell r="B127">
            <v>5</v>
          </cell>
          <cell r="C127">
            <v>16623</v>
          </cell>
        </row>
        <row r="128">
          <cell r="A128">
            <v>6346</v>
          </cell>
          <cell r="B128">
            <v>5</v>
          </cell>
          <cell r="C128">
            <v>20000</v>
          </cell>
        </row>
        <row r="129">
          <cell r="A129">
            <v>6349</v>
          </cell>
          <cell r="B129">
            <v>5</v>
          </cell>
          <cell r="C129">
            <v>19513</v>
          </cell>
        </row>
        <row r="130">
          <cell r="A130">
            <v>6350</v>
          </cell>
          <cell r="B130">
            <v>5</v>
          </cell>
          <cell r="C130">
            <v>420781</v>
          </cell>
        </row>
        <row r="131">
          <cell r="A131">
            <v>6354</v>
          </cell>
          <cell r="B131">
            <v>5</v>
          </cell>
          <cell r="C131">
            <v>31324</v>
          </cell>
        </row>
        <row r="132">
          <cell r="A132">
            <v>6500</v>
          </cell>
          <cell r="B132">
            <v>5</v>
          </cell>
          <cell r="C132">
            <v>-13043458</v>
          </cell>
        </row>
        <row r="133">
          <cell r="A133">
            <v>6501</v>
          </cell>
          <cell r="B133">
            <v>2</v>
          </cell>
          <cell r="C133">
            <v>-338101.59</v>
          </cell>
        </row>
        <row r="134">
          <cell r="B134">
            <v>5</v>
          </cell>
          <cell r="C134">
            <v>0</v>
          </cell>
        </row>
        <row r="135">
          <cell r="A135">
            <v>6601</v>
          </cell>
          <cell r="B135">
            <v>5</v>
          </cell>
          <cell r="C135">
            <v>96175</v>
          </cell>
        </row>
        <row r="136">
          <cell r="A136">
            <v>6602</v>
          </cell>
          <cell r="B136">
            <v>5</v>
          </cell>
          <cell r="C136">
            <v>624</v>
          </cell>
        </row>
        <row r="137">
          <cell r="A137">
            <v>6603</v>
          </cell>
          <cell r="B137">
            <v>5</v>
          </cell>
          <cell r="C137">
            <v>2580</v>
          </cell>
        </row>
        <row r="138">
          <cell r="A138">
            <v>6604</v>
          </cell>
          <cell r="B138">
            <v>5</v>
          </cell>
          <cell r="C138">
            <v>66247</v>
          </cell>
        </row>
        <row r="139">
          <cell r="A139">
            <v>6605</v>
          </cell>
          <cell r="B139">
            <v>5</v>
          </cell>
          <cell r="C139">
            <v>527</v>
          </cell>
        </row>
        <row r="140">
          <cell r="A140">
            <v>6606</v>
          </cell>
          <cell r="B140">
            <v>5</v>
          </cell>
          <cell r="C140">
            <v>114230</v>
          </cell>
        </row>
        <row r="141">
          <cell r="A141">
            <v>6608</v>
          </cell>
          <cell r="B141">
            <v>5</v>
          </cell>
          <cell r="C141">
            <v>11338</v>
          </cell>
        </row>
        <row r="142">
          <cell r="A142">
            <v>6613</v>
          </cell>
          <cell r="B142">
            <v>5</v>
          </cell>
          <cell r="C142">
            <v>30000</v>
          </cell>
        </row>
        <row r="143">
          <cell r="A143">
            <v>6997</v>
          </cell>
          <cell r="B143">
            <v>2</v>
          </cell>
          <cell r="C143">
            <v>1054806.06</v>
          </cell>
        </row>
        <row r="144">
          <cell r="A144">
            <v>6998</v>
          </cell>
          <cell r="B144">
            <v>2</v>
          </cell>
          <cell r="C144">
            <v>2047603.85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Capitalized Interest Calcs"/>
      <sheetName val="Cap Int by Project"/>
      <sheetName val="Sheet1"/>
      <sheetName val="CWIP Activity "/>
      <sheetName val="ref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0">
          <cell r="A20">
            <v>6004</v>
          </cell>
          <cell r="B20">
            <v>5</v>
          </cell>
          <cell r="C20">
            <v>645743.19999999995</v>
          </cell>
        </row>
        <row r="21">
          <cell r="A21">
            <v>6005</v>
          </cell>
          <cell r="B21">
            <v>2</v>
          </cell>
          <cell r="C21">
            <v>1841.97</v>
          </cell>
        </row>
        <row r="22">
          <cell r="A22">
            <v>6005</v>
          </cell>
          <cell r="B22">
            <v>5</v>
          </cell>
          <cell r="C22">
            <v>-210697.1</v>
          </cell>
        </row>
        <row r="23">
          <cell r="A23">
            <v>6006</v>
          </cell>
          <cell r="B23">
            <v>2</v>
          </cell>
          <cell r="C23">
            <v>8717.5</v>
          </cell>
        </row>
        <row r="24">
          <cell r="A24">
            <v>6006</v>
          </cell>
          <cell r="B24">
            <v>5</v>
          </cell>
          <cell r="C24">
            <v>-2176718.3199999998</v>
          </cell>
        </row>
        <row r="25">
          <cell r="A25">
            <v>6007</v>
          </cell>
          <cell r="B25">
            <v>5</v>
          </cell>
          <cell r="C25">
            <v>942492</v>
          </cell>
        </row>
        <row r="26">
          <cell r="A26">
            <v>6008</v>
          </cell>
          <cell r="B26">
            <v>5</v>
          </cell>
          <cell r="C26">
            <v>0</v>
          </cell>
        </row>
        <row r="27">
          <cell r="A27">
            <v>6013</v>
          </cell>
          <cell r="B27">
            <v>5</v>
          </cell>
          <cell r="C27">
            <v>-56869.82</v>
          </cell>
        </row>
        <row r="28">
          <cell r="A28">
            <v>6016</v>
          </cell>
          <cell r="B28">
            <v>5</v>
          </cell>
          <cell r="C28">
            <v>-112107.64</v>
          </cell>
        </row>
        <row r="29">
          <cell r="A29">
            <v>6017</v>
          </cell>
          <cell r="B29">
            <v>5</v>
          </cell>
          <cell r="C29">
            <v>-17509.060000000001</v>
          </cell>
        </row>
        <row r="30">
          <cell r="A30">
            <v>6018</v>
          </cell>
          <cell r="B30">
            <v>5</v>
          </cell>
          <cell r="C30">
            <v>-10871.76</v>
          </cell>
        </row>
        <row r="31">
          <cell r="A31">
            <v>6020</v>
          </cell>
          <cell r="B31">
            <v>5</v>
          </cell>
          <cell r="C31">
            <v>-41143.949999999997</v>
          </cell>
        </row>
        <row r="32">
          <cell r="A32">
            <v>6021</v>
          </cell>
          <cell r="B32">
            <v>5</v>
          </cell>
          <cell r="C32">
            <v>92049.3</v>
          </cell>
        </row>
        <row r="33">
          <cell r="A33">
            <v>6022</v>
          </cell>
          <cell r="B33">
            <v>5</v>
          </cell>
          <cell r="C33">
            <v>61149.43</v>
          </cell>
        </row>
        <row r="34">
          <cell r="A34">
            <v>6023</v>
          </cell>
          <cell r="B34">
            <v>5</v>
          </cell>
          <cell r="C34">
            <v>-44048.42</v>
          </cell>
        </row>
        <row r="35">
          <cell r="A35">
            <v>6026</v>
          </cell>
          <cell r="B35">
            <v>5</v>
          </cell>
          <cell r="C35">
            <v>-48297.02</v>
          </cell>
        </row>
        <row r="36">
          <cell r="A36">
            <v>6027</v>
          </cell>
          <cell r="B36">
            <v>5</v>
          </cell>
          <cell r="C36">
            <v>113000</v>
          </cell>
        </row>
        <row r="37">
          <cell r="A37">
            <v>6028</v>
          </cell>
          <cell r="B37">
            <v>5</v>
          </cell>
          <cell r="C37">
            <v>-419522.37</v>
          </cell>
        </row>
        <row r="38">
          <cell r="A38">
            <v>6029</v>
          </cell>
          <cell r="B38">
            <v>5</v>
          </cell>
          <cell r="C38">
            <v>-279618.21999999997</v>
          </cell>
        </row>
        <row r="39">
          <cell r="A39">
            <v>6031</v>
          </cell>
          <cell r="B39">
            <v>5</v>
          </cell>
          <cell r="C39">
            <v>-68189</v>
          </cell>
        </row>
        <row r="40">
          <cell r="A40">
            <v>6032</v>
          </cell>
          <cell r="B40">
            <v>5</v>
          </cell>
          <cell r="C40">
            <v>0</v>
          </cell>
        </row>
        <row r="41">
          <cell r="A41">
            <v>6033</v>
          </cell>
          <cell r="B41">
            <v>5</v>
          </cell>
          <cell r="C41">
            <v>25089.05</v>
          </cell>
        </row>
        <row r="42">
          <cell r="A42">
            <v>6034</v>
          </cell>
          <cell r="B42">
            <v>2</v>
          </cell>
          <cell r="C42">
            <v>0</v>
          </cell>
        </row>
        <row r="43">
          <cell r="A43">
            <v>6034</v>
          </cell>
          <cell r="B43">
            <v>5</v>
          </cell>
          <cell r="C43">
            <v>63409</v>
          </cell>
        </row>
        <row r="44">
          <cell r="A44">
            <v>6035</v>
          </cell>
          <cell r="B44">
            <v>5</v>
          </cell>
          <cell r="C44">
            <v>125620</v>
          </cell>
        </row>
        <row r="45">
          <cell r="A45">
            <v>6036</v>
          </cell>
          <cell r="B45">
            <v>2</v>
          </cell>
          <cell r="C45">
            <v>9265.4599999999991</v>
          </cell>
        </row>
        <row r="46">
          <cell r="A46">
            <v>6036</v>
          </cell>
          <cell r="B46">
            <v>5</v>
          </cell>
          <cell r="C46">
            <v>-21853.99</v>
          </cell>
        </row>
        <row r="47">
          <cell r="A47">
            <v>6037</v>
          </cell>
          <cell r="B47">
            <v>5</v>
          </cell>
          <cell r="C47">
            <v>-3831.94</v>
          </cell>
        </row>
        <row r="48">
          <cell r="A48">
            <v>6039</v>
          </cell>
          <cell r="B48">
            <v>5</v>
          </cell>
          <cell r="C48">
            <v>-17767.05</v>
          </cell>
        </row>
        <row r="49">
          <cell r="A49">
            <v>6040</v>
          </cell>
          <cell r="B49">
            <v>5</v>
          </cell>
          <cell r="C49">
            <v>-12172.45</v>
          </cell>
        </row>
        <row r="50">
          <cell r="A50">
            <v>6042</v>
          </cell>
          <cell r="B50">
            <v>5</v>
          </cell>
          <cell r="C50">
            <v>2632</v>
          </cell>
        </row>
        <row r="51">
          <cell r="A51">
            <v>6045</v>
          </cell>
          <cell r="B51">
            <v>5</v>
          </cell>
          <cell r="C51">
            <v>-3679.99</v>
          </cell>
        </row>
        <row r="52">
          <cell r="A52">
            <v>6046</v>
          </cell>
          <cell r="B52">
            <v>5</v>
          </cell>
          <cell r="C52">
            <v>11586</v>
          </cell>
        </row>
        <row r="53">
          <cell r="A53">
            <v>6050</v>
          </cell>
          <cell r="B53">
            <v>5</v>
          </cell>
          <cell r="C53">
            <v>283850</v>
          </cell>
        </row>
        <row r="54">
          <cell r="A54">
            <v>6052</v>
          </cell>
          <cell r="B54">
            <v>5</v>
          </cell>
          <cell r="C54">
            <v>44610</v>
          </cell>
        </row>
        <row r="55">
          <cell r="A55">
            <v>6053</v>
          </cell>
          <cell r="B55">
            <v>5</v>
          </cell>
          <cell r="C55">
            <v>27096</v>
          </cell>
        </row>
        <row r="56">
          <cell r="A56">
            <v>6057</v>
          </cell>
          <cell r="B56">
            <v>5</v>
          </cell>
          <cell r="C56">
            <v>19442</v>
          </cell>
        </row>
        <row r="57">
          <cell r="A57">
            <v>6059</v>
          </cell>
          <cell r="B57">
            <v>5</v>
          </cell>
          <cell r="C57">
            <v>49866</v>
          </cell>
        </row>
        <row r="58">
          <cell r="A58">
            <v>6061</v>
          </cell>
          <cell r="B58">
            <v>5</v>
          </cell>
          <cell r="C58">
            <v>3327378</v>
          </cell>
        </row>
        <row r="59">
          <cell r="A59">
            <v>6062</v>
          </cell>
          <cell r="B59">
            <v>5</v>
          </cell>
          <cell r="C59">
            <v>3276927.16</v>
          </cell>
        </row>
        <row r="60">
          <cell r="A60">
            <v>6063</v>
          </cell>
          <cell r="B60">
            <v>5</v>
          </cell>
          <cell r="C60">
            <v>29664</v>
          </cell>
        </row>
        <row r="61">
          <cell r="A61">
            <v>6064</v>
          </cell>
          <cell r="B61">
            <v>2</v>
          </cell>
          <cell r="C61">
            <v>4930</v>
          </cell>
        </row>
        <row r="62">
          <cell r="A62">
            <v>6064</v>
          </cell>
          <cell r="B62">
            <v>5</v>
          </cell>
          <cell r="C62">
            <v>1049557.21</v>
          </cell>
        </row>
        <row r="63">
          <cell r="A63">
            <v>6065</v>
          </cell>
          <cell r="B63">
            <v>5</v>
          </cell>
          <cell r="C63">
            <v>1694897.06</v>
          </cell>
        </row>
        <row r="64">
          <cell r="A64">
            <v>6066</v>
          </cell>
          <cell r="B64">
            <v>5</v>
          </cell>
          <cell r="C64">
            <v>39552</v>
          </cell>
        </row>
        <row r="65">
          <cell r="A65">
            <v>6067</v>
          </cell>
          <cell r="B65">
            <v>2</v>
          </cell>
          <cell r="C65">
            <v>37847.33</v>
          </cell>
        </row>
        <row r="66">
          <cell r="A66">
            <v>6067</v>
          </cell>
          <cell r="B66">
            <v>5</v>
          </cell>
          <cell r="C66">
            <v>179701.96</v>
          </cell>
        </row>
        <row r="67">
          <cell r="A67">
            <v>6068</v>
          </cell>
          <cell r="B67">
            <v>2</v>
          </cell>
          <cell r="C67">
            <v>26350.09</v>
          </cell>
        </row>
        <row r="68">
          <cell r="A68">
            <v>6068</v>
          </cell>
          <cell r="B68">
            <v>5</v>
          </cell>
          <cell r="C68">
            <v>142314</v>
          </cell>
        </row>
        <row r="69">
          <cell r="A69">
            <v>6069</v>
          </cell>
          <cell r="B69">
            <v>5</v>
          </cell>
          <cell r="C69">
            <v>13220</v>
          </cell>
        </row>
        <row r="70">
          <cell r="A70">
            <v>6070</v>
          </cell>
          <cell r="B70">
            <v>5</v>
          </cell>
          <cell r="C70">
            <v>3819</v>
          </cell>
        </row>
        <row r="71">
          <cell r="A71">
            <v>6072</v>
          </cell>
          <cell r="B71">
            <v>5</v>
          </cell>
          <cell r="C71">
            <v>1252098.02</v>
          </cell>
        </row>
        <row r="72">
          <cell r="A72">
            <v>6073</v>
          </cell>
          <cell r="B72">
            <v>5</v>
          </cell>
          <cell r="C72">
            <v>5999780.2000000002</v>
          </cell>
        </row>
        <row r="73">
          <cell r="A73">
            <v>6074</v>
          </cell>
          <cell r="B73">
            <v>5</v>
          </cell>
          <cell r="C73">
            <v>6606</v>
          </cell>
        </row>
        <row r="74">
          <cell r="A74">
            <v>6075</v>
          </cell>
          <cell r="B74">
            <v>5</v>
          </cell>
          <cell r="C74">
            <v>0</v>
          </cell>
        </row>
        <row r="75">
          <cell r="A75">
            <v>6076</v>
          </cell>
          <cell r="B75">
            <v>5</v>
          </cell>
          <cell r="C75">
            <v>259394</v>
          </cell>
        </row>
        <row r="76">
          <cell r="A76">
            <v>6077</v>
          </cell>
          <cell r="B76">
            <v>2</v>
          </cell>
          <cell r="C76">
            <v>133857.15</v>
          </cell>
        </row>
        <row r="77">
          <cell r="A77">
            <v>6077</v>
          </cell>
          <cell r="B77">
            <v>5</v>
          </cell>
          <cell r="C77">
            <v>-44815.4</v>
          </cell>
        </row>
        <row r="78">
          <cell r="A78">
            <v>6078</v>
          </cell>
          <cell r="B78">
            <v>5</v>
          </cell>
          <cell r="C78">
            <v>19353</v>
          </cell>
        </row>
        <row r="79">
          <cell r="A79">
            <v>6079</v>
          </cell>
          <cell r="B79">
            <v>5</v>
          </cell>
          <cell r="C79">
            <v>139040</v>
          </cell>
        </row>
        <row r="80">
          <cell r="A80">
            <v>6080</v>
          </cell>
          <cell r="B80">
            <v>5</v>
          </cell>
          <cell r="C80">
            <v>16550</v>
          </cell>
        </row>
        <row r="81">
          <cell r="A81">
            <v>6081</v>
          </cell>
          <cell r="B81">
            <v>5</v>
          </cell>
          <cell r="C81">
            <v>7006</v>
          </cell>
        </row>
        <row r="82">
          <cell r="A82">
            <v>6082</v>
          </cell>
          <cell r="B82">
            <v>5</v>
          </cell>
          <cell r="C82">
            <v>248365</v>
          </cell>
        </row>
        <row r="83">
          <cell r="A83">
            <v>6087</v>
          </cell>
          <cell r="B83">
            <v>5</v>
          </cell>
          <cell r="C83">
            <v>4813</v>
          </cell>
        </row>
        <row r="84">
          <cell r="A84">
            <v>6088</v>
          </cell>
          <cell r="B84">
            <v>5</v>
          </cell>
          <cell r="C84">
            <v>4823</v>
          </cell>
        </row>
        <row r="85">
          <cell r="A85">
            <v>6091</v>
          </cell>
          <cell r="B85">
            <v>5</v>
          </cell>
          <cell r="C85">
            <v>8181</v>
          </cell>
        </row>
        <row r="86">
          <cell r="A86">
            <v>6093</v>
          </cell>
          <cell r="B86">
            <v>5</v>
          </cell>
          <cell r="C86">
            <v>3535</v>
          </cell>
        </row>
        <row r="87">
          <cell r="A87">
            <v>6096</v>
          </cell>
          <cell r="B87">
            <v>5</v>
          </cell>
          <cell r="C87">
            <v>4823</v>
          </cell>
        </row>
        <row r="88">
          <cell r="A88">
            <v>6113</v>
          </cell>
          <cell r="B88">
            <v>5</v>
          </cell>
          <cell r="C88">
            <v>5317</v>
          </cell>
        </row>
        <row r="89">
          <cell r="A89">
            <v>6114</v>
          </cell>
          <cell r="B89">
            <v>5</v>
          </cell>
          <cell r="C89">
            <v>31262</v>
          </cell>
        </row>
        <row r="90">
          <cell r="A90">
            <v>6119</v>
          </cell>
          <cell r="B90">
            <v>5</v>
          </cell>
          <cell r="C90">
            <v>1066</v>
          </cell>
        </row>
        <row r="91">
          <cell r="A91">
            <v>6124</v>
          </cell>
          <cell r="B91">
            <v>5</v>
          </cell>
          <cell r="C91">
            <v>174747</v>
          </cell>
        </row>
        <row r="92">
          <cell r="A92">
            <v>6125</v>
          </cell>
          <cell r="B92">
            <v>5</v>
          </cell>
          <cell r="C92">
            <v>45000</v>
          </cell>
        </row>
        <row r="93">
          <cell r="A93">
            <v>6126</v>
          </cell>
          <cell r="B93">
            <v>5</v>
          </cell>
          <cell r="C93">
            <v>362688</v>
          </cell>
        </row>
        <row r="94">
          <cell r="A94">
            <v>6127</v>
          </cell>
          <cell r="B94">
            <v>5</v>
          </cell>
          <cell r="C94">
            <v>120947</v>
          </cell>
        </row>
        <row r="95">
          <cell r="A95">
            <v>6130</v>
          </cell>
          <cell r="B95">
            <v>5</v>
          </cell>
          <cell r="C95">
            <v>25900</v>
          </cell>
        </row>
        <row r="96">
          <cell r="A96">
            <v>6132</v>
          </cell>
          <cell r="B96">
            <v>5</v>
          </cell>
          <cell r="C96">
            <v>64977</v>
          </cell>
        </row>
        <row r="97">
          <cell r="A97">
            <v>6133</v>
          </cell>
          <cell r="B97">
            <v>2</v>
          </cell>
          <cell r="C97">
            <v>199588.44</v>
          </cell>
        </row>
        <row r="98">
          <cell r="A98">
            <v>6133</v>
          </cell>
          <cell r="B98">
            <v>5</v>
          </cell>
          <cell r="C98">
            <v>341203.32</v>
          </cell>
        </row>
        <row r="99">
          <cell r="A99">
            <v>6135</v>
          </cell>
          <cell r="B99">
            <v>5</v>
          </cell>
          <cell r="C99">
            <v>161670</v>
          </cell>
        </row>
        <row r="100">
          <cell r="A100">
            <v>6201</v>
          </cell>
          <cell r="B100">
            <v>2</v>
          </cell>
          <cell r="C100">
            <v>-4536.1400000000003</v>
          </cell>
        </row>
        <row r="101">
          <cell r="A101">
            <v>6301</v>
          </cell>
          <cell r="B101">
            <v>5</v>
          </cell>
          <cell r="C101">
            <v>778439</v>
          </cell>
        </row>
        <row r="102">
          <cell r="A102">
            <v>6302</v>
          </cell>
          <cell r="B102">
            <v>5</v>
          </cell>
          <cell r="C102">
            <v>0</v>
          </cell>
        </row>
        <row r="103">
          <cell r="A103">
            <v>6303</v>
          </cell>
          <cell r="B103">
            <v>5</v>
          </cell>
          <cell r="C103">
            <v>0</v>
          </cell>
        </row>
        <row r="104">
          <cell r="A104">
            <v>6304</v>
          </cell>
          <cell r="B104">
            <v>5</v>
          </cell>
          <cell r="C104">
            <v>0</v>
          </cell>
        </row>
        <row r="105">
          <cell r="A105">
            <v>6305</v>
          </cell>
          <cell r="B105">
            <v>5</v>
          </cell>
          <cell r="C105">
            <v>18205</v>
          </cell>
        </row>
        <row r="106">
          <cell r="A106">
            <v>6306</v>
          </cell>
          <cell r="B106">
            <v>5</v>
          </cell>
          <cell r="C106">
            <v>201829</v>
          </cell>
        </row>
        <row r="107">
          <cell r="A107">
            <v>6307</v>
          </cell>
          <cell r="B107">
            <v>5</v>
          </cell>
          <cell r="C107">
            <v>765514</v>
          </cell>
        </row>
        <row r="108">
          <cell r="A108">
            <v>6308</v>
          </cell>
          <cell r="B108">
            <v>5</v>
          </cell>
          <cell r="C108">
            <v>61032</v>
          </cell>
        </row>
        <row r="109">
          <cell r="A109">
            <v>6309</v>
          </cell>
          <cell r="B109">
            <v>5</v>
          </cell>
          <cell r="C109">
            <v>137117</v>
          </cell>
        </row>
        <row r="110">
          <cell r="A110">
            <v>6310</v>
          </cell>
          <cell r="B110">
            <v>5</v>
          </cell>
          <cell r="C110">
            <v>0</v>
          </cell>
        </row>
        <row r="111">
          <cell r="A111">
            <v>6311</v>
          </cell>
          <cell r="B111">
            <v>5</v>
          </cell>
          <cell r="C111">
            <v>228012</v>
          </cell>
        </row>
        <row r="112">
          <cell r="A112">
            <v>6312</v>
          </cell>
          <cell r="B112">
            <v>5</v>
          </cell>
          <cell r="C112">
            <v>81631</v>
          </cell>
        </row>
        <row r="113">
          <cell r="A113">
            <v>6313</v>
          </cell>
          <cell r="B113">
            <v>5</v>
          </cell>
          <cell r="C113">
            <v>218738</v>
          </cell>
        </row>
        <row r="114">
          <cell r="A114">
            <v>6314</v>
          </cell>
          <cell r="B114">
            <v>5</v>
          </cell>
          <cell r="C114">
            <v>139779</v>
          </cell>
        </row>
        <row r="115">
          <cell r="A115">
            <v>6317</v>
          </cell>
          <cell r="B115">
            <v>5</v>
          </cell>
          <cell r="C115">
            <v>0</v>
          </cell>
        </row>
        <row r="116">
          <cell r="A116">
            <v>6318</v>
          </cell>
          <cell r="B116">
            <v>5</v>
          </cell>
          <cell r="C116">
            <v>34000</v>
          </cell>
        </row>
        <row r="117">
          <cell r="A117">
            <v>6319</v>
          </cell>
          <cell r="B117">
            <v>5</v>
          </cell>
          <cell r="C117">
            <v>2430</v>
          </cell>
        </row>
        <row r="118">
          <cell r="A118">
            <v>6320</v>
          </cell>
          <cell r="B118">
            <v>5</v>
          </cell>
          <cell r="C118">
            <v>28891</v>
          </cell>
        </row>
        <row r="119">
          <cell r="A119">
            <v>6321</v>
          </cell>
          <cell r="B119">
            <v>5</v>
          </cell>
          <cell r="C119">
            <v>305258</v>
          </cell>
        </row>
        <row r="120">
          <cell r="A120">
            <v>6324</v>
          </cell>
          <cell r="B120">
            <v>5</v>
          </cell>
          <cell r="C120">
            <v>181660</v>
          </cell>
        </row>
        <row r="121">
          <cell r="A121">
            <v>6328</v>
          </cell>
          <cell r="B121">
            <v>5</v>
          </cell>
          <cell r="C121">
            <v>50000</v>
          </cell>
        </row>
        <row r="122">
          <cell r="A122">
            <v>6330</v>
          </cell>
          <cell r="B122">
            <v>5</v>
          </cell>
          <cell r="C122">
            <v>0</v>
          </cell>
        </row>
        <row r="123">
          <cell r="A123">
            <v>6331</v>
          </cell>
          <cell r="B123">
            <v>5</v>
          </cell>
          <cell r="C123">
            <v>164</v>
          </cell>
        </row>
        <row r="124">
          <cell r="A124">
            <v>6332</v>
          </cell>
          <cell r="B124">
            <v>5</v>
          </cell>
          <cell r="C124">
            <v>0</v>
          </cell>
        </row>
        <row r="125">
          <cell r="A125">
            <v>6334</v>
          </cell>
          <cell r="B125">
            <v>5</v>
          </cell>
          <cell r="C125">
            <v>134663</v>
          </cell>
        </row>
        <row r="126">
          <cell r="A126">
            <v>6337</v>
          </cell>
          <cell r="B126">
            <v>5</v>
          </cell>
          <cell r="C126">
            <v>9954</v>
          </cell>
        </row>
        <row r="127">
          <cell r="A127">
            <v>6344</v>
          </cell>
          <cell r="B127">
            <v>5</v>
          </cell>
          <cell r="C127">
            <v>16623</v>
          </cell>
        </row>
        <row r="128">
          <cell r="A128">
            <v>6346</v>
          </cell>
          <cell r="B128">
            <v>5</v>
          </cell>
          <cell r="C128">
            <v>20000</v>
          </cell>
        </row>
        <row r="129">
          <cell r="A129">
            <v>6349</v>
          </cell>
          <cell r="B129">
            <v>5</v>
          </cell>
          <cell r="C129">
            <v>19513</v>
          </cell>
        </row>
        <row r="130">
          <cell r="A130">
            <v>6350</v>
          </cell>
          <cell r="B130">
            <v>5</v>
          </cell>
          <cell r="C130">
            <v>420781</v>
          </cell>
        </row>
        <row r="131">
          <cell r="A131">
            <v>6354</v>
          </cell>
          <cell r="B131">
            <v>5</v>
          </cell>
          <cell r="C131">
            <v>31324</v>
          </cell>
        </row>
        <row r="132">
          <cell r="A132">
            <v>6500</v>
          </cell>
          <cell r="B132">
            <v>5</v>
          </cell>
          <cell r="C132">
            <v>-13043458</v>
          </cell>
        </row>
        <row r="133">
          <cell r="A133">
            <v>6501</v>
          </cell>
          <cell r="B133">
            <v>2</v>
          </cell>
          <cell r="C133">
            <v>-338101.59</v>
          </cell>
        </row>
        <row r="134">
          <cell r="B134">
            <v>5</v>
          </cell>
          <cell r="C134">
            <v>0</v>
          </cell>
        </row>
        <row r="135">
          <cell r="A135">
            <v>6601</v>
          </cell>
          <cell r="B135">
            <v>5</v>
          </cell>
          <cell r="C135">
            <v>96175</v>
          </cell>
        </row>
        <row r="136">
          <cell r="A136">
            <v>6602</v>
          </cell>
          <cell r="B136">
            <v>5</v>
          </cell>
          <cell r="C136">
            <v>624</v>
          </cell>
        </row>
        <row r="137">
          <cell r="A137">
            <v>6603</v>
          </cell>
          <cell r="B137">
            <v>5</v>
          </cell>
          <cell r="C137">
            <v>2580</v>
          </cell>
        </row>
        <row r="138">
          <cell r="A138">
            <v>6604</v>
          </cell>
          <cell r="B138">
            <v>5</v>
          </cell>
          <cell r="C138">
            <v>66247</v>
          </cell>
        </row>
        <row r="139">
          <cell r="A139">
            <v>6605</v>
          </cell>
          <cell r="B139">
            <v>5</v>
          </cell>
          <cell r="C139">
            <v>527</v>
          </cell>
        </row>
        <row r="140">
          <cell r="A140">
            <v>6606</v>
          </cell>
          <cell r="B140">
            <v>5</v>
          </cell>
          <cell r="C140">
            <v>114230</v>
          </cell>
        </row>
        <row r="141">
          <cell r="A141">
            <v>6608</v>
          </cell>
          <cell r="B141">
            <v>5</v>
          </cell>
          <cell r="C141">
            <v>11338</v>
          </cell>
        </row>
        <row r="142">
          <cell r="A142">
            <v>6613</v>
          </cell>
          <cell r="B142">
            <v>5</v>
          </cell>
          <cell r="C142">
            <v>30000</v>
          </cell>
        </row>
        <row r="143">
          <cell r="A143">
            <v>6997</v>
          </cell>
          <cell r="B143">
            <v>2</v>
          </cell>
          <cell r="C143">
            <v>1054806.06</v>
          </cell>
        </row>
        <row r="144">
          <cell r="A144">
            <v>6998</v>
          </cell>
          <cell r="B144">
            <v>2</v>
          </cell>
          <cell r="C144">
            <v>2047603.85</v>
          </cell>
        </row>
      </sheetData>
      <sheetData sheetId="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 June cwip details"/>
      <sheetName val="Standard Reports with reconc"/>
    </sheetNames>
    <sheetDataSet>
      <sheetData sheetId="0"/>
      <sheetData sheetId="1"/>
      <sheetData sheetId="2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ERMSYSTEMSJAN (2)"/>
      <sheetName val="FPLESCOM"/>
      <sheetName val="THERMSYSTEMSJA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aids Dec 05"/>
      <sheetName val="entry"/>
      <sheetName val="Fiber Leases &amp; Pole attachments"/>
      <sheetName val="ROW's &amp; permits"/>
      <sheetName val="AGENT COMM, MKTG &amp; OTHERS"/>
      <sheetName val="COMMISSIONS"/>
      <sheetName val="RTS's &amp; SOFTWR UPGRDS"/>
      <sheetName val="October additions to ppd comm"/>
      <sheetName val="Nov additions to prepaids"/>
      <sheetName val="Dec additions to prepaids"/>
      <sheetName val="long term and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List"/>
      <sheetName val="Main sheet-Hoja Principal"/>
      <sheetName val="Spanish Output"/>
      <sheetName val="Instructions-Instrucciones"/>
      <sheetName val="GC IO Area"/>
      <sheetName val="conversions-conversiones"/>
      <sheetName val="conversions2"/>
      <sheetName val="Model in col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TOC"/>
      <sheetName val="Inputs"/>
      <sheetName val="2nd qtr"/>
      <sheetName val="MM"/>
      <sheetName val="MM base"/>
      <sheetName val="MM-final-peak"/>
      <sheetName val="MM base2"/>
      <sheetName val="MM final base"/>
      <sheetName val="Overfiring"/>
      <sheetName val="PPE"/>
      <sheetName val="Oil Sale"/>
      <sheetName val="Production-CC"/>
      <sheetName val="Production-CT"/>
      <sheetName val="CNG32"/>
      <sheetName val="CNG35"/>
      <sheetName val="144A"/>
      <sheetName val="Def Debt"/>
      <sheetName val="144A debt"/>
      <sheetName val="Debt"/>
      <sheetName val="Dispatch"/>
      <sheetName val="Fuel Prices"/>
      <sheetName val="Rates"/>
      <sheetName val="Unit 5 Budget"/>
      <sheetName val="Unit 6 Budget"/>
      <sheetName val="Heat Rate Lookup"/>
      <sheetName val="Cover"/>
      <sheetName val="Detail"/>
      <sheetName val="6003"/>
      <sheetName val="6004"/>
      <sheetName val="6005"/>
      <sheetName val="6006"/>
      <sheetName val="6008"/>
      <sheetName val="6009"/>
      <sheetName val="6010"/>
      <sheetName val="6033"/>
      <sheetName val="6034"/>
      <sheetName val="7013"/>
      <sheetName val="7014"/>
      <sheetName val="6019"/>
      <sheetName val="305"/>
      <sheetName val="6020"/>
      <sheetName val="306"/>
      <sheetName val="6025"/>
      <sheetName val="7011"/>
      <sheetName val="MM (CASH)-base"/>
      <sheetName val="MM (CASH)"/>
      <sheetName val="6011"/>
      <sheetName val="301"/>
      <sheetName val="6013"/>
      <sheetName val="300"/>
      <sheetName val="6014"/>
      <sheetName val="6015"/>
      <sheetName val="6016"/>
      <sheetName val="6017"/>
      <sheetName val="6018"/>
      <sheetName val="6021"/>
      <sheetName val="302"/>
      <sheetName val="6023"/>
      <sheetName val="303"/>
      <sheetName val="6026"/>
      <sheetName val="6027"/>
      <sheetName val="6028"/>
      <sheetName val="307"/>
      <sheetName val="6029"/>
      <sheetName val="304"/>
      <sheetName val="6031"/>
      <sheetName val="6032"/>
      <sheetName val="6037"/>
      <sheetName val="6038"/>
      <sheetName val="6040"/>
      <sheetName val="6041"/>
      <sheetName val="6042"/>
      <sheetName val="6043"/>
      <sheetName val="6044"/>
      <sheetName val="6045"/>
      <sheetName val="6047"/>
      <sheetName val="7001"/>
      <sheetName val="7002"/>
      <sheetName val="7003"/>
      <sheetName val="7004"/>
      <sheetName val="7006"/>
      <sheetName val="7005"/>
      <sheetName val="7007"/>
      <sheetName val="7008"/>
      <sheetName val="7009"/>
      <sheetName val="7010"/>
      <sheetName val="Jeff--&gt;"/>
      <sheetName val="8002"/>
      <sheetName val="110"/>
      <sheetName val="6"/>
      <sheetName val="6048"/>
      <sheetName val="8009"/>
      <sheetName val="8010"/>
      <sheetName val="105"/>
      <sheetName val="8011"/>
      <sheetName val="6001"/>
      <sheetName val="6002"/>
      <sheetName val="8001"/>
      <sheetName val="8001A"/>
      <sheetName val="8006"/>
      <sheetName val="8007"/>
      <sheetName val="8008"/>
      <sheetName val="100"/>
      <sheetName val="8014"/>
      <sheetName val="8022"/>
      <sheetName val="9001"/>
      <sheetName val="McB--&gt;"/>
      <sheetName val="6022"/>
      <sheetName val="7103"/>
      <sheetName val="7104"/>
      <sheetName val="9"/>
      <sheetName val="8003"/>
      <sheetName val="8019"/>
      <sheetName val="Travel"/>
      <sheetName val="EE"/>
      <sheetName val="CASH"/>
      <sheetName val="REV"/>
      <sheetName val="Look up sheet"/>
      <sheetName val="GAAP"/>
      <sheetName val="Main sheet-Hoja Princip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"/>
      <sheetName val="HR &amp; MW Corr."/>
      <sheetName val="Payroll "/>
      <sheetName val="Fixed Op Cost"/>
      <sheetName val="Non-Op Cost"/>
      <sheetName val="Var Op Cost"/>
      <sheetName val="CAPITAL EXPENDITURES"/>
      <sheetName val="COOLING TOWER"/>
      <sheetName val="  DEMIN WATER MAKE-UP  "/>
      <sheetName val="MAINT COSTS 2CT-ST"/>
      <sheetName val="  REPAIR &amp; REPLACE 2CT-ST "/>
      <sheetName val="W Region Exp Assumption"/>
      <sheetName val="Assumptions"/>
      <sheetName val="Electricity Cost summary "/>
      <sheetName val="Water Balance"/>
      <sheetName val="IM Summary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  SYSTEM BOUNDARIES - DIAGRAM  "/>
      <sheetName val="   O&amp;M  FORECAST  SUMMARY   "/>
      <sheetName val="ASSUMPTIONS"/>
      <sheetName val="  HEAT RATE DEGRADATION  "/>
      <sheetName val=" OPERATING COSTS - FIXED &amp; VAR "/>
      <sheetName val=" EMPLOYEE SALARY &amp; BENEFITS  "/>
      <sheetName val="EMPLOYEE DIAGRAM"/>
      <sheetName val=" FPL FLEET SUPPORT "/>
      <sheetName val="COOLING TOWER"/>
      <sheetName val="  DEMIN WATER MAKE-UP  "/>
      <sheetName val="  S E W E R  "/>
      <sheetName val="NON-OPERATING COSTS"/>
      <sheetName val=" MAJOR MAINTENANCE  "/>
      <sheetName val="MAJOR MAINT ASSUMPTIONS"/>
      <sheetName val="  REPAIR &amp; REPLACE SCHEDULE  "/>
      <sheetName val="  CAPITAL EXPENDITURES  "/>
      <sheetName val="5OO MW O&amp;M - FL GREENFIELD CTCC"/>
      <sheetName val="#REF"/>
      <sheetName val="major maintenance"/>
      <sheetName val="input"/>
      <sheetName val="capital expenditures"/>
      <sheetName val="employees"/>
      <sheetName val="operating costs"/>
      <sheetName val="Correction Facto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der Contract"/>
      <sheetName val=" Prospects"/>
      <sheetName val="Closing Totals"/>
      <sheetName val="Consolidated Ledger P1"/>
      <sheetName val="Consolidated Ledger P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djusted"/>
      <sheetName val="Adjusted"/>
      <sheetName val="Capacity Factor"/>
      <sheetName val="Sheet1"/>
      <sheetName val="Sheet2"/>
      <sheetName val="Bar Chart"/>
      <sheetName val="Line Graph"/>
      <sheetName val="Sheet3"/>
      <sheetName val="Sheet4"/>
      <sheetName val="Sheet5"/>
      <sheetName val="Trend Analysis-Current"/>
      <sheetName val="Trend Analysis-Fwd"/>
      <sheetName val="Cover"/>
      <sheetName val="   O&amp;M  FORECAST  SUMMARY   "/>
      <sheetName val="Input"/>
      <sheetName val="TOC"/>
    </sheetNames>
    <sheetDataSet>
      <sheetData sheetId="0" refreshError="1">
        <row r="66">
          <cell r="D66">
            <v>1500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ErrorMessages"/>
      <sheetName val="Sheet1"/>
      <sheetName val="Setup"/>
      <sheetName val="O&amp;M"/>
      <sheetName val="O&amp;MCosts"/>
      <sheetName val="Outages"/>
      <sheetName val="Financials"/>
      <sheetName val="Storage"/>
      <sheetName val="Hydro"/>
      <sheetName val="Wind"/>
      <sheetName val="Depreciation"/>
      <sheetName val="Targets"/>
      <sheetName val="Energy Prices"/>
      <sheetName val="CapSummary"/>
      <sheetName val="Generic Plants"/>
      <sheetName val="EnergyPriceSpikes"/>
      <sheetName val="SR Prices"/>
      <sheetName val="NSR Prices"/>
      <sheetName val="Reg Prices"/>
      <sheetName val="EA+Fuels Prices"/>
      <sheetName val="Capacity Prices"/>
      <sheetName val="Correlation Factors"/>
      <sheetName val="Hourly Profiles"/>
      <sheetName val="Unadjusted"/>
      <sheetName val="Fuels and EA Prices Work"/>
      <sheetName val="Feb 06"/>
    </sheetNames>
    <sheetDataSet>
      <sheetData sheetId="0" refreshError="1"/>
      <sheetData sheetId="1" refreshError="1"/>
      <sheetData sheetId="2" refreshError="1">
        <row r="2">
          <cell r="A2" t="str">
            <v>Gen_AB</v>
          </cell>
          <cell r="B2" t="str">
            <v>AL</v>
          </cell>
        </row>
        <row r="3">
          <cell r="A3" t="str">
            <v>Gen_AZ</v>
          </cell>
          <cell r="B3" t="str">
            <v>AS</v>
          </cell>
        </row>
        <row r="4">
          <cell r="A4" t="str">
            <v>Gen_BC</v>
          </cell>
          <cell r="B4" t="str">
            <v>AM</v>
          </cell>
        </row>
        <row r="5">
          <cell r="A5" t="str">
            <v>Gen_CANo</v>
          </cell>
          <cell r="B5" t="str">
            <v>AO</v>
          </cell>
        </row>
        <row r="6">
          <cell r="A6" t="str">
            <v>Gen_CASo</v>
          </cell>
          <cell r="B6" t="str">
            <v>AQ</v>
          </cell>
        </row>
        <row r="7">
          <cell r="A7" t="str">
            <v>Gen_Co</v>
          </cell>
          <cell r="B7" t="str">
            <v>AU</v>
          </cell>
        </row>
        <row r="8">
          <cell r="A8" t="str">
            <v>Gen_IDSo</v>
          </cell>
          <cell r="B8" t="str">
            <v>AT</v>
          </cell>
        </row>
        <row r="9">
          <cell r="A9" t="str">
            <v>Gen_MT</v>
          </cell>
          <cell r="B9" t="str">
            <v>AT</v>
          </cell>
        </row>
        <row r="10">
          <cell r="A10" t="str">
            <v>Gen_NM</v>
          </cell>
          <cell r="B10" t="str">
            <v>AS</v>
          </cell>
        </row>
        <row r="11">
          <cell r="A11" t="str">
            <v>Gen_NVNo</v>
          </cell>
          <cell r="B11" t="str">
            <v>AT</v>
          </cell>
        </row>
        <row r="12">
          <cell r="A12" t="str">
            <v>Gen_OWI</v>
          </cell>
          <cell r="B12" t="str">
            <v>AM</v>
          </cell>
        </row>
        <row r="13">
          <cell r="A13" t="str">
            <v>Gen_SoNV</v>
          </cell>
          <cell r="B13" t="str">
            <v>AQ</v>
          </cell>
        </row>
        <row r="14">
          <cell r="A14" t="str">
            <v>Gen_UT</v>
          </cell>
          <cell r="B14" t="str">
            <v>AT</v>
          </cell>
        </row>
        <row r="15">
          <cell r="A15" t="str">
            <v>Gen_WY</v>
          </cell>
          <cell r="B15" t="str">
            <v>AU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TrendAnalysis"/>
      <sheetName val="Control"/>
      <sheetName val="Financials"/>
      <sheetName val="Tax"/>
      <sheetName val="CorpInputs"/>
      <sheetName val="Inputs"/>
      <sheetName val="CapexInput"/>
      <sheetName val="Depr"/>
      <sheetName val="UsesReport"/>
      <sheetName val="Recon"/>
      <sheetName val="ChangeLog"/>
      <sheetName val="HelpDoc"/>
      <sheetName val="ReleaseHistory"/>
      <sheetName val="Control Sheet"/>
      <sheetName val="General_Inputs"/>
      <sheetName val="Forney Pipeline"/>
      <sheetName val="Detail"/>
      <sheetName val="Look up sheet"/>
      <sheetName val="PPE valuation"/>
    </sheetNames>
    <sheetDataSet>
      <sheetData sheetId="0" refreshError="1"/>
      <sheetData sheetId="1" refreshError="1"/>
      <sheetData sheetId="2" refreshError="1"/>
      <sheetData sheetId="3" refreshError="1">
        <row r="10">
          <cell r="B10" t="b">
            <v>1</v>
          </cell>
          <cell r="G10" t="b">
            <v>1</v>
          </cell>
          <cell r="L10" t="b">
            <v>1</v>
          </cell>
        </row>
        <row r="11">
          <cell r="B11" t="b">
            <v>0</v>
          </cell>
          <cell r="G11" t="b">
            <v>0</v>
          </cell>
          <cell r="L11" t="b">
            <v>0</v>
          </cell>
        </row>
        <row r="12">
          <cell r="B12" t="b">
            <v>0</v>
          </cell>
          <cell r="G12" t="b">
            <v>0</v>
          </cell>
          <cell r="L12" t="b">
            <v>0</v>
          </cell>
        </row>
        <row r="13">
          <cell r="B13" t="b">
            <v>0</v>
          </cell>
          <cell r="G13" t="b">
            <v>0</v>
          </cell>
          <cell r="L13" t="b">
            <v>0</v>
          </cell>
        </row>
        <row r="14">
          <cell r="B14" t="b">
            <v>0</v>
          </cell>
          <cell r="G14" t="b">
            <v>0</v>
          </cell>
          <cell r="L14" t="b">
            <v>0</v>
          </cell>
        </row>
        <row r="15">
          <cell r="B15" t="b">
            <v>0</v>
          </cell>
          <cell r="G15" t="b">
            <v>0</v>
          </cell>
          <cell r="L15" t="b">
            <v>0</v>
          </cell>
        </row>
        <row r="16">
          <cell r="B16" t="b">
            <v>0</v>
          </cell>
          <cell r="G16" t="b">
            <v>0</v>
          </cell>
          <cell r="L16" t="b">
            <v>0</v>
          </cell>
        </row>
        <row r="17">
          <cell r="B17" t="b">
            <v>0</v>
          </cell>
          <cell r="G17" t="b">
            <v>0</v>
          </cell>
          <cell r="L17" t="b">
            <v>0</v>
          </cell>
        </row>
        <row r="18">
          <cell r="B18" t="b">
            <v>0</v>
          </cell>
          <cell r="G18" t="b">
            <v>0</v>
          </cell>
          <cell r="L18" t="b">
            <v>0</v>
          </cell>
        </row>
        <row r="19">
          <cell r="B19" t="b">
            <v>0</v>
          </cell>
          <cell r="G19" t="b">
            <v>0</v>
          </cell>
          <cell r="L19" t="b">
            <v>0</v>
          </cell>
        </row>
        <row r="20">
          <cell r="B20" t="b">
            <v>0</v>
          </cell>
          <cell r="G20" t="b">
            <v>0</v>
          </cell>
          <cell r="L20" t="b">
            <v>0</v>
          </cell>
        </row>
        <row r="21">
          <cell r="B21" t="b">
            <v>0</v>
          </cell>
          <cell r="G21" t="b">
            <v>0</v>
          </cell>
          <cell r="L21" t="b">
            <v>0</v>
          </cell>
        </row>
        <row r="22">
          <cell r="B22" t="b">
            <v>0</v>
          </cell>
          <cell r="G22" t="b">
            <v>0</v>
          </cell>
          <cell r="L22" t="b">
            <v>0</v>
          </cell>
        </row>
        <row r="23">
          <cell r="B23" t="b">
            <v>0</v>
          </cell>
          <cell r="G23" t="b">
            <v>0</v>
          </cell>
          <cell r="L23" t="b">
            <v>0</v>
          </cell>
        </row>
        <row r="24">
          <cell r="B24" t="b">
            <v>0</v>
          </cell>
          <cell r="G24" t="b">
            <v>0</v>
          </cell>
          <cell r="L24" t="b">
            <v>0</v>
          </cell>
        </row>
      </sheetData>
      <sheetData sheetId="4" refreshError="1">
        <row r="13">
          <cell r="AS13">
            <v>0</v>
          </cell>
          <cell r="AV13">
            <v>0</v>
          </cell>
        </row>
        <row r="14">
          <cell r="AS14">
            <v>0</v>
          </cell>
          <cell r="AV14">
            <v>0</v>
          </cell>
        </row>
        <row r="15">
          <cell r="AS15">
            <v>15316465.314671589</v>
          </cell>
          <cell r="AV15">
            <v>2205988.9528278215</v>
          </cell>
        </row>
        <row r="16">
          <cell r="AS16">
            <v>0</v>
          </cell>
          <cell r="AV16">
            <v>0</v>
          </cell>
        </row>
        <row r="17">
          <cell r="AS17">
            <v>0</v>
          </cell>
          <cell r="AV17">
            <v>0</v>
          </cell>
        </row>
        <row r="18">
          <cell r="AS18">
            <v>0</v>
          </cell>
          <cell r="AV18">
            <v>0</v>
          </cell>
        </row>
        <row r="19">
          <cell r="AS19">
            <v>0</v>
          </cell>
          <cell r="AV19">
            <v>0</v>
          </cell>
        </row>
        <row r="20">
          <cell r="AS20">
            <v>15316465.314671589</v>
          </cell>
          <cell r="AV20">
            <v>2205988.9528278215</v>
          </cell>
        </row>
        <row r="22">
          <cell r="AS22">
            <v>-7944967.0399396829</v>
          </cell>
          <cell r="AV22">
            <v>-1151067.305742248</v>
          </cell>
        </row>
        <row r="23">
          <cell r="AS23">
            <v>0</v>
          </cell>
          <cell r="AV23">
            <v>0</v>
          </cell>
        </row>
        <row r="24">
          <cell r="AS24">
            <v>0</v>
          </cell>
          <cell r="AV24">
            <v>0</v>
          </cell>
        </row>
        <row r="25">
          <cell r="AS25">
            <v>0</v>
          </cell>
          <cell r="AV25">
            <v>0</v>
          </cell>
        </row>
        <row r="26">
          <cell r="AS26">
            <v>0</v>
          </cell>
          <cell r="AV26">
            <v>0</v>
          </cell>
        </row>
        <row r="27">
          <cell r="AS27">
            <v>0</v>
          </cell>
          <cell r="AV27">
            <v>0</v>
          </cell>
        </row>
        <row r="28">
          <cell r="AS28">
            <v>-7944967.0399396829</v>
          </cell>
          <cell r="AV28">
            <v>-1151067.305742248</v>
          </cell>
        </row>
        <row r="30">
          <cell r="AS30">
            <v>7371498.2747319052</v>
          </cell>
          <cell r="AV30">
            <v>1054921.6470855726</v>
          </cell>
        </row>
        <row r="32">
          <cell r="AS32">
            <v>-141970.34443194029</v>
          </cell>
          <cell r="AV32">
            <v>-20698.517815200172</v>
          </cell>
        </row>
        <row r="33">
          <cell r="AS33">
            <v>-216061.52917295185</v>
          </cell>
          <cell r="AV33">
            <v>-28031.45138764611</v>
          </cell>
        </row>
        <row r="34">
          <cell r="AS34">
            <v>-78182.496028184876</v>
          </cell>
          <cell r="AV34">
            <v>-10965.033297046381</v>
          </cell>
        </row>
        <row r="35">
          <cell r="AS35">
            <v>-260062.16902062311</v>
          </cell>
          <cell r="AV35">
            <v>-37821.382893821734</v>
          </cell>
        </row>
        <row r="36">
          <cell r="AS36">
            <v>-696276.53865370015</v>
          </cell>
          <cell r="AV36">
            <v>-97516.385393714401</v>
          </cell>
        </row>
        <row r="37">
          <cell r="AS37">
            <v>0</v>
          </cell>
          <cell r="AV37">
            <v>0</v>
          </cell>
        </row>
        <row r="38">
          <cell r="AS38">
            <v>6675221.7360782018</v>
          </cell>
          <cell r="AV38">
            <v>957405.26169185829</v>
          </cell>
        </row>
        <row r="40">
          <cell r="AS40">
            <v>-56970.483385665473</v>
          </cell>
          <cell r="AV40">
            <v>-8014.1119055585277</v>
          </cell>
        </row>
        <row r="41">
          <cell r="AS41">
            <v>-140250.72158968999</v>
          </cell>
          <cell r="AV41">
            <v>-27254.847424516825</v>
          </cell>
        </row>
        <row r="42">
          <cell r="AS42">
            <v>0</v>
          </cell>
          <cell r="AV42">
            <v>0</v>
          </cell>
        </row>
        <row r="43">
          <cell r="AS43">
            <v>0</v>
          </cell>
          <cell r="AV43">
            <v>0</v>
          </cell>
        </row>
        <row r="44">
          <cell r="AS44">
            <v>-7121.3104232081841</v>
          </cell>
          <cell r="AV44">
            <v>-1001.763988194816</v>
          </cell>
        </row>
        <row r="45">
          <cell r="AS45">
            <v>-94588.743450748472</v>
          </cell>
          <cell r="AV45">
            <v>-13363.196277600659</v>
          </cell>
        </row>
        <row r="46">
          <cell r="AS46">
            <v>-298931.25884931203</v>
          </cell>
          <cell r="AV46">
            <v>-49633.919595870822</v>
          </cell>
        </row>
        <row r="47">
          <cell r="AS47">
            <v>6376290.4772288939</v>
          </cell>
          <cell r="AV47">
            <v>907771.34209598752</v>
          </cell>
        </row>
        <row r="49">
          <cell r="AS49">
            <v>826.36553216677794</v>
          </cell>
          <cell r="AV49">
            <v>114.10323474472069</v>
          </cell>
        </row>
        <row r="50">
          <cell r="AS50">
            <v>0</v>
          </cell>
          <cell r="AV50">
            <v>0</v>
          </cell>
        </row>
        <row r="51">
          <cell r="AS51">
            <v>0</v>
          </cell>
          <cell r="AV51">
            <v>0</v>
          </cell>
        </row>
        <row r="52">
          <cell r="AS52">
            <v>0</v>
          </cell>
          <cell r="AV52">
            <v>0</v>
          </cell>
        </row>
        <row r="53">
          <cell r="AS53">
            <v>0</v>
          </cell>
          <cell r="AV53">
            <v>0</v>
          </cell>
        </row>
        <row r="54">
          <cell r="AS54">
            <v>0</v>
          </cell>
          <cell r="AV54">
            <v>0</v>
          </cell>
        </row>
        <row r="55">
          <cell r="AS55">
            <v>826.36553216677794</v>
          </cell>
          <cell r="AV55">
            <v>114.10323474472069</v>
          </cell>
        </row>
        <row r="56">
          <cell r="AS56">
            <v>6377116.8427610574</v>
          </cell>
          <cell r="AV56">
            <v>907885.44533073239</v>
          </cell>
        </row>
        <row r="58">
          <cell r="AS58">
            <v>-785418.69922627043</v>
          </cell>
          <cell r="AV58">
            <v>124816.19862023093</v>
          </cell>
        </row>
        <row r="59">
          <cell r="AS59">
            <v>-433988.11219490611</v>
          </cell>
          <cell r="AV59">
            <v>36947.551638951845</v>
          </cell>
        </row>
        <row r="60">
          <cell r="AS60">
            <v>0</v>
          </cell>
          <cell r="AV60">
            <v>0</v>
          </cell>
        </row>
        <row r="61">
          <cell r="AS61">
            <v>5157710.031339881</v>
          </cell>
        </row>
        <row r="62">
          <cell r="AS62">
            <v>-2101560.5293697482</v>
          </cell>
        </row>
        <row r="63">
          <cell r="AS63">
            <v>3056149.5019701342</v>
          </cell>
        </row>
        <row r="64">
          <cell r="AS64">
            <v>785418.69922627043</v>
          </cell>
        </row>
        <row r="65">
          <cell r="AS65">
            <v>433988.11219490611</v>
          </cell>
        </row>
        <row r="66">
          <cell r="AS66">
            <v>4275556.3133913102</v>
          </cell>
          <cell r="AV66">
            <v>1069649.1955899152</v>
          </cell>
        </row>
        <row r="69">
          <cell r="AS69">
            <v>-1382.6804077684847</v>
          </cell>
          <cell r="AV69">
            <v>-1284.8735283607152</v>
          </cell>
        </row>
        <row r="70">
          <cell r="AS70">
            <v>-782630.72542610345</v>
          </cell>
          <cell r="AV70">
            <v>-728585.68021776772</v>
          </cell>
        </row>
        <row r="71">
          <cell r="AS71">
            <v>-6718.2124999999996</v>
          </cell>
          <cell r="AV71">
            <v>-6242.9852557782169</v>
          </cell>
        </row>
        <row r="72">
          <cell r="AS72">
            <v>0</v>
          </cell>
          <cell r="AV72">
            <v>0</v>
          </cell>
        </row>
        <row r="73">
          <cell r="AS73">
            <v>-1405.293392398316</v>
          </cell>
          <cell r="AV73">
            <v>-331.15035167356467</v>
          </cell>
        </row>
        <row r="74">
          <cell r="AS74">
            <v>-427269.8996949062</v>
          </cell>
          <cell r="AV74">
            <v>-95008.110026753144</v>
          </cell>
        </row>
        <row r="75">
          <cell r="AS75">
            <v>0</v>
          </cell>
          <cell r="AV75">
            <v>-26351.221389980401</v>
          </cell>
        </row>
        <row r="76">
          <cell r="AS76">
            <v>0</v>
          </cell>
          <cell r="AV76">
            <v>712.73444812124217</v>
          </cell>
        </row>
        <row r="77">
          <cell r="AS77">
            <v>0</v>
          </cell>
          <cell r="AV77">
            <v>13751.592106924214</v>
          </cell>
        </row>
        <row r="78">
          <cell r="AS78">
            <v>0</v>
          </cell>
          <cell r="AV78">
            <v>-948.78104926584524</v>
          </cell>
        </row>
        <row r="79">
          <cell r="AS79">
            <v>0</v>
          </cell>
          <cell r="AV79">
            <v>0</v>
          </cell>
        </row>
        <row r="80">
          <cell r="AS80">
            <v>0</v>
          </cell>
          <cell r="AV80">
            <v>0</v>
          </cell>
        </row>
        <row r="81">
          <cell r="AS81">
            <v>0</v>
          </cell>
          <cell r="AV81">
            <v>0</v>
          </cell>
        </row>
        <row r="82">
          <cell r="AS82">
            <v>0</v>
          </cell>
          <cell r="AV82">
            <v>0</v>
          </cell>
        </row>
        <row r="83">
          <cell r="AS83">
            <v>0</v>
          </cell>
          <cell r="AV83">
            <v>0</v>
          </cell>
        </row>
        <row r="88">
          <cell r="AS88">
            <v>-1219406.8114211764</v>
          </cell>
          <cell r="AV88">
            <v>-844288.47526453459</v>
          </cell>
        </row>
        <row r="89">
          <cell r="AS89">
            <v>3056149.5019701337</v>
          </cell>
          <cell r="AV89">
            <v>225360.72032538056</v>
          </cell>
        </row>
        <row r="92">
          <cell r="AS92">
            <v>3056149.5019701337</v>
          </cell>
          <cell r="AV92">
            <v>225360.72032538056</v>
          </cell>
        </row>
        <row r="93">
          <cell r="AV93" t="str">
            <v>OK</v>
          </cell>
        </row>
        <row r="94">
          <cell r="AS94">
            <v>225360.72032538083</v>
          </cell>
        </row>
        <row r="116">
          <cell r="AS116">
            <v>15316465.314671589</v>
          </cell>
        </row>
        <row r="117">
          <cell r="AS117">
            <v>7944967.0399396829</v>
          </cell>
        </row>
        <row r="119">
          <cell r="AS119">
            <v>7371498.2747319052</v>
          </cell>
        </row>
        <row r="120">
          <cell r="AS120">
            <v>141970.34443194029</v>
          </cell>
        </row>
        <row r="121">
          <cell r="AS121">
            <v>294244.02520113671</v>
          </cell>
        </row>
        <row r="122">
          <cell r="AS122">
            <v>260062.16902062314</v>
          </cell>
        </row>
        <row r="123">
          <cell r="AS123">
            <v>433988.11219490611</v>
          </cell>
        </row>
        <row r="124">
          <cell r="AS124">
            <v>1130264.6508486061</v>
          </cell>
        </row>
        <row r="125">
          <cell r="AS125">
            <v>0</v>
          </cell>
        </row>
        <row r="126">
          <cell r="AS126">
            <v>298931.25884931203</v>
          </cell>
        </row>
        <row r="127">
          <cell r="AS127">
            <v>-1382.6804077684847</v>
          </cell>
        </row>
        <row r="128">
          <cell r="AS128">
            <v>826.36553216677794</v>
          </cell>
        </row>
        <row r="129">
          <cell r="AS129">
            <v>5941746.0501583824</v>
          </cell>
        </row>
        <row r="130">
          <cell r="AS130">
            <v>784036.01881850231</v>
          </cell>
        </row>
        <row r="131">
          <cell r="AS131">
            <v>0</v>
          </cell>
        </row>
        <row r="132">
          <cell r="AS132">
            <v>0</v>
          </cell>
        </row>
        <row r="134">
          <cell r="AS134">
            <v>5157710.0313398829</v>
          </cell>
        </row>
        <row r="135">
          <cell r="AS135">
            <v>2101560.5293697482</v>
          </cell>
        </row>
        <row r="136">
          <cell r="AS136">
            <v>3056149.5019701333</v>
          </cell>
        </row>
        <row r="144">
          <cell r="AS144">
            <v>46237.246445985387</v>
          </cell>
        </row>
        <row r="145">
          <cell r="AS145">
            <v>567916.7328927191</v>
          </cell>
        </row>
        <row r="146">
          <cell r="AS146">
            <v>0</v>
          </cell>
        </row>
        <row r="147">
          <cell r="AS147">
            <v>182918.51666111886</v>
          </cell>
        </row>
        <row r="148">
          <cell r="AS148">
            <v>797072.49599982344</v>
          </cell>
        </row>
        <row r="149">
          <cell r="AS149">
            <v>26418389.730533831</v>
          </cell>
        </row>
        <row r="150">
          <cell r="AS150">
            <v>-13532848.623163991</v>
          </cell>
        </row>
        <row r="151">
          <cell r="AS151">
            <v>12885541.107369844</v>
          </cell>
        </row>
        <row r="152">
          <cell r="AS152">
            <v>13682613.60336967</v>
          </cell>
        </row>
        <row r="156">
          <cell r="AS156">
            <v>0</v>
          </cell>
        </row>
        <row r="157">
          <cell r="AS157">
            <v>0</v>
          </cell>
        </row>
        <row r="158">
          <cell r="AS158">
            <v>222321.5304305024</v>
          </cell>
        </row>
        <row r="159">
          <cell r="AS159">
            <v>1332326.6149046395</v>
          </cell>
        </row>
        <row r="160">
          <cell r="AS160">
            <v>0</v>
          </cell>
        </row>
        <row r="161">
          <cell r="AS161">
            <v>0</v>
          </cell>
        </row>
        <row r="162">
          <cell r="AS162">
            <v>0</v>
          </cell>
        </row>
        <row r="163">
          <cell r="AS163">
            <v>0</v>
          </cell>
        </row>
        <row r="164">
          <cell r="AS164">
            <v>1554648.145335142</v>
          </cell>
        </row>
        <row r="165">
          <cell r="AS165">
            <v>26699188.563076738</v>
          </cell>
        </row>
        <row r="166">
          <cell r="AS166">
            <v>0</v>
          </cell>
        </row>
        <row r="167">
          <cell r="AS167">
            <v>-58205426.074018277</v>
          </cell>
        </row>
        <row r="168">
          <cell r="AS168">
            <v>43634202.968976058</v>
          </cell>
        </row>
        <row r="169">
          <cell r="AS169">
            <v>12127965.458034528</v>
          </cell>
        </row>
        <row r="170">
          <cell r="AS170">
            <v>13682613.603369668</v>
          </cell>
        </row>
        <row r="172">
          <cell r="AS172">
            <v>0</v>
          </cell>
        </row>
        <row r="186">
          <cell r="AS186">
            <v>204865.90493480573</v>
          </cell>
        </row>
        <row r="187">
          <cell r="AS187">
            <v>852481.82140059455</v>
          </cell>
        </row>
        <row r="188">
          <cell r="AS188">
            <v>1380223.1222298585</v>
          </cell>
        </row>
        <row r="189">
          <cell r="AS189">
            <v>82</v>
          </cell>
        </row>
        <row r="190">
          <cell r="AS190">
            <v>53</v>
          </cell>
        </row>
        <row r="192">
          <cell r="AS192">
            <v>21</v>
          </cell>
        </row>
        <row r="193">
          <cell r="AS193">
            <v>260062.16902062311</v>
          </cell>
        </row>
        <row r="194">
          <cell r="AS194">
            <v>433988.11219490622</v>
          </cell>
        </row>
        <row r="195">
          <cell r="AS195">
            <v>204865.9049348057</v>
          </cell>
        </row>
        <row r="196">
          <cell r="AS196">
            <v>204865.9049348057</v>
          </cell>
        </row>
        <row r="199">
          <cell r="AS199">
            <v>260062.16902062314</v>
          </cell>
        </row>
        <row r="200">
          <cell r="AS200">
            <v>433988.11219490611</v>
          </cell>
        </row>
        <row r="203">
          <cell r="AS203">
            <v>433988.11219490611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Doc"/>
      <sheetName val="Cover"/>
      <sheetName val="WorkArea"/>
      <sheetName val="General_Inputs"/>
      <sheetName val="NCM_Sheet"/>
      <sheetName val="Forwards"/>
      <sheetName val="OptionValue"/>
      <sheetName val="PlantOptionality"/>
      <sheetName val="PlantData"/>
      <sheetName val="DayCounts"/>
      <sheetName val="RevisionHistory"/>
      <sheetName val="PPE valuation"/>
      <sheetName val="Unadjusted"/>
      <sheetName val="Sheet1"/>
      <sheetName val="Data"/>
      <sheetName val="Control"/>
      <sheetName val="Financials"/>
    </sheetNames>
    <sheetDataSet>
      <sheetData sheetId="0"/>
      <sheetData sheetId="1"/>
      <sheetData sheetId="2"/>
      <sheetData sheetId="3" refreshError="1">
        <row r="81">
          <cell r="E81">
            <v>1.75</v>
          </cell>
          <cell r="F81">
            <v>1.75</v>
          </cell>
          <cell r="G81">
            <v>1.75</v>
          </cell>
          <cell r="H81">
            <v>1.75</v>
          </cell>
          <cell r="I81">
            <v>1.75</v>
          </cell>
          <cell r="J81">
            <v>1.75</v>
          </cell>
          <cell r="K81">
            <v>1.75</v>
          </cell>
          <cell r="L81">
            <v>1.75</v>
          </cell>
          <cell r="M81">
            <v>1.75</v>
          </cell>
          <cell r="N81">
            <v>1.75</v>
          </cell>
          <cell r="O81">
            <v>1.75</v>
          </cell>
          <cell r="P81">
            <v>1.75</v>
          </cell>
          <cell r="Q81">
            <v>1.75</v>
          </cell>
        </row>
        <row r="89">
          <cell r="E89">
            <v>1.75</v>
          </cell>
          <cell r="F89">
            <v>1.75</v>
          </cell>
          <cell r="G89">
            <v>1.75</v>
          </cell>
          <cell r="H89">
            <v>1.75</v>
          </cell>
          <cell r="I89">
            <v>1.75</v>
          </cell>
          <cell r="J89">
            <v>1.75</v>
          </cell>
          <cell r="K89">
            <v>1.75</v>
          </cell>
          <cell r="L89">
            <v>1.75</v>
          </cell>
          <cell r="M89">
            <v>1.75</v>
          </cell>
          <cell r="N89">
            <v>1.75</v>
          </cell>
          <cell r="O89">
            <v>1.75</v>
          </cell>
          <cell r="P89">
            <v>1.75</v>
          </cell>
          <cell r="Q89">
            <v>1.75</v>
          </cell>
        </row>
        <row r="96">
          <cell r="E96">
            <v>1.75</v>
          </cell>
          <cell r="F96">
            <v>1.75</v>
          </cell>
          <cell r="G96">
            <v>1.75</v>
          </cell>
          <cell r="H96">
            <v>1.75</v>
          </cell>
          <cell r="I96">
            <v>1.75</v>
          </cell>
          <cell r="J96">
            <v>1.75</v>
          </cell>
          <cell r="K96">
            <v>1.75</v>
          </cell>
          <cell r="L96">
            <v>1.75</v>
          </cell>
          <cell r="M96">
            <v>1.75</v>
          </cell>
          <cell r="N96">
            <v>1.75</v>
          </cell>
          <cell r="O96">
            <v>1.75</v>
          </cell>
          <cell r="P96">
            <v>1.75</v>
          </cell>
          <cell r="Q96">
            <v>1.75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FOR SOL"/>
      <sheetName val="CWIP &amp; PP&amp;E BAL BY GROUP"/>
      <sheetName val="MAY ACCRUAL"/>
      <sheetName val="CHECK TABLE"/>
      <sheetName val="cwip may 02"/>
      <sheetName val="DESCRIPTION TABLE"/>
      <sheetName val="Tables"/>
      <sheetName val="1999 ACCRUAL"/>
      <sheetName val="held for resal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dex"/>
      <sheetName val="Input"/>
      <sheetName val="(A-1)Book to Tax Recon"/>
      <sheetName val="(B-1)Trial Balance"/>
      <sheetName val="(C-1) Prepaid Insurance"/>
      <sheetName val="(C-2) Sec 263A"/>
      <sheetName val="(C-3) Middle Tier"/>
      <sheetName val="(C-4) Franchise Tax"/>
      <sheetName val="(C-5) PTC"/>
      <sheetName val="(D-1) State Depreciation"/>
      <sheetName val="(D-2 thru 25) Depreciation"/>
      <sheetName val="(G-1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  <sheetName val="PTC"/>
      <sheetName val="TELES"/>
      <sheetName val="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1">
          <cell r="A11" t="str">
            <v>2804000 CAPITALIZED DEVELOPMENT COSTS</v>
          </cell>
        </row>
        <row r="12">
          <cell r="A12" t="str">
            <v>3600000 DEFERRED TAX LIABILITY: Federal</v>
          </cell>
        </row>
        <row r="13">
          <cell r="A13" t="str">
            <v>3600100 DEFERRED TAX LIABILITY: State</v>
          </cell>
        </row>
        <row r="14">
          <cell r="A14" t="str">
            <v>3810000 ADDITIONAL PAID IN CAPITAL</v>
          </cell>
        </row>
        <row r="15">
          <cell r="A15" t="str">
            <v>5440200 LAND LEASE / ROYALTY &amp; OPTIONS - VARIABLE</v>
          </cell>
        </row>
        <row r="16">
          <cell r="A16" t="str">
            <v>5620100 LICENSES PERMITS &amp; FEES: Local County</v>
          </cell>
        </row>
        <row r="17">
          <cell r="A17" t="str">
            <v>5750300 OUTSIDE SERVICES: Engineering</v>
          </cell>
        </row>
        <row r="18">
          <cell r="A18" t="str">
            <v>5750320 OUTSIDE SERVICES: Construction</v>
          </cell>
        </row>
        <row r="19">
          <cell r="A19" t="str">
            <v>5750400 OUTSIDE SERVICES: General Business Consulting</v>
          </cell>
        </row>
        <row r="20">
          <cell r="A20" t="str">
            <v>5980003 FICO RECON:  Labor Distribution</v>
          </cell>
        </row>
        <row r="21">
          <cell r="A21" t="str">
            <v>5980005 FICO RECON:  Assessments</v>
          </cell>
        </row>
        <row r="22">
          <cell r="A22" t="str">
            <v>5990025 SETTLEMENT - Land Lease/Royalty-Variable</v>
          </cell>
        </row>
        <row r="23">
          <cell r="A23" t="str">
            <v>5990031 SETTLEMENT - License Permits &amp; Fines-G&amp;A</v>
          </cell>
        </row>
        <row r="24">
          <cell r="A24" t="str">
            <v>5990039 SETTLEMENT - Outside Services - Engineering</v>
          </cell>
        </row>
        <row r="25">
          <cell r="A25" t="str">
            <v>5990041 SETTLEMENT - Outside Services - Construction</v>
          </cell>
        </row>
        <row r="26">
          <cell r="A26" t="str">
            <v>5990042 SETTLEMENT - Outside Services - Consulting</v>
          </cell>
        </row>
        <row r="27">
          <cell r="A27" t="str">
            <v>6000000 EQUITY IN EARNINGS</v>
          </cell>
        </row>
        <row r="28">
          <cell r="A28" t="str">
            <v>6800000 CURRENT FIT EXPENSE</v>
          </cell>
        </row>
        <row r="29">
          <cell r="A29" t="str">
            <v>6801000 CURRENT SIT EXPENSE</v>
          </cell>
        </row>
        <row r="30">
          <cell r="A30" t="str">
            <v>6802000 DEFERRED FIT EXPENSE</v>
          </cell>
        </row>
        <row r="31">
          <cell r="A31" t="str">
            <v>6803000 DEFERRED SIT EXPENSE</v>
          </cell>
        </row>
        <row r="32">
          <cell r="A32" t="str">
            <v>6805000 CURRENT TAX CREDITS</v>
          </cell>
        </row>
        <row r="34">
          <cell r="A34" t="str">
            <v>NET (INCOME)/LOSS</v>
          </cell>
        </row>
        <row r="39">
          <cell r="A39" t="str">
            <v>NO EXPENSES AT MIDDLE TIER AT 8/31/2003 TO BE CAPITALIZED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 trial balance"/>
      <sheetName val="Q1"/>
      <sheetName val="Q2"/>
      <sheetName val="3rd Qtr ES"/>
      <sheetName val="6-30-03 provision"/>
      <sheetName val="4th QTR ES"/>
      <sheetName val="9-30-03 PROV"/>
      <sheetName val="Ext"/>
      <sheetName val="12-31-03 Prov"/>
      <sheetName val="12-31-03 Trial Bal"/>
      <sheetName val="Prep_Point She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87D6E-8A2E-4F2C-AB09-94D557A13C2D}">
  <dimension ref="A1:BR69"/>
  <sheetViews>
    <sheetView zoomScaleNormal="100" workbookViewId="0">
      <pane xSplit="2" ySplit="12" topLeftCell="AY13" activePane="bottomRight" state="frozen"/>
      <selection pane="topRight" activeCell="C1" sqref="C1"/>
      <selection pane="bottomLeft" activeCell="A6" sqref="A6"/>
      <selection pane="bottomRight" sqref="A1:A2"/>
    </sheetView>
  </sheetViews>
  <sheetFormatPr defaultColWidth="9.140625" defaultRowHeight="12.75"/>
  <cols>
    <col min="1" max="1" width="61.85546875" style="4" bestFit="1" customWidth="1"/>
    <col min="2" max="2" width="9.140625" style="4"/>
    <col min="3" max="54" width="10.85546875" style="4" customWidth="1"/>
    <col min="55" max="55" width="14.28515625" style="4" customWidth="1"/>
    <col min="56" max="56" width="12.5703125" style="4" customWidth="1"/>
    <col min="57" max="57" width="9.140625" style="4" collapsed="1"/>
    <col min="58" max="58" width="10.85546875" style="4" bestFit="1" customWidth="1"/>
    <col min="59" max="59" width="11.28515625" style="4" bestFit="1" customWidth="1"/>
    <col min="60" max="60" width="11.28515625" style="4" customWidth="1"/>
    <col min="61" max="61" width="11.28515625" style="4" bestFit="1" customWidth="1"/>
    <col min="62" max="62" width="10.85546875" style="4" bestFit="1" customWidth="1"/>
    <col min="63" max="63" width="11.28515625" style="4" bestFit="1" customWidth="1"/>
    <col min="64" max="64" width="10.85546875" style="4" bestFit="1" customWidth="1"/>
    <col min="65" max="65" width="11.28515625" style="4" bestFit="1" customWidth="1"/>
    <col min="66" max="66" width="10.140625" style="4" bestFit="1" customWidth="1"/>
    <col min="67" max="67" width="11.28515625" style="4" bestFit="1" customWidth="1"/>
    <col min="68" max="68" width="10.140625" style="4" bestFit="1" customWidth="1"/>
    <col min="69" max="69" width="11.28515625" style="4" bestFit="1" customWidth="1"/>
    <col min="70" max="70" width="10.140625" style="4" bestFit="1" customWidth="1"/>
    <col min="71" max="16384" width="9.140625" style="4"/>
  </cols>
  <sheetData>
    <row r="1" spans="1:70" ht="15">
      <c r="A1" s="368" t="s">
        <v>289</v>
      </c>
    </row>
    <row r="2" spans="1:70" ht="15">
      <c r="A2" s="368" t="s">
        <v>288</v>
      </c>
    </row>
    <row r="8" spans="1:70">
      <c r="A8" s="1" t="s">
        <v>194</v>
      </c>
    </row>
    <row r="9" spans="1:70">
      <c r="A9" s="1" t="s">
        <v>195</v>
      </c>
    </row>
    <row r="10" spans="1:70">
      <c r="A10" s="1" t="s">
        <v>196</v>
      </c>
      <c r="BG10" s="367" t="s">
        <v>284</v>
      </c>
      <c r="BH10" s="367"/>
      <c r="BI10" s="367"/>
      <c r="BJ10" s="367"/>
      <c r="BK10" s="367" t="s">
        <v>285</v>
      </c>
      <c r="BL10" s="367"/>
      <c r="BM10" s="367"/>
      <c r="BN10" s="367"/>
      <c r="BO10" s="367" t="s">
        <v>286</v>
      </c>
      <c r="BP10" s="367"/>
      <c r="BQ10" s="367"/>
      <c r="BR10" s="367"/>
    </row>
    <row r="11" spans="1:70">
      <c r="A11" s="1" t="s">
        <v>274</v>
      </c>
      <c r="AN11" s="367">
        <v>2022</v>
      </c>
      <c r="AO11" s="367"/>
      <c r="BE11" s="367">
        <v>2023</v>
      </c>
      <c r="BF11" s="367"/>
      <c r="BG11" s="367">
        <v>2022</v>
      </c>
      <c r="BH11" s="367"/>
      <c r="BI11" s="367">
        <v>2023</v>
      </c>
      <c r="BJ11" s="367"/>
      <c r="BK11" s="367">
        <v>2022</v>
      </c>
      <c r="BL11" s="367"/>
      <c r="BM11" s="367">
        <v>2023</v>
      </c>
      <c r="BN11" s="367"/>
      <c r="BO11" s="367">
        <v>2022</v>
      </c>
      <c r="BP11" s="367"/>
      <c r="BQ11" s="367">
        <v>2023</v>
      </c>
      <c r="BR11" s="367"/>
    </row>
    <row r="12" spans="1:70" s="304" customFormat="1" ht="25.5">
      <c r="C12" s="306">
        <f>+'&lt;1&gt; Deferred Tax Calculation'!AX12</f>
        <v>43800</v>
      </c>
      <c r="D12" s="306">
        <f>+'&lt;1&gt; Deferred Tax Calculation'!AY12</f>
        <v>43831</v>
      </c>
      <c r="E12" s="306">
        <f>+'&lt;1&gt; Deferred Tax Calculation'!AZ12</f>
        <v>43862</v>
      </c>
      <c r="F12" s="306">
        <f>+'&lt;1&gt; Deferred Tax Calculation'!BA12</f>
        <v>43891</v>
      </c>
      <c r="G12" s="306">
        <f>+'&lt;1&gt; Deferred Tax Calculation'!BB12</f>
        <v>43922</v>
      </c>
      <c r="H12" s="306">
        <f>+'&lt;1&gt; Deferred Tax Calculation'!BC12</f>
        <v>43952</v>
      </c>
      <c r="I12" s="306">
        <f>+'&lt;1&gt; Deferred Tax Calculation'!BD12</f>
        <v>43983</v>
      </c>
      <c r="J12" s="306">
        <f>+'&lt;1&gt; Deferred Tax Calculation'!BE12</f>
        <v>44013</v>
      </c>
      <c r="K12" s="306">
        <f>+'&lt;1&gt; Deferred Tax Calculation'!BF12</f>
        <v>44044</v>
      </c>
      <c r="L12" s="306">
        <f>+'&lt;1&gt; Deferred Tax Calculation'!BG12</f>
        <v>44075</v>
      </c>
      <c r="M12" s="306">
        <f>+'&lt;1&gt; Deferred Tax Calculation'!BH12</f>
        <v>44105</v>
      </c>
      <c r="N12" s="306">
        <f>+'&lt;1&gt; Deferred Tax Calculation'!BI12</f>
        <v>44136</v>
      </c>
      <c r="O12" s="306">
        <f>+'&lt;1&gt; Deferred Tax Calculation'!BJ12</f>
        <v>44166</v>
      </c>
      <c r="P12" s="306">
        <f>+'&lt;1&gt; Deferred Tax Calculation'!BK12</f>
        <v>44197</v>
      </c>
      <c r="Q12" s="306">
        <f>+'&lt;1&gt; Deferred Tax Calculation'!BL12</f>
        <v>44228</v>
      </c>
      <c r="R12" s="306">
        <f>+'&lt;1&gt; Deferred Tax Calculation'!BM12</f>
        <v>44256</v>
      </c>
      <c r="S12" s="306">
        <f>+'&lt;1&gt; Deferred Tax Calculation'!BN12</f>
        <v>44287</v>
      </c>
      <c r="T12" s="306">
        <f>+'&lt;1&gt; Deferred Tax Calculation'!BO12</f>
        <v>44317</v>
      </c>
      <c r="U12" s="306">
        <f>+'&lt;1&gt; Deferred Tax Calculation'!BP12</f>
        <v>44348</v>
      </c>
      <c r="V12" s="306">
        <f>+'&lt;1&gt; Deferred Tax Calculation'!BQ12</f>
        <v>44378</v>
      </c>
      <c r="W12" s="306">
        <f>+'&lt;1&gt; Deferred Tax Calculation'!BR12</f>
        <v>44409</v>
      </c>
      <c r="X12" s="306">
        <f>+'&lt;1&gt; Deferred Tax Calculation'!BS12</f>
        <v>44440</v>
      </c>
      <c r="Y12" s="306">
        <f>+'&lt;1&gt; Deferred Tax Calculation'!BT12</f>
        <v>44470</v>
      </c>
      <c r="Z12" s="306">
        <f>+'&lt;1&gt; Deferred Tax Calculation'!BU12</f>
        <v>44501</v>
      </c>
      <c r="AA12" s="306">
        <f>+'&lt;1&gt; Deferred Tax Calculation'!BV12</f>
        <v>44531</v>
      </c>
      <c r="AB12" s="306">
        <f>+'&lt;1&gt; Deferred Tax Calculation'!BW12</f>
        <v>44562</v>
      </c>
      <c r="AC12" s="306">
        <f>+'&lt;1&gt; Deferred Tax Calculation'!BX12</f>
        <v>44593</v>
      </c>
      <c r="AD12" s="306">
        <f>+'&lt;1&gt; Deferred Tax Calculation'!BY12</f>
        <v>44621</v>
      </c>
      <c r="AE12" s="306">
        <f>+'&lt;1&gt; Deferred Tax Calculation'!BZ12</f>
        <v>44652</v>
      </c>
      <c r="AF12" s="306">
        <f>+'&lt;1&gt; Deferred Tax Calculation'!CA12</f>
        <v>44682</v>
      </c>
      <c r="AG12" s="306">
        <f>+'&lt;1&gt; Deferred Tax Calculation'!CB12</f>
        <v>44713</v>
      </c>
      <c r="AH12" s="306">
        <f>+'&lt;1&gt; Deferred Tax Calculation'!CC12</f>
        <v>44743</v>
      </c>
      <c r="AI12" s="306">
        <f>+'&lt;1&gt; Deferred Tax Calculation'!CD12</f>
        <v>44774</v>
      </c>
      <c r="AJ12" s="306">
        <f>+'&lt;1&gt; Deferred Tax Calculation'!CE12</f>
        <v>44805</v>
      </c>
      <c r="AK12" s="306">
        <f>+'&lt;1&gt; Deferred Tax Calculation'!CF12</f>
        <v>44835</v>
      </c>
      <c r="AL12" s="306">
        <f>+'&lt;1&gt; Deferred Tax Calculation'!CG12</f>
        <v>44866</v>
      </c>
      <c r="AM12" s="306">
        <f>+'&lt;1&gt; Deferred Tax Calculation'!CH12</f>
        <v>44896</v>
      </c>
      <c r="AN12" s="306" t="s">
        <v>78</v>
      </c>
      <c r="AO12" s="306" t="s">
        <v>282</v>
      </c>
      <c r="AP12" s="306">
        <f>+'&lt;1&gt; Deferred Tax Calculation'!CI12</f>
        <v>44927</v>
      </c>
      <c r="AQ12" s="306">
        <f>+'&lt;1&gt; Deferred Tax Calculation'!CJ12</f>
        <v>44958</v>
      </c>
      <c r="AR12" s="306">
        <f>+'&lt;1&gt; Deferred Tax Calculation'!CK12</f>
        <v>44986</v>
      </c>
      <c r="AS12" s="306">
        <f>+'&lt;1&gt; Deferred Tax Calculation'!CL12</f>
        <v>45017</v>
      </c>
      <c r="AT12" s="306">
        <f>+'&lt;1&gt; Deferred Tax Calculation'!CM12</f>
        <v>45047</v>
      </c>
      <c r="AU12" s="306">
        <f>+'&lt;1&gt; Deferred Tax Calculation'!CN12</f>
        <v>45078</v>
      </c>
      <c r="AV12" s="306">
        <f>+'&lt;1&gt; Deferred Tax Calculation'!CO12</f>
        <v>45108</v>
      </c>
      <c r="AW12" s="306">
        <f>+'&lt;1&gt; Deferred Tax Calculation'!CP12</f>
        <v>45139</v>
      </c>
      <c r="AX12" s="306">
        <f>+'&lt;1&gt; Deferred Tax Calculation'!CQ12</f>
        <v>45170</v>
      </c>
      <c r="AY12" s="306">
        <f>+'&lt;1&gt; Deferred Tax Calculation'!CR12</f>
        <v>45200</v>
      </c>
      <c r="AZ12" s="306">
        <f>+'&lt;1&gt; Deferred Tax Calculation'!CS12</f>
        <v>45231</v>
      </c>
      <c r="BA12" s="306">
        <f>+'&lt;1&gt; Deferred Tax Calculation'!CT12</f>
        <v>45261</v>
      </c>
      <c r="BB12" s="305" t="s">
        <v>47</v>
      </c>
      <c r="BC12" s="305" t="s">
        <v>278</v>
      </c>
      <c r="BD12" s="305" t="s">
        <v>182</v>
      </c>
      <c r="BE12" s="306" t="s">
        <v>78</v>
      </c>
      <c r="BF12" s="306" t="s">
        <v>282</v>
      </c>
      <c r="BG12" s="306" t="s">
        <v>78</v>
      </c>
      <c r="BH12" s="306" t="s">
        <v>282</v>
      </c>
      <c r="BI12" s="306" t="s">
        <v>78</v>
      </c>
      <c r="BJ12" s="306" t="s">
        <v>282</v>
      </c>
      <c r="BK12" s="306" t="s">
        <v>78</v>
      </c>
      <c r="BL12" s="306" t="s">
        <v>282</v>
      </c>
      <c r="BM12" s="306" t="s">
        <v>78</v>
      </c>
      <c r="BN12" s="306" t="s">
        <v>282</v>
      </c>
      <c r="BO12" s="306" t="s">
        <v>78</v>
      </c>
      <c r="BP12" s="306" t="s">
        <v>282</v>
      </c>
      <c r="BQ12" s="306" t="s">
        <v>78</v>
      </c>
      <c r="BR12" s="306" t="s">
        <v>282</v>
      </c>
    </row>
    <row r="14" spans="1:70">
      <c r="A14" s="299" t="s">
        <v>197</v>
      </c>
      <c r="B14" s="296"/>
      <c r="C14" s="296"/>
      <c r="D14" s="298"/>
      <c r="E14" s="295"/>
    </row>
    <row r="15" spans="1:70">
      <c r="A15" s="295" t="s">
        <v>198</v>
      </c>
      <c r="B15" s="296">
        <v>9282110</v>
      </c>
      <c r="C15" s="297">
        <f>-+SUM('&lt;1&gt; Deferred Tax Calculation'!$B$50:$AX$50)-+'&lt;1&gt; Deferred Tax Calculation'!Z61</f>
        <v>1911681.7032957827</v>
      </c>
      <c r="D15" s="298">
        <f>-'&lt;1&gt; Deferred Tax Calculation'!AY50</f>
        <v>67680.222552832245</v>
      </c>
      <c r="E15" s="298">
        <f>-'&lt;1&gt; Deferred Tax Calculation'!AZ50</f>
        <v>67682.587171750449</v>
      </c>
      <c r="F15" s="298">
        <f>-'&lt;1&gt; Deferred Tax Calculation'!BA50</f>
        <v>68943.584570040126</v>
      </c>
      <c r="G15" s="298">
        <f>-'&lt;1&gt; Deferred Tax Calculation'!BB50</f>
        <v>70242.390211526814</v>
      </c>
      <c r="H15" s="298">
        <f>-'&lt;1&gt; Deferred Tax Calculation'!BC50</f>
        <v>71592.945358304787</v>
      </c>
      <c r="I15" s="298">
        <f>-'&lt;1&gt; Deferred Tax Calculation'!BD50</f>
        <v>72959.234830568283</v>
      </c>
      <c r="J15" s="298">
        <f>-'&lt;1&gt; Deferred Tax Calculation'!BE50</f>
        <v>41632.545174812134</v>
      </c>
      <c r="K15" s="298">
        <f>-'&lt;1&gt; Deferred Tax Calculation'!BF50</f>
        <v>65820.615632755624</v>
      </c>
      <c r="L15" s="298">
        <f>-'&lt;1&gt; Deferred Tax Calculation'!BG50</f>
        <v>67034.745267353821</v>
      </c>
      <c r="M15" s="298">
        <f>-'&lt;1&gt; Deferred Tax Calculation'!BH50</f>
        <v>66530.849714060925</v>
      </c>
      <c r="N15" s="298">
        <f>-'&lt;1&gt; Deferred Tax Calculation'!BI50</f>
        <v>66136.503809602145</v>
      </c>
      <c r="O15" s="298">
        <f>-'&lt;1&gt; Deferred Tax Calculation'!BJ50</f>
        <v>65866.661846128263</v>
      </c>
      <c r="P15" s="298">
        <f>-'&lt;1&gt; Deferred Tax Calculation'!BK50</f>
        <v>46226.219682528128</v>
      </c>
      <c r="Q15" s="298">
        <f>-'&lt;1&gt; Deferred Tax Calculation'!BL50</f>
        <v>46050.636352359521</v>
      </c>
      <c r="R15" s="298">
        <f>-'&lt;1&gt; Deferred Tax Calculation'!BM50</f>
        <v>45915.47828624156</v>
      </c>
      <c r="S15" s="298">
        <f>-'&lt;1&gt; Deferred Tax Calculation'!BN50</f>
        <v>45821.722294392355</v>
      </c>
      <c r="T15" s="298">
        <f>-'&lt;1&gt; Deferred Tax Calculation'!BO50</f>
        <v>45760.723111023624</v>
      </c>
      <c r="U15" s="298">
        <f>-'&lt;1&gt; Deferred Tax Calculation'!BP50</f>
        <v>45718.820491170613</v>
      </c>
      <c r="V15" s="298">
        <f>-'&lt;1&gt; Deferred Tax Calculation'!BQ50</f>
        <v>46161.523378333557</v>
      </c>
      <c r="W15" s="298">
        <f>-'&lt;1&gt; Deferred Tax Calculation'!BR50</f>
        <v>49421.868300583999</v>
      </c>
      <c r="X15" s="298">
        <f>-'&lt;1&gt; Deferred Tax Calculation'!BS50</f>
        <v>49410.20237262825</v>
      </c>
      <c r="Y15" s="298">
        <f>-'&lt;1&gt; Deferred Tax Calculation'!BT50</f>
        <v>49403.401370195083</v>
      </c>
      <c r="Z15" s="298">
        <f>-'&lt;1&gt; Deferred Tax Calculation'!BU50</f>
        <v>49399.43652194045</v>
      </c>
      <c r="AA15" s="298">
        <f>-'&lt;1&gt; Deferred Tax Calculation'!BV50</f>
        <v>49397.125094788542</v>
      </c>
      <c r="AB15" s="298">
        <f>-'&lt;1&gt; Deferred Tax Calculation'!BW50</f>
        <v>37027.505612531328</v>
      </c>
      <c r="AC15" s="298">
        <f>-'&lt;1&gt; Deferred Tax Calculation'!BX50</f>
        <v>37026.720037826701</v>
      </c>
      <c r="AD15" s="298">
        <f>-'&lt;1&gt; Deferred Tax Calculation'!BY50</f>
        <v>37026.262063501854</v>
      </c>
      <c r="AE15" s="298">
        <f>-'&lt;1&gt; Deferred Tax Calculation'!BZ50</f>
        <v>37025.995073639817</v>
      </c>
      <c r="AF15" s="298">
        <f>-'&lt;1&gt; Deferred Tax Calculation'!CA50</f>
        <v>37025.83942389569</v>
      </c>
      <c r="AG15" s="298">
        <f>-'&lt;1&gt; Deferred Tax Calculation'!CB50</f>
        <v>37025.748683210986</v>
      </c>
      <c r="AH15" s="298">
        <f>-'&lt;1&gt; Deferred Tax Calculation'!CC50</f>
        <v>37025.695783208626</v>
      </c>
      <c r="AI15" s="298">
        <f>-'&lt;1&gt; Deferred Tax Calculation'!CD50</f>
        <v>37025.664943566313</v>
      </c>
      <c r="AJ15" s="298">
        <f>-'&lt;1&gt; Deferred Tax Calculation'!CE50</f>
        <v>37025.6469646724</v>
      </c>
      <c r="AK15" s="298">
        <f>-'&lt;1&gt; Deferred Tax Calculation'!CF50</f>
        <v>37025.636483337104</v>
      </c>
      <c r="AL15" s="298">
        <f>-'&lt;1&gt; Deferred Tax Calculation'!CG50</f>
        <v>37025.630372928732</v>
      </c>
      <c r="AM15" s="298">
        <f>-'&lt;1&gt; Deferred Tax Calculation'!CH50</f>
        <v>37025.626810682421</v>
      </c>
      <c r="AN15" s="298"/>
      <c r="AO15" s="298">
        <f>SUM(AA15:AM15)/13</f>
        <v>37977.622872906963</v>
      </c>
      <c r="AP15" s="298">
        <f>-'&lt;1&gt; Deferred Tax Calculation'!CI50</f>
        <v>18251.365080114272</v>
      </c>
      <c r="AQ15" s="298">
        <f>-'&lt;1&gt; Deferred Tax Calculation'!CJ50</f>
        <v>18251.363658508373</v>
      </c>
      <c r="AR15" s="298">
        <f>-'&lt;1&gt; Deferred Tax Calculation'!CK50</f>
        <v>18251.362829740669</v>
      </c>
      <c r="AS15" s="298">
        <f>-'&lt;1&gt; Deferred Tax Calculation'!CL50</f>
        <v>18251.362346585771</v>
      </c>
      <c r="AT15" s="298">
        <f>-'&lt;1&gt; Deferred Tax Calculation'!CM50</f>
        <v>18251.362064916033</v>
      </c>
      <c r="AU15" s="298">
        <f>-'&lt;1&gt; Deferred Tax Calculation'!CN50</f>
        <v>18251.361900708336</v>
      </c>
      <c r="AV15" s="298">
        <f>-'&lt;1&gt; Deferred Tax Calculation'!CO50</f>
        <v>18251.361804978285</v>
      </c>
      <c r="AW15" s="298">
        <f>-'&lt;1&gt; Deferred Tax Calculation'!CP50</f>
        <v>18251.36174916993</v>
      </c>
      <c r="AX15" s="298">
        <f>-'&lt;1&gt; Deferred Tax Calculation'!CQ50</f>
        <v>18251.361716634416</v>
      </c>
      <c r="AY15" s="298">
        <f>-'&lt;1&gt; Deferred Tax Calculation'!CR50</f>
        <v>18251.36169766698</v>
      </c>
      <c r="AZ15" s="298">
        <f>-'&lt;1&gt; Deferred Tax Calculation'!CS50</f>
        <v>18251.361686609882</v>
      </c>
      <c r="BA15" s="298">
        <f>-'&lt;1&gt; Deferred Tax Calculation'!CT50</f>
        <v>18251.361680162954</v>
      </c>
      <c r="BB15" s="88">
        <f>+SUM(C15:BA15)-AO15</f>
        <v>3935820.0671605021</v>
      </c>
      <c r="BC15" s="294">
        <f>+'&lt;1&gt; Deferred Tax Calculation'!CV50+'&lt;1&gt; Deferred Tax Calculation'!CV61</f>
        <v>-3935820.0671605039</v>
      </c>
      <c r="BD15" s="86">
        <f>+BB15+BC15</f>
        <v>0</v>
      </c>
      <c r="BE15" s="298"/>
      <c r="BF15" s="298">
        <f>(SUM(AP15:BA15)+AM15)/13</f>
        <v>19695.536540498331</v>
      </c>
    </row>
    <row r="16" spans="1:70">
      <c r="A16" s="295" t="s">
        <v>199</v>
      </c>
      <c r="B16" s="296">
        <v>9282210</v>
      </c>
      <c r="C16" s="297">
        <f>-+SUM('&lt;1&gt; Deferred Tax Calculation'!$B$57:$AX$57)</f>
        <v>473663.40321078629</v>
      </c>
      <c r="D16" s="298">
        <f>-'&lt;1&gt; Deferred Tax Calculation'!AY57</f>
        <v>20150.875728865067</v>
      </c>
      <c r="E16" s="298">
        <f>-'&lt;1&gt; Deferred Tax Calculation'!AZ57</f>
        <v>20151.531078023552</v>
      </c>
      <c r="F16" s="298">
        <f>-'&lt;1&gt; Deferred Tax Calculation'!BA57</f>
        <v>20501.013854067551</v>
      </c>
      <c r="G16" s="298">
        <f>-'&lt;1&gt; Deferred Tax Calculation'!BB57</f>
        <v>20860.975105172456</v>
      </c>
      <c r="H16" s="298">
        <f>-'&lt;1&gt; Deferred Tax Calculation'!BC57</f>
        <v>21235.278622797996</v>
      </c>
      <c r="I16" s="298">
        <f>-'&lt;1&gt; Deferred Tax Calculation'!BD57</f>
        <v>21613.942875629906</v>
      </c>
      <c r="J16" s="298">
        <f>-'&lt;1&gt; Deferred Tax Calculation'!BE57</f>
        <v>12931.816742767278</v>
      </c>
      <c r="K16" s="298">
        <f>-'&lt;1&gt; Deferred Tax Calculation'!BF57</f>
        <v>19635.489583215214</v>
      </c>
      <c r="L16" s="298">
        <f>-'&lt;1&gt; Deferred Tax Calculation'!BG57</f>
        <v>19971.983057152727</v>
      </c>
      <c r="M16" s="298">
        <f>-'&lt;1&gt; Deferred Tax Calculation'!BH57</f>
        <v>19832.329464655333</v>
      </c>
      <c r="N16" s="298">
        <f>-'&lt;1&gt; Deferred Tax Calculation'!BI57</f>
        <v>19723.03732686126</v>
      </c>
      <c r="O16" s="298">
        <f>-'&lt;1&gt; Deferred Tax Calculation'!BJ57</f>
        <v>19648.251194379209</v>
      </c>
      <c r="P16" s="298">
        <f>-'&lt;1&gt; Deferred Tax Calculation'!BK57</f>
        <v>14204.943968387743</v>
      </c>
      <c r="Q16" s="298">
        <f>-'&lt;1&gt; Deferred Tax Calculation'!BL57</f>
        <v>14156.28141782451</v>
      </c>
      <c r="R16" s="298">
        <f>-'&lt;1&gt; Deferred Tax Calculation'!BM57</f>
        <v>14118.822644146065</v>
      </c>
      <c r="S16" s="298">
        <f>-'&lt;1&gt; Deferred Tax Calculation'!BN57</f>
        <v>14092.838368249333</v>
      </c>
      <c r="T16" s="298">
        <f>-'&lt;1&gt; Deferred Tax Calculation'!BO57</f>
        <v>14075.932572909045</v>
      </c>
      <c r="U16" s="298">
        <f>-'&lt;1&gt; Deferred Tax Calculation'!BP57</f>
        <v>14064.319349971702</v>
      </c>
      <c r="V16" s="298">
        <f>-'&lt;1&gt; Deferred Tax Calculation'!BQ57</f>
        <v>14187.013523788592</v>
      </c>
      <c r="W16" s="298">
        <f>-'&lt;1&gt; Deferred Tax Calculation'!BR57</f>
        <v>15090.611259862033</v>
      </c>
      <c r="X16" s="298">
        <f>-'&lt;1&gt; Deferred Tax Calculation'!BS57</f>
        <v>15087.378072471929</v>
      </c>
      <c r="Y16" s="298">
        <f>-'&lt;1&gt; Deferred Tax Calculation'!BT57</f>
        <v>15085.493188955556</v>
      </c>
      <c r="Z16" s="298">
        <f>-'&lt;1&gt; Deferred Tax Calculation'!BU57</f>
        <v>15084.39433960305</v>
      </c>
      <c r="AA16" s="298">
        <f>-'&lt;1&gt; Deferred Tax Calculation'!BV57</f>
        <v>15083.75373243069</v>
      </c>
      <c r="AB16" s="298">
        <f>-'&lt;1&gt; Deferred Tax Calculation'!BW57</f>
        <v>11647.474816335214</v>
      </c>
      <c r="AC16" s="298">
        <f>-'&lt;1&gt; Deferred Tax Calculation'!BX57</f>
        <v>11647.257095958523</v>
      </c>
      <c r="AD16" s="298">
        <f>-'&lt;1&gt; Deferred Tax Calculation'!BY57</f>
        <v>11647.130169337881</v>
      </c>
      <c r="AE16" s="298">
        <f>-'&lt;1&gt; Deferred Tax Calculation'!BZ57</f>
        <v>11647.056173659312</v>
      </c>
      <c r="AF16" s="298">
        <f>-'&lt;1&gt; Deferred Tax Calculation'!CA57</f>
        <v>11647.013035660184</v>
      </c>
      <c r="AG16" s="298">
        <f>-'&lt;1&gt; Deferred Tax Calculation'!CB57</f>
        <v>11646.98788707032</v>
      </c>
      <c r="AH16" s="298">
        <f>-'&lt;1&gt; Deferred Tax Calculation'!CC57</f>
        <v>11646.973225945956</v>
      </c>
      <c r="AI16" s="298">
        <f>-'&lt;1&gt; Deferred Tax Calculation'!CD57</f>
        <v>11646.964678803968</v>
      </c>
      <c r="AJ16" s="298">
        <f>-'&lt;1&gt; Deferred Tax Calculation'!CE57</f>
        <v>11646.959695991345</v>
      </c>
      <c r="AK16" s="298">
        <f>-'&lt;1&gt; Deferred Tax Calculation'!CF57</f>
        <v>11646.956791111319</v>
      </c>
      <c r="AL16" s="298">
        <f>-'&lt;1&gt; Deferred Tax Calculation'!CG57</f>
        <v>11646.955097624494</v>
      </c>
      <c r="AM16" s="298">
        <f>-'&lt;1&gt; Deferred Tax Calculation'!CH57</f>
        <v>11646.954110355422</v>
      </c>
      <c r="AN16" s="298"/>
      <c r="AO16" s="298">
        <f>SUM(AA16:AM16)/13</f>
        <v>11911.418193098816</v>
      </c>
      <c r="AP16" s="298">
        <f>-'&lt;1&gt; Deferred Tax Calculation'!CI57</f>
        <v>5565.6556193469869</v>
      </c>
      <c r="AQ16" s="298">
        <f>-'&lt;1&gt; Deferred Tax Calculation'!CJ57</f>
        <v>5565.655225351903</v>
      </c>
      <c r="AR16" s="298">
        <f>-'&lt;1&gt; Deferred Tax Calculation'!CK57</f>
        <v>5565.6549956606777</v>
      </c>
      <c r="AS16" s="298">
        <f>-'&lt;1&gt; Deferred Tax Calculation'!CL57</f>
        <v>5565.6548617553135</v>
      </c>
      <c r="AT16" s="298">
        <f>-'&lt;1&gt; Deferred Tax Calculation'!CM57</f>
        <v>5565.6547836911386</v>
      </c>
      <c r="AU16" s="298">
        <f>-'&lt;1&gt; Deferred Tax Calculation'!CN57</f>
        <v>5565.6547381813207</v>
      </c>
      <c r="AV16" s="298">
        <f>-'&lt;1&gt; Deferred Tax Calculation'!CO57</f>
        <v>5565.6547116499378</v>
      </c>
      <c r="AW16" s="298">
        <f>-'&lt;1&gt; Deferred Tax Calculation'!CP57</f>
        <v>5565.6546961827698</v>
      </c>
      <c r="AX16" s="298">
        <f>-'&lt;1&gt; Deferred Tax Calculation'!CQ57</f>
        <v>5565.654687165621</v>
      </c>
      <c r="AY16" s="298">
        <f>-'&lt;1&gt; Deferred Tax Calculation'!CR57</f>
        <v>5565.6546819088362</v>
      </c>
      <c r="AZ16" s="298">
        <f>-'&lt;1&gt; Deferred Tax Calculation'!CS57</f>
        <v>5565.6546788443839</v>
      </c>
      <c r="BA16" s="298">
        <f>-'&lt;1&gt; Deferred Tax Calculation'!CT57</f>
        <v>5565.6546770576324</v>
      </c>
      <c r="BB16" s="88">
        <f>+SUM(C16:BA16)-AO16</f>
        <v>1090804.2514176243</v>
      </c>
      <c r="BC16" s="294">
        <f>+'&lt;1&gt; Deferred Tax Calculation'!CV57</f>
        <v>-1090804.2514176248</v>
      </c>
      <c r="BD16" s="86">
        <f>+BB16+BC16</f>
        <v>0</v>
      </c>
      <c r="BE16" s="298"/>
      <c r="BF16" s="298">
        <f>(SUM(AP16:BA16)+AM16)/13</f>
        <v>6033.4471128578425</v>
      </c>
    </row>
    <row r="17" spans="1:69">
      <c r="A17" s="295" t="s">
        <v>204</v>
      </c>
      <c r="B17" s="296">
        <v>9410101</v>
      </c>
      <c r="C17" s="296"/>
      <c r="D17" s="298">
        <f>-D15</f>
        <v>-67680.222552832245</v>
      </c>
      <c r="E17" s="298">
        <f t="shared" ref="E17:BA17" si="0">-E15</f>
        <v>-67682.587171750449</v>
      </c>
      <c r="F17" s="298">
        <f t="shared" si="0"/>
        <v>-68943.584570040126</v>
      </c>
      <c r="G17" s="298">
        <f t="shared" si="0"/>
        <v>-70242.390211526814</v>
      </c>
      <c r="H17" s="298">
        <f t="shared" si="0"/>
        <v>-71592.945358304787</v>
      </c>
      <c r="I17" s="298">
        <f t="shared" si="0"/>
        <v>-72959.234830568283</v>
      </c>
      <c r="J17" s="298">
        <f t="shared" si="0"/>
        <v>-41632.545174812134</v>
      </c>
      <c r="K17" s="298">
        <f t="shared" si="0"/>
        <v>-65820.615632755624</v>
      </c>
      <c r="L17" s="298">
        <f t="shared" si="0"/>
        <v>-67034.745267353821</v>
      </c>
      <c r="M17" s="298">
        <f t="shared" si="0"/>
        <v>-66530.849714060925</v>
      </c>
      <c r="N17" s="298">
        <f t="shared" si="0"/>
        <v>-66136.503809602145</v>
      </c>
      <c r="O17" s="298">
        <f t="shared" si="0"/>
        <v>-65866.661846128263</v>
      </c>
      <c r="P17" s="298">
        <f t="shared" si="0"/>
        <v>-46226.219682528128</v>
      </c>
      <c r="Q17" s="298">
        <f t="shared" si="0"/>
        <v>-46050.636352359521</v>
      </c>
      <c r="R17" s="298">
        <f t="shared" si="0"/>
        <v>-45915.47828624156</v>
      </c>
      <c r="S17" s="298">
        <f t="shared" si="0"/>
        <v>-45821.722294392355</v>
      </c>
      <c r="T17" s="298">
        <f t="shared" si="0"/>
        <v>-45760.723111023624</v>
      </c>
      <c r="U17" s="298">
        <f t="shared" si="0"/>
        <v>-45718.820491170613</v>
      </c>
      <c r="V17" s="298">
        <f t="shared" si="0"/>
        <v>-46161.523378333557</v>
      </c>
      <c r="W17" s="298">
        <f t="shared" si="0"/>
        <v>-49421.868300583999</v>
      </c>
      <c r="X17" s="298">
        <f t="shared" si="0"/>
        <v>-49410.20237262825</v>
      </c>
      <c r="Y17" s="298">
        <f t="shared" si="0"/>
        <v>-49403.401370195083</v>
      </c>
      <c r="Z17" s="298">
        <f t="shared" si="0"/>
        <v>-49399.43652194045</v>
      </c>
      <c r="AA17" s="298">
        <f t="shared" si="0"/>
        <v>-49397.125094788542</v>
      </c>
      <c r="AB17" s="298">
        <f t="shared" si="0"/>
        <v>-37027.505612531328</v>
      </c>
      <c r="AC17" s="298">
        <f t="shared" si="0"/>
        <v>-37026.720037826701</v>
      </c>
      <c r="AD17" s="298">
        <f t="shared" si="0"/>
        <v>-37026.262063501854</v>
      </c>
      <c r="AE17" s="298">
        <f t="shared" si="0"/>
        <v>-37025.995073639817</v>
      </c>
      <c r="AF17" s="298">
        <f t="shared" si="0"/>
        <v>-37025.83942389569</v>
      </c>
      <c r="AG17" s="298">
        <f t="shared" si="0"/>
        <v>-37025.748683210986</v>
      </c>
      <c r="AH17" s="298">
        <f t="shared" si="0"/>
        <v>-37025.695783208626</v>
      </c>
      <c r="AI17" s="298">
        <f t="shared" si="0"/>
        <v>-37025.664943566313</v>
      </c>
      <c r="AJ17" s="298">
        <f t="shared" si="0"/>
        <v>-37025.6469646724</v>
      </c>
      <c r="AK17" s="298">
        <f t="shared" si="0"/>
        <v>-37025.636483337104</v>
      </c>
      <c r="AL17" s="298">
        <f t="shared" si="0"/>
        <v>-37025.630372928732</v>
      </c>
      <c r="AM17" s="298">
        <f t="shared" si="0"/>
        <v>-37025.626810682421</v>
      </c>
      <c r="AN17" s="298">
        <f>SUM(AB17:AM17)</f>
        <v>-444311.97225300194</v>
      </c>
      <c r="AP17" s="298">
        <f t="shared" si="0"/>
        <v>-18251.365080114272</v>
      </c>
      <c r="AQ17" s="298">
        <f t="shared" si="0"/>
        <v>-18251.363658508373</v>
      </c>
      <c r="AR17" s="298">
        <f t="shared" si="0"/>
        <v>-18251.362829740669</v>
      </c>
      <c r="AS17" s="298">
        <f t="shared" si="0"/>
        <v>-18251.362346585771</v>
      </c>
      <c r="AT17" s="298">
        <f t="shared" si="0"/>
        <v>-18251.362064916033</v>
      </c>
      <c r="AU17" s="298">
        <f t="shared" si="0"/>
        <v>-18251.361900708336</v>
      </c>
      <c r="AV17" s="298">
        <f t="shared" si="0"/>
        <v>-18251.361804978285</v>
      </c>
      <c r="AW17" s="298">
        <f t="shared" si="0"/>
        <v>-18251.36174916993</v>
      </c>
      <c r="AX17" s="298">
        <f t="shared" si="0"/>
        <v>-18251.361716634416</v>
      </c>
      <c r="AY17" s="298">
        <f t="shared" si="0"/>
        <v>-18251.36169766698</v>
      </c>
      <c r="AZ17" s="298">
        <f t="shared" si="0"/>
        <v>-18251.361686609882</v>
      </c>
      <c r="BA17" s="298">
        <f t="shared" si="0"/>
        <v>-18251.361680162954</v>
      </c>
      <c r="BB17" s="88"/>
      <c r="BE17" s="298">
        <f>SUM(AP17:BA17)</f>
        <v>-219016.34821579591</v>
      </c>
    </row>
    <row r="18" spans="1:69">
      <c r="A18" s="295" t="s">
        <v>205</v>
      </c>
      <c r="B18" s="296">
        <v>9410151</v>
      </c>
      <c r="C18" s="296"/>
      <c r="D18" s="298">
        <f>-D16</f>
        <v>-20150.875728865067</v>
      </c>
      <c r="E18" s="298">
        <f t="shared" ref="E18:BA18" si="1">-E16</f>
        <v>-20151.531078023552</v>
      </c>
      <c r="F18" s="298">
        <f t="shared" si="1"/>
        <v>-20501.013854067551</v>
      </c>
      <c r="G18" s="298">
        <f t="shared" si="1"/>
        <v>-20860.975105172456</v>
      </c>
      <c r="H18" s="298">
        <f t="shared" si="1"/>
        <v>-21235.278622797996</v>
      </c>
      <c r="I18" s="298">
        <f t="shared" si="1"/>
        <v>-21613.942875629906</v>
      </c>
      <c r="J18" s="298">
        <f t="shared" si="1"/>
        <v>-12931.816742767278</v>
      </c>
      <c r="K18" s="298">
        <f t="shared" si="1"/>
        <v>-19635.489583215214</v>
      </c>
      <c r="L18" s="298">
        <f t="shared" si="1"/>
        <v>-19971.983057152727</v>
      </c>
      <c r="M18" s="298">
        <f t="shared" si="1"/>
        <v>-19832.329464655333</v>
      </c>
      <c r="N18" s="298">
        <f t="shared" si="1"/>
        <v>-19723.03732686126</v>
      </c>
      <c r="O18" s="298">
        <f t="shared" si="1"/>
        <v>-19648.251194379209</v>
      </c>
      <c r="P18" s="298">
        <f t="shared" si="1"/>
        <v>-14204.943968387743</v>
      </c>
      <c r="Q18" s="298">
        <f t="shared" si="1"/>
        <v>-14156.28141782451</v>
      </c>
      <c r="R18" s="298">
        <f t="shared" si="1"/>
        <v>-14118.822644146065</v>
      </c>
      <c r="S18" s="298">
        <f t="shared" si="1"/>
        <v>-14092.838368249333</v>
      </c>
      <c r="T18" s="298">
        <f t="shared" si="1"/>
        <v>-14075.932572909045</v>
      </c>
      <c r="U18" s="298">
        <f t="shared" si="1"/>
        <v>-14064.319349971702</v>
      </c>
      <c r="V18" s="298">
        <f t="shared" si="1"/>
        <v>-14187.013523788592</v>
      </c>
      <c r="W18" s="298">
        <f t="shared" si="1"/>
        <v>-15090.611259862033</v>
      </c>
      <c r="X18" s="298">
        <f t="shared" si="1"/>
        <v>-15087.378072471929</v>
      </c>
      <c r="Y18" s="298">
        <f t="shared" si="1"/>
        <v>-15085.493188955556</v>
      </c>
      <c r="Z18" s="298">
        <f t="shared" si="1"/>
        <v>-15084.39433960305</v>
      </c>
      <c r="AA18" s="298">
        <f t="shared" si="1"/>
        <v>-15083.75373243069</v>
      </c>
      <c r="AB18" s="298">
        <f t="shared" si="1"/>
        <v>-11647.474816335214</v>
      </c>
      <c r="AC18" s="298">
        <f t="shared" si="1"/>
        <v>-11647.257095958523</v>
      </c>
      <c r="AD18" s="298">
        <f t="shared" si="1"/>
        <v>-11647.130169337881</v>
      </c>
      <c r="AE18" s="298">
        <f t="shared" si="1"/>
        <v>-11647.056173659312</v>
      </c>
      <c r="AF18" s="298">
        <f t="shared" si="1"/>
        <v>-11647.013035660184</v>
      </c>
      <c r="AG18" s="298">
        <f t="shared" si="1"/>
        <v>-11646.98788707032</v>
      </c>
      <c r="AH18" s="298">
        <f t="shared" si="1"/>
        <v>-11646.973225945956</v>
      </c>
      <c r="AI18" s="298">
        <f t="shared" si="1"/>
        <v>-11646.964678803968</v>
      </c>
      <c r="AJ18" s="298">
        <f t="shared" si="1"/>
        <v>-11646.959695991345</v>
      </c>
      <c r="AK18" s="298">
        <f t="shared" si="1"/>
        <v>-11646.956791111319</v>
      </c>
      <c r="AL18" s="298">
        <f t="shared" si="1"/>
        <v>-11646.955097624494</v>
      </c>
      <c r="AM18" s="298">
        <f t="shared" si="1"/>
        <v>-11646.954110355422</v>
      </c>
      <c r="AN18" s="298">
        <f>SUM(AB18:AM18)</f>
        <v>-139764.68277785394</v>
      </c>
      <c r="AP18" s="298">
        <f t="shared" si="1"/>
        <v>-5565.6556193469869</v>
      </c>
      <c r="AQ18" s="298">
        <f t="shared" si="1"/>
        <v>-5565.655225351903</v>
      </c>
      <c r="AR18" s="298">
        <f t="shared" si="1"/>
        <v>-5565.6549956606777</v>
      </c>
      <c r="AS18" s="298">
        <f t="shared" si="1"/>
        <v>-5565.6548617553135</v>
      </c>
      <c r="AT18" s="298">
        <f t="shared" si="1"/>
        <v>-5565.6547836911386</v>
      </c>
      <c r="AU18" s="298">
        <f t="shared" si="1"/>
        <v>-5565.6547381813207</v>
      </c>
      <c r="AV18" s="298">
        <f t="shared" si="1"/>
        <v>-5565.6547116499378</v>
      </c>
      <c r="AW18" s="298">
        <f t="shared" si="1"/>
        <v>-5565.6546961827698</v>
      </c>
      <c r="AX18" s="298">
        <f t="shared" si="1"/>
        <v>-5565.654687165621</v>
      </c>
      <c r="AY18" s="298">
        <f t="shared" si="1"/>
        <v>-5565.6546819088362</v>
      </c>
      <c r="AZ18" s="298">
        <f t="shared" si="1"/>
        <v>-5565.6546788443839</v>
      </c>
      <c r="BA18" s="298">
        <f t="shared" si="1"/>
        <v>-5565.6546770576324</v>
      </c>
      <c r="BB18" s="88"/>
      <c r="BE18" s="298">
        <f>SUM(AP18:BA18)</f>
        <v>-66787.858356796525</v>
      </c>
    </row>
    <row r="19" spans="1:69" ht="25.5">
      <c r="A19" s="300" t="s">
        <v>275</v>
      </c>
      <c r="B19" s="296"/>
      <c r="C19" s="296"/>
      <c r="D19" s="298"/>
      <c r="E19" s="295"/>
    </row>
    <row r="20" spans="1:69">
      <c r="A20" s="295"/>
      <c r="B20" s="296"/>
      <c r="C20" s="296"/>
      <c r="D20" s="298"/>
      <c r="E20" s="298"/>
    </row>
    <row r="21" spans="1:69">
      <c r="A21" s="299" t="s">
        <v>200</v>
      </c>
      <c r="B21" s="296"/>
      <c r="C21" s="296"/>
      <c r="D21" s="298"/>
      <c r="E21" s="298"/>
    </row>
    <row r="22" spans="1:69">
      <c r="A22" s="295" t="s">
        <v>201</v>
      </c>
      <c r="B22" s="296">
        <v>9255000</v>
      </c>
      <c r="C22" s="297">
        <f>-SUM('&lt;2&gt; Unamortized ITC Bal Summary'!$C$21:$AY$21)</f>
        <v>7524179.4180000043</v>
      </c>
      <c r="D22" s="298">
        <f>-'&lt;2&gt; Unamortized ITC Bal Summary'!AZ21</f>
        <v>0</v>
      </c>
      <c r="E22" s="298">
        <f>-'&lt;2&gt; Unamortized ITC Bal Summary'!BA21</f>
        <v>4225.6889999974519</v>
      </c>
      <c r="F22" s="298">
        <f>-'&lt;2&gt; Unamortized ITC Bal Summary'!BB21</f>
        <v>84377.061000000307</v>
      </c>
      <c r="G22" s="298">
        <f>-'&lt;2&gt; Unamortized ITC Bal Summary'!BC21</f>
        <v>7700.5380000013856</v>
      </c>
      <c r="H22" s="298">
        <f>-'&lt;2&gt; Unamortized ITC Bal Summary'!BD21</f>
        <v>0</v>
      </c>
      <c r="I22" s="298">
        <f>-'&lt;2&gt; Unamortized ITC Bal Summary'!BE21</f>
        <v>1495.4969999995083</v>
      </c>
      <c r="J22" s="298">
        <f>-'&lt;2&gt; Unamortized ITC Bal Summary'!BF21</f>
        <v>0</v>
      </c>
      <c r="K22" s="298">
        <f>-'&lt;2&gt; Unamortized ITC Bal Summary'!BG21</f>
        <v>130853.85899999924</v>
      </c>
      <c r="L22" s="298">
        <f>-'&lt;2&gt; Unamortized ITC Bal Summary'!BH21</f>
        <v>136616.29500000065</v>
      </c>
      <c r="M22" s="298">
        <f>-'&lt;2&gt; Unamortized ITC Bal Summary'!BI21</f>
        <v>299633.43028634303</v>
      </c>
      <c r="N22" s="298">
        <f>-'&lt;2&gt; Unamortized ITC Bal Summary'!BJ21</f>
        <v>198879.96351620593</v>
      </c>
      <c r="O22" s="298">
        <f>-'&lt;2&gt; Unamortized ITC Bal Summary'!BK21</f>
        <v>142241.4516695503</v>
      </c>
      <c r="P22" s="298">
        <f>-'&lt;2&gt; Unamortized ITC Bal Summary'!BL21</f>
        <v>123444.27769087628</v>
      </c>
      <c r="Q22" s="298">
        <f>-'&lt;2&gt; Unamortized ITC Bal Summary'!BM21</f>
        <v>98519.84271146133</v>
      </c>
      <c r="R22" s="298">
        <f>-'&lt;2&gt; Unamortized ITC Bal Summary'!BN21</f>
        <v>72340.575713969389</v>
      </c>
      <c r="S22" s="298">
        <f>-'&lt;2&gt; Unamortized ITC Bal Summary'!BO21</f>
        <v>46181.303574381396</v>
      </c>
      <c r="T22" s="298">
        <f>-'&lt;2&gt; Unamortized ITC Bal Summary'!BP21</f>
        <v>30930.971655309942</v>
      </c>
      <c r="U22" s="298">
        <f>-'&lt;2&gt; Unamortized ITC Bal Summary'!BQ21</f>
        <v>22040.33347543627</v>
      </c>
      <c r="V22" s="298">
        <f>-'&lt;2&gt; Unamortized ITC Bal Summary'!BR21</f>
        <v>15980.476482397689</v>
      </c>
      <c r="W22" s="298">
        <f>-'&lt;2&gt; Unamortized ITC Bal Summary'!BS21</f>
        <v>9316.2978419702504</v>
      </c>
      <c r="X22" s="298">
        <f>-'&lt;2&gt; Unamortized ITC Bal Summary'!BT21</f>
        <v>5431.2151190154254</v>
      </c>
      <c r="Y22" s="298">
        <f>-'&lt;2&gt; Unamortized ITC Bal Summary'!BU21</f>
        <v>3166.289675297588</v>
      </c>
      <c r="Z22" s="298">
        <f>-'&lt;2&gt; Unamortized ITC Bal Summary'!BV21</f>
        <v>1845.8834879882634</v>
      </c>
      <c r="AA22" s="298">
        <f>-'&lt;2&gt; Unamortized ITC Bal Summary'!BW21</f>
        <v>1076.1131168134509</v>
      </c>
      <c r="AB22" s="298">
        <f>-'&lt;2&gt; Unamortized ITC Bal Summary'!BX21</f>
        <v>627.35240209847689</v>
      </c>
      <c r="AC22" s="298">
        <f>-'&lt;2&gt; Unamortized ITC Bal Summary'!BY21</f>
        <v>365.73389011658725</v>
      </c>
      <c r="AD22" s="298">
        <f>-'&lt;2&gt; Unamortized ITC Bal Summary'!BZ21</f>
        <v>213.21553552933037</v>
      </c>
      <c r="AE22" s="298">
        <f>-'&lt;2&gt; Unamortized ITC Bal Summary'!CA21</f>
        <v>124.30038839802145</v>
      </c>
      <c r="AF22" s="298">
        <f>-'&lt;2&gt; Unamortized ITC Bal Summary'!CB21</f>
        <v>72.464637800306079</v>
      </c>
      <c r="AG22" s="298">
        <f>-'&lt;2&gt; Unamortized ITC Bal Summary'!CC21</f>
        <v>42.245433014631267</v>
      </c>
      <c r="AH22" s="298">
        <f>-'&lt;2&gt; Unamortized ITC Bal Summary'!CD21</f>
        <v>24.628241644799708</v>
      </c>
      <c r="AI22" s="298">
        <f>-'&lt;2&gt; Unamortized ITC Bal Summary'!CE21</f>
        <v>14.357771794125437</v>
      </c>
      <c r="AJ22" s="298">
        <f>-'&lt;2&gt; Unamortized ITC Bal Summary'!CF21</f>
        <v>8.3702934969216578</v>
      </c>
      <c r="AK22" s="298">
        <f>-'&lt;2&gt; Unamortized ITC Bal Summary'!CG21</f>
        <v>4.8797135263681408</v>
      </c>
      <c r="AL22" s="298">
        <f>-'&lt;2&gt; Unamortized ITC Bal Summary'!CH21</f>
        <v>2.8447752881795165</v>
      </c>
      <c r="AM22" s="298">
        <f>-'&lt;2&gt; Unamortized ITC Bal Summary'!CI21</f>
        <v>1.6584470361471175</v>
      </c>
      <c r="AN22" s="298"/>
      <c r="AO22" s="298">
        <f>SUM(AA22:AM22)/13</f>
        <v>198.32035742748809</v>
      </c>
      <c r="AP22" s="298">
        <f>-'&lt;2&gt; Unamortized ITC Bal Summary'!CJ21</f>
        <v>0.96684141866862772</v>
      </c>
      <c r="AQ22" s="298">
        <f>-'&lt;2&gt; Unamortized ITC Bal Summary'!CK21</f>
        <v>0.56364919021725657</v>
      </c>
      <c r="AR22" s="298">
        <f>-'&lt;2&gt; Unamortized ITC Bal Summary'!CL21</f>
        <v>0.32859619371592996</v>
      </c>
      <c r="AS22" s="298">
        <f>-'&lt;2&gt; Unamortized ITC Bal Summary'!CM21</f>
        <v>0.19156500063836573</v>
      </c>
      <c r="AT22" s="298">
        <f>-'&lt;2&gt; Unamortized ITC Bal Summary'!CN21</f>
        <v>0.11167856119573116</v>
      </c>
      <c r="AU22" s="298">
        <f>-'&lt;2&gt; Unamortized ITC Bal Summary'!CO21</f>
        <v>6.51063647121191E-2</v>
      </c>
      <c r="AV22" s="298">
        <f>-'&lt;2&gt; Unamortized ITC Bal Summary'!CP21</f>
        <v>3.7955707311630248E-2</v>
      </c>
      <c r="AW22" s="298">
        <f>-'&lt;2&gt; Unamortized ITC Bal Summary'!CQ21</f>
        <v>2.2127417474985121E-2</v>
      </c>
      <c r="AX22" s="298">
        <f>-'&lt;2&gt; Unamortized ITC Bal Summary'!CR21</f>
        <v>1.2899841740727424E-2</v>
      </c>
      <c r="AY22" s="298">
        <f>-'&lt;2&gt; Unamortized ITC Bal Summary'!CS21</f>
        <v>7.5203485786914824E-3</v>
      </c>
      <c r="AZ22" s="298">
        <f>-'&lt;2&gt; Unamortized ITC Bal Summary'!CT21</f>
        <v>4.3842136859893795E-3</v>
      </c>
      <c r="BA22" s="298">
        <f>-'&lt;2&gt; Unamortized ITC Bal Summary'!CU21</f>
        <v>2.5559071451425552E-3</v>
      </c>
      <c r="BB22" s="88">
        <f>+SUM(C22:BA22)-AO22</f>
        <v>8961981.1494269241</v>
      </c>
      <c r="BC22" s="294">
        <f>+'&lt;2&gt; Unamortized ITC Bal Summary'!CV21</f>
        <v>-8961981.1494269241</v>
      </c>
      <c r="BD22" s="86">
        <f>+BB22+BC22</f>
        <v>0</v>
      </c>
      <c r="BE22" s="298"/>
      <c r="BF22" s="298">
        <f>(SUM(AP22:BA22)+AM22)/13</f>
        <v>0.30564055394094725</v>
      </c>
    </row>
    <row r="23" spans="1:69">
      <c r="A23" s="295" t="s">
        <v>202</v>
      </c>
      <c r="B23" s="296">
        <v>9411460</v>
      </c>
      <c r="C23" s="296"/>
      <c r="D23" s="298">
        <f>-D22</f>
        <v>0</v>
      </c>
      <c r="E23" s="298">
        <f t="shared" ref="E23:BA23" si="2">-E22</f>
        <v>-4225.6889999974519</v>
      </c>
      <c r="F23" s="298">
        <f t="shared" si="2"/>
        <v>-84377.061000000307</v>
      </c>
      <c r="G23" s="298">
        <f t="shared" si="2"/>
        <v>-7700.5380000013856</v>
      </c>
      <c r="H23" s="298">
        <f t="shared" si="2"/>
        <v>0</v>
      </c>
      <c r="I23" s="298">
        <f t="shared" si="2"/>
        <v>-1495.4969999995083</v>
      </c>
      <c r="J23" s="298">
        <f t="shared" si="2"/>
        <v>0</v>
      </c>
      <c r="K23" s="298">
        <f t="shared" si="2"/>
        <v>-130853.85899999924</v>
      </c>
      <c r="L23" s="298">
        <f t="shared" si="2"/>
        <v>-136616.29500000065</v>
      </c>
      <c r="M23" s="298">
        <f t="shared" si="2"/>
        <v>-299633.43028634303</v>
      </c>
      <c r="N23" s="298">
        <f t="shared" si="2"/>
        <v>-198879.96351620593</v>
      </c>
      <c r="O23" s="298">
        <f t="shared" si="2"/>
        <v>-142241.4516695503</v>
      </c>
      <c r="P23" s="298">
        <f t="shared" si="2"/>
        <v>-123444.27769087628</v>
      </c>
      <c r="Q23" s="298">
        <f t="shared" si="2"/>
        <v>-98519.84271146133</v>
      </c>
      <c r="R23" s="298">
        <f t="shared" si="2"/>
        <v>-72340.575713969389</v>
      </c>
      <c r="S23" s="298">
        <f t="shared" si="2"/>
        <v>-46181.303574381396</v>
      </c>
      <c r="T23" s="298">
        <f t="shared" si="2"/>
        <v>-30930.971655309942</v>
      </c>
      <c r="U23" s="298">
        <f t="shared" si="2"/>
        <v>-22040.33347543627</v>
      </c>
      <c r="V23" s="298">
        <f t="shared" si="2"/>
        <v>-15980.476482397689</v>
      </c>
      <c r="W23" s="298">
        <f t="shared" si="2"/>
        <v>-9316.2978419702504</v>
      </c>
      <c r="X23" s="298">
        <f t="shared" si="2"/>
        <v>-5431.2151190154254</v>
      </c>
      <c r="Y23" s="298">
        <f t="shared" si="2"/>
        <v>-3166.289675297588</v>
      </c>
      <c r="Z23" s="298">
        <f t="shared" si="2"/>
        <v>-1845.8834879882634</v>
      </c>
      <c r="AA23" s="298">
        <f t="shared" si="2"/>
        <v>-1076.1131168134509</v>
      </c>
      <c r="AB23" s="298">
        <f t="shared" si="2"/>
        <v>-627.35240209847689</v>
      </c>
      <c r="AC23" s="298">
        <f t="shared" si="2"/>
        <v>-365.73389011658725</v>
      </c>
      <c r="AD23" s="298">
        <f t="shared" si="2"/>
        <v>-213.21553552933037</v>
      </c>
      <c r="AE23" s="298">
        <f t="shared" si="2"/>
        <v>-124.30038839802145</v>
      </c>
      <c r="AF23" s="298">
        <f t="shared" si="2"/>
        <v>-72.464637800306079</v>
      </c>
      <c r="AG23" s="298">
        <f t="shared" si="2"/>
        <v>-42.245433014631267</v>
      </c>
      <c r="AH23" s="298">
        <f t="shared" si="2"/>
        <v>-24.628241644799708</v>
      </c>
      <c r="AI23" s="298">
        <f t="shared" si="2"/>
        <v>-14.357771794125437</v>
      </c>
      <c r="AJ23" s="298">
        <f t="shared" si="2"/>
        <v>-8.3702934969216578</v>
      </c>
      <c r="AK23" s="298">
        <f t="shared" si="2"/>
        <v>-4.8797135263681408</v>
      </c>
      <c r="AL23" s="298">
        <f t="shared" si="2"/>
        <v>-2.8447752881795165</v>
      </c>
      <c r="AM23" s="298">
        <f t="shared" si="2"/>
        <v>-1.6584470361471175</v>
      </c>
      <c r="AN23" s="298">
        <f>SUM(AB23:AM23)</f>
        <v>-1502.0515297438949</v>
      </c>
      <c r="AP23" s="298">
        <f t="shared" si="2"/>
        <v>-0.96684141866862772</v>
      </c>
      <c r="AQ23" s="298">
        <f t="shared" si="2"/>
        <v>-0.56364919021725657</v>
      </c>
      <c r="AR23" s="298">
        <f t="shared" si="2"/>
        <v>-0.32859619371592996</v>
      </c>
      <c r="AS23" s="298">
        <f t="shared" si="2"/>
        <v>-0.19156500063836573</v>
      </c>
      <c r="AT23" s="298">
        <f t="shared" si="2"/>
        <v>-0.11167856119573116</v>
      </c>
      <c r="AU23" s="298">
        <f t="shared" si="2"/>
        <v>-6.51063647121191E-2</v>
      </c>
      <c r="AV23" s="298">
        <f t="shared" si="2"/>
        <v>-3.7955707311630248E-2</v>
      </c>
      <c r="AW23" s="298">
        <f t="shared" si="2"/>
        <v>-2.2127417474985121E-2</v>
      </c>
      <c r="AX23" s="298">
        <f t="shared" si="2"/>
        <v>-1.2899841740727424E-2</v>
      </c>
      <c r="AY23" s="298">
        <f t="shared" si="2"/>
        <v>-7.5203485786914824E-3</v>
      </c>
      <c r="AZ23" s="298">
        <f t="shared" si="2"/>
        <v>-4.3842136859893795E-3</v>
      </c>
      <c r="BA23" s="298">
        <f t="shared" si="2"/>
        <v>-2.5559071451425552E-3</v>
      </c>
      <c r="BB23" s="298"/>
      <c r="BE23" s="298">
        <f>SUM(AP23:BA23)</f>
        <v>-2.3148801650851967</v>
      </c>
    </row>
    <row r="24" spans="1:69">
      <c r="A24" s="301" t="s">
        <v>266</v>
      </c>
      <c r="B24" s="296">
        <v>9236110</v>
      </c>
      <c r="C24" s="302">
        <f>-C22</f>
        <v>-7524179.4180000043</v>
      </c>
      <c r="D24" s="298">
        <f>-D22</f>
        <v>0</v>
      </c>
      <c r="E24" s="298">
        <f t="shared" ref="E24:BA24" si="3">-E22</f>
        <v>-4225.6889999974519</v>
      </c>
      <c r="F24" s="298">
        <f t="shared" si="3"/>
        <v>-84377.061000000307</v>
      </c>
      <c r="G24" s="298">
        <f t="shared" si="3"/>
        <v>-7700.5380000013856</v>
      </c>
      <c r="H24" s="298">
        <f t="shared" si="3"/>
        <v>0</v>
      </c>
      <c r="I24" s="298">
        <f t="shared" si="3"/>
        <v>-1495.4969999995083</v>
      </c>
      <c r="J24" s="298">
        <f t="shared" si="3"/>
        <v>0</v>
      </c>
      <c r="K24" s="298">
        <f t="shared" si="3"/>
        <v>-130853.85899999924</v>
      </c>
      <c r="L24" s="298">
        <f t="shared" si="3"/>
        <v>-136616.29500000065</v>
      </c>
      <c r="M24" s="298">
        <f t="shared" si="3"/>
        <v>-299633.43028634303</v>
      </c>
      <c r="N24" s="298">
        <f t="shared" si="3"/>
        <v>-198879.96351620593</v>
      </c>
      <c r="O24" s="298">
        <f t="shared" si="3"/>
        <v>-142241.4516695503</v>
      </c>
      <c r="P24" s="298">
        <f t="shared" si="3"/>
        <v>-123444.27769087628</v>
      </c>
      <c r="Q24" s="298">
        <f t="shared" si="3"/>
        <v>-98519.84271146133</v>
      </c>
      <c r="R24" s="298">
        <f t="shared" si="3"/>
        <v>-72340.575713969389</v>
      </c>
      <c r="S24" s="298">
        <f t="shared" si="3"/>
        <v>-46181.303574381396</v>
      </c>
      <c r="T24" s="298">
        <f t="shared" si="3"/>
        <v>-30930.971655309942</v>
      </c>
      <c r="U24" s="298">
        <f t="shared" si="3"/>
        <v>-22040.33347543627</v>
      </c>
      <c r="V24" s="298">
        <f t="shared" si="3"/>
        <v>-15980.476482397689</v>
      </c>
      <c r="W24" s="298">
        <f t="shared" si="3"/>
        <v>-9316.2978419702504</v>
      </c>
      <c r="X24" s="298">
        <f t="shared" si="3"/>
        <v>-5431.2151190154254</v>
      </c>
      <c r="Y24" s="298">
        <f t="shared" si="3"/>
        <v>-3166.289675297588</v>
      </c>
      <c r="Z24" s="298">
        <f t="shared" si="3"/>
        <v>-1845.8834879882634</v>
      </c>
      <c r="AA24" s="298">
        <f t="shared" si="3"/>
        <v>-1076.1131168134509</v>
      </c>
      <c r="AB24" s="298">
        <f t="shared" si="3"/>
        <v>-627.35240209847689</v>
      </c>
      <c r="AC24" s="298">
        <f t="shared" si="3"/>
        <v>-365.73389011658725</v>
      </c>
      <c r="AD24" s="298">
        <f t="shared" si="3"/>
        <v>-213.21553552933037</v>
      </c>
      <c r="AE24" s="298">
        <f t="shared" si="3"/>
        <v>-124.30038839802145</v>
      </c>
      <c r="AF24" s="298">
        <f t="shared" si="3"/>
        <v>-72.464637800306079</v>
      </c>
      <c r="AG24" s="298">
        <f t="shared" si="3"/>
        <v>-42.245433014631267</v>
      </c>
      <c r="AH24" s="298">
        <f t="shared" si="3"/>
        <v>-24.628241644799708</v>
      </c>
      <c r="AI24" s="298">
        <f t="shared" si="3"/>
        <v>-14.357771794125437</v>
      </c>
      <c r="AJ24" s="298">
        <f t="shared" si="3"/>
        <v>-8.3702934969216578</v>
      </c>
      <c r="AK24" s="298">
        <f t="shared" si="3"/>
        <v>-4.8797135263681408</v>
      </c>
      <c r="AL24" s="298">
        <f t="shared" si="3"/>
        <v>-2.8447752881795165</v>
      </c>
      <c r="AM24" s="298">
        <f t="shared" si="3"/>
        <v>-1.6584470361471175</v>
      </c>
      <c r="AN24" s="298"/>
      <c r="AO24" s="298">
        <f>SUM(AA24:AM24)/13</f>
        <v>-198.32035742748809</v>
      </c>
      <c r="AP24" s="298">
        <f t="shared" si="3"/>
        <v>-0.96684141866862772</v>
      </c>
      <c r="AQ24" s="298">
        <f t="shared" si="3"/>
        <v>-0.56364919021725657</v>
      </c>
      <c r="AR24" s="298">
        <f t="shared" si="3"/>
        <v>-0.32859619371592996</v>
      </c>
      <c r="AS24" s="298">
        <f t="shared" si="3"/>
        <v>-0.19156500063836573</v>
      </c>
      <c r="AT24" s="298">
        <f t="shared" si="3"/>
        <v>-0.11167856119573116</v>
      </c>
      <c r="AU24" s="298">
        <f t="shared" si="3"/>
        <v>-6.51063647121191E-2</v>
      </c>
      <c r="AV24" s="298">
        <f t="shared" si="3"/>
        <v>-3.7955707311630248E-2</v>
      </c>
      <c r="AW24" s="298">
        <f t="shared" si="3"/>
        <v>-2.2127417474985121E-2</v>
      </c>
      <c r="AX24" s="298">
        <f t="shared" si="3"/>
        <v>-1.2899841740727424E-2</v>
      </c>
      <c r="AY24" s="298">
        <f t="shared" si="3"/>
        <v>-7.5203485786914824E-3</v>
      </c>
      <c r="AZ24" s="298">
        <f t="shared" si="3"/>
        <v>-4.3842136859893795E-3</v>
      </c>
      <c r="BA24" s="298">
        <f t="shared" si="3"/>
        <v>-2.5559071451425552E-3</v>
      </c>
      <c r="BB24" s="88">
        <f>+SUM(C24:BA24)-AO24</f>
        <v>-8961981.1494269241</v>
      </c>
      <c r="BC24" s="294">
        <f>-+BC22</f>
        <v>8961981.1494269241</v>
      </c>
      <c r="BD24" s="86">
        <f>+BB24+BC24</f>
        <v>0</v>
      </c>
      <c r="BE24" s="298"/>
      <c r="BF24" s="298">
        <f>(SUM(AP24:BA24)+AM24)/13</f>
        <v>-0.30564055394094725</v>
      </c>
    </row>
    <row r="25" spans="1:69">
      <c r="A25" s="4" t="s">
        <v>267</v>
      </c>
      <c r="B25" s="3">
        <v>9409110</v>
      </c>
      <c r="D25" s="298">
        <f>-D24</f>
        <v>0</v>
      </c>
      <c r="E25" s="298">
        <f t="shared" ref="E25:BA25" si="4">-E24</f>
        <v>4225.6889999974519</v>
      </c>
      <c r="F25" s="298">
        <f t="shared" si="4"/>
        <v>84377.061000000307</v>
      </c>
      <c r="G25" s="298">
        <f t="shared" si="4"/>
        <v>7700.5380000013856</v>
      </c>
      <c r="H25" s="298">
        <f t="shared" si="4"/>
        <v>0</v>
      </c>
      <c r="I25" s="298">
        <f t="shared" si="4"/>
        <v>1495.4969999995083</v>
      </c>
      <c r="J25" s="298">
        <f t="shared" si="4"/>
        <v>0</v>
      </c>
      <c r="K25" s="298">
        <f t="shared" si="4"/>
        <v>130853.85899999924</v>
      </c>
      <c r="L25" s="298">
        <f t="shared" si="4"/>
        <v>136616.29500000065</v>
      </c>
      <c r="M25" s="298">
        <f t="shared" si="4"/>
        <v>299633.43028634303</v>
      </c>
      <c r="N25" s="298">
        <f t="shared" si="4"/>
        <v>198879.96351620593</v>
      </c>
      <c r="O25" s="298">
        <f t="shared" si="4"/>
        <v>142241.4516695503</v>
      </c>
      <c r="P25" s="298">
        <f t="shared" si="4"/>
        <v>123444.27769087628</v>
      </c>
      <c r="Q25" s="298">
        <f t="shared" si="4"/>
        <v>98519.84271146133</v>
      </c>
      <c r="R25" s="298">
        <f t="shared" si="4"/>
        <v>72340.575713969389</v>
      </c>
      <c r="S25" s="298">
        <f t="shared" si="4"/>
        <v>46181.303574381396</v>
      </c>
      <c r="T25" s="298">
        <f t="shared" si="4"/>
        <v>30930.971655309942</v>
      </c>
      <c r="U25" s="298">
        <f t="shared" si="4"/>
        <v>22040.33347543627</v>
      </c>
      <c r="V25" s="298">
        <f t="shared" si="4"/>
        <v>15980.476482397689</v>
      </c>
      <c r="W25" s="298">
        <f t="shared" si="4"/>
        <v>9316.2978419702504</v>
      </c>
      <c r="X25" s="298">
        <f t="shared" si="4"/>
        <v>5431.2151190154254</v>
      </c>
      <c r="Y25" s="298">
        <f t="shared" si="4"/>
        <v>3166.289675297588</v>
      </c>
      <c r="Z25" s="298">
        <f t="shared" si="4"/>
        <v>1845.8834879882634</v>
      </c>
      <c r="AA25" s="298">
        <f t="shared" si="4"/>
        <v>1076.1131168134509</v>
      </c>
      <c r="AB25" s="298">
        <f t="shared" si="4"/>
        <v>627.35240209847689</v>
      </c>
      <c r="AC25" s="298">
        <f t="shared" si="4"/>
        <v>365.73389011658725</v>
      </c>
      <c r="AD25" s="298">
        <f t="shared" si="4"/>
        <v>213.21553552933037</v>
      </c>
      <c r="AE25" s="298">
        <f t="shared" si="4"/>
        <v>124.30038839802145</v>
      </c>
      <c r="AF25" s="298">
        <f t="shared" si="4"/>
        <v>72.464637800306079</v>
      </c>
      <c r="AG25" s="298">
        <f t="shared" si="4"/>
        <v>42.245433014631267</v>
      </c>
      <c r="AH25" s="298">
        <f t="shared" si="4"/>
        <v>24.628241644799708</v>
      </c>
      <c r="AI25" s="298">
        <f t="shared" si="4"/>
        <v>14.357771794125437</v>
      </c>
      <c r="AJ25" s="298">
        <f t="shared" si="4"/>
        <v>8.3702934969216578</v>
      </c>
      <c r="AK25" s="298">
        <f t="shared" si="4"/>
        <v>4.8797135263681408</v>
      </c>
      <c r="AL25" s="298">
        <f t="shared" si="4"/>
        <v>2.8447752881795165</v>
      </c>
      <c r="AM25" s="298">
        <f t="shared" si="4"/>
        <v>1.6584470361471175</v>
      </c>
      <c r="AN25" s="298">
        <f>SUM(AB25:AM25)</f>
        <v>1502.0515297438949</v>
      </c>
      <c r="AP25" s="298">
        <f t="shared" si="4"/>
        <v>0.96684141866862772</v>
      </c>
      <c r="AQ25" s="298">
        <f t="shared" si="4"/>
        <v>0.56364919021725657</v>
      </c>
      <c r="AR25" s="298">
        <f t="shared" si="4"/>
        <v>0.32859619371592996</v>
      </c>
      <c r="AS25" s="298">
        <f t="shared" si="4"/>
        <v>0.19156500063836573</v>
      </c>
      <c r="AT25" s="298">
        <f t="shared" si="4"/>
        <v>0.11167856119573116</v>
      </c>
      <c r="AU25" s="298">
        <f t="shared" si="4"/>
        <v>6.51063647121191E-2</v>
      </c>
      <c r="AV25" s="298">
        <f t="shared" si="4"/>
        <v>3.7955707311630248E-2</v>
      </c>
      <c r="AW25" s="298">
        <f t="shared" si="4"/>
        <v>2.2127417474985121E-2</v>
      </c>
      <c r="AX25" s="298">
        <f t="shared" si="4"/>
        <v>1.2899841740727424E-2</v>
      </c>
      <c r="AY25" s="298">
        <f t="shared" si="4"/>
        <v>7.5203485786914824E-3</v>
      </c>
      <c r="AZ25" s="298">
        <f t="shared" si="4"/>
        <v>4.3842136859893795E-3</v>
      </c>
      <c r="BA25" s="298">
        <f t="shared" si="4"/>
        <v>2.5559071451425552E-3</v>
      </c>
      <c r="BB25" s="88"/>
      <c r="BE25" s="298">
        <f>SUM(AP25:BA25)</f>
        <v>2.3148801650851967</v>
      </c>
    </row>
    <row r="26" spans="1:69" ht="25.5">
      <c r="A26" s="300" t="s">
        <v>276</v>
      </c>
      <c r="B26" s="296"/>
      <c r="C26" s="298"/>
      <c r="D26" s="295"/>
    </row>
    <row r="27" spans="1:69">
      <c r="A27" s="295"/>
      <c r="B27" s="296"/>
      <c r="C27" s="303"/>
      <c r="D27" s="303"/>
    </row>
    <row r="28" spans="1:69" s="320" customFormat="1">
      <c r="A28" s="317" t="s">
        <v>203</v>
      </c>
      <c r="B28" s="318"/>
      <c r="C28" s="319"/>
      <c r="D28" s="319"/>
    </row>
    <row r="29" spans="1:69" s="320" customFormat="1">
      <c r="A29" s="321" t="s">
        <v>201</v>
      </c>
      <c r="B29" s="318">
        <v>9255000</v>
      </c>
      <c r="C29" s="322">
        <f>-+SUM('&lt;2&gt; Unamortized ITC Bal Summary'!$C$22:$AY$22)</f>
        <v>-373541.95994166663</v>
      </c>
      <c r="D29" s="323">
        <f>-'&lt;2&gt; Unamortized ITC Bal Summary'!AZ22</f>
        <v>-20900.498383333339</v>
      </c>
      <c r="E29" s="323">
        <f>-'&lt;2&gt; Unamortized ITC Bal Summary'!BA22</f>
        <v>-20912.23640833333</v>
      </c>
      <c r="F29" s="323">
        <f>-'&lt;2&gt; Unamortized ITC Bal Summary'!BB22</f>
        <v>-21146.61713333333</v>
      </c>
      <c r="G29" s="323">
        <f>-'&lt;2&gt; Unamortized ITC Bal Summary'!BC22</f>
        <v>-21168.007516666668</v>
      </c>
      <c r="H29" s="323">
        <f>-'&lt;2&gt; Unamortized ITC Bal Summary'!BD22</f>
        <v>-21168.007516666668</v>
      </c>
      <c r="I29" s="323">
        <f>-'&lt;2&gt; Unamortized ITC Bal Summary'!BE22</f>
        <v>-21172.161674999999</v>
      </c>
      <c r="J29" s="323">
        <f>-'&lt;2&gt; Unamortized ITC Bal Summary'!BF22</f>
        <v>-21172.161674999999</v>
      </c>
      <c r="K29" s="323">
        <f>-'&lt;2&gt; Unamortized ITC Bal Summary'!BG22</f>
        <v>-21535.644616666665</v>
      </c>
      <c r="L29" s="323">
        <f>-'&lt;2&gt; Unamortized ITC Bal Summary'!BH22</f>
        <v>-21915.134324999999</v>
      </c>
      <c r="M29" s="323">
        <f>-'&lt;2&gt; Unamortized ITC Bal Summary'!BI22</f>
        <v>-22747.449409128731</v>
      </c>
      <c r="N29" s="323">
        <f>-'&lt;2&gt; Unamortized ITC Bal Summary'!BJ22</f>
        <v>-23299.893752229302</v>
      </c>
      <c r="O29" s="323">
        <f>-'&lt;2&gt; Unamortized ITC Bal Summary'!BK22</f>
        <v>-23695.008895755829</v>
      </c>
      <c r="P29" s="323">
        <f>-'&lt;2&gt; Unamortized ITC Bal Summary'!BL22</f>
        <v>-24037.909667119373</v>
      </c>
      <c r="Q29" s="323">
        <f>-'&lt;2&gt; Unamortized ITC Bal Summary'!BM22</f>
        <v>-24311.575896873434</v>
      </c>
      <c r="R29" s="323">
        <f>-'&lt;2&gt; Unamortized ITC Bal Summary'!BN22</f>
        <v>-24512.521940523347</v>
      </c>
      <c r="S29" s="323">
        <f>-'&lt;2&gt; Unamortized ITC Bal Summary'!BO22</f>
        <v>-24640.803339341073</v>
      </c>
      <c r="T29" s="323">
        <f>-'&lt;2&gt; Unamortized ITC Bal Summary'!BP22</f>
        <v>-24726.722705050266</v>
      </c>
      <c r="U29" s="323">
        <f>-'&lt;2&gt; Unamortized ITC Bal Summary'!BQ22</f>
        <v>-24787.945853593144</v>
      </c>
      <c r="V29" s="323">
        <f>-'&lt;2&gt; Unamortized ITC Bal Summary'!BR22</f>
        <v>-24832.336066044249</v>
      </c>
      <c r="W29" s="323">
        <f>-'&lt;2&gt; Unamortized ITC Bal Summary'!BS22</f>
        <v>-24858.214671160833</v>
      </c>
      <c r="X29" s="323">
        <f>-'&lt;2&gt; Unamortized ITC Bal Summary'!BT22</f>
        <v>-24873.301379824763</v>
      </c>
      <c r="Y29" s="323">
        <f>-'&lt;2&gt; Unamortized ITC Bal Summary'!BU22</f>
        <v>-24882.096628922813</v>
      </c>
      <c r="Z29" s="323">
        <f>-'&lt;2&gt; Unamortized ITC Bal Summary'!BV22</f>
        <v>-24887.224083056113</v>
      </c>
      <c r="AA29" s="323">
        <f>-'&lt;2&gt; Unamortized ITC Bal Summary'!BW22</f>
        <v>-24890.213286158374</v>
      </c>
      <c r="AB29" s="323">
        <f>-'&lt;2&gt; Unamortized ITC Bal Summary'!BX22</f>
        <v>-24891.95593171976</v>
      </c>
      <c r="AC29" s="323">
        <f>-'&lt;2&gt; Unamortized ITC Bal Summary'!BY22</f>
        <v>-24892.971859192305</v>
      </c>
      <c r="AD29" s="323">
        <f>-'&lt;2&gt; Unamortized ITC Bal Summary'!BZ22</f>
        <v>-24893.564124568777</v>
      </c>
      <c r="AE29" s="323">
        <f>-'&lt;2&gt; Unamortized ITC Bal Summary'!CA22</f>
        <v>-24893.909403425438</v>
      </c>
      <c r="AF29" s="323">
        <f>-'&lt;2&gt; Unamortized ITC Bal Summary'!CB22</f>
        <v>-24894.110694085994</v>
      </c>
      <c r="AG29" s="323">
        <f>-'&lt;2&gt; Unamortized ITC Bal Summary'!CC22</f>
        <v>-24894.228042511033</v>
      </c>
      <c r="AH29" s="323">
        <f>-'&lt;2&gt; Unamortized ITC Bal Summary'!CD22</f>
        <v>-24894.296454293381</v>
      </c>
      <c r="AI29" s="323">
        <f>-'&lt;2&gt; Unamortized ITC Bal Summary'!CE22</f>
        <v>-24894.336336992808</v>
      </c>
      <c r="AJ29" s="323">
        <f>-'&lt;2&gt; Unamortized ITC Bal Summary'!CF22</f>
        <v>-24894.359587808078</v>
      </c>
      <c r="AK29" s="323">
        <f>-'&lt;2&gt; Unamortized ITC Bal Summary'!CG22</f>
        <v>-24894.359587808078</v>
      </c>
      <c r="AL29" s="323">
        <f>-'&lt;2&gt; Unamortized ITC Bal Summary'!CH22</f>
        <v>-24894.373142567874</v>
      </c>
      <c r="AM29" s="323">
        <f>-'&lt;2&gt; Unamortized ITC Bal Summary'!CI22</f>
        <v>-24894.381044721453</v>
      </c>
      <c r="AN29" s="323"/>
      <c r="AO29" s="323">
        <f>SUM(AA29:AM29)/13</f>
        <v>-24893.619961219491</v>
      </c>
      <c r="AP29" s="323">
        <f>-'&lt;2&gt; Unamortized ITC Bal Summary'!CJ22</f>
        <v>-24894.385651518776</v>
      </c>
      <c r="AQ29" s="323">
        <f>-'&lt;2&gt; Unamortized ITC Bal Summary'!CK22</f>
        <v>-24894.385651518776</v>
      </c>
      <c r="AR29" s="323">
        <f>-'&lt;2&gt; Unamortized ITC Bal Summary'!CL22</f>
        <v>-24894.388337189383</v>
      </c>
      <c r="AS29" s="323">
        <f>-'&lt;2&gt; Unamortized ITC Bal Summary'!CM22</f>
        <v>-24894.389902881576</v>
      </c>
      <c r="AT29" s="323">
        <f>-'&lt;2&gt; Unamortized ITC Bal Summary'!CN22</f>
        <v>-24894.390815648781</v>
      </c>
      <c r="AU29" s="323">
        <f>-'&lt;2&gt; Unamortized ITC Bal Summary'!CO22</f>
        <v>-24894.390815648781</v>
      </c>
      <c r="AV29" s="323">
        <f>-'&lt;2&gt; Unamortized ITC Bal Summary'!CP22</f>
        <v>-24894.390815648781</v>
      </c>
      <c r="AW29" s="323">
        <f>-'&lt;2&gt; Unamortized ITC Bal Summary'!CQ22</f>
        <v>-24894.390815648781</v>
      </c>
      <c r="AX29" s="323">
        <f>-'&lt;2&gt; Unamortized ITC Bal Summary'!CR22</f>
        <v>-24894.390815648781</v>
      </c>
      <c r="AY29" s="323">
        <f>-'&lt;2&gt; Unamortized ITC Bal Summary'!CS22</f>
        <v>-24894.390815648781</v>
      </c>
      <c r="AZ29" s="323">
        <f>-'&lt;2&gt; Unamortized ITC Bal Summary'!CT22</f>
        <v>-24894.390815648781</v>
      </c>
      <c r="BA29" s="323">
        <f>-'&lt;2&gt; Unamortized ITC Bal Summary'!CU22</f>
        <v>-24894.390815648781</v>
      </c>
      <c r="BB29" s="324">
        <f>+SUM(C29:BA29)-AO29</f>
        <v>-1528075.169044442</v>
      </c>
      <c r="BC29" s="325">
        <f>+'&lt;2&gt; Unamortized ITC Bal Summary'!CV22</f>
        <v>1528075.169044442</v>
      </c>
      <c r="BD29" s="326">
        <f>+BB29+BC29</f>
        <v>0</v>
      </c>
      <c r="BE29" s="323"/>
      <c r="BF29" s="323">
        <f>(SUM(AP29:BA29)+AM29)/13</f>
        <v>-24894.389008693863</v>
      </c>
    </row>
    <row r="30" spans="1:69" s="320" customFormat="1">
      <c r="A30" s="321" t="s">
        <v>202</v>
      </c>
      <c r="B30" s="318">
        <v>9411460</v>
      </c>
      <c r="C30" s="319"/>
      <c r="D30" s="319">
        <f>-D29</f>
        <v>20900.498383333339</v>
      </c>
      <c r="E30" s="319">
        <f t="shared" ref="E30:BA30" si="5">-E29</f>
        <v>20912.23640833333</v>
      </c>
      <c r="F30" s="319">
        <f t="shared" si="5"/>
        <v>21146.61713333333</v>
      </c>
      <c r="G30" s="319">
        <f t="shared" si="5"/>
        <v>21168.007516666668</v>
      </c>
      <c r="H30" s="319">
        <f t="shared" si="5"/>
        <v>21168.007516666668</v>
      </c>
      <c r="I30" s="319">
        <f t="shared" si="5"/>
        <v>21172.161674999999</v>
      </c>
      <c r="J30" s="319">
        <f t="shared" si="5"/>
        <v>21172.161674999999</v>
      </c>
      <c r="K30" s="319">
        <f t="shared" si="5"/>
        <v>21535.644616666665</v>
      </c>
      <c r="L30" s="319">
        <f t="shared" si="5"/>
        <v>21915.134324999999</v>
      </c>
      <c r="M30" s="319">
        <f t="shared" si="5"/>
        <v>22747.449409128731</v>
      </c>
      <c r="N30" s="319">
        <f t="shared" si="5"/>
        <v>23299.893752229302</v>
      </c>
      <c r="O30" s="319">
        <f t="shared" si="5"/>
        <v>23695.008895755829</v>
      </c>
      <c r="P30" s="319">
        <f t="shared" si="5"/>
        <v>24037.909667119373</v>
      </c>
      <c r="Q30" s="319">
        <f t="shared" si="5"/>
        <v>24311.575896873434</v>
      </c>
      <c r="R30" s="319">
        <f t="shared" si="5"/>
        <v>24512.521940523347</v>
      </c>
      <c r="S30" s="319">
        <f t="shared" si="5"/>
        <v>24640.803339341073</v>
      </c>
      <c r="T30" s="319">
        <f t="shared" si="5"/>
        <v>24726.722705050266</v>
      </c>
      <c r="U30" s="319">
        <f t="shared" si="5"/>
        <v>24787.945853593144</v>
      </c>
      <c r="V30" s="319">
        <f t="shared" si="5"/>
        <v>24832.336066044249</v>
      </c>
      <c r="W30" s="319">
        <f t="shared" si="5"/>
        <v>24858.214671160833</v>
      </c>
      <c r="X30" s="319">
        <f t="shared" si="5"/>
        <v>24873.301379824763</v>
      </c>
      <c r="Y30" s="319">
        <f t="shared" si="5"/>
        <v>24882.096628922813</v>
      </c>
      <c r="Z30" s="319">
        <f t="shared" si="5"/>
        <v>24887.224083056113</v>
      </c>
      <c r="AA30" s="319">
        <f t="shared" si="5"/>
        <v>24890.213286158374</v>
      </c>
      <c r="AB30" s="319">
        <f t="shared" si="5"/>
        <v>24891.95593171976</v>
      </c>
      <c r="AC30" s="319">
        <f t="shared" si="5"/>
        <v>24892.971859192305</v>
      </c>
      <c r="AD30" s="319">
        <f t="shared" si="5"/>
        <v>24893.564124568777</v>
      </c>
      <c r="AE30" s="319">
        <f t="shared" si="5"/>
        <v>24893.909403425438</v>
      </c>
      <c r="AF30" s="319">
        <f t="shared" si="5"/>
        <v>24894.110694085994</v>
      </c>
      <c r="AG30" s="319">
        <f t="shared" si="5"/>
        <v>24894.228042511033</v>
      </c>
      <c r="AH30" s="319">
        <f t="shared" si="5"/>
        <v>24894.296454293381</v>
      </c>
      <c r="AI30" s="319">
        <f t="shared" si="5"/>
        <v>24894.336336992808</v>
      </c>
      <c r="AJ30" s="319">
        <f t="shared" si="5"/>
        <v>24894.359587808078</v>
      </c>
      <c r="AK30" s="319">
        <f t="shared" si="5"/>
        <v>24894.359587808078</v>
      </c>
      <c r="AL30" s="319">
        <f t="shared" si="5"/>
        <v>24894.373142567874</v>
      </c>
      <c r="AM30" s="319">
        <f t="shared" si="5"/>
        <v>24894.381044721453</v>
      </c>
      <c r="AN30" s="323">
        <f>SUM(AB30:AM30)</f>
        <v>298726.84620969498</v>
      </c>
      <c r="AP30" s="319">
        <f t="shared" si="5"/>
        <v>24894.385651518776</v>
      </c>
      <c r="AQ30" s="319">
        <f t="shared" si="5"/>
        <v>24894.385651518776</v>
      </c>
      <c r="AR30" s="319">
        <f t="shared" si="5"/>
        <v>24894.388337189383</v>
      </c>
      <c r="AS30" s="319">
        <f t="shared" si="5"/>
        <v>24894.389902881576</v>
      </c>
      <c r="AT30" s="319">
        <f t="shared" si="5"/>
        <v>24894.390815648781</v>
      </c>
      <c r="AU30" s="319">
        <f t="shared" si="5"/>
        <v>24894.390815648781</v>
      </c>
      <c r="AV30" s="319">
        <f t="shared" si="5"/>
        <v>24894.390815648781</v>
      </c>
      <c r="AW30" s="319">
        <f t="shared" si="5"/>
        <v>24894.390815648781</v>
      </c>
      <c r="AX30" s="319">
        <f t="shared" si="5"/>
        <v>24894.390815648781</v>
      </c>
      <c r="AY30" s="319">
        <f t="shared" si="5"/>
        <v>24894.390815648781</v>
      </c>
      <c r="AZ30" s="319">
        <f t="shared" si="5"/>
        <v>24894.390815648781</v>
      </c>
      <c r="BA30" s="319">
        <f t="shared" si="5"/>
        <v>24894.390815648781</v>
      </c>
      <c r="BB30" s="324">
        <f>+SUM(AP30:BA30)</f>
        <v>298732.67606829875</v>
      </c>
      <c r="BE30" s="323">
        <f>SUM(AP30:BA30)</f>
        <v>298732.67606829875</v>
      </c>
      <c r="BG30" s="327">
        <f>AN30*BG32</f>
        <v>288705.72695691785</v>
      </c>
      <c r="BH30" s="328"/>
      <c r="BI30" s="327">
        <f>BE30*BI32</f>
        <v>288362.34232042427</v>
      </c>
      <c r="BK30" s="327">
        <f>AN30*BK32</f>
        <v>288705.72695691785</v>
      </c>
      <c r="BM30" s="327">
        <f>BE30*BM32</f>
        <v>288362.34232042427</v>
      </c>
      <c r="BO30" s="327">
        <f>AN30*BO32</f>
        <v>288437.14623056655</v>
      </c>
      <c r="BQ30" s="327">
        <f>BE30*BQ32</f>
        <v>288218.68409392372</v>
      </c>
    </row>
    <row r="31" spans="1:69" s="320" customFormat="1" ht="25.5">
      <c r="A31" s="329" t="s">
        <v>277</v>
      </c>
      <c r="B31" s="318"/>
      <c r="C31" s="319"/>
      <c r="D31" s="319"/>
    </row>
    <row r="32" spans="1:69" s="320" customFormat="1">
      <c r="A32" s="330" t="s">
        <v>283</v>
      </c>
      <c r="B32" s="318"/>
      <c r="C32" s="319"/>
      <c r="D32" s="319"/>
      <c r="BG32" s="331">
        <v>0.96645390469612269</v>
      </c>
      <c r="BH32" s="331"/>
      <c r="BI32" s="331">
        <v>0.96528557275902571</v>
      </c>
      <c r="BK32" s="331">
        <v>0.96645390469612269</v>
      </c>
      <c r="BM32" s="331">
        <v>0.96528557275902571</v>
      </c>
      <c r="BO32" s="331">
        <v>0.96555482003145632</v>
      </c>
      <c r="BQ32" s="331">
        <v>0.96480468051653223</v>
      </c>
    </row>
    <row r="33" spans="1:58">
      <c r="A33" s="295"/>
      <c r="B33" s="296"/>
      <c r="C33" s="303"/>
      <c r="D33" s="303"/>
      <c r="AN33" s="311"/>
      <c r="AO33" s="311"/>
      <c r="BE33" s="311"/>
      <c r="BF33" s="311"/>
    </row>
    <row r="34" spans="1:58">
      <c r="B34" s="3"/>
    </row>
    <row r="35" spans="1:58">
      <c r="B35" s="3"/>
    </row>
    <row r="36" spans="1:58">
      <c r="A36" s="307" t="s">
        <v>280</v>
      </c>
    </row>
    <row r="37" spans="1:58">
      <c r="A37" s="4" t="s">
        <v>207</v>
      </c>
      <c r="B37" s="3">
        <v>9182310</v>
      </c>
      <c r="C37" s="86"/>
      <c r="D37" s="86">
        <f t="shared" ref="D37:M46" si="6">+SUMIF($B$13:$B$33,$B37,D$13:D$33)</f>
        <v>0</v>
      </c>
      <c r="E37" s="86">
        <f t="shared" si="6"/>
        <v>0</v>
      </c>
      <c r="F37" s="86">
        <f t="shared" si="6"/>
        <v>0</v>
      </c>
      <c r="G37" s="86">
        <f t="shared" si="6"/>
        <v>0</v>
      </c>
      <c r="H37" s="86">
        <f t="shared" si="6"/>
        <v>0</v>
      </c>
      <c r="I37" s="86">
        <f t="shared" si="6"/>
        <v>0</v>
      </c>
      <c r="J37" s="86">
        <f t="shared" si="6"/>
        <v>0</v>
      </c>
      <c r="K37" s="86">
        <f t="shared" si="6"/>
        <v>0</v>
      </c>
      <c r="L37" s="86">
        <f t="shared" si="6"/>
        <v>0</v>
      </c>
      <c r="M37" s="86">
        <f t="shared" si="6"/>
        <v>0</v>
      </c>
      <c r="N37" s="86">
        <f t="shared" ref="N37:W46" si="7">+SUMIF($B$13:$B$33,$B37,N$13:N$33)</f>
        <v>0</v>
      </c>
      <c r="O37" s="86">
        <f t="shared" si="7"/>
        <v>0</v>
      </c>
      <c r="P37" s="86">
        <f t="shared" si="7"/>
        <v>0</v>
      </c>
      <c r="Q37" s="86">
        <f t="shared" si="7"/>
        <v>0</v>
      </c>
      <c r="R37" s="86">
        <f t="shared" si="7"/>
        <v>0</v>
      </c>
      <c r="S37" s="86">
        <f t="shared" si="7"/>
        <v>0</v>
      </c>
      <c r="T37" s="86">
        <f t="shared" si="7"/>
        <v>0</v>
      </c>
      <c r="U37" s="86">
        <f t="shared" si="7"/>
        <v>0</v>
      </c>
      <c r="V37" s="86">
        <f t="shared" si="7"/>
        <v>0</v>
      </c>
      <c r="W37" s="86">
        <f t="shared" si="7"/>
        <v>0</v>
      </c>
      <c r="X37" s="86">
        <f t="shared" ref="X37:AG46" si="8">+SUMIF($B$13:$B$33,$B37,X$13:X$33)</f>
        <v>0</v>
      </c>
      <c r="Y37" s="86">
        <f t="shared" si="8"/>
        <v>0</v>
      </c>
      <c r="Z37" s="86">
        <f t="shared" si="8"/>
        <v>0</v>
      </c>
      <c r="AA37" s="86">
        <f t="shared" si="8"/>
        <v>0</v>
      </c>
      <c r="AB37" s="86">
        <f t="shared" si="8"/>
        <v>0</v>
      </c>
      <c r="AC37" s="86">
        <f t="shared" si="8"/>
        <v>0</v>
      </c>
      <c r="AD37" s="86">
        <f t="shared" si="8"/>
        <v>0</v>
      </c>
      <c r="AE37" s="86">
        <f t="shared" si="8"/>
        <v>0</v>
      </c>
      <c r="AF37" s="86">
        <f t="shared" si="8"/>
        <v>0</v>
      </c>
      <c r="AG37" s="86">
        <f t="shared" si="8"/>
        <v>0</v>
      </c>
      <c r="AH37" s="86">
        <f t="shared" ref="AH37:AM46" si="9">+SUMIF($B$13:$B$33,$B37,AH$13:AH$33)</f>
        <v>0</v>
      </c>
      <c r="AI37" s="86">
        <f t="shared" si="9"/>
        <v>0</v>
      </c>
      <c r="AJ37" s="86">
        <f t="shared" si="9"/>
        <v>0</v>
      </c>
      <c r="AK37" s="86">
        <f t="shared" si="9"/>
        <v>0</v>
      </c>
      <c r="AL37" s="86">
        <f t="shared" si="9"/>
        <v>0</v>
      </c>
      <c r="AM37" s="86">
        <f t="shared" si="9"/>
        <v>0</v>
      </c>
      <c r="AN37" s="86"/>
      <c r="AO37" s="86"/>
      <c r="AP37" s="86">
        <f t="shared" ref="AP37:BA46" si="10">+SUMIF($B$13:$B$33,$B37,AP$13:AP$33)</f>
        <v>0</v>
      </c>
      <c r="AQ37" s="86">
        <f t="shared" si="10"/>
        <v>0</v>
      </c>
      <c r="AR37" s="86">
        <f t="shared" si="10"/>
        <v>0</v>
      </c>
      <c r="AS37" s="86">
        <f t="shared" si="10"/>
        <v>0</v>
      </c>
      <c r="AT37" s="86">
        <f t="shared" si="10"/>
        <v>0</v>
      </c>
      <c r="AU37" s="86">
        <f t="shared" si="10"/>
        <v>0</v>
      </c>
      <c r="AV37" s="86">
        <f t="shared" si="10"/>
        <v>0</v>
      </c>
      <c r="AW37" s="86">
        <f t="shared" si="10"/>
        <v>0</v>
      </c>
      <c r="AX37" s="86">
        <f t="shared" si="10"/>
        <v>0</v>
      </c>
      <c r="AY37" s="86">
        <f t="shared" si="10"/>
        <v>0</v>
      </c>
      <c r="AZ37" s="86">
        <f t="shared" si="10"/>
        <v>0</v>
      </c>
      <c r="BA37" s="86">
        <f t="shared" si="10"/>
        <v>0</v>
      </c>
      <c r="BB37" s="88">
        <f t="shared" ref="BB37:BB46" si="11">+SUM(C37:BA37)</f>
        <v>0</v>
      </c>
    </row>
    <row r="38" spans="1:58">
      <c r="A38" s="4" t="s">
        <v>208</v>
      </c>
      <c r="B38" s="3">
        <v>9190110</v>
      </c>
      <c r="C38" s="86"/>
      <c r="D38" s="86">
        <f t="shared" si="6"/>
        <v>0</v>
      </c>
      <c r="E38" s="86">
        <f t="shared" si="6"/>
        <v>0</v>
      </c>
      <c r="F38" s="86">
        <f t="shared" si="6"/>
        <v>0</v>
      </c>
      <c r="G38" s="86">
        <f t="shared" si="6"/>
        <v>0</v>
      </c>
      <c r="H38" s="86">
        <f t="shared" si="6"/>
        <v>0</v>
      </c>
      <c r="I38" s="86">
        <f t="shared" si="6"/>
        <v>0</v>
      </c>
      <c r="J38" s="86">
        <f t="shared" si="6"/>
        <v>0</v>
      </c>
      <c r="K38" s="86">
        <f t="shared" si="6"/>
        <v>0</v>
      </c>
      <c r="L38" s="86">
        <f t="shared" si="6"/>
        <v>0</v>
      </c>
      <c r="M38" s="86">
        <f t="shared" si="6"/>
        <v>0</v>
      </c>
      <c r="N38" s="86">
        <f t="shared" si="7"/>
        <v>0</v>
      </c>
      <c r="O38" s="86">
        <f t="shared" si="7"/>
        <v>0</v>
      </c>
      <c r="P38" s="86">
        <f t="shared" si="7"/>
        <v>0</v>
      </c>
      <c r="Q38" s="86">
        <f t="shared" si="7"/>
        <v>0</v>
      </c>
      <c r="R38" s="86">
        <f t="shared" si="7"/>
        <v>0</v>
      </c>
      <c r="S38" s="86">
        <f t="shared" si="7"/>
        <v>0</v>
      </c>
      <c r="T38" s="86">
        <f t="shared" si="7"/>
        <v>0</v>
      </c>
      <c r="U38" s="86">
        <f t="shared" si="7"/>
        <v>0</v>
      </c>
      <c r="V38" s="86">
        <f t="shared" si="7"/>
        <v>0</v>
      </c>
      <c r="W38" s="86">
        <f t="shared" si="7"/>
        <v>0</v>
      </c>
      <c r="X38" s="86">
        <f t="shared" si="8"/>
        <v>0</v>
      </c>
      <c r="Y38" s="86">
        <f t="shared" si="8"/>
        <v>0</v>
      </c>
      <c r="Z38" s="86">
        <f t="shared" si="8"/>
        <v>0</v>
      </c>
      <c r="AA38" s="86">
        <f t="shared" si="8"/>
        <v>0</v>
      </c>
      <c r="AB38" s="86">
        <f t="shared" si="8"/>
        <v>0</v>
      </c>
      <c r="AC38" s="86">
        <f t="shared" si="8"/>
        <v>0</v>
      </c>
      <c r="AD38" s="86">
        <f t="shared" si="8"/>
        <v>0</v>
      </c>
      <c r="AE38" s="86">
        <f t="shared" si="8"/>
        <v>0</v>
      </c>
      <c r="AF38" s="86">
        <f t="shared" si="8"/>
        <v>0</v>
      </c>
      <c r="AG38" s="86">
        <f t="shared" si="8"/>
        <v>0</v>
      </c>
      <c r="AH38" s="86">
        <f t="shared" si="9"/>
        <v>0</v>
      </c>
      <c r="AI38" s="86">
        <f t="shared" si="9"/>
        <v>0</v>
      </c>
      <c r="AJ38" s="86">
        <f t="shared" si="9"/>
        <v>0</v>
      </c>
      <c r="AK38" s="86">
        <f t="shared" si="9"/>
        <v>0</v>
      </c>
      <c r="AL38" s="86">
        <f t="shared" si="9"/>
        <v>0</v>
      </c>
      <c r="AM38" s="86">
        <f t="shared" si="9"/>
        <v>0</v>
      </c>
      <c r="AN38" s="86"/>
      <c r="AO38" s="86"/>
      <c r="AP38" s="86">
        <f t="shared" si="10"/>
        <v>0</v>
      </c>
      <c r="AQ38" s="86">
        <f t="shared" si="10"/>
        <v>0</v>
      </c>
      <c r="AR38" s="86">
        <f t="shared" si="10"/>
        <v>0</v>
      </c>
      <c r="AS38" s="86">
        <f t="shared" si="10"/>
        <v>0</v>
      </c>
      <c r="AT38" s="86">
        <f t="shared" si="10"/>
        <v>0</v>
      </c>
      <c r="AU38" s="86">
        <f t="shared" si="10"/>
        <v>0</v>
      </c>
      <c r="AV38" s="86">
        <f t="shared" si="10"/>
        <v>0</v>
      </c>
      <c r="AW38" s="86">
        <f t="shared" si="10"/>
        <v>0</v>
      </c>
      <c r="AX38" s="86">
        <f t="shared" si="10"/>
        <v>0</v>
      </c>
      <c r="AY38" s="86">
        <f t="shared" si="10"/>
        <v>0</v>
      </c>
      <c r="AZ38" s="86">
        <f t="shared" si="10"/>
        <v>0</v>
      </c>
      <c r="BA38" s="86">
        <f t="shared" si="10"/>
        <v>0</v>
      </c>
      <c r="BB38" s="88">
        <f t="shared" si="11"/>
        <v>0</v>
      </c>
    </row>
    <row r="39" spans="1:58">
      <c r="A39" s="4" t="s">
        <v>209</v>
      </c>
      <c r="B39" s="3">
        <v>9190210</v>
      </c>
      <c r="C39" s="86"/>
      <c r="D39" s="86">
        <f t="shared" si="6"/>
        <v>0</v>
      </c>
      <c r="E39" s="86">
        <f t="shared" si="6"/>
        <v>0</v>
      </c>
      <c r="F39" s="86">
        <f t="shared" si="6"/>
        <v>0</v>
      </c>
      <c r="G39" s="86">
        <f t="shared" si="6"/>
        <v>0</v>
      </c>
      <c r="H39" s="86">
        <f t="shared" si="6"/>
        <v>0</v>
      </c>
      <c r="I39" s="86">
        <f t="shared" si="6"/>
        <v>0</v>
      </c>
      <c r="J39" s="86">
        <f t="shared" si="6"/>
        <v>0</v>
      </c>
      <c r="K39" s="86">
        <f t="shared" si="6"/>
        <v>0</v>
      </c>
      <c r="L39" s="86">
        <f t="shared" si="6"/>
        <v>0</v>
      </c>
      <c r="M39" s="86">
        <f t="shared" si="6"/>
        <v>0</v>
      </c>
      <c r="N39" s="86">
        <f t="shared" si="7"/>
        <v>0</v>
      </c>
      <c r="O39" s="86">
        <f t="shared" si="7"/>
        <v>0</v>
      </c>
      <c r="P39" s="86">
        <f t="shared" si="7"/>
        <v>0</v>
      </c>
      <c r="Q39" s="86">
        <f t="shared" si="7"/>
        <v>0</v>
      </c>
      <c r="R39" s="86">
        <f t="shared" si="7"/>
        <v>0</v>
      </c>
      <c r="S39" s="86">
        <f t="shared" si="7"/>
        <v>0</v>
      </c>
      <c r="T39" s="86">
        <f t="shared" si="7"/>
        <v>0</v>
      </c>
      <c r="U39" s="86">
        <f t="shared" si="7"/>
        <v>0</v>
      </c>
      <c r="V39" s="86">
        <f t="shared" si="7"/>
        <v>0</v>
      </c>
      <c r="W39" s="86">
        <f t="shared" si="7"/>
        <v>0</v>
      </c>
      <c r="X39" s="86">
        <f t="shared" si="8"/>
        <v>0</v>
      </c>
      <c r="Y39" s="86">
        <f t="shared" si="8"/>
        <v>0</v>
      </c>
      <c r="Z39" s="86">
        <f t="shared" si="8"/>
        <v>0</v>
      </c>
      <c r="AA39" s="86">
        <f t="shared" si="8"/>
        <v>0</v>
      </c>
      <c r="AB39" s="86">
        <f t="shared" si="8"/>
        <v>0</v>
      </c>
      <c r="AC39" s="86">
        <f t="shared" si="8"/>
        <v>0</v>
      </c>
      <c r="AD39" s="86">
        <f t="shared" si="8"/>
        <v>0</v>
      </c>
      <c r="AE39" s="86">
        <f t="shared" si="8"/>
        <v>0</v>
      </c>
      <c r="AF39" s="86">
        <f t="shared" si="8"/>
        <v>0</v>
      </c>
      <c r="AG39" s="86">
        <f t="shared" si="8"/>
        <v>0</v>
      </c>
      <c r="AH39" s="86">
        <f t="shared" si="9"/>
        <v>0</v>
      </c>
      <c r="AI39" s="86">
        <f t="shared" si="9"/>
        <v>0</v>
      </c>
      <c r="AJ39" s="86">
        <f t="shared" si="9"/>
        <v>0</v>
      </c>
      <c r="AK39" s="86">
        <f t="shared" si="9"/>
        <v>0</v>
      </c>
      <c r="AL39" s="86">
        <f t="shared" si="9"/>
        <v>0</v>
      </c>
      <c r="AM39" s="86">
        <f t="shared" si="9"/>
        <v>0</v>
      </c>
      <c r="AN39" s="86"/>
      <c r="AO39" s="86"/>
      <c r="AP39" s="86">
        <f t="shared" si="10"/>
        <v>0</v>
      </c>
      <c r="AQ39" s="86">
        <f t="shared" si="10"/>
        <v>0</v>
      </c>
      <c r="AR39" s="86">
        <f t="shared" si="10"/>
        <v>0</v>
      </c>
      <c r="AS39" s="86">
        <f t="shared" si="10"/>
        <v>0</v>
      </c>
      <c r="AT39" s="86">
        <f t="shared" si="10"/>
        <v>0</v>
      </c>
      <c r="AU39" s="86">
        <f t="shared" si="10"/>
        <v>0</v>
      </c>
      <c r="AV39" s="86">
        <f t="shared" si="10"/>
        <v>0</v>
      </c>
      <c r="AW39" s="86">
        <f t="shared" si="10"/>
        <v>0</v>
      </c>
      <c r="AX39" s="86">
        <f t="shared" si="10"/>
        <v>0</v>
      </c>
      <c r="AY39" s="86">
        <f t="shared" si="10"/>
        <v>0</v>
      </c>
      <c r="AZ39" s="86">
        <f t="shared" si="10"/>
        <v>0</v>
      </c>
      <c r="BA39" s="86">
        <f t="shared" si="10"/>
        <v>0</v>
      </c>
      <c r="BB39" s="88">
        <f t="shared" si="11"/>
        <v>0</v>
      </c>
    </row>
    <row r="40" spans="1:58">
      <c r="A40" s="301" t="s">
        <v>266</v>
      </c>
      <c r="B40" s="296">
        <v>9236110</v>
      </c>
      <c r="C40" s="86"/>
      <c r="D40" s="86">
        <f t="shared" si="6"/>
        <v>0</v>
      </c>
      <c r="E40" s="86">
        <f t="shared" si="6"/>
        <v>-4225.6889999974519</v>
      </c>
      <c r="F40" s="86">
        <f t="shared" si="6"/>
        <v>-84377.061000000307</v>
      </c>
      <c r="G40" s="86">
        <f t="shared" si="6"/>
        <v>-7700.5380000013856</v>
      </c>
      <c r="H40" s="86">
        <f t="shared" si="6"/>
        <v>0</v>
      </c>
      <c r="I40" s="86">
        <f t="shared" si="6"/>
        <v>-1495.4969999995083</v>
      </c>
      <c r="J40" s="86">
        <f t="shared" si="6"/>
        <v>0</v>
      </c>
      <c r="K40" s="86">
        <f t="shared" si="6"/>
        <v>-130853.85899999924</v>
      </c>
      <c r="L40" s="86">
        <f t="shared" si="6"/>
        <v>-136616.29500000065</v>
      </c>
      <c r="M40" s="86">
        <f t="shared" si="6"/>
        <v>-299633.43028634303</v>
      </c>
      <c r="N40" s="86">
        <f t="shared" si="7"/>
        <v>-198879.96351620593</v>
      </c>
      <c r="O40" s="86">
        <f t="shared" si="7"/>
        <v>-142241.4516695503</v>
      </c>
      <c r="P40" s="86">
        <f t="shared" si="7"/>
        <v>-123444.27769087628</v>
      </c>
      <c r="Q40" s="86">
        <f t="shared" si="7"/>
        <v>-98519.84271146133</v>
      </c>
      <c r="R40" s="86">
        <f t="shared" si="7"/>
        <v>-72340.575713969389</v>
      </c>
      <c r="S40" s="86">
        <f t="shared" si="7"/>
        <v>-46181.303574381396</v>
      </c>
      <c r="T40" s="86">
        <f t="shared" si="7"/>
        <v>-30930.971655309942</v>
      </c>
      <c r="U40" s="86">
        <f t="shared" si="7"/>
        <v>-22040.33347543627</v>
      </c>
      <c r="V40" s="86">
        <f t="shared" si="7"/>
        <v>-15980.476482397689</v>
      </c>
      <c r="W40" s="86">
        <f t="shared" si="7"/>
        <v>-9316.2978419702504</v>
      </c>
      <c r="X40" s="86">
        <f t="shared" si="8"/>
        <v>-5431.2151190154254</v>
      </c>
      <c r="Y40" s="86">
        <f t="shared" si="8"/>
        <v>-3166.289675297588</v>
      </c>
      <c r="Z40" s="86">
        <f t="shared" si="8"/>
        <v>-1845.8834879882634</v>
      </c>
      <c r="AA40" s="86">
        <f t="shared" si="8"/>
        <v>-1076.1131168134509</v>
      </c>
      <c r="AB40" s="86">
        <f t="shared" si="8"/>
        <v>-627.35240209847689</v>
      </c>
      <c r="AC40" s="86">
        <f t="shared" si="8"/>
        <v>-365.73389011658725</v>
      </c>
      <c r="AD40" s="86">
        <f t="shared" si="8"/>
        <v>-213.21553552933037</v>
      </c>
      <c r="AE40" s="86">
        <f t="shared" si="8"/>
        <v>-124.30038839802145</v>
      </c>
      <c r="AF40" s="86">
        <f t="shared" si="8"/>
        <v>-72.464637800306079</v>
      </c>
      <c r="AG40" s="86">
        <f t="shared" si="8"/>
        <v>-42.245433014631267</v>
      </c>
      <c r="AH40" s="86">
        <f t="shared" si="9"/>
        <v>-24.628241644799708</v>
      </c>
      <c r="AI40" s="86">
        <f t="shared" si="9"/>
        <v>-14.357771794125437</v>
      </c>
      <c r="AJ40" s="86">
        <f t="shared" si="9"/>
        <v>-8.3702934969216578</v>
      </c>
      <c r="AK40" s="86">
        <f t="shared" si="9"/>
        <v>-4.8797135263681408</v>
      </c>
      <c r="AL40" s="86">
        <f t="shared" si="9"/>
        <v>-2.8447752881795165</v>
      </c>
      <c r="AM40" s="86">
        <f t="shared" si="9"/>
        <v>-1.6584470361471175</v>
      </c>
      <c r="AN40" s="86"/>
      <c r="AO40" s="86"/>
      <c r="AP40" s="86">
        <f t="shared" si="10"/>
        <v>-0.96684141866862772</v>
      </c>
      <c r="AQ40" s="86">
        <f t="shared" si="10"/>
        <v>-0.56364919021725657</v>
      </c>
      <c r="AR40" s="86">
        <f t="shared" si="10"/>
        <v>-0.32859619371592996</v>
      </c>
      <c r="AS40" s="86">
        <f t="shared" si="10"/>
        <v>-0.19156500063836573</v>
      </c>
      <c r="AT40" s="86">
        <f t="shared" si="10"/>
        <v>-0.11167856119573116</v>
      </c>
      <c r="AU40" s="86">
        <f t="shared" si="10"/>
        <v>-6.51063647121191E-2</v>
      </c>
      <c r="AV40" s="86">
        <f t="shared" si="10"/>
        <v>-3.7955707311630248E-2</v>
      </c>
      <c r="AW40" s="86">
        <f t="shared" si="10"/>
        <v>-2.2127417474985121E-2</v>
      </c>
      <c r="AX40" s="86">
        <f t="shared" si="10"/>
        <v>-1.2899841740727424E-2</v>
      </c>
      <c r="AY40" s="86">
        <f t="shared" si="10"/>
        <v>-7.5203485786914824E-3</v>
      </c>
      <c r="AZ40" s="86">
        <f t="shared" si="10"/>
        <v>-4.3842136859893795E-3</v>
      </c>
      <c r="BA40" s="86">
        <f t="shared" si="10"/>
        <v>-2.5559071451425552E-3</v>
      </c>
      <c r="BB40" s="88">
        <f t="shared" si="11"/>
        <v>-1437801.7314269238</v>
      </c>
    </row>
    <row r="41" spans="1:58">
      <c r="A41" s="4" t="s">
        <v>206</v>
      </c>
      <c r="B41" s="3">
        <v>9254100</v>
      </c>
      <c r="C41" s="86"/>
      <c r="D41" s="86">
        <f t="shared" si="6"/>
        <v>0</v>
      </c>
      <c r="E41" s="86">
        <f t="shared" si="6"/>
        <v>0</v>
      </c>
      <c r="F41" s="86">
        <f t="shared" si="6"/>
        <v>0</v>
      </c>
      <c r="G41" s="86">
        <f t="shared" si="6"/>
        <v>0</v>
      </c>
      <c r="H41" s="86">
        <f t="shared" si="6"/>
        <v>0</v>
      </c>
      <c r="I41" s="86">
        <f t="shared" si="6"/>
        <v>0</v>
      </c>
      <c r="J41" s="86">
        <f t="shared" si="6"/>
        <v>0</v>
      </c>
      <c r="K41" s="86">
        <f t="shared" si="6"/>
        <v>0</v>
      </c>
      <c r="L41" s="86">
        <f t="shared" si="6"/>
        <v>0</v>
      </c>
      <c r="M41" s="86">
        <f t="shared" si="6"/>
        <v>0</v>
      </c>
      <c r="N41" s="86">
        <f t="shared" si="7"/>
        <v>0</v>
      </c>
      <c r="O41" s="86">
        <f t="shared" si="7"/>
        <v>0</v>
      </c>
      <c r="P41" s="86">
        <f t="shared" si="7"/>
        <v>0</v>
      </c>
      <c r="Q41" s="86">
        <f t="shared" si="7"/>
        <v>0</v>
      </c>
      <c r="R41" s="86">
        <f t="shared" si="7"/>
        <v>0</v>
      </c>
      <c r="S41" s="86">
        <f t="shared" si="7"/>
        <v>0</v>
      </c>
      <c r="T41" s="86">
        <f t="shared" si="7"/>
        <v>0</v>
      </c>
      <c r="U41" s="86">
        <f t="shared" si="7"/>
        <v>0</v>
      </c>
      <c r="V41" s="86">
        <f t="shared" si="7"/>
        <v>0</v>
      </c>
      <c r="W41" s="86">
        <f t="shared" si="7"/>
        <v>0</v>
      </c>
      <c r="X41" s="86">
        <f t="shared" si="8"/>
        <v>0</v>
      </c>
      <c r="Y41" s="86">
        <f t="shared" si="8"/>
        <v>0</v>
      </c>
      <c r="Z41" s="86">
        <f t="shared" si="8"/>
        <v>0</v>
      </c>
      <c r="AA41" s="86">
        <f t="shared" si="8"/>
        <v>0</v>
      </c>
      <c r="AB41" s="86">
        <f t="shared" si="8"/>
        <v>0</v>
      </c>
      <c r="AC41" s="86">
        <f t="shared" si="8"/>
        <v>0</v>
      </c>
      <c r="AD41" s="86">
        <f t="shared" si="8"/>
        <v>0</v>
      </c>
      <c r="AE41" s="86">
        <f t="shared" si="8"/>
        <v>0</v>
      </c>
      <c r="AF41" s="86">
        <f t="shared" si="8"/>
        <v>0</v>
      </c>
      <c r="AG41" s="86">
        <f t="shared" si="8"/>
        <v>0</v>
      </c>
      <c r="AH41" s="86">
        <f t="shared" si="9"/>
        <v>0</v>
      </c>
      <c r="AI41" s="86">
        <f t="shared" si="9"/>
        <v>0</v>
      </c>
      <c r="AJ41" s="86">
        <f t="shared" si="9"/>
        <v>0</v>
      </c>
      <c r="AK41" s="86">
        <f t="shared" si="9"/>
        <v>0</v>
      </c>
      <c r="AL41" s="86">
        <f t="shared" si="9"/>
        <v>0</v>
      </c>
      <c r="AM41" s="86">
        <f t="shared" si="9"/>
        <v>0</v>
      </c>
      <c r="AN41" s="86"/>
      <c r="AO41" s="86"/>
      <c r="AP41" s="86">
        <f t="shared" si="10"/>
        <v>0</v>
      </c>
      <c r="AQ41" s="86">
        <f t="shared" si="10"/>
        <v>0</v>
      </c>
      <c r="AR41" s="86">
        <f t="shared" si="10"/>
        <v>0</v>
      </c>
      <c r="AS41" s="86">
        <f t="shared" si="10"/>
        <v>0</v>
      </c>
      <c r="AT41" s="86">
        <f t="shared" si="10"/>
        <v>0</v>
      </c>
      <c r="AU41" s="86">
        <f t="shared" si="10"/>
        <v>0</v>
      </c>
      <c r="AV41" s="86">
        <f t="shared" si="10"/>
        <v>0</v>
      </c>
      <c r="AW41" s="86">
        <f t="shared" si="10"/>
        <v>0</v>
      </c>
      <c r="AX41" s="86">
        <f t="shared" si="10"/>
        <v>0</v>
      </c>
      <c r="AY41" s="86">
        <f t="shared" si="10"/>
        <v>0</v>
      </c>
      <c r="AZ41" s="86">
        <f t="shared" si="10"/>
        <v>0</v>
      </c>
      <c r="BA41" s="86">
        <f t="shared" si="10"/>
        <v>0</v>
      </c>
      <c r="BB41" s="88">
        <f t="shared" si="11"/>
        <v>0</v>
      </c>
    </row>
    <row r="42" spans="1:58">
      <c r="A42" s="295" t="s">
        <v>201</v>
      </c>
      <c r="B42" s="296">
        <v>9255000</v>
      </c>
      <c r="C42" s="86"/>
      <c r="D42" s="86">
        <f t="shared" si="6"/>
        <v>-20900.498383333339</v>
      </c>
      <c r="E42" s="86">
        <f t="shared" si="6"/>
        <v>-16686.547408335879</v>
      </c>
      <c r="F42" s="86">
        <f t="shared" si="6"/>
        <v>63230.443866666974</v>
      </c>
      <c r="G42" s="86">
        <f t="shared" si="6"/>
        <v>-13467.469516665282</v>
      </c>
      <c r="H42" s="86">
        <f t="shared" si="6"/>
        <v>-21168.007516666668</v>
      </c>
      <c r="I42" s="86">
        <f t="shared" si="6"/>
        <v>-19676.664675000491</v>
      </c>
      <c r="J42" s="86">
        <f t="shared" si="6"/>
        <v>-21172.161674999999</v>
      </c>
      <c r="K42" s="86">
        <f t="shared" si="6"/>
        <v>109318.21438333258</v>
      </c>
      <c r="L42" s="86">
        <f t="shared" si="6"/>
        <v>114701.16067500066</v>
      </c>
      <c r="M42" s="86">
        <f t="shared" si="6"/>
        <v>276885.98087721429</v>
      </c>
      <c r="N42" s="86">
        <f t="shared" si="7"/>
        <v>175580.06976397661</v>
      </c>
      <c r="O42" s="86">
        <f t="shared" si="7"/>
        <v>118546.44277379446</v>
      </c>
      <c r="P42" s="86">
        <f t="shared" si="7"/>
        <v>99406.368023756906</v>
      </c>
      <c r="Q42" s="86">
        <f t="shared" si="7"/>
        <v>74208.2668145879</v>
      </c>
      <c r="R42" s="86">
        <f t="shared" si="7"/>
        <v>47828.053773446038</v>
      </c>
      <c r="S42" s="86">
        <f t="shared" si="7"/>
        <v>21540.500235040323</v>
      </c>
      <c r="T42" s="86">
        <f t="shared" si="7"/>
        <v>6204.2489502596763</v>
      </c>
      <c r="U42" s="86">
        <f t="shared" si="7"/>
        <v>-2747.6123781568749</v>
      </c>
      <c r="V42" s="86">
        <f t="shared" si="7"/>
        <v>-8851.8595836465593</v>
      </c>
      <c r="W42" s="86">
        <f t="shared" si="7"/>
        <v>-15541.916829190583</v>
      </c>
      <c r="X42" s="86">
        <f t="shared" si="8"/>
        <v>-19442.086260809338</v>
      </c>
      <c r="Y42" s="86">
        <f t="shared" si="8"/>
        <v>-21715.806953625226</v>
      </c>
      <c r="Z42" s="86">
        <f t="shared" si="8"/>
        <v>-23041.34059506785</v>
      </c>
      <c r="AA42" s="86">
        <f t="shared" si="8"/>
        <v>-23814.100169344922</v>
      </c>
      <c r="AB42" s="86">
        <f t="shared" si="8"/>
        <v>-24264.603529621283</v>
      </c>
      <c r="AC42" s="86">
        <f t="shared" si="8"/>
        <v>-24527.237969075719</v>
      </c>
      <c r="AD42" s="86">
        <f t="shared" si="8"/>
        <v>-24680.348589039448</v>
      </c>
      <c r="AE42" s="86">
        <f t="shared" si="8"/>
        <v>-24769.609015027418</v>
      </c>
      <c r="AF42" s="86">
        <f t="shared" si="8"/>
        <v>-24821.646056285688</v>
      </c>
      <c r="AG42" s="86">
        <f t="shared" si="8"/>
        <v>-24851.982609496401</v>
      </c>
      <c r="AH42" s="86">
        <f t="shared" si="9"/>
        <v>-24869.668212648579</v>
      </c>
      <c r="AI42" s="86">
        <f t="shared" si="9"/>
        <v>-24879.978565198682</v>
      </c>
      <c r="AJ42" s="86">
        <f t="shared" si="9"/>
        <v>-24885.989294311155</v>
      </c>
      <c r="AK42" s="86">
        <f t="shared" si="9"/>
        <v>-24889.479874281711</v>
      </c>
      <c r="AL42" s="86">
        <f t="shared" si="9"/>
        <v>-24891.528367279694</v>
      </c>
      <c r="AM42" s="86">
        <f t="shared" si="9"/>
        <v>-24892.722597685304</v>
      </c>
      <c r="AN42" s="86"/>
      <c r="AO42" s="86"/>
      <c r="AP42" s="86">
        <f t="shared" si="10"/>
        <v>-24893.418810100109</v>
      </c>
      <c r="AQ42" s="86">
        <f t="shared" si="10"/>
        <v>-24893.822002328558</v>
      </c>
      <c r="AR42" s="86">
        <f t="shared" si="10"/>
        <v>-24894.059740995668</v>
      </c>
      <c r="AS42" s="86">
        <f t="shared" si="10"/>
        <v>-24894.198337880938</v>
      </c>
      <c r="AT42" s="86">
        <f t="shared" si="10"/>
        <v>-24894.279137087586</v>
      </c>
      <c r="AU42" s="86">
        <f t="shared" si="10"/>
        <v>-24894.325709284069</v>
      </c>
      <c r="AV42" s="86">
        <f t="shared" si="10"/>
        <v>-24894.352859941471</v>
      </c>
      <c r="AW42" s="86">
        <f t="shared" si="10"/>
        <v>-24894.368688231305</v>
      </c>
      <c r="AX42" s="86">
        <f t="shared" si="10"/>
        <v>-24894.377915807039</v>
      </c>
      <c r="AY42" s="86">
        <f t="shared" si="10"/>
        <v>-24894.383295300202</v>
      </c>
      <c r="AZ42" s="86">
        <f t="shared" si="10"/>
        <v>-24894.386431435094</v>
      </c>
      <c r="BA42" s="86">
        <f t="shared" si="10"/>
        <v>-24894.388259741638</v>
      </c>
      <c r="BB42" s="88">
        <f t="shared" si="11"/>
        <v>283268.52232414886</v>
      </c>
    </row>
    <row r="43" spans="1:58">
      <c r="A43" s="295" t="s">
        <v>198</v>
      </c>
      <c r="B43" s="296">
        <v>9282110</v>
      </c>
      <c r="C43" s="86"/>
      <c r="D43" s="86">
        <f t="shared" si="6"/>
        <v>67680.222552832245</v>
      </c>
      <c r="E43" s="86">
        <f t="shared" si="6"/>
        <v>67682.587171750449</v>
      </c>
      <c r="F43" s="86">
        <f t="shared" si="6"/>
        <v>68943.584570040126</v>
      </c>
      <c r="G43" s="86">
        <f t="shared" si="6"/>
        <v>70242.390211526814</v>
      </c>
      <c r="H43" s="86">
        <f t="shared" si="6"/>
        <v>71592.945358304787</v>
      </c>
      <c r="I43" s="86">
        <f t="shared" si="6"/>
        <v>72959.234830568283</v>
      </c>
      <c r="J43" s="86">
        <f t="shared" si="6"/>
        <v>41632.545174812134</v>
      </c>
      <c r="K43" s="86">
        <f t="shared" si="6"/>
        <v>65820.615632755624</v>
      </c>
      <c r="L43" s="86">
        <f t="shared" si="6"/>
        <v>67034.745267353821</v>
      </c>
      <c r="M43" s="86">
        <f t="shared" si="6"/>
        <v>66530.849714060925</v>
      </c>
      <c r="N43" s="86">
        <f t="shared" si="7"/>
        <v>66136.503809602145</v>
      </c>
      <c r="O43" s="86">
        <f t="shared" si="7"/>
        <v>65866.661846128263</v>
      </c>
      <c r="P43" s="86">
        <f t="shared" si="7"/>
        <v>46226.219682528128</v>
      </c>
      <c r="Q43" s="86">
        <f t="shared" si="7"/>
        <v>46050.636352359521</v>
      </c>
      <c r="R43" s="86">
        <f t="shared" si="7"/>
        <v>45915.47828624156</v>
      </c>
      <c r="S43" s="86">
        <f t="shared" si="7"/>
        <v>45821.722294392355</v>
      </c>
      <c r="T43" s="86">
        <f t="shared" si="7"/>
        <v>45760.723111023624</v>
      </c>
      <c r="U43" s="86">
        <f t="shared" si="7"/>
        <v>45718.820491170613</v>
      </c>
      <c r="V43" s="86">
        <f t="shared" si="7"/>
        <v>46161.523378333557</v>
      </c>
      <c r="W43" s="86">
        <f t="shared" si="7"/>
        <v>49421.868300583999</v>
      </c>
      <c r="X43" s="86">
        <f t="shared" si="8"/>
        <v>49410.20237262825</v>
      </c>
      <c r="Y43" s="86">
        <f t="shared" si="8"/>
        <v>49403.401370195083</v>
      </c>
      <c r="Z43" s="86">
        <f t="shared" si="8"/>
        <v>49399.43652194045</v>
      </c>
      <c r="AA43" s="86">
        <f t="shared" si="8"/>
        <v>49397.125094788542</v>
      </c>
      <c r="AB43" s="86">
        <f t="shared" si="8"/>
        <v>37027.505612531328</v>
      </c>
      <c r="AC43" s="86">
        <f t="shared" si="8"/>
        <v>37026.720037826701</v>
      </c>
      <c r="AD43" s="86">
        <f t="shared" si="8"/>
        <v>37026.262063501854</v>
      </c>
      <c r="AE43" s="86">
        <f t="shared" si="8"/>
        <v>37025.995073639817</v>
      </c>
      <c r="AF43" s="86">
        <f t="shared" si="8"/>
        <v>37025.83942389569</v>
      </c>
      <c r="AG43" s="86">
        <f t="shared" si="8"/>
        <v>37025.748683210986</v>
      </c>
      <c r="AH43" s="86">
        <f t="shared" si="9"/>
        <v>37025.695783208626</v>
      </c>
      <c r="AI43" s="86">
        <f t="shared" si="9"/>
        <v>37025.664943566313</v>
      </c>
      <c r="AJ43" s="86">
        <f t="shared" si="9"/>
        <v>37025.6469646724</v>
      </c>
      <c r="AK43" s="86">
        <f t="shared" si="9"/>
        <v>37025.636483337104</v>
      </c>
      <c r="AL43" s="86">
        <f t="shared" si="9"/>
        <v>37025.630372928732</v>
      </c>
      <c r="AM43" s="86">
        <f t="shared" si="9"/>
        <v>37025.626810682421</v>
      </c>
      <c r="AN43" s="86"/>
      <c r="AO43" s="86"/>
      <c r="AP43" s="86">
        <f t="shared" si="10"/>
        <v>18251.365080114272</v>
      </c>
      <c r="AQ43" s="86">
        <f t="shared" si="10"/>
        <v>18251.363658508373</v>
      </c>
      <c r="AR43" s="86">
        <f t="shared" si="10"/>
        <v>18251.362829740669</v>
      </c>
      <c r="AS43" s="86">
        <f t="shared" si="10"/>
        <v>18251.362346585771</v>
      </c>
      <c r="AT43" s="86">
        <f t="shared" si="10"/>
        <v>18251.362064916033</v>
      </c>
      <c r="AU43" s="86">
        <f t="shared" si="10"/>
        <v>18251.361900708336</v>
      </c>
      <c r="AV43" s="86">
        <f t="shared" si="10"/>
        <v>18251.361804978285</v>
      </c>
      <c r="AW43" s="86">
        <f t="shared" si="10"/>
        <v>18251.36174916993</v>
      </c>
      <c r="AX43" s="86">
        <f t="shared" si="10"/>
        <v>18251.361716634416</v>
      </c>
      <c r="AY43" s="86">
        <f t="shared" si="10"/>
        <v>18251.36169766698</v>
      </c>
      <c r="AZ43" s="86">
        <f t="shared" si="10"/>
        <v>18251.361686609882</v>
      </c>
      <c r="BA43" s="86">
        <f t="shared" si="10"/>
        <v>18251.361680162954</v>
      </c>
      <c r="BB43" s="88">
        <f t="shared" si="11"/>
        <v>2024138.3638647185</v>
      </c>
    </row>
    <row r="44" spans="1:58">
      <c r="A44" s="295" t="s">
        <v>199</v>
      </c>
      <c r="B44" s="296">
        <v>9282210</v>
      </c>
      <c r="C44" s="86"/>
      <c r="D44" s="86">
        <f t="shared" si="6"/>
        <v>20150.875728865067</v>
      </c>
      <c r="E44" s="86">
        <f t="shared" si="6"/>
        <v>20151.531078023552</v>
      </c>
      <c r="F44" s="86">
        <f t="shared" si="6"/>
        <v>20501.013854067551</v>
      </c>
      <c r="G44" s="86">
        <f t="shared" si="6"/>
        <v>20860.975105172456</v>
      </c>
      <c r="H44" s="86">
        <f t="shared" si="6"/>
        <v>21235.278622797996</v>
      </c>
      <c r="I44" s="86">
        <f t="shared" si="6"/>
        <v>21613.942875629906</v>
      </c>
      <c r="J44" s="86">
        <f t="shared" si="6"/>
        <v>12931.816742767278</v>
      </c>
      <c r="K44" s="86">
        <f t="shared" si="6"/>
        <v>19635.489583215214</v>
      </c>
      <c r="L44" s="86">
        <f t="shared" si="6"/>
        <v>19971.983057152727</v>
      </c>
      <c r="M44" s="86">
        <f t="shared" si="6"/>
        <v>19832.329464655333</v>
      </c>
      <c r="N44" s="86">
        <f t="shared" si="7"/>
        <v>19723.03732686126</v>
      </c>
      <c r="O44" s="86">
        <f t="shared" si="7"/>
        <v>19648.251194379209</v>
      </c>
      <c r="P44" s="86">
        <f t="shared" si="7"/>
        <v>14204.943968387743</v>
      </c>
      <c r="Q44" s="86">
        <f t="shared" si="7"/>
        <v>14156.28141782451</v>
      </c>
      <c r="R44" s="86">
        <f t="shared" si="7"/>
        <v>14118.822644146065</v>
      </c>
      <c r="S44" s="86">
        <f t="shared" si="7"/>
        <v>14092.838368249333</v>
      </c>
      <c r="T44" s="86">
        <f t="shared" si="7"/>
        <v>14075.932572909045</v>
      </c>
      <c r="U44" s="86">
        <f t="shared" si="7"/>
        <v>14064.319349971702</v>
      </c>
      <c r="V44" s="86">
        <f t="shared" si="7"/>
        <v>14187.013523788592</v>
      </c>
      <c r="W44" s="86">
        <f t="shared" si="7"/>
        <v>15090.611259862033</v>
      </c>
      <c r="X44" s="86">
        <f t="shared" si="8"/>
        <v>15087.378072471929</v>
      </c>
      <c r="Y44" s="86">
        <f t="shared" si="8"/>
        <v>15085.493188955556</v>
      </c>
      <c r="Z44" s="86">
        <f t="shared" si="8"/>
        <v>15084.39433960305</v>
      </c>
      <c r="AA44" s="86">
        <f t="shared" si="8"/>
        <v>15083.75373243069</v>
      </c>
      <c r="AB44" s="86">
        <f t="shared" si="8"/>
        <v>11647.474816335214</v>
      </c>
      <c r="AC44" s="86">
        <f t="shared" si="8"/>
        <v>11647.257095958523</v>
      </c>
      <c r="AD44" s="86">
        <f t="shared" si="8"/>
        <v>11647.130169337881</v>
      </c>
      <c r="AE44" s="86">
        <f t="shared" si="8"/>
        <v>11647.056173659312</v>
      </c>
      <c r="AF44" s="86">
        <f t="shared" si="8"/>
        <v>11647.013035660184</v>
      </c>
      <c r="AG44" s="86">
        <f t="shared" si="8"/>
        <v>11646.98788707032</v>
      </c>
      <c r="AH44" s="86">
        <f t="shared" si="9"/>
        <v>11646.973225945956</v>
      </c>
      <c r="AI44" s="86">
        <f t="shared" si="9"/>
        <v>11646.964678803968</v>
      </c>
      <c r="AJ44" s="86">
        <f t="shared" si="9"/>
        <v>11646.959695991345</v>
      </c>
      <c r="AK44" s="86">
        <f t="shared" si="9"/>
        <v>11646.956791111319</v>
      </c>
      <c r="AL44" s="86">
        <f t="shared" si="9"/>
        <v>11646.955097624494</v>
      </c>
      <c r="AM44" s="86">
        <f t="shared" si="9"/>
        <v>11646.954110355422</v>
      </c>
      <c r="AN44" s="86"/>
      <c r="AO44" s="86"/>
      <c r="AP44" s="86">
        <f t="shared" si="10"/>
        <v>5565.6556193469869</v>
      </c>
      <c r="AQ44" s="86">
        <f t="shared" si="10"/>
        <v>5565.655225351903</v>
      </c>
      <c r="AR44" s="86">
        <f t="shared" si="10"/>
        <v>5565.6549956606777</v>
      </c>
      <c r="AS44" s="86">
        <f t="shared" si="10"/>
        <v>5565.6548617553135</v>
      </c>
      <c r="AT44" s="86">
        <f t="shared" si="10"/>
        <v>5565.6547836911386</v>
      </c>
      <c r="AU44" s="86">
        <f t="shared" si="10"/>
        <v>5565.6547381813207</v>
      </c>
      <c r="AV44" s="86">
        <f t="shared" si="10"/>
        <v>5565.6547116499378</v>
      </c>
      <c r="AW44" s="86">
        <f t="shared" si="10"/>
        <v>5565.6546961827698</v>
      </c>
      <c r="AX44" s="86">
        <f t="shared" si="10"/>
        <v>5565.654687165621</v>
      </c>
      <c r="AY44" s="86">
        <f t="shared" si="10"/>
        <v>5565.6546819088362</v>
      </c>
      <c r="AZ44" s="86">
        <f t="shared" si="10"/>
        <v>5565.6546788443839</v>
      </c>
      <c r="BA44" s="86">
        <f t="shared" si="10"/>
        <v>5565.6546770576324</v>
      </c>
      <c r="BB44" s="88">
        <f t="shared" si="11"/>
        <v>617140.84820683836</v>
      </c>
    </row>
    <row r="45" spans="1:58">
      <c r="A45" s="4" t="s">
        <v>210</v>
      </c>
      <c r="B45" s="3">
        <v>9283110</v>
      </c>
      <c r="C45" s="86"/>
      <c r="D45" s="86">
        <f t="shared" si="6"/>
        <v>0</v>
      </c>
      <c r="E45" s="86">
        <f t="shared" si="6"/>
        <v>0</v>
      </c>
      <c r="F45" s="86">
        <f t="shared" si="6"/>
        <v>0</v>
      </c>
      <c r="G45" s="86">
        <f t="shared" si="6"/>
        <v>0</v>
      </c>
      <c r="H45" s="86">
        <f t="shared" si="6"/>
        <v>0</v>
      </c>
      <c r="I45" s="86">
        <f t="shared" si="6"/>
        <v>0</v>
      </c>
      <c r="J45" s="86">
        <f t="shared" si="6"/>
        <v>0</v>
      </c>
      <c r="K45" s="86">
        <f t="shared" si="6"/>
        <v>0</v>
      </c>
      <c r="L45" s="86">
        <f t="shared" si="6"/>
        <v>0</v>
      </c>
      <c r="M45" s="86">
        <f t="shared" si="6"/>
        <v>0</v>
      </c>
      <c r="N45" s="86">
        <f t="shared" si="7"/>
        <v>0</v>
      </c>
      <c r="O45" s="86">
        <f t="shared" si="7"/>
        <v>0</v>
      </c>
      <c r="P45" s="86">
        <f t="shared" si="7"/>
        <v>0</v>
      </c>
      <c r="Q45" s="86">
        <f t="shared" si="7"/>
        <v>0</v>
      </c>
      <c r="R45" s="86">
        <f t="shared" si="7"/>
        <v>0</v>
      </c>
      <c r="S45" s="86">
        <f t="shared" si="7"/>
        <v>0</v>
      </c>
      <c r="T45" s="86">
        <f t="shared" si="7"/>
        <v>0</v>
      </c>
      <c r="U45" s="86">
        <f t="shared" si="7"/>
        <v>0</v>
      </c>
      <c r="V45" s="86">
        <f t="shared" si="7"/>
        <v>0</v>
      </c>
      <c r="W45" s="86">
        <f t="shared" si="7"/>
        <v>0</v>
      </c>
      <c r="X45" s="86">
        <f t="shared" si="8"/>
        <v>0</v>
      </c>
      <c r="Y45" s="86">
        <f t="shared" si="8"/>
        <v>0</v>
      </c>
      <c r="Z45" s="86">
        <f t="shared" si="8"/>
        <v>0</v>
      </c>
      <c r="AA45" s="86">
        <f t="shared" si="8"/>
        <v>0</v>
      </c>
      <c r="AB45" s="86">
        <f t="shared" si="8"/>
        <v>0</v>
      </c>
      <c r="AC45" s="86">
        <f t="shared" si="8"/>
        <v>0</v>
      </c>
      <c r="AD45" s="86">
        <f t="shared" si="8"/>
        <v>0</v>
      </c>
      <c r="AE45" s="86">
        <f t="shared" si="8"/>
        <v>0</v>
      </c>
      <c r="AF45" s="86">
        <f t="shared" si="8"/>
        <v>0</v>
      </c>
      <c r="AG45" s="86">
        <f t="shared" si="8"/>
        <v>0</v>
      </c>
      <c r="AH45" s="86">
        <f t="shared" si="9"/>
        <v>0</v>
      </c>
      <c r="AI45" s="86">
        <f t="shared" si="9"/>
        <v>0</v>
      </c>
      <c r="AJ45" s="86">
        <f t="shared" si="9"/>
        <v>0</v>
      </c>
      <c r="AK45" s="86">
        <f t="shared" si="9"/>
        <v>0</v>
      </c>
      <c r="AL45" s="86">
        <f t="shared" si="9"/>
        <v>0</v>
      </c>
      <c r="AM45" s="86">
        <f t="shared" si="9"/>
        <v>0</v>
      </c>
      <c r="AN45" s="86"/>
      <c r="AO45" s="86"/>
      <c r="AP45" s="86">
        <f t="shared" si="10"/>
        <v>0</v>
      </c>
      <c r="AQ45" s="86">
        <f t="shared" si="10"/>
        <v>0</v>
      </c>
      <c r="AR45" s="86">
        <f t="shared" si="10"/>
        <v>0</v>
      </c>
      <c r="AS45" s="86">
        <f t="shared" si="10"/>
        <v>0</v>
      </c>
      <c r="AT45" s="86">
        <f t="shared" si="10"/>
        <v>0</v>
      </c>
      <c r="AU45" s="86">
        <f t="shared" si="10"/>
        <v>0</v>
      </c>
      <c r="AV45" s="86">
        <f t="shared" si="10"/>
        <v>0</v>
      </c>
      <c r="AW45" s="86">
        <f t="shared" si="10"/>
        <v>0</v>
      </c>
      <c r="AX45" s="86">
        <f t="shared" si="10"/>
        <v>0</v>
      </c>
      <c r="AY45" s="86">
        <f t="shared" si="10"/>
        <v>0</v>
      </c>
      <c r="AZ45" s="86">
        <f t="shared" si="10"/>
        <v>0</v>
      </c>
      <c r="BA45" s="86">
        <f t="shared" si="10"/>
        <v>0</v>
      </c>
      <c r="BB45" s="88">
        <f t="shared" si="11"/>
        <v>0</v>
      </c>
    </row>
    <row r="46" spans="1:58">
      <c r="A46" s="4" t="s">
        <v>211</v>
      </c>
      <c r="B46" s="3">
        <v>9283210</v>
      </c>
      <c r="C46" s="86"/>
      <c r="D46" s="86">
        <f t="shared" si="6"/>
        <v>0</v>
      </c>
      <c r="E46" s="86">
        <f t="shared" si="6"/>
        <v>0</v>
      </c>
      <c r="F46" s="86">
        <f t="shared" si="6"/>
        <v>0</v>
      </c>
      <c r="G46" s="86">
        <f t="shared" si="6"/>
        <v>0</v>
      </c>
      <c r="H46" s="86">
        <f t="shared" si="6"/>
        <v>0</v>
      </c>
      <c r="I46" s="86">
        <f t="shared" si="6"/>
        <v>0</v>
      </c>
      <c r="J46" s="86">
        <f t="shared" si="6"/>
        <v>0</v>
      </c>
      <c r="K46" s="86">
        <f t="shared" si="6"/>
        <v>0</v>
      </c>
      <c r="L46" s="86">
        <f t="shared" si="6"/>
        <v>0</v>
      </c>
      <c r="M46" s="86">
        <f t="shared" si="6"/>
        <v>0</v>
      </c>
      <c r="N46" s="86">
        <f t="shared" si="7"/>
        <v>0</v>
      </c>
      <c r="O46" s="86">
        <f t="shared" si="7"/>
        <v>0</v>
      </c>
      <c r="P46" s="86">
        <f t="shared" si="7"/>
        <v>0</v>
      </c>
      <c r="Q46" s="86">
        <f t="shared" si="7"/>
        <v>0</v>
      </c>
      <c r="R46" s="86">
        <f t="shared" si="7"/>
        <v>0</v>
      </c>
      <c r="S46" s="86">
        <f t="shared" si="7"/>
        <v>0</v>
      </c>
      <c r="T46" s="86">
        <f t="shared" si="7"/>
        <v>0</v>
      </c>
      <c r="U46" s="86">
        <f t="shared" si="7"/>
        <v>0</v>
      </c>
      <c r="V46" s="86">
        <f t="shared" si="7"/>
        <v>0</v>
      </c>
      <c r="W46" s="86">
        <f t="shared" si="7"/>
        <v>0</v>
      </c>
      <c r="X46" s="86">
        <f t="shared" si="8"/>
        <v>0</v>
      </c>
      <c r="Y46" s="86">
        <f t="shared" si="8"/>
        <v>0</v>
      </c>
      <c r="Z46" s="86">
        <f t="shared" si="8"/>
        <v>0</v>
      </c>
      <c r="AA46" s="86">
        <f t="shared" si="8"/>
        <v>0</v>
      </c>
      <c r="AB46" s="86">
        <f t="shared" si="8"/>
        <v>0</v>
      </c>
      <c r="AC46" s="86">
        <f t="shared" si="8"/>
        <v>0</v>
      </c>
      <c r="AD46" s="86">
        <f t="shared" si="8"/>
        <v>0</v>
      </c>
      <c r="AE46" s="86">
        <f t="shared" si="8"/>
        <v>0</v>
      </c>
      <c r="AF46" s="86">
        <f t="shared" si="8"/>
        <v>0</v>
      </c>
      <c r="AG46" s="86">
        <f t="shared" si="8"/>
        <v>0</v>
      </c>
      <c r="AH46" s="86">
        <f t="shared" si="9"/>
        <v>0</v>
      </c>
      <c r="AI46" s="86">
        <f t="shared" si="9"/>
        <v>0</v>
      </c>
      <c r="AJ46" s="86">
        <f t="shared" si="9"/>
        <v>0</v>
      </c>
      <c r="AK46" s="86">
        <f t="shared" si="9"/>
        <v>0</v>
      </c>
      <c r="AL46" s="86">
        <f t="shared" si="9"/>
        <v>0</v>
      </c>
      <c r="AM46" s="86">
        <f t="shared" si="9"/>
        <v>0</v>
      </c>
      <c r="AN46" s="86"/>
      <c r="AO46" s="86"/>
      <c r="AP46" s="86">
        <f t="shared" si="10"/>
        <v>0</v>
      </c>
      <c r="AQ46" s="86">
        <f t="shared" si="10"/>
        <v>0</v>
      </c>
      <c r="AR46" s="86">
        <f t="shared" si="10"/>
        <v>0</v>
      </c>
      <c r="AS46" s="86">
        <f t="shared" si="10"/>
        <v>0</v>
      </c>
      <c r="AT46" s="86">
        <f t="shared" si="10"/>
        <v>0</v>
      </c>
      <c r="AU46" s="86">
        <f t="shared" si="10"/>
        <v>0</v>
      </c>
      <c r="AV46" s="86">
        <f t="shared" si="10"/>
        <v>0</v>
      </c>
      <c r="AW46" s="86">
        <f t="shared" si="10"/>
        <v>0</v>
      </c>
      <c r="AX46" s="86">
        <f t="shared" si="10"/>
        <v>0</v>
      </c>
      <c r="AY46" s="86">
        <f t="shared" si="10"/>
        <v>0</v>
      </c>
      <c r="AZ46" s="86">
        <f t="shared" si="10"/>
        <v>0</v>
      </c>
      <c r="BA46" s="86">
        <f t="shared" si="10"/>
        <v>0</v>
      </c>
      <c r="BB46" s="88">
        <f t="shared" si="11"/>
        <v>0</v>
      </c>
    </row>
    <row r="49" spans="1:70">
      <c r="A49" s="332" t="s">
        <v>279</v>
      </c>
    </row>
    <row r="50" spans="1:70">
      <c r="A50" s="4" t="s">
        <v>207</v>
      </c>
      <c r="B50" s="3">
        <v>9182310</v>
      </c>
      <c r="C50" s="86">
        <f>+SUMIF($B$13:$B$33,$B50,C$13:C$33)</f>
        <v>0</v>
      </c>
      <c r="D50" s="88">
        <f t="shared" ref="D50:BA50" si="12">+C50+D37</f>
        <v>0</v>
      </c>
      <c r="E50" s="88">
        <f t="shared" si="12"/>
        <v>0</v>
      </c>
      <c r="F50" s="88">
        <f t="shared" si="12"/>
        <v>0</v>
      </c>
      <c r="G50" s="88">
        <f t="shared" si="12"/>
        <v>0</v>
      </c>
      <c r="H50" s="88">
        <f t="shared" si="12"/>
        <v>0</v>
      </c>
      <c r="I50" s="88">
        <f t="shared" si="12"/>
        <v>0</v>
      </c>
      <c r="J50" s="88">
        <f t="shared" si="12"/>
        <v>0</v>
      </c>
      <c r="K50" s="88">
        <f t="shared" si="12"/>
        <v>0</v>
      </c>
      <c r="L50" s="88">
        <f t="shared" si="12"/>
        <v>0</v>
      </c>
      <c r="M50" s="88">
        <f t="shared" si="12"/>
        <v>0</v>
      </c>
      <c r="N50" s="88">
        <f t="shared" si="12"/>
        <v>0</v>
      </c>
      <c r="O50" s="88">
        <f t="shared" si="12"/>
        <v>0</v>
      </c>
      <c r="P50" s="88">
        <f t="shared" si="12"/>
        <v>0</v>
      </c>
      <c r="Q50" s="88">
        <f t="shared" si="12"/>
        <v>0</v>
      </c>
      <c r="R50" s="88">
        <f t="shared" si="12"/>
        <v>0</v>
      </c>
      <c r="S50" s="88">
        <f t="shared" si="12"/>
        <v>0</v>
      </c>
      <c r="T50" s="88">
        <f t="shared" si="12"/>
        <v>0</v>
      </c>
      <c r="U50" s="88">
        <f t="shared" si="12"/>
        <v>0</v>
      </c>
      <c r="V50" s="88">
        <f t="shared" si="12"/>
        <v>0</v>
      </c>
      <c r="W50" s="88">
        <f t="shared" si="12"/>
        <v>0</v>
      </c>
      <c r="X50" s="88">
        <f t="shared" si="12"/>
        <v>0</v>
      </c>
      <c r="Y50" s="88">
        <f t="shared" si="12"/>
        <v>0</v>
      </c>
      <c r="Z50" s="88">
        <f t="shared" si="12"/>
        <v>0</v>
      </c>
      <c r="AA50" s="88">
        <f t="shared" si="12"/>
        <v>0</v>
      </c>
      <c r="AB50" s="88">
        <f t="shared" si="12"/>
        <v>0</v>
      </c>
      <c r="AC50" s="88">
        <f t="shared" si="12"/>
        <v>0</v>
      </c>
      <c r="AD50" s="88">
        <f t="shared" si="12"/>
        <v>0</v>
      </c>
      <c r="AE50" s="88">
        <f t="shared" si="12"/>
        <v>0</v>
      </c>
      <c r="AF50" s="88">
        <f t="shared" si="12"/>
        <v>0</v>
      </c>
      <c r="AG50" s="88">
        <f t="shared" si="12"/>
        <v>0</v>
      </c>
      <c r="AH50" s="88">
        <f t="shared" si="12"/>
        <v>0</v>
      </c>
      <c r="AI50" s="88">
        <f t="shared" si="12"/>
        <v>0</v>
      </c>
      <c r="AJ50" s="88">
        <f t="shared" si="12"/>
        <v>0</v>
      </c>
      <c r="AK50" s="88">
        <f t="shared" si="12"/>
        <v>0</v>
      </c>
      <c r="AL50" s="88">
        <f t="shared" si="12"/>
        <v>0</v>
      </c>
      <c r="AM50" s="88">
        <f t="shared" si="12"/>
        <v>0</v>
      </c>
      <c r="AN50" s="88"/>
      <c r="AO50" s="88"/>
      <c r="AP50" s="88">
        <f t="shared" ref="AP50:AP59" si="13">+AM50+AP37</f>
        <v>0</v>
      </c>
      <c r="AQ50" s="88">
        <f t="shared" si="12"/>
        <v>0</v>
      </c>
      <c r="AR50" s="88">
        <f t="shared" si="12"/>
        <v>0</v>
      </c>
      <c r="AS50" s="88">
        <f t="shared" si="12"/>
        <v>0</v>
      </c>
      <c r="AT50" s="88">
        <f t="shared" si="12"/>
        <v>0</v>
      </c>
      <c r="AU50" s="88">
        <f t="shared" si="12"/>
        <v>0</v>
      </c>
      <c r="AV50" s="88">
        <f t="shared" si="12"/>
        <v>0</v>
      </c>
      <c r="AW50" s="88">
        <f t="shared" si="12"/>
        <v>0</v>
      </c>
      <c r="AX50" s="88">
        <f t="shared" si="12"/>
        <v>0</v>
      </c>
      <c r="AY50" s="88">
        <f t="shared" si="12"/>
        <v>0</v>
      </c>
      <c r="AZ50" s="88">
        <f t="shared" si="12"/>
        <v>0</v>
      </c>
      <c r="BA50" s="88">
        <f t="shared" si="12"/>
        <v>0</v>
      </c>
      <c r="BC50" s="294">
        <f>+'FAS109 Calculation'!X222</f>
        <v>-1250475</v>
      </c>
      <c r="BD50" s="294">
        <f>+BA50+BC50</f>
        <v>-1250475</v>
      </c>
    </row>
    <row r="51" spans="1:70">
      <c r="A51" s="4" t="s">
        <v>208</v>
      </c>
      <c r="B51" s="3">
        <v>9190110</v>
      </c>
      <c r="C51" s="86">
        <f>+SUMIF($B$13:$B$33,$B51,C$13:C$33)</f>
        <v>0</v>
      </c>
      <c r="D51" s="88">
        <f t="shared" ref="D51:BA51" si="14">+C51+D38</f>
        <v>0</v>
      </c>
      <c r="E51" s="88">
        <f t="shared" si="14"/>
        <v>0</v>
      </c>
      <c r="F51" s="88">
        <f t="shared" si="14"/>
        <v>0</v>
      </c>
      <c r="G51" s="88">
        <f t="shared" si="14"/>
        <v>0</v>
      </c>
      <c r="H51" s="88">
        <f t="shared" si="14"/>
        <v>0</v>
      </c>
      <c r="I51" s="88">
        <f t="shared" si="14"/>
        <v>0</v>
      </c>
      <c r="J51" s="88">
        <f t="shared" si="14"/>
        <v>0</v>
      </c>
      <c r="K51" s="88">
        <f t="shared" si="14"/>
        <v>0</v>
      </c>
      <c r="L51" s="88">
        <f t="shared" si="14"/>
        <v>0</v>
      </c>
      <c r="M51" s="88">
        <f t="shared" si="14"/>
        <v>0</v>
      </c>
      <c r="N51" s="88">
        <f t="shared" si="14"/>
        <v>0</v>
      </c>
      <c r="O51" s="88">
        <f t="shared" si="14"/>
        <v>0</v>
      </c>
      <c r="P51" s="88">
        <f t="shared" si="14"/>
        <v>0</v>
      </c>
      <c r="Q51" s="88">
        <f t="shared" si="14"/>
        <v>0</v>
      </c>
      <c r="R51" s="88">
        <f t="shared" si="14"/>
        <v>0</v>
      </c>
      <c r="S51" s="88">
        <f t="shared" si="14"/>
        <v>0</v>
      </c>
      <c r="T51" s="88">
        <f t="shared" si="14"/>
        <v>0</v>
      </c>
      <c r="U51" s="88">
        <f t="shared" si="14"/>
        <v>0</v>
      </c>
      <c r="V51" s="88">
        <f t="shared" si="14"/>
        <v>0</v>
      </c>
      <c r="W51" s="88">
        <f t="shared" si="14"/>
        <v>0</v>
      </c>
      <c r="X51" s="88">
        <f t="shared" si="14"/>
        <v>0</v>
      </c>
      <c r="Y51" s="88">
        <f t="shared" si="14"/>
        <v>0</v>
      </c>
      <c r="Z51" s="88">
        <f t="shared" si="14"/>
        <v>0</v>
      </c>
      <c r="AA51" s="88">
        <f t="shared" si="14"/>
        <v>0</v>
      </c>
      <c r="AB51" s="88">
        <f t="shared" si="14"/>
        <v>0</v>
      </c>
      <c r="AC51" s="88">
        <f t="shared" si="14"/>
        <v>0</v>
      </c>
      <c r="AD51" s="88">
        <f t="shared" si="14"/>
        <v>0</v>
      </c>
      <c r="AE51" s="88">
        <f t="shared" si="14"/>
        <v>0</v>
      </c>
      <c r="AF51" s="88">
        <f t="shared" si="14"/>
        <v>0</v>
      </c>
      <c r="AG51" s="88">
        <f t="shared" si="14"/>
        <v>0</v>
      </c>
      <c r="AH51" s="88">
        <f t="shared" si="14"/>
        <v>0</v>
      </c>
      <c r="AI51" s="88">
        <f t="shared" si="14"/>
        <v>0</v>
      </c>
      <c r="AJ51" s="88">
        <f t="shared" si="14"/>
        <v>0</v>
      </c>
      <c r="AK51" s="88">
        <f t="shared" si="14"/>
        <v>0</v>
      </c>
      <c r="AL51" s="88">
        <f t="shared" si="14"/>
        <v>0</v>
      </c>
      <c r="AM51" s="88">
        <f t="shared" si="14"/>
        <v>0</v>
      </c>
      <c r="AN51" s="88"/>
      <c r="AO51" s="88"/>
      <c r="AP51" s="88">
        <f t="shared" si="13"/>
        <v>0</v>
      </c>
      <c r="AQ51" s="88">
        <f t="shared" si="14"/>
        <v>0</v>
      </c>
      <c r="AR51" s="88">
        <f t="shared" si="14"/>
        <v>0</v>
      </c>
      <c r="AS51" s="88">
        <f t="shared" si="14"/>
        <v>0</v>
      </c>
      <c r="AT51" s="88">
        <f t="shared" si="14"/>
        <v>0</v>
      </c>
      <c r="AU51" s="88">
        <f t="shared" si="14"/>
        <v>0</v>
      </c>
      <c r="AV51" s="88">
        <f t="shared" si="14"/>
        <v>0</v>
      </c>
      <c r="AW51" s="88">
        <f t="shared" si="14"/>
        <v>0</v>
      </c>
      <c r="AX51" s="88">
        <f t="shared" si="14"/>
        <v>0</v>
      </c>
      <c r="AY51" s="88">
        <f t="shared" si="14"/>
        <v>0</v>
      </c>
      <c r="AZ51" s="88">
        <f t="shared" si="14"/>
        <v>0</v>
      </c>
      <c r="BA51" s="88">
        <f t="shared" si="14"/>
        <v>0</v>
      </c>
      <c r="BC51" s="294">
        <f>+'FAS109 Calculation'!Q222</f>
        <v>-1854371</v>
      </c>
      <c r="BD51" s="294">
        <f t="shared" ref="BD51:BD59" si="15">+BA51+BC51</f>
        <v>-1854371</v>
      </c>
    </row>
    <row r="52" spans="1:70">
      <c r="A52" s="4" t="s">
        <v>209</v>
      </c>
      <c r="B52" s="3">
        <v>9190210</v>
      </c>
      <c r="C52" s="86">
        <f>+SUMIF($B$13:$B$33,$B52,C$13:C$33)</f>
        <v>0</v>
      </c>
      <c r="D52" s="88">
        <f t="shared" ref="D52:BA52" si="16">+C52+D39</f>
        <v>0</v>
      </c>
      <c r="E52" s="88">
        <f t="shared" si="16"/>
        <v>0</v>
      </c>
      <c r="F52" s="88">
        <f t="shared" si="16"/>
        <v>0</v>
      </c>
      <c r="G52" s="88">
        <f t="shared" si="16"/>
        <v>0</v>
      </c>
      <c r="H52" s="88">
        <f t="shared" si="16"/>
        <v>0</v>
      </c>
      <c r="I52" s="88">
        <f t="shared" si="16"/>
        <v>0</v>
      </c>
      <c r="J52" s="88">
        <f t="shared" si="16"/>
        <v>0</v>
      </c>
      <c r="K52" s="88">
        <f t="shared" si="16"/>
        <v>0</v>
      </c>
      <c r="L52" s="88">
        <f t="shared" si="16"/>
        <v>0</v>
      </c>
      <c r="M52" s="88">
        <f t="shared" si="16"/>
        <v>0</v>
      </c>
      <c r="N52" s="88">
        <f t="shared" si="16"/>
        <v>0</v>
      </c>
      <c r="O52" s="88">
        <f t="shared" si="16"/>
        <v>0</v>
      </c>
      <c r="P52" s="88">
        <f t="shared" si="16"/>
        <v>0</v>
      </c>
      <c r="Q52" s="88">
        <f t="shared" si="16"/>
        <v>0</v>
      </c>
      <c r="R52" s="88">
        <f t="shared" si="16"/>
        <v>0</v>
      </c>
      <c r="S52" s="88">
        <f t="shared" si="16"/>
        <v>0</v>
      </c>
      <c r="T52" s="88">
        <f t="shared" si="16"/>
        <v>0</v>
      </c>
      <c r="U52" s="88">
        <f t="shared" si="16"/>
        <v>0</v>
      </c>
      <c r="V52" s="88">
        <f t="shared" si="16"/>
        <v>0</v>
      </c>
      <c r="W52" s="88">
        <f t="shared" si="16"/>
        <v>0</v>
      </c>
      <c r="X52" s="88">
        <f t="shared" si="16"/>
        <v>0</v>
      </c>
      <c r="Y52" s="88">
        <f t="shared" si="16"/>
        <v>0</v>
      </c>
      <c r="Z52" s="88">
        <f t="shared" si="16"/>
        <v>0</v>
      </c>
      <c r="AA52" s="88">
        <f t="shared" si="16"/>
        <v>0</v>
      </c>
      <c r="AB52" s="88">
        <f t="shared" si="16"/>
        <v>0</v>
      </c>
      <c r="AC52" s="88">
        <f t="shared" si="16"/>
        <v>0</v>
      </c>
      <c r="AD52" s="88">
        <f t="shared" si="16"/>
        <v>0</v>
      </c>
      <c r="AE52" s="88">
        <f t="shared" si="16"/>
        <v>0</v>
      </c>
      <c r="AF52" s="88">
        <f t="shared" si="16"/>
        <v>0</v>
      </c>
      <c r="AG52" s="88">
        <f t="shared" si="16"/>
        <v>0</v>
      </c>
      <c r="AH52" s="88">
        <f t="shared" si="16"/>
        <v>0</v>
      </c>
      <c r="AI52" s="88">
        <f t="shared" si="16"/>
        <v>0</v>
      </c>
      <c r="AJ52" s="88">
        <f t="shared" si="16"/>
        <v>0</v>
      </c>
      <c r="AK52" s="88">
        <f t="shared" si="16"/>
        <v>0</v>
      </c>
      <c r="AL52" s="88">
        <f t="shared" si="16"/>
        <v>0</v>
      </c>
      <c r="AM52" s="88">
        <f t="shared" si="16"/>
        <v>0</v>
      </c>
      <c r="AN52" s="88"/>
      <c r="AO52" s="88"/>
      <c r="AP52" s="88">
        <f t="shared" si="13"/>
        <v>0</v>
      </c>
      <c r="AQ52" s="88">
        <f t="shared" si="16"/>
        <v>0</v>
      </c>
      <c r="AR52" s="88">
        <f t="shared" si="16"/>
        <v>0</v>
      </c>
      <c r="AS52" s="88">
        <f t="shared" si="16"/>
        <v>0</v>
      </c>
      <c r="AT52" s="88">
        <f t="shared" si="16"/>
        <v>0</v>
      </c>
      <c r="AU52" s="88">
        <f t="shared" si="16"/>
        <v>0</v>
      </c>
      <c r="AV52" s="88">
        <f t="shared" si="16"/>
        <v>0</v>
      </c>
      <c r="AW52" s="88">
        <f t="shared" si="16"/>
        <v>0</v>
      </c>
      <c r="AX52" s="88">
        <f t="shared" si="16"/>
        <v>0</v>
      </c>
      <c r="AY52" s="88">
        <f t="shared" si="16"/>
        <v>0</v>
      </c>
      <c r="AZ52" s="88">
        <f t="shared" si="16"/>
        <v>0</v>
      </c>
      <c r="BA52" s="88">
        <f t="shared" si="16"/>
        <v>0</v>
      </c>
      <c r="BC52" s="294">
        <f>+'FAS109 Calculation'!R222</f>
        <v>-513935</v>
      </c>
      <c r="BD52" s="294">
        <f t="shared" si="15"/>
        <v>-513935</v>
      </c>
    </row>
    <row r="53" spans="1:70">
      <c r="A53" s="301" t="s">
        <v>266</v>
      </c>
      <c r="B53" s="296">
        <v>9236110</v>
      </c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>
        <f t="shared" si="13"/>
        <v>-0.96684141866862772</v>
      </c>
      <c r="AQ53" s="88">
        <f t="shared" ref="AQ53:BA53" si="17">+AP53+AQ40</f>
        <v>-1.5304906088858843</v>
      </c>
      <c r="AR53" s="88">
        <f t="shared" si="17"/>
        <v>-1.8590868026018144</v>
      </c>
      <c r="AS53" s="88">
        <f t="shared" si="17"/>
        <v>-2.0506518032401799</v>
      </c>
      <c r="AT53" s="88">
        <f t="shared" si="17"/>
        <v>-2.1623303644359111</v>
      </c>
      <c r="AU53" s="88">
        <f t="shared" si="17"/>
        <v>-2.2274367291480304</v>
      </c>
      <c r="AV53" s="88">
        <f t="shared" si="17"/>
        <v>-2.2653924364596607</v>
      </c>
      <c r="AW53" s="88">
        <f t="shared" si="17"/>
        <v>-2.2875198539346457</v>
      </c>
      <c r="AX53" s="88">
        <f t="shared" si="17"/>
        <v>-2.3004196956753731</v>
      </c>
      <c r="AY53" s="88">
        <f t="shared" si="17"/>
        <v>-2.3079400442540647</v>
      </c>
      <c r="AZ53" s="88">
        <f t="shared" si="17"/>
        <v>-2.312324257940054</v>
      </c>
      <c r="BA53" s="88">
        <f t="shared" si="17"/>
        <v>-2.3148801650851967</v>
      </c>
      <c r="BC53" s="294">
        <f>-+'&lt;2&gt; Unamortized ITC Bal Summary'!CV21</f>
        <v>8961981.1494269241</v>
      </c>
      <c r="BD53" s="294">
        <f t="shared" si="15"/>
        <v>8961978.8345467597</v>
      </c>
    </row>
    <row r="54" spans="1:70">
      <c r="A54" s="4" t="s">
        <v>206</v>
      </c>
      <c r="B54" s="3">
        <v>9254100</v>
      </c>
      <c r="C54" s="86">
        <f t="shared" ref="C54:C59" si="18">+SUMIF($B$13:$B$33,$B54,C$13:C$33)</f>
        <v>0</v>
      </c>
      <c r="D54" s="88">
        <f t="shared" ref="D54:BA54" si="19">+C54+D41</f>
        <v>0</v>
      </c>
      <c r="E54" s="88">
        <f t="shared" si="19"/>
        <v>0</v>
      </c>
      <c r="F54" s="88">
        <f t="shared" si="19"/>
        <v>0</v>
      </c>
      <c r="G54" s="88">
        <f t="shared" si="19"/>
        <v>0</v>
      </c>
      <c r="H54" s="88">
        <f t="shared" si="19"/>
        <v>0</v>
      </c>
      <c r="I54" s="88">
        <f t="shared" si="19"/>
        <v>0</v>
      </c>
      <c r="J54" s="88">
        <f t="shared" si="19"/>
        <v>0</v>
      </c>
      <c r="K54" s="88">
        <f t="shared" si="19"/>
        <v>0</v>
      </c>
      <c r="L54" s="88">
        <f t="shared" si="19"/>
        <v>0</v>
      </c>
      <c r="M54" s="88">
        <f t="shared" si="19"/>
        <v>0</v>
      </c>
      <c r="N54" s="88">
        <f t="shared" si="19"/>
        <v>0</v>
      </c>
      <c r="O54" s="88">
        <f t="shared" si="19"/>
        <v>0</v>
      </c>
      <c r="P54" s="88">
        <f t="shared" si="19"/>
        <v>0</v>
      </c>
      <c r="Q54" s="88">
        <f t="shared" si="19"/>
        <v>0</v>
      </c>
      <c r="R54" s="88">
        <f t="shared" si="19"/>
        <v>0</v>
      </c>
      <c r="S54" s="88">
        <f t="shared" si="19"/>
        <v>0</v>
      </c>
      <c r="T54" s="88">
        <f t="shared" si="19"/>
        <v>0</v>
      </c>
      <c r="U54" s="88">
        <f t="shared" si="19"/>
        <v>0</v>
      </c>
      <c r="V54" s="88">
        <f t="shared" si="19"/>
        <v>0</v>
      </c>
      <c r="W54" s="88">
        <f t="shared" si="19"/>
        <v>0</v>
      </c>
      <c r="X54" s="88">
        <f t="shared" si="19"/>
        <v>0</v>
      </c>
      <c r="Y54" s="88">
        <f t="shared" si="19"/>
        <v>0</v>
      </c>
      <c r="Z54" s="88">
        <f t="shared" si="19"/>
        <v>0</v>
      </c>
      <c r="AA54" s="88">
        <f t="shared" si="19"/>
        <v>0</v>
      </c>
      <c r="AB54" s="88">
        <f t="shared" si="19"/>
        <v>0</v>
      </c>
      <c r="AC54" s="88">
        <f t="shared" si="19"/>
        <v>0</v>
      </c>
      <c r="AD54" s="88">
        <f t="shared" si="19"/>
        <v>0</v>
      </c>
      <c r="AE54" s="88">
        <f t="shared" si="19"/>
        <v>0</v>
      </c>
      <c r="AF54" s="88">
        <f t="shared" si="19"/>
        <v>0</v>
      </c>
      <c r="AG54" s="88">
        <f t="shared" si="19"/>
        <v>0</v>
      </c>
      <c r="AH54" s="88">
        <f t="shared" si="19"/>
        <v>0</v>
      </c>
      <c r="AI54" s="88">
        <f t="shared" si="19"/>
        <v>0</v>
      </c>
      <c r="AJ54" s="88">
        <f t="shared" si="19"/>
        <v>0</v>
      </c>
      <c r="AK54" s="88">
        <f t="shared" si="19"/>
        <v>0</v>
      </c>
      <c r="AL54" s="88">
        <f t="shared" si="19"/>
        <v>0</v>
      </c>
      <c r="AM54" s="88">
        <f t="shared" si="19"/>
        <v>0</v>
      </c>
      <c r="AN54" s="88"/>
      <c r="AO54" s="88"/>
      <c r="AP54" s="88">
        <f t="shared" si="13"/>
        <v>0</v>
      </c>
      <c r="AQ54" s="88">
        <f t="shared" si="19"/>
        <v>0</v>
      </c>
      <c r="AR54" s="88">
        <f t="shared" si="19"/>
        <v>0</v>
      </c>
      <c r="AS54" s="88">
        <f t="shared" si="19"/>
        <v>0</v>
      </c>
      <c r="AT54" s="88">
        <f t="shared" si="19"/>
        <v>0</v>
      </c>
      <c r="AU54" s="88">
        <f t="shared" si="19"/>
        <v>0</v>
      </c>
      <c r="AV54" s="88">
        <f t="shared" si="19"/>
        <v>0</v>
      </c>
      <c r="AW54" s="88">
        <f t="shared" si="19"/>
        <v>0</v>
      </c>
      <c r="AX54" s="88">
        <f t="shared" si="19"/>
        <v>0</v>
      </c>
      <c r="AY54" s="88">
        <f t="shared" si="19"/>
        <v>0</v>
      </c>
      <c r="AZ54" s="88">
        <f t="shared" si="19"/>
        <v>0</v>
      </c>
      <c r="BA54" s="88">
        <f t="shared" si="19"/>
        <v>0</v>
      </c>
      <c r="BC54" s="294">
        <f>+'FAS109 Calculation'!Y222</f>
        <v>2019455.4824873265</v>
      </c>
      <c r="BD54" s="294">
        <f t="shared" si="15"/>
        <v>2019455.4824873265</v>
      </c>
    </row>
    <row r="55" spans="1:70">
      <c r="A55" s="295" t="s">
        <v>201</v>
      </c>
      <c r="B55" s="363">
        <v>9255000</v>
      </c>
      <c r="C55" s="364">
        <f t="shared" si="18"/>
        <v>7150637.4580583377</v>
      </c>
      <c r="D55" s="365">
        <f t="shared" ref="D55:BA55" si="20">+C55+D42</f>
        <v>7129736.9596750047</v>
      </c>
      <c r="E55" s="365">
        <f t="shared" si="20"/>
        <v>7113050.4122666689</v>
      </c>
      <c r="F55" s="365">
        <f t="shared" si="20"/>
        <v>7176280.8561333362</v>
      </c>
      <c r="G55" s="365">
        <f t="shared" si="20"/>
        <v>7162813.3866166705</v>
      </c>
      <c r="H55" s="365">
        <f t="shared" si="20"/>
        <v>7141645.3791000042</v>
      </c>
      <c r="I55" s="365">
        <f t="shared" si="20"/>
        <v>7121968.7144250041</v>
      </c>
      <c r="J55" s="365">
        <f t="shared" si="20"/>
        <v>7100796.5527500045</v>
      </c>
      <c r="K55" s="365">
        <f t="shared" si="20"/>
        <v>7210114.7671333374</v>
      </c>
      <c r="L55" s="365">
        <f t="shared" si="20"/>
        <v>7324815.9278083378</v>
      </c>
      <c r="M55" s="365">
        <f t="shared" si="20"/>
        <v>7601701.908685552</v>
      </c>
      <c r="N55" s="365">
        <f t="shared" si="20"/>
        <v>7777281.978449529</v>
      </c>
      <c r="O55" s="365">
        <f t="shared" si="20"/>
        <v>7895828.4212233238</v>
      </c>
      <c r="P55" s="365">
        <f t="shared" si="20"/>
        <v>7995234.7892470807</v>
      </c>
      <c r="Q55" s="365">
        <f t="shared" si="20"/>
        <v>8069443.0560616683</v>
      </c>
      <c r="R55" s="365">
        <f t="shared" si="20"/>
        <v>8117271.1098351143</v>
      </c>
      <c r="S55" s="365">
        <f t="shared" si="20"/>
        <v>8138811.610070155</v>
      </c>
      <c r="T55" s="365">
        <f t="shared" si="20"/>
        <v>8145015.8590204148</v>
      </c>
      <c r="U55" s="365">
        <f t="shared" si="20"/>
        <v>8142268.246642258</v>
      </c>
      <c r="V55" s="365">
        <f t="shared" si="20"/>
        <v>8133416.387058611</v>
      </c>
      <c r="W55" s="365">
        <f>+V55+W42</f>
        <v>8117874.4702294208</v>
      </c>
      <c r="X55" s="365">
        <f t="shared" si="20"/>
        <v>8098432.3839686112</v>
      </c>
      <c r="Y55" s="365">
        <f t="shared" si="20"/>
        <v>8076716.5770149864</v>
      </c>
      <c r="Z55" s="365">
        <f t="shared" si="20"/>
        <v>8053675.2364199189</v>
      </c>
      <c r="AA55" s="365">
        <f t="shared" si="20"/>
        <v>8029861.1362505741</v>
      </c>
      <c r="AB55" s="365">
        <f t="shared" si="20"/>
        <v>8005596.5327209532</v>
      </c>
      <c r="AC55" s="365">
        <f t="shared" si="20"/>
        <v>7981069.2947518779</v>
      </c>
      <c r="AD55" s="365">
        <f t="shared" si="20"/>
        <v>7956388.9461628385</v>
      </c>
      <c r="AE55" s="365">
        <f t="shared" si="20"/>
        <v>7931619.3371478114</v>
      </c>
      <c r="AF55" s="365">
        <f t="shared" si="20"/>
        <v>7906797.6910915254</v>
      </c>
      <c r="AG55" s="365">
        <f t="shared" si="20"/>
        <v>7881945.7084820289</v>
      </c>
      <c r="AH55" s="365">
        <f t="shared" si="20"/>
        <v>7857076.0402693804</v>
      </c>
      <c r="AI55" s="365">
        <f t="shared" si="20"/>
        <v>7832196.0617041821</v>
      </c>
      <c r="AJ55" s="365">
        <f t="shared" si="20"/>
        <v>7807310.072409871</v>
      </c>
      <c r="AK55" s="365">
        <f t="shared" si="20"/>
        <v>7782420.5925355889</v>
      </c>
      <c r="AL55" s="365">
        <f t="shared" si="20"/>
        <v>7757529.0641683089</v>
      </c>
      <c r="AM55" s="365">
        <f t="shared" si="20"/>
        <v>7732636.3415706232</v>
      </c>
      <c r="AO55" s="365">
        <f>SUM(AA55:AM55)/13</f>
        <v>7881726.6784050418</v>
      </c>
      <c r="AP55" s="365">
        <f t="shared" si="13"/>
        <v>7707742.9227605229</v>
      </c>
      <c r="AQ55" s="365">
        <f t="shared" si="20"/>
        <v>7682849.100758194</v>
      </c>
      <c r="AR55" s="365">
        <f t="shared" si="20"/>
        <v>7657955.041017198</v>
      </c>
      <c r="AS55" s="365">
        <f t="shared" si="20"/>
        <v>7633060.8426793171</v>
      </c>
      <c r="AT55" s="365">
        <f t="shared" si="20"/>
        <v>7608166.5635422291</v>
      </c>
      <c r="AU55" s="365">
        <f t="shared" si="20"/>
        <v>7583272.2378329448</v>
      </c>
      <c r="AV55" s="365">
        <f t="shared" si="20"/>
        <v>7558377.8849730035</v>
      </c>
      <c r="AW55" s="365">
        <f t="shared" si="20"/>
        <v>7533483.5162847722</v>
      </c>
      <c r="AX55" s="365">
        <f t="shared" si="20"/>
        <v>7508589.1383689651</v>
      </c>
      <c r="AY55" s="365">
        <f t="shared" si="20"/>
        <v>7483694.7550736647</v>
      </c>
      <c r="AZ55" s="365">
        <f t="shared" si="20"/>
        <v>7458800.3686422296</v>
      </c>
      <c r="BA55" s="365">
        <f t="shared" si="20"/>
        <v>7433905.9803824881</v>
      </c>
      <c r="BB55" s="366"/>
      <c r="BC55" s="294">
        <f>+'&lt;2&gt; Unamortized ITC Bal Summary'!CV23</f>
        <v>-7433905.9803824816</v>
      </c>
      <c r="BD55" s="294">
        <f t="shared" si="15"/>
        <v>0</v>
      </c>
      <c r="BF55" s="298">
        <f>(SUM(AP55:BA55)+AM55)/13</f>
        <v>7583271.8995297048</v>
      </c>
      <c r="BH55" s="311">
        <f>AO55*$BH$60</f>
        <v>7617325.5240921536</v>
      </c>
      <c r="BJ55" s="311">
        <f>BF55*$BJ$60</f>
        <v>7320022.9589249557</v>
      </c>
      <c r="BL55" s="311">
        <f>$AO55*$BL60</f>
        <v>7617325.5240921536</v>
      </c>
      <c r="BN55" s="311">
        <f>BF55*$BN$60</f>
        <v>7320022.9589249557</v>
      </c>
      <c r="BP55" s="311">
        <f>$AO55*BP$60</f>
        <v>7610239.184504508</v>
      </c>
      <c r="BR55" s="311">
        <f>$BF55*BR$60</f>
        <v>7316376.2222957537</v>
      </c>
    </row>
    <row r="56" spans="1:70">
      <c r="A56" s="295" t="s">
        <v>198</v>
      </c>
      <c r="B56" s="308">
        <v>9282110</v>
      </c>
      <c r="C56" s="309">
        <f t="shared" si="18"/>
        <v>1911681.7032957827</v>
      </c>
      <c r="D56" s="310">
        <f t="shared" ref="D56:BA56" si="21">+C56+D43</f>
        <v>1979361.9258486149</v>
      </c>
      <c r="E56" s="310">
        <f t="shared" si="21"/>
        <v>2047044.5130203653</v>
      </c>
      <c r="F56" s="310">
        <f t="shared" si="21"/>
        <v>2115988.0975904055</v>
      </c>
      <c r="G56" s="310">
        <f t="shared" si="21"/>
        <v>2186230.4878019323</v>
      </c>
      <c r="H56" s="310">
        <f t="shared" si="21"/>
        <v>2257823.433160237</v>
      </c>
      <c r="I56" s="310">
        <f t="shared" si="21"/>
        <v>2330782.6679908051</v>
      </c>
      <c r="J56" s="310">
        <f t="shared" si="21"/>
        <v>2372415.2131656171</v>
      </c>
      <c r="K56" s="310">
        <f t="shared" si="21"/>
        <v>2438235.8287983728</v>
      </c>
      <c r="L56" s="310">
        <f t="shared" si="21"/>
        <v>2505270.5740657267</v>
      </c>
      <c r="M56" s="310">
        <f t="shared" si="21"/>
        <v>2571801.4237797875</v>
      </c>
      <c r="N56" s="310">
        <f t="shared" si="21"/>
        <v>2637937.9275893895</v>
      </c>
      <c r="O56" s="310">
        <f t="shared" si="21"/>
        <v>2703804.5894355178</v>
      </c>
      <c r="P56" s="310">
        <f t="shared" si="21"/>
        <v>2750030.809118046</v>
      </c>
      <c r="Q56" s="310">
        <f t="shared" si="21"/>
        <v>2796081.4454704053</v>
      </c>
      <c r="R56" s="310">
        <f t="shared" si="21"/>
        <v>2841996.9237566469</v>
      </c>
      <c r="S56" s="310">
        <f t="shared" si="21"/>
        <v>2887818.6460510395</v>
      </c>
      <c r="T56" s="310">
        <f t="shared" si="21"/>
        <v>2933579.3691620631</v>
      </c>
      <c r="U56" s="310">
        <f t="shared" si="21"/>
        <v>2979298.1896532336</v>
      </c>
      <c r="V56" s="310">
        <f t="shared" si="21"/>
        <v>3025459.7130315672</v>
      </c>
      <c r="W56" s="310">
        <f t="shared" si="21"/>
        <v>3074881.5813321513</v>
      </c>
      <c r="X56" s="310">
        <f t="shared" si="21"/>
        <v>3124291.7837047796</v>
      </c>
      <c r="Y56" s="310">
        <f t="shared" si="21"/>
        <v>3173695.1850749748</v>
      </c>
      <c r="Z56" s="310">
        <f t="shared" si="21"/>
        <v>3223094.6215969152</v>
      </c>
      <c r="AA56" s="310">
        <f t="shared" si="21"/>
        <v>3272491.7466917038</v>
      </c>
      <c r="AB56" s="310">
        <f t="shared" si="21"/>
        <v>3309519.252304235</v>
      </c>
      <c r="AC56" s="310">
        <f t="shared" si="21"/>
        <v>3346545.9723420618</v>
      </c>
      <c r="AD56" s="310">
        <f t="shared" si="21"/>
        <v>3383572.2344055637</v>
      </c>
      <c r="AE56" s="310">
        <f t="shared" si="21"/>
        <v>3420598.2294792035</v>
      </c>
      <c r="AF56" s="310">
        <f t="shared" si="21"/>
        <v>3457624.0689030993</v>
      </c>
      <c r="AG56" s="310">
        <f t="shared" si="21"/>
        <v>3494649.8175863102</v>
      </c>
      <c r="AH56" s="310">
        <f t="shared" si="21"/>
        <v>3531675.5133695188</v>
      </c>
      <c r="AI56" s="310">
        <f t="shared" si="21"/>
        <v>3568701.1783130849</v>
      </c>
      <c r="AJ56" s="310">
        <f t="shared" si="21"/>
        <v>3605726.8252777574</v>
      </c>
      <c r="AK56" s="310">
        <f t="shared" si="21"/>
        <v>3642752.4617610946</v>
      </c>
      <c r="AL56" s="310">
        <f t="shared" si="21"/>
        <v>3679778.0921340236</v>
      </c>
      <c r="AM56" s="310">
        <f t="shared" si="21"/>
        <v>3716803.718944706</v>
      </c>
      <c r="AO56" s="88">
        <f>SUM(AA56:AM56)/13</f>
        <v>3494649.1624240279</v>
      </c>
      <c r="AP56" s="310">
        <f t="shared" si="13"/>
        <v>3735055.0840248205</v>
      </c>
      <c r="AQ56" s="310">
        <f t="shared" si="21"/>
        <v>3753306.4476833288</v>
      </c>
      <c r="AR56" s="310">
        <f t="shared" si="21"/>
        <v>3771557.8105130694</v>
      </c>
      <c r="AS56" s="310">
        <f t="shared" si="21"/>
        <v>3789809.1728596552</v>
      </c>
      <c r="AT56" s="310">
        <f t="shared" si="21"/>
        <v>3808060.5349245714</v>
      </c>
      <c r="AU56" s="310">
        <f t="shared" si="21"/>
        <v>3826311.8968252796</v>
      </c>
      <c r="AV56" s="310">
        <f t="shared" si="21"/>
        <v>3844563.258630258</v>
      </c>
      <c r="AW56" s="310">
        <f t="shared" si="21"/>
        <v>3862814.6203794279</v>
      </c>
      <c r="AX56" s="310">
        <f t="shared" si="21"/>
        <v>3881065.9820960625</v>
      </c>
      <c r="AY56" s="310">
        <f t="shared" si="21"/>
        <v>3899317.3437937293</v>
      </c>
      <c r="AZ56" s="310">
        <f t="shared" si="21"/>
        <v>3917568.705480339</v>
      </c>
      <c r="BA56" s="310">
        <f t="shared" si="21"/>
        <v>3935820.0671605021</v>
      </c>
      <c r="BB56" s="88"/>
      <c r="BC56" s="294">
        <f>+'&lt;1&gt; Deferred Tax Calculation'!CV50+'&lt;1&gt; Deferred Tax Calculation'!CV61+'FAS109 Calculation'!S222</f>
        <v>-2856011.5496478304</v>
      </c>
      <c r="BD56" s="294">
        <f t="shared" si="15"/>
        <v>1079808.5175126716</v>
      </c>
      <c r="BF56" s="298">
        <f>(SUM(AP56:BA56)+AM56)/13</f>
        <v>3826311.8956396729</v>
      </c>
      <c r="BH56" s="311">
        <f>AO56*$BH$60</f>
        <v>3377417.3285677363</v>
      </c>
      <c r="BJ56" s="311">
        <f>BF56*$BJ$60</f>
        <v>3693483.6697372152</v>
      </c>
      <c r="BL56" s="311">
        <f t="shared" ref="BL56:BL57" si="22">AO56*$BL$60</f>
        <v>3377417.3285677363</v>
      </c>
      <c r="BN56" s="311">
        <f>BF56*$BN$60</f>
        <v>3693483.6697372152</v>
      </c>
      <c r="BP56" s="311">
        <f t="shared" ref="BP56:BP57" si="23">$AO56*BP$60</f>
        <v>3374275.343097412</v>
      </c>
      <c r="BR56" s="311">
        <f>$BF56*BR$60</f>
        <v>3691643.6260292414</v>
      </c>
    </row>
    <row r="57" spans="1:70">
      <c r="A57" s="295" t="s">
        <v>199</v>
      </c>
      <c r="B57" s="308">
        <v>9282210</v>
      </c>
      <c r="C57" s="309">
        <f t="shared" si="18"/>
        <v>473663.40321078629</v>
      </c>
      <c r="D57" s="310">
        <f t="shared" ref="D57:BA57" si="24">+C57+D44</f>
        <v>493814.27893965133</v>
      </c>
      <c r="E57" s="310">
        <f t="shared" si="24"/>
        <v>513965.81001767487</v>
      </c>
      <c r="F57" s="310">
        <f t="shared" si="24"/>
        <v>534466.82387174247</v>
      </c>
      <c r="G57" s="310">
        <f t="shared" si="24"/>
        <v>555327.79897691496</v>
      </c>
      <c r="H57" s="310">
        <f t="shared" si="24"/>
        <v>576563.077599713</v>
      </c>
      <c r="I57" s="310">
        <f t="shared" si="24"/>
        <v>598177.02047534287</v>
      </c>
      <c r="J57" s="310">
        <f t="shared" si="24"/>
        <v>611108.8372181101</v>
      </c>
      <c r="K57" s="310">
        <f t="shared" si="24"/>
        <v>630744.32680132531</v>
      </c>
      <c r="L57" s="310">
        <f t="shared" si="24"/>
        <v>650716.30985847802</v>
      </c>
      <c r="M57" s="310">
        <f t="shared" si="24"/>
        <v>670548.63932313339</v>
      </c>
      <c r="N57" s="310">
        <f t="shared" si="24"/>
        <v>690271.67664999468</v>
      </c>
      <c r="O57" s="310">
        <f t="shared" si="24"/>
        <v>709919.92784437386</v>
      </c>
      <c r="P57" s="310">
        <f t="shared" si="24"/>
        <v>724124.87181276164</v>
      </c>
      <c r="Q57" s="310">
        <f t="shared" si="24"/>
        <v>738281.15323058621</v>
      </c>
      <c r="R57" s="310">
        <f t="shared" si="24"/>
        <v>752399.97587473225</v>
      </c>
      <c r="S57" s="310">
        <f t="shared" si="24"/>
        <v>766492.81424298161</v>
      </c>
      <c r="T57" s="310">
        <f t="shared" si="24"/>
        <v>780568.74681589066</v>
      </c>
      <c r="U57" s="310">
        <f t="shared" si="24"/>
        <v>794633.06616586237</v>
      </c>
      <c r="V57" s="310">
        <f t="shared" si="24"/>
        <v>808820.07968965091</v>
      </c>
      <c r="W57" s="310">
        <f t="shared" si="24"/>
        <v>823910.69094951299</v>
      </c>
      <c r="X57" s="310">
        <f t="shared" si="24"/>
        <v>838998.06902198493</v>
      </c>
      <c r="Y57" s="310">
        <f t="shared" si="24"/>
        <v>854083.56221094052</v>
      </c>
      <c r="Z57" s="310">
        <f t="shared" si="24"/>
        <v>869167.95655054355</v>
      </c>
      <c r="AA57" s="310">
        <f t="shared" si="24"/>
        <v>884251.71028297418</v>
      </c>
      <c r="AB57" s="310">
        <f t="shared" si="24"/>
        <v>895899.18509930943</v>
      </c>
      <c r="AC57" s="310">
        <f t="shared" si="24"/>
        <v>907546.442195268</v>
      </c>
      <c r="AD57" s="310">
        <f t="shared" si="24"/>
        <v>919193.57236460585</v>
      </c>
      <c r="AE57" s="310">
        <f t="shared" si="24"/>
        <v>930840.62853826513</v>
      </c>
      <c r="AF57" s="310">
        <f t="shared" si="24"/>
        <v>942487.64157392527</v>
      </c>
      <c r="AG57" s="310">
        <f t="shared" si="24"/>
        <v>954134.62946099555</v>
      </c>
      <c r="AH57" s="310">
        <f t="shared" si="24"/>
        <v>965781.60268694151</v>
      </c>
      <c r="AI57" s="310">
        <f t="shared" si="24"/>
        <v>977428.56736574543</v>
      </c>
      <c r="AJ57" s="310">
        <f t="shared" si="24"/>
        <v>989075.52706173679</v>
      </c>
      <c r="AK57" s="310">
        <f t="shared" si="24"/>
        <v>1000722.4838528481</v>
      </c>
      <c r="AL57" s="310">
        <f t="shared" si="24"/>
        <v>1012369.4389504725</v>
      </c>
      <c r="AM57" s="310">
        <f t="shared" si="24"/>
        <v>1024016.393060828</v>
      </c>
      <c r="AO57" s="88">
        <f>SUM(AA57:AM57)/13</f>
        <v>954134.4478841474</v>
      </c>
      <c r="AP57" s="310">
        <f t="shared" si="13"/>
        <v>1029582.048680175</v>
      </c>
      <c r="AQ57" s="310">
        <f t="shared" si="24"/>
        <v>1035147.7039055269</v>
      </c>
      <c r="AR57" s="310">
        <f t="shared" si="24"/>
        <v>1040713.3589011875</v>
      </c>
      <c r="AS57" s="310">
        <f t="shared" si="24"/>
        <v>1046279.0137629429</v>
      </c>
      <c r="AT57" s="310">
        <f t="shared" si="24"/>
        <v>1051844.668546634</v>
      </c>
      <c r="AU57" s="310">
        <f t="shared" si="24"/>
        <v>1057410.3232848153</v>
      </c>
      <c r="AV57" s="310">
        <f t="shared" si="24"/>
        <v>1062975.9779964653</v>
      </c>
      <c r="AW57" s="310">
        <f t="shared" si="24"/>
        <v>1068541.6326926481</v>
      </c>
      <c r="AX57" s="310">
        <f t="shared" si="24"/>
        <v>1074107.2873798136</v>
      </c>
      <c r="AY57" s="310">
        <f t="shared" si="24"/>
        <v>1079672.9420617225</v>
      </c>
      <c r="AZ57" s="310">
        <f t="shared" si="24"/>
        <v>1085238.5967405669</v>
      </c>
      <c r="BA57" s="310">
        <f t="shared" si="24"/>
        <v>1090804.2514176245</v>
      </c>
      <c r="BB57" s="88"/>
      <c r="BC57" s="294">
        <f>+'&lt;1&gt; Deferred Tax Calculation'!CV57+'FAS109 Calculation'!T222</f>
        <v>-888220.25141762476</v>
      </c>
      <c r="BD57" s="294">
        <f t="shared" si="15"/>
        <v>202583.99999999977</v>
      </c>
      <c r="BF57" s="298">
        <f>(SUM(AP57:BA57)+AM57)/13</f>
        <v>1057410.322956227</v>
      </c>
      <c r="BH57" s="311">
        <f>AO57*$BH$60</f>
        <v>922126.96276271343</v>
      </c>
      <c r="BJ57" s="311">
        <f>BF57*$BJ$60</f>
        <v>1020702.929236108</v>
      </c>
      <c r="BL57" s="311">
        <f t="shared" si="22"/>
        <v>922126.96276271343</v>
      </c>
      <c r="BN57" s="311">
        <f>BF57*$BN$60</f>
        <v>1020702.929236108</v>
      </c>
      <c r="BP57" s="311">
        <f t="shared" si="23"/>
        <v>921269.11511259084</v>
      </c>
      <c r="BR57" s="311">
        <f>$BF57*BR$60</f>
        <v>1020194.4288146658</v>
      </c>
    </row>
    <row r="58" spans="1:70">
      <c r="A58" s="4" t="s">
        <v>210</v>
      </c>
      <c r="B58" s="3">
        <v>9283110</v>
      </c>
      <c r="C58" s="86">
        <f t="shared" si="18"/>
        <v>0</v>
      </c>
      <c r="D58" s="88">
        <f t="shared" ref="D58:BA58" si="25">+C58+D45</f>
        <v>0</v>
      </c>
      <c r="E58" s="88">
        <f t="shared" si="25"/>
        <v>0</v>
      </c>
      <c r="F58" s="88">
        <f t="shared" si="25"/>
        <v>0</v>
      </c>
      <c r="G58" s="88">
        <f t="shared" si="25"/>
        <v>0</v>
      </c>
      <c r="H58" s="88">
        <f t="shared" si="25"/>
        <v>0</v>
      </c>
      <c r="I58" s="88">
        <f t="shared" si="25"/>
        <v>0</v>
      </c>
      <c r="J58" s="88">
        <f t="shared" si="25"/>
        <v>0</v>
      </c>
      <c r="K58" s="88">
        <f t="shared" si="25"/>
        <v>0</v>
      </c>
      <c r="L58" s="88">
        <f t="shared" si="25"/>
        <v>0</v>
      </c>
      <c r="M58" s="88">
        <f t="shared" si="25"/>
        <v>0</v>
      </c>
      <c r="N58" s="88">
        <f t="shared" si="25"/>
        <v>0</v>
      </c>
      <c r="O58" s="88">
        <f t="shared" si="25"/>
        <v>0</v>
      </c>
      <c r="P58" s="88">
        <f t="shared" si="25"/>
        <v>0</v>
      </c>
      <c r="Q58" s="88">
        <f t="shared" si="25"/>
        <v>0</v>
      </c>
      <c r="R58" s="88">
        <f t="shared" si="25"/>
        <v>0</v>
      </c>
      <c r="S58" s="88">
        <f t="shared" si="25"/>
        <v>0</v>
      </c>
      <c r="T58" s="88">
        <f t="shared" si="25"/>
        <v>0</v>
      </c>
      <c r="U58" s="88">
        <f t="shared" si="25"/>
        <v>0</v>
      </c>
      <c r="V58" s="88">
        <f t="shared" si="25"/>
        <v>0</v>
      </c>
      <c r="W58" s="88">
        <f t="shared" si="25"/>
        <v>0</v>
      </c>
      <c r="X58" s="88">
        <f t="shared" si="25"/>
        <v>0</v>
      </c>
      <c r="Y58" s="88">
        <f t="shared" si="25"/>
        <v>0</v>
      </c>
      <c r="Z58" s="88">
        <f t="shared" si="25"/>
        <v>0</v>
      </c>
      <c r="AA58" s="88">
        <f t="shared" si="25"/>
        <v>0</v>
      </c>
      <c r="AB58" s="88">
        <f t="shared" si="25"/>
        <v>0</v>
      </c>
      <c r="AC58" s="88">
        <f t="shared" si="25"/>
        <v>0</v>
      </c>
      <c r="AD58" s="88">
        <f t="shared" si="25"/>
        <v>0</v>
      </c>
      <c r="AE58" s="88">
        <f t="shared" si="25"/>
        <v>0</v>
      </c>
      <c r="AF58" s="88">
        <f t="shared" si="25"/>
        <v>0</v>
      </c>
      <c r="AG58" s="88">
        <f t="shared" si="25"/>
        <v>0</v>
      </c>
      <c r="AH58" s="88">
        <f t="shared" si="25"/>
        <v>0</v>
      </c>
      <c r="AI58" s="88">
        <f t="shared" si="25"/>
        <v>0</v>
      </c>
      <c r="AJ58" s="88">
        <f t="shared" si="25"/>
        <v>0</v>
      </c>
      <c r="AK58" s="88">
        <f t="shared" si="25"/>
        <v>0</v>
      </c>
      <c r="AL58" s="88">
        <f t="shared" si="25"/>
        <v>0</v>
      </c>
      <c r="AM58" s="88">
        <f t="shared" si="25"/>
        <v>0</v>
      </c>
      <c r="AN58" s="88"/>
      <c r="AO58" s="88"/>
      <c r="AP58" s="88">
        <f t="shared" si="13"/>
        <v>0</v>
      </c>
      <c r="AQ58" s="88">
        <f t="shared" si="25"/>
        <v>0</v>
      </c>
      <c r="AR58" s="88">
        <f t="shared" si="25"/>
        <v>0</v>
      </c>
      <c r="AS58" s="88">
        <f t="shared" si="25"/>
        <v>0</v>
      </c>
      <c r="AT58" s="88">
        <f t="shared" si="25"/>
        <v>0</v>
      </c>
      <c r="AU58" s="88">
        <f t="shared" si="25"/>
        <v>0</v>
      </c>
      <c r="AV58" s="88">
        <f t="shared" si="25"/>
        <v>0</v>
      </c>
      <c r="AW58" s="88">
        <f t="shared" si="25"/>
        <v>0</v>
      </c>
      <c r="AX58" s="88">
        <f t="shared" si="25"/>
        <v>0</v>
      </c>
      <c r="AY58" s="88">
        <f t="shared" si="25"/>
        <v>0</v>
      </c>
      <c r="AZ58" s="88">
        <f t="shared" si="25"/>
        <v>0</v>
      </c>
      <c r="BA58" s="88">
        <f t="shared" si="25"/>
        <v>0</v>
      </c>
      <c r="BC58" s="294">
        <f>+'FAS109 Calculation'!U222</f>
        <v>248157</v>
      </c>
      <c r="BD58" s="294">
        <f t="shared" si="15"/>
        <v>248157</v>
      </c>
    </row>
    <row r="59" spans="1:70">
      <c r="A59" s="4" t="s">
        <v>211</v>
      </c>
      <c r="B59" s="3">
        <v>9283210</v>
      </c>
      <c r="C59" s="86">
        <f t="shared" si="18"/>
        <v>0</v>
      </c>
      <c r="D59" s="88">
        <f t="shared" ref="D59:BA59" si="26">+C59+D46</f>
        <v>0</v>
      </c>
      <c r="E59" s="88">
        <f t="shared" si="26"/>
        <v>0</v>
      </c>
      <c r="F59" s="88">
        <f t="shared" si="26"/>
        <v>0</v>
      </c>
      <c r="G59" s="88">
        <f t="shared" si="26"/>
        <v>0</v>
      </c>
      <c r="H59" s="88">
        <f t="shared" si="26"/>
        <v>0</v>
      </c>
      <c r="I59" s="88">
        <f t="shared" si="26"/>
        <v>0</v>
      </c>
      <c r="J59" s="88">
        <f t="shared" si="26"/>
        <v>0</v>
      </c>
      <c r="K59" s="88">
        <f t="shared" si="26"/>
        <v>0</v>
      </c>
      <c r="L59" s="88">
        <f t="shared" si="26"/>
        <v>0</v>
      </c>
      <c r="M59" s="88">
        <f t="shared" si="26"/>
        <v>0</v>
      </c>
      <c r="N59" s="88">
        <f t="shared" si="26"/>
        <v>0</v>
      </c>
      <c r="O59" s="88">
        <f t="shared" si="26"/>
        <v>0</v>
      </c>
      <c r="P59" s="88">
        <f t="shared" si="26"/>
        <v>0</v>
      </c>
      <c r="Q59" s="88">
        <f t="shared" si="26"/>
        <v>0</v>
      </c>
      <c r="R59" s="88">
        <f t="shared" si="26"/>
        <v>0</v>
      </c>
      <c r="S59" s="88">
        <f t="shared" si="26"/>
        <v>0</v>
      </c>
      <c r="T59" s="88">
        <f t="shared" si="26"/>
        <v>0</v>
      </c>
      <c r="U59" s="88">
        <f t="shared" si="26"/>
        <v>0</v>
      </c>
      <c r="V59" s="88">
        <f t="shared" si="26"/>
        <v>0</v>
      </c>
      <c r="W59" s="88">
        <f t="shared" si="26"/>
        <v>0</v>
      </c>
      <c r="X59" s="88">
        <f t="shared" si="26"/>
        <v>0</v>
      </c>
      <c r="Y59" s="88">
        <f t="shared" si="26"/>
        <v>0</v>
      </c>
      <c r="Z59" s="88">
        <f t="shared" si="26"/>
        <v>0</v>
      </c>
      <c r="AA59" s="88">
        <f t="shared" si="26"/>
        <v>0</v>
      </c>
      <c r="AB59" s="88">
        <f t="shared" si="26"/>
        <v>0</v>
      </c>
      <c r="AC59" s="88">
        <f t="shared" si="26"/>
        <v>0</v>
      </c>
      <c r="AD59" s="88">
        <f t="shared" si="26"/>
        <v>0</v>
      </c>
      <c r="AE59" s="88">
        <f t="shared" si="26"/>
        <v>0</v>
      </c>
      <c r="AF59" s="88">
        <f t="shared" si="26"/>
        <v>0</v>
      </c>
      <c r="AG59" s="88">
        <f t="shared" si="26"/>
        <v>0</v>
      </c>
      <c r="AH59" s="88">
        <f t="shared" si="26"/>
        <v>0</v>
      </c>
      <c r="AI59" s="88">
        <f t="shared" si="26"/>
        <v>0</v>
      </c>
      <c r="AJ59" s="88">
        <f t="shared" si="26"/>
        <v>0</v>
      </c>
      <c r="AK59" s="88">
        <f t="shared" si="26"/>
        <v>0</v>
      </c>
      <c r="AL59" s="88">
        <f t="shared" si="26"/>
        <v>0</v>
      </c>
      <c r="AM59" s="88">
        <f t="shared" si="26"/>
        <v>0</v>
      </c>
      <c r="AN59" s="88"/>
      <c r="AO59" s="88"/>
      <c r="AP59" s="88">
        <f t="shared" si="13"/>
        <v>0</v>
      </c>
      <c r="AQ59" s="88">
        <f t="shared" si="26"/>
        <v>0</v>
      </c>
      <c r="AR59" s="88">
        <f t="shared" si="26"/>
        <v>0</v>
      </c>
      <c r="AS59" s="88">
        <f t="shared" si="26"/>
        <v>0</v>
      </c>
      <c r="AT59" s="88">
        <f t="shared" si="26"/>
        <v>0</v>
      </c>
      <c r="AU59" s="88">
        <f t="shared" si="26"/>
        <v>0</v>
      </c>
      <c r="AV59" s="88">
        <f t="shared" si="26"/>
        <v>0</v>
      </c>
      <c r="AW59" s="88">
        <f t="shared" si="26"/>
        <v>0</v>
      </c>
      <c r="AX59" s="88">
        <f t="shared" si="26"/>
        <v>0</v>
      </c>
      <c r="AY59" s="88">
        <f t="shared" si="26"/>
        <v>0</v>
      </c>
      <c r="AZ59" s="88">
        <f t="shared" si="26"/>
        <v>0</v>
      </c>
      <c r="BA59" s="88">
        <f t="shared" si="26"/>
        <v>0</v>
      </c>
      <c r="BC59" s="294">
        <f>+'FAS109 Calculation'!V222</f>
        <v>68776</v>
      </c>
      <c r="BD59" s="294">
        <f t="shared" si="15"/>
        <v>68776</v>
      </c>
    </row>
    <row r="60" spans="1:70">
      <c r="A60" s="295" t="s">
        <v>287</v>
      </c>
      <c r="BG60" s="312"/>
      <c r="BH60" s="312">
        <v>0.96645390469612269</v>
      </c>
      <c r="BI60" s="312"/>
      <c r="BJ60" s="312">
        <v>0.96528557275902571</v>
      </c>
      <c r="BL60" s="312">
        <v>0.96645390469612269</v>
      </c>
      <c r="BN60" s="312">
        <v>0.96528557275902571</v>
      </c>
      <c r="BP60" s="312">
        <v>0.96555482003145632</v>
      </c>
      <c r="BR60" s="312">
        <v>0.96480468051653223</v>
      </c>
    </row>
    <row r="62" spans="1:70">
      <c r="A62" s="332" t="s">
        <v>281</v>
      </c>
    </row>
    <row r="63" spans="1:70">
      <c r="A63" s="4" t="s">
        <v>267</v>
      </c>
      <c r="B63" s="3">
        <v>9409110</v>
      </c>
      <c r="D63" s="86">
        <f t="shared" ref="D63:M66" si="27">+SUMIF($B$13:$B$33,$B63,D$13:D$33)</f>
        <v>0</v>
      </c>
      <c r="E63" s="86">
        <f t="shared" si="27"/>
        <v>4225.6889999974519</v>
      </c>
      <c r="F63" s="86">
        <f t="shared" si="27"/>
        <v>84377.061000000307</v>
      </c>
      <c r="G63" s="86">
        <f t="shared" si="27"/>
        <v>7700.5380000013856</v>
      </c>
      <c r="H63" s="86">
        <f t="shared" si="27"/>
        <v>0</v>
      </c>
      <c r="I63" s="86">
        <f t="shared" si="27"/>
        <v>1495.4969999995083</v>
      </c>
      <c r="J63" s="86">
        <f t="shared" si="27"/>
        <v>0</v>
      </c>
      <c r="K63" s="86">
        <f t="shared" si="27"/>
        <v>130853.85899999924</v>
      </c>
      <c r="L63" s="86">
        <f t="shared" si="27"/>
        <v>136616.29500000065</v>
      </c>
      <c r="M63" s="86">
        <f t="shared" si="27"/>
        <v>299633.43028634303</v>
      </c>
      <c r="N63" s="86">
        <f t="shared" ref="N63:W66" si="28">+SUMIF($B$13:$B$33,$B63,N$13:N$33)</f>
        <v>198879.96351620593</v>
      </c>
      <c r="O63" s="86">
        <f t="shared" si="28"/>
        <v>142241.4516695503</v>
      </c>
      <c r="P63" s="86">
        <f t="shared" si="28"/>
        <v>123444.27769087628</v>
      </c>
      <c r="Q63" s="86">
        <f t="shared" si="28"/>
        <v>98519.84271146133</v>
      </c>
      <c r="R63" s="86">
        <f t="shared" si="28"/>
        <v>72340.575713969389</v>
      </c>
      <c r="S63" s="86">
        <f t="shared" si="28"/>
        <v>46181.303574381396</v>
      </c>
      <c r="T63" s="86">
        <f t="shared" si="28"/>
        <v>30930.971655309942</v>
      </c>
      <c r="U63" s="86">
        <f t="shared" si="28"/>
        <v>22040.33347543627</v>
      </c>
      <c r="V63" s="86">
        <f t="shared" si="28"/>
        <v>15980.476482397689</v>
      </c>
      <c r="W63" s="86">
        <f t="shared" si="28"/>
        <v>9316.2978419702504</v>
      </c>
      <c r="X63" s="86">
        <f t="shared" ref="X63:AG66" si="29">+SUMIF($B$13:$B$33,$B63,X$13:X$33)</f>
        <v>5431.2151190154254</v>
      </c>
      <c r="Y63" s="86">
        <f t="shared" si="29"/>
        <v>3166.289675297588</v>
      </c>
      <c r="Z63" s="86">
        <f t="shared" si="29"/>
        <v>1845.8834879882634</v>
      </c>
      <c r="AA63" s="86">
        <f t="shared" si="29"/>
        <v>1076.1131168134509</v>
      </c>
      <c r="AB63" s="86">
        <f t="shared" si="29"/>
        <v>627.35240209847689</v>
      </c>
      <c r="AC63" s="86">
        <f t="shared" si="29"/>
        <v>365.73389011658725</v>
      </c>
      <c r="AD63" s="86">
        <f t="shared" si="29"/>
        <v>213.21553552933037</v>
      </c>
      <c r="AE63" s="86">
        <f t="shared" si="29"/>
        <v>124.30038839802145</v>
      </c>
      <c r="AF63" s="86">
        <f t="shared" si="29"/>
        <v>72.464637800306079</v>
      </c>
      <c r="AG63" s="86">
        <f t="shared" si="29"/>
        <v>42.245433014631267</v>
      </c>
      <c r="AH63" s="86">
        <f t="shared" ref="AH63:AM66" si="30">+SUMIF($B$13:$B$33,$B63,AH$13:AH$33)</f>
        <v>24.628241644799708</v>
      </c>
      <c r="AI63" s="86">
        <f t="shared" si="30"/>
        <v>14.357771794125437</v>
      </c>
      <c r="AJ63" s="86">
        <f t="shared" si="30"/>
        <v>8.3702934969216578</v>
      </c>
      <c r="AK63" s="86">
        <f t="shared" si="30"/>
        <v>4.8797135263681408</v>
      </c>
      <c r="AL63" s="86">
        <f t="shared" si="30"/>
        <v>2.8447752881795165</v>
      </c>
      <c r="AM63" s="86">
        <f t="shared" si="30"/>
        <v>1.6584470361471175</v>
      </c>
      <c r="AN63" s="86">
        <f>SUM(AB63:AM63)</f>
        <v>1502.0515297438949</v>
      </c>
      <c r="AO63" s="86"/>
      <c r="AP63" s="86">
        <f t="shared" ref="AP63:BA66" si="31">+SUMIF($B$13:$B$33,$B63,AP$13:AP$33)</f>
        <v>0.96684141866862772</v>
      </c>
      <c r="AQ63" s="86">
        <f t="shared" si="31"/>
        <v>0.56364919021725657</v>
      </c>
      <c r="AR63" s="86">
        <f t="shared" si="31"/>
        <v>0.32859619371592996</v>
      </c>
      <c r="AS63" s="86">
        <f t="shared" si="31"/>
        <v>0.19156500063836573</v>
      </c>
      <c r="AT63" s="86">
        <f t="shared" si="31"/>
        <v>0.11167856119573116</v>
      </c>
      <c r="AU63" s="86">
        <f t="shared" si="31"/>
        <v>6.51063647121191E-2</v>
      </c>
      <c r="AV63" s="86">
        <f t="shared" si="31"/>
        <v>3.7955707311630248E-2</v>
      </c>
      <c r="AW63" s="86">
        <f t="shared" si="31"/>
        <v>2.2127417474985121E-2</v>
      </c>
      <c r="AX63" s="86">
        <f t="shared" si="31"/>
        <v>1.2899841740727424E-2</v>
      </c>
      <c r="AY63" s="86">
        <f t="shared" si="31"/>
        <v>7.5203485786914824E-3</v>
      </c>
      <c r="AZ63" s="86">
        <f t="shared" si="31"/>
        <v>4.3842136859893795E-3</v>
      </c>
      <c r="BA63" s="86">
        <f t="shared" si="31"/>
        <v>2.5559071451425552E-3</v>
      </c>
      <c r="BB63" s="88">
        <f t="shared" ref="BB63:BB66" si="32">+SUM(C63:BA63)</f>
        <v>1439303.7829566677</v>
      </c>
      <c r="BC63" s="294">
        <f>-+SUM('&lt;2&gt; Unamortized ITC Bal Summary'!$AZ$21:$CU$21)</f>
        <v>1437801.7314269238</v>
      </c>
      <c r="BD63" s="294">
        <f>+BB63-BC63</f>
        <v>1502.0515297439415</v>
      </c>
    </row>
    <row r="64" spans="1:70">
      <c r="A64" s="295" t="s">
        <v>204</v>
      </c>
      <c r="B64" s="296">
        <v>9410101</v>
      </c>
      <c r="D64" s="86">
        <f t="shared" si="27"/>
        <v>-67680.222552832245</v>
      </c>
      <c r="E64" s="86">
        <f t="shared" si="27"/>
        <v>-67682.587171750449</v>
      </c>
      <c r="F64" s="86">
        <f t="shared" si="27"/>
        <v>-68943.584570040126</v>
      </c>
      <c r="G64" s="86">
        <f t="shared" si="27"/>
        <v>-70242.390211526814</v>
      </c>
      <c r="H64" s="86">
        <f t="shared" si="27"/>
        <v>-71592.945358304787</v>
      </c>
      <c r="I64" s="86">
        <f t="shared" si="27"/>
        <v>-72959.234830568283</v>
      </c>
      <c r="J64" s="86">
        <f t="shared" si="27"/>
        <v>-41632.545174812134</v>
      </c>
      <c r="K64" s="86">
        <f t="shared" si="27"/>
        <v>-65820.615632755624</v>
      </c>
      <c r="L64" s="86">
        <f t="shared" si="27"/>
        <v>-67034.745267353821</v>
      </c>
      <c r="M64" s="86">
        <f t="shared" si="27"/>
        <v>-66530.849714060925</v>
      </c>
      <c r="N64" s="86">
        <f t="shared" si="28"/>
        <v>-66136.503809602145</v>
      </c>
      <c r="O64" s="86">
        <f t="shared" si="28"/>
        <v>-65866.661846128263</v>
      </c>
      <c r="P64" s="86">
        <f t="shared" si="28"/>
        <v>-46226.219682528128</v>
      </c>
      <c r="Q64" s="86">
        <f t="shared" si="28"/>
        <v>-46050.636352359521</v>
      </c>
      <c r="R64" s="86">
        <f t="shared" si="28"/>
        <v>-45915.47828624156</v>
      </c>
      <c r="S64" s="86">
        <f t="shared" si="28"/>
        <v>-45821.722294392355</v>
      </c>
      <c r="T64" s="86">
        <f t="shared" si="28"/>
        <v>-45760.723111023624</v>
      </c>
      <c r="U64" s="86">
        <f t="shared" si="28"/>
        <v>-45718.820491170613</v>
      </c>
      <c r="V64" s="86">
        <f t="shared" si="28"/>
        <v>-46161.523378333557</v>
      </c>
      <c r="W64" s="86">
        <f t="shared" si="28"/>
        <v>-49421.868300583999</v>
      </c>
      <c r="X64" s="86">
        <f t="shared" si="29"/>
        <v>-49410.20237262825</v>
      </c>
      <c r="Y64" s="86">
        <f t="shared" si="29"/>
        <v>-49403.401370195083</v>
      </c>
      <c r="Z64" s="86">
        <f t="shared" si="29"/>
        <v>-49399.43652194045</v>
      </c>
      <c r="AA64" s="86">
        <f t="shared" si="29"/>
        <v>-49397.125094788542</v>
      </c>
      <c r="AB64" s="86">
        <f t="shared" si="29"/>
        <v>-37027.505612531328</v>
      </c>
      <c r="AC64" s="86">
        <f t="shared" si="29"/>
        <v>-37026.720037826701</v>
      </c>
      <c r="AD64" s="86">
        <f t="shared" si="29"/>
        <v>-37026.262063501854</v>
      </c>
      <c r="AE64" s="86">
        <f t="shared" si="29"/>
        <v>-37025.995073639817</v>
      </c>
      <c r="AF64" s="86">
        <f t="shared" si="29"/>
        <v>-37025.83942389569</v>
      </c>
      <c r="AG64" s="86">
        <f t="shared" si="29"/>
        <v>-37025.748683210986</v>
      </c>
      <c r="AH64" s="86">
        <f t="shared" si="30"/>
        <v>-37025.695783208626</v>
      </c>
      <c r="AI64" s="86">
        <f t="shared" si="30"/>
        <v>-37025.664943566313</v>
      </c>
      <c r="AJ64" s="86">
        <f t="shared" si="30"/>
        <v>-37025.6469646724</v>
      </c>
      <c r="AK64" s="86">
        <f t="shared" si="30"/>
        <v>-37025.636483337104</v>
      </c>
      <c r="AL64" s="86">
        <f t="shared" si="30"/>
        <v>-37025.630372928732</v>
      </c>
      <c r="AM64" s="86">
        <f t="shared" si="30"/>
        <v>-37025.626810682421</v>
      </c>
      <c r="AN64" s="86">
        <f t="shared" ref="AN64:AN66" si="33">SUM(AB64:AM64)</f>
        <v>-444311.97225300194</v>
      </c>
      <c r="AO64" s="86"/>
      <c r="AP64" s="86">
        <f t="shared" si="31"/>
        <v>-18251.365080114272</v>
      </c>
      <c r="AQ64" s="86">
        <f t="shared" si="31"/>
        <v>-18251.363658508373</v>
      </c>
      <c r="AR64" s="86">
        <f t="shared" si="31"/>
        <v>-18251.362829740669</v>
      </c>
      <c r="AS64" s="86">
        <f t="shared" si="31"/>
        <v>-18251.362346585771</v>
      </c>
      <c r="AT64" s="86">
        <f t="shared" si="31"/>
        <v>-18251.362064916033</v>
      </c>
      <c r="AU64" s="86">
        <f t="shared" si="31"/>
        <v>-18251.361900708336</v>
      </c>
      <c r="AV64" s="86">
        <f t="shared" si="31"/>
        <v>-18251.361804978285</v>
      </c>
      <c r="AW64" s="86">
        <f t="shared" si="31"/>
        <v>-18251.36174916993</v>
      </c>
      <c r="AX64" s="86">
        <f t="shared" si="31"/>
        <v>-18251.361716634416</v>
      </c>
      <c r="AY64" s="86">
        <f t="shared" si="31"/>
        <v>-18251.36169766698</v>
      </c>
      <c r="AZ64" s="86">
        <f t="shared" si="31"/>
        <v>-18251.361686609882</v>
      </c>
      <c r="BA64" s="86">
        <f t="shared" si="31"/>
        <v>-18251.361680162954</v>
      </c>
      <c r="BB64" s="88">
        <f t="shared" si="32"/>
        <v>-2468450.3361177207</v>
      </c>
      <c r="BC64" s="294">
        <f>SUM('&lt;1&gt; Deferred Tax Calculation'!AY50:CT50)</f>
        <v>-2024138.3638647185</v>
      </c>
      <c r="BD64" s="294">
        <f t="shared" ref="BD64:BD66" si="34">+BB64-BC64</f>
        <v>-444311.97225300223</v>
      </c>
    </row>
    <row r="65" spans="1:56">
      <c r="A65" s="295" t="s">
        <v>205</v>
      </c>
      <c r="B65" s="296">
        <v>9410151</v>
      </c>
      <c r="D65" s="86">
        <f t="shared" si="27"/>
        <v>-20150.875728865067</v>
      </c>
      <c r="E65" s="86">
        <f t="shared" si="27"/>
        <v>-20151.531078023552</v>
      </c>
      <c r="F65" s="86">
        <f t="shared" si="27"/>
        <v>-20501.013854067551</v>
      </c>
      <c r="G65" s="86">
        <f t="shared" si="27"/>
        <v>-20860.975105172456</v>
      </c>
      <c r="H65" s="86">
        <f t="shared" si="27"/>
        <v>-21235.278622797996</v>
      </c>
      <c r="I65" s="86">
        <f t="shared" si="27"/>
        <v>-21613.942875629906</v>
      </c>
      <c r="J65" s="86">
        <f t="shared" si="27"/>
        <v>-12931.816742767278</v>
      </c>
      <c r="K65" s="86">
        <f t="shared" si="27"/>
        <v>-19635.489583215214</v>
      </c>
      <c r="L65" s="86">
        <f t="shared" si="27"/>
        <v>-19971.983057152727</v>
      </c>
      <c r="M65" s="86">
        <f t="shared" si="27"/>
        <v>-19832.329464655333</v>
      </c>
      <c r="N65" s="86">
        <f t="shared" si="28"/>
        <v>-19723.03732686126</v>
      </c>
      <c r="O65" s="86">
        <f t="shared" si="28"/>
        <v>-19648.251194379209</v>
      </c>
      <c r="P65" s="86">
        <f t="shared" si="28"/>
        <v>-14204.943968387743</v>
      </c>
      <c r="Q65" s="86">
        <f t="shared" si="28"/>
        <v>-14156.28141782451</v>
      </c>
      <c r="R65" s="86">
        <f t="shared" si="28"/>
        <v>-14118.822644146065</v>
      </c>
      <c r="S65" s="86">
        <f t="shared" si="28"/>
        <v>-14092.838368249333</v>
      </c>
      <c r="T65" s="86">
        <f t="shared" si="28"/>
        <v>-14075.932572909045</v>
      </c>
      <c r="U65" s="86">
        <f t="shared" si="28"/>
        <v>-14064.319349971702</v>
      </c>
      <c r="V65" s="86">
        <f t="shared" si="28"/>
        <v>-14187.013523788592</v>
      </c>
      <c r="W65" s="86">
        <f t="shared" si="28"/>
        <v>-15090.611259862033</v>
      </c>
      <c r="X65" s="86">
        <f t="shared" si="29"/>
        <v>-15087.378072471929</v>
      </c>
      <c r="Y65" s="86">
        <f t="shared" si="29"/>
        <v>-15085.493188955556</v>
      </c>
      <c r="Z65" s="86">
        <f t="shared" si="29"/>
        <v>-15084.39433960305</v>
      </c>
      <c r="AA65" s="86">
        <f t="shared" si="29"/>
        <v>-15083.75373243069</v>
      </c>
      <c r="AB65" s="86">
        <f t="shared" si="29"/>
        <v>-11647.474816335214</v>
      </c>
      <c r="AC65" s="86">
        <f t="shared" si="29"/>
        <v>-11647.257095958523</v>
      </c>
      <c r="AD65" s="86">
        <f t="shared" si="29"/>
        <v>-11647.130169337881</v>
      </c>
      <c r="AE65" s="86">
        <f t="shared" si="29"/>
        <v>-11647.056173659312</v>
      </c>
      <c r="AF65" s="86">
        <f t="shared" si="29"/>
        <v>-11647.013035660184</v>
      </c>
      <c r="AG65" s="86">
        <f t="shared" si="29"/>
        <v>-11646.98788707032</v>
      </c>
      <c r="AH65" s="86">
        <f t="shared" si="30"/>
        <v>-11646.973225945956</v>
      </c>
      <c r="AI65" s="86">
        <f t="shared" si="30"/>
        <v>-11646.964678803968</v>
      </c>
      <c r="AJ65" s="86">
        <f t="shared" si="30"/>
        <v>-11646.959695991345</v>
      </c>
      <c r="AK65" s="86">
        <f t="shared" si="30"/>
        <v>-11646.956791111319</v>
      </c>
      <c r="AL65" s="86">
        <f t="shared" si="30"/>
        <v>-11646.955097624494</v>
      </c>
      <c r="AM65" s="86">
        <f t="shared" si="30"/>
        <v>-11646.954110355422</v>
      </c>
      <c r="AN65" s="86">
        <f t="shared" si="33"/>
        <v>-139764.68277785394</v>
      </c>
      <c r="AO65" s="86"/>
      <c r="AP65" s="86">
        <f t="shared" si="31"/>
        <v>-5565.6556193469869</v>
      </c>
      <c r="AQ65" s="86">
        <f t="shared" si="31"/>
        <v>-5565.655225351903</v>
      </c>
      <c r="AR65" s="86">
        <f t="shared" si="31"/>
        <v>-5565.6549956606777</v>
      </c>
      <c r="AS65" s="86">
        <f t="shared" si="31"/>
        <v>-5565.6548617553135</v>
      </c>
      <c r="AT65" s="86">
        <f t="shared" si="31"/>
        <v>-5565.6547836911386</v>
      </c>
      <c r="AU65" s="86">
        <f t="shared" si="31"/>
        <v>-5565.6547381813207</v>
      </c>
      <c r="AV65" s="86">
        <f t="shared" si="31"/>
        <v>-5565.6547116499378</v>
      </c>
      <c r="AW65" s="86">
        <f t="shared" si="31"/>
        <v>-5565.6546961827698</v>
      </c>
      <c r="AX65" s="86">
        <f t="shared" si="31"/>
        <v>-5565.654687165621</v>
      </c>
      <c r="AY65" s="86">
        <f t="shared" si="31"/>
        <v>-5565.6546819088362</v>
      </c>
      <c r="AZ65" s="86">
        <f t="shared" si="31"/>
        <v>-5565.6546788443839</v>
      </c>
      <c r="BA65" s="86">
        <f t="shared" si="31"/>
        <v>-5565.6546770576324</v>
      </c>
      <c r="BB65" s="88">
        <f t="shared" si="32"/>
        <v>-756905.53098469228</v>
      </c>
      <c r="BC65" s="294">
        <f>+SUM('&lt;1&gt; Deferred Tax Calculation'!AY57:CT57)</f>
        <v>-617140.84820683836</v>
      </c>
      <c r="BD65" s="294">
        <f t="shared" si="34"/>
        <v>-139764.68277785392</v>
      </c>
    </row>
    <row r="66" spans="1:56">
      <c r="A66" s="295" t="s">
        <v>202</v>
      </c>
      <c r="B66" s="296">
        <v>9411460</v>
      </c>
      <c r="D66" s="86">
        <f t="shared" si="27"/>
        <v>20900.498383333339</v>
      </c>
      <c r="E66" s="86">
        <f t="shared" si="27"/>
        <v>16686.547408335879</v>
      </c>
      <c r="F66" s="86">
        <f t="shared" si="27"/>
        <v>-63230.443866666974</v>
      </c>
      <c r="G66" s="86">
        <f t="shared" si="27"/>
        <v>13467.469516665282</v>
      </c>
      <c r="H66" s="86">
        <f t="shared" si="27"/>
        <v>21168.007516666668</v>
      </c>
      <c r="I66" s="86">
        <f t="shared" si="27"/>
        <v>19676.664675000491</v>
      </c>
      <c r="J66" s="86">
        <f t="shared" si="27"/>
        <v>21172.161674999999</v>
      </c>
      <c r="K66" s="86">
        <f t="shared" si="27"/>
        <v>-109318.21438333258</v>
      </c>
      <c r="L66" s="86">
        <f t="shared" si="27"/>
        <v>-114701.16067500066</v>
      </c>
      <c r="M66" s="86">
        <f t="shared" si="27"/>
        <v>-276885.98087721429</v>
      </c>
      <c r="N66" s="86">
        <f t="shared" si="28"/>
        <v>-175580.06976397661</v>
      </c>
      <c r="O66" s="86">
        <f t="shared" si="28"/>
        <v>-118546.44277379446</v>
      </c>
      <c r="P66" s="86">
        <f t="shared" si="28"/>
        <v>-99406.368023756906</v>
      </c>
      <c r="Q66" s="86">
        <f t="shared" si="28"/>
        <v>-74208.2668145879</v>
      </c>
      <c r="R66" s="86">
        <f t="shared" si="28"/>
        <v>-47828.053773446038</v>
      </c>
      <c r="S66" s="86">
        <f t="shared" si="28"/>
        <v>-21540.500235040323</v>
      </c>
      <c r="T66" s="86">
        <f t="shared" si="28"/>
        <v>-6204.2489502596763</v>
      </c>
      <c r="U66" s="86">
        <f t="shared" si="28"/>
        <v>2747.6123781568749</v>
      </c>
      <c r="V66" s="86">
        <f t="shared" si="28"/>
        <v>8851.8595836465593</v>
      </c>
      <c r="W66" s="86">
        <f t="shared" si="28"/>
        <v>15541.916829190583</v>
      </c>
      <c r="X66" s="86">
        <f t="shared" si="29"/>
        <v>19442.086260809338</v>
      </c>
      <c r="Y66" s="86">
        <f t="shared" si="29"/>
        <v>21715.806953625226</v>
      </c>
      <c r="Z66" s="86">
        <f t="shared" si="29"/>
        <v>23041.34059506785</v>
      </c>
      <c r="AA66" s="86">
        <f t="shared" si="29"/>
        <v>23814.100169344922</v>
      </c>
      <c r="AB66" s="86">
        <f t="shared" si="29"/>
        <v>24264.603529621283</v>
      </c>
      <c r="AC66" s="86">
        <f t="shared" si="29"/>
        <v>24527.237969075719</v>
      </c>
      <c r="AD66" s="86">
        <f t="shared" si="29"/>
        <v>24680.348589039448</v>
      </c>
      <c r="AE66" s="86">
        <f t="shared" si="29"/>
        <v>24769.609015027418</v>
      </c>
      <c r="AF66" s="86">
        <f t="shared" si="29"/>
        <v>24821.646056285688</v>
      </c>
      <c r="AG66" s="86">
        <f t="shared" si="29"/>
        <v>24851.982609496401</v>
      </c>
      <c r="AH66" s="86">
        <f t="shared" si="30"/>
        <v>24869.668212648579</v>
      </c>
      <c r="AI66" s="86">
        <f t="shared" si="30"/>
        <v>24879.978565198682</v>
      </c>
      <c r="AJ66" s="86">
        <f t="shared" si="30"/>
        <v>24885.989294311155</v>
      </c>
      <c r="AK66" s="86">
        <f t="shared" si="30"/>
        <v>24889.479874281711</v>
      </c>
      <c r="AL66" s="86">
        <f t="shared" si="30"/>
        <v>24891.528367279694</v>
      </c>
      <c r="AM66" s="86">
        <f t="shared" si="30"/>
        <v>24892.722597685304</v>
      </c>
      <c r="AN66" s="86">
        <f t="shared" si="33"/>
        <v>297224.79467995104</v>
      </c>
      <c r="AO66" s="86"/>
      <c r="AP66" s="86">
        <f t="shared" si="31"/>
        <v>24893.418810100109</v>
      </c>
      <c r="AQ66" s="86">
        <f t="shared" si="31"/>
        <v>24893.822002328558</v>
      </c>
      <c r="AR66" s="86">
        <f t="shared" si="31"/>
        <v>24894.059740995668</v>
      </c>
      <c r="AS66" s="86">
        <f t="shared" si="31"/>
        <v>24894.198337880938</v>
      </c>
      <c r="AT66" s="86">
        <f t="shared" si="31"/>
        <v>24894.279137087586</v>
      </c>
      <c r="AU66" s="86">
        <f t="shared" si="31"/>
        <v>24894.325709284069</v>
      </c>
      <c r="AV66" s="86">
        <f t="shared" si="31"/>
        <v>24894.352859941471</v>
      </c>
      <c r="AW66" s="86">
        <f t="shared" si="31"/>
        <v>24894.368688231305</v>
      </c>
      <c r="AX66" s="86">
        <f t="shared" si="31"/>
        <v>24894.377915807039</v>
      </c>
      <c r="AY66" s="86">
        <f t="shared" si="31"/>
        <v>24894.383295300202</v>
      </c>
      <c r="AZ66" s="86">
        <f t="shared" si="31"/>
        <v>24894.386431435094</v>
      </c>
      <c r="BA66" s="86">
        <f t="shared" si="31"/>
        <v>24894.388259741638</v>
      </c>
      <c r="BB66" s="88">
        <f t="shared" si="32"/>
        <v>13956.272355802226</v>
      </c>
      <c r="BC66" s="294">
        <f>+SUM('&lt;2&gt; Unamortized ITC Bal Summary'!$AZ$21:$CU$22)</f>
        <v>-283268.52232414769</v>
      </c>
      <c r="BD66" s="294">
        <f t="shared" si="34"/>
        <v>297224.79467994993</v>
      </c>
    </row>
    <row r="67" spans="1:56">
      <c r="B67" s="3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</row>
    <row r="68" spans="1:56"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</row>
    <row r="69" spans="1:56"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</row>
  </sheetData>
  <sortState xmlns:xlrd2="http://schemas.microsoft.com/office/spreadsheetml/2017/richdata2" ref="A37:B46">
    <sortCondition ref="B37:B46"/>
  </sortState>
  <mergeCells count="11">
    <mergeCell ref="BK10:BN10"/>
    <mergeCell ref="BK11:BL11"/>
    <mergeCell ref="BM11:BN11"/>
    <mergeCell ref="BO10:BR10"/>
    <mergeCell ref="BO11:BP11"/>
    <mergeCell ref="BQ11:BR11"/>
    <mergeCell ref="AN11:AO11"/>
    <mergeCell ref="BE11:BF11"/>
    <mergeCell ref="BG11:BH11"/>
    <mergeCell ref="BI11:BJ11"/>
    <mergeCell ref="BG10:BJ10"/>
  </mergeCells>
  <pageMargins left="0.7" right="0.7" top="0.75" bottom="0.75" header="0.3" footer="0.3"/>
  <pageSetup scale="50" orientation="landscape" r:id="rId1"/>
  <headerFooter>
    <oddFooter>&amp;L&amp;Z&amp;F&amp;R&amp;A</oddFooter>
  </headerFooter>
  <colBreaks count="2" manualBreakCount="2">
    <brk id="8" max="1048575" man="1"/>
    <brk id="20" max="1048575" man="1"/>
  </colBreaks>
  <ignoredErrors>
    <ignoredError sqref="AP24:BA24 D24:AM24 BC24:BD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889F6-A052-4EB2-BD98-62EE225025BC}">
  <dimension ref="A1:AE225"/>
  <sheetViews>
    <sheetView zoomScaleNormal="100" workbookViewId="0">
      <pane xSplit="1" ySplit="9" topLeftCell="B10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8" defaultRowHeight="14.1" customHeight="1"/>
  <cols>
    <col min="1" max="1" width="23.7109375" style="224" customWidth="1"/>
    <col min="2" max="2" width="14.42578125" style="224" bestFit="1" customWidth="1"/>
    <col min="3" max="3" width="1.42578125" style="224" customWidth="1"/>
    <col min="4" max="6" width="12.7109375" style="224" customWidth="1"/>
    <col min="7" max="7" width="1.42578125" style="224" customWidth="1"/>
    <col min="8" max="8" width="12.7109375" style="224" customWidth="1"/>
    <col min="9" max="9" width="1.42578125" style="224" customWidth="1"/>
    <col min="10" max="10" width="11.7109375" style="224" customWidth="1"/>
    <col min="11" max="11" width="1.42578125" style="224" customWidth="1"/>
    <col min="12" max="12" width="11.7109375" style="224" customWidth="1"/>
    <col min="13" max="13" width="11.140625" style="224" customWidth="1"/>
    <col min="14" max="14" width="12.140625" style="224" customWidth="1"/>
    <col min="15" max="15" width="7" style="224" customWidth="1"/>
    <col min="16" max="16" width="23.140625" style="224" customWidth="1"/>
    <col min="17" max="22" width="13.28515625" style="225" customWidth="1"/>
    <col min="23" max="23" width="2.42578125" style="225" customWidth="1"/>
    <col min="24" max="24" width="13.28515625" style="225" customWidth="1"/>
    <col min="25" max="25" width="13.42578125" style="225" bestFit="1" customWidth="1"/>
    <col min="26" max="26" width="5.28515625" style="224" customWidth="1"/>
    <col min="27" max="27" width="8" style="224"/>
    <col min="28" max="28" width="18.28515625" style="224" bestFit="1" customWidth="1"/>
    <col min="29" max="31" width="13.42578125" style="224" customWidth="1"/>
    <col min="32" max="33" width="8" style="224"/>
    <col min="34" max="34" width="18.140625" style="224" customWidth="1"/>
    <col min="35" max="38" width="13" style="224" customWidth="1"/>
    <col min="39" max="16384" width="8" style="224"/>
  </cols>
  <sheetData>
    <row r="1" spans="1:31" ht="14.1" customHeight="1">
      <c r="A1" s="368" t="s">
        <v>290</v>
      </c>
    </row>
    <row r="2" spans="1:31" ht="14.1" customHeight="1">
      <c r="A2" s="368" t="s">
        <v>288</v>
      </c>
    </row>
    <row r="8" spans="1:31" ht="14.1" customHeight="1">
      <c r="A8" s="223" t="s">
        <v>212</v>
      </c>
    </row>
    <row r="9" spans="1:31" ht="14.1" customHeight="1">
      <c r="A9" s="223" t="s">
        <v>213</v>
      </c>
      <c r="D9" s="226"/>
    </row>
    <row r="11" spans="1:31" ht="14.1" customHeight="1">
      <c r="A11" s="227"/>
      <c r="P11" s="228"/>
    </row>
    <row r="12" spans="1:31" ht="14.1" customHeight="1"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P12" s="229"/>
      <c r="Q12" s="230" t="s">
        <v>214</v>
      </c>
      <c r="R12" s="231" t="s">
        <v>215</v>
      </c>
      <c r="S12" s="230" t="s">
        <v>214</v>
      </c>
      <c r="T12" s="231" t="s">
        <v>215</v>
      </c>
      <c r="U12" s="230" t="s">
        <v>214</v>
      </c>
      <c r="V12" s="231" t="s">
        <v>215</v>
      </c>
      <c r="W12" s="232"/>
      <c r="X12" s="233" t="s">
        <v>216</v>
      </c>
      <c r="Y12" s="234" t="s">
        <v>217</v>
      </c>
    </row>
    <row r="13" spans="1:31" ht="14.1" customHeight="1" thickBot="1">
      <c r="A13" s="333" t="s">
        <v>268</v>
      </c>
      <c r="D13" s="235">
        <f>0.21+(E13*-0.21)</f>
        <v>0.19844999999999999</v>
      </c>
      <c r="E13" s="235">
        <v>5.5E-2</v>
      </c>
      <c r="F13" s="235">
        <f>D13+E13</f>
        <v>0.25345000000000001</v>
      </c>
      <c r="G13" s="235"/>
      <c r="H13" s="235">
        <f>1-F13</f>
        <v>0.74655000000000005</v>
      </c>
      <c r="I13" s="235"/>
      <c r="J13" s="235"/>
      <c r="K13" s="235"/>
      <c r="L13" s="235">
        <f>D13/H13</f>
        <v>0.26582278481012656</v>
      </c>
      <c r="M13" s="235">
        <f>E13/H13</f>
        <v>7.3672225570959746E-2</v>
      </c>
      <c r="P13" s="236"/>
      <c r="Q13" s="237">
        <v>2707025</v>
      </c>
      <c r="R13" s="238">
        <v>2707135</v>
      </c>
      <c r="S13" s="237">
        <v>3600007</v>
      </c>
      <c r="T13" s="238">
        <v>3600107</v>
      </c>
      <c r="U13" s="237">
        <v>3600008</v>
      </c>
      <c r="V13" s="238">
        <v>3600108</v>
      </c>
      <c r="W13" s="239"/>
      <c r="X13" s="237">
        <v>2801017</v>
      </c>
      <c r="Y13" s="238">
        <v>3602750</v>
      </c>
    </row>
    <row r="14" spans="1:31" ht="14.1" customHeight="1" thickTop="1">
      <c r="A14" s="240" t="s">
        <v>77</v>
      </c>
      <c r="B14" s="240" t="s">
        <v>63</v>
      </c>
      <c r="C14" s="240"/>
      <c r="D14" s="240" t="s">
        <v>214</v>
      </c>
      <c r="E14" s="240" t="s">
        <v>215</v>
      </c>
      <c r="F14" s="240" t="s">
        <v>218</v>
      </c>
      <c r="G14" s="240"/>
      <c r="H14" s="240" t="s">
        <v>219</v>
      </c>
      <c r="I14" s="240"/>
      <c r="J14" s="240" t="s">
        <v>220</v>
      </c>
      <c r="L14" s="240" t="s">
        <v>214</v>
      </c>
      <c r="M14" s="240" t="s">
        <v>215</v>
      </c>
      <c r="N14" s="240" t="s">
        <v>221</v>
      </c>
      <c r="P14" s="241"/>
      <c r="Q14" s="242" t="s">
        <v>222</v>
      </c>
      <c r="R14" s="243" t="s">
        <v>223</v>
      </c>
      <c r="S14" s="242" t="s">
        <v>224</v>
      </c>
      <c r="T14" s="243" t="s">
        <v>225</v>
      </c>
      <c r="U14" s="242" t="s">
        <v>226</v>
      </c>
      <c r="V14" s="243" t="s">
        <v>227</v>
      </c>
      <c r="W14" s="241"/>
      <c r="X14" s="242" t="s">
        <v>228</v>
      </c>
      <c r="Y14" s="243" t="s">
        <v>229</v>
      </c>
      <c r="AB14" s="244" t="s">
        <v>230</v>
      </c>
      <c r="AC14" s="245"/>
      <c r="AD14" s="245"/>
      <c r="AE14" s="246"/>
    </row>
    <row r="15" spans="1:31" ht="14.1" customHeight="1">
      <c r="P15" s="247"/>
      <c r="S15" s="248"/>
      <c r="U15" s="248"/>
      <c r="V15" s="249"/>
      <c r="X15" s="248"/>
      <c r="Y15" s="249"/>
      <c r="AB15" s="250" t="s">
        <v>231</v>
      </c>
      <c r="AC15" s="251" t="s">
        <v>214</v>
      </c>
      <c r="AD15" s="251" t="s">
        <v>91</v>
      </c>
      <c r="AE15" s="252" t="s">
        <v>215</v>
      </c>
    </row>
    <row r="16" spans="1:31" ht="14.1" customHeight="1">
      <c r="A16" s="224" t="s">
        <v>232</v>
      </c>
      <c r="B16" s="225">
        <f>+SUM('&lt;2&gt; Unamortized ITC Bal Summary'!C21:AY21)</f>
        <v>-7524179.4180000043</v>
      </c>
      <c r="C16" s="225"/>
      <c r="D16" s="225">
        <f>ROUND(B16*D13,0)</f>
        <v>-1493173</v>
      </c>
      <c r="E16" s="225">
        <f>ROUND(B16*E13,0)</f>
        <v>-413830</v>
      </c>
      <c r="F16" s="225">
        <f>D16+E16</f>
        <v>-1907003</v>
      </c>
      <c r="G16" s="225"/>
      <c r="H16" s="225">
        <f>ROUND(F16/H13,0)</f>
        <v>-2554421</v>
      </c>
      <c r="I16" s="225"/>
      <c r="J16" s="225">
        <f>H16-F16</f>
        <v>-647418</v>
      </c>
      <c r="K16" s="225"/>
      <c r="L16" s="225">
        <f>ROUND(F16*(D13/H13),0)</f>
        <v>-506925</v>
      </c>
      <c r="M16" s="225">
        <f>ROUND(F16*(E13/H13),0)</f>
        <v>-140493</v>
      </c>
      <c r="N16" s="225">
        <f>L16+M16</f>
        <v>-647418</v>
      </c>
      <c r="O16" s="225"/>
      <c r="P16" s="253" t="s">
        <v>233</v>
      </c>
      <c r="Q16" s="254">
        <f>D18</f>
        <v>-1419044</v>
      </c>
      <c r="R16" s="255">
        <f>E18</f>
        <v>-393285</v>
      </c>
      <c r="S16" s="254"/>
      <c r="T16" s="255"/>
      <c r="U16" s="254"/>
      <c r="V16" s="255"/>
      <c r="W16" s="256"/>
      <c r="X16" s="254"/>
      <c r="Y16" s="255">
        <f>-SUM(Q16:V16)</f>
        <v>1812329</v>
      </c>
      <c r="AB16" s="257"/>
      <c r="AC16" s="258"/>
      <c r="AD16" s="258"/>
      <c r="AE16" s="259"/>
    </row>
    <row r="17" spans="1:31" ht="14.1" customHeight="1">
      <c r="A17" s="224" t="s">
        <v>234</v>
      </c>
      <c r="B17" s="225">
        <f>+SUM('&lt;2&gt; Unamortized ITC Bal Summary'!C22:AY22)</f>
        <v>373541.95994166663</v>
      </c>
      <c r="C17" s="225"/>
      <c r="D17" s="225">
        <f>ROUND(B17*D13,0)</f>
        <v>74129</v>
      </c>
      <c r="E17" s="225">
        <f>ROUND(B17*E13,0)</f>
        <v>20545</v>
      </c>
      <c r="F17" s="225">
        <f>D17+E17</f>
        <v>94674</v>
      </c>
      <c r="G17" s="225"/>
      <c r="H17" s="225">
        <f>ROUND(F17/H13,0)</f>
        <v>126815</v>
      </c>
      <c r="I17" s="225"/>
      <c r="J17" s="225">
        <f>H17-F17</f>
        <v>32141</v>
      </c>
      <c r="K17" s="225"/>
      <c r="L17" s="225">
        <f>ROUND(F17*(D13/H13),0)</f>
        <v>25167</v>
      </c>
      <c r="M17" s="225">
        <f>ROUND(F17*(E13/H13),0)</f>
        <v>6975</v>
      </c>
      <c r="N17" s="225">
        <f>L17+M17</f>
        <v>32142</v>
      </c>
      <c r="O17" s="225"/>
      <c r="P17" s="260" t="s">
        <v>235</v>
      </c>
      <c r="Q17" s="254">
        <f>L18</f>
        <v>-481758</v>
      </c>
      <c r="R17" s="255">
        <f>M18</f>
        <v>-133518</v>
      </c>
      <c r="S17" s="254"/>
      <c r="T17" s="255"/>
      <c r="U17" s="254"/>
      <c r="V17" s="255"/>
      <c r="W17" s="256"/>
      <c r="X17" s="254"/>
      <c r="Y17" s="255">
        <f>-SUM(Q17:V17)</f>
        <v>615276</v>
      </c>
      <c r="AB17" s="261" t="s">
        <v>236</v>
      </c>
      <c r="AC17" s="262">
        <f>Q42-AD27</f>
        <v>-1913301.42</v>
      </c>
      <c r="AD17" s="262"/>
      <c r="AE17" s="263"/>
    </row>
    <row r="18" spans="1:31" ht="14.1" customHeight="1" thickBot="1">
      <c r="A18" s="264" t="s">
        <v>237</v>
      </c>
      <c r="B18" s="265">
        <f>SUM(B16:B17)</f>
        <v>-7150637.4580583377</v>
      </c>
      <c r="C18" s="225"/>
      <c r="D18" s="265">
        <f>SUM(D16:D17)</f>
        <v>-1419044</v>
      </c>
      <c r="E18" s="265">
        <f>SUM(E16:E17)</f>
        <v>-393285</v>
      </c>
      <c r="F18" s="265">
        <f>SUM(F16:F17)</f>
        <v>-1812329</v>
      </c>
      <c r="G18" s="225"/>
      <c r="H18" s="265">
        <f>SUM(H16:H17)</f>
        <v>-2427606</v>
      </c>
      <c r="I18" s="225"/>
      <c r="J18" s="265">
        <f>SUM(J16:J17)</f>
        <v>-615277</v>
      </c>
      <c r="K18" s="225"/>
      <c r="L18" s="265">
        <f>SUM(L16:L17)</f>
        <v>-481758</v>
      </c>
      <c r="M18" s="265">
        <f>SUM(M16:M17)</f>
        <v>-133518</v>
      </c>
      <c r="N18" s="265">
        <f>SUM(N16:N17)</f>
        <v>-615276</v>
      </c>
      <c r="P18" s="236"/>
      <c r="Q18" s="266"/>
      <c r="R18" s="267"/>
      <c r="S18" s="266"/>
      <c r="T18" s="267"/>
      <c r="U18" s="266"/>
      <c r="V18" s="267"/>
      <c r="X18" s="266"/>
      <c r="Y18" s="267"/>
      <c r="AB18" s="261" t="s">
        <v>238</v>
      </c>
      <c r="AC18" s="262">
        <f>S42-AD28</f>
        <v>1104009.3175126736</v>
      </c>
      <c r="AD18" s="262"/>
      <c r="AE18" s="263"/>
    </row>
    <row r="19" spans="1:31" ht="14.1" customHeight="1" thickTop="1"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P19" s="236"/>
      <c r="Q19" s="266"/>
      <c r="R19" s="267"/>
      <c r="S19" s="266"/>
      <c r="T19" s="267"/>
      <c r="U19" s="266"/>
      <c r="V19" s="267"/>
      <c r="X19" s="266"/>
      <c r="Y19" s="267"/>
      <c r="AB19" s="261" t="s">
        <v>239</v>
      </c>
      <c r="AC19" s="262">
        <f>U42-AD29</f>
        <v>256373.66</v>
      </c>
      <c r="AD19" s="262"/>
      <c r="AE19" s="263"/>
    </row>
    <row r="20" spans="1:31" ht="14.1" customHeight="1">
      <c r="A20" s="268"/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P20" s="270" t="s">
        <v>240</v>
      </c>
      <c r="Q20" s="271"/>
      <c r="R20" s="272"/>
      <c r="S20" s="271">
        <f>D24</f>
        <v>713625</v>
      </c>
      <c r="T20" s="272">
        <f>E24</f>
        <v>197780</v>
      </c>
      <c r="U20" s="271"/>
      <c r="V20" s="272"/>
      <c r="W20" s="273"/>
      <c r="X20" s="271">
        <f>-SUM(Q20:V20)</f>
        <v>-911405</v>
      </c>
      <c r="Y20" s="272"/>
      <c r="AB20" s="274"/>
      <c r="AC20" s="262"/>
      <c r="AD20" s="262"/>
      <c r="AE20" s="263"/>
    </row>
    <row r="21" spans="1:31" ht="14.1" customHeight="1"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P21" s="275" t="s">
        <v>241</v>
      </c>
      <c r="Q21" s="271"/>
      <c r="R21" s="272"/>
      <c r="S21" s="271"/>
      <c r="T21" s="272"/>
      <c r="U21" s="271">
        <f>L24</f>
        <v>242273</v>
      </c>
      <c r="V21" s="272">
        <f>M24</f>
        <v>67146</v>
      </c>
      <c r="W21" s="273"/>
      <c r="X21" s="271">
        <f>-SUM(Q21:V21)</f>
        <v>-309419</v>
      </c>
      <c r="Y21" s="272"/>
      <c r="AB21" s="261" t="s">
        <v>242</v>
      </c>
      <c r="AC21" s="262"/>
      <c r="AD21" s="262"/>
      <c r="AE21" s="263">
        <f>R42</f>
        <v>-501102</v>
      </c>
    </row>
    <row r="22" spans="1:31" ht="14.1" customHeight="1">
      <c r="A22" s="224" t="s">
        <v>243</v>
      </c>
      <c r="B22" s="225">
        <f>-+B16/2</f>
        <v>3762089.7090000021</v>
      </c>
      <c r="C22" s="225"/>
      <c r="D22" s="225">
        <f>ROUND(B22*D13,0)</f>
        <v>746587</v>
      </c>
      <c r="E22" s="225">
        <f>ROUND(B22*E13,0)</f>
        <v>206915</v>
      </c>
      <c r="F22" s="225">
        <f>D22+E22</f>
        <v>953502</v>
      </c>
      <c r="G22" s="225"/>
      <c r="H22" s="225">
        <f>ROUND(F22/H13,0)</f>
        <v>1277211</v>
      </c>
      <c r="I22" s="225"/>
      <c r="J22" s="225">
        <f>H22-F22</f>
        <v>323709</v>
      </c>
      <c r="K22" s="225"/>
      <c r="L22" s="225">
        <f>ROUND(F22*(D13/H13),0)</f>
        <v>253463</v>
      </c>
      <c r="M22" s="225">
        <f>ROUND(F22*(E13/H13),0)</f>
        <v>70247</v>
      </c>
      <c r="N22" s="225">
        <f>L22+M22</f>
        <v>323710</v>
      </c>
      <c r="O22" s="225"/>
      <c r="P22" s="236"/>
      <c r="Q22" s="266"/>
      <c r="R22" s="267"/>
      <c r="S22" s="266"/>
      <c r="T22" s="267"/>
      <c r="U22" s="266"/>
      <c r="V22" s="267"/>
      <c r="X22" s="266"/>
      <c r="Y22" s="267"/>
      <c r="AB22" s="261" t="s">
        <v>244</v>
      </c>
      <c r="AC22" s="262"/>
      <c r="AD22" s="262"/>
      <c r="AE22" s="263">
        <f>T42</f>
        <v>197780</v>
      </c>
    </row>
    <row r="23" spans="1:31" ht="14.1" customHeight="1">
      <c r="A23" s="224" t="s">
        <v>245</v>
      </c>
      <c r="B23" s="225">
        <f>+SUM('&lt;7&gt; Book Depr Solar ITC Basis'!E110:BA110)</f>
        <v>-166097.61755208333</v>
      </c>
      <c r="C23" s="225"/>
      <c r="D23" s="225">
        <f>ROUND(B23*D13,0)</f>
        <v>-32962</v>
      </c>
      <c r="E23" s="225">
        <f>ROUND(B23*E13,0)</f>
        <v>-9135</v>
      </c>
      <c r="F23" s="225">
        <f>D23+E23</f>
        <v>-42097</v>
      </c>
      <c r="G23" s="225"/>
      <c r="H23" s="225">
        <f>ROUND(F23/H13,0)</f>
        <v>-56389</v>
      </c>
      <c r="I23" s="225"/>
      <c r="J23" s="225">
        <f>H23-F23</f>
        <v>-14292</v>
      </c>
      <c r="K23" s="225"/>
      <c r="L23" s="225">
        <f>ROUND(F23*(D13/H13),0)</f>
        <v>-11190</v>
      </c>
      <c r="M23" s="225">
        <f>ROUND(F23*(E13/H13),0)</f>
        <v>-3101</v>
      </c>
      <c r="N23" s="225">
        <f>L23+M23</f>
        <v>-14291</v>
      </c>
      <c r="O23" s="225"/>
      <c r="P23" s="236"/>
      <c r="Q23" s="266"/>
      <c r="R23" s="267"/>
      <c r="S23" s="266"/>
      <c r="T23" s="267"/>
      <c r="U23" s="266"/>
      <c r="V23" s="267"/>
      <c r="X23" s="266"/>
      <c r="Y23" s="267"/>
      <c r="AB23" s="261" t="s">
        <v>246</v>
      </c>
      <c r="AC23" s="262"/>
      <c r="AD23" s="262"/>
      <c r="AE23" s="263">
        <f>V42</f>
        <v>67146</v>
      </c>
    </row>
    <row r="24" spans="1:31" ht="14.1" customHeight="1" thickBot="1">
      <c r="A24" s="264" t="s">
        <v>247</v>
      </c>
      <c r="B24" s="265">
        <f>B22+B23</f>
        <v>3595992.0914479187</v>
      </c>
      <c r="C24" s="225"/>
      <c r="D24" s="265">
        <f>D22+D23</f>
        <v>713625</v>
      </c>
      <c r="E24" s="265">
        <f>E22+E23</f>
        <v>197780</v>
      </c>
      <c r="F24" s="265">
        <f>F22+F23</f>
        <v>911405</v>
      </c>
      <c r="G24" s="225"/>
      <c r="H24" s="265">
        <f>H22+H23</f>
        <v>1220822</v>
      </c>
      <c r="I24" s="225"/>
      <c r="J24" s="265">
        <f>J22+J23</f>
        <v>309417</v>
      </c>
      <c r="K24" s="225"/>
      <c r="L24" s="265">
        <f>L22+L23</f>
        <v>242273</v>
      </c>
      <c r="M24" s="265">
        <f>M22+M23</f>
        <v>67146</v>
      </c>
      <c r="N24" s="265">
        <f>N22+N23</f>
        <v>309419</v>
      </c>
      <c r="P24" s="236"/>
      <c r="Q24" s="266"/>
      <c r="R24" s="267"/>
      <c r="S24" s="266"/>
      <c r="T24" s="267"/>
      <c r="U24" s="266"/>
      <c r="V24" s="267"/>
      <c r="X24" s="266"/>
      <c r="Y24" s="267"/>
      <c r="AB24" s="276"/>
      <c r="AC24" s="277"/>
      <c r="AD24" s="277"/>
      <c r="AE24" s="278"/>
    </row>
    <row r="25" spans="1:31" ht="14.1" customHeight="1" thickTop="1"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P25" s="236"/>
      <c r="Q25" s="266"/>
      <c r="R25" s="267"/>
      <c r="S25" s="266"/>
      <c r="T25" s="267"/>
      <c r="U25" s="266"/>
      <c r="V25" s="267"/>
      <c r="X25" s="266"/>
      <c r="Y25" s="267"/>
      <c r="AB25" s="279"/>
      <c r="AC25" s="262"/>
      <c r="AD25" s="262"/>
      <c r="AE25" s="262"/>
    </row>
    <row r="26" spans="1:31" ht="14.1" customHeight="1">
      <c r="A26" s="268"/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P26" s="253" t="s">
        <v>248</v>
      </c>
      <c r="Q26" s="254"/>
      <c r="R26" s="255"/>
      <c r="S26" s="254">
        <f>D30</f>
        <v>0</v>
      </c>
      <c r="T26" s="255">
        <f>E30</f>
        <v>0</v>
      </c>
      <c r="U26" s="254"/>
      <c r="V26" s="255"/>
      <c r="W26" s="256"/>
      <c r="X26" s="254">
        <f>-SUM(Q26:V26)</f>
        <v>0</v>
      </c>
      <c r="Y26" s="255"/>
      <c r="AB26" s="280" t="s">
        <v>249</v>
      </c>
      <c r="AC26" s="225"/>
      <c r="AD26" s="225"/>
      <c r="AE26" s="225"/>
    </row>
    <row r="27" spans="1:31" ht="14.1" customHeight="1"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P27" s="260" t="s">
        <v>250</v>
      </c>
      <c r="Q27" s="254"/>
      <c r="R27" s="255"/>
      <c r="S27" s="254"/>
      <c r="T27" s="255"/>
      <c r="U27" s="254">
        <f>L30</f>
        <v>0</v>
      </c>
      <c r="V27" s="255">
        <f>M30</f>
        <v>0</v>
      </c>
      <c r="W27" s="256"/>
      <c r="X27" s="254">
        <f>-SUM(Q27:V27)</f>
        <v>0</v>
      </c>
      <c r="Y27" s="255"/>
      <c r="AB27" s="279" t="s">
        <v>251</v>
      </c>
      <c r="AC27" s="262"/>
      <c r="AD27" s="262">
        <f>-AE21*0.21</f>
        <v>105231.42</v>
      </c>
      <c r="AE27" s="262"/>
    </row>
    <row r="28" spans="1:31" ht="14.1" customHeight="1">
      <c r="A28" s="224" t="s">
        <v>252</v>
      </c>
      <c r="B28" s="225">
        <v>0</v>
      </c>
      <c r="C28" s="225"/>
      <c r="D28" s="225">
        <f>ROUND(B28*D13,0)</f>
        <v>0</v>
      </c>
      <c r="E28" s="225">
        <f>ROUND(B28*E13,0)</f>
        <v>0</v>
      </c>
      <c r="F28" s="225">
        <f>D28+E28</f>
        <v>0</v>
      </c>
      <c r="G28" s="225"/>
      <c r="H28" s="225">
        <f>ROUND(F28/H13,0)</f>
        <v>0</v>
      </c>
      <c r="I28" s="225"/>
      <c r="J28" s="225">
        <f>H28-F28</f>
        <v>0</v>
      </c>
      <c r="K28" s="225"/>
      <c r="L28" s="225">
        <f>ROUND(F28*(D13/H13),0)</f>
        <v>0</v>
      </c>
      <c r="M28" s="225">
        <f>ROUND(F28*(E13/H13),0)</f>
        <v>0</v>
      </c>
      <c r="N28" s="225">
        <f>L28+M28</f>
        <v>0</v>
      </c>
      <c r="O28" s="225"/>
      <c r="P28" s="236"/>
      <c r="Q28" s="266"/>
      <c r="R28" s="267"/>
      <c r="S28" s="266"/>
      <c r="T28" s="267"/>
      <c r="U28" s="266"/>
      <c r="V28" s="267"/>
      <c r="X28" s="266"/>
      <c r="Y28" s="267"/>
      <c r="AB28" s="279" t="s">
        <v>253</v>
      </c>
      <c r="AC28" s="262"/>
      <c r="AD28" s="262">
        <f t="shared" ref="AD28:AD29" si="0">-AE22*0.21</f>
        <v>-41533.799999999996</v>
      </c>
      <c r="AE28" s="262"/>
    </row>
    <row r="29" spans="1:31" ht="14.1" customHeight="1">
      <c r="A29" s="224" t="s">
        <v>254</v>
      </c>
      <c r="B29" s="225"/>
      <c r="C29" s="225"/>
      <c r="D29" s="225">
        <f>ROUND(B29*D13,0)</f>
        <v>0</v>
      </c>
      <c r="E29" s="225">
        <f>ROUND(B29*E13,0)</f>
        <v>0</v>
      </c>
      <c r="F29" s="225">
        <f>D29+E29</f>
        <v>0</v>
      </c>
      <c r="G29" s="225"/>
      <c r="H29" s="225">
        <f>ROUND(F29/H13,0)</f>
        <v>0</v>
      </c>
      <c r="I29" s="225"/>
      <c r="J29" s="225">
        <f>H29-F29</f>
        <v>0</v>
      </c>
      <c r="K29" s="225"/>
      <c r="L29" s="225">
        <f>ROUND(F29*(D13/H13),0)</f>
        <v>0</v>
      </c>
      <c r="M29" s="225">
        <f>ROUND(F29*(E13/H13),0)</f>
        <v>0</v>
      </c>
      <c r="N29" s="225">
        <f>L29+M29</f>
        <v>0</v>
      </c>
      <c r="O29" s="225"/>
      <c r="P29" s="236"/>
      <c r="Q29" s="266"/>
      <c r="R29" s="267"/>
      <c r="S29" s="266"/>
      <c r="T29" s="267"/>
      <c r="U29" s="266"/>
      <c r="V29" s="267"/>
      <c r="X29" s="266"/>
      <c r="Y29" s="267"/>
      <c r="AB29" s="279" t="s">
        <v>255</v>
      </c>
      <c r="AC29" s="262"/>
      <c r="AD29" s="262">
        <f t="shared" si="0"/>
        <v>-14100.66</v>
      </c>
      <c r="AE29" s="262"/>
    </row>
    <row r="30" spans="1:31" ht="14.1" customHeight="1" thickBot="1">
      <c r="A30" s="264" t="s">
        <v>256</v>
      </c>
      <c r="B30" s="265">
        <f>B28+B29</f>
        <v>0</v>
      </c>
      <c r="C30" s="225"/>
      <c r="D30" s="265">
        <f>D28+D29</f>
        <v>0</v>
      </c>
      <c r="E30" s="265">
        <f>E28+E29</f>
        <v>0</v>
      </c>
      <c r="F30" s="265">
        <f>F28+F29</f>
        <v>0</v>
      </c>
      <c r="G30" s="225"/>
      <c r="H30" s="265">
        <f>H28+H29</f>
        <v>0</v>
      </c>
      <c r="I30" s="225"/>
      <c r="J30" s="265">
        <f>J28+J29</f>
        <v>0</v>
      </c>
      <c r="K30" s="225"/>
      <c r="L30" s="265">
        <f>L28+L29</f>
        <v>0</v>
      </c>
      <c r="M30" s="265">
        <f>M28+M29</f>
        <v>0</v>
      </c>
      <c r="N30" s="265">
        <f>N28+N29</f>
        <v>0</v>
      </c>
      <c r="P30" s="236"/>
      <c r="Q30" s="266"/>
      <c r="R30" s="267"/>
      <c r="S30" s="266"/>
      <c r="T30" s="267"/>
      <c r="U30" s="266"/>
      <c r="V30" s="267"/>
      <c r="X30" s="266"/>
      <c r="Y30" s="267"/>
    </row>
    <row r="31" spans="1:31" ht="14.1" customHeight="1" thickTop="1"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P31" s="236"/>
      <c r="Q31" s="266"/>
      <c r="R31" s="267"/>
      <c r="S31" s="266"/>
      <c r="T31" s="267"/>
      <c r="U31" s="266"/>
      <c r="V31" s="267"/>
      <c r="X31" s="266"/>
      <c r="Y31" s="267"/>
    </row>
    <row r="32" spans="1:31" ht="14.1" customHeight="1">
      <c r="A32" s="268"/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P32" s="270" t="s">
        <v>257</v>
      </c>
      <c r="Q32" s="271">
        <f>D35</f>
        <v>0</v>
      </c>
      <c r="R32" s="272">
        <f>E35</f>
        <v>0</v>
      </c>
      <c r="S32" s="271"/>
      <c r="T32" s="272"/>
      <c r="U32" s="271"/>
      <c r="V32" s="272"/>
      <c r="W32" s="273"/>
      <c r="X32" s="271">
        <f>-SUM(Q32:V32)</f>
        <v>0</v>
      </c>
      <c r="Y32" s="272"/>
    </row>
    <row r="33" spans="1:25" ht="14.1" customHeight="1"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P33" s="281" t="s">
        <v>258</v>
      </c>
      <c r="Q33" s="271"/>
      <c r="R33" s="272"/>
      <c r="S33" s="271"/>
      <c r="T33" s="272"/>
      <c r="U33" s="271">
        <f>L35</f>
        <v>0</v>
      </c>
      <c r="V33" s="272">
        <f>M35</f>
        <v>0</v>
      </c>
      <c r="W33" s="273"/>
      <c r="X33" s="271">
        <f>-SUM(Q33:V33)</f>
        <v>0</v>
      </c>
      <c r="Y33" s="272"/>
    </row>
    <row r="34" spans="1:25" ht="14.1" customHeight="1">
      <c r="A34" s="224" t="s">
        <v>174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P34" s="282"/>
      <c r="Q34" s="266"/>
      <c r="R34" s="267"/>
      <c r="S34" s="266"/>
      <c r="T34" s="267"/>
      <c r="U34" s="266"/>
      <c r="V34" s="267"/>
      <c r="X34" s="266"/>
      <c r="Y34" s="267"/>
    </row>
    <row r="35" spans="1:25" ht="14.1" customHeight="1">
      <c r="A35" s="283" t="s">
        <v>259</v>
      </c>
      <c r="B35" s="225"/>
      <c r="C35" s="225"/>
      <c r="D35" s="225"/>
      <c r="E35" s="225"/>
      <c r="F35" s="225">
        <f>D35+E35</f>
        <v>0</v>
      </c>
      <c r="G35" s="225"/>
      <c r="H35" s="225">
        <f>ROUND(F35/H13,0)</f>
        <v>0</v>
      </c>
      <c r="I35" s="225"/>
      <c r="J35" s="225">
        <f>H35-F35</f>
        <v>0</v>
      </c>
      <c r="K35" s="225"/>
      <c r="L35" s="225">
        <f>ROUND(F35*(D13/H13),0)</f>
        <v>0</v>
      </c>
      <c r="M35" s="225">
        <f>ROUND(F35*(E13/H13),0)</f>
        <v>0</v>
      </c>
      <c r="N35" s="225">
        <f>L35+M35</f>
        <v>0</v>
      </c>
      <c r="O35" s="225"/>
      <c r="P35" s="253" t="s">
        <v>260</v>
      </c>
      <c r="Q35" s="254"/>
      <c r="R35" s="255"/>
      <c r="S35" s="254">
        <f>D36</f>
        <v>348850.5175126734</v>
      </c>
      <c r="T35" s="255">
        <f>E36</f>
        <v>0</v>
      </c>
      <c r="U35" s="254"/>
      <c r="V35" s="255"/>
      <c r="W35" s="256"/>
      <c r="X35" s="254"/>
      <c r="Y35" s="255">
        <f>-SUM(Q35:V35)</f>
        <v>-348850.5175126734</v>
      </c>
    </row>
    <row r="36" spans="1:25" ht="14.1" customHeight="1">
      <c r="A36" s="283" t="s">
        <v>261</v>
      </c>
      <c r="B36" s="225"/>
      <c r="C36" s="225"/>
      <c r="D36" s="225">
        <f>+'&lt;1&gt; Deferred Tax Calculation'!CV38</f>
        <v>348850.5175126734</v>
      </c>
      <c r="E36" s="225">
        <v>0</v>
      </c>
      <c r="F36" s="225">
        <f>D36+E36</f>
        <v>348850.5175126734</v>
      </c>
      <c r="G36" s="225"/>
      <c r="H36" s="225">
        <f>ROUND(F36/H13,0)</f>
        <v>467284</v>
      </c>
      <c r="I36" s="225"/>
      <c r="J36" s="225">
        <f>H36-F36</f>
        <v>118433.4824873266</v>
      </c>
      <c r="K36" s="225"/>
      <c r="L36" s="225">
        <f>ROUND(F36*(D13/H13),0)</f>
        <v>92732</v>
      </c>
      <c r="M36" s="225">
        <f>ROUND(F36*(E13/H13),0)</f>
        <v>25701</v>
      </c>
      <c r="N36" s="225">
        <f>L36+M36</f>
        <v>118433</v>
      </c>
      <c r="O36" s="225"/>
      <c r="P36" s="284" t="s">
        <v>258</v>
      </c>
      <c r="Q36" s="254">
        <f>L36</f>
        <v>92732</v>
      </c>
      <c r="R36" s="255">
        <f>M36</f>
        <v>25701</v>
      </c>
      <c r="S36" s="254"/>
      <c r="T36" s="255"/>
      <c r="U36" s="254"/>
      <c r="V36" s="255"/>
      <c r="W36" s="256"/>
      <c r="X36" s="254"/>
      <c r="Y36" s="255">
        <f>-SUM(Q36:V36)</f>
        <v>-118433</v>
      </c>
    </row>
    <row r="37" spans="1:25" ht="14.1" customHeight="1">
      <c r="A37" s="283" t="s">
        <v>262</v>
      </c>
      <c r="B37" s="225"/>
      <c r="C37" s="225"/>
      <c r="D37" s="225"/>
      <c r="E37" s="225"/>
      <c r="F37" s="225">
        <f>D37+E37</f>
        <v>0</v>
      </c>
      <c r="G37" s="225"/>
      <c r="H37" s="225">
        <f>ROUND(F37/H13,0)</f>
        <v>0</v>
      </c>
      <c r="I37" s="225"/>
      <c r="J37" s="225">
        <f>H37-F37</f>
        <v>0</v>
      </c>
      <c r="K37" s="225"/>
      <c r="L37" s="225">
        <f>ROUND(F37*(D13/H13),0)</f>
        <v>0</v>
      </c>
      <c r="M37" s="225">
        <f>ROUND(F37*(E13/H13),0)</f>
        <v>0</v>
      </c>
      <c r="N37" s="225">
        <f>L37+M37</f>
        <v>0</v>
      </c>
      <c r="O37" s="225"/>
      <c r="P37" s="282"/>
      <c r="Q37" s="266"/>
      <c r="R37" s="267"/>
      <c r="S37" s="266"/>
      <c r="T37" s="267"/>
      <c r="U37" s="266"/>
      <c r="V37" s="267"/>
      <c r="X37" s="266"/>
      <c r="Y37" s="267"/>
    </row>
    <row r="38" spans="1:25" ht="14.1" customHeight="1"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70" t="s">
        <v>263</v>
      </c>
      <c r="Q38" s="271"/>
      <c r="R38" s="272"/>
      <c r="S38" s="271"/>
      <c r="T38" s="272"/>
      <c r="U38" s="271">
        <f>D37</f>
        <v>0</v>
      </c>
      <c r="V38" s="272">
        <f>E37</f>
        <v>0</v>
      </c>
      <c r="W38" s="273"/>
      <c r="X38" s="271"/>
      <c r="Y38" s="272">
        <f>-SUM(Q38:V38)</f>
        <v>0</v>
      </c>
    </row>
    <row r="39" spans="1:25" ht="14.1" customHeight="1" thickBot="1">
      <c r="A39" s="224" t="s">
        <v>264</v>
      </c>
      <c r="B39" s="225"/>
      <c r="C39" s="225"/>
      <c r="D39" s="265">
        <f>D35+D36+D37</f>
        <v>348850.5175126734</v>
      </c>
      <c r="E39" s="265">
        <f>E35+E36+E37</f>
        <v>0</v>
      </c>
      <c r="F39" s="265">
        <f>F35+F36+F37</f>
        <v>348850.5175126734</v>
      </c>
      <c r="G39" s="225"/>
      <c r="H39" s="265">
        <f>H35+H36+H37</f>
        <v>467284</v>
      </c>
      <c r="I39" s="225"/>
      <c r="J39" s="265">
        <f>J35+J36+J37</f>
        <v>118433.4824873266</v>
      </c>
      <c r="K39" s="225"/>
      <c r="L39" s="265">
        <f>L35+L36+L37</f>
        <v>92732</v>
      </c>
      <c r="M39" s="265">
        <f>M35+M36+M37</f>
        <v>25701</v>
      </c>
      <c r="N39" s="265">
        <f>N35+N36+N37</f>
        <v>118433</v>
      </c>
      <c r="P39" s="281" t="s">
        <v>258</v>
      </c>
      <c r="Q39" s="271">
        <f>L37</f>
        <v>0</v>
      </c>
      <c r="R39" s="272">
        <f>M37</f>
        <v>0</v>
      </c>
      <c r="S39" s="271"/>
      <c r="T39" s="272"/>
      <c r="U39" s="271"/>
      <c r="V39" s="272"/>
      <c r="W39" s="273"/>
      <c r="X39" s="271"/>
      <c r="Y39" s="272">
        <f>-SUM(Q39:V39)</f>
        <v>0</v>
      </c>
    </row>
    <row r="40" spans="1:25" ht="14.1" customHeight="1" thickTop="1">
      <c r="A40" s="225"/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P40" s="236"/>
      <c r="Q40" s="266"/>
      <c r="R40" s="267"/>
      <c r="S40" s="266"/>
      <c r="T40" s="267"/>
      <c r="U40" s="266"/>
      <c r="V40" s="267"/>
      <c r="X40" s="266"/>
      <c r="Y40" s="267"/>
    </row>
    <row r="41" spans="1:25" ht="14.1" customHeight="1">
      <c r="A41" s="268"/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P41" s="236"/>
      <c r="Q41" s="266"/>
      <c r="R41" s="267"/>
      <c r="S41" s="266"/>
      <c r="T41" s="267"/>
      <c r="U41" s="266"/>
      <c r="V41" s="267"/>
      <c r="X41" s="266"/>
      <c r="Y41" s="267"/>
    </row>
    <row r="42" spans="1:25" ht="14.1" customHeight="1" thickBot="1">
      <c r="A42" s="239" t="s">
        <v>265</v>
      </c>
      <c r="B42" s="285"/>
      <c r="C42" s="285"/>
      <c r="D42" s="286">
        <f>D18+D30+D39+D24</f>
        <v>-356568.48248732649</v>
      </c>
      <c r="E42" s="286">
        <f>E18+E30+E39+E24</f>
        <v>-195505</v>
      </c>
      <c r="F42" s="286">
        <f>F18+F30+F39+F24</f>
        <v>-552073.48248732649</v>
      </c>
      <c r="G42" s="285"/>
      <c r="H42" s="286">
        <f>H18+H30+H39+H24</f>
        <v>-739500</v>
      </c>
      <c r="I42" s="285"/>
      <c r="J42" s="286">
        <f>J18+J30+J39+J24</f>
        <v>-187426.5175126734</v>
      </c>
      <c r="K42" s="225"/>
      <c r="L42" s="286">
        <f>L18+L30+L39+L24</f>
        <v>-146753</v>
      </c>
      <c r="M42" s="286">
        <f>M18+M30+M39+M24</f>
        <v>-40671</v>
      </c>
      <c r="N42" s="286">
        <f>N18+N30+N39+N24</f>
        <v>-187424</v>
      </c>
      <c r="P42" s="236"/>
      <c r="Q42" s="287">
        <f t="shared" ref="Q42:V42" si="1">SUM(Q16:Q41)</f>
        <v>-1808070</v>
      </c>
      <c r="R42" s="288">
        <f t="shared" si="1"/>
        <v>-501102</v>
      </c>
      <c r="S42" s="287">
        <f t="shared" si="1"/>
        <v>1062475.5175126735</v>
      </c>
      <c r="T42" s="288">
        <f t="shared" si="1"/>
        <v>197780</v>
      </c>
      <c r="U42" s="287">
        <f t="shared" si="1"/>
        <v>242273</v>
      </c>
      <c r="V42" s="288">
        <f t="shared" si="1"/>
        <v>67146</v>
      </c>
      <c r="X42" s="287">
        <f>SUM(X16:X41)</f>
        <v>-1220824</v>
      </c>
      <c r="Y42" s="288">
        <f>SUM(Y16:Y41)</f>
        <v>1960321.4824873265</v>
      </c>
    </row>
    <row r="43" spans="1:25" ht="14.1" customHeight="1" thickTop="1"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P43" s="236"/>
      <c r="Q43" s="266"/>
      <c r="R43" s="267"/>
      <c r="S43" s="266"/>
      <c r="T43" s="267"/>
      <c r="U43" s="266"/>
      <c r="V43" s="267"/>
      <c r="X43" s="289"/>
      <c r="Y43" s="290"/>
    </row>
    <row r="44" spans="1:25" ht="14.1" customHeight="1" thickBot="1"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P44" s="236"/>
      <c r="Q44" s="266"/>
      <c r="R44" s="267"/>
      <c r="S44" s="266"/>
      <c r="T44" s="267"/>
      <c r="U44" s="266"/>
      <c r="V44" s="267"/>
      <c r="X44" s="266"/>
      <c r="Y44" s="291">
        <f>X42+Y42</f>
        <v>739497.48248732649</v>
      </c>
    </row>
    <row r="45" spans="1:25" ht="14.1" customHeight="1" thickTop="1"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P45" s="292"/>
      <c r="Q45" s="289"/>
      <c r="R45" s="290"/>
      <c r="S45" s="289"/>
      <c r="T45" s="290"/>
      <c r="U45" s="289"/>
      <c r="V45" s="290"/>
      <c r="W45" s="293"/>
      <c r="X45" s="289"/>
      <c r="Y45" s="290"/>
    </row>
    <row r="48" spans="1:25" ht="14.1" customHeight="1"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P48" s="229"/>
      <c r="Q48" s="230" t="s">
        <v>214</v>
      </c>
      <c r="R48" s="231" t="s">
        <v>215</v>
      </c>
      <c r="S48" s="230" t="s">
        <v>214</v>
      </c>
      <c r="T48" s="231" t="s">
        <v>215</v>
      </c>
      <c r="U48" s="230" t="s">
        <v>214</v>
      </c>
      <c r="V48" s="231" t="s">
        <v>215</v>
      </c>
      <c r="W48" s="232"/>
      <c r="X48" s="233" t="s">
        <v>216</v>
      </c>
      <c r="Y48" s="234" t="s">
        <v>217</v>
      </c>
    </row>
    <row r="49" spans="1:31" ht="14.1" customHeight="1" thickBot="1">
      <c r="A49" s="333" t="s">
        <v>269</v>
      </c>
      <c r="D49" s="235">
        <f>0.21+(E49*-0.21)</f>
        <v>0.19844999999999999</v>
      </c>
      <c r="E49" s="235">
        <v>5.5E-2</v>
      </c>
      <c r="F49" s="235">
        <f>D49+E49</f>
        <v>0.25345000000000001</v>
      </c>
      <c r="G49" s="235"/>
      <c r="H49" s="235">
        <f>1-F49</f>
        <v>0.74655000000000005</v>
      </c>
      <c r="I49" s="235"/>
      <c r="J49" s="235"/>
      <c r="K49" s="235"/>
      <c r="L49" s="235">
        <f>D49/H49</f>
        <v>0.26582278481012656</v>
      </c>
      <c r="M49" s="235">
        <f>E49/H49</f>
        <v>7.3672225570959746E-2</v>
      </c>
      <c r="P49" s="236"/>
      <c r="Q49" s="237">
        <v>2707025</v>
      </c>
      <c r="R49" s="238">
        <v>2707135</v>
      </c>
      <c r="S49" s="237">
        <v>3600007</v>
      </c>
      <c r="T49" s="238">
        <v>3600107</v>
      </c>
      <c r="U49" s="237">
        <v>3600008</v>
      </c>
      <c r="V49" s="238">
        <v>3600108</v>
      </c>
      <c r="W49" s="239"/>
      <c r="X49" s="237">
        <v>2801017</v>
      </c>
      <c r="Y49" s="238">
        <v>3602750</v>
      </c>
    </row>
    <row r="50" spans="1:31" ht="14.1" customHeight="1" thickTop="1">
      <c r="A50" s="240" t="s">
        <v>77</v>
      </c>
      <c r="B50" s="240" t="s">
        <v>63</v>
      </c>
      <c r="C50" s="240"/>
      <c r="D50" s="240" t="s">
        <v>214</v>
      </c>
      <c r="E50" s="240" t="s">
        <v>215</v>
      </c>
      <c r="F50" s="240" t="s">
        <v>218</v>
      </c>
      <c r="G50" s="240"/>
      <c r="H50" s="240" t="s">
        <v>219</v>
      </c>
      <c r="I50" s="240"/>
      <c r="J50" s="240" t="s">
        <v>220</v>
      </c>
      <c r="L50" s="240" t="s">
        <v>214</v>
      </c>
      <c r="M50" s="240" t="s">
        <v>215</v>
      </c>
      <c r="N50" s="240" t="s">
        <v>221</v>
      </c>
      <c r="P50" s="241"/>
      <c r="Q50" s="242" t="s">
        <v>222</v>
      </c>
      <c r="R50" s="243" t="s">
        <v>223</v>
      </c>
      <c r="S50" s="242" t="s">
        <v>224</v>
      </c>
      <c r="T50" s="243" t="s">
        <v>225</v>
      </c>
      <c r="U50" s="242" t="s">
        <v>226</v>
      </c>
      <c r="V50" s="243" t="s">
        <v>227</v>
      </c>
      <c r="W50" s="241"/>
      <c r="X50" s="242" t="s">
        <v>228</v>
      </c>
      <c r="Y50" s="243" t="s">
        <v>229</v>
      </c>
      <c r="AB50" s="244" t="s">
        <v>230</v>
      </c>
      <c r="AC50" s="245"/>
      <c r="AD50" s="245"/>
      <c r="AE50" s="246"/>
    </row>
    <row r="51" spans="1:31" ht="14.1" customHeight="1">
      <c r="P51" s="247"/>
      <c r="S51" s="248"/>
      <c r="U51" s="248"/>
      <c r="V51" s="249"/>
      <c r="X51" s="248"/>
      <c r="Y51" s="249"/>
      <c r="AB51" s="250" t="s">
        <v>231</v>
      </c>
      <c r="AC51" s="251" t="s">
        <v>214</v>
      </c>
      <c r="AD51" s="251" t="s">
        <v>91</v>
      </c>
      <c r="AE51" s="252" t="s">
        <v>215</v>
      </c>
    </row>
    <row r="52" spans="1:31" ht="14.1" customHeight="1">
      <c r="A52" s="224" t="s">
        <v>232</v>
      </c>
      <c r="B52" s="225">
        <f>+SUM('&lt;2&gt; Unamortized ITC Bal Summary'!$AZ$21:$BB$21)</f>
        <v>-88602.749999997759</v>
      </c>
      <c r="C52" s="225"/>
      <c r="D52" s="225">
        <f>ROUND(B52*D49,0)</f>
        <v>-17583</v>
      </c>
      <c r="E52" s="225">
        <f>ROUND(B52*E49,0)</f>
        <v>-4873</v>
      </c>
      <c r="F52" s="225">
        <f>D52+E52</f>
        <v>-22456</v>
      </c>
      <c r="G52" s="225"/>
      <c r="H52" s="225">
        <f>ROUND(F52/H49,0)</f>
        <v>-30080</v>
      </c>
      <c r="I52" s="225"/>
      <c r="J52" s="225">
        <f>H52-F52</f>
        <v>-7624</v>
      </c>
      <c r="K52" s="225"/>
      <c r="L52" s="225">
        <f>ROUND(F52*(D49/H49),0)</f>
        <v>-5969</v>
      </c>
      <c r="M52" s="225">
        <f>ROUND(F52*(E49/H49),0)</f>
        <v>-1654</v>
      </c>
      <c r="N52" s="225">
        <f>L52+M52</f>
        <v>-7623</v>
      </c>
      <c r="O52" s="225"/>
      <c r="P52" s="253" t="s">
        <v>233</v>
      </c>
      <c r="Q52" s="254">
        <f>D54</f>
        <v>-5089</v>
      </c>
      <c r="R52" s="255">
        <f>E54</f>
        <v>-1410</v>
      </c>
      <c r="S52" s="254"/>
      <c r="T52" s="255"/>
      <c r="U52" s="254"/>
      <c r="V52" s="255"/>
      <c r="W52" s="256"/>
      <c r="X52" s="254"/>
      <c r="Y52" s="255">
        <f>-SUM(Q52:V52)</f>
        <v>6499</v>
      </c>
      <c r="AB52" s="257"/>
      <c r="AC52" s="258"/>
      <c r="AD52" s="258"/>
      <c r="AE52" s="259"/>
    </row>
    <row r="53" spans="1:31" ht="14.1" customHeight="1">
      <c r="A53" s="224" t="s">
        <v>234</v>
      </c>
      <c r="B53" s="225">
        <f>+SUM('&lt;2&gt; Unamortized ITC Bal Summary'!$AZ$22:$BB$22)</f>
        <v>62959.351924999995</v>
      </c>
      <c r="C53" s="225"/>
      <c r="D53" s="225">
        <f>ROUND(B53*D49,0)</f>
        <v>12494</v>
      </c>
      <c r="E53" s="225">
        <f>ROUND(B53*E49,0)</f>
        <v>3463</v>
      </c>
      <c r="F53" s="225">
        <f>D53+E53</f>
        <v>15957</v>
      </c>
      <c r="G53" s="225"/>
      <c r="H53" s="225">
        <f>ROUND(F53/H49,0)</f>
        <v>21374</v>
      </c>
      <c r="I53" s="225"/>
      <c r="J53" s="225">
        <f>H53-F53</f>
        <v>5417</v>
      </c>
      <c r="K53" s="225"/>
      <c r="L53" s="225">
        <f>ROUND(F53*(D49/H49),0)</f>
        <v>4242</v>
      </c>
      <c r="M53" s="225">
        <f>ROUND(F53*(E49/H49),0)</f>
        <v>1176</v>
      </c>
      <c r="N53" s="225">
        <f>L53+M53</f>
        <v>5418</v>
      </c>
      <c r="O53" s="225"/>
      <c r="P53" s="260" t="s">
        <v>235</v>
      </c>
      <c r="Q53" s="254">
        <f>L54</f>
        <v>-1727</v>
      </c>
      <c r="R53" s="255">
        <f>M54</f>
        <v>-478</v>
      </c>
      <c r="S53" s="254"/>
      <c r="T53" s="255"/>
      <c r="U53" s="254"/>
      <c r="V53" s="255"/>
      <c r="W53" s="256"/>
      <c r="X53" s="254"/>
      <c r="Y53" s="255">
        <f>-SUM(Q53:V53)</f>
        <v>2205</v>
      </c>
      <c r="AB53" s="261" t="s">
        <v>236</v>
      </c>
      <c r="AC53" s="262">
        <f>Q78-AD63</f>
        <v>-7212.48</v>
      </c>
      <c r="AD53" s="262"/>
      <c r="AE53" s="263"/>
    </row>
    <row r="54" spans="1:31" ht="14.1" customHeight="1" thickBot="1">
      <c r="A54" s="264" t="s">
        <v>237</v>
      </c>
      <c r="B54" s="265">
        <f>SUM(B52:B53)</f>
        <v>-25643.398074997764</v>
      </c>
      <c r="C54" s="225"/>
      <c r="D54" s="265">
        <f>SUM(D52:D53)</f>
        <v>-5089</v>
      </c>
      <c r="E54" s="265">
        <f>SUM(E52:E53)</f>
        <v>-1410</v>
      </c>
      <c r="F54" s="265">
        <f>SUM(F52:F53)</f>
        <v>-6499</v>
      </c>
      <c r="G54" s="225"/>
      <c r="H54" s="265">
        <f>SUM(H52:H53)</f>
        <v>-8706</v>
      </c>
      <c r="I54" s="225"/>
      <c r="J54" s="265">
        <f>SUM(J52:J53)</f>
        <v>-2207</v>
      </c>
      <c r="K54" s="225"/>
      <c r="L54" s="265">
        <f>SUM(L52:L53)</f>
        <v>-1727</v>
      </c>
      <c r="M54" s="265">
        <f>SUM(M52:M53)</f>
        <v>-478</v>
      </c>
      <c r="N54" s="265">
        <f>SUM(N52:N53)</f>
        <v>-2205</v>
      </c>
      <c r="P54" s="236"/>
      <c r="Q54" s="266"/>
      <c r="R54" s="267"/>
      <c r="S54" s="266"/>
      <c r="T54" s="267"/>
      <c r="U54" s="266"/>
      <c r="V54" s="267"/>
      <c r="X54" s="266"/>
      <c r="Y54" s="267"/>
      <c r="AB54" s="261" t="s">
        <v>238</v>
      </c>
      <c r="AC54" s="262">
        <f>S78-AD64</f>
        <v>2705.89</v>
      </c>
      <c r="AD54" s="262"/>
      <c r="AE54" s="263"/>
    </row>
    <row r="55" spans="1:31" ht="14.1" customHeight="1" thickTop="1"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P55" s="236"/>
      <c r="Q55" s="266"/>
      <c r="R55" s="267"/>
      <c r="S55" s="266"/>
      <c r="T55" s="267"/>
      <c r="U55" s="266"/>
      <c r="V55" s="267"/>
      <c r="X55" s="266"/>
      <c r="Y55" s="267"/>
      <c r="AB55" s="261" t="s">
        <v>239</v>
      </c>
      <c r="AC55" s="262">
        <f>U78-AD65</f>
        <v>918.4</v>
      </c>
      <c r="AD55" s="262"/>
      <c r="AE55" s="263"/>
    </row>
    <row r="56" spans="1:31" ht="14.1" customHeight="1">
      <c r="A56" s="268"/>
      <c r="B56" s="269"/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P56" s="270" t="s">
        <v>240</v>
      </c>
      <c r="Q56" s="271"/>
      <c r="R56" s="272"/>
      <c r="S56" s="271">
        <f>D60</f>
        <v>2557</v>
      </c>
      <c r="T56" s="272">
        <f>E60</f>
        <v>709</v>
      </c>
      <c r="U56" s="271"/>
      <c r="V56" s="272"/>
      <c r="W56" s="273"/>
      <c r="X56" s="271">
        <f>-SUM(Q56:V56)</f>
        <v>-3266</v>
      </c>
      <c r="Y56" s="272"/>
      <c r="AB56" s="274"/>
      <c r="AC56" s="262"/>
      <c r="AD56" s="262"/>
      <c r="AE56" s="263"/>
    </row>
    <row r="57" spans="1:31" ht="14.1" customHeight="1"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P57" s="275" t="s">
        <v>241</v>
      </c>
      <c r="Q57" s="271"/>
      <c r="R57" s="272"/>
      <c r="S57" s="271"/>
      <c r="T57" s="272"/>
      <c r="U57" s="271">
        <f>L60</f>
        <v>868</v>
      </c>
      <c r="V57" s="272">
        <f>M60</f>
        <v>240</v>
      </c>
      <c r="W57" s="273"/>
      <c r="X57" s="271">
        <f>-SUM(Q57:V57)</f>
        <v>-1108</v>
      </c>
      <c r="Y57" s="272"/>
      <c r="AB57" s="261" t="s">
        <v>242</v>
      </c>
      <c r="AC57" s="262"/>
      <c r="AD57" s="262"/>
      <c r="AE57" s="263">
        <f>R78</f>
        <v>-1888</v>
      </c>
    </row>
    <row r="58" spans="1:31" ht="14.1" customHeight="1">
      <c r="A58" s="224" t="s">
        <v>243</v>
      </c>
      <c r="B58" s="225">
        <f>-+SUM('&lt;7&gt; Book Depr Solar ITC Basis'!$B$60:$B$62)</f>
        <v>44301.37499999888</v>
      </c>
      <c r="C58" s="225"/>
      <c r="D58" s="225">
        <f>ROUND(B58*D49,0)</f>
        <v>8792</v>
      </c>
      <c r="E58" s="225">
        <f>ROUND(B58*E49,0)</f>
        <v>2437</v>
      </c>
      <c r="F58" s="225">
        <f>D58+E58</f>
        <v>11229</v>
      </c>
      <c r="G58" s="225"/>
      <c r="H58" s="225">
        <f>ROUND(F58/H49,0)</f>
        <v>15041</v>
      </c>
      <c r="I58" s="225"/>
      <c r="J58" s="225">
        <f>H58-F58</f>
        <v>3812</v>
      </c>
      <c r="K58" s="225"/>
      <c r="L58" s="225">
        <f>ROUND(F58*(D49/H49),0)</f>
        <v>2985</v>
      </c>
      <c r="M58" s="225">
        <f>ROUND(F58*(E49/H49),0)</f>
        <v>827</v>
      </c>
      <c r="N58" s="225">
        <f>L58+M58</f>
        <v>3812</v>
      </c>
      <c r="O58" s="225"/>
      <c r="P58" s="236"/>
      <c r="Q58" s="266"/>
      <c r="R58" s="267"/>
      <c r="S58" s="266"/>
      <c r="T58" s="267"/>
      <c r="U58" s="266"/>
      <c r="V58" s="267"/>
      <c r="X58" s="266"/>
      <c r="Y58" s="267"/>
      <c r="AB58" s="261" t="s">
        <v>244</v>
      </c>
      <c r="AC58" s="262"/>
      <c r="AD58" s="262"/>
      <c r="AE58" s="263">
        <f>T78</f>
        <v>709</v>
      </c>
    </row>
    <row r="59" spans="1:31" ht="14.1" customHeight="1">
      <c r="A59" s="224" t="s">
        <v>245</v>
      </c>
      <c r="B59" s="225">
        <f>+SUM('&lt;7&gt; Book Depr Solar ITC Basis'!$BB$110:$BD$110)</f>
        <v>-31418.146275000006</v>
      </c>
      <c r="C59" s="225"/>
      <c r="D59" s="225">
        <f>ROUND(B59*D49,0)</f>
        <v>-6235</v>
      </c>
      <c r="E59" s="225">
        <f>ROUND(B59*E49,0)</f>
        <v>-1728</v>
      </c>
      <c r="F59" s="225">
        <f>D59+E59</f>
        <v>-7963</v>
      </c>
      <c r="G59" s="225"/>
      <c r="H59" s="225">
        <f>ROUND(F59/H49,0)</f>
        <v>-10666</v>
      </c>
      <c r="I59" s="225"/>
      <c r="J59" s="225">
        <f>H59-F59</f>
        <v>-2703</v>
      </c>
      <c r="K59" s="225"/>
      <c r="L59" s="225">
        <f>ROUND(F59*(D49/H49),0)</f>
        <v>-2117</v>
      </c>
      <c r="M59" s="225">
        <f>ROUND(F59*(E49/H49),0)</f>
        <v>-587</v>
      </c>
      <c r="N59" s="225">
        <f>L59+M59</f>
        <v>-2704</v>
      </c>
      <c r="O59" s="225"/>
      <c r="P59" s="236"/>
      <c r="Q59" s="266"/>
      <c r="R59" s="267"/>
      <c r="S59" s="266"/>
      <c r="T59" s="267"/>
      <c r="U59" s="266"/>
      <c r="V59" s="267"/>
      <c r="X59" s="266"/>
      <c r="Y59" s="267"/>
      <c r="AB59" s="261" t="s">
        <v>246</v>
      </c>
      <c r="AC59" s="262"/>
      <c r="AD59" s="262"/>
      <c r="AE59" s="263">
        <f>V78</f>
        <v>240</v>
      </c>
    </row>
    <row r="60" spans="1:31" ht="14.1" customHeight="1" thickBot="1">
      <c r="A60" s="264" t="s">
        <v>247</v>
      </c>
      <c r="B60" s="265">
        <f>B58+B59</f>
        <v>12883.228724998873</v>
      </c>
      <c r="C60" s="225"/>
      <c r="D60" s="265">
        <f>D58+D59</f>
        <v>2557</v>
      </c>
      <c r="E60" s="265">
        <f>E58+E59</f>
        <v>709</v>
      </c>
      <c r="F60" s="265">
        <f>F58+F59</f>
        <v>3266</v>
      </c>
      <c r="G60" s="225"/>
      <c r="H60" s="265">
        <f>H58+H59</f>
        <v>4375</v>
      </c>
      <c r="I60" s="225"/>
      <c r="J60" s="265">
        <f>J58+J59</f>
        <v>1109</v>
      </c>
      <c r="K60" s="225"/>
      <c r="L60" s="265">
        <f>L58+L59</f>
        <v>868</v>
      </c>
      <c r="M60" s="265">
        <f>M58+M59</f>
        <v>240</v>
      </c>
      <c r="N60" s="265">
        <f>N58+N59</f>
        <v>1108</v>
      </c>
      <c r="P60" s="236"/>
      <c r="Q60" s="266"/>
      <c r="R60" s="267"/>
      <c r="S60" s="266"/>
      <c r="T60" s="267"/>
      <c r="U60" s="266"/>
      <c r="V60" s="267"/>
      <c r="X60" s="266"/>
      <c r="Y60" s="267"/>
      <c r="AB60" s="276"/>
      <c r="AC60" s="277"/>
      <c r="AD60" s="277"/>
      <c r="AE60" s="278"/>
    </row>
    <row r="61" spans="1:31" ht="14.1" customHeight="1" thickTop="1"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P61" s="236"/>
      <c r="Q61" s="266"/>
      <c r="R61" s="267"/>
      <c r="S61" s="266"/>
      <c r="T61" s="267"/>
      <c r="U61" s="266"/>
      <c r="V61" s="267"/>
      <c r="X61" s="266"/>
      <c r="Y61" s="267"/>
      <c r="AB61" s="279"/>
      <c r="AC61" s="262"/>
      <c r="AD61" s="262"/>
      <c r="AE61" s="262"/>
    </row>
    <row r="62" spans="1:31" ht="14.1" customHeight="1">
      <c r="A62" s="268"/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P62" s="253" t="s">
        <v>248</v>
      </c>
      <c r="Q62" s="254"/>
      <c r="R62" s="255"/>
      <c r="S62" s="254">
        <f>D66</f>
        <v>0</v>
      </c>
      <c r="T62" s="255">
        <f>E66</f>
        <v>0</v>
      </c>
      <c r="U62" s="254"/>
      <c r="V62" s="255"/>
      <c r="W62" s="256"/>
      <c r="X62" s="254">
        <f>-SUM(Q62:V62)</f>
        <v>0</v>
      </c>
      <c r="Y62" s="255"/>
      <c r="AB62" s="280" t="s">
        <v>249</v>
      </c>
      <c r="AC62" s="225"/>
      <c r="AD62" s="225"/>
      <c r="AE62" s="225"/>
    </row>
    <row r="63" spans="1:31" ht="14.1" customHeight="1">
      <c r="B63" s="225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P63" s="260" t="s">
        <v>250</v>
      </c>
      <c r="Q63" s="254"/>
      <c r="R63" s="255"/>
      <c r="S63" s="254"/>
      <c r="T63" s="255"/>
      <c r="U63" s="254">
        <f>L66</f>
        <v>0</v>
      </c>
      <c r="V63" s="255">
        <f>M66</f>
        <v>0</v>
      </c>
      <c r="W63" s="256"/>
      <c r="X63" s="254">
        <f>-SUM(Q63:V63)</f>
        <v>0</v>
      </c>
      <c r="Y63" s="255"/>
      <c r="AB63" s="279" t="s">
        <v>251</v>
      </c>
      <c r="AC63" s="262"/>
      <c r="AD63" s="262">
        <f>-AE57*0.21</f>
        <v>396.47999999999996</v>
      </c>
      <c r="AE63" s="262"/>
    </row>
    <row r="64" spans="1:31" ht="14.1" customHeight="1">
      <c r="A64" s="224" t="s">
        <v>252</v>
      </c>
      <c r="B64" s="225"/>
      <c r="C64" s="225"/>
      <c r="D64" s="225">
        <f>ROUND(B64*D49,0)</f>
        <v>0</v>
      </c>
      <c r="E64" s="225">
        <f>ROUND(B64*E49,0)</f>
        <v>0</v>
      </c>
      <c r="F64" s="225">
        <f>D64+E64</f>
        <v>0</v>
      </c>
      <c r="G64" s="225"/>
      <c r="H64" s="225">
        <f>ROUND(F64/H49,0)</f>
        <v>0</v>
      </c>
      <c r="I64" s="225"/>
      <c r="J64" s="225">
        <f>H64-F64</f>
        <v>0</v>
      </c>
      <c r="K64" s="225"/>
      <c r="L64" s="225">
        <f>ROUND(F64*(D49/H49),0)</f>
        <v>0</v>
      </c>
      <c r="M64" s="225">
        <f>ROUND(F64*(E49/H49),0)</f>
        <v>0</v>
      </c>
      <c r="N64" s="225">
        <f>L64+M64</f>
        <v>0</v>
      </c>
      <c r="O64" s="225"/>
      <c r="P64" s="236"/>
      <c r="Q64" s="266"/>
      <c r="R64" s="267"/>
      <c r="S64" s="266"/>
      <c r="T64" s="267"/>
      <c r="U64" s="266"/>
      <c r="V64" s="267"/>
      <c r="X64" s="266"/>
      <c r="Y64" s="267"/>
      <c r="AB64" s="279" t="s">
        <v>253</v>
      </c>
      <c r="AC64" s="262"/>
      <c r="AD64" s="262">
        <f t="shared" ref="AD64:AD65" si="2">-AE58*0.21</f>
        <v>-148.88999999999999</v>
      </c>
      <c r="AE64" s="262"/>
    </row>
    <row r="65" spans="1:31" ht="14.1" customHeight="1">
      <c r="A65" s="224" t="s">
        <v>254</v>
      </c>
      <c r="B65" s="225"/>
      <c r="C65" s="225"/>
      <c r="D65" s="225">
        <f>ROUND(B65*D49,0)</f>
        <v>0</v>
      </c>
      <c r="E65" s="225">
        <f>ROUND(B65*E49,0)</f>
        <v>0</v>
      </c>
      <c r="F65" s="225">
        <f>D65+E65</f>
        <v>0</v>
      </c>
      <c r="G65" s="225"/>
      <c r="H65" s="225">
        <f>ROUND(F65/H49,0)</f>
        <v>0</v>
      </c>
      <c r="I65" s="225"/>
      <c r="J65" s="225">
        <f>H65-F65</f>
        <v>0</v>
      </c>
      <c r="K65" s="225"/>
      <c r="L65" s="225">
        <f>ROUND(F65*(D49/H49),0)</f>
        <v>0</v>
      </c>
      <c r="M65" s="225">
        <f>ROUND(F65*(E49/H49),0)</f>
        <v>0</v>
      </c>
      <c r="N65" s="225">
        <f>L65+M65</f>
        <v>0</v>
      </c>
      <c r="O65" s="225"/>
      <c r="P65" s="236"/>
      <c r="Q65" s="266"/>
      <c r="R65" s="267"/>
      <c r="S65" s="266"/>
      <c r="T65" s="267"/>
      <c r="U65" s="266"/>
      <c r="V65" s="267"/>
      <c r="X65" s="266"/>
      <c r="Y65" s="267"/>
      <c r="AB65" s="279" t="s">
        <v>255</v>
      </c>
      <c r="AC65" s="262"/>
      <c r="AD65" s="262">
        <f t="shared" si="2"/>
        <v>-50.4</v>
      </c>
      <c r="AE65" s="262"/>
    </row>
    <row r="66" spans="1:31" ht="14.1" customHeight="1" thickBot="1">
      <c r="A66" s="264" t="s">
        <v>256</v>
      </c>
      <c r="B66" s="265">
        <f>B64+B65</f>
        <v>0</v>
      </c>
      <c r="C66" s="225"/>
      <c r="D66" s="265">
        <f>D64+D65</f>
        <v>0</v>
      </c>
      <c r="E66" s="265">
        <f>E64+E65</f>
        <v>0</v>
      </c>
      <c r="F66" s="265">
        <f>F64+F65</f>
        <v>0</v>
      </c>
      <c r="G66" s="225"/>
      <c r="H66" s="265">
        <f>H64+H65</f>
        <v>0</v>
      </c>
      <c r="I66" s="225"/>
      <c r="J66" s="265">
        <f>J64+J65</f>
        <v>0</v>
      </c>
      <c r="K66" s="225"/>
      <c r="L66" s="265">
        <f>L64+L65</f>
        <v>0</v>
      </c>
      <c r="M66" s="265">
        <f>M64+M65</f>
        <v>0</v>
      </c>
      <c r="N66" s="265">
        <f>N64+N65</f>
        <v>0</v>
      </c>
      <c r="P66" s="236"/>
      <c r="Q66" s="266"/>
      <c r="R66" s="267"/>
      <c r="S66" s="266"/>
      <c r="T66" s="267"/>
      <c r="U66" s="266"/>
      <c r="V66" s="267"/>
      <c r="X66" s="266"/>
      <c r="Y66" s="267"/>
    </row>
    <row r="67" spans="1:31" ht="14.1" customHeight="1" thickTop="1"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P67" s="236"/>
      <c r="Q67" s="266"/>
      <c r="R67" s="267"/>
      <c r="S67" s="266"/>
      <c r="T67" s="267"/>
      <c r="U67" s="266"/>
      <c r="V67" s="267"/>
      <c r="X67" s="266"/>
      <c r="Y67" s="267"/>
    </row>
    <row r="68" spans="1:31" ht="14.1" customHeight="1">
      <c r="A68" s="268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P68" s="270" t="s">
        <v>257</v>
      </c>
      <c r="Q68" s="271">
        <f>D71</f>
        <v>0</v>
      </c>
      <c r="R68" s="272">
        <f>E71</f>
        <v>0</v>
      </c>
      <c r="S68" s="271"/>
      <c r="T68" s="272"/>
      <c r="U68" s="271"/>
      <c r="V68" s="272"/>
      <c r="W68" s="273"/>
      <c r="X68" s="271">
        <f>-SUM(Q68:V68)</f>
        <v>0</v>
      </c>
      <c r="Y68" s="272"/>
    </row>
    <row r="69" spans="1:31" ht="14.1" customHeight="1"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P69" s="281" t="s">
        <v>258</v>
      </c>
      <c r="Q69" s="271"/>
      <c r="R69" s="272"/>
      <c r="S69" s="271"/>
      <c r="T69" s="272"/>
      <c r="U69" s="271">
        <f>L71</f>
        <v>0</v>
      </c>
      <c r="V69" s="272">
        <f>M71</f>
        <v>0</v>
      </c>
      <c r="W69" s="273"/>
      <c r="X69" s="271">
        <f>-SUM(Q69:V69)</f>
        <v>0</v>
      </c>
      <c r="Y69" s="272"/>
    </row>
    <row r="70" spans="1:31" ht="14.1" customHeight="1">
      <c r="A70" s="224" t="s">
        <v>174</v>
      </c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P70" s="282"/>
      <c r="Q70" s="266"/>
      <c r="R70" s="267"/>
      <c r="S70" s="266"/>
      <c r="T70" s="267"/>
      <c r="U70" s="266"/>
      <c r="V70" s="267"/>
      <c r="X70" s="266"/>
      <c r="Y70" s="267"/>
    </row>
    <row r="71" spans="1:31" ht="14.1" customHeight="1">
      <c r="A71" s="283" t="s">
        <v>259</v>
      </c>
      <c r="B71" s="225"/>
      <c r="C71" s="225"/>
      <c r="D71" s="225"/>
      <c r="E71" s="225"/>
      <c r="F71" s="225">
        <f>D71+E71</f>
        <v>0</v>
      </c>
      <c r="G71" s="225"/>
      <c r="H71" s="225">
        <f>ROUND(F71/H49,0)</f>
        <v>0</v>
      </c>
      <c r="I71" s="225"/>
      <c r="J71" s="225">
        <f>H71-F71</f>
        <v>0</v>
      </c>
      <c r="K71" s="225"/>
      <c r="L71" s="225">
        <f>ROUND(F71*(D49/H49),0)</f>
        <v>0</v>
      </c>
      <c r="M71" s="225">
        <f>ROUND(F71*(E49/H49),0)</f>
        <v>0</v>
      </c>
      <c r="N71" s="225">
        <f>L71+M71</f>
        <v>0</v>
      </c>
      <c r="O71" s="225"/>
      <c r="P71" s="253" t="s">
        <v>260</v>
      </c>
      <c r="Q71" s="254"/>
      <c r="R71" s="255"/>
      <c r="S71" s="254">
        <f>D72</f>
        <v>0</v>
      </c>
      <c r="T71" s="255">
        <f>E72</f>
        <v>0</v>
      </c>
      <c r="U71" s="254"/>
      <c r="V71" s="255"/>
      <c r="W71" s="256"/>
      <c r="X71" s="254"/>
      <c r="Y71" s="255">
        <f>-SUM(Q71:V71)</f>
        <v>0</v>
      </c>
    </row>
    <row r="72" spans="1:31" ht="14.1" customHeight="1">
      <c r="A72" s="283" t="s">
        <v>261</v>
      </c>
      <c r="B72" s="225"/>
      <c r="C72" s="225"/>
      <c r="D72" s="225">
        <v>0</v>
      </c>
      <c r="E72" s="225">
        <v>0</v>
      </c>
      <c r="F72" s="225">
        <f>D72+E72</f>
        <v>0</v>
      </c>
      <c r="G72" s="225"/>
      <c r="H72" s="225">
        <f>ROUND(F72/H49,0)</f>
        <v>0</v>
      </c>
      <c r="I72" s="225"/>
      <c r="J72" s="225">
        <f>H72-F72</f>
        <v>0</v>
      </c>
      <c r="K72" s="225"/>
      <c r="L72" s="225">
        <f>ROUND(F72*(D49/H49),0)</f>
        <v>0</v>
      </c>
      <c r="M72" s="225">
        <f>ROUND(F72*(E49/H49),0)</f>
        <v>0</v>
      </c>
      <c r="N72" s="225">
        <f>L72+M72</f>
        <v>0</v>
      </c>
      <c r="O72" s="225"/>
      <c r="P72" s="284" t="s">
        <v>258</v>
      </c>
      <c r="Q72" s="254">
        <f>L72</f>
        <v>0</v>
      </c>
      <c r="R72" s="255">
        <f>M72</f>
        <v>0</v>
      </c>
      <c r="S72" s="254"/>
      <c r="T72" s="255"/>
      <c r="U72" s="254"/>
      <c r="V72" s="255"/>
      <c r="W72" s="256"/>
      <c r="X72" s="254"/>
      <c r="Y72" s="255">
        <f>-SUM(Q72:V72)</f>
        <v>0</v>
      </c>
    </row>
    <row r="73" spans="1:31" ht="14.1" customHeight="1">
      <c r="A73" s="283" t="s">
        <v>262</v>
      </c>
      <c r="B73" s="225"/>
      <c r="C73" s="225"/>
      <c r="D73" s="225"/>
      <c r="E73" s="225"/>
      <c r="F73" s="225">
        <f>D73+E73</f>
        <v>0</v>
      </c>
      <c r="G73" s="225"/>
      <c r="H73" s="225">
        <f>ROUND(F73/H49,0)</f>
        <v>0</v>
      </c>
      <c r="I73" s="225"/>
      <c r="J73" s="225">
        <f>H73-F73</f>
        <v>0</v>
      </c>
      <c r="K73" s="225"/>
      <c r="L73" s="225">
        <f>ROUND(F73*(D49/H49),0)</f>
        <v>0</v>
      </c>
      <c r="M73" s="225">
        <f>ROUND(F73*(E49/H49),0)</f>
        <v>0</v>
      </c>
      <c r="N73" s="225">
        <f>L73+M73</f>
        <v>0</v>
      </c>
      <c r="O73" s="225"/>
      <c r="P73" s="282"/>
      <c r="Q73" s="266"/>
      <c r="R73" s="267"/>
      <c r="S73" s="266"/>
      <c r="T73" s="267"/>
      <c r="U73" s="266"/>
      <c r="V73" s="267"/>
      <c r="X73" s="266"/>
      <c r="Y73" s="267"/>
    </row>
    <row r="74" spans="1:31" ht="14.1" customHeight="1"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70" t="s">
        <v>263</v>
      </c>
      <c r="Q74" s="271"/>
      <c r="R74" s="272"/>
      <c r="S74" s="271"/>
      <c r="T74" s="272"/>
      <c r="U74" s="271">
        <f>D73</f>
        <v>0</v>
      </c>
      <c r="V74" s="272">
        <f>E73</f>
        <v>0</v>
      </c>
      <c r="W74" s="273"/>
      <c r="X74" s="271"/>
      <c r="Y74" s="272">
        <f>-SUM(Q74:V74)</f>
        <v>0</v>
      </c>
    </row>
    <row r="75" spans="1:31" ht="14.1" customHeight="1" thickBot="1">
      <c r="A75" s="224" t="s">
        <v>264</v>
      </c>
      <c r="B75" s="225"/>
      <c r="C75" s="225"/>
      <c r="D75" s="265">
        <f>D71+D72+D73</f>
        <v>0</v>
      </c>
      <c r="E75" s="265">
        <f>E71+E72+E73</f>
        <v>0</v>
      </c>
      <c r="F75" s="265">
        <f>F71+F72+F73</f>
        <v>0</v>
      </c>
      <c r="G75" s="225"/>
      <c r="H75" s="265">
        <f>H71+H72+H73</f>
        <v>0</v>
      </c>
      <c r="I75" s="225"/>
      <c r="J75" s="265">
        <f>J71+J72+J73</f>
        <v>0</v>
      </c>
      <c r="K75" s="225"/>
      <c r="L75" s="265">
        <f>L71+L72+L73</f>
        <v>0</v>
      </c>
      <c r="M75" s="265">
        <f>M71+M72+M73</f>
        <v>0</v>
      </c>
      <c r="N75" s="265">
        <f>N71+N72+N73</f>
        <v>0</v>
      </c>
      <c r="P75" s="281" t="s">
        <v>258</v>
      </c>
      <c r="Q75" s="271">
        <f>L73</f>
        <v>0</v>
      </c>
      <c r="R75" s="272">
        <f>M73</f>
        <v>0</v>
      </c>
      <c r="S75" s="271"/>
      <c r="T75" s="272"/>
      <c r="U75" s="271"/>
      <c r="V75" s="272"/>
      <c r="W75" s="273"/>
      <c r="X75" s="271"/>
      <c r="Y75" s="272">
        <f>-SUM(Q75:V75)</f>
        <v>0</v>
      </c>
    </row>
    <row r="76" spans="1:31" ht="14.1" customHeight="1" thickTop="1">
      <c r="A76" s="225"/>
      <c r="B76" s="225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P76" s="236"/>
      <c r="Q76" s="266"/>
      <c r="R76" s="267"/>
      <c r="S76" s="266"/>
      <c r="T76" s="267"/>
      <c r="U76" s="266"/>
      <c r="V76" s="267"/>
      <c r="X76" s="266"/>
      <c r="Y76" s="267"/>
    </row>
    <row r="77" spans="1:31" ht="14.1" customHeight="1">
      <c r="A77" s="268"/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P77" s="236"/>
      <c r="Q77" s="266"/>
      <c r="R77" s="267"/>
      <c r="S77" s="266"/>
      <c r="T77" s="267"/>
      <c r="U77" s="266"/>
      <c r="V77" s="267"/>
      <c r="X77" s="266"/>
      <c r="Y77" s="267"/>
    </row>
    <row r="78" spans="1:31" ht="14.1" customHeight="1" thickBot="1">
      <c r="A78" s="239" t="s">
        <v>265</v>
      </c>
      <c r="B78" s="285"/>
      <c r="C78" s="285"/>
      <c r="D78" s="286">
        <f>D54+D66+D75+D60</f>
        <v>-2532</v>
      </c>
      <c r="E78" s="286">
        <f>E54+E66+E75+E60</f>
        <v>-701</v>
      </c>
      <c r="F78" s="286">
        <f>F54+F66+F75+F60</f>
        <v>-3233</v>
      </c>
      <c r="G78" s="285"/>
      <c r="H78" s="286">
        <f>H54+H66+H75+H60</f>
        <v>-4331</v>
      </c>
      <c r="I78" s="285"/>
      <c r="J78" s="286">
        <f>J54+J66+J75+J60</f>
        <v>-1098</v>
      </c>
      <c r="K78" s="225"/>
      <c r="L78" s="286">
        <f>L54+L66+L75+L60</f>
        <v>-859</v>
      </c>
      <c r="M78" s="286">
        <f>M54+M66+M75+M60</f>
        <v>-238</v>
      </c>
      <c r="N78" s="286">
        <f>N54+N66+N75+N60</f>
        <v>-1097</v>
      </c>
      <c r="P78" s="236"/>
      <c r="Q78" s="287">
        <f t="shared" ref="Q78:V78" si="3">SUM(Q52:Q77)</f>
        <v>-6816</v>
      </c>
      <c r="R78" s="288">
        <f t="shared" si="3"/>
        <v>-1888</v>
      </c>
      <c r="S78" s="287">
        <f t="shared" si="3"/>
        <v>2557</v>
      </c>
      <c r="T78" s="288">
        <f t="shared" si="3"/>
        <v>709</v>
      </c>
      <c r="U78" s="287">
        <f t="shared" si="3"/>
        <v>868</v>
      </c>
      <c r="V78" s="288">
        <f t="shared" si="3"/>
        <v>240</v>
      </c>
      <c r="X78" s="287">
        <f>SUM(X52:X77)</f>
        <v>-4374</v>
      </c>
      <c r="Y78" s="288">
        <f>SUM(Y52:Y77)</f>
        <v>8704</v>
      </c>
    </row>
    <row r="79" spans="1:31" ht="14.1" customHeight="1" thickTop="1"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P79" s="236"/>
      <c r="Q79" s="266"/>
      <c r="R79" s="267"/>
      <c r="S79" s="266"/>
      <c r="T79" s="267"/>
      <c r="U79" s="266"/>
      <c r="V79" s="267"/>
      <c r="X79" s="289"/>
      <c r="Y79" s="290"/>
    </row>
    <row r="80" spans="1:31" ht="14.1" customHeight="1" thickBot="1">
      <c r="B80" s="225"/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P80" s="236"/>
      <c r="Q80" s="266"/>
      <c r="R80" s="267"/>
      <c r="S80" s="266"/>
      <c r="T80" s="267"/>
      <c r="U80" s="266"/>
      <c r="V80" s="267"/>
      <c r="X80" s="266"/>
      <c r="Y80" s="291">
        <f>X78+Y78</f>
        <v>4330</v>
      </c>
    </row>
    <row r="81" spans="1:31" ht="14.1" customHeight="1" thickTop="1"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P81" s="292"/>
      <c r="Q81" s="289"/>
      <c r="R81" s="290"/>
      <c r="S81" s="289"/>
      <c r="T81" s="290"/>
      <c r="U81" s="289"/>
      <c r="V81" s="290"/>
      <c r="W81" s="293"/>
      <c r="X81" s="289"/>
      <c r="Y81" s="290"/>
    </row>
    <row r="84" spans="1:31" ht="14.1" customHeight="1"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P84" s="229"/>
      <c r="Q84" s="230" t="s">
        <v>214</v>
      </c>
      <c r="R84" s="231" t="s">
        <v>215</v>
      </c>
      <c r="S84" s="230" t="s">
        <v>214</v>
      </c>
      <c r="T84" s="231" t="s">
        <v>215</v>
      </c>
      <c r="U84" s="230" t="s">
        <v>214</v>
      </c>
      <c r="V84" s="231" t="s">
        <v>215</v>
      </c>
      <c r="W84" s="232"/>
      <c r="X84" s="233" t="s">
        <v>216</v>
      </c>
      <c r="Y84" s="234" t="s">
        <v>217</v>
      </c>
    </row>
    <row r="85" spans="1:31" ht="14.1" customHeight="1" thickBot="1">
      <c r="A85" s="333" t="s">
        <v>270</v>
      </c>
      <c r="D85" s="235">
        <f>0.21+(E85*-0.21)</f>
        <v>0.19844999999999999</v>
      </c>
      <c r="E85" s="235">
        <v>5.5E-2</v>
      </c>
      <c r="F85" s="235">
        <f>D85+E85</f>
        <v>0.25345000000000001</v>
      </c>
      <c r="G85" s="235"/>
      <c r="H85" s="235">
        <f>1-F85</f>
        <v>0.74655000000000005</v>
      </c>
      <c r="I85" s="235"/>
      <c r="J85" s="235"/>
      <c r="K85" s="235"/>
      <c r="L85" s="235">
        <f>D85/H85</f>
        <v>0.26582278481012656</v>
      </c>
      <c r="M85" s="235">
        <f>E85/H85</f>
        <v>7.3672225570959746E-2</v>
      </c>
      <c r="P85" s="236"/>
      <c r="Q85" s="237">
        <v>2707025</v>
      </c>
      <c r="R85" s="238">
        <v>2707135</v>
      </c>
      <c r="S85" s="237">
        <v>3600007</v>
      </c>
      <c r="T85" s="238">
        <v>3600107</v>
      </c>
      <c r="U85" s="237">
        <v>3600008</v>
      </c>
      <c r="V85" s="238">
        <v>3600108</v>
      </c>
      <c r="W85" s="239"/>
      <c r="X85" s="237">
        <v>2801017</v>
      </c>
      <c r="Y85" s="238">
        <v>3602750</v>
      </c>
    </row>
    <row r="86" spans="1:31" ht="14.1" customHeight="1" thickTop="1">
      <c r="A86" s="240" t="s">
        <v>77</v>
      </c>
      <c r="B86" s="240" t="s">
        <v>63</v>
      </c>
      <c r="C86" s="240"/>
      <c r="D86" s="240" t="s">
        <v>214</v>
      </c>
      <c r="E86" s="240" t="s">
        <v>215</v>
      </c>
      <c r="F86" s="240" t="s">
        <v>218</v>
      </c>
      <c r="G86" s="240"/>
      <c r="H86" s="240" t="s">
        <v>219</v>
      </c>
      <c r="I86" s="240"/>
      <c r="J86" s="240" t="s">
        <v>220</v>
      </c>
      <c r="L86" s="240" t="s">
        <v>214</v>
      </c>
      <c r="M86" s="240" t="s">
        <v>215</v>
      </c>
      <c r="N86" s="240" t="s">
        <v>221</v>
      </c>
      <c r="P86" s="241"/>
      <c r="Q86" s="242" t="s">
        <v>222</v>
      </c>
      <c r="R86" s="243" t="s">
        <v>223</v>
      </c>
      <c r="S86" s="242" t="s">
        <v>224</v>
      </c>
      <c r="T86" s="243" t="s">
        <v>225</v>
      </c>
      <c r="U86" s="242" t="s">
        <v>226</v>
      </c>
      <c r="V86" s="243" t="s">
        <v>227</v>
      </c>
      <c r="W86" s="241"/>
      <c r="X86" s="242" t="s">
        <v>228</v>
      </c>
      <c r="Y86" s="243" t="s">
        <v>229</v>
      </c>
      <c r="AB86" s="244" t="s">
        <v>230</v>
      </c>
      <c r="AC86" s="245"/>
      <c r="AD86" s="245"/>
      <c r="AE86" s="246"/>
    </row>
    <row r="87" spans="1:31" ht="14.1" customHeight="1">
      <c r="P87" s="247"/>
      <c r="S87" s="248"/>
      <c r="U87" s="248"/>
      <c r="V87" s="249"/>
      <c r="X87" s="248"/>
      <c r="Y87" s="249"/>
      <c r="AB87" s="250" t="s">
        <v>231</v>
      </c>
      <c r="AC87" s="251" t="s">
        <v>214</v>
      </c>
      <c r="AD87" s="251" t="s">
        <v>91</v>
      </c>
      <c r="AE87" s="252" t="s">
        <v>215</v>
      </c>
    </row>
    <row r="88" spans="1:31" ht="14.1" customHeight="1">
      <c r="A88" s="224" t="s">
        <v>232</v>
      </c>
      <c r="B88" s="225">
        <f>+SUM('&lt;2&gt; Unamortized ITC Bal Summary'!$BC$21:$BE$21)</f>
        <v>-9196.0350000008948</v>
      </c>
      <c r="C88" s="225"/>
      <c r="D88" s="225">
        <f>ROUND(B88*D85,0)</f>
        <v>-1825</v>
      </c>
      <c r="E88" s="225">
        <f>ROUND(B88*E85,0)</f>
        <v>-506</v>
      </c>
      <c r="F88" s="225">
        <f>D88+E88</f>
        <v>-2331</v>
      </c>
      <c r="G88" s="225"/>
      <c r="H88" s="225">
        <f>ROUND(F88/H85,0)</f>
        <v>-3122</v>
      </c>
      <c r="I88" s="225"/>
      <c r="J88" s="225">
        <f>H88-F88</f>
        <v>-791</v>
      </c>
      <c r="K88" s="225"/>
      <c r="L88" s="225">
        <f>ROUND(F88*(D85/H85),0)</f>
        <v>-620</v>
      </c>
      <c r="M88" s="225">
        <f>ROUND(F88*(E85/H85),0)</f>
        <v>-172</v>
      </c>
      <c r="N88" s="225">
        <f>L88+M88</f>
        <v>-792</v>
      </c>
      <c r="O88" s="225"/>
      <c r="P88" s="253" t="s">
        <v>233</v>
      </c>
      <c r="Q88" s="254">
        <f>D90</f>
        <v>10778</v>
      </c>
      <c r="R88" s="255">
        <f>E90</f>
        <v>2987</v>
      </c>
      <c r="S88" s="254"/>
      <c r="T88" s="255"/>
      <c r="U88" s="254"/>
      <c r="V88" s="255"/>
      <c r="W88" s="256"/>
      <c r="X88" s="254"/>
      <c r="Y88" s="255">
        <f>-SUM(Q88:V88)</f>
        <v>-13765</v>
      </c>
      <c r="AB88" s="257"/>
      <c r="AC88" s="258"/>
      <c r="AD88" s="258"/>
      <c r="AE88" s="259"/>
    </row>
    <row r="89" spans="1:31" ht="14.1" customHeight="1">
      <c r="A89" s="224" t="s">
        <v>234</v>
      </c>
      <c r="B89" s="225">
        <f>+SUM('&lt;2&gt; Unamortized ITC Bal Summary'!$BC$22:$BE$22)</f>
        <v>63508.17670833334</v>
      </c>
      <c r="C89" s="225"/>
      <c r="D89" s="225">
        <f>ROUND(B89*D85,0)</f>
        <v>12603</v>
      </c>
      <c r="E89" s="225">
        <f>ROUND(B89*E85,0)</f>
        <v>3493</v>
      </c>
      <c r="F89" s="225">
        <f>D89+E89</f>
        <v>16096</v>
      </c>
      <c r="G89" s="225"/>
      <c r="H89" s="225">
        <f>ROUND(F89/H85,0)</f>
        <v>21561</v>
      </c>
      <c r="I89" s="225"/>
      <c r="J89" s="225">
        <f>H89-F89</f>
        <v>5465</v>
      </c>
      <c r="K89" s="225"/>
      <c r="L89" s="225">
        <f>ROUND(F89*(D85/H85),0)</f>
        <v>4279</v>
      </c>
      <c r="M89" s="225">
        <f>ROUND(F89*(E85/H85),0)</f>
        <v>1186</v>
      </c>
      <c r="N89" s="225">
        <f>L89+M89</f>
        <v>5465</v>
      </c>
      <c r="O89" s="225"/>
      <c r="P89" s="260" t="s">
        <v>235</v>
      </c>
      <c r="Q89" s="254">
        <f>L90</f>
        <v>3659</v>
      </c>
      <c r="R89" s="255">
        <f>M90</f>
        <v>1014</v>
      </c>
      <c r="S89" s="254"/>
      <c r="T89" s="255"/>
      <c r="U89" s="254"/>
      <c r="V89" s="255"/>
      <c r="W89" s="256"/>
      <c r="X89" s="254"/>
      <c r="Y89" s="255">
        <f>-SUM(Q89:V89)</f>
        <v>-4673</v>
      </c>
      <c r="AB89" s="261" t="s">
        <v>236</v>
      </c>
      <c r="AC89" s="262">
        <f>Q114-AD99</f>
        <v>15277.21</v>
      </c>
      <c r="AD89" s="262"/>
      <c r="AE89" s="263"/>
    </row>
    <row r="90" spans="1:31" ht="14.1" customHeight="1" thickBot="1">
      <c r="A90" s="264" t="s">
        <v>237</v>
      </c>
      <c r="B90" s="265">
        <f>SUM(B88:B89)</f>
        <v>54312.141708332449</v>
      </c>
      <c r="C90" s="225"/>
      <c r="D90" s="265">
        <f>SUM(D88:D89)</f>
        <v>10778</v>
      </c>
      <c r="E90" s="265">
        <f>SUM(E88:E89)</f>
        <v>2987</v>
      </c>
      <c r="F90" s="265">
        <f>SUM(F88:F89)</f>
        <v>13765</v>
      </c>
      <c r="G90" s="225"/>
      <c r="H90" s="265">
        <f>SUM(H88:H89)</f>
        <v>18439</v>
      </c>
      <c r="I90" s="225"/>
      <c r="J90" s="265">
        <f>SUM(J88:J89)</f>
        <v>4674</v>
      </c>
      <c r="K90" s="225"/>
      <c r="L90" s="265">
        <f>SUM(L88:L89)</f>
        <v>3659</v>
      </c>
      <c r="M90" s="265">
        <f>SUM(M88:M89)</f>
        <v>1014</v>
      </c>
      <c r="N90" s="265">
        <f>SUM(N88:N89)</f>
        <v>4673</v>
      </c>
      <c r="P90" s="236"/>
      <c r="Q90" s="266"/>
      <c r="R90" s="267"/>
      <c r="S90" s="266"/>
      <c r="T90" s="267"/>
      <c r="U90" s="266"/>
      <c r="V90" s="267"/>
      <c r="X90" s="266"/>
      <c r="Y90" s="267"/>
      <c r="AB90" s="261" t="s">
        <v>238</v>
      </c>
      <c r="AC90" s="262">
        <f>S114-AD100</f>
        <v>-5701.53</v>
      </c>
      <c r="AD90" s="262"/>
      <c r="AE90" s="263"/>
    </row>
    <row r="91" spans="1:31" ht="14.1" customHeight="1" thickTop="1">
      <c r="B91" s="225"/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P91" s="236"/>
      <c r="Q91" s="266"/>
      <c r="R91" s="267"/>
      <c r="S91" s="266"/>
      <c r="T91" s="267"/>
      <c r="U91" s="266"/>
      <c r="V91" s="267"/>
      <c r="X91" s="266"/>
      <c r="Y91" s="267"/>
      <c r="AB91" s="261" t="s">
        <v>239</v>
      </c>
      <c r="AC91" s="262">
        <f>U114-AD101</f>
        <v>-1935.47</v>
      </c>
      <c r="AD91" s="262"/>
      <c r="AE91" s="263"/>
    </row>
    <row r="92" spans="1:31" ht="14.1" customHeight="1">
      <c r="A92" s="268"/>
      <c r="B92" s="269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P92" s="270" t="s">
        <v>240</v>
      </c>
      <c r="Q92" s="271"/>
      <c r="R92" s="272"/>
      <c r="S92" s="271">
        <f>D96</f>
        <v>-5388</v>
      </c>
      <c r="T92" s="272">
        <f>E96</f>
        <v>-1493</v>
      </c>
      <c r="U92" s="271"/>
      <c r="V92" s="272"/>
      <c r="W92" s="273"/>
      <c r="X92" s="271">
        <f>-SUM(Q92:V92)</f>
        <v>6881</v>
      </c>
      <c r="Y92" s="272"/>
      <c r="AB92" s="274"/>
      <c r="AC92" s="262"/>
      <c r="AD92" s="262"/>
      <c r="AE92" s="263"/>
    </row>
    <row r="93" spans="1:31" ht="14.1" customHeight="1">
      <c r="B93" s="225"/>
      <c r="C93" s="225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P93" s="275" t="s">
        <v>241</v>
      </c>
      <c r="Q93" s="271"/>
      <c r="R93" s="272"/>
      <c r="S93" s="271"/>
      <c r="T93" s="272"/>
      <c r="U93" s="271">
        <f>L96</f>
        <v>-1829</v>
      </c>
      <c r="V93" s="272">
        <f>M96</f>
        <v>-507</v>
      </c>
      <c r="W93" s="273"/>
      <c r="X93" s="271">
        <f>-SUM(Q93:V93)</f>
        <v>2336</v>
      </c>
      <c r="Y93" s="272"/>
      <c r="AB93" s="261" t="s">
        <v>242</v>
      </c>
      <c r="AC93" s="262"/>
      <c r="AD93" s="262"/>
      <c r="AE93" s="263">
        <f>R114</f>
        <v>4001</v>
      </c>
    </row>
    <row r="94" spans="1:31" ht="14.1" customHeight="1">
      <c r="A94" s="224" t="s">
        <v>243</v>
      </c>
      <c r="B94" s="225">
        <f>-+SUM('&lt;7&gt; Book Depr Solar ITC Basis'!$B$63:$B$65)</f>
        <v>4598.0175000004474</v>
      </c>
      <c r="C94" s="225"/>
      <c r="D94" s="225">
        <f>ROUND(B94*D85,0)</f>
        <v>912</v>
      </c>
      <c r="E94" s="225">
        <f>ROUND(B94*E85,0)</f>
        <v>253</v>
      </c>
      <c r="F94" s="225">
        <f>D94+E94</f>
        <v>1165</v>
      </c>
      <c r="G94" s="225"/>
      <c r="H94" s="225">
        <f>ROUND(F94/H85,0)</f>
        <v>1561</v>
      </c>
      <c r="I94" s="225"/>
      <c r="J94" s="225">
        <f>H94-F94</f>
        <v>396</v>
      </c>
      <c r="K94" s="225"/>
      <c r="L94" s="225">
        <f>ROUND(F94*(D85/H85),0)</f>
        <v>310</v>
      </c>
      <c r="M94" s="225">
        <f>ROUND(F94*(E85/H85),0)</f>
        <v>86</v>
      </c>
      <c r="N94" s="225">
        <f>L94+M94</f>
        <v>396</v>
      </c>
      <c r="O94" s="225"/>
      <c r="P94" s="236"/>
      <c r="Q94" s="266"/>
      <c r="R94" s="267"/>
      <c r="S94" s="266"/>
      <c r="T94" s="267"/>
      <c r="U94" s="266"/>
      <c r="V94" s="267"/>
      <c r="X94" s="266"/>
      <c r="Y94" s="267"/>
      <c r="AB94" s="261" t="s">
        <v>244</v>
      </c>
      <c r="AC94" s="262"/>
      <c r="AD94" s="262"/>
      <c r="AE94" s="263">
        <f>T114</f>
        <v>-1493</v>
      </c>
    </row>
    <row r="95" spans="1:31" ht="14.1" customHeight="1">
      <c r="A95" s="224" t="s">
        <v>245</v>
      </c>
      <c r="B95" s="225">
        <f>+SUM('&lt;7&gt; Book Depr Solar ITC Basis'!$BE$110:$BG$110)</f>
        <v>-31747.702218750004</v>
      </c>
      <c r="C95" s="225"/>
      <c r="D95" s="225">
        <f>ROUND(B95*D85,0)</f>
        <v>-6300</v>
      </c>
      <c r="E95" s="225">
        <f>ROUND(B95*E85,0)</f>
        <v>-1746</v>
      </c>
      <c r="F95" s="225">
        <f>D95+E95</f>
        <v>-8046</v>
      </c>
      <c r="G95" s="225"/>
      <c r="H95" s="225">
        <f>ROUND(F95/H85,0)</f>
        <v>-10778</v>
      </c>
      <c r="I95" s="225"/>
      <c r="J95" s="225">
        <f>H95-F95</f>
        <v>-2732</v>
      </c>
      <c r="K95" s="225"/>
      <c r="L95" s="225">
        <f>ROUND(F95*(D85/H85),0)</f>
        <v>-2139</v>
      </c>
      <c r="M95" s="225">
        <f>ROUND(F95*(E85/H85),0)</f>
        <v>-593</v>
      </c>
      <c r="N95" s="225">
        <f>L95+M95</f>
        <v>-2732</v>
      </c>
      <c r="O95" s="225"/>
      <c r="P95" s="236"/>
      <c r="Q95" s="266"/>
      <c r="R95" s="267"/>
      <c r="S95" s="266"/>
      <c r="T95" s="267"/>
      <c r="U95" s="266"/>
      <c r="V95" s="267"/>
      <c r="X95" s="266"/>
      <c r="Y95" s="267"/>
      <c r="AB95" s="261" t="s">
        <v>246</v>
      </c>
      <c r="AC95" s="262"/>
      <c r="AD95" s="262"/>
      <c r="AE95" s="263">
        <f>V114</f>
        <v>-507</v>
      </c>
    </row>
    <row r="96" spans="1:31" ht="14.1" customHeight="1" thickBot="1">
      <c r="A96" s="264" t="s">
        <v>247</v>
      </c>
      <c r="B96" s="265">
        <f>B94+B95</f>
        <v>-27149.684718749559</v>
      </c>
      <c r="C96" s="225"/>
      <c r="D96" s="265">
        <f>D94+D95</f>
        <v>-5388</v>
      </c>
      <c r="E96" s="265">
        <f>E94+E95</f>
        <v>-1493</v>
      </c>
      <c r="F96" s="265">
        <f>F94+F95</f>
        <v>-6881</v>
      </c>
      <c r="G96" s="225"/>
      <c r="H96" s="265">
        <f>H94+H95</f>
        <v>-9217</v>
      </c>
      <c r="I96" s="225"/>
      <c r="J96" s="265">
        <f>J94+J95</f>
        <v>-2336</v>
      </c>
      <c r="K96" s="225"/>
      <c r="L96" s="265">
        <f>L94+L95</f>
        <v>-1829</v>
      </c>
      <c r="M96" s="265">
        <f>M94+M95</f>
        <v>-507</v>
      </c>
      <c r="N96" s="265">
        <f>N94+N95</f>
        <v>-2336</v>
      </c>
      <c r="P96" s="236"/>
      <c r="Q96" s="266"/>
      <c r="R96" s="267"/>
      <c r="S96" s="266"/>
      <c r="T96" s="267"/>
      <c r="U96" s="266"/>
      <c r="V96" s="267"/>
      <c r="X96" s="266"/>
      <c r="Y96" s="267"/>
      <c r="AB96" s="276"/>
      <c r="AC96" s="277"/>
      <c r="AD96" s="277"/>
      <c r="AE96" s="278"/>
    </row>
    <row r="97" spans="1:31" ht="14.1" customHeight="1" thickTop="1">
      <c r="B97" s="225"/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P97" s="236"/>
      <c r="Q97" s="266"/>
      <c r="R97" s="267"/>
      <c r="S97" s="266"/>
      <c r="T97" s="267"/>
      <c r="U97" s="266"/>
      <c r="V97" s="267"/>
      <c r="X97" s="266"/>
      <c r="Y97" s="267"/>
      <c r="AB97" s="279"/>
      <c r="AC97" s="262"/>
      <c r="AD97" s="262"/>
      <c r="AE97" s="262"/>
    </row>
    <row r="98" spans="1:31" ht="14.1" customHeight="1">
      <c r="A98" s="268"/>
      <c r="B98" s="269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69"/>
      <c r="P98" s="253" t="s">
        <v>248</v>
      </c>
      <c r="Q98" s="254"/>
      <c r="R98" s="255"/>
      <c r="S98" s="254">
        <f>D102</f>
        <v>0</v>
      </c>
      <c r="T98" s="255">
        <f>E102</f>
        <v>0</v>
      </c>
      <c r="U98" s="254"/>
      <c r="V98" s="255"/>
      <c r="W98" s="256"/>
      <c r="X98" s="254">
        <f>-SUM(Q98:V98)</f>
        <v>0</v>
      </c>
      <c r="Y98" s="255"/>
      <c r="AB98" s="280" t="s">
        <v>249</v>
      </c>
      <c r="AC98" s="225"/>
      <c r="AD98" s="225"/>
      <c r="AE98" s="225"/>
    </row>
    <row r="99" spans="1:31" ht="14.1" customHeight="1">
      <c r="B99" s="225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P99" s="260" t="s">
        <v>250</v>
      </c>
      <c r="Q99" s="254"/>
      <c r="R99" s="255"/>
      <c r="S99" s="254"/>
      <c r="T99" s="255"/>
      <c r="U99" s="254">
        <f>L102</f>
        <v>0</v>
      </c>
      <c r="V99" s="255">
        <f>M102</f>
        <v>0</v>
      </c>
      <c r="W99" s="256"/>
      <c r="X99" s="254">
        <f>-SUM(Q99:V99)</f>
        <v>0</v>
      </c>
      <c r="Y99" s="255"/>
      <c r="AB99" s="279" t="s">
        <v>251</v>
      </c>
      <c r="AC99" s="262"/>
      <c r="AD99" s="262">
        <f>-AE93*0.21</f>
        <v>-840.20999999999992</v>
      </c>
      <c r="AE99" s="262"/>
    </row>
    <row r="100" spans="1:31" ht="14.1" customHeight="1">
      <c r="A100" s="224" t="s">
        <v>252</v>
      </c>
      <c r="B100" s="225"/>
      <c r="C100" s="225"/>
      <c r="D100" s="225">
        <f>ROUND(B100*D85,0)</f>
        <v>0</v>
      </c>
      <c r="E100" s="225">
        <f>ROUND(B100*E85,0)</f>
        <v>0</v>
      </c>
      <c r="F100" s="225">
        <f>D100+E100</f>
        <v>0</v>
      </c>
      <c r="G100" s="225"/>
      <c r="H100" s="225">
        <f>ROUND(F100/H85,0)</f>
        <v>0</v>
      </c>
      <c r="I100" s="225"/>
      <c r="J100" s="225">
        <f>H100-F100</f>
        <v>0</v>
      </c>
      <c r="K100" s="225"/>
      <c r="L100" s="225">
        <f>ROUND(F100*(D85/H85),0)</f>
        <v>0</v>
      </c>
      <c r="M100" s="225">
        <f>ROUND(F100*(E85/H85),0)</f>
        <v>0</v>
      </c>
      <c r="N100" s="225">
        <f>L100+M100</f>
        <v>0</v>
      </c>
      <c r="O100" s="225"/>
      <c r="P100" s="236"/>
      <c r="Q100" s="266"/>
      <c r="R100" s="267"/>
      <c r="S100" s="266"/>
      <c r="T100" s="267"/>
      <c r="U100" s="266"/>
      <c r="V100" s="267"/>
      <c r="X100" s="266"/>
      <c r="Y100" s="267"/>
      <c r="AB100" s="279" t="s">
        <v>253</v>
      </c>
      <c r="AC100" s="262"/>
      <c r="AD100" s="262">
        <f t="shared" ref="AD100:AD101" si="4">-AE94*0.21</f>
        <v>313.52999999999997</v>
      </c>
      <c r="AE100" s="262"/>
    </row>
    <row r="101" spans="1:31" ht="14.1" customHeight="1">
      <c r="A101" s="224" t="s">
        <v>254</v>
      </c>
      <c r="B101" s="225"/>
      <c r="C101" s="225"/>
      <c r="D101" s="225">
        <f>ROUND(B101*D85,0)</f>
        <v>0</v>
      </c>
      <c r="E101" s="225">
        <f>ROUND(B101*E85,0)</f>
        <v>0</v>
      </c>
      <c r="F101" s="225">
        <f>D101+E101</f>
        <v>0</v>
      </c>
      <c r="G101" s="225"/>
      <c r="H101" s="225">
        <f>ROUND(F101/H85,0)</f>
        <v>0</v>
      </c>
      <c r="I101" s="225"/>
      <c r="J101" s="225">
        <f>H101-F101</f>
        <v>0</v>
      </c>
      <c r="K101" s="225"/>
      <c r="L101" s="225">
        <f>ROUND(F101*(D85/H85),0)</f>
        <v>0</v>
      </c>
      <c r="M101" s="225">
        <f>ROUND(F101*(E85/H85),0)</f>
        <v>0</v>
      </c>
      <c r="N101" s="225">
        <f>L101+M101</f>
        <v>0</v>
      </c>
      <c r="O101" s="225"/>
      <c r="P101" s="236"/>
      <c r="Q101" s="266"/>
      <c r="R101" s="267"/>
      <c r="S101" s="266"/>
      <c r="T101" s="267"/>
      <c r="U101" s="266"/>
      <c r="V101" s="267"/>
      <c r="X101" s="266"/>
      <c r="Y101" s="267"/>
      <c r="AB101" s="279" t="s">
        <v>255</v>
      </c>
      <c r="AC101" s="262"/>
      <c r="AD101" s="262">
        <f t="shared" si="4"/>
        <v>106.47</v>
      </c>
      <c r="AE101" s="262"/>
    </row>
    <row r="102" spans="1:31" ht="14.1" customHeight="1" thickBot="1">
      <c r="A102" s="264" t="s">
        <v>256</v>
      </c>
      <c r="B102" s="265">
        <f>B100+B101</f>
        <v>0</v>
      </c>
      <c r="C102" s="225"/>
      <c r="D102" s="265">
        <f>D100+D101</f>
        <v>0</v>
      </c>
      <c r="E102" s="265">
        <f>E100+E101</f>
        <v>0</v>
      </c>
      <c r="F102" s="265">
        <f>F100+F101</f>
        <v>0</v>
      </c>
      <c r="G102" s="225"/>
      <c r="H102" s="265">
        <f>H100+H101</f>
        <v>0</v>
      </c>
      <c r="I102" s="225"/>
      <c r="J102" s="265">
        <f>J100+J101</f>
        <v>0</v>
      </c>
      <c r="K102" s="225"/>
      <c r="L102" s="265">
        <f>L100+L101</f>
        <v>0</v>
      </c>
      <c r="M102" s="265">
        <f>M100+M101</f>
        <v>0</v>
      </c>
      <c r="N102" s="265">
        <f>N100+N101</f>
        <v>0</v>
      </c>
      <c r="P102" s="236"/>
      <c r="Q102" s="266"/>
      <c r="R102" s="267"/>
      <c r="S102" s="266"/>
      <c r="T102" s="267"/>
      <c r="U102" s="266"/>
      <c r="V102" s="267"/>
      <c r="X102" s="266"/>
      <c r="Y102" s="267"/>
    </row>
    <row r="103" spans="1:31" ht="14.1" customHeight="1" thickTop="1">
      <c r="B103" s="225"/>
      <c r="C103" s="225"/>
      <c r="D103" s="225"/>
      <c r="E103" s="225"/>
      <c r="F103" s="225"/>
      <c r="G103" s="225"/>
      <c r="H103" s="225"/>
      <c r="I103" s="225"/>
      <c r="J103" s="225"/>
      <c r="K103" s="225"/>
      <c r="L103" s="225"/>
      <c r="M103" s="225"/>
      <c r="N103" s="225"/>
      <c r="P103" s="236"/>
      <c r="Q103" s="266"/>
      <c r="R103" s="267"/>
      <c r="S103" s="266"/>
      <c r="T103" s="267"/>
      <c r="U103" s="266"/>
      <c r="V103" s="267"/>
      <c r="X103" s="266"/>
      <c r="Y103" s="267"/>
    </row>
    <row r="104" spans="1:31" ht="14.1" customHeight="1">
      <c r="A104" s="268"/>
      <c r="B104" s="269"/>
      <c r="C104" s="269"/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P104" s="270" t="s">
        <v>257</v>
      </c>
      <c r="Q104" s="271">
        <f>D107</f>
        <v>0</v>
      </c>
      <c r="R104" s="272">
        <f>E107</f>
        <v>0</v>
      </c>
      <c r="S104" s="271"/>
      <c r="T104" s="272"/>
      <c r="U104" s="271"/>
      <c r="V104" s="272"/>
      <c r="W104" s="273"/>
      <c r="X104" s="271">
        <f>-SUM(Q104:V104)</f>
        <v>0</v>
      </c>
      <c r="Y104" s="272"/>
    </row>
    <row r="105" spans="1:31" ht="14.1" customHeight="1">
      <c r="B105" s="225"/>
      <c r="C105" s="225"/>
      <c r="D105" s="225"/>
      <c r="E105" s="225"/>
      <c r="F105" s="225"/>
      <c r="G105" s="225"/>
      <c r="H105" s="225"/>
      <c r="I105" s="225"/>
      <c r="J105" s="225"/>
      <c r="K105" s="225"/>
      <c r="L105" s="225"/>
      <c r="M105" s="225"/>
      <c r="N105" s="225"/>
      <c r="P105" s="281" t="s">
        <v>258</v>
      </c>
      <c r="Q105" s="271"/>
      <c r="R105" s="272"/>
      <c r="S105" s="271"/>
      <c r="T105" s="272"/>
      <c r="U105" s="271">
        <f>L107</f>
        <v>0</v>
      </c>
      <c r="V105" s="272">
        <f>M107</f>
        <v>0</v>
      </c>
      <c r="W105" s="273"/>
      <c r="X105" s="271">
        <f>-SUM(Q105:V105)</f>
        <v>0</v>
      </c>
      <c r="Y105" s="272"/>
    </row>
    <row r="106" spans="1:31" ht="14.1" customHeight="1">
      <c r="A106" s="224" t="s">
        <v>174</v>
      </c>
      <c r="B106" s="225"/>
      <c r="C106" s="225"/>
      <c r="D106" s="225"/>
      <c r="E106" s="225"/>
      <c r="F106" s="225"/>
      <c r="G106" s="225"/>
      <c r="H106" s="225"/>
      <c r="I106" s="225"/>
      <c r="J106" s="225"/>
      <c r="K106" s="225"/>
      <c r="L106" s="225"/>
      <c r="M106" s="225"/>
      <c r="N106" s="225"/>
      <c r="P106" s="282"/>
      <c r="Q106" s="266"/>
      <c r="R106" s="267"/>
      <c r="S106" s="266"/>
      <c r="T106" s="267"/>
      <c r="U106" s="266"/>
      <c r="V106" s="267"/>
      <c r="X106" s="266"/>
      <c r="Y106" s="267"/>
    </row>
    <row r="107" spans="1:31" ht="14.1" customHeight="1">
      <c r="A107" s="283" t="s">
        <v>259</v>
      </c>
      <c r="B107" s="225"/>
      <c r="C107" s="225"/>
      <c r="D107" s="225"/>
      <c r="E107" s="225"/>
      <c r="F107" s="225">
        <f>D107+E107</f>
        <v>0</v>
      </c>
      <c r="G107" s="225"/>
      <c r="H107" s="225">
        <f>ROUND(F107/H85,0)</f>
        <v>0</v>
      </c>
      <c r="I107" s="225"/>
      <c r="J107" s="225">
        <f>H107-F107</f>
        <v>0</v>
      </c>
      <c r="K107" s="225"/>
      <c r="L107" s="225">
        <f>ROUND(F107*(D85/H85),0)</f>
        <v>0</v>
      </c>
      <c r="M107" s="225">
        <f>ROUND(F107*(E85/H85),0)</f>
        <v>0</v>
      </c>
      <c r="N107" s="225">
        <f>L107+M107</f>
        <v>0</v>
      </c>
      <c r="O107" s="225"/>
      <c r="P107" s="253" t="s">
        <v>260</v>
      </c>
      <c r="Q107" s="254"/>
      <c r="R107" s="255"/>
      <c r="S107" s="254">
        <f>D108</f>
        <v>0</v>
      </c>
      <c r="T107" s="255">
        <f>E108</f>
        <v>0</v>
      </c>
      <c r="U107" s="254"/>
      <c r="V107" s="255"/>
      <c r="W107" s="256"/>
      <c r="X107" s="254"/>
      <c r="Y107" s="255">
        <f>-SUM(Q107:V107)</f>
        <v>0</v>
      </c>
    </row>
    <row r="108" spans="1:31" ht="14.1" customHeight="1">
      <c r="A108" s="283" t="s">
        <v>261</v>
      </c>
      <c r="B108" s="225"/>
      <c r="C108" s="225"/>
      <c r="D108" s="225">
        <v>0</v>
      </c>
      <c r="E108" s="225">
        <v>0</v>
      </c>
      <c r="F108" s="225">
        <f>D108+E108</f>
        <v>0</v>
      </c>
      <c r="G108" s="225"/>
      <c r="H108" s="225">
        <f>ROUND(F108/H85,0)</f>
        <v>0</v>
      </c>
      <c r="I108" s="225"/>
      <c r="J108" s="225">
        <f>H108-F108</f>
        <v>0</v>
      </c>
      <c r="K108" s="225"/>
      <c r="L108" s="225">
        <f>ROUND(F108*(D85/H85),0)</f>
        <v>0</v>
      </c>
      <c r="M108" s="225">
        <f>ROUND(F108*(E85/H85),0)</f>
        <v>0</v>
      </c>
      <c r="N108" s="225">
        <f>L108+M108</f>
        <v>0</v>
      </c>
      <c r="O108" s="225"/>
      <c r="P108" s="284" t="s">
        <v>258</v>
      </c>
      <c r="Q108" s="254">
        <f>L108</f>
        <v>0</v>
      </c>
      <c r="R108" s="255">
        <f>M108</f>
        <v>0</v>
      </c>
      <c r="S108" s="254"/>
      <c r="T108" s="255"/>
      <c r="U108" s="254"/>
      <c r="V108" s="255"/>
      <c r="W108" s="256"/>
      <c r="X108" s="254"/>
      <c r="Y108" s="255">
        <f>-SUM(Q108:V108)</f>
        <v>0</v>
      </c>
    </row>
    <row r="109" spans="1:31" ht="14.1" customHeight="1">
      <c r="A109" s="283" t="s">
        <v>262</v>
      </c>
      <c r="B109" s="225"/>
      <c r="C109" s="225"/>
      <c r="D109" s="225"/>
      <c r="E109" s="225"/>
      <c r="F109" s="225">
        <f>D109+E109</f>
        <v>0</v>
      </c>
      <c r="G109" s="225"/>
      <c r="H109" s="225">
        <f>ROUND(F109/H85,0)</f>
        <v>0</v>
      </c>
      <c r="I109" s="225"/>
      <c r="J109" s="225">
        <f>H109-F109</f>
        <v>0</v>
      </c>
      <c r="K109" s="225"/>
      <c r="L109" s="225">
        <f>ROUND(F109*(D85/H85),0)</f>
        <v>0</v>
      </c>
      <c r="M109" s="225">
        <f>ROUND(F109*(E85/H85),0)</f>
        <v>0</v>
      </c>
      <c r="N109" s="225">
        <f>L109+M109</f>
        <v>0</v>
      </c>
      <c r="O109" s="225"/>
      <c r="P109" s="282"/>
      <c r="Q109" s="266"/>
      <c r="R109" s="267"/>
      <c r="S109" s="266"/>
      <c r="T109" s="267"/>
      <c r="U109" s="266"/>
      <c r="V109" s="267"/>
      <c r="X109" s="266"/>
      <c r="Y109" s="267"/>
    </row>
    <row r="110" spans="1:31" ht="14.1" customHeight="1">
      <c r="B110" s="225"/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70" t="s">
        <v>263</v>
      </c>
      <c r="Q110" s="271"/>
      <c r="R110" s="272"/>
      <c r="S110" s="271"/>
      <c r="T110" s="272"/>
      <c r="U110" s="271">
        <f>D109</f>
        <v>0</v>
      </c>
      <c r="V110" s="272">
        <f>E109</f>
        <v>0</v>
      </c>
      <c r="W110" s="273"/>
      <c r="X110" s="271"/>
      <c r="Y110" s="272">
        <f>-SUM(Q110:V110)</f>
        <v>0</v>
      </c>
    </row>
    <row r="111" spans="1:31" ht="14.1" customHeight="1" thickBot="1">
      <c r="A111" s="224" t="s">
        <v>264</v>
      </c>
      <c r="B111" s="225"/>
      <c r="C111" s="225"/>
      <c r="D111" s="265">
        <f>D107+D108+D109</f>
        <v>0</v>
      </c>
      <c r="E111" s="265">
        <f>E107+E108+E109</f>
        <v>0</v>
      </c>
      <c r="F111" s="265">
        <f>F107+F108+F109</f>
        <v>0</v>
      </c>
      <c r="G111" s="225"/>
      <c r="H111" s="265">
        <f>H107+H108+H109</f>
        <v>0</v>
      </c>
      <c r="I111" s="225"/>
      <c r="J111" s="265">
        <f>J107+J108+J109</f>
        <v>0</v>
      </c>
      <c r="K111" s="225"/>
      <c r="L111" s="265">
        <f>L107+L108+L109</f>
        <v>0</v>
      </c>
      <c r="M111" s="265">
        <f>M107+M108+M109</f>
        <v>0</v>
      </c>
      <c r="N111" s="265">
        <f>N107+N108+N109</f>
        <v>0</v>
      </c>
      <c r="P111" s="281" t="s">
        <v>258</v>
      </c>
      <c r="Q111" s="271">
        <f>L109</f>
        <v>0</v>
      </c>
      <c r="R111" s="272">
        <f>M109</f>
        <v>0</v>
      </c>
      <c r="S111" s="271"/>
      <c r="T111" s="272"/>
      <c r="U111" s="271"/>
      <c r="V111" s="272"/>
      <c r="W111" s="273"/>
      <c r="X111" s="271"/>
      <c r="Y111" s="272">
        <f>-SUM(Q111:V111)</f>
        <v>0</v>
      </c>
    </row>
    <row r="112" spans="1:31" ht="14.1" customHeight="1" thickTop="1">
      <c r="A112" s="225"/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P112" s="236"/>
      <c r="Q112" s="266"/>
      <c r="R112" s="267"/>
      <c r="S112" s="266"/>
      <c r="T112" s="267"/>
      <c r="U112" s="266"/>
      <c r="V112" s="267"/>
      <c r="X112" s="266"/>
      <c r="Y112" s="267"/>
    </row>
    <row r="113" spans="1:31" ht="14.1" customHeight="1">
      <c r="A113" s="268"/>
      <c r="B113" s="269"/>
      <c r="C113" s="269"/>
      <c r="D113" s="269"/>
      <c r="E113" s="269"/>
      <c r="F113" s="269"/>
      <c r="G113" s="269"/>
      <c r="H113" s="269"/>
      <c r="I113" s="269"/>
      <c r="J113" s="269"/>
      <c r="K113" s="269"/>
      <c r="L113" s="269"/>
      <c r="M113" s="269"/>
      <c r="N113" s="269"/>
      <c r="P113" s="236"/>
      <c r="Q113" s="266"/>
      <c r="R113" s="267"/>
      <c r="S113" s="266"/>
      <c r="T113" s="267"/>
      <c r="U113" s="266"/>
      <c r="V113" s="267"/>
      <c r="X113" s="266"/>
      <c r="Y113" s="267"/>
    </row>
    <row r="114" spans="1:31" ht="14.1" customHeight="1" thickBot="1">
      <c r="A114" s="239" t="s">
        <v>265</v>
      </c>
      <c r="B114" s="285"/>
      <c r="C114" s="285"/>
      <c r="D114" s="286">
        <f>D90+D102+D111+D96</f>
        <v>5390</v>
      </c>
      <c r="E114" s="286">
        <f>E90+E102+E111+E96</f>
        <v>1494</v>
      </c>
      <c r="F114" s="286">
        <f>F90+F102+F111+F96</f>
        <v>6884</v>
      </c>
      <c r="G114" s="285"/>
      <c r="H114" s="286">
        <f>H90+H102+H111+H96</f>
        <v>9222</v>
      </c>
      <c r="I114" s="285"/>
      <c r="J114" s="286">
        <f>J90+J102+J111+J96</f>
        <v>2338</v>
      </c>
      <c r="K114" s="225"/>
      <c r="L114" s="286">
        <f>L90+L102+L111+L96</f>
        <v>1830</v>
      </c>
      <c r="M114" s="286">
        <f>M90+M102+M111+M96</f>
        <v>507</v>
      </c>
      <c r="N114" s="286">
        <f>N90+N102+N111+N96</f>
        <v>2337</v>
      </c>
      <c r="P114" s="236"/>
      <c r="Q114" s="287">
        <f t="shared" ref="Q114:V114" si="5">SUM(Q88:Q113)</f>
        <v>14437</v>
      </c>
      <c r="R114" s="288">
        <f t="shared" si="5"/>
        <v>4001</v>
      </c>
      <c r="S114" s="287">
        <f t="shared" si="5"/>
        <v>-5388</v>
      </c>
      <c r="T114" s="288">
        <f t="shared" si="5"/>
        <v>-1493</v>
      </c>
      <c r="U114" s="287">
        <f t="shared" si="5"/>
        <v>-1829</v>
      </c>
      <c r="V114" s="288">
        <f t="shared" si="5"/>
        <v>-507</v>
      </c>
      <c r="X114" s="287">
        <f>SUM(X88:X113)</f>
        <v>9217</v>
      </c>
      <c r="Y114" s="288">
        <f>SUM(Y88:Y113)</f>
        <v>-18438</v>
      </c>
    </row>
    <row r="115" spans="1:31" ht="14.1" customHeight="1" thickTop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P115" s="236"/>
      <c r="Q115" s="266"/>
      <c r="R115" s="267"/>
      <c r="S115" s="266"/>
      <c r="T115" s="267"/>
      <c r="U115" s="266"/>
      <c r="V115" s="267"/>
      <c r="X115" s="289"/>
      <c r="Y115" s="290"/>
    </row>
    <row r="116" spans="1:31" ht="14.1" customHeight="1" thickBot="1">
      <c r="B116" s="225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P116" s="236"/>
      <c r="Q116" s="266"/>
      <c r="R116" s="267"/>
      <c r="S116" s="266"/>
      <c r="T116" s="267"/>
      <c r="U116" s="266"/>
      <c r="V116" s="267"/>
      <c r="X116" s="266"/>
      <c r="Y116" s="291">
        <f>X114+Y114</f>
        <v>-9221</v>
      </c>
    </row>
    <row r="117" spans="1:31" ht="14.1" customHeight="1" thickTop="1">
      <c r="B117" s="225"/>
      <c r="C117" s="225"/>
      <c r="D117" s="225"/>
      <c r="E117" s="225"/>
      <c r="F117" s="225"/>
      <c r="G117" s="225"/>
      <c r="H117" s="225"/>
      <c r="I117" s="225"/>
      <c r="J117" s="225"/>
      <c r="K117" s="225"/>
      <c r="L117" s="225"/>
      <c r="M117" s="225"/>
      <c r="N117" s="225"/>
      <c r="P117" s="292"/>
      <c r="Q117" s="289"/>
      <c r="R117" s="290"/>
      <c r="S117" s="289"/>
      <c r="T117" s="290"/>
      <c r="U117" s="289"/>
      <c r="V117" s="290"/>
      <c r="W117" s="293"/>
      <c r="X117" s="289"/>
      <c r="Y117" s="290"/>
    </row>
    <row r="120" spans="1:31" ht="14.1" customHeight="1"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  <c r="L120" s="223"/>
      <c r="M120" s="223"/>
      <c r="N120" s="223"/>
      <c r="P120" s="229"/>
      <c r="Q120" s="230" t="s">
        <v>214</v>
      </c>
      <c r="R120" s="231" t="s">
        <v>215</v>
      </c>
      <c r="S120" s="230" t="s">
        <v>214</v>
      </c>
      <c r="T120" s="231" t="s">
        <v>215</v>
      </c>
      <c r="U120" s="230" t="s">
        <v>214</v>
      </c>
      <c r="V120" s="231" t="s">
        <v>215</v>
      </c>
      <c r="W120" s="232"/>
      <c r="X120" s="233" t="s">
        <v>216</v>
      </c>
      <c r="Y120" s="234" t="s">
        <v>217</v>
      </c>
    </row>
    <row r="121" spans="1:31" ht="14.1" customHeight="1" thickBot="1">
      <c r="A121" s="333" t="s">
        <v>271</v>
      </c>
      <c r="D121" s="235">
        <f>0.21+(E121*-0.21)</f>
        <v>0.19844999999999999</v>
      </c>
      <c r="E121" s="235">
        <v>5.5E-2</v>
      </c>
      <c r="F121" s="235">
        <f>D121+E121</f>
        <v>0.25345000000000001</v>
      </c>
      <c r="G121" s="235"/>
      <c r="H121" s="235">
        <f>1-F121</f>
        <v>0.74655000000000005</v>
      </c>
      <c r="I121" s="235"/>
      <c r="J121" s="235"/>
      <c r="K121" s="235"/>
      <c r="L121" s="235">
        <f>D121/H121</f>
        <v>0.26582278481012656</v>
      </c>
      <c r="M121" s="235">
        <f>E121/H121</f>
        <v>7.3672225570959746E-2</v>
      </c>
      <c r="P121" s="236"/>
      <c r="Q121" s="237">
        <v>2707025</v>
      </c>
      <c r="R121" s="238">
        <v>2707135</v>
      </c>
      <c r="S121" s="237">
        <v>3600007</v>
      </c>
      <c r="T121" s="238">
        <v>3600107</v>
      </c>
      <c r="U121" s="237">
        <v>3600008</v>
      </c>
      <c r="V121" s="238">
        <v>3600108</v>
      </c>
      <c r="W121" s="239"/>
      <c r="X121" s="237">
        <v>2801017</v>
      </c>
      <c r="Y121" s="238">
        <v>3602750</v>
      </c>
    </row>
    <row r="122" spans="1:31" ht="14.1" customHeight="1" thickTop="1">
      <c r="A122" s="240" t="s">
        <v>77</v>
      </c>
      <c r="B122" s="240" t="s">
        <v>63</v>
      </c>
      <c r="C122" s="240"/>
      <c r="D122" s="240" t="s">
        <v>214</v>
      </c>
      <c r="E122" s="240" t="s">
        <v>215</v>
      </c>
      <c r="F122" s="240" t="s">
        <v>218</v>
      </c>
      <c r="G122" s="240"/>
      <c r="H122" s="240" t="s">
        <v>219</v>
      </c>
      <c r="I122" s="240"/>
      <c r="J122" s="240" t="s">
        <v>220</v>
      </c>
      <c r="L122" s="240" t="s">
        <v>214</v>
      </c>
      <c r="M122" s="240" t="s">
        <v>215</v>
      </c>
      <c r="N122" s="240" t="s">
        <v>221</v>
      </c>
      <c r="P122" s="241"/>
      <c r="Q122" s="242" t="s">
        <v>222</v>
      </c>
      <c r="R122" s="243" t="s">
        <v>223</v>
      </c>
      <c r="S122" s="242" t="s">
        <v>224</v>
      </c>
      <c r="T122" s="243" t="s">
        <v>225</v>
      </c>
      <c r="U122" s="242" t="s">
        <v>226</v>
      </c>
      <c r="V122" s="243" t="s">
        <v>227</v>
      </c>
      <c r="W122" s="241"/>
      <c r="X122" s="242" t="s">
        <v>228</v>
      </c>
      <c r="Y122" s="243" t="s">
        <v>229</v>
      </c>
      <c r="AB122" s="244" t="s">
        <v>230</v>
      </c>
      <c r="AC122" s="245"/>
      <c r="AD122" s="245"/>
      <c r="AE122" s="246"/>
    </row>
    <row r="123" spans="1:31" ht="14.1" customHeight="1">
      <c r="P123" s="247"/>
      <c r="S123" s="248"/>
      <c r="U123" s="248"/>
      <c r="V123" s="249"/>
      <c r="X123" s="248"/>
      <c r="Y123" s="249"/>
      <c r="AB123" s="250" t="s">
        <v>231</v>
      </c>
      <c r="AC123" s="251" t="s">
        <v>214</v>
      </c>
      <c r="AD123" s="251" t="s">
        <v>91</v>
      </c>
      <c r="AE123" s="252" t="s">
        <v>215</v>
      </c>
    </row>
    <row r="124" spans="1:31" ht="14.1" customHeight="1">
      <c r="A124" s="224" t="s">
        <v>232</v>
      </c>
      <c r="B124" s="225">
        <f>+SUM('&lt;2&gt; Unamortized ITC Bal Summary'!$BF$21:$BH$21)</f>
        <v>-267470.15399999986</v>
      </c>
      <c r="C124" s="225"/>
      <c r="D124" s="225">
        <f>ROUND(B124*D121,0)</f>
        <v>-53079</v>
      </c>
      <c r="E124" s="225">
        <f>ROUND(B124*E121,0)</f>
        <v>-14711</v>
      </c>
      <c r="F124" s="225">
        <f>D124+E124</f>
        <v>-67790</v>
      </c>
      <c r="G124" s="225"/>
      <c r="H124" s="225">
        <f>ROUND(F124/H121,0)</f>
        <v>-90804</v>
      </c>
      <c r="I124" s="225"/>
      <c r="J124" s="225">
        <f>H124-F124</f>
        <v>-23014</v>
      </c>
      <c r="K124" s="225"/>
      <c r="L124" s="225">
        <f>ROUND(F124*(D121/H121),0)</f>
        <v>-18020</v>
      </c>
      <c r="M124" s="225">
        <f>ROUND(F124*(E121/H121),0)</f>
        <v>-4994</v>
      </c>
      <c r="N124" s="225">
        <f>L124+M124</f>
        <v>-23014</v>
      </c>
      <c r="O124" s="225"/>
      <c r="P124" s="253" t="s">
        <v>233</v>
      </c>
      <c r="Q124" s="254">
        <f>D126</f>
        <v>-40255</v>
      </c>
      <c r="R124" s="255">
        <f>E126</f>
        <v>-11157</v>
      </c>
      <c r="S124" s="254"/>
      <c r="T124" s="255"/>
      <c r="U124" s="254"/>
      <c r="V124" s="255"/>
      <c r="W124" s="256"/>
      <c r="X124" s="254"/>
      <c r="Y124" s="255">
        <f>-SUM(Q124:V124)</f>
        <v>51412</v>
      </c>
      <c r="AB124" s="257"/>
      <c r="AC124" s="258"/>
      <c r="AD124" s="258"/>
      <c r="AE124" s="259"/>
    </row>
    <row r="125" spans="1:31" ht="14.1" customHeight="1">
      <c r="A125" s="224" t="s">
        <v>234</v>
      </c>
      <c r="B125" s="225">
        <f>+SUM('&lt;2&gt; Unamortized ITC Bal Summary'!$BF$22:$BH$22)</f>
        <v>64622.940616666667</v>
      </c>
      <c r="C125" s="225"/>
      <c r="D125" s="225">
        <f>ROUND(B125*D121,0)</f>
        <v>12824</v>
      </c>
      <c r="E125" s="225">
        <f>ROUND(B125*E121,0)</f>
        <v>3554</v>
      </c>
      <c r="F125" s="225">
        <f>D125+E125</f>
        <v>16378</v>
      </c>
      <c r="G125" s="225"/>
      <c r="H125" s="225">
        <f>ROUND(F125/H121,0)</f>
        <v>21938</v>
      </c>
      <c r="I125" s="225"/>
      <c r="J125" s="225">
        <f>H125-F125</f>
        <v>5560</v>
      </c>
      <c r="K125" s="225"/>
      <c r="L125" s="225">
        <f>ROUND(F125*(D121/H121),0)</f>
        <v>4354</v>
      </c>
      <c r="M125" s="225">
        <f>ROUND(F125*(E121/H121),0)</f>
        <v>1207</v>
      </c>
      <c r="N125" s="225">
        <f>L125+M125</f>
        <v>5561</v>
      </c>
      <c r="O125" s="225"/>
      <c r="P125" s="260" t="s">
        <v>235</v>
      </c>
      <c r="Q125" s="254">
        <f>L126</f>
        <v>-13666</v>
      </c>
      <c r="R125" s="255">
        <f>M126</f>
        <v>-3787</v>
      </c>
      <c r="S125" s="254"/>
      <c r="T125" s="255"/>
      <c r="U125" s="254"/>
      <c r="V125" s="255"/>
      <c r="W125" s="256"/>
      <c r="X125" s="254"/>
      <c r="Y125" s="255">
        <f>-SUM(Q125:V125)</f>
        <v>17453</v>
      </c>
      <c r="AB125" s="261" t="s">
        <v>236</v>
      </c>
      <c r="AC125" s="262">
        <f>Q150-AD135</f>
        <v>-57059.24</v>
      </c>
      <c r="AD125" s="262"/>
      <c r="AE125" s="263"/>
    </row>
    <row r="126" spans="1:31" ht="14.1" customHeight="1" thickBot="1">
      <c r="A126" s="264" t="s">
        <v>237</v>
      </c>
      <c r="B126" s="265">
        <f>SUM(B124:B125)</f>
        <v>-202847.2133833332</v>
      </c>
      <c r="C126" s="225"/>
      <c r="D126" s="265">
        <f>SUM(D124:D125)</f>
        <v>-40255</v>
      </c>
      <c r="E126" s="265">
        <f>SUM(E124:E125)</f>
        <v>-11157</v>
      </c>
      <c r="F126" s="265">
        <f>SUM(F124:F125)</f>
        <v>-51412</v>
      </c>
      <c r="G126" s="225"/>
      <c r="H126" s="265">
        <f>SUM(H124:H125)</f>
        <v>-68866</v>
      </c>
      <c r="I126" s="225"/>
      <c r="J126" s="265">
        <f>SUM(J124:J125)</f>
        <v>-17454</v>
      </c>
      <c r="K126" s="225"/>
      <c r="L126" s="265">
        <f>SUM(L124:L125)</f>
        <v>-13666</v>
      </c>
      <c r="M126" s="265">
        <f>SUM(M124:M125)</f>
        <v>-3787</v>
      </c>
      <c r="N126" s="265">
        <f>SUM(N124:N125)</f>
        <v>-17453</v>
      </c>
      <c r="P126" s="236"/>
      <c r="Q126" s="266"/>
      <c r="R126" s="267"/>
      <c r="S126" s="266"/>
      <c r="T126" s="267"/>
      <c r="U126" s="266"/>
      <c r="V126" s="267"/>
      <c r="X126" s="266"/>
      <c r="Y126" s="267"/>
      <c r="AB126" s="261" t="s">
        <v>238</v>
      </c>
      <c r="AC126" s="262">
        <f>S150-AD136</f>
        <v>21338.48</v>
      </c>
      <c r="AD126" s="262"/>
      <c r="AE126" s="263"/>
    </row>
    <row r="127" spans="1:31" ht="14.1" customHeight="1" thickTop="1">
      <c r="B127" s="225"/>
      <c r="C127" s="225"/>
      <c r="D127" s="225"/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P127" s="236"/>
      <c r="Q127" s="266"/>
      <c r="R127" s="267"/>
      <c r="S127" s="266"/>
      <c r="T127" s="267"/>
      <c r="U127" s="266"/>
      <c r="V127" s="267"/>
      <c r="X127" s="266"/>
      <c r="Y127" s="267"/>
      <c r="AB127" s="261" t="s">
        <v>239</v>
      </c>
      <c r="AC127" s="262">
        <f>U150-AD137</f>
        <v>7244.37</v>
      </c>
      <c r="AD127" s="262"/>
      <c r="AE127" s="263"/>
    </row>
    <row r="128" spans="1:31" ht="14.1" customHeight="1">
      <c r="A128" s="268"/>
      <c r="B128" s="269"/>
      <c r="C128" s="269"/>
      <c r="D128" s="269"/>
      <c r="E128" s="269"/>
      <c r="F128" s="269"/>
      <c r="G128" s="269"/>
      <c r="H128" s="269"/>
      <c r="I128" s="269"/>
      <c r="J128" s="269"/>
      <c r="K128" s="269"/>
      <c r="L128" s="269"/>
      <c r="M128" s="269"/>
      <c r="N128" s="269"/>
      <c r="P128" s="270" t="s">
        <v>240</v>
      </c>
      <c r="Q128" s="271"/>
      <c r="R128" s="272"/>
      <c r="S128" s="271">
        <f>D132</f>
        <v>20165</v>
      </c>
      <c r="T128" s="272">
        <f>E132</f>
        <v>5588</v>
      </c>
      <c r="U128" s="271"/>
      <c r="V128" s="272"/>
      <c r="W128" s="273"/>
      <c r="X128" s="271">
        <f>-SUM(Q128:V128)</f>
        <v>-25753</v>
      </c>
      <c r="Y128" s="272"/>
      <c r="AB128" s="274"/>
      <c r="AC128" s="262"/>
      <c r="AD128" s="262"/>
      <c r="AE128" s="263"/>
    </row>
    <row r="129" spans="1:31" ht="14.1" customHeight="1">
      <c r="B129" s="225"/>
      <c r="C129" s="225"/>
      <c r="D129" s="225"/>
      <c r="E129" s="225"/>
      <c r="F129" s="225"/>
      <c r="G129" s="225"/>
      <c r="H129" s="225"/>
      <c r="I129" s="225"/>
      <c r="J129" s="225"/>
      <c r="K129" s="225"/>
      <c r="L129" s="225"/>
      <c r="M129" s="225"/>
      <c r="N129" s="225"/>
      <c r="P129" s="275" t="s">
        <v>241</v>
      </c>
      <c r="Q129" s="271"/>
      <c r="R129" s="272"/>
      <c r="S129" s="271"/>
      <c r="T129" s="272"/>
      <c r="U129" s="271">
        <f>L132</f>
        <v>6846</v>
      </c>
      <c r="V129" s="272">
        <f>M132</f>
        <v>1897</v>
      </c>
      <c r="W129" s="273"/>
      <c r="X129" s="271">
        <f>-SUM(Q129:V129)</f>
        <v>-8743</v>
      </c>
      <c r="Y129" s="272"/>
      <c r="AB129" s="261" t="s">
        <v>242</v>
      </c>
      <c r="AC129" s="262"/>
      <c r="AD129" s="262"/>
      <c r="AE129" s="263">
        <f>R150</f>
        <v>-14944</v>
      </c>
    </row>
    <row r="130" spans="1:31" ht="14.1" customHeight="1">
      <c r="A130" s="224" t="s">
        <v>243</v>
      </c>
      <c r="B130" s="225">
        <f>-+SUM('&lt;7&gt; Book Depr Solar ITC Basis'!$B$66:$B$68)</f>
        <v>133735.07699999993</v>
      </c>
      <c r="C130" s="225"/>
      <c r="D130" s="225">
        <f>ROUND(B130*D121,0)</f>
        <v>26540</v>
      </c>
      <c r="E130" s="225">
        <f>ROUND(B130*E121,0)</f>
        <v>7355</v>
      </c>
      <c r="F130" s="225">
        <f>D130+E130</f>
        <v>33895</v>
      </c>
      <c r="G130" s="225"/>
      <c r="H130" s="225">
        <f>ROUND(F130/H121,0)</f>
        <v>45402</v>
      </c>
      <c r="I130" s="225"/>
      <c r="J130" s="225">
        <f>H130-F130</f>
        <v>11507</v>
      </c>
      <c r="K130" s="225"/>
      <c r="L130" s="225">
        <f>ROUND(F130*(D121/H121),0)</f>
        <v>9010</v>
      </c>
      <c r="M130" s="225">
        <f>ROUND(F130*(E121/H121),0)</f>
        <v>2497</v>
      </c>
      <c r="N130" s="225">
        <f>L130+M130</f>
        <v>11507</v>
      </c>
      <c r="O130" s="225"/>
      <c r="P130" s="236"/>
      <c r="Q130" s="266"/>
      <c r="R130" s="267"/>
      <c r="S130" s="266"/>
      <c r="T130" s="267"/>
      <c r="U130" s="266"/>
      <c r="V130" s="267"/>
      <c r="X130" s="266"/>
      <c r="Y130" s="267"/>
      <c r="AB130" s="261" t="s">
        <v>244</v>
      </c>
      <c r="AC130" s="262"/>
      <c r="AD130" s="262"/>
      <c r="AE130" s="263">
        <f>T150</f>
        <v>5588</v>
      </c>
    </row>
    <row r="131" spans="1:31" ht="14.1" customHeight="1">
      <c r="A131" s="224" t="s">
        <v>245</v>
      </c>
      <c r="B131" s="225">
        <f>+SUM('&lt;7&gt; Book Depr Solar ITC Basis'!$BH$110:$BJ$110)</f>
        <v>-32125.727145833331</v>
      </c>
      <c r="C131" s="225"/>
      <c r="D131" s="225">
        <f>ROUND(B131*D121,0)</f>
        <v>-6375</v>
      </c>
      <c r="E131" s="225">
        <f>ROUND(B131*E121,0)</f>
        <v>-1767</v>
      </c>
      <c r="F131" s="225">
        <f>D131+E131</f>
        <v>-8142</v>
      </c>
      <c r="G131" s="225"/>
      <c r="H131" s="225">
        <f>ROUND(F131/H121,0)</f>
        <v>-10906</v>
      </c>
      <c r="I131" s="225"/>
      <c r="J131" s="225">
        <f>H131-F131</f>
        <v>-2764</v>
      </c>
      <c r="K131" s="225"/>
      <c r="L131" s="225">
        <f>ROUND(F131*(D121/H121),0)</f>
        <v>-2164</v>
      </c>
      <c r="M131" s="225">
        <f>ROUND(F131*(E121/H121),0)</f>
        <v>-600</v>
      </c>
      <c r="N131" s="225">
        <f>L131+M131</f>
        <v>-2764</v>
      </c>
      <c r="O131" s="225"/>
      <c r="P131" s="236"/>
      <c r="Q131" s="266"/>
      <c r="R131" s="267"/>
      <c r="S131" s="266"/>
      <c r="T131" s="267"/>
      <c r="U131" s="266"/>
      <c r="V131" s="267"/>
      <c r="X131" s="266"/>
      <c r="Y131" s="267"/>
      <c r="AB131" s="261" t="s">
        <v>246</v>
      </c>
      <c r="AC131" s="262"/>
      <c r="AD131" s="262"/>
      <c r="AE131" s="263">
        <f>V150</f>
        <v>1897</v>
      </c>
    </row>
    <row r="132" spans="1:31" ht="14.1" customHeight="1" thickBot="1">
      <c r="A132" s="264" t="s">
        <v>247</v>
      </c>
      <c r="B132" s="265">
        <f>B130+B131</f>
        <v>101609.3498541666</v>
      </c>
      <c r="C132" s="225"/>
      <c r="D132" s="265">
        <f>D130+D131</f>
        <v>20165</v>
      </c>
      <c r="E132" s="265">
        <f>E130+E131</f>
        <v>5588</v>
      </c>
      <c r="F132" s="265">
        <f>F130+F131</f>
        <v>25753</v>
      </c>
      <c r="G132" s="225"/>
      <c r="H132" s="265">
        <f>H130+H131</f>
        <v>34496</v>
      </c>
      <c r="I132" s="225"/>
      <c r="J132" s="265">
        <f>J130+J131</f>
        <v>8743</v>
      </c>
      <c r="K132" s="225"/>
      <c r="L132" s="265">
        <f>L130+L131</f>
        <v>6846</v>
      </c>
      <c r="M132" s="265">
        <f>M130+M131</f>
        <v>1897</v>
      </c>
      <c r="N132" s="265">
        <f>N130+N131</f>
        <v>8743</v>
      </c>
      <c r="P132" s="236"/>
      <c r="Q132" s="266"/>
      <c r="R132" s="267"/>
      <c r="S132" s="266"/>
      <c r="T132" s="267"/>
      <c r="U132" s="266"/>
      <c r="V132" s="267"/>
      <c r="X132" s="266"/>
      <c r="Y132" s="267"/>
      <c r="AB132" s="276"/>
      <c r="AC132" s="277"/>
      <c r="AD132" s="277"/>
      <c r="AE132" s="278"/>
    </row>
    <row r="133" spans="1:31" ht="14.1" customHeight="1" thickTop="1">
      <c r="B133" s="225"/>
      <c r="C133" s="225"/>
      <c r="D133" s="225"/>
      <c r="E133" s="225"/>
      <c r="F133" s="225"/>
      <c r="G133" s="225"/>
      <c r="H133" s="225"/>
      <c r="I133" s="225"/>
      <c r="J133" s="225"/>
      <c r="K133" s="225"/>
      <c r="L133" s="225"/>
      <c r="M133" s="225"/>
      <c r="N133" s="225"/>
      <c r="P133" s="236"/>
      <c r="Q133" s="266"/>
      <c r="R133" s="267"/>
      <c r="S133" s="266"/>
      <c r="T133" s="267"/>
      <c r="U133" s="266"/>
      <c r="V133" s="267"/>
      <c r="X133" s="266"/>
      <c r="Y133" s="267"/>
      <c r="AB133" s="279"/>
      <c r="AC133" s="262"/>
      <c r="AD133" s="262"/>
      <c r="AE133" s="262"/>
    </row>
    <row r="134" spans="1:31" ht="14.1" customHeight="1">
      <c r="A134" s="268"/>
      <c r="B134" s="269"/>
      <c r="C134" s="269"/>
      <c r="D134" s="269"/>
      <c r="E134" s="269"/>
      <c r="F134" s="269"/>
      <c r="G134" s="269"/>
      <c r="H134" s="269"/>
      <c r="I134" s="269"/>
      <c r="J134" s="269"/>
      <c r="K134" s="269"/>
      <c r="L134" s="269"/>
      <c r="M134" s="269"/>
      <c r="N134" s="269"/>
      <c r="P134" s="253" t="s">
        <v>248</v>
      </c>
      <c r="Q134" s="254"/>
      <c r="R134" s="255"/>
      <c r="S134" s="254">
        <f>D138</f>
        <v>0</v>
      </c>
      <c r="T134" s="255">
        <f>E138</f>
        <v>0</v>
      </c>
      <c r="U134" s="254"/>
      <c r="V134" s="255"/>
      <c r="W134" s="256"/>
      <c r="X134" s="254">
        <f>-SUM(Q134:V134)</f>
        <v>0</v>
      </c>
      <c r="Y134" s="255"/>
      <c r="AB134" s="280" t="s">
        <v>249</v>
      </c>
      <c r="AC134" s="225"/>
      <c r="AD134" s="225"/>
      <c r="AE134" s="225"/>
    </row>
    <row r="135" spans="1:31" ht="14.1" customHeight="1">
      <c r="B135" s="225"/>
      <c r="C135" s="225"/>
      <c r="D135" s="225"/>
      <c r="E135" s="225"/>
      <c r="F135" s="225"/>
      <c r="G135" s="225"/>
      <c r="H135" s="225"/>
      <c r="I135" s="225"/>
      <c r="J135" s="225"/>
      <c r="K135" s="225"/>
      <c r="L135" s="225"/>
      <c r="M135" s="225"/>
      <c r="N135" s="225"/>
      <c r="P135" s="260" t="s">
        <v>250</v>
      </c>
      <c r="Q135" s="254"/>
      <c r="R135" s="255"/>
      <c r="S135" s="254"/>
      <c r="T135" s="255"/>
      <c r="U135" s="254">
        <f>L138</f>
        <v>0</v>
      </c>
      <c r="V135" s="255">
        <f>M138</f>
        <v>0</v>
      </c>
      <c r="W135" s="256"/>
      <c r="X135" s="254">
        <f>-SUM(Q135:V135)</f>
        <v>0</v>
      </c>
      <c r="Y135" s="255"/>
      <c r="AB135" s="279" t="s">
        <v>251</v>
      </c>
      <c r="AC135" s="262"/>
      <c r="AD135" s="262">
        <f>-AE129*0.21</f>
        <v>3138.24</v>
      </c>
      <c r="AE135" s="262"/>
    </row>
    <row r="136" spans="1:31" ht="14.1" customHeight="1">
      <c r="A136" s="224" t="s">
        <v>252</v>
      </c>
      <c r="B136" s="225"/>
      <c r="C136" s="225"/>
      <c r="D136" s="225">
        <f>ROUND(B136*D121,0)</f>
        <v>0</v>
      </c>
      <c r="E136" s="225">
        <f>ROUND(B136*E121,0)</f>
        <v>0</v>
      </c>
      <c r="F136" s="225">
        <f>D136+E136</f>
        <v>0</v>
      </c>
      <c r="G136" s="225"/>
      <c r="H136" s="225">
        <f>ROUND(F136/H121,0)</f>
        <v>0</v>
      </c>
      <c r="I136" s="225"/>
      <c r="J136" s="225">
        <f>H136-F136</f>
        <v>0</v>
      </c>
      <c r="K136" s="225"/>
      <c r="L136" s="225">
        <f>ROUND(F136*(D121/H121),0)</f>
        <v>0</v>
      </c>
      <c r="M136" s="225">
        <f>ROUND(F136*(E121/H121),0)</f>
        <v>0</v>
      </c>
      <c r="N136" s="225">
        <f>L136+M136</f>
        <v>0</v>
      </c>
      <c r="O136" s="225"/>
      <c r="P136" s="236"/>
      <c r="Q136" s="266"/>
      <c r="R136" s="267"/>
      <c r="S136" s="266"/>
      <c r="T136" s="267"/>
      <c r="U136" s="266"/>
      <c r="V136" s="267"/>
      <c r="X136" s="266"/>
      <c r="Y136" s="267"/>
      <c r="AB136" s="279" t="s">
        <v>253</v>
      </c>
      <c r="AC136" s="262"/>
      <c r="AD136" s="262">
        <f t="shared" ref="AD136:AD137" si="6">-AE130*0.21</f>
        <v>-1173.48</v>
      </c>
      <c r="AE136" s="262"/>
    </row>
    <row r="137" spans="1:31" ht="14.1" customHeight="1">
      <c r="A137" s="224" t="s">
        <v>254</v>
      </c>
      <c r="B137" s="225"/>
      <c r="C137" s="225"/>
      <c r="D137" s="225">
        <f>ROUND(B137*D121,0)</f>
        <v>0</v>
      </c>
      <c r="E137" s="225">
        <f>ROUND(B137*E121,0)</f>
        <v>0</v>
      </c>
      <c r="F137" s="225">
        <f>D137+E137</f>
        <v>0</v>
      </c>
      <c r="G137" s="225"/>
      <c r="H137" s="225">
        <f>ROUND(F137/H121,0)</f>
        <v>0</v>
      </c>
      <c r="I137" s="225"/>
      <c r="J137" s="225">
        <f>H137-F137</f>
        <v>0</v>
      </c>
      <c r="K137" s="225"/>
      <c r="L137" s="225">
        <f>ROUND(F137*(D121/H121),0)</f>
        <v>0</v>
      </c>
      <c r="M137" s="225">
        <f>ROUND(F137*(E121/H121),0)</f>
        <v>0</v>
      </c>
      <c r="N137" s="225">
        <f>L137+M137</f>
        <v>0</v>
      </c>
      <c r="O137" s="225"/>
      <c r="P137" s="236"/>
      <c r="Q137" s="266"/>
      <c r="R137" s="267"/>
      <c r="S137" s="266"/>
      <c r="T137" s="267"/>
      <c r="U137" s="266"/>
      <c r="V137" s="267"/>
      <c r="X137" s="266"/>
      <c r="Y137" s="267"/>
      <c r="AB137" s="279" t="s">
        <v>255</v>
      </c>
      <c r="AC137" s="262"/>
      <c r="AD137" s="262">
        <f t="shared" si="6"/>
        <v>-398.37</v>
      </c>
      <c r="AE137" s="262"/>
    </row>
    <row r="138" spans="1:31" ht="14.1" customHeight="1" thickBot="1">
      <c r="A138" s="264" t="s">
        <v>256</v>
      </c>
      <c r="B138" s="265">
        <f>B136+B137</f>
        <v>0</v>
      </c>
      <c r="C138" s="225"/>
      <c r="D138" s="265">
        <f>D136+D137</f>
        <v>0</v>
      </c>
      <c r="E138" s="265">
        <f>E136+E137</f>
        <v>0</v>
      </c>
      <c r="F138" s="265">
        <f>F136+F137</f>
        <v>0</v>
      </c>
      <c r="G138" s="225"/>
      <c r="H138" s="265">
        <f>H136+H137</f>
        <v>0</v>
      </c>
      <c r="I138" s="225"/>
      <c r="J138" s="265">
        <f>J136+J137</f>
        <v>0</v>
      </c>
      <c r="K138" s="225"/>
      <c r="L138" s="265">
        <f>L136+L137</f>
        <v>0</v>
      </c>
      <c r="M138" s="265">
        <f>M136+M137</f>
        <v>0</v>
      </c>
      <c r="N138" s="265">
        <f>N136+N137</f>
        <v>0</v>
      </c>
      <c r="P138" s="236"/>
      <c r="Q138" s="266"/>
      <c r="R138" s="267"/>
      <c r="S138" s="266"/>
      <c r="T138" s="267"/>
      <c r="U138" s="266"/>
      <c r="V138" s="267"/>
      <c r="X138" s="266"/>
      <c r="Y138" s="267"/>
    </row>
    <row r="139" spans="1:31" ht="14.1" customHeight="1" thickTop="1">
      <c r="B139" s="225"/>
      <c r="C139" s="225"/>
      <c r="D139" s="225"/>
      <c r="E139" s="225"/>
      <c r="F139" s="225"/>
      <c r="G139" s="225"/>
      <c r="H139" s="225"/>
      <c r="I139" s="225"/>
      <c r="J139" s="225"/>
      <c r="K139" s="225"/>
      <c r="L139" s="225"/>
      <c r="M139" s="225"/>
      <c r="N139" s="225"/>
      <c r="P139" s="236"/>
      <c r="Q139" s="266"/>
      <c r="R139" s="267"/>
      <c r="S139" s="266"/>
      <c r="T139" s="267"/>
      <c r="U139" s="266"/>
      <c r="V139" s="267"/>
      <c r="X139" s="266"/>
      <c r="Y139" s="267"/>
    </row>
    <row r="140" spans="1:31" ht="14.1" customHeight="1">
      <c r="A140" s="268"/>
      <c r="B140" s="269"/>
      <c r="C140" s="269"/>
      <c r="D140" s="269"/>
      <c r="E140" s="269"/>
      <c r="F140" s="269"/>
      <c r="G140" s="269"/>
      <c r="H140" s="269"/>
      <c r="I140" s="269"/>
      <c r="J140" s="269"/>
      <c r="K140" s="269"/>
      <c r="L140" s="269"/>
      <c r="M140" s="269"/>
      <c r="N140" s="269"/>
      <c r="P140" s="270" t="s">
        <v>257</v>
      </c>
      <c r="Q140" s="271">
        <f>D143</f>
        <v>0</v>
      </c>
      <c r="R140" s="272">
        <f>E143</f>
        <v>0</v>
      </c>
      <c r="S140" s="271"/>
      <c r="T140" s="272"/>
      <c r="U140" s="271"/>
      <c r="V140" s="272"/>
      <c r="W140" s="273"/>
      <c r="X140" s="271">
        <f>-SUM(Q140:V140)</f>
        <v>0</v>
      </c>
      <c r="Y140" s="272"/>
    </row>
    <row r="141" spans="1:31" ht="14.1" customHeight="1"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P141" s="281" t="s">
        <v>258</v>
      </c>
      <c r="Q141" s="271"/>
      <c r="R141" s="272"/>
      <c r="S141" s="271"/>
      <c r="T141" s="272"/>
      <c r="U141" s="271">
        <f>L143</f>
        <v>0</v>
      </c>
      <c r="V141" s="272">
        <f>M143</f>
        <v>0</v>
      </c>
      <c r="W141" s="273"/>
      <c r="X141" s="271">
        <f>-SUM(Q141:V141)</f>
        <v>0</v>
      </c>
      <c r="Y141" s="272"/>
    </row>
    <row r="142" spans="1:31" ht="14.1" customHeight="1">
      <c r="A142" s="224" t="s">
        <v>174</v>
      </c>
      <c r="B142" s="225"/>
      <c r="C142" s="225"/>
      <c r="D142" s="225"/>
      <c r="E142" s="225"/>
      <c r="F142" s="225"/>
      <c r="G142" s="225"/>
      <c r="H142" s="225"/>
      <c r="I142" s="225"/>
      <c r="J142" s="225"/>
      <c r="K142" s="225"/>
      <c r="L142" s="225"/>
      <c r="M142" s="225"/>
      <c r="N142" s="225"/>
      <c r="P142" s="282"/>
      <c r="Q142" s="266"/>
      <c r="R142" s="267"/>
      <c r="S142" s="266"/>
      <c r="T142" s="267"/>
      <c r="U142" s="266"/>
      <c r="V142" s="267"/>
      <c r="X142" s="266"/>
      <c r="Y142" s="267"/>
    </row>
    <row r="143" spans="1:31" ht="14.1" customHeight="1">
      <c r="A143" s="283" t="s">
        <v>259</v>
      </c>
      <c r="B143" s="225"/>
      <c r="C143" s="225"/>
      <c r="D143" s="225"/>
      <c r="E143" s="225"/>
      <c r="F143" s="225">
        <f>D143+E143</f>
        <v>0</v>
      </c>
      <c r="G143" s="225"/>
      <c r="H143" s="225">
        <f>ROUND(F143/H121,0)</f>
        <v>0</v>
      </c>
      <c r="I143" s="225"/>
      <c r="J143" s="225">
        <f>H143-F143</f>
        <v>0</v>
      </c>
      <c r="K143" s="225"/>
      <c r="L143" s="225">
        <f>ROUND(F143*(D121/H121),0)</f>
        <v>0</v>
      </c>
      <c r="M143" s="225">
        <f>ROUND(F143*(E121/H121),0)</f>
        <v>0</v>
      </c>
      <c r="N143" s="225">
        <f>L143+M143</f>
        <v>0</v>
      </c>
      <c r="O143" s="225"/>
      <c r="P143" s="253" t="s">
        <v>260</v>
      </c>
      <c r="Q143" s="254"/>
      <c r="R143" s="255"/>
      <c r="S143" s="254">
        <f>D144</f>
        <v>0</v>
      </c>
      <c r="T143" s="255">
        <f>E144</f>
        <v>0</v>
      </c>
      <c r="U143" s="254"/>
      <c r="V143" s="255"/>
      <c r="W143" s="256"/>
      <c r="X143" s="254"/>
      <c r="Y143" s="255">
        <f>-SUM(Q143:V143)</f>
        <v>0</v>
      </c>
    </row>
    <row r="144" spans="1:31" ht="14.1" customHeight="1">
      <c r="A144" s="283" t="s">
        <v>261</v>
      </c>
      <c r="B144" s="225"/>
      <c r="C144" s="225"/>
      <c r="D144" s="225">
        <v>0</v>
      </c>
      <c r="E144" s="225">
        <v>0</v>
      </c>
      <c r="F144" s="225">
        <f>D144+E144</f>
        <v>0</v>
      </c>
      <c r="G144" s="225"/>
      <c r="H144" s="225">
        <f>ROUND(F144/H121,0)</f>
        <v>0</v>
      </c>
      <c r="I144" s="225"/>
      <c r="J144" s="225">
        <f>H144-F144</f>
        <v>0</v>
      </c>
      <c r="K144" s="225"/>
      <c r="L144" s="225">
        <f>ROUND(F144*(D121/H121),0)</f>
        <v>0</v>
      </c>
      <c r="M144" s="225">
        <f>ROUND(F144*(E121/H121),0)</f>
        <v>0</v>
      </c>
      <c r="N144" s="225">
        <f>L144+M144</f>
        <v>0</v>
      </c>
      <c r="O144" s="225"/>
      <c r="P144" s="284" t="s">
        <v>258</v>
      </c>
      <c r="Q144" s="254">
        <f>L144</f>
        <v>0</v>
      </c>
      <c r="R144" s="255">
        <f>M144</f>
        <v>0</v>
      </c>
      <c r="S144" s="254"/>
      <c r="T144" s="255"/>
      <c r="U144" s="254"/>
      <c r="V144" s="255"/>
      <c r="W144" s="256"/>
      <c r="X144" s="254"/>
      <c r="Y144" s="255">
        <f>-SUM(Q144:V144)</f>
        <v>0</v>
      </c>
    </row>
    <row r="145" spans="1:31" ht="14.1" customHeight="1">
      <c r="A145" s="283" t="s">
        <v>262</v>
      </c>
      <c r="B145" s="225"/>
      <c r="C145" s="225"/>
      <c r="D145" s="225"/>
      <c r="E145" s="225"/>
      <c r="F145" s="225">
        <f>D145+E145</f>
        <v>0</v>
      </c>
      <c r="G145" s="225"/>
      <c r="H145" s="225">
        <f>ROUND(F145/H121,0)</f>
        <v>0</v>
      </c>
      <c r="I145" s="225"/>
      <c r="J145" s="225">
        <f>H145-F145</f>
        <v>0</v>
      </c>
      <c r="K145" s="225"/>
      <c r="L145" s="225">
        <f>ROUND(F145*(D121/H121),0)</f>
        <v>0</v>
      </c>
      <c r="M145" s="225">
        <f>ROUND(F145*(E121/H121),0)</f>
        <v>0</v>
      </c>
      <c r="N145" s="225">
        <f>L145+M145</f>
        <v>0</v>
      </c>
      <c r="O145" s="225"/>
      <c r="P145" s="282"/>
      <c r="Q145" s="266"/>
      <c r="R145" s="267"/>
      <c r="S145" s="266"/>
      <c r="T145" s="267"/>
      <c r="U145" s="266"/>
      <c r="V145" s="267"/>
      <c r="X145" s="266"/>
      <c r="Y145" s="267"/>
    </row>
    <row r="146" spans="1:31" ht="14.1" customHeight="1">
      <c r="B146" s="225"/>
      <c r="C146" s="225"/>
      <c r="D146" s="225"/>
      <c r="E146" s="225"/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70" t="s">
        <v>263</v>
      </c>
      <c r="Q146" s="271"/>
      <c r="R146" s="272"/>
      <c r="S146" s="271"/>
      <c r="T146" s="272"/>
      <c r="U146" s="271">
        <f>D145</f>
        <v>0</v>
      </c>
      <c r="V146" s="272">
        <f>E145</f>
        <v>0</v>
      </c>
      <c r="W146" s="273"/>
      <c r="X146" s="271"/>
      <c r="Y146" s="272">
        <f>-SUM(Q146:V146)</f>
        <v>0</v>
      </c>
    </row>
    <row r="147" spans="1:31" ht="14.1" customHeight="1" thickBot="1">
      <c r="A147" s="224" t="s">
        <v>264</v>
      </c>
      <c r="B147" s="225"/>
      <c r="C147" s="225"/>
      <c r="D147" s="265">
        <f>D143+D144+D145</f>
        <v>0</v>
      </c>
      <c r="E147" s="265">
        <f>E143+E144+E145</f>
        <v>0</v>
      </c>
      <c r="F147" s="265">
        <f>F143+F144+F145</f>
        <v>0</v>
      </c>
      <c r="G147" s="225"/>
      <c r="H147" s="265">
        <f>H143+H144+H145</f>
        <v>0</v>
      </c>
      <c r="I147" s="225"/>
      <c r="J147" s="265">
        <f>J143+J144+J145</f>
        <v>0</v>
      </c>
      <c r="K147" s="225"/>
      <c r="L147" s="265">
        <f>L143+L144+L145</f>
        <v>0</v>
      </c>
      <c r="M147" s="265">
        <f>M143+M144+M145</f>
        <v>0</v>
      </c>
      <c r="N147" s="265">
        <f>N143+N144+N145</f>
        <v>0</v>
      </c>
      <c r="P147" s="281" t="s">
        <v>258</v>
      </c>
      <c r="Q147" s="271">
        <f>L145</f>
        <v>0</v>
      </c>
      <c r="R147" s="272">
        <f>M145</f>
        <v>0</v>
      </c>
      <c r="S147" s="271"/>
      <c r="T147" s="272"/>
      <c r="U147" s="271"/>
      <c r="V147" s="272"/>
      <c r="W147" s="273"/>
      <c r="X147" s="271"/>
      <c r="Y147" s="272">
        <f>-SUM(Q147:V147)</f>
        <v>0</v>
      </c>
    </row>
    <row r="148" spans="1:31" ht="14.1" customHeight="1" thickTop="1">
      <c r="A148" s="225"/>
      <c r="B148" s="225"/>
      <c r="C148" s="225"/>
      <c r="D148" s="225"/>
      <c r="E148" s="225"/>
      <c r="F148" s="225"/>
      <c r="G148" s="225"/>
      <c r="H148" s="225"/>
      <c r="I148" s="225"/>
      <c r="J148" s="225"/>
      <c r="K148" s="225"/>
      <c r="L148" s="225"/>
      <c r="M148" s="225"/>
      <c r="N148" s="225"/>
      <c r="P148" s="236"/>
      <c r="Q148" s="266"/>
      <c r="R148" s="267"/>
      <c r="S148" s="266"/>
      <c r="T148" s="267"/>
      <c r="U148" s="266"/>
      <c r="V148" s="267"/>
      <c r="X148" s="266"/>
      <c r="Y148" s="267"/>
    </row>
    <row r="149" spans="1:31" ht="14.1" customHeight="1">
      <c r="A149" s="268"/>
      <c r="B149" s="269"/>
      <c r="C149" s="269"/>
      <c r="D149" s="269"/>
      <c r="E149" s="269"/>
      <c r="F149" s="269"/>
      <c r="G149" s="269"/>
      <c r="H149" s="269"/>
      <c r="I149" s="269"/>
      <c r="J149" s="269"/>
      <c r="K149" s="269"/>
      <c r="L149" s="269"/>
      <c r="M149" s="269"/>
      <c r="N149" s="269"/>
      <c r="P149" s="236"/>
      <c r="Q149" s="266"/>
      <c r="R149" s="267"/>
      <c r="S149" s="266"/>
      <c r="T149" s="267"/>
      <c r="U149" s="266"/>
      <c r="V149" s="267"/>
      <c r="X149" s="266"/>
      <c r="Y149" s="267"/>
    </row>
    <row r="150" spans="1:31" ht="14.1" customHeight="1" thickBot="1">
      <c r="A150" s="239" t="s">
        <v>265</v>
      </c>
      <c r="B150" s="285"/>
      <c r="C150" s="285"/>
      <c r="D150" s="286">
        <f>D126+D138+D147+D132</f>
        <v>-20090</v>
      </c>
      <c r="E150" s="286">
        <f>E126+E138+E147+E132</f>
        <v>-5569</v>
      </c>
      <c r="F150" s="286">
        <f>F126+F138+F147+F132</f>
        <v>-25659</v>
      </c>
      <c r="G150" s="285"/>
      <c r="H150" s="286">
        <f>H126+H138+H147+H132</f>
        <v>-34370</v>
      </c>
      <c r="I150" s="285"/>
      <c r="J150" s="286">
        <f>J126+J138+J147+J132</f>
        <v>-8711</v>
      </c>
      <c r="K150" s="225"/>
      <c r="L150" s="286">
        <f>L126+L138+L147+L132</f>
        <v>-6820</v>
      </c>
      <c r="M150" s="286">
        <f>M126+M138+M147+M132</f>
        <v>-1890</v>
      </c>
      <c r="N150" s="286">
        <f>N126+N138+N147+N132</f>
        <v>-8710</v>
      </c>
      <c r="P150" s="236"/>
      <c r="Q150" s="287">
        <f t="shared" ref="Q150:V150" si="7">SUM(Q124:Q149)</f>
        <v>-53921</v>
      </c>
      <c r="R150" s="288">
        <f t="shared" si="7"/>
        <v>-14944</v>
      </c>
      <c r="S150" s="287">
        <f t="shared" si="7"/>
        <v>20165</v>
      </c>
      <c r="T150" s="288">
        <f t="shared" si="7"/>
        <v>5588</v>
      </c>
      <c r="U150" s="287">
        <f t="shared" si="7"/>
        <v>6846</v>
      </c>
      <c r="V150" s="288">
        <f t="shared" si="7"/>
        <v>1897</v>
      </c>
      <c r="X150" s="287">
        <f>SUM(X124:X149)</f>
        <v>-34496</v>
      </c>
      <c r="Y150" s="288">
        <f>SUM(Y124:Y149)</f>
        <v>68865</v>
      </c>
    </row>
    <row r="151" spans="1:31" ht="14.1" customHeight="1" thickTop="1">
      <c r="B151" s="225"/>
      <c r="C151" s="225"/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P151" s="236"/>
      <c r="Q151" s="266"/>
      <c r="R151" s="267"/>
      <c r="S151" s="266"/>
      <c r="T151" s="267"/>
      <c r="U151" s="266"/>
      <c r="V151" s="267"/>
      <c r="X151" s="289"/>
      <c r="Y151" s="290"/>
    </row>
    <row r="152" spans="1:31" ht="14.1" customHeight="1" thickBot="1">
      <c r="B152" s="225"/>
      <c r="C152" s="225"/>
      <c r="D152" s="225"/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P152" s="236"/>
      <c r="Q152" s="266"/>
      <c r="R152" s="267"/>
      <c r="S152" s="266"/>
      <c r="T152" s="267"/>
      <c r="U152" s="266"/>
      <c r="V152" s="267"/>
      <c r="X152" s="266"/>
      <c r="Y152" s="291">
        <f>X150+Y150</f>
        <v>34369</v>
      </c>
    </row>
    <row r="153" spans="1:31" ht="14.1" customHeight="1" thickTop="1">
      <c r="B153" s="225"/>
      <c r="C153" s="225"/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P153" s="292"/>
      <c r="Q153" s="289"/>
      <c r="R153" s="290"/>
      <c r="S153" s="289"/>
      <c r="T153" s="290"/>
      <c r="U153" s="289"/>
      <c r="V153" s="290"/>
      <c r="W153" s="293"/>
      <c r="X153" s="289"/>
      <c r="Y153" s="290"/>
    </row>
    <row r="156" spans="1:31" ht="14.1" customHeight="1"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223"/>
      <c r="N156" s="223"/>
      <c r="P156" s="229"/>
      <c r="Q156" s="230" t="s">
        <v>214</v>
      </c>
      <c r="R156" s="231" t="s">
        <v>215</v>
      </c>
      <c r="S156" s="230" t="s">
        <v>214</v>
      </c>
      <c r="T156" s="231" t="s">
        <v>215</v>
      </c>
      <c r="U156" s="230" t="s">
        <v>214</v>
      </c>
      <c r="V156" s="231" t="s">
        <v>215</v>
      </c>
      <c r="W156" s="232"/>
      <c r="X156" s="233" t="s">
        <v>216</v>
      </c>
      <c r="Y156" s="234" t="s">
        <v>217</v>
      </c>
    </row>
    <row r="157" spans="1:31" ht="14.1" customHeight="1" thickBot="1">
      <c r="A157" s="333" t="s">
        <v>272</v>
      </c>
      <c r="D157" s="235">
        <f>0.21+(E157*-0.21)</f>
        <v>0.19844999999999999</v>
      </c>
      <c r="E157" s="235">
        <v>5.5E-2</v>
      </c>
      <c r="F157" s="235">
        <f>D157+E157</f>
        <v>0.25345000000000001</v>
      </c>
      <c r="G157" s="235"/>
      <c r="H157" s="235">
        <f>1-F157</f>
        <v>0.74655000000000005</v>
      </c>
      <c r="I157" s="235"/>
      <c r="J157" s="235"/>
      <c r="K157" s="235"/>
      <c r="L157" s="235">
        <f>D157/H157</f>
        <v>0.26582278481012656</v>
      </c>
      <c r="M157" s="235">
        <f>E157/H157</f>
        <v>7.3672225570959746E-2</v>
      </c>
      <c r="P157" s="236"/>
      <c r="Q157" s="237">
        <v>2707025</v>
      </c>
      <c r="R157" s="238">
        <v>2707135</v>
      </c>
      <c r="S157" s="237">
        <v>3600007</v>
      </c>
      <c r="T157" s="238">
        <v>3600107</v>
      </c>
      <c r="U157" s="237">
        <v>3600008</v>
      </c>
      <c r="V157" s="238">
        <v>3600108</v>
      </c>
      <c r="W157" s="239"/>
      <c r="X157" s="237">
        <v>2801017</v>
      </c>
      <c r="Y157" s="238">
        <v>3602750</v>
      </c>
    </row>
    <row r="158" spans="1:31" ht="14.1" customHeight="1" thickTop="1">
      <c r="A158" s="240" t="s">
        <v>77</v>
      </c>
      <c r="B158" s="240" t="s">
        <v>63</v>
      </c>
      <c r="C158" s="240"/>
      <c r="D158" s="240" t="s">
        <v>214</v>
      </c>
      <c r="E158" s="240" t="s">
        <v>215</v>
      </c>
      <c r="F158" s="240" t="s">
        <v>218</v>
      </c>
      <c r="G158" s="240"/>
      <c r="H158" s="240" t="s">
        <v>219</v>
      </c>
      <c r="I158" s="240"/>
      <c r="J158" s="240" t="s">
        <v>220</v>
      </c>
      <c r="L158" s="240" t="s">
        <v>214</v>
      </c>
      <c r="M158" s="240" t="s">
        <v>215</v>
      </c>
      <c r="N158" s="240" t="s">
        <v>221</v>
      </c>
      <c r="P158" s="241"/>
      <c r="Q158" s="242" t="s">
        <v>222</v>
      </c>
      <c r="R158" s="243" t="s">
        <v>223</v>
      </c>
      <c r="S158" s="242" t="s">
        <v>224</v>
      </c>
      <c r="T158" s="243" t="s">
        <v>225</v>
      </c>
      <c r="U158" s="242" t="s">
        <v>226</v>
      </c>
      <c r="V158" s="243" t="s">
        <v>227</v>
      </c>
      <c r="W158" s="241"/>
      <c r="X158" s="242" t="s">
        <v>228</v>
      </c>
      <c r="Y158" s="243" t="s">
        <v>229</v>
      </c>
      <c r="AB158" s="244" t="s">
        <v>230</v>
      </c>
      <c r="AC158" s="245"/>
      <c r="AD158" s="245"/>
      <c r="AE158" s="246"/>
    </row>
    <row r="159" spans="1:31" ht="14.1" customHeight="1">
      <c r="P159" s="247"/>
      <c r="S159" s="248"/>
      <c r="U159" s="248"/>
      <c r="V159" s="249"/>
      <c r="X159" s="248"/>
      <c r="Y159" s="249"/>
      <c r="AB159" s="250" t="s">
        <v>231</v>
      </c>
      <c r="AC159" s="251" t="s">
        <v>214</v>
      </c>
      <c r="AD159" s="251" t="s">
        <v>91</v>
      </c>
      <c r="AE159" s="252" t="s">
        <v>215</v>
      </c>
    </row>
    <row r="160" spans="1:31" ht="14.1" customHeight="1">
      <c r="A160" s="224" t="s">
        <v>232</v>
      </c>
      <c r="B160" s="225">
        <f>+B52+B88+B124</f>
        <v>-365268.9389999985</v>
      </c>
      <c r="C160" s="225"/>
      <c r="D160" s="225">
        <f>ROUND(B160*D157,0)</f>
        <v>-72488</v>
      </c>
      <c r="E160" s="225">
        <f>ROUND(B160*E157,0)</f>
        <v>-20090</v>
      </c>
      <c r="F160" s="225">
        <f>D160+E160</f>
        <v>-92578</v>
      </c>
      <c r="G160" s="225"/>
      <c r="H160" s="225">
        <f>ROUND(F160/H157,0)</f>
        <v>-124008</v>
      </c>
      <c r="I160" s="225"/>
      <c r="J160" s="225">
        <f>H160-F160</f>
        <v>-31430</v>
      </c>
      <c r="K160" s="225"/>
      <c r="L160" s="225">
        <f>ROUND(F160*(D157/H157),0)</f>
        <v>-24609</v>
      </c>
      <c r="M160" s="225">
        <f>ROUND(F160*(E157/H157),0)</f>
        <v>-6820</v>
      </c>
      <c r="N160" s="225">
        <f>L160+M160</f>
        <v>-31429</v>
      </c>
      <c r="O160" s="225"/>
      <c r="P160" s="253" t="s">
        <v>233</v>
      </c>
      <c r="Q160" s="254">
        <f>D162</f>
        <v>-34566</v>
      </c>
      <c r="R160" s="255">
        <f>E162</f>
        <v>-9580</v>
      </c>
      <c r="S160" s="254"/>
      <c r="T160" s="255"/>
      <c r="U160" s="254"/>
      <c r="V160" s="255"/>
      <c r="W160" s="256"/>
      <c r="X160" s="254"/>
      <c r="Y160" s="255">
        <f>-SUM(Q160:V160)</f>
        <v>44146</v>
      </c>
      <c r="AB160" s="257"/>
      <c r="AC160" s="258"/>
      <c r="AD160" s="258"/>
      <c r="AE160" s="259"/>
    </row>
    <row r="161" spans="1:31" ht="14.1" customHeight="1">
      <c r="A161" s="224" t="s">
        <v>234</v>
      </c>
      <c r="B161" s="225">
        <f>+B53+B89+B125</f>
        <v>191090.46924999999</v>
      </c>
      <c r="C161" s="225"/>
      <c r="D161" s="225">
        <f>ROUND(B161*D157,0)</f>
        <v>37922</v>
      </c>
      <c r="E161" s="225">
        <f>ROUND(B161*E157,0)</f>
        <v>10510</v>
      </c>
      <c r="F161" s="225">
        <f>D161+E161</f>
        <v>48432</v>
      </c>
      <c r="G161" s="225"/>
      <c r="H161" s="225">
        <f>ROUND(F161/H157,0)</f>
        <v>64874</v>
      </c>
      <c r="I161" s="225"/>
      <c r="J161" s="225">
        <f>H161-F161</f>
        <v>16442</v>
      </c>
      <c r="K161" s="225"/>
      <c r="L161" s="225">
        <f>ROUND(F161*(D157/H157),0)</f>
        <v>12874</v>
      </c>
      <c r="M161" s="225">
        <f>ROUND(F161*(E157/H157),0)</f>
        <v>3568</v>
      </c>
      <c r="N161" s="225">
        <f>L161+M161</f>
        <v>16442</v>
      </c>
      <c r="O161" s="225"/>
      <c r="P161" s="260" t="s">
        <v>235</v>
      </c>
      <c r="Q161" s="254">
        <f>L162</f>
        <v>-11735</v>
      </c>
      <c r="R161" s="255">
        <f>M162</f>
        <v>-3252</v>
      </c>
      <c r="S161" s="254"/>
      <c r="T161" s="255"/>
      <c r="U161" s="254"/>
      <c r="V161" s="255"/>
      <c r="W161" s="256"/>
      <c r="X161" s="254"/>
      <c r="Y161" s="255">
        <f>-SUM(Q161:V161)</f>
        <v>14987</v>
      </c>
      <c r="AB161" s="261" t="s">
        <v>236</v>
      </c>
      <c r="AC161" s="262">
        <f>Q186-AD171</f>
        <v>-48995.72</v>
      </c>
      <c r="AD161" s="262"/>
      <c r="AE161" s="263"/>
    </row>
    <row r="162" spans="1:31" ht="14.1" customHeight="1" thickBot="1">
      <c r="A162" s="264" t="s">
        <v>237</v>
      </c>
      <c r="B162" s="265">
        <f>SUM(B160:B161)</f>
        <v>-174178.4697499985</v>
      </c>
      <c r="C162" s="225"/>
      <c r="D162" s="265">
        <f>SUM(D160:D161)</f>
        <v>-34566</v>
      </c>
      <c r="E162" s="265">
        <f>SUM(E160:E161)</f>
        <v>-9580</v>
      </c>
      <c r="F162" s="265">
        <f>SUM(F160:F161)</f>
        <v>-44146</v>
      </c>
      <c r="G162" s="225"/>
      <c r="H162" s="265">
        <f>SUM(H160:H161)</f>
        <v>-59134</v>
      </c>
      <c r="I162" s="225"/>
      <c r="J162" s="265">
        <f>SUM(J160:J161)</f>
        <v>-14988</v>
      </c>
      <c r="K162" s="225"/>
      <c r="L162" s="265">
        <f>SUM(L160:L161)</f>
        <v>-11735</v>
      </c>
      <c r="M162" s="265">
        <f>SUM(M160:M161)</f>
        <v>-3252</v>
      </c>
      <c r="N162" s="265">
        <f>SUM(N160:N161)</f>
        <v>-14987</v>
      </c>
      <c r="P162" s="236"/>
      <c r="Q162" s="266"/>
      <c r="R162" s="267"/>
      <c r="S162" s="266"/>
      <c r="T162" s="267"/>
      <c r="U162" s="266"/>
      <c r="V162" s="267"/>
      <c r="X162" s="266"/>
      <c r="Y162" s="267"/>
      <c r="AB162" s="261" t="s">
        <v>238</v>
      </c>
      <c r="AC162" s="262">
        <f>S186-AD172</f>
        <v>18341.84</v>
      </c>
      <c r="AD162" s="262"/>
      <c r="AE162" s="263"/>
    </row>
    <row r="163" spans="1:31" ht="14.1" customHeight="1" thickTop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P163" s="236"/>
      <c r="Q163" s="266"/>
      <c r="R163" s="267"/>
      <c r="S163" s="266"/>
      <c r="T163" s="267"/>
      <c r="U163" s="266"/>
      <c r="V163" s="267"/>
      <c r="X163" s="266"/>
      <c r="Y163" s="267"/>
      <c r="AB163" s="261" t="s">
        <v>239</v>
      </c>
      <c r="AC163" s="262">
        <f>U186-AD173</f>
        <v>6227.51</v>
      </c>
      <c r="AD163" s="262"/>
      <c r="AE163" s="263"/>
    </row>
    <row r="164" spans="1:31" ht="14.1" customHeight="1">
      <c r="A164" s="268"/>
      <c r="B164" s="269"/>
      <c r="C164" s="269"/>
      <c r="D164" s="269"/>
      <c r="E164" s="269"/>
      <c r="F164" s="269"/>
      <c r="G164" s="269"/>
      <c r="H164" s="269"/>
      <c r="I164" s="269"/>
      <c r="J164" s="269"/>
      <c r="K164" s="269"/>
      <c r="L164" s="269"/>
      <c r="M164" s="269"/>
      <c r="N164" s="269"/>
      <c r="P164" s="270" t="s">
        <v>240</v>
      </c>
      <c r="Q164" s="271"/>
      <c r="R164" s="272"/>
      <c r="S164" s="271">
        <f>D168</f>
        <v>17333</v>
      </c>
      <c r="T164" s="272">
        <f>E168</f>
        <v>4804</v>
      </c>
      <c r="U164" s="271"/>
      <c r="V164" s="272"/>
      <c r="W164" s="273"/>
      <c r="X164" s="271">
        <f>-SUM(Q164:V164)</f>
        <v>-22137</v>
      </c>
      <c r="Y164" s="272"/>
      <c r="AB164" s="274"/>
      <c r="AC164" s="262"/>
      <c r="AD164" s="262"/>
      <c r="AE164" s="263"/>
    </row>
    <row r="165" spans="1:31" ht="14.1" customHeight="1">
      <c r="B165" s="225"/>
      <c r="C165" s="225"/>
      <c r="D165" s="225"/>
      <c r="E165" s="225"/>
      <c r="F165" s="225"/>
      <c r="G165" s="225"/>
      <c r="H165" s="225"/>
      <c r="I165" s="225"/>
      <c r="J165" s="225"/>
      <c r="K165" s="225"/>
      <c r="L165" s="225"/>
      <c r="M165" s="225"/>
      <c r="N165" s="225"/>
      <c r="P165" s="275" t="s">
        <v>241</v>
      </c>
      <c r="Q165" s="271"/>
      <c r="R165" s="272"/>
      <c r="S165" s="271"/>
      <c r="T165" s="272"/>
      <c r="U165" s="271">
        <f>L168</f>
        <v>5885</v>
      </c>
      <c r="V165" s="272">
        <f>M168</f>
        <v>1631</v>
      </c>
      <c r="W165" s="273"/>
      <c r="X165" s="271">
        <f>-SUM(Q165:V165)</f>
        <v>-7516</v>
      </c>
      <c r="Y165" s="272"/>
      <c r="AB165" s="261" t="s">
        <v>242</v>
      </c>
      <c r="AC165" s="262"/>
      <c r="AD165" s="262"/>
      <c r="AE165" s="263">
        <f>R186</f>
        <v>-12832</v>
      </c>
    </row>
    <row r="166" spans="1:31" ht="14.1" customHeight="1">
      <c r="A166" s="224" t="s">
        <v>243</v>
      </c>
      <c r="B166" s="225">
        <f t="shared" ref="B166:B167" si="8">+B58+B94+B130</f>
        <v>182634.46949999925</v>
      </c>
      <c r="C166" s="225"/>
      <c r="D166" s="225">
        <f>ROUND(B166*D157,0)</f>
        <v>36244</v>
      </c>
      <c r="E166" s="225">
        <f>ROUND(B166*E157,0)</f>
        <v>10045</v>
      </c>
      <c r="F166" s="225">
        <f>D166+E166</f>
        <v>46289</v>
      </c>
      <c r="G166" s="225"/>
      <c r="H166" s="225">
        <f>ROUND(F166/H157,0)</f>
        <v>62004</v>
      </c>
      <c r="I166" s="225"/>
      <c r="J166" s="225">
        <f>H166-F166</f>
        <v>15715</v>
      </c>
      <c r="K166" s="225"/>
      <c r="L166" s="225">
        <f>ROUND(F166*(D157/H157),0)</f>
        <v>12305</v>
      </c>
      <c r="M166" s="225">
        <f>ROUND(F166*(E157/H157),0)</f>
        <v>3410</v>
      </c>
      <c r="N166" s="225">
        <f>L166+M166</f>
        <v>15715</v>
      </c>
      <c r="O166" s="225"/>
      <c r="P166" s="236"/>
      <c r="Q166" s="266"/>
      <c r="R166" s="267"/>
      <c r="S166" s="266"/>
      <c r="T166" s="267"/>
      <c r="U166" s="266"/>
      <c r="V166" s="267"/>
      <c r="X166" s="266"/>
      <c r="Y166" s="267"/>
      <c r="AB166" s="261" t="s">
        <v>244</v>
      </c>
      <c r="AC166" s="262"/>
      <c r="AD166" s="262"/>
      <c r="AE166" s="263">
        <f>T186</f>
        <v>4804</v>
      </c>
    </row>
    <row r="167" spans="1:31" ht="14.1" customHeight="1">
      <c r="A167" s="224" t="s">
        <v>245</v>
      </c>
      <c r="B167" s="225">
        <f t="shared" si="8"/>
        <v>-95291.575639583345</v>
      </c>
      <c r="C167" s="225"/>
      <c r="D167" s="225">
        <f>ROUND(B167*D157,0)</f>
        <v>-18911</v>
      </c>
      <c r="E167" s="225">
        <f>ROUND(B167*E157,0)</f>
        <v>-5241</v>
      </c>
      <c r="F167" s="225">
        <f>D167+E167</f>
        <v>-24152</v>
      </c>
      <c r="G167" s="225"/>
      <c r="H167" s="225">
        <f>ROUND(F167/H157,0)</f>
        <v>-32351</v>
      </c>
      <c r="I167" s="225"/>
      <c r="J167" s="225">
        <f>H167-F167</f>
        <v>-8199</v>
      </c>
      <c r="K167" s="225"/>
      <c r="L167" s="225">
        <f>ROUND(F167*(D157/H157),0)</f>
        <v>-6420</v>
      </c>
      <c r="M167" s="225">
        <f>ROUND(F167*(E157/H157),0)</f>
        <v>-1779</v>
      </c>
      <c r="N167" s="225">
        <f>L167+M167</f>
        <v>-8199</v>
      </c>
      <c r="O167" s="225"/>
      <c r="P167" s="236"/>
      <c r="Q167" s="266"/>
      <c r="R167" s="267"/>
      <c r="S167" s="266"/>
      <c r="T167" s="267"/>
      <c r="U167" s="266"/>
      <c r="V167" s="267"/>
      <c r="X167" s="266"/>
      <c r="Y167" s="267"/>
      <c r="AB167" s="261" t="s">
        <v>246</v>
      </c>
      <c r="AC167" s="262"/>
      <c r="AD167" s="262"/>
      <c r="AE167" s="263">
        <f>V186</f>
        <v>1631</v>
      </c>
    </row>
    <row r="168" spans="1:31" ht="14.1" customHeight="1" thickBot="1">
      <c r="A168" s="264" t="s">
        <v>247</v>
      </c>
      <c r="B168" s="265">
        <f>B166+B167</f>
        <v>87342.893860415905</v>
      </c>
      <c r="C168" s="225"/>
      <c r="D168" s="265">
        <f>D166+D167</f>
        <v>17333</v>
      </c>
      <c r="E168" s="265">
        <f>E166+E167</f>
        <v>4804</v>
      </c>
      <c r="F168" s="265">
        <f>F166+F167</f>
        <v>22137</v>
      </c>
      <c r="G168" s="225"/>
      <c r="H168" s="265">
        <f>H166+H167</f>
        <v>29653</v>
      </c>
      <c r="I168" s="225"/>
      <c r="J168" s="265">
        <f>J166+J167</f>
        <v>7516</v>
      </c>
      <c r="K168" s="225"/>
      <c r="L168" s="265">
        <f>L166+L167</f>
        <v>5885</v>
      </c>
      <c r="M168" s="265">
        <f>M166+M167</f>
        <v>1631</v>
      </c>
      <c r="N168" s="265">
        <f>N166+N167</f>
        <v>7516</v>
      </c>
      <c r="P168" s="236"/>
      <c r="Q168" s="266"/>
      <c r="R168" s="267"/>
      <c r="S168" s="266"/>
      <c r="T168" s="267"/>
      <c r="U168" s="266"/>
      <c r="V168" s="267"/>
      <c r="X168" s="266"/>
      <c r="Y168" s="267"/>
      <c r="AB168" s="276"/>
      <c r="AC168" s="277"/>
      <c r="AD168" s="277"/>
      <c r="AE168" s="278"/>
    </row>
    <row r="169" spans="1:31" ht="14.1" customHeight="1" thickTop="1">
      <c r="B169" s="225"/>
      <c r="C169" s="225"/>
      <c r="D169" s="225"/>
      <c r="E169" s="225"/>
      <c r="F169" s="225"/>
      <c r="G169" s="225"/>
      <c r="H169" s="225"/>
      <c r="I169" s="225"/>
      <c r="J169" s="225"/>
      <c r="K169" s="225"/>
      <c r="L169" s="225"/>
      <c r="M169" s="225"/>
      <c r="N169" s="225"/>
      <c r="P169" s="236"/>
      <c r="Q169" s="266"/>
      <c r="R169" s="267"/>
      <c r="S169" s="266"/>
      <c r="T169" s="267"/>
      <c r="U169" s="266"/>
      <c r="V169" s="267"/>
      <c r="X169" s="266"/>
      <c r="Y169" s="267"/>
      <c r="AB169" s="279"/>
      <c r="AC169" s="262"/>
      <c r="AD169" s="262"/>
      <c r="AE169" s="262"/>
    </row>
    <row r="170" spans="1:31" ht="14.1" customHeight="1">
      <c r="A170" s="268"/>
      <c r="B170" s="269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69"/>
      <c r="N170" s="269"/>
      <c r="P170" s="253" t="s">
        <v>248</v>
      </c>
      <c r="Q170" s="254"/>
      <c r="R170" s="255"/>
      <c r="S170" s="254">
        <f>D174</f>
        <v>0</v>
      </c>
      <c r="T170" s="255">
        <f>E174</f>
        <v>0</v>
      </c>
      <c r="U170" s="254"/>
      <c r="V170" s="255"/>
      <c r="W170" s="256"/>
      <c r="X170" s="254">
        <f>-SUM(Q170:V170)</f>
        <v>0</v>
      </c>
      <c r="Y170" s="255"/>
      <c r="AB170" s="280" t="s">
        <v>249</v>
      </c>
      <c r="AC170" s="225"/>
      <c r="AD170" s="225"/>
      <c r="AE170" s="225"/>
    </row>
    <row r="171" spans="1:31" ht="14.1" customHeight="1">
      <c r="B171" s="225"/>
      <c r="C171" s="225"/>
      <c r="D171" s="225"/>
      <c r="E171" s="225"/>
      <c r="F171" s="225"/>
      <c r="G171" s="225"/>
      <c r="H171" s="225"/>
      <c r="I171" s="225"/>
      <c r="J171" s="225"/>
      <c r="K171" s="225"/>
      <c r="L171" s="225"/>
      <c r="M171" s="225"/>
      <c r="N171" s="225"/>
      <c r="P171" s="260" t="s">
        <v>250</v>
      </c>
      <c r="Q171" s="254"/>
      <c r="R171" s="255"/>
      <c r="S171" s="254"/>
      <c r="T171" s="255"/>
      <c r="U171" s="254">
        <f>L174</f>
        <v>0</v>
      </c>
      <c r="V171" s="255">
        <f>M174</f>
        <v>0</v>
      </c>
      <c r="W171" s="256"/>
      <c r="X171" s="254">
        <f>-SUM(Q171:V171)</f>
        <v>0</v>
      </c>
      <c r="Y171" s="255"/>
      <c r="AB171" s="279" t="s">
        <v>251</v>
      </c>
      <c r="AC171" s="262"/>
      <c r="AD171" s="262">
        <f>-AE165*0.21</f>
        <v>2694.72</v>
      </c>
      <c r="AE171" s="262"/>
    </row>
    <row r="172" spans="1:31" ht="14.1" customHeight="1">
      <c r="A172" s="224" t="s">
        <v>252</v>
      </c>
      <c r="B172" s="225"/>
      <c r="C172" s="225"/>
      <c r="D172" s="225">
        <f>ROUND(B172*D157,0)</f>
        <v>0</v>
      </c>
      <c r="E172" s="225">
        <f>ROUND(B172*E157,0)</f>
        <v>0</v>
      </c>
      <c r="F172" s="225">
        <f>D172+E172</f>
        <v>0</v>
      </c>
      <c r="G172" s="225"/>
      <c r="H172" s="225">
        <f>ROUND(F172/H157,0)</f>
        <v>0</v>
      </c>
      <c r="I172" s="225"/>
      <c r="J172" s="225">
        <f>H172-F172</f>
        <v>0</v>
      </c>
      <c r="K172" s="225"/>
      <c r="L172" s="225">
        <f>ROUND(F172*(D157/H157),0)</f>
        <v>0</v>
      </c>
      <c r="M172" s="225">
        <f>ROUND(F172*(E157/H157),0)</f>
        <v>0</v>
      </c>
      <c r="N172" s="225">
        <f>L172+M172</f>
        <v>0</v>
      </c>
      <c r="O172" s="225"/>
      <c r="P172" s="236"/>
      <c r="Q172" s="266"/>
      <c r="R172" s="267"/>
      <c r="S172" s="266"/>
      <c r="T172" s="267"/>
      <c r="U172" s="266"/>
      <c r="V172" s="267"/>
      <c r="X172" s="266"/>
      <c r="Y172" s="267"/>
      <c r="AB172" s="279" t="s">
        <v>253</v>
      </c>
      <c r="AC172" s="262"/>
      <c r="AD172" s="262">
        <f t="shared" ref="AD172:AD173" si="9">-AE166*0.21</f>
        <v>-1008.8399999999999</v>
      </c>
      <c r="AE172" s="262"/>
    </row>
    <row r="173" spans="1:31" ht="14.1" customHeight="1">
      <c r="A173" s="224" t="s">
        <v>254</v>
      </c>
      <c r="B173" s="225"/>
      <c r="C173" s="225"/>
      <c r="D173" s="225">
        <f>ROUND(B173*D157,0)</f>
        <v>0</v>
      </c>
      <c r="E173" s="225">
        <f>ROUND(B173*E157,0)</f>
        <v>0</v>
      </c>
      <c r="F173" s="225">
        <f>D173+E173</f>
        <v>0</v>
      </c>
      <c r="G173" s="225"/>
      <c r="H173" s="225">
        <f>ROUND(F173/H157,0)</f>
        <v>0</v>
      </c>
      <c r="I173" s="225"/>
      <c r="J173" s="225">
        <f>H173-F173</f>
        <v>0</v>
      </c>
      <c r="K173" s="225"/>
      <c r="L173" s="225">
        <f>ROUND(F173*(D157/H157),0)</f>
        <v>0</v>
      </c>
      <c r="M173" s="225">
        <f>ROUND(F173*(E157/H157),0)</f>
        <v>0</v>
      </c>
      <c r="N173" s="225">
        <f>L173+M173</f>
        <v>0</v>
      </c>
      <c r="O173" s="225"/>
      <c r="P173" s="236"/>
      <c r="Q173" s="266"/>
      <c r="R173" s="267"/>
      <c r="S173" s="266"/>
      <c r="T173" s="267"/>
      <c r="U173" s="266"/>
      <c r="V173" s="267"/>
      <c r="X173" s="266"/>
      <c r="Y173" s="267"/>
      <c r="AB173" s="279" t="s">
        <v>255</v>
      </c>
      <c r="AC173" s="262"/>
      <c r="AD173" s="262">
        <f t="shared" si="9"/>
        <v>-342.51</v>
      </c>
      <c r="AE173" s="262"/>
    </row>
    <row r="174" spans="1:31" ht="14.1" customHeight="1" thickBot="1">
      <c r="A174" s="264" t="s">
        <v>256</v>
      </c>
      <c r="B174" s="265">
        <f>B172+B173</f>
        <v>0</v>
      </c>
      <c r="C174" s="225"/>
      <c r="D174" s="265">
        <f>D172+D173</f>
        <v>0</v>
      </c>
      <c r="E174" s="265">
        <f>E172+E173</f>
        <v>0</v>
      </c>
      <c r="F174" s="265">
        <f>F172+F173</f>
        <v>0</v>
      </c>
      <c r="G174" s="225"/>
      <c r="H174" s="265">
        <f>H172+H173</f>
        <v>0</v>
      </c>
      <c r="I174" s="225"/>
      <c r="J174" s="265">
        <f>J172+J173</f>
        <v>0</v>
      </c>
      <c r="K174" s="225"/>
      <c r="L174" s="265">
        <f>L172+L173</f>
        <v>0</v>
      </c>
      <c r="M174" s="265">
        <f>M172+M173</f>
        <v>0</v>
      </c>
      <c r="N174" s="265">
        <f>N172+N173</f>
        <v>0</v>
      </c>
      <c r="P174" s="236"/>
      <c r="Q174" s="266"/>
      <c r="R174" s="267"/>
      <c r="S174" s="266"/>
      <c r="T174" s="267"/>
      <c r="U174" s="266"/>
      <c r="V174" s="267"/>
      <c r="X174" s="266"/>
      <c r="Y174" s="267"/>
    </row>
    <row r="175" spans="1:31" ht="14.1" customHeight="1" thickTop="1">
      <c r="B175" s="225"/>
      <c r="C175" s="225"/>
      <c r="D175" s="225"/>
      <c r="E175" s="225"/>
      <c r="F175" s="225"/>
      <c r="G175" s="225"/>
      <c r="H175" s="225"/>
      <c r="I175" s="225"/>
      <c r="J175" s="225"/>
      <c r="K175" s="225"/>
      <c r="L175" s="225"/>
      <c r="M175" s="225"/>
      <c r="N175" s="225"/>
      <c r="P175" s="236"/>
      <c r="Q175" s="266"/>
      <c r="R175" s="267"/>
      <c r="S175" s="266"/>
      <c r="T175" s="267"/>
      <c r="U175" s="266"/>
      <c r="V175" s="267"/>
      <c r="X175" s="266"/>
      <c r="Y175" s="267"/>
    </row>
    <row r="176" spans="1:31" ht="14.1" customHeight="1">
      <c r="A176" s="268"/>
      <c r="B176" s="269"/>
      <c r="C176" s="269"/>
      <c r="D176" s="269"/>
      <c r="E176" s="269"/>
      <c r="F176" s="269"/>
      <c r="G176" s="269"/>
      <c r="H176" s="269"/>
      <c r="I176" s="269"/>
      <c r="J176" s="269"/>
      <c r="K176" s="269"/>
      <c r="L176" s="269"/>
      <c r="M176" s="269"/>
      <c r="N176" s="269"/>
      <c r="P176" s="270" t="s">
        <v>257</v>
      </c>
      <c r="Q176" s="271">
        <f>D179</f>
        <v>0</v>
      </c>
      <c r="R176" s="272">
        <f>E179</f>
        <v>0</v>
      </c>
      <c r="S176" s="271"/>
      <c r="T176" s="272"/>
      <c r="U176" s="271"/>
      <c r="V176" s="272"/>
      <c r="W176" s="273"/>
      <c r="X176" s="271">
        <f>-SUM(Q176:V176)</f>
        <v>0</v>
      </c>
      <c r="Y176" s="272"/>
    </row>
    <row r="177" spans="1:25" ht="14.1" customHeight="1">
      <c r="B177" s="225"/>
      <c r="C177" s="225"/>
      <c r="D177" s="225"/>
      <c r="E177" s="225"/>
      <c r="F177" s="225"/>
      <c r="G177" s="225"/>
      <c r="H177" s="225"/>
      <c r="I177" s="225"/>
      <c r="J177" s="225"/>
      <c r="K177" s="225"/>
      <c r="L177" s="225"/>
      <c r="M177" s="225"/>
      <c r="N177" s="225"/>
      <c r="P177" s="281" t="s">
        <v>258</v>
      </c>
      <c r="Q177" s="271"/>
      <c r="R177" s="272"/>
      <c r="S177" s="271"/>
      <c r="T177" s="272"/>
      <c r="U177" s="271">
        <f>L179</f>
        <v>0</v>
      </c>
      <c r="V177" s="272">
        <f>M179</f>
        <v>0</v>
      </c>
      <c r="W177" s="273"/>
      <c r="X177" s="271">
        <f>-SUM(Q177:V177)</f>
        <v>0</v>
      </c>
      <c r="Y177" s="272"/>
    </row>
    <row r="178" spans="1:25" ht="14.1" customHeight="1">
      <c r="A178" s="224" t="s">
        <v>174</v>
      </c>
      <c r="B178" s="225"/>
      <c r="C178" s="225"/>
      <c r="D178" s="225"/>
      <c r="E178" s="225"/>
      <c r="F178" s="225"/>
      <c r="G178" s="225"/>
      <c r="H178" s="225"/>
      <c r="I178" s="225"/>
      <c r="J178" s="225"/>
      <c r="K178" s="225"/>
      <c r="L178" s="225"/>
      <c r="M178" s="225"/>
      <c r="N178" s="225"/>
      <c r="P178" s="282"/>
      <c r="Q178" s="266"/>
      <c r="R178" s="267"/>
      <c r="S178" s="266"/>
      <c r="T178" s="267"/>
      <c r="U178" s="266"/>
      <c r="V178" s="267"/>
      <c r="X178" s="266"/>
      <c r="Y178" s="267"/>
    </row>
    <row r="179" spans="1:25" ht="14.1" customHeight="1">
      <c r="A179" s="283" t="s">
        <v>259</v>
      </c>
      <c r="B179" s="225"/>
      <c r="C179" s="225"/>
      <c r="D179" s="225"/>
      <c r="E179" s="225"/>
      <c r="F179" s="225">
        <f>D179+E179</f>
        <v>0</v>
      </c>
      <c r="G179" s="225"/>
      <c r="H179" s="225">
        <f>ROUND(F179/H157,0)</f>
        <v>0</v>
      </c>
      <c r="I179" s="225"/>
      <c r="J179" s="225">
        <f>H179-F179</f>
        <v>0</v>
      </c>
      <c r="K179" s="225"/>
      <c r="L179" s="225">
        <f>ROUND(F179*(D157/H157),0)</f>
        <v>0</v>
      </c>
      <c r="M179" s="225">
        <f>ROUND(F179*(E157/H157),0)</f>
        <v>0</v>
      </c>
      <c r="N179" s="225">
        <f>L179+M179</f>
        <v>0</v>
      </c>
      <c r="O179" s="225"/>
      <c r="P179" s="253" t="s">
        <v>260</v>
      </c>
      <c r="Q179" s="254"/>
      <c r="R179" s="255"/>
      <c r="S179" s="254">
        <f>D180</f>
        <v>0</v>
      </c>
      <c r="T179" s="255">
        <f>E180</f>
        <v>0</v>
      </c>
      <c r="U179" s="254"/>
      <c r="V179" s="255"/>
      <c r="W179" s="256"/>
      <c r="X179" s="254"/>
      <c r="Y179" s="255">
        <f>-SUM(Q179:V179)</f>
        <v>0</v>
      </c>
    </row>
    <row r="180" spans="1:25" ht="14.1" customHeight="1">
      <c r="A180" s="283" t="s">
        <v>261</v>
      </c>
      <c r="B180" s="225"/>
      <c r="C180" s="225"/>
      <c r="D180" s="225">
        <v>0</v>
      </c>
      <c r="E180" s="225">
        <v>0</v>
      </c>
      <c r="F180" s="225">
        <f>D180+E180</f>
        <v>0</v>
      </c>
      <c r="G180" s="225"/>
      <c r="H180" s="225">
        <f>ROUND(F180/H157,0)</f>
        <v>0</v>
      </c>
      <c r="I180" s="225"/>
      <c r="J180" s="225">
        <f>H180-F180</f>
        <v>0</v>
      </c>
      <c r="K180" s="225"/>
      <c r="L180" s="225">
        <f>ROUND(F180*(D157/H157),0)</f>
        <v>0</v>
      </c>
      <c r="M180" s="225">
        <f>ROUND(F180*(E157/H157),0)</f>
        <v>0</v>
      </c>
      <c r="N180" s="225">
        <f>L180+M180</f>
        <v>0</v>
      </c>
      <c r="O180" s="225"/>
      <c r="P180" s="284" t="s">
        <v>258</v>
      </c>
      <c r="Q180" s="254">
        <f>L180</f>
        <v>0</v>
      </c>
      <c r="R180" s="255">
        <f>M180</f>
        <v>0</v>
      </c>
      <c r="S180" s="254"/>
      <c r="T180" s="255"/>
      <c r="U180" s="254"/>
      <c r="V180" s="255"/>
      <c r="W180" s="256"/>
      <c r="X180" s="254"/>
      <c r="Y180" s="255">
        <f>-SUM(Q180:V180)</f>
        <v>0</v>
      </c>
    </row>
    <row r="181" spans="1:25" ht="14.1" customHeight="1">
      <c r="A181" s="283" t="s">
        <v>262</v>
      </c>
      <c r="B181" s="225"/>
      <c r="C181" s="225"/>
      <c r="D181" s="225"/>
      <c r="E181" s="225"/>
      <c r="F181" s="225">
        <f>D181+E181</f>
        <v>0</v>
      </c>
      <c r="G181" s="225"/>
      <c r="H181" s="225">
        <f>ROUND(F181/H157,0)</f>
        <v>0</v>
      </c>
      <c r="I181" s="225"/>
      <c r="J181" s="225">
        <f>H181-F181</f>
        <v>0</v>
      </c>
      <c r="K181" s="225"/>
      <c r="L181" s="225">
        <f>ROUND(F181*(D157/H157),0)</f>
        <v>0</v>
      </c>
      <c r="M181" s="225">
        <f>ROUND(F181*(E157/H157),0)</f>
        <v>0</v>
      </c>
      <c r="N181" s="225">
        <f>L181+M181</f>
        <v>0</v>
      </c>
      <c r="O181" s="225"/>
      <c r="P181" s="282"/>
      <c r="Q181" s="266"/>
      <c r="R181" s="267"/>
      <c r="S181" s="266"/>
      <c r="T181" s="267"/>
      <c r="U181" s="266"/>
      <c r="V181" s="267"/>
      <c r="X181" s="266"/>
      <c r="Y181" s="267"/>
    </row>
    <row r="182" spans="1:25" ht="14.1" customHeight="1">
      <c r="B182" s="225"/>
      <c r="C182" s="225"/>
      <c r="D182" s="225"/>
      <c r="E182" s="225"/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70" t="s">
        <v>263</v>
      </c>
      <c r="Q182" s="271"/>
      <c r="R182" s="272"/>
      <c r="S182" s="271"/>
      <c r="T182" s="272"/>
      <c r="U182" s="271">
        <f>D181</f>
        <v>0</v>
      </c>
      <c r="V182" s="272">
        <f>E181</f>
        <v>0</v>
      </c>
      <c r="W182" s="273"/>
      <c r="X182" s="271"/>
      <c r="Y182" s="272">
        <f>-SUM(Q182:V182)</f>
        <v>0</v>
      </c>
    </row>
    <row r="183" spans="1:25" ht="14.1" customHeight="1" thickBot="1">
      <c r="A183" s="224" t="s">
        <v>264</v>
      </c>
      <c r="B183" s="225"/>
      <c r="C183" s="225"/>
      <c r="D183" s="265">
        <f>D179+D180+D181</f>
        <v>0</v>
      </c>
      <c r="E183" s="265">
        <f>E179+E180+E181</f>
        <v>0</v>
      </c>
      <c r="F183" s="265">
        <f>F179+F180+F181</f>
        <v>0</v>
      </c>
      <c r="G183" s="225"/>
      <c r="H183" s="265">
        <f>H179+H180+H181</f>
        <v>0</v>
      </c>
      <c r="I183" s="225"/>
      <c r="J183" s="265">
        <f>J179+J180+J181</f>
        <v>0</v>
      </c>
      <c r="K183" s="225"/>
      <c r="L183" s="265">
        <f>L179+L180+L181</f>
        <v>0</v>
      </c>
      <c r="M183" s="265">
        <f>M179+M180+M181</f>
        <v>0</v>
      </c>
      <c r="N183" s="265">
        <f>N179+N180+N181</f>
        <v>0</v>
      </c>
      <c r="P183" s="281" t="s">
        <v>258</v>
      </c>
      <c r="Q183" s="271">
        <f>L181</f>
        <v>0</v>
      </c>
      <c r="R183" s="272">
        <f>M181</f>
        <v>0</v>
      </c>
      <c r="S183" s="271"/>
      <c r="T183" s="272"/>
      <c r="U183" s="271"/>
      <c r="V183" s="272"/>
      <c r="W183" s="273"/>
      <c r="X183" s="271"/>
      <c r="Y183" s="272">
        <f>-SUM(Q183:V183)</f>
        <v>0</v>
      </c>
    </row>
    <row r="184" spans="1:25" ht="14.1" customHeight="1" thickTop="1">
      <c r="A184" s="225"/>
      <c r="B184" s="225"/>
      <c r="C184" s="225"/>
      <c r="D184" s="225"/>
      <c r="E184" s="225"/>
      <c r="F184" s="225"/>
      <c r="G184" s="225"/>
      <c r="H184" s="225"/>
      <c r="I184" s="225"/>
      <c r="J184" s="225"/>
      <c r="K184" s="225"/>
      <c r="L184" s="225"/>
      <c r="M184" s="225"/>
      <c r="N184" s="225"/>
      <c r="P184" s="236"/>
      <c r="Q184" s="266"/>
      <c r="R184" s="267"/>
      <c r="S184" s="266"/>
      <c r="T184" s="267"/>
      <c r="U184" s="266"/>
      <c r="V184" s="267"/>
      <c r="X184" s="266"/>
      <c r="Y184" s="267"/>
    </row>
    <row r="185" spans="1:25" ht="14.1" customHeight="1">
      <c r="A185" s="268"/>
      <c r="B185" s="269"/>
      <c r="C185" s="269"/>
      <c r="D185" s="269"/>
      <c r="E185" s="269"/>
      <c r="F185" s="269"/>
      <c r="G185" s="269"/>
      <c r="H185" s="269"/>
      <c r="I185" s="269"/>
      <c r="J185" s="269"/>
      <c r="K185" s="269"/>
      <c r="L185" s="269"/>
      <c r="M185" s="269"/>
      <c r="N185" s="269"/>
      <c r="P185" s="236"/>
      <c r="Q185" s="266"/>
      <c r="R185" s="267"/>
      <c r="S185" s="266"/>
      <c r="T185" s="267"/>
      <c r="U185" s="266"/>
      <c r="V185" s="267"/>
      <c r="X185" s="266"/>
      <c r="Y185" s="267"/>
    </row>
    <row r="186" spans="1:25" ht="14.1" customHeight="1" thickBot="1">
      <c r="A186" s="239" t="s">
        <v>265</v>
      </c>
      <c r="B186" s="285"/>
      <c r="C186" s="285"/>
      <c r="D186" s="286">
        <f>D162+D174+D183+D168</f>
        <v>-17233</v>
      </c>
      <c r="E186" s="286">
        <f>E162+E174+E183+E168</f>
        <v>-4776</v>
      </c>
      <c r="F186" s="286">
        <f>F162+F174+F183+F168</f>
        <v>-22009</v>
      </c>
      <c r="G186" s="285"/>
      <c r="H186" s="286">
        <f>H162+H174+H183+H168</f>
        <v>-29481</v>
      </c>
      <c r="I186" s="285"/>
      <c r="J186" s="286">
        <f>J162+J174+J183+J168</f>
        <v>-7472</v>
      </c>
      <c r="K186" s="225"/>
      <c r="L186" s="286">
        <f>L162+L174+L183+L168</f>
        <v>-5850</v>
      </c>
      <c r="M186" s="286">
        <f>M162+M174+M183+M168</f>
        <v>-1621</v>
      </c>
      <c r="N186" s="286">
        <f>N162+N174+N183+N168</f>
        <v>-7471</v>
      </c>
      <c r="P186" s="236"/>
      <c r="Q186" s="287">
        <f t="shared" ref="Q186:V186" si="10">SUM(Q160:Q185)</f>
        <v>-46301</v>
      </c>
      <c r="R186" s="288">
        <f t="shared" si="10"/>
        <v>-12832</v>
      </c>
      <c r="S186" s="287">
        <f t="shared" si="10"/>
        <v>17333</v>
      </c>
      <c r="T186" s="288">
        <f t="shared" si="10"/>
        <v>4804</v>
      </c>
      <c r="U186" s="287">
        <f t="shared" si="10"/>
        <v>5885</v>
      </c>
      <c r="V186" s="288">
        <f t="shared" si="10"/>
        <v>1631</v>
      </c>
      <c r="X186" s="287">
        <f>SUM(X160:X185)</f>
        <v>-29653</v>
      </c>
      <c r="Y186" s="288">
        <f>SUM(Y160:Y185)</f>
        <v>59133</v>
      </c>
    </row>
    <row r="187" spans="1:25" ht="14.1" customHeight="1" thickTop="1">
      <c r="B187" s="225"/>
      <c r="C187" s="225"/>
      <c r="D187" s="225"/>
      <c r="E187" s="225"/>
      <c r="F187" s="225"/>
      <c r="G187" s="225"/>
      <c r="H187" s="225"/>
      <c r="I187" s="225"/>
      <c r="J187" s="225"/>
      <c r="K187" s="225"/>
      <c r="L187" s="225"/>
      <c r="M187" s="225"/>
      <c r="N187" s="225"/>
      <c r="P187" s="236"/>
      <c r="Q187" s="266"/>
      <c r="R187" s="267"/>
      <c r="S187" s="266"/>
      <c r="T187" s="267"/>
      <c r="U187" s="266"/>
      <c r="V187" s="267"/>
      <c r="X187" s="289"/>
      <c r="Y187" s="290"/>
    </row>
    <row r="188" spans="1:25" ht="14.1" customHeight="1" thickBot="1">
      <c r="B188" s="225"/>
      <c r="C188" s="225"/>
      <c r="D188" s="225"/>
      <c r="E188" s="225"/>
      <c r="F188" s="225"/>
      <c r="G188" s="225"/>
      <c r="H188" s="225"/>
      <c r="I188" s="225"/>
      <c r="J188" s="225"/>
      <c r="K188" s="225"/>
      <c r="L188" s="225"/>
      <c r="M188" s="225"/>
      <c r="N188" s="225"/>
      <c r="P188" s="236"/>
      <c r="Q188" s="266"/>
      <c r="R188" s="267"/>
      <c r="S188" s="266"/>
      <c r="T188" s="267"/>
      <c r="U188" s="266"/>
      <c r="V188" s="267"/>
      <c r="X188" s="266"/>
      <c r="Y188" s="291">
        <f>X186+Y186</f>
        <v>29480</v>
      </c>
    </row>
    <row r="189" spans="1:25" ht="14.1" customHeight="1" thickTop="1">
      <c r="B189" s="225"/>
      <c r="C189" s="225"/>
      <c r="D189" s="225"/>
      <c r="E189" s="225"/>
      <c r="F189" s="225"/>
      <c r="G189" s="225"/>
      <c r="H189" s="225"/>
      <c r="I189" s="225"/>
      <c r="J189" s="225"/>
      <c r="K189" s="225"/>
      <c r="L189" s="225"/>
      <c r="M189" s="225"/>
      <c r="N189" s="225"/>
      <c r="P189" s="292"/>
      <c r="Q189" s="289"/>
      <c r="R189" s="290"/>
      <c r="S189" s="289"/>
      <c r="T189" s="290"/>
      <c r="U189" s="289"/>
      <c r="V189" s="290"/>
      <c r="W189" s="293"/>
      <c r="X189" s="289"/>
      <c r="Y189" s="290"/>
    </row>
    <row r="192" spans="1:25" ht="14.1" customHeight="1">
      <c r="B192" s="223"/>
      <c r="C192" s="223"/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P192" s="229"/>
      <c r="Q192" s="230" t="s">
        <v>214</v>
      </c>
      <c r="R192" s="231" t="s">
        <v>215</v>
      </c>
      <c r="S192" s="230" t="s">
        <v>214</v>
      </c>
      <c r="T192" s="231" t="s">
        <v>215</v>
      </c>
      <c r="U192" s="230" t="s">
        <v>214</v>
      </c>
      <c r="V192" s="231" t="s">
        <v>215</v>
      </c>
      <c r="W192" s="232"/>
      <c r="X192" s="233" t="s">
        <v>216</v>
      </c>
      <c r="Y192" s="234" t="s">
        <v>217</v>
      </c>
    </row>
    <row r="193" spans="1:31" ht="14.1" customHeight="1" thickBot="1">
      <c r="A193" s="333" t="s">
        <v>273</v>
      </c>
      <c r="D193" s="235">
        <f>0.21+(E193*-0.21)</f>
        <v>0.19844999999999999</v>
      </c>
      <c r="E193" s="235">
        <v>5.5E-2</v>
      </c>
      <c r="F193" s="235">
        <f>D193+E193</f>
        <v>0.25345000000000001</v>
      </c>
      <c r="G193" s="235"/>
      <c r="H193" s="235">
        <f>1-F193</f>
        <v>0.74655000000000005</v>
      </c>
      <c r="I193" s="235"/>
      <c r="J193" s="235"/>
      <c r="K193" s="235"/>
      <c r="L193" s="235">
        <f>D193/H193</f>
        <v>0.26582278481012656</v>
      </c>
      <c r="M193" s="235">
        <f>E193/H193</f>
        <v>7.3672225570959746E-2</v>
      </c>
      <c r="P193" s="236"/>
      <c r="Q193" s="237">
        <v>2707025</v>
      </c>
      <c r="R193" s="238">
        <v>2707135</v>
      </c>
      <c r="S193" s="237">
        <v>3600007</v>
      </c>
      <c r="T193" s="238">
        <v>3600107</v>
      </c>
      <c r="U193" s="237">
        <v>3600008</v>
      </c>
      <c r="V193" s="238">
        <v>3600108</v>
      </c>
      <c r="W193" s="239"/>
      <c r="X193" s="237">
        <v>2801017</v>
      </c>
      <c r="Y193" s="238">
        <v>3602750</v>
      </c>
    </row>
    <row r="194" spans="1:31" ht="14.1" customHeight="1" thickTop="1">
      <c r="A194" s="240" t="s">
        <v>77</v>
      </c>
      <c r="B194" s="240" t="s">
        <v>63</v>
      </c>
      <c r="C194" s="240"/>
      <c r="D194" s="240" t="s">
        <v>214</v>
      </c>
      <c r="E194" s="240" t="s">
        <v>215</v>
      </c>
      <c r="F194" s="240" t="s">
        <v>218</v>
      </c>
      <c r="G194" s="240"/>
      <c r="H194" s="240" t="s">
        <v>219</v>
      </c>
      <c r="I194" s="240"/>
      <c r="J194" s="240" t="s">
        <v>220</v>
      </c>
      <c r="L194" s="240" t="s">
        <v>214</v>
      </c>
      <c r="M194" s="240" t="s">
        <v>215</v>
      </c>
      <c r="N194" s="240" t="s">
        <v>221</v>
      </c>
      <c r="P194" s="241"/>
      <c r="Q194" s="242" t="s">
        <v>222</v>
      </c>
      <c r="R194" s="243" t="s">
        <v>223</v>
      </c>
      <c r="S194" s="242" t="s">
        <v>224</v>
      </c>
      <c r="T194" s="243" t="s">
        <v>225</v>
      </c>
      <c r="U194" s="242" t="s">
        <v>226</v>
      </c>
      <c r="V194" s="243" t="s">
        <v>227</v>
      </c>
      <c r="W194" s="241"/>
      <c r="X194" s="242" t="s">
        <v>228</v>
      </c>
      <c r="Y194" s="243" t="s">
        <v>229</v>
      </c>
      <c r="AB194" s="244" t="s">
        <v>230</v>
      </c>
      <c r="AC194" s="245"/>
      <c r="AD194" s="245"/>
      <c r="AE194" s="246"/>
    </row>
    <row r="195" spans="1:31" ht="14.1" customHeight="1">
      <c r="P195" s="247"/>
      <c r="S195" s="248"/>
      <c r="U195" s="248"/>
      <c r="V195" s="249"/>
      <c r="X195" s="248"/>
      <c r="Y195" s="249"/>
      <c r="AB195" s="250" t="s">
        <v>231</v>
      </c>
      <c r="AC195" s="251" t="s">
        <v>214</v>
      </c>
      <c r="AD195" s="251" t="s">
        <v>91</v>
      </c>
      <c r="AE195" s="252" t="s">
        <v>215</v>
      </c>
    </row>
    <row r="196" spans="1:31" ht="14.1" customHeight="1">
      <c r="A196" s="224" t="s">
        <v>232</v>
      </c>
      <c r="B196" s="225">
        <f>+B16+B160</f>
        <v>-7889448.3570000026</v>
      </c>
      <c r="C196" s="225"/>
      <c r="D196" s="225">
        <f>ROUND(B196*D193,0)</f>
        <v>-1565661</v>
      </c>
      <c r="E196" s="225">
        <f>ROUND(B196*E193,0)</f>
        <v>-433920</v>
      </c>
      <c r="F196" s="225">
        <f>D196+E196</f>
        <v>-1999581</v>
      </c>
      <c r="G196" s="225"/>
      <c r="H196" s="225">
        <f>ROUND(F196/H193,0)</f>
        <v>-2678429</v>
      </c>
      <c r="I196" s="225"/>
      <c r="J196" s="225">
        <f>H196-F196</f>
        <v>-678848</v>
      </c>
      <c r="K196" s="225"/>
      <c r="L196" s="225">
        <f>ROUND(F196*(D193/H193),0)</f>
        <v>-531534</v>
      </c>
      <c r="M196" s="225">
        <f>ROUND(F196*(E193/H193),0)</f>
        <v>-147314</v>
      </c>
      <c r="N196" s="225">
        <f>L196+M196</f>
        <v>-678848</v>
      </c>
      <c r="O196" s="225"/>
      <c r="P196" s="253" t="s">
        <v>233</v>
      </c>
      <c r="Q196" s="254">
        <f>D198</f>
        <v>-1453610</v>
      </c>
      <c r="R196" s="255">
        <f>E198</f>
        <v>-402865</v>
      </c>
      <c r="S196" s="254"/>
      <c r="T196" s="255"/>
      <c r="U196" s="254"/>
      <c r="V196" s="255"/>
      <c r="W196" s="256"/>
      <c r="X196" s="254"/>
      <c r="Y196" s="255">
        <f>-SUM(Q196:V196)</f>
        <v>1856475</v>
      </c>
      <c r="AB196" s="257"/>
      <c r="AC196" s="258"/>
      <c r="AD196" s="258"/>
      <c r="AE196" s="259"/>
    </row>
    <row r="197" spans="1:31" ht="14.1" customHeight="1">
      <c r="A197" s="224" t="s">
        <v>234</v>
      </c>
      <c r="B197" s="225">
        <f>+B17+B161</f>
        <v>564632.42919166666</v>
      </c>
      <c r="C197" s="225"/>
      <c r="D197" s="225">
        <f>ROUND(B197*D193,0)</f>
        <v>112051</v>
      </c>
      <c r="E197" s="225">
        <f>ROUND(B197*E193,0)</f>
        <v>31055</v>
      </c>
      <c r="F197" s="225">
        <f>D197+E197</f>
        <v>143106</v>
      </c>
      <c r="G197" s="225"/>
      <c r="H197" s="225">
        <f>ROUND(F197/H193,0)</f>
        <v>191690</v>
      </c>
      <c r="I197" s="225"/>
      <c r="J197" s="225">
        <f>H197-F197</f>
        <v>48584</v>
      </c>
      <c r="K197" s="225"/>
      <c r="L197" s="225">
        <f>ROUND(F197*(D193/H193),0)</f>
        <v>38041</v>
      </c>
      <c r="M197" s="225">
        <f>ROUND(F197*(E193/H193),0)</f>
        <v>10543</v>
      </c>
      <c r="N197" s="225">
        <f>L197+M197</f>
        <v>48584</v>
      </c>
      <c r="O197" s="225"/>
      <c r="P197" s="260" t="s">
        <v>235</v>
      </c>
      <c r="Q197" s="254">
        <f>L198</f>
        <v>-493493</v>
      </c>
      <c r="R197" s="255">
        <f>M198</f>
        <v>-136771</v>
      </c>
      <c r="S197" s="254"/>
      <c r="T197" s="255"/>
      <c r="U197" s="254"/>
      <c r="V197" s="255"/>
      <c r="W197" s="256"/>
      <c r="X197" s="254"/>
      <c r="Y197" s="255">
        <f>-SUM(Q197:V197)</f>
        <v>630264</v>
      </c>
      <c r="AB197" s="261" t="s">
        <v>236</v>
      </c>
      <c r="AC197" s="262">
        <f>Q222-AD207</f>
        <v>-1962297.35</v>
      </c>
      <c r="AD197" s="262"/>
      <c r="AE197" s="263"/>
    </row>
    <row r="198" spans="1:31" ht="14.1" customHeight="1" thickBot="1">
      <c r="A198" s="264" t="s">
        <v>237</v>
      </c>
      <c r="B198" s="265">
        <f>SUM(B196:B197)</f>
        <v>-7324815.927808336</v>
      </c>
      <c r="C198" s="225"/>
      <c r="D198" s="265">
        <f>SUM(D196:D197)</f>
        <v>-1453610</v>
      </c>
      <c r="E198" s="265">
        <f>SUM(E196:E197)</f>
        <v>-402865</v>
      </c>
      <c r="F198" s="265">
        <f>SUM(F196:F197)</f>
        <v>-1856475</v>
      </c>
      <c r="G198" s="225"/>
      <c r="H198" s="265">
        <f>SUM(H196:H197)</f>
        <v>-2486739</v>
      </c>
      <c r="I198" s="225"/>
      <c r="J198" s="265">
        <f>SUM(J196:J197)</f>
        <v>-630264</v>
      </c>
      <c r="K198" s="225"/>
      <c r="L198" s="265">
        <f>SUM(L196:L197)</f>
        <v>-493493</v>
      </c>
      <c r="M198" s="265">
        <f>SUM(M196:M197)</f>
        <v>-136771</v>
      </c>
      <c r="N198" s="265">
        <f>SUM(N196:N197)</f>
        <v>-630264</v>
      </c>
      <c r="P198" s="236"/>
      <c r="Q198" s="266"/>
      <c r="R198" s="267"/>
      <c r="S198" s="266"/>
      <c r="T198" s="267"/>
      <c r="U198" s="266"/>
      <c r="V198" s="267"/>
      <c r="X198" s="266"/>
      <c r="Y198" s="267"/>
      <c r="AB198" s="261" t="s">
        <v>238</v>
      </c>
      <c r="AC198" s="262">
        <f>S222-AD208</f>
        <v>1122351.1575126734</v>
      </c>
      <c r="AD198" s="262"/>
      <c r="AE198" s="263"/>
    </row>
    <row r="199" spans="1:31" ht="14.1" customHeight="1" thickTop="1">
      <c r="B199" s="225">
        <f>+B198-+'&lt;2&gt; Unamortized ITC Bal Summary'!BH23</f>
        <v>0</v>
      </c>
      <c r="C199" s="225"/>
      <c r="D199" s="225"/>
      <c r="E199" s="225"/>
      <c r="F199" s="225"/>
      <c r="G199" s="225"/>
      <c r="H199" s="225"/>
      <c r="I199" s="225"/>
      <c r="J199" s="225"/>
      <c r="K199" s="225"/>
      <c r="L199" s="225"/>
      <c r="M199" s="225"/>
      <c r="N199" s="225"/>
      <c r="P199" s="236"/>
      <c r="Q199" s="266"/>
      <c r="R199" s="267"/>
      <c r="S199" s="266"/>
      <c r="T199" s="267"/>
      <c r="U199" s="266"/>
      <c r="V199" s="267"/>
      <c r="X199" s="266"/>
      <c r="Y199" s="267"/>
      <c r="AB199" s="261" t="s">
        <v>239</v>
      </c>
      <c r="AC199" s="262">
        <f>U222-AD209</f>
        <v>262599.96000000002</v>
      </c>
      <c r="AD199" s="262"/>
      <c r="AE199" s="263"/>
    </row>
    <row r="200" spans="1:31" ht="14.1" customHeight="1">
      <c r="A200" s="268"/>
      <c r="B200" s="269"/>
      <c r="C200" s="269"/>
      <c r="D200" s="269"/>
      <c r="E200" s="269"/>
      <c r="F200" s="269"/>
      <c r="G200" s="269"/>
      <c r="H200" s="269"/>
      <c r="I200" s="269"/>
      <c r="J200" s="269"/>
      <c r="K200" s="269"/>
      <c r="L200" s="269"/>
      <c r="M200" s="269"/>
      <c r="N200" s="269"/>
      <c r="P200" s="270" t="s">
        <v>240</v>
      </c>
      <c r="Q200" s="271"/>
      <c r="R200" s="272"/>
      <c r="S200" s="271">
        <f>D204</f>
        <v>730958</v>
      </c>
      <c r="T200" s="272">
        <f>E204</f>
        <v>202584</v>
      </c>
      <c r="U200" s="271"/>
      <c r="V200" s="272"/>
      <c r="W200" s="273"/>
      <c r="X200" s="271">
        <f>-SUM(Q200:V200)</f>
        <v>-933542</v>
      </c>
      <c r="Y200" s="272"/>
      <c r="AB200" s="274"/>
      <c r="AC200" s="262"/>
      <c r="AD200" s="262"/>
      <c r="AE200" s="263"/>
    </row>
    <row r="201" spans="1:31" ht="14.1" customHeigh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P201" s="275" t="s">
        <v>241</v>
      </c>
      <c r="Q201" s="271"/>
      <c r="R201" s="272"/>
      <c r="S201" s="271"/>
      <c r="T201" s="272"/>
      <c r="U201" s="271">
        <f>L204</f>
        <v>248157</v>
      </c>
      <c r="V201" s="272">
        <f>M204</f>
        <v>68776</v>
      </c>
      <c r="W201" s="273"/>
      <c r="X201" s="271">
        <f>-SUM(Q201:V201)</f>
        <v>-316933</v>
      </c>
      <c r="Y201" s="272"/>
      <c r="AB201" s="261" t="s">
        <v>242</v>
      </c>
      <c r="AC201" s="262"/>
      <c r="AD201" s="262"/>
      <c r="AE201" s="263">
        <f>R222</f>
        <v>-513935</v>
      </c>
    </row>
    <row r="202" spans="1:31" ht="14.1" customHeight="1">
      <c r="A202" s="224" t="s">
        <v>243</v>
      </c>
      <c r="B202" s="225">
        <f t="shared" ref="B202:B203" si="11">+B22+B166</f>
        <v>3944724.1785000013</v>
      </c>
      <c r="C202" s="225"/>
      <c r="D202" s="225">
        <f>ROUND(B202*D193,0)</f>
        <v>782831</v>
      </c>
      <c r="E202" s="225">
        <f>ROUND(B202*E193,0)</f>
        <v>216960</v>
      </c>
      <c r="F202" s="225">
        <f>D202+E202</f>
        <v>999791</v>
      </c>
      <c r="G202" s="225"/>
      <c r="H202" s="225">
        <f>ROUND(F202/H193,0)</f>
        <v>1339215</v>
      </c>
      <c r="I202" s="225"/>
      <c r="J202" s="225">
        <f>H202-F202</f>
        <v>339424</v>
      </c>
      <c r="K202" s="225"/>
      <c r="L202" s="225">
        <f>ROUND(F202*(D193/H193),0)</f>
        <v>265767</v>
      </c>
      <c r="M202" s="225">
        <f>ROUND(F202*(E193/H193),0)</f>
        <v>73657</v>
      </c>
      <c r="N202" s="225">
        <f>L202+M202</f>
        <v>339424</v>
      </c>
      <c r="O202" s="225"/>
      <c r="P202" s="236"/>
      <c r="Q202" s="266"/>
      <c r="R202" s="267"/>
      <c r="S202" s="266"/>
      <c r="T202" s="267"/>
      <c r="U202" s="266"/>
      <c r="V202" s="267"/>
      <c r="X202" s="266"/>
      <c r="Y202" s="267"/>
      <c r="AB202" s="261" t="s">
        <v>244</v>
      </c>
      <c r="AC202" s="262"/>
      <c r="AD202" s="262"/>
      <c r="AE202" s="263">
        <f>T222</f>
        <v>202584</v>
      </c>
    </row>
    <row r="203" spans="1:31" ht="14.1" customHeight="1">
      <c r="A203" s="224" t="s">
        <v>245</v>
      </c>
      <c r="B203" s="225">
        <f t="shared" si="11"/>
        <v>-261389.19319166668</v>
      </c>
      <c r="C203" s="225"/>
      <c r="D203" s="225">
        <f>ROUND(B203*D193,0)</f>
        <v>-51873</v>
      </c>
      <c r="E203" s="225">
        <f>ROUND(B203*E193,0)</f>
        <v>-14376</v>
      </c>
      <c r="F203" s="225">
        <f>D203+E203</f>
        <v>-66249</v>
      </c>
      <c r="G203" s="225"/>
      <c r="H203" s="225">
        <f>ROUND(F203/H193,0)</f>
        <v>-88740</v>
      </c>
      <c r="I203" s="225"/>
      <c r="J203" s="225">
        <f>H203-F203</f>
        <v>-22491</v>
      </c>
      <c r="K203" s="225"/>
      <c r="L203" s="225">
        <f>ROUND(F203*(D193/H193),0)</f>
        <v>-17610</v>
      </c>
      <c r="M203" s="225">
        <f>ROUND(F203*(E193/H193),0)</f>
        <v>-4881</v>
      </c>
      <c r="N203" s="225">
        <f>L203+M203</f>
        <v>-22491</v>
      </c>
      <c r="O203" s="225"/>
      <c r="P203" s="236"/>
      <c r="Q203" s="266"/>
      <c r="R203" s="267"/>
      <c r="S203" s="266"/>
      <c r="T203" s="267"/>
      <c r="U203" s="266"/>
      <c r="V203" s="267"/>
      <c r="X203" s="266"/>
      <c r="Y203" s="267"/>
      <c r="AB203" s="261" t="s">
        <v>246</v>
      </c>
      <c r="AC203" s="262"/>
      <c r="AD203" s="262"/>
      <c r="AE203" s="263">
        <f>V222</f>
        <v>68776</v>
      </c>
    </row>
    <row r="204" spans="1:31" ht="14.1" customHeight="1" thickBot="1">
      <c r="A204" s="264" t="s">
        <v>247</v>
      </c>
      <c r="B204" s="265">
        <f>B202+B203</f>
        <v>3683334.9853083347</v>
      </c>
      <c r="C204" s="225"/>
      <c r="D204" s="265">
        <f>D202+D203</f>
        <v>730958</v>
      </c>
      <c r="E204" s="265">
        <f>E202+E203</f>
        <v>202584</v>
      </c>
      <c r="F204" s="265">
        <f>F202+F203</f>
        <v>933542</v>
      </c>
      <c r="G204" s="225"/>
      <c r="H204" s="265">
        <f>H202+H203</f>
        <v>1250475</v>
      </c>
      <c r="I204" s="225"/>
      <c r="J204" s="265">
        <f>J202+J203</f>
        <v>316933</v>
      </c>
      <c r="K204" s="225"/>
      <c r="L204" s="265">
        <f>L202+L203</f>
        <v>248157</v>
      </c>
      <c r="M204" s="265">
        <f>M202+M203</f>
        <v>68776</v>
      </c>
      <c r="N204" s="265">
        <f>N202+N203</f>
        <v>316933</v>
      </c>
      <c r="P204" s="236"/>
      <c r="Q204" s="266"/>
      <c r="R204" s="267"/>
      <c r="S204" s="266"/>
      <c r="T204" s="267"/>
      <c r="U204" s="266"/>
      <c r="V204" s="267"/>
      <c r="X204" s="266"/>
      <c r="Y204" s="267"/>
      <c r="AB204" s="276"/>
      <c r="AC204" s="277"/>
      <c r="AD204" s="277"/>
      <c r="AE204" s="278"/>
    </row>
    <row r="205" spans="1:31" ht="14.1" customHeight="1" thickTop="1">
      <c r="B205" s="225"/>
      <c r="C205" s="225"/>
      <c r="D205" s="225"/>
      <c r="E205" s="225"/>
      <c r="F205" s="225"/>
      <c r="G205" s="225"/>
      <c r="H205" s="225"/>
      <c r="I205" s="225"/>
      <c r="J205" s="225"/>
      <c r="K205" s="225"/>
      <c r="L205" s="225"/>
      <c r="M205" s="225"/>
      <c r="N205" s="225"/>
      <c r="P205" s="236"/>
      <c r="Q205" s="266"/>
      <c r="R205" s="267"/>
      <c r="S205" s="266"/>
      <c r="T205" s="267"/>
      <c r="U205" s="266"/>
      <c r="V205" s="267"/>
      <c r="X205" s="266"/>
      <c r="Y205" s="267"/>
      <c r="AB205" s="279"/>
      <c r="AC205" s="262"/>
      <c r="AD205" s="262"/>
      <c r="AE205" s="262"/>
    </row>
    <row r="206" spans="1:31" ht="14.1" customHeight="1">
      <c r="A206" s="268"/>
      <c r="B206" s="269"/>
      <c r="C206" s="269"/>
      <c r="D206" s="269"/>
      <c r="E206" s="269"/>
      <c r="F206" s="269"/>
      <c r="G206" s="269"/>
      <c r="H206" s="269"/>
      <c r="I206" s="269"/>
      <c r="J206" s="269"/>
      <c r="K206" s="269"/>
      <c r="L206" s="269"/>
      <c r="M206" s="269"/>
      <c r="N206" s="269"/>
      <c r="P206" s="253" t="s">
        <v>248</v>
      </c>
      <c r="Q206" s="254"/>
      <c r="R206" s="255"/>
      <c r="S206" s="254">
        <f>D210</f>
        <v>0</v>
      </c>
      <c r="T206" s="255">
        <f>E210</f>
        <v>0</v>
      </c>
      <c r="U206" s="254"/>
      <c r="V206" s="255"/>
      <c r="W206" s="256"/>
      <c r="X206" s="254">
        <f>-SUM(Q206:V206)</f>
        <v>0</v>
      </c>
      <c r="Y206" s="255"/>
      <c r="AB206" s="280" t="s">
        <v>249</v>
      </c>
      <c r="AC206" s="225"/>
      <c r="AD206" s="225"/>
      <c r="AE206" s="225"/>
    </row>
    <row r="207" spans="1:31" ht="14.1" customHeight="1">
      <c r="B207" s="225"/>
      <c r="C207" s="225"/>
      <c r="D207" s="225"/>
      <c r="E207" s="225"/>
      <c r="F207" s="225"/>
      <c r="G207" s="225"/>
      <c r="H207" s="225"/>
      <c r="I207" s="225"/>
      <c r="J207" s="225"/>
      <c r="K207" s="225"/>
      <c r="L207" s="225"/>
      <c r="M207" s="225"/>
      <c r="N207" s="225"/>
      <c r="P207" s="260" t="s">
        <v>250</v>
      </c>
      <c r="Q207" s="254"/>
      <c r="R207" s="255"/>
      <c r="S207" s="254"/>
      <c r="T207" s="255"/>
      <c r="U207" s="254">
        <f>L210</f>
        <v>0</v>
      </c>
      <c r="V207" s="255">
        <f>M210</f>
        <v>0</v>
      </c>
      <c r="W207" s="256"/>
      <c r="X207" s="254">
        <f>-SUM(Q207:V207)</f>
        <v>0</v>
      </c>
      <c r="Y207" s="255"/>
      <c r="AB207" s="279" t="s">
        <v>251</v>
      </c>
      <c r="AC207" s="262"/>
      <c r="AD207" s="262">
        <f>-AE201*0.21</f>
        <v>107926.34999999999</v>
      </c>
      <c r="AE207" s="262"/>
    </row>
    <row r="208" spans="1:31" ht="14.1" customHeight="1">
      <c r="A208" s="224" t="s">
        <v>252</v>
      </c>
      <c r="B208" s="225">
        <f t="shared" ref="B208:B209" si="12">+B28+B172</f>
        <v>0</v>
      </c>
      <c r="C208" s="225"/>
      <c r="D208" s="225">
        <f>ROUND(B208*D193,0)</f>
        <v>0</v>
      </c>
      <c r="E208" s="225">
        <f>ROUND(B208*E193,0)</f>
        <v>0</v>
      </c>
      <c r="F208" s="225">
        <f>D208+E208</f>
        <v>0</v>
      </c>
      <c r="G208" s="225"/>
      <c r="H208" s="225">
        <f>ROUND(F208/H193,0)</f>
        <v>0</v>
      </c>
      <c r="I208" s="225"/>
      <c r="J208" s="225">
        <f>H208-F208</f>
        <v>0</v>
      </c>
      <c r="K208" s="225"/>
      <c r="L208" s="225">
        <f>ROUND(F208*(D193/H193),0)</f>
        <v>0</v>
      </c>
      <c r="M208" s="225">
        <f>ROUND(F208*(E193/H193),0)</f>
        <v>0</v>
      </c>
      <c r="N208" s="225">
        <f>L208+M208</f>
        <v>0</v>
      </c>
      <c r="O208" s="225"/>
      <c r="P208" s="236"/>
      <c r="Q208" s="266"/>
      <c r="R208" s="267"/>
      <c r="S208" s="266"/>
      <c r="T208" s="267"/>
      <c r="U208" s="266"/>
      <c r="V208" s="267"/>
      <c r="X208" s="266"/>
      <c r="Y208" s="267"/>
      <c r="AB208" s="279" t="s">
        <v>253</v>
      </c>
      <c r="AC208" s="262"/>
      <c r="AD208" s="262">
        <f t="shared" ref="AD208:AD209" si="13">-AE202*0.21</f>
        <v>-42542.64</v>
      </c>
      <c r="AE208" s="262"/>
    </row>
    <row r="209" spans="1:31" ht="14.1" customHeight="1">
      <c r="A209" s="224" t="s">
        <v>254</v>
      </c>
      <c r="B209" s="225">
        <f t="shared" si="12"/>
        <v>0</v>
      </c>
      <c r="C209" s="225"/>
      <c r="D209" s="225">
        <f>ROUND(B209*D193,0)</f>
        <v>0</v>
      </c>
      <c r="E209" s="225">
        <f>ROUND(B209*E193,0)</f>
        <v>0</v>
      </c>
      <c r="F209" s="225">
        <f>D209+E209</f>
        <v>0</v>
      </c>
      <c r="G209" s="225"/>
      <c r="H209" s="225">
        <f>ROUND(F209/H193,0)</f>
        <v>0</v>
      </c>
      <c r="I209" s="225"/>
      <c r="J209" s="225">
        <f>H209-F209</f>
        <v>0</v>
      </c>
      <c r="K209" s="225"/>
      <c r="L209" s="225">
        <f>ROUND(F209*(D193/H193),0)</f>
        <v>0</v>
      </c>
      <c r="M209" s="225">
        <f>ROUND(F209*(E193/H193),0)</f>
        <v>0</v>
      </c>
      <c r="N209" s="225">
        <f>L209+M209</f>
        <v>0</v>
      </c>
      <c r="O209" s="225"/>
      <c r="P209" s="236"/>
      <c r="Q209" s="266"/>
      <c r="R209" s="267"/>
      <c r="S209" s="266"/>
      <c r="T209" s="267"/>
      <c r="U209" s="266"/>
      <c r="V209" s="267"/>
      <c r="X209" s="266"/>
      <c r="Y209" s="267"/>
      <c r="AB209" s="279" t="s">
        <v>255</v>
      </c>
      <c r="AC209" s="262"/>
      <c r="AD209" s="262">
        <f t="shared" si="13"/>
        <v>-14442.96</v>
      </c>
      <c r="AE209" s="262"/>
    </row>
    <row r="210" spans="1:31" ht="14.1" customHeight="1" thickBot="1">
      <c r="A210" s="264" t="s">
        <v>256</v>
      </c>
      <c r="B210" s="265">
        <f>B208+B209</f>
        <v>0</v>
      </c>
      <c r="C210" s="225"/>
      <c r="D210" s="265">
        <f>D208+D209</f>
        <v>0</v>
      </c>
      <c r="E210" s="265">
        <f>E208+E209</f>
        <v>0</v>
      </c>
      <c r="F210" s="265">
        <f>F208+F209</f>
        <v>0</v>
      </c>
      <c r="G210" s="225"/>
      <c r="H210" s="265">
        <f>H208+H209</f>
        <v>0</v>
      </c>
      <c r="I210" s="225"/>
      <c r="J210" s="265">
        <f>J208+J209</f>
        <v>0</v>
      </c>
      <c r="K210" s="225"/>
      <c r="L210" s="265">
        <f>L208+L209</f>
        <v>0</v>
      </c>
      <c r="M210" s="265">
        <f>M208+M209</f>
        <v>0</v>
      </c>
      <c r="N210" s="265">
        <f>N208+N209</f>
        <v>0</v>
      </c>
      <c r="P210" s="236"/>
      <c r="Q210" s="266"/>
      <c r="R210" s="267"/>
      <c r="S210" s="266"/>
      <c r="T210" s="267"/>
      <c r="U210" s="266"/>
      <c r="V210" s="267"/>
      <c r="X210" s="266"/>
      <c r="Y210" s="267"/>
    </row>
    <row r="211" spans="1:31" ht="14.1" customHeight="1" thickTop="1">
      <c r="B211" s="225"/>
      <c r="C211" s="225"/>
      <c r="D211" s="225"/>
      <c r="E211" s="225"/>
      <c r="F211" s="225"/>
      <c r="G211" s="225"/>
      <c r="H211" s="225"/>
      <c r="I211" s="225"/>
      <c r="J211" s="225"/>
      <c r="K211" s="225"/>
      <c r="L211" s="225"/>
      <c r="M211" s="225"/>
      <c r="N211" s="225"/>
      <c r="P211" s="236"/>
      <c r="Q211" s="266"/>
      <c r="R211" s="267"/>
      <c r="S211" s="266"/>
      <c r="T211" s="267"/>
      <c r="U211" s="266"/>
      <c r="V211" s="267"/>
      <c r="X211" s="266"/>
      <c r="Y211" s="267"/>
    </row>
    <row r="212" spans="1:31" ht="14.1" customHeight="1">
      <c r="A212" s="268"/>
      <c r="B212" s="269"/>
      <c r="C212" s="269"/>
      <c r="D212" s="269"/>
      <c r="E212" s="269"/>
      <c r="F212" s="269"/>
      <c r="G212" s="269"/>
      <c r="H212" s="269"/>
      <c r="I212" s="269"/>
      <c r="J212" s="269"/>
      <c r="K212" s="269"/>
      <c r="L212" s="269"/>
      <c r="M212" s="269"/>
      <c r="N212" s="269"/>
      <c r="P212" s="270" t="s">
        <v>257</v>
      </c>
      <c r="Q212" s="271">
        <f>D215</f>
        <v>0</v>
      </c>
      <c r="R212" s="272">
        <f>E215</f>
        <v>0</v>
      </c>
      <c r="S212" s="271"/>
      <c r="T212" s="272"/>
      <c r="U212" s="271"/>
      <c r="V212" s="272"/>
      <c r="W212" s="273"/>
      <c r="X212" s="271">
        <f>-SUM(Q212:V212)</f>
        <v>0</v>
      </c>
      <c r="Y212" s="272"/>
    </row>
    <row r="213" spans="1:31" ht="14.1" customHeight="1">
      <c r="B213" s="225"/>
      <c r="C213" s="225"/>
      <c r="D213" s="225"/>
      <c r="E213" s="225"/>
      <c r="F213" s="225"/>
      <c r="G213" s="225"/>
      <c r="H213" s="225"/>
      <c r="I213" s="225"/>
      <c r="J213" s="225"/>
      <c r="K213" s="225"/>
      <c r="L213" s="225"/>
      <c r="M213" s="225"/>
      <c r="N213" s="225"/>
      <c r="P213" s="281" t="s">
        <v>258</v>
      </c>
      <c r="Q213" s="271"/>
      <c r="R213" s="272"/>
      <c r="S213" s="271"/>
      <c r="T213" s="272"/>
      <c r="U213" s="271">
        <f>L215</f>
        <v>0</v>
      </c>
      <c r="V213" s="272">
        <f>M215</f>
        <v>0</v>
      </c>
      <c r="W213" s="273"/>
      <c r="X213" s="271">
        <f>-SUM(Q213:V213)</f>
        <v>0</v>
      </c>
      <c r="Y213" s="272"/>
    </row>
    <row r="214" spans="1:31" ht="14.1" customHeight="1">
      <c r="A214" s="224" t="s">
        <v>174</v>
      </c>
      <c r="B214" s="225"/>
      <c r="C214" s="225"/>
      <c r="D214" s="225"/>
      <c r="E214" s="225"/>
      <c r="F214" s="225"/>
      <c r="G214" s="225"/>
      <c r="H214" s="225"/>
      <c r="I214" s="225"/>
      <c r="J214" s="225"/>
      <c r="K214" s="225"/>
      <c r="L214" s="225"/>
      <c r="M214" s="225"/>
      <c r="N214" s="225"/>
      <c r="P214" s="282"/>
      <c r="Q214" s="266"/>
      <c r="R214" s="267"/>
      <c r="S214" s="266"/>
      <c r="T214" s="267"/>
      <c r="U214" s="266"/>
      <c r="V214" s="267"/>
      <c r="X214" s="266"/>
      <c r="Y214" s="267"/>
    </row>
    <row r="215" spans="1:31" ht="14.1" customHeight="1">
      <c r="A215" s="283" t="s">
        <v>259</v>
      </c>
      <c r="B215" s="225"/>
      <c r="C215" s="225"/>
      <c r="D215" s="225">
        <f t="shared" ref="D215:E217" si="14">+D35+D179</f>
        <v>0</v>
      </c>
      <c r="E215" s="225">
        <f t="shared" si="14"/>
        <v>0</v>
      </c>
      <c r="F215" s="225">
        <f>D215+E215</f>
        <v>0</v>
      </c>
      <c r="G215" s="225"/>
      <c r="H215" s="225">
        <f>ROUND(F215/H193,0)</f>
        <v>0</v>
      </c>
      <c r="I215" s="225"/>
      <c r="J215" s="225">
        <f>H215-F215</f>
        <v>0</v>
      </c>
      <c r="K215" s="225"/>
      <c r="L215" s="225">
        <f>ROUND(F215*(D193/H193),0)</f>
        <v>0</v>
      </c>
      <c r="M215" s="225">
        <f>ROUND(F215*(E193/H193),0)</f>
        <v>0</v>
      </c>
      <c r="N215" s="225">
        <f>L215+M215</f>
        <v>0</v>
      </c>
      <c r="O215" s="225"/>
      <c r="P215" s="253" t="s">
        <v>260</v>
      </c>
      <c r="Q215" s="254"/>
      <c r="R215" s="255"/>
      <c r="S215" s="254">
        <f>D216</f>
        <v>348850.5175126734</v>
      </c>
      <c r="T215" s="255">
        <f>E216</f>
        <v>0</v>
      </c>
      <c r="U215" s="254"/>
      <c r="V215" s="255"/>
      <c r="W215" s="256"/>
      <c r="X215" s="254"/>
      <c r="Y215" s="255">
        <f>-SUM(Q215:V215)</f>
        <v>-348850.5175126734</v>
      </c>
    </row>
    <row r="216" spans="1:31" ht="14.1" customHeight="1">
      <c r="A216" s="283" t="s">
        <v>261</v>
      </c>
      <c r="B216" s="225"/>
      <c r="C216" s="225"/>
      <c r="D216" s="225">
        <f t="shared" si="14"/>
        <v>348850.5175126734</v>
      </c>
      <c r="E216" s="225">
        <f t="shared" si="14"/>
        <v>0</v>
      </c>
      <c r="F216" s="225">
        <f>D216+E216</f>
        <v>348850.5175126734</v>
      </c>
      <c r="G216" s="225"/>
      <c r="H216" s="225">
        <f>ROUND(F216/H193,0)</f>
        <v>467284</v>
      </c>
      <c r="I216" s="225"/>
      <c r="J216" s="225">
        <f>H216-F216</f>
        <v>118433.4824873266</v>
      </c>
      <c r="K216" s="225"/>
      <c r="L216" s="225">
        <f>ROUND(F216*(D193/H193),0)</f>
        <v>92732</v>
      </c>
      <c r="M216" s="225">
        <f>ROUND(F216*(E193/H193),0)</f>
        <v>25701</v>
      </c>
      <c r="N216" s="225">
        <f>L216+M216</f>
        <v>118433</v>
      </c>
      <c r="O216" s="225"/>
      <c r="P216" s="284" t="s">
        <v>258</v>
      </c>
      <c r="Q216" s="254">
        <f>L216</f>
        <v>92732</v>
      </c>
      <c r="R216" s="255">
        <f>M216</f>
        <v>25701</v>
      </c>
      <c r="S216" s="254"/>
      <c r="T216" s="255"/>
      <c r="U216" s="254"/>
      <c r="V216" s="255"/>
      <c r="W216" s="256"/>
      <c r="X216" s="254"/>
      <c r="Y216" s="255">
        <f>-SUM(Q216:V216)</f>
        <v>-118433</v>
      </c>
    </row>
    <row r="217" spans="1:31" ht="14.1" customHeight="1">
      <c r="A217" s="283" t="s">
        <v>262</v>
      </c>
      <c r="B217" s="225"/>
      <c r="C217" s="225"/>
      <c r="D217" s="225">
        <f t="shared" si="14"/>
        <v>0</v>
      </c>
      <c r="E217" s="225">
        <f t="shared" si="14"/>
        <v>0</v>
      </c>
      <c r="F217" s="225">
        <f>D217+E217</f>
        <v>0</v>
      </c>
      <c r="G217" s="225"/>
      <c r="H217" s="225">
        <f>ROUND(F217/H193,0)</f>
        <v>0</v>
      </c>
      <c r="I217" s="225"/>
      <c r="J217" s="225">
        <f>H217-F217</f>
        <v>0</v>
      </c>
      <c r="K217" s="225"/>
      <c r="L217" s="225">
        <f>ROUND(F217*(D193/H193),0)</f>
        <v>0</v>
      </c>
      <c r="M217" s="225">
        <f>ROUND(F217*(E193/H193),0)</f>
        <v>0</v>
      </c>
      <c r="N217" s="225">
        <f>L217+M217</f>
        <v>0</v>
      </c>
      <c r="O217" s="225"/>
      <c r="P217" s="282"/>
      <c r="Q217" s="266"/>
      <c r="R217" s="267"/>
      <c r="S217" s="266"/>
      <c r="T217" s="267"/>
      <c r="U217" s="266"/>
      <c r="V217" s="267"/>
      <c r="X217" s="266"/>
      <c r="Y217" s="267"/>
    </row>
    <row r="218" spans="1:31" ht="14.1" customHeight="1">
      <c r="B218" s="225"/>
      <c r="C218" s="225"/>
      <c r="D218" s="225"/>
      <c r="E218" s="225"/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70" t="s">
        <v>263</v>
      </c>
      <c r="Q218" s="271"/>
      <c r="R218" s="272"/>
      <c r="S218" s="271"/>
      <c r="T218" s="272"/>
      <c r="U218" s="271">
        <f>D217</f>
        <v>0</v>
      </c>
      <c r="V218" s="272">
        <f>E217</f>
        <v>0</v>
      </c>
      <c r="W218" s="273"/>
      <c r="X218" s="271"/>
      <c r="Y218" s="272">
        <f>-SUM(Q218:V218)</f>
        <v>0</v>
      </c>
    </row>
    <row r="219" spans="1:31" ht="14.1" customHeight="1" thickBot="1">
      <c r="A219" s="224" t="s">
        <v>264</v>
      </c>
      <c r="B219" s="225"/>
      <c r="C219" s="225"/>
      <c r="D219" s="265">
        <f>D215+D216+D217</f>
        <v>348850.5175126734</v>
      </c>
      <c r="E219" s="265">
        <f>E215+E216+E217</f>
        <v>0</v>
      </c>
      <c r="F219" s="265">
        <f>F215+F216+F217</f>
        <v>348850.5175126734</v>
      </c>
      <c r="G219" s="225"/>
      <c r="H219" s="265">
        <f>H215+H216+H217</f>
        <v>467284</v>
      </c>
      <c r="I219" s="225"/>
      <c r="J219" s="265">
        <f>J215+J216+J217</f>
        <v>118433.4824873266</v>
      </c>
      <c r="K219" s="225"/>
      <c r="L219" s="265">
        <f>L215+L216+L217</f>
        <v>92732</v>
      </c>
      <c r="M219" s="265">
        <f>M215+M216+M217</f>
        <v>25701</v>
      </c>
      <c r="N219" s="265">
        <f>N215+N216+N217</f>
        <v>118433</v>
      </c>
      <c r="P219" s="281" t="s">
        <v>258</v>
      </c>
      <c r="Q219" s="271">
        <f>L217</f>
        <v>0</v>
      </c>
      <c r="R219" s="272">
        <f>M217</f>
        <v>0</v>
      </c>
      <c r="S219" s="271"/>
      <c r="T219" s="272"/>
      <c r="U219" s="271"/>
      <c r="V219" s="272"/>
      <c r="W219" s="273"/>
      <c r="X219" s="271"/>
      <c r="Y219" s="272">
        <f>-SUM(Q219:V219)</f>
        <v>0</v>
      </c>
    </row>
    <row r="220" spans="1:31" ht="14.1" customHeight="1" thickTop="1">
      <c r="A220" s="225"/>
      <c r="B220" s="225"/>
      <c r="C220" s="225"/>
      <c r="D220" s="225"/>
      <c r="E220" s="225"/>
      <c r="F220" s="225"/>
      <c r="G220" s="225"/>
      <c r="H220" s="225"/>
      <c r="I220" s="225"/>
      <c r="J220" s="225"/>
      <c r="K220" s="225"/>
      <c r="L220" s="225"/>
      <c r="M220" s="225"/>
      <c r="N220" s="225"/>
      <c r="P220" s="236"/>
      <c r="Q220" s="266"/>
      <c r="R220" s="267"/>
      <c r="S220" s="266"/>
      <c r="T220" s="267"/>
      <c r="U220" s="266"/>
      <c r="V220" s="267"/>
      <c r="X220" s="266"/>
      <c r="Y220" s="267"/>
    </row>
    <row r="221" spans="1:31" ht="14.1" customHeight="1">
      <c r="A221" s="268"/>
      <c r="B221" s="269"/>
      <c r="C221" s="269"/>
      <c r="D221" s="269"/>
      <c r="E221" s="269"/>
      <c r="F221" s="269"/>
      <c r="G221" s="269"/>
      <c r="H221" s="269"/>
      <c r="I221" s="269"/>
      <c r="J221" s="269"/>
      <c r="K221" s="269"/>
      <c r="L221" s="269"/>
      <c r="M221" s="269"/>
      <c r="N221" s="269"/>
      <c r="P221" s="236"/>
      <c r="Q221" s="266"/>
      <c r="R221" s="267"/>
      <c r="S221" s="266"/>
      <c r="T221" s="267"/>
      <c r="U221" s="266"/>
      <c r="V221" s="267"/>
      <c r="X221" s="266"/>
      <c r="Y221" s="267"/>
    </row>
    <row r="222" spans="1:31" ht="14.1" customHeight="1" thickBot="1">
      <c r="A222" s="239" t="s">
        <v>265</v>
      </c>
      <c r="B222" s="285"/>
      <c r="C222" s="285"/>
      <c r="D222" s="286">
        <f>D198+D210+D219+D204</f>
        <v>-373801.48248732649</v>
      </c>
      <c r="E222" s="286">
        <f>E198+E210+E219+E204</f>
        <v>-200281</v>
      </c>
      <c r="F222" s="286">
        <f>F198+F210+F219+F204</f>
        <v>-574082.48248732649</v>
      </c>
      <c r="G222" s="285"/>
      <c r="H222" s="286">
        <f>H198+H210+H219+H204</f>
        <v>-768980</v>
      </c>
      <c r="I222" s="285"/>
      <c r="J222" s="286">
        <f>J198+J210+J219+J204</f>
        <v>-194897.5175126734</v>
      </c>
      <c r="K222" s="225"/>
      <c r="L222" s="286">
        <f>L198+L210+L219+L204</f>
        <v>-152604</v>
      </c>
      <c r="M222" s="286">
        <f>M198+M210+M219+M204</f>
        <v>-42294</v>
      </c>
      <c r="N222" s="286">
        <f>N198+N210+N219+N204</f>
        <v>-194898</v>
      </c>
      <c r="P222" s="236"/>
      <c r="Q222" s="287">
        <f t="shared" ref="Q222:V222" si="15">SUM(Q196:Q221)</f>
        <v>-1854371</v>
      </c>
      <c r="R222" s="288">
        <f t="shared" si="15"/>
        <v>-513935</v>
      </c>
      <c r="S222" s="287">
        <f t="shared" si="15"/>
        <v>1079808.5175126735</v>
      </c>
      <c r="T222" s="288">
        <f t="shared" si="15"/>
        <v>202584</v>
      </c>
      <c r="U222" s="287">
        <f t="shared" si="15"/>
        <v>248157</v>
      </c>
      <c r="V222" s="288">
        <f t="shared" si="15"/>
        <v>68776</v>
      </c>
      <c r="X222" s="287">
        <f>SUM(X196:X221)</f>
        <v>-1250475</v>
      </c>
      <c r="Y222" s="288">
        <f>SUM(Y196:Y221)</f>
        <v>2019455.4824873265</v>
      </c>
    </row>
    <row r="223" spans="1:31" ht="14.1" customHeight="1" thickTop="1">
      <c r="B223" s="225"/>
      <c r="C223" s="225"/>
      <c r="D223" s="225"/>
      <c r="E223" s="225"/>
      <c r="F223" s="225"/>
      <c r="G223" s="225"/>
      <c r="H223" s="225"/>
      <c r="I223" s="225"/>
      <c r="J223" s="225"/>
      <c r="K223" s="225"/>
      <c r="L223" s="225"/>
      <c r="M223" s="225"/>
      <c r="N223" s="225"/>
      <c r="P223" s="236"/>
      <c r="Q223" s="266"/>
      <c r="R223" s="267"/>
      <c r="S223" s="266"/>
      <c r="T223" s="267"/>
      <c r="U223" s="266"/>
      <c r="V223" s="267"/>
      <c r="X223" s="289"/>
      <c r="Y223" s="290"/>
    </row>
    <row r="224" spans="1:31" ht="14.1" customHeight="1" thickBot="1">
      <c r="B224" s="225"/>
      <c r="C224" s="225"/>
      <c r="D224" s="225"/>
      <c r="E224" s="225"/>
      <c r="F224" s="225"/>
      <c r="G224" s="225"/>
      <c r="H224" s="225"/>
      <c r="I224" s="225"/>
      <c r="J224" s="225"/>
      <c r="K224" s="225"/>
      <c r="L224" s="225"/>
      <c r="M224" s="225"/>
      <c r="N224" s="225"/>
      <c r="P224" s="236"/>
      <c r="Q224" s="266"/>
      <c r="R224" s="267"/>
      <c r="S224" s="266"/>
      <c r="T224" s="267"/>
      <c r="U224" s="266"/>
      <c r="V224" s="267"/>
      <c r="X224" s="266"/>
      <c r="Y224" s="291">
        <f>X222+Y222</f>
        <v>768980.48248732649</v>
      </c>
    </row>
    <row r="225" spans="2:25" ht="14.1" customHeight="1" thickTop="1">
      <c r="B225" s="225"/>
      <c r="C225" s="225"/>
      <c r="D225" s="225"/>
      <c r="E225" s="225"/>
      <c r="F225" s="225"/>
      <c r="G225" s="225"/>
      <c r="H225" s="225"/>
      <c r="I225" s="225"/>
      <c r="J225" s="225"/>
      <c r="K225" s="225"/>
      <c r="L225" s="225"/>
      <c r="M225" s="225"/>
      <c r="N225" s="225"/>
      <c r="P225" s="292"/>
      <c r="Q225" s="289"/>
      <c r="R225" s="290"/>
      <c r="S225" s="289"/>
      <c r="T225" s="290"/>
      <c r="U225" s="289"/>
      <c r="V225" s="290"/>
      <c r="W225" s="293"/>
      <c r="X225" s="289"/>
      <c r="Y225" s="290"/>
    </row>
  </sheetData>
  <pageMargins left="0.25" right="0" top="0.44" bottom="0.25" header="0.26" footer="0"/>
  <pageSetup paperSize="5" scale="68" orientation="landscape" r:id="rId1"/>
  <headerFooter>
    <oddFooter>&amp;L&amp;Z&amp;F&amp;R&amp;A</oddFooter>
  </headerFooter>
  <rowBreaks count="1" manualBreakCount="1">
    <brk id="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0495C-C0FB-4466-ADA5-F1010B46DB9A}">
  <sheetPr>
    <tabColor theme="1" tint="0.499984740745262"/>
  </sheetPr>
  <dimension ref="A1:A2"/>
  <sheetViews>
    <sheetView workbookViewId="0">
      <selection sqref="A1:A2"/>
    </sheetView>
  </sheetViews>
  <sheetFormatPr defaultRowHeight="12.75"/>
  <sheetData>
    <row r="1" spans="1:1" ht="15">
      <c r="A1" s="368" t="s">
        <v>291</v>
      </c>
    </row>
    <row r="2" spans="1:1" ht="15">
      <c r="A2" s="368" t="s">
        <v>288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84"/>
  <sheetViews>
    <sheetView zoomScaleNormal="100" workbookViewId="0">
      <pane xSplit="1" ySplit="12" topLeftCell="B1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.140625" defaultRowHeight="12"/>
  <cols>
    <col min="1" max="1" width="34.42578125" style="56" customWidth="1"/>
    <col min="2" max="2" width="12.42578125" style="56" customWidth="1"/>
    <col min="3" max="6" width="12" style="56" bestFit="1" customWidth="1"/>
    <col min="7" max="7" width="13.5703125" style="56" bestFit="1" customWidth="1"/>
    <col min="8" max="16" width="12" style="56" bestFit="1" customWidth="1"/>
    <col min="17" max="17" width="12" style="56" customWidth="1"/>
    <col min="18" max="38" width="12" style="56" bestFit="1" customWidth="1"/>
    <col min="39" max="98" width="12" style="56" customWidth="1"/>
    <col min="99" max="99" width="2.5703125" style="56" customWidth="1"/>
    <col min="100" max="100" width="12.140625" style="56" bestFit="1" customWidth="1"/>
    <col min="101" max="101" width="14.140625" style="56" bestFit="1" customWidth="1"/>
    <col min="102" max="102" width="10.5703125" style="57" bestFit="1" customWidth="1"/>
    <col min="103" max="16384" width="9.140625" style="57"/>
  </cols>
  <sheetData>
    <row r="1" spans="1:101" ht="15">
      <c r="A1" s="368" t="s">
        <v>292</v>
      </c>
    </row>
    <row r="2" spans="1:101" ht="15">
      <c r="A2" s="368" t="s">
        <v>288</v>
      </c>
    </row>
    <row r="8" spans="1:101" ht="14.45" customHeight="1">
      <c r="A8" s="55" t="s">
        <v>76</v>
      </c>
    </row>
    <row r="9" spans="1:101" ht="14.45" customHeight="1">
      <c r="A9" s="55" t="s">
        <v>144</v>
      </c>
      <c r="S9" s="58"/>
    </row>
    <row r="10" spans="1:101" ht="14.45" customHeight="1">
      <c r="A10" s="55" t="s">
        <v>192</v>
      </c>
      <c r="N10" s="58"/>
      <c r="R10" s="59"/>
      <c r="S10" s="58"/>
    </row>
    <row r="11" spans="1:101" ht="14.45" customHeight="1" thickBot="1">
      <c r="A11" s="203" t="s">
        <v>193</v>
      </c>
      <c r="CU11" s="57"/>
    </row>
    <row r="12" spans="1:101" ht="14.45" customHeight="1" thickBot="1">
      <c r="A12" s="118" t="s">
        <v>77</v>
      </c>
      <c r="B12" s="61">
        <v>42339</v>
      </c>
      <c r="C12" s="61">
        <f>EDATE(B12,1)</f>
        <v>42370</v>
      </c>
      <c r="D12" s="61">
        <f>EDATE(C12,1)</f>
        <v>42401</v>
      </c>
      <c r="E12" s="61">
        <f t="shared" ref="E12:N12" si="0">EDATE(D12,1)</f>
        <v>42430</v>
      </c>
      <c r="F12" s="61">
        <f t="shared" si="0"/>
        <v>42461</v>
      </c>
      <c r="G12" s="61">
        <f t="shared" si="0"/>
        <v>42491</v>
      </c>
      <c r="H12" s="61">
        <f t="shared" si="0"/>
        <v>42522</v>
      </c>
      <c r="I12" s="61">
        <f t="shared" si="0"/>
        <v>42552</v>
      </c>
      <c r="J12" s="61">
        <f t="shared" si="0"/>
        <v>42583</v>
      </c>
      <c r="K12" s="61">
        <f t="shared" si="0"/>
        <v>42614</v>
      </c>
      <c r="L12" s="61">
        <f t="shared" si="0"/>
        <v>42644</v>
      </c>
      <c r="M12" s="61">
        <f t="shared" si="0"/>
        <v>42675</v>
      </c>
      <c r="N12" s="61">
        <f t="shared" si="0"/>
        <v>42705</v>
      </c>
      <c r="O12" s="61">
        <f>EDATE(N12,1)</f>
        <v>42736</v>
      </c>
      <c r="P12" s="61">
        <f>EDATE(O12,1)</f>
        <v>42767</v>
      </c>
      <c r="Q12" s="61">
        <f t="shared" ref="Q12:W12" si="1">EDATE(P12,1)</f>
        <v>42795</v>
      </c>
      <c r="R12" s="61">
        <f t="shared" si="1"/>
        <v>42826</v>
      </c>
      <c r="S12" s="61">
        <f t="shared" si="1"/>
        <v>42856</v>
      </c>
      <c r="T12" s="61">
        <f t="shared" si="1"/>
        <v>42887</v>
      </c>
      <c r="U12" s="61">
        <f t="shared" si="1"/>
        <v>42917</v>
      </c>
      <c r="V12" s="61">
        <f t="shared" si="1"/>
        <v>42948</v>
      </c>
      <c r="W12" s="61">
        <f t="shared" si="1"/>
        <v>42979</v>
      </c>
      <c r="X12" s="61">
        <f t="shared" ref="X12" si="2">EDATE(W12,1)</f>
        <v>43009</v>
      </c>
      <c r="Y12" s="61">
        <f t="shared" ref="Y12" si="3">EDATE(X12,1)</f>
        <v>43040</v>
      </c>
      <c r="Z12" s="61">
        <f t="shared" ref="Z12" si="4">EDATE(Y12,1)</f>
        <v>43070</v>
      </c>
      <c r="AA12" s="61">
        <f t="shared" ref="AA12" si="5">EDATE(Z12,1)</f>
        <v>43101</v>
      </c>
      <c r="AB12" s="61">
        <f t="shared" ref="AB12" si="6">EDATE(AA12,1)</f>
        <v>43132</v>
      </c>
      <c r="AC12" s="61">
        <f t="shared" ref="AC12" si="7">EDATE(AB12,1)</f>
        <v>43160</v>
      </c>
      <c r="AD12" s="61">
        <f t="shared" ref="AD12" si="8">EDATE(AC12,1)</f>
        <v>43191</v>
      </c>
      <c r="AE12" s="61">
        <f t="shared" ref="AE12" si="9">EDATE(AD12,1)</f>
        <v>43221</v>
      </c>
      <c r="AF12" s="61">
        <f t="shared" ref="AF12" si="10">EDATE(AE12,1)</f>
        <v>43252</v>
      </c>
      <c r="AG12" s="61">
        <f t="shared" ref="AG12" si="11">EDATE(AF12,1)</f>
        <v>43282</v>
      </c>
      <c r="AH12" s="61">
        <f t="shared" ref="AH12" si="12">EDATE(AG12,1)</f>
        <v>43313</v>
      </c>
      <c r="AI12" s="61">
        <f t="shared" ref="AI12" si="13">EDATE(AH12,1)</f>
        <v>43344</v>
      </c>
      <c r="AJ12" s="61">
        <f t="shared" ref="AJ12" si="14">EDATE(AI12,1)</f>
        <v>43374</v>
      </c>
      <c r="AK12" s="61">
        <f t="shared" ref="AK12" si="15">EDATE(AJ12,1)</f>
        <v>43405</v>
      </c>
      <c r="AL12" s="61">
        <f t="shared" ref="AL12" si="16">EDATE(AK12,1)</f>
        <v>43435</v>
      </c>
      <c r="AM12" s="61">
        <f t="shared" ref="AM12" si="17">EDATE(AL12,1)</f>
        <v>43466</v>
      </c>
      <c r="AN12" s="61">
        <f t="shared" ref="AN12" si="18">EDATE(AM12,1)</f>
        <v>43497</v>
      </c>
      <c r="AO12" s="61">
        <f t="shared" ref="AO12" si="19">EDATE(AN12,1)</f>
        <v>43525</v>
      </c>
      <c r="AP12" s="61">
        <f t="shared" ref="AP12" si="20">EDATE(AO12,1)</f>
        <v>43556</v>
      </c>
      <c r="AQ12" s="61">
        <f t="shared" ref="AQ12" si="21">EDATE(AP12,1)</f>
        <v>43586</v>
      </c>
      <c r="AR12" s="61">
        <f t="shared" ref="AR12" si="22">EDATE(AQ12,1)</f>
        <v>43617</v>
      </c>
      <c r="AS12" s="61">
        <f t="shared" ref="AS12" si="23">EDATE(AR12,1)</f>
        <v>43647</v>
      </c>
      <c r="AT12" s="61">
        <f t="shared" ref="AT12" si="24">EDATE(AS12,1)</f>
        <v>43678</v>
      </c>
      <c r="AU12" s="61">
        <f t="shared" ref="AU12" si="25">EDATE(AT12,1)</f>
        <v>43709</v>
      </c>
      <c r="AV12" s="61">
        <f t="shared" ref="AV12" si="26">EDATE(AU12,1)</f>
        <v>43739</v>
      </c>
      <c r="AW12" s="61">
        <f t="shared" ref="AW12" si="27">EDATE(AV12,1)</f>
        <v>43770</v>
      </c>
      <c r="AX12" s="61">
        <f t="shared" ref="AX12" si="28">EDATE(AW12,1)</f>
        <v>43800</v>
      </c>
      <c r="AY12" s="61">
        <f t="shared" ref="AY12" si="29">EDATE(AX12,1)</f>
        <v>43831</v>
      </c>
      <c r="AZ12" s="61">
        <f t="shared" ref="AZ12" si="30">EDATE(AY12,1)</f>
        <v>43862</v>
      </c>
      <c r="BA12" s="61">
        <f t="shared" ref="BA12" si="31">EDATE(AZ12,1)</f>
        <v>43891</v>
      </c>
      <c r="BB12" s="61">
        <f t="shared" ref="BB12" si="32">EDATE(BA12,1)</f>
        <v>43922</v>
      </c>
      <c r="BC12" s="61">
        <f t="shared" ref="BC12" si="33">EDATE(BB12,1)</f>
        <v>43952</v>
      </c>
      <c r="BD12" s="61">
        <f t="shared" ref="BD12" si="34">EDATE(BC12,1)</f>
        <v>43983</v>
      </c>
      <c r="BE12" s="61">
        <f t="shared" ref="BE12" si="35">EDATE(BD12,1)</f>
        <v>44013</v>
      </c>
      <c r="BF12" s="61">
        <f t="shared" ref="BF12" si="36">EDATE(BE12,1)</f>
        <v>44044</v>
      </c>
      <c r="BG12" s="61">
        <f t="shared" ref="BG12" si="37">EDATE(BF12,1)</f>
        <v>44075</v>
      </c>
      <c r="BH12" s="61">
        <f t="shared" ref="BH12" si="38">EDATE(BG12,1)</f>
        <v>44105</v>
      </c>
      <c r="BI12" s="61">
        <f t="shared" ref="BI12:BJ12" si="39">EDATE(BH12,1)</f>
        <v>44136</v>
      </c>
      <c r="BJ12" s="61">
        <f t="shared" si="39"/>
        <v>44166</v>
      </c>
      <c r="BK12" s="61">
        <f t="shared" ref="BK12" si="40">EDATE(BJ12,1)</f>
        <v>44197</v>
      </c>
      <c r="BL12" s="61">
        <f t="shared" ref="BL12" si="41">EDATE(BK12,1)</f>
        <v>44228</v>
      </c>
      <c r="BM12" s="61">
        <f t="shared" ref="BM12" si="42">EDATE(BL12,1)</f>
        <v>44256</v>
      </c>
      <c r="BN12" s="61">
        <f t="shared" ref="BN12" si="43">EDATE(BM12,1)</f>
        <v>44287</v>
      </c>
      <c r="BO12" s="61">
        <f t="shared" ref="BO12" si="44">EDATE(BN12,1)</f>
        <v>44317</v>
      </c>
      <c r="BP12" s="61">
        <f t="shared" ref="BP12" si="45">EDATE(BO12,1)</f>
        <v>44348</v>
      </c>
      <c r="BQ12" s="61">
        <f t="shared" ref="BQ12" si="46">EDATE(BP12,1)</f>
        <v>44378</v>
      </c>
      <c r="BR12" s="61">
        <f t="shared" ref="BR12" si="47">EDATE(BQ12,1)</f>
        <v>44409</v>
      </c>
      <c r="BS12" s="61">
        <f t="shared" ref="BS12" si="48">EDATE(BR12,1)</f>
        <v>44440</v>
      </c>
      <c r="BT12" s="61">
        <f t="shared" ref="BT12" si="49">EDATE(BS12,1)</f>
        <v>44470</v>
      </c>
      <c r="BU12" s="61">
        <f t="shared" ref="BU12" si="50">EDATE(BT12,1)</f>
        <v>44501</v>
      </c>
      <c r="BV12" s="61">
        <f t="shared" ref="BV12" si="51">EDATE(BU12,1)</f>
        <v>44531</v>
      </c>
      <c r="BW12" s="61">
        <f t="shared" ref="BW12" si="52">EDATE(BV12,1)</f>
        <v>44562</v>
      </c>
      <c r="BX12" s="61">
        <f t="shared" ref="BX12" si="53">EDATE(BW12,1)</f>
        <v>44593</v>
      </c>
      <c r="BY12" s="61">
        <f t="shared" ref="BY12" si="54">EDATE(BX12,1)</f>
        <v>44621</v>
      </c>
      <c r="BZ12" s="61">
        <f t="shared" ref="BZ12" si="55">EDATE(BY12,1)</f>
        <v>44652</v>
      </c>
      <c r="CA12" s="61">
        <f t="shared" ref="CA12" si="56">EDATE(BZ12,1)</f>
        <v>44682</v>
      </c>
      <c r="CB12" s="61">
        <f t="shared" ref="CB12" si="57">EDATE(CA12,1)</f>
        <v>44713</v>
      </c>
      <c r="CC12" s="61">
        <f t="shared" ref="CC12" si="58">EDATE(CB12,1)</f>
        <v>44743</v>
      </c>
      <c r="CD12" s="61">
        <f t="shared" ref="CD12" si="59">EDATE(CC12,1)</f>
        <v>44774</v>
      </c>
      <c r="CE12" s="61">
        <f t="shared" ref="CE12" si="60">EDATE(CD12,1)</f>
        <v>44805</v>
      </c>
      <c r="CF12" s="61">
        <f t="shared" ref="CF12" si="61">EDATE(CE12,1)</f>
        <v>44835</v>
      </c>
      <c r="CG12" s="61">
        <f t="shared" ref="CG12" si="62">EDATE(CF12,1)</f>
        <v>44866</v>
      </c>
      <c r="CH12" s="61">
        <f t="shared" ref="CH12" si="63">EDATE(CG12,1)</f>
        <v>44896</v>
      </c>
      <c r="CI12" s="61">
        <f t="shared" ref="CI12" si="64">EDATE(CH12,1)</f>
        <v>44927</v>
      </c>
      <c r="CJ12" s="61">
        <f t="shared" ref="CJ12" si="65">EDATE(CI12,1)</f>
        <v>44958</v>
      </c>
      <c r="CK12" s="61">
        <f t="shared" ref="CK12" si="66">EDATE(CJ12,1)</f>
        <v>44986</v>
      </c>
      <c r="CL12" s="61">
        <f t="shared" ref="CL12" si="67">EDATE(CK12,1)</f>
        <v>45017</v>
      </c>
      <c r="CM12" s="61">
        <f t="shared" ref="CM12" si="68">EDATE(CL12,1)</f>
        <v>45047</v>
      </c>
      <c r="CN12" s="61">
        <f t="shared" ref="CN12" si="69">EDATE(CM12,1)</f>
        <v>45078</v>
      </c>
      <c r="CO12" s="61">
        <f t="shared" ref="CO12" si="70">EDATE(CN12,1)</f>
        <v>45108</v>
      </c>
      <c r="CP12" s="61">
        <f t="shared" ref="CP12" si="71">EDATE(CO12,1)</f>
        <v>45139</v>
      </c>
      <c r="CQ12" s="61">
        <f t="shared" ref="CQ12" si="72">EDATE(CP12,1)</f>
        <v>45170</v>
      </c>
      <c r="CR12" s="61">
        <f t="shared" ref="CR12" si="73">EDATE(CQ12,1)</f>
        <v>45200</v>
      </c>
      <c r="CS12" s="61">
        <f t="shared" ref="CS12" si="74">EDATE(CR12,1)</f>
        <v>45231</v>
      </c>
      <c r="CT12" s="61">
        <f t="shared" ref="CT12" si="75">EDATE(CS12,1)</f>
        <v>45261</v>
      </c>
      <c r="CU12" s="60"/>
      <c r="CV12" s="61" t="s">
        <v>67</v>
      </c>
    </row>
    <row r="13" spans="1:101" ht="14.45" customHeight="1">
      <c r="A13" s="80" t="s">
        <v>79</v>
      </c>
      <c r="B13" s="58">
        <f>+'&lt;6&gt; Book Reserve Summary'!D46</f>
        <v>286.68</v>
      </c>
      <c r="C13" s="58">
        <f>+'&lt;6&gt; Book Reserve Summary'!E46</f>
        <v>938.56999999999994</v>
      </c>
      <c r="D13" s="58">
        <f>+'&lt;6&gt; Book Reserve Summary'!F46</f>
        <v>1935.6999999999998</v>
      </c>
      <c r="E13" s="58">
        <f>+'&lt;6&gt; Book Reserve Summary'!G46</f>
        <v>2139.71</v>
      </c>
      <c r="F13" s="58">
        <f>+'&lt;6&gt; Book Reserve Summary'!H46</f>
        <v>2075.7865119511998</v>
      </c>
      <c r="G13" s="58">
        <f>+'&lt;6&gt; Book Reserve Summary'!I46</f>
        <v>31166.4369276287</v>
      </c>
      <c r="H13" s="58">
        <f>+'&lt;6&gt; Book Reserve Summary'!J46</f>
        <v>26172.697258987195</v>
      </c>
      <c r="I13" s="58">
        <f>+'&lt;6&gt; Book Reserve Summary'!K46</f>
        <v>22480.474095762504</v>
      </c>
      <c r="J13" s="58">
        <f>+'&lt;6&gt; Book Reserve Summary'!L46</f>
        <v>22522.367224503701</v>
      </c>
      <c r="K13" s="58">
        <f>+'&lt;6&gt; Book Reserve Summary'!M46</f>
        <v>22537.047704564218</v>
      </c>
      <c r="L13" s="58">
        <f>+'&lt;6&gt; Book Reserve Summary'!N46</f>
        <v>22563.982387926662</v>
      </c>
      <c r="M13" s="58">
        <f>+'&lt;6&gt; Book Reserve Summary'!O46</f>
        <v>23001.767474593187</v>
      </c>
      <c r="N13" s="58">
        <f>+'&lt;6&gt; Book Reserve Summary'!P46</f>
        <v>-33373.969294380076</v>
      </c>
      <c r="O13" s="58">
        <f>+'&lt;6&gt; Book Reserve Summary'!Q46</f>
        <v>23572.938788150204</v>
      </c>
      <c r="P13" s="58">
        <f>+'&lt;6&gt; Book Reserve Summary'!R46</f>
        <v>23603.040465167258</v>
      </c>
      <c r="Q13" s="58">
        <f>+'&lt;6&gt; Book Reserve Summary'!S46</f>
        <v>23602.219877231226</v>
      </c>
      <c r="R13" s="58">
        <f>+'&lt;6&gt; Book Reserve Summary'!T46</f>
        <v>23557.867132260435</v>
      </c>
      <c r="S13" s="58">
        <f>+'&lt;6&gt; Book Reserve Summary'!U46</f>
        <v>24113.94404890493</v>
      </c>
      <c r="T13" s="58">
        <f>+'&lt;6&gt; Book Reserve Summary'!V46</f>
        <v>24773.673582450778</v>
      </c>
      <c r="U13" s="58">
        <f>+'&lt;6&gt; Book Reserve Summary'!W46</f>
        <v>24828.51112776855</v>
      </c>
      <c r="V13" s="58">
        <f>+'&lt;6&gt; Book Reserve Summary'!X46</f>
        <v>24335.989343504421</v>
      </c>
      <c r="W13" s="58">
        <f>+'&lt;6&gt; Book Reserve Summary'!Y46</f>
        <v>26794.119466118049</v>
      </c>
      <c r="X13" s="58">
        <f>+'&lt;6&gt; Book Reserve Summary'!Z46</f>
        <v>-236.43377797922585</v>
      </c>
      <c r="Y13" s="58">
        <f>+'&lt;6&gt; Book Reserve Summary'!AA46</f>
        <v>95.087980125565082</v>
      </c>
      <c r="Z13" s="58">
        <f>+'&lt;6&gt; Book Reserve Summary'!AB46</f>
        <v>63693.99043296522</v>
      </c>
      <c r="AA13" s="58">
        <f>+'&lt;6&gt; Book Reserve Summary'!AC46</f>
        <v>66.099424692045432</v>
      </c>
      <c r="AB13" s="58">
        <f>+'&lt;6&gt; Book Reserve Summary'!AD46</f>
        <v>2.8681850021821447</v>
      </c>
      <c r="AC13" s="58">
        <f>+'&lt;6&gt; Book Reserve Summary'!AE46</f>
        <v>92993.986599447089</v>
      </c>
      <c r="AD13" s="58">
        <f>+'&lt;6&gt; Book Reserve Summary'!AF46</f>
        <v>-79.595763755904045</v>
      </c>
      <c r="AE13" s="58">
        <f>+'&lt;6&gt; Book Reserve Summary'!AG46</f>
        <v>-118.38937379309209</v>
      </c>
      <c r="AF13" s="58">
        <f>+'&lt;6&gt; Book Reserve Summary'!AH46</f>
        <v>126803.31101380766</v>
      </c>
      <c r="AG13" s="58">
        <f>+'&lt;6&gt; Book Reserve Summary'!AI46</f>
        <v>40896.355108591379</v>
      </c>
      <c r="AH13" s="58">
        <f>+'&lt;6&gt; Book Reserve Summary'!AJ46</f>
        <v>145418.50012189127</v>
      </c>
      <c r="AI13" s="58">
        <f>+'&lt;6&gt; Book Reserve Summary'!AK46</f>
        <v>58226.32723208738</v>
      </c>
      <c r="AJ13" s="58">
        <f>+'&lt;6&gt; Book Reserve Summary'!AL46</f>
        <v>61543.727101014927</v>
      </c>
      <c r="AK13" s="58">
        <f>+'&lt;6&gt; Book Reserve Summary'!AM46</f>
        <v>64116.057486926788</v>
      </c>
      <c r="AL13" s="58">
        <f>+'&lt;6&gt; Book Reserve Summary'!AN46</f>
        <v>67262.740843647276</v>
      </c>
      <c r="AM13" s="58">
        <f>+'&lt;6&gt; Book Reserve Summary'!AO46</f>
        <v>74163.909824925242</v>
      </c>
      <c r="AN13" s="58">
        <f>+'&lt;6&gt; Book Reserve Summary'!AP46</f>
        <v>78712.064864331856</v>
      </c>
      <c r="AO13" s="58">
        <f>+'&lt;6&gt; Book Reserve Summary'!AQ46</f>
        <v>78781.88195219473</v>
      </c>
      <c r="AP13" s="58">
        <f>+'&lt;6&gt; Book Reserve Summary'!AR46</f>
        <v>79896.163192656124</v>
      </c>
      <c r="AQ13" s="58">
        <f>+'&lt;6&gt; Book Reserve Summary'!AS46</f>
        <v>82267.083544816589</v>
      </c>
      <c r="AR13" s="58">
        <f>+'&lt;6&gt; Book Reserve Summary'!AT46</f>
        <v>83617.755658635637</v>
      </c>
      <c r="AS13" s="58">
        <f>+'&lt;6&gt; Book Reserve Summary'!AU46</f>
        <v>83700.997582728742</v>
      </c>
      <c r="AT13" s="58">
        <f>+'&lt;6&gt; Book Reserve Summary'!AV46</f>
        <v>83776.82134575746</v>
      </c>
      <c r="AU13" s="58">
        <f>+'&lt;6&gt; Book Reserve Summary'!AW46</f>
        <v>21090.818577499827</v>
      </c>
      <c r="AV13" s="58">
        <f>+'&lt;6&gt; Book Reserve Summary'!AX46</f>
        <v>86882.348577500088</v>
      </c>
      <c r="AW13" s="58">
        <f>+'&lt;6&gt; Book Reserve Summary'!AY46</f>
        <v>88091.588577500079</v>
      </c>
      <c r="AX13" s="58">
        <f>+'&lt;6&gt; Book Reserve Summary'!AZ46</f>
        <v>89200.273703394691</v>
      </c>
      <c r="AY13" s="58">
        <f>+'&lt;6&gt; Book Reserve Summary'!BA46</f>
        <v>87996.376144615933</v>
      </c>
      <c r="AZ13" s="58">
        <f>+'&lt;6&gt; Book Reserve Summary'!BB46</f>
        <v>87987.395211620722</v>
      </c>
      <c r="BA13" s="58">
        <f>+'&lt;6&gt; Book Reserve Summary'!BC46</f>
        <v>81694.692607411649</v>
      </c>
      <c r="BB13" s="58">
        <f>+'&lt;6&gt; Book Reserve Summary'!BD46</f>
        <v>75213.885364405811</v>
      </c>
      <c r="BC13" s="58">
        <f>+'&lt;6&gt; Book Reserve Summary'!BE46</f>
        <v>68413.714457956608</v>
      </c>
      <c r="BD13" s="58">
        <f>+'&lt;6&gt; Book Reserve Summary'!BF46</f>
        <v>61529.948400596157</v>
      </c>
      <c r="BE13" s="58">
        <f>+'&lt;6&gt; Book Reserve Summary'!BG46</f>
        <v>219387.82571949996</v>
      </c>
      <c r="BF13" s="58">
        <f>+'&lt;6&gt; Book Reserve Summary'!BH46</f>
        <v>97593.735719499644</v>
      </c>
      <c r="BG13" s="58">
        <f>+'&lt;6&gt; Book Reserve Summary'!BI46</f>
        <v>91661.415719499346</v>
      </c>
      <c r="BH13" s="58">
        <f>+'&lt;6&gt; Book Reserve Summary'!BJ46</f>
        <v>94503.523144840263</v>
      </c>
      <c r="BI13" s="58">
        <f>+'&lt;6&gt; Book Reserve Summary'!BK46</f>
        <v>96836.842779721599</v>
      </c>
      <c r="BJ13" s="58">
        <f>+'&lt;6&gt; Book Reserve Summary'!BL46</f>
        <v>98433.480514688417</v>
      </c>
      <c r="BK13" s="58">
        <f>+'&lt;6&gt; Book Reserve Summary'!BM46</f>
        <v>99677.037331277505</v>
      </c>
      <c r="BL13" s="58">
        <f>+'&lt;6&gt; Book Reserve Summary'!BN46</f>
        <v>100715.95272816112</v>
      </c>
      <c r="BM13" s="58">
        <f>+'&lt;6&gt; Book Reserve Summary'!BO46</f>
        <v>101515.67440884747</v>
      </c>
      <c r="BN13" s="58">
        <f>+'&lt;6&gt; Book Reserve Summary'!BP46</f>
        <v>102070.42264940497</v>
      </c>
      <c r="BO13" s="58">
        <f>+'&lt;6&gt; Book Reserve Summary'!BQ46</f>
        <v>102431.35093763284</v>
      </c>
      <c r="BP13" s="58">
        <f>+'&lt;6&gt; Book Reserve Summary'!BR46</f>
        <v>102679.28607414756</v>
      </c>
      <c r="BQ13" s="58">
        <f>+'&lt;6&gt; Book Reserve Summary'!BS46</f>
        <v>100474.88625408895</v>
      </c>
      <c r="BR13" s="58">
        <f>+'&lt;6&gt; Book Reserve Summary'!BT46</f>
        <v>84063.403711691033</v>
      </c>
      <c r="BS13" s="58">
        <f>+'&lt;6&gt; Book Reserve Summary'!BU46</f>
        <v>84132.430265410803</v>
      </c>
      <c r="BT13" s="58">
        <f>+'&lt;6&gt; Book Reserve Summary'!BV46</f>
        <v>84172.671364239883</v>
      </c>
      <c r="BU13" s="58">
        <f>+'&lt;6&gt; Book Reserve Summary'!BW46</f>
        <v>84196.131119184196</v>
      </c>
      <c r="BV13" s="58">
        <f>+'&lt;6&gt; Book Reserve Summary'!BX46</f>
        <v>84209.807686626911</v>
      </c>
      <c r="BW13" s="58">
        <f>+'&lt;6&gt; Book Reserve Summary'!BY46</f>
        <v>84217.780851624906</v>
      </c>
      <c r="BX13" s="58">
        <f>+'&lt;6&gt; Book Reserve Summary'!BZ46</f>
        <v>84222.429047186859</v>
      </c>
      <c r="BY13" s="58">
        <f>+'&lt;6&gt; Book Reserve Summary'!CA46</f>
        <v>84225.138852138072</v>
      </c>
      <c r="BZ13" s="58">
        <f>+'&lt;6&gt; Book Reserve Summary'!CB46</f>
        <v>84226.718614170328</v>
      </c>
      <c r="CA13" s="58">
        <f>+'&lt;6&gt; Book Reserve Summary'!CC46</f>
        <v>84227.639583806507</v>
      </c>
      <c r="CB13" s="58">
        <f>+'&lt;6&gt; Book Reserve Summary'!CD46</f>
        <v>84228.176490666345</v>
      </c>
      <c r="CC13" s="58">
        <f>+'&lt;6&gt; Book Reserve Summary'!CE46</f>
        <v>84228.489496615715</v>
      </c>
      <c r="CD13" s="58">
        <f>+'&lt;6&gt; Book Reserve Summary'!CF46</f>
        <v>84228.671972817741</v>
      </c>
      <c r="CE13" s="58">
        <f>+'&lt;6&gt; Book Reserve Summary'!CG46</f>
        <v>84228.778352789581</v>
      </c>
      <c r="CF13" s="58">
        <f>+'&lt;6&gt; Book Reserve Summary'!CH46</f>
        <v>84228.840370183811</v>
      </c>
      <c r="CG13" s="58">
        <f>+'&lt;6&gt; Book Reserve Summary'!CI46</f>
        <v>84228.876525081694</v>
      </c>
      <c r="CH13" s="58">
        <f>+'&lt;6&gt; Book Reserve Summary'!CJ46</f>
        <v>84228.897602666169</v>
      </c>
      <c r="CI13" s="58">
        <f>+'&lt;6&gt; Book Reserve Summary'!CK46</f>
        <v>84228.909890472889</v>
      </c>
      <c r="CJ13" s="58">
        <f>+'&lt;6&gt; Book Reserve Summary'!CL46</f>
        <v>84228.917054019868</v>
      </c>
      <c r="CK13" s="58">
        <f>+'&lt;6&gt; Book Reserve Summary'!CM46</f>
        <v>84228.921230223961</v>
      </c>
      <c r="CL13" s="58">
        <f>+'&lt;6&gt; Book Reserve Summary'!CN46</f>
        <v>84228.923664866947</v>
      </c>
      <c r="CM13" s="58">
        <f>+'&lt;6&gt; Book Reserve Summary'!CO46</f>
        <v>84228.925084215589</v>
      </c>
      <c r="CN13" s="58">
        <f>+'&lt;6&gt; Book Reserve Summary'!CP46</f>
        <v>84228.925911666825</v>
      </c>
      <c r="CO13" s="58">
        <f>+'&lt;6&gt; Book Reserve Summary'!CQ46</f>
        <v>84228.926394055597</v>
      </c>
      <c r="CP13" s="58">
        <f>+'&lt;6&gt; Book Reserve Summary'!CR46</f>
        <v>84228.926675276831</v>
      </c>
      <c r="CQ13" s="58">
        <f>+'&lt;6&gt; Book Reserve Summary'!CS46</f>
        <v>84228.926839224994</v>
      </c>
      <c r="CR13" s="58">
        <f>+'&lt;6&gt; Book Reserve Summary'!CT46</f>
        <v>84228.926934802905</v>
      </c>
      <c r="CS13" s="58">
        <f>+'&lt;6&gt; Book Reserve Summary'!CU46</f>
        <v>84228.926990520209</v>
      </c>
      <c r="CT13" s="58">
        <f>+'&lt;6&gt; Book Reserve Summary'!CV46</f>
        <v>84228.927023006603</v>
      </c>
      <c r="CU13" s="57"/>
      <c r="CV13" s="58">
        <f>+SUM($B13:CU13)</f>
        <v>6327555.3059068751</v>
      </c>
      <c r="CW13" s="142">
        <f>+CV13-'&lt;6&gt; Book Reserve Summary'!CV44</f>
        <v>0</v>
      </c>
    </row>
    <row r="14" spans="1:101" ht="14.45" customHeight="1">
      <c r="A14" s="80" t="s">
        <v>126</v>
      </c>
      <c r="B14" s="58">
        <f>+'&lt;7&gt; Book Depr Solar ITC Basis'!E110</f>
        <v>0</v>
      </c>
      <c r="C14" s="58">
        <f>+'&lt;7&gt; Book Depr Solar ITC Basis'!F110</f>
        <v>-135.00485416666669</v>
      </c>
      <c r="D14" s="58">
        <f>+'&lt;7&gt; Book Depr Solar ITC Basis'!G110</f>
        <v>-279.59601458333339</v>
      </c>
      <c r="E14" s="58">
        <f>+'&lt;7&gt; Book Depr Solar ITC Basis'!H110</f>
        <v>-296.40126250000003</v>
      </c>
      <c r="F14" s="58">
        <f>+'&lt;7&gt; Book Depr Solar ITC Basis'!I110</f>
        <v>-303.64825208333332</v>
      </c>
      <c r="G14" s="58">
        <f>+'&lt;7&gt; Book Depr Solar ITC Basis'!J110</f>
        <v>-411.71061041666667</v>
      </c>
      <c r="H14" s="58">
        <f>+'&lt;7&gt; Book Depr Solar ITC Basis'!K110</f>
        <v>-521.00560833333338</v>
      </c>
      <c r="I14" s="58">
        <f>+'&lt;7&gt; Book Depr Solar ITC Basis'!L110</f>
        <v>-528.51773958333342</v>
      </c>
      <c r="J14" s="58">
        <f>+'&lt;7&gt; Book Depr Solar ITC Basis'!M110</f>
        <v>-534.8905666666667</v>
      </c>
      <c r="K14" s="58">
        <f>+'&lt;7&gt; Book Depr Solar ITC Basis'!N110</f>
        <v>-537.10471250000001</v>
      </c>
      <c r="L14" s="58">
        <f>+'&lt;7&gt; Book Depr Solar ITC Basis'!O110</f>
        <v>-541.0959458333333</v>
      </c>
      <c r="M14" s="58">
        <f>+'&lt;7&gt; Book Depr Solar ITC Basis'!P110</f>
        <v>-607.58721041666649</v>
      </c>
      <c r="N14" s="58">
        <f>+'&lt;7&gt; Book Depr Solar ITC Basis'!Q110</f>
        <v>-672.5077624999999</v>
      </c>
      <c r="O14" s="58">
        <f>+'&lt;7&gt; Book Depr Solar ITC Basis'!R110</f>
        <v>-677.19942708333326</v>
      </c>
      <c r="P14" s="58">
        <f>+'&lt;7&gt; Book Depr Solar ITC Basis'!S110</f>
        <v>-681.56333333333339</v>
      </c>
      <c r="Q14" s="58">
        <f>+'&lt;7&gt; Book Depr Solar ITC Basis'!T110</f>
        <v>-681.56333333333339</v>
      </c>
      <c r="R14" s="58">
        <f>+'&lt;7&gt; Book Depr Solar ITC Basis'!U110</f>
        <v>-684.01549791666673</v>
      </c>
      <c r="S14" s="58">
        <f>+'&lt;7&gt; Book Depr Solar ITC Basis'!V110</f>
        <v>-757.97554999999988</v>
      </c>
      <c r="T14" s="58">
        <f>+'&lt;7&gt; Book Depr Solar ITC Basis'!W110</f>
        <v>-846.09427083333333</v>
      </c>
      <c r="U14" s="58">
        <f>+'&lt;7&gt; Book Depr Solar ITC Basis'!X110</f>
        <v>-863.5213</v>
      </c>
      <c r="V14" s="58">
        <f>+'&lt;7&gt; Book Depr Solar ITC Basis'!Y110</f>
        <v>-1007.2610833333333</v>
      </c>
      <c r="W14" s="58">
        <f>+'&lt;7&gt; Book Depr Solar ITC Basis'!Z110</f>
        <v>-1154.9580624999999</v>
      </c>
      <c r="X14" s="58">
        <f>+'&lt;7&gt; Book Depr Solar ITC Basis'!AA110</f>
        <v>-1159.7314541666665</v>
      </c>
      <c r="Y14" s="58">
        <f>+'&lt;7&gt; Book Depr Solar ITC Basis'!AB110</f>
        <v>-1159.7314541666665</v>
      </c>
      <c r="Z14" s="58">
        <f>+'&lt;7&gt; Book Depr Solar ITC Basis'!AC110</f>
        <v>-1271.6390354166665</v>
      </c>
      <c r="AA14" s="58">
        <f>+'&lt;7&gt; Book Depr Solar ITC Basis'!AD110</f>
        <v>-1382.0065916666665</v>
      </c>
      <c r="AB14" s="58">
        <f>+'&lt;7&gt; Book Depr Solar ITC Basis'!AE110</f>
        <v>-1379.9380020833332</v>
      </c>
      <c r="AC14" s="58">
        <f>+'&lt;7&gt; Book Depr Solar ITC Basis'!AF110</f>
        <v>-2153.4936541666666</v>
      </c>
      <c r="AD14" s="58">
        <f>+'&lt;7&gt; Book Depr Solar ITC Basis'!AG110</f>
        <v>-2927.4402250000003</v>
      </c>
      <c r="AE14" s="58">
        <f>+'&lt;7&gt; Book Depr Solar ITC Basis'!AH110</f>
        <v>-2927.0714708333335</v>
      </c>
      <c r="AF14" s="58">
        <f>+'&lt;7&gt; Book Depr Solar ITC Basis'!AI110</f>
        <v>-3609.5836104166669</v>
      </c>
      <c r="AG14" s="58">
        <f>+'&lt;7&gt; Book Depr Solar ITC Basis'!AJ110</f>
        <v>-4449.0873270833335</v>
      </c>
      <c r="AH14" s="58">
        <f>+'&lt;7&gt; Book Depr Solar ITC Basis'!AK110</f>
        <v>-5155.8048895833344</v>
      </c>
      <c r="AI14" s="58">
        <f>+'&lt;7&gt; Book Depr Solar ITC Basis'!AL110</f>
        <v>-5877.3630937500011</v>
      </c>
      <c r="AJ14" s="58">
        <f>+'&lt;7&gt; Book Depr Solar ITC Basis'!AM110</f>
        <v>-6343.2275854166664</v>
      </c>
      <c r="AK14" s="58">
        <f>+'&lt;7&gt; Book Depr Solar ITC Basis'!AN110</f>
        <v>-6764.367362500001</v>
      </c>
      <c r="AL14" s="58">
        <f>+'&lt;7&gt; Book Depr Solar ITC Basis'!AO110</f>
        <v>-7239.7254791666674</v>
      </c>
      <c r="AM14" s="58">
        <f>+'&lt;7&gt; Book Depr Solar ITC Basis'!AP110</f>
        <v>-7915.3696375</v>
      </c>
      <c r="AN14" s="58">
        <f>+'&lt;7&gt; Book Depr Solar ITC Basis'!AQ110</f>
        <v>-7923.7238854166671</v>
      </c>
      <c r="AO14" s="58">
        <f>+'&lt;7&gt; Book Depr Solar ITC Basis'!AR110</f>
        <v>-7930.6656395833324</v>
      </c>
      <c r="AP14" s="58">
        <f>+'&lt;7&gt; Book Depr Solar ITC Basis'!AS110</f>
        <v>-8101.2716500000006</v>
      </c>
      <c r="AQ14" s="58">
        <f>+'&lt;7&gt; Book Depr Solar ITC Basis'!AT110</f>
        <v>-8291.1608104166662</v>
      </c>
      <c r="AR14" s="58">
        <f>+'&lt;7&gt; Book Depr Solar ITC Basis'!AU110</f>
        <v>-8310.8128312499994</v>
      </c>
      <c r="AS14" s="58">
        <f>+'&lt;7&gt; Book Depr Solar ITC Basis'!AV110</f>
        <v>-8312.7895104166655</v>
      </c>
      <c r="AT14" s="58">
        <f>+'&lt;7&gt; Book Depr Solar ITC Basis'!AW110</f>
        <v>-8331.0505541666662</v>
      </c>
      <c r="AU14" s="58">
        <f>+'&lt;7&gt; Book Depr Solar ITC Basis'!AX110</f>
        <v>-8482.0306604166672</v>
      </c>
      <c r="AV14" s="58">
        <f>+'&lt;7&gt; Book Depr Solar ITC Basis'!AY110</f>
        <v>-8633.8157895833356</v>
      </c>
      <c r="AW14" s="58">
        <f>+'&lt;7&gt; Book Depr Solar ITC Basis'!AZ110</f>
        <v>-8670.7464750000036</v>
      </c>
      <c r="AX14" s="58">
        <f>+'&lt;7&gt; Book Depr Solar ITC Basis'!BA110</f>
        <v>-8670.7464750000036</v>
      </c>
      <c r="AY14" s="58">
        <f>+'&lt;7&gt; Book Depr Solar ITC Basis'!BB110</f>
        <v>-10450.24919166667</v>
      </c>
      <c r="AZ14" s="58">
        <f>+'&lt;7&gt; Book Depr Solar ITC Basis'!BC110</f>
        <v>-10453.183697916667</v>
      </c>
      <c r="BA14" s="58">
        <f>+'&lt;7&gt; Book Depr Solar ITC Basis'!BD110</f>
        <v>-10514.713385416666</v>
      </c>
      <c r="BB14" s="58">
        <f>+'&lt;7&gt; Book Depr Solar ITC Basis'!BE110</f>
        <v>-10578.656162499999</v>
      </c>
      <c r="BC14" s="58">
        <f>+'&lt;7&gt; Book Depr Solar ITC Basis'!BF110</f>
        <v>-10584.003758333334</v>
      </c>
      <c r="BD14" s="58">
        <f>+'&lt;7&gt; Book Depr Solar ITC Basis'!BG110</f>
        <v>-10585.042297916667</v>
      </c>
      <c r="BE14" s="58">
        <f>+'&lt;7&gt; Book Depr Solar ITC Basis'!BH110</f>
        <v>-10586.0808375</v>
      </c>
      <c r="BF14" s="58">
        <f>+'&lt;7&gt; Book Depr Solar ITC Basis'!BI110</f>
        <v>-10676.951572916665</v>
      </c>
      <c r="BG14" s="58">
        <f>+'&lt;7&gt; Book Depr Solar ITC Basis'!BJ110</f>
        <v>-10862.694735416666</v>
      </c>
      <c r="BH14" s="58">
        <f>+'&lt;7&gt; Book Depr Solar ITC Basis'!BK110</f>
        <v>-11165.645933532182</v>
      </c>
      <c r="BI14" s="58">
        <f>+'&lt;7&gt; Book Depr Solar ITC Basis'!BL110</f>
        <v>-11511.835790339508</v>
      </c>
      <c r="BJ14" s="58">
        <f>+'&lt;7&gt; Book Depr Solar ITC Basis'!BM110</f>
        <v>-11748.725661996283</v>
      </c>
      <c r="BK14" s="58">
        <f>+'&lt;7&gt; Book Depr Solar ITC Basis'!BN110</f>
        <v>-11834.450854837169</v>
      </c>
      <c r="BL14" s="58">
        <f>+'&lt;7&gt; Book Depr Solar ITC Basis'!BO110</f>
        <v>-11988.59260511657</v>
      </c>
      <c r="BM14" s="58">
        <f>+'&lt;7&gt; Book Depr Solar ITC Basis'!BP110</f>
        <v>-12107.245673467563</v>
      </c>
      <c r="BN14" s="58">
        <f>+'&lt;7&gt; Book Depr Solar ITC Basis'!BQ110</f>
        <v>-12189.552534084474</v>
      </c>
      <c r="BO14" s="58">
        <f>+'&lt;7&gt; Book Depr Solar ITC Basis'!BR110</f>
        <v>-12243.102725216204</v>
      </c>
      <c r="BP14" s="58">
        <f>+'&lt;7&gt; Book Depr Solar ITC Basis'!BS110</f>
        <v>-12279.888353779221</v>
      </c>
      <c r="BQ14" s="58">
        <f>+'&lt;7&gt; Book Depr Solar ITC Basis'!BT110</f>
        <v>-12306.291694027717</v>
      </c>
      <c r="BR14" s="58">
        <f>+'&lt;7&gt; Book Depr Solar ITC Basis'!BU110</f>
        <v>-12323.858898419638</v>
      </c>
      <c r="BS14" s="58">
        <f>+'&lt;7&gt; Book Depr Solar ITC Basis'!BV110</f>
        <v>-12334.100226864768</v>
      </c>
      <c r="BT14" s="58">
        <f>+'&lt;7&gt; Book Depr Solar ITC Basis'!BW110</f>
        <v>-12340.070716305261</v>
      </c>
      <c r="BU14" s="58">
        <f>+'&lt;7&gt; Book Depr Solar ITC Basis'!BX110</f>
        <v>-12343.551392113101</v>
      </c>
      <c r="BV14" s="58">
        <f>+'&lt;7&gt; Book Depr Solar ITC Basis'!BY110</f>
        <v>-12345.58055642199</v>
      </c>
      <c r="BW14" s="58">
        <f>+'&lt;7&gt; Book Depr Solar ITC Basis'!BZ110</f>
        <v>-12346.763518587901</v>
      </c>
      <c r="BX14" s="58">
        <f>+'&lt;7&gt; Book Depr Solar ITC Basis'!CA110</f>
        <v>-12347.453161846384</v>
      </c>
      <c r="BY14" s="58">
        <f>+'&lt;7&gt; Book Depr Solar ITC Basis'!CB110</f>
        <v>-12347.855210058638</v>
      </c>
      <c r="BZ14" s="58">
        <f>+'&lt;7&gt; Book Depr Solar ITC Basis'!CC110</f>
        <v>-12348.089596116923</v>
      </c>
      <c r="CA14" s="58">
        <f>+'&lt;7&gt; Book Depr Solar ITC Basis'!CD110</f>
        <v>-12348.226238496227</v>
      </c>
      <c r="CB14" s="58">
        <f>+'&lt;7&gt; Book Depr Solar ITC Basis'!CE110</f>
        <v>-12348.305898267625</v>
      </c>
      <c r="CC14" s="58">
        <f>+'&lt;7&gt; Book Depr Solar ITC Basis'!CF110</f>
        <v>-12348.352338319472</v>
      </c>
      <c r="CD14" s="58">
        <f>+'&lt;7&gt; Book Depr Solar ITC Basis'!CG110</f>
        <v>-12348.379411939915</v>
      </c>
      <c r="CE14" s="58">
        <f>+'&lt;7&gt; Book Depr Solar ITC Basis'!CH110</f>
        <v>-12348.39519531859</v>
      </c>
      <c r="CF14" s="58">
        <f>+'&lt;7&gt; Book Depr Solar ITC Basis'!CI110</f>
        <v>-12348.404396712356</v>
      </c>
      <c r="CG14" s="58">
        <f>+'&lt;7&gt; Book Depr Solar ITC Basis'!CJ110</f>
        <v>-12348.4097609407</v>
      </c>
      <c r="CH14" s="58">
        <f>+'&lt;7&gt; Book Depr Solar ITC Basis'!CK110</f>
        <v>-12348.412888178425</v>
      </c>
      <c r="CI14" s="58">
        <f>+'&lt;7&gt; Book Depr Solar ITC Basis'!CL110</f>
        <v>-12348.414039877756</v>
      </c>
      <c r="CJ14" s="58">
        <f>+'&lt;7&gt; Book Depr Solar ITC Basis'!CM110</f>
        <v>-12348.414039877756</v>
      </c>
      <c r="CK14" s="58">
        <f>+'&lt;7&gt; Book Depr Solar ITC Basis'!CN110</f>
        <v>-12348.414039877756</v>
      </c>
      <c r="CL14" s="58">
        <f>+'&lt;7&gt; Book Depr Solar ITC Basis'!CO110</f>
        <v>-12348.414039877756</v>
      </c>
      <c r="CM14" s="58">
        <f>+'&lt;7&gt; Book Depr Solar ITC Basis'!CP110</f>
        <v>-12348.414039877756</v>
      </c>
      <c r="CN14" s="58">
        <f>+'&lt;7&gt; Book Depr Solar ITC Basis'!CQ110</f>
        <v>-12348.414039877756</v>
      </c>
      <c r="CO14" s="58">
        <f>+'&lt;7&gt; Book Depr Solar ITC Basis'!CR110</f>
        <v>-12348.414039877756</v>
      </c>
      <c r="CP14" s="58">
        <f>+'&lt;7&gt; Book Depr Solar ITC Basis'!CS110</f>
        <v>-12348.414039877756</v>
      </c>
      <c r="CQ14" s="58">
        <f>+'&lt;7&gt; Book Depr Solar ITC Basis'!CT110</f>
        <v>-12348.414039877756</v>
      </c>
      <c r="CR14" s="58">
        <f>+'&lt;7&gt; Book Depr Solar ITC Basis'!CU110</f>
        <v>-12348.414039877756</v>
      </c>
      <c r="CS14" s="58">
        <f>+'&lt;7&gt; Book Depr Solar ITC Basis'!CV110</f>
        <v>-12348.414039877756</v>
      </c>
      <c r="CT14" s="58">
        <f>+'&lt;7&gt; Book Depr Solar ITC Basis'!CW110</f>
        <v>-12348.414039877756</v>
      </c>
      <c r="CU14" s="62"/>
      <c r="CV14" s="58">
        <f>+SUM($B14:CU14)</f>
        <v>-738809.70290150389</v>
      </c>
      <c r="CW14" s="142">
        <f>+CV14-'&lt;7&gt; Book Depr Solar ITC Basis'!CX110</f>
        <v>1.0477378964424133E-9</v>
      </c>
    </row>
    <row r="15" spans="1:101" ht="14.45" customHeight="1">
      <c r="A15" s="80" t="s">
        <v>81</v>
      </c>
      <c r="B15" s="62">
        <f>-+'&lt;4&gt;Tax Depreciation Calculation'!F74</f>
        <v>-12076.344374999999</v>
      </c>
      <c r="C15" s="62">
        <f>-+'&lt;4&gt;Tax Depreciation Calculation'!$G$74/12</f>
        <v>-132916.4284275375</v>
      </c>
      <c r="D15" s="62">
        <f>-+'&lt;4&gt;Tax Depreciation Calculation'!$G$74/12</f>
        <v>-132916.4284275375</v>
      </c>
      <c r="E15" s="62">
        <f>-+'&lt;4&gt;Tax Depreciation Calculation'!$G$74/12</f>
        <v>-132916.4284275375</v>
      </c>
      <c r="F15" s="62">
        <f>-+'&lt;4&gt;Tax Depreciation Calculation'!$G$74/12</f>
        <v>-132916.4284275375</v>
      </c>
      <c r="G15" s="62">
        <f>-+'&lt;4&gt;Tax Depreciation Calculation'!$G$74/12</f>
        <v>-132916.4284275375</v>
      </c>
      <c r="H15" s="62">
        <f>-+'&lt;4&gt;Tax Depreciation Calculation'!$G$74/12</f>
        <v>-132916.4284275375</v>
      </c>
      <c r="I15" s="62">
        <f>-+'&lt;4&gt;Tax Depreciation Calculation'!$G$74/12</f>
        <v>-132916.4284275375</v>
      </c>
      <c r="J15" s="62">
        <f>-+'&lt;4&gt;Tax Depreciation Calculation'!$G$74/12</f>
        <v>-132916.4284275375</v>
      </c>
      <c r="K15" s="62">
        <f>-+'&lt;4&gt;Tax Depreciation Calculation'!$G$74/12</f>
        <v>-132916.4284275375</v>
      </c>
      <c r="L15" s="62">
        <f>-+'&lt;4&gt;Tax Depreciation Calculation'!$G$74/12</f>
        <v>-132916.4284275375</v>
      </c>
      <c r="M15" s="62">
        <f>-+'&lt;4&gt;Tax Depreciation Calculation'!$G$74/12</f>
        <v>-132916.4284275375</v>
      </c>
      <c r="N15" s="62">
        <f>-+'&lt;4&gt;Tax Depreciation Calculation'!$G$74/12</f>
        <v>-132916.4284275375</v>
      </c>
      <c r="O15" s="62">
        <f>-+'&lt;4&gt;Tax Depreciation Calculation'!$H$74/12</f>
        <v>-112584.22956354583</v>
      </c>
      <c r="P15" s="62">
        <f>-+'&lt;4&gt;Tax Depreciation Calculation'!$H$74/12</f>
        <v>-112584.22956354583</v>
      </c>
      <c r="Q15" s="62">
        <f>-+'&lt;4&gt;Tax Depreciation Calculation'!$H$74/12</f>
        <v>-112584.22956354583</v>
      </c>
      <c r="R15" s="62">
        <f>-+'&lt;4&gt;Tax Depreciation Calculation'!$H$74/12</f>
        <v>-112584.22956354583</v>
      </c>
      <c r="S15" s="62">
        <f>-+'&lt;4&gt;Tax Depreciation Calculation'!$H$74/12</f>
        <v>-112584.22956354583</v>
      </c>
      <c r="T15" s="62">
        <f>-+'&lt;4&gt;Tax Depreciation Calculation'!$H$74/12</f>
        <v>-112584.22956354583</v>
      </c>
      <c r="U15" s="62">
        <f>-+'&lt;4&gt;Tax Depreciation Calculation'!$H$74/12</f>
        <v>-112584.22956354583</v>
      </c>
      <c r="V15" s="62">
        <f>-+'&lt;4&gt;Tax Depreciation Calculation'!$H$74/12</f>
        <v>-112584.22956354583</v>
      </c>
      <c r="W15" s="62">
        <f>-+'&lt;4&gt;Tax Depreciation Calculation'!$H$74/12</f>
        <v>-112584.22956354583</v>
      </c>
      <c r="X15" s="62">
        <f>-+'&lt;4&gt;Tax Depreciation Calculation'!$H$74/12</f>
        <v>-112584.22956354583</v>
      </c>
      <c r="Y15" s="62">
        <f>-+'&lt;4&gt;Tax Depreciation Calculation'!$H$74/12</f>
        <v>-112584.22956354583</v>
      </c>
      <c r="Z15" s="62">
        <f>-+'&lt;4&gt;Tax Depreciation Calculation'!$H$74/12</f>
        <v>-112584.22956354583</v>
      </c>
      <c r="AA15" s="62">
        <f>-+'&lt;4&gt;Tax Depreciation Calculation'!$I$74/12</f>
        <v>-248533.51998991671</v>
      </c>
      <c r="AB15" s="62">
        <f>-+'&lt;4&gt;Tax Depreciation Calculation'!$I$74/12</f>
        <v>-248533.51998991671</v>
      </c>
      <c r="AC15" s="62">
        <f>-+'&lt;4&gt;Tax Depreciation Calculation'!$I$74/12</f>
        <v>-248533.51998991671</v>
      </c>
      <c r="AD15" s="62">
        <f>-+'&lt;4&gt;Tax Depreciation Calculation'!$I$74/12</f>
        <v>-248533.51998991671</v>
      </c>
      <c r="AE15" s="62">
        <f>-+'&lt;4&gt;Tax Depreciation Calculation'!$I$74/12</f>
        <v>-248533.51998991671</v>
      </c>
      <c r="AF15" s="62">
        <f>-+'&lt;4&gt;Tax Depreciation Calculation'!$I$74/12</f>
        <v>-248533.51998991671</v>
      </c>
      <c r="AG15" s="62">
        <f>-+'&lt;4&gt;Tax Depreciation Calculation'!$I$74/12</f>
        <v>-248533.51998991671</v>
      </c>
      <c r="AH15" s="62">
        <f>-+'&lt;4&gt;Tax Depreciation Calculation'!$I$74/12</f>
        <v>-248533.51998991671</v>
      </c>
      <c r="AI15" s="62">
        <f>-+'&lt;4&gt;Tax Depreciation Calculation'!$I$74/12</f>
        <v>-248533.51998991671</v>
      </c>
      <c r="AJ15" s="62">
        <f>-+'&lt;4&gt;Tax Depreciation Calculation'!$I$74/12</f>
        <v>-248533.51998991671</v>
      </c>
      <c r="AK15" s="62">
        <f>-+'&lt;4&gt;Tax Depreciation Calculation'!$I$74/12</f>
        <v>-248533.51998991671</v>
      </c>
      <c r="AL15" s="62">
        <f>-+'&lt;4&gt;Tax Depreciation Calculation'!$I$74/12</f>
        <v>-248533.51998991671</v>
      </c>
      <c r="AM15" s="62">
        <f>-+'&lt;4&gt;Tax Depreciation Calculation'!$J$74/12</f>
        <v>-457068.4504851501</v>
      </c>
      <c r="AN15" s="62">
        <f>-+'&lt;4&gt;Tax Depreciation Calculation'!$J$74/12</f>
        <v>-457068.4504851501</v>
      </c>
      <c r="AO15" s="62">
        <f>-+'&lt;4&gt;Tax Depreciation Calculation'!$J$74/12</f>
        <v>-457068.4504851501</v>
      </c>
      <c r="AP15" s="62">
        <f>-+'&lt;4&gt;Tax Depreciation Calculation'!$J$74/12</f>
        <v>-457068.4504851501</v>
      </c>
      <c r="AQ15" s="62">
        <f>-+'&lt;4&gt;Tax Depreciation Calculation'!$J$74/12</f>
        <v>-457068.4504851501</v>
      </c>
      <c r="AR15" s="62">
        <f>-+'&lt;4&gt;Tax Depreciation Calculation'!$J$74/12</f>
        <v>-457068.4504851501</v>
      </c>
      <c r="AS15" s="62">
        <f>-+'&lt;4&gt;Tax Depreciation Calculation'!$J$74/12</f>
        <v>-457068.4504851501</v>
      </c>
      <c r="AT15" s="62">
        <f>-+'&lt;4&gt;Tax Depreciation Calculation'!$J$74/12</f>
        <v>-457068.4504851501</v>
      </c>
      <c r="AU15" s="62">
        <f>-+'&lt;4&gt;Tax Depreciation Calculation'!$J$74/12</f>
        <v>-457068.4504851501</v>
      </c>
      <c r="AV15" s="62">
        <f>-+'&lt;4&gt;Tax Depreciation Calculation'!$J$74/12</f>
        <v>-457068.4504851501</v>
      </c>
      <c r="AW15" s="62">
        <f>-+'&lt;4&gt;Tax Depreciation Calculation'!$J$74/12</f>
        <v>-457068.4504851501</v>
      </c>
      <c r="AX15" s="62">
        <f>-+'&lt;4&gt;Tax Depreciation Calculation'!$J$74/12</f>
        <v>-457068.4504851501</v>
      </c>
      <c r="AY15" s="62">
        <f>-+'&lt;4&gt;Tax Depreciation Calculation'!$K$74/12</f>
        <v>-419983.77674292022</v>
      </c>
      <c r="AZ15" s="62">
        <f>-+'&lt;4&gt;Tax Depreciation Calculation'!$K$74/12</f>
        <v>-419983.77674292022</v>
      </c>
      <c r="BA15" s="62">
        <f>-+'&lt;4&gt;Tax Depreciation Calculation'!$K$74/12</f>
        <v>-419983.77674292022</v>
      </c>
      <c r="BB15" s="62">
        <f>-+'&lt;4&gt;Tax Depreciation Calculation'!$K$74/12</f>
        <v>-419983.77674292022</v>
      </c>
      <c r="BC15" s="62">
        <f>-+'&lt;4&gt;Tax Depreciation Calculation'!$K$74/12</f>
        <v>-419983.77674292022</v>
      </c>
      <c r="BD15" s="62">
        <f>-+'&lt;4&gt;Tax Depreciation Calculation'!$K$74/12</f>
        <v>-419983.77674292022</v>
      </c>
      <c r="BE15" s="62">
        <f>-+'&lt;4&gt;Tax Depreciation Calculation'!$K$74/12</f>
        <v>-419983.77674292022</v>
      </c>
      <c r="BF15" s="62">
        <f>-+'&lt;4&gt;Tax Depreciation Calculation'!$K$74/12</f>
        <v>-419983.77674292022</v>
      </c>
      <c r="BG15" s="62">
        <f>-+'&lt;4&gt;Tax Depreciation Calculation'!$K$74/12</f>
        <v>-419983.77674292022</v>
      </c>
      <c r="BH15" s="62">
        <f>-+'&lt;4&gt;Tax Depreciation Calculation'!$K$74/12</f>
        <v>-419983.77674292022</v>
      </c>
      <c r="BI15" s="62">
        <f>-+'&lt;4&gt;Tax Depreciation Calculation'!$K$74/12</f>
        <v>-419983.77674292022</v>
      </c>
      <c r="BJ15" s="62">
        <f>-+'&lt;4&gt;Tax Depreciation Calculation'!$K$74/12</f>
        <v>-419983.77674292022</v>
      </c>
      <c r="BK15" s="62">
        <f>-+'&lt;4&gt;Tax Depreciation Calculation'!$L$74/12</f>
        <v>-322172.38607591437</v>
      </c>
      <c r="BL15" s="62">
        <f>-+'&lt;4&gt;Tax Depreciation Calculation'!$L$74/12</f>
        <v>-322172.38607591437</v>
      </c>
      <c r="BM15" s="62">
        <f>-+'&lt;4&gt;Tax Depreciation Calculation'!$L$74/12</f>
        <v>-322172.38607591437</v>
      </c>
      <c r="BN15" s="62">
        <f>-+'&lt;4&gt;Tax Depreciation Calculation'!$L$74/12</f>
        <v>-322172.38607591437</v>
      </c>
      <c r="BO15" s="62">
        <f>-+'&lt;4&gt;Tax Depreciation Calculation'!$L$74/12</f>
        <v>-322172.38607591437</v>
      </c>
      <c r="BP15" s="62">
        <f>-+'&lt;4&gt;Tax Depreciation Calculation'!$L$74/12</f>
        <v>-322172.38607591437</v>
      </c>
      <c r="BQ15" s="62">
        <f>-+'&lt;4&gt;Tax Depreciation Calculation'!$L$74/12</f>
        <v>-322172.38607591437</v>
      </c>
      <c r="BR15" s="62">
        <f>-+'&lt;4&gt;Tax Depreciation Calculation'!$L$74/12</f>
        <v>-322172.38607591437</v>
      </c>
      <c r="BS15" s="62">
        <f>-+'&lt;4&gt;Tax Depreciation Calculation'!$L$74/12</f>
        <v>-322172.38607591437</v>
      </c>
      <c r="BT15" s="62">
        <f>-+'&lt;4&gt;Tax Depreciation Calculation'!$L$74/12</f>
        <v>-322172.38607591437</v>
      </c>
      <c r="BU15" s="62">
        <f>-+'&lt;4&gt;Tax Depreciation Calculation'!$L$74/12</f>
        <v>-322172.38607591437</v>
      </c>
      <c r="BV15" s="62">
        <f>-+'&lt;4&gt;Tax Depreciation Calculation'!$L$74/12</f>
        <v>-322172.38607591437</v>
      </c>
      <c r="BW15" s="62">
        <f>-+'&lt;4&gt;Tax Depreciation Calculation'!$M$74/12</f>
        <v>-259839.94744714044</v>
      </c>
      <c r="BX15" s="62">
        <f>-+'&lt;4&gt;Tax Depreciation Calculation'!$M$74/12</f>
        <v>-259839.94744714044</v>
      </c>
      <c r="BY15" s="62">
        <f>-+'&lt;4&gt;Tax Depreciation Calculation'!$M$74/12</f>
        <v>-259839.94744714044</v>
      </c>
      <c r="BZ15" s="62">
        <f>-+'&lt;4&gt;Tax Depreciation Calculation'!$M$74/12</f>
        <v>-259839.94744714044</v>
      </c>
      <c r="CA15" s="62">
        <f>-+'&lt;4&gt;Tax Depreciation Calculation'!$M$74/12</f>
        <v>-259839.94744714044</v>
      </c>
      <c r="CB15" s="62">
        <f>-+'&lt;4&gt;Tax Depreciation Calculation'!$M$74/12</f>
        <v>-259839.94744714044</v>
      </c>
      <c r="CC15" s="62">
        <f>-+'&lt;4&gt;Tax Depreciation Calculation'!$M$74/12</f>
        <v>-259839.94744714044</v>
      </c>
      <c r="CD15" s="62">
        <f>-+'&lt;4&gt;Tax Depreciation Calculation'!$M$74/12</f>
        <v>-259839.94744714044</v>
      </c>
      <c r="CE15" s="62">
        <f>-+'&lt;4&gt;Tax Depreciation Calculation'!$M$74/12</f>
        <v>-259839.94744714044</v>
      </c>
      <c r="CF15" s="62">
        <f>-+'&lt;4&gt;Tax Depreciation Calculation'!$M$74/12</f>
        <v>-259839.94744714044</v>
      </c>
      <c r="CG15" s="62">
        <f>-+'&lt;4&gt;Tax Depreciation Calculation'!$M$74/12</f>
        <v>-259839.94744714044</v>
      </c>
      <c r="CH15" s="62">
        <f>-+'&lt;4&gt;Tax Depreciation Calculation'!$M$74/12</f>
        <v>-259839.94744714044</v>
      </c>
      <c r="CI15" s="62">
        <f>-+'&lt;4&gt;Tax Depreciation Calculation'!$N$74/12</f>
        <v>-164357.41375620055</v>
      </c>
      <c r="CJ15" s="62">
        <f>-+'&lt;4&gt;Tax Depreciation Calculation'!$N$74/12</f>
        <v>-164357.41375620055</v>
      </c>
      <c r="CK15" s="62">
        <f>-+'&lt;4&gt;Tax Depreciation Calculation'!$N$74/12</f>
        <v>-164357.41375620055</v>
      </c>
      <c r="CL15" s="62">
        <f>-+'&lt;4&gt;Tax Depreciation Calculation'!$N$74/12</f>
        <v>-164357.41375620055</v>
      </c>
      <c r="CM15" s="62">
        <f>-+'&lt;4&gt;Tax Depreciation Calculation'!$N$74/12</f>
        <v>-164357.41375620055</v>
      </c>
      <c r="CN15" s="62">
        <f>-+'&lt;4&gt;Tax Depreciation Calculation'!$N$74/12</f>
        <v>-164357.41375620055</v>
      </c>
      <c r="CO15" s="62">
        <f>-+'&lt;4&gt;Tax Depreciation Calculation'!$N$74/12</f>
        <v>-164357.41375620055</v>
      </c>
      <c r="CP15" s="62">
        <f>-+'&lt;4&gt;Tax Depreciation Calculation'!$N$74/12</f>
        <v>-164357.41375620055</v>
      </c>
      <c r="CQ15" s="62">
        <f>-+'&lt;4&gt;Tax Depreciation Calculation'!$N$74/12</f>
        <v>-164357.41375620055</v>
      </c>
      <c r="CR15" s="62">
        <f>-+'&lt;4&gt;Tax Depreciation Calculation'!$N$74/12</f>
        <v>-164357.41375620055</v>
      </c>
      <c r="CS15" s="62">
        <f>-+'&lt;4&gt;Tax Depreciation Calculation'!$N$74/12</f>
        <v>-164357.41375620055</v>
      </c>
      <c r="CT15" s="62">
        <f>-+'&lt;4&gt;Tax Depreciation Calculation'!$N$74/12</f>
        <v>-164357.41375620055</v>
      </c>
      <c r="CU15" s="57"/>
      <c r="CV15" s="58">
        <f>+SUM($B15:CU15)</f>
        <v>-25421550.174234878</v>
      </c>
      <c r="CW15" s="142">
        <f>+SUM('&lt;4&gt;Tax Depreciation Calculation'!F74:N74)+CV15</f>
        <v>0</v>
      </c>
    </row>
    <row r="16" spans="1:101" ht="14.45" customHeight="1" thickBot="1">
      <c r="A16" s="63" t="s">
        <v>82</v>
      </c>
      <c r="B16" s="64">
        <f t="shared" ref="B16:W16" si="76">SUM(B13:B15)</f>
        <v>-11789.664374999998</v>
      </c>
      <c r="C16" s="64">
        <f t="shared" si="76"/>
        <v>-132112.86328170417</v>
      </c>
      <c r="D16" s="64">
        <f t="shared" si="76"/>
        <v>-131260.32444212082</v>
      </c>
      <c r="E16" s="64">
        <f t="shared" si="76"/>
        <v>-131073.11969003751</v>
      </c>
      <c r="F16" s="64">
        <f t="shared" si="76"/>
        <v>-131144.29016766962</v>
      </c>
      <c r="G16" s="64">
        <f t="shared" si="76"/>
        <v>-102161.70211032547</v>
      </c>
      <c r="H16" s="64">
        <f t="shared" si="76"/>
        <v>-107264.73677688363</v>
      </c>
      <c r="I16" s="64">
        <f t="shared" si="76"/>
        <v>-110964.47207135832</v>
      </c>
      <c r="J16" s="64">
        <f t="shared" si="76"/>
        <v>-110928.95176970046</v>
      </c>
      <c r="K16" s="64">
        <f t="shared" si="76"/>
        <v>-110916.48543547328</v>
      </c>
      <c r="L16" s="64">
        <f t="shared" si="76"/>
        <v>-110893.54198544417</v>
      </c>
      <c r="M16" s="64">
        <f t="shared" si="76"/>
        <v>-110522.24816336097</v>
      </c>
      <c r="N16" s="64">
        <f t="shared" si="76"/>
        <v>-166962.90548441757</v>
      </c>
      <c r="O16" s="64">
        <f t="shared" si="76"/>
        <v>-89688.490202478963</v>
      </c>
      <c r="P16" s="64">
        <f t="shared" si="76"/>
        <v>-89662.75243171191</v>
      </c>
      <c r="Q16" s="64">
        <f t="shared" si="76"/>
        <v>-89663.573019647942</v>
      </c>
      <c r="R16" s="64">
        <f t="shared" si="76"/>
        <v>-89710.377929202063</v>
      </c>
      <c r="S16" s="64">
        <f t="shared" si="76"/>
        <v>-89228.261064640901</v>
      </c>
      <c r="T16" s="64">
        <f t="shared" si="76"/>
        <v>-88656.650251928382</v>
      </c>
      <c r="U16" s="64">
        <f t="shared" si="76"/>
        <v>-88619.239735777286</v>
      </c>
      <c r="V16" s="64">
        <f t="shared" si="76"/>
        <v>-89255.501303374738</v>
      </c>
      <c r="W16" s="64">
        <f t="shared" si="76"/>
        <v>-86945.068159927789</v>
      </c>
      <c r="X16" s="64">
        <f t="shared" ref="X16:Y16" si="77">SUM(X13:X15)</f>
        <v>-113980.39479569173</v>
      </c>
      <c r="Y16" s="64">
        <f t="shared" si="77"/>
        <v>-113648.87303758693</v>
      </c>
      <c r="Z16" s="64">
        <f t="shared" ref="Z16:AL16" si="78">SUM(Z13:Z15)</f>
        <v>-50161.878165997274</v>
      </c>
      <c r="AA16" s="64">
        <f t="shared" si="78"/>
        <v>-249849.42715689132</v>
      </c>
      <c r="AB16" s="64">
        <f t="shared" si="78"/>
        <v>-249910.58980699786</v>
      </c>
      <c r="AC16" s="64">
        <f t="shared" si="78"/>
        <v>-157693.02704463628</v>
      </c>
      <c r="AD16" s="64">
        <f t="shared" si="78"/>
        <v>-251540.55597867261</v>
      </c>
      <c r="AE16" s="64">
        <f t="shared" si="78"/>
        <v>-251578.98083454312</v>
      </c>
      <c r="AF16" s="64">
        <f t="shared" si="78"/>
        <v>-125339.79258652571</v>
      </c>
      <c r="AG16" s="64">
        <f t="shared" si="78"/>
        <v>-212086.25220840867</v>
      </c>
      <c r="AH16" s="64">
        <f t="shared" si="78"/>
        <v>-108270.82475760876</v>
      </c>
      <c r="AI16" s="64">
        <f t="shared" si="78"/>
        <v>-196184.55585157932</v>
      </c>
      <c r="AJ16" s="64">
        <f t="shared" si="78"/>
        <v>-193333.02047431844</v>
      </c>
      <c r="AK16" s="64">
        <f t="shared" si="78"/>
        <v>-191181.82986548991</v>
      </c>
      <c r="AL16" s="64">
        <f t="shared" si="78"/>
        <v>-188510.50462543609</v>
      </c>
      <c r="AM16" s="64">
        <f t="shared" ref="AM16:AX16" si="79">SUM(AM13:AM15)</f>
        <v>-390819.91029772488</v>
      </c>
      <c r="AN16" s="64">
        <f t="shared" si="79"/>
        <v>-386280.10950623488</v>
      </c>
      <c r="AO16" s="64">
        <f t="shared" si="79"/>
        <v>-386217.23417253868</v>
      </c>
      <c r="AP16" s="64">
        <f t="shared" si="79"/>
        <v>-385273.55894249398</v>
      </c>
      <c r="AQ16" s="64">
        <f t="shared" si="79"/>
        <v>-383092.52775075019</v>
      </c>
      <c r="AR16" s="64">
        <f t="shared" si="79"/>
        <v>-381761.50765776448</v>
      </c>
      <c r="AS16" s="64">
        <f t="shared" si="79"/>
        <v>-381680.24241283804</v>
      </c>
      <c r="AT16" s="64">
        <f t="shared" si="79"/>
        <v>-381622.6796935593</v>
      </c>
      <c r="AU16" s="64">
        <f t="shared" si="79"/>
        <v>-444459.66256806691</v>
      </c>
      <c r="AV16" s="64">
        <f t="shared" si="79"/>
        <v>-378819.91769723338</v>
      </c>
      <c r="AW16" s="64">
        <f t="shared" si="79"/>
        <v>-377647.60838265001</v>
      </c>
      <c r="AX16" s="64">
        <f t="shared" si="79"/>
        <v>-376538.9232567554</v>
      </c>
      <c r="AY16" s="64">
        <f t="shared" ref="AY16:BI16" si="80">SUM(AY13:AY15)</f>
        <v>-342437.64978997095</v>
      </c>
      <c r="AZ16" s="64">
        <f t="shared" si="80"/>
        <v>-342449.56522921618</v>
      </c>
      <c r="BA16" s="64">
        <f t="shared" si="80"/>
        <v>-348803.79752092523</v>
      </c>
      <c r="BB16" s="64">
        <f t="shared" si="80"/>
        <v>-355348.54754101438</v>
      </c>
      <c r="BC16" s="64">
        <f t="shared" si="80"/>
        <v>-362154.06604329695</v>
      </c>
      <c r="BD16" s="64">
        <f t="shared" si="80"/>
        <v>-369038.87064024073</v>
      </c>
      <c r="BE16" s="64">
        <f t="shared" si="80"/>
        <v>-211182.03186092025</v>
      </c>
      <c r="BF16" s="64">
        <f t="shared" si="80"/>
        <v>-333066.99259633722</v>
      </c>
      <c r="BG16" s="64">
        <f t="shared" si="80"/>
        <v>-339185.05575883755</v>
      </c>
      <c r="BH16" s="64">
        <f t="shared" si="80"/>
        <v>-336645.89953161217</v>
      </c>
      <c r="BI16" s="64">
        <f t="shared" si="80"/>
        <v>-334658.76975353813</v>
      </c>
      <c r="BJ16" s="64">
        <f t="shared" ref="BJ16:CT16" si="81">SUM(BJ13:BJ15)</f>
        <v>-333299.02189022809</v>
      </c>
      <c r="BK16" s="64">
        <f t="shared" si="81"/>
        <v>-234329.79959947403</v>
      </c>
      <c r="BL16" s="64">
        <f t="shared" si="81"/>
        <v>-233445.02595286982</v>
      </c>
      <c r="BM16" s="64">
        <f t="shared" si="81"/>
        <v>-232763.95734053449</v>
      </c>
      <c r="BN16" s="64">
        <f t="shared" si="81"/>
        <v>-232291.51596059388</v>
      </c>
      <c r="BO16" s="64">
        <f t="shared" si="81"/>
        <v>-231984.13786349772</v>
      </c>
      <c r="BP16" s="64">
        <f t="shared" si="81"/>
        <v>-231772.98835554603</v>
      </c>
      <c r="BQ16" s="64">
        <f t="shared" si="81"/>
        <v>-234003.79151585314</v>
      </c>
      <c r="BR16" s="64">
        <f t="shared" si="81"/>
        <v>-250432.84126264299</v>
      </c>
      <c r="BS16" s="64">
        <f t="shared" si="81"/>
        <v>-250374.05603736834</v>
      </c>
      <c r="BT16" s="64">
        <f t="shared" si="81"/>
        <v>-250339.78542797975</v>
      </c>
      <c r="BU16" s="64">
        <f t="shared" si="81"/>
        <v>-250319.80634884327</v>
      </c>
      <c r="BV16" s="64">
        <f t="shared" si="81"/>
        <v>-250308.15894570947</v>
      </c>
      <c r="BW16" s="64">
        <f t="shared" si="81"/>
        <v>-187968.93011410342</v>
      </c>
      <c r="BX16" s="64">
        <f t="shared" si="81"/>
        <v>-187964.97156179996</v>
      </c>
      <c r="BY16" s="64">
        <f t="shared" si="81"/>
        <v>-187962.66380506102</v>
      </c>
      <c r="BZ16" s="64">
        <f t="shared" si="81"/>
        <v>-187961.31842908703</v>
      </c>
      <c r="CA16" s="64">
        <f t="shared" si="81"/>
        <v>-187960.53410183016</v>
      </c>
      <c r="CB16" s="64">
        <f t="shared" si="81"/>
        <v>-187960.07685474172</v>
      </c>
      <c r="CC16" s="64">
        <f t="shared" si="81"/>
        <v>-187959.81028884419</v>
      </c>
      <c r="CD16" s="64">
        <f t="shared" si="81"/>
        <v>-187959.65488626261</v>
      </c>
      <c r="CE16" s="64">
        <f t="shared" si="81"/>
        <v>-187959.56428966945</v>
      </c>
      <c r="CF16" s="64">
        <f t="shared" si="81"/>
        <v>-187959.51147366897</v>
      </c>
      <c r="CG16" s="64">
        <f t="shared" si="81"/>
        <v>-187959.48068299945</v>
      </c>
      <c r="CH16" s="64">
        <f t="shared" si="81"/>
        <v>-187959.4627326527</v>
      </c>
      <c r="CI16" s="64">
        <f t="shared" si="81"/>
        <v>-92476.917905605413</v>
      </c>
      <c r="CJ16" s="64">
        <f t="shared" si="81"/>
        <v>-92476.910742058433</v>
      </c>
      <c r="CK16" s="64">
        <f t="shared" si="81"/>
        <v>-92476.90656585434</v>
      </c>
      <c r="CL16" s="64">
        <f t="shared" si="81"/>
        <v>-92476.904131211355</v>
      </c>
      <c r="CM16" s="64">
        <f t="shared" si="81"/>
        <v>-92476.902711862713</v>
      </c>
      <c r="CN16" s="64">
        <f t="shared" si="81"/>
        <v>-92476.901884411476</v>
      </c>
      <c r="CO16" s="64">
        <f t="shared" si="81"/>
        <v>-92476.901402022704</v>
      </c>
      <c r="CP16" s="64">
        <f t="shared" si="81"/>
        <v>-92476.901120801471</v>
      </c>
      <c r="CQ16" s="64">
        <f t="shared" si="81"/>
        <v>-92476.900956853307</v>
      </c>
      <c r="CR16" s="64">
        <f t="shared" si="81"/>
        <v>-92476.900861275397</v>
      </c>
      <c r="CS16" s="64">
        <f t="shared" si="81"/>
        <v>-92476.900805558093</v>
      </c>
      <c r="CT16" s="64">
        <f t="shared" si="81"/>
        <v>-92476.900773071698</v>
      </c>
      <c r="CU16" s="65"/>
      <c r="CV16" s="64">
        <f>SUM(CV13:CV15)</f>
        <v>-19832804.571229506</v>
      </c>
      <c r="CW16" s="142"/>
    </row>
    <row r="17" spans="1:104" ht="14.45" customHeight="1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CW17" s="142"/>
    </row>
    <row r="18" spans="1:104" ht="14.45" customHeight="1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CW18" s="142"/>
    </row>
    <row r="19" spans="1:104" ht="14.45" customHeight="1">
      <c r="A19" s="80" t="s">
        <v>79</v>
      </c>
      <c r="B19" s="58">
        <f t="shared" ref="B19:W19" si="82">B13</f>
        <v>286.68</v>
      </c>
      <c r="C19" s="58">
        <f t="shared" si="82"/>
        <v>938.56999999999994</v>
      </c>
      <c r="D19" s="58">
        <f t="shared" si="82"/>
        <v>1935.6999999999998</v>
      </c>
      <c r="E19" s="58">
        <f t="shared" si="82"/>
        <v>2139.71</v>
      </c>
      <c r="F19" s="58">
        <f t="shared" si="82"/>
        <v>2075.7865119511998</v>
      </c>
      <c r="G19" s="58">
        <f t="shared" si="82"/>
        <v>31166.4369276287</v>
      </c>
      <c r="H19" s="58">
        <f t="shared" si="82"/>
        <v>26172.697258987195</v>
      </c>
      <c r="I19" s="58">
        <f t="shared" si="82"/>
        <v>22480.474095762504</v>
      </c>
      <c r="J19" s="58">
        <f t="shared" si="82"/>
        <v>22522.367224503701</v>
      </c>
      <c r="K19" s="58">
        <f t="shared" si="82"/>
        <v>22537.047704564218</v>
      </c>
      <c r="L19" s="58">
        <f t="shared" si="82"/>
        <v>22563.982387926662</v>
      </c>
      <c r="M19" s="58">
        <f t="shared" si="82"/>
        <v>23001.767474593187</v>
      </c>
      <c r="N19" s="58">
        <f t="shared" si="82"/>
        <v>-33373.969294380076</v>
      </c>
      <c r="O19" s="58">
        <f t="shared" si="82"/>
        <v>23572.938788150204</v>
      </c>
      <c r="P19" s="58">
        <f t="shared" si="82"/>
        <v>23603.040465167258</v>
      </c>
      <c r="Q19" s="58">
        <f t="shared" si="82"/>
        <v>23602.219877231226</v>
      </c>
      <c r="R19" s="58">
        <f t="shared" si="82"/>
        <v>23557.867132260435</v>
      </c>
      <c r="S19" s="58">
        <f t="shared" si="82"/>
        <v>24113.94404890493</v>
      </c>
      <c r="T19" s="58">
        <f t="shared" si="82"/>
        <v>24773.673582450778</v>
      </c>
      <c r="U19" s="58">
        <f t="shared" si="82"/>
        <v>24828.51112776855</v>
      </c>
      <c r="V19" s="58">
        <f t="shared" si="82"/>
        <v>24335.989343504421</v>
      </c>
      <c r="W19" s="58">
        <f t="shared" si="82"/>
        <v>26794.119466118049</v>
      </c>
      <c r="X19" s="58">
        <f t="shared" ref="X19:Y19" si="83">X13</f>
        <v>-236.43377797922585</v>
      </c>
      <c r="Y19" s="58">
        <f t="shared" si="83"/>
        <v>95.087980125565082</v>
      </c>
      <c r="Z19" s="58">
        <f t="shared" ref="Z19:AL19" si="84">Z13</f>
        <v>63693.99043296522</v>
      </c>
      <c r="AA19" s="58">
        <f t="shared" si="84"/>
        <v>66.099424692045432</v>
      </c>
      <c r="AB19" s="58">
        <f t="shared" si="84"/>
        <v>2.8681850021821447</v>
      </c>
      <c r="AC19" s="58">
        <f t="shared" si="84"/>
        <v>92993.986599447089</v>
      </c>
      <c r="AD19" s="58">
        <f t="shared" si="84"/>
        <v>-79.595763755904045</v>
      </c>
      <c r="AE19" s="58">
        <f t="shared" si="84"/>
        <v>-118.38937379309209</v>
      </c>
      <c r="AF19" s="58">
        <f t="shared" si="84"/>
        <v>126803.31101380766</v>
      </c>
      <c r="AG19" s="58">
        <f t="shared" si="84"/>
        <v>40896.355108591379</v>
      </c>
      <c r="AH19" s="58">
        <f t="shared" si="84"/>
        <v>145418.50012189127</v>
      </c>
      <c r="AI19" s="58">
        <f t="shared" si="84"/>
        <v>58226.32723208738</v>
      </c>
      <c r="AJ19" s="58">
        <f t="shared" si="84"/>
        <v>61543.727101014927</v>
      </c>
      <c r="AK19" s="58">
        <f t="shared" si="84"/>
        <v>64116.057486926788</v>
      </c>
      <c r="AL19" s="58">
        <f t="shared" si="84"/>
        <v>67262.740843647276</v>
      </c>
      <c r="AM19" s="58">
        <f t="shared" ref="AM19:AX19" si="85">AM13</f>
        <v>74163.909824925242</v>
      </c>
      <c r="AN19" s="58">
        <f t="shared" si="85"/>
        <v>78712.064864331856</v>
      </c>
      <c r="AO19" s="58">
        <f t="shared" si="85"/>
        <v>78781.88195219473</v>
      </c>
      <c r="AP19" s="58">
        <f t="shared" si="85"/>
        <v>79896.163192656124</v>
      </c>
      <c r="AQ19" s="58">
        <f t="shared" si="85"/>
        <v>82267.083544816589</v>
      </c>
      <c r="AR19" s="58">
        <f t="shared" si="85"/>
        <v>83617.755658635637</v>
      </c>
      <c r="AS19" s="58">
        <f t="shared" si="85"/>
        <v>83700.997582728742</v>
      </c>
      <c r="AT19" s="58">
        <f t="shared" si="85"/>
        <v>83776.82134575746</v>
      </c>
      <c r="AU19" s="58">
        <f t="shared" si="85"/>
        <v>21090.818577499827</v>
      </c>
      <c r="AV19" s="58">
        <f t="shared" si="85"/>
        <v>86882.348577500088</v>
      </c>
      <c r="AW19" s="58">
        <f t="shared" si="85"/>
        <v>88091.588577500079</v>
      </c>
      <c r="AX19" s="58">
        <f t="shared" si="85"/>
        <v>89200.273703394691</v>
      </c>
      <c r="AY19" s="58">
        <f t="shared" ref="AY19:BI19" si="86">AY13</f>
        <v>87996.376144615933</v>
      </c>
      <c r="AZ19" s="58">
        <f t="shared" si="86"/>
        <v>87987.395211620722</v>
      </c>
      <c r="BA19" s="58">
        <f t="shared" si="86"/>
        <v>81694.692607411649</v>
      </c>
      <c r="BB19" s="58">
        <f t="shared" si="86"/>
        <v>75213.885364405811</v>
      </c>
      <c r="BC19" s="58">
        <f t="shared" si="86"/>
        <v>68413.714457956608</v>
      </c>
      <c r="BD19" s="58">
        <f t="shared" si="86"/>
        <v>61529.948400596157</v>
      </c>
      <c r="BE19" s="58">
        <f t="shared" si="86"/>
        <v>219387.82571949996</v>
      </c>
      <c r="BF19" s="58">
        <f t="shared" si="86"/>
        <v>97593.735719499644</v>
      </c>
      <c r="BG19" s="58">
        <f t="shared" si="86"/>
        <v>91661.415719499346</v>
      </c>
      <c r="BH19" s="58">
        <f t="shared" si="86"/>
        <v>94503.523144840263</v>
      </c>
      <c r="BI19" s="58">
        <f t="shared" si="86"/>
        <v>96836.842779721599</v>
      </c>
      <c r="BJ19" s="58">
        <f t="shared" ref="BJ19:CT19" si="87">BJ13</f>
        <v>98433.480514688417</v>
      </c>
      <c r="BK19" s="58">
        <f t="shared" si="87"/>
        <v>99677.037331277505</v>
      </c>
      <c r="BL19" s="58">
        <f t="shared" si="87"/>
        <v>100715.95272816112</v>
      </c>
      <c r="BM19" s="58">
        <f t="shared" si="87"/>
        <v>101515.67440884747</v>
      </c>
      <c r="BN19" s="58">
        <f t="shared" si="87"/>
        <v>102070.42264940497</v>
      </c>
      <c r="BO19" s="58">
        <f t="shared" si="87"/>
        <v>102431.35093763284</v>
      </c>
      <c r="BP19" s="58">
        <f t="shared" si="87"/>
        <v>102679.28607414756</v>
      </c>
      <c r="BQ19" s="58">
        <f t="shared" si="87"/>
        <v>100474.88625408895</v>
      </c>
      <c r="BR19" s="58">
        <f t="shared" si="87"/>
        <v>84063.403711691033</v>
      </c>
      <c r="BS19" s="58">
        <f t="shared" si="87"/>
        <v>84132.430265410803</v>
      </c>
      <c r="BT19" s="58">
        <f t="shared" si="87"/>
        <v>84172.671364239883</v>
      </c>
      <c r="BU19" s="58">
        <f t="shared" si="87"/>
        <v>84196.131119184196</v>
      </c>
      <c r="BV19" s="58">
        <f t="shared" si="87"/>
        <v>84209.807686626911</v>
      </c>
      <c r="BW19" s="58">
        <f t="shared" si="87"/>
        <v>84217.780851624906</v>
      </c>
      <c r="BX19" s="58">
        <f t="shared" si="87"/>
        <v>84222.429047186859</v>
      </c>
      <c r="BY19" s="58">
        <f t="shared" si="87"/>
        <v>84225.138852138072</v>
      </c>
      <c r="BZ19" s="58">
        <f t="shared" si="87"/>
        <v>84226.718614170328</v>
      </c>
      <c r="CA19" s="58">
        <f t="shared" si="87"/>
        <v>84227.639583806507</v>
      </c>
      <c r="CB19" s="58">
        <f t="shared" si="87"/>
        <v>84228.176490666345</v>
      </c>
      <c r="CC19" s="58">
        <f t="shared" si="87"/>
        <v>84228.489496615715</v>
      </c>
      <c r="CD19" s="58">
        <f t="shared" si="87"/>
        <v>84228.671972817741</v>
      </c>
      <c r="CE19" s="58">
        <f t="shared" si="87"/>
        <v>84228.778352789581</v>
      </c>
      <c r="CF19" s="58">
        <f t="shared" si="87"/>
        <v>84228.840370183811</v>
      </c>
      <c r="CG19" s="58">
        <f t="shared" si="87"/>
        <v>84228.876525081694</v>
      </c>
      <c r="CH19" s="58">
        <f t="shared" si="87"/>
        <v>84228.897602666169</v>
      </c>
      <c r="CI19" s="58">
        <f t="shared" si="87"/>
        <v>84228.909890472889</v>
      </c>
      <c r="CJ19" s="58">
        <f t="shared" si="87"/>
        <v>84228.917054019868</v>
      </c>
      <c r="CK19" s="58">
        <f t="shared" si="87"/>
        <v>84228.921230223961</v>
      </c>
      <c r="CL19" s="58">
        <f t="shared" si="87"/>
        <v>84228.923664866947</v>
      </c>
      <c r="CM19" s="58">
        <f t="shared" si="87"/>
        <v>84228.925084215589</v>
      </c>
      <c r="CN19" s="58">
        <f t="shared" si="87"/>
        <v>84228.925911666825</v>
      </c>
      <c r="CO19" s="58">
        <f t="shared" si="87"/>
        <v>84228.926394055597</v>
      </c>
      <c r="CP19" s="58">
        <f t="shared" si="87"/>
        <v>84228.926675276831</v>
      </c>
      <c r="CQ19" s="58">
        <f t="shared" si="87"/>
        <v>84228.926839224994</v>
      </c>
      <c r="CR19" s="58">
        <f t="shared" si="87"/>
        <v>84228.926934802905</v>
      </c>
      <c r="CS19" s="58">
        <f t="shared" si="87"/>
        <v>84228.926990520209</v>
      </c>
      <c r="CT19" s="58">
        <f t="shared" si="87"/>
        <v>84228.927023006603</v>
      </c>
      <c r="CU19" s="57"/>
      <c r="CV19" s="58">
        <f>+SUM($B19:CU19)</f>
        <v>6327555.3059068751</v>
      </c>
      <c r="CW19" s="142">
        <f>+CV19-CV13</f>
        <v>0</v>
      </c>
    </row>
    <row r="20" spans="1:104" ht="14.45" customHeight="1">
      <c r="A20" s="80" t="s">
        <v>126</v>
      </c>
      <c r="B20" s="58">
        <f t="shared" ref="B20:W20" si="88">B14</f>
        <v>0</v>
      </c>
      <c r="C20" s="58">
        <f t="shared" si="88"/>
        <v>-135.00485416666669</v>
      </c>
      <c r="D20" s="58">
        <f t="shared" si="88"/>
        <v>-279.59601458333339</v>
      </c>
      <c r="E20" s="58">
        <f t="shared" si="88"/>
        <v>-296.40126250000003</v>
      </c>
      <c r="F20" s="58">
        <f t="shared" si="88"/>
        <v>-303.64825208333332</v>
      </c>
      <c r="G20" s="58">
        <f t="shared" si="88"/>
        <v>-411.71061041666667</v>
      </c>
      <c r="H20" s="58">
        <f t="shared" si="88"/>
        <v>-521.00560833333338</v>
      </c>
      <c r="I20" s="58">
        <f t="shared" si="88"/>
        <v>-528.51773958333342</v>
      </c>
      <c r="J20" s="58">
        <f t="shared" si="88"/>
        <v>-534.8905666666667</v>
      </c>
      <c r="K20" s="58">
        <f t="shared" si="88"/>
        <v>-537.10471250000001</v>
      </c>
      <c r="L20" s="58">
        <f t="shared" si="88"/>
        <v>-541.0959458333333</v>
      </c>
      <c r="M20" s="58">
        <f t="shared" si="88"/>
        <v>-607.58721041666649</v>
      </c>
      <c r="N20" s="58">
        <f t="shared" si="88"/>
        <v>-672.5077624999999</v>
      </c>
      <c r="O20" s="58">
        <f t="shared" si="88"/>
        <v>-677.19942708333326</v>
      </c>
      <c r="P20" s="58">
        <f t="shared" si="88"/>
        <v>-681.56333333333339</v>
      </c>
      <c r="Q20" s="58">
        <f t="shared" si="88"/>
        <v>-681.56333333333339</v>
      </c>
      <c r="R20" s="58">
        <f t="shared" si="88"/>
        <v>-684.01549791666673</v>
      </c>
      <c r="S20" s="58">
        <f t="shared" si="88"/>
        <v>-757.97554999999988</v>
      </c>
      <c r="T20" s="58">
        <f t="shared" si="88"/>
        <v>-846.09427083333333</v>
      </c>
      <c r="U20" s="58">
        <f t="shared" si="88"/>
        <v>-863.5213</v>
      </c>
      <c r="V20" s="58">
        <f t="shared" si="88"/>
        <v>-1007.2610833333333</v>
      </c>
      <c r="W20" s="58">
        <f t="shared" si="88"/>
        <v>-1154.9580624999999</v>
      </c>
      <c r="X20" s="58">
        <f t="shared" ref="X20:Y20" si="89">X14</f>
        <v>-1159.7314541666665</v>
      </c>
      <c r="Y20" s="58">
        <f t="shared" si="89"/>
        <v>-1159.7314541666665</v>
      </c>
      <c r="Z20" s="58">
        <f t="shared" ref="Z20:AL20" si="90">Z14</f>
        <v>-1271.6390354166665</v>
      </c>
      <c r="AA20" s="58">
        <f t="shared" si="90"/>
        <v>-1382.0065916666665</v>
      </c>
      <c r="AB20" s="58">
        <f t="shared" si="90"/>
        <v>-1379.9380020833332</v>
      </c>
      <c r="AC20" s="58">
        <f t="shared" si="90"/>
        <v>-2153.4936541666666</v>
      </c>
      <c r="AD20" s="58">
        <f t="shared" si="90"/>
        <v>-2927.4402250000003</v>
      </c>
      <c r="AE20" s="58">
        <f t="shared" si="90"/>
        <v>-2927.0714708333335</v>
      </c>
      <c r="AF20" s="58">
        <f t="shared" si="90"/>
        <v>-3609.5836104166669</v>
      </c>
      <c r="AG20" s="58">
        <f t="shared" si="90"/>
        <v>-4449.0873270833335</v>
      </c>
      <c r="AH20" s="58">
        <f t="shared" si="90"/>
        <v>-5155.8048895833344</v>
      </c>
      <c r="AI20" s="58">
        <f t="shared" si="90"/>
        <v>-5877.3630937500011</v>
      </c>
      <c r="AJ20" s="58">
        <f t="shared" si="90"/>
        <v>-6343.2275854166664</v>
      </c>
      <c r="AK20" s="58">
        <f t="shared" si="90"/>
        <v>-6764.367362500001</v>
      </c>
      <c r="AL20" s="58">
        <f t="shared" si="90"/>
        <v>-7239.7254791666674</v>
      </c>
      <c r="AM20" s="58">
        <f t="shared" ref="AM20:AX20" si="91">AM14</f>
        <v>-7915.3696375</v>
      </c>
      <c r="AN20" s="58">
        <f t="shared" si="91"/>
        <v>-7923.7238854166671</v>
      </c>
      <c r="AO20" s="58">
        <f t="shared" si="91"/>
        <v>-7930.6656395833324</v>
      </c>
      <c r="AP20" s="58">
        <f t="shared" si="91"/>
        <v>-8101.2716500000006</v>
      </c>
      <c r="AQ20" s="58">
        <f t="shared" si="91"/>
        <v>-8291.1608104166662</v>
      </c>
      <c r="AR20" s="58">
        <f t="shared" si="91"/>
        <v>-8310.8128312499994</v>
      </c>
      <c r="AS20" s="58">
        <f t="shared" si="91"/>
        <v>-8312.7895104166655</v>
      </c>
      <c r="AT20" s="58">
        <f t="shared" si="91"/>
        <v>-8331.0505541666662</v>
      </c>
      <c r="AU20" s="58">
        <f t="shared" si="91"/>
        <v>-8482.0306604166672</v>
      </c>
      <c r="AV20" s="58">
        <f t="shared" si="91"/>
        <v>-8633.8157895833356</v>
      </c>
      <c r="AW20" s="58">
        <f t="shared" si="91"/>
        <v>-8670.7464750000036</v>
      </c>
      <c r="AX20" s="58">
        <f t="shared" si="91"/>
        <v>-8670.7464750000036</v>
      </c>
      <c r="AY20" s="58">
        <f t="shared" ref="AY20:BI20" si="92">AY14</f>
        <v>-10450.24919166667</v>
      </c>
      <c r="AZ20" s="58">
        <f t="shared" si="92"/>
        <v>-10453.183697916667</v>
      </c>
      <c r="BA20" s="58">
        <f t="shared" si="92"/>
        <v>-10514.713385416666</v>
      </c>
      <c r="BB20" s="58">
        <f t="shared" si="92"/>
        <v>-10578.656162499999</v>
      </c>
      <c r="BC20" s="58">
        <f t="shared" si="92"/>
        <v>-10584.003758333334</v>
      </c>
      <c r="BD20" s="58">
        <f t="shared" si="92"/>
        <v>-10585.042297916667</v>
      </c>
      <c r="BE20" s="58">
        <f t="shared" si="92"/>
        <v>-10586.0808375</v>
      </c>
      <c r="BF20" s="58">
        <f t="shared" si="92"/>
        <v>-10676.951572916665</v>
      </c>
      <c r="BG20" s="58">
        <f t="shared" si="92"/>
        <v>-10862.694735416666</v>
      </c>
      <c r="BH20" s="58">
        <f t="shared" si="92"/>
        <v>-11165.645933532182</v>
      </c>
      <c r="BI20" s="58">
        <f t="shared" si="92"/>
        <v>-11511.835790339508</v>
      </c>
      <c r="BJ20" s="58">
        <f t="shared" ref="BJ20:CT20" si="93">BJ14</f>
        <v>-11748.725661996283</v>
      </c>
      <c r="BK20" s="58">
        <f t="shared" si="93"/>
        <v>-11834.450854837169</v>
      </c>
      <c r="BL20" s="58">
        <f t="shared" si="93"/>
        <v>-11988.59260511657</v>
      </c>
      <c r="BM20" s="58">
        <f t="shared" si="93"/>
        <v>-12107.245673467563</v>
      </c>
      <c r="BN20" s="58">
        <f t="shared" si="93"/>
        <v>-12189.552534084474</v>
      </c>
      <c r="BO20" s="58">
        <f t="shared" si="93"/>
        <v>-12243.102725216204</v>
      </c>
      <c r="BP20" s="58">
        <f t="shared" si="93"/>
        <v>-12279.888353779221</v>
      </c>
      <c r="BQ20" s="58">
        <f t="shared" si="93"/>
        <v>-12306.291694027717</v>
      </c>
      <c r="BR20" s="58">
        <f t="shared" si="93"/>
        <v>-12323.858898419638</v>
      </c>
      <c r="BS20" s="58">
        <f t="shared" si="93"/>
        <v>-12334.100226864768</v>
      </c>
      <c r="BT20" s="58">
        <f t="shared" si="93"/>
        <v>-12340.070716305261</v>
      </c>
      <c r="BU20" s="58">
        <f t="shared" si="93"/>
        <v>-12343.551392113101</v>
      </c>
      <c r="BV20" s="58">
        <f t="shared" si="93"/>
        <v>-12345.58055642199</v>
      </c>
      <c r="BW20" s="58">
        <f t="shared" si="93"/>
        <v>-12346.763518587901</v>
      </c>
      <c r="BX20" s="58">
        <f t="shared" si="93"/>
        <v>-12347.453161846384</v>
      </c>
      <c r="BY20" s="58">
        <f t="shared" si="93"/>
        <v>-12347.855210058638</v>
      </c>
      <c r="BZ20" s="58">
        <f t="shared" si="93"/>
        <v>-12348.089596116923</v>
      </c>
      <c r="CA20" s="58">
        <f t="shared" si="93"/>
        <v>-12348.226238496227</v>
      </c>
      <c r="CB20" s="58">
        <f t="shared" si="93"/>
        <v>-12348.305898267625</v>
      </c>
      <c r="CC20" s="58">
        <f t="shared" si="93"/>
        <v>-12348.352338319472</v>
      </c>
      <c r="CD20" s="58">
        <f t="shared" si="93"/>
        <v>-12348.379411939915</v>
      </c>
      <c r="CE20" s="58">
        <f t="shared" si="93"/>
        <v>-12348.39519531859</v>
      </c>
      <c r="CF20" s="58">
        <f t="shared" si="93"/>
        <v>-12348.404396712356</v>
      </c>
      <c r="CG20" s="58">
        <f t="shared" si="93"/>
        <v>-12348.4097609407</v>
      </c>
      <c r="CH20" s="58">
        <f t="shared" si="93"/>
        <v>-12348.412888178425</v>
      </c>
      <c r="CI20" s="58">
        <f t="shared" si="93"/>
        <v>-12348.414039877756</v>
      </c>
      <c r="CJ20" s="58">
        <f t="shared" si="93"/>
        <v>-12348.414039877756</v>
      </c>
      <c r="CK20" s="58">
        <f t="shared" si="93"/>
        <v>-12348.414039877756</v>
      </c>
      <c r="CL20" s="58">
        <f t="shared" si="93"/>
        <v>-12348.414039877756</v>
      </c>
      <c r="CM20" s="58">
        <f t="shared" si="93"/>
        <v>-12348.414039877756</v>
      </c>
      <c r="CN20" s="58">
        <f t="shared" si="93"/>
        <v>-12348.414039877756</v>
      </c>
      <c r="CO20" s="58">
        <f t="shared" si="93"/>
        <v>-12348.414039877756</v>
      </c>
      <c r="CP20" s="58">
        <f t="shared" si="93"/>
        <v>-12348.414039877756</v>
      </c>
      <c r="CQ20" s="58">
        <f t="shared" si="93"/>
        <v>-12348.414039877756</v>
      </c>
      <c r="CR20" s="58">
        <f t="shared" si="93"/>
        <v>-12348.414039877756</v>
      </c>
      <c r="CS20" s="58">
        <f t="shared" si="93"/>
        <v>-12348.414039877756</v>
      </c>
      <c r="CT20" s="58">
        <f t="shared" si="93"/>
        <v>-12348.414039877756</v>
      </c>
      <c r="CU20" s="62"/>
      <c r="CV20" s="58">
        <f>+SUM($B20:CU20)</f>
        <v>-738809.70290150389</v>
      </c>
      <c r="CW20" s="142">
        <f>+CV20-CV14</f>
        <v>0</v>
      </c>
      <c r="CX20" s="143"/>
    </row>
    <row r="21" spans="1:104" ht="14.45" customHeight="1">
      <c r="A21" s="80" t="s">
        <v>83</v>
      </c>
      <c r="B21" s="62">
        <f>-'&lt;4&gt;Tax Depreciation Calculation'!F87</f>
        <v>-2099.3300892857142</v>
      </c>
      <c r="C21" s="62">
        <f>-'&lt;4&gt;Tax Depreciation Calculation'!$G$87/12</f>
        <v>-42535.88619539464</v>
      </c>
      <c r="D21" s="62">
        <f>-'&lt;4&gt;Tax Depreciation Calculation'!$G$87/12</f>
        <v>-42535.88619539464</v>
      </c>
      <c r="E21" s="62">
        <f>-'&lt;4&gt;Tax Depreciation Calculation'!$G$87/12</f>
        <v>-42535.88619539464</v>
      </c>
      <c r="F21" s="62">
        <f>-'&lt;4&gt;Tax Depreciation Calculation'!$G$87/12</f>
        <v>-42535.88619539464</v>
      </c>
      <c r="G21" s="62">
        <f>-'&lt;4&gt;Tax Depreciation Calculation'!$G$87/12</f>
        <v>-42535.88619539464</v>
      </c>
      <c r="H21" s="62">
        <f>-'&lt;4&gt;Tax Depreciation Calculation'!$G$87/12</f>
        <v>-42535.88619539464</v>
      </c>
      <c r="I21" s="62">
        <f>-'&lt;4&gt;Tax Depreciation Calculation'!$G$87/12</f>
        <v>-42535.88619539464</v>
      </c>
      <c r="J21" s="62">
        <f>-'&lt;4&gt;Tax Depreciation Calculation'!$G$87/12</f>
        <v>-42535.88619539464</v>
      </c>
      <c r="K21" s="62">
        <f>-'&lt;4&gt;Tax Depreciation Calculation'!$G$87/12</f>
        <v>-42535.88619539464</v>
      </c>
      <c r="L21" s="62">
        <f>-'&lt;4&gt;Tax Depreciation Calculation'!$G$87/12</f>
        <v>-42535.88619539464</v>
      </c>
      <c r="M21" s="62">
        <f>-'&lt;4&gt;Tax Depreciation Calculation'!$G$87/12</f>
        <v>-42535.88619539464</v>
      </c>
      <c r="N21" s="62">
        <f>-'&lt;4&gt;Tax Depreciation Calculation'!$G$87/12</f>
        <v>-42535.88619539464</v>
      </c>
      <c r="O21" s="62">
        <f>-'&lt;4&gt;Tax Depreciation Calculation'!$H$87/12</f>
        <v>-75508.394084379164</v>
      </c>
      <c r="P21" s="62">
        <f>-'&lt;4&gt;Tax Depreciation Calculation'!$H$87/12</f>
        <v>-75508.394084379164</v>
      </c>
      <c r="Q21" s="62">
        <f>-'&lt;4&gt;Tax Depreciation Calculation'!$H$87/12</f>
        <v>-75508.394084379164</v>
      </c>
      <c r="R21" s="62">
        <f>-'&lt;4&gt;Tax Depreciation Calculation'!$H$87/12</f>
        <v>-75508.394084379164</v>
      </c>
      <c r="S21" s="62">
        <f>-'&lt;4&gt;Tax Depreciation Calculation'!$H$87/12</f>
        <v>-75508.394084379164</v>
      </c>
      <c r="T21" s="62">
        <f>-'&lt;4&gt;Tax Depreciation Calculation'!$H$87/12</f>
        <v>-75508.394084379164</v>
      </c>
      <c r="U21" s="62">
        <f>-'&lt;4&gt;Tax Depreciation Calculation'!$H$87/12</f>
        <v>-75508.394084379164</v>
      </c>
      <c r="V21" s="62">
        <f>-'&lt;4&gt;Tax Depreciation Calculation'!$H$87/12</f>
        <v>-75508.394084379164</v>
      </c>
      <c r="W21" s="62">
        <f>-'&lt;4&gt;Tax Depreciation Calculation'!$H$87/12</f>
        <v>-75508.394084379164</v>
      </c>
      <c r="X21" s="62">
        <f>-'&lt;4&gt;Tax Depreciation Calculation'!$H$87/12</f>
        <v>-75508.394084379164</v>
      </c>
      <c r="Y21" s="62">
        <f>-'&lt;4&gt;Tax Depreciation Calculation'!$H$87/12</f>
        <v>-75508.394084379164</v>
      </c>
      <c r="Z21" s="62">
        <f>-'&lt;4&gt;Tax Depreciation Calculation'!$H$87/12</f>
        <v>-75508.394084379164</v>
      </c>
      <c r="AA21" s="62">
        <f>-'&lt;4&gt;Tax Depreciation Calculation'!$I$87/12</f>
        <v>-272475.4289065834</v>
      </c>
      <c r="AB21" s="62">
        <f>-'&lt;4&gt;Tax Depreciation Calculation'!$I$87/12</f>
        <v>-272475.4289065834</v>
      </c>
      <c r="AC21" s="62">
        <f>-'&lt;4&gt;Tax Depreciation Calculation'!$I$87/12</f>
        <v>-272475.4289065834</v>
      </c>
      <c r="AD21" s="62">
        <f>-'&lt;4&gt;Tax Depreciation Calculation'!$I$87/12</f>
        <v>-272475.4289065834</v>
      </c>
      <c r="AE21" s="62">
        <f>-'&lt;4&gt;Tax Depreciation Calculation'!$I$87/12</f>
        <v>-272475.4289065834</v>
      </c>
      <c r="AF21" s="62">
        <f>-'&lt;4&gt;Tax Depreciation Calculation'!$I$87/12</f>
        <v>-272475.4289065834</v>
      </c>
      <c r="AG21" s="62">
        <f>-'&lt;4&gt;Tax Depreciation Calculation'!$I$87/12</f>
        <v>-272475.4289065834</v>
      </c>
      <c r="AH21" s="62">
        <f>-'&lt;4&gt;Tax Depreciation Calculation'!$I$87/12</f>
        <v>-272475.4289065834</v>
      </c>
      <c r="AI21" s="62">
        <f>-'&lt;4&gt;Tax Depreciation Calculation'!$I$87/12</f>
        <v>-272475.4289065834</v>
      </c>
      <c r="AJ21" s="62">
        <f>-'&lt;4&gt;Tax Depreciation Calculation'!$I$87/12</f>
        <v>-272475.4289065834</v>
      </c>
      <c r="AK21" s="62">
        <f>-'&lt;4&gt;Tax Depreciation Calculation'!$I$87/12</f>
        <v>-272475.4289065834</v>
      </c>
      <c r="AL21" s="62">
        <f>-'&lt;4&gt;Tax Depreciation Calculation'!$I$87/12</f>
        <v>-272475.4289065834</v>
      </c>
      <c r="AM21" s="62">
        <f>-'&lt;4&gt;Tax Depreciation Calculation'!$J$87/12</f>
        <v>-481010.35940181674</v>
      </c>
      <c r="AN21" s="62">
        <f>-'&lt;4&gt;Tax Depreciation Calculation'!$J$87/12</f>
        <v>-481010.35940181674</v>
      </c>
      <c r="AO21" s="62">
        <f>-'&lt;4&gt;Tax Depreciation Calculation'!$J$87/12</f>
        <v>-481010.35940181674</v>
      </c>
      <c r="AP21" s="62">
        <f>-'&lt;4&gt;Tax Depreciation Calculation'!$J$87/12</f>
        <v>-481010.35940181674</v>
      </c>
      <c r="AQ21" s="62">
        <f>-'&lt;4&gt;Tax Depreciation Calculation'!$J$87/12</f>
        <v>-481010.35940181674</v>
      </c>
      <c r="AR21" s="62">
        <f>-'&lt;4&gt;Tax Depreciation Calculation'!$J$87/12</f>
        <v>-481010.35940181674</v>
      </c>
      <c r="AS21" s="62">
        <f>-'&lt;4&gt;Tax Depreciation Calculation'!$J$87/12</f>
        <v>-481010.35940181674</v>
      </c>
      <c r="AT21" s="62">
        <f>-'&lt;4&gt;Tax Depreciation Calculation'!$J$87/12</f>
        <v>-481010.35940181674</v>
      </c>
      <c r="AU21" s="62">
        <f>-'&lt;4&gt;Tax Depreciation Calculation'!$J$87/12</f>
        <v>-481010.35940181674</v>
      </c>
      <c r="AV21" s="62">
        <f>-'&lt;4&gt;Tax Depreciation Calculation'!$J$87/12</f>
        <v>-481010.35940181674</v>
      </c>
      <c r="AW21" s="62">
        <f>-'&lt;4&gt;Tax Depreciation Calculation'!$J$87/12</f>
        <v>-481010.35940181674</v>
      </c>
      <c r="AX21" s="62">
        <f>-'&lt;4&gt;Tax Depreciation Calculation'!$J$87/12</f>
        <v>-481010.35940181674</v>
      </c>
      <c r="AY21" s="62">
        <f>-'&lt;4&gt;Tax Depreciation Calculation'!$K$87/12</f>
        <v>-443925.68565958686</v>
      </c>
      <c r="AZ21" s="62">
        <f>-'&lt;4&gt;Tax Depreciation Calculation'!$K$87/12</f>
        <v>-443925.68565958686</v>
      </c>
      <c r="BA21" s="62">
        <f>-'&lt;4&gt;Tax Depreciation Calculation'!$K$87/12</f>
        <v>-443925.68565958686</v>
      </c>
      <c r="BB21" s="62">
        <f>-'&lt;4&gt;Tax Depreciation Calculation'!$K$87/12</f>
        <v>-443925.68565958686</v>
      </c>
      <c r="BC21" s="62">
        <f>-'&lt;4&gt;Tax Depreciation Calculation'!$K$87/12</f>
        <v>-443925.68565958686</v>
      </c>
      <c r="BD21" s="62">
        <f>-'&lt;4&gt;Tax Depreciation Calculation'!$K$87/12</f>
        <v>-443925.68565958686</v>
      </c>
      <c r="BE21" s="62">
        <f>-'&lt;4&gt;Tax Depreciation Calculation'!$K$87/12</f>
        <v>-443925.68565958686</v>
      </c>
      <c r="BF21" s="62">
        <f>-'&lt;4&gt;Tax Depreciation Calculation'!$K$87/12</f>
        <v>-443925.68565958686</v>
      </c>
      <c r="BG21" s="62">
        <f>-'&lt;4&gt;Tax Depreciation Calculation'!$K$87/12</f>
        <v>-443925.68565958686</v>
      </c>
      <c r="BH21" s="62">
        <f>-'&lt;4&gt;Tax Depreciation Calculation'!$K$87/12</f>
        <v>-443925.68565958686</v>
      </c>
      <c r="BI21" s="62">
        <f>-'&lt;4&gt;Tax Depreciation Calculation'!$K$87/12</f>
        <v>-443925.68565958686</v>
      </c>
      <c r="BJ21" s="62">
        <f>-'&lt;4&gt;Tax Depreciation Calculation'!$K$87/12</f>
        <v>-443925.68565958686</v>
      </c>
      <c r="BK21" s="62">
        <f>-'&lt;4&gt;Tax Depreciation Calculation'!$L$87/12</f>
        <v>-346114.29499258107</v>
      </c>
      <c r="BL21" s="62">
        <f>-'&lt;4&gt;Tax Depreciation Calculation'!$L$87/12</f>
        <v>-346114.29499258107</v>
      </c>
      <c r="BM21" s="62">
        <f>-'&lt;4&gt;Tax Depreciation Calculation'!$L$87/12</f>
        <v>-346114.29499258107</v>
      </c>
      <c r="BN21" s="62">
        <f>-'&lt;4&gt;Tax Depreciation Calculation'!$L$87/12</f>
        <v>-346114.29499258107</v>
      </c>
      <c r="BO21" s="62">
        <f>-'&lt;4&gt;Tax Depreciation Calculation'!$L$87/12</f>
        <v>-346114.29499258107</v>
      </c>
      <c r="BP21" s="62">
        <f>-'&lt;4&gt;Tax Depreciation Calculation'!$L$87/12</f>
        <v>-346114.29499258107</v>
      </c>
      <c r="BQ21" s="62">
        <f>-'&lt;4&gt;Tax Depreciation Calculation'!$L$87/12</f>
        <v>-346114.29499258107</v>
      </c>
      <c r="BR21" s="62">
        <f>-'&lt;4&gt;Tax Depreciation Calculation'!$L$87/12</f>
        <v>-346114.29499258107</v>
      </c>
      <c r="BS21" s="62">
        <f>-'&lt;4&gt;Tax Depreciation Calculation'!$L$87/12</f>
        <v>-346114.29499258107</v>
      </c>
      <c r="BT21" s="62">
        <f>-'&lt;4&gt;Tax Depreciation Calculation'!$L$87/12</f>
        <v>-346114.29499258107</v>
      </c>
      <c r="BU21" s="62">
        <f>-'&lt;4&gt;Tax Depreciation Calculation'!$L$87/12</f>
        <v>-346114.29499258107</v>
      </c>
      <c r="BV21" s="62">
        <f>-'&lt;4&gt;Tax Depreciation Calculation'!$L$87/12</f>
        <v>-346114.29499258107</v>
      </c>
      <c r="BW21" s="62">
        <f>-'&lt;4&gt;Tax Depreciation Calculation'!$M$87/12</f>
        <v>-283643.28672094998</v>
      </c>
      <c r="BX21" s="62">
        <f>-'&lt;4&gt;Tax Depreciation Calculation'!$M$87/12</f>
        <v>-283643.28672094998</v>
      </c>
      <c r="BY21" s="62">
        <f>-'&lt;4&gt;Tax Depreciation Calculation'!$M$87/12</f>
        <v>-283643.28672094998</v>
      </c>
      <c r="BZ21" s="62">
        <f>-'&lt;4&gt;Tax Depreciation Calculation'!$M$87/12</f>
        <v>-283643.28672094998</v>
      </c>
      <c r="CA21" s="62">
        <f>-'&lt;4&gt;Tax Depreciation Calculation'!$M$87/12</f>
        <v>-283643.28672094998</v>
      </c>
      <c r="CB21" s="62">
        <f>-'&lt;4&gt;Tax Depreciation Calculation'!$M$87/12</f>
        <v>-283643.28672094998</v>
      </c>
      <c r="CC21" s="62">
        <f>-'&lt;4&gt;Tax Depreciation Calculation'!$M$87/12</f>
        <v>-283643.28672094998</v>
      </c>
      <c r="CD21" s="62">
        <f>-'&lt;4&gt;Tax Depreciation Calculation'!$M$87/12</f>
        <v>-283643.28672094998</v>
      </c>
      <c r="CE21" s="62">
        <f>-'&lt;4&gt;Tax Depreciation Calculation'!$M$87/12</f>
        <v>-283643.28672094998</v>
      </c>
      <c r="CF21" s="62">
        <f>-'&lt;4&gt;Tax Depreciation Calculation'!$M$87/12</f>
        <v>-283643.28672094998</v>
      </c>
      <c r="CG21" s="62">
        <f>-'&lt;4&gt;Tax Depreciation Calculation'!$M$87/12</f>
        <v>-283643.28672094998</v>
      </c>
      <c r="CH21" s="62">
        <f>-'&lt;4&gt;Tax Depreciation Calculation'!$M$87/12</f>
        <v>-283643.28672094998</v>
      </c>
      <c r="CI21" s="62">
        <f>-'&lt;4&gt;Tax Depreciation Calculation'!$N$87/12</f>
        <v>-173074.23438417673</v>
      </c>
      <c r="CJ21" s="62">
        <f>-'&lt;4&gt;Tax Depreciation Calculation'!$N$87/12</f>
        <v>-173074.23438417673</v>
      </c>
      <c r="CK21" s="62">
        <f>-'&lt;4&gt;Tax Depreciation Calculation'!$N$87/12</f>
        <v>-173074.23438417673</v>
      </c>
      <c r="CL21" s="62">
        <f>-'&lt;4&gt;Tax Depreciation Calculation'!$N$87/12</f>
        <v>-173074.23438417673</v>
      </c>
      <c r="CM21" s="62">
        <f>-'&lt;4&gt;Tax Depreciation Calculation'!$N$87/12</f>
        <v>-173074.23438417673</v>
      </c>
      <c r="CN21" s="62">
        <f>-'&lt;4&gt;Tax Depreciation Calculation'!$N$87/12</f>
        <v>-173074.23438417673</v>
      </c>
      <c r="CO21" s="62">
        <f>-'&lt;4&gt;Tax Depreciation Calculation'!$N$87/12</f>
        <v>-173074.23438417673</v>
      </c>
      <c r="CP21" s="62">
        <f>-'&lt;4&gt;Tax Depreciation Calculation'!$N$87/12</f>
        <v>-173074.23438417673</v>
      </c>
      <c r="CQ21" s="62">
        <f>-'&lt;4&gt;Tax Depreciation Calculation'!$N$87/12</f>
        <v>-173074.23438417673</v>
      </c>
      <c r="CR21" s="62">
        <f>-'&lt;4&gt;Tax Depreciation Calculation'!$N$87/12</f>
        <v>-173074.23438417673</v>
      </c>
      <c r="CS21" s="62">
        <f>-'&lt;4&gt;Tax Depreciation Calculation'!$N$87/12</f>
        <v>-173074.23438417673</v>
      </c>
      <c r="CT21" s="62">
        <f>-'&lt;4&gt;Tax Depreciation Calculation'!$N$87/12</f>
        <v>-173074.23438417673</v>
      </c>
      <c r="CU21" s="57"/>
      <c r="CV21" s="58">
        <f>+SUM($B21:CU21)</f>
        <v>-25421550.174234897</v>
      </c>
      <c r="CW21" s="142">
        <f>+SUM('&lt;4&gt;Tax Depreciation Calculation'!F87:N87)+CV21</f>
        <v>0</v>
      </c>
      <c r="CX21" s="143"/>
    </row>
    <row r="22" spans="1:104" ht="14.45" customHeight="1" thickBot="1">
      <c r="A22" s="63" t="s">
        <v>84</v>
      </c>
      <c r="B22" s="64">
        <f t="shared" ref="B22:W22" si="94">SUM(B19:B21)</f>
        <v>-1812.6500892857141</v>
      </c>
      <c r="C22" s="64">
        <f t="shared" si="94"/>
        <v>-41732.321049561309</v>
      </c>
      <c r="D22" s="64">
        <f t="shared" si="94"/>
        <v>-40879.782209977973</v>
      </c>
      <c r="E22" s="64">
        <f t="shared" si="94"/>
        <v>-40692.577457894637</v>
      </c>
      <c r="F22" s="64">
        <f t="shared" si="94"/>
        <v>-40763.747935526771</v>
      </c>
      <c r="G22" s="64">
        <f t="shared" si="94"/>
        <v>-11781.159878182607</v>
      </c>
      <c r="H22" s="64">
        <f t="shared" si="94"/>
        <v>-16884.194544740778</v>
      </c>
      <c r="I22" s="64">
        <f t="shared" si="94"/>
        <v>-20583.929839215471</v>
      </c>
      <c r="J22" s="64">
        <f t="shared" si="94"/>
        <v>-20548.409537557603</v>
      </c>
      <c r="K22" s="64">
        <f t="shared" si="94"/>
        <v>-20535.943203330422</v>
      </c>
      <c r="L22" s="64">
        <f t="shared" si="94"/>
        <v>-20512.999753301312</v>
      </c>
      <c r="M22" s="64">
        <f t="shared" si="94"/>
        <v>-20141.705931218119</v>
      </c>
      <c r="N22" s="64">
        <f t="shared" si="94"/>
        <v>-76582.363252274721</v>
      </c>
      <c r="O22" s="64">
        <f t="shared" si="94"/>
        <v>-52612.654723312298</v>
      </c>
      <c r="P22" s="64">
        <f t="shared" si="94"/>
        <v>-52586.916952545238</v>
      </c>
      <c r="Q22" s="64">
        <f t="shared" si="94"/>
        <v>-52587.73754048127</v>
      </c>
      <c r="R22" s="64">
        <f t="shared" si="94"/>
        <v>-52634.542450035398</v>
      </c>
      <c r="S22" s="64">
        <f t="shared" si="94"/>
        <v>-52152.425585474237</v>
      </c>
      <c r="T22" s="64">
        <f t="shared" si="94"/>
        <v>-51580.814772761718</v>
      </c>
      <c r="U22" s="64">
        <f t="shared" si="94"/>
        <v>-51543.404256610615</v>
      </c>
      <c r="V22" s="64">
        <f t="shared" si="94"/>
        <v>-52179.665824208074</v>
      </c>
      <c r="W22" s="64">
        <f t="shared" si="94"/>
        <v>-49869.232680761117</v>
      </c>
      <c r="X22" s="64">
        <f t="shared" ref="X22:Y22" si="95">SUM(X19:X21)</f>
        <v>-76904.559316525061</v>
      </c>
      <c r="Y22" s="64">
        <f t="shared" si="95"/>
        <v>-76573.03755842027</v>
      </c>
      <c r="Z22" s="64">
        <f t="shared" ref="Z22:AL22" si="96">SUM(Z19:Z21)</f>
        <v>-13086.042686830609</v>
      </c>
      <c r="AA22" s="64">
        <f t="shared" si="96"/>
        <v>-273791.33607355802</v>
      </c>
      <c r="AB22" s="64">
        <f t="shared" si="96"/>
        <v>-273852.49872366455</v>
      </c>
      <c r="AC22" s="64">
        <f t="shared" si="96"/>
        <v>-181634.93596130298</v>
      </c>
      <c r="AD22" s="64">
        <f t="shared" si="96"/>
        <v>-275482.46489533933</v>
      </c>
      <c r="AE22" s="64">
        <f t="shared" si="96"/>
        <v>-275520.88975120982</v>
      </c>
      <c r="AF22" s="64">
        <f t="shared" si="96"/>
        <v>-149281.70150319242</v>
      </c>
      <c r="AG22" s="64">
        <f t="shared" si="96"/>
        <v>-236028.16112507536</v>
      </c>
      <c r="AH22" s="64">
        <f t="shared" si="96"/>
        <v>-132212.73367427546</v>
      </c>
      <c r="AI22" s="64">
        <f t="shared" si="96"/>
        <v>-220126.46476824602</v>
      </c>
      <c r="AJ22" s="64">
        <f t="shared" si="96"/>
        <v>-217274.92939098514</v>
      </c>
      <c r="AK22" s="64">
        <f t="shared" si="96"/>
        <v>-215123.73878215661</v>
      </c>
      <c r="AL22" s="64">
        <f t="shared" si="96"/>
        <v>-212452.41354210279</v>
      </c>
      <c r="AM22" s="64">
        <f t="shared" ref="AM22:AX22" si="97">SUM(AM19:AM21)</f>
        <v>-414761.81921439152</v>
      </c>
      <c r="AN22" s="64">
        <f t="shared" si="97"/>
        <v>-410222.01842290151</v>
      </c>
      <c r="AO22" s="64">
        <f t="shared" si="97"/>
        <v>-410159.14308920532</v>
      </c>
      <c r="AP22" s="64">
        <f t="shared" si="97"/>
        <v>-409215.46785916062</v>
      </c>
      <c r="AQ22" s="64">
        <f t="shared" si="97"/>
        <v>-407034.43666741683</v>
      </c>
      <c r="AR22" s="64">
        <f t="shared" si="97"/>
        <v>-405703.41657443112</v>
      </c>
      <c r="AS22" s="64">
        <f t="shared" si="97"/>
        <v>-405622.15132950468</v>
      </c>
      <c r="AT22" s="64">
        <f t="shared" si="97"/>
        <v>-405564.58861022594</v>
      </c>
      <c r="AU22" s="64">
        <f t="shared" si="97"/>
        <v>-468401.57148473355</v>
      </c>
      <c r="AV22" s="64">
        <f t="shared" si="97"/>
        <v>-402761.82661390002</v>
      </c>
      <c r="AW22" s="64">
        <f t="shared" si="97"/>
        <v>-401589.51729931665</v>
      </c>
      <c r="AX22" s="64">
        <f t="shared" si="97"/>
        <v>-400480.83217342204</v>
      </c>
      <c r="AY22" s="64">
        <f t="shared" ref="AY22:BI22" si="98">SUM(AY19:AY21)</f>
        <v>-366379.55870663759</v>
      </c>
      <c r="AZ22" s="64">
        <f t="shared" si="98"/>
        <v>-366391.47414588282</v>
      </c>
      <c r="BA22" s="64">
        <f t="shared" si="98"/>
        <v>-372745.70643759187</v>
      </c>
      <c r="BB22" s="64">
        <f t="shared" si="98"/>
        <v>-379290.45645768102</v>
      </c>
      <c r="BC22" s="64">
        <f t="shared" si="98"/>
        <v>-386095.97495996358</v>
      </c>
      <c r="BD22" s="64">
        <f t="shared" si="98"/>
        <v>-392980.77955690736</v>
      </c>
      <c r="BE22" s="64">
        <f t="shared" si="98"/>
        <v>-235123.94077758689</v>
      </c>
      <c r="BF22" s="64">
        <f t="shared" si="98"/>
        <v>-357008.90151300386</v>
      </c>
      <c r="BG22" s="64">
        <f t="shared" si="98"/>
        <v>-363126.96467550419</v>
      </c>
      <c r="BH22" s="64">
        <f t="shared" si="98"/>
        <v>-360587.80844827881</v>
      </c>
      <c r="BI22" s="64">
        <f t="shared" si="98"/>
        <v>-358600.67867020477</v>
      </c>
      <c r="BJ22" s="64">
        <f t="shared" ref="BJ22:CT22" si="99">SUM(BJ19:BJ21)</f>
        <v>-357240.93080689473</v>
      </c>
      <c r="BK22" s="64">
        <f t="shared" si="99"/>
        <v>-258271.70851614073</v>
      </c>
      <c r="BL22" s="64">
        <f t="shared" si="99"/>
        <v>-257386.93486953652</v>
      </c>
      <c r="BM22" s="64">
        <f t="shared" si="99"/>
        <v>-256705.86625720118</v>
      </c>
      <c r="BN22" s="64">
        <f t="shared" si="99"/>
        <v>-256233.42487726058</v>
      </c>
      <c r="BO22" s="64">
        <f t="shared" si="99"/>
        <v>-255926.04678016441</v>
      </c>
      <c r="BP22" s="64">
        <f t="shared" si="99"/>
        <v>-255714.89727221272</v>
      </c>
      <c r="BQ22" s="64">
        <f t="shared" si="99"/>
        <v>-257945.70043251984</v>
      </c>
      <c r="BR22" s="64">
        <f t="shared" si="99"/>
        <v>-274374.75017930969</v>
      </c>
      <c r="BS22" s="64">
        <f t="shared" si="99"/>
        <v>-274315.96495403501</v>
      </c>
      <c r="BT22" s="64">
        <f t="shared" si="99"/>
        <v>-274281.69434464641</v>
      </c>
      <c r="BU22" s="64">
        <f t="shared" si="99"/>
        <v>-274261.71526550996</v>
      </c>
      <c r="BV22" s="64">
        <f t="shared" si="99"/>
        <v>-274250.06786237616</v>
      </c>
      <c r="BW22" s="64">
        <f t="shared" si="99"/>
        <v>-211772.26938791299</v>
      </c>
      <c r="BX22" s="64">
        <f t="shared" si="99"/>
        <v>-211768.3108356095</v>
      </c>
      <c r="BY22" s="64">
        <f t="shared" si="99"/>
        <v>-211766.00307887053</v>
      </c>
      <c r="BZ22" s="64">
        <f t="shared" si="99"/>
        <v>-211764.65770289657</v>
      </c>
      <c r="CA22" s="64">
        <f t="shared" si="99"/>
        <v>-211763.8733756397</v>
      </c>
      <c r="CB22" s="64">
        <f t="shared" si="99"/>
        <v>-211763.41612855127</v>
      </c>
      <c r="CC22" s="64">
        <f t="shared" si="99"/>
        <v>-211763.14956265374</v>
      </c>
      <c r="CD22" s="64">
        <f t="shared" si="99"/>
        <v>-211762.99416007215</v>
      </c>
      <c r="CE22" s="64">
        <f t="shared" si="99"/>
        <v>-211762.90356347899</v>
      </c>
      <c r="CF22" s="64">
        <f t="shared" si="99"/>
        <v>-211762.85074747854</v>
      </c>
      <c r="CG22" s="64">
        <f t="shared" si="99"/>
        <v>-211762.81995680899</v>
      </c>
      <c r="CH22" s="64">
        <f t="shared" si="99"/>
        <v>-211762.80200646224</v>
      </c>
      <c r="CI22" s="64">
        <f t="shared" si="99"/>
        <v>-101193.73853358159</v>
      </c>
      <c r="CJ22" s="64">
        <f t="shared" si="99"/>
        <v>-101193.73137003461</v>
      </c>
      <c r="CK22" s="64">
        <f t="shared" si="99"/>
        <v>-101193.72719383052</v>
      </c>
      <c r="CL22" s="64">
        <f t="shared" si="99"/>
        <v>-101193.72475918753</v>
      </c>
      <c r="CM22" s="64">
        <f t="shared" si="99"/>
        <v>-101193.72333983889</v>
      </c>
      <c r="CN22" s="64">
        <f t="shared" si="99"/>
        <v>-101193.72251238766</v>
      </c>
      <c r="CO22" s="64">
        <f t="shared" si="99"/>
        <v>-101193.72202999888</v>
      </c>
      <c r="CP22" s="64">
        <f t="shared" si="99"/>
        <v>-101193.72174877765</v>
      </c>
      <c r="CQ22" s="64">
        <f t="shared" si="99"/>
        <v>-101193.72158482949</v>
      </c>
      <c r="CR22" s="64">
        <f t="shared" si="99"/>
        <v>-101193.72148925158</v>
      </c>
      <c r="CS22" s="64">
        <f t="shared" si="99"/>
        <v>-101193.72143353427</v>
      </c>
      <c r="CT22" s="64">
        <f t="shared" si="99"/>
        <v>-101193.72140104788</v>
      </c>
      <c r="CU22" s="65"/>
      <c r="CV22" s="64">
        <f>SUM(CV19:CV21)</f>
        <v>-19832804.571229525</v>
      </c>
      <c r="CW22" s="142"/>
      <c r="CX22" s="143"/>
    </row>
    <row r="23" spans="1:104" ht="14.45" customHeight="1" thickTop="1">
      <c r="CX23" s="143"/>
    </row>
    <row r="24" spans="1:104" ht="14.45" customHeight="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X24" s="143"/>
    </row>
    <row r="25" spans="1:104" ht="14.45" customHeight="1">
      <c r="A25" s="67" t="s">
        <v>85</v>
      </c>
      <c r="CX25" s="143"/>
    </row>
    <row r="26" spans="1:104" ht="14.45" customHeight="1">
      <c r="A26" s="56" t="s">
        <v>86</v>
      </c>
      <c r="B26" s="58">
        <f t="shared" ref="B26" si="100">B22</f>
        <v>-1812.6500892857141</v>
      </c>
      <c r="C26" s="58">
        <f t="shared" ref="C26:N26" si="101">C22</f>
        <v>-41732.321049561309</v>
      </c>
      <c r="D26" s="58">
        <f t="shared" si="101"/>
        <v>-40879.782209977973</v>
      </c>
      <c r="E26" s="58">
        <f t="shared" si="101"/>
        <v>-40692.577457894637</v>
      </c>
      <c r="F26" s="58">
        <f t="shared" si="101"/>
        <v>-40763.747935526771</v>
      </c>
      <c r="G26" s="58">
        <f t="shared" si="101"/>
        <v>-11781.159878182607</v>
      </c>
      <c r="H26" s="58">
        <f t="shared" si="101"/>
        <v>-16884.194544740778</v>
      </c>
      <c r="I26" s="58">
        <f t="shared" si="101"/>
        <v>-20583.929839215471</v>
      </c>
      <c r="J26" s="58">
        <f t="shared" si="101"/>
        <v>-20548.409537557603</v>
      </c>
      <c r="K26" s="58">
        <f t="shared" si="101"/>
        <v>-20535.943203330422</v>
      </c>
      <c r="L26" s="58">
        <f t="shared" si="101"/>
        <v>-20512.999753301312</v>
      </c>
      <c r="M26" s="58">
        <f t="shared" si="101"/>
        <v>-20141.705931218119</v>
      </c>
      <c r="N26" s="58">
        <f t="shared" si="101"/>
        <v>-76582.363252274721</v>
      </c>
      <c r="O26" s="58">
        <f t="shared" ref="O26:W26" si="102">O22</f>
        <v>-52612.654723312298</v>
      </c>
      <c r="P26" s="58">
        <f t="shared" si="102"/>
        <v>-52586.916952545238</v>
      </c>
      <c r="Q26" s="58">
        <f t="shared" si="102"/>
        <v>-52587.73754048127</v>
      </c>
      <c r="R26" s="58">
        <f t="shared" si="102"/>
        <v>-52634.542450035398</v>
      </c>
      <c r="S26" s="58">
        <f t="shared" si="102"/>
        <v>-52152.425585474237</v>
      </c>
      <c r="T26" s="58">
        <f t="shared" si="102"/>
        <v>-51580.814772761718</v>
      </c>
      <c r="U26" s="58">
        <f t="shared" si="102"/>
        <v>-51543.404256610615</v>
      </c>
      <c r="V26" s="58">
        <f t="shared" si="102"/>
        <v>-52179.665824208074</v>
      </c>
      <c r="W26" s="58">
        <f t="shared" si="102"/>
        <v>-49869.232680761117</v>
      </c>
      <c r="X26" s="58">
        <f t="shared" ref="X26:Y26" si="103">X22</f>
        <v>-76904.559316525061</v>
      </c>
      <c r="Y26" s="58">
        <f t="shared" si="103"/>
        <v>-76573.03755842027</v>
      </c>
      <c r="Z26" s="58">
        <f t="shared" ref="Z26:AL26" si="104">Z22</f>
        <v>-13086.042686830609</v>
      </c>
      <c r="AA26" s="58">
        <f t="shared" si="104"/>
        <v>-273791.33607355802</v>
      </c>
      <c r="AB26" s="58">
        <f t="shared" si="104"/>
        <v>-273852.49872366455</v>
      </c>
      <c r="AC26" s="58">
        <f t="shared" si="104"/>
        <v>-181634.93596130298</v>
      </c>
      <c r="AD26" s="58">
        <f t="shared" si="104"/>
        <v>-275482.46489533933</v>
      </c>
      <c r="AE26" s="58">
        <f t="shared" si="104"/>
        <v>-275520.88975120982</v>
      </c>
      <c r="AF26" s="58">
        <f t="shared" si="104"/>
        <v>-149281.70150319242</v>
      </c>
      <c r="AG26" s="58">
        <f t="shared" si="104"/>
        <v>-236028.16112507536</v>
      </c>
      <c r="AH26" s="58">
        <f t="shared" si="104"/>
        <v>-132212.73367427546</v>
      </c>
      <c r="AI26" s="58">
        <f t="shared" si="104"/>
        <v>-220126.46476824602</v>
      </c>
      <c r="AJ26" s="58">
        <f t="shared" si="104"/>
        <v>-217274.92939098514</v>
      </c>
      <c r="AK26" s="58">
        <f t="shared" si="104"/>
        <v>-215123.73878215661</v>
      </c>
      <c r="AL26" s="58">
        <f t="shared" si="104"/>
        <v>-212452.41354210279</v>
      </c>
      <c r="AM26" s="58">
        <f t="shared" ref="AM26:AX26" si="105">AM22</f>
        <v>-414761.81921439152</v>
      </c>
      <c r="AN26" s="58">
        <f t="shared" si="105"/>
        <v>-410222.01842290151</v>
      </c>
      <c r="AO26" s="58">
        <f t="shared" si="105"/>
        <v>-410159.14308920532</v>
      </c>
      <c r="AP26" s="58">
        <f t="shared" si="105"/>
        <v>-409215.46785916062</v>
      </c>
      <c r="AQ26" s="58">
        <f t="shared" si="105"/>
        <v>-407034.43666741683</v>
      </c>
      <c r="AR26" s="58">
        <f t="shared" si="105"/>
        <v>-405703.41657443112</v>
      </c>
      <c r="AS26" s="58">
        <f t="shared" si="105"/>
        <v>-405622.15132950468</v>
      </c>
      <c r="AT26" s="58">
        <f t="shared" si="105"/>
        <v>-405564.58861022594</v>
      </c>
      <c r="AU26" s="58">
        <f t="shared" si="105"/>
        <v>-468401.57148473355</v>
      </c>
      <c r="AV26" s="58">
        <f t="shared" si="105"/>
        <v>-402761.82661390002</v>
      </c>
      <c r="AW26" s="58">
        <f t="shared" si="105"/>
        <v>-401589.51729931665</v>
      </c>
      <c r="AX26" s="58">
        <f t="shared" si="105"/>
        <v>-400480.83217342204</v>
      </c>
      <c r="AY26" s="58">
        <f t="shared" ref="AY26:BI26" si="106">AY22</f>
        <v>-366379.55870663759</v>
      </c>
      <c r="AZ26" s="58">
        <f t="shared" si="106"/>
        <v>-366391.47414588282</v>
      </c>
      <c r="BA26" s="58">
        <f t="shared" si="106"/>
        <v>-372745.70643759187</v>
      </c>
      <c r="BB26" s="58">
        <f t="shared" si="106"/>
        <v>-379290.45645768102</v>
      </c>
      <c r="BC26" s="58">
        <f t="shared" si="106"/>
        <v>-386095.97495996358</v>
      </c>
      <c r="BD26" s="58">
        <f t="shared" si="106"/>
        <v>-392980.77955690736</v>
      </c>
      <c r="BE26" s="58">
        <f t="shared" si="106"/>
        <v>-235123.94077758689</v>
      </c>
      <c r="BF26" s="58">
        <f t="shared" si="106"/>
        <v>-357008.90151300386</v>
      </c>
      <c r="BG26" s="58">
        <f t="shared" si="106"/>
        <v>-363126.96467550419</v>
      </c>
      <c r="BH26" s="58">
        <f t="shared" si="106"/>
        <v>-360587.80844827881</v>
      </c>
      <c r="BI26" s="58">
        <f t="shared" si="106"/>
        <v>-358600.67867020477</v>
      </c>
      <c r="BJ26" s="58">
        <f t="shared" ref="BJ26:CT26" si="107">BJ22</f>
        <v>-357240.93080689473</v>
      </c>
      <c r="BK26" s="58">
        <f t="shared" si="107"/>
        <v>-258271.70851614073</v>
      </c>
      <c r="BL26" s="58">
        <f t="shared" si="107"/>
        <v>-257386.93486953652</v>
      </c>
      <c r="BM26" s="58">
        <f t="shared" si="107"/>
        <v>-256705.86625720118</v>
      </c>
      <c r="BN26" s="58">
        <f t="shared" si="107"/>
        <v>-256233.42487726058</v>
      </c>
      <c r="BO26" s="58">
        <f t="shared" si="107"/>
        <v>-255926.04678016441</v>
      </c>
      <c r="BP26" s="58">
        <f t="shared" si="107"/>
        <v>-255714.89727221272</v>
      </c>
      <c r="BQ26" s="58">
        <f t="shared" si="107"/>
        <v>-257945.70043251984</v>
      </c>
      <c r="BR26" s="58">
        <f t="shared" si="107"/>
        <v>-274374.75017930969</v>
      </c>
      <c r="BS26" s="58">
        <f t="shared" si="107"/>
        <v>-274315.96495403501</v>
      </c>
      <c r="BT26" s="58">
        <f t="shared" si="107"/>
        <v>-274281.69434464641</v>
      </c>
      <c r="BU26" s="58">
        <f t="shared" si="107"/>
        <v>-274261.71526550996</v>
      </c>
      <c r="BV26" s="58">
        <f t="shared" si="107"/>
        <v>-274250.06786237616</v>
      </c>
      <c r="BW26" s="58">
        <f t="shared" si="107"/>
        <v>-211772.26938791299</v>
      </c>
      <c r="BX26" s="58">
        <f t="shared" si="107"/>
        <v>-211768.3108356095</v>
      </c>
      <c r="BY26" s="58">
        <f t="shared" si="107"/>
        <v>-211766.00307887053</v>
      </c>
      <c r="BZ26" s="58">
        <f t="shared" si="107"/>
        <v>-211764.65770289657</v>
      </c>
      <c r="CA26" s="58">
        <f t="shared" si="107"/>
        <v>-211763.8733756397</v>
      </c>
      <c r="CB26" s="58">
        <f t="shared" si="107"/>
        <v>-211763.41612855127</v>
      </c>
      <c r="CC26" s="58">
        <f t="shared" si="107"/>
        <v>-211763.14956265374</v>
      </c>
      <c r="CD26" s="58">
        <f t="shared" si="107"/>
        <v>-211762.99416007215</v>
      </c>
      <c r="CE26" s="58">
        <f t="shared" si="107"/>
        <v>-211762.90356347899</v>
      </c>
      <c r="CF26" s="58">
        <f t="shared" si="107"/>
        <v>-211762.85074747854</v>
      </c>
      <c r="CG26" s="58">
        <f t="shared" si="107"/>
        <v>-211762.81995680899</v>
      </c>
      <c r="CH26" s="58">
        <f t="shared" si="107"/>
        <v>-211762.80200646224</v>
      </c>
      <c r="CI26" s="58">
        <f t="shared" si="107"/>
        <v>-101193.73853358159</v>
      </c>
      <c r="CJ26" s="58">
        <f t="shared" si="107"/>
        <v>-101193.73137003461</v>
      </c>
      <c r="CK26" s="58">
        <f t="shared" si="107"/>
        <v>-101193.72719383052</v>
      </c>
      <c r="CL26" s="58">
        <f t="shared" si="107"/>
        <v>-101193.72475918753</v>
      </c>
      <c r="CM26" s="58">
        <f t="shared" si="107"/>
        <v>-101193.72333983889</v>
      </c>
      <c r="CN26" s="58">
        <f t="shared" si="107"/>
        <v>-101193.72251238766</v>
      </c>
      <c r="CO26" s="58">
        <f t="shared" si="107"/>
        <v>-101193.72202999888</v>
      </c>
      <c r="CP26" s="58">
        <f t="shared" si="107"/>
        <v>-101193.72174877765</v>
      </c>
      <c r="CQ26" s="58">
        <f t="shared" si="107"/>
        <v>-101193.72158482949</v>
      </c>
      <c r="CR26" s="58">
        <f t="shared" si="107"/>
        <v>-101193.72148925158</v>
      </c>
      <c r="CS26" s="58">
        <f t="shared" si="107"/>
        <v>-101193.72143353427</v>
      </c>
      <c r="CT26" s="58">
        <f t="shared" si="107"/>
        <v>-101193.72140104788</v>
      </c>
      <c r="CU26" s="57"/>
      <c r="CV26" s="58">
        <f>+SUM($B26:CU26)</f>
        <v>-19832804.571229536</v>
      </c>
      <c r="CX26" s="143"/>
      <c r="CY26" s="143"/>
      <c r="CZ26" s="143"/>
    </row>
    <row r="27" spans="1:104" ht="14.45" customHeight="1">
      <c r="A27" s="56" t="s">
        <v>87</v>
      </c>
      <c r="B27" s="68">
        <v>5.5E-2</v>
      </c>
      <c r="C27" s="68">
        <v>5.5E-2</v>
      </c>
      <c r="D27" s="68">
        <v>5.5E-2</v>
      </c>
      <c r="E27" s="68">
        <v>5.5E-2</v>
      </c>
      <c r="F27" s="68">
        <v>5.5E-2</v>
      </c>
      <c r="G27" s="68">
        <v>5.5E-2</v>
      </c>
      <c r="H27" s="68">
        <v>5.5E-2</v>
      </c>
      <c r="I27" s="68">
        <v>5.5E-2</v>
      </c>
      <c r="J27" s="68">
        <v>5.5E-2</v>
      </c>
      <c r="K27" s="68">
        <v>5.5E-2</v>
      </c>
      <c r="L27" s="68">
        <v>5.5E-2</v>
      </c>
      <c r="M27" s="68">
        <v>5.5E-2</v>
      </c>
      <c r="N27" s="68">
        <v>5.5E-2</v>
      </c>
      <c r="O27" s="68">
        <v>5.5E-2</v>
      </c>
      <c r="P27" s="68">
        <v>5.5E-2</v>
      </c>
      <c r="Q27" s="68">
        <v>5.5E-2</v>
      </c>
      <c r="R27" s="68">
        <v>5.5E-2</v>
      </c>
      <c r="S27" s="68">
        <v>5.5E-2</v>
      </c>
      <c r="T27" s="68">
        <v>5.5E-2</v>
      </c>
      <c r="U27" s="68">
        <v>5.5E-2</v>
      </c>
      <c r="V27" s="68">
        <v>5.5E-2</v>
      </c>
      <c r="W27" s="68">
        <v>5.5E-2</v>
      </c>
      <c r="X27" s="68">
        <v>5.5E-2</v>
      </c>
      <c r="Y27" s="68">
        <v>5.5E-2</v>
      </c>
      <c r="Z27" s="68">
        <v>5.5E-2</v>
      </c>
      <c r="AA27" s="68">
        <v>5.5E-2</v>
      </c>
      <c r="AB27" s="68">
        <v>5.5E-2</v>
      </c>
      <c r="AC27" s="68">
        <v>5.5E-2</v>
      </c>
      <c r="AD27" s="68">
        <v>5.5E-2</v>
      </c>
      <c r="AE27" s="68">
        <v>5.5E-2</v>
      </c>
      <c r="AF27" s="68">
        <v>5.5E-2</v>
      </c>
      <c r="AG27" s="68">
        <v>5.5E-2</v>
      </c>
      <c r="AH27" s="68">
        <v>5.5E-2</v>
      </c>
      <c r="AI27" s="68">
        <v>5.5E-2</v>
      </c>
      <c r="AJ27" s="68">
        <v>5.5E-2</v>
      </c>
      <c r="AK27" s="68">
        <v>5.5E-2</v>
      </c>
      <c r="AL27" s="68">
        <v>5.5E-2</v>
      </c>
      <c r="AM27" s="68">
        <v>5.5E-2</v>
      </c>
      <c r="AN27" s="68">
        <v>5.5E-2</v>
      </c>
      <c r="AO27" s="68">
        <v>5.5E-2</v>
      </c>
      <c r="AP27" s="68">
        <v>5.5E-2</v>
      </c>
      <c r="AQ27" s="68">
        <v>5.5E-2</v>
      </c>
      <c r="AR27" s="68">
        <v>5.5E-2</v>
      </c>
      <c r="AS27" s="68">
        <v>5.5E-2</v>
      </c>
      <c r="AT27" s="68">
        <v>5.5E-2</v>
      </c>
      <c r="AU27" s="68">
        <v>5.5E-2</v>
      </c>
      <c r="AV27" s="68">
        <v>5.5E-2</v>
      </c>
      <c r="AW27" s="68">
        <v>5.5E-2</v>
      </c>
      <c r="AX27" s="68">
        <v>5.5E-2</v>
      </c>
      <c r="AY27" s="68">
        <v>5.5E-2</v>
      </c>
      <c r="AZ27" s="68">
        <v>5.5E-2</v>
      </c>
      <c r="BA27" s="68">
        <v>5.5E-2</v>
      </c>
      <c r="BB27" s="68">
        <v>5.5E-2</v>
      </c>
      <c r="BC27" s="68">
        <v>5.5E-2</v>
      </c>
      <c r="BD27" s="68">
        <v>5.5E-2</v>
      </c>
      <c r="BE27" s="68">
        <v>5.5E-2</v>
      </c>
      <c r="BF27" s="68">
        <v>5.5E-2</v>
      </c>
      <c r="BG27" s="68">
        <v>5.5E-2</v>
      </c>
      <c r="BH27" s="68">
        <v>5.5E-2</v>
      </c>
      <c r="BI27" s="68">
        <v>5.5E-2</v>
      </c>
      <c r="BJ27" s="68">
        <v>5.5E-2</v>
      </c>
      <c r="BK27" s="68">
        <v>5.5E-2</v>
      </c>
      <c r="BL27" s="68">
        <v>5.5E-2</v>
      </c>
      <c r="BM27" s="68">
        <v>5.5E-2</v>
      </c>
      <c r="BN27" s="68">
        <v>5.5E-2</v>
      </c>
      <c r="BO27" s="68">
        <v>5.5E-2</v>
      </c>
      <c r="BP27" s="68">
        <v>5.5E-2</v>
      </c>
      <c r="BQ27" s="68">
        <v>5.5E-2</v>
      </c>
      <c r="BR27" s="68">
        <v>5.5E-2</v>
      </c>
      <c r="BS27" s="68">
        <v>5.5E-2</v>
      </c>
      <c r="BT27" s="68">
        <v>5.5E-2</v>
      </c>
      <c r="BU27" s="68">
        <v>5.5E-2</v>
      </c>
      <c r="BV27" s="68">
        <v>5.5E-2</v>
      </c>
      <c r="BW27" s="68">
        <v>5.5E-2</v>
      </c>
      <c r="BX27" s="68">
        <v>5.5E-2</v>
      </c>
      <c r="BY27" s="68">
        <v>5.5E-2</v>
      </c>
      <c r="BZ27" s="68">
        <v>5.5E-2</v>
      </c>
      <c r="CA27" s="68">
        <v>5.5E-2</v>
      </c>
      <c r="CB27" s="68">
        <v>5.5E-2</v>
      </c>
      <c r="CC27" s="68">
        <v>5.5E-2</v>
      </c>
      <c r="CD27" s="68">
        <v>5.5E-2</v>
      </c>
      <c r="CE27" s="68">
        <v>5.5E-2</v>
      </c>
      <c r="CF27" s="68">
        <v>5.5E-2</v>
      </c>
      <c r="CG27" s="68">
        <v>5.5E-2</v>
      </c>
      <c r="CH27" s="68">
        <v>5.5E-2</v>
      </c>
      <c r="CI27" s="68">
        <v>5.5E-2</v>
      </c>
      <c r="CJ27" s="68">
        <v>5.5E-2</v>
      </c>
      <c r="CK27" s="68">
        <v>5.5E-2</v>
      </c>
      <c r="CL27" s="68">
        <v>5.5E-2</v>
      </c>
      <c r="CM27" s="68">
        <v>5.5E-2</v>
      </c>
      <c r="CN27" s="68">
        <v>5.5E-2</v>
      </c>
      <c r="CO27" s="68">
        <v>5.5E-2</v>
      </c>
      <c r="CP27" s="68">
        <v>5.5E-2</v>
      </c>
      <c r="CQ27" s="68">
        <v>5.5E-2</v>
      </c>
      <c r="CR27" s="68">
        <v>5.5E-2</v>
      </c>
      <c r="CS27" s="68">
        <v>5.5E-2</v>
      </c>
      <c r="CT27" s="68">
        <v>5.5E-2</v>
      </c>
      <c r="CU27" s="57"/>
      <c r="CV27" s="68">
        <v>5.5E-2</v>
      </c>
      <c r="CX27" s="143"/>
      <c r="CY27" s="143"/>
      <c r="CZ27" s="143"/>
    </row>
    <row r="28" spans="1:104" ht="14.45" customHeight="1" thickBot="1">
      <c r="A28" s="69" t="s">
        <v>88</v>
      </c>
      <c r="B28" s="70">
        <f t="shared" ref="B28" si="108">B26*B27</f>
        <v>-99.695754910714271</v>
      </c>
      <c r="C28" s="70">
        <f t="shared" ref="C28:N28" si="109">C26*C27</f>
        <v>-2295.2776577258719</v>
      </c>
      <c r="D28" s="70">
        <f t="shared" si="109"/>
        <v>-2248.3880215487884</v>
      </c>
      <c r="E28" s="70">
        <f t="shared" si="109"/>
        <v>-2238.0917601842052</v>
      </c>
      <c r="F28" s="70">
        <f t="shared" si="109"/>
        <v>-2242.0061364539724</v>
      </c>
      <c r="G28" s="70">
        <f t="shared" si="109"/>
        <v>-647.96379330004333</v>
      </c>
      <c r="H28" s="70">
        <f t="shared" si="109"/>
        <v>-928.63069996074285</v>
      </c>
      <c r="I28" s="70">
        <f t="shared" si="109"/>
        <v>-1132.116141156851</v>
      </c>
      <c r="J28" s="70">
        <f t="shared" si="109"/>
        <v>-1130.1625245656683</v>
      </c>
      <c r="K28" s="70">
        <f t="shared" si="109"/>
        <v>-1129.4768761831733</v>
      </c>
      <c r="L28" s="70">
        <f t="shared" si="109"/>
        <v>-1128.2149864315722</v>
      </c>
      <c r="M28" s="70">
        <f t="shared" si="109"/>
        <v>-1107.7938262169966</v>
      </c>
      <c r="N28" s="70">
        <f t="shared" si="109"/>
        <v>-4212.0299788751099</v>
      </c>
      <c r="O28" s="70">
        <f t="shared" ref="O28:V28" si="110">O26*O27</f>
        <v>-2893.6960097821766</v>
      </c>
      <c r="P28" s="70">
        <f t="shared" si="110"/>
        <v>-2892.2804323899882</v>
      </c>
      <c r="Q28" s="70">
        <f t="shared" si="110"/>
        <v>-2892.32556472647</v>
      </c>
      <c r="R28" s="70">
        <f t="shared" si="110"/>
        <v>-2894.8998347519469</v>
      </c>
      <c r="S28" s="70">
        <f t="shared" si="110"/>
        <v>-2868.3834072010832</v>
      </c>
      <c r="T28" s="70">
        <f t="shared" si="110"/>
        <v>-2836.9448125018944</v>
      </c>
      <c r="U28" s="70">
        <f t="shared" si="110"/>
        <v>-2834.8872341135839</v>
      </c>
      <c r="V28" s="70">
        <f t="shared" si="110"/>
        <v>-2869.8816203314441</v>
      </c>
      <c r="W28" s="70">
        <f>W26*W27</f>
        <v>-2742.8077974418616</v>
      </c>
      <c r="X28" s="70">
        <f t="shared" ref="X28:Y28" si="111">X26*X27</f>
        <v>-4229.7507624088785</v>
      </c>
      <c r="Y28" s="70">
        <f t="shared" si="111"/>
        <v>-4211.5170657131148</v>
      </c>
      <c r="Z28" s="70">
        <f t="shared" ref="Z28:AL28" si="112">Z26*Z27</f>
        <v>-719.73234777568348</v>
      </c>
      <c r="AA28" s="70">
        <f t="shared" si="112"/>
        <v>-15058.523484045691</v>
      </c>
      <c r="AB28" s="70">
        <f t="shared" si="112"/>
        <v>-15061.887429801551</v>
      </c>
      <c r="AC28" s="70">
        <f t="shared" si="112"/>
        <v>-9989.9214778716632</v>
      </c>
      <c r="AD28" s="70">
        <f t="shared" si="112"/>
        <v>-15151.535569243664</v>
      </c>
      <c r="AE28" s="70">
        <f t="shared" si="112"/>
        <v>-15153.64893631654</v>
      </c>
      <c r="AF28" s="70">
        <f t="shared" si="112"/>
        <v>-8210.4935826755827</v>
      </c>
      <c r="AG28" s="70">
        <f t="shared" si="112"/>
        <v>-12981.548861879144</v>
      </c>
      <c r="AH28" s="70">
        <f t="shared" si="112"/>
        <v>-7271.7003520851504</v>
      </c>
      <c r="AI28" s="70">
        <f t="shared" si="112"/>
        <v>-12106.955562253532</v>
      </c>
      <c r="AJ28" s="70">
        <f t="shared" si="112"/>
        <v>-11950.121116504182</v>
      </c>
      <c r="AK28" s="70">
        <f t="shared" si="112"/>
        <v>-11831.805633018614</v>
      </c>
      <c r="AL28" s="70">
        <f t="shared" si="112"/>
        <v>-11684.882744815653</v>
      </c>
      <c r="AM28" s="70">
        <f t="shared" ref="AM28:CV28" si="113">AM26*AM27</f>
        <v>-22811.900056791535</v>
      </c>
      <c r="AN28" s="70">
        <f t="shared" si="113"/>
        <v>-22562.211013259584</v>
      </c>
      <c r="AO28" s="70">
        <f t="shared" si="113"/>
        <v>-22558.752869906293</v>
      </c>
      <c r="AP28" s="70">
        <f t="shared" si="113"/>
        <v>-22506.850732253835</v>
      </c>
      <c r="AQ28" s="70">
        <f t="shared" si="113"/>
        <v>-22386.894016707927</v>
      </c>
      <c r="AR28" s="70">
        <f t="shared" si="113"/>
        <v>-22313.687911593712</v>
      </c>
      <c r="AS28" s="70">
        <f t="shared" si="113"/>
        <v>-22309.218323122757</v>
      </c>
      <c r="AT28" s="70">
        <f t="shared" si="113"/>
        <v>-22306.052373562427</v>
      </c>
      <c r="AU28" s="70">
        <f t="shared" si="113"/>
        <v>-25762.086431660344</v>
      </c>
      <c r="AV28" s="70">
        <f t="shared" si="113"/>
        <v>-22151.900463764501</v>
      </c>
      <c r="AW28" s="70">
        <f t="shared" si="113"/>
        <v>-22087.423451462415</v>
      </c>
      <c r="AX28" s="70">
        <f t="shared" si="113"/>
        <v>-22026.445769538212</v>
      </c>
      <c r="AY28" s="70">
        <f t="shared" ref="AY28:BI28" si="114">AY26*AY27</f>
        <v>-20150.875728865067</v>
      </c>
      <c r="AZ28" s="70">
        <f t="shared" si="114"/>
        <v>-20151.531078023556</v>
      </c>
      <c r="BA28" s="70">
        <f t="shared" si="114"/>
        <v>-20501.013854067554</v>
      </c>
      <c r="BB28" s="70">
        <f t="shared" si="114"/>
        <v>-20860.975105172456</v>
      </c>
      <c r="BC28" s="70">
        <f t="shared" si="114"/>
        <v>-21235.278622797996</v>
      </c>
      <c r="BD28" s="70">
        <f t="shared" si="114"/>
        <v>-21613.942875629906</v>
      </c>
      <c r="BE28" s="70">
        <f t="shared" si="114"/>
        <v>-12931.81674276728</v>
      </c>
      <c r="BF28" s="70">
        <f t="shared" si="114"/>
        <v>-19635.489583215214</v>
      </c>
      <c r="BG28" s="70">
        <f t="shared" si="114"/>
        <v>-19971.983057152731</v>
      </c>
      <c r="BH28" s="70">
        <f t="shared" si="114"/>
        <v>-19832.329464655333</v>
      </c>
      <c r="BI28" s="70">
        <f t="shared" si="114"/>
        <v>-19723.037326861264</v>
      </c>
      <c r="BJ28" s="70">
        <f t="shared" ref="BJ28:CT28" si="115">BJ26*BJ27</f>
        <v>-19648.251194379209</v>
      </c>
      <c r="BK28" s="70">
        <f t="shared" si="115"/>
        <v>-14204.943968387741</v>
      </c>
      <c r="BL28" s="70">
        <f t="shared" si="115"/>
        <v>-14156.281417824508</v>
      </c>
      <c r="BM28" s="70">
        <f t="shared" si="115"/>
        <v>-14118.822644146065</v>
      </c>
      <c r="BN28" s="70">
        <f t="shared" si="115"/>
        <v>-14092.838368249331</v>
      </c>
      <c r="BO28" s="70">
        <f t="shared" si="115"/>
        <v>-14075.932572909043</v>
      </c>
      <c r="BP28" s="70">
        <f t="shared" si="115"/>
        <v>-14064.3193499717</v>
      </c>
      <c r="BQ28" s="70">
        <f t="shared" si="115"/>
        <v>-14187.013523788592</v>
      </c>
      <c r="BR28" s="70">
        <f t="shared" si="115"/>
        <v>-15090.611259862033</v>
      </c>
      <c r="BS28" s="70">
        <f t="shared" si="115"/>
        <v>-15087.378072471925</v>
      </c>
      <c r="BT28" s="70">
        <f t="shared" si="115"/>
        <v>-15085.493188955554</v>
      </c>
      <c r="BU28" s="70">
        <f t="shared" si="115"/>
        <v>-15084.394339603048</v>
      </c>
      <c r="BV28" s="70">
        <f t="shared" si="115"/>
        <v>-15083.753732430689</v>
      </c>
      <c r="BW28" s="70">
        <f t="shared" si="115"/>
        <v>-11647.474816335214</v>
      </c>
      <c r="BX28" s="70">
        <f t="shared" si="115"/>
        <v>-11647.257095958523</v>
      </c>
      <c r="BY28" s="70">
        <f t="shared" si="115"/>
        <v>-11647.130169337879</v>
      </c>
      <c r="BZ28" s="70">
        <f t="shared" si="115"/>
        <v>-11647.056173659312</v>
      </c>
      <c r="CA28" s="70">
        <f t="shared" si="115"/>
        <v>-11647.013035660184</v>
      </c>
      <c r="CB28" s="70">
        <f t="shared" si="115"/>
        <v>-11646.98788707032</v>
      </c>
      <c r="CC28" s="70">
        <f t="shared" si="115"/>
        <v>-11646.973225945956</v>
      </c>
      <c r="CD28" s="70">
        <f t="shared" si="115"/>
        <v>-11646.964678803968</v>
      </c>
      <c r="CE28" s="70">
        <f t="shared" si="115"/>
        <v>-11646.959695991345</v>
      </c>
      <c r="CF28" s="70">
        <f t="shared" si="115"/>
        <v>-11646.956791111321</v>
      </c>
      <c r="CG28" s="70">
        <f t="shared" si="115"/>
        <v>-11646.955097624495</v>
      </c>
      <c r="CH28" s="70">
        <f t="shared" si="115"/>
        <v>-11646.954110355424</v>
      </c>
      <c r="CI28" s="70">
        <f t="shared" si="115"/>
        <v>-5565.6556193469878</v>
      </c>
      <c r="CJ28" s="70">
        <f t="shared" si="115"/>
        <v>-5565.6552253519039</v>
      </c>
      <c r="CK28" s="70">
        <f t="shared" si="115"/>
        <v>-5565.6549956606787</v>
      </c>
      <c r="CL28" s="70">
        <f t="shared" si="115"/>
        <v>-5565.6548617553144</v>
      </c>
      <c r="CM28" s="70">
        <f t="shared" si="115"/>
        <v>-5565.6547836911395</v>
      </c>
      <c r="CN28" s="70">
        <f t="shared" si="115"/>
        <v>-5565.6547381813207</v>
      </c>
      <c r="CO28" s="70">
        <f t="shared" si="115"/>
        <v>-5565.6547116499387</v>
      </c>
      <c r="CP28" s="70">
        <f t="shared" si="115"/>
        <v>-5565.6546961827707</v>
      </c>
      <c r="CQ28" s="70">
        <f t="shared" si="115"/>
        <v>-5565.6546871656219</v>
      </c>
      <c r="CR28" s="70">
        <f t="shared" si="115"/>
        <v>-5565.6546819088371</v>
      </c>
      <c r="CS28" s="70">
        <f t="shared" si="115"/>
        <v>-5565.6546788443848</v>
      </c>
      <c r="CT28" s="70">
        <f t="shared" si="115"/>
        <v>-5565.6546770576333</v>
      </c>
      <c r="CU28" s="57"/>
      <c r="CV28" s="70">
        <f t="shared" si="113"/>
        <v>-1090804.2514176245</v>
      </c>
      <c r="CX28" s="143"/>
      <c r="CY28" s="143"/>
      <c r="CZ28" s="143"/>
    </row>
    <row r="29" spans="1:104" ht="14.45" customHeight="1" thickTop="1">
      <c r="CU29" s="57"/>
      <c r="CV29" s="142">
        <f>+CV26*CV27-CV28</f>
        <v>0</v>
      </c>
      <c r="CX29" s="143"/>
      <c r="CY29" s="143"/>
      <c r="CZ29" s="143"/>
    </row>
    <row r="30" spans="1:104" ht="14.45" customHeight="1">
      <c r="A30" s="56" t="s">
        <v>89</v>
      </c>
      <c r="B30" s="58">
        <f t="shared" ref="B30:W30" si="116">B16</f>
        <v>-11789.664374999998</v>
      </c>
      <c r="C30" s="58">
        <f t="shared" si="116"/>
        <v>-132112.86328170417</v>
      </c>
      <c r="D30" s="58">
        <f t="shared" si="116"/>
        <v>-131260.32444212082</v>
      </c>
      <c r="E30" s="58">
        <f t="shared" si="116"/>
        <v>-131073.11969003751</v>
      </c>
      <c r="F30" s="58">
        <f t="shared" si="116"/>
        <v>-131144.29016766962</v>
      </c>
      <c r="G30" s="58">
        <f t="shared" si="116"/>
        <v>-102161.70211032547</v>
      </c>
      <c r="H30" s="58">
        <f t="shared" si="116"/>
        <v>-107264.73677688363</v>
      </c>
      <c r="I30" s="58">
        <f t="shared" si="116"/>
        <v>-110964.47207135832</v>
      </c>
      <c r="J30" s="58">
        <f t="shared" si="116"/>
        <v>-110928.95176970046</v>
      </c>
      <c r="K30" s="58">
        <f t="shared" si="116"/>
        <v>-110916.48543547328</v>
      </c>
      <c r="L30" s="58">
        <f t="shared" si="116"/>
        <v>-110893.54198544417</v>
      </c>
      <c r="M30" s="58">
        <f t="shared" si="116"/>
        <v>-110522.24816336097</v>
      </c>
      <c r="N30" s="58">
        <f t="shared" si="116"/>
        <v>-166962.90548441757</v>
      </c>
      <c r="O30" s="58">
        <f t="shared" si="116"/>
        <v>-89688.490202478963</v>
      </c>
      <c r="P30" s="58">
        <f t="shared" si="116"/>
        <v>-89662.75243171191</v>
      </c>
      <c r="Q30" s="58">
        <f t="shared" si="116"/>
        <v>-89663.573019647942</v>
      </c>
      <c r="R30" s="58">
        <f t="shared" si="116"/>
        <v>-89710.377929202063</v>
      </c>
      <c r="S30" s="58">
        <f t="shared" si="116"/>
        <v>-89228.261064640901</v>
      </c>
      <c r="T30" s="58">
        <f t="shared" si="116"/>
        <v>-88656.650251928382</v>
      </c>
      <c r="U30" s="58">
        <f t="shared" si="116"/>
        <v>-88619.239735777286</v>
      </c>
      <c r="V30" s="58">
        <f t="shared" si="116"/>
        <v>-89255.501303374738</v>
      </c>
      <c r="W30" s="58">
        <f t="shared" si="116"/>
        <v>-86945.068159927789</v>
      </c>
      <c r="X30" s="58">
        <f t="shared" ref="X30:Y30" si="117">X16</f>
        <v>-113980.39479569173</v>
      </c>
      <c r="Y30" s="58">
        <f t="shared" si="117"/>
        <v>-113648.87303758693</v>
      </c>
      <c r="Z30" s="58">
        <f t="shared" ref="Z30:AL30" si="118">Z16</f>
        <v>-50161.878165997274</v>
      </c>
      <c r="AA30" s="58">
        <f t="shared" si="118"/>
        <v>-249849.42715689132</v>
      </c>
      <c r="AB30" s="58">
        <f t="shared" si="118"/>
        <v>-249910.58980699786</v>
      </c>
      <c r="AC30" s="58">
        <f t="shared" si="118"/>
        <v>-157693.02704463628</v>
      </c>
      <c r="AD30" s="58">
        <f t="shared" si="118"/>
        <v>-251540.55597867261</v>
      </c>
      <c r="AE30" s="58">
        <f t="shared" si="118"/>
        <v>-251578.98083454312</v>
      </c>
      <c r="AF30" s="58">
        <f t="shared" si="118"/>
        <v>-125339.79258652571</v>
      </c>
      <c r="AG30" s="58">
        <f t="shared" si="118"/>
        <v>-212086.25220840867</v>
      </c>
      <c r="AH30" s="58">
        <f t="shared" si="118"/>
        <v>-108270.82475760876</v>
      </c>
      <c r="AI30" s="58">
        <f t="shared" si="118"/>
        <v>-196184.55585157932</v>
      </c>
      <c r="AJ30" s="58">
        <f t="shared" si="118"/>
        <v>-193333.02047431844</v>
      </c>
      <c r="AK30" s="58">
        <f t="shared" si="118"/>
        <v>-191181.82986548991</v>
      </c>
      <c r="AL30" s="58">
        <f t="shared" si="118"/>
        <v>-188510.50462543609</v>
      </c>
      <c r="AM30" s="58">
        <f t="shared" ref="AM30:AX30" si="119">AM16</f>
        <v>-390819.91029772488</v>
      </c>
      <c r="AN30" s="58">
        <f t="shared" si="119"/>
        <v>-386280.10950623488</v>
      </c>
      <c r="AO30" s="58">
        <f t="shared" si="119"/>
        <v>-386217.23417253868</v>
      </c>
      <c r="AP30" s="58">
        <f t="shared" si="119"/>
        <v>-385273.55894249398</v>
      </c>
      <c r="AQ30" s="58">
        <f t="shared" si="119"/>
        <v>-383092.52775075019</v>
      </c>
      <c r="AR30" s="58">
        <f t="shared" si="119"/>
        <v>-381761.50765776448</v>
      </c>
      <c r="AS30" s="58">
        <f t="shared" si="119"/>
        <v>-381680.24241283804</v>
      </c>
      <c r="AT30" s="58">
        <f t="shared" si="119"/>
        <v>-381622.6796935593</v>
      </c>
      <c r="AU30" s="58">
        <f t="shared" si="119"/>
        <v>-444459.66256806691</v>
      </c>
      <c r="AV30" s="58">
        <f t="shared" si="119"/>
        <v>-378819.91769723338</v>
      </c>
      <c r="AW30" s="58">
        <f t="shared" si="119"/>
        <v>-377647.60838265001</v>
      </c>
      <c r="AX30" s="58">
        <f t="shared" si="119"/>
        <v>-376538.9232567554</v>
      </c>
      <c r="AY30" s="58">
        <f t="shared" ref="AY30:BI30" si="120">AY16</f>
        <v>-342437.64978997095</v>
      </c>
      <c r="AZ30" s="58">
        <f t="shared" si="120"/>
        <v>-342449.56522921618</v>
      </c>
      <c r="BA30" s="58">
        <f t="shared" si="120"/>
        <v>-348803.79752092523</v>
      </c>
      <c r="BB30" s="58">
        <f t="shared" si="120"/>
        <v>-355348.54754101438</v>
      </c>
      <c r="BC30" s="58">
        <f t="shared" si="120"/>
        <v>-362154.06604329695</v>
      </c>
      <c r="BD30" s="58">
        <f t="shared" si="120"/>
        <v>-369038.87064024073</v>
      </c>
      <c r="BE30" s="58">
        <f t="shared" si="120"/>
        <v>-211182.03186092025</v>
      </c>
      <c r="BF30" s="58">
        <f t="shared" si="120"/>
        <v>-333066.99259633722</v>
      </c>
      <c r="BG30" s="58">
        <f t="shared" si="120"/>
        <v>-339185.05575883755</v>
      </c>
      <c r="BH30" s="58">
        <f t="shared" si="120"/>
        <v>-336645.89953161217</v>
      </c>
      <c r="BI30" s="58">
        <f t="shared" si="120"/>
        <v>-334658.76975353813</v>
      </c>
      <c r="BJ30" s="58">
        <f t="shared" ref="BJ30:CT30" si="121">BJ16</f>
        <v>-333299.02189022809</v>
      </c>
      <c r="BK30" s="58">
        <f t="shared" si="121"/>
        <v>-234329.79959947403</v>
      </c>
      <c r="BL30" s="58">
        <f t="shared" si="121"/>
        <v>-233445.02595286982</v>
      </c>
      <c r="BM30" s="58">
        <f t="shared" si="121"/>
        <v>-232763.95734053449</v>
      </c>
      <c r="BN30" s="58">
        <f t="shared" si="121"/>
        <v>-232291.51596059388</v>
      </c>
      <c r="BO30" s="58">
        <f t="shared" si="121"/>
        <v>-231984.13786349772</v>
      </c>
      <c r="BP30" s="58">
        <f t="shared" si="121"/>
        <v>-231772.98835554603</v>
      </c>
      <c r="BQ30" s="58">
        <f t="shared" si="121"/>
        <v>-234003.79151585314</v>
      </c>
      <c r="BR30" s="58">
        <f t="shared" si="121"/>
        <v>-250432.84126264299</v>
      </c>
      <c r="BS30" s="58">
        <f t="shared" si="121"/>
        <v>-250374.05603736834</v>
      </c>
      <c r="BT30" s="58">
        <f t="shared" si="121"/>
        <v>-250339.78542797975</v>
      </c>
      <c r="BU30" s="58">
        <f t="shared" si="121"/>
        <v>-250319.80634884327</v>
      </c>
      <c r="BV30" s="58">
        <f t="shared" si="121"/>
        <v>-250308.15894570947</v>
      </c>
      <c r="BW30" s="58">
        <f t="shared" si="121"/>
        <v>-187968.93011410342</v>
      </c>
      <c r="BX30" s="58">
        <f t="shared" si="121"/>
        <v>-187964.97156179996</v>
      </c>
      <c r="BY30" s="58">
        <f t="shared" si="121"/>
        <v>-187962.66380506102</v>
      </c>
      <c r="BZ30" s="58">
        <f t="shared" si="121"/>
        <v>-187961.31842908703</v>
      </c>
      <c r="CA30" s="58">
        <f t="shared" si="121"/>
        <v>-187960.53410183016</v>
      </c>
      <c r="CB30" s="58">
        <f t="shared" si="121"/>
        <v>-187960.07685474172</v>
      </c>
      <c r="CC30" s="58">
        <f t="shared" si="121"/>
        <v>-187959.81028884419</v>
      </c>
      <c r="CD30" s="58">
        <f t="shared" si="121"/>
        <v>-187959.65488626261</v>
      </c>
      <c r="CE30" s="58">
        <f t="shared" si="121"/>
        <v>-187959.56428966945</v>
      </c>
      <c r="CF30" s="58">
        <f t="shared" si="121"/>
        <v>-187959.51147366897</v>
      </c>
      <c r="CG30" s="58">
        <f t="shared" si="121"/>
        <v>-187959.48068299945</v>
      </c>
      <c r="CH30" s="58">
        <f t="shared" si="121"/>
        <v>-187959.4627326527</v>
      </c>
      <c r="CI30" s="58">
        <f t="shared" si="121"/>
        <v>-92476.917905605413</v>
      </c>
      <c r="CJ30" s="58">
        <f t="shared" si="121"/>
        <v>-92476.910742058433</v>
      </c>
      <c r="CK30" s="58">
        <f t="shared" si="121"/>
        <v>-92476.90656585434</v>
      </c>
      <c r="CL30" s="58">
        <f t="shared" si="121"/>
        <v>-92476.904131211355</v>
      </c>
      <c r="CM30" s="58">
        <f t="shared" si="121"/>
        <v>-92476.902711862713</v>
      </c>
      <c r="CN30" s="58">
        <f t="shared" si="121"/>
        <v>-92476.901884411476</v>
      </c>
      <c r="CO30" s="58">
        <f t="shared" si="121"/>
        <v>-92476.901402022704</v>
      </c>
      <c r="CP30" s="58">
        <f t="shared" si="121"/>
        <v>-92476.901120801471</v>
      </c>
      <c r="CQ30" s="58">
        <f t="shared" si="121"/>
        <v>-92476.900956853307</v>
      </c>
      <c r="CR30" s="58">
        <f t="shared" si="121"/>
        <v>-92476.900861275397</v>
      </c>
      <c r="CS30" s="58">
        <f t="shared" si="121"/>
        <v>-92476.900805558093</v>
      </c>
      <c r="CT30" s="58">
        <f t="shared" si="121"/>
        <v>-92476.900773071698</v>
      </c>
      <c r="CU30" s="57"/>
      <c r="CV30" s="58">
        <f>+SUM($B30:CU30)</f>
        <v>-19832804.571229544</v>
      </c>
      <c r="CX30" s="143"/>
      <c r="CY30" s="143"/>
      <c r="CZ30" s="143"/>
    </row>
    <row r="31" spans="1:104" ht="14.45" customHeight="1">
      <c r="A31" s="56" t="s">
        <v>90</v>
      </c>
      <c r="B31" s="71">
        <v>0.35</v>
      </c>
      <c r="C31" s="71">
        <f>+B31</f>
        <v>0.35</v>
      </c>
      <c r="D31" s="71">
        <f t="shared" ref="D31:AL31" si="122">+C31</f>
        <v>0.35</v>
      </c>
      <c r="E31" s="71">
        <f t="shared" si="122"/>
        <v>0.35</v>
      </c>
      <c r="F31" s="71">
        <f t="shared" si="122"/>
        <v>0.35</v>
      </c>
      <c r="G31" s="71">
        <f t="shared" si="122"/>
        <v>0.35</v>
      </c>
      <c r="H31" s="71">
        <f t="shared" si="122"/>
        <v>0.35</v>
      </c>
      <c r="I31" s="71">
        <f t="shared" si="122"/>
        <v>0.35</v>
      </c>
      <c r="J31" s="71">
        <f t="shared" si="122"/>
        <v>0.35</v>
      </c>
      <c r="K31" s="71">
        <f t="shared" si="122"/>
        <v>0.35</v>
      </c>
      <c r="L31" s="71">
        <f t="shared" si="122"/>
        <v>0.35</v>
      </c>
      <c r="M31" s="71">
        <f t="shared" si="122"/>
        <v>0.35</v>
      </c>
      <c r="N31" s="71">
        <f t="shared" si="122"/>
        <v>0.35</v>
      </c>
      <c r="O31" s="71">
        <f t="shared" si="122"/>
        <v>0.35</v>
      </c>
      <c r="P31" s="71">
        <f t="shared" si="122"/>
        <v>0.35</v>
      </c>
      <c r="Q31" s="71">
        <f t="shared" si="122"/>
        <v>0.35</v>
      </c>
      <c r="R31" s="71">
        <f t="shared" si="122"/>
        <v>0.35</v>
      </c>
      <c r="S31" s="71">
        <f t="shared" si="122"/>
        <v>0.35</v>
      </c>
      <c r="T31" s="71">
        <f t="shared" si="122"/>
        <v>0.35</v>
      </c>
      <c r="U31" s="71">
        <f t="shared" si="122"/>
        <v>0.35</v>
      </c>
      <c r="V31" s="71">
        <f t="shared" si="122"/>
        <v>0.35</v>
      </c>
      <c r="W31" s="71">
        <f t="shared" si="122"/>
        <v>0.35</v>
      </c>
      <c r="X31" s="71">
        <f t="shared" si="122"/>
        <v>0.35</v>
      </c>
      <c r="Y31" s="71">
        <f t="shared" si="122"/>
        <v>0.35</v>
      </c>
      <c r="Z31" s="71">
        <f t="shared" si="122"/>
        <v>0.35</v>
      </c>
      <c r="AA31" s="197">
        <v>0.21</v>
      </c>
      <c r="AB31" s="71">
        <f t="shared" si="122"/>
        <v>0.21</v>
      </c>
      <c r="AC31" s="71">
        <f t="shared" si="122"/>
        <v>0.21</v>
      </c>
      <c r="AD31" s="71">
        <f t="shared" si="122"/>
        <v>0.21</v>
      </c>
      <c r="AE31" s="71">
        <f t="shared" si="122"/>
        <v>0.21</v>
      </c>
      <c r="AF31" s="71">
        <f t="shared" si="122"/>
        <v>0.21</v>
      </c>
      <c r="AG31" s="71">
        <f t="shared" si="122"/>
        <v>0.21</v>
      </c>
      <c r="AH31" s="71">
        <f t="shared" si="122"/>
        <v>0.21</v>
      </c>
      <c r="AI31" s="71">
        <f t="shared" si="122"/>
        <v>0.21</v>
      </c>
      <c r="AJ31" s="71">
        <f t="shared" si="122"/>
        <v>0.21</v>
      </c>
      <c r="AK31" s="71">
        <f t="shared" si="122"/>
        <v>0.21</v>
      </c>
      <c r="AL31" s="71">
        <f t="shared" si="122"/>
        <v>0.21</v>
      </c>
      <c r="AM31" s="71">
        <f t="shared" ref="AM31" si="123">+AL31</f>
        <v>0.21</v>
      </c>
      <c r="AN31" s="71">
        <f t="shared" ref="AN31" si="124">+AM31</f>
        <v>0.21</v>
      </c>
      <c r="AO31" s="71">
        <f t="shared" ref="AO31" si="125">+AN31</f>
        <v>0.21</v>
      </c>
      <c r="AP31" s="71">
        <f t="shared" ref="AP31" si="126">+AO31</f>
        <v>0.21</v>
      </c>
      <c r="AQ31" s="71">
        <f t="shared" ref="AQ31" si="127">+AP31</f>
        <v>0.21</v>
      </c>
      <c r="AR31" s="71">
        <f t="shared" ref="AR31" si="128">+AQ31</f>
        <v>0.21</v>
      </c>
      <c r="AS31" s="71">
        <f t="shared" ref="AS31" si="129">+AR31</f>
        <v>0.21</v>
      </c>
      <c r="AT31" s="71">
        <f t="shared" ref="AT31" si="130">+AS31</f>
        <v>0.21</v>
      </c>
      <c r="AU31" s="71">
        <f t="shared" ref="AU31" si="131">+AT31</f>
        <v>0.21</v>
      </c>
      <c r="AV31" s="71">
        <f t="shared" ref="AV31" si="132">+AU31</f>
        <v>0.21</v>
      </c>
      <c r="AW31" s="71">
        <f t="shared" ref="AW31" si="133">+AV31</f>
        <v>0.21</v>
      </c>
      <c r="AX31" s="71">
        <f t="shared" ref="AX31" si="134">+AW31</f>
        <v>0.21</v>
      </c>
      <c r="AY31" s="71">
        <f t="shared" ref="AY31" si="135">+AX31</f>
        <v>0.21</v>
      </c>
      <c r="AZ31" s="71">
        <f t="shared" ref="AZ31" si="136">+AY31</f>
        <v>0.21</v>
      </c>
      <c r="BA31" s="71">
        <f t="shared" ref="BA31" si="137">+AZ31</f>
        <v>0.21</v>
      </c>
      <c r="BB31" s="71">
        <f t="shared" ref="BB31" si="138">+BA31</f>
        <v>0.21</v>
      </c>
      <c r="BC31" s="71">
        <f t="shared" ref="BC31" si="139">+BB31</f>
        <v>0.21</v>
      </c>
      <c r="BD31" s="71">
        <f t="shared" ref="BD31" si="140">+BC31</f>
        <v>0.21</v>
      </c>
      <c r="BE31" s="71">
        <f t="shared" ref="BE31" si="141">+BD31</f>
        <v>0.21</v>
      </c>
      <c r="BF31" s="71">
        <f t="shared" ref="BF31" si="142">+BE31</f>
        <v>0.21</v>
      </c>
      <c r="BG31" s="71">
        <f t="shared" ref="BG31" si="143">+BF31</f>
        <v>0.21</v>
      </c>
      <c r="BH31" s="71">
        <f t="shared" ref="BH31" si="144">+BG31</f>
        <v>0.21</v>
      </c>
      <c r="BI31" s="71">
        <f t="shared" ref="BI31:BJ31" si="145">+BH31</f>
        <v>0.21</v>
      </c>
      <c r="BJ31" s="71">
        <f t="shared" si="145"/>
        <v>0.21</v>
      </c>
      <c r="BK31" s="71">
        <f t="shared" ref="BK31" si="146">+BJ31</f>
        <v>0.21</v>
      </c>
      <c r="BL31" s="71">
        <f t="shared" ref="BL31" si="147">+BK31</f>
        <v>0.21</v>
      </c>
      <c r="BM31" s="71">
        <f t="shared" ref="BM31" si="148">+BL31</f>
        <v>0.21</v>
      </c>
      <c r="BN31" s="71">
        <f t="shared" ref="BN31" si="149">+BM31</f>
        <v>0.21</v>
      </c>
      <c r="BO31" s="71">
        <f t="shared" ref="BO31" si="150">+BN31</f>
        <v>0.21</v>
      </c>
      <c r="BP31" s="71">
        <f t="shared" ref="BP31" si="151">+BO31</f>
        <v>0.21</v>
      </c>
      <c r="BQ31" s="71">
        <f t="shared" ref="BQ31" si="152">+BP31</f>
        <v>0.21</v>
      </c>
      <c r="BR31" s="71">
        <f t="shared" ref="BR31" si="153">+BQ31</f>
        <v>0.21</v>
      </c>
      <c r="BS31" s="71">
        <f t="shared" ref="BS31" si="154">+BR31</f>
        <v>0.21</v>
      </c>
      <c r="BT31" s="71">
        <f t="shared" ref="BT31" si="155">+BS31</f>
        <v>0.21</v>
      </c>
      <c r="BU31" s="71">
        <f t="shared" ref="BU31" si="156">+BT31</f>
        <v>0.21</v>
      </c>
      <c r="BV31" s="71">
        <f t="shared" ref="BV31" si="157">+BU31</f>
        <v>0.21</v>
      </c>
      <c r="BW31" s="71">
        <f t="shared" ref="BW31" si="158">+BV31</f>
        <v>0.21</v>
      </c>
      <c r="BX31" s="71">
        <f t="shared" ref="BX31" si="159">+BW31</f>
        <v>0.21</v>
      </c>
      <c r="BY31" s="71">
        <f t="shared" ref="BY31" si="160">+BX31</f>
        <v>0.21</v>
      </c>
      <c r="BZ31" s="71">
        <f t="shared" ref="BZ31" si="161">+BY31</f>
        <v>0.21</v>
      </c>
      <c r="CA31" s="71">
        <f t="shared" ref="CA31" si="162">+BZ31</f>
        <v>0.21</v>
      </c>
      <c r="CB31" s="71">
        <f t="shared" ref="CB31" si="163">+CA31</f>
        <v>0.21</v>
      </c>
      <c r="CC31" s="71">
        <f t="shared" ref="CC31" si="164">+CB31</f>
        <v>0.21</v>
      </c>
      <c r="CD31" s="71">
        <f t="shared" ref="CD31" si="165">+CC31</f>
        <v>0.21</v>
      </c>
      <c r="CE31" s="71">
        <f t="shared" ref="CE31" si="166">+CD31</f>
        <v>0.21</v>
      </c>
      <c r="CF31" s="71">
        <f t="shared" ref="CF31" si="167">+CE31</f>
        <v>0.21</v>
      </c>
      <c r="CG31" s="71">
        <f t="shared" ref="CG31" si="168">+CF31</f>
        <v>0.21</v>
      </c>
      <c r="CH31" s="71">
        <f t="shared" ref="CH31" si="169">+CG31</f>
        <v>0.21</v>
      </c>
      <c r="CI31" s="71">
        <f t="shared" ref="CI31" si="170">+CH31</f>
        <v>0.21</v>
      </c>
      <c r="CJ31" s="71">
        <f t="shared" ref="CJ31" si="171">+CI31</f>
        <v>0.21</v>
      </c>
      <c r="CK31" s="71">
        <f t="shared" ref="CK31" si="172">+CJ31</f>
        <v>0.21</v>
      </c>
      <c r="CL31" s="71">
        <f t="shared" ref="CL31" si="173">+CK31</f>
        <v>0.21</v>
      </c>
      <c r="CM31" s="71">
        <f t="shared" ref="CM31" si="174">+CL31</f>
        <v>0.21</v>
      </c>
      <c r="CN31" s="71">
        <f t="shared" ref="CN31" si="175">+CM31</f>
        <v>0.21</v>
      </c>
      <c r="CO31" s="71">
        <f t="shared" ref="CO31" si="176">+CN31</f>
        <v>0.21</v>
      </c>
      <c r="CP31" s="71">
        <f t="shared" ref="CP31" si="177">+CO31</f>
        <v>0.21</v>
      </c>
      <c r="CQ31" s="71">
        <f t="shared" ref="CQ31" si="178">+CP31</f>
        <v>0.21</v>
      </c>
      <c r="CR31" s="71">
        <f t="shared" ref="CR31" si="179">+CQ31</f>
        <v>0.21</v>
      </c>
      <c r="CS31" s="71">
        <f t="shared" ref="CS31" si="180">+CR31</f>
        <v>0.21</v>
      </c>
      <c r="CT31" s="71">
        <f t="shared" ref="CT31" si="181">+CS31</f>
        <v>0.21</v>
      </c>
      <c r="CU31" s="57"/>
      <c r="CV31" s="71"/>
      <c r="CX31" s="143"/>
      <c r="CY31" s="143"/>
      <c r="CZ31" s="143"/>
    </row>
    <row r="32" spans="1:104" ht="14.45" customHeight="1">
      <c r="B32" s="73">
        <f t="shared" ref="B32" si="182">B30*B31</f>
        <v>-4126.3825312499994</v>
      </c>
      <c r="C32" s="73">
        <f t="shared" ref="C32:N32" si="183">C30*C31</f>
        <v>-46239.502148596453</v>
      </c>
      <c r="D32" s="73">
        <f t="shared" si="183"/>
        <v>-45941.113554742282</v>
      </c>
      <c r="E32" s="73">
        <f t="shared" si="183"/>
        <v>-45875.591891513126</v>
      </c>
      <c r="F32" s="73">
        <f t="shared" si="183"/>
        <v>-45900.501558684366</v>
      </c>
      <c r="G32" s="73">
        <f t="shared" si="183"/>
        <v>-35756.595738613913</v>
      </c>
      <c r="H32" s="73">
        <f t="shared" si="183"/>
        <v>-37542.657871909265</v>
      </c>
      <c r="I32" s="73">
        <f t="shared" si="183"/>
        <v>-38837.565224975413</v>
      </c>
      <c r="J32" s="73">
        <f t="shared" si="183"/>
        <v>-38825.133119395163</v>
      </c>
      <c r="K32" s="73">
        <f t="shared" si="183"/>
        <v>-38820.769902415646</v>
      </c>
      <c r="L32" s="73">
        <f t="shared" si="183"/>
        <v>-38812.73969490546</v>
      </c>
      <c r="M32" s="73">
        <f t="shared" si="183"/>
        <v>-38682.786857176339</v>
      </c>
      <c r="N32" s="73">
        <f t="shared" si="183"/>
        <v>-58437.016919546142</v>
      </c>
      <c r="O32" s="73">
        <f t="shared" ref="O32:W32" si="184">O30*O31</f>
        <v>-31390.971570867634</v>
      </c>
      <c r="P32" s="73">
        <f t="shared" si="184"/>
        <v>-31381.963351099166</v>
      </c>
      <c r="Q32" s="73">
        <f t="shared" si="184"/>
        <v>-31382.250556876777</v>
      </c>
      <c r="R32" s="73">
        <f t="shared" si="184"/>
        <v>-31398.63227522072</v>
      </c>
      <c r="S32" s="73">
        <f t="shared" si="184"/>
        <v>-31229.891372624312</v>
      </c>
      <c r="T32" s="73">
        <f t="shared" si="184"/>
        <v>-31029.827588174932</v>
      </c>
      <c r="U32" s="73">
        <f t="shared" si="184"/>
        <v>-31016.733907522048</v>
      </c>
      <c r="V32" s="73">
        <f t="shared" si="184"/>
        <v>-31239.425456181158</v>
      </c>
      <c r="W32" s="73">
        <f t="shared" si="184"/>
        <v>-30430.773855974723</v>
      </c>
      <c r="X32" s="73">
        <f t="shared" ref="X32:Y32" si="185">X30*X31</f>
        <v>-39893.138178492103</v>
      </c>
      <c r="Y32" s="73">
        <f t="shared" si="185"/>
        <v>-39777.105563155426</v>
      </c>
      <c r="Z32" s="73">
        <f t="shared" ref="Z32:AL32" si="186">Z30*Z31</f>
        <v>-17556.657358099044</v>
      </c>
      <c r="AA32" s="73">
        <f t="shared" si="186"/>
        <v>-52468.379702947175</v>
      </c>
      <c r="AB32" s="73">
        <f t="shared" si="186"/>
        <v>-52481.223859469545</v>
      </c>
      <c r="AC32" s="73">
        <f t="shared" si="186"/>
        <v>-33115.535679373621</v>
      </c>
      <c r="AD32" s="73">
        <f t="shared" si="186"/>
        <v>-52823.516755521247</v>
      </c>
      <c r="AE32" s="73">
        <f t="shared" si="186"/>
        <v>-52831.585975254056</v>
      </c>
      <c r="AF32" s="73">
        <f t="shared" si="186"/>
        <v>-26321.3564431704</v>
      </c>
      <c r="AG32" s="73">
        <f t="shared" si="186"/>
        <v>-44538.112963765816</v>
      </c>
      <c r="AH32" s="73">
        <f t="shared" si="186"/>
        <v>-22736.873199097838</v>
      </c>
      <c r="AI32" s="73">
        <f t="shared" si="186"/>
        <v>-41198.756728831657</v>
      </c>
      <c r="AJ32" s="73">
        <f t="shared" si="186"/>
        <v>-40599.934299606874</v>
      </c>
      <c r="AK32" s="73">
        <f t="shared" si="186"/>
        <v>-40148.184271752878</v>
      </c>
      <c r="AL32" s="73">
        <f t="shared" si="186"/>
        <v>-39587.20597134158</v>
      </c>
      <c r="AM32" s="73">
        <f t="shared" ref="AM32:AX32" si="187">AM30*AM31</f>
        <v>-82072.181162522218</v>
      </c>
      <c r="AN32" s="73">
        <f t="shared" si="187"/>
        <v>-81118.822996309318</v>
      </c>
      <c r="AO32" s="73">
        <f t="shared" si="187"/>
        <v>-81105.619176233115</v>
      </c>
      <c r="AP32" s="73">
        <f t="shared" si="187"/>
        <v>-80907.447377923731</v>
      </c>
      <c r="AQ32" s="73">
        <f t="shared" si="187"/>
        <v>-80449.430827657532</v>
      </c>
      <c r="AR32" s="73">
        <f t="shared" si="187"/>
        <v>-80169.916608130545</v>
      </c>
      <c r="AS32" s="73">
        <f t="shared" si="187"/>
        <v>-80152.850906695981</v>
      </c>
      <c r="AT32" s="73">
        <f t="shared" si="187"/>
        <v>-80140.762735647455</v>
      </c>
      <c r="AU32" s="73">
        <f t="shared" si="187"/>
        <v>-93336.529139294042</v>
      </c>
      <c r="AV32" s="73">
        <f t="shared" si="187"/>
        <v>-79552.182716419004</v>
      </c>
      <c r="AW32" s="73">
        <f t="shared" si="187"/>
        <v>-79305.997760356506</v>
      </c>
      <c r="AX32" s="73">
        <f t="shared" si="187"/>
        <v>-79073.173883918629</v>
      </c>
      <c r="AY32" s="73">
        <f t="shared" ref="AY32:BI32" si="188">AY30*AY31</f>
        <v>-71911.906455893899</v>
      </c>
      <c r="AZ32" s="73">
        <f t="shared" si="188"/>
        <v>-71914.40869813539</v>
      </c>
      <c r="BA32" s="73">
        <f t="shared" si="188"/>
        <v>-73248.797479394299</v>
      </c>
      <c r="BB32" s="73">
        <f t="shared" si="188"/>
        <v>-74623.194983613022</v>
      </c>
      <c r="BC32" s="73">
        <f t="shared" si="188"/>
        <v>-76052.35386909236</v>
      </c>
      <c r="BD32" s="73">
        <f t="shared" si="188"/>
        <v>-77498.162834450544</v>
      </c>
      <c r="BE32" s="73">
        <f t="shared" si="188"/>
        <v>-44348.22669079325</v>
      </c>
      <c r="BF32" s="73">
        <f t="shared" si="188"/>
        <v>-69944.06844523082</v>
      </c>
      <c r="BG32" s="73">
        <f t="shared" si="188"/>
        <v>-71228.861709355886</v>
      </c>
      <c r="BH32" s="73">
        <f t="shared" si="188"/>
        <v>-70695.638901638551</v>
      </c>
      <c r="BI32" s="73">
        <f t="shared" si="188"/>
        <v>-70278.341648243004</v>
      </c>
      <c r="BJ32" s="73">
        <f t="shared" ref="BJ32:CT32" si="189">BJ30*BJ31</f>
        <v>-69992.79459694789</v>
      </c>
      <c r="BK32" s="73">
        <f t="shared" si="189"/>
        <v>-49209.257915889546</v>
      </c>
      <c r="BL32" s="73">
        <f t="shared" si="189"/>
        <v>-49023.455450102658</v>
      </c>
      <c r="BM32" s="73">
        <f t="shared" si="189"/>
        <v>-48880.431041512238</v>
      </c>
      <c r="BN32" s="73">
        <f t="shared" si="189"/>
        <v>-48781.21835172471</v>
      </c>
      <c r="BO32" s="73">
        <f t="shared" si="189"/>
        <v>-48716.668951334519</v>
      </c>
      <c r="BP32" s="73">
        <f t="shared" si="189"/>
        <v>-48672.327554664662</v>
      </c>
      <c r="BQ32" s="73">
        <f t="shared" si="189"/>
        <v>-49140.79621832916</v>
      </c>
      <c r="BR32" s="73">
        <f t="shared" si="189"/>
        <v>-52590.896665155029</v>
      </c>
      <c r="BS32" s="73">
        <f t="shared" si="189"/>
        <v>-52578.551767847348</v>
      </c>
      <c r="BT32" s="73">
        <f t="shared" si="189"/>
        <v>-52571.354939875746</v>
      </c>
      <c r="BU32" s="73">
        <f t="shared" si="189"/>
        <v>-52567.159333257085</v>
      </c>
      <c r="BV32" s="73">
        <f t="shared" si="189"/>
        <v>-52564.713378598986</v>
      </c>
      <c r="BW32" s="73">
        <f t="shared" si="189"/>
        <v>-39473.47532396172</v>
      </c>
      <c r="BX32" s="73">
        <f t="shared" si="189"/>
        <v>-39472.644027977993</v>
      </c>
      <c r="BY32" s="73">
        <f t="shared" si="189"/>
        <v>-39472.15939906281</v>
      </c>
      <c r="BZ32" s="73">
        <f t="shared" si="189"/>
        <v>-39471.876870108274</v>
      </c>
      <c r="CA32" s="73">
        <f t="shared" si="189"/>
        <v>-39471.712161384334</v>
      </c>
      <c r="CB32" s="73">
        <f t="shared" si="189"/>
        <v>-39471.61613949576</v>
      </c>
      <c r="CC32" s="73">
        <f t="shared" si="189"/>
        <v>-39471.560160657282</v>
      </c>
      <c r="CD32" s="73">
        <f t="shared" si="189"/>
        <v>-39471.527526115147</v>
      </c>
      <c r="CE32" s="73">
        <f t="shared" si="189"/>
        <v>-39471.508500830583</v>
      </c>
      <c r="CF32" s="73">
        <f t="shared" si="189"/>
        <v>-39471.497409470481</v>
      </c>
      <c r="CG32" s="73">
        <f t="shared" si="189"/>
        <v>-39471.490943429882</v>
      </c>
      <c r="CH32" s="73">
        <f t="shared" si="189"/>
        <v>-39471.487173857065</v>
      </c>
      <c r="CI32" s="73">
        <f t="shared" si="189"/>
        <v>-19420.152760177138</v>
      </c>
      <c r="CJ32" s="73">
        <f t="shared" si="189"/>
        <v>-19420.151255832272</v>
      </c>
      <c r="CK32" s="73">
        <f t="shared" si="189"/>
        <v>-19420.15037882941</v>
      </c>
      <c r="CL32" s="73">
        <f t="shared" si="189"/>
        <v>-19420.149867554384</v>
      </c>
      <c r="CM32" s="73">
        <f t="shared" si="189"/>
        <v>-19420.149569491168</v>
      </c>
      <c r="CN32" s="73">
        <f t="shared" si="189"/>
        <v>-19420.14939572641</v>
      </c>
      <c r="CO32" s="73">
        <f t="shared" si="189"/>
        <v>-19420.149294424766</v>
      </c>
      <c r="CP32" s="73">
        <f t="shared" si="189"/>
        <v>-19420.14923536831</v>
      </c>
      <c r="CQ32" s="73">
        <f t="shared" si="189"/>
        <v>-19420.149200939195</v>
      </c>
      <c r="CR32" s="73">
        <f t="shared" si="189"/>
        <v>-19420.149180867833</v>
      </c>
      <c r="CS32" s="73">
        <f t="shared" si="189"/>
        <v>-19420.149169167198</v>
      </c>
      <c r="CT32" s="73">
        <f t="shared" si="189"/>
        <v>-19420.149162345057</v>
      </c>
      <c r="CU32" s="57"/>
      <c r="CV32" s="202">
        <f>+SUM($B32:CU32)</f>
        <v>-4521499.2511774069</v>
      </c>
      <c r="CX32" s="143"/>
      <c r="CY32" s="143"/>
      <c r="CZ32" s="143"/>
    </row>
    <row r="33" spans="1:104" ht="14.45" customHeight="1">
      <c r="A33" s="56" t="s">
        <v>91</v>
      </c>
      <c r="B33" s="62">
        <f t="shared" ref="B33" si="190">-B28*B31</f>
        <v>34.893514218749992</v>
      </c>
      <c r="C33" s="62">
        <f t="shared" ref="C33:N33" si="191">-C28*C31</f>
        <v>803.34718020405512</v>
      </c>
      <c r="D33" s="62">
        <f t="shared" si="191"/>
        <v>786.93580754207585</v>
      </c>
      <c r="E33" s="62">
        <f t="shared" si="191"/>
        <v>783.33211606447173</v>
      </c>
      <c r="F33" s="62">
        <f t="shared" si="191"/>
        <v>784.70214775889031</v>
      </c>
      <c r="G33" s="62">
        <f t="shared" si="191"/>
        <v>226.78732765501516</v>
      </c>
      <c r="H33" s="62">
        <f t="shared" si="191"/>
        <v>325.02074498625996</v>
      </c>
      <c r="I33" s="62">
        <f t="shared" si="191"/>
        <v>396.24064940489779</v>
      </c>
      <c r="J33" s="62">
        <f t="shared" si="191"/>
        <v>395.55688359798387</v>
      </c>
      <c r="K33" s="62">
        <f t="shared" si="191"/>
        <v>395.31690666411066</v>
      </c>
      <c r="L33" s="62">
        <f t="shared" si="191"/>
        <v>394.87524525105027</v>
      </c>
      <c r="M33" s="62">
        <f t="shared" si="191"/>
        <v>387.72783917594882</v>
      </c>
      <c r="N33" s="62">
        <f t="shared" si="191"/>
        <v>1474.2104926062884</v>
      </c>
      <c r="O33" s="62">
        <f t="shared" ref="O33:W33" si="192">-O28*O31</f>
        <v>1012.7936034237617</v>
      </c>
      <c r="P33" s="62">
        <f t="shared" si="192"/>
        <v>1012.2981513364958</v>
      </c>
      <c r="Q33" s="62">
        <f t="shared" si="192"/>
        <v>1012.3139476542644</v>
      </c>
      <c r="R33" s="62">
        <f t="shared" si="192"/>
        <v>1013.2149421631814</v>
      </c>
      <c r="S33" s="62">
        <f t="shared" si="192"/>
        <v>1003.934192520379</v>
      </c>
      <c r="T33" s="62">
        <f t="shared" si="192"/>
        <v>992.93068437566296</v>
      </c>
      <c r="U33" s="62">
        <f t="shared" si="192"/>
        <v>992.21053193975433</v>
      </c>
      <c r="V33" s="62">
        <f t="shared" si="192"/>
        <v>1004.4585671160054</v>
      </c>
      <c r="W33" s="62">
        <f t="shared" si="192"/>
        <v>959.98272910465153</v>
      </c>
      <c r="X33" s="62">
        <f t="shared" ref="X33:Y33" si="193">-X28*X31</f>
        <v>1480.4127668431074</v>
      </c>
      <c r="Y33" s="62">
        <f t="shared" si="193"/>
        <v>1474.0309729995902</v>
      </c>
      <c r="Z33" s="62">
        <f t="shared" ref="Z33:AL33" si="194">-Z28*Z31</f>
        <v>251.90632172148921</v>
      </c>
      <c r="AA33" s="62">
        <f t="shared" si="194"/>
        <v>3162.289931649595</v>
      </c>
      <c r="AB33" s="62">
        <f t="shared" si="194"/>
        <v>3162.9963602583257</v>
      </c>
      <c r="AC33" s="62">
        <f t="shared" si="194"/>
        <v>2097.8835103530491</v>
      </c>
      <c r="AD33" s="62">
        <f t="shared" si="194"/>
        <v>3181.8224695411695</v>
      </c>
      <c r="AE33" s="62">
        <f t="shared" si="194"/>
        <v>3182.2662766264734</v>
      </c>
      <c r="AF33" s="62">
        <f t="shared" si="194"/>
        <v>1724.2036523618724</v>
      </c>
      <c r="AG33" s="62">
        <f t="shared" si="194"/>
        <v>2726.12526099462</v>
      </c>
      <c r="AH33" s="62">
        <f t="shared" si="194"/>
        <v>1527.0570739378816</v>
      </c>
      <c r="AI33" s="62">
        <f t="shared" si="194"/>
        <v>2542.4606680732418</v>
      </c>
      <c r="AJ33" s="62">
        <f t="shared" si="194"/>
        <v>2509.5254344658783</v>
      </c>
      <c r="AK33" s="62">
        <f t="shared" si="194"/>
        <v>2484.6791829339086</v>
      </c>
      <c r="AL33" s="62">
        <f t="shared" si="194"/>
        <v>2453.8253764112869</v>
      </c>
      <c r="AM33" s="62">
        <f t="shared" ref="AM33:AX33" si="195">-AM28*AM31</f>
        <v>4790.499011926222</v>
      </c>
      <c r="AN33" s="62">
        <f t="shared" si="195"/>
        <v>4738.0643127845124</v>
      </c>
      <c r="AO33" s="62">
        <f t="shared" si="195"/>
        <v>4737.3381026803218</v>
      </c>
      <c r="AP33" s="62">
        <f t="shared" si="195"/>
        <v>4726.4386537733053</v>
      </c>
      <c r="AQ33" s="62">
        <f t="shared" si="195"/>
        <v>4701.2477435086648</v>
      </c>
      <c r="AR33" s="62">
        <f t="shared" si="195"/>
        <v>4685.8744614346797</v>
      </c>
      <c r="AS33" s="62">
        <f t="shared" si="195"/>
        <v>4684.9358478557788</v>
      </c>
      <c r="AT33" s="62">
        <f t="shared" si="195"/>
        <v>4684.2709984481098</v>
      </c>
      <c r="AU33" s="62">
        <f t="shared" si="195"/>
        <v>5410.0381506486719</v>
      </c>
      <c r="AV33" s="62">
        <f t="shared" si="195"/>
        <v>4651.8990973905447</v>
      </c>
      <c r="AW33" s="62">
        <f t="shared" si="195"/>
        <v>4638.3589248071066</v>
      </c>
      <c r="AX33" s="62">
        <f t="shared" si="195"/>
        <v>4625.5536116030244</v>
      </c>
      <c r="AY33" s="62">
        <f t="shared" ref="AY33:BI33" si="196">-AY28*AY31</f>
        <v>4231.6839030616638</v>
      </c>
      <c r="AZ33" s="62">
        <f t="shared" si="196"/>
        <v>4231.821526384947</v>
      </c>
      <c r="BA33" s="62">
        <f t="shared" si="196"/>
        <v>4305.2129093541862</v>
      </c>
      <c r="BB33" s="62">
        <f t="shared" si="196"/>
        <v>4380.804772086216</v>
      </c>
      <c r="BC33" s="62">
        <f t="shared" si="196"/>
        <v>4459.408510787579</v>
      </c>
      <c r="BD33" s="62">
        <f t="shared" si="196"/>
        <v>4538.9280038822799</v>
      </c>
      <c r="BE33" s="62">
        <f t="shared" si="196"/>
        <v>2715.6815159811285</v>
      </c>
      <c r="BF33" s="62">
        <f t="shared" si="196"/>
        <v>4123.4528124751951</v>
      </c>
      <c r="BG33" s="62">
        <f t="shared" si="196"/>
        <v>4194.1164420020732</v>
      </c>
      <c r="BH33" s="62">
        <f t="shared" si="196"/>
        <v>4164.7891875776195</v>
      </c>
      <c r="BI33" s="62">
        <f t="shared" si="196"/>
        <v>4141.8378386408649</v>
      </c>
      <c r="BJ33" s="62">
        <f t="shared" ref="BJ33:CT33" si="197">-BJ28*BJ31</f>
        <v>4126.1327508196337</v>
      </c>
      <c r="BK33" s="62">
        <f t="shared" si="197"/>
        <v>2983.0382333614257</v>
      </c>
      <c r="BL33" s="62">
        <f t="shared" si="197"/>
        <v>2972.8190977431464</v>
      </c>
      <c r="BM33" s="62">
        <f t="shared" si="197"/>
        <v>2964.9527552706736</v>
      </c>
      <c r="BN33" s="62">
        <f t="shared" si="197"/>
        <v>2959.4960573323597</v>
      </c>
      <c r="BO33" s="62">
        <f t="shared" si="197"/>
        <v>2955.9458403108988</v>
      </c>
      <c r="BP33" s="62">
        <f t="shared" si="197"/>
        <v>2953.5070634940571</v>
      </c>
      <c r="BQ33" s="62">
        <f t="shared" si="197"/>
        <v>2979.272839995604</v>
      </c>
      <c r="BR33" s="62">
        <f t="shared" si="197"/>
        <v>3169.0283645710269</v>
      </c>
      <c r="BS33" s="62">
        <f t="shared" si="197"/>
        <v>3168.3493952191043</v>
      </c>
      <c r="BT33" s="62">
        <f t="shared" si="197"/>
        <v>3167.9535696806661</v>
      </c>
      <c r="BU33" s="62">
        <f t="shared" si="197"/>
        <v>3167.7228113166402</v>
      </c>
      <c r="BV33" s="62">
        <f t="shared" si="197"/>
        <v>3167.5882838104444</v>
      </c>
      <c r="BW33" s="62">
        <f t="shared" si="197"/>
        <v>2445.9697114303949</v>
      </c>
      <c r="BX33" s="62">
        <f t="shared" si="197"/>
        <v>2445.9239901512897</v>
      </c>
      <c r="BY33" s="62">
        <f t="shared" si="197"/>
        <v>2445.8973355609546</v>
      </c>
      <c r="BZ33" s="62">
        <f t="shared" si="197"/>
        <v>2445.8817964684554</v>
      </c>
      <c r="CA33" s="62">
        <f t="shared" si="197"/>
        <v>2445.8727374886384</v>
      </c>
      <c r="CB33" s="62">
        <f t="shared" si="197"/>
        <v>2445.8674562847668</v>
      </c>
      <c r="CC33" s="62">
        <f t="shared" si="197"/>
        <v>2445.8643774486509</v>
      </c>
      <c r="CD33" s="62">
        <f t="shared" si="197"/>
        <v>2445.8625825488334</v>
      </c>
      <c r="CE33" s="62">
        <f t="shared" si="197"/>
        <v>2445.8615361581824</v>
      </c>
      <c r="CF33" s="62">
        <f t="shared" si="197"/>
        <v>2445.8609261333772</v>
      </c>
      <c r="CG33" s="62">
        <f t="shared" si="197"/>
        <v>2445.8605705011441</v>
      </c>
      <c r="CH33" s="62">
        <f t="shared" si="197"/>
        <v>2445.8603631746391</v>
      </c>
      <c r="CI33" s="62">
        <f t="shared" si="197"/>
        <v>1168.7876800628674</v>
      </c>
      <c r="CJ33" s="62">
        <f t="shared" si="197"/>
        <v>1168.7875973238997</v>
      </c>
      <c r="CK33" s="62">
        <f t="shared" si="197"/>
        <v>1168.7875490887425</v>
      </c>
      <c r="CL33" s="62">
        <f t="shared" si="197"/>
        <v>1168.787520968616</v>
      </c>
      <c r="CM33" s="62">
        <f t="shared" si="197"/>
        <v>1168.7875045751393</v>
      </c>
      <c r="CN33" s="62">
        <f t="shared" si="197"/>
        <v>1168.7874950180774</v>
      </c>
      <c r="CO33" s="62">
        <f t="shared" si="197"/>
        <v>1168.7874894464871</v>
      </c>
      <c r="CP33" s="62">
        <f t="shared" si="197"/>
        <v>1168.7874861983819</v>
      </c>
      <c r="CQ33" s="62">
        <f t="shared" si="197"/>
        <v>1168.7874843047805</v>
      </c>
      <c r="CR33" s="62">
        <f t="shared" si="197"/>
        <v>1168.7874832008558</v>
      </c>
      <c r="CS33" s="62">
        <f t="shared" si="197"/>
        <v>1168.7874825573208</v>
      </c>
      <c r="CT33" s="62">
        <f t="shared" si="197"/>
        <v>1168.7874821821028</v>
      </c>
      <c r="CU33" s="57"/>
      <c r="CV33" s="58">
        <f>+SUM($B33:CU33)</f>
        <v>236828.66650423242</v>
      </c>
      <c r="CX33" s="143"/>
      <c r="CY33" s="143"/>
      <c r="CZ33" s="143"/>
    </row>
    <row r="34" spans="1:104" ht="14.45" customHeight="1" thickBot="1">
      <c r="A34" s="69" t="s">
        <v>92</v>
      </c>
      <c r="B34" s="70">
        <f t="shared" ref="B34" si="198">B32+B33</f>
        <v>-4091.4890170312492</v>
      </c>
      <c r="C34" s="70">
        <f t="shared" ref="C34:N34" si="199">C32+C33</f>
        <v>-45436.154968392395</v>
      </c>
      <c r="D34" s="70">
        <f t="shared" si="199"/>
        <v>-45154.177747200207</v>
      </c>
      <c r="E34" s="70">
        <f t="shared" si="199"/>
        <v>-45092.259775448656</v>
      </c>
      <c r="F34" s="70">
        <f t="shared" si="199"/>
        <v>-45115.799410925472</v>
      </c>
      <c r="G34" s="70">
        <f t="shared" si="199"/>
        <v>-35529.808410958896</v>
      </c>
      <c r="H34" s="70">
        <f t="shared" si="199"/>
        <v>-37217.637126923008</v>
      </c>
      <c r="I34" s="70">
        <f t="shared" si="199"/>
        <v>-38441.324575570514</v>
      </c>
      <c r="J34" s="70">
        <f t="shared" si="199"/>
        <v>-38429.576235797176</v>
      </c>
      <c r="K34" s="70">
        <f t="shared" si="199"/>
        <v>-38425.452995751533</v>
      </c>
      <c r="L34" s="70">
        <f t="shared" si="199"/>
        <v>-38417.864449654408</v>
      </c>
      <c r="M34" s="70">
        <f t="shared" si="199"/>
        <v>-38295.059018000393</v>
      </c>
      <c r="N34" s="70">
        <f t="shared" si="199"/>
        <v>-56962.806426939853</v>
      </c>
      <c r="O34" s="70">
        <f t="shared" ref="O34:W34" si="200">O32+O33</f>
        <v>-30378.177967443873</v>
      </c>
      <c r="P34" s="70">
        <f t="shared" si="200"/>
        <v>-30369.665199762669</v>
      </c>
      <c r="Q34" s="70">
        <f t="shared" si="200"/>
        <v>-30369.936609222514</v>
      </c>
      <c r="R34" s="70">
        <f t="shared" si="200"/>
        <v>-30385.41733305754</v>
      </c>
      <c r="S34" s="70">
        <f t="shared" si="200"/>
        <v>-30225.957180103931</v>
      </c>
      <c r="T34" s="70">
        <f t="shared" si="200"/>
        <v>-30036.896903799268</v>
      </c>
      <c r="U34" s="70">
        <f t="shared" si="200"/>
        <v>-30024.523375582292</v>
      </c>
      <c r="V34" s="70">
        <f t="shared" si="200"/>
        <v>-30234.966889065152</v>
      </c>
      <c r="W34" s="70">
        <f t="shared" si="200"/>
        <v>-29470.79112687007</v>
      </c>
      <c r="X34" s="70">
        <f t="shared" ref="X34:Y34" si="201">X32+X33</f>
        <v>-38412.725411648993</v>
      </c>
      <c r="Y34" s="70">
        <f t="shared" si="201"/>
        <v>-38303.074590155833</v>
      </c>
      <c r="Z34" s="70">
        <f t="shared" ref="Z34:AL34" si="202">Z32+Z33</f>
        <v>-17304.751036377555</v>
      </c>
      <c r="AA34" s="70">
        <f t="shared" si="202"/>
        <v>-49306.089771297578</v>
      </c>
      <c r="AB34" s="70">
        <f t="shared" si="202"/>
        <v>-49318.227499211222</v>
      </c>
      <c r="AC34" s="70">
        <f t="shared" si="202"/>
        <v>-31017.65216902057</v>
      </c>
      <c r="AD34" s="70">
        <f t="shared" si="202"/>
        <v>-49641.694285980077</v>
      </c>
      <c r="AE34" s="70">
        <f t="shared" si="202"/>
        <v>-49649.31969862758</v>
      </c>
      <c r="AF34" s="70">
        <f t="shared" si="202"/>
        <v>-24597.152790808526</v>
      </c>
      <c r="AG34" s="70">
        <f t="shared" si="202"/>
        <v>-41811.987702771199</v>
      </c>
      <c r="AH34" s="70">
        <f t="shared" si="202"/>
        <v>-21209.816125159956</v>
      </c>
      <c r="AI34" s="70">
        <f t="shared" si="202"/>
        <v>-38656.296060758417</v>
      </c>
      <c r="AJ34" s="70">
        <f t="shared" si="202"/>
        <v>-38090.408865140998</v>
      </c>
      <c r="AK34" s="70">
        <f t="shared" si="202"/>
        <v>-37663.505088818973</v>
      </c>
      <c r="AL34" s="70">
        <f t="shared" si="202"/>
        <v>-37133.380594930291</v>
      </c>
      <c r="AM34" s="70">
        <f t="shared" ref="AM34:AX34" si="203">AM32+AM33</f>
        <v>-77281.682150595996</v>
      </c>
      <c r="AN34" s="70">
        <f t="shared" si="203"/>
        <v>-76380.758683524808</v>
      </c>
      <c r="AO34" s="70">
        <f t="shared" si="203"/>
        <v>-76368.281073552789</v>
      </c>
      <c r="AP34" s="70">
        <f t="shared" si="203"/>
        <v>-76181.008724150422</v>
      </c>
      <c r="AQ34" s="70">
        <f t="shared" si="203"/>
        <v>-75748.18308414887</v>
      </c>
      <c r="AR34" s="70">
        <f t="shared" si="203"/>
        <v>-75484.042146695865</v>
      </c>
      <c r="AS34" s="70">
        <f t="shared" si="203"/>
        <v>-75467.915058840197</v>
      </c>
      <c r="AT34" s="70">
        <f t="shared" si="203"/>
        <v>-75456.491737199351</v>
      </c>
      <c r="AU34" s="70">
        <f t="shared" si="203"/>
        <v>-87926.490988645368</v>
      </c>
      <c r="AV34" s="70">
        <f t="shared" si="203"/>
        <v>-74900.283619028458</v>
      </c>
      <c r="AW34" s="70">
        <f t="shared" si="203"/>
        <v>-74667.638835549398</v>
      </c>
      <c r="AX34" s="70">
        <f t="shared" si="203"/>
        <v>-74447.620272315602</v>
      </c>
      <c r="AY34" s="70">
        <f t="shared" ref="AY34:BI34" si="204">AY32+AY33</f>
        <v>-67680.222552832231</v>
      </c>
      <c r="AZ34" s="70">
        <f t="shared" si="204"/>
        <v>-67682.587171750449</v>
      </c>
      <c r="BA34" s="70">
        <f t="shared" si="204"/>
        <v>-68943.584570040111</v>
      </c>
      <c r="BB34" s="70">
        <f t="shared" si="204"/>
        <v>-70242.390211526799</v>
      </c>
      <c r="BC34" s="70">
        <f t="shared" si="204"/>
        <v>-71592.945358304787</v>
      </c>
      <c r="BD34" s="70">
        <f t="shared" si="204"/>
        <v>-72959.234830568268</v>
      </c>
      <c r="BE34" s="70">
        <f t="shared" si="204"/>
        <v>-41632.54517481212</v>
      </c>
      <c r="BF34" s="70">
        <f t="shared" si="204"/>
        <v>-65820.615632755624</v>
      </c>
      <c r="BG34" s="70">
        <f t="shared" si="204"/>
        <v>-67034.745267353806</v>
      </c>
      <c r="BH34" s="70">
        <f t="shared" si="204"/>
        <v>-66530.849714060925</v>
      </c>
      <c r="BI34" s="70">
        <f t="shared" si="204"/>
        <v>-66136.503809602145</v>
      </c>
      <c r="BJ34" s="70">
        <f t="shared" ref="BJ34:CT34" si="205">BJ32+BJ33</f>
        <v>-65866.661846128263</v>
      </c>
      <c r="BK34" s="70">
        <f t="shared" si="205"/>
        <v>-46226.219682528121</v>
      </c>
      <c r="BL34" s="70">
        <f t="shared" si="205"/>
        <v>-46050.636352359514</v>
      </c>
      <c r="BM34" s="70">
        <f t="shared" si="205"/>
        <v>-45915.478286241567</v>
      </c>
      <c r="BN34" s="70">
        <f t="shared" si="205"/>
        <v>-45821.722294392348</v>
      </c>
      <c r="BO34" s="70">
        <f t="shared" si="205"/>
        <v>-45760.723111023617</v>
      </c>
      <c r="BP34" s="70">
        <f t="shared" si="205"/>
        <v>-45718.820491170605</v>
      </c>
      <c r="BQ34" s="70">
        <f t="shared" si="205"/>
        <v>-46161.523378333557</v>
      </c>
      <c r="BR34" s="70">
        <f t="shared" si="205"/>
        <v>-49421.868300583999</v>
      </c>
      <c r="BS34" s="70">
        <f t="shared" si="205"/>
        <v>-49410.202372628242</v>
      </c>
      <c r="BT34" s="70">
        <f t="shared" si="205"/>
        <v>-49403.401370195083</v>
      </c>
      <c r="BU34" s="70">
        <f t="shared" si="205"/>
        <v>-49399.436521940443</v>
      </c>
      <c r="BV34" s="70">
        <f t="shared" si="205"/>
        <v>-49397.125094788542</v>
      </c>
      <c r="BW34" s="70">
        <f t="shared" si="205"/>
        <v>-37027.505612531328</v>
      </c>
      <c r="BX34" s="70">
        <f t="shared" si="205"/>
        <v>-37026.720037826701</v>
      </c>
      <c r="BY34" s="70">
        <f t="shared" si="205"/>
        <v>-37026.262063501854</v>
      </c>
      <c r="BZ34" s="70">
        <f t="shared" si="205"/>
        <v>-37025.995073639817</v>
      </c>
      <c r="CA34" s="70">
        <f t="shared" si="205"/>
        <v>-37025.839423895697</v>
      </c>
      <c r="CB34" s="70">
        <f t="shared" si="205"/>
        <v>-37025.748683210993</v>
      </c>
      <c r="CC34" s="70">
        <f t="shared" si="205"/>
        <v>-37025.695783208634</v>
      </c>
      <c r="CD34" s="70">
        <f t="shared" si="205"/>
        <v>-37025.664943566313</v>
      </c>
      <c r="CE34" s="70">
        <f t="shared" si="205"/>
        <v>-37025.6469646724</v>
      </c>
      <c r="CF34" s="70">
        <f t="shared" si="205"/>
        <v>-37025.636483337104</v>
      </c>
      <c r="CG34" s="70">
        <f t="shared" si="205"/>
        <v>-37025.630372928739</v>
      </c>
      <c r="CH34" s="70">
        <f t="shared" si="205"/>
        <v>-37025.626810682428</v>
      </c>
      <c r="CI34" s="70">
        <f t="shared" si="205"/>
        <v>-18251.365080114272</v>
      </c>
      <c r="CJ34" s="70">
        <f t="shared" si="205"/>
        <v>-18251.363658508373</v>
      </c>
      <c r="CK34" s="70">
        <f t="shared" si="205"/>
        <v>-18251.362829740669</v>
      </c>
      <c r="CL34" s="70">
        <f t="shared" si="205"/>
        <v>-18251.362346585767</v>
      </c>
      <c r="CM34" s="70">
        <f t="shared" si="205"/>
        <v>-18251.362064916029</v>
      </c>
      <c r="CN34" s="70">
        <f t="shared" si="205"/>
        <v>-18251.361900708333</v>
      </c>
      <c r="CO34" s="70">
        <f t="shared" si="205"/>
        <v>-18251.361804978278</v>
      </c>
      <c r="CP34" s="70">
        <f t="shared" si="205"/>
        <v>-18251.361749169926</v>
      </c>
      <c r="CQ34" s="70">
        <f t="shared" si="205"/>
        <v>-18251.361716634416</v>
      </c>
      <c r="CR34" s="70">
        <f t="shared" si="205"/>
        <v>-18251.361697666976</v>
      </c>
      <c r="CS34" s="70">
        <f t="shared" si="205"/>
        <v>-18251.361686609878</v>
      </c>
      <c r="CT34" s="70">
        <f t="shared" si="205"/>
        <v>-18251.361680162954</v>
      </c>
      <c r="CU34" s="57"/>
      <c r="CV34" s="70">
        <f t="shared" ref="CV34" si="206">CV32+CV33</f>
        <v>-4284670.5846731747</v>
      </c>
      <c r="CX34" s="143"/>
      <c r="CY34" s="143"/>
      <c r="CZ34" s="143"/>
    </row>
    <row r="35" spans="1:104" ht="14.45" customHeight="1" thickTop="1">
      <c r="CU35" s="57"/>
      <c r="CV35" s="58">
        <f>+SUM(A34:CU34)-CV34</f>
        <v>0</v>
      </c>
    </row>
    <row r="36" spans="1:104" ht="14.45" customHeight="1">
      <c r="A36" s="74" t="s">
        <v>93</v>
      </c>
      <c r="B36" s="58">
        <f t="shared" ref="B36" si="207">B28+B34</f>
        <v>-4191.1847719419638</v>
      </c>
      <c r="C36" s="58">
        <f t="shared" ref="C36:N36" si="208">C28+C34</f>
        <v>-47731.432626118265</v>
      </c>
      <c r="D36" s="58">
        <f t="shared" si="208"/>
        <v>-47402.565768748995</v>
      </c>
      <c r="E36" s="58">
        <f t="shared" si="208"/>
        <v>-47330.351535632864</v>
      </c>
      <c r="F36" s="58">
        <f t="shared" si="208"/>
        <v>-47357.805547379445</v>
      </c>
      <c r="G36" s="58">
        <f t="shared" si="208"/>
        <v>-36177.772204258938</v>
      </c>
      <c r="H36" s="58">
        <f t="shared" si="208"/>
        <v>-38146.267826883748</v>
      </c>
      <c r="I36" s="58">
        <f t="shared" si="208"/>
        <v>-39573.440716727368</v>
      </c>
      <c r="J36" s="58">
        <f t="shared" si="208"/>
        <v>-39559.738760362845</v>
      </c>
      <c r="K36" s="58">
        <f t="shared" si="208"/>
        <v>-39554.929871934706</v>
      </c>
      <c r="L36" s="58">
        <f t="shared" si="208"/>
        <v>-39546.07943608598</v>
      </c>
      <c r="M36" s="58">
        <f t="shared" si="208"/>
        <v>-39402.852844217392</v>
      </c>
      <c r="N36" s="58">
        <f t="shared" si="208"/>
        <v>-61174.83640581496</v>
      </c>
      <c r="O36" s="58">
        <f t="shared" ref="O36:W36" si="209">O28+O34</f>
        <v>-33271.873977226052</v>
      </c>
      <c r="P36" s="58">
        <f t="shared" si="209"/>
        <v>-33261.94563215266</v>
      </c>
      <c r="Q36" s="58">
        <f t="shared" si="209"/>
        <v>-33262.262173948984</v>
      </c>
      <c r="R36" s="58">
        <f t="shared" si="209"/>
        <v>-33280.317167809488</v>
      </c>
      <c r="S36" s="58">
        <f t="shared" si="209"/>
        <v>-33094.340587305014</v>
      </c>
      <c r="T36" s="58">
        <f t="shared" si="209"/>
        <v>-32873.841716301162</v>
      </c>
      <c r="U36" s="58">
        <f t="shared" si="209"/>
        <v>-32859.410609695879</v>
      </c>
      <c r="V36" s="58">
        <f t="shared" si="209"/>
        <v>-33104.848509396594</v>
      </c>
      <c r="W36" s="58">
        <f t="shared" si="209"/>
        <v>-32213.598924311933</v>
      </c>
      <c r="X36" s="58">
        <f t="shared" ref="X36:Y36" si="210">X28+X34</f>
        <v>-42642.476174057869</v>
      </c>
      <c r="Y36" s="58">
        <f t="shared" si="210"/>
        <v>-42514.59165586895</v>
      </c>
      <c r="Z36" s="58">
        <f t="shared" ref="Z36:AL36" si="211">Z28+Z34</f>
        <v>-18024.483384153238</v>
      </c>
      <c r="AA36" s="58">
        <f t="shared" si="211"/>
        <v>-64364.613255343269</v>
      </c>
      <c r="AB36" s="58">
        <f t="shared" si="211"/>
        <v>-64380.114929012772</v>
      </c>
      <c r="AC36" s="58">
        <f t="shared" si="211"/>
        <v>-41007.573646892233</v>
      </c>
      <c r="AD36" s="58">
        <f t="shared" si="211"/>
        <v>-64793.229855223741</v>
      </c>
      <c r="AE36" s="58">
        <f t="shared" si="211"/>
        <v>-64802.968634944118</v>
      </c>
      <c r="AF36" s="58">
        <f t="shared" si="211"/>
        <v>-32807.646373484109</v>
      </c>
      <c r="AG36" s="58">
        <f t="shared" si="211"/>
        <v>-54793.536564650341</v>
      </c>
      <c r="AH36" s="58">
        <f t="shared" si="211"/>
        <v>-28481.516477245106</v>
      </c>
      <c r="AI36" s="58">
        <f t="shared" si="211"/>
        <v>-50763.251623011951</v>
      </c>
      <c r="AJ36" s="58">
        <f t="shared" si="211"/>
        <v>-50040.529981645181</v>
      </c>
      <c r="AK36" s="58">
        <f t="shared" si="211"/>
        <v>-49495.310721837588</v>
      </c>
      <c r="AL36" s="58">
        <f t="shared" si="211"/>
        <v>-48818.263339745943</v>
      </c>
      <c r="AM36" s="58">
        <f t="shared" ref="AM36:AX36" si="212">AM28+AM34</f>
        <v>-100093.58220738753</v>
      </c>
      <c r="AN36" s="58">
        <f t="shared" si="212"/>
        <v>-98942.969696784392</v>
      </c>
      <c r="AO36" s="58">
        <f t="shared" si="212"/>
        <v>-98927.033943459086</v>
      </c>
      <c r="AP36" s="58">
        <f t="shared" si="212"/>
        <v>-98687.859456404258</v>
      </c>
      <c r="AQ36" s="58">
        <f t="shared" si="212"/>
        <v>-98135.077100856797</v>
      </c>
      <c r="AR36" s="58">
        <f t="shared" si="212"/>
        <v>-97797.73005828957</v>
      </c>
      <c r="AS36" s="58">
        <f t="shared" si="212"/>
        <v>-97777.133381962951</v>
      </c>
      <c r="AT36" s="58">
        <f t="shared" si="212"/>
        <v>-97762.544110761781</v>
      </c>
      <c r="AU36" s="58">
        <f t="shared" si="212"/>
        <v>-113688.57742030571</v>
      </c>
      <c r="AV36" s="58">
        <f t="shared" si="212"/>
        <v>-97052.184082792955</v>
      </c>
      <c r="AW36" s="58">
        <f t="shared" si="212"/>
        <v>-96755.06228701181</v>
      </c>
      <c r="AX36" s="58">
        <f t="shared" si="212"/>
        <v>-96474.066041853817</v>
      </c>
      <c r="AY36" s="58">
        <f t="shared" ref="AY36:BI36" si="213">AY28+AY34</f>
        <v>-87831.098281697297</v>
      </c>
      <c r="AZ36" s="58">
        <f t="shared" si="213"/>
        <v>-87834.118249774008</v>
      </c>
      <c r="BA36" s="58">
        <f t="shared" si="213"/>
        <v>-89444.598424107666</v>
      </c>
      <c r="BB36" s="58">
        <f t="shared" si="213"/>
        <v>-91103.365316699259</v>
      </c>
      <c r="BC36" s="58">
        <f t="shared" si="213"/>
        <v>-92828.223981102783</v>
      </c>
      <c r="BD36" s="58">
        <f t="shared" si="213"/>
        <v>-94573.17770619817</v>
      </c>
      <c r="BE36" s="58">
        <f t="shared" si="213"/>
        <v>-54564.361917579401</v>
      </c>
      <c r="BF36" s="58">
        <f t="shared" si="213"/>
        <v>-85456.105215970834</v>
      </c>
      <c r="BG36" s="58">
        <f t="shared" si="213"/>
        <v>-87006.728324506534</v>
      </c>
      <c r="BH36" s="58">
        <f t="shared" si="213"/>
        <v>-86363.179178716266</v>
      </c>
      <c r="BI36" s="58">
        <f t="shared" si="213"/>
        <v>-85859.541136463406</v>
      </c>
      <c r="BJ36" s="58">
        <f t="shared" ref="BJ36:CT36" si="214">BJ28+BJ34</f>
        <v>-85514.913040507468</v>
      </c>
      <c r="BK36" s="58">
        <f t="shared" si="214"/>
        <v>-60431.163650915863</v>
      </c>
      <c r="BL36" s="58">
        <f t="shared" si="214"/>
        <v>-60206.917770184024</v>
      </c>
      <c r="BM36" s="58">
        <f t="shared" si="214"/>
        <v>-60034.300930387632</v>
      </c>
      <c r="BN36" s="58">
        <f t="shared" si="214"/>
        <v>-59914.560662641677</v>
      </c>
      <c r="BO36" s="58">
        <f t="shared" si="214"/>
        <v>-59836.655683932659</v>
      </c>
      <c r="BP36" s="58">
        <f t="shared" si="214"/>
        <v>-59783.139841142307</v>
      </c>
      <c r="BQ36" s="58">
        <f t="shared" si="214"/>
        <v>-60348.536902122149</v>
      </c>
      <c r="BR36" s="58">
        <f t="shared" si="214"/>
        <v>-64512.479560446031</v>
      </c>
      <c r="BS36" s="58">
        <f t="shared" si="214"/>
        <v>-64497.580445100168</v>
      </c>
      <c r="BT36" s="58">
        <f t="shared" si="214"/>
        <v>-64488.894559150634</v>
      </c>
      <c r="BU36" s="58">
        <f t="shared" si="214"/>
        <v>-64483.830861543494</v>
      </c>
      <c r="BV36" s="58">
        <f t="shared" si="214"/>
        <v>-64480.878827219232</v>
      </c>
      <c r="BW36" s="58">
        <f t="shared" si="214"/>
        <v>-48674.98042886654</v>
      </c>
      <c r="BX36" s="58">
        <f t="shared" si="214"/>
        <v>-48673.977133785222</v>
      </c>
      <c r="BY36" s="58">
        <f t="shared" si="214"/>
        <v>-48673.392232839731</v>
      </c>
      <c r="BZ36" s="58">
        <f t="shared" si="214"/>
        <v>-48673.051247299125</v>
      </c>
      <c r="CA36" s="58">
        <f t="shared" si="214"/>
        <v>-48672.852459555885</v>
      </c>
      <c r="CB36" s="58">
        <f t="shared" si="214"/>
        <v>-48672.736570281311</v>
      </c>
      <c r="CC36" s="58">
        <f t="shared" si="214"/>
        <v>-48672.66900915459</v>
      </c>
      <c r="CD36" s="58">
        <f t="shared" si="214"/>
        <v>-48672.629622370281</v>
      </c>
      <c r="CE36" s="58">
        <f t="shared" si="214"/>
        <v>-48672.606660663747</v>
      </c>
      <c r="CF36" s="58">
        <f t="shared" si="214"/>
        <v>-48672.593274448423</v>
      </c>
      <c r="CG36" s="58">
        <f t="shared" si="214"/>
        <v>-48672.585470553233</v>
      </c>
      <c r="CH36" s="58">
        <f t="shared" si="214"/>
        <v>-48672.58092103785</v>
      </c>
      <c r="CI36" s="58">
        <f t="shared" si="214"/>
        <v>-23817.02069946126</v>
      </c>
      <c r="CJ36" s="58">
        <f t="shared" si="214"/>
        <v>-23817.018883860277</v>
      </c>
      <c r="CK36" s="58">
        <f t="shared" si="214"/>
        <v>-23817.017825401348</v>
      </c>
      <c r="CL36" s="58">
        <f t="shared" si="214"/>
        <v>-23817.01720834108</v>
      </c>
      <c r="CM36" s="58">
        <f t="shared" si="214"/>
        <v>-23817.016848607171</v>
      </c>
      <c r="CN36" s="58">
        <f t="shared" si="214"/>
        <v>-23817.016638889654</v>
      </c>
      <c r="CO36" s="58">
        <f t="shared" si="214"/>
        <v>-23817.016516628217</v>
      </c>
      <c r="CP36" s="58">
        <f t="shared" si="214"/>
        <v>-23817.016445352696</v>
      </c>
      <c r="CQ36" s="58">
        <f t="shared" si="214"/>
        <v>-23817.016403800037</v>
      </c>
      <c r="CR36" s="58">
        <f t="shared" si="214"/>
        <v>-23817.016379575813</v>
      </c>
      <c r="CS36" s="58">
        <f t="shared" si="214"/>
        <v>-23817.016365454263</v>
      </c>
      <c r="CT36" s="58">
        <f t="shared" si="214"/>
        <v>-23817.016357220586</v>
      </c>
      <c r="CU36" s="57"/>
      <c r="CV36" s="151">
        <f>+SUM(B36:CU36)</f>
        <v>-5375474.8360908013</v>
      </c>
    </row>
    <row r="37" spans="1:104" ht="14.45" customHeight="1">
      <c r="A37" s="74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7"/>
      <c r="CV37" s="151"/>
    </row>
    <row r="38" spans="1:104" ht="14.45" customHeight="1">
      <c r="A38" s="74" t="s">
        <v>174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>
        <f>+AA72</f>
        <v>348850.5175126734</v>
      </c>
      <c r="AA38" s="58"/>
      <c r="AB38" s="58">
        <f t="shared" ref="AB38:AL38" si="215">+AA38</f>
        <v>0</v>
      </c>
      <c r="AC38" s="58">
        <f t="shared" si="215"/>
        <v>0</v>
      </c>
      <c r="AD38" s="58">
        <f t="shared" si="215"/>
        <v>0</v>
      </c>
      <c r="AE38" s="58">
        <f t="shared" si="215"/>
        <v>0</v>
      </c>
      <c r="AF38" s="58">
        <f t="shared" si="215"/>
        <v>0</v>
      </c>
      <c r="AG38" s="58">
        <f t="shared" si="215"/>
        <v>0</v>
      </c>
      <c r="AH38" s="58">
        <f t="shared" si="215"/>
        <v>0</v>
      </c>
      <c r="AI38" s="58">
        <f t="shared" si="215"/>
        <v>0</v>
      </c>
      <c r="AJ38" s="58">
        <f t="shared" si="215"/>
        <v>0</v>
      </c>
      <c r="AK38" s="58">
        <f t="shared" si="215"/>
        <v>0</v>
      </c>
      <c r="AL38" s="58">
        <f t="shared" si="215"/>
        <v>0</v>
      </c>
      <c r="AM38" s="58">
        <f t="shared" ref="AM38:AM39" si="216">+AL38</f>
        <v>0</v>
      </c>
      <c r="AN38" s="58">
        <f t="shared" ref="AN38:AN39" si="217">+AM38</f>
        <v>0</v>
      </c>
      <c r="AO38" s="58">
        <f t="shared" ref="AO38:AO39" si="218">+AN38</f>
        <v>0</v>
      </c>
      <c r="AP38" s="58">
        <f t="shared" ref="AP38:AP39" si="219">+AO38</f>
        <v>0</v>
      </c>
      <c r="AQ38" s="58">
        <f t="shared" ref="AQ38:AQ39" si="220">+AP38</f>
        <v>0</v>
      </c>
      <c r="AR38" s="58">
        <f t="shared" ref="AR38:AR39" si="221">+AQ38</f>
        <v>0</v>
      </c>
      <c r="AS38" s="58">
        <f t="shared" ref="AS38:AS39" si="222">+AR38</f>
        <v>0</v>
      </c>
      <c r="AT38" s="58">
        <f t="shared" ref="AT38:AT39" si="223">+AS38</f>
        <v>0</v>
      </c>
      <c r="AU38" s="58">
        <f t="shared" ref="AU38:AU39" si="224">+AT38</f>
        <v>0</v>
      </c>
      <c r="AV38" s="58">
        <f t="shared" ref="AV38:AV39" si="225">+AU38</f>
        <v>0</v>
      </c>
      <c r="AW38" s="58">
        <f t="shared" ref="AW38:AW39" si="226">+AV38</f>
        <v>0</v>
      </c>
      <c r="AX38" s="58">
        <f t="shared" ref="AX38:AX39" si="227">+AW38</f>
        <v>0</v>
      </c>
      <c r="AY38" s="58">
        <f t="shared" ref="AY38:AY39" si="228">+AX38</f>
        <v>0</v>
      </c>
      <c r="AZ38" s="58">
        <f t="shared" ref="AZ38:AZ39" si="229">+AY38</f>
        <v>0</v>
      </c>
      <c r="BA38" s="58">
        <f t="shared" ref="BA38:BA39" si="230">+AZ38</f>
        <v>0</v>
      </c>
      <c r="BB38" s="58">
        <f t="shared" ref="BB38:BB39" si="231">+BA38</f>
        <v>0</v>
      </c>
      <c r="BC38" s="58">
        <f t="shared" ref="BC38:BC39" si="232">+BB38</f>
        <v>0</v>
      </c>
      <c r="BD38" s="58">
        <f t="shared" ref="BD38:BD39" si="233">+BC38</f>
        <v>0</v>
      </c>
      <c r="BE38" s="58">
        <f t="shared" ref="BE38:BE39" si="234">+BD38</f>
        <v>0</v>
      </c>
      <c r="BF38" s="58">
        <f t="shared" ref="BF38:BF39" si="235">+BE38</f>
        <v>0</v>
      </c>
      <c r="BG38" s="58">
        <f t="shared" ref="BG38:BG39" si="236">+BF38</f>
        <v>0</v>
      </c>
      <c r="BH38" s="58">
        <f t="shared" ref="BH38:BH39" si="237">+BG38</f>
        <v>0</v>
      </c>
      <c r="BI38" s="58">
        <f t="shared" ref="BI38:BJ39" si="238">+BH38</f>
        <v>0</v>
      </c>
      <c r="BJ38" s="58">
        <f t="shared" si="238"/>
        <v>0</v>
      </c>
      <c r="BK38" s="58">
        <f t="shared" ref="BK38:BK39" si="239">+BJ38</f>
        <v>0</v>
      </c>
      <c r="BL38" s="58">
        <f t="shared" ref="BL38:BL39" si="240">+BK38</f>
        <v>0</v>
      </c>
      <c r="BM38" s="58">
        <f t="shared" ref="BM38:BM39" si="241">+BL38</f>
        <v>0</v>
      </c>
      <c r="BN38" s="58">
        <f t="shared" ref="BN38:BN39" si="242">+BM38</f>
        <v>0</v>
      </c>
      <c r="BO38" s="58">
        <f t="shared" ref="BO38:BO39" si="243">+BN38</f>
        <v>0</v>
      </c>
      <c r="BP38" s="58">
        <f t="shared" ref="BP38:BP39" si="244">+BO38</f>
        <v>0</v>
      </c>
      <c r="BQ38" s="58">
        <f t="shared" ref="BQ38:BQ39" si="245">+BP38</f>
        <v>0</v>
      </c>
      <c r="BR38" s="58">
        <f t="shared" ref="BR38:BR39" si="246">+BQ38</f>
        <v>0</v>
      </c>
      <c r="BS38" s="58">
        <f t="shared" ref="BS38:BS39" si="247">+BR38</f>
        <v>0</v>
      </c>
      <c r="BT38" s="58">
        <f t="shared" ref="BT38:BT39" si="248">+BS38</f>
        <v>0</v>
      </c>
      <c r="BU38" s="58">
        <f t="shared" ref="BU38:BU39" si="249">+BT38</f>
        <v>0</v>
      </c>
      <c r="BV38" s="58">
        <f t="shared" ref="BV38:BV39" si="250">+BU38</f>
        <v>0</v>
      </c>
      <c r="BW38" s="58">
        <f t="shared" ref="BW38:BW39" si="251">+BV38</f>
        <v>0</v>
      </c>
      <c r="BX38" s="58">
        <f t="shared" ref="BX38:BX39" si="252">+BW38</f>
        <v>0</v>
      </c>
      <c r="BY38" s="58">
        <f t="shared" ref="BY38:BY39" si="253">+BX38</f>
        <v>0</v>
      </c>
      <c r="BZ38" s="58">
        <f t="shared" ref="BZ38:BZ39" si="254">+BY38</f>
        <v>0</v>
      </c>
      <c r="CA38" s="58">
        <f t="shared" ref="CA38:CA39" si="255">+BZ38</f>
        <v>0</v>
      </c>
      <c r="CB38" s="58">
        <f t="shared" ref="CB38:CB39" si="256">+CA38</f>
        <v>0</v>
      </c>
      <c r="CC38" s="58">
        <f t="shared" ref="CC38:CC39" si="257">+CB38</f>
        <v>0</v>
      </c>
      <c r="CD38" s="58">
        <f t="shared" ref="CD38:CD39" si="258">+CC38</f>
        <v>0</v>
      </c>
      <c r="CE38" s="58">
        <f t="shared" ref="CE38:CE39" si="259">+CD38</f>
        <v>0</v>
      </c>
      <c r="CF38" s="58">
        <f t="shared" ref="CF38:CF39" si="260">+CE38</f>
        <v>0</v>
      </c>
      <c r="CG38" s="58">
        <f t="shared" ref="CG38:CG39" si="261">+CF38</f>
        <v>0</v>
      </c>
      <c r="CH38" s="58">
        <f t="shared" ref="CH38:CH39" si="262">+CG38</f>
        <v>0</v>
      </c>
      <c r="CI38" s="58">
        <f t="shared" ref="CI38:CI39" si="263">+CH38</f>
        <v>0</v>
      </c>
      <c r="CJ38" s="58">
        <f t="shared" ref="CJ38:CJ39" si="264">+CI38</f>
        <v>0</v>
      </c>
      <c r="CK38" s="58">
        <f t="shared" ref="CK38:CK39" si="265">+CJ38</f>
        <v>0</v>
      </c>
      <c r="CL38" s="58">
        <f t="shared" ref="CL38:CL39" si="266">+CK38</f>
        <v>0</v>
      </c>
      <c r="CM38" s="58">
        <f t="shared" ref="CM38:CM39" si="267">+CL38</f>
        <v>0</v>
      </c>
      <c r="CN38" s="58">
        <f t="shared" ref="CN38:CN39" si="268">+CM38</f>
        <v>0</v>
      </c>
      <c r="CO38" s="58">
        <f t="shared" ref="CO38:CO39" si="269">+CN38</f>
        <v>0</v>
      </c>
      <c r="CP38" s="58">
        <f t="shared" ref="CP38:CP39" si="270">+CO38</f>
        <v>0</v>
      </c>
      <c r="CQ38" s="58">
        <f t="shared" ref="CQ38:CQ39" si="271">+CP38</f>
        <v>0</v>
      </c>
      <c r="CR38" s="58">
        <f t="shared" ref="CR38:CR39" si="272">+CQ38</f>
        <v>0</v>
      </c>
      <c r="CS38" s="58">
        <f t="shared" ref="CS38:CS39" si="273">+CR38</f>
        <v>0</v>
      </c>
      <c r="CT38" s="58">
        <f t="shared" ref="CT38:CT39" si="274">+CS38</f>
        <v>0</v>
      </c>
      <c r="CU38" s="57"/>
      <c r="CV38" s="58">
        <f>+SUM(B38:CU38)</f>
        <v>348850.5175126734</v>
      </c>
    </row>
    <row r="39" spans="1:104" ht="14.45" customHeight="1">
      <c r="A39" s="74" t="s">
        <v>169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>
        <f t="shared" ref="AB39:AL39" si="275">+AA39</f>
        <v>0</v>
      </c>
      <c r="AC39" s="58">
        <f t="shared" si="275"/>
        <v>0</v>
      </c>
      <c r="AD39" s="58">
        <f t="shared" si="275"/>
        <v>0</v>
      </c>
      <c r="AE39" s="58">
        <f t="shared" si="275"/>
        <v>0</v>
      </c>
      <c r="AF39" s="58">
        <f t="shared" si="275"/>
        <v>0</v>
      </c>
      <c r="AG39" s="58">
        <f t="shared" si="275"/>
        <v>0</v>
      </c>
      <c r="AH39" s="58">
        <f t="shared" si="275"/>
        <v>0</v>
      </c>
      <c r="AI39" s="58">
        <f t="shared" si="275"/>
        <v>0</v>
      </c>
      <c r="AJ39" s="58">
        <f t="shared" si="275"/>
        <v>0</v>
      </c>
      <c r="AK39" s="58">
        <f t="shared" si="275"/>
        <v>0</v>
      </c>
      <c r="AL39" s="58">
        <f t="shared" si="275"/>
        <v>0</v>
      </c>
      <c r="AM39" s="58">
        <f t="shared" si="216"/>
        <v>0</v>
      </c>
      <c r="AN39" s="58">
        <f t="shared" si="217"/>
        <v>0</v>
      </c>
      <c r="AO39" s="58">
        <f t="shared" si="218"/>
        <v>0</v>
      </c>
      <c r="AP39" s="58">
        <f t="shared" si="219"/>
        <v>0</v>
      </c>
      <c r="AQ39" s="58">
        <f t="shared" si="220"/>
        <v>0</v>
      </c>
      <c r="AR39" s="58">
        <f t="shared" si="221"/>
        <v>0</v>
      </c>
      <c r="AS39" s="58">
        <f t="shared" si="222"/>
        <v>0</v>
      </c>
      <c r="AT39" s="58">
        <f t="shared" si="223"/>
        <v>0</v>
      </c>
      <c r="AU39" s="58">
        <f t="shared" si="224"/>
        <v>0</v>
      </c>
      <c r="AV39" s="58">
        <f t="shared" si="225"/>
        <v>0</v>
      </c>
      <c r="AW39" s="58">
        <f t="shared" si="226"/>
        <v>0</v>
      </c>
      <c r="AX39" s="58">
        <f t="shared" si="227"/>
        <v>0</v>
      </c>
      <c r="AY39" s="58">
        <f t="shared" si="228"/>
        <v>0</v>
      </c>
      <c r="AZ39" s="58">
        <f t="shared" si="229"/>
        <v>0</v>
      </c>
      <c r="BA39" s="58">
        <f t="shared" si="230"/>
        <v>0</v>
      </c>
      <c r="BB39" s="58">
        <f t="shared" si="231"/>
        <v>0</v>
      </c>
      <c r="BC39" s="58">
        <f t="shared" si="232"/>
        <v>0</v>
      </c>
      <c r="BD39" s="58">
        <f t="shared" si="233"/>
        <v>0</v>
      </c>
      <c r="BE39" s="58">
        <f t="shared" si="234"/>
        <v>0</v>
      </c>
      <c r="BF39" s="58">
        <f t="shared" si="235"/>
        <v>0</v>
      </c>
      <c r="BG39" s="58">
        <f t="shared" si="236"/>
        <v>0</v>
      </c>
      <c r="BH39" s="58">
        <f t="shared" si="237"/>
        <v>0</v>
      </c>
      <c r="BI39" s="58">
        <f t="shared" si="238"/>
        <v>0</v>
      </c>
      <c r="BJ39" s="58">
        <f t="shared" si="238"/>
        <v>0</v>
      </c>
      <c r="BK39" s="58">
        <f t="shared" si="239"/>
        <v>0</v>
      </c>
      <c r="BL39" s="58">
        <f t="shared" si="240"/>
        <v>0</v>
      </c>
      <c r="BM39" s="58">
        <f t="shared" si="241"/>
        <v>0</v>
      </c>
      <c r="BN39" s="58">
        <f t="shared" si="242"/>
        <v>0</v>
      </c>
      <c r="BO39" s="58">
        <f t="shared" si="243"/>
        <v>0</v>
      </c>
      <c r="BP39" s="58">
        <f t="shared" si="244"/>
        <v>0</v>
      </c>
      <c r="BQ39" s="58">
        <f t="shared" si="245"/>
        <v>0</v>
      </c>
      <c r="BR39" s="58">
        <f t="shared" si="246"/>
        <v>0</v>
      </c>
      <c r="BS39" s="58">
        <f t="shared" si="247"/>
        <v>0</v>
      </c>
      <c r="BT39" s="58">
        <f t="shared" si="248"/>
        <v>0</v>
      </c>
      <c r="BU39" s="58">
        <f t="shared" si="249"/>
        <v>0</v>
      </c>
      <c r="BV39" s="58">
        <f t="shared" si="250"/>
        <v>0</v>
      </c>
      <c r="BW39" s="58">
        <f t="shared" si="251"/>
        <v>0</v>
      </c>
      <c r="BX39" s="58">
        <f t="shared" si="252"/>
        <v>0</v>
      </c>
      <c r="BY39" s="58">
        <f t="shared" si="253"/>
        <v>0</v>
      </c>
      <c r="BZ39" s="58">
        <f t="shared" si="254"/>
        <v>0</v>
      </c>
      <c r="CA39" s="58">
        <f t="shared" si="255"/>
        <v>0</v>
      </c>
      <c r="CB39" s="58">
        <f t="shared" si="256"/>
        <v>0</v>
      </c>
      <c r="CC39" s="58">
        <f t="shared" si="257"/>
        <v>0</v>
      </c>
      <c r="CD39" s="58">
        <f t="shared" si="258"/>
        <v>0</v>
      </c>
      <c r="CE39" s="58">
        <f t="shared" si="259"/>
        <v>0</v>
      </c>
      <c r="CF39" s="58">
        <f t="shared" si="260"/>
        <v>0</v>
      </c>
      <c r="CG39" s="58">
        <f t="shared" si="261"/>
        <v>0</v>
      </c>
      <c r="CH39" s="58">
        <f t="shared" si="262"/>
        <v>0</v>
      </c>
      <c r="CI39" s="58">
        <f t="shared" si="263"/>
        <v>0</v>
      </c>
      <c r="CJ39" s="58">
        <f t="shared" si="264"/>
        <v>0</v>
      </c>
      <c r="CK39" s="58">
        <f t="shared" si="265"/>
        <v>0</v>
      </c>
      <c r="CL39" s="58">
        <f t="shared" si="266"/>
        <v>0</v>
      </c>
      <c r="CM39" s="58">
        <f t="shared" si="267"/>
        <v>0</v>
      </c>
      <c r="CN39" s="58">
        <f t="shared" si="268"/>
        <v>0</v>
      </c>
      <c r="CO39" s="58">
        <f t="shared" si="269"/>
        <v>0</v>
      </c>
      <c r="CP39" s="58">
        <f t="shared" si="270"/>
        <v>0</v>
      </c>
      <c r="CQ39" s="58">
        <f t="shared" si="271"/>
        <v>0</v>
      </c>
      <c r="CR39" s="58">
        <f t="shared" si="272"/>
        <v>0</v>
      </c>
      <c r="CS39" s="58">
        <f t="shared" si="273"/>
        <v>0</v>
      </c>
      <c r="CT39" s="58">
        <f t="shared" si="274"/>
        <v>0</v>
      </c>
      <c r="CU39" s="57"/>
      <c r="CV39" s="58">
        <f>+SUM(B39:AX39)</f>
        <v>0</v>
      </c>
    </row>
    <row r="40" spans="1:104" ht="14.45" customHeight="1">
      <c r="A40" s="74"/>
      <c r="CU40" s="57"/>
    </row>
    <row r="41" spans="1:104" s="316" customFormat="1" ht="14.45" customHeight="1">
      <c r="A41" s="314" t="s">
        <v>142</v>
      </c>
      <c r="B41" s="315">
        <f>B36+B38+B39</f>
        <v>-4191.1847719419638</v>
      </c>
      <c r="C41" s="315">
        <f>C36+C38+C39+B41</f>
        <v>-51922.617398060233</v>
      </c>
      <c r="D41" s="315">
        <f t="shared" ref="D41:AL41" si="276">D36+D38+D39+C41</f>
        <v>-99325.183166809235</v>
      </c>
      <c r="E41" s="315">
        <f t="shared" si="276"/>
        <v>-146655.53470244209</v>
      </c>
      <c r="F41" s="315">
        <f t="shared" si="276"/>
        <v>-194013.34024982154</v>
      </c>
      <c r="G41" s="315">
        <f t="shared" si="276"/>
        <v>-230191.11245408049</v>
      </c>
      <c r="H41" s="315">
        <f t="shared" si="276"/>
        <v>-268337.38028096425</v>
      </c>
      <c r="I41" s="315">
        <f t="shared" si="276"/>
        <v>-307910.8209976916</v>
      </c>
      <c r="J41" s="315">
        <f t="shared" si="276"/>
        <v>-347470.55975805444</v>
      </c>
      <c r="K41" s="315">
        <f t="shared" si="276"/>
        <v>-387025.48962998914</v>
      </c>
      <c r="L41" s="315">
        <f t="shared" si="276"/>
        <v>-426571.56906607514</v>
      </c>
      <c r="M41" s="315">
        <f t="shared" si="276"/>
        <v>-465974.42191029253</v>
      </c>
      <c r="N41" s="315">
        <f t="shared" si="276"/>
        <v>-527149.25831610744</v>
      </c>
      <c r="O41" s="315">
        <f t="shared" si="276"/>
        <v>-560421.13229333353</v>
      </c>
      <c r="P41" s="315">
        <f t="shared" si="276"/>
        <v>-593683.07792548614</v>
      </c>
      <c r="Q41" s="315">
        <f t="shared" si="276"/>
        <v>-626945.34009943507</v>
      </c>
      <c r="R41" s="315">
        <f t="shared" si="276"/>
        <v>-660225.65726724453</v>
      </c>
      <c r="S41" s="315">
        <f t="shared" si="276"/>
        <v>-693319.99785454955</v>
      </c>
      <c r="T41" s="315">
        <f t="shared" si="276"/>
        <v>-726193.83957085072</v>
      </c>
      <c r="U41" s="315">
        <f t="shared" si="276"/>
        <v>-759053.25018054654</v>
      </c>
      <c r="V41" s="315">
        <f t="shared" si="276"/>
        <v>-792158.09868994309</v>
      </c>
      <c r="W41" s="315">
        <f t="shared" si="276"/>
        <v>-824371.69761425501</v>
      </c>
      <c r="X41" s="315">
        <f t="shared" si="276"/>
        <v>-867014.17378831282</v>
      </c>
      <c r="Y41" s="315">
        <f t="shared" si="276"/>
        <v>-909528.76544418174</v>
      </c>
      <c r="Z41" s="315">
        <f t="shared" si="276"/>
        <v>-578702.73131566157</v>
      </c>
      <c r="AA41" s="315">
        <f t="shared" si="276"/>
        <v>-643067.34457100485</v>
      </c>
      <c r="AB41" s="315">
        <f t="shared" si="276"/>
        <v>-707447.45950001758</v>
      </c>
      <c r="AC41" s="315">
        <f t="shared" si="276"/>
        <v>-748455.03314690979</v>
      </c>
      <c r="AD41" s="315">
        <f t="shared" si="276"/>
        <v>-813248.26300213358</v>
      </c>
      <c r="AE41" s="315">
        <f t="shared" si="276"/>
        <v>-878051.23163707764</v>
      </c>
      <c r="AF41" s="315">
        <f t="shared" si="276"/>
        <v>-910858.87801056169</v>
      </c>
      <c r="AG41" s="315">
        <f t="shared" si="276"/>
        <v>-965652.41457521205</v>
      </c>
      <c r="AH41" s="315">
        <f t="shared" si="276"/>
        <v>-994133.93105245719</v>
      </c>
      <c r="AI41" s="315">
        <f t="shared" si="276"/>
        <v>-1044897.1826754692</v>
      </c>
      <c r="AJ41" s="315">
        <f t="shared" si="276"/>
        <v>-1094937.7126571145</v>
      </c>
      <c r="AK41" s="315">
        <f t="shared" si="276"/>
        <v>-1144433.0233789522</v>
      </c>
      <c r="AL41" s="315">
        <f t="shared" si="276"/>
        <v>-1193251.2867186982</v>
      </c>
      <c r="AM41" s="315">
        <f t="shared" ref="AM41" si="277">AM36+AM38+AM39+AL41</f>
        <v>-1293344.8689260858</v>
      </c>
      <c r="AN41" s="315">
        <f t="shared" ref="AN41" si="278">AN36+AN38+AN39+AM41</f>
        <v>-1392287.8386228702</v>
      </c>
      <c r="AO41" s="315">
        <f t="shared" ref="AO41" si="279">AO36+AO38+AO39+AN41</f>
        <v>-1491214.8725663293</v>
      </c>
      <c r="AP41" s="315">
        <f t="shared" ref="AP41" si="280">AP36+AP38+AP39+AO41</f>
        <v>-1589902.7320227337</v>
      </c>
      <c r="AQ41" s="315">
        <f t="shared" ref="AQ41" si="281">AQ36+AQ38+AQ39+AP41</f>
        <v>-1688037.8091235904</v>
      </c>
      <c r="AR41" s="315">
        <f t="shared" ref="AR41" si="282">AR36+AR38+AR39+AQ41</f>
        <v>-1785835.53918188</v>
      </c>
      <c r="AS41" s="315">
        <f t="shared" ref="AS41" si="283">AS36+AS38+AS39+AR41</f>
        <v>-1883612.672563843</v>
      </c>
      <c r="AT41" s="315">
        <f t="shared" ref="AT41" si="284">AT36+AT38+AT39+AS41</f>
        <v>-1981375.2166746047</v>
      </c>
      <c r="AU41" s="315">
        <f t="shared" ref="AU41" si="285">AU36+AU38+AU39+AT41</f>
        <v>-2095063.7940949104</v>
      </c>
      <c r="AV41" s="315">
        <f t="shared" ref="AV41" si="286">AV36+AV38+AV39+AU41</f>
        <v>-2192115.9781777035</v>
      </c>
      <c r="AW41" s="315">
        <f t="shared" ref="AW41" si="287">AW36+AW38+AW39+AV41</f>
        <v>-2288871.0404647151</v>
      </c>
      <c r="AX41" s="315">
        <f t="shared" ref="AX41" si="288">AX36+AX38+AX39+AW41</f>
        <v>-2385345.1065065688</v>
      </c>
      <c r="AY41" s="315">
        <f t="shared" ref="AY41" si="289">AY36+AY38+AY39+AX41</f>
        <v>-2473176.2047882662</v>
      </c>
      <c r="AZ41" s="315">
        <f t="shared" ref="AZ41" si="290">AZ36+AZ38+AZ39+AY41</f>
        <v>-2561010.3230380402</v>
      </c>
      <c r="BA41" s="315">
        <f t="shared" ref="BA41" si="291">BA36+BA38+BA39+AZ41</f>
        <v>-2650454.921462148</v>
      </c>
      <c r="BB41" s="315">
        <f t="shared" ref="BB41" si="292">BB36+BB38+BB39+BA41</f>
        <v>-2741558.2867788472</v>
      </c>
      <c r="BC41" s="315">
        <f t="shared" ref="BC41" si="293">BC36+BC38+BC39+BB41</f>
        <v>-2834386.5107599501</v>
      </c>
      <c r="BD41" s="315">
        <f t="shared" ref="BD41" si="294">BD36+BD38+BD39+BC41</f>
        <v>-2928959.6884661485</v>
      </c>
      <c r="BE41" s="315">
        <f t="shared" ref="BE41" si="295">BE36+BE38+BE39+BD41</f>
        <v>-2983524.050383728</v>
      </c>
      <c r="BF41" s="315">
        <f t="shared" ref="BF41" si="296">BF36+BF38+BF39+BE41</f>
        <v>-3068980.1555996989</v>
      </c>
      <c r="BG41" s="315">
        <f t="shared" ref="BG41" si="297">BG36+BG38+BG39+BF41</f>
        <v>-3155986.8839242053</v>
      </c>
      <c r="BH41" s="315">
        <f t="shared" ref="BH41" si="298">BH36+BH38+BH39+BG41</f>
        <v>-3242350.0631029215</v>
      </c>
      <c r="BI41" s="315">
        <f t="shared" ref="BI41:BJ41" si="299">BI36+BI38+BI39+BH41</f>
        <v>-3328209.6042393846</v>
      </c>
      <c r="BJ41" s="315">
        <f t="shared" si="299"/>
        <v>-3413724.5172798922</v>
      </c>
      <c r="BK41" s="315">
        <f t="shared" ref="BK41" si="300">BK36+BK38+BK39+BJ41</f>
        <v>-3474155.6809308082</v>
      </c>
      <c r="BL41" s="315">
        <f t="shared" ref="BL41" si="301">BL36+BL38+BL39+BK41</f>
        <v>-3534362.5987009923</v>
      </c>
      <c r="BM41" s="315">
        <f t="shared" ref="BM41" si="302">BM36+BM38+BM39+BL41</f>
        <v>-3594396.8996313801</v>
      </c>
      <c r="BN41" s="315">
        <f t="shared" ref="BN41" si="303">BN36+BN38+BN39+BM41</f>
        <v>-3654311.4602940218</v>
      </c>
      <c r="BO41" s="315">
        <f t="shared" ref="BO41" si="304">BO36+BO38+BO39+BN41</f>
        <v>-3714148.1159779546</v>
      </c>
      <c r="BP41" s="315">
        <f t="shared" ref="BP41" si="305">BP36+BP38+BP39+BO41</f>
        <v>-3773931.2558190967</v>
      </c>
      <c r="BQ41" s="315">
        <f t="shared" ref="BQ41" si="306">BQ36+BQ38+BQ39+BP41</f>
        <v>-3834279.7927212189</v>
      </c>
      <c r="BR41" s="315">
        <f t="shared" ref="BR41" si="307">BR36+BR38+BR39+BQ41</f>
        <v>-3898792.2722816649</v>
      </c>
      <c r="BS41" s="315">
        <f t="shared" ref="BS41" si="308">BS36+BS38+BS39+BR41</f>
        <v>-3963289.852726765</v>
      </c>
      <c r="BT41" s="315">
        <f t="shared" ref="BT41" si="309">BT36+BT38+BT39+BS41</f>
        <v>-4027778.7472859155</v>
      </c>
      <c r="BU41" s="315">
        <f t="shared" ref="BU41" si="310">BU36+BU38+BU39+BT41</f>
        <v>-4092262.5781474588</v>
      </c>
      <c r="BV41" s="315">
        <f t="shared" ref="BV41" si="311">BV36+BV38+BV39+BU41</f>
        <v>-4156743.4569746782</v>
      </c>
      <c r="BW41" s="315">
        <f t="shared" ref="BW41" si="312">BW36+BW38+BW39+BV41</f>
        <v>-4205418.4374035448</v>
      </c>
      <c r="BX41" s="315">
        <f t="shared" ref="BX41" si="313">BX36+BX38+BX39+BW41</f>
        <v>-4254092.4145373302</v>
      </c>
      <c r="BY41" s="315">
        <f t="shared" ref="BY41" si="314">BY36+BY38+BY39+BX41</f>
        <v>-4302765.8067701701</v>
      </c>
      <c r="BZ41" s="315">
        <f t="shared" ref="BZ41" si="315">BZ36+BZ38+BZ39+BY41</f>
        <v>-4351438.8580174688</v>
      </c>
      <c r="CA41" s="315">
        <f t="shared" ref="CA41" si="316">CA36+CA38+CA39+BZ41</f>
        <v>-4400111.7104770243</v>
      </c>
      <c r="CB41" s="315">
        <f t="shared" ref="CB41" si="317">CB36+CB38+CB39+CA41</f>
        <v>-4448784.4470473053</v>
      </c>
      <c r="CC41" s="315">
        <f t="shared" ref="CC41" si="318">CC36+CC38+CC39+CB41</f>
        <v>-4497457.11605646</v>
      </c>
      <c r="CD41" s="315">
        <f t="shared" ref="CD41" si="319">CD36+CD38+CD39+CC41</f>
        <v>-4546129.74567883</v>
      </c>
      <c r="CE41" s="315">
        <f t="shared" ref="CE41" si="320">CE36+CE38+CE39+CD41</f>
        <v>-4594802.352339494</v>
      </c>
      <c r="CF41" s="315">
        <f t="shared" ref="CF41" si="321">CF36+CF38+CF39+CE41</f>
        <v>-4643474.9456139421</v>
      </c>
      <c r="CG41" s="315">
        <f t="shared" ref="CG41" si="322">CG36+CG38+CG39+CF41</f>
        <v>-4692147.5310844956</v>
      </c>
      <c r="CH41" s="315">
        <f t="shared" ref="CH41" si="323">CH36+CH38+CH39+CG41</f>
        <v>-4740820.1120055337</v>
      </c>
      <c r="CI41" s="315">
        <f t="shared" ref="CI41" si="324">CI36+CI38+CI39+CH41</f>
        <v>-4764637.1327049946</v>
      </c>
      <c r="CJ41" s="315">
        <f t="shared" ref="CJ41" si="325">CJ36+CJ38+CJ39+CI41</f>
        <v>-4788454.1515888553</v>
      </c>
      <c r="CK41" s="315">
        <f t="shared" ref="CK41" si="326">CK36+CK38+CK39+CJ41</f>
        <v>-4812271.1694142567</v>
      </c>
      <c r="CL41" s="315">
        <f t="shared" ref="CL41" si="327">CL36+CL38+CL39+CK41</f>
        <v>-4836088.1866225982</v>
      </c>
      <c r="CM41" s="315">
        <f t="shared" ref="CM41" si="328">CM36+CM38+CM39+CL41</f>
        <v>-4859905.2034712052</v>
      </c>
      <c r="CN41" s="315">
        <f t="shared" ref="CN41" si="329">CN36+CN38+CN39+CM41</f>
        <v>-4883722.2201100951</v>
      </c>
      <c r="CO41" s="315">
        <f t="shared" ref="CO41" si="330">CO36+CO38+CO39+CN41</f>
        <v>-4907539.2366267238</v>
      </c>
      <c r="CP41" s="315">
        <f t="shared" ref="CP41" si="331">CP36+CP38+CP39+CO41</f>
        <v>-4931356.2530720765</v>
      </c>
      <c r="CQ41" s="315">
        <f t="shared" ref="CQ41" si="332">CQ36+CQ38+CQ39+CP41</f>
        <v>-4955173.2694758764</v>
      </c>
      <c r="CR41" s="315">
        <f t="shared" ref="CR41" si="333">CR36+CR38+CR39+CQ41</f>
        <v>-4978990.2858554525</v>
      </c>
      <c r="CS41" s="315">
        <f t="shared" ref="CS41" si="334">CS36+CS38+CS39+CR41</f>
        <v>-5002807.3022209071</v>
      </c>
      <c r="CT41" s="315">
        <f t="shared" ref="CT41" si="335">CT36+CT38+CT39+CS41</f>
        <v>-5026624.3185781278</v>
      </c>
      <c r="CV41" s="315">
        <f>+SUM(CV36:CV40)</f>
        <v>-5026624.3185781278</v>
      </c>
      <c r="CW41" s="66"/>
    </row>
    <row r="42" spans="1:104" ht="14.45" customHeight="1">
      <c r="A42" s="74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7"/>
    </row>
    <row r="43" spans="1:104" ht="14.45" customHeight="1">
      <c r="A43" s="74" t="s">
        <v>94</v>
      </c>
      <c r="F43" s="58"/>
      <c r="G43" s="58"/>
      <c r="H43" s="58"/>
      <c r="I43" s="58"/>
      <c r="J43" s="58"/>
      <c r="K43" s="58"/>
      <c r="L43" s="58"/>
      <c r="M43" s="58"/>
      <c r="N43" s="58">
        <f>SUM(B41:N41)/13</f>
        <v>-265902.95943864074</v>
      </c>
      <c r="O43" s="58">
        <f t="shared" ref="O43:Y43" si="336">SUM(C41:O41)/13</f>
        <v>-308689.87847874779</v>
      </c>
      <c r="P43" s="58">
        <f t="shared" si="336"/>
        <v>-350363.7600577806</v>
      </c>
      <c r="Q43" s="58">
        <f t="shared" si="336"/>
        <v>-390949.92597567488</v>
      </c>
      <c r="R43" s="58">
        <f t="shared" si="336"/>
        <v>-430455.32001912128</v>
      </c>
      <c r="S43" s="58">
        <f t="shared" si="336"/>
        <v>-468863.5244502541</v>
      </c>
      <c r="T43" s="58">
        <f t="shared" si="336"/>
        <v>-507017.58038231335</v>
      </c>
      <c r="U43" s="58">
        <f t="shared" si="336"/>
        <v>-544764.95498997357</v>
      </c>
      <c r="V43" s="58">
        <f t="shared" si="336"/>
        <v>-582014.74558168522</v>
      </c>
      <c r="W43" s="58">
        <f t="shared" si="336"/>
        <v>-618699.44849370071</v>
      </c>
      <c r="X43" s="58">
        <f t="shared" si="336"/>
        <v>-655621.65496741782</v>
      </c>
      <c r="Y43" s="58">
        <f t="shared" si="336"/>
        <v>-692772.20853496448</v>
      </c>
      <c r="Z43" s="58">
        <f t="shared" ref="Z43" si="337">SUM(N41:Z41)/13</f>
        <v>-701443.61695076211</v>
      </c>
      <c r="AA43" s="58">
        <f t="shared" ref="AA43" si="338">SUM(O41:AA41)/13</f>
        <v>-710360.39281652367</v>
      </c>
      <c r="AB43" s="58">
        <f t="shared" ref="AB43" si="339">SUM(P41:AB41)/13</f>
        <v>-721670.11029396066</v>
      </c>
      <c r="AC43" s="58">
        <f t="shared" ref="AC43" si="340">SUM(Q41:AC41)/13</f>
        <v>-733575.64531099342</v>
      </c>
      <c r="AD43" s="58">
        <f t="shared" ref="AD43" si="341">SUM(R41:AD41)/13</f>
        <v>-747906.6393804315</v>
      </c>
      <c r="AE43" s="58">
        <f t="shared" ref="AE43" si="342">SUM(S41:AE41)/13</f>
        <v>-764662.45279349561</v>
      </c>
      <c r="AF43" s="58">
        <f t="shared" ref="AF43" si="343">SUM(T41:AF41)/13</f>
        <v>-781396.21280549665</v>
      </c>
      <c r="AG43" s="58">
        <f t="shared" ref="AG43" si="344">SUM(U41:AG41)/13</f>
        <v>-799816.10319044755</v>
      </c>
      <c r="AH43" s="58">
        <f t="shared" ref="AH43" si="345">SUM(V41:AH41)/13</f>
        <v>-817899.23248828691</v>
      </c>
      <c r="AI43" s="58">
        <f t="shared" ref="AI43" si="346">SUM(W41:AI41)/13</f>
        <v>-837340.70048717351</v>
      </c>
      <c r="AJ43" s="58">
        <f t="shared" ref="AJ43" si="347">SUM(X41:AJ41)/13</f>
        <v>-858153.47087508568</v>
      </c>
      <c r="AK43" s="58">
        <f t="shared" ref="AK43" si="348">SUM(Y41:AK41)/13</f>
        <v>-879493.38238205784</v>
      </c>
      <c r="AL43" s="58">
        <f t="shared" ref="AL43" si="349">SUM(Z41:AL41)/13</f>
        <v>-901318.19171086687</v>
      </c>
      <c r="AM43" s="58">
        <f t="shared" ref="AM43" si="350">SUM(AA41:AM41)/13</f>
        <v>-956290.66383474565</v>
      </c>
      <c r="AN43" s="58">
        <f t="shared" ref="AN43" si="351">SUM(AB41:AN41)/13</f>
        <v>-1013923.0095310429</v>
      </c>
      <c r="AO43" s="58">
        <f t="shared" ref="AO43" si="352">SUM(AC41:AO41)/13</f>
        <v>-1074212.8105361438</v>
      </c>
      <c r="AP43" s="58">
        <f t="shared" ref="AP43" si="353">SUM(AD41:AP41)/13</f>
        <v>-1138939.5566035151</v>
      </c>
      <c r="AQ43" s="58">
        <f t="shared" ref="AQ43" si="354">SUM(AE41:AQ41)/13</f>
        <v>-1206231.0601513195</v>
      </c>
      <c r="AR43" s="58">
        <f t="shared" ref="AR43" si="355">SUM(AF41:AR41)/13</f>
        <v>-1276060.6222701506</v>
      </c>
      <c r="AS43" s="58">
        <f t="shared" ref="AS43" si="356">SUM(AG41:AS41)/13</f>
        <v>-1350887.8372357874</v>
      </c>
      <c r="AT43" s="58">
        <f t="shared" ref="AT43" si="357">SUM(AH41:AT41)/13</f>
        <v>-1429020.3604742023</v>
      </c>
      <c r="AU43" s="58">
        <f t="shared" ref="AU43" si="358">SUM(AI41:AU41)/13</f>
        <v>-1513707.2730159292</v>
      </c>
      <c r="AV43" s="58">
        <f t="shared" ref="AV43" si="359">SUM(AJ41:AV41)/13</f>
        <v>-1601954.8726699476</v>
      </c>
      <c r="AW43" s="58">
        <f t="shared" ref="AW43" si="360">SUM(AK41:AW41)/13</f>
        <v>-1693795.8978859165</v>
      </c>
      <c r="AX43" s="58">
        <f t="shared" ref="AX43" si="361">SUM(AL41:AX41)/13</f>
        <v>-1789250.6735111177</v>
      </c>
      <c r="AY43" s="58">
        <f t="shared" ref="AY43" si="362">SUM(AM41:AY41)/13</f>
        <v>-1887706.4364395463</v>
      </c>
      <c r="AZ43" s="58">
        <f t="shared" ref="AZ43" si="363">SUM(AN41:AZ41)/13</f>
        <v>-1985219.1636789276</v>
      </c>
      <c r="BA43" s="58">
        <f t="shared" ref="BA43" si="364">SUM(AO41:BA41)/13</f>
        <v>-2082001.2469742568</v>
      </c>
      <c r="BB43" s="58">
        <f t="shared" ref="BB43" si="365">SUM(AP41:BB41)/13</f>
        <v>-2178181.5096059889</v>
      </c>
      <c r="BC43" s="58">
        <f t="shared" ref="BC43" si="366">SUM(AQ41:BC41)/13</f>
        <v>-2273911.031047313</v>
      </c>
      <c r="BD43" s="58">
        <f t="shared" ref="BD43" si="367">SUM(AR41:BD41)/13</f>
        <v>-2369366.5602275101</v>
      </c>
      <c r="BE43" s="58">
        <f t="shared" ref="BE43" si="368">SUM(AS41:BE41)/13</f>
        <v>-2461496.4457045752</v>
      </c>
      <c r="BF43" s="58">
        <f t="shared" ref="BF43" si="369">SUM(AT41:BF41)/13</f>
        <v>-2552678.5597842564</v>
      </c>
      <c r="BG43" s="58">
        <f t="shared" ref="BG43" si="370">SUM(AU41:BG41)/13</f>
        <v>-2643033.3034188407</v>
      </c>
      <c r="BH43" s="58">
        <f t="shared" ref="BH43" si="371">SUM(AV41:BH41)/13</f>
        <v>-2731286.0933425343</v>
      </c>
      <c r="BI43" s="58">
        <f t="shared" ref="BI43:BJ43" si="372">SUM(AW41:BI41)/13</f>
        <v>-2818677.910731894</v>
      </c>
      <c r="BJ43" s="58">
        <f t="shared" si="372"/>
        <v>-2905205.1012561386</v>
      </c>
      <c r="BK43" s="58">
        <f t="shared" ref="BK43" si="373">SUM(AY41:BK41)/13</f>
        <v>-2988959.7608272335</v>
      </c>
      <c r="BL43" s="58">
        <f t="shared" ref="BL43" si="374">SUM(AZ41:BL41)/13</f>
        <v>-3070589.4834359055</v>
      </c>
      <c r="BM43" s="58">
        <f t="shared" ref="BM43" si="375">SUM(BA41:BM41)/13</f>
        <v>-3150080.7585584698</v>
      </c>
      <c r="BN43" s="58">
        <f t="shared" ref="BN43" si="376">SUM(BB41:BN41)/13</f>
        <v>-3227300.4923147676</v>
      </c>
      <c r="BO43" s="58">
        <f t="shared" ref="BO43" si="377">SUM(BC41:BO41)/13</f>
        <v>-3302115.0945608532</v>
      </c>
      <c r="BP43" s="58">
        <f t="shared" ref="BP43" si="378">SUM(BD41:BP41)/13</f>
        <v>-3374387.7672577105</v>
      </c>
      <c r="BQ43" s="58">
        <f t="shared" ref="BQ43" si="379">SUM(BE41:BQ41)/13</f>
        <v>-3444027.7752773315</v>
      </c>
      <c r="BR43" s="58">
        <f t="shared" ref="BR43" si="380">SUM(BF41:BR41)/13</f>
        <v>-3514433.0231156345</v>
      </c>
      <c r="BS43" s="58">
        <f t="shared" ref="BS43" si="381">SUM(BG41:BS41)/13</f>
        <v>-3583226.076740793</v>
      </c>
      <c r="BT43" s="58">
        <f t="shared" ref="BT43" si="382">SUM(BH41:BT41)/13</f>
        <v>-3650286.9893070781</v>
      </c>
      <c r="BU43" s="58">
        <f t="shared" ref="BU43" si="383">SUM(BI41:BU41)/13</f>
        <v>-3715664.8750797352</v>
      </c>
      <c r="BV43" s="58">
        <f t="shared" ref="BV43" si="384">SUM(BJ41:BV41)/13</f>
        <v>-3779398.2483670646</v>
      </c>
      <c r="BW43" s="58">
        <f t="shared" ref="BW43" si="385">SUM(BK41:BW41)/13</f>
        <v>-3840297.7806842695</v>
      </c>
      <c r="BX43" s="58">
        <f t="shared" ref="BX43" si="386">SUM(BL41:BX41)/13</f>
        <v>-3900292.9140386167</v>
      </c>
      <c r="BY43" s="58">
        <f t="shared" ref="BY43" si="387">SUM(BM41:BY41)/13</f>
        <v>-3959400.8531208611</v>
      </c>
      <c r="BZ43" s="58">
        <f t="shared" ref="BZ43" si="388">SUM(BN41:BZ41)/13</f>
        <v>-4017634.8499197913</v>
      </c>
      <c r="CA43" s="58">
        <f t="shared" ref="CA43" si="389">SUM(BO41:CA41)/13</f>
        <v>-4075004.0999338692</v>
      </c>
      <c r="CB43" s="58">
        <f t="shared" ref="CB43" si="390">SUM(BP41:CB41)/13</f>
        <v>-4131514.5869392031</v>
      </c>
      <c r="CC43" s="58">
        <f t="shared" ref="CC43" si="391">SUM(BQ41:CC41)/13</f>
        <v>-4187170.4223420769</v>
      </c>
      <c r="CD43" s="58">
        <f t="shared" ref="CD43" si="392">SUM(BR41:CD41)/13</f>
        <v>-4241928.1110311234</v>
      </c>
      <c r="CE43" s="58">
        <f t="shared" ref="CE43" si="393">SUM(BS41:CE41)/13</f>
        <v>-4295467.3479586486</v>
      </c>
      <c r="CF43" s="58">
        <f t="shared" ref="CF43" si="394">SUM(BT41:CF41)/13</f>
        <v>-4347789.2781807398</v>
      </c>
      <c r="CG43" s="58">
        <f t="shared" ref="CG43" si="395">SUM(BU41:CG41)/13</f>
        <v>-4398894.5692421682</v>
      </c>
      <c r="CH43" s="58">
        <f t="shared" ref="CH43" si="396">SUM(BV41:CH41)/13</f>
        <v>-4448783.610308174</v>
      </c>
      <c r="CI43" s="58">
        <f t="shared" ref="CI43" si="397">SUM(BW41:CI41)/13</f>
        <v>-4495544.6622874299</v>
      </c>
      <c r="CJ43" s="58">
        <f t="shared" ref="CJ43" si="398">SUM(BX41:CJ41)/13</f>
        <v>-4540393.5633786079</v>
      </c>
      <c r="CK43" s="58">
        <f t="shared" ref="CK43" si="399">SUM(BY41:CK41)/13</f>
        <v>-4583330.3906768328</v>
      </c>
      <c r="CL43" s="58">
        <f t="shared" ref="CL43" si="400">SUM(BZ41:CL41)/13</f>
        <v>-4624355.1891270205</v>
      </c>
      <c r="CM43" s="58">
        <f t="shared" ref="CM43" si="401">SUM(CA41:CM41)/13</f>
        <v>-4663467.9849311542</v>
      </c>
      <c r="CN43" s="58">
        <f t="shared" ref="CN43" si="402">SUM(CB41:CN41)/13</f>
        <v>-4700668.7933644671</v>
      </c>
      <c r="CO43" s="58">
        <f t="shared" ref="CO43" si="403">SUM(CC41:CO41)/13</f>
        <v>-4735957.6233321149</v>
      </c>
      <c r="CP43" s="58">
        <f t="shared" ref="CP43" si="404">SUM(CD41:CP41)/13</f>
        <v>-4769334.480025623</v>
      </c>
      <c r="CQ43" s="58">
        <f t="shared" ref="CQ43" si="405">SUM(CE41:CQ41)/13</f>
        <v>-4800799.3664715504</v>
      </c>
      <c r="CR43" s="58">
        <f t="shared" ref="CR43" si="406">SUM(CF41:CR41)/13</f>
        <v>-4830352.2844343148</v>
      </c>
      <c r="CS43" s="58">
        <f t="shared" ref="CS43" si="407">SUM(CG41:CS41)/13</f>
        <v>-4857993.2349425424</v>
      </c>
      <c r="CT43" s="58">
        <f t="shared" ref="CT43" si="408">SUM(CH41:CT41)/13</f>
        <v>-4883722.2185958987</v>
      </c>
    </row>
    <row r="44" spans="1:104" ht="14.45" customHeight="1"/>
    <row r="45" spans="1:104" ht="14.45" customHeight="1">
      <c r="A45" s="75" t="s">
        <v>95</v>
      </c>
      <c r="B45" s="76">
        <f t="shared" ref="B45:W45" si="409">B12</f>
        <v>42339</v>
      </c>
      <c r="C45" s="76">
        <f t="shared" si="409"/>
        <v>42370</v>
      </c>
      <c r="D45" s="76">
        <f t="shared" si="409"/>
        <v>42401</v>
      </c>
      <c r="E45" s="76">
        <f t="shared" si="409"/>
        <v>42430</v>
      </c>
      <c r="F45" s="76">
        <f t="shared" si="409"/>
        <v>42461</v>
      </c>
      <c r="G45" s="76">
        <f t="shared" si="409"/>
        <v>42491</v>
      </c>
      <c r="H45" s="76">
        <f t="shared" si="409"/>
        <v>42522</v>
      </c>
      <c r="I45" s="76">
        <f t="shared" si="409"/>
        <v>42552</v>
      </c>
      <c r="J45" s="76">
        <f t="shared" si="409"/>
        <v>42583</v>
      </c>
      <c r="K45" s="76">
        <f t="shared" si="409"/>
        <v>42614</v>
      </c>
      <c r="L45" s="76">
        <f t="shared" si="409"/>
        <v>42644</v>
      </c>
      <c r="M45" s="76">
        <f t="shared" si="409"/>
        <v>42675</v>
      </c>
      <c r="N45" s="76">
        <f t="shared" si="409"/>
        <v>42705</v>
      </c>
      <c r="O45" s="76">
        <f t="shared" si="409"/>
        <v>42736</v>
      </c>
      <c r="P45" s="76">
        <f t="shared" si="409"/>
        <v>42767</v>
      </c>
      <c r="Q45" s="76">
        <f t="shared" si="409"/>
        <v>42795</v>
      </c>
      <c r="R45" s="76">
        <f t="shared" si="409"/>
        <v>42826</v>
      </c>
      <c r="S45" s="76">
        <f t="shared" si="409"/>
        <v>42856</v>
      </c>
      <c r="T45" s="76">
        <f t="shared" si="409"/>
        <v>42887</v>
      </c>
      <c r="U45" s="76">
        <f t="shared" si="409"/>
        <v>42917</v>
      </c>
      <c r="V45" s="76">
        <f t="shared" si="409"/>
        <v>42948</v>
      </c>
      <c r="W45" s="76">
        <f t="shared" si="409"/>
        <v>42979</v>
      </c>
      <c r="X45" s="76">
        <f t="shared" ref="X45:Y45" si="410">X12</f>
        <v>43009</v>
      </c>
      <c r="Y45" s="76">
        <f t="shared" si="410"/>
        <v>43040</v>
      </c>
      <c r="Z45" s="76">
        <f t="shared" ref="Z45:AL45" si="411">Z12</f>
        <v>43070</v>
      </c>
      <c r="AA45" s="76">
        <f t="shared" si="411"/>
        <v>43101</v>
      </c>
      <c r="AB45" s="76">
        <f t="shared" si="411"/>
        <v>43132</v>
      </c>
      <c r="AC45" s="76">
        <f t="shared" si="411"/>
        <v>43160</v>
      </c>
      <c r="AD45" s="76">
        <f t="shared" si="411"/>
        <v>43191</v>
      </c>
      <c r="AE45" s="76">
        <f t="shared" si="411"/>
        <v>43221</v>
      </c>
      <c r="AF45" s="76">
        <f t="shared" si="411"/>
        <v>43252</v>
      </c>
      <c r="AG45" s="76">
        <f t="shared" si="411"/>
        <v>43282</v>
      </c>
      <c r="AH45" s="76">
        <f t="shared" si="411"/>
        <v>43313</v>
      </c>
      <c r="AI45" s="76">
        <f t="shared" si="411"/>
        <v>43344</v>
      </c>
      <c r="AJ45" s="76">
        <f t="shared" si="411"/>
        <v>43374</v>
      </c>
      <c r="AK45" s="76">
        <f t="shared" si="411"/>
        <v>43405</v>
      </c>
      <c r="AL45" s="76">
        <f t="shared" si="411"/>
        <v>43435</v>
      </c>
      <c r="AM45" s="76">
        <f t="shared" ref="AM45:AX45" si="412">AM12</f>
        <v>43466</v>
      </c>
      <c r="AN45" s="76">
        <f t="shared" si="412"/>
        <v>43497</v>
      </c>
      <c r="AO45" s="76">
        <f t="shared" si="412"/>
        <v>43525</v>
      </c>
      <c r="AP45" s="76">
        <f t="shared" si="412"/>
        <v>43556</v>
      </c>
      <c r="AQ45" s="76">
        <f t="shared" si="412"/>
        <v>43586</v>
      </c>
      <c r="AR45" s="76">
        <f t="shared" si="412"/>
        <v>43617</v>
      </c>
      <c r="AS45" s="76">
        <f t="shared" si="412"/>
        <v>43647</v>
      </c>
      <c r="AT45" s="76">
        <f t="shared" si="412"/>
        <v>43678</v>
      </c>
      <c r="AU45" s="76">
        <f t="shared" si="412"/>
        <v>43709</v>
      </c>
      <c r="AV45" s="76">
        <f t="shared" si="412"/>
        <v>43739</v>
      </c>
      <c r="AW45" s="76">
        <f t="shared" si="412"/>
        <v>43770</v>
      </c>
      <c r="AX45" s="76">
        <f t="shared" si="412"/>
        <v>43800</v>
      </c>
      <c r="AY45" s="76">
        <f t="shared" ref="AY45:BI45" si="413">AY12</f>
        <v>43831</v>
      </c>
      <c r="AZ45" s="76">
        <f t="shared" si="413"/>
        <v>43862</v>
      </c>
      <c r="BA45" s="76">
        <f t="shared" si="413"/>
        <v>43891</v>
      </c>
      <c r="BB45" s="76">
        <f t="shared" si="413"/>
        <v>43922</v>
      </c>
      <c r="BC45" s="76">
        <f t="shared" si="413"/>
        <v>43952</v>
      </c>
      <c r="BD45" s="76">
        <f t="shared" si="413"/>
        <v>43983</v>
      </c>
      <c r="BE45" s="76">
        <f t="shared" si="413"/>
        <v>44013</v>
      </c>
      <c r="BF45" s="76">
        <f t="shared" si="413"/>
        <v>44044</v>
      </c>
      <c r="BG45" s="76">
        <f t="shared" si="413"/>
        <v>44075</v>
      </c>
      <c r="BH45" s="76">
        <f t="shared" si="413"/>
        <v>44105</v>
      </c>
      <c r="BI45" s="76">
        <f t="shared" si="413"/>
        <v>44136</v>
      </c>
      <c r="BJ45" s="76">
        <f t="shared" ref="BJ45:CT45" si="414">BJ12</f>
        <v>44166</v>
      </c>
      <c r="BK45" s="76">
        <f t="shared" si="414"/>
        <v>44197</v>
      </c>
      <c r="BL45" s="76">
        <f t="shared" si="414"/>
        <v>44228</v>
      </c>
      <c r="BM45" s="76">
        <f t="shared" si="414"/>
        <v>44256</v>
      </c>
      <c r="BN45" s="76">
        <f t="shared" si="414"/>
        <v>44287</v>
      </c>
      <c r="BO45" s="76">
        <f t="shared" si="414"/>
        <v>44317</v>
      </c>
      <c r="BP45" s="76">
        <f t="shared" si="414"/>
        <v>44348</v>
      </c>
      <c r="BQ45" s="76">
        <f t="shared" si="414"/>
        <v>44378</v>
      </c>
      <c r="BR45" s="76">
        <f t="shared" si="414"/>
        <v>44409</v>
      </c>
      <c r="BS45" s="76">
        <f t="shared" si="414"/>
        <v>44440</v>
      </c>
      <c r="BT45" s="76">
        <f t="shared" si="414"/>
        <v>44470</v>
      </c>
      <c r="BU45" s="76">
        <f t="shared" si="414"/>
        <v>44501</v>
      </c>
      <c r="BV45" s="76">
        <f t="shared" si="414"/>
        <v>44531</v>
      </c>
      <c r="BW45" s="76">
        <f t="shared" si="414"/>
        <v>44562</v>
      </c>
      <c r="BX45" s="76">
        <f t="shared" si="414"/>
        <v>44593</v>
      </c>
      <c r="BY45" s="76">
        <f t="shared" si="414"/>
        <v>44621</v>
      </c>
      <c r="BZ45" s="76">
        <f t="shared" si="414"/>
        <v>44652</v>
      </c>
      <c r="CA45" s="76">
        <f t="shared" si="414"/>
        <v>44682</v>
      </c>
      <c r="CB45" s="76">
        <f t="shared" si="414"/>
        <v>44713</v>
      </c>
      <c r="CC45" s="76">
        <f t="shared" si="414"/>
        <v>44743</v>
      </c>
      <c r="CD45" s="76">
        <f t="shared" si="414"/>
        <v>44774</v>
      </c>
      <c r="CE45" s="76">
        <f t="shared" si="414"/>
        <v>44805</v>
      </c>
      <c r="CF45" s="76">
        <f t="shared" si="414"/>
        <v>44835</v>
      </c>
      <c r="CG45" s="76">
        <f t="shared" si="414"/>
        <v>44866</v>
      </c>
      <c r="CH45" s="76">
        <f t="shared" si="414"/>
        <v>44896</v>
      </c>
      <c r="CI45" s="76">
        <f t="shared" si="414"/>
        <v>44927</v>
      </c>
      <c r="CJ45" s="76">
        <f t="shared" si="414"/>
        <v>44958</v>
      </c>
      <c r="CK45" s="76">
        <f t="shared" si="414"/>
        <v>44986</v>
      </c>
      <c r="CL45" s="76">
        <f t="shared" si="414"/>
        <v>45017</v>
      </c>
      <c r="CM45" s="76">
        <f t="shared" si="414"/>
        <v>45047</v>
      </c>
      <c r="CN45" s="76">
        <f t="shared" si="414"/>
        <v>45078</v>
      </c>
      <c r="CO45" s="76">
        <f t="shared" si="414"/>
        <v>45108</v>
      </c>
      <c r="CP45" s="76">
        <f t="shared" si="414"/>
        <v>45139</v>
      </c>
      <c r="CQ45" s="76">
        <f t="shared" si="414"/>
        <v>45170</v>
      </c>
      <c r="CR45" s="76">
        <f t="shared" si="414"/>
        <v>45200</v>
      </c>
      <c r="CS45" s="76">
        <f t="shared" si="414"/>
        <v>45231</v>
      </c>
      <c r="CT45" s="76">
        <f t="shared" si="414"/>
        <v>45261</v>
      </c>
      <c r="CU45" s="60"/>
      <c r="CV45" s="76" t="s">
        <v>78</v>
      </c>
    </row>
    <row r="46" spans="1:104" ht="14.45" customHeight="1">
      <c r="A46" s="80" t="s">
        <v>79</v>
      </c>
      <c r="B46" s="58">
        <f>(B13*B31)+-(B53*B31)</f>
        <v>94.819409999999991</v>
      </c>
      <c r="C46" s="58">
        <f t="shared" ref="C46:AL46" si="415">(C13*C31)+-(C53*C31)</f>
        <v>310.43202749999995</v>
      </c>
      <c r="D46" s="58">
        <f t="shared" si="415"/>
        <v>640.23277499999995</v>
      </c>
      <c r="E46" s="58">
        <f t="shared" si="415"/>
        <v>707.70908250000002</v>
      </c>
      <c r="F46" s="58">
        <f t="shared" si="415"/>
        <v>686.56638882785933</v>
      </c>
      <c r="G46" s="58">
        <f t="shared" si="415"/>
        <v>10308.299013813194</v>
      </c>
      <c r="H46" s="58">
        <f t="shared" si="415"/>
        <v>8656.6196184100136</v>
      </c>
      <c r="I46" s="58">
        <f t="shared" si="415"/>
        <v>7435.4168071734475</v>
      </c>
      <c r="J46" s="58">
        <f t="shared" si="415"/>
        <v>7449.2729595045985</v>
      </c>
      <c r="K46" s="58">
        <f t="shared" si="415"/>
        <v>7454.1285282846147</v>
      </c>
      <c r="L46" s="58">
        <f t="shared" si="415"/>
        <v>7463.0371748067428</v>
      </c>
      <c r="M46" s="58">
        <f t="shared" si="415"/>
        <v>7607.8345922216959</v>
      </c>
      <c r="N46" s="58">
        <f t="shared" si="415"/>
        <v>-11038.44034411621</v>
      </c>
      <c r="O46" s="58">
        <f t="shared" si="415"/>
        <v>7796.7495041806797</v>
      </c>
      <c r="P46" s="58">
        <f t="shared" si="415"/>
        <v>7806.7056338540697</v>
      </c>
      <c r="Q46" s="58">
        <f t="shared" si="415"/>
        <v>7806.4342243942274</v>
      </c>
      <c r="R46" s="58">
        <f t="shared" si="415"/>
        <v>7791.7645539951391</v>
      </c>
      <c r="S46" s="58">
        <f t="shared" si="415"/>
        <v>7975.6869941753048</v>
      </c>
      <c r="T46" s="58">
        <f t="shared" si="415"/>
        <v>8193.8925373955935</v>
      </c>
      <c r="U46" s="58">
        <f t="shared" si="415"/>
        <v>8212.0300555094473</v>
      </c>
      <c r="V46" s="58">
        <f t="shared" si="415"/>
        <v>8049.1284753640875</v>
      </c>
      <c r="W46" s="58">
        <f t="shared" si="415"/>
        <v>8862.1550134185436</v>
      </c>
      <c r="X46" s="58">
        <f t="shared" si="415"/>
        <v>-78.200472066628947</v>
      </c>
      <c r="Y46" s="58">
        <f t="shared" si="415"/>
        <v>31.450349426530646</v>
      </c>
      <c r="Z46" s="58">
        <f t="shared" si="415"/>
        <v>21066.787335703248</v>
      </c>
      <c r="AA46" s="58">
        <f t="shared" si="415"/>
        <v>13.117430830136415</v>
      </c>
      <c r="AB46" s="58">
        <f t="shared" si="415"/>
        <v>0.56919131368304665</v>
      </c>
      <c r="AC46" s="58">
        <f t="shared" si="415"/>
        <v>18454.656640660276</v>
      </c>
      <c r="AD46" s="58">
        <f t="shared" si="415"/>
        <v>-15.795779317359157</v>
      </c>
      <c r="AE46" s="58">
        <f t="shared" si="415"/>
        <v>-23.494371229239125</v>
      </c>
      <c r="AF46" s="58">
        <f t="shared" si="415"/>
        <v>25164.117070690128</v>
      </c>
      <c r="AG46" s="58">
        <f t="shared" si="415"/>
        <v>8115.8816712999587</v>
      </c>
      <c r="AH46" s="58">
        <f t="shared" si="415"/>
        <v>28858.301349189318</v>
      </c>
      <c r="AI46" s="58">
        <f t="shared" si="415"/>
        <v>11555.01463920774</v>
      </c>
      <c r="AJ46" s="58">
        <f t="shared" si="415"/>
        <v>12213.352643196413</v>
      </c>
      <c r="AK46" s="58">
        <f t="shared" si="415"/>
        <v>12723.83160828062</v>
      </c>
      <c r="AL46" s="58">
        <f t="shared" si="415"/>
        <v>13348.290920421801</v>
      </c>
      <c r="AM46" s="58">
        <f t="shared" ref="AM46:AX46" si="416">(AM13*AM31)+-(AM53*AM31)</f>
        <v>14717.827904756414</v>
      </c>
      <c r="AN46" s="58">
        <f t="shared" si="416"/>
        <v>15620.409272326657</v>
      </c>
      <c r="AO46" s="58">
        <f t="shared" si="416"/>
        <v>15634.264473413044</v>
      </c>
      <c r="AP46" s="58">
        <f t="shared" si="416"/>
        <v>15855.393585582608</v>
      </c>
      <c r="AQ46" s="58">
        <f t="shared" si="416"/>
        <v>16325.902729468851</v>
      </c>
      <c r="AR46" s="58">
        <f t="shared" si="416"/>
        <v>16593.943610456241</v>
      </c>
      <c r="AS46" s="58">
        <f t="shared" si="416"/>
        <v>16610.462970292519</v>
      </c>
      <c r="AT46" s="58">
        <f t="shared" si="416"/>
        <v>16625.51019606557</v>
      </c>
      <c r="AU46" s="58">
        <f t="shared" si="416"/>
        <v>4185.4729467048401</v>
      </c>
      <c r="AV46" s="58">
        <f t="shared" si="416"/>
        <v>17241.802075204891</v>
      </c>
      <c r="AW46" s="58">
        <f t="shared" si="416"/>
        <v>17481.775753204889</v>
      </c>
      <c r="AX46" s="58">
        <f t="shared" si="416"/>
        <v>17701.794316438678</v>
      </c>
      <c r="AY46" s="58">
        <f t="shared" ref="AY46:BI46" si="417">(AY13*AY31)+-(AY53*AY31)</f>
        <v>17462.880845899032</v>
      </c>
      <c r="AZ46" s="58">
        <f t="shared" si="417"/>
        <v>17461.098579746133</v>
      </c>
      <c r="BA46" s="58">
        <f t="shared" si="417"/>
        <v>16212.311747940839</v>
      </c>
      <c r="BB46" s="58">
        <f t="shared" si="417"/>
        <v>14926.195550566334</v>
      </c>
      <c r="BC46" s="58">
        <f t="shared" si="417"/>
        <v>13576.701634181489</v>
      </c>
      <c r="BD46" s="58">
        <f t="shared" si="417"/>
        <v>12210.618260098307</v>
      </c>
      <c r="BE46" s="58">
        <f t="shared" si="417"/>
        <v>43537.514014034765</v>
      </c>
      <c r="BF46" s="58">
        <f t="shared" si="417"/>
        <v>19367.476853534703</v>
      </c>
      <c r="BG46" s="58">
        <f t="shared" si="417"/>
        <v>18190.207949534644</v>
      </c>
      <c r="BH46" s="58">
        <f t="shared" si="417"/>
        <v>18754.224168093551</v>
      </c>
      <c r="BI46" s="58">
        <f t="shared" si="417"/>
        <v>19217.271449635751</v>
      </c>
      <c r="BJ46" s="58">
        <f t="shared" ref="BJ46:CT46" si="418">(BJ13*BJ31)+-(BJ53*BJ31)</f>
        <v>19534.124208139914</v>
      </c>
      <c r="BK46" s="58">
        <f t="shared" si="418"/>
        <v>19780.908058392019</v>
      </c>
      <c r="BL46" s="58">
        <f t="shared" si="418"/>
        <v>19987.080818903574</v>
      </c>
      <c r="BM46" s="58">
        <f t="shared" si="418"/>
        <v>20145.785586435781</v>
      </c>
      <c r="BN46" s="58">
        <f t="shared" si="418"/>
        <v>20255.875374774412</v>
      </c>
      <c r="BO46" s="58">
        <f t="shared" si="418"/>
        <v>20327.501593573237</v>
      </c>
      <c r="BP46" s="58">
        <f t="shared" si="418"/>
        <v>20376.704321414581</v>
      </c>
      <c r="BQ46" s="58">
        <f t="shared" si="418"/>
        <v>19939.241177123953</v>
      </c>
      <c r="BR46" s="58">
        <f t="shared" si="418"/>
        <v>16682.382466585084</v>
      </c>
      <c r="BS46" s="58">
        <f t="shared" si="418"/>
        <v>16696.080786170773</v>
      </c>
      <c r="BT46" s="58">
        <f t="shared" si="418"/>
        <v>16704.066632233404</v>
      </c>
      <c r="BU46" s="58">
        <f t="shared" si="418"/>
        <v>16708.722220602103</v>
      </c>
      <c r="BV46" s="58">
        <f t="shared" si="418"/>
        <v>16711.436335411108</v>
      </c>
      <c r="BW46" s="58">
        <f t="shared" si="418"/>
        <v>16713.018610004961</v>
      </c>
      <c r="BX46" s="58">
        <f t="shared" si="418"/>
        <v>16713.94104441423</v>
      </c>
      <c r="BY46" s="58">
        <f t="shared" si="418"/>
        <v>16714.4788052068</v>
      </c>
      <c r="BZ46" s="58">
        <f t="shared" si="418"/>
        <v>16714.792308982098</v>
      </c>
      <c r="CA46" s="58">
        <f t="shared" si="418"/>
        <v>16714.975075406401</v>
      </c>
      <c r="CB46" s="58">
        <f t="shared" si="418"/>
        <v>16715.081624572736</v>
      </c>
      <c r="CC46" s="58">
        <f t="shared" si="418"/>
        <v>16715.143740603387</v>
      </c>
      <c r="CD46" s="58">
        <f t="shared" si="418"/>
        <v>16715.179953005681</v>
      </c>
      <c r="CE46" s="58">
        <f t="shared" si="418"/>
        <v>16715.20106411109</v>
      </c>
      <c r="CF46" s="58">
        <f t="shared" si="418"/>
        <v>16715.213371462974</v>
      </c>
      <c r="CG46" s="58">
        <f t="shared" si="418"/>
        <v>16715.220546402463</v>
      </c>
      <c r="CH46" s="58">
        <f t="shared" si="418"/>
        <v>16715.224729249101</v>
      </c>
      <c r="CI46" s="58">
        <f t="shared" si="418"/>
        <v>16715.227167764344</v>
      </c>
      <c r="CJ46" s="58">
        <f t="shared" si="418"/>
        <v>16715.228589370243</v>
      </c>
      <c r="CK46" s="58">
        <f t="shared" si="418"/>
        <v>16715.229418137948</v>
      </c>
      <c r="CL46" s="58">
        <f t="shared" si="418"/>
        <v>16715.229901292845</v>
      </c>
      <c r="CM46" s="58">
        <f t="shared" si="418"/>
        <v>16715.230182962583</v>
      </c>
      <c r="CN46" s="58">
        <f t="shared" si="418"/>
        <v>16715.23034717028</v>
      </c>
      <c r="CO46" s="58">
        <f t="shared" si="418"/>
        <v>16715.230442900331</v>
      </c>
      <c r="CP46" s="58">
        <f t="shared" si="418"/>
        <v>16715.230498708686</v>
      </c>
      <c r="CQ46" s="58">
        <f t="shared" si="418"/>
        <v>16715.2305312442</v>
      </c>
      <c r="CR46" s="58">
        <f t="shared" si="418"/>
        <v>16715.230550211636</v>
      </c>
      <c r="CS46" s="58">
        <f t="shared" si="418"/>
        <v>16715.230561268734</v>
      </c>
      <c r="CT46" s="58">
        <f t="shared" si="418"/>
        <v>16715.230567715662</v>
      </c>
      <c r="CU46" s="57"/>
      <c r="CV46" s="58">
        <f>+SUM(B46:CU46)</f>
        <v>1312219.5553529297</v>
      </c>
    </row>
    <row r="47" spans="1:104" ht="14.45" customHeight="1">
      <c r="A47" s="80" t="s">
        <v>126</v>
      </c>
      <c r="B47" s="58">
        <f>(B14*B31)+-(B54*B31)</f>
        <v>0</v>
      </c>
      <c r="C47" s="58">
        <f t="shared" ref="C47:AL47" si="419">(C14*C31)+-(C54*C31)</f>
        <v>-44.652855515624999</v>
      </c>
      <c r="D47" s="58">
        <f t="shared" si="419"/>
        <v>-92.476381823437521</v>
      </c>
      <c r="E47" s="58">
        <f t="shared" si="419"/>
        <v>-98.034717571875007</v>
      </c>
      <c r="F47" s="58">
        <f t="shared" si="419"/>
        <v>-100.43165937656249</v>
      </c>
      <c r="G47" s="58">
        <f t="shared" si="419"/>
        <v>-136.17328439531249</v>
      </c>
      <c r="H47" s="58">
        <f t="shared" si="419"/>
        <v>-172.32260495625002</v>
      </c>
      <c r="I47" s="58">
        <f t="shared" si="419"/>
        <v>-174.80724236718751</v>
      </c>
      <c r="J47" s="58">
        <f t="shared" si="419"/>
        <v>-176.91505492500002</v>
      </c>
      <c r="K47" s="58">
        <f t="shared" si="419"/>
        <v>-177.64738365937498</v>
      </c>
      <c r="L47" s="58">
        <f t="shared" si="419"/>
        <v>-178.96748408437497</v>
      </c>
      <c r="M47" s="58">
        <f t="shared" si="419"/>
        <v>-200.95946984531241</v>
      </c>
      <c r="N47" s="58">
        <f t="shared" si="419"/>
        <v>-222.43194244687496</v>
      </c>
      <c r="O47" s="58">
        <f t="shared" si="419"/>
        <v>-223.98371050781248</v>
      </c>
      <c r="P47" s="58">
        <f t="shared" si="419"/>
        <v>-225.42707250000001</v>
      </c>
      <c r="Q47" s="58">
        <f t="shared" si="419"/>
        <v>-225.42707250000001</v>
      </c>
      <c r="R47" s="58">
        <f t="shared" si="419"/>
        <v>-226.23812593593752</v>
      </c>
      <c r="S47" s="58">
        <f t="shared" si="419"/>
        <v>-250.70041316249996</v>
      </c>
      <c r="T47" s="58">
        <f t="shared" si="419"/>
        <v>-279.84568007812499</v>
      </c>
      <c r="U47" s="58">
        <f t="shared" si="419"/>
        <v>-285.60966997499997</v>
      </c>
      <c r="V47" s="58">
        <f t="shared" si="419"/>
        <v>-333.15160331249996</v>
      </c>
      <c r="W47" s="58">
        <f t="shared" si="419"/>
        <v>-382.00237917187496</v>
      </c>
      <c r="X47" s="58">
        <f t="shared" si="419"/>
        <v>-383.58117846562493</v>
      </c>
      <c r="Y47" s="58">
        <f t="shared" si="419"/>
        <v>-383.58117846562493</v>
      </c>
      <c r="Z47" s="58">
        <f t="shared" si="419"/>
        <v>-420.59461096406244</v>
      </c>
      <c r="AA47" s="58">
        <f t="shared" si="419"/>
        <v>-274.25920811624997</v>
      </c>
      <c r="AB47" s="58">
        <f t="shared" si="419"/>
        <v>-273.84869651343746</v>
      </c>
      <c r="AC47" s="58">
        <f t="shared" si="419"/>
        <v>-427.36081566937497</v>
      </c>
      <c r="AD47" s="58">
        <f t="shared" si="419"/>
        <v>-580.95051265125005</v>
      </c>
      <c r="AE47" s="58">
        <f t="shared" si="419"/>
        <v>-580.87733338687497</v>
      </c>
      <c r="AF47" s="58">
        <f t="shared" si="419"/>
        <v>-716.32186748718755</v>
      </c>
      <c r="AG47" s="58">
        <f t="shared" si="419"/>
        <v>-882.92138005968752</v>
      </c>
      <c r="AH47" s="58">
        <f t="shared" si="419"/>
        <v>-1023.1694803378127</v>
      </c>
      <c r="AI47" s="58">
        <f t="shared" si="419"/>
        <v>-1166.3627059546877</v>
      </c>
      <c r="AJ47" s="58">
        <f t="shared" si="419"/>
        <v>-1258.8135143259374</v>
      </c>
      <c r="AK47" s="58">
        <f t="shared" si="419"/>
        <v>-1342.3887030881251</v>
      </c>
      <c r="AL47" s="58">
        <f t="shared" si="419"/>
        <v>-1436.7235213406252</v>
      </c>
      <c r="AM47" s="58">
        <f t="shared" ref="AM47:AX47" si="420">(AM14*AM31)+-(AM54*AM31)</f>
        <v>-1570.8051045618749</v>
      </c>
      <c r="AN47" s="58">
        <f t="shared" si="420"/>
        <v>-1572.4630050609376</v>
      </c>
      <c r="AO47" s="58">
        <f t="shared" si="420"/>
        <v>-1573.8405961753124</v>
      </c>
      <c r="AP47" s="58">
        <f t="shared" si="420"/>
        <v>-1607.6973589425002</v>
      </c>
      <c r="AQ47" s="58">
        <f t="shared" si="420"/>
        <v>-1645.3808628271872</v>
      </c>
      <c r="AR47" s="58">
        <f t="shared" si="420"/>
        <v>-1649.2808063615623</v>
      </c>
      <c r="AS47" s="58">
        <f t="shared" si="420"/>
        <v>-1649.6730783421872</v>
      </c>
      <c r="AT47" s="58">
        <f t="shared" si="420"/>
        <v>-1653.296982474375</v>
      </c>
      <c r="AU47" s="58">
        <f t="shared" si="420"/>
        <v>-1683.2589845596876</v>
      </c>
      <c r="AV47" s="58">
        <f t="shared" si="420"/>
        <v>-1713.3807434428129</v>
      </c>
      <c r="AW47" s="58">
        <f t="shared" si="420"/>
        <v>-1720.7096379637508</v>
      </c>
      <c r="AX47" s="58">
        <f t="shared" si="420"/>
        <v>-1720.7096379637508</v>
      </c>
      <c r="AY47" s="58">
        <f t="shared" ref="AY47:BI47" si="421">(AY14*AY31)+-(AY54*AY31)</f>
        <v>-2073.8519520862505</v>
      </c>
      <c r="AZ47" s="58">
        <f t="shared" si="421"/>
        <v>-2074.4343048515625</v>
      </c>
      <c r="BA47" s="58">
        <f t="shared" si="421"/>
        <v>-2086.6448713359373</v>
      </c>
      <c r="BB47" s="58">
        <f t="shared" si="421"/>
        <v>-2099.3343154481249</v>
      </c>
      <c r="BC47" s="58">
        <f t="shared" si="421"/>
        <v>-2100.3955458412502</v>
      </c>
      <c r="BD47" s="58">
        <f t="shared" si="421"/>
        <v>-2100.6016440215626</v>
      </c>
      <c r="BE47" s="58">
        <f t="shared" si="421"/>
        <v>-2100.8077422018746</v>
      </c>
      <c r="BF47" s="58">
        <f t="shared" si="421"/>
        <v>-2118.8410396453123</v>
      </c>
      <c r="BG47" s="58">
        <f t="shared" si="421"/>
        <v>-2155.7017702434373</v>
      </c>
      <c r="BH47" s="58">
        <f t="shared" si="421"/>
        <v>-2215.8224355094612</v>
      </c>
      <c r="BI47" s="58">
        <f t="shared" si="421"/>
        <v>-2284.5238125928754</v>
      </c>
      <c r="BJ47" s="58">
        <f t="shared" ref="BJ47:CT47" si="422">(BJ14*BJ31)+-(BJ54*BJ31)</f>
        <v>-2331.5346076231622</v>
      </c>
      <c r="BK47" s="58">
        <f t="shared" si="422"/>
        <v>-2348.5467721424361</v>
      </c>
      <c r="BL47" s="58">
        <f t="shared" si="422"/>
        <v>-2379.1362024853834</v>
      </c>
      <c r="BM47" s="58">
        <f t="shared" si="422"/>
        <v>-2402.6829038996375</v>
      </c>
      <c r="BN47" s="58">
        <f t="shared" si="422"/>
        <v>-2419.0167003890638</v>
      </c>
      <c r="BO47" s="58">
        <f t="shared" si="422"/>
        <v>-2429.6437358191556</v>
      </c>
      <c r="BP47" s="58">
        <f t="shared" si="422"/>
        <v>-2436.9438438074862</v>
      </c>
      <c r="BQ47" s="58">
        <f t="shared" si="422"/>
        <v>-2442.1835866798006</v>
      </c>
      <c r="BR47" s="58">
        <f t="shared" si="422"/>
        <v>-2445.6697983913768</v>
      </c>
      <c r="BS47" s="58">
        <f t="shared" si="422"/>
        <v>-2447.7021900213131</v>
      </c>
      <c r="BT47" s="58">
        <f t="shared" si="422"/>
        <v>-2448.8870336507789</v>
      </c>
      <c r="BU47" s="58">
        <f t="shared" si="422"/>
        <v>-2449.5777737648446</v>
      </c>
      <c r="BV47" s="58">
        <f t="shared" si="422"/>
        <v>-2449.9804614219438</v>
      </c>
      <c r="BW47" s="58">
        <f t="shared" si="422"/>
        <v>-2450.215220263769</v>
      </c>
      <c r="BX47" s="58">
        <f t="shared" si="422"/>
        <v>-2450.3520799684147</v>
      </c>
      <c r="BY47" s="58">
        <f t="shared" si="422"/>
        <v>-2450.4318664361367</v>
      </c>
      <c r="BZ47" s="58">
        <f t="shared" si="422"/>
        <v>-2450.4783803494033</v>
      </c>
      <c r="CA47" s="58">
        <f t="shared" si="422"/>
        <v>-2450.5054970295764</v>
      </c>
      <c r="CB47" s="58">
        <f t="shared" si="422"/>
        <v>-2450.5213055112099</v>
      </c>
      <c r="CC47" s="58">
        <f t="shared" si="422"/>
        <v>-2450.5305215394987</v>
      </c>
      <c r="CD47" s="58">
        <f t="shared" si="422"/>
        <v>-2450.5358942994762</v>
      </c>
      <c r="CE47" s="58">
        <f t="shared" si="422"/>
        <v>-2450.5390265109741</v>
      </c>
      <c r="CF47" s="58">
        <f t="shared" si="422"/>
        <v>-2450.540852527567</v>
      </c>
      <c r="CG47" s="58">
        <f t="shared" si="422"/>
        <v>-2450.5419170586815</v>
      </c>
      <c r="CH47" s="58">
        <f t="shared" si="422"/>
        <v>-2450.5425376590083</v>
      </c>
      <c r="CI47" s="58">
        <f t="shared" si="422"/>
        <v>-2450.5427662137404</v>
      </c>
      <c r="CJ47" s="58">
        <f t="shared" si="422"/>
        <v>-2450.5427662137404</v>
      </c>
      <c r="CK47" s="58">
        <f t="shared" si="422"/>
        <v>-2450.5427662137404</v>
      </c>
      <c r="CL47" s="58">
        <f t="shared" si="422"/>
        <v>-2450.5427662137404</v>
      </c>
      <c r="CM47" s="58">
        <f t="shared" si="422"/>
        <v>-2450.5427662137404</v>
      </c>
      <c r="CN47" s="58">
        <f t="shared" si="422"/>
        <v>-2450.5427662137404</v>
      </c>
      <c r="CO47" s="58">
        <f t="shared" si="422"/>
        <v>-2450.5427662137404</v>
      </c>
      <c r="CP47" s="58">
        <f t="shared" si="422"/>
        <v>-2450.5427662137404</v>
      </c>
      <c r="CQ47" s="58">
        <f t="shared" si="422"/>
        <v>-2450.5427662137404</v>
      </c>
      <c r="CR47" s="58">
        <f t="shared" si="422"/>
        <v>-2450.5427662137404</v>
      </c>
      <c r="CS47" s="58">
        <f t="shared" si="422"/>
        <v>-2450.5427662137404</v>
      </c>
      <c r="CT47" s="58">
        <f t="shared" si="422"/>
        <v>-2450.5427662137404</v>
      </c>
      <c r="CU47" s="62"/>
      <c r="CV47" s="58">
        <f>+SUM(B47:CU47)</f>
        <v>-148775.17065120611</v>
      </c>
      <c r="CW47" s="57"/>
    </row>
    <row r="48" spans="1:104" ht="14.45" customHeight="1">
      <c r="A48" s="80" t="s">
        <v>81</v>
      </c>
      <c r="B48" s="58">
        <f>(B15*B31)+-(B55*B31)</f>
        <v>-4186.3084270312493</v>
      </c>
      <c r="C48" s="58">
        <f t="shared" ref="C48:AL48" si="423">(C15*C31)+-(C55*C31)</f>
        <v>-45701.934140376776</v>
      </c>
      <c r="D48" s="58">
        <f t="shared" si="423"/>
        <v>-45701.934140376776</v>
      </c>
      <c r="E48" s="58">
        <f t="shared" si="423"/>
        <v>-45701.934140376776</v>
      </c>
      <c r="F48" s="58">
        <f t="shared" si="423"/>
        <v>-45701.934140376776</v>
      </c>
      <c r="G48" s="58">
        <f t="shared" si="423"/>
        <v>-45701.934140376776</v>
      </c>
      <c r="H48" s="58">
        <f t="shared" si="423"/>
        <v>-45701.934140376776</v>
      </c>
      <c r="I48" s="58">
        <f t="shared" si="423"/>
        <v>-45701.934140376776</v>
      </c>
      <c r="J48" s="58">
        <f t="shared" si="423"/>
        <v>-45701.934140376776</v>
      </c>
      <c r="K48" s="58">
        <f t="shared" si="423"/>
        <v>-45701.934140376776</v>
      </c>
      <c r="L48" s="58">
        <f t="shared" si="423"/>
        <v>-45701.934140376776</v>
      </c>
      <c r="M48" s="58">
        <f t="shared" si="423"/>
        <v>-45701.934140376776</v>
      </c>
      <c r="N48" s="58">
        <f t="shared" si="423"/>
        <v>-45701.934140376776</v>
      </c>
      <c r="O48" s="58">
        <f t="shared" si="423"/>
        <v>-37950.943761116738</v>
      </c>
      <c r="P48" s="58">
        <f t="shared" si="423"/>
        <v>-37950.943761116738</v>
      </c>
      <c r="Q48" s="58">
        <f t="shared" si="423"/>
        <v>-37950.943761116738</v>
      </c>
      <c r="R48" s="58">
        <f t="shared" si="423"/>
        <v>-37950.943761116738</v>
      </c>
      <c r="S48" s="58">
        <f t="shared" si="423"/>
        <v>-37950.943761116738</v>
      </c>
      <c r="T48" s="58">
        <f t="shared" si="423"/>
        <v>-37950.943761116738</v>
      </c>
      <c r="U48" s="58">
        <f t="shared" si="423"/>
        <v>-37950.943761116738</v>
      </c>
      <c r="V48" s="58">
        <f t="shared" si="423"/>
        <v>-37950.943761116738</v>
      </c>
      <c r="W48" s="58">
        <f t="shared" si="423"/>
        <v>-37950.943761116738</v>
      </c>
      <c r="X48" s="58">
        <f t="shared" si="423"/>
        <v>-37950.943761116738</v>
      </c>
      <c r="Y48" s="58">
        <f t="shared" si="423"/>
        <v>-37950.943761116738</v>
      </c>
      <c r="Z48" s="58">
        <f t="shared" si="423"/>
        <v>-37950.943761116738</v>
      </c>
      <c r="AA48" s="58">
        <f t="shared" si="423"/>
        <v>-49044.947994011469</v>
      </c>
      <c r="AB48" s="58">
        <f t="shared" si="423"/>
        <v>-49044.947994011469</v>
      </c>
      <c r="AC48" s="58">
        <f t="shared" si="423"/>
        <v>-49044.947994011469</v>
      </c>
      <c r="AD48" s="58">
        <f t="shared" si="423"/>
        <v>-49044.947994011469</v>
      </c>
      <c r="AE48" s="58">
        <f t="shared" si="423"/>
        <v>-49044.947994011469</v>
      </c>
      <c r="AF48" s="58">
        <f t="shared" si="423"/>
        <v>-49044.947994011469</v>
      </c>
      <c r="AG48" s="58">
        <f t="shared" si="423"/>
        <v>-49044.947994011469</v>
      </c>
      <c r="AH48" s="58">
        <f t="shared" si="423"/>
        <v>-49044.947994011469</v>
      </c>
      <c r="AI48" s="58">
        <f t="shared" si="423"/>
        <v>-49044.947994011469</v>
      </c>
      <c r="AJ48" s="58">
        <f t="shared" si="423"/>
        <v>-49044.947994011469</v>
      </c>
      <c r="AK48" s="58">
        <f t="shared" si="423"/>
        <v>-49044.947994011469</v>
      </c>
      <c r="AL48" s="58">
        <f t="shared" si="423"/>
        <v>-49044.947994011469</v>
      </c>
      <c r="AM48" s="58">
        <f t="shared" ref="AM48:AX48" si="424">(AM15*AM31)+-(AM55*AM31)</f>
        <v>-90428.704950790532</v>
      </c>
      <c r="AN48" s="58">
        <f t="shared" si="424"/>
        <v>-90428.704950790532</v>
      </c>
      <c r="AO48" s="58">
        <f t="shared" si="424"/>
        <v>-90428.704950790532</v>
      </c>
      <c r="AP48" s="58">
        <f t="shared" si="424"/>
        <v>-90428.704950790532</v>
      </c>
      <c r="AQ48" s="58">
        <f t="shared" si="424"/>
        <v>-90428.704950790532</v>
      </c>
      <c r="AR48" s="58">
        <f t="shared" si="424"/>
        <v>-90428.704950790532</v>
      </c>
      <c r="AS48" s="58">
        <f t="shared" si="424"/>
        <v>-90428.704950790532</v>
      </c>
      <c r="AT48" s="58">
        <f t="shared" si="424"/>
        <v>-90428.704950790532</v>
      </c>
      <c r="AU48" s="58">
        <f t="shared" si="424"/>
        <v>-90428.704950790532</v>
      </c>
      <c r="AV48" s="58">
        <f t="shared" si="424"/>
        <v>-90428.704950790532</v>
      </c>
      <c r="AW48" s="58">
        <f t="shared" si="424"/>
        <v>-90428.704950790532</v>
      </c>
      <c r="AX48" s="58">
        <f t="shared" si="424"/>
        <v>-90428.704950790532</v>
      </c>
      <c r="AY48" s="58">
        <f t="shared" ref="AY48:BI48" si="425">(AY15*AY31)+-(AY55*AY31)</f>
        <v>-83069.251446645023</v>
      </c>
      <c r="AZ48" s="58">
        <f t="shared" si="425"/>
        <v>-83069.251446645023</v>
      </c>
      <c r="BA48" s="58">
        <f t="shared" si="425"/>
        <v>-83069.251446645023</v>
      </c>
      <c r="BB48" s="58">
        <f t="shared" si="425"/>
        <v>-83069.251446645023</v>
      </c>
      <c r="BC48" s="58">
        <f t="shared" si="425"/>
        <v>-83069.251446645023</v>
      </c>
      <c r="BD48" s="58">
        <f t="shared" si="425"/>
        <v>-83069.251446645023</v>
      </c>
      <c r="BE48" s="58">
        <f t="shared" si="425"/>
        <v>-83069.251446645023</v>
      </c>
      <c r="BF48" s="58">
        <f t="shared" si="425"/>
        <v>-83069.251446645023</v>
      </c>
      <c r="BG48" s="58">
        <f t="shared" si="425"/>
        <v>-83069.251446645023</v>
      </c>
      <c r="BH48" s="58">
        <f t="shared" si="425"/>
        <v>-83069.251446645023</v>
      </c>
      <c r="BI48" s="58">
        <f t="shared" si="425"/>
        <v>-83069.251446645023</v>
      </c>
      <c r="BJ48" s="58">
        <f t="shared" ref="BJ48:CT48" si="426">(BJ15*BJ31)+-(BJ55*BJ31)</f>
        <v>-83069.251446645023</v>
      </c>
      <c r="BK48" s="58">
        <f t="shared" si="426"/>
        <v>-63658.580968777707</v>
      </c>
      <c r="BL48" s="58">
        <f t="shared" si="426"/>
        <v>-63658.580968777707</v>
      </c>
      <c r="BM48" s="58">
        <f t="shared" si="426"/>
        <v>-63658.580968777707</v>
      </c>
      <c r="BN48" s="58">
        <f t="shared" si="426"/>
        <v>-63658.580968777707</v>
      </c>
      <c r="BO48" s="58">
        <f t="shared" si="426"/>
        <v>-63658.580968777707</v>
      </c>
      <c r="BP48" s="58">
        <f t="shared" si="426"/>
        <v>-63658.580968777707</v>
      </c>
      <c r="BQ48" s="58">
        <f t="shared" si="426"/>
        <v>-63658.580968777707</v>
      </c>
      <c r="BR48" s="58">
        <f t="shared" si="426"/>
        <v>-63658.580968777707</v>
      </c>
      <c r="BS48" s="58">
        <f t="shared" si="426"/>
        <v>-63658.580968777707</v>
      </c>
      <c r="BT48" s="58">
        <f t="shared" si="426"/>
        <v>-63658.580968777707</v>
      </c>
      <c r="BU48" s="58">
        <f t="shared" si="426"/>
        <v>-63658.580968777707</v>
      </c>
      <c r="BV48" s="58">
        <f t="shared" si="426"/>
        <v>-63658.580968777707</v>
      </c>
      <c r="BW48" s="58">
        <f t="shared" si="426"/>
        <v>-51290.309002272515</v>
      </c>
      <c r="BX48" s="58">
        <f t="shared" si="426"/>
        <v>-51290.309002272515</v>
      </c>
      <c r="BY48" s="58">
        <f t="shared" si="426"/>
        <v>-51290.309002272515</v>
      </c>
      <c r="BZ48" s="58">
        <f t="shared" si="426"/>
        <v>-51290.309002272515</v>
      </c>
      <c r="CA48" s="58">
        <f t="shared" si="426"/>
        <v>-51290.309002272515</v>
      </c>
      <c r="CB48" s="58">
        <f t="shared" si="426"/>
        <v>-51290.309002272515</v>
      </c>
      <c r="CC48" s="58">
        <f t="shared" si="426"/>
        <v>-51290.309002272515</v>
      </c>
      <c r="CD48" s="58">
        <f t="shared" si="426"/>
        <v>-51290.309002272515</v>
      </c>
      <c r="CE48" s="58">
        <f t="shared" si="426"/>
        <v>-51290.309002272515</v>
      </c>
      <c r="CF48" s="58">
        <f t="shared" si="426"/>
        <v>-51290.309002272515</v>
      </c>
      <c r="CG48" s="58">
        <f t="shared" si="426"/>
        <v>-51290.309002272515</v>
      </c>
      <c r="CH48" s="58">
        <f t="shared" si="426"/>
        <v>-51290.309002272515</v>
      </c>
      <c r="CI48" s="58">
        <f t="shared" si="426"/>
        <v>-32516.049481664875</v>
      </c>
      <c r="CJ48" s="58">
        <f t="shared" si="426"/>
        <v>-32516.049481664875</v>
      </c>
      <c r="CK48" s="58">
        <f t="shared" si="426"/>
        <v>-32516.049481664875</v>
      </c>
      <c r="CL48" s="58">
        <f t="shared" si="426"/>
        <v>-32516.049481664875</v>
      </c>
      <c r="CM48" s="58">
        <f t="shared" si="426"/>
        <v>-32516.049481664875</v>
      </c>
      <c r="CN48" s="58">
        <f t="shared" si="426"/>
        <v>-32516.049481664875</v>
      </c>
      <c r="CO48" s="58">
        <f t="shared" si="426"/>
        <v>-32516.049481664875</v>
      </c>
      <c r="CP48" s="58">
        <f t="shared" si="426"/>
        <v>-32516.049481664875</v>
      </c>
      <c r="CQ48" s="58">
        <f t="shared" si="426"/>
        <v>-32516.049481664875</v>
      </c>
      <c r="CR48" s="58">
        <f t="shared" si="426"/>
        <v>-32516.049481664875</v>
      </c>
      <c r="CS48" s="58">
        <f t="shared" si="426"/>
        <v>-32516.049481664875</v>
      </c>
      <c r="CT48" s="58">
        <f t="shared" si="426"/>
        <v>-32516.049481664875</v>
      </c>
      <c r="CU48" s="57"/>
      <c r="CV48" s="58">
        <f>+SUM(B48:CU48)</f>
        <v>-5448114.9693749016</v>
      </c>
      <c r="CW48" s="57"/>
    </row>
    <row r="49" spans="1:101" ht="14.45" customHeight="1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62"/>
      <c r="CV49" s="58"/>
      <c r="CW49" s="57"/>
    </row>
    <row r="50" spans="1:101" ht="14.45" customHeight="1" thickBot="1">
      <c r="A50" s="63" t="s">
        <v>96</v>
      </c>
      <c r="B50" s="64">
        <f t="shared" ref="B50:W50" si="427">SUM(B46:B48)</f>
        <v>-4091.4890170312492</v>
      </c>
      <c r="C50" s="64">
        <f t="shared" si="427"/>
        <v>-45436.154968392402</v>
      </c>
      <c r="D50" s="64">
        <f t="shared" si="427"/>
        <v>-45154.177747200214</v>
      </c>
      <c r="E50" s="64">
        <f t="shared" si="427"/>
        <v>-45092.259775448649</v>
      </c>
      <c r="F50" s="64">
        <f t="shared" si="427"/>
        <v>-45115.79941092548</v>
      </c>
      <c r="G50" s="64">
        <f t="shared" si="427"/>
        <v>-35529.808410958896</v>
      </c>
      <c r="H50" s="64">
        <f t="shared" si="427"/>
        <v>-37217.637126923015</v>
      </c>
      <c r="I50" s="64">
        <f t="shared" si="427"/>
        <v>-38441.324575570514</v>
      </c>
      <c r="J50" s="64">
        <f t="shared" si="427"/>
        <v>-38429.576235797176</v>
      </c>
      <c r="K50" s="64">
        <f t="shared" si="427"/>
        <v>-38425.452995751533</v>
      </c>
      <c r="L50" s="64">
        <f t="shared" si="427"/>
        <v>-38417.864449654408</v>
      </c>
      <c r="M50" s="64">
        <f t="shared" si="427"/>
        <v>-38295.059018000393</v>
      </c>
      <c r="N50" s="64">
        <f t="shared" si="427"/>
        <v>-56962.80642693986</v>
      </c>
      <c r="O50" s="64">
        <f t="shared" si="427"/>
        <v>-30378.177967443869</v>
      </c>
      <c r="P50" s="64">
        <f t="shared" si="427"/>
        <v>-30369.665199762669</v>
      </c>
      <c r="Q50" s="64">
        <f t="shared" si="427"/>
        <v>-30369.93660922251</v>
      </c>
      <c r="R50" s="64">
        <f t="shared" si="427"/>
        <v>-30385.417333057536</v>
      </c>
      <c r="S50" s="64">
        <f t="shared" si="427"/>
        <v>-30225.957180103935</v>
      </c>
      <c r="T50" s="64">
        <f t="shared" si="427"/>
        <v>-30036.896903799268</v>
      </c>
      <c r="U50" s="64">
        <f t="shared" si="427"/>
        <v>-30024.523375582292</v>
      </c>
      <c r="V50" s="64">
        <f t="shared" si="427"/>
        <v>-30234.966889065152</v>
      </c>
      <c r="W50" s="64">
        <f t="shared" si="427"/>
        <v>-29470.79112687007</v>
      </c>
      <c r="X50" s="64">
        <f t="shared" ref="X50:Y50" si="428">SUM(X46:X48)</f>
        <v>-38412.725411648993</v>
      </c>
      <c r="Y50" s="64">
        <f t="shared" si="428"/>
        <v>-38303.074590155833</v>
      </c>
      <c r="Z50" s="64">
        <f t="shared" ref="Z50:AL50" si="429">SUM(Z46:Z48)</f>
        <v>-17304.751036377551</v>
      </c>
      <c r="AA50" s="64">
        <f t="shared" si="429"/>
        <v>-49306.089771297586</v>
      </c>
      <c r="AB50" s="64">
        <f t="shared" si="429"/>
        <v>-49318.227499211222</v>
      </c>
      <c r="AC50" s="64">
        <f t="shared" si="429"/>
        <v>-31017.652169020566</v>
      </c>
      <c r="AD50" s="64">
        <f t="shared" si="429"/>
        <v>-49641.694285980077</v>
      </c>
      <c r="AE50" s="64">
        <f t="shared" si="429"/>
        <v>-49649.31969862758</v>
      </c>
      <c r="AF50" s="64">
        <f t="shared" si="429"/>
        <v>-24597.152790808526</v>
      </c>
      <c r="AG50" s="64">
        <f t="shared" si="429"/>
        <v>-41811.987702771199</v>
      </c>
      <c r="AH50" s="64">
        <f t="shared" si="429"/>
        <v>-21209.816125159963</v>
      </c>
      <c r="AI50" s="64">
        <f t="shared" si="429"/>
        <v>-38656.296060758417</v>
      </c>
      <c r="AJ50" s="64">
        <f t="shared" si="429"/>
        <v>-38090.408865140991</v>
      </c>
      <c r="AK50" s="64">
        <f t="shared" si="429"/>
        <v>-37663.505088818973</v>
      </c>
      <c r="AL50" s="64">
        <f t="shared" si="429"/>
        <v>-37133.380594930291</v>
      </c>
      <c r="AM50" s="64">
        <f t="shared" ref="AM50:AX50" si="430">SUM(AM46:AM48)</f>
        <v>-77281.682150595996</v>
      </c>
      <c r="AN50" s="64">
        <f t="shared" si="430"/>
        <v>-76380.758683524808</v>
      </c>
      <c r="AO50" s="64">
        <f t="shared" si="430"/>
        <v>-76368.281073552804</v>
      </c>
      <c r="AP50" s="64">
        <f t="shared" si="430"/>
        <v>-76181.008724150422</v>
      </c>
      <c r="AQ50" s="64">
        <f t="shared" si="430"/>
        <v>-75748.18308414887</v>
      </c>
      <c r="AR50" s="64">
        <f t="shared" si="430"/>
        <v>-75484.042146695851</v>
      </c>
      <c r="AS50" s="64">
        <f t="shared" si="430"/>
        <v>-75467.915058840197</v>
      </c>
      <c r="AT50" s="64">
        <f t="shared" si="430"/>
        <v>-75456.491737199336</v>
      </c>
      <c r="AU50" s="64">
        <f t="shared" si="430"/>
        <v>-87926.490988645382</v>
      </c>
      <c r="AV50" s="64">
        <f t="shared" si="430"/>
        <v>-74900.283619028458</v>
      </c>
      <c r="AW50" s="64">
        <f t="shared" si="430"/>
        <v>-74667.638835549398</v>
      </c>
      <c r="AX50" s="64">
        <f t="shared" si="430"/>
        <v>-74447.620272315602</v>
      </c>
      <c r="AY50" s="64">
        <f t="shared" ref="AY50:BI50" si="431">SUM(AY46:AY48)</f>
        <v>-67680.222552832245</v>
      </c>
      <c r="AZ50" s="64">
        <f t="shared" si="431"/>
        <v>-67682.587171750449</v>
      </c>
      <c r="BA50" s="64">
        <f t="shared" si="431"/>
        <v>-68943.584570040126</v>
      </c>
      <c r="BB50" s="64">
        <f t="shared" si="431"/>
        <v>-70242.390211526814</v>
      </c>
      <c r="BC50" s="64">
        <f t="shared" si="431"/>
        <v>-71592.945358304787</v>
      </c>
      <c r="BD50" s="64">
        <f t="shared" si="431"/>
        <v>-72959.234830568283</v>
      </c>
      <c r="BE50" s="64">
        <f t="shared" si="431"/>
        <v>-41632.545174812134</v>
      </c>
      <c r="BF50" s="64">
        <f t="shared" si="431"/>
        <v>-65820.615632755624</v>
      </c>
      <c r="BG50" s="64">
        <f t="shared" si="431"/>
        <v>-67034.745267353821</v>
      </c>
      <c r="BH50" s="64">
        <f t="shared" si="431"/>
        <v>-66530.849714060925</v>
      </c>
      <c r="BI50" s="64">
        <f t="shared" si="431"/>
        <v>-66136.503809602145</v>
      </c>
      <c r="BJ50" s="64">
        <f t="shared" ref="BJ50:CT50" si="432">SUM(BJ46:BJ48)</f>
        <v>-65866.661846128263</v>
      </c>
      <c r="BK50" s="64">
        <f t="shared" si="432"/>
        <v>-46226.219682528128</v>
      </c>
      <c r="BL50" s="64">
        <f t="shared" si="432"/>
        <v>-46050.636352359521</v>
      </c>
      <c r="BM50" s="64">
        <f t="shared" si="432"/>
        <v>-45915.47828624156</v>
      </c>
      <c r="BN50" s="64">
        <f t="shared" si="432"/>
        <v>-45821.722294392355</v>
      </c>
      <c r="BO50" s="64">
        <f t="shared" si="432"/>
        <v>-45760.723111023624</v>
      </c>
      <c r="BP50" s="64">
        <f t="shared" si="432"/>
        <v>-45718.820491170613</v>
      </c>
      <c r="BQ50" s="64">
        <f t="shared" si="432"/>
        <v>-46161.523378333557</v>
      </c>
      <c r="BR50" s="64">
        <f t="shared" si="432"/>
        <v>-49421.868300583999</v>
      </c>
      <c r="BS50" s="64">
        <f t="shared" si="432"/>
        <v>-49410.20237262825</v>
      </c>
      <c r="BT50" s="64">
        <f t="shared" si="432"/>
        <v>-49403.401370195083</v>
      </c>
      <c r="BU50" s="64">
        <f t="shared" si="432"/>
        <v>-49399.43652194045</v>
      </c>
      <c r="BV50" s="64">
        <f t="shared" si="432"/>
        <v>-49397.125094788542</v>
      </c>
      <c r="BW50" s="64">
        <f t="shared" si="432"/>
        <v>-37027.505612531328</v>
      </c>
      <c r="BX50" s="64">
        <f t="shared" si="432"/>
        <v>-37026.720037826701</v>
      </c>
      <c r="BY50" s="64">
        <f t="shared" si="432"/>
        <v>-37026.262063501854</v>
      </c>
      <c r="BZ50" s="64">
        <f t="shared" si="432"/>
        <v>-37025.995073639817</v>
      </c>
      <c r="CA50" s="64">
        <f t="shared" si="432"/>
        <v>-37025.83942389569</v>
      </c>
      <c r="CB50" s="64">
        <f t="shared" si="432"/>
        <v>-37025.748683210986</v>
      </c>
      <c r="CC50" s="64">
        <f t="shared" si="432"/>
        <v>-37025.695783208626</v>
      </c>
      <c r="CD50" s="64">
        <f t="shared" si="432"/>
        <v>-37025.664943566313</v>
      </c>
      <c r="CE50" s="64">
        <f t="shared" si="432"/>
        <v>-37025.6469646724</v>
      </c>
      <c r="CF50" s="64">
        <f t="shared" si="432"/>
        <v>-37025.636483337104</v>
      </c>
      <c r="CG50" s="64">
        <f t="shared" si="432"/>
        <v>-37025.630372928732</v>
      </c>
      <c r="CH50" s="64">
        <f t="shared" si="432"/>
        <v>-37025.626810682421</v>
      </c>
      <c r="CI50" s="64">
        <f t="shared" si="432"/>
        <v>-18251.365080114272</v>
      </c>
      <c r="CJ50" s="64">
        <f t="shared" si="432"/>
        <v>-18251.363658508373</v>
      </c>
      <c r="CK50" s="64">
        <f t="shared" si="432"/>
        <v>-18251.362829740669</v>
      </c>
      <c r="CL50" s="64">
        <f t="shared" si="432"/>
        <v>-18251.362346585771</v>
      </c>
      <c r="CM50" s="64">
        <f t="shared" si="432"/>
        <v>-18251.362064916033</v>
      </c>
      <c r="CN50" s="64">
        <f t="shared" si="432"/>
        <v>-18251.361900708336</v>
      </c>
      <c r="CO50" s="64">
        <f t="shared" si="432"/>
        <v>-18251.361804978285</v>
      </c>
      <c r="CP50" s="64">
        <f t="shared" si="432"/>
        <v>-18251.36174916993</v>
      </c>
      <c r="CQ50" s="64">
        <f t="shared" si="432"/>
        <v>-18251.361716634416</v>
      </c>
      <c r="CR50" s="64">
        <f t="shared" si="432"/>
        <v>-18251.36169766698</v>
      </c>
      <c r="CS50" s="64">
        <f t="shared" si="432"/>
        <v>-18251.361686609882</v>
      </c>
      <c r="CT50" s="64">
        <f t="shared" si="432"/>
        <v>-18251.361680162954</v>
      </c>
      <c r="CU50" s="65"/>
      <c r="CV50" s="64">
        <f>SUM(CV46:CV48)</f>
        <v>-4284670.5846731775</v>
      </c>
      <c r="CW50" s="57"/>
    </row>
    <row r="51" spans="1:101" ht="14.45" customHeight="1" thickTop="1">
      <c r="A51" s="57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</row>
    <row r="52" spans="1:101" ht="14.45" customHeight="1">
      <c r="A52" s="75" t="s">
        <v>97</v>
      </c>
      <c r="B52" s="76">
        <f t="shared" ref="B52:W52" si="433">B12</f>
        <v>42339</v>
      </c>
      <c r="C52" s="76">
        <f t="shared" si="433"/>
        <v>42370</v>
      </c>
      <c r="D52" s="76">
        <f t="shared" si="433"/>
        <v>42401</v>
      </c>
      <c r="E52" s="76">
        <f t="shared" si="433"/>
        <v>42430</v>
      </c>
      <c r="F52" s="76">
        <f t="shared" si="433"/>
        <v>42461</v>
      </c>
      <c r="G52" s="76">
        <f t="shared" si="433"/>
        <v>42491</v>
      </c>
      <c r="H52" s="76">
        <f t="shared" si="433"/>
        <v>42522</v>
      </c>
      <c r="I52" s="76">
        <f t="shared" si="433"/>
        <v>42552</v>
      </c>
      <c r="J52" s="76">
        <f t="shared" si="433"/>
        <v>42583</v>
      </c>
      <c r="K52" s="76">
        <f t="shared" si="433"/>
        <v>42614</v>
      </c>
      <c r="L52" s="76">
        <f t="shared" si="433"/>
        <v>42644</v>
      </c>
      <c r="M52" s="76">
        <f t="shared" si="433"/>
        <v>42675</v>
      </c>
      <c r="N52" s="76">
        <f t="shared" si="433"/>
        <v>42705</v>
      </c>
      <c r="O52" s="76">
        <f t="shared" si="433"/>
        <v>42736</v>
      </c>
      <c r="P52" s="76">
        <f t="shared" si="433"/>
        <v>42767</v>
      </c>
      <c r="Q52" s="76">
        <f t="shared" si="433"/>
        <v>42795</v>
      </c>
      <c r="R52" s="76">
        <f t="shared" si="433"/>
        <v>42826</v>
      </c>
      <c r="S52" s="76">
        <f t="shared" si="433"/>
        <v>42856</v>
      </c>
      <c r="T52" s="76">
        <f t="shared" si="433"/>
        <v>42887</v>
      </c>
      <c r="U52" s="76">
        <f t="shared" si="433"/>
        <v>42917</v>
      </c>
      <c r="V52" s="76">
        <f t="shared" si="433"/>
        <v>42948</v>
      </c>
      <c r="W52" s="76">
        <f t="shared" si="433"/>
        <v>42979</v>
      </c>
      <c r="X52" s="76">
        <f t="shared" ref="X52:Y52" si="434">X12</f>
        <v>43009</v>
      </c>
      <c r="Y52" s="76">
        <f t="shared" si="434"/>
        <v>43040</v>
      </c>
      <c r="Z52" s="76">
        <f t="shared" ref="Z52:AL52" si="435">Z12</f>
        <v>43070</v>
      </c>
      <c r="AA52" s="76">
        <f t="shared" si="435"/>
        <v>43101</v>
      </c>
      <c r="AB52" s="76">
        <f t="shared" si="435"/>
        <v>43132</v>
      </c>
      <c r="AC52" s="76">
        <f t="shared" si="435"/>
        <v>43160</v>
      </c>
      <c r="AD52" s="76">
        <f t="shared" si="435"/>
        <v>43191</v>
      </c>
      <c r="AE52" s="76">
        <f t="shared" si="435"/>
        <v>43221</v>
      </c>
      <c r="AF52" s="76">
        <f t="shared" si="435"/>
        <v>43252</v>
      </c>
      <c r="AG52" s="76">
        <f t="shared" si="435"/>
        <v>43282</v>
      </c>
      <c r="AH52" s="76">
        <f t="shared" si="435"/>
        <v>43313</v>
      </c>
      <c r="AI52" s="76">
        <f t="shared" si="435"/>
        <v>43344</v>
      </c>
      <c r="AJ52" s="76">
        <f t="shared" si="435"/>
        <v>43374</v>
      </c>
      <c r="AK52" s="76">
        <f t="shared" si="435"/>
        <v>43405</v>
      </c>
      <c r="AL52" s="76">
        <f t="shared" si="435"/>
        <v>43435</v>
      </c>
      <c r="AM52" s="76">
        <f t="shared" ref="AM52:AX52" si="436">AM12</f>
        <v>43466</v>
      </c>
      <c r="AN52" s="76">
        <f t="shared" si="436"/>
        <v>43497</v>
      </c>
      <c r="AO52" s="76">
        <f t="shared" si="436"/>
        <v>43525</v>
      </c>
      <c r="AP52" s="76">
        <f t="shared" si="436"/>
        <v>43556</v>
      </c>
      <c r="AQ52" s="76">
        <f t="shared" si="436"/>
        <v>43586</v>
      </c>
      <c r="AR52" s="76">
        <f t="shared" si="436"/>
        <v>43617</v>
      </c>
      <c r="AS52" s="76">
        <f t="shared" si="436"/>
        <v>43647</v>
      </c>
      <c r="AT52" s="76">
        <f t="shared" si="436"/>
        <v>43678</v>
      </c>
      <c r="AU52" s="76">
        <f t="shared" si="436"/>
        <v>43709</v>
      </c>
      <c r="AV52" s="76">
        <f t="shared" si="436"/>
        <v>43739</v>
      </c>
      <c r="AW52" s="76">
        <f t="shared" si="436"/>
        <v>43770</v>
      </c>
      <c r="AX52" s="76">
        <f t="shared" si="436"/>
        <v>43800</v>
      </c>
      <c r="AY52" s="76">
        <f t="shared" ref="AY52:BI52" si="437">AY12</f>
        <v>43831</v>
      </c>
      <c r="AZ52" s="76">
        <f t="shared" si="437"/>
        <v>43862</v>
      </c>
      <c r="BA52" s="76">
        <f t="shared" si="437"/>
        <v>43891</v>
      </c>
      <c r="BB52" s="76">
        <f t="shared" si="437"/>
        <v>43922</v>
      </c>
      <c r="BC52" s="76">
        <f t="shared" si="437"/>
        <v>43952</v>
      </c>
      <c r="BD52" s="76">
        <f t="shared" si="437"/>
        <v>43983</v>
      </c>
      <c r="BE52" s="76">
        <f t="shared" si="437"/>
        <v>44013</v>
      </c>
      <c r="BF52" s="76">
        <f t="shared" si="437"/>
        <v>44044</v>
      </c>
      <c r="BG52" s="76">
        <f t="shared" si="437"/>
        <v>44075</v>
      </c>
      <c r="BH52" s="76">
        <f t="shared" si="437"/>
        <v>44105</v>
      </c>
      <c r="BI52" s="76">
        <f t="shared" si="437"/>
        <v>44136</v>
      </c>
      <c r="BJ52" s="76">
        <f t="shared" ref="BJ52:CT52" si="438">BJ12</f>
        <v>44166</v>
      </c>
      <c r="BK52" s="76">
        <f t="shared" si="438"/>
        <v>44197</v>
      </c>
      <c r="BL52" s="76">
        <f t="shared" si="438"/>
        <v>44228</v>
      </c>
      <c r="BM52" s="76">
        <f t="shared" si="438"/>
        <v>44256</v>
      </c>
      <c r="BN52" s="76">
        <f t="shared" si="438"/>
        <v>44287</v>
      </c>
      <c r="BO52" s="76">
        <f t="shared" si="438"/>
        <v>44317</v>
      </c>
      <c r="BP52" s="76">
        <f t="shared" si="438"/>
        <v>44348</v>
      </c>
      <c r="BQ52" s="76">
        <f t="shared" si="438"/>
        <v>44378</v>
      </c>
      <c r="BR52" s="76">
        <f t="shared" si="438"/>
        <v>44409</v>
      </c>
      <c r="BS52" s="76">
        <f t="shared" si="438"/>
        <v>44440</v>
      </c>
      <c r="BT52" s="76">
        <f t="shared" si="438"/>
        <v>44470</v>
      </c>
      <c r="BU52" s="76">
        <f t="shared" si="438"/>
        <v>44501</v>
      </c>
      <c r="BV52" s="76">
        <f t="shared" si="438"/>
        <v>44531</v>
      </c>
      <c r="BW52" s="76">
        <f t="shared" si="438"/>
        <v>44562</v>
      </c>
      <c r="BX52" s="76">
        <f t="shared" si="438"/>
        <v>44593</v>
      </c>
      <c r="BY52" s="76">
        <f t="shared" si="438"/>
        <v>44621</v>
      </c>
      <c r="BZ52" s="76">
        <f t="shared" si="438"/>
        <v>44652</v>
      </c>
      <c r="CA52" s="76">
        <f t="shared" si="438"/>
        <v>44682</v>
      </c>
      <c r="CB52" s="76">
        <f t="shared" si="438"/>
        <v>44713</v>
      </c>
      <c r="CC52" s="76">
        <f t="shared" si="438"/>
        <v>44743</v>
      </c>
      <c r="CD52" s="76">
        <f t="shared" si="438"/>
        <v>44774</v>
      </c>
      <c r="CE52" s="76">
        <f t="shared" si="438"/>
        <v>44805</v>
      </c>
      <c r="CF52" s="76">
        <f t="shared" si="438"/>
        <v>44835</v>
      </c>
      <c r="CG52" s="76">
        <f t="shared" si="438"/>
        <v>44866</v>
      </c>
      <c r="CH52" s="76">
        <f t="shared" si="438"/>
        <v>44896</v>
      </c>
      <c r="CI52" s="76">
        <f t="shared" si="438"/>
        <v>44927</v>
      </c>
      <c r="CJ52" s="76">
        <f t="shared" si="438"/>
        <v>44958</v>
      </c>
      <c r="CK52" s="76">
        <f t="shared" si="438"/>
        <v>44986</v>
      </c>
      <c r="CL52" s="76">
        <f t="shared" si="438"/>
        <v>45017</v>
      </c>
      <c r="CM52" s="76">
        <f t="shared" si="438"/>
        <v>45047</v>
      </c>
      <c r="CN52" s="76">
        <f t="shared" si="438"/>
        <v>45078</v>
      </c>
      <c r="CO52" s="76">
        <f t="shared" si="438"/>
        <v>45108</v>
      </c>
      <c r="CP52" s="76">
        <f t="shared" si="438"/>
        <v>45139</v>
      </c>
      <c r="CQ52" s="76">
        <f t="shared" si="438"/>
        <v>45170</v>
      </c>
      <c r="CR52" s="76">
        <f t="shared" si="438"/>
        <v>45200</v>
      </c>
      <c r="CS52" s="76">
        <f t="shared" si="438"/>
        <v>45231</v>
      </c>
      <c r="CT52" s="76">
        <f t="shared" si="438"/>
        <v>45261</v>
      </c>
      <c r="CU52" s="60"/>
      <c r="CV52" s="76" t="s">
        <v>78</v>
      </c>
    </row>
    <row r="53" spans="1:101" ht="14.45" customHeight="1">
      <c r="A53" s="80" t="s">
        <v>79</v>
      </c>
      <c r="B53" s="58">
        <f>B19*B27</f>
        <v>15.7674</v>
      </c>
      <c r="C53" s="58">
        <f t="shared" ref="C53:AL53" si="439">C19*C27</f>
        <v>51.62135</v>
      </c>
      <c r="D53" s="58">
        <f t="shared" si="439"/>
        <v>106.4635</v>
      </c>
      <c r="E53" s="58">
        <f t="shared" si="439"/>
        <v>117.68405</v>
      </c>
      <c r="F53" s="58">
        <f t="shared" si="439"/>
        <v>114.16825815731599</v>
      </c>
      <c r="G53" s="58">
        <f t="shared" si="439"/>
        <v>1714.1540310195785</v>
      </c>
      <c r="H53" s="58">
        <f t="shared" si="439"/>
        <v>1439.4983492442957</v>
      </c>
      <c r="I53" s="58">
        <f t="shared" si="439"/>
        <v>1236.4260752669377</v>
      </c>
      <c r="J53" s="58">
        <f t="shared" si="439"/>
        <v>1238.7301973477036</v>
      </c>
      <c r="K53" s="58">
        <f t="shared" si="439"/>
        <v>1239.537623751032</v>
      </c>
      <c r="L53" s="58">
        <f t="shared" si="439"/>
        <v>1241.0190313359665</v>
      </c>
      <c r="M53" s="58">
        <f t="shared" si="439"/>
        <v>1265.0972111026254</v>
      </c>
      <c r="N53" s="58">
        <f t="shared" si="439"/>
        <v>-1835.5683111909043</v>
      </c>
      <c r="O53" s="58">
        <f t="shared" si="439"/>
        <v>1296.5116333482613</v>
      </c>
      <c r="P53" s="58">
        <f t="shared" si="439"/>
        <v>1298.1672255841993</v>
      </c>
      <c r="Q53" s="58">
        <f t="shared" si="439"/>
        <v>1298.1220932477174</v>
      </c>
      <c r="R53" s="58">
        <f t="shared" si="439"/>
        <v>1295.6826922743239</v>
      </c>
      <c r="S53" s="58">
        <f t="shared" si="439"/>
        <v>1326.2669226897713</v>
      </c>
      <c r="T53" s="58">
        <f t="shared" si="439"/>
        <v>1362.5520470347928</v>
      </c>
      <c r="U53" s="58">
        <f t="shared" si="439"/>
        <v>1365.5681120272702</v>
      </c>
      <c r="V53" s="58">
        <f t="shared" si="439"/>
        <v>1338.4794138927432</v>
      </c>
      <c r="W53" s="58">
        <f t="shared" si="439"/>
        <v>1473.6765706364927</v>
      </c>
      <c r="X53" s="58">
        <f t="shared" si="439"/>
        <v>-13.003857788857422</v>
      </c>
      <c r="Y53" s="58">
        <f t="shared" si="439"/>
        <v>5.2298389069060791</v>
      </c>
      <c r="Z53" s="58">
        <f t="shared" si="439"/>
        <v>3503.1694738130873</v>
      </c>
      <c r="AA53" s="58">
        <f t="shared" si="439"/>
        <v>3.6354683580624987</v>
      </c>
      <c r="AB53" s="58">
        <f t="shared" si="439"/>
        <v>0.15775017512001796</v>
      </c>
      <c r="AC53" s="58">
        <f t="shared" si="439"/>
        <v>5114.6692629695899</v>
      </c>
      <c r="AD53" s="58">
        <f t="shared" si="439"/>
        <v>-4.3777670065747225</v>
      </c>
      <c r="AE53" s="58">
        <f t="shared" si="439"/>
        <v>-6.5114155586200653</v>
      </c>
      <c r="AF53" s="58">
        <f t="shared" si="439"/>
        <v>6974.1821057594216</v>
      </c>
      <c r="AG53" s="58">
        <f t="shared" si="439"/>
        <v>2249.2995309725256</v>
      </c>
      <c r="AH53" s="58">
        <f t="shared" si="439"/>
        <v>7998.01750670402</v>
      </c>
      <c r="AI53" s="58">
        <f t="shared" si="439"/>
        <v>3202.4479977648061</v>
      </c>
      <c r="AJ53" s="58">
        <f t="shared" si="439"/>
        <v>3384.9049905558209</v>
      </c>
      <c r="AK53" s="58">
        <f t="shared" si="439"/>
        <v>3526.3831617809733</v>
      </c>
      <c r="AL53" s="58">
        <f t="shared" si="439"/>
        <v>3699.4507464006001</v>
      </c>
      <c r="AM53" s="58">
        <f t="shared" ref="AM53:AX53" si="440">AM19*AM27</f>
        <v>4079.0150403708885</v>
      </c>
      <c r="AN53" s="58">
        <f t="shared" si="440"/>
        <v>4329.1635675382522</v>
      </c>
      <c r="AO53" s="58">
        <f t="shared" si="440"/>
        <v>4333.0035073707104</v>
      </c>
      <c r="AP53" s="58">
        <f t="shared" si="440"/>
        <v>4394.2889755960869</v>
      </c>
      <c r="AQ53" s="58">
        <f t="shared" si="440"/>
        <v>4524.6895949649124</v>
      </c>
      <c r="AR53" s="58">
        <f t="shared" si="440"/>
        <v>4598.9765612249603</v>
      </c>
      <c r="AS53" s="58">
        <f t="shared" si="440"/>
        <v>4603.5548670500812</v>
      </c>
      <c r="AT53" s="58">
        <f t="shared" si="440"/>
        <v>4607.7251740166603</v>
      </c>
      <c r="AU53" s="58">
        <f t="shared" si="440"/>
        <v>1159.9950217624905</v>
      </c>
      <c r="AV53" s="58">
        <f t="shared" si="440"/>
        <v>4778.529171762505</v>
      </c>
      <c r="AW53" s="58">
        <f t="shared" si="440"/>
        <v>4845.0373717625043</v>
      </c>
      <c r="AX53" s="58">
        <f t="shared" si="440"/>
        <v>4906.0150536867077</v>
      </c>
      <c r="AY53" s="58">
        <f t="shared" ref="AY53:BI53" si="441">AY19*AY27</f>
        <v>4839.8006879538761</v>
      </c>
      <c r="AZ53" s="58">
        <f t="shared" si="441"/>
        <v>4839.3067366391397</v>
      </c>
      <c r="BA53" s="58">
        <f t="shared" si="441"/>
        <v>4493.2080934076412</v>
      </c>
      <c r="BB53" s="58">
        <f t="shared" si="441"/>
        <v>4136.7636950423193</v>
      </c>
      <c r="BC53" s="58">
        <f t="shared" si="441"/>
        <v>3762.7542951876135</v>
      </c>
      <c r="BD53" s="58">
        <f t="shared" si="441"/>
        <v>3384.1471620327889</v>
      </c>
      <c r="BE53" s="58">
        <f t="shared" si="441"/>
        <v>12066.330414572498</v>
      </c>
      <c r="BF53" s="58">
        <f t="shared" si="441"/>
        <v>5367.65546457248</v>
      </c>
      <c r="BG53" s="58">
        <f t="shared" si="441"/>
        <v>5041.3778645724642</v>
      </c>
      <c r="BH53" s="58">
        <f t="shared" si="441"/>
        <v>5197.6937729662141</v>
      </c>
      <c r="BI53" s="58">
        <f t="shared" si="441"/>
        <v>5326.0263528846881</v>
      </c>
      <c r="BJ53" s="58">
        <f t="shared" ref="BJ53:CT53" si="442">BJ19*BJ27</f>
        <v>5413.8414283078628</v>
      </c>
      <c r="BK53" s="58">
        <f t="shared" si="442"/>
        <v>5482.2370532202631</v>
      </c>
      <c r="BL53" s="58">
        <f t="shared" si="442"/>
        <v>5539.377400048862</v>
      </c>
      <c r="BM53" s="58">
        <f t="shared" si="442"/>
        <v>5583.3620924866109</v>
      </c>
      <c r="BN53" s="58">
        <f t="shared" si="442"/>
        <v>5613.8732457172728</v>
      </c>
      <c r="BO53" s="58">
        <f t="shared" si="442"/>
        <v>5633.7243015698068</v>
      </c>
      <c r="BP53" s="58">
        <f t="shared" si="442"/>
        <v>5647.3607340781155</v>
      </c>
      <c r="BQ53" s="58">
        <f t="shared" si="442"/>
        <v>5526.1187439748928</v>
      </c>
      <c r="BR53" s="58">
        <f t="shared" si="442"/>
        <v>4623.4872041430071</v>
      </c>
      <c r="BS53" s="58">
        <f t="shared" si="442"/>
        <v>4627.283664597594</v>
      </c>
      <c r="BT53" s="58">
        <f t="shared" si="442"/>
        <v>4629.4969250331933</v>
      </c>
      <c r="BU53" s="58">
        <f t="shared" si="442"/>
        <v>4630.7872115551309</v>
      </c>
      <c r="BV53" s="58">
        <f t="shared" si="442"/>
        <v>4631.5394227644802</v>
      </c>
      <c r="BW53" s="58">
        <f t="shared" si="442"/>
        <v>4631.9779468393699</v>
      </c>
      <c r="BX53" s="58">
        <f t="shared" si="442"/>
        <v>4632.2335975952774</v>
      </c>
      <c r="BY53" s="58">
        <f t="shared" si="442"/>
        <v>4632.3826368675936</v>
      </c>
      <c r="BZ53" s="58">
        <f t="shared" si="442"/>
        <v>4632.4695237793685</v>
      </c>
      <c r="CA53" s="58">
        <f t="shared" si="442"/>
        <v>4632.520177109358</v>
      </c>
      <c r="CB53" s="58">
        <f t="shared" si="442"/>
        <v>4632.5497069866487</v>
      </c>
      <c r="CC53" s="58">
        <f t="shared" si="442"/>
        <v>4632.5669223138648</v>
      </c>
      <c r="CD53" s="58">
        <f t="shared" si="442"/>
        <v>4632.5769585049757</v>
      </c>
      <c r="CE53" s="58">
        <f t="shared" si="442"/>
        <v>4632.5828094034268</v>
      </c>
      <c r="CF53" s="58">
        <f t="shared" si="442"/>
        <v>4632.58622036011</v>
      </c>
      <c r="CG53" s="58">
        <f t="shared" si="442"/>
        <v>4632.5882088794933</v>
      </c>
      <c r="CH53" s="58">
        <f t="shared" si="442"/>
        <v>4632.5893681466396</v>
      </c>
      <c r="CI53" s="58">
        <f t="shared" si="442"/>
        <v>4632.5900439760089</v>
      </c>
      <c r="CJ53" s="58">
        <f t="shared" si="442"/>
        <v>4632.5904379710928</v>
      </c>
      <c r="CK53" s="58">
        <f t="shared" si="442"/>
        <v>4632.5906676623181</v>
      </c>
      <c r="CL53" s="58">
        <f t="shared" si="442"/>
        <v>4632.5908015676823</v>
      </c>
      <c r="CM53" s="58">
        <f t="shared" si="442"/>
        <v>4632.5908796318572</v>
      </c>
      <c r="CN53" s="58">
        <f t="shared" si="442"/>
        <v>4632.5909251416751</v>
      </c>
      <c r="CO53" s="58">
        <f t="shared" si="442"/>
        <v>4632.590951673058</v>
      </c>
      <c r="CP53" s="58">
        <f t="shared" si="442"/>
        <v>4632.590967140226</v>
      </c>
      <c r="CQ53" s="58">
        <f t="shared" si="442"/>
        <v>4632.5909761573748</v>
      </c>
      <c r="CR53" s="58">
        <f t="shared" si="442"/>
        <v>4632.5909814141596</v>
      </c>
      <c r="CS53" s="58">
        <f t="shared" si="442"/>
        <v>4632.590984478612</v>
      </c>
      <c r="CT53" s="58">
        <f t="shared" si="442"/>
        <v>4632.5909862653634</v>
      </c>
      <c r="CU53" s="57"/>
      <c r="CV53" s="58">
        <f>+SUM(B53:CU53)</f>
        <v>348015.54182487819</v>
      </c>
    </row>
    <row r="54" spans="1:101" ht="14.45" customHeight="1">
      <c r="A54" s="80" t="s">
        <v>126</v>
      </c>
      <c r="B54" s="58">
        <f>B20*B27</f>
        <v>0</v>
      </c>
      <c r="C54" s="58">
        <f t="shared" ref="C54:AL54" si="443">C20*C27</f>
        <v>-7.4252669791666683</v>
      </c>
      <c r="D54" s="58">
        <f t="shared" si="443"/>
        <v>-15.377780802083336</v>
      </c>
      <c r="E54" s="58">
        <f t="shared" si="443"/>
        <v>-16.302069437500002</v>
      </c>
      <c r="F54" s="58">
        <f t="shared" si="443"/>
        <v>-16.700653864583334</v>
      </c>
      <c r="G54" s="58">
        <f t="shared" si="443"/>
        <v>-22.644083572916667</v>
      </c>
      <c r="H54" s="58">
        <f t="shared" si="443"/>
        <v>-28.655308458333337</v>
      </c>
      <c r="I54" s="58">
        <f t="shared" si="443"/>
        <v>-29.068475677083338</v>
      </c>
      <c r="J54" s="58">
        <f t="shared" si="443"/>
        <v>-29.418981166666669</v>
      </c>
      <c r="K54" s="58">
        <f t="shared" si="443"/>
        <v>-29.540759187500001</v>
      </c>
      <c r="L54" s="58">
        <f t="shared" si="443"/>
        <v>-29.760277020833332</v>
      </c>
      <c r="M54" s="58">
        <f t="shared" si="443"/>
        <v>-33.417296572916655</v>
      </c>
      <c r="N54" s="58">
        <f t="shared" si="443"/>
        <v>-36.987926937499992</v>
      </c>
      <c r="O54" s="58">
        <f t="shared" si="443"/>
        <v>-37.245968489583326</v>
      </c>
      <c r="P54" s="58">
        <f t="shared" si="443"/>
        <v>-37.485983333333337</v>
      </c>
      <c r="Q54" s="58">
        <f t="shared" si="443"/>
        <v>-37.485983333333337</v>
      </c>
      <c r="R54" s="58">
        <f t="shared" si="443"/>
        <v>-37.620852385416669</v>
      </c>
      <c r="S54" s="58">
        <f t="shared" si="443"/>
        <v>-41.688655249999996</v>
      </c>
      <c r="T54" s="58">
        <f t="shared" si="443"/>
        <v>-46.535184895833332</v>
      </c>
      <c r="U54" s="58">
        <f t="shared" si="443"/>
        <v>-47.493671499999998</v>
      </c>
      <c r="V54" s="58">
        <f t="shared" si="443"/>
        <v>-55.399359583333336</v>
      </c>
      <c r="W54" s="58">
        <f t="shared" si="443"/>
        <v>-63.522693437499996</v>
      </c>
      <c r="X54" s="58">
        <f t="shared" si="443"/>
        <v>-63.785229979166658</v>
      </c>
      <c r="Y54" s="58">
        <f t="shared" si="443"/>
        <v>-63.785229979166658</v>
      </c>
      <c r="Z54" s="58">
        <f t="shared" si="443"/>
        <v>-69.940146947916659</v>
      </c>
      <c r="AA54" s="58">
        <f t="shared" si="443"/>
        <v>-76.010362541666652</v>
      </c>
      <c r="AB54" s="58">
        <f t="shared" si="443"/>
        <v>-75.896590114583333</v>
      </c>
      <c r="AC54" s="58">
        <f t="shared" si="443"/>
        <v>-118.44215097916667</v>
      </c>
      <c r="AD54" s="58">
        <f t="shared" si="443"/>
        <v>-161.009212375</v>
      </c>
      <c r="AE54" s="58">
        <f t="shared" si="443"/>
        <v>-160.98893089583333</v>
      </c>
      <c r="AF54" s="58">
        <f t="shared" si="443"/>
        <v>-198.52709857291669</v>
      </c>
      <c r="AG54" s="58">
        <f t="shared" si="443"/>
        <v>-244.69980298958333</v>
      </c>
      <c r="AH54" s="58">
        <f t="shared" si="443"/>
        <v>-283.56926892708339</v>
      </c>
      <c r="AI54" s="58">
        <f t="shared" si="443"/>
        <v>-323.25497015625007</v>
      </c>
      <c r="AJ54" s="58">
        <f t="shared" si="443"/>
        <v>-348.87751719791663</v>
      </c>
      <c r="AK54" s="58">
        <f t="shared" si="443"/>
        <v>-372.04020493750005</v>
      </c>
      <c r="AL54" s="58">
        <f t="shared" si="443"/>
        <v>-398.1849013541667</v>
      </c>
      <c r="AM54" s="58">
        <f t="shared" ref="AM54:AX54" si="444">AM20*AM27</f>
        <v>-435.34533006250001</v>
      </c>
      <c r="AN54" s="58">
        <f t="shared" si="444"/>
        <v>-435.8048136979167</v>
      </c>
      <c r="AO54" s="58">
        <f t="shared" si="444"/>
        <v>-436.18661017708331</v>
      </c>
      <c r="AP54" s="58">
        <f t="shared" si="444"/>
        <v>-445.56994075000006</v>
      </c>
      <c r="AQ54" s="58">
        <f t="shared" si="444"/>
        <v>-456.01384457291664</v>
      </c>
      <c r="AR54" s="58">
        <f t="shared" si="444"/>
        <v>-457.09470571874999</v>
      </c>
      <c r="AS54" s="58">
        <f t="shared" si="444"/>
        <v>-457.20342307291662</v>
      </c>
      <c r="AT54" s="58">
        <f t="shared" si="444"/>
        <v>-458.20778047916662</v>
      </c>
      <c r="AU54" s="58">
        <f t="shared" si="444"/>
        <v>-466.51168632291672</v>
      </c>
      <c r="AV54" s="58">
        <f t="shared" si="444"/>
        <v>-474.85986842708348</v>
      </c>
      <c r="AW54" s="58">
        <f t="shared" si="444"/>
        <v>-476.8910561250002</v>
      </c>
      <c r="AX54" s="58">
        <f t="shared" si="444"/>
        <v>-476.8910561250002</v>
      </c>
      <c r="AY54" s="58">
        <f t="shared" ref="AY54:BI54" si="445">AY20*AY27</f>
        <v>-574.76370554166681</v>
      </c>
      <c r="AZ54" s="58">
        <f t="shared" si="445"/>
        <v>-574.92510338541672</v>
      </c>
      <c r="BA54" s="58">
        <f t="shared" si="445"/>
        <v>-578.30923619791668</v>
      </c>
      <c r="BB54" s="58">
        <f t="shared" si="445"/>
        <v>-581.8260889375</v>
      </c>
      <c r="BC54" s="58">
        <f t="shared" si="445"/>
        <v>-582.1202067083334</v>
      </c>
      <c r="BD54" s="58">
        <f t="shared" si="445"/>
        <v>-582.17732638541668</v>
      </c>
      <c r="BE54" s="58">
        <f t="shared" si="445"/>
        <v>-582.23444606249996</v>
      </c>
      <c r="BF54" s="58">
        <f t="shared" si="445"/>
        <v>-587.23233651041653</v>
      </c>
      <c r="BG54" s="58">
        <f t="shared" si="445"/>
        <v>-597.44821044791661</v>
      </c>
      <c r="BH54" s="58">
        <f t="shared" si="445"/>
        <v>-614.11052634426994</v>
      </c>
      <c r="BI54" s="58">
        <f t="shared" si="445"/>
        <v>-633.150968468673</v>
      </c>
      <c r="BJ54" s="58">
        <f t="shared" ref="BJ54:CT54" si="446">BJ20*BJ27</f>
        <v>-646.17991140979552</v>
      </c>
      <c r="BK54" s="58">
        <f t="shared" si="446"/>
        <v>-650.89479701604432</v>
      </c>
      <c r="BL54" s="58">
        <f t="shared" si="446"/>
        <v>-659.37259328141135</v>
      </c>
      <c r="BM54" s="58">
        <f t="shared" si="446"/>
        <v>-665.89851204071601</v>
      </c>
      <c r="BN54" s="58">
        <f t="shared" si="446"/>
        <v>-670.4253893746461</v>
      </c>
      <c r="BO54" s="58">
        <f t="shared" si="446"/>
        <v>-673.37064988689121</v>
      </c>
      <c r="BP54" s="58">
        <f t="shared" si="446"/>
        <v>-675.39385945785716</v>
      </c>
      <c r="BQ54" s="58">
        <f t="shared" si="446"/>
        <v>-676.84604317152446</v>
      </c>
      <c r="BR54" s="58">
        <f t="shared" si="446"/>
        <v>-677.81223941308008</v>
      </c>
      <c r="BS54" s="58">
        <f t="shared" si="446"/>
        <v>-678.37551247756221</v>
      </c>
      <c r="BT54" s="58">
        <f t="shared" si="446"/>
        <v>-678.70388939678935</v>
      </c>
      <c r="BU54" s="58">
        <f t="shared" si="446"/>
        <v>-678.89532656622055</v>
      </c>
      <c r="BV54" s="58">
        <f t="shared" si="446"/>
        <v>-679.00693060320941</v>
      </c>
      <c r="BW54" s="58">
        <f t="shared" si="446"/>
        <v>-679.07199352233454</v>
      </c>
      <c r="BX54" s="58">
        <f t="shared" si="446"/>
        <v>-679.10992390155116</v>
      </c>
      <c r="BY54" s="58">
        <f t="shared" si="446"/>
        <v>-679.13203655322513</v>
      </c>
      <c r="BZ54" s="58">
        <f t="shared" si="446"/>
        <v>-679.1449277864308</v>
      </c>
      <c r="CA54" s="58">
        <f t="shared" si="446"/>
        <v>-679.15244311729248</v>
      </c>
      <c r="CB54" s="58">
        <f t="shared" si="446"/>
        <v>-679.15682440471937</v>
      </c>
      <c r="CC54" s="58">
        <f t="shared" si="446"/>
        <v>-679.15937860757094</v>
      </c>
      <c r="CD54" s="58">
        <f t="shared" si="446"/>
        <v>-679.16086765669536</v>
      </c>
      <c r="CE54" s="58">
        <f t="shared" si="446"/>
        <v>-679.16173574252241</v>
      </c>
      <c r="CF54" s="58">
        <f t="shared" si="446"/>
        <v>-679.1622418191796</v>
      </c>
      <c r="CG54" s="58">
        <f t="shared" si="446"/>
        <v>-679.16253685173854</v>
      </c>
      <c r="CH54" s="58">
        <f t="shared" si="446"/>
        <v>-679.16270884981338</v>
      </c>
      <c r="CI54" s="58">
        <f t="shared" si="446"/>
        <v>-679.16277219327662</v>
      </c>
      <c r="CJ54" s="58">
        <f t="shared" si="446"/>
        <v>-679.16277219327662</v>
      </c>
      <c r="CK54" s="58">
        <f t="shared" si="446"/>
        <v>-679.16277219327662</v>
      </c>
      <c r="CL54" s="58">
        <f t="shared" si="446"/>
        <v>-679.16277219327662</v>
      </c>
      <c r="CM54" s="58">
        <f t="shared" si="446"/>
        <v>-679.16277219327662</v>
      </c>
      <c r="CN54" s="58">
        <f t="shared" si="446"/>
        <v>-679.16277219327662</v>
      </c>
      <c r="CO54" s="58">
        <f t="shared" si="446"/>
        <v>-679.16277219327662</v>
      </c>
      <c r="CP54" s="58">
        <f t="shared" si="446"/>
        <v>-679.16277219327662</v>
      </c>
      <c r="CQ54" s="58">
        <f t="shared" si="446"/>
        <v>-679.16277219327662</v>
      </c>
      <c r="CR54" s="58">
        <f t="shared" si="446"/>
        <v>-679.16277219327662</v>
      </c>
      <c r="CS54" s="58">
        <f t="shared" si="446"/>
        <v>-679.16277219327662</v>
      </c>
      <c r="CT54" s="58">
        <f t="shared" si="446"/>
        <v>-679.16277219327662</v>
      </c>
      <c r="CU54" s="62"/>
      <c r="CV54" s="58">
        <f>+SUM(B54:CU54)</f>
        <v>-40634.533659582739</v>
      </c>
    </row>
    <row r="55" spans="1:101" ht="14.45" customHeight="1">
      <c r="A55" s="80" t="s">
        <v>83</v>
      </c>
      <c r="B55" s="58">
        <f>B21*B27</f>
        <v>-115.46315491071428</v>
      </c>
      <c r="C55" s="58">
        <f t="shared" ref="C55:AL55" si="447">C21*C27</f>
        <v>-2339.4737407467051</v>
      </c>
      <c r="D55" s="58">
        <f t="shared" si="447"/>
        <v>-2339.4737407467051</v>
      </c>
      <c r="E55" s="58">
        <f t="shared" si="447"/>
        <v>-2339.4737407467051</v>
      </c>
      <c r="F55" s="58">
        <f t="shared" si="447"/>
        <v>-2339.4737407467051</v>
      </c>
      <c r="G55" s="58">
        <f t="shared" si="447"/>
        <v>-2339.4737407467051</v>
      </c>
      <c r="H55" s="58">
        <f t="shared" si="447"/>
        <v>-2339.4737407467051</v>
      </c>
      <c r="I55" s="58">
        <f t="shared" si="447"/>
        <v>-2339.4737407467051</v>
      </c>
      <c r="J55" s="58">
        <f t="shared" si="447"/>
        <v>-2339.4737407467051</v>
      </c>
      <c r="K55" s="58">
        <f t="shared" si="447"/>
        <v>-2339.4737407467051</v>
      </c>
      <c r="L55" s="58">
        <f t="shared" si="447"/>
        <v>-2339.4737407467051</v>
      </c>
      <c r="M55" s="58">
        <f t="shared" si="447"/>
        <v>-2339.4737407467051</v>
      </c>
      <c r="N55" s="58">
        <f t="shared" si="447"/>
        <v>-2339.4737407467051</v>
      </c>
      <c r="O55" s="58">
        <f t="shared" si="447"/>
        <v>-4152.9616746408537</v>
      </c>
      <c r="P55" s="58">
        <f t="shared" si="447"/>
        <v>-4152.9616746408537</v>
      </c>
      <c r="Q55" s="58">
        <f t="shared" si="447"/>
        <v>-4152.9616746408537</v>
      </c>
      <c r="R55" s="58">
        <f t="shared" si="447"/>
        <v>-4152.9616746408537</v>
      </c>
      <c r="S55" s="58">
        <f t="shared" si="447"/>
        <v>-4152.9616746408537</v>
      </c>
      <c r="T55" s="58">
        <f t="shared" si="447"/>
        <v>-4152.9616746408537</v>
      </c>
      <c r="U55" s="58">
        <f t="shared" si="447"/>
        <v>-4152.9616746408537</v>
      </c>
      <c r="V55" s="58">
        <f t="shared" si="447"/>
        <v>-4152.9616746408537</v>
      </c>
      <c r="W55" s="58">
        <f t="shared" si="447"/>
        <v>-4152.9616746408537</v>
      </c>
      <c r="X55" s="58">
        <f t="shared" si="447"/>
        <v>-4152.9616746408537</v>
      </c>
      <c r="Y55" s="58">
        <f t="shared" si="447"/>
        <v>-4152.9616746408537</v>
      </c>
      <c r="Z55" s="58">
        <f t="shared" si="447"/>
        <v>-4152.9616746408537</v>
      </c>
      <c r="AA55" s="58">
        <f t="shared" si="447"/>
        <v>-14986.148589862087</v>
      </c>
      <c r="AB55" s="58">
        <f t="shared" si="447"/>
        <v>-14986.148589862087</v>
      </c>
      <c r="AC55" s="58">
        <f t="shared" si="447"/>
        <v>-14986.148589862087</v>
      </c>
      <c r="AD55" s="58">
        <f t="shared" si="447"/>
        <v>-14986.148589862087</v>
      </c>
      <c r="AE55" s="58">
        <f t="shared" si="447"/>
        <v>-14986.148589862087</v>
      </c>
      <c r="AF55" s="58">
        <f t="shared" si="447"/>
        <v>-14986.148589862087</v>
      </c>
      <c r="AG55" s="58">
        <f t="shared" si="447"/>
        <v>-14986.148589862087</v>
      </c>
      <c r="AH55" s="58">
        <f t="shared" si="447"/>
        <v>-14986.148589862087</v>
      </c>
      <c r="AI55" s="58">
        <f t="shared" si="447"/>
        <v>-14986.148589862087</v>
      </c>
      <c r="AJ55" s="58">
        <f t="shared" si="447"/>
        <v>-14986.148589862087</v>
      </c>
      <c r="AK55" s="58">
        <f t="shared" si="447"/>
        <v>-14986.148589862087</v>
      </c>
      <c r="AL55" s="58">
        <f t="shared" si="447"/>
        <v>-14986.148589862087</v>
      </c>
      <c r="AM55" s="58">
        <f t="shared" ref="AM55:AX55" si="448">AM21*AM27</f>
        <v>-26455.569767099922</v>
      </c>
      <c r="AN55" s="58">
        <f t="shared" si="448"/>
        <v>-26455.569767099922</v>
      </c>
      <c r="AO55" s="58">
        <f t="shared" si="448"/>
        <v>-26455.569767099922</v>
      </c>
      <c r="AP55" s="58">
        <f t="shared" si="448"/>
        <v>-26455.569767099922</v>
      </c>
      <c r="AQ55" s="58">
        <f t="shared" si="448"/>
        <v>-26455.569767099922</v>
      </c>
      <c r="AR55" s="58">
        <f t="shared" si="448"/>
        <v>-26455.569767099922</v>
      </c>
      <c r="AS55" s="58">
        <f t="shared" si="448"/>
        <v>-26455.569767099922</v>
      </c>
      <c r="AT55" s="58">
        <f t="shared" si="448"/>
        <v>-26455.569767099922</v>
      </c>
      <c r="AU55" s="58">
        <f t="shared" si="448"/>
        <v>-26455.569767099922</v>
      </c>
      <c r="AV55" s="58">
        <f t="shared" si="448"/>
        <v>-26455.569767099922</v>
      </c>
      <c r="AW55" s="58">
        <f t="shared" si="448"/>
        <v>-26455.569767099922</v>
      </c>
      <c r="AX55" s="58">
        <f t="shared" si="448"/>
        <v>-26455.569767099922</v>
      </c>
      <c r="AY55" s="58">
        <f t="shared" ref="AY55:BI55" si="449">AY21*AY27</f>
        <v>-24415.912711277277</v>
      </c>
      <c r="AZ55" s="58">
        <f t="shared" si="449"/>
        <v>-24415.912711277277</v>
      </c>
      <c r="BA55" s="58">
        <f t="shared" si="449"/>
        <v>-24415.912711277277</v>
      </c>
      <c r="BB55" s="58">
        <f t="shared" si="449"/>
        <v>-24415.912711277277</v>
      </c>
      <c r="BC55" s="58">
        <f t="shared" si="449"/>
        <v>-24415.912711277277</v>
      </c>
      <c r="BD55" s="58">
        <f t="shared" si="449"/>
        <v>-24415.912711277277</v>
      </c>
      <c r="BE55" s="58">
        <f t="shared" si="449"/>
        <v>-24415.912711277277</v>
      </c>
      <c r="BF55" s="58">
        <f t="shared" si="449"/>
        <v>-24415.912711277277</v>
      </c>
      <c r="BG55" s="58">
        <f t="shared" si="449"/>
        <v>-24415.912711277277</v>
      </c>
      <c r="BH55" s="58">
        <f t="shared" si="449"/>
        <v>-24415.912711277277</v>
      </c>
      <c r="BI55" s="58">
        <f t="shared" si="449"/>
        <v>-24415.912711277277</v>
      </c>
      <c r="BJ55" s="58">
        <f t="shared" ref="BJ55:CT55" si="450">BJ21*BJ27</f>
        <v>-24415.912711277277</v>
      </c>
      <c r="BK55" s="58">
        <f t="shared" si="450"/>
        <v>-19036.28622459196</v>
      </c>
      <c r="BL55" s="58">
        <f t="shared" si="450"/>
        <v>-19036.28622459196</v>
      </c>
      <c r="BM55" s="58">
        <f t="shared" si="450"/>
        <v>-19036.28622459196</v>
      </c>
      <c r="BN55" s="58">
        <f t="shared" si="450"/>
        <v>-19036.28622459196</v>
      </c>
      <c r="BO55" s="58">
        <f t="shared" si="450"/>
        <v>-19036.28622459196</v>
      </c>
      <c r="BP55" s="58">
        <f t="shared" si="450"/>
        <v>-19036.28622459196</v>
      </c>
      <c r="BQ55" s="58">
        <f t="shared" si="450"/>
        <v>-19036.28622459196</v>
      </c>
      <c r="BR55" s="58">
        <f t="shared" si="450"/>
        <v>-19036.28622459196</v>
      </c>
      <c r="BS55" s="58">
        <f t="shared" si="450"/>
        <v>-19036.28622459196</v>
      </c>
      <c r="BT55" s="58">
        <f t="shared" si="450"/>
        <v>-19036.28622459196</v>
      </c>
      <c r="BU55" s="58">
        <f t="shared" si="450"/>
        <v>-19036.28622459196</v>
      </c>
      <c r="BV55" s="58">
        <f t="shared" si="450"/>
        <v>-19036.28622459196</v>
      </c>
      <c r="BW55" s="58">
        <f t="shared" si="450"/>
        <v>-15600.380769652249</v>
      </c>
      <c r="BX55" s="58">
        <f t="shared" si="450"/>
        <v>-15600.380769652249</v>
      </c>
      <c r="BY55" s="58">
        <f t="shared" si="450"/>
        <v>-15600.380769652249</v>
      </c>
      <c r="BZ55" s="58">
        <f t="shared" si="450"/>
        <v>-15600.380769652249</v>
      </c>
      <c r="CA55" s="58">
        <f t="shared" si="450"/>
        <v>-15600.380769652249</v>
      </c>
      <c r="CB55" s="58">
        <f t="shared" si="450"/>
        <v>-15600.380769652249</v>
      </c>
      <c r="CC55" s="58">
        <f t="shared" si="450"/>
        <v>-15600.380769652249</v>
      </c>
      <c r="CD55" s="58">
        <f t="shared" si="450"/>
        <v>-15600.380769652249</v>
      </c>
      <c r="CE55" s="58">
        <f t="shared" si="450"/>
        <v>-15600.380769652249</v>
      </c>
      <c r="CF55" s="58">
        <f t="shared" si="450"/>
        <v>-15600.380769652249</v>
      </c>
      <c r="CG55" s="58">
        <f t="shared" si="450"/>
        <v>-15600.380769652249</v>
      </c>
      <c r="CH55" s="58">
        <f t="shared" si="450"/>
        <v>-15600.380769652249</v>
      </c>
      <c r="CI55" s="58">
        <f t="shared" si="450"/>
        <v>-9519.0828911297194</v>
      </c>
      <c r="CJ55" s="58">
        <f t="shared" si="450"/>
        <v>-9519.0828911297194</v>
      </c>
      <c r="CK55" s="58">
        <f t="shared" si="450"/>
        <v>-9519.0828911297194</v>
      </c>
      <c r="CL55" s="58">
        <f t="shared" si="450"/>
        <v>-9519.0828911297194</v>
      </c>
      <c r="CM55" s="58">
        <f t="shared" si="450"/>
        <v>-9519.0828911297194</v>
      </c>
      <c r="CN55" s="58">
        <f t="shared" si="450"/>
        <v>-9519.0828911297194</v>
      </c>
      <c r="CO55" s="58">
        <f t="shared" si="450"/>
        <v>-9519.0828911297194</v>
      </c>
      <c r="CP55" s="58">
        <f t="shared" si="450"/>
        <v>-9519.0828911297194</v>
      </c>
      <c r="CQ55" s="58">
        <f t="shared" si="450"/>
        <v>-9519.0828911297194</v>
      </c>
      <c r="CR55" s="58">
        <f t="shared" si="450"/>
        <v>-9519.0828911297194</v>
      </c>
      <c r="CS55" s="58">
        <f t="shared" si="450"/>
        <v>-9519.0828911297194</v>
      </c>
      <c r="CT55" s="58">
        <f t="shared" si="450"/>
        <v>-9519.0828911297194</v>
      </c>
      <c r="CU55" s="57"/>
      <c r="CV55" s="58">
        <f>+SUM(B55:CU55)</f>
        <v>-1398185.2595829202</v>
      </c>
    </row>
    <row r="56" spans="1:101" ht="14.45" customHeight="1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62"/>
      <c r="CV56" s="58"/>
    </row>
    <row r="57" spans="1:101" ht="14.45" customHeight="1" thickBot="1">
      <c r="A57" s="63" t="s">
        <v>98</v>
      </c>
      <c r="B57" s="64">
        <f t="shared" ref="B57:W57" si="451">SUM(B53:B55)</f>
        <v>-99.695754910714285</v>
      </c>
      <c r="C57" s="64">
        <f t="shared" si="451"/>
        <v>-2295.2776577258719</v>
      </c>
      <c r="D57" s="64">
        <f t="shared" si="451"/>
        <v>-2248.3880215487884</v>
      </c>
      <c r="E57" s="64">
        <f t="shared" si="451"/>
        <v>-2238.0917601842052</v>
      </c>
      <c r="F57" s="64">
        <f t="shared" si="451"/>
        <v>-2242.0061364539724</v>
      </c>
      <c r="G57" s="64">
        <f t="shared" si="451"/>
        <v>-647.96379330004333</v>
      </c>
      <c r="H57" s="64">
        <f t="shared" si="451"/>
        <v>-928.63069996074273</v>
      </c>
      <c r="I57" s="64">
        <f t="shared" si="451"/>
        <v>-1132.1161411568507</v>
      </c>
      <c r="J57" s="64">
        <f t="shared" si="451"/>
        <v>-1130.1625245656683</v>
      </c>
      <c r="K57" s="64">
        <f t="shared" si="451"/>
        <v>-1129.4768761831731</v>
      </c>
      <c r="L57" s="64">
        <f t="shared" si="451"/>
        <v>-1128.214986431572</v>
      </c>
      <c r="M57" s="64">
        <f t="shared" si="451"/>
        <v>-1107.7938262169964</v>
      </c>
      <c r="N57" s="64">
        <f t="shared" si="451"/>
        <v>-4212.029978875109</v>
      </c>
      <c r="O57" s="64">
        <f t="shared" si="451"/>
        <v>-2893.6960097821757</v>
      </c>
      <c r="P57" s="64">
        <f t="shared" si="451"/>
        <v>-2892.2804323899877</v>
      </c>
      <c r="Q57" s="64">
        <f t="shared" si="451"/>
        <v>-2892.3255647264696</v>
      </c>
      <c r="R57" s="64">
        <f t="shared" si="451"/>
        <v>-2894.8998347519464</v>
      </c>
      <c r="S57" s="64">
        <f t="shared" si="451"/>
        <v>-2868.3834072010823</v>
      </c>
      <c r="T57" s="64">
        <f t="shared" si="451"/>
        <v>-2836.9448125018944</v>
      </c>
      <c r="U57" s="64">
        <f t="shared" si="451"/>
        <v>-2834.8872341135834</v>
      </c>
      <c r="V57" s="64">
        <f t="shared" si="451"/>
        <v>-2869.8816203314436</v>
      </c>
      <c r="W57" s="64">
        <f t="shared" si="451"/>
        <v>-2742.8077974418611</v>
      </c>
      <c r="X57" s="64">
        <f t="shared" ref="X57:Y57" si="452">SUM(X53:X55)</f>
        <v>-4229.7507624088776</v>
      </c>
      <c r="Y57" s="64">
        <f t="shared" si="452"/>
        <v>-4211.5170657131139</v>
      </c>
      <c r="Z57" s="64">
        <f t="shared" ref="Z57:AL57" si="453">SUM(Z53:Z55)</f>
        <v>-719.73234777568314</v>
      </c>
      <c r="AA57" s="64">
        <f t="shared" si="453"/>
        <v>-15058.523484045691</v>
      </c>
      <c r="AB57" s="64">
        <f t="shared" si="453"/>
        <v>-15061.887429801551</v>
      </c>
      <c r="AC57" s="64">
        <f t="shared" si="453"/>
        <v>-9989.9214778716632</v>
      </c>
      <c r="AD57" s="64">
        <f t="shared" si="453"/>
        <v>-15151.535569243661</v>
      </c>
      <c r="AE57" s="64">
        <f t="shared" si="453"/>
        <v>-15153.64893631654</v>
      </c>
      <c r="AF57" s="64">
        <f t="shared" si="453"/>
        <v>-8210.4935826755827</v>
      </c>
      <c r="AG57" s="64">
        <f t="shared" si="453"/>
        <v>-12981.548861879144</v>
      </c>
      <c r="AH57" s="64">
        <f t="shared" si="453"/>
        <v>-7271.7003520851504</v>
      </c>
      <c r="AI57" s="64">
        <f t="shared" si="453"/>
        <v>-12106.95556225353</v>
      </c>
      <c r="AJ57" s="64">
        <f t="shared" si="453"/>
        <v>-11950.121116504182</v>
      </c>
      <c r="AK57" s="64">
        <f t="shared" si="453"/>
        <v>-11831.805633018614</v>
      </c>
      <c r="AL57" s="64">
        <f t="shared" si="453"/>
        <v>-11684.882744815653</v>
      </c>
      <c r="AM57" s="64">
        <f t="shared" ref="AM57:AX57" si="454">SUM(AM53:AM55)</f>
        <v>-22811.900056791532</v>
      </c>
      <c r="AN57" s="64">
        <f t="shared" si="454"/>
        <v>-22562.211013259584</v>
      </c>
      <c r="AO57" s="64">
        <f t="shared" si="454"/>
        <v>-22558.752869906293</v>
      </c>
      <c r="AP57" s="64">
        <f t="shared" si="454"/>
        <v>-22506.850732253835</v>
      </c>
      <c r="AQ57" s="64">
        <f t="shared" si="454"/>
        <v>-22386.894016707927</v>
      </c>
      <c r="AR57" s="64">
        <f t="shared" si="454"/>
        <v>-22313.687911593712</v>
      </c>
      <c r="AS57" s="64">
        <f t="shared" si="454"/>
        <v>-22309.218323122757</v>
      </c>
      <c r="AT57" s="64">
        <f t="shared" si="454"/>
        <v>-22306.05237356243</v>
      </c>
      <c r="AU57" s="64">
        <f t="shared" si="454"/>
        <v>-25762.086431660347</v>
      </c>
      <c r="AV57" s="64">
        <f t="shared" si="454"/>
        <v>-22151.900463764501</v>
      </c>
      <c r="AW57" s="64">
        <f t="shared" si="454"/>
        <v>-22087.423451462419</v>
      </c>
      <c r="AX57" s="64">
        <f t="shared" si="454"/>
        <v>-22026.445769538215</v>
      </c>
      <c r="AY57" s="64">
        <f t="shared" ref="AY57:BI57" si="455">SUM(AY53:AY55)</f>
        <v>-20150.875728865067</v>
      </c>
      <c r="AZ57" s="64">
        <f t="shared" si="455"/>
        <v>-20151.531078023552</v>
      </c>
      <c r="BA57" s="64">
        <f t="shared" si="455"/>
        <v>-20501.013854067551</v>
      </c>
      <c r="BB57" s="64">
        <f t="shared" si="455"/>
        <v>-20860.975105172456</v>
      </c>
      <c r="BC57" s="64">
        <f t="shared" si="455"/>
        <v>-21235.278622797996</v>
      </c>
      <c r="BD57" s="64">
        <f t="shared" si="455"/>
        <v>-21613.942875629906</v>
      </c>
      <c r="BE57" s="64">
        <f t="shared" si="455"/>
        <v>-12931.816742767278</v>
      </c>
      <c r="BF57" s="64">
        <f t="shared" si="455"/>
        <v>-19635.489583215214</v>
      </c>
      <c r="BG57" s="64">
        <f t="shared" si="455"/>
        <v>-19971.983057152727</v>
      </c>
      <c r="BH57" s="64">
        <f t="shared" si="455"/>
        <v>-19832.329464655333</v>
      </c>
      <c r="BI57" s="64">
        <f t="shared" si="455"/>
        <v>-19723.03732686126</v>
      </c>
      <c r="BJ57" s="64">
        <f t="shared" ref="BJ57:CT57" si="456">SUM(BJ53:BJ55)</f>
        <v>-19648.251194379209</v>
      </c>
      <c r="BK57" s="64">
        <f t="shared" si="456"/>
        <v>-14204.943968387743</v>
      </c>
      <c r="BL57" s="64">
        <f t="shared" si="456"/>
        <v>-14156.28141782451</v>
      </c>
      <c r="BM57" s="64">
        <f t="shared" si="456"/>
        <v>-14118.822644146065</v>
      </c>
      <c r="BN57" s="64">
        <f t="shared" si="456"/>
        <v>-14092.838368249333</v>
      </c>
      <c r="BO57" s="64">
        <f t="shared" si="456"/>
        <v>-14075.932572909045</v>
      </c>
      <c r="BP57" s="64">
        <f t="shared" si="456"/>
        <v>-14064.319349971702</v>
      </c>
      <c r="BQ57" s="64">
        <f t="shared" si="456"/>
        <v>-14187.013523788592</v>
      </c>
      <c r="BR57" s="64">
        <f t="shared" si="456"/>
        <v>-15090.611259862033</v>
      </c>
      <c r="BS57" s="64">
        <f t="shared" si="456"/>
        <v>-15087.378072471929</v>
      </c>
      <c r="BT57" s="64">
        <f t="shared" si="456"/>
        <v>-15085.493188955556</v>
      </c>
      <c r="BU57" s="64">
        <f t="shared" si="456"/>
        <v>-15084.39433960305</v>
      </c>
      <c r="BV57" s="64">
        <f t="shared" si="456"/>
        <v>-15083.75373243069</v>
      </c>
      <c r="BW57" s="64">
        <f t="shared" si="456"/>
        <v>-11647.474816335214</v>
      </c>
      <c r="BX57" s="64">
        <f t="shared" si="456"/>
        <v>-11647.257095958523</v>
      </c>
      <c r="BY57" s="64">
        <f t="shared" si="456"/>
        <v>-11647.130169337881</v>
      </c>
      <c r="BZ57" s="64">
        <f t="shared" si="456"/>
        <v>-11647.056173659312</v>
      </c>
      <c r="CA57" s="64">
        <f t="shared" si="456"/>
        <v>-11647.013035660184</v>
      </c>
      <c r="CB57" s="64">
        <f t="shared" si="456"/>
        <v>-11646.98788707032</v>
      </c>
      <c r="CC57" s="64">
        <f t="shared" si="456"/>
        <v>-11646.973225945956</v>
      </c>
      <c r="CD57" s="64">
        <f t="shared" si="456"/>
        <v>-11646.964678803968</v>
      </c>
      <c r="CE57" s="64">
        <f t="shared" si="456"/>
        <v>-11646.959695991345</v>
      </c>
      <c r="CF57" s="64">
        <f t="shared" si="456"/>
        <v>-11646.956791111319</v>
      </c>
      <c r="CG57" s="64">
        <f t="shared" si="456"/>
        <v>-11646.955097624494</v>
      </c>
      <c r="CH57" s="64">
        <f t="shared" si="456"/>
        <v>-11646.954110355422</v>
      </c>
      <c r="CI57" s="64">
        <f t="shared" si="456"/>
        <v>-5565.6556193469869</v>
      </c>
      <c r="CJ57" s="64">
        <f t="shared" si="456"/>
        <v>-5565.655225351903</v>
      </c>
      <c r="CK57" s="64">
        <f t="shared" si="456"/>
        <v>-5565.6549956606777</v>
      </c>
      <c r="CL57" s="64">
        <f t="shared" si="456"/>
        <v>-5565.6548617553135</v>
      </c>
      <c r="CM57" s="64">
        <f t="shared" si="456"/>
        <v>-5565.6547836911386</v>
      </c>
      <c r="CN57" s="64">
        <f t="shared" si="456"/>
        <v>-5565.6547381813207</v>
      </c>
      <c r="CO57" s="64">
        <f t="shared" si="456"/>
        <v>-5565.6547116499378</v>
      </c>
      <c r="CP57" s="64">
        <f t="shared" si="456"/>
        <v>-5565.6546961827698</v>
      </c>
      <c r="CQ57" s="64">
        <f t="shared" si="456"/>
        <v>-5565.654687165621</v>
      </c>
      <c r="CR57" s="64">
        <f t="shared" si="456"/>
        <v>-5565.6546819088362</v>
      </c>
      <c r="CS57" s="64">
        <f t="shared" si="456"/>
        <v>-5565.6546788443839</v>
      </c>
      <c r="CT57" s="64">
        <f t="shared" si="456"/>
        <v>-5565.6546770576324</v>
      </c>
      <c r="CU57" s="65"/>
      <c r="CV57" s="64">
        <f>SUM(CV53:CV55)</f>
        <v>-1090804.2514176248</v>
      </c>
    </row>
    <row r="58" spans="1:101" ht="14.45" customHeight="1" thickTop="1"/>
    <row r="59" spans="1:101" ht="14.45" customHeight="1" thickBot="1">
      <c r="A59" s="63" t="s">
        <v>99</v>
      </c>
      <c r="B59" s="64">
        <f>B50+B57</f>
        <v>-4191.1847719419638</v>
      </c>
      <c r="C59" s="64">
        <f t="shared" ref="C59:AL59" si="457">C50+C57</f>
        <v>-47731.432626118272</v>
      </c>
      <c r="D59" s="64">
        <f t="shared" si="457"/>
        <v>-47402.565768749002</v>
      </c>
      <c r="E59" s="64">
        <f t="shared" si="457"/>
        <v>-47330.351535632857</v>
      </c>
      <c r="F59" s="64">
        <f t="shared" si="457"/>
        <v>-47357.805547379452</v>
      </c>
      <c r="G59" s="64">
        <f t="shared" si="457"/>
        <v>-36177.772204258938</v>
      </c>
      <c r="H59" s="64">
        <f t="shared" si="457"/>
        <v>-38146.267826883755</v>
      </c>
      <c r="I59" s="64">
        <f t="shared" si="457"/>
        <v>-39573.440716727368</v>
      </c>
      <c r="J59" s="64">
        <f t="shared" si="457"/>
        <v>-39559.738760362845</v>
      </c>
      <c r="K59" s="64">
        <f t="shared" si="457"/>
        <v>-39554.929871934706</v>
      </c>
      <c r="L59" s="64">
        <f t="shared" si="457"/>
        <v>-39546.07943608598</v>
      </c>
      <c r="M59" s="64">
        <f t="shared" si="457"/>
        <v>-39402.852844217392</v>
      </c>
      <c r="N59" s="64">
        <f t="shared" si="457"/>
        <v>-61174.836405814967</v>
      </c>
      <c r="O59" s="64">
        <f t="shared" si="457"/>
        <v>-33271.873977226045</v>
      </c>
      <c r="P59" s="64">
        <f t="shared" si="457"/>
        <v>-33261.94563215266</v>
      </c>
      <c r="Q59" s="64">
        <f t="shared" si="457"/>
        <v>-33262.262173948977</v>
      </c>
      <c r="R59" s="64">
        <f t="shared" si="457"/>
        <v>-33280.31716780948</v>
      </c>
      <c r="S59" s="64">
        <f t="shared" si="457"/>
        <v>-33094.340587305014</v>
      </c>
      <c r="T59" s="64">
        <f t="shared" si="457"/>
        <v>-32873.841716301162</v>
      </c>
      <c r="U59" s="64">
        <f t="shared" si="457"/>
        <v>-32859.410609695879</v>
      </c>
      <c r="V59" s="64">
        <f t="shared" si="457"/>
        <v>-33104.848509396594</v>
      </c>
      <c r="W59" s="64">
        <f t="shared" si="457"/>
        <v>-32213.598924311933</v>
      </c>
      <c r="X59" s="64">
        <f t="shared" si="457"/>
        <v>-42642.476174057869</v>
      </c>
      <c r="Y59" s="64">
        <f t="shared" si="457"/>
        <v>-42514.59165586895</v>
      </c>
      <c r="Z59" s="64">
        <f t="shared" si="457"/>
        <v>-18024.483384153235</v>
      </c>
      <c r="AA59" s="64">
        <f t="shared" si="457"/>
        <v>-64364.613255343276</v>
      </c>
      <c r="AB59" s="64">
        <f t="shared" si="457"/>
        <v>-64380.114929012772</v>
      </c>
      <c r="AC59" s="64">
        <f t="shared" si="457"/>
        <v>-41007.573646892226</v>
      </c>
      <c r="AD59" s="64">
        <f t="shared" si="457"/>
        <v>-64793.229855223733</v>
      </c>
      <c r="AE59" s="64">
        <f t="shared" si="457"/>
        <v>-64802.968634944118</v>
      </c>
      <c r="AF59" s="64">
        <f t="shared" si="457"/>
        <v>-32807.646373484109</v>
      </c>
      <c r="AG59" s="64">
        <f t="shared" si="457"/>
        <v>-54793.536564650341</v>
      </c>
      <c r="AH59" s="64">
        <f t="shared" si="457"/>
        <v>-28481.516477245113</v>
      </c>
      <c r="AI59" s="64">
        <f t="shared" si="457"/>
        <v>-50763.251623011951</v>
      </c>
      <c r="AJ59" s="64">
        <f t="shared" si="457"/>
        <v>-50040.529981645173</v>
      </c>
      <c r="AK59" s="64">
        <f t="shared" si="457"/>
        <v>-49495.310721837588</v>
      </c>
      <c r="AL59" s="64">
        <f t="shared" si="457"/>
        <v>-48818.263339745943</v>
      </c>
      <c r="AM59" s="64">
        <f t="shared" ref="AM59:AX59" si="458">AM50+AM57</f>
        <v>-100093.58220738753</v>
      </c>
      <c r="AN59" s="64">
        <f t="shared" si="458"/>
        <v>-98942.969696784392</v>
      </c>
      <c r="AO59" s="64">
        <f t="shared" si="458"/>
        <v>-98927.033943459101</v>
      </c>
      <c r="AP59" s="64">
        <f t="shared" si="458"/>
        <v>-98687.859456404258</v>
      </c>
      <c r="AQ59" s="64">
        <f t="shared" si="458"/>
        <v>-98135.077100856797</v>
      </c>
      <c r="AR59" s="64">
        <f t="shared" si="458"/>
        <v>-97797.73005828957</v>
      </c>
      <c r="AS59" s="64">
        <f t="shared" si="458"/>
        <v>-97777.133381962951</v>
      </c>
      <c r="AT59" s="64">
        <f t="shared" si="458"/>
        <v>-97762.544110761766</v>
      </c>
      <c r="AU59" s="64">
        <f t="shared" si="458"/>
        <v>-113688.57742030572</v>
      </c>
      <c r="AV59" s="64">
        <f t="shared" si="458"/>
        <v>-97052.184082792955</v>
      </c>
      <c r="AW59" s="64">
        <f t="shared" si="458"/>
        <v>-96755.062287011824</v>
      </c>
      <c r="AX59" s="64">
        <f t="shared" si="458"/>
        <v>-96474.066041853817</v>
      </c>
      <c r="AY59" s="64">
        <f t="shared" ref="AY59:BI59" si="459">AY50+AY57</f>
        <v>-87831.098281697312</v>
      </c>
      <c r="AZ59" s="64">
        <f t="shared" si="459"/>
        <v>-87834.118249774008</v>
      </c>
      <c r="BA59" s="64">
        <f t="shared" si="459"/>
        <v>-89444.59842410768</v>
      </c>
      <c r="BB59" s="64">
        <f t="shared" si="459"/>
        <v>-91103.365316699274</v>
      </c>
      <c r="BC59" s="64">
        <f t="shared" si="459"/>
        <v>-92828.223981102783</v>
      </c>
      <c r="BD59" s="64">
        <f t="shared" si="459"/>
        <v>-94573.177706198185</v>
      </c>
      <c r="BE59" s="64">
        <f t="shared" si="459"/>
        <v>-54564.361917579416</v>
      </c>
      <c r="BF59" s="64">
        <f t="shared" si="459"/>
        <v>-85456.105215970834</v>
      </c>
      <c r="BG59" s="64">
        <f t="shared" si="459"/>
        <v>-87006.728324506548</v>
      </c>
      <c r="BH59" s="64">
        <f t="shared" si="459"/>
        <v>-86363.179178716266</v>
      </c>
      <c r="BI59" s="64">
        <f t="shared" si="459"/>
        <v>-85859.541136463406</v>
      </c>
      <c r="BJ59" s="64">
        <f t="shared" ref="BJ59:CT59" si="460">BJ50+BJ57</f>
        <v>-85514.913040507468</v>
      </c>
      <c r="BK59" s="64">
        <f t="shared" si="460"/>
        <v>-60431.163650915871</v>
      </c>
      <c r="BL59" s="64">
        <f t="shared" si="460"/>
        <v>-60206.917770184031</v>
      </c>
      <c r="BM59" s="64">
        <f t="shared" si="460"/>
        <v>-60034.300930387624</v>
      </c>
      <c r="BN59" s="64">
        <f t="shared" si="460"/>
        <v>-59914.560662641685</v>
      </c>
      <c r="BO59" s="64">
        <f t="shared" si="460"/>
        <v>-59836.655683932666</v>
      </c>
      <c r="BP59" s="64">
        <f t="shared" si="460"/>
        <v>-59783.139841142314</v>
      </c>
      <c r="BQ59" s="64">
        <f t="shared" si="460"/>
        <v>-60348.536902122149</v>
      </c>
      <c r="BR59" s="64">
        <f t="shared" si="460"/>
        <v>-64512.479560446031</v>
      </c>
      <c r="BS59" s="64">
        <f t="shared" si="460"/>
        <v>-64497.580445100175</v>
      </c>
      <c r="BT59" s="64">
        <f t="shared" si="460"/>
        <v>-64488.894559150634</v>
      </c>
      <c r="BU59" s="64">
        <f t="shared" si="460"/>
        <v>-64483.830861543502</v>
      </c>
      <c r="BV59" s="64">
        <f t="shared" si="460"/>
        <v>-64480.878827219232</v>
      </c>
      <c r="BW59" s="64">
        <f t="shared" si="460"/>
        <v>-48674.98042886654</v>
      </c>
      <c r="BX59" s="64">
        <f t="shared" si="460"/>
        <v>-48673.977133785222</v>
      </c>
      <c r="BY59" s="64">
        <f t="shared" si="460"/>
        <v>-48673.392232839731</v>
      </c>
      <c r="BZ59" s="64">
        <f t="shared" si="460"/>
        <v>-48673.051247299125</v>
      </c>
      <c r="CA59" s="64">
        <f t="shared" si="460"/>
        <v>-48672.85245955587</v>
      </c>
      <c r="CB59" s="64">
        <f t="shared" si="460"/>
        <v>-48672.736570281304</v>
      </c>
      <c r="CC59" s="64">
        <f t="shared" si="460"/>
        <v>-48672.669009154582</v>
      </c>
      <c r="CD59" s="64">
        <f t="shared" si="460"/>
        <v>-48672.629622370281</v>
      </c>
      <c r="CE59" s="64">
        <f t="shared" si="460"/>
        <v>-48672.606660663747</v>
      </c>
      <c r="CF59" s="64">
        <f t="shared" si="460"/>
        <v>-48672.593274448423</v>
      </c>
      <c r="CG59" s="64">
        <f t="shared" si="460"/>
        <v>-48672.585470553226</v>
      </c>
      <c r="CH59" s="64">
        <f t="shared" si="460"/>
        <v>-48672.580921037843</v>
      </c>
      <c r="CI59" s="64">
        <f t="shared" si="460"/>
        <v>-23817.02069946126</v>
      </c>
      <c r="CJ59" s="64">
        <f t="shared" si="460"/>
        <v>-23817.018883860277</v>
      </c>
      <c r="CK59" s="64">
        <f t="shared" si="460"/>
        <v>-23817.017825401344</v>
      </c>
      <c r="CL59" s="64">
        <f t="shared" si="460"/>
        <v>-23817.017208341083</v>
      </c>
      <c r="CM59" s="64">
        <f t="shared" si="460"/>
        <v>-23817.016848607171</v>
      </c>
      <c r="CN59" s="64">
        <f t="shared" si="460"/>
        <v>-23817.016638889658</v>
      </c>
      <c r="CO59" s="64">
        <f t="shared" si="460"/>
        <v>-23817.016516628224</v>
      </c>
      <c r="CP59" s="64">
        <f t="shared" si="460"/>
        <v>-23817.0164453527</v>
      </c>
      <c r="CQ59" s="64">
        <f t="shared" si="460"/>
        <v>-23817.016403800037</v>
      </c>
      <c r="CR59" s="64">
        <f t="shared" si="460"/>
        <v>-23817.016379575816</v>
      </c>
      <c r="CS59" s="64">
        <f t="shared" si="460"/>
        <v>-23817.016365454267</v>
      </c>
      <c r="CT59" s="64">
        <f t="shared" si="460"/>
        <v>-23817.016357220586</v>
      </c>
      <c r="CU59" s="57"/>
      <c r="CV59" s="64">
        <f>CV50+CV57</f>
        <v>-5375474.8360908022</v>
      </c>
    </row>
    <row r="60" spans="1:101" ht="14.45" customHeight="1" thickTop="1">
      <c r="Z60" s="151"/>
      <c r="CU60" s="57"/>
    </row>
    <row r="61" spans="1:101" ht="14.45" customHeight="1">
      <c r="A61" s="74" t="s">
        <v>172</v>
      </c>
      <c r="Z61" s="78">
        <f>+AA72</f>
        <v>348850.5175126734</v>
      </c>
      <c r="AA61" s="78"/>
      <c r="CU61" s="57"/>
      <c r="CV61" s="58">
        <f>+SUM(B61:CU61)</f>
        <v>348850.5175126734</v>
      </c>
    </row>
    <row r="62" spans="1:101" ht="14.45" customHeight="1" thickBot="1">
      <c r="A62" s="74" t="s">
        <v>173</v>
      </c>
      <c r="B62" s="64">
        <f>+B59+B61</f>
        <v>-4191.1847719419638</v>
      </c>
      <c r="C62" s="64">
        <f>+B62+C59+C61</f>
        <v>-51922.617398060233</v>
      </c>
      <c r="D62" s="64">
        <f t="shared" ref="D62:AL62" si="461">+C62+D59+D61</f>
        <v>-99325.183166809235</v>
      </c>
      <c r="E62" s="64">
        <f t="shared" si="461"/>
        <v>-146655.53470244209</v>
      </c>
      <c r="F62" s="64">
        <f t="shared" si="461"/>
        <v>-194013.34024982154</v>
      </c>
      <c r="G62" s="64">
        <f t="shared" si="461"/>
        <v>-230191.11245408049</v>
      </c>
      <c r="H62" s="64">
        <f t="shared" si="461"/>
        <v>-268337.38028096425</v>
      </c>
      <c r="I62" s="64">
        <f t="shared" si="461"/>
        <v>-307910.8209976916</v>
      </c>
      <c r="J62" s="64">
        <f t="shared" si="461"/>
        <v>-347470.55975805444</v>
      </c>
      <c r="K62" s="64">
        <f t="shared" si="461"/>
        <v>-387025.48962998914</v>
      </c>
      <c r="L62" s="64">
        <f t="shared" si="461"/>
        <v>-426571.56906607514</v>
      </c>
      <c r="M62" s="64">
        <f t="shared" si="461"/>
        <v>-465974.42191029253</v>
      </c>
      <c r="N62" s="64">
        <f t="shared" si="461"/>
        <v>-527149.25831610744</v>
      </c>
      <c r="O62" s="64">
        <f t="shared" si="461"/>
        <v>-560421.13229333353</v>
      </c>
      <c r="P62" s="64">
        <f t="shared" si="461"/>
        <v>-593683.07792548614</v>
      </c>
      <c r="Q62" s="64">
        <f t="shared" si="461"/>
        <v>-626945.34009943507</v>
      </c>
      <c r="R62" s="64">
        <f t="shared" si="461"/>
        <v>-660225.65726724453</v>
      </c>
      <c r="S62" s="64">
        <f t="shared" si="461"/>
        <v>-693319.99785454955</v>
      </c>
      <c r="T62" s="64">
        <f t="shared" si="461"/>
        <v>-726193.83957085072</v>
      </c>
      <c r="U62" s="64">
        <f t="shared" si="461"/>
        <v>-759053.25018054654</v>
      </c>
      <c r="V62" s="64">
        <f t="shared" si="461"/>
        <v>-792158.09868994309</v>
      </c>
      <c r="W62" s="64">
        <f t="shared" si="461"/>
        <v>-824371.69761425501</v>
      </c>
      <c r="X62" s="64">
        <f t="shared" si="461"/>
        <v>-867014.17378831282</v>
      </c>
      <c r="Y62" s="64">
        <f t="shared" si="461"/>
        <v>-909528.76544418174</v>
      </c>
      <c r="Z62" s="64">
        <f t="shared" si="461"/>
        <v>-578702.73131566157</v>
      </c>
      <c r="AA62" s="64">
        <f t="shared" si="461"/>
        <v>-643067.34457100485</v>
      </c>
      <c r="AB62" s="64">
        <f t="shared" si="461"/>
        <v>-707447.45950001758</v>
      </c>
      <c r="AC62" s="64">
        <f t="shared" si="461"/>
        <v>-748455.03314690979</v>
      </c>
      <c r="AD62" s="64">
        <f t="shared" si="461"/>
        <v>-813248.26300213346</v>
      </c>
      <c r="AE62" s="64">
        <f t="shared" si="461"/>
        <v>-878051.23163707764</v>
      </c>
      <c r="AF62" s="64">
        <f t="shared" si="461"/>
        <v>-910858.87801056169</v>
      </c>
      <c r="AG62" s="64">
        <f t="shared" si="461"/>
        <v>-965652.41457521205</v>
      </c>
      <c r="AH62" s="64">
        <f t="shared" si="461"/>
        <v>-994133.93105245719</v>
      </c>
      <c r="AI62" s="64">
        <f t="shared" si="461"/>
        <v>-1044897.1826754692</v>
      </c>
      <c r="AJ62" s="64">
        <f t="shared" si="461"/>
        <v>-1094937.7126571145</v>
      </c>
      <c r="AK62" s="64">
        <f t="shared" si="461"/>
        <v>-1144433.0233789522</v>
      </c>
      <c r="AL62" s="64">
        <f t="shared" si="461"/>
        <v>-1193251.2867186982</v>
      </c>
      <c r="AM62" s="64">
        <f t="shared" ref="AM62" si="462">+AL62+AM59+AM61</f>
        <v>-1293344.8689260858</v>
      </c>
      <c r="AN62" s="64">
        <f t="shared" ref="AN62" si="463">+AM62+AN59+AN61</f>
        <v>-1392287.8386228702</v>
      </c>
      <c r="AO62" s="64">
        <f t="shared" ref="AO62" si="464">+AN62+AO59+AO61</f>
        <v>-1491214.8725663293</v>
      </c>
      <c r="AP62" s="64">
        <f t="shared" ref="AP62" si="465">+AO62+AP59+AP61</f>
        <v>-1589902.7320227337</v>
      </c>
      <c r="AQ62" s="64">
        <f t="shared" ref="AQ62" si="466">+AP62+AQ59+AQ61</f>
        <v>-1688037.8091235904</v>
      </c>
      <c r="AR62" s="64">
        <f t="shared" ref="AR62" si="467">+AQ62+AR59+AR61</f>
        <v>-1785835.53918188</v>
      </c>
      <c r="AS62" s="64">
        <f t="shared" ref="AS62" si="468">+AR62+AS59+AS61</f>
        <v>-1883612.672563843</v>
      </c>
      <c r="AT62" s="64">
        <f t="shared" ref="AT62" si="469">+AS62+AT59+AT61</f>
        <v>-1981375.2166746047</v>
      </c>
      <c r="AU62" s="64">
        <f t="shared" ref="AU62" si="470">+AT62+AU59+AU61</f>
        <v>-2095063.7940949104</v>
      </c>
      <c r="AV62" s="64">
        <f t="shared" ref="AV62" si="471">+AU62+AV59+AV61</f>
        <v>-2192115.9781777035</v>
      </c>
      <c r="AW62" s="64">
        <f t="shared" ref="AW62" si="472">+AV62+AW59+AW61</f>
        <v>-2288871.0404647151</v>
      </c>
      <c r="AX62" s="64">
        <f t="shared" ref="AX62" si="473">+AW62+AX59+AX61</f>
        <v>-2385345.1065065688</v>
      </c>
      <c r="AY62" s="64">
        <f t="shared" ref="AY62" si="474">+AX62+AY59+AY61</f>
        <v>-2473176.2047882662</v>
      </c>
      <c r="AZ62" s="64">
        <f t="shared" ref="AZ62" si="475">+AY62+AZ59+AZ61</f>
        <v>-2561010.3230380402</v>
      </c>
      <c r="BA62" s="64">
        <f t="shared" ref="BA62" si="476">+AZ62+BA59+BA61</f>
        <v>-2650454.921462148</v>
      </c>
      <c r="BB62" s="64">
        <f t="shared" ref="BB62" si="477">+BA62+BB59+BB61</f>
        <v>-2741558.2867788472</v>
      </c>
      <c r="BC62" s="64">
        <f t="shared" ref="BC62" si="478">+BB62+BC59+BC61</f>
        <v>-2834386.5107599501</v>
      </c>
      <c r="BD62" s="64">
        <f t="shared" ref="BD62" si="479">+BC62+BD59+BD61</f>
        <v>-2928959.6884661485</v>
      </c>
      <c r="BE62" s="64">
        <f t="shared" ref="BE62" si="480">+BD62+BE59+BE61</f>
        <v>-2983524.050383728</v>
      </c>
      <c r="BF62" s="64">
        <f t="shared" ref="BF62" si="481">+BE62+BF59+BF61</f>
        <v>-3068980.1555996989</v>
      </c>
      <c r="BG62" s="64">
        <f t="shared" ref="BG62" si="482">+BF62+BG59+BG61</f>
        <v>-3155986.8839242053</v>
      </c>
      <c r="BH62" s="64">
        <f t="shared" ref="BH62" si="483">+BG62+BH59+BH61</f>
        <v>-3242350.0631029215</v>
      </c>
      <c r="BI62" s="64">
        <f t="shared" ref="BI62:BJ62" si="484">+BH62+BI59+BI61</f>
        <v>-3328209.6042393846</v>
      </c>
      <c r="BJ62" s="64">
        <f t="shared" si="484"/>
        <v>-3413724.5172798922</v>
      </c>
      <c r="BK62" s="64">
        <f t="shared" ref="BK62" si="485">+BJ62+BK59+BK61</f>
        <v>-3474155.6809308082</v>
      </c>
      <c r="BL62" s="64">
        <f t="shared" ref="BL62" si="486">+BK62+BL59+BL61</f>
        <v>-3534362.5987009923</v>
      </c>
      <c r="BM62" s="64">
        <f t="shared" ref="BM62" si="487">+BL62+BM59+BM61</f>
        <v>-3594396.8996313801</v>
      </c>
      <c r="BN62" s="64">
        <f t="shared" ref="BN62" si="488">+BM62+BN59+BN61</f>
        <v>-3654311.4602940218</v>
      </c>
      <c r="BO62" s="64">
        <f t="shared" ref="BO62" si="489">+BN62+BO59+BO61</f>
        <v>-3714148.1159779546</v>
      </c>
      <c r="BP62" s="64">
        <f t="shared" ref="BP62" si="490">+BO62+BP59+BP61</f>
        <v>-3773931.2558190967</v>
      </c>
      <c r="BQ62" s="64">
        <f t="shared" ref="BQ62" si="491">+BP62+BQ59+BQ61</f>
        <v>-3834279.7927212189</v>
      </c>
      <c r="BR62" s="64">
        <f t="shared" ref="BR62" si="492">+BQ62+BR59+BR61</f>
        <v>-3898792.2722816649</v>
      </c>
      <c r="BS62" s="64">
        <f t="shared" ref="BS62" si="493">+BR62+BS59+BS61</f>
        <v>-3963289.852726765</v>
      </c>
      <c r="BT62" s="64">
        <f t="shared" ref="BT62" si="494">+BS62+BT59+BT61</f>
        <v>-4027778.7472859155</v>
      </c>
      <c r="BU62" s="64">
        <f t="shared" ref="BU62" si="495">+BT62+BU59+BU61</f>
        <v>-4092262.5781474588</v>
      </c>
      <c r="BV62" s="64">
        <f t="shared" ref="BV62" si="496">+BU62+BV59+BV61</f>
        <v>-4156743.4569746782</v>
      </c>
      <c r="BW62" s="64">
        <f t="shared" ref="BW62" si="497">+BV62+BW59+BW61</f>
        <v>-4205418.4374035448</v>
      </c>
      <c r="BX62" s="64">
        <f t="shared" ref="BX62" si="498">+BW62+BX59+BX61</f>
        <v>-4254092.4145373302</v>
      </c>
      <c r="BY62" s="64">
        <f t="shared" ref="BY62" si="499">+BX62+BY59+BY61</f>
        <v>-4302765.8067701701</v>
      </c>
      <c r="BZ62" s="64">
        <f t="shared" ref="BZ62" si="500">+BY62+BZ59+BZ61</f>
        <v>-4351438.8580174688</v>
      </c>
      <c r="CA62" s="64">
        <f t="shared" ref="CA62" si="501">+BZ62+CA59+CA61</f>
        <v>-4400111.7104770243</v>
      </c>
      <c r="CB62" s="64">
        <f t="shared" ref="CB62" si="502">+CA62+CB59+CB61</f>
        <v>-4448784.4470473053</v>
      </c>
      <c r="CC62" s="64">
        <f t="shared" ref="CC62" si="503">+CB62+CC59+CC61</f>
        <v>-4497457.11605646</v>
      </c>
      <c r="CD62" s="64">
        <f t="shared" ref="CD62" si="504">+CC62+CD59+CD61</f>
        <v>-4546129.74567883</v>
      </c>
      <c r="CE62" s="64">
        <f t="shared" ref="CE62" si="505">+CD62+CE59+CE61</f>
        <v>-4594802.352339494</v>
      </c>
      <c r="CF62" s="64">
        <f t="shared" ref="CF62" si="506">+CE62+CF59+CF61</f>
        <v>-4643474.9456139421</v>
      </c>
      <c r="CG62" s="64">
        <f t="shared" ref="CG62" si="507">+CF62+CG59+CG61</f>
        <v>-4692147.5310844956</v>
      </c>
      <c r="CH62" s="64">
        <f t="shared" ref="CH62" si="508">+CG62+CH59+CH61</f>
        <v>-4740820.1120055337</v>
      </c>
      <c r="CI62" s="64">
        <f t="shared" ref="CI62" si="509">+CH62+CI59+CI61</f>
        <v>-4764637.1327049946</v>
      </c>
      <c r="CJ62" s="64">
        <f t="shared" ref="CJ62" si="510">+CI62+CJ59+CJ61</f>
        <v>-4788454.1515888553</v>
      </c>
      <c r="CK62" s="64">
        <f t="shared" ref="CK62" si="511">+CJ62+CK59+CK61</f>
        <v>-4812271.1694142567</v>
      </c>
      <c r="CL62" s="64">
        <f t="shared" ref="CL62" si="512">+CK62+CL59+CL61</f>
        <v>-4836088.1866225982</v>
      </c>
      <c r="CM62" s="64">
        <f t="shared" ref="CM62" si="513">+CL62+CM59+CM61</f>
        <v>-4859905.2034712052</v>
      </c>
      <c r="CN62" s="64">
        <f t="shared" ref="CN62" si="514">+CM62+CN59+CN61</f>
        <v>-4883722.2201100951</v>
      </c>
      <c r="CO62" s="64">
        <f t="shared" ref="CO62" si="515">+CN62+CO59+CO61</f>
        <v>-4907539.2366267238</v>
      </c>
      <c r="CP62" s="64">
        <f t="shared" ref="CP62" si="516">+CO62+CP59+CP61</f>
        <v>-4931356.2530720765</v>
      </c>
      <c r="CQ62" s="64">
        <f t="shared" ref="CQ62" si="517">+CP62+CQ59+CQ61</f>
        <v>-4955173.2694758764</v>
      </c>
      <c r="CR62" s="64">
        <f t="shared" ref="CR62" si="518">+CQ62+CR59+CR61</f>
        <v>-4978990.2858554525</v>
      </c>
      <c r="CS62" s="64">
        <f t="shared" ref="CS62" si="519">+CR62+CS59+CS61</f>
        <v>-5002807.3022209071</v>
      </c>
      <c r="CT62" s="64">
        <f t="shared" ref="CT62" si="520">+CS62+CT59+CT61</f>
        <v>-5026624.3185781278</v>
      </c>
      <c r="CU62" s="57"/>
      <c r="CV62" s="64">
        <f>+CV59+CV61</f>
        <v>-5026624.3185781287</v>
      </c>
    </row>
    <row r="63" spans="1:101" ht="14.45" customHeight="1" thickTop="1">
      <c r="A63" s="74"/>
      <c r="CU63" s="57"/>
    </row>
    <row r="64" spans="1:101" ht="14.45" customHeight="1">
      <c r="B64" s="58">
        <f t="shared" ref="B64:AL64" si="521">B59-B36</f>
        <v>0</v>
      </c>
      <c r="C64" s="58">
        <f t="shared" si="521"/>
        <v>0</v>
      </c>
      <c r="D64" s="58">
        <f t="shared" si="521"/>
        <v>0</v>
      </c>
      <c r="E64" s="58">
        <f t="shared" si="521"/>
        <v>0</v>
      </c>
      <c r="F64" s="58">
        <f t="shared" si="521"/>
        <v>0</v>
      </c>
      <c r="G64" s="58">
        <f t="shared" si="521"/>
        <v>0</v>
      </c>
      <c r="H64" s="58">
        <f t="shared" si="521"/>
        <v>0</v>
      </c>
      <c r="I64" s="58">
        <f t="shared" si="521"/>
        <v>0</v>
      </c>
      <c r="J64" s="58">
        <f t="shared" si="521"/>
        <v>0</v>
      </c>
      <c r="K64" s="58">
        <f t="shared" si="521"/>
        <v>0</v>
      </c>
      <c r="L64" s="58">
        <f t="shared" si="521"/>
        <v>0</v>
      </c>
      <c r="M64" s="58">
        <f t="shared" si="521"/>
        <v>0</v>
      </c>
      <c r="N64" s="58">
        <f t="shared" si="521"/>
        <v>0</v>
      </c>
      <c r="O64" s="58">
        <f t="shared" si="521"/>
        <v>0</v>
      </c>
      <c r="P64" s="58">
        <f t="shared" si="521"/>
        <v>0</v>
      </c>
      <c r="Q64" s="58">
        <f t="shared" si="521"/>
        <v>0</v>
      </c>
      <c r="R64" s="58">
        <f t="shared" si="521"/>
        <v>0</v>
      </c>
      <c r="S64" s="58">
        <f t="shared" si="521"/>
        <v>0</v>
      </c>
      <c r="T64" s="58">
        <f t="shared" si="521"/>
        <v>0</v>
      </c>
      <c r="U64" s="58">
        <f t="shared" si="521"/>
        <v>0</v>
      </c>
      <c r="V64" s="58">
        <f t="shared" si="521"/>
        <v>0</v>
      </c>
      <c r="W64" s="58">
        <f t="shared" si="521"/>
        <v>0</v>
      </c>
      <c r="X64" s="58">
        <f t="shared" si="521"/>
        <v>0</v>
      </c>
      <c r="Y64" s="58">
        <f t="shared" si="521"/>
        <v>0</v>
      </c>
      <c r="Z64" s="58">
        <f t="shared" si="521"/>
        <v>0</v>
      </c>
      <c r="AA64" s="58">
        <f t="shared" si="521"/>
        <v>0</v>
      </c>
      <c r="AB64" s="58">
        <f t="shared" si="521"/>
        <v>0</v>
      </c>
      <c r="AC64" s="58">
        <f t="shared" si="521"/>
        <v>0</v>
      </c>
      <c r="AD64" s="58">
        <f t="shared" si="521"/>
        <v>0</v>
      </c>
      <c r="AE64" s="58">
        <f t="shared" si="521"/>
        <v>0</v>
      </c>
      <c r="AF64" s="58">
        <f t="shared" si="521"/>
        <v>0</v>
      </c>
      <c r="AG64" s="58">
        <f t="shared" si="521"/>
        <v>0</v>
      </c>
      <c r="AH64" s="58">
        <f t="shared" si="521"/>
        <v>0</v>
      </c>
      <c r="AI64" s="58">
        <f t="shared" si="521"/>
        <v>0</v>
      </c>
      <c r="AJ64" s="58">
        <f t="shared" si="521"/>
        <v>0</v>
      </c>
      <c r="AK64" s="58">
        <f t="shared" si="521"/>
        <v>0</v>
      </c>
      <c r="AL64" s="58">
        <f t="shared" si="521"/>
        <v>0</v>
      </c>
      <c r="AM64" s="58">
        <f t="shared" ref="AM64:AX64" si="522">AM59-AM36</f>
        <v>0</v>
      </c>
      <c r="AN64" s="58">
        <f t="shared" si="522"/>
        <v>0</v>
      </c>
      <c r="AO64" s="58">
        <f t="shared" si="522"/>
        <v>0</v>
      </c>
      <c r="AP64" s="58">
        <f t="shared" si="522"/>
        <v>0</v>
      </c>
      <c r="AQ64" s="58">
        <f t="shared" si="522"/>
        <v>0</v>
      </c>
      <c r="AR64" s="58">
        <f t="shared" si="522"/>
        <v>0</v>
      </c>
      <c r="AS64" s="58">
        <f t="shared" si="522"/>
        <v>0</v>
      </c>
      <c r="AT64" s="58">
        <f t="shared" si="522"/>
        <v>0</v>
      </c>
      <c r="AU64" s="58">
        <f t="shared" si="522"/>
        <v>0</v>
      </c>
      <c r="AV64" s="58">
        <f t="shared" si="522"/>
        <v>0</v>
      </c>
      <c r="AW64" s="58">
        <f t="shared" si="522"/>
        <v>0</v>
      </c>
      <c r="AX64" s="58">
        <f t="shared" si="522"/>
        <v>0</v>
      </c>
      <c r="AY64" s="58">
        <f t="shared" ref="AY64:BI64" si="523">AY59-AY36</f>
        <v>0</v>
      </c>
      <c r="AZ64" s="58">
        <f t="shared" si="523"/>
        <v>0</v>
      </c>
      <c r="BA64" s="58">
        <f t="shared" si="523"/>
        <v>0</v>
      </c>
      <c r="BB64" s="58">
        <f t="shared" si="523"/>
        <v>0</v>
      </c>
      <c r="BC64" s="58">
        <f t="shared" si="523"/>
        <v>0</v>
      </c>
      <c r="BD64" s="58">
        <f t="shared" si="523"/>
        <v>0</v>
      </c>
      <c r="BE64" s="58">
        <f t="shared" si="523"/>
        <v>0</v>
      </c>
      <c r="BF64" s="58">
        <f t="shared" si="523"/>
        <v>0</v>
      </c>
      <c r="BG64" s="58">
        <f t="shared" si="523"/>
        <v>0</v>
      </c>
      <c r="BH64" s="58">
        <f t="shared" si="523"/>
        <v>0</v>
      </c>
      <c r="BI64" s="58">
        <f t="shared" si="523"/>
        <v>0</v>
      </c>
      <c r="BJ64" s="58">
        <f t="shared" ref="BJ64:CT64" si="524">BJ59-BJ36</f>
        <v>0</v>
      </c>
      <c r="BK64" s="58">
        <f t="shared" si="524"/>
        <v>0</v>
      </c>
      <c r="BL64" s="58">
        <f t="shared" si="524"/>
        <v>0</v>
      </c>
      <c r="BM64" s="58">
        <f t="shared" si="524"/>
        <v>0</v>
      </c>
      <c r="BN64" s="58">
        <f t="shared" si="524"/>
        <v>0</v>
      </c>
      <c r="BO64" s="58">
        <f t="shared" si="524"/>
        <v>0</v>
      </c>
      <c r="BP64" s="58">
        <f t="shared" si="524"/>
        <v>0</v>
      </c>
      <c r="BQ64" s="58">
        <f t="shared" si="524"/>
        <v>0</v>
      </c>
      <c r="BR64" s="58">
        <f t="shared" si="524"/>
        <v>0</v>
      </c>
      <c r="BS64" s="58">
        <f t="shared" si="524"/>
        <v>0</v>
      </c>
      <c r="BT64" s="58">
        <f t="shared" si="524"/>
        <v>0</v>
      </c>
      <c r="BU64" s="58">
        <f t="shared" si="524"/>
        <v>0</v>
      </c>
      <c r="BV64" s="58">
        <f t="shared" si="524"/>
        <v>0</v>
      </c>
      <c r="BW64" s="58">
        <f t="shared" si="524"/>
        <v>0</v>
      </c>
      <c r="BX64" s="58">
        <f t="shared" si="524"/>
        <v>0</v>
      </c>
      <c r="BY64" s="58">
        <f t="shared" si="524"/>
        <v>0</v>
      </c>
      <c r="BZ64" s="58">
        <f t="shared" si="524"/>
        <v>0</v>
      </c>
      <c r="CA64" s="58">
        <f t="shared" si="524"/>
        <v>0</v>
      </c>
      <c r="CB64" s="58">
        <f t="shared" si="524"/>
        <v>0</v>
      </c>
      <c r="CC64" s="58">
        <f t="shared" si="524"/>
        <v>0</v>
      </c>
      <c r="CD64" s="58">
        <f t="shared" si="524"/>
        <v>0</v>
      </c>
      <c r="CE64" s="58">
        <f t="shared" si="524"/>
        <v>0</v>
      </c>
      <c r="CF64" s="58">
        <f t="shared" si="524"/>
        <v>0</v>
      </c>
      <c r="CG64" s="58">
        <f t="shared" si="524"/>
        <v>0</v>
      </c>
      <c r="CH64" s="58">
        <f t="shared" si="524"/>
        <v>0</v>
      </c>
      <c r="CI64" s="58">
        <f t="shared" si="524"/>
        <v>0</v>
      </c>
      <c r="CJ64" s="58">
        <f t="shared" si="524"/>
        <v>0</v>
      </c>
      <c r="CK64" s="58">
        <f t="shared" si="524"/>
        <v>0</v>
      </c>
      <c r="CL64" s="58">
        <f t="shared" si="524"/>
        <v>0</v>
      </c>
      <c r="CM64" s="58">
        <f t="shared" si="524"/>
        <v>0</v>
      </c>
      <c r="CN64" s="58">
        <f t="shared" si="524"/>
        <v>0</v>
      </c>
      <c r="CO64" s="58">
        <f t="shared" si="524"/>
        <v>0</v>
      </c>
      <c r="CP64" s="58">
        <f t="shared" si="524"/>
        <v>0</v>
      </c>
      <c r="CQ64" s="58">
        <f t="shared" si="524"/>
        <v>0</v>
      </c>
      <c r="CR64" s="58">
        <f t="shared" si="524"/>
        <v>0</v>
      </c>
      <c r="CS64" s="58">
        <f t="shared" si="524"/>
        <v>0</v>
      </c>
      <c r="CT64" s="58">
        <f t="shared" si="524"/>
        <v>0</v>
      </c>
      <c r="CU64" s="57"/>
      <c r="CV64" s="58">
        <f>CV59-CV36</f>
        <v>0</v>
      </c>
    </row>
    <row r="65" spans="1:29" ht="14.45" customHeight="1"/>
    <row r="66" spans="1:29" ht="14.45" customHeight="1">
      <c r="A66" s="74" t="s">
        <v>164</v>
      </c>
      <c r="B66" s="199">
        <f>+B52</f>
        <v>42339</v>
      </c>
      <c r="C66" s="199">
        <f t="shared" ref="C66:Z66" si="525">+C52</f>
        <v>42370</v>
      </c>
      <c r="D66" s="199">
        <f t="shared" si="525"/>
        <v>42401</v>
      </c>
      <c r="E66" s="199">
        <f t="shared" si="525"/>
        <v>42430</v>
      </c>
      <c r="F66" s="199">
        <f t="shared" si="525"/>
        <v>42461</v>
      </c>
      <c r="G66" s="199">
        <f t="shared" si="525"/>
        <v>42491</v>
      </c>
      <c r="H66" s="199">
        <f t="shared" si="525"/>
        <v>42522</v>
      </c>
      <c r="I66" s="199">
        <f t="shared" si="525"/>
        <v>42552</v>
      </c>
      <c r="J66" s="199">
        <f t="shared" si="525"/>
        <v>42583</v>
      </c>
      <c r="K66" s="199">
        <f t="shared" si="525"/>
        <v>42614</v>
      </c>
      <c r="L66" s="199">
        <f t="shared" si="525"/>
        <v>42644</v>
      </c>
      <c r="M66" s="199">
        <f t="shared" si="525"/>
        <v>42675</v>
      </c>
      <c r="N66" s="199">
        <f t="shared" si="525"/>
        <v>42705</v>
      </c>
      <c r="O66" s="199">
        <f t="shared" si="525"/>
        <v>42736</v>
      </c>
      <c r="P66" s="199">
        <f t="shared" si="525"/>
        <v>42767</v>
      </c>
      <c r="Q66" s="199">
        <f t="shared" si="525"/>
        <v>42795</v>
      </c>
      <c r="R66" s="199">
        <f t="shared" si="525"/>
        <v>42826</v>
      </c>
      <c r="S66" s="199">
        <f t="shared" si="525"/>
        <v>42856</v>
      </c>
      <c r="T66" s="199">
        <f t="shared" si="525"/>
        <v>42887</v>
      </c>
      <c r="U66" s="199">
        <f t="shared" si="525"/>
        <v>42917</v>
      </c>
      <c r="V66" s="199">
        <f t="shared" si="525"/>
        <v>42948</v>
      </c>
      <c r="W66" s="199">
        <f t="shared" si="525"/>
        <v>42979</v>
      </c>
      <c r="X66" s="199">
        <f t="shared" si="525"/>
        <v>43009</v>
      </c>
      <c r="Y66" s="199">
        <f t="shared" si="525"/>
        <v>43040</v>
      </c>
      <c r="Z66" s="199">
        <f t="shared" si="525"/>
        <v>43070</v>
      </c>
      <c r="AA66" s="200" t="s">
        <v>67</v>
      </c>
      <c r="AB66" s="200" t="s">
        <v>168</v>
      </c>
      <c r="AC66" s="200" t="s">
        <v>171</v>
      </c>
    </row>
    <row r="67" spans="1:29" ht="14.45" customHeight="1">
      <c r="A67" s="80" t="s">
        <v>165</v>
      </c>
      <c r="B67" s="58">
        <f>+B57</f>
        <v>-99.695754910714285</v>
      </c>
      <c r="C67" s="58">
        <f t="shared" ref="C67:Z67" si="526">+C57</f>
        <v>-2295.2776577258719</v>
      </c>
      <c r="D67" s="58">
        <f t="shared" si="526"/>
        <v>-2248.3880215487884</v>
      </c>
      <c r="E67" s="58">
        <f t="shared" si="526"/>
        <v>-2238.0917601842052</v>
      </c>
      <c r="F67" s="58">
        <f t="shared" si="526"/>
        <v>-2242.0061364539724</v>
      </c>
      <c r="G67" s="58">
        <f t="shared" si="526"/>
        <v>-647.96379330004333</v>
      </c>
      <c r="H67" s="58">
        <f t="shared" si="526"/>
        <v>-928.63069996074273</v>
      </c>
      <c r="I67" s="58">
        <f t="shared" si="526"/>
        <v>-1132.1161411568507</v>
      </c>
      <c r="J67" s="58">
        <f t="shared" si="526"/>
        <v>-1130.1625245656683</v>
      </c>
      <c r="K67" s="58">
        <f t="shared" si="526"/>
        <v>-1129.4768761831731</v>
      </c>
      <c r="L67" s="58">
        <f t="shared" si="526"/>
        <v>-1128.214986431572</v>
      </c>
      <c r="M67" s="58">
        <f t="shared" si="526"/>
        <v>-1107.7938262169964</v>
      </c>
      <c r="N67" s="58">
        <f t="shared" si="526"/>
        <v>-4212.029978875109</v>
      </c>
      <c r="O67" s="58">
        <f t="shared" si="526"/>
        <v>-2893.6960097821757</v>
      </c>
      <c r="P67" s="58">
        <f t="shared" si="526"/>
        <v>-2892.2804323899877</v>
      </c>
      <c r="Q67" s="58">
        <f t="shared" si="526"/>
        <v>-2892.3255647264696</v>
      </c>
      <c r="R67" s="58">
        <f t="shared" si="526"/>
        <v>-2894.8998347519464</v>
      </c>
      <c r="S67" s="58">
        <f t="shared" si="526"/>
        <v>-2868.3834072010823</v>
      </c>
      <c r="T67" s="58">
        <f t="shared" si="526"/>
        <v>-2836.9448125018944</v>
      </c>
      <c r="U67" s="58">
        <f t="shared" si="526"/>
        <v>-2834.8872341135834</v>
      </c>
      <c r="V67" s="58">
        <f t="shared" si="526"/>
        <v>-2869.8816203314436</v>
      </c>
      <c r="W67" s="58">
        <f t="shared" si="526"/>
        <v>-2742.8077974418611</v>
      </c>
      <c r="X67" s="58">
        <f t="shared" si="526"/>
        <v>-4229.7507624088776</v>
      </c>
      <c r="Y67" s="58">
        <f t="shared" si="526"/>
        <v>-4211.5170657131139</v>
      </c>
      <c r="Z67" s="58">
        <f t="shared" si="526"/>
        <v>-719.73234777568314</v>
      </c>
      <c r="AA67" s="58">
        <f>+SUM(B67:Z67)</f>
        <v>-55426.955046651827</v>
      </c>
      <c r="AB67" s="58">
        <f>+SUM(B57:Z57)</f>
        <v>-55426.955046651827</v>
      </c>
      <c r="AC67" s="58">
        <f>+AA67-AB67</f>
        <v>0</v>
      </c>
    </row>
    <row r="68" spans="1:29" ht="14.45" customHeight="1">
      <c r="A68" s="80" t="s">
        <v>162</v>
      </c>
      <c r="B68" s="142">
        <f t="shared" ref="B68:Z68" si="527">-B57*$AA$31</f>
        <v>20.936108531249999</v>
      </c>
      <c r="C68" s="142">
        <f t="shared" si="527"/>
        <v>482.00830812243311</v>
      </c>
      <c r="D68" s="142">
        <f t="shared" si="527"/>
        <v>472.16148452524556</v>
      </c>
      <c r="E68" s="142">
        <f t="shared" si="527"/>
        <v>469.99926963868307</v>
      </c>
      <c r="F68" s="142">
        <f t="shared" si="527"/>
        <v>470.82128865533417</v>
      </c>
      <c r="G68" s="142">
        <f t="shared" si="527"/>
        <v>136.0723965930091</v>
      </c>
      <c r="H68" s="142">
        <f t="shared" si="527"/>
        <v>195.01244699175598</v>
      </c>
      <c r="I68" s="142">
        <f t="shared" si="527"/>
        <v>237.74438964293864</v>
      </c>
      <c r="J68" s="142">
        <f t="shared" si="527"/>
        <v>237.33413015879032</v>
      </c>
      <c r="K68" s="142">
        <f t="shared" si="527"/>
        <v>237.19014399846634</v>
      </c>
      <c r="L68" s="142">
        <f t="shared" si="527"/>
        <v>236.92514715063012</v>
      </c>
      <c r="M68" s="142">
        <f t="shared" si="527"/>
        <v>232.63670350556924</v>
      </c>
      <c r="N68" s="142">
        <f t="shared" si="527"/>
        <v>884.52629556377281</v>
      </c>
      <c r="O68" s="142">
        <f t="shared" si="527"/>
        <v>607.67616205425691</v>
      </c>
      <c r="P68" s="142">
        <f t="shared" si="527"/>
        <v>607.37889080189734</v>
      </c>
      <c r="Q68" s="142">
        <f t="shared" si="527"/>
        <v>607.38836859255855</v>
      </c>
      <c r="R68" s="142">
        <f t="shared" si="527"/>
        <v>607.92896529790869</v>
      </c>
      <c r="S68" s="142">
        <f t="shared" si="527"/>
        <v>602.36051551222727</v>
      </c>
      <c r="T68" s="142">
        <f t="shared" si="527"/>
        <v>595.7584106253978</v>
      </c>
      <c r="U68" s="142">
        <f t="shared" si="527"/>
        <v>595.32631916385253</v>
      </c>
      <c r="V68" s="142">
        <f t="shared" si="527"/>
        <v>602.67514026960316</v>
      </c>
      <c r="W68" s="142">
        <f t="shared" si="527"/>
        <v>575.98963746279082</v>
      </c>
      <c r="X68" s="142">
        <f t="shared" si="527"/>
        <v>888.24766010586427</v>
      </c>
      <c r="Y68" s="142">
        <f t="shared" si="527"/>
        <v>884.41858379975383</v>
      </c>
      <c r="Z68" s="142">
        <f t="shared" si="527"/>
        <v>151.14379303289346</v>
      </c>
      <c r="AA68" s="58">
        <f>+SUM(B68:Z68)</f>
        <v>11639.660559796883</v>
      </c>
      <c r="AC68" s="58">
        <f t="shared" ref="AC68:AC69" si="528">+AA68-AB68</f>
        <v>11639.660559796883</v>
      </c>
    </row>
    <row r="69" spans="1:29" ht="14.45" customHeight="1">
      <c r="A69" s="80" t="s">
        <v>163</v>
      </c>
      <c r="B69" s="142">
        <f>B16*$AA$31</f>
        <v>-2475.8295187499998</v>
      </c>
      <c r="C69" s="142">
        <f t="shared" ref="C69:Z69" si="529">C16*$AA$31</f>
        <v>-27743.701289157874</v>
      </c>
      <c r="D69" s="142">
        <f t="shared" si="529"/>
        <v>-27564.668132845371</v>
      </c>
      <c r="E69" s="142">
        <f t="shared" si="529"/>
        <v>-27525.355134907877</v>
      </c>
      <c r="F69" s="142">
        <f t="shared" si="529"/>
        <v>-27540.30093521062</v>
      </c>
      <c r="G69" s="142">
        <f t="shared" si="529"/>
        <v>-21453.957443168347</v>
      </c>
      <c r="H69" s="142">
        <f t="shared" si="529"/>
        <v>-22525.594723145561</v>
      </c>
      <c r="I69" s="142">
        <f t="shared" si="529"/>
        <v>-23302.539134985247</v>
      </c>
      <c r="J69" s="142">
        <f t="shared" si="529"/>
        <v>-23295.079871637095</v>
      </c>
      <c r="K69" s="142">
        <f t="shared" si="529"/>
        <v>-23292.46194144939</v>
      </c>
      <c r="L69" s="142">
        <f t="shared" si="529"/>
        <v>-23287.643816943277</v>
      </c>
      <c r="M69" s="142">
        <f t="shared" si="529"/>
        <v>-23209.672114305802</v>
      </c>
      <c r="N69" s="142">
        <f t="shared" si="529"/>
        <v>-35062.21015172769</v>
      </c>
      <c r="O69" s="142">
        <f t="shared" si="529"/>
        <v>-18834.582942520581</v>
      </c>
      <c r="P69" s="142">
        <f t="shared" si="529"/>
        <v>-18829.1780106595</v>
      </c>
      <c r="Q69" s="142">
        <f t="shared" si="529"/>
        <v>-18829.350334126066</v>
      </c>
      <c r="R69" s="142">
        <f t="shared" si="529"/>
        <v>-18839.179365132433</v>
      </c>
      <c r="S69" s="142">
        <f t="shared" si="529"/>
        <v>-18737.934823574589</v>
      </c>
      <c r="T69" s="142">
        <f t="shared" si="529"/>
        <v>-18617.89655290496</v>
      </c>
      <c r="U69" s="142">
        <f t="shared" si="529"/>
        <v>-18610.040344513229</v>
      </c>
      <c r="V69" s="142">
        <f t="shared" si="529"/>
        <v>-18743.655273708693</v>
      </c>
      <c r="W69" s="142">
        <f t="shared" si="529"/>
        <v>-18258.464313584835</v>
      </c>
      <c r="X69" s="142">
        <f t="shared" si="529"/>
        <v>-23935.88290709526</v>
      </c>
      <c r="Y69" s="142">
        <f t="shared" si="529"/>
        <v>-23866.263337893255</v>
      </c>
      <c r="Z69" s="142">
        <f t="shared" si="529"/>
        <v>-10533.994414859428</v>
      </c>
      <c r="AA69" s="58">
        <f>+SUM(B69:Z69)</f>
        <v>-534915.43682880711</v>
      </c>
      <c r="AB69" s="58">
        <f>+SUM(B50:Z50)</f>
        <v>-872126.29378168343</v>
      </c>
      <c r="AC69" s="58">
        <f t="shared" si="528"/>
        <v>337210.85695287632</v>
      </c>
    </row>
    <row r="70" spans="1:29" ht="14.45" customHeight="1">
      <c r="A70" s="56" t="s">
        <v>166</v>
      </c>
      <c r="B70" s="198">
        <f>+SUM(B67:B69)</f>
        <v>-2554.5891651294642</v>
      </c>
      <c r="C70" s="198">
        <f t="shared" ref="C70:AA70" si="530">+SUM(C67:C69)</f>
        <v>-29556.970638761311</v>
      </c>
      <c r="D70" s="198">
        <f t="shared" si="530"/>
        <v>-29340.894669868914</v>
      </c>
      <c r="E70" s="198">
        <f t="shared" si="530"/>
        <v>-29293.447625453398</v>
      </c>
      <c r="F70" s="198">
        <f t="shared" si="530"/>
        <v>-29311.485783009259</v>
      </c>
      <c r="G70" s="198">
        <f t="shared" si="530"/>
        <v>-21965.84883987538</v>
      </c>
      <c r="H70" s="198">
        <f t="shared" si="530"/>
        <v>-23259.212976114548</v>
      </c>
      <c r="I70" s="198">
        <f t="shared" si="530"/>
        <v>-24196.910886499158</v>
      </c>
      <c r="J70" s="198">
        <f t="shared" si="530"/>
        <v>-24187.908266043974</v>
      </c>
      <c r="K70" s="198">
        <f t="shared" si="530"/>
        <v>-24184.748673634098</v>
      </c>
      <c r="L70" s="198">
        <f t="shared" si="530"/>
        <v>-24178.933656224217</v>
      </c>
      <c r="M70" s="198">
        <f t="shared" si="530"/>
        <v>-24084.829237017228</v>
      </c>
      <c r="N70" s="198">
        <f t="shared" si="530"/>
        <v>-38389.713835039023</v>
      </c>
      <c r="O70" s="198">
        <f t="shared" si="530"/>
        <v>-21120.6027902485</v>
      </c>
      <c r="P70" s="198">
        <f t="shared" si="530"/>
        <v>-21114.079552247589</v>
      </c>
      <c r="Q70" s="198">
        <f t="shared" si="530"/>
        <v>-21114.287530259979</v>
      </c>
      <c r="R70" s="198">
        <f t="shared" si="530"/>
        <v>-21126.150234586472</v>
      </c>
      <c r="S70" s="198">
        <f t="shared" si="530"/>
        <v>-21003.957715263445</v>
      </c>
      <c r="T70" s="198">
        <f t="shared" si="530"/>
        <v>-20859.082954781457</v>
      </c>
      <c r="U70" s="198">
        <f t="shared" si="530"/>
        <v>-20849.601259462961</v>
      </c>
      <c r="V70" s="198">
        <f t="shared" si="530"/>
        <v>-21010.861753770532</v>
      </c>
      <c r="W70" s="198">
        <f t="shared" si="530"/>
        <v>-20425.282473563904</v>
      </c>
      <c r="X70" s="198">
        <f t="shared" si="530"/>
        <v>-27277.386009398273</v>
      </c>
      <c r="Y70" s="198">
        <f t="shared" si="530"/>
        <v>-27193.361819806614</v>
      </c>
      <c r="Z70" s="198">
        <f t="shared" si="530"/>
        <v>-11102.582969602217</v>
      </c>
      <c r="AA70" s="198">
        <f t="shared" si="530"/>
        <v>-578702.73131566204</v>
      </c>
      <c r="AB70" s="198">
        <f t="shared" ref="AB70" si="531">+SUM(AB67:AB69)</f>
        <v>-927553.2488283352</v>
      </c>
      <c r="AC70" s="198">
        <f t="shared" ref="AC70" si="532">+SUM(AC67:AC69)</f>
        <v>348850.51751267322</v>
      </c>
    </row>
    <row r="71" spans="1:29" ht="14.45" customHeight="1">
      <c r="AA71" s="78"/>
      <c r="AB71" s="58"/>
    </row>
    <row r="72" spans="1:29" ht="14.45" customHeight="1">
      <c r="A72" s="56" t="s">
        <v>167</v>
      </c>
      <c r="B72" s="142">
        <f>+B70-B59</f>
        <v>1636.5956068124997</v>
      </c>
      <c r="C72" s="142">
        <f t="shared" ref="C72:Z72" si="533">+C70-C59</f>
        <v>18174.461987356961</v>
      </c>
      <c r="D72" s="142">
        <f t="shared" si="533"/>
        <v>18061.671098880088</v>
      </c>
      <c r="E72" s="142">
        <f t="shared" si="533"/>
        <v>18036.903910179459</v>
      </c>
      <c r="F72" s="142">
        <f t="shared" si="533"/>
        <v>18046.319764370193</v>
      </c>
      <c r="G72" s="142">
        <f t="shared" si="533"/>
        <v>14211.923364383558</v>
      </c>
      <c r="H72" s="142">
        <f t="shared" si="533"/>
        <v>14887.054850769207</v>
      </c>
      <c r="I72" s="142">
        <f t="shared" si="533"/>
        <v>15376.52983022821</v>
      </c>
      <c r="J72" s="142">
        <f t="shared" si="533"/>
        <v>15371.83049431887</v>
      </c>
      <c r="K72" s="142">
        <f t="shared" si="533"/>
        <v>15370.181198300608</v>
      </c>
      <c r="L72" s="142">
        <f t="shared" si="533"/>
        <v>15367.145779861763</v>
      </c>
      <c r="M72" s="142">
        <f t="shared" si="533"/>
        <v>15318.023607200164</v>
      </c>
      <c r="N72" s="142">
        <f t="shared" si="533"/>
        <v>22785.122570775944</v>
      </c>
      <c r="O72" s="142">
        <f t="shared" si="533"/>
        <v>12151.271186977545</v>
      </c>
      <c r="P72" s="142">
        <f t="shared" si="533"/>
        <v>12147.86607990507</v>
      </c>
      <c r="Q72" s="142">
        <f t="shared" si="533"/>
        <v>12147.974643688998</v>
      </c>
      <c r="R72" s="142">
        <f t="shared" si="533"/>
        <v>12154.166933223009</v>
      </c>
      <c r="S72" s="142">
        <f t="shared" si="533"/>
        <v>12090.382872041569</v>
      </c>
      <c r="T72" s="142">
        <f t="shared" si="533"/>
        <v>12014.758761519704</v>
      </c>
      <c r="U72" s="142">
        <f t="shared" si="533"/>
        <v>12009.809350232917</v>
      </c>
      <c r="V72" s="142">
        <f t="shared" si="533"/>
        <v>12093.986755626061</v>
      </c>
      <c r="W72" s="142">
        <f t="shared" si="533"/>
        <v>11788.316450748029</v>
      </c>
      <c r="X72" s="142">
        <f t="shared" si="533"/>
        <v>15365.090164659596</v>
      </c>
      <c r="Y72" s="142">
        <f t="shared" si="533"/>
        <v>15321.229836062335</v>
      </c>
      <c r="Z72" s="142">
        <f t="shared" si="533"/>
        <v>6921.9004145510171</v>
      </c>
      <c r="AA72" s="201">
        <f>+SUM(B72:Z72)</f>
        <v>348850.5175126734</v>
      </c>
      <c r="AB72" s="78"/>
    </row>
    <row r="73" spans="1:29" ht="14.45" customHeight="1">
      <c r="A73" s="56" t="s">
        <v>170</v>
      </c>
      <c r="B73" s="142">
        <f>(+B72/0.74655)*0.25345</f>
        <v>555.61604252444988</v>
      </c>
      <c r="C73" s="142">
        <f t="shared" ref="C73:Z73" si="534">(+C72/0.74655)*0.25345</f>
        <v>6170.1391610684095</v>
      </c>
      <c r="D73" s="142">
        <f t="shared" si="534"/>
        <v>6131.8472172140619</v>
      </c>
      <c r="E73" s="142">
        <f t="shared" si="534"/>
        <v>6123.4388802290314</v>
      </c>
      <c r="F73" s="142">
        <f t="shared" si="534"/>
        <v>6126.6355157452617</v>
      </c>
      <c r="G73" s="142">
        <f t="shared" si="534"/>
        <v>4824.8770701265985</v>
      </c>
      <c r="H73" s="142">
        <f t="shared" si="534"/>
        <v>5054.0808411056942</v>
      </c>
      <c r="I73" s="142">
        <f t="shared" si="534"/>
        <v>5220.2551543384088</v>
      </c>
      <c r="J73" s="142">
        <f t="shared" si="534"/>
        <v>5218.6597532450842</v>
      </c>
      <c r="K73" s="142">
        <f t="shared" si="534"/>
        <v>5218.0998254762426</v>
      </c>
      <c r="L73" s="142">
        <f t="shared" si="534"/>
        <v>5217.0693160618366</v>
      </c>
      <c r="M73" s="142">
        <f t="shared" si="534"/>
        <v>5200.3925835441451</v>
      </c>
      <c r="N73" s="142">
        <f t="shared" si="534"/>
        <v>7735.4354236999034</v>
      </c>
      <c r="O73" s="142">
        <f t="shared" si="534"/>
        <v>4125.2959377663365</v>
      </c>
      <c r="P73" s="142">
        <f t="shared" si="534"/>
        <v>4124.139920905418</v>
      </c>
      <c r="Q73" s="142">
        <f t="shared" si="534"/>
        <v>4124.1767777683699</v>
      </c>
      <c r="R73" s="142">
        <f t="shared" si="534"/>
        <v>4126.2790291680012</v>
      </c>
      <c r="S73" s="142">
        <f t="shared" si="534"/>
        <v>4104.6246586550615</v>
      </c>
      <c r="T73" s="142">
        <f t="shared" si="534"/>
        <v>4078.95065046838</v>
      </c>
      <c r="U73" s="142">
        <f t="shared" si="534"/>
        <v>4077.2703500321918</v>
      </c>
      <c r="V73" s="142">
        <f t="shared" si="534"/>
        <v>4105.8481591499904</v>
      </c>
      <c r="W73" s="142">
        <f t="shared" si="534"/>
        <v>4002.0746158222328</v>
      </c>
      <c r="X73" s="142">
        <f t="shared" si="534"/>
        <v>5216.3714449574372</v>
      </c>
      <c r="Y73" s="142">
        <f t="shared" si="534"/>
        <v>5201.4810822449917</v>
      </c>
      <c r="Z73" s="142">
        <f t="shared" si="534"/>
        <v>2349.9506530948429</v>
      </c>
      <c r="AA73" s="201">
        <f>+SUM(B73:Z73)</f>
        <v>118433.01006441237</v>
      </c>
    </row>
    <row r="74" spans="1:29" ht="14.45" customHeight="1">
      <c r="AA74" s="78"/>
    </row>
    <row r="75" spans="1:29" ht="14.45" customHeight="1">
      <c r="Z75" s="58"/>
      <c r="AA75" s="142"/>
    </row>
    <row r="76" spans="1:29">
      <c r="Z76" s="142"/>
    </row>
    <row r="77" spans="1:29">
      <c r="Z77" s="142"/>
    </row>
    <row r="78" spans="1:29">
      <c r="Z78" s="78"/>
    </row>
    <row r="79" spans="1:29">
      <c r="Z79" s="78"/>
    </row>
    <row r="80" spans="1:29">
      <c r="Z80" s="142"/>
    </row>
    <row r="81" spans="26:26">
      <c r="Z81" s="142"/>
    </row>
    <row r="82" spans="26:26">
      <c r="Z82" s="78"/>
    </row>
    <row r="83" spans="26:26">
      <c r="Z83" s="78"/>
    </row>
    <row r="84" spans="26:26">
      <c r="Z84" s="78"/>
    </row>
  </sheetData>
  <printOptions gridLines="1"/>
  <pageMargins left="0.2" right="0" top="0.25" bottom="0.25" header="0.3" footer="0"/>
  <pageSetup scale="63" orientation="landscape" r:id="rId1"/>
  <headerFooter>
    <oddFooter>&amp;L&amp;Z&amp;F&amp;R&amp;A</oddFooter>
  </headerFooter>
  <colBreaks count="1" manualBreakCount="1">
    <brk id="14" min="7" max="6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W126"/>
  <sheetViews>
    <sheetView zoomScaleNormal="100" workbookViewId="0">
      <pane xSplit="2" ySplit="19" topLeftCell="CM20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2.75"/>
  <cols>
    <col min="1" max="1" width="28.140625" style="120" customWidth="1"/>
    <col min="2" max="2" width="12" style="120" customWidth="1"/>
    <col min="3" max="3" width="8.85546875" style="120" bestFit="1" customWidth="1"/>
    <col min="4" max="4" width="12" style="120" customWidth="1"/>
    <col min="5" max="5" width="12.28515625" style="120" customWidth="1"/>
    <col min="6" max="6" width="12.85546875" style="120" customWidth="1"/>
    <col min="7" max="9" width="11.28515625" style="120" bestFit="1" customWidth="1"/>
    <col min="10" max="11" width="9" style="120"/>
    <col min="12" max="12" width="11.28515625" style="120" bestFit="1" customWidth="1"/>
    <col min="13" max="24" width="9" style="120"/>
    <col min="25" max="27" width="10.140625" style="120" bestFit="1" customWidth="1"/>
    <col min="28" max="39" width="10.140625" style="120" customWidth="1"/>
    <col min="40" max="41" width="10" style="120" bestFit="1" customWidth="1"/>
    <col min="42" max="51" width="11" style="120" bestFit="1" customWidth="1"/>
    <col min="52" max="62" width="11" style="120" customWidth="1"/>
    <col min="63" max="63" width="10" style="120" bestFit="1" customWidth="1"/>
    <col min="64" max="99" width="10" style="120" customWidth="1"/>
    <col min="100" max="100" width="13.85546875" style="120" bestFit="1" customWidth="1"/>
    <col min="101" max="101" width="14.85546875" style="120" bestFit="1" customWidth="1"/>
    <col min="102" max="16384" width="9" style="120"/>
  </cols>
  <sheetData>
    <row r="1" spans="1:13" ht="15">
      <c r="A1" s="368" t="s">
        <v>293</v>
      </c>
    </row>
    <row r="2" spans="1:13" ht="15">
      <c r="A2" s="368" t="s">
        <v>288</v>
      </c>
    </row>
    <row r="8" spans="1:13">
      <c r="A8" s="119" t="s">
        <v>100</v>
      </c>
      <c r="B8" s="119"/>
    </row>
    <row r="9" spans="1:13">
      <c r="A9" s="119" t="str">
        <f>+'&lt;1&gt; Deferred Tax Calculation'!A10</f>
        <v>2015 - 2023</v>
      </c>
      <c r="B9" s="119"/>
    </row>
    <row r="10" spans="1:13">
      <c r="A10" s="121"/>
      <c r="B10" s="121"/>
      <c r="C10" s="122"/>
      <c r="D10" s="122"/>
      <c r="E10" s="122"/>
      <c r="F10" s="121"/>
    </row>
    <row r="11" spans="1:13">
      <c r="A11" s="121"/>
      <c r="B11" s="121"/>
      <c r="C11" s="121"/>
      <c r="D11" s="121"/>
      <c r="E11" s="121"/>
      <c r="G11" s="121"/>
    </row>
    <row r="12" spans="1:13">
      <c r="A12" s="121"/>
      <c r="B12" s="121"/>
      <c r="C12" s="123">
        <v>2015</v>
      </c>
      <c r="D12" s="123">
        <f>+C12+1</f>
        <v>2016</v>
      </c>
      <c r="E12" s="123">
        <f>+D12+1</f>
        <v>2017</v>
      </c>
      <c r="F12" s="123">
        <f>+E12+1</f>
        <v>2018</v>
      </c>
      <c r="G12" s="123">
        <f>+F12+1</f>
        <v>2019</v>
      </c>
      <c r="H12" s="123">
        <f>+G12+1</f>
        <v>2020</v>
      </c>
      <c r="I12" s="123">
        <f t="shared" ref="I12:K12" si="0">+H12+1</f>
        <v>2021</v>
      </c>
      <c r="J12" s="123">
        <f t="shared" si="0"/>
        <v>2022</v>
      </c>
      <c r="K12" s="123">
        <f t="shared" si="0"/>
        <v>2023</v>
      </c>
      <c r="L12" s="123" t="s">
        <v>67</v>
      </c>
    </row>
    <row r="13" spans="1:13">
      <c r="A13" s="120" t="s">
        <v>101</v>
      </c>
      <c r="C13" s="124">
        <f>+'&lt;3&gt; Tax Basis'!B65</f>
        <v>0</v>
      </c>
      <c r="D13" s="124">
        <f>+'&lt;3&gt; Tax Basis'!C65</f>
        <v>1614805.2499999998</v>
      </c>
      <c r="E13" s="124">
        <f>+'&lt;3&gt; Tax Basis'!D65</f>
        <v>1705706.6300000001</v>
      </c>
      <c r="F13" s="124">
        <f>+'&lt;3&gt; Tax Basis'!E65</f>
        <v>14891185.4</v>
      </c>
      <c r="G13" s="124">
        <f>+'&lt;3&gt; Tax Basis'!F65</f>
        <v>6868900.7800000086</v>
      </c>
      <c r="H13" s="124">
        <f>+'&lt;3&gt; Tax Basis'!G65</f>
        <v>3353412.6149069928</v>
      </c>
      <c r="I13" s="124">
        <f>+'&lt;3&gt; Tax Basis'!H65</f>
        <v>1434245.2684830576</v>
      </c>
      <c r="J13" s="124">
        <f>+'&lt;3&gt; Tax Basis'!I65</f>
        <v>5006.8384324796498</v>
      </c>
      <c r="K13" s="124">
        <f>+'&lt;3&gt; Tax Basis'!J65</f>
        <v>7.716267216950655</v>
      </c>
      <c r="L13" s="125">
        <f>+SUM(C13:K13)</f>
        <v>29873270.498089757</v>
      </c>
      <c r="M13" s="133">
        <f>+L13-'&lt;3&gt; Tax Basis'!E13</f>
        <v>0</v>
      </c>
    </row>
    <row r="14" spans="1:13">
      <c r="A14" s="121" t="s">
        <v>102</v>
      </c>
      <c r="B14" s="121"/>
      <c r="C14" s="126">
        <v>0.3</v>
      </c>
      <c r="D14" s="126">
        <v>0.3</v>
      </c>
      <c r="E14" s="126">
        <v>0.3</v>
      </c>
      <c r="F14" s="126">
        <v>0.3</v>
      </c>
      <c r="G14" s="126">
        <v>0.3</v>
      </c>
      <c r="H14" s="126">
        <v>0.3</v>
      </c>
      <c r="I14" s="126">
        <v>0.3</v>
      </c>
      <c r="J14" s="126">
        <v>0.3</v>
      </c>
      <c r="K14" s="126">
        <v>0.3</v>
      </c>
      <c r="L14" s="126">
        <v>0.3</v>
      </c>
    </row>
    <row r="15" spans="1:13">
      <c r="A15" s="121" t="s">
        <v>103</v>
      </c>
      <c r="B15" s="121"/>
      <c r="C15" s="127">
        <f>-+C13*C14</f>
        <v>0</v>
      </c>
      <c r="D15" s="127">
        <f t="shared" ref="D15:E15" si="1">-+D13*D14</f>
        <v>-484441.5749999999</v>
      </c>
      <c r="E15" s="127">
        <f t="shared" si="1"/>
        <v>-511711.989</v>
      </c>
      <c r="F15" s="127">
        <f t="shared" ref="F15:G15" si="2">-+F13*F14</f>
        <v>-4467355.62</v>
      </c>
      <c r="G15" s="127">
        <f t="shared" si="2"/>
        <v>-2060670.2340000025</v>
      </c>
      <c r="H15" s="127">
        <f t="shared" ref="H15:K15" si="3">-+H13*H14</f>
        <v>-1006023.7844720978</v>
      </c>
      <c r="I15" s="127">
        <f t="shared" si="3"/>
        <v>-430273.58054491726</v>
      </c>
      <c r="J15" s="127">
        <f t="shared" si="3"/>
        <v>-1502.0515297438949</v>
      </c>
      <c r="K15" s="127">
        <f t="shared" si="3"/>
        <v>-2.3148801650851962</v>
      </c>
      <c r="L15" s="127">
        <f>-+L13*L14</f>
        <v>-8961981.1494269259</v>
      </c>
    </row>
    <row r="16" spans="1:13">
      <c r="A16" s="121"/>
      <c r="B16" s="121"/>
      <c r="C16" s="121"/>
      <c r="D16" s="121"/>
      <c r="E16" s="121"/>
      <c r="L16" s="128">
        <f>+L15-'&lt;5&gt; Book Additions Summary'!CW44</f>
        <v>0</v>
      </c>
    </row>
    <row r="17" spans="1:101">
      <c r="C17" s="121"/>
      <c r="D17" s="121"/>
      <c r="E17" s="121"/>
      <c r="F17" s="121"/>
    </row>
    <row r="18" spans="1:101">
      <c r="C18" s="121"/>
      <c r="D18" s="121"/>
      <c r="E18" s="121"/>
      <c r="F18" s="121"/>
    </row>
    <row r="19" spans="1:101">
      <c r="A19" s="141" t="s">
        <v>106</v>
      </c>
      <c r="B19" s="137"/>
      <c r="C19" s="196">
        <f>+'&lt;1&gt; Deferred Tax Calculation'!B12</f>
        <v>42339</v>
      </c>
      <c r="D19" s="196">
        <f>+EOMONTH(C19,1)</f>
        <v>42400</v>
      </c>
      <c r="E19" s="196">
        <f t="shared" ref="E19:X19" si="4">+EOMONTH(D19,1)</f>
        <v>42429</v>
      </c>
      <c r="F19" s="196">
        <f t="shared" si="4"/>
        <v>42460</v>
      </c>
      <c r="G19" s="196">
        <f t="shared" si="4"/>
        <v>42490</v>
      </c>
      <c r="H19" s="196">
        <f t="shared" si="4"/>
        <v>42521</v>
      </c>
      <c r="I19" s="196">
        <f t="shared" si="4"/>
        <v>42551</v>
      </c>
      <c r="J19" s="196">
        <f t="shared" si="4"/>
        <v>42582</v>
      </c>
      <c r="K19" s="196">
        <f t="shared" si="4"/>
        <v>42613</v>
      </c>
      <c r="L19" s="196">
        <f t="shared" si="4"/>
        <v>42643</v>
      </c>
      <c r="M19" s="196">
        <f t="shared" si="4"/>
        <v>42674</v>
      </c>
      <c r="N19" s="196">
        <f t="shared" si="4"/>
        <v>42704</v>
      </c>
      <c r="O19" s="196">
        <f t="shared" si="4"/>
        <v>42735</v>
      </c>
      <c r="P19" s="196">
        <f t="shared" si="4"/>
        <v>42766</v>
      </c>
      <c r="Q19" s="196">
        <f t="shared" si="4"/>
        <v>42794</v>
      </c>
      <c r="R19" s="196">
        <f t="shared" si="4"/>
        <v>42825</v>
      </c>
      <c r="S19" s="196">
        <f t="shared" si="4"/>
        <v>42855</v>
      </c>
      <c r="T19" s="196">
        <f t="shared" si="4"/>
        <v>42886</v>
      </c>
      <c r="U19" s="196">
        <f t="shared" si="4"/>
        <v>42916</v>
      </c>
      <c r="V19" s="196">
        <f t="shared" si="4"/>
        <v>42947</v>
      </c>
      <c r="W19" s="196">
        <f t="shared" si="4"/>
        <v>42978</v>
      </c>
      <c r="X19" s="196">
        <f t="shared" si="4"/>
        <v>43008</v>
      </c>
      <c r="Y19" s="196">
        <f t="shared" ref="Y19" si="5">+EOMONTH(X19,1)</f>
        <v>43039</v>
      </c>
      <c r="Z19" s="196">
        <f t="shared" ref="Z19" si="6">+EOMONTH(Y19,1)</f>
        <v>43069</v>
      </c>
      <c r="AA19" s="196">
        <f t="shared" ref="AA19" si="7">+EOMONTH(Z19,1)</f>
        <v>43100</v>
      </c>
      <c r="AB19" s="196">
        <f t="shared" ref="AB19" si="8">+EOMONTH(AA19,1)</f>
        <v>43131</v>
      </c>
      <c r="AC19" s="196">
        <f t="shared" ref="AC19" si="9">+EOMONTH(AB19,1)</f>
        <v>43159</v>
      </c>
      <c r="AD19" s="196">
        <f t="shared" ref="AD19" si="10">+EOMONTH(AC19,1)</f>
        <v>43190</v>
      </c>
      <c r="AE19" s="196">
        <f t="shared" ref="AE19" si="11">+EOMONTH(AD19,1)</f>
        <v>43220</v>
      </c>
      <c r="AF19" s="196">
        <f t="shared" ref="AF19" si="12">+EOMONTH(AE19,1)</f>
        <v>43251</v>
      </c>
      <c r="AG19" s="196">
        <f t="shared" ref="AG19" si="13">+EOMONTH(AF19,1)</f>
        <v>43281</v>
      </c>
      <c r="AH19" s="196">
        <f t="shared" ref="AH19" si="14">+EOMONTH(AG19,1)</f>
        <v>43312</v>
      </c>
      <c r="AI19" s="196">
        <f t="shared" ref="AI19" si="15">+EOMONTH(AH19,1)</f>
        <v>43343</v>
      </c>
      <c r="AJ19" s="196">
        <f t="shared" ref="AJ19" si="16">+EOMONTH(AI19,1)</f>
        <v>43373</v>
      </c>
      <c r="AK19" s="196">
        <f t="shared" ref="AK19" si="17">+EOMONTH(AJ19,1)</f>
        <v>43404</v>
      </c>
      <c r="AL19" s="196">
        <f t="shared" ref="AL19" si="18">+EOMONTH(AK19,1)</f>
        <v>43434</v>
      </c>
      <c r="AM19" s="196">
        <f t="shared" ref="AM19" si="19">+EOMONTH(AL19,1)</f>
        <v>43465</v>
      </c>
      <c r="AN19" s="196">
        <f t="shared" ref="AN19" si="20">+EOMONTH(AM19,1)</f>
        <v>43496</v>
      </c>
      <c r="AO19" s="196">
        <f t="shared" ref="AO19" si="21">+EOMONTH(AN19,1)</f>
        <v>43524</v>
      </c>
      <c r="AP19" s="196">
        <f t="shared" ref="AP19" si="22">+EOMONTH(AO19,1)</f>
        <v>43555</v>
      </c>
      <c r="AQ19" s="196">
        <f t="shared" ref="AQ19" si="23">+EOMONTH(AP19,1)</f>
        <v>43585</v>
      </c>
      <c r="AR19" s="196">
        <f t="shared" ref="AR19" si="24">+EOMONTH(AQ19,1)</f>
        <v>43616</v>
      </c>
      <c r="AS19" s="196">
        <f t="shared" ref="AS19" si="25">+EOMONTH(AR19,1)</f>
        <v>43646</v>
      </c>
      <c r="AT19" s="196">
        <f t="shared" ref="AT19" si="26">+EOMONTH(AS19,1)</f>
        <v>43677</v>
      </c>
      <c r="AU19" s="196">
        <f t="shared" ref="AU19" si="27">+EOMONTH(AT19,1)</f>
        <v>43708</v>
      </c>
      <c r="AV19" s="196">
        <f t="shared" ref="AV19" si="28">+EOMONTH(AU19,1)</f>
        <v>43738</v>
      </c>
      <c r="AW19" s="196">
        <f t="shared" ref="AW19" si="29">+EOMONTH(AV19,1)</f>
        <v>43769</v>
      </c>
      <c r="AX19" s="196">
        <f t="shared" ref="AX19" si="30">+EOMONTH(AW19,1)</f>
        <v>43799</v>
      </c>
      <c r="AY19" s="196">
        <f t="shared" ref="AY19:BK19" si="31">+EOMONTH(AX19,1)</f>
        <v>43830</v>
      </c>
      <c r="AZ19" s="196">
        <f t="shared" si="31"/>
        <v>43861</v>
      </c>
      <c r="BA19" s="196">
        <f t="shared" si="31"/>
        <v>43890</v>
      </c>
      <c r="BB19" s="196">
        <f t="shared" si="31"/>
        <v>43921</v>
      </c>
      <c r="BC19" s="196">
        <f t="shared" si="31"/>
        <v>43951</v>
      </c>
      <c r="BD19" s="196">
        <f t="shared" si="31"/>
        <v>43982</v>
      </c>
      <c r="BE19" s="196">
        <f t="shared" si="31"/>
        <v>44012</v>
      </c>
      <c r="BF19" s="196">
        <f t="shared" si="31"/>
        <v>44043</v>
      </c>
      <c r="BG19" s="196">
        <f t="shared" si="31"/>
        <v>44074</v>
      </c>
      <c r="BH19" s="196">
        <f t="shared" si="31"/>
        <v>44104</v>
      </c>
      <c r="BI19" s="196">
        <f t="shared" si="31"/>
        <v>44135</v>
      </c>
      <c r="BJ19" s="196">
        <f t="shared" si="31"/>
        <v>44165</v>
      </c>
      <c r="BK19" s="196">
        <f t="shared" si="31"/>
        <v>44196</v>
      </c>
      <c r="BL19" s="196">
        <f t="shared" ref="BL19" si="32">+EOMONTH(BK19,1)</f>
        <v>44227</v>
      </c>
      <c r="BM19" s="196">
        <f t="shared" ref="BM19" si="33">+EOMONTH(BL19,1)</f>
        <v>44255</v>
      </c>
      <c r="BN19" s="196">
        <f t="shared" ref="BN19" si="34">+EOMONTH(BM19,1)</f>
        <v>44286</v>
      </c>
      <c r="BO19" s="196">
        <f t="shared" ref="BO19" si="35">+EOMONTH(BN19,1)</f>
        <v>44316</v>
      </c>
      <c r="BP19" s="196">
        <f t="shared" ref="BP19" si="36">+EOMONTH(BO19,1)</f>
        <v>44347</v>
      </c>
      <c r="BQ19" s="196">
        <f t="shared" ref="BQ19" si="37">+EOMONTH(BP19,1)</f>
        <v>44377</v>
      </c>
      <c r="BR19" s="196">
        <f t="shared" ref="BR19" si="38">+EOMONTH(BQ19,1)</f>
        <v>44408</v>
      </c>
      <c r="BS19" s="196">
        <f t="shared" ref="BS19" si="39">+EOMONTH(BR19,1)</f>
        <v>44439</v>
      </c>
      <c r="BT19" s="196">
        <f t="shared" ref="BT19" si="40">+EOMONTH(BS19,1)</f>
        <v>44469</v>
      </c>
      <c r="BU19" s="196">
        <f t="shared" ref="BU19" si="41">+EOMONTH(BT19,1)</f>
        <v>44500</v>
      </c>
      <c r="BV19" s="196">
        <f t="shared" ref="BV19" si="42">+EOMONTH(BU19,1)</f>
        <v>44530</v>
      </c>
      <c r="BW19" s="196">
        <f t="shared" ref="BW19" si="43">+EOMONTH(BV19,1)</f>
        <v>44561</v>
      </c>
      <c r="BX19" s="196">
        <f t="shared" ref="BX19" si="44">+EOMONTH(BW19,1)</f>
        <v>44592</v>
      </c>
      <c r="BY19" s="196">
        <f t="shared" ref="BY19" si="45">+EOMONTH(BX19,1)</f>
        <v>44620</v>
      </c>
      <c r="BZ19" s="196">
        <f t="shared" ref="BZ19" si="46">+EOMONTH(BY19,1)</f>
        <v>44651</v>
      </c>
      <c r="CA19" s="196">
        <f t="shared" ref="CA19" si="47">+EOMONTH(BZ19,1)</f>
        <v>44681</v>
      </c>
      <c r="CB19" s="196">
        <f t="shared" ref="CB19" si="48">+EOMONTH(CA19,1)</f>
        <v>44712</v>
      </c>
      <c r="CC19" s="196">
        <f t="shared" ref="CC19" si="49">+EOMONTH(CB19,1)</f>
        <v>44742</v>
      </c>
      <c r="CD19" s="196">
        <f t="shared" ref="CD19" si="50">+EOMONTH(CC19,1)</f>
        <v>44773</v>
      </c>
      <c r="CE19" s="196">
        <f t="shared" ref="CE19" si="51">+EOMONTH(CD19,1)</f>
        <v>44804</v>
      </c>
      <c r="CF19" s="196">
        <f t="shared" ref="CF19" si="52">+EOMONTH(CE19,1)</f>
        <v>44834</v>
      </c>
      <c r="CG19" s="196">
        <f t="shared" ref="CG19" si="53">+EOMONTH(CF19,1)</f>
        <v>44865</v>
      </c>
      <c r="CH19" s="196">
        <f t="shared" ref="CH19" si="54">+EOMONTH(CG19,1)</f>
        <v>44895</v>
      </c>
      <c r="CI19" s="196">
        <f t="shared" ref="CI19" si="55">+EOMONTH(CH19,1)</f>
        <v>44926</v>
      </c>
      <c r="CJ19" s="196">
        <f t="shared" ref="CJ19" si="56">+EOMONTH(CI19,1)</f>
        <v>44957</v>
      </c>
      <c r="CK19" s="196">
        <f t="shared" ref="CK19" si="57">+EOMONTH(CJ19,1)</f>
        <v>44985</v>
      </c>
      <c r="CL19" s="196">
        <f t="shared" ref="CL19" si="58">+EOMONTH(CK19,1)</f>
        <v>45016</v>
      </c>
      <c r="CM19" s="196">
        <f t="shared" ref="CM19" si="59">+EOMONTH(CL19,1)</f>
        <v>45046</v>
      </c>
      <c r="CN19" s="196">
        <f t="shared" ref="CN19" si="60">+EOMONTH(CM19,1)</f>
        <v>45077</v>
      </c>
      <c r="CO19" s="196">
        <f t="shared" ref="CO19" si="61">+EOMONTH(CN19,1)</f>
        <v>45107</v>
      </c>
      <c r="CP19" s="196">
        <f t="shared" ref="CP19" si="62">+EOMONTH(CO19,1)</f>
        <v>45138</v>
      </c>
      <c r="CQ19" s="196">
        <f t="shared" ref="CQ19" si="63">+EOMONTH(CP19,1)</f>
        <v>45169</v>
      </c>
      <c r="CR19" s="196">
        <f t="shared" ref="CR19" si="64">+EOMONTH(CQ19,1)</f>
        <v>45199</v>
      </c>
      <c r="CS19" s="196">
        <f t="shared" ref="CS19" si="65">+EOMONTH(CR19,1)</f>
        <v>45230</v>
      </c>
      <c r="CT19" s="196">
        <f t="shared" ref="CT19" si="66">+EOMONTH(CS19,1)</f>
        <v>45260</v>
      </c>
      <c r="CU19" s="196">
        <f t="shared" ref="CU19" si="67">+EOMONTH(CT19,1)</f>
        <v>45291</v>
      </c>
      <c r="CV19" s="196" t="s">
        <v>191</v>
      </c>
    </row>
    <row r="20" spans="1:101">
      <c r="A20" s="129" t="s">
        <v>141</v>
      </c>
      <c r="B20" s="129"/>
      <c r="C20" s="130">
        <v>0</v>
      </c>
      <c r="D20" s="130">
        <f>+C23</f>
        <v>0</v>
      </c>
      <c r="E20" s="130">
        <f t="shared" ref="E20:X20" si="68">+D23</f>
        <v>-193866.97058333334</v>
      </c>
      <c r="F20" s="130">
        <f t="shared" si="68"/>
        <v>-207092.88694166669</v>
      </c>
      <c r="G20" s="130">
        <f t="shared" si="68"/>
        <v>-216880.92253333333</v>
      </c>
      <c r="H20" s="130">
        <f t="shared" si="68"/>
        <v>-216313.95893333331</v>
      </c>
      <c r="I20" s="130">
        <f t="shared" si="68"/>
        <v>-370843.87609166664</v>
      </c>
      <c r="J20" s="130">
        <f t="shared" si="68"/>
        <v>-371614.73349999997</v>
      </c>
      <c r="K20" s="130">
        <f t="shared" si="68"/>
        <v>-379547.2741333333</v>
      </c>
      <c r="L20" s="130">
        <f t="shared" si="68"/>
        <v>-378652.04223333334</v>
      </c>
      <c r="M20" s="130">
        <f t="shared" si="68"/>
        <v>-380587.22528333328</v>
      </c>
      <c r="N20" s="130">
        <f t="shared" si="68"/>
        <v>-382235.03444999992</v>
      </c>
      <c r="O20" s="130">
        <f t="shared" si="68"/>
        <v>-473904.29744166654</v>
      </c>
      <c r="P20" s="130">
        <f t="shared" si="68"/>
        <v>-473030.5983999999</v>
      </c>
      <c r="Q20" s="130">
        <f t="shared" si="68"/>
        <v>-477951.49673333333</v>
      </c>
      <c r="R20" s="130">
        <f t="shared" si="68"/>
        <v>-476588.37006666668</v>
      </c>
      <c r="S20" s="130">
        <f t="shared" si="68"/>
        <v>-475225.24340000004</v>
      </c>
      <c r="T20" s="130">
        <f t="shared" si="68"/>
        <v>-477383.42507499998</v>
      </c>
      <c r="U20" s="130">
        <f t="shared" si="68"/>
        <v>-578695.81619999988</v>
      </c>
      <c r="V20" s="130">
        <f t="shared" si="68"/>
        <v>-600890.00599166669</v>
      </c>
      <c r="W20" s="130">
        <f t="shared" si="68"/>
        <v>-600336.65299999993</v>
      </c>
      <c r="X20" s="130">
        <f t="shared" si="68"/>
        <v>-803846.24965833325</v>
      </c>
      <c r="Y20" s="130">
        <f t="shared" ref="Y20" si="69">+X23</f>
        <v>-808400.47074999986</v>
      </c>
      <c r="Z20" s="130">
        <f t="shared" ref="Z20" si="70">+Y23</f>
        <v>-806081.00784166658</v>
      </c>
      <c r="AA20" s="130">
        <f t="shared" ref="AA20" si="71">+Z23</f>
        <v>-803761.54493333329</v>
      </c>
      <c r="AB20" s="130">
        <f t="shared" ref="AB20" si="72">+AA23</f>
        <v>-962141.36869999999</v>
      </c>
      <c r="AC20" s="130">
        <f t="shared" ref="AC20" si="73">+AB23</f>
        <v>-957162.7995666666</v>
      </c>
      <c r="AD20" s="130">
        <f t="shared" ref="AD20" si="74">+AC23</f>
        <v>-953642.84769166668</v>
      </c>
      <c r="AE20" s="130">
        <f t="shared" ref="AE20" si="75">+AD23</f>
        <v>-2062468.96395</v>
      </c>
      <c r="AF20" s="130">
        <f t="shared" ref="AF20" si="76">+AE23</f>
        <v>-2056416.1487916668</v>
      </c>
      <c r="AG20" s="130">
        <f t="shared" ref="AG20" si="77">+AF23</f>
        <v>-2050229.6720666667</v>
      </c>
      <c r="AH20" s="130">
        <f t="shared" ref="AH20" si="78">+AG23</f>
        <v>-3024795.2953500003</v>
      </c>
      <c r="AI20" s="130">
        <f t="shared" ref="AI20" si="79">+AH23</f>
        <v>-3241318.6747583337</v>
      </c>
      <c r="AJ20" s="130">
        <f t="shared" ref="AJ20" si="80">+AI23</f>
        <v>-4021845.3657916677</v>
      </c>
      <c r="AK20" s="130">
        <f t="shared" ref="AK20" si="81">+AJ23</f>
        <v>-4256853.0363833327</v>
      </c>
      <c r="AL20" s="130">
        <f t="shared" ref="AL20" si="82">+AK23</f>
        <v>-4667317.32345</v>
      </c>
      <c r="AM20" s="130">
        <f t="shared" ref="AM20" si="83">+AL23</f>
        <v>-4836236.845933334</v>
      </c>
      <c r="AN20" s="130">
        <f t="shared" ref="AN20" si="84">+AM23</f>
        <v>-5322874.1095333342</v>
      </c>
      <c r="AO20" s="130">
        <f t="shared" ref="AO20" si="85">+AN23</f>
        <v>-6277922.7065000003</v>
      </c>
      <c r="AP20" s="130">
        <f t="shared" ref="AP20" si="86">+AO23</f>
        <v>-6272040.4154750016</v>
      </c>
      <c r="AQ20" s="130">
        <f t="shared" ref="AQ20" si="87">+AP23</f>
        <v>-6264096.3664333336</v>
      </c>
      <c r="AR20" s="130">
        <f t="shared" ref="AR20" si="88">+AQ23</f>
        <v>-6491146.4223500034</v>
      </c>
      <c r="AS20" s="130">
        <f t="shared" ref="AS20" si="89">+AR23</f>
        <v>-6745204.6576250028</v>
      </c>
      <c r="AT20" s="130">
        <f t="shared" ref="AT20" si="90">+AS23</f>
        <v>-6754042.8038166696</v>
      </c>
      <c r="AU20" s="130">
        <f t="shared" ref="AU20" si="91">+AT23</f>
        <v>-6737420.5512916679</v>
      </c>
      <c r="AV20" s="130">
        <f t="shared" ref="AV20" si="92">+AU23</f>
        <v>-6744174.7395916684</v>
      </c>
      <c r="AW20" s="130">
        <f t="shared" ref="AW20" si="93">+AV23</f>
        <v>-6941440.4574666684</v>
      </c>
      <c r="AX20" s="130">
        <f t="shared" ref="AX20" si="94">+AW23</f>
        <v>-7139258.2678250028</v>
      </c>
      <c r="AY20" s="130">
        <f t="shared" ref="AY20:BK20" si="95">+AX23</f>
        <v>-7171537.9564416707</v>
      </c>
      <c r="AZ20" s="130">
        <f t="shared" si="95"/>
        <v>-7150637.4580583377</v>
      </c>
      <c r="BA20" s="130">
        <f t="shared" si="95"/>
        <v>-7129736.9596750047</v>
      </c>
      <c r="BB20" s="130">
        <f t="shared" si="95"/>
        <v>-7113050.4122666689</v>
      </c>
      <c r="BC20" s="130">
        <f t="shared" si="95"/>
        <v>-7176280.8561333362</v>
      </c>
      <c r="BD20" s="130">
        <f t="shared" si="95"/>
        <v>-7162813.3866166715</v>
      </c>
      <c r="BE20" s="130">
        <f t="shared" si="95"/>
        <v>-7141645.3791000051</v>
      </c>
      <c r="BF20" s="130">
        <f t="shared" si="95"/>
        <v>-7121968.714425005</v>
      </c>
      <c r="BG20" s="130">
        <f t="shared" si="95"/>
        <v>-7100796.5527500054</v>
      </c>
      <c r="BH20" s="130">
        <f t="shared" si="95"/>
        <v>-7210114.7671333384</v>
      </c>
      <c r="BI20" s="130">
        <f t="shared" si="95"/>
        <v>-7324815.9278083388</v>
      </c>
      <c r="BJ20" s="130">
        <f t="shared" si="95"/>
        <v>-7601701.9086855529</v>
      </c>
      <c r="BK20" s="130">
        <f t="shared" si="95"/>
        <v>-7777281.978449529</v>
      </c>
      <c r="BL20" s="130">
        <f t="shared" ref="BL20" si="96">+BK23</f>
        <v>-7895828.4212233238</v>
      </c>
      <c r="BM20" s="130">
        <f t="shared" ref="BM20" si="97">+BL23</f>
        <v>-7995234.7892470807</v>
      </c>
      <c r="BN20" s="130">
        <f t="shared" ref="BN20" si="98">+BM23</f>
        <v>-8069443.0560616693</v>
      </c>
      <c r="BO20" s="130">
        <f t="shared" ref="BO20" si="99">+BN23</f>
        <v>-8117271.1098351153</v>
      </c>
      <c r="BP20" s="130">
        <f t="shared" ref="BP20" si="100">+BO23</f>
        <v>-8138811.6100701559</v>
      </c>
      <c r="BQ20" s="130">
        <f t="shared" ref="BQ20" si="101">+BP23</f>
        <v>-8145015.8590204157</v>
      </c>
      <c r="BR20" s="130">
        <f t="shared" ref="BR20" si="102">+BQ23</f>
        <v>-8142268.2466422589</v>
      </c>
      <c r="BS20" s="130">
        <f t="shared" ref="BS20" si="103">+BR23</f>
        <v>-8133416.3870586129</v>
      </c>
      <c r="BT20" s="130">
        <f t="shared" ref="BT20" si="104">+BS23</f>
        <v>-8117874.4702294217</v>
      </c>
      <c r="BU20" s="130">
        <f t="shared" ref="BU20" si="105">+BT23</f>
        <v>-8098432.3839686122</v>
      </c>
      <c r="BV20" s="130">
        <f t="shared" ref="BV20" si="106">+BU23</f>
        <v>-8076716.5770149864</v>
      </c>
      <c r="BW20" s="130">
        <f t="shared" ref="BW20" si="107">+BV23</f>
        <v>-8053675.2364199189</v>
      </c>
      <c r="BX20" s="130">
        <f t="shared" ref="BX20" si="108">+BW23</f>
        <v>-8029861.1362505741</v>
      </c>
      <c r="BY20" s="130">
        <f t="shared" ref="BY20" si="109">+BX23</f>
        <v>-8005596.5327209532</v>
      </c>
      <c r="BZ20" s="130">
        <f t="shared" ref="BZ20" si="110">+BY23</f>
        <v>-7981069.294751877</v>
      </c>
      <c r="CA20" s="130">
        <f t="shared" ref="CA20" si="111">+BZ23</f>
        <v>-7956388.9461628376</v>
      </c>
      <c r="CB20" s="130">
        <f t="shared" ref="CB20" si="112">+CA23</f>
        <v>-7931619.3371478096</v>
      </c>
      <c r="CC20" s="130">
        <f t="shared" ref="CC20" si="113">+CB23</f>
        <v>-7906797.6910915235</v>
      </c>
      <c r="CD20" s="130">
        <f t="shared" ref="CD20" si="114">+CC23</f>
        <v>-7881945.7084820271</v>
      </c>
      <c r="CE20" s="130">
        <f t="shared" ref="CE20" si="115">+CD23</f>
        <v>-7857076.0402693786</v>
      </c>
      <c r="CF20" s="130">
        <f t="shared" ref="CF20" si="116">+CE23</f>
        <v>-7832196.0617041802</v>
      </c>
      <c r="CG20" s="130">
        <f t="shared" ref="CG20" si="117">+CF23</f>
        <v>-7807310.0724098692</v>
      </c>
      <c r="CH20" s="130">
        <f t="shared" ref="CH20" si="118">+CG23</f>
        <v>-7782420.592535587</v>
      </c>
      <c r="CI20" s="130">
        <f t="shared" ref="CI20" si="119">+CH23</f>
        <v>-7757529.0641683079</v>
      </c>
      <c r="CJ20" s="130">
        <f t="shared" ref="CJ20" si="120">+CI23</f>
        <v>-7732636.3415706232</v>
      </c>
      <c r="CK20" s="130">
        <f t="shared" ref="CK20" si="121">+CJ23</f>
        <v>-7707742.9227605229</v>
      </c>
      <c r="CL20" s="130">
        <f t="shared" ref="CL20" si="122">+CK23</f>
        <v>-7682849.1007581949</v>
      </c>
      <c r="CM20" s="130">
        <f t="shared" ref="CM20" si="123">+CL23</f>
        <v>-7657955.0410171989</v>
      </c>
      <c r="CN20" s="130">
        <f t="shared" ref="CN20" si="124">+CM23</f>
        <v>-7633060.842679318</v>
      </c>
      <c r="CO20" s="130">
        <f t="shared" ref="CO20" si="125">+CN23</f>
        <v>-7608166.5635422301</v>
      </c>
      <c r="CP20" s="130">
        <f t="shared" ref="CP20" si="126">+CO23</f>
        <v>-7583272.2378329458</v>
      </c>
      <c r="CQ20" s="130">
        <f t="shared" ref="CQ20" si="127">+CP23</f>
        <v>-7558377.8849730035</v>
      </c>
      <c r="CR20" s="130">
        <f t="shared" ref="CR20" si="128">+CQ23</f>
        <v>-7533483.5162847722</v>
      </c>
      <c r="CS20" s="130">
        <f t="shared" ref="CS20" si="129">+CR23</f>
        <v>-7508589.1383689651</v>
      </c>
      <c r="CT20" s="130">
        <f t="shared" ref="CT20" si="130">+CS23</f>
        <v>-7483694.7550736647</v>
      </c>
      <c r="CU20" s="130">
        <f t="shared" ref="CU20" si="131">+CT23</f>
        <v>-7458800.3686422296</v>
      </c>
      <c r="CV20" s="138">
        <v>0</v>
      </c>
    </row>
    <row r="21" spans="1:101">
      <c r="A21" s="131" t="s">
        <v>104</v>
      </c>
      <c r="B21" s="131"/>
      <c r="C21" s="130">
        <f>+'&lt;5&gt; Book Additions Summary'!D44</f>
        <v>0</v>
      </c>
      <c r="D21" s="130">
        <f>+'&lt;5&gt; Book Additions Summary'!E44</f>
        <v>-194406.99000000002</v>
      </c>
      <c r="E21" s="130">
        <f>+'&lt;5&gt; Book Additions Summary'!F44</f>
        <v>-13804.281000000004</v>
      </c>
      <c r="F21" s="130">
        <f>+'&lt;5&gt; Book Additions Summary'!G44</f>
        <v>-10395.275999999978</v>
      </c>
      <c r="G21" s="130">
        <f>+'&lt;5&gt; Book Additions Summary'!H44</f>
        <v>-40.389000000001396</v>
      </c>
      <c r="H21" s="130">
        <f>+'&lt;5&gt; Book Additions Summary'!I44</f>
        <v>-155569.40700000001</v>
      </c>
      <c r="I21" s="130">
        <f>+'&lt;5&gt; Book Additions Summary'!J44</f>
        <v>-1815.390000000014</v>
      </c>
      <c r="J21" s="130">
        <f>+'&lt;5&gt; Book Additions Summary'!K44</f>
        <v>-9002.0789999999797</v>
      </c>
      <c r="K21" s="130">
        <f>+'&lt;5&gt; Book Additions Summary'!L44</f>
        <v>-174.79200000003911</v>
      </c>
      <c r="L21" s="130">
        <f>+'&lt;5&gt; Book Additions Summary'!M44</f>
        <v>-3013.5779999999327</v>
      </c>
      <c r="M21" s="130">
        <f>+'&lt;5&gt; Book Additions Summary'!N44</f>
        <v>-2733.7979999999748</v>
      </c>
      <c r="N21" s="130">
        <f>+'&lt;5&gt; Book Additions Summary'!O44</f>
        <v>-93013.622999999978</v>
      </c>
      <c r="O21" s="130">
        <f>+'&lt;5&gt; Book Additions Summary'!P44</f>
        <v>-471.97199999999719</v>
      </c>
      <c r="P21" s="130">
        <f>+'&lt;5&gt; Book Additions Summary'!Q44</f>
        <v>-6284.0250000000697</v>
      </c>
      <c r="Q21" s="130">
        <f>+'&lt;5&gt; Book Additions Summary'!R44</f>
        <v>0</v>
      </c>
      <c r="R21" s="130">
        <f>+'&lt;5&gt; Book Additions Summary'!S44</f>
        <v>0</v>
      </c>
      <c r="S21" s="130">
        <f>+'&lt;5&gt; Book Additions Summary'!T44</f>
        <v>-3531.1169999999693</v>
      </c>
      <c r="T21" s="130">
        <f>+'&lt;5&gt; Book Additions Summary'!U44</f>
        <v>-102971.35799999996</v>
      </c>
      <c r="U21" s="130">
        <f>+'&lt;5&gt; Book Additions Summary'!V44</f>
        <v>-23919.600000000068</v>
      </c>
      <c r="V21" s="130">
        <f>+'&lt;5&gt; Book Additions Summary'!W44</f>
        <v>-1175.3219999999274</v>
      </c>
      <c r="W21" s="130">
        <f>+'&lt;5&gt; Book Additions Summary'!X44</f>
        <v>-205809.96600000004</v>
      </c>
      <c r="X21" s="130">
        <f>+'&lt;5&gt; Book Additions Summary'!Y44</f>
        <v>-6873.6839999999384</v>
      </c>
      <c r="Y21" s="130">
        <f>+'&lt;5&gt; Book Additions Summary'!Z44</f>
        <v>0</v>
      </c>
      <c r="Z21" s="130">
        <f>+'&lt;5&gt; Book Additions Summary'!AA44</f>
        <v>0</v>
      </c>
      <c r="AA21" s="130">
        <f>+'&lt;5&gt; Book Additions Summary'!AB44</f>
        <v>-161146.91700000004</v>
      </c>
      <c r="AB21" s="130">
        <f>+'&lt;5&gt; Book Additions Summary'!AC44</f>
        <v>2217.6360000000336</v>
      </c>
      <c r="AC21" s="130">
        <f>+'&lt;5&gt; Book Additions Summary'!AD44</f>
        <v>761.13299999996082</v>
      </c>
      <c r="AD21" s="130">
        <f>+'&lt;5&gt; Book Additions Summary'!AE44</f>
        <v>-1114681.2719999999</v>
      </c>
      <c r="AE21" s="130">
        <f>+'&lt;5&gt; Book Additions Summary'!AF44</f>
        <v>198.20999999977647</v>
      </c>
      <c r="AF21" s="130">
        <f>+'&lt;5&gt; Book Additions Summary'!AG44</f>
        <v>332.79600000008941</v>
      </c>
      <c r="AG21" s="130">
        <f>+'&lt;5&gt; Book Additions Summary'!AH44</f>
        <v>-983150.27700000023</v>
      </c>
      <c r="AH21" s="130">
        <f>+'&lt;5&gt; Book Additions Summary'!AI44</f>
        <v>-225735.07499999998</v>
      </c>
      <c r="AI21" s="130">
        <f>+'&lt;5&gt; Book Additions Summary'!AJ44</f>
        <v>-791938.21500000078</v>
      </c>
      <c r="AJ21" s="130">
        <f>+'&lt;5&gt; Book Additions Summary'!AK44</f>
        <v>-247105.59899999833</v>
      </c>
      <c r="AK21" s="130">
        <f>+'&lt;5&gt; Book Additions Summary'!AL44</f>
        <v>-423739.26900000015</v>
      </c>
      <c r="AL21" s="130">
        <f>+'&lt;5&gt; Book Additions Summary'!AM44</f>
        <v>-182702.01000000033</v>
      </c>
      <c r="AM21" s="130">
        <f>+'&lt;5&gt; Book Additions Summary'!AN44</f>
        <v>-501813.67800000048</v>
      </c>
      <c r="AN21" s="130">
        <f>+'&lt;5&gt; Book Additions Summary'!AO44</f>
        <v>-972927.58799999906</v>
      </c>
      <c r="AO21" s="130">
        <f>+'&lt;5&gt; Book Additions Summary'!AP44</f>
        <v>-12030.117000001295</v>
      </c>
      <c r="AP21" s="130">
        <f>+'&lt;5&gt; Book Additions Summary'!AQ44</f>
        <v>-9996.1259999983013</v>
      </c>
      <c r="AQ21" s="130">
        <f>+'&lt;5&gt; Book Additions Summary'!AR44</f>
        <v>-245672.65500000268</v>
      </c>
      <c r="AR21" s="130">
        <f>+'&lt;5&gt; Book Additions Summary'!AS44</f>
        <v>-273440.39099999965</v>
      </c>
      <c r="AS21" s="130">
        <f>+'&lt;5&gt; Book Additions Summary'!AT44</f>
        <v>-28298.909999999774</v>
      </c>
      <c r="AT21" s="130">
        <f>+'&lt;5&gt; Book Additions Summary'!AU44</f>
        <v>-2846.4179999984799</v>
      </c>
      <c r="AU21" s="130">
        <f>+'&lt;5&gt; Book Additions Summary'!AV44</f>
        <v>-26295.90300000049</v>
      </c>
      <c r="AV21" s="130">
        <f>+'&lt;5&gt; Book Additions Summary'!AW44</f>
        <v>-217411.3530000005</v>
      </c>
      <c r="AW21" s="130">
        <f>+'&lt;5&gt; Book Additions Summary'!AX44</f>
        <v>-218570.58600000144</v>
      </c>
      <c r="AX21" s="130">
        <f>+'&lt;5&gt; Book Additions Summary'!AY44</f>
        <v>-53180.187000000849</v>
      </c>
      <c r="AY21" s="130">
        <f>+'&lt;5&gt; Book Additions Summary'!AZ44</f>
        <v>0</v>
      </c>
      <c r="AZ21" s="130">
        <f>+'&lt;5&gt; Book Additions Summary'!BA44</f>
        <v>0</v>
      </c>
      <c r="BA21" s="130">
        <f>+'&lt;5&gt; Book Additions Summary'!BB44</f>
        <v>-4225.6889999974519</v>
      </c>
      <c r="BB21" s="130">
        <f>+'&lt;5&gt; Book Additions Summary'!BC44</f>
        <v>-84377.061000000307</v>
      </c>
      <c r="BC21" s="130">
        <f>+'&lt;5&gt; Book Additions Summary'!BD44</f>
        <v>-7700.5380000013856</v>
      </c>
      <c r="BD21" s="130">
        <f>+'&lt;5&gt; Book Additions Summary'!BE44</f>
        <v>0</v>
      </c>
      <c r="BE21" s="130">
        <f>+'&lt;5&gt; Book Additions Summary'!BF44</f>
        <v>-1495.4969999995083</v>
      </c>
      <c r="BF21" s="130">
        <f>+'&lt;5&gt; Book Additions Summary'!BG44</f>
        <v>0</v>
      </c>
      <c r="BG21" s="130">
        <f>+'&lt;5&gt; Book Additions Summary'!BH44</f>
        <v>-130853.85899999924</v>
      </c>
      <c r="BH21" s="130">
        <f>+'&lt;5&gt; Book Additions Summary'!BI44</f>
        <v>-136616.29500000065</v>
      </c>
      <c r="BI21" s="130">
        <f>+'&lt;5&gt; Book Additions Summary'!BJ44</f>
        <v>-299633.43028634303</v>
      </c>
      <c r="BJ21" s="130">
        <f>+'&lt;5&gt; Book Additions Summary'!BK44</f>
        <v>-198879.96351620593</v>
      </c>
      <c r="BK21" s="130">
        <f>+'&lt;5&gt; Book Additions Summary'!BL44</f>
        <v>-142241.4516695503</v>
      </c>
      <c r="BL21" s="130">
        <f>+'&lt;5&gt; Book Additions Summary'!BM44</f>
        <v>-123444.27769087628</v>
      </c>
      <c r="BM21" s="130">
        <f>+'&lt;5&gt; Book Additions Summary'!BN44</f>
        <v>-98519.84271146133</v>
      </c>
      <c r="BN21" s="130">
        <f>+'&lt;5&gt; Book Additions Summary'!BO44</f>
        <v>-72340.575713969389</v>
      </c>
      <c r="BO21" s="130">
        <f>+'&lt;5&gt; Book Additions Summary'!BP44</f>
        <v>-46181.303574381396</v>
      </c>
      <c r="BP21" s="130">
        <f>+'&lt;5&gt; Book Additions Summary'!BQ44</f>
        <v>-30930.971655309942</v>
      </c>
      <c r="BQ21" s="130">
        <f>+'&lt;5&gt; Book Additions Summary'!BR44</f>
        <v>-22040.33347543627</v>
      </c>
      <c r="BR21" s="130">
        <f>+'&lt;5&gt; Book Additions Summary'!BS44</f>
        <v>-15980.476482397689</v>
      </c>
      <c r="BS21" s="130">
        <f>+'&lt;5&gt; Book Additions Summary'!BT44</f>
        <v>-9316.2978419702504</v>
      </c>
      <c r="BT21" s="130">
        <f>+'&lt;5&gt; Book Additions Summary'!BU44</f>
        <v>-5431.2151190154254</v>
      </c>
      <c r="BU21" s="130">
        <f>+'&lt;5&gt; Book Additions Summary'!BV44</f>
        <v>-3166.289675297588</v>
      </c>
      <c r="BV21" s="130">
        <f>+'&lt;5&gt; Book Additions Summary'!BW44</f>
        <v>-1845.8834879882634</v>
      </c>
      <c r="BW21" s="130">
        <f>+'&lt;5&gt; Book Additions Summary'!BX44</f>
        <v>-1076.1131168134509</v>
      </c>
      <c r="BX21" s="130">
        <f>+'&lt;5&gt; Book Additions Summary'!BY44</f>
        <v>-627.35240209847689</v>
      </c>
      <c r="BY21" s="130">
        <f>+'&lt;5&gt; Book Additions Summary'!BZ44</f>
        <v>-365.73389011658725</v>
      </c>
      <c r="BZ21" s="130">
        <f>+'&lt;5&gt; Book Additions Summary'!CA44</f>
        <v>-213.21553552933037</v>
      </c>
      <c r="CA21" s="130">
        <f>+'&lt;5&gt; Book Additions Summary'!CB44</f>
        <v>-124.30038839802145</v>
      </c>
      <c r="CB21" s="130">
        <f>+'&lt;5&gt; Book Additions Summary'!CC44</f>
        <v>-72.464637800306079</v>
      </c>
      <c r="CC21" s="130">
        <f>+'&lt;5&gt; Book Additions Summary'!CD44</f>
        <v>-42.245433014631267</v>
      </c>
      <c r="CD21" s="130">
        <f>+'&lt;5&gt; Book Additions Summary'!CE44</f>
        <v>-24.628241644799708</v>
      </c>
      <c r="CE21" s="130">
        <f>+'&lt;5&gt; Book Additions Summary'!CF44</f>
        <v>-14.357771794125437</v>
      </c>
      <c r="CF21" s="130">
        <f>+'&lt;5&gt; Book Additions Summary'!CG44</f>
        <v>-8.3702934969216578</v>
      </c>
      <c r="CG21" s="130">
        <f>+'&lt;5&gt; Book Additions Summary'!CH44</f>
        <v>-4.8797135263681408</v>
      </c>
      <c r="CH21" s="130">
        <f>+'&lt;5&gt; Book Additions Summary'!CI44</f>
        <v>-2.8447752881795165</v>
      </c>
      <c r="CI21" s="130">
        <f>+'&lt;5&gt; Book Additions Summary'!CJ44</f>
        <v>-1.6584470361471175</v>
      </c>
      <c r="CJ21" s="130">
        <f>+'&lt;5&gt; Book Additions Summary'!CK44</f>
        <v>-0.96684141866862772</v>
      </c>
      <c r="CK21" s="130">
        <f>+'&lt;5&gt; Book Additions Summary'!CL44</f>
        <v>-0.56364919021725657</v>
      </c>
      <c r="CL21" s="130">
        <f>+'&lt;5&gt; Book Additions Summary'!CM44</f>
        <v>-0.32859619371592996</v>
      </c>
      <c r="CM21" s="130">
        <f>+'&lt;5&gt; Book Additions Summary'!CN44</f>
        <v>-0.19156500063836573</v>
      </c>
      <c r="CN21" s="130">
        <f>+'&lt;5&gt; Book Additions Summary'!CO44</f>
        <v>-0.11167856119573116</v>
      </c>
      <c r="CO21" s="130">
        <f>+'&lt;5&gt; Book Additions Summary'!CP44</f>
        <v>-6.51063647121191E-2</v>
      </c>
      <c r="CP21" s="130">
        <f>+'&lt;5&gt; Book Additions Summary'!CQ44</f>
        <v>-3.7955707311630248E-2</v>
      </c>
      <c r="CQ21" s="130">
        <f>+'&lt;5&gt; Book Additions Summary'!CR44</f>
        <v>-2.2127417474985121E-2</v>
      </c>
      <c r="CR21" s="130">
        <f>+'&lt;5&gt; Book Additions Summary'!CS44</f>
        <v>-1.2899841740727424E-2</v>
      </c>
      <c r="CS21" s="130">
        <f>+'&lt;5&gt; Book Additions Summary'!CT44</f>
        <v>-7.5203485786914824E-3</v>
      </c>
      <c r="CT21" s="130">
        <f>+'&lt;5&gt; Book Additions Summary'!CU44</f>
        <v>-4.3842136859893795E-3</v>
      </c>
      <c r="CU21" s="130">
        <f>+'&lt;5&gt; Book Additions Summary'!CV44</f>
        <v>-2.5559071451425552E-3</v>
      </c>
      <c r="CV21" s="138">
        <f>+SUM(C21:CU21)</f>
        <v>-8961981.1494269241</v>
      </c>
      <c r="CW21" s="133">
        <f>+CV21-L15</f>
        <v>0</v>
      </c>
    </row>
    <row r="22" spans="1:101">
      <c r="A22" s="131" t="s">
        <v>105</v>
      </c>
      <c r="B22" s="131"/>
      <c r="C22" s="130">
        <f>+C125</f>
        <v>0</v>
      </c>
      <c r="D22" s="130">
        <f t="shared" ref="D22:X22" si="132">+D125</f>
        <v>540.01941666666676</v>
      </c>
      <c r="E22" s="130">
        <f t="shared" si="132"/>
        <v>578.36464166666678</v>
      </c>
      <c r="F22" s="130">
        <f t="shared" si="132"/>
        <v>607.24040833333333</v>
      </c>
      <c r="G22" s="130">
        <f t="shared" si="132"/>
        <v>607.35260000000005</v>
      </c>
      <c r="H22" s="130">
        <f t="shared" si="132"/>
        <v>1039.4898416666667</v>
      </c>
      <c r="I22" s="130">
        <f t="shared" si="132"/>
        <v>1044.5325916666668</v>
      </c>
      <c r="J22" s="130">
        <f t="shared" si="132"/>
        <v>1069.5383666666667</v>
      </c>
      <c r="K22" s="130">
        <f t="shared" si="132"/>
        <v>1070.0239000000001</v>
      </c>
      <c r="L22" s="130">
        <f t="shared" si="132"/>
        <v>1078.3949499999999</v>
      </c>
      <c r="M22" s="130">
        <f t="shared" si="132"/>
        <v>1085.9888333333331</v>
      </c>
      <c r="N22" s="130">
        <f t="shared" si="132"/>
        <v>1344.3600083333331</v>
      </c>
      <c r="O22" s="130">
        <f t="shared" si="132"/>
        <v>1345.6710416666665</v>
      </c>
      <c r="P22" s="130">
        <f t="shared" si="132"/>
        <v>1363.1266666666668</v>
      </c>
      <c r="Q22" s="130">
        <f t="shared" si="132"/>
        <v>1363.1266666666668</v>
      </c>
      <c r="R22" s="130">
        <f t="shared" si="132"/>
        <v>1363.1266666666668</v>
      </c>
      <c r="S22" s="130">
        <f t="shared" si="132"/>
        <v>1372.9353249999999</v>
      </c>
      <c r="T22" s="130">
        <f t="shared" si="132"/>
        <v>1658.9668749999998</v>
      </c>
      <c r="U22" s="130">
        <f t="shared" si="132"/>
        <v>1725.4102083333335</v>
      </c>
      <c r="V22" s="130">
        <f t="shared" si="132"/>
        <v>1728.6749916666665</v>
      </c>
      <c r="W22" s="130">
        <f t="shared" si="132"/>
        <v>2300.3693416666665</v>
      </c>
      <c r="X22" s="130">
        <f t="shared" si="132"/>
        <v>2319.462908333333</v>
      </c>
      <c r="Y22" s="130">
        <f t="shared" ref="Y22:AA22" si="133">+Y125</f>
        <v>2319.462908333333</v>
      </c>
      <c r="Z22" s="130">
        <f t="shared" si="133"/>
        <v>2319.462908333333</v>
      </c>
      <c r="AA22" s="130">
        <f t="shared" si="133"/>
        <v>2767.093233333333</v>
      </c>
      <c r="AB22" s="130">
        <f t="shared" ref="AB22:AY22" si="134">+AB125</f>
        <v>2760.933133333333</v>
      </c>
      <c r="AC22" s="130">
        <f t="shared" si="134"/>
        <v>2758.8188749999999</v>
      </c>
      <c r="AD22" s="130">
        <f t="shared" si="134"/>
        <v>5855.1557416666665</v>
      </c>
      <c r="AE22" s="130">
        <f t="shared" si="134"/>
        <v>5854.6051583333337</v>
      </c>
      <c r="AF22" s="130">
        <f t="shared" si="134"/>
        <v>5853.6807250000002</v>
      </c>
      <c r="AG22" s="130">
        <f t="shared" si="134"/>
        <v>8584.6537166666676</v>
      </c>
      <c r="AH22" s="130">
        <f t="shared" si="134"/>
        <v>9211.6955916666684</v>
      </c>
      <c r="AI22" s="130">
        <f t="shared" si="134"/>
        <v>11411.523966666671</v>
      </c>
      <c r="AJ22" s="130">
        <f t="shared" si="134"/>
        <v>12097.928408333333</v>
      </c>
      <c r="AK22" s="130">
        <f t="shared" si="134"/>
        <v>13274.981933333334</v>
      </c>
      <c r="AL22" s="130">
        <f t="shared" si="134"/>
        <v>13782.487516666668</v>
      </c>
      <c r="AM22" s="130">
        <f t="shared" si="134"/>
        <v>15176.414400000003</v>
      </c>
      <c r="AN22" s="130">
        <f t="shared" si="134"/>
        <v>17878.991033333336</v>
      </c>
      <c r="AO22" s="130">
        <f t="shared" si="134"/>
        <v>17912.408025000004</v>
      </c>
      <c r="AP22" s="130">
        <f t="shared" si="134"/>
        <v>17940.175041666665</v>
      </c>
      <c r="AQ22" s="130">
        <f t="shared" si="134"/>
        <v>18622.599083333338</v>
      </c>
      <c r="AR22" s="130">
        <f t="shared" si="134"/>
        <v>19382.155725000004</v>
      </c>
      <c r="AS22" s="130">
        <f t="shared" si="134"/>
        <v>19460.763808333337</v>
      </c>
      <c r="AT22" s="130">
        <f t="shared" si="134"/>
        <v>19468.670524999998</v>
      </c>
      <c r="AU22" s="130">
        <f t="shared" si="134"/>
        <v>19541.7147</v>
      </c>
      <c r="AV22" s="130">
        <f t="shared" si="134"/>
        <v>20145.635125000001</v>
      </c>
      <c r="AW22" s="130">
        <f t="shared" si="134"/>
        <v>20752.775641666671</v>
      </c>
      <c r="AX22" s="130">
        <f t="shared" si="134"/>
        <v>20900.498383333339</v>
      </c>
      <c r="AY22" s="130">
        <f t="shared" si="134"/>
        <v>20900.498383333339</v>
      </c>
      <c r="AZ22" s="130">
        <f t="shared" ref="AZ22:BA22" si="135">+AZ125</f>
        <v>20900.498383333339</v>
      </c>
      <c r="BA22" s="130">
        <f t="shared" si="135"/>
        <v>20912.23640833333</v>
      </c>
      <c r="BB22" s="130">
        <f t="shared" ref="BB22:BC22" si="136">+BB125</f>
        <v>21146.61713333333</v>
      </c>
      <c r="BC22" s="130">
        <f t="shared" si="136"/>
        <v>21168.007516666668</v>
      </c>
      <c r="BD22" s="130">
        <f t="shared" ref="BD22:BE22" si="137">+BD125</f>
        <v>21168.007516666668</v>
      </c>
      <c r="BE22" s="130">
        <f t="shared" si="137"/>
        <v>21172.161674999999</v>
      </c>
      <c r="BF22" s="130">
        <f t="shared" ref="BF22:BG22" si="138">+BF125</f>
        <v>21172.161674999999</v>
      </c>
      <c r="BG22" s="130">
        <f t="shared" si="138"/>
        <v>21535.644616666665</v>
      </c>
      <c r="BH22" s="130">
        <f t="shared" ref="BH22:BI22" si="139">+BH125</f>
        <v>21915.134324999999</v>
      </c>
      <c r="BI22" s="130">
        <f t="shared" si="139"/>
        <v>22747.449409128731</v>
      </c>
      <c r="BJ22" s="130">
        <f t="shared" ref="BJ22:BK22" si="140">+BJ125</f>
        <v>23299.893752229302</v>
      </c>
      <c r="BK22" s="130">
        <f t="shared" si="140"/>
        <v>23695.008895755829</v>
      </c>
      <c r="BL22" s="130">
        <f t="shared" ref="BL22:CM22" si="141">+BL125</f>
        <v>24037.909667119373</v>
      </c>
      <c r="BM22" s="130">
        <f t="shared" si="141"/>
        <v>24311.575896873434</v>
      </c>
      <c r="BN22" s="130">
        <f t="shared" si="141"/>
        <v>24512.521940523347</v>
      </c>
      <c r="BO22" s="130">
        <f t="shared" si="141"/>
        <v>24640.803339341073</v>
      </c>
      <c r="BP22" s="130">
        <f t="shared" si="141"/>
        <v>24726.722705050266</v>
      </c>
      <c r="BQ22" s="130">
        <f t="shared" si="141"/>
        <v>24787.945853593144</v>
      </c>
      <c r="BR22" s="130">
        <f t="shared" si="141"/>
        <v>24832.336066044249</v>
      </c>
      <c r="BS22" s="130">
        <f t="shared" si="141"/>
        <v>24858.214671160833</v>
      </c>
      <c r="BT22" s="130">
        <f t="shared" si="141"/>
        <v>24873.301379824763</v>
      </c>
      <c r="BU22" s="130">
        <f t="shared" si="141"/>
        <v>24882.096628922813</v>
      </c>
      <c r="BV22" s="130">
        <f t="shared" si="141"/>
        <v>24887.224083056113</v>
      </c>
      <c r="BW22" s="130">
        <f t="shared" si="141"/>
        <v>24890.213286158374</v>
      </c>
      <c r="BX22" s="130">
        <f t="shared" si="141"/>
        <v>24891.95593171976</v>
      </c>
      <c r="BY22" s="130">
        <f t="shared" si="141"/>
        <v>24892.971859192305</v>
      </c>
      <c r="BZ22" s="130">
        <f t="shared" si="141"/>
        <v>24893.564124568777</v>
      </c>
      <c r="CA22" s="130">
        <f t="shared" si="141"/>
        <v>24893.909403425438</v>
      </c>
      <c r="CB22" s="130">
        <f t="shared" si="141"/>
        <v>24894.110694085994</v>
      </c>
      <c r="CC22" s="130">
        <f t="shared" si="141"/>
        <v>24894.228042511033</v>
      </c>
      <c r="CD22" s="130">
        <f t="shared" si="141"/>
        <v>24894.296454293381</v>
      </c>
      <c r="CE22" s="130">
        <f t="shared" si="141"/>
        <v>24894.336336992808</v>
      </c>
      <c r="CF22" s="130">
        <f t="shared" si="141"/>
        <v>24894.359587808078</v>
      </c>
      <c r="CG22" s="130">
        <f t="shared" si="141"/>
        <v>24894.359587808078</v>
      </c>
      <c r="CH22" s="130">
        <f t="shared" si="141"/>
        <v>24894.373142567874</v>
      </c>
      <c r="CI22" s="130">
        <f t="shared" si="141"/>
        <v>24894.381044721453</v>
      </c>
      <c r="CJ22" s="130">
        <f t="shared" si="141"/>
        <v>24894.385651518776</v>
      </c>
      <c r="CK22" s="130">
        <f t="shared" si="141"/>
        <v>24894.385651518776</v>
      </c>
      <c r="CL22" s="130">
        <f t="shared" si="141"/>
        <v>24894.388337189383</v>
      </c>
      <c r="CM22" s="130">
        <f t="shared" si="141"/>
        <v>24894.389902881576</v>
      </c>
      <c r="CN22" s="130">
        <f t="shared" ref="CN22:CU22" si="142">+CN125</f>
        <v>24894.390815648781</v>
      </c>
      <c r="CO22" s="130">
        <f t="shared" si="142"/>
        <v>24894.390815648781</v>
      </c>
      <c r="CP22" s="130">
        <f t="shared" si="142"/>
        <v>24894.390815648781</v>
      </c>
      <c r="CQ22" s="130">
        <f t="shared" si="142"/>
        <v>24894.390815648781</v>
      </c>
      <c r="CR22" s="130">
        <f t="shared" si="142"/>
        <v>24894.390815648781</v>
      </c>
      <c r="CS22" s="130">
        <f t="shared" si="142"/>
        <v>24894.390815648781</v>
      </c>
      <c r="CT22" s="130">
        <f t="shared" si="142"/>
        <v>24894.390815648781</v>
      </c>
      <c r="CU22" s="130">
        <f t="shared" si="142"/>
        <v>24894.390815648781</v>
      </c>
      <c r="CV22" s="138">
        <f>+SUM(C22:CU22)</f>
        <v>1528075.169044442</v>
      </c>
      <c r="CW22" s="133">
        <f>+CV22-CV125</f>
        <v>0</v>
      </c>
    </row>
    <row r="23" spans="1:101" ht="13.5" thickBot="1">
      <c r="A23" s="129" t="s">
        <v>106</v>
      </c>
      <c r="B23" s="129"/>
      <c r="C23" s="132">
        <f t="shared" ref="C23:W23" si="143">SUM(C20:C22)</f>
        <v>0</v>
      </c>
      <c r="D23" s="132">
        <f t="shared" si="143"/>
        <v>-193866.97058333334</v>
      </c>
      <c r="E23" s="132">
        <f t="shared" si="143"/>
        <v>-207092.88694166669</v>
      </c>
      <c r="F23" s="132">
        <f t="shared" si="143"/>
        <v>-216880.92253333333</v>
      </c>
      <c r="G23" s="132">
        <f t="shared" si="143"/>
        <v>-216313.95893333331</v>
      </c>
      <c r="H23" s="132">
        <f t="shared" si="143"/>
        <v>-370843.87609166664</v>
      </c>
      <c r="I23" s="132">
        <f t="shared" si="143"/>
        <v>-371614.73349999997</v>
      </c>
      <c r="J23" s="132">
        <f t="shared" si="143"/>
        <v>-379547.2741333333</v>
      </c>
      <c r="K23" s="132">
        <f t="shared" si="143"/>
        <v>-378652.04223333334</v>
      </c>
      <c r="L23" s="132">
        <f t="shared" si="143"/>
        <v>-380587.22528333328</v>
      </c>
      <c r="M23" s="132">
        <f t="shared" si="143"/>
        <v>-382235.03444999992</v>
      </c>
      <c r="N23" s="132">
        <f t="shared" si="143"/>
        <v>-473904.29744166654</v>
      </c>
      <c r="O23" s="132">
        <f t="shared" si="143"/>
        <v>-473030.5983999999</v>
      </c>
      <c r="P23" s="132">
        <f t="shared" si="143"/>
        <v>-477951.49673333333</v>
      </c>
      <c r="Q23" s="132">
        <f t="shared" si="143"/>
        <v>-476588.37006666668</v>
      </c>
      <c r="R23" s="132">
        <f t="shared" si="143"/>
        <v>-475225.24340000004</v>
      </c>
      <c r="S23" s="132">
        <f t="shared" si="143"/>
        <v>-477383.42507499998</v>
      </c>
      <c r="T23" s="132">
        <f t="shared" si="143"/>
        <v>-578695.81619999988</v>
      </c>
      <c r="U23" s="132">
        <f t="shared" si="143"/>
        <v>-600890.00599166669</v>
      </c>
      <c r="V23" s="132">
        <f t="shared" si="143"/>
        <v>-600336.65299999993</v>
      </c>
      <c r="W23" s="132">
        <f t="shared" si="143"/>
        <v>-803846.24965833325</v>
      </c>
      <c r="X23" s="132">
        <f t="shared" ref="X23" si="144">SUM(X20:X22)</f>
        <v>-808400.47074999986</v>
      </c>
      <c r="Y23" s="132">
        <f t="shared" ref="Y23" si="145">SUM(Y20:Y22)</f>
        <v>-806081.00784166658</v>
      </c>
      <c r="Z23" s="132">
        <f t="shared" ref="Z23" si="146">SUM(Z20:Z22)</f>
        <v>-803761.54493333329</v>
      </c>
      <c r="AA23" s="132">
        <f t="shared" ref="AA23:AM23" si="147">SUM(AA20:AA22)</f>
        <v>-962141.36869999999</v>
      </c>
      <c r="AB23" s="132">
        <f t="shared" si="147"/>
        <v>-957162.7995666666</v>
      </c>
      <c r="AC23" s="132">
        <f t="shared" si="147"/>
        <v>-953642.84769166668</v>
      </c>
      <c r="AD23" s="132">
        <f t="shared" si="147"/>
        <v>-2062468.96395</v>
      </c>
      <c r="AE23" s="132">
        <f t="shared" si="147"/>
        <v>-2056416.1487916668</v>
      </c>
      <c r="AF23" s="132">
        <f t="shared" si="147"/>
        <v>-2050229.6720666667</v>
      </c>
      <c r="AG23" s="132">
        <f t="shared" si="147"/>
        <v>-3024795.2953500003</v>
      </c>
      <c r="AH23" s="132">
        <f t="shared" si="147"/>
        <v>-3241318.6747583337</v>
      </c>
      <c r="AI23" s="132">
        <f t="shared" si="147"/>
        <v>-4021845.3657916677</v>
      </c>
      <c r="AJ23" s="132">
        <f t="shared" si="147"/>
        <v>-4256853.0363833327</v>
      </c>
      <c r="AK23" s="132">
        <f t="shared" si="147"/>
        <v>-4667317.32345</v>
      </c>
      <c r="AL23" s="132">
        <f t="shared" si="147"/>
        <v>-4836236.845933334</v>
      </c>
      <c r="AM23" s="132">
        <f t="shared" si="147"/>
        <v>-5322874.1095333342</v>
      </c>
      <c r="AN23" s="132">
        <f t="shared" ref="AN23:AY23" si="148">SUM(AN20:AN22)</f>
        <v>-6277922.7065000003</v>
      </c>
      <c r="AO23" s="132">
        <f t="shared" si="148"/>
        <v>-6272040.4154750016</v>
      </c>
      <c r="AP23" s="132">
        <f t="shared" si="148"/>
        <v>-6264096.3664333336</v>
      </c>
      <c r="AQ23" s="132">
        <f t="shared" si="148"/>
        <v>-6491146.4223500034</v>
      </c>
      <c r="AR23" s="132">
        <f t="shared" si="148"/>
        <v>-6745204.6576250028</v>
      </c>
      <c r="AS23" s="132">
        <f t="shared" si="148"/>
        <v>-6754042.8038166696</v>
      </c>
      <c r="AT23" s="132">
        <f t="shared" si="148"/>
        <v>-6737420.5512916679</v>
      </c>
      <c r="AU23" s="132">
        <f t="shared" si="148"/>
        <v>-6744174.7395916684</v>
      </c>
      <c r="AV23" s="132">
        <f t="shared" si="148"/>
        <v>-6941440.4574666684</v>
      </c>
      <c r="AW23" s="132">
        <f t="shared" si="148"/>
        <v>-7139258.2678250028</v>
      </c>
      <c r="AX23" s="132">
        <f t="shared" si="148"/>
        <v>-7171537.9564416707</v>
      </c>
      <c r="AY23" s="132">
        <f t="shared" si="148"/>
        <v>-7150637.4580583377</v>
      </c>
      <c r="AZ23" s="132">
        <f t="shared" ref="AZ23:BA23" si="149">SUM(AZ20:AZ22)</f>
        <v>-7129736.9596750047</v>
      </c>
      <c r="BA23" s="132">
        <f t="shared" si="149"/>
        <v>-7113050.4122666689</v>
      </c>
      <c r="BB23" s="132">
        <f t="shared" ref="BB23:BC23" si="150">SUM(BB20:BB22)</f>
        <v>-7176280.8561333362</v>
      </c>
      <c r="BC23" s="132">
        <f t="shared" si="150"/>
        <v>-7162813.3866166715</v>
      </c>
      <c r="BD23" s="132">
        <f t="shared" ref="BD23:BE23" si="151">SUM(BD20:BD22)</f>
        <v>-7141645.3791000051</v>
      </c>
      <c r="BE23" s="132">
        <f t="shared" si="151"/>
        <v>-7121968.714425005</v>
      </c>
      <c r="BF23" s="132">
        <f t="shared" ref="BF23:BG23" si="152">SUM(BF20:BF22)</f>
        <v>-7100796.5527500054</v>
      </c>
      <c r="BG23" s="132">
        <f t="shared" si="152"/>
        <v>-7210114.7671333384</v>
      </c>
      <c r="BH23" s="132">
        <f t="shared" ref="BH23:BI23" si="153">SUM(BH20:BH22)</f>
        <v>-7324815.9278083388</v>
      </c>
      <c r="BI23" s="132">
        <f t="shared" si="153"/>
        <v>-7601701.9086855529</v>
      </c>
      <c r="BJ23" s="132">
        <f t="shared" ref="BJ23:BK23" si="154">SUM(BJ20:BJ22)</f>
        <v>-7777281.978449529</v>
      </c>
      <c r="BK23" s="132">
        <f t="shared" si="154"/>
        <v>-7895828.4212233238</v>
      </c>
      <c r="BL23" s="132">
        <f t="shared" ref="BL23:CM23" si="155">SUM(BL20:BL22)</f>
        <v>-7995234.7892470807</v>
      </c>
      <c r="BM23" s="132">
        <f t="shared" si="155"/>
        <v>-8069443.0560616693</v>
      </c>
      <c r="BN23" s="132">
        <f t="shared" si="155"/>
        <v>-8117271.1098351153</v>
      </c>
      <c r="BO23" s="132">
        <f t="shared" si="155"/>
        <v>-8138811.6100701559</v>
      </c>
      <c r="BP23" s="132">
        <f t="shared" si="155"/>
        <v>-8145015.8590204157</v>
      </c>
      <c r="BQ23" s="132">
        <f t="shared" si="155"/>
        <v>-8142268.2466422589</v>
      </c>
      <c r="BR23" s="132">
        <f t="shared" si="155"/>
        <v>-8133416.3870586129</v>
      </c>
      <c r="BS23" s="132">
        <f t="shared" si="155"/>
        <v>-8117874.4702294217</v>
      </c>
      <c r="BT23" s="132">
        <f t="shared" si="155"/>
        <v>-8098432.3839686122</v>
      </c>
      <c r="BU23" s="132">
        <f t="shared" si="155"/>
        <v>-8076716.5770149864</v>
      </c>
      <c r="BV23" s="132">
        <f t="shared" si="155"/>
        <v>-8053675.2364199189</v>
      </c>
      <c r="BW23" s="132">
        <f t="shared" si="155"/>
        <v>-8029861.1362505741</v>
      </c>
      <c r="BX23" s="132">
        <f t="shared" si="155"/>
        <v>-8005596.5327209532</v>
      </c>
      <c r="BY23" s="132">
        <f t="shared" si="155"/>
        <v>-7981069.294751877</v>
      </c>
      <c r="BZ23" s="132">
        <f t="shared" si="155"/>
        <v>-7956388.9461628376</v>
      </c>
      <c r="CA23" s="132">
        <f t="shared" si="155"/>
        <v>-7931619.3371478096</v>
      </c>
      <c r="CB23" s="132">
        <f t="shared" si="155"/>
        <v>-7906797.6910915235</v>
      </c>
      <c r="CC23" s="132">
        <f t="shared" si="155"/>
        <v>-7881945.7084820271</v>
      </c>
      <c r="CD23" s="132">
        <f t="shared" si="155"/>
        <v>-7857076.0402693786</v>
      </c>
      <c r="CE23" s="132">
        <f t="shared" si="155"/>
        <v>-7832196.0617041802</v>
      </c>
      <c r="CF23" s="132">
        <f t="shared" si="155"/>
        <v>-7807310.0724098692</v>
      </c>
      <c r="CG23" s="132">
        <f t="shared" si="155"/>
        <v>-7782420.592535587</v>
      </c>
      <c r="CH23" s="132">
        <f t="shared" si="155"/>
        <v>-7757529.0641683079</v>
      </c>
      <c r="CI23" s="132">
        <f t="shared" si="155"/>
        <v>-7732636.3415706232</v>
      </c>
      <c r="CJ23" s="132">
        <f t="shared" si="155"/>
        <v>-7707742.9227605229</v>
      </c>
      <c r="CK23" s="132">
        <f t="shared" si="155"/>
        <v>-7682849.1007581949</v>
      </c>
      <c r="CL23" s="132">
        <f t="shared" si="155"/>
        <v>-7657955.0410171989</v>
      </c>
      <c r="CM23" s="132">
        <f t="shared" si="155"/>
        <v>-7633060.842679318</v>
      </c>
      <c r="CN23" s="132">
        <f t="shared" ref="CN23:CQ23" si="156">SUM(CN20:CN22)</f>
        <v>-7608166.5635422301</v>
      </c>
      <c r="CO23" s="132">
        <f t="shared" si="156"/>
        <v>-7583272.2378329458</v>
      </c>
      <c r="CP23" s="132">
        <f t="shared" si="156"/>
        <v>-7558377.8849730035</v>
      </c>
      <c r="CQ23" s="132">
        <f t="shared" si="156"/>
        <v>-7533483.5162847722</v>
      </c>
      <c r="CR23" s="132">
        <f t="shared" ref="CR23:CU23" si="157">SUM(CR20:CR22)</f>
        <v>-7508589.1383689651</v>
      </c>
      <c r="CS23" s="132">
        <f t="shared" si="157"/>
        <v>-7483694.7550736647</v>
      </c>
      <c r="CT23" s="132">
        <f t="shared" si="157"/>
        <v>-7458800.3686422296</v>
      </c>
      <c r="CU23" s="132">
        <f t="shared" si="157"/>
        <v>-7433905.9803824872</v>
      </c>
      <c r="CV23" s="132">
        <f>SUM(CV20:CV22)</f>
        <v>-7433905.9803824816</v>
      </c>
    </row>
    <row r="24" spans="1:101" ht="13.5" thickTop="1">
      <c r="CV24" s="133">
        <f>+CV23-CW125</f>
        <v>0</v>
      </c>
    </row>
    <row r="26" spans="1:101">
      <c r="A26" s="120" t="s">
        <v>138</v>
      </c>
      <c r="B26" s="136">
        <v>360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</row>
    <row r="27" spans="1:101">
      <c r="A27" s="120" t="s">
        <v>136</v>
      </c>
      <c r="B27" s="136" t="s">
        <v>137</v>
      </c>
      <c r="C27" s="140">
        <f t="shared" ref="C27:AM27" si="158">+C19</f>
        <v>42339</v>
      </c>
      <c r="D27" s="140">
        <f t="shared" si="158"/>
        <v>42400</v>
      </c>
      <c r="E27" s="140">
        <f t="shared" si="158"/>
        <v>42429</v>
      </c>
      <c r="F27" s="140">
        <f t="shared" si="158"/>
        <v>42460</v>
      </c>
      <c r="G27" s="140">
        <f t="shared" si="158"/>
        <v>42490</v>
      </c>
      <c r="H27" s="140">
        <f t="shared" si="158"/>
        <v>42521</v>
      </c>
      <c r="I27" s="140">
        <f t="shared" si="158"/>
        <v>42551</v>
      </c>
      <c r="J27" s="140">
        <f t="shared" si="158"/>
        <v>42582</v>
      </c>
      <c r="K27" s="140">
        <f t="shared" si="158"/>
        <v>42613</v>
      </c>
      <c r="L27" s="140">
        <f t="shared" si="158"/>
        <v>42643</v>
      </c>
      <c r="M27" s="140">
        <f t="shared" si="158"/>
        <v>42674</v>
      </c>
      <c r="N27" s="140">
        <f t="shared" si="158"/>
        <v>42704</v>
      </c>
      <c r="O27" s="140">
        <f t="shared" si="158"/>
        <v>42735</v>
      </c>
      <c r="P27" s="140">
        <f t="shared" si="158"/>
        <v>42766</v>
      </c>
      <c r="Q27" s="140">
        <f t="shared" si="158"/>
        <v>42794</v>
      </c>
      <c r="R27" s="140">
        <f t="shared" si="158"/>
        <v>42825</v>
      </c>
      <c r="S27" s="140">
        <f t="shared" si="158"/>
        <v>42855</v>
      </c>
      <c r="T27" s="140">
        <f t="shared" si="158"/>
        <v>42886</v>
      </c>
      <c r="U27" s="140">
        <f t="shared" si="158"/>
        <v>42916</v>
      </c>
      <c r="V27" s="140">
        <f t="shared" si="158"/>
        <v>42947</v>
      </c>
      <c r="W27" s="140">
        <f t="shared" si="158"/>
        <v>42978</v>
      </c>
      <c r="X27" s="140">
        <f t="shared" si="158"/>
        <v>43008</v>
      </c>
      <c r="Y27" s="140">
        <f t="shared" si="158"/>
        <v>43039</v>
      </c>
      <c r="Z27" s="140">
        <f t="shared" si="158"/>
        <v>43069</v>
      </c>
      <c r="AA27" s="140">
        <f t="shared" si="158"/>
        <v>43100</v>
      </c>
      <c r="AB27" s="140">
        <f t="shared" si="158"/>
        <v>43131</v>
      </c>
      <c r="AC27" s="140">
        <f t="shared" si="158"/>
        <v>43159</v>
      </c>
      <c r="AD27" s="140">
        <f t="shared" si="158"/>
        <v>43190</v>
      </c>
      <c r="AE27" s="140">
        <f t="shared" si="158"/>
        <v>43220</v>
      </c>
      <c r="AF27" s="140">
        <f t="shared" si="158"/>
        <v>43251</v>
      </c>
      <c r="AG27" s="140">
        <f t="shared" si="158"/>
        <v>43281</v>
      </c>
      <c r="AH27" s="140">
        <f t="shared" si="158"/>
        <v>43312</v>
      </c>
      <c r="AI27" s="140">
        <f t="shared" si="158"/>
        <v>43343</v>
      </c>
      <c r="AJ27" s="140">
        <f t="shared" si="158"/>
        <v>43373</v>
      </c>
      <c r="AK27" s="140">
        <f t="shared" si="158"/>
        <v>43404</v>
      </c>
      <c r="AL27" s="140">
        <f t="shared" si="158"/>
        <v>43434</v>
      </c>
      <c r="AM27" s="140">
        <f t="shared" si="158"/>
        <v>43465</v>
      </c>
      <c r="AN27" s="140">
        <f t="shared" ref="AN27:AY27" si="159">+AN19</f>
        <v>43496</v>
      </c>
      <c r="AO27" s="140">
        <f t="shared" si="159"/>
        <v>43524</v>
      </c>
      <c r="AP27" s="140">
        <f t="shared" si="159"/>
        <v>43555</v>
      </c>
      <c r="AQ27" s="140">
        <f t="shared" si="159"/>
        <v>43585</v>
      </c>
      <c r="AR27" s="140">
        <f t="shared" si="159"/>
        <v>43616</v>
      </c>
      <c r="AS27" s="140">
        <f t="shared" si="159"/>
        <v>43646</v>
      </c>
      <c r="AT27" s="140">
        <f t="shared" si="159"/>
        <v>43677</v>
      </c>
      <c r="AU27" s="140">
        <f t="shared" si="159"/>
        <v>43708</v>
      </c>
      <c r="AV27" s="140">
        <f t="shared" si="159"/>
        <v>43738</v>
      </c>
      <c r="AW27" s="140">
        <f t="shared" si="159"/>
        <v>43769</v>
      </c>
      <c r="AX27" s="140">
        <f t="shared" si="159"/>
        <v>43799</v>
      </c>
      <c r="AY27" s="140">
        <f t="shared" si="159"/>
        <v>43830</v>
      </c>
      <c r="AZ27" s="140">
        <f t="shared" ref="AZ27:BA27" si="160">+AZ19</f>
        <v>43861</v>
      </c>
      <c r="BA27" s="140">
        <f t="shared" si="160"/>
        <v>43890</v>
      </c>
      <c r="BB27" s="140">
        <f t="shared" ref="BB27:BC27" si="161">+BB19</f>
        <v>43921</v>
      </c>
      <c r="BC27" s="140">
        <f t="shared" si="161"/>
        <v>43951</v>
      </c>
      <c r="BD27" s="140">
        <f t="shared" ref="BD27:BE27" si="162">+BD19</f>
        <v>43982</v>
      </c>
      <c r="BE27" s="140">
        <f t="shared" si="162"/>
        <v>44012</v>
      </c>
      <c r="BF27" s="140">
        <f t="shared" ref="BF27:BG27" si="163">+BF19</f>
        <v>44043</v>
      </c>
      <c r="BG27" s="140">
        <f t="shared" si="163"/>
        <v>44074</v>
      </c>
      <c r="BH27" s="140">
        <f t="shared" ref="BH27:BI27" si="164">+BH19</f>
        <v>44104</v>
      </c>
      <c r="BI27" s="140">
        <f t="shared" si="164"/>
        <v>44135</v>
      </c>
      <c r="BJ27" s="140">
        <f t="shared" ref="BJ27:CU27" si="165">+BJ19</f>
        <v>44165</v>
      </c>
      <c r="BK27" s="140">
        <f t="shared" si="165"/>
        <v>44196</v>
      </c>
      <c r="BL27" s="140">
        <f t="shared" si="165"/>
        <v>44227</v>
      </c>
      <c r="BM27" s="140">
        <f t="shared" si="165"/>
        <v>44255</v>
      </c>
      <c r="BN27" s="140">
        <f t="shared" si="165"/>
        <v>44286</v>
      </c>
      <c r="BO27" s="140">
        <f t="shared" si="165"/>
        <v>44316</v>
      </c>
      <c r="BP27" s="140">
        <f t="shared" si="165"/>
        <v>44347</v>
      </c>
      <c r="BQ27" s="140">
        <f t="shared" si="165"/>
        <v>44377</v>
      </c>
      <c r="BR27" s="140">
        <f t="shared" si="165"/>
        <v>44408</v>
      </c>
      <c r="BS27" s="140">
        <f t="shared" si="165"/>
        <v>44439</v>
      </c>
      <c r="BT27" s="140">
        <f t="shared" si="165"/>
        <v>44469</v>
      </c>
      <c r="BU27" s="140">
        <f t="shared" si="165"/>
        <v>44500</v>
      </c>
      <c r="BV27" s="140">
        <f t="shared" si="165"/>
        <v>44530</v>
      </c>
      <c r="BW27" s="140">
        <f t="shared" si="165"/>
        <v>44561</v>
      </c>
      <c r="BX27" s="140">
        <f t="shared" si="165"/>
        <v>44592</v>
      </c>
      <c r="BY27" s="140">
        <f t="shared" si="165"/>
        <v>44620</v>
      </c>
      <c r="BZ27" s="140">
        <f t="shared" si="165"/>
        <v>44651</v>
      </c>
      <c r="CA27" s="140">
        <f t="shared" si="165"/>
        <v>44681</v>
      </c>
      <c r="CB27" s="140">
        <f t="shared" si="165"/>
        <v>44712</v>
      </c>
      <c r="CC27" s="140">
        <f t="shared" si="165"/>
        <v>44742</v>
      </c>
      <c r="CD27" s="140">
        <f t="shared" si="165"/>
        <v>44773</v>
      </c>
      <c r="CE27" s="140">
        <f t="shared" si="165"/>
        <v>44804</v>
      </c>
      <c r="CF27" s="140">
        <f t="shared" si="165"/>
        <v>44834</v>
      </c>
      <c r="CG27" s="140">
        <f t="shared" si="165"/>
        <v>44865</v>
      </c>
      <c r="CH27" s="140">
        <f t="shared" si="165"/>
        <v>44895</v>
      </c>
      <c r="CI27" s="140">
        <f t="shared" si="165"/>
        <v>44926</v>
      </c>
      <c r="CJ27" s="140">
        <f t="shared" si="165"/>
        <v>44957</v>
      </c>
      <c r="CK27" s="140">
        <f t="shared" si="165"/>
        <v>44985</v>
      </c>
      <c r="CL27" s="140">
        <f t="shared" si="165"/>
        <v>45016</v>
      </c>
      <c r="CM27" s="140">
        <f t="shared" si="165"/>
        <v>45046</v>
      </c>
      <c r="CN27" s="140">
        <f t="shared" si="165"/>
        <v>45077</v>
      </c>
      <c r="CO27" s="140">
        <f t="shared" si="165"/>
        <v>45107</v>
      </c>
      <c r="CP27" s="140">
        <f t="shared" si="165"/>
        <v>45138</v>
      </c>
      <c r="CQ27" s="140">
        <f t="shared" si="165"/>
        <v>45169</v>
      </c>
      <c r="CR27" s="140">
        <f t="shared" si="165"/>
        <v>45199</v>
      </c>
      <c r="CS27" s="140">
        <f t="shared" si="165"/>
        <v>45230</v>
      </c>
      <c r="CT27" s="140">
        <f t="shared" si="165"/>
        <v>45260</v>
      </c>
      <c r="CU27" s="140">
        <f t="shared" si="165"/>
        <v>45291</v>
      </c>
      <c r="CV27" s="140" t="s">
        <v>139</v>
      </c>
      <c r="CW27" s="205" t="s">
        <v>140</v>
      </c>
    </row>
    <row r="28" spans="1:101">
      <c r="A28" s="135">
        <f>+C19</f>
        <v>42339</v>
      </c>
      <c r="B28" s="134">
        <v>0</v>
      </c>
      <c r="C28" s="120">
        <f>+$B$28/$B$26</f>
        <v>0</v>
      </c>
      <c r="D28" s="120">
        <f t="shared" ref="D28:BO28" si="166">+$B$28/$B$26</f>
        <v>0</v>
      </c>
      <c r="E28" s="120">
        <f t="shared" si="166"/>
        <v>0</v>
      </c>
      <c r="F28" s="120">
        <f t="shared" si="166"/>
        <v>0</v>
      </c>
      <c r="G28" s="120">
        <f t="shared" si="166"/>
        <v>0</v>
      </c>
      <c r="H28" s="120">
        <f t="shared" si="166"/>
        <v>0</v>
      </c>
      <c r="I28" s="120">
        <f t="shared" si="166"/>
        <v>0</v>
      </c>
      <c r="J28" s="120">
        <f t="shared" si="166"/>
        <v>0</v>
      </c>
      <c r="K28" s="120">
        <f t="shared" si="166"/>
        <v>0</v>
      </c>
      <c r="L28" s="120">
        <f t="shared" si="166"/>
        <v>0</v>
      </c>
      <c r="M28" s="120">
        <f t="shared" si="166"/>
        <v>0</v>
      </c>
      <c r="N28" s="120">
        <f t="shared" si="166"/>
        <v>0</v>
      </c>
      <c r="O28" s="120">
        <f t="shared" si="166"/>
        <v>0</v>
      </c>
      <c r="P28" s="120">
        <f t="shared" si="166"/>
        <v>0</v>
      </c>
      <c r="Q28" s="120">
        <f t="shared" si="166"/>
        <v>0</v>
      </c>
      <c r="R28" s="120">
        <f t="shared" si="166"/>
        <v>0</v>
      </c>
      <c r="S28" s="120">
        <f t="shared" si="166"/>
        <v>0</v>
      </c>
      <c r="T28" s="120">
        <f t="shared" si="166"/>
        <v>0</v>
      </c>
      <c r="U28" s="120">
        <f t="shared" si="166"/>
        <v>0</v>
      </c>
      <c r="V28" s="120">
        <f t="shared" si="166"/>
        <v>0</v>
      </c>
      <c r="W28" s="120">
        <f t="shared" si="166"/>
        <v>0</v>
      </c>
      <c r="X28" s="120">
        <f t="shared" si="166"/>
        <v>0</v>
      </c>
      <c r="Y28" s="120">
        <f t="shared" si="166"/>
        <v>0</v>
      </c>
      <c r="Z28" s="120">
        <f t="shared" si="166"/>
        <v>0</v>
      </c>
      <c r="AA28" s="120">
        <f t="shared" si="166"/>
        <v>0</v>
      </c>
      <c r="AB28" s="120">
        <f t="shared" si="166"/>
        <v>0</v>
      </c>
      <c r="AC28" s="120">
        <f t="shared" si="166"/>
        <v>0</v>
      </c>
      <c r="AD28" s="120">
        <f t="shared" si="166"/>
        <v>0</v>
      </c>
      <c r="AE28" s="120">
        <f t="shared" si="166"/>
        <v>0</v>
      </c>
      <c r="AF28" s="120">
        <f t="shared" si="166"/>
        <v>0</v>
      </c>
      <c r="AG28" s="120">
        <f t="shared" si="166"/>
        <v>0</v>
      </c>
      <c r="AH28" s="120">
        <f t="shared" si="166"/>
        <v>0</v>
      </c>
      <c r="AI28" s="120">
        <f t="shared" si="166"/>
        <v>0</v>
      </c>
      <c r="AJ28" s="120">
        <f t="shared" si="166"/>
        <v>0</v>
      </c>
      <c r="AK28" s="120">
        <f t="shared" si="166"/>
        <v>0</v>
      </c>
      <c r="AL28" s="120">
        <f t="shared" si="166"/>
        <v>0</v>
      </c>
      <c r="AM28" s="120">
        <f t="shared" si="166"/>
        <v>0</v>
      </c>
      <c r="AN28" s="120">
        <f t="shared" si="166"/>
        <v>0</v>
      </c>
      <c r="AO28" s="120">
        <f t="shared" si="166"/>
        <v>0</v>
      </c>
      <c r="AP28" s="120">
        <f t="shared" si="166"/>
        <v>0</v>
      </c>
      <c r="AQ28" s="120">
        <f t="shared" si="166"/>
        <v>0</v>
      </c>
      <c r="AR28" s="120">
        <f t="shared" si="166"/>
        <v>0</v>
      </c>
      <c r="AS28" s="120">
        <f t="shared" si="166"/>
        <v>0</v>
      </c>
      <c r="AT28" s="120">
        <f t="shared" si="166"/>
        <v>0</v>
      </c>
      <c r="AU28" s="120">
        <f t="shared" si="166"/>
        <v>0</v>
      </c>
      <c r="AV28" s="120">
        <f t="shared" si="166"/>
        <v>0</v>
      </c>
      <c r="AW28" s="120">
        <f t="shared" si="166"/>
        <v>0</v>
      </c>
      <c r="AX28" s="120">
        <f t="shared" si="166"/>
        <v>0</v>
      </c>
      <c r="AY28" s="120">
        <f t="shared" si="166"/>
        <v>0</v>
      </c>
      <c r="AZ28" s="120">
        <f t="shared" si="166"/>
        <v>0</v>
      </c>
      <c r="BA28" s="120">
        <f t="shared" si="166"/>
        <v>0</v>
      </c>
      <c r="BB28" s="120">
        <f t="shared" si="166"/>
        <v>0</v>
      </c>
      <c r="BC28" s="120">
        <f t="shared" si="166"/>
        <v>0</v>
      </c>
      <c r="BD28" s="120">
        <f t="shared" si="166"/>
        <v>0</v>
      </c>
      <c r="BE28" s="120">
        <f t="shared" si="166"/>
        <v>0</v>
      </c>
      <c r="BF28" s="120">
        <f t="shared" si="166"/>
        <v>0</v>
      </c>
      <c r="BG28" s="120">
        <f t="shared" si="166"/>
        <v>0</v>
      </c>
      <c r="BH28" s="120">
        <f t="shared" si="166"/>
        <v>0</v>
      </c>
      <c r="BI28" s="120">
        <f t="shared" si="166"/>
        <v>0</v>
      </c>
      <c r="BJ28" s="120">
        <f t="shared" si="166"/>
        <v>0</v>
      </c>
      <c r="BK28" s="120">
        <f t="shared" si="166"/>
        <v>0</v>
      </c>
      <c r="BL28" s="120">
        <f t="shared" si="166"/>
        <v>0</v>
      </c>
      <c r="BM28" s="120">
        <f t="shared" si="166"/>
        <v>0</v>
      </c>
      <c r="BN28" s="120">
        <f t="shared" si="166"/>
        <v>0</v>
      </c>
      <c r="BO28" s="120">
        <f t="shared" si="166"/>
        <v>0</v>
      </c>
      <c r="BP28" s="120">
        <f t="shared" ref="BP28:CU28" si="167">+$B$28/$B$26</f>
        <v>0</v>
      </c>
      <c r="BQ28" s="120">
        <f t="shared" si="167"/>
        <v>0</v>
      </c>
      <c r="BR28" s="120">
        <f t="shared" si="167"/>
        <v>0</v>
      </c>
      <c r="BS28" s="120">
        <f t="shared" si="167"/>
        <v>0</v>
      </c>
      <c r="BT28" s="120">
        <f t="shared" si="167"/>
        <v>0</v>
      </c>
      <c r="BU28" s="120">
        <f t="shared" si="167"/>
        <v>0</v>
      </c>
      <c r="BV28" s="120">
        <f t="shared" si="167"/>
        <v>0</v>
      </c>
      <c r="BW28" s="120">
        <f t="shared" si="167"/>
        <v>0</v>
      </c>
      <c r="BX28" s="120">
        <f t="shared" si="167"/>
        <v>0</v>
      </c>
      <c r="BY28" s="120">
        <f t="shared" si="167"/>
        <v>0</v>
      </c>
      <c r="BZ28" s="120">
        <f t="shared" si="167"/>
        <v>0</v>
      </c>
      <c r="CA28" s="120">
        <f t="shared" si="167"/>
        <v>0</v>
      </c>
      <c r="CB28" s="120">
        <f t="shared" si="167"/>
        <v>0</v>
      </c>
      <c r="CC28" s="120">
        <f t="shared" si="167"/>
        <v>0</v>
      </c>
      <c r="CD28" s="120">
        <f t="shared" si="167"/>
        <v>0</v>
      </c>
      <c r="CE28" s="120">
        <f t="shared" si="167"/>
        <v>0</v>
      </c>
      <c r="CF28" s="120">
        <f t="shared" si="167"/>
        <v>0</v>
      </c>
      <c r="CG28" s="120">
        <f t="shared" si="167"/>
        <v>0</v>
      </c>
      <c r="CH28" s="120">
        <f t="shared" si="167"/>
        <v>0</v>
      </c>
      <c r="CI28" s="120">
        <f t="shared" si="167"/>
        <v>0</v>
      </c>
      <c r="CJ28" s="120">
        <f t="shared" si="167"/>
        <v>0</v>
      </c>
      <c r="CK28" s="120">
        <f t="shared" si="167"/>
        <v>0</v>
      </c>
      <c r="CL28" s="120">
        <f t="shared" si="167"/>
        <v>0</v>
      </c>
      <c r="CM28" s="120">
        <f t="shared" si="167"/>
        <v>0</v>
      </c>
      <c r="CN28" s="120">
        <f t="shared" si="167"/>
        <v>0</v>
      </c>
      <c r="CO28" s="120">
        <f t="shared" si="167"/>
        <v>0</v>
      </c>
      <c r="CP28" s="120">
        <f t="shared" si="167"/>
        <v>0</v>
      </c>
      <c r="CQ28" s="120">
        <f t="shared" si="167"/>
        <v>0</v>
      </c>
      <c r="CR28" s="120">
        <f t="shared" si="167"/>
        <v>0</v>
      </c>
      <c r="CS28" s="120">
        <f t="shared" si="167"/>
        <v>0</v>
      </c>
      <c r="CT28" s="120">
        <f t="shared" si="167"/>
        <v>0</v>
      </c>
      <c r="CU28" s="120">
        <f t="shared" si="167"/>
        <v>0</v>
      </c>
      <c r="CV28" s="138">
        <f>+SUM(C28:CU28)</f>
        <v>0</v>
      </c>
      <c r="CW28" s="133">
        <f t="shared" ref="CW28:CW59" si="168">+B28+CV28</f>
        <v>0</v>
      </c>
    </row>
    <row r="29" spans="1:101">
      <c r="A29" s="135">
        <f t="shared" ref="A29:A92" si="169">+EOMONTH(A28,1)</f>
        <v>42400</v>
      </c>
      <c r="B29" s="134">
        <f t="shared" ref="B29:B60" si="170">+HLOOKUP(A29,$C$19:$CV$23,3,FALSE)</f>
        <v>-194406.99000000002</v>
      </c>
      <c r="D29" s="134">
        <f>-$B$29/$B$26</f>
        <v>540.01941666666676</v>
      </c>
      <c r="E29" s="134">
        <f t="shared" ref="E29:BP29" si="171">-$B$29/$B$26</f>
        <v>540.01941666666676</v>
      </c>
      <c r="F29" s="134">
        <f t="shared" si="171"/>
        <v>540.01941666666676</v>
      </c>
      <c r="G29" s="134">
        <f t="shared" si="171"/>
        <v>540.01941666666676</v>
      </c>
      <c r="H29" s="134">
        <f t="shared" si="171"/>
        <v>540.01941666666676</v>
      </c>
      <c r="I29" s="134">
        <f t="shared" si="171"/>
        <v>540.01941666666676</v>
      </c>
      <c r="J29" s="134">
        <f t="shared" si="171"/>
        <v>540.01941666666676</v>
      </c>
      <c r="K29" s="134">
        <f t="shared" si="171"/>
        <v>540.01941666666676</v>
      </c>
      <c r="L29" s="134">
        <f t="shared" si="171"/>
        <v>540.01941666666676</v>
      </c>
      <c r="M29" s="134">
        <f t="shared" si="171"/>
        <v>540.01941666666676</v>
      </c>
      <c r="N29" s="134">
        <f t="shared" si="171"/>
        <v>540.01941666666676</v>
      </c>
      <c r="O29" s="134">
        <f t="shared" si="171"/>
        <v>540.01941666666676</v>
      </c>
      <c r="P29" s="134">
        <f t="shared" si="171"/>
        <v>540.01941666666676</v>
      </c>
      <c r="Q29" s="134">
        <f t="shared" si="171"/>
        <v>540.01941666666676</v>
      </c>
      <c r="R29" s="134">
        <f t="shared" si="171"/>
        <v>540.01941666666676</v>
      </c>
      <c r="S29" s="134">
        <f t="shared" si="171"/>
        <v>540.01941666666676</v>
      </c>
      <c r="T29" s="134">
        <f t="shared" si="171"/>
        <v>540.01941666666676</v>
      </c>
      <c r="U29" s="134">
        <f t="shared" si="171"/>
        <v>540.01941666666676</v>
      </c>
      <c r="V29" s="134">
        <f t="shared" si="171"/>
        <v>540.01941666666676</v>
      </c>
      <c r="W29" s="134">
        <f t="shared" si="171"/>
        <v>540.01941666666676</v>
      </c>
      <c r="X29" s="134">
        <f t="shared" si="171"/>
        <v>540.01941666666676</v>
      </c>
      <c r="Y29" s="134">
        <f t="shared" si="171"/>
        <v>540.01941666666676</v>
      </c>
      <c r="Z29" s="134">
        <f t="shared" si="171"/>
        <v>540.01941666666676</v>
      </c>
      <c r="AA29" s="134">
        <f t="shared" si="171"/>
        <v>540.01941666666676</v>
      </c>
      <c r="AB29" s="134">
        <f t="shared" si="171"/>
        <v>540.01941666666676</v>
      </c>
      <c r="AC29" s="134">
        <f t="shared" si="171"/>
        <v>540.01941666666676</v>
      </c>
      <c r="AD29" s="134">
        <f t="shared" si="171"/>
        <v>540.01941666666676</v>
      </c>
      <c r="AE29" s="134">
        <f t="shared" si="171"/>
        <v>540.01941666666676</v>
      </c>
      <c r="AF29" s="134">
        <f t="shared" si="171"/>
        <v>540.01941666666676</v>
      </c>
      <c r="AG29" s="134">
        <f t="shared" si="171"/>
        <v>540.01941666666676</v>
      </c>
      <c r="AH29" s="134">
        <f t="shared" si="171"/>
        <v>540.01941666666676</v>
      </c>
      <c r="AI29" s="134">
        <f t="shared" si="171"/>
        <v>540.01941666666676</v>
      </c>
      <c r="AJ29" s="134">
        <f t="shared" si="171"/>
        <v>540.01941666666676</v>
      </c>
      <c r="AK29" s="134">
        <f t="shared" si="171"/>
        <v>540.01941666666676</v>
      </c>
      <c r="AL29" s="134">
        <f t="shared" si="171"/>
        <v>540.01941666666676</v>
      </c>
      <c r="AM29" s="134">
        <f t="shared" si="171"/>
        <v>540.01941666666676</v>
      </c>
      <c r="AN29" s="134">
        <f t="shared" si="171"/>
        <v>540.01941666666676</v>
      </c>
      <c r="AO29" s="134">
        <f t="shared" si="171"/>
        <v>540.01941666666676</v>
      </c>
      <c r="AP29" s="134">
        <f t="shared" si="171"/>
        <v>540.01941666666676</v>
      </c>
      <c r="AQ29" s="134">
        <f t="shared" si="171"/>
        <v>540.01941666666676</v>
      </c>
      <c r="AR29" s="134">
        <f t="shared" si="171"/>
        <v>540.01941666666676</v>
      </c>
      <c r="AS29" s="134">
        <f t="shared" si="171"/>
        <v>540.01941666666676</v>
      </c>
      <c r="AT29" s="134">
        <f t="shared" si="171"/>
        <v>540.01941666666676</v>
      </c>
      <c r="AU29" s="134">
        <f t="shared" si="171"/>
        <v>540.01941666666676</v>
      </c>
      <c r="AV29" s="134">
        <f t="shared" si="171"/>
        <v>540.01941666666676</v>
      </c>
      <c r="AW29" s="134">
        <f t="shared" si="171"/>
        <v>540.01941666666676</v>
      </c>
      <c r="AX29" s="134">
        <f t="shared" si="171"/>
        <v>540.01941666666676</v>
      </c>
      <c r="AY29" s="134">
        <f t="shared" si="171"/>
        <v>540.01941666666676</v>
      </c>
      <c r="AZ29" s="134">
        <f t="shared" si="171"/>
        <v>540.01941666666676</v>
      </c>
      <c r="BA29" s="134">
        <f t="shared" si="171"/>
        <v>540.01941666666676</v>
      </c>
      <c r="BB29" s="134">
        <f t="shared" si="171"/>
        <v>540.01941666666676</v>
      </c>
      <c r="BC29" s="134">
        <f t="shared" si="171"/>
        <v>540.01941666666676</v>
      </c>
      <c r="BD29" s="134">
        <f t="shared" si="171"/>
        <v>540.01941666666676</v>
      </c>
      <c r="BE29" s="134">
        <f t="shared" si="171"/>
        <v>540.01941666666676</v>
      </c>
      <c r="BF29" s="134">
        <f t="shared" si="171"/>
        <v>540.01941666666676</v>
      </c>
      <c r="BG29" s="134">
        <f t="shared" si="171"/>
        <v>540.01941666666676</v>
      </c>
      <c r="BH29" s="134">
        <f t="shared" si="171"/>
        <v>540.01941666666676</v>
      </c>
      <c r="BI29" s="134">
        <f t="shared" si="171"/>
        <v>540.01941666666676</v>
      </c>
      <c r="BJ29" s="134">
        <f t="shared" si="171"/>
        <v>540.01941666666676</v>
      </c>
      <c r="BK29" s="134">
        <f t="shared" si="171"/>
        <v>540.01941666666676</v>
      </c>
      <c r="BL29" s="134">
        <f t="shared" si="171"/>
        <v>540.01941666666676</v>
      </c>
      <c r="BM29" s="134">
        <f t="shared" si="171"/>
        <v>540.01941666666676</v>
      </c>
      <c r="BN29" s="134">
        <f t="shared" si="171"/>
        <v>540.01941666666676</v>
      </c>
      <c r="BO29" s="134">
        <f t="shared" si="171"/>
        <v>540.01941666666676</v>
      </c>
      <c r="BP29" s="134">
        <f t="shared" si="171"/>
        <v>540.01941666666676</v>
      </c>
      <c r="BQ29" s="134">
        <f t="shared" ref="BQ29:CU29" si="172">-$B$29/$B$26</f>
        <v>540.01941666666676</v>
      </c>
      <c r="BR29" s="134">
        <f t="shared" si="172"/>
        <v>540.01941666666676</v>
      </c>
      <c r="BS29" s="134">
        <f t="shared" si="172"/>
        <v>540.01941666666676</v>
      </c>
      <c r="BT29" s="134">
        <f t="shared" si="172"/>
        <v>540.01941666666676</v>
      </c>
      <c r="BU29" s="134">
        <f t="shared" si="172"/>
        <v>540.01941666666676</v>
      </c>
      <c r="BV29" s="134">
        <f t="shared" si="172"/>
        <v>540.01941666666676</v>
      </c>
      <c r="BW29" s="134">
        <f t="shared" si="172"/>
        <v>540.01941666666676</v>
      </c>
      <c r="BX29" s="134">
        <f t="shared" si="172"/>
        <v>540.01941666666676</v>
      </c>
      <c r="BY29" s="134">
        <f t="shared" si="172"/>
        <v>540.01941666666676</v>
      </c>
      <c r="BZ29" s="134">
        <f t="shared" si="172"/>
        <v>540.01941666666676</v>
      </c>
      <c r="CA29" s="134">
        <f t="shared" si="172"/>
        <v>540.01941666666676</v>
      </c>
      <c r="CB29" s="134">
        <f t="shared" si="172"/>
        <v>540.01941666666676</v>
      </c>
      <c r="CC29" s="134">
        <f t="shared" si="172"/>
        <v>540.01941666666676</v>
      </c>
      <c r="CD29" s="134">
        <f t="shared" si="172"/>
        <v>540.01941666666676</v>
      </c>
      <c r="CE29" s="134">
        <f t="shared" si="172"/>
        <v>540.01941666666676</v>
      </c>
      <c r="CF29" s="134">
        <f t="shared" si="172"/>
        <v>540.01941666666676</v>
      </c>
      <c r="CG29" s="134">
        <f t="shared" si="172"/>
        <v>540.01941666666676</v>
      </c>
      <c r="CH29" s="134">
        <f t="shared" si="172"/>
        <v>540.01941666666676</v>
      </c>
      <c r="CI29" s="134">
        <f t="shared" si="172"/>
        <v>540.01941666666676</v>
      </c>
      <c r="CJ29" s="134">
        <f t="shared" si="172"/>
        <v>540.01941666666676</v>
      </c>
      <c r="CK29" s="134">
        <f t="shared" si="172"/>
        <v>540.01941666666676</v>
      </c>
      <c r="CL29" s="134">
        <f t="shared" si="172"/>
        <v>540.01941666666676</v>
      </c>
      <c r="CM29" s="134">
        <f t="shared" si="172"/>
        <v>540.01941666666676</v>
      </c>
      <c r="CN29" s="134">
        <f t="shared" si="172"/>
        <v>540.01941666666676</v>
      </c>
      <c r="CO29" s="134">
        <f t="shared" si="172"/>
        <v>540.01941666666676</v>
      </c>
      <c r="CP29" s="134">
        <f t="shared" si="172"/>
        <v>540.01941666666676</v>
      </c>
      <c r="CQ29" s="134">
        <f t="shared" si="172"/>
        <v>540.01941666666676</v>
      </c>
      <c r="CR29" s="134">
        <f t="shared" si="172"/>
        <v>540.01941666666676</v>
      </c>
      <c r="CS29" s="134">
        <f t="shared" si="172"/>
        <v>540.01941666666676</v>
      </c>
      <c r="CT29" s="134">
        <f t="shared" si="172"/>
        <v>540.01941666666676</v>
      </c>
      <c r="CU29" s="134">
        <f t="shared" si="172"/>
        <v>540.01941666666676</v>
      </c>
      <c r="CV29" s="138">
        <f t="shared" ref="CV29:CV88" si="173">+SUM(C29:CU29)</f>
        <v>51841.864000000089</v>
      </c>
      <c r="CW29" s="133">
        <f t="shared" si="168"/>
        <v>-142565.12599999993</v>
      </c>
    </row>
    <row r="30" spans="1:101">
      <c r="A30" s="135">
        <f t="shared" si="169"/>
        <v>42429</v>
      </c>
      <c r="B30" s="134">
        <f t="shared" si="170"/>
        <v>-13804.281000000004</v>
      </c>
      <c r="E30" s="134">
        <f>-$B$30/$B$26</f>
        <v>38.345225000000013</v>
      </c>
      <c r="F30" s="134">
        <f t="shared" ref="F30:BQ30" si="174">-$B$30/$B$26</f>
        <v>38.345225000000013</v>
      </c>
      <c r="G30" s="134">
        <f t="shared" si="174"/>
        <v>38.345225000000013</v>
      </c>
      <c r="H30" s="134">
        <f t="shared" si="174"/>
        <v>38.345225000000013</v>
      </c>
      <c r="I30" s="134">
        <f t="shared" si="174"/>
        <v>38.345225000000013</v>
      </c>
      <c r="J30" s="134">
        <f t="shared" si="174"/>
        <v>38.345225000000013</v>
      </c>
      <c r="K30" s="134">
        <f t="shared" si="174"/>
        <v>38.345225000000013</v>
      </c>
      <c r="L30" s="134">
        <f t="shared" si="174"/>
        <v>38.345225000000013</v>
      </c>
      <c r="M30" s="134">
        <f t="shared" si="174"/>
        <v>38.345225000000013</v>
      </c>
      <c r="N30" s="134">
        <f t="shared" si="174"/>
        <v>38.345225000000013</v>
      </c>
      <c r="O30" s="134">
        <f t="shared" si="174"/>
        <v>38.345225000000013</v>
      </c>
      <c r="P30" s="134">
        <f t="shared" si="174"/>
        <v>38.345225000000013</v>
      </c>
      <c r="Q30" s="134">
        <f t="shared" si="174"/>
        <v>38.345225000000013</v>
      </c>
      <c r="R30" s="134">
        <f t="shared" si="174"/>
        <v>38.345225000000013</v>
      </c>
      <c r="S30" s="134">
        <f t="shared" si="174"/>
        <v>38.345225000000013</v>
      </c>
      <c r="T30" s="134">
        <f t="shared" si="174"/>
        <v>38.345225000000013</v>
      </c>
      <c r="U30" s="134">
        <f t="shared" si="174"/>
        <v>38.345225000000013</v>
      </c>
      <c r="V30" s="134">
        <f t="shared" si="174"/>
        <v>38.345225000000013</v>
      </c>
      <c r="W30" s="134">
        <f t="shared" si="174"/>
        <v>38.345225000000013</v>
      </c>
      <c r="X30" s="134">
        <f t="shared" si="174"/>
        <v>38.345225000000013</v>
      </c>
      <c r="Y30" s="134">
        <f t="shared" si="174"/>
        <v>38.345225000000013</v>
      </c>
      <c r="Z30" s="134">
        <f t="shared" si="174"/>
        <v>38.345225000000013</v>
      </c>
      <c r="AA30" s="134">
        <f t="shared" si="174"/>
        <v>38.345225000000013</v>
      </c>
      <c r="AB30" s="134">
        <f t="shared" si="174"/>
        <v>38.345225000000013</v>
      </c>
      <c r="AC30" s="134">
        <f t="shared" si="174"/>
        <v>38.345225000000013</v>
      </c>
      <c r="AD30" s="134">
        <f t="shared" si="174"/>
        <v>38.345225000000013</v>
      </c>
      <c r="AE30" s="134">
        <f t="shared" si="174"/>
        <v>38.345225000000013</v>
      </c>
      <c r="AF30" s="134">
        <f t="shared" si="174"/>
        <v>38.345225000000013</v>
      </c>
      <c r="AG30" s="134">
        <f t="shared" si="174"/>
        <v>38.345225000000013</v>
      </c>
      <c r="AH30" s="134">
        <f t="shared" si="174"/>
        <v>38.345225000000013</v>
      </c>
      <c r="AI30" s="134">
        <f t="shared" si="174"/>
        <v>38.345225000000013</v>
      </c>
      <c r="AJ30" s="134">
        <f t="shared" si="174"/>
        <v>38.345225000000013</v>
      </c>
      <c r="AK30" s="134">
        <f t="shared" si="174"/>
        <v>38.345225000000013</v>
      </c>
      <c r="AL30" s="134">
        <f t="shared" si="174"/>
        <v>38.345225000000013</v>
      </c>
      <c r="AM30" s="134">
        <f t="shared" si="174"/>
        <v>38.345225000000013</v>
      </c>
      <c r="AN30" s="134">
        <f t="shared" si="174"/>
        <v>38.345225000000013</v>
      </c>
      <c r="AO30" s="134">
        <f t="shared" si="174"/>
        <v>38.345225000000013</v>
      </c>
      <c r="AP30" s="134">
        <f t="shared" si="174"/>
        <v>38.345225000000013</v>
      </c>
      <c r="AQ30" s="134">
        <f t="shared" si="174"/>
        <v>38.345225000000013</v>
      </c>
      <c r="AR30" s="134">
        <f t="shared" si="174"/>
        <v>38.345225000000013</v>
      </c>
      <c r="AS30" s="134">
        <f t="shared" si="174"/>
        <v>38.345225000000013</v>
      </c>
      <c r="AT30" s="134">
        <f t="shared" si="174"/>
        <v>38.345225000000013</v>
      </c>
      <c r="AU30" s="134">
        <f t="shared" si="174"/>
        <v>38.345225000000013</v>
      </c>
      <c r="AV30" s="134">
        <f t="shared" si="174"/>
        <v>38.345225000000013</v>
      </c>
      <c r="AW30" s="134">
        <f t="shared" si="174"/>
        <v>38.345225000000013</v>
      </c>
      <c r="AX30" s="134">
        <f t="shared" si="174"/>
        <v>38.345225000000013</v>
      </c>
      <c r="AY30" s="134">
        <f t="shared" si="174"/>
        <v>38.345225000000013</v>
      </c>
      <c r="AZ30" s="134">
        <f t="shared" si="174"/>
        <v>38.345225000000013</v>
      </c>
      <c r="BA30" s="134">
        <f t="shared" si="174"/>
        <v>38.345225000000013</v>
      </c>
      <c r="BB30" s="134">
        <f t="shared" si="174"/>
        <v>38.345225000000013</v>
      </c>
      <c r="BC30" s="134">
        <f t="shared" si="174"/>
        <v>38.345225000000013</v>
      </c>
      <c r="BD30" s="134">
        <f t="shared" si="174"/>
        <v>38.345225000000013</v>
      </c>
      <c r="BE30" s="134">
        <f t="shared" si="174"/>
        <v>38.345225000000013</v>
      </c>
      <c r="BF30" s="134">
        <f t="shared" si="174"/>
        <v>38.345225000000013</v>
      </c>
      <c r="BG30" s="134">
        <f t="shared" si="174"/>
        <v>38.345225000000013</v>
      </c>
      <c r="BH30" s="134">
        <f t="shared" si="174"/>
        <v>38.345225000000013</v>
      </c>
      <c r="BI30" s="134">
        <f t="shared" si="174"/>
        <v>38.345225000000013</v>
      </c>
      <c r="BJ30" s="134">
        <f t="shared" si="174"/>
        <v>38.345225000000013</v>
      </c>
      <c r="BK30" s="134">
        <f t="shared" si="174"/>
        <v>38.345225000000013</v>
      </c>
      <c r="BL30" s="134">
        <f t="shared" si="174"/>
        <v>38.345225000000013</v>
      </c>
      <c r="BM30" s="134">
        <f t="shared" si="174"/>
        <v>38.345225000000013</v>
      </c>
      <c r="BN30" s="134">
        <f t="shared" si="174"/>
        <v>38.345225000000013</v>
      </c>
      <c r="BO30" s="134">
        <f t="shared" si="174"/>
        <v>38.345225000000013</v>
      </c>
      <c r="BP30" s="134">
        <f t="shared" si="174"/>
        <v>38.345225000000013</v>
      </c>
      <c r="BQ30" s="134">
        <f t="shared" si="174"/>
        <v>38.345225000000013</v>
      </c>
      <c r="BR30" s="134">
        <f t="shared" ref="BR30:CU30" si="175">-$B$30/$B$26</f>
        <v>38.345225000000013</v>
      </c>
      <c r="BS30" s="134">
        <f t="shared" si="175"/>
        <v>38.345225000000013</v>
      </c>
      <c r="BT30" s="134">
        <f t="shared" si="175"/>
        <v>38.345225000000013</v>
      </c>
      <c r="BU30" s="134">
        <f t="shared" si="175"/>
        <v>38.345225000000013</v>
      </c>
      <c r="BV30" s="134">
        <f t="shared" si="175"/>
        <v>38.345225000000013</v>
      </c>
      <c r="BW30" s="134">
        <f t="shared" si="175"/>
        <v>38.345225000000013</v>
      </c>
      <c r="BX30" s="134">
        <f t="shared" si="175"/>
        <v>38.345225000000013</v>
      </c>
      <c r="BY30" s="134">
        <f t="shared" si="175"/>
        <v>38.345225000000013</v>
      </c>
      <c r="BZ30" s="134">
        <f t="shared" si="175"/>
        <v>38.345225000000013</v>
      </c>
      <c r="CA30" s="134">
        <f t="shared" si="175"/>
        <v>38.345225000000013</v>
      </c>
      <c r="CB30" s="134">
        <f t="shared" si="175"/>
        <v>38.345225000000013</v>
      </c>
      <c r="CC30" s="134">
        <f t="shared" si="175"/>
        <v>38.345225000000013</v>
      </c>
      <c r="CD30" s="134">
        <f t="shared" si="175"/>
        <v>38.345225000000013</v>
      </c>
      <c r="CE30" s="134">
        <f t="shared" si="175"/>
        <v>38.345225000000013</v>
      </c>
      <c r="CF30" s="134">
        <f t="shared" si="175"/>
        <v>38.345225000000013</v>
      </c>
      <c r="CG30" s="134">
        <f t="shared" si="175"/>
        <v>38.345225000000013</v>
      </c>
      <c r="CH30" s="134">
        <f t="shared" si="175"/>
        <v>38.345225000000013</v>
      </c>
      <c r="CI30" s="134">
        <f t="shared" si="175"/>
        <v>38.345225000000013</v>
      </c>
      <c r="CJ30" s="134">
        <f t="shared" si="175"/>
        <v>38.345225000000013</v>
      </c>
      <c r="CK30" s="134">
        <f t="shared" si="175"/>
        <v>38.345225000000013</v>
      </c>
      <c r="CL30" s="134">
        <f t="shared" si="175"/>
        <v>38.345225000000013</v>
      </c>
      <c r="CM30" s="134">
        <f t="shared" si="175"/>
        <v>38.345225000000013</v>
      </c>
      <c r="CN30" s="134">
        <f t="shared" si="175"/>
        <v>38.345225000000013</v>
      </c>
      <c r="CO30" s="134">
        <f t="shared" si="175"/>
        <v>38.345225000000013</v>
      </c>
      <c r="CP30" s="134">
        <f t="shared" si="175"/>
        <v>38.345225000000013</v>
      </c>
      <c r="CQ30" s="134">
        <f t="shared" si="175"/>
        <v>38.345225000000013</v>
      </c>
      <c r="CR30" s="134">
        <f t="shared" si="175"/>
        <v>38.345225000000013</v>
      </c>
      <c r="CS30" s="134">
        <f t="shared" si="175"/>
        <v>38.345225000000013</v>
      </c>
      <c r="CT30" s="134">
        <f t="shared" si="175"/>
        <v>38.345225000000013</v>
      </c>
      <c r="CU30" s="134">
        <f t="shared" si="175"/>
        <v>38.345225000000013</v>
      </c>
      <c r="CV30" s="138">
        <f t="shared" si="173"/>
        <v>3642.7963750000022</v>
      </c>
      <c r="CW30" s="133">
        <f t="shared" si="168"/>
        <v>-10161.484625000003</v>
      </c>
    </row>
    <row r="31" spans="1:101">
      <c r="A31" s="135">
        <f t="shared" si="169"/>
        <v>42460</v>
      </c>
      <c r="B31" s="134">
        <f t="shared" si="170"/>
        <v>-10395.275999999978</v>
      </c>
      <c r="F31" s="134">
        <f>-$B$31/$B$26</f>
        <v>28.875766666666607</v>
      </c>
      <c r="G31" s="134">
        <f t="shared" ref="G31:BR31" si="176">-$B$31/$B$26</f>
        <v>28.875766666666607</v>
      </c>
      <c r="H31" s="134">
        <f t="shared" si="176"/>
        <v>28.875766666666607</v>
      </c>
      <c r="I31" s="134">
        <f t="shared" si="176"/>
        <v>28.875766666666607</v>
      </c>
      <c r="J31" s="134">
        <f t="shared" si="176"/>
        <v>28.875766666666607</v>
      </c>
      <c r="K31" s="134">
        <f t="shared" si="176"/>
        <v>28.875766666666607</v>
      </c>
      <c r="L31" s="134">
        <f t="shared" si="176"/>
        <v>28.875766666666607</v>
      </c>
      <c r="M31" s="134">
        <f t="shared" si="176"/>
        <v>28.875766666666607</v>
      </c>
      <c r="N31" s="134">
        <f t="shared" si="176"/>
        <v>28.875766666666607</v>
      </c>
      <c r="O31" s="134">
        <f t="shared" si="176"/>
        <v>28.875766666666607</v>
      </c>
      <c r="P31" s="134">
        <f t="shared" si="176"/>
        <v>28.875766666666607</v>
      </c>
      <c r="Q31" s="134">
        <f t="shared" si="176"/>
        <v>28.875766666666607</v>
      </c>
      <c r="R31" s="134">
        <f t="shared" si="176"/>
        <v>28.875766666666607</v>
      </c>
      <c r="S31" s="134">
        <f t="shared" si="176"/>
        <v>28.875766666666607</v>
      </c>
      <c r="T31" s="134">
        <f t="shared" si="176"/>
        <v>28.875766666666607</v>
      </c>
      <c r="U31" s="134">
        <f t="shared" si="176"/>
        <v>28.875766666666607</v>
      </c>
      <c r="V31" s="134">
        <f t="shared" si="176"/>
        <v>28.875766666666607</v>
      </c>
      <c r="W31" s="134">
        <f t="shared" si="176"/>
        <v>28.875766666666607</v>
      </c>
      <c r="X31" s="134">
        <f t="shared" si="176"/>
        <v>28.875766666666607</v>
      </c>
      <c r="Y31" s="134">
        <f t="shared" si="176"/>
        <v>28.875766666666607</v>
      </c>
      <c r="Z31" s="134">
        <f t="shared" si="176"/>
        <v>28.875766666666607</v>
      </c>
      <c r="AA31" s="134">
        <f t="shared" si="176"/>
        <v>28.875766666666607</v>
      </c>
      <c r="AB31" s="134">
        <f t="shared" si="176"/>
        <v>28.875766666666607</v>
      </c>
      <c r="AC31" s="134">
        <f t="shared" si="176"/>
        <v>28.875766666666607</v>
      </c>
      <c r="AD31" s="134">
        <f t="shared" si="176"/>
        <v>28.875766666666607</v>
      </c>
      <c r="AE31" s="134">
        <f t="shared" si="176"/>
        <v>28.875766666666607</v>
      </c>
      <c r="AF31" s="134">
        <f t="shared" si="176"/>
        <v>28.875766666666607</v>
      </c>
      <c r="AG31" s="134">
        <f t="shared" si="176"/>
        <v>28.875766666666607</v>
      </c>
      <c r="AH31" s="134">
        <f t="shared" si="176"/>
        <v>28.875766666666607</v>
      </c>
      <c r="AI31" s="134">
        <f t="shared" si="176"/>
        <v>28.875766666666607</v>
      </c>
      <c r="AJ31" s="134">
        <f t="shared" si="176"/>
        <v>28.875766666666607</v>
      </c>
      <c r="AK31" s="134">
        <f t="shared" si="176"/>
        <v>28.875766666666607</v>
      </c>
      <c r="AL31" s="134">
        <f t="shared" si="176"/>
        <v>28.875766666666607</v>
      </c>
      <c r="AM31" s="134">
        <f t="shared" si="176"/>
        <v>28.875766666666607</v>
      </c>
      <c r="AN31" s="134">
        <f t="shared" si="176"/>
        <v>28.875766666666607</v>
      </c>
      <c r="AO31" s="134">
        <f t="shared" si="176"/>
        <v>28.875766666666607</v>
      </c>
      <c r="AP31" s="134">
        <f t="shared" si="176"/>
        <v>28.875766666666607</v>
      </c>
      <c r="AQ31" s="134">
        <f t="shared" si="176"/>
        <v>28.875766666666607</v>
      </c>
      <c r="AR31" s="134">
        <f t="shared" si="176"/>
        <v>28.875766666666607</v>
      </c>
      <c r="AS31" s="134">
        <f t="shared" si="176"/>
        <v>28.875766666666607</v>
      </c>
      <c r="AT31" s="134">
        <f t="shared" si="176"/>
        <v>28.875766666666607</v>
      </c>
      <c r="AU31" s="134">
        <f t="shared" si="176"/>
        <v>28.875766666666607</v>
      </c>
      <c r="AV31" s="134">
        <f t="shared" si="176"/>
        <v>28.875766666666607</v>
      </c>
      <c r="AW31" s="134">
        <f t="shared" si="176"/>
        <v>28.875766666666607</v>
      </c>
      <c r="AX31" s="134">
        <f t="shared" si="176"/>
        <v>28.875766666666607</v>
      </c>
      <c r="AY31" s="134">
        <f t="shared" si="176"/>
        <v>28.875766666666607</v>
      </c>
      <c r="AZ31" s="134">
        <f t="shared" si="176"/>
        <v>28.875766666666607</v>
      </c>
      <c r="BA31" s="134">
        <f t="shared" si="176"/>
        <v>28.875766666666607</v>
      </c>
      <c r="BB31" s="134">
        <f t="shared" si="176"/>
        <v>28.875766666666607</v>
      </c>
      <c r="BC31" s="134">
        <f t="shared" si="176"/>
        <v>28.875766666666607</v>
      </c>
      <c r="BD31" s="134">
        <f t="shared" si="176"/>
        <v>28.875766666666607</v>
      </c>
      <c r="BE31" s="134">
        <f t="shared" si="176"/>
        <v>28.875766666666607</v>
      </c>
      <c r="BF31" s="134">
        <f t="shared" si="176"/>
        <v>28.875766666666607</v>
      </c>
      <c r="BG31" s="134">
        <f t="shared" si="176"/>
        <v>28.875766666666607</v>
      </c>
      <c r="BH31" s="134">
        <f t="shared" si="176"/>
        <v>28.875766666666607</v>
      </c>
      <c r="BI31" s="134">
        <f t="shared" si="176"/>
        <v>28.875766666666607</v>
      </c>
      <c r="BJ31" s="134">
        <f t="shared" si="176"/>
        <v>28.875766666666607</v>
      </c>
      <c r="BK31" s="134">
        <f t="shared" si="176"/>
        <v>28.875766666666607</v>
      </c>
      <c r="BL31" s="134">
        <f t="shared" si="176"/>
        <v>28.875766666666607</v>
      </c>
      <c r="BM31" s="134">
        <f t="shared" si="176"/>
        <v>28.875766666666607</v>
      </c>
      <c r="BN31" s="134">
        <f t="shared" si="176"/>
        <v>28.875766666666607</v>
      </c>
      <c r="BO31" s="134">
        <f t="shared" si="176"/>
        <v>28.875766666666607</v>
      </c>
      <c r="BP31" s="134">
        <f t="shared" si="176"/>
        <v>28.875766666666607</v>
      </c>
      <c r="BQ31" s="134">
        <f t="shared" si="176"/>
        <v>28.875766666666607</v>
      </c>
      <c r="BR31" s="134">
        <f t="shared" si="176"/>
        <v>28.875766666666607</v>
      </c>
      <c r="BS31" s="134">
        <f t="shared" ref="BS31:CU31" si="177">-$B$31/$B$26</f>
        <v>28.875766666666607</v>
      </c>
      <c r="BT31" s="134">
        <f t="shared" si="177"/>
        <v>28.875766666666607</v>
      </c>
      <c r="BU31" s="134">
        <f t="shared" si="177"/>
        <v>28.875766666666607</v>
      </c>
      <c r="BV31" s="134">
        <f t="shared" si="177"/>
        <v>28.875766666666607</v>
      </c>
      <c r="BW31" s="134">
        <f t="shared" si="177"/>
        <v>28.875766666666607</v>
      </c>
      <c r="BX31" s="134">
        <f t="shared" si="177"/>
        <v>28.875766666666607</v>
      </c>
      <c r="BY31" s="134">
        <f t="shared" si="177"/>
        <v>28.875766666666607</v>
      </c>
      <c r="BZ31" s="134">
        <f t="shared" si="177"/>
        <v>28.875766666666607</v>
      </c>
      <c r="CA31" s="134">
        <f t="shared" si="177"/>
        <v>28.875766666666607</v>
      </c>
      <c r="CB31" s="134">
        <f t="shared" si="177"/>
        <v>28.875766666666607</v>
      </c>
      <c r="CC31" s="134">
        <f t="shared" si="177"/>
        <v>28.875766666666607</v>
      </c>
      <c r="CD31" s="134">
        <f t="shared" si="177"/>
        <v>28.875766666666607</v>
      </c>
      <c r="CE31" s="134">
        <f t="shared" si="177"/>
        <v>28.875766666666607</v>
      </c>
      <c r="CF31" s="134">
        <f t="shared" si="177"/>
        <v>28.875766666666607</v>
      </c>
      <c r="CG31" s="134">
        <f t="shared" si="177"/>
        <v>28.875766666666607</v>
      </c>
      <c r="CH31" s="134">
        <f t="shared" si="177"/>
        <v>28.875766666666607</v>
      </c>
      <c r="CI31" s="134">
        <f t="shared" si="177"/>
        <v>28.875766666666607</v>
      </c>
      <c r="CJ31" s="134">
        <f t="shared" si="177"/>
        <v>28.875766666666607</v>
      </c>
      <c r="CK31" s="134">
        <f t="shared" si="177"/>
        <v>28.875766666666607</v>
      </c>
      <c r="CL31" s="134">
        <f t="shared" si="177"/>
        <v>28.875766666666607</v>
      </c>
      <c r="CM31" s="134">
        <f t="shared" si="177"/>
        <v>28.875766666666607</v>
      </c>
      <c r="CN31" s="134">
        <f t="shared" si="177"/>
        <v>28.875766666666607</v>
      </c>
      <c r="CO31" s="134">
        <f t="shared" si="177"/>
        <v>28.875766666666607</v>
      </c>
      <c r="CP31" s="134">
        <f t="shared" si="177"/>
        <v>28.875766666666607</v>
      </c>
      <c r="CQ31" s="134">
        <f t="shared" si="177"/>
        <v>28.875766666666607</v>
      </c>
      <c r="CR31" s="134">
        <f t="shared" si="177"/>
        <v>28.875766666666607</v>
      </c>
      <c r="CS31" s="134">
        <f t="shared" si="177"/>
        <v>28.875766666666607</v>
      </c>
      <c r="CT31" s="134">
        <f t="shared" si="177"/>
        <v>28.875766666666607</v>
      </c>
      <c r="CU31" s="134">
        <f t="shared" si="177"/>
        <v>28.875766666666607</v>
      </c>
      <c r="CV31" s="138">
        <f t="shared" si="173"/>
        <v>2714.3220666666571</v>
      </c>
      <c r="CW31" s="133">
        <f t="shared" si="168"/>
        <v>-7680.9539333333214</v>
      </c>
    </row>
    <row r="32" spans="1:101">
      <c r="A32" s="135">
        <f t="shared" si="169"/>
        <v>42490</v>
      </c>
      <c r="B32" s="134">
        <f t="shared" si="170"/>
        <v>-40.389000000001396</v>
      </c>
      <c r="G32" s="134">
        <f>-$B$32/$B$26</f>
        <v>0.11219166666667055</v>
      </c>
      <c r="H32" s="134">
        <f t="shared" ref="H32:BS32" si="178">-$B$32/$B$26</f>
        <v>0.11219166666667055</v>
      </c>
      <c r="I32" s="134">
        <f t="shared" si="178"/>
        <v>0.11219166666667055</v>
      </c>
      <c r="J32" s="134">
        <f t="shared" si="178"/>
        <v>0.11219166666667055</v>
      </c>
      <c r="K32" s="134">
        <f t="shared" si="178"/>
        <v>0.11219166666667055</v>
      </c>
      <c r="L32" s="134">
        <f t="shared" si="178"/>
        <v>0.11219166666667055</v>
      </c>
      <c r="M32" s="134">
        <f t="shared" si="178"/>
        <v>0.11219166666667055</v>
      </c>
      <c r="N32" s="134">
        <f t="shared" si="178"/>
        <v>0.11219166666667055</v>
      </c>
      <c r="O32" s="134">
        <f t="shared" si="178"/>
        <v>0.11219166666667055</v>
      </c>
      <c r="P32" s="134">
        <f t="shared" si="178"/>
        <v>0.11219166666667055</v>
      </c>
      <c r="Q32" s="134">
        <f t="shared" si="178"/>
        <v>0.11219166666667055</v>
      </c>
      <c r="R32" s="134">
        <f t="shared" si="178"/>
        <v>0.11219166666667055</v>
      </c>
      <c r="S32" s="134">
        <f t="shared" si="178"/>
        <v>0.11219166666667055</v>
      </c>
      <c r="T32" s="134">
        <f t="shared" si="178"/>
        <v>0.11219166666667055</v>
      </c>
      <c r="U32" s="134">
        <f t="shared" si="178"/>
        <v>0.11219166666667055</v>
      </c>
      <c r="V32" s="134">
        <f t="shared" si="178"/>
        <v>0.11219166666667055</v>
      </c>
      <c r="W32" s="134">
        <f t="shared" si="178"/>
        <v>0.11219166666667055</v>
      </c>
      <c r="X32" s="134">
        <f t="shared" si="178"/>
        <v>0.11219166666667055</v>
      </c>
      <c r="Y32" s="134">
        <f t="shared" si="178"/>
        <v>0.11219166666667055</v>
      </c>
      <c r="Z32" s="134">
        <f t="shared" si="178"/>
        <v>0.11219166666667055</v>
      </c>
      <c r="AA32" s="134">
        <f t="shared" si="178"/>
        <v>0.11219166666667055</v>
      </c>
      <c r="AB32" s="134">
        <f t="shared" si="178"/>
        <v>0.11219166666667055</v>
      </c>
      <c r="AC32" s="134">
        <f t="shared" si="178"/>
        <v>0.11219166666667055</v>
      </c>
      <c r="AD32" s="134">
        <f t="shared" si="178"/>
        <v>0.11219166666667055</v>
      </c>
      <c r="AE32" s="134">
        <f t="shared" si="178"/>
        <v>0.11219166666667055</v>
      </c>
      <c r="AF32" s="134">
        <f t="shared" si="178"/>
        <v>0.11219166666667055</v>
      </c>
      <c r="AG32" s="134">
        <f t="shared" si="178"/>
        <v>0.11219166666667055</v>
      </c>
      <c r="AH32" s="134">
        <f t="shared" si="178"/>
        <v>0.11219166666667055</v>
      </c>
      <c r="AI32" s="134">
        <f t="shared" si="178"/>
        <v>0.11219166666667055</v>
      </c>
      <c r="AJ32" s="134">
        <f t="shared" si="178"/>
        <v>0.11219166666667055</v>
      </c>
      <c r="AK32" s="134">
        <f t="shared" si="178"/>
        <v>0.11219166666667055</v>
      </c>
      <c r="AL32" s="134">
        <f t="shared" si="178"/>
        <v>0.11219166666667055</v>
      </c>
      <c r="AM32" s="134">
        <f t="shared" si="178"/>
        <v>0.11219166666667055</v>
      </c>
      <c r="AN32" s="134">
        <f t="shared" si="178"/>
        <v>0.11219166666667055</v>
      </c>
      <c r="AO32" s="134">
        <f t="shared" si="178"/>
        <v>0.11219166666667055</v>
      </c>
      <c r="AP32" s="134">
        <f t="shared" si="178"/>
        <v>0.11219166666667055</v>
      </c>
      <c r="AQ32" s="134">
        <f t="shared" si="178"/>
        <v>0.11219166666667055</v>
      </c>
      <c r="AR32" s="134">
        <f t="shared" si="178"/>
        <v>0.11219166666667055</v>
      </c>
      <c r="AS32" s="134">
        <f t="shared" si="178"/>
        <v>0.11219166666667055</v>
      </c>
      <c r="AT32" s="134">
        <f t="shared" si="178"/>
        <v>0.11219166666667055</v>
      </c>
      <c r="AU32" s="134">
        <f t="shared" si="178"/>
        <v>0.11219166666667055</v>
      </c>
      <c r="AV32" s="134">
        <f t="shared" si="178"/>
        <v>0.11219166666667055</v>
      </c>
      <c r="AW32" s="134">
        <f t="shared" si="178"/>
        <v>0.11219166666667055</v>
      </c>
      <c r="AX32" s="134">
        <f t="shared" si="178"/>
        <v>0.11219166666667055</v>
      </c>
      <c r="AY32" s="134">
        <f t="shared" si="178"/>
        <v>0.11219166666667055</v>
      </c>
      <c r="AZ32" s="134">
        <f t="shared" si="178"/>
        <v>0.11219166666667055</v>
      </c>
      <c r="BA32" s="134">
        <f t="shared" si="178"/>
        <v>0.11219166666667055</v>
      </c>
      <c r="BB32" s="134">
        <f t="shared" si="178"/>
        <v>0.11219166666667055</v>
      </c>
      <c r="BC32" s="134">
        <f t="shared" si="178"/>
        <v>0.11219166666667055</v>
      </c>
      <c r="BD32" s="134">
        <f t="shared" si="178"/>
        <v>0.11219166666667055</v>
      </c>
      <c r="BE32" s="134">
        <f t="shared" si="178"/>
        <v>0.11219166666667055</v>
      </c>
      <c r="BF32" s="134">
        <f t="shared" si="178"/>
        <v>0.11219166666667055</v>
      </c>
      <c r="BG32" s="134">
        <f t="shared" si="178"/>
        <v>0.11219166666667055</v>
      </c>
      <c r="BH32" s="134">
        <f t="shared" si="178"/>
        <v>0.11219166666667055</v>
      </c>
      <c r="BI32" s="134">
        <f t="shared" si="178"/>
        <v>0.11219166666667055</v>
      </c>
      <c r="BJ32" s="134">
        <f t="shared" si="178"/>
        <v>0.11219166666667055</v>
      </c>
      <c r="BK32" s="134">
        <f t="shared" si="178"/>
        <v>0.11219166666667055</v>
      </c>
      <c r="BL32" s="134">
        <f t="shared" si="178"/>
        <v>0.11219166666667055</v>
      </c>
      <c r="BM32" s="134">
        <f t="shared" si="178"/>
        <v>0.11219166666667055</v>
      </c>
      <c r="BN32" s="134">
        <f t="shared" si="178"/>
        <v>0.11219166666667055</v>
      </c>
      <c r="BO32" s="134">
        <f t="shared" si="178"/>
        <v>0.11219166666667055</v>
      </c>
      <c r="BP32" s="134">
        <f t="shared" si="178"/>
        <v>0.11219166666667055</v>
      </c>
      <c r="BQ32" s="134">
        <f t="shared" si="178"/>
        <v>0.11219166666667055</v>
      </c>
      <c r="BR32" s="134">
        <f t="shared" si="178"/>
        <v>0.11219166666667055</v>
      </c>
      <c r="BS32" s="134">
        <f t="shared" si="178"/>
        <v>0.11219166666667055</v>
      </c>
      <c r="BT32" s="134">
        <f t="shared" ref="BT32:CU32" si="179">-$B$32/$B$26</f>
        <v>0.11219166666667055</v>
      </c>
      <c r="BU32" s="134">
        <f t="shared" si="179"/>
        <v>0.11219166666667055</v>
      </c>
      <c r="BV32" s="134">
        <f t="shared" si="179"/>
        <v>0.11219166666667055</v>
      </c>
      <c r="BW32" s="134">
        <f t="shared" si="179"/>
        <v>0.11219166666667055</v>
      </c>
      <c r="BX32" s="134">
        <f t="shared" si="179"/>
        <v>0.11219166666667055</v>
      </c>
      <c r="BY32" s="134">
        <f t="shared" si="179"/>
        <v>0.11219166666667055</v>
      </c>
      <c r="BZ32" s="134">
        <f t="shared" si="179"/>
        <v>0.11219166666667055</v>
      </c>
      <c r="CA32" s="134">
        <f t="shared" si="179"/>
        <v>0.11219166666667055</v>
      </c>
      <c r="CB32" s="134">
        <f t="shared" si="179"/>
        <v>0.11219166666667055</v>
      </c>
      <c r="CC32" s="134">
        <f t="shared" si="179"/>
        <v>0.11219166666667055</v>
      </c>
      <c r="CD32" s="134">
        <f t="shared" si="179"/>
        <v>0.11219166666667055</v>
      </c>
      <c r="CE32" s="134">
        <f t="shared" si="179"/>
        <v>0.11219166666667055</v>
      </c>
      <c r="CF32" s="134">
        <f t="shared" si="179"/>
        <v>0.11219166666667055</v>
      </c>
      <c r="CG32" s="134">
        <f t="shared" si="179"/>
        <v>0.11219166666667055</v>
      </c>
      <c r="CH32" s="134">
        <f t="shared" si="179"/>
        <v>0.11219166666667055</v>
      </c>
      <c r="CI32" s="134">
        <f t="shared" si="179"/>
        <v>0.11219166666667055</v>
      </c>
      <c r="CJ32" s="134">
        <f t="shared" si="179"/>
        <v>0.11219166666667055</v>
      </c>
      <c r="CK32" s="134">
        <f t="shared" si="179"/>
        <v>0.11219166666667055</v>
      </c>
      <c r="CL32" s="134">
        <f t="shared" si="179"/>
        <v>0.11219166666667055</v>
      </c>
      <c r="CM32" s="134">
        <f t="shared" si="179"/>
        <v>0.11219166666667055</v>
      </c>
      <c r="CN32" s="134">
        <f t="shared" si="179"/>
        <v>0.11219166666667055</v>
      </c>
      <c r="CO32" s="134">
        <f t="shared" si="179"/>
        <v>0.11219166666667055</v>
      </c>
      <c r="CP32" s="134">
        <f t="shared" si="179"/>
        <v>0.11219166666667055</v>
      </c>
      <c r="CQ32" s="134">
        <f t="shared" si="179"/>
        <v>0.11219166666667055</v>
      </c>
      <c r="CR32" s="134">
        <f t="shared" si="179"/>
        <v>0.11219166666667055</v>
      </c>
      <c r="CS32" s="134">
        <f t="shared" si="179"/>
        <v>0.11219166666667055</v>
      </c>
      <c r="CT32" s="134">
        <f t="shared" si="179"/>
        <v>0.11219166666667055</v>
      </c>
      <c r="CU32" s="134">
        <f t="shared" si="179"/>
        <v>0.11219166666667055</v>
      </c>
      <c r="CV32" s="138">
        <f t="shared" si="173"/>
        <v>10.433825000000374</v>
      </c>
      <c r="CW32" s="133">
        <f t="shared" si="168"/>
        <v>-29.95517500000102</v>
      </c>
    </row>
    <row r="33" spans="1:101">
      <c r="A33" s="135">
        <f t="shared" si="169"/>
        <v>42521</v>
      </c>
      <c r="B33" s="134">
        <f t="shared" si="170"/>
        <v>-155569.40700000001</v>
      </c>
      <c r="H33" s="134">
        <f>-$B$33/$B$26</f>
        <v>432.13724166666668</v>
      </c>
      <c r="I33" s="134">
        <f t="shared" ref="I33:BT33" si="180">-$B$33/$B$26</f>
        <v>432.13724166666668</v>
      </c>
      <c r="J33" s="134">
        <f t="shared" si="180"/>
        <v>432.13724166666668</v>
      </c>
      <c r="K33" s="134">
        <f t="shared" si="180"/>
        <v>432.13724166666668</v>
      </c>
      <c r="L33" s="134">
        <f t="shared" si="180"/>
        <v>432.13724166666668</v>
      </c>
      <c r="M33" s="134">
        <f t="shared" si="180"/>
        <v>432.13724166666668</v>
      </c>
      <c r="N33" s="134">
        <f t="shared" si="180"/>
        <v>432.13724166666668</v>
      </c>
      <c r="O33" s="134">
        <f t="shared" si="180"/>
        <v>432.13724166666668</v>
      </c>
      <c r="P33" s="134">
        <f t="shared" si="180"/>
        <v>432.13724166666668</v>
      </c>
      <c r="Q33" s="134">
        <f t="shared" si="180"/>
        <v>432.13724166666668</v>
      </c>
      <c r="R33" s="134">
        <f t="shared" si="180"/>
        <v>432.13724166666668</v>
      </c>
      <c r="S33" s="134">
        <f t="shared" si="180"/>
        <v>432.13724166666668</v>
      </c>
      <c r="T33" s="134">
        <f t="shared" si="180"/>
        <v>432.13724166666668</v>
      </c>
      <c r="U33" s="134">
        <f t="shared" si="180"/>
        <v>432.13724166666668</v>
      </c>
      <c r="V33" s="134">
        <f t="shared" si="180"/>
        <v>432.13724166666668</v>
      </c>
      <c r="W33" s="134">
        <f t="shared" si="180"/>
        <v>432.13724166666668</v>
      </c>
      <c r="X33" s="134">
        <f t="shared" si="180"/>
        <v>432.13724166666668</v>
      </c>
      <c r="Y33" s="134">
        <f t="shared" si="180"/>
        <v>432.13724166666668</v>
      </c>
      <c r="Z33" s="134">
        <f t="shared" si="180"/>
        <v>432.13724166666668</v>
      </c>
      <c r="AA33" s="134">
        <f t="shared" si="180"/>
        <v>432.13724166666668</v>
      </c>
      <c r="AB33" s="134">
        <f t="shared" si="180"/>
        <v>432.13724166666668</v>
      </c>
      <c r="AC33" s="134">
        <f t="shared" si="180"/>
        <v>432.13724166666668</v>
      </c>
      <c r="AD33" s="134">
        <f t="shared" si="180"/>
        <v>432.13724166666668</v>
      </c>
      <c r="AE33" s="134">
        <f t="shared" si="180"/>
        <v>432.13724166666668</v>
      </c>
      <c r="AF33" s="134">
        <f t="shared" si="180"/>
        <v>432.13724166666668</v>
      </c>
      <c r="AG33" s="134">
        <f t="shared" si="180"/>
        <v>432.13724166666668</v>
      </c>
      <c r="AH33" s="134">
        <f t="shared" si="180"/>
        <v>432.13724166666668</v>
      </c>
      <c r="AI33" s="134">
        <f t="shared" si="180"/>
        <v>432.13724166666668</v>
      </c>
      <c r="AJ33" s="134">
        <f t="shared" si="180"/>
        <v>432.13724166666668</v>
      </c>
      <c r="AK33" s="134">
        <f t="shared" si="180"/>
        <v>432.13724166666668</v>
      </c>
      <c r="AL33" s="134">
        <f t="shared" si="180"/>
        <v>432.13724166666668</v>
      </c>
      <c r="AM33" s="134">
        <f t="shared" si="180"/>
        <v>432.13724166666668</v>
      </c>
      <c r="AN33" s="134">
        <f t="shared" si="180"/>
        <v>432.13724166666668</v>
      </c>
      <c r="AO33" s="134">
        <f t="shared" si="180"/>
        <v>432.13724166666668</v>
      </c>
      <c r="AP33" s="134">
        <f t="shared" si="180"/>
        <v>432.13724166666668</v>
      </c>
      <c r="AQ33" s="134">
        <f t="shared" si="180"/>
        <v>432.13724166666668</v>
      </c>
      <c r="AR33" s="134">
        <f t="shared" si="180"/>
        <v>432.13724166666668</v>
      </c>
      <c r="AS33" s="134">
        <f t="shared" si="180"/>
        <v>432.13724166666668</v>
      </c>
      <c r="AT33" s="134">
        <f t="shared" si="180"/>
        <v>432.13724166666668</v>
      </c>
      <c r="AU33" s="134">
        <f t="shared" si="180"/>
        <v>432.13724166666668</v>
      </c>
      <c r="AV33" s="134">
        <f t="shared" si="180"/>
        <v>432.13724166666668</v>
      </c>
      <c r="AW33" s="134">
        <f t="shared" si="180"/>
        <v>432.13724166666668</v>
      </c>
      <c r="AX33" s="134">
        <f t="shared" si="180"/>
        <v>432.13724166666668</v>
      </c>
      <c r="AY33" s="134">
        <f t="shared" si="180"/>
        <v>432.13724166666668</v>
      </c>
      <c r="AZ33" s="134">
        <f t="shared" si="180"/>
        <v>432.13724166666668</v>
      </c>
      <c r="BA33" s="134">
        <f t="shared" si="180"/>
        <v>432.13724166666668</v>
      </c>
      <c r="BB33" s="134">
        <f t="shared" si="180"/>
        <v>432.13724166666668</v>
      </c>
      <c r="BC33" s="134">
        <f t="shared" si="180"/>
        <v>432.13724166666668</v>
      </c>
      <c r="BD33" s="134">
        <f t="shared" si="180"/>
        <v>432.13724166666668</v>
      </c>
      <c r="BE33" s="134">
        <f t="shared" si="180"/>
        <v>432.13724166666668</v>
      </c>
      <c r="BF33" s="134">
        <f t="shared" si="180"/>
        <v>432.13724166666668</v>
      </c>
      <c r="BG33" s="134">
        <f t="shared" si="180"/>
        <v>432.13724166666668</v>
      </c>
      <c r="BH33" s="134">
        <f t="shared" si="180"/>
        <v>432.13724166666668</v>
      </c>
      <c r="BI33" s="134">
        <f t="shared" si="180"/>
        <v>432.13724166666668</v>
      </c>
      <c r="BJ33" s="134">
        <f t="shared" si="180"/>
        <v>432.13724166666668</v>
      </c>
      <c r="BK33" s="134">
        <f t="shared" si="180"/>
        <v>432.13724166666668</v>
      </c>
      <c r="BL33" s="134">
        <f t="shared" si="180"/>
        <v>432.13724166666668</v>
      </c>
      <c r="BM33" s="134">
        <f t="shared" si="180"/>
        <v>432.13724166666668</v>
      </c>
      <c r="BN33" s="134">
        <f t="shared" si="180"/>
        <v>432.13724166666668</v>
      </c>
      <c r="BO33" s="134">
        <f t="shared" si="180"/>
        <v>432.13724166666668</v>
      </c>
      <c r="BP33" s="134">
        <f t="shared" si="180"/>
        <v>432.13724166666668</v>
      </c>
      <c r="BQ33" s="134">
        <f t="shared" si="180"/>
        <v>432.13724166666668</v>
      </c>
      <c r="BR33" s="134">
        <f t="shared" si="180"/>
        <v>432.13724166666668</v>
      </c>
      <c r="BS33" s="134">
        <f t="shared" si="180"/>
        <v>432.13724166666668</v>
      </c>
      <c r="BT33" s="134">
        <f t="shared" si="180"/>
        <v>432.13724166666668</v>
      </c>
      <c r="BU33" s="134">
        <f t="shared" ref="BU33:CU33" si="181">-$B$33/$B$26</f>
        <v>432.13724166666668</v>
      </c>
      <c r="BV33" s="134">
        <f t="shared" si="181"/>
        <v>432.13724166666668</v>
      </c>
      <c r="BW33" s="134">
        <f t="shared" si="181"/>
        <v>432.13724166666668</v>
      </c>
      <c r="BX33" s="134">
        <f t="shared" si="181"/>
        <v>432.13724166666668</v>
      </c>
      <c r="BY33" s="134">
        <f t="shared" si="181"/>
        <v>432.13724166666668</v>
      </c>
      <c r="BZ33" s="134">
        <f t="shared" si="181"/>
        <v>432.13724166666668</v>
      </c>
      <c r="CA33" s="134">
        <f t="shared" si="181"/>
        <v>432.13724166666668</v>
      </c>
      <c r="CB33" s="134">
        <f t="shared" si="181"/>
        <v>432.13724166666668</v>
      </c>
      <c r="CC33" s="134">
        <f t="shared" si="181"/>
        <v>432.13724166666668</v>
      </c>
      <c r="CD33" s="134">
        <f t="shared" si="181"/>
        <v>432.13724166666668</v>
      </c>
      <c r="CE33" s="134">
        <f t="shared" si="181"/>
        <v>432.13724166666668</v>
      </c>
      <c r="CF33" s="134">
        <f t="shared" si="181"/>
        <v>432.13724166666668</v>
      </c>
      <c r="CG33" s="134">
        <f t="shared" si="181"/>
        <v>432.13724166666668</v>
      </c>
      <c r="CH33" s="134">
        <f t="shared" si="181"/>
        <v>432.13724166666668</v>
      </c>
      <c r="CI33" s="134">
        <f t="shared" si="181"/>
        <v>432.13724166666668</v>
      </c>
      <c r="CJ33" s="134">
        <f t="shared" si="181"/>
        <v>432.13724166666668</v>
      </c>
      <c r="CK33" s="134">
        <f t="shared" si="181"/>
        <v>432.13724166666668</v>
      </c>
      <c r="CL33" s="134">
        <f t="shared" si="181"/>
        <v>432.13724166666668</v>
      </c>
      <c r="CM33" s="134">
        <f t="shared" si="181"/>
        <v>432.13724166666668</v>
      </c>
      <c r="CN33" s="134">
        <f t="shared" si="181"/>
        <v>432.13724166666668</v>
      </c>
      <c r="CO33" s="134">
        <f t="shared" si="181"/>
        <v>432.13724166666668</v>
      </c>
      <c r="CP33" s="134">
        <f t="shared" si="181"/>
        <v>432.13724166666668</v>
      </c>
      <c r="CQ33" s="134">
        <f t="shared" si="181"/>
        <v>432.13724166666668</v>
      </c>
      <c r="CR33" s="134">
        <f t="shared" si="181"/>
        <v>432.13724166666668</v>
      </c>
      <c r="CS33" s="134">
        <f t="shared" si="181"/>
        <v>432.13724166666668</v>
      </c>
      <c r="CT33" s="134">
        <f t="shared" si="181"/>
        <v>432.13724166666668</v>
      </c>
      <c r="CU33" s="134">
        <f t="shared" si="181"/>
        <v>432.13724166666668</v>
      </c>
      <c r="CV33" s="138">
        <f t="shared" si="173"/>
        <v>39756.626233333314</v>
      </c>
      <c r="CW33" s="133">
        <f t="shared" si="168"/>
        <v>-115812.78076666669</v>
      </c>
    </row>
    <row r="34" spans="1:101">
      <c r="A34" s="135">
        <f t="shared" si="169"/>
        <v>42551</v>
      </c>
      <c r="B34" s="134">
        <f t="shared" si="170"/>
        <v>-1815.390000000014</v>
      </c>
      <c r="I34" s="134">
        <f>-$B$34/$B$26</f>
        <v>5.0427500000000389</v>
      </c>
      <c r="J34" s="134">
        <f t="shared" ref="J34:BU34" si="182">-$B$34/$B$26</f>
        <v>5.0427500000000389</v>
      </c>
      <c r="K34" s="134">
        <f t="shared" si="182"/>
        <v>5.0427500000000389</v>
      </c>
      <c r="L34" s="134">
        <f t="shared" si="182"/>
        <v>5.0427500000000389</v>
      </c>
      <c r="M34" s="134">
        <f t="shared" si="182"/>
        <v>5.0427500000000389</v>
      </c>
      <c r="N34" s="134">
        <f t="shared" si="182"/>
        <v>5.0427500000000389</v>
      </c>
      <c r="O34" s="134">
        <f t="shared" si="182"/>
        <v>5.0427500000000389</v>
      </c>
      <c r="P34" s="134">
        <f t="shared" si="182"/>
        <v>5.0427500000000389</v>
      </c>
      <c r="Q34" s="134">
        <f t="shared" si="182"/>
        <v>5.0427500000000389</v>
      </c>
      <c r="R34" s="134">
        <f t="shared" si="182"/>
        <v>5.0427500000000389</v>
      </c>
      <c r="S34" s="134">
        <f t="shared" si="182"/>
        <v>5.0427500000000389</v>
      </c>
      <c r="T34" s="134">
        <f t="shared" si="182"/>
        <v>5.0427500000000389</v>
      </c>
      <c r="U34" s="134">
        <f t="shared" si="182"/>
        <v>5.0427500000000389</v>
      </c>
      <c r="V34" s="134">
        <f t="shared" si="182"/>
        <v>5.0427500000000389</v>
      </c>
      <c r="W34" s="134">
        <f t="shared" si="182"/>
        <v>5.0427500000000389</v>
      </c>
      <c r="X34" s="134">
        <f t="shared" si="182"/>
        <v>5.0427500000000389</v>
      </c>
      <c r="Y34" s="134">
        <f t="shared" si="182"/>
        <v>5.0427500000000389</v>
      </c>
      <c r="Z34" s="134">
        <f t="shared" si="182"/>
        <v>5.0427500000000389</v>
      </c>
      <c r="AA34" s="134">
        <f t="shared" si="182"/>
        <v>5.0427500000000389</v>
      </c>
      <c r="AB34" s="134">
        <f t="shared" si="182"/>
        <v>5.0427500000000389</v>
      </c>
      <c r="AC34" s="134">
        <f t="shared" si="182"/>
        <v>5.0427500000000389</v>
      </c>
      <c r="AD34" s="134">
        <f t="shared" si="182"/>
        <v>5.0427500000000389</v>
      </c>
      <c r="AE34" s="134">
        <f t="shared" si="182"/>
        <v>5.0427500000000389</v>
      </c>
      <c r="AF34" s="134">
        <f t="shared" si="182"/>
        <v>5.0427500000000389</v>
      </c>
      <c r="AG34" s="134">
        <f t="shared" si="182"/>
        <v>5.0427500000000389</v>
      </c>
      <c r="AH34" s="134">
        <f t="shared" si="182"/>
        <v>5.0427500000000389</v>
      </c>
      <c r="AI34" s="134">
        <f t="shared" si="182"/>
        <v>5.0427500000000389</v>
      </c>
      <c r="AJ34" s="134">
        <f t="shared" si="182"/>
        <v>5.0427500000000389</v>
      </c>
      <c r="AK34" s="134">
        <f t="shared" si="182"/>
        <v>5.0427500000000389</v>
      </c>
      <c r="AL34" s="134">
        <f t="shared" si="182"/>
        <v>5.0427500000000389</v>
      </c>
      <c r="AM34" s="134">
        <f t="shared" si="182"/>
        <v>5.0427500000000389</v>
      </c>
      <c r="AN34" s="134">
        <f t="shared" si="182"/>
        <v>5.0427500000000389</v>
      </c>
      <c r="AO34" s="134">
        <f t="shared" si="182"/>
        <v>5.0427500000000389</v>
      </c>
      <c r="AP34" s="134">
        <f t="shared" si="182"/>
        <v>5.0427500000000389</v>
      </c>
      <c r="AQ34" s="134">
        <f t="shared" si="182"/>
        <v>5.0427500000000389</v>
      </c>
      <c r="AR34" s="134">
        <f t="shared" si="182"/>
        <v>5.0427500000000389</v>
      </c>
      <c r="AS34" s="134">
        <f t="shared" si="182"/>
        <v>5.0427500000000389</v>
      </c>
      <c r="AT34" s="134">
        <f t="shared" si="182"/>
        <v>5.0427500000000389</v>
      </c>
      <c r="AU34" s="134">
        <f t="shared" si="182"/>
        <v>5.0427500000000389</v>
      </c>
      <c r="AV34" s="134">
        <f t="shared" si="182"/>
        <v>5.0427500000000389</v>
      </c>
      <c r="AW34" s="134">
        <f t="shared" si="182"/>
        <v>5.0427500000000389</v>
      </c>
      <c r="AX34" s="134">
        <f t="shared" si="182"/>
        <v>5.0427500000000389</v>
      </c>
      <c r="AY34" s="134">
        <f t="shared" si="182"/>
        <v>5.0427500000000389</v>
      </c>
      <c r="AZ34" s="134">
        <f t="shared" si="182"/>
        <v>5.0427500000000389</v>
      </c>
      <c r="BA34" s="134">
        <f t="shared" si="182"/>
        <v>5.0427500000000389</v>
      </c>
      <c r="BB34" s="134">
        <f t="shared" si="182"/>
        <v>5.0427500000000389</v>
      </c>
      <c r="BC34" s="134">
        <f t="shared" si="182"/>
        <v>5.0427500000000389</v>
      </c>
      <c r="BD34" s="134">
        <f t="shared" si="182"/>
        <v>5.0427500000000389</v>
      </c>
      <c r="BE34" s="134">
        <f t="shared" si="182"/>
        <v>5.0427500000000389</v>
      </c>
      <c r="BF34" s="134">
        <f t="shared" si="182"/>
        <v>5.0427500000000389</v>
      </c>
      <c r="BG34" s="134">
        <f t="shared" si="182"/>
        <v>5.0427500000000389</v>
      </c>
      <c r="BH34" s="134">
        <f t="shared" si="182"/>
        <v>5.0427500000000389</v>
      </c>
      <c r="BI34" s="134">
        <f t="shared" si="182"/>
        <v>5.0427500000000389</v>
      </c>
      <c r="BJ34" s="134">
        <f t="shared" si="182"/>
        <v>5.0427500000000389</v>
      </c>
      <c r="BK34" s="134">
        <f t="shared" si="182"/>
        <v>5.0427500000000389</v>
      </c>
      <c r="BL34" s="134">
        <f t="shared" si="182"/>
        <v>5.0427500000000389</v>
      </c>
      <c r="BM34" s="134">
        <f t="shared" si="182"/>
        <v>5.0427500000000389</v>
      </c>
      <c r="BN34" s="134">
        <f t="shared" si="182"/>
        <v>5.0427500000000389</v>
      </c>
      <c r="BO34" s="134">
        <f t="shared" si="182"/>
        <v>5.0427500000000389</v>
      </c>
      <c r="BP34" s="134">
        <f t="shared" si="182"/>
        <v>5.0427500000000389</v>
      </c>
      <c r="BQ34" s="134">
        <f t="shared" si="182"/>
        <v>5.0427500000000389</v>
      </c>
      <c r="BR34" s="134">
        <f t="shared" si="182"/>
        <v>5.0427500000000389</v>
      </c>
      <c r="BS34" s="134">
        <f t="shared" si="182"/>
        <v>5.0427500000000389</v>
      </c>
      <c r="BT34" s="134">
        <f t="shared" si="182"/>
        <v>5.0427500000000389</v>
      </c>
      <c r="BU34" s="134">
        <f t="shared" si="182"/>
        <v>5.0427500000000389</v>
      </c>
      <c r="BV34" s="134">
        <f t="shared" ref="BV34:CU34" si="183">-$B$34/$B$26</f>
        <v>5.0427500000000389</v>
      </c>
      <c r="BW34" s="134">
        <f t="shared" si="183"/>
        <v>5.0427500000000389</v>
      </c>
      <c r="BX34" s="134">
        <f t="shared" si="183"/>
        <v>5.0427500000000389</v>
      </c>
      <c r="BY34" s="134">
        <f t="shared" si="183"/>
        <v>5.0427500000000389</v>
      </c>
      <c r="BZ34" s="134">
        <f t="shared" si="183"/>
        <v>5.0427500000000389</v>
      </c>
      <c r="CA34" s="134">
        <f t="shared" si="183"/>
        <v>5.0427500000000389</v>
      </c>
      <c r="CB34" s="134">
        <f t="shared" si="183"/>
        <v>5.0427500000000389</v>
      </c>
      <c r="CC34" s="134">
        <f t="shared" si="183"/>
        <v>5.0427500000000389</v>
      </c>
      <c r="CD34" s="134">
        <f t="shared" si="183"/>
        <v>5.0427500000000389</v>
      </c>
      <c r="CE34" s="134">
        <f t="shared" si="183"/>
        <v>5.0427500000000389</v>
      </c>
      <c r="CF34" s="134">
        <f t="shared" si="183"/>
        <v>5.0427500000000389</v>
      </c>
      <c r="CG34" s="134">
        <f t="shared" si="183"/>
        <v>5.0427500000000389</v>
      </c>
      <c r="CH34" s="134">
        <f t="shared" si="183"/>
        <v>5.0427500000000389</v>
      </c>
      <c r="CI34" s="134">
        <f t="shared" si="183"/>
        <v>5.0427500000000389</v>
      </c>
      <c r="CJ34" s="134">
        <f t="shared" si="183"/>
        <v>5.0427500000000389</v>
      </c>
      <c r="CK34" s="134">
        <f t="shared" si="183"/>
        <v>5.0427500000000389</v>
      </c>
      <c r="CL34" s="134">
        <f t="shared" si="183"/>
        <v>5.0427500000000389</v>
      </c>
      <c r="CM34" s="134">
        <f t="shared" si="183"/>
        <v>5.0427500000000389</v>
      </c>
      <c r="CN34" s="134">
        <f t="shared" si="183"/>
        <v>5.0427500000000389</v>
      </c>
      <c r="CO34" s="134">
        <f t="shared" si="183"/>
        <v>5.0427500000000389</v>
      </c>
      <c r="CP34" s="134">
        <f t="shared" si="183"/>
        <v>5.0427500000000389</v>
      </c>
      <c r="CQ34" s="134">
        <f t="shared" si="183"/>
        <v>5.0427500000000389</v>
      </c>
      <c r="CR34" s="134">
        <f t="shared" si="183"/>
        <v>5.0427500000000389</v>
      </c>
      <c r="CS34" s="134">
        <f t="shared" si="183"/>
        <v>5.0427500000000389</v>
      </c>
      <c r="CT34" s="134">
        <f t="shared" si="183"/>
        <v>5.0427500000000389</v>
      </c>
      <c r="CU34" s="134">
        <f t="shared" si="183"/>
        <v>5.0427500000000389</v>
      </c>
      <c r="CV34" s="138">
        <f t="shared" si="173"/>
        <v>458.89025000000254</v>
      </c>
      <c r="CW34" s="133">
        <f t="shared" si="168"/>
        <v>-1356.4997500000113</v>
      </c>
    </row>
    <row r="35" spans="1:101">
      <c r="A35" s="135">
        <f t="shared" si="169"/>
        <v>42582</v>
      </c>
      <c r="B35" s="134">
        <f t="shared" si="170"/>
        <v>-9002.0789999999797</v>
      </c>
      <c r="J35" s="134">
        <f>-$B$35/$B$26</f>
        <v>25.005774999999943</v>
      </c>
      <c r="K35" s="134">
        <f t="shared" ref="K35:BV35" si="184">-$B$35/$B$26</f>
        <v>25.005774999999943</v>
      </c>
      <c r="L35" s="134">
        <f t="shared" si="184"/>
        <v>25.005774999999943</v>
      </c>
      <c r="M35" s="134">
        <f t="shared" si="184"/>
        <v>25.005774999999943</v>
      </c>
      <c r="N35" s="134">
        <f t="shared" si="184"/>
        <v>25.005774999999943</v>
      </c>
      <c r="O35" s="134">
        <f t="shared" si="184"/>
        <v>25.005774999999943</v>
      </c>
      <c r="P35" s="134">
        <f t="shared" si="184"/>
        <v>25.005774999999943</v>
      </c>
      <c r="Q35" s="134">
        <f t="shared" si="184"/>
        <v>25.005774999999943</v>
      </c>
      <c r="R35" s="134">
        <f t="shared" si="184"/>
        <v>25.005774999999943</v>
      </c>
      <c r="S35" s="134">
        <f t="shared" si="184"/>
        <v>25.005774999999943</v>
      </c>
      <c r="T35" s="134">
        <f t="shared" si="184"/>
        <v>25.005774999999943</v>
      </c>
      <c r="U35" s="134">
        <f t="shared" si="184"/>
        <v>25.005774999999943</v>
      </c>
      <c r="V35" s="134">
        <f t="shared" si="184"/>
        <v>25.005774999999943</v>
      </c>
      <c r="W35" s="134">
        <f t="shared" si="184"/>
        <v>25.005774999999943</v>
      </c>
      <c r="X35" s="134">
        <f t="shared" si="184"/>
        <v>25.005774999999943</v>
      </c>
      <c r="Y35" s="134">
        <f t="shared" si="184"/>
        <v>25.005774999999943</v>
      </c>
      <c r="Z35" s="134">
        <f t="shared" si="184"/>
        <v>25.005774999999943</v>
      </c>
      <c r="AA35" s="134">
        <f t="shared" si="184"/>
        <v>25.005774999999943</v>
      </c>
      <c r="AB35" s="134">
        <f t="shared" si="184"/>
        <v>25.005774999999943</v>
      </c>
      <c r="AC35" s="134">
        <f t="shared" si="184"/>
        <v>25.005774999999943</v>
      </c>
      <c r="AD35" s="134">
        <f t="shared" si="184"/>
        <v>25.005774999999943</v>
      </c>
      <c r="AE35" s="134">
        <f t="shared" si="184"/>
        <v>25.005774999999943</v>
      </c>
      <c r="AF35" s="134">
        <f t="shared" si="184"/>
        <v>25.005774999999943</v>
      </c>
      <c r="AG35" s="134">
        <f t="shared" si="184"/>
        <v>25.005774999999943</v>
      </c>
      <c r="AH35" s="134">
        <f t="shared" si="184"/>
        <v>25.005774999999943</v>
      </c>
      <c r="AI35" s="134">
        <f t="shared" si="184"/>
        <v>25.005774999999943</v>
      </c>
      <c r="AJ35" s="134">
        <f t="shared" si="184"/>
        <v>25.005774999999943</v>
      </c>
      <c r="AK35" s="134">
        <f t="shared" si="184"/>
        <v>25.005774999999943</v>
      </c>
      <c r="AL35" s="134">
        <f t="shared" si="184"/>
        <v>25.005774999999943</v>
      </c>
      <c r="AM35" s="134">
        <f t="shared" si="184"/>
        <v>25.005774999999943</v>
      </c>
      <c r="AN35" s="134">
        <f t="shared" si="184"/>
        <v>25.005774999999943</v>
      </c>
      <c r="AO35" s="134">
        <f t="shared" si="184"/>
        <v>25.005774999999943</v>
      </c>
      <c r="AP35" s="134">
        <f t="shared" si="184"/>
        <v>25.005774999999943</v>
      </c>
      <c r="AQ35" s="134">
        <f t="shared" si="184"/>
        <v>25.005774999999943</v>
      </c>
      <c r="AR35" s="134">
        <f t="shared" si="184"/>
        <v>25.005774999999943</v>
      </c>
      <c r="AS35" s="134">
        <f t="shared" si="184"/>
        <v>25.005774999999943</v>
      </c>
      <c r="AT35" s="134">
        <f t="shared" si="184"/>
        <v>25.005774999999943</v>
      </c>
      <c r="AU35" s="134">
        <f t="shared" si="184"/>
        <v>25.005774999999943</v>
      </c>
      <c r="AV35" s="134">
        <f t="shared" si="184"/>
        <v>25.005774999999943</v>
      </c>
      <c r="AW35" s="134">
        <f t="shared" si="184"/>
        <v>25.005774999999943</v>
      </c>
      <c r="AX35" s="134">
        <f t="shared" si="184"/>
        <v>25.005774999999943</v>
      </c>
      <c r="AY35" s="134">
        <f t="shared" si="184"/>
        <v>25.005774999999943</v>
      </c>
      <c r="AZ35" s="134">
        <f t="shared" si="184"/>
        <v>25.005774999999943</v>
      </c>
      <c r="BA35" s="134">
        <f t="shared" si="184"/>
        <v>25.005774999999943</v>
      </c>
      <c r="BB35" s="134">
        <f t="shared" si="184"/>
        <v>25.005774999999943</v>
      </c>
      <c r="BC35" s="134">
        <f t="shared" si="184"/>
        <v>25.005774999999943</v>
      </c>
      <c r="BD35" s="134">
        <f t="shared" si="184"/>
        <v>25.005774999999943</v>
      </c>
      <c r="BE35" s="134">
        <f t="shared" si="184"/>
        <v>25.005774999999943</v>
      </c>
      <c r="BF35" s="134">
        <f t="shared" si="184"/>
        <v>25.005774999999943</v>
      </c>
      <c r="BG35" s="134">
        <f t="shared" si="184"/>
        <v>25.005774999999943</v>
      </c>
      <c r="BH35" s="134">
        <f t="shared" si="184"/>
        <v>25.005774999999943</v>
      </c>
      <c r="BI35" s="134">
        <f t="shared" si="184"/>
        <v>25.005774999999943</v>
      </c>
      <c r="BJ35" s="134">
        <f t="shared" si="184"/>
        <v>25.005774999999943</v>
      </c>
      <c r="BK35" s="134">
        <f t="shared" si="184"/>
        <v>25.005774999999943</v>
      </c>
      <c r="BL35" s="134">
        <f t="shared" si="184"/>
        <v>25.005774999999943</v>
      </c>
      <c r="BM35" s="134">
        <f t="shared" si="184"/>
        <v>25.005774999999943</v>
      </c>
      <c r="BN35" s="134">
        <f t="shared" si="184"/>
        <v>25.005774999999943</v>
      </c>
      <c r="BO35" s="134">
        <f t="shared" si="184"/>
        <v>25.005774999999943</v>
      </c>
      <c r="BP35" s="134">
        <f t="shared" si="184"/>
        <v>25.005774999999943</v>
      </c>
      <c r="BQ35" s="134">
        <f t="shared" si="184"/>
        <v>25.005774999999943</v>
      </c>
      <c r="BR35" s="134">
        <f t="shared" si="184"/>
        <v>25.005774999999943</v>
      </c>
      <c r="BS35" s="134">
        <f t="shared" si="184"/>
        <v>25.005774999999943</v>
      </c>
      <c r="BT35" s="134">
        <f t="shared" si="184"/>
        <v>25.005774999999943</v>
      </c>
      <c r="BU35" s="134">
        <f t="shared" si="184"/>
        <v>25.005774999999943</v>
      </c>
      <c r="BV35" s="134">
        <f t="shared" si="184"/>
        <v>25.005774999999943</v>
      </c>
      <c r="BW35" s="134">
        <f t="shared" ref="BW35:CU35" si="185">-$B$35/$B$26</f>
        <v>25.005774999999943</v>
      </c>
      <c r="BX35" s="134">
        <f t="shared" si="185"/>
        <v>25.005774999999943</v>
      </c>
      <c r="BY35" s="134">
        <f t="shared" si="185"/>
        <v>25.005774999999943</v>
      </c>
      <c r="BZ35" s="134">
        <f t="shared" si="185"/>
        <v>25.005774999999943</v>
      </c>
      <c r="CA35" s="134">
        <f t="shared" si="185"/>
        <v>25.005774999999943</v>
      </c>
      <c r="CB35" s="134">
        <f t="shared" si="185"/>
        <v>25.005774999999943</v>
      </c>
      <c r="CC35" s="134">
        <f t="shared" si="185"/>
        <v>25.005774999999943</v>
      </c>
      <c r="CD35" s="134">
        <f t="shared" si="185"/>
        <v>25.005774999999943</v>
      </c>
      <c r="CE35" s="134">
        <f t="shared" si="185"/>
        <v>25.005774999999943</v>
      </c>
      <c r="CF35" s="134">
        <f t="shared" si="185"/>
        <v>25.005774999999943</v>
      </c>
      <c r="CG35" s="134">
        <f t="shared" si="185"/>
        <v>25.005774999999943</v>
      </c>
      <c r="CH35" s="134">
        <f t="shared" si="185"/>
        <v>25.005774999999943</v>
      </c>
      <c r="CI35" s="134">
        <f t="shared" si="185"/>
        <v>25.005774999999943</v>
      </c>
      <c r="CJ35" s="134">
        <f t="shared" si="185"/>
        <v>25.005774999999943</v>
      </c>
      <c r="CK35" s="134">
        <f t="shared" si="185"/>
        <v>25.005774999999943</v>
      </c>
      <c r="CL35" s="134">
        <f t="shared" si="185"/>
        <v>25.005774999999943</v>
      </c>
      <c r="CM35" s="134">
        <f t="shared" si="185"/>
        <v>25.005774999999943</v>
      </c>
      <c r="CN35" s="134">
        <f t="shared" si="185"/>
        <v>25.005774999999943</v>
      </c>
      <c r="CO35" s="134">
        <f t="shared" si="185"/>
        <v>25.005774999999943</v>
      </c>
      <c r="CP35" s="134">
        <f t="shared" si="185"/>
        <v>25.005774999999943</v>
      </c>
      <c r="CQ35" s="134">
        <f t="shared" si="185"/>
        <v>25.005774999999943</v>
      </c>
      <c r="CR35" s="134">
        <f t="shared" si="185"/>
        <v>25.005774999999943</v>
      </c>
      <c r="CS35" s="134">
        <f t="shared" si="185"/>
        <v>25.005774999999943</v>
      </c>
      <c r="CT35" s="134">
        <f t="shared" si="185"/>
        <v>25.005774999999943</v>
      </c>
      <c r="CU35" s="134">
        <f t="shared" si="185"/>
        <v>25.005774999999943</v>
      </c>
      <c r="CV35" s="138">
        <f t="shared" si="173"/>
        <v>2250.5197499999936</v>
      </c>
      <c r="CW35" s="133">
        <f t="shared" si="168"/>
        <v>-6751.5592499999857</v>
      </c>
    </row>
    <row r="36" spans="1:101">
      <c r="A36" s="135">
        <f t="shared" si="169"/>
        <v>42613</v>
      </c>
      <c r="B36" s="134">
        <f t="shared" si="170"/>
        <v>-174.79200000003911</v>
      </c>
      <c r="K36" s="134">
        <f>-$B$36/$B$26</f>
        <v>0.48553333333344195</v>
      </c>
      <c r="L36" s="134">
        <f t="shared" ref="L36:BW36" si="186">-$B$36/$B$26</f>
        <v>0.48553333333344195</v>
      </c>
      <c r="M36" s="134">
        <f t="shared" si="186"/>
        <v>0.48553333333344195</v>
      </c>
      <c r="N36" s="134">
        <f t="shared" si="186"/>
        <v>0.48553333333344195</v>
      </c>
      <c r="O36" s="134">
        <f t="shared" si="186"/>
        <v>0.48553333333344195</v>
      </c>
      <c r="P36" s="134">
        <f t="shared" si="186"/>
        <v>0.48553333333344195</v>
      </c>
      <c r="Q36" s="134">
        <f t="shared" si="186"/>
        <v>0.48553333333344195</v>
      </c>
      <c r="R36" s="134">
        <f t="shared" si="186"/>
        <v>0.48553333333344195</v>
      </c>
      <c r="S36" s="134">
        <f t="shared" si="186"/>
        <v>0.48553333333344195</v>
      </c>
      <c r="T36" s="134">
        <f t="shared" si="186"/>
        <v>0.48553333333344195</v>
      </c>
      <c r="U36" s="134">
        <f t="shared" si="186"/>
        <v>0.48553333333344195</v>
      </c>
      <c r="V36" s="134">
        <f t="shared" si="186"/>
        <v>0.48553333333344195</v>
      </c>
      <c r="W36" s="134">
        <f t="shared" si="186"/>
        <v>0.48553333333344195</v>
      </c>
      <c r="X36" s="134">
        <f t="shared" si="186"/>
        <v>0.48553333333344195</v>
      </c>
      <c r="Y36" s="134">
        <f t="shared" si="186"/>
        <v>0.48553333333344195</v>
      </c>
      <c r="Z36" s="134">
        <f t="shared" si="186"/>
        <v>0.48553333333344195</v>
      </c>
      <c r="AA36" s="134">
        <f t="shared" si="186"/>
        <v>0.48553333333344195</v>
      </c>
      <c r="AB36" s="134">
        <f t="shared" si="186"/>
        <v>0.48553333333344195</v>
      </c>
      <c r="AC36" s="134">
        <f t="shared" si="186"/>
        <v>0.48553333333344195</v>
      </c>
      <c r="AD36" s="134">
        <f t="shared" si="186"/>
        <v>0.48553333333344195</v>
      </c>
      <c r="AE36" s="134">
        <f t="shared" si="186"/>
        <v>0.48553333333344195</v>
      </c>
      <c r="AF36" s="134">
        <f t="shared" si="186"/>
        <v>0.48553333333344195</v>
      </c>
      <c r="AG36" s="134">
        <f t="shared" si="186"/>
        <v>0.48553333333344195</v>
      </c>
      <c r="AH36" s="134">
        <f t="shared" si="186"/>
        <v>0.48553333333344195</v>
      </c>
      <c r="AI36" s="134">
        <f t="shared" si="186"/>
        <v>0.48553333333344195</v>
      </c>
      <c r="AJ36" s="134">
        <f t="shared" si="186"/>
        <v>0.48553333333344195</v>
      </c>
      <c r="AK36" s="134">
        <f t="shared" si="186"/>
        <v>0.48553333333344195</v>
      </c>
      <c r="AL36" s="134">
        <f t="shared" si="186"/>
        <v>0.48553333333344195</v>
      </c>
      <c r="AM36" s="134">
        <f t="shared" si="186"/>
        <v>0.48553333333344195</v>
      </c>
      <c r="AN36" s="134">
        <f t="shared" si="186"/>
        <v>0.48553333333344195</v>
      </c>
      <c r="AO36" s="134">
        <f t="shared" si="186"/>
        <v>0.48553333333344195</v>
      </c>
      <c r="AP36" s="134">
        <f t="shared" si="186"/>
        <v>0.48553333333344195</v>
      </c>
      <c r="AQ36" s="134">
        <f t="shared" si="186"/>
        <v>0.48553333333344195</v>
      </c>
      <c r="AR36" s="134">
        <f t="shared" si="186"/>
        <v>0.48553333333344195</v>
      </c>
      <c r="AS36" s="134">
        <f t="shared" si="186"/>
        <v>0.48553333333344195</v>
      </c>
      <c r="AT36" s="134">
        <f t="shared" si="186"/>
        <v>0.48553333333344195</v>
      </c>
      <c r="AU36" s="134">
        <f t="shared" si="186"/>
        <v>0.48553333333344195</v>
      </c>
      <c r="AV36" s="134">
        <f t="shared" si="186"/>
        <v>0.48553333333344195</v>
      </c>
      <c r="AW36" s="134">
        <f t="shared" si="186"/>
        <v>0.48553333333344195</v>
      </c>
      <c r="AX36" s="134">
        <f t="shared" si="186"/>
        <v>0.48553333333344195</v>
      </c>
      <c r="AY36" s="134">
        <f t="shared" si="186"/>
        <v>0.48553333333344195</v>
      </c>
      <c r="AZ36" s="134">
        <f t="shared" si="186"/>
        <v>0.48553333333344195</v>
      </c>
      <c r="BA36" s="134">
        <f t="shared" si="186"/>
        <v>0.48553333333344195</v>
      </c>
      <c r="BB36" s="134">
        <f t="shared" si="186"/>
        <v>0.48553333333344195</v>
      </c>
      <c r="BC36" s="134">
        <f t="shared" si="186"/>
        <v>0.48553333333344195</v>
      </c>
      <c r="BD36" s="134">
        <f t="shared" si="186"/>
        <v>0.48553333333344195</v>
      </c>
      <c r="BE36" s="134">
        <f t="shared" si="186"/>
        <v>0.48553333333344195</v>
      </c>
      <c r="BF36" s="134">
        <f t="shared" si="186"/>
        <v>0.48553333333344195</v>
      </c>
      <c r="BG36" s="134">
        <f t="shared" si="186"/>
        <v>0.48553333333344195</v>
      </c>
      <c r="BH36" s="134">
        <f t="shared" si="186"/>
        <v>0.48553333333344195</v>
      </c>
      <c r="BI36" s="134">
        <f t="shared" si="186"/>
        <v>0.48553333333344195</v>
      </c>
      <c r="BJ36" s="134">
        <f t="shared" si="186"/>
        <v>0.48553333333344195</v>
      </c>
      <c r="BK36" s="134">
        <f t="shared" si="186"/>
        <v>0.48553333333344195</v>
      </c>
      <c r="BL36" s="134">
        <f t="shared" si="186"/>
        <v>0.48553333333344195</v>
      </c>
      <c r="BM36" s="134">
        <f t="shared" si="186"/>
        <v>0.48553333333344195</v>
      </c>
      <c r="BN36" s="134">
        <f t="shared" si="186"/>
        <v>0.48553333333344195</v>
      </c>
      <c r="BO36" s="134">
        <f t="shared" si="186"/>
        <v>0.48553333333344195</v>
      </c>
      <c r="BP36" s="134">
        <f t="shared" si="186"/>
        <v>0.48553333333344195</v>
      </c>
      <c r="BQ36" s="134">
        <f t="shared" si="186"/>
        <v>0.48553333333344195</v>
      </c>
      <c r="BR36" s="134">
        <f t="shared" si="186"/>
        <v>0.48553333333344195</v>
      </c>
      <c r="BS36" s="134">
        <f t="shared" si="186"/>
        <v>0.48553333333344195</v>
      </c>
      <c r="BT36" s="134">
        <f t="shared" si="186"/>
        <v>0.48553333333344195</v>
      </c>
      <c r="BU36" s="134">
        <f t="shared" si="186"/>
        <v>0.48553333333344195</v>
      </c>
      <c r="BV36" s="134">
        <f t="shared" si="186"/>
        <v>0.48553333333344195</v>
      </c>
      <c r="BW36" s="134">
        <f t="shared" si="186"/>
        <v>0.48553333333344195</v>
      </c>
      <c r="BX36" s="134">
        <f t="shared" ref="BX36:CU36" si="187">-$B$36/$B$26</f>
        <v>0.48553333333344195</v>
      </c>
      <c r="BY36" s="134">
        <f t="shared" si="187"/>
        <v>0.48553333333344195</v>
      </c>
      <c r="BZ36" s="134">
        <f t="shared" si="187"/>
        <v>0.48553333333344195</v>
      </c>
      <c r="CA36" s="134">
        <f t="shared" si="187"/>
        <v>0.48553333333344195</v>
      </c>
      <c r="CB36" s="134">
        <f t="shared" si="187"/>
        <v>0.48553333333344195</v>
      </c>
      <c r="CC36" s="134">
        <f t="shared" si="187"/>
        <v>0.48553333333344195</v>
      </c>
      <c r="CD36" s="134">
        <f t="shared" si="187"/>
        <v>0.48553333333344195</v>
      </c>
      <c r="CE36" s="134">
        <f t="shared" si="187"/>
        <v>0.48553333333344195</v>
      </c>
      <c r="CF36" s="134">
        <f t="shared" si="187"/>
        <v>0.48553333333344195</v>
      </c>
      <c r="CG36" s="134">
        <f t="shared" si="187"/>
        <v>0.48553333333344195</v>
      </c>
      <c r="CH36" s="134">
        <f t="shared" si="187"/>
        <v>0.48553333333344195</v>
      </c>
      <c r="CI36" s="134">
        <f t="shared" si="187"/>
        <v>0.48553333333344195</v>
      </c>
      <c r="CJ36" s="134">
        <f t="shared" si="187"/>
        <v>0.48553333333344195</v>
      </c>
      <c r="CK36" s="134">
        <f t="shared" si="187"/>
        <v>0.48553333333344195</v>
      </c>
      <c r="CL36" s="134">
        <f t="shared" si="187"/>
        <v>0.48553333333344195</v>
      </c>
      <c r="CM36" s="134">
        <f t="shared" si="187"/>
        <v>0.48553333333344195</v>
      </c>
      <c r="CN36" s="134">
        <f t="shared" si="187"/>
        <v>0.48553333333344195</v>
      </c>
      <c r="CO36" s="134">
        <f t="shared" si="187"/>
        <v>0.48553333333344195</v>
      </c>
      <c r="CP36" s="134">
        <f t="shared" si="187"/>
        <v>0.48553333333344195</v>
      </c>
      <c r="CQ36" s="134">
        <f t="shared" si="187"/>
        <v>0.48553333333344195</v>
      </c>
      <c r="CR36" s="134">
        <f t="shared" si="187"/>
        <v>0.48553333333344195</v>
      </c>
      <c r="CS36" s="134">
        <f t="shared" si="187"/>
        <v>0.48553333333344195</v>
      </c>
      <c r="CT36" s="134">
        <f t="shared" si="187"/>
        <v>0.48553333333344195</v>
      </c>
      <c r="CU36" s="134">
        <f t="shared" si="187"/>
        <v>0.48553333333344195</v>
      </c>
      <c r="CV36" s="138">
        <f t="shared" si="173"/>
        <v>43.212466666676399</v>
      </c>
      <c r="CW36" s="133">
        <f t="shared" si="168"/>
        <v>-131.57953333336272</v>
      </c>
    </row>
    <row r="37" spans="1:101">
      <c r="A37" s="135">
        <f t="shared" si="169"/>
        <v>42643</v>
      </c>
      <c r="B37" s="134">
        <f t="shared" si="170"/>
        <v>-3013.5779999999327</v>
      </c>
      <c r="L37" s="134">
        <f>-$B$37/$B$26</f>
        <v>8.3710499999998138</v>
      </c>
      <c r="M37" s="134">
        <f t="shared" ref="M37:BX37" si="188">-$B$37/$B$26</f>
        <v>8.3710499999998138</v>
      </c>
      <c r="N37" s="134">
        <f t="shared" si="188"/>
        <v>8.3710499999998138</v>
      </c>
      <c r="O37" s="134">
        <f t="shared" si="188"/>
        <v>8.3710499999998138</v>
      </c>
      <c r="P37" s="134">
        <f t="shared" si="188"/>
        <v>8.3710499999998138</v>
      </c>
      <c r="Q37" s="134">
        <f t="shared" si="188"/>
        <v>8.3710499999998138</v>
      </c>
      <c r="R37" s="134">
        <f t="shared" si="188"/>
        <v>8.3710499999998138</v>
      </c>
      <c r="S37" s="134">
        <f t="shared" si="188"/>
        <v>8.3710499999998138</v>
      </c>
      <c r="T37" s="134">
        <f t="shared" si="188"/>
        <v>8.3710499999998138</v>
      </c>
      <c r="U37" s="134">
        <f t="shared" si="188"/>
        <v>8.3710499999998138</v>
      </c>
      <c r="V37" s="134">
        <f t="shared" si="188"/>
        <v>8.3710499999998138</v>
      </c>
      <c r="W37" s="134">
        <f t="shared" si="188"/>
        <v>8.3710499999998138</v>
      </c>
      <c r="X37" s="134">
        <f t="shared" si="188"/>
        <v>8.3710499999998138</v>
      </c>
      <c r="Y37" s="134">
        <f t="shared" si="188"/>
        <v>8.3710499999998138</v>
      </c>
      <c r="Z37" s="134">
        <f t="shared" si="188"/>
        <v>8.3710499999998138</v>
      </c>
      <c r="AA37" s="134">
        <f t="shared" si="188"/>
        <v>8.3710499999998138</v>
      </c>
      <c r="AB37" s="134">
        <f t="shared" si="188"/>
        <v>8.3710499999998138</v>
      </c>
      <c r="AC37" s="134">
        <f t="shared" si="188"/>
        <v>8.3710499999998138</v>
      </c>
      <c r="AD37" s="134">
        <f t="shared" si="188"/>
        <v>8.3710499999998138</v>
      </c>
      <c r="AE37" s="134">
        <f t="shared" si="188"/>
        <v>8.3710499999998138</v>
      </c>
      <c r="AF37" s="134">
        <f t="shared" si="188"/>
        <v>8.3710499999998138</v>
      </c>
      <c r="AG37" s="134">
        <f t="shared" si="188"/>
        <v>8.3710499999998138</v>
      </c>
      <c r="AH37" s="134">
        <f t="shared" si="188"/>
        <v>8.3710499999998138</v>
      </c>
      <c r="AI37" s="134">
        <f t="shared" si="188"/>
        <v>8.3710499999998138</v>
      </c>
      <c r="AJ37" s="134">
        <f t="shared" si="188"/>
        <v>8.3710499999998138</v>
      </c>
      <c r="AK37" s="134">
        <f t="shared" si="188"/>
        <v>8.3710499999998138</v>
      </c>
      <c r="AL37" s="134">
        <f t="shared" si="188"/>
        <v>8.3710499999998138</v>
      </c>
      <c r="AM37" s="134">
        <f t="shared" si="188"/>
        <v>8.3710499999998138</v>
      </c>
      <c r="AN37" s="134">
        <f t="shared" si="188"/>
        <v>8.3710499999998138</v>
      </c>
      <c r="AO37" s="134">
        <f t="shared" si="188"/>
        <v>8.3710499999998138</v>
      </c>
      <c r="AP37" s="134">
        <f t="shared" si="188"/>
        <v>8.3710499999998138</v>
      </c>
      <c r="AQ37" s="134">
        <f t="shared" si="188"/>
        <v>8.3710499999998138</v>
      </c>
      <c r="AR37" s="134">
        <f t="shared" si="188"/>
        <v>8.3710499999998138</v>
      </c>
      <c r="AS37" s="134">
        <f t="shared" si="188"/>
        <v>8.3710499999998138</v>
      </c>
      <c r="AT37" s="134">
        <f t="shared" si="188"/>
        <v>8.3710499999998138</v>
      </c>
      <c r="AU37" s="134">
        <f t="shared" si="188"/>
        <v>8.3710499999998138</v>
      </c>
      <c r="AV37" s="134">
        <f t="shared" si="188"/>
        <v>8.3710499999998138</v>
      </c>
      <c r="AW37" s="134">
        <f t="shared" si="188"/>
        <v>8.3710499999998138</v>
      </c>
      <c r="AX37" s="134">
        <f t="shared" si="188"/>
        <v>8.3710499999998138</v>
      </c>
      <c r="AY37" s="134">
        <f t="shared" si="188"/>
        <v>8.3710499999998138</v>
      </c>
      <c r="AZ37" s="134">
        <f t="shared" si="188"/>
        <v>8.3710499999998138</v>
      </c>
      <c r="BA37" s="134">
        <f t="shared" si="188"/>
        <v>8.3710499999998138</v>
      </c>
      <c r="BB37" s="134">
        <f t="shared" si="188"/>
        <v>8.3710499999998138</v>
      </c>
      <c r="BC37" s="134">
        <f t="shared" si="188"/>
        <v>8.3710499999998138</v>
      </c>
      <c r="BD37" s="134">
        <f t="shared" si="188"/>
        <v>8.3710499999998138</v>
      </c>
      <c r="BE37" s="134">
        <f t="shared" si="188"/>
        <v>8.3710499999998138</v>
      </c>
      <c r="BF37" s="134">
        <f t="shared" si="188"/>
        <v>8.3710499999998138</v>
      </c>
      <c r="BG37" s="134">
        <f t="shared" si="188"/>
        <v>8.3710499999998138</v>
      </c>
      <c r="BH37" s="134">
        <f t="shared" si="188"/>
        <v>8.3710499999998138</v>
      </c>
      <c r="BI37" s="134">
        <f t="shared" si="188"/>
        <v>8.3710499999998138</v>
      </c>
      <c r="BJ37" s="134">
        <f t="shared" si="188"/>
        <v>8.3710499999998138</v>
      </c>
      <c r="BK37" s="134">
        <f t="shared" si="188"/>
        <v>8.3710499999998138</v>
      </c>
      <c r="BL37" s="134">
        <f t="shared" si="188"/>
        <v>8.3710499999998138</v>
      </c>
      <c r="BM37" s="134">
        <f t="shared" si="188"/>
        <v>8.3710499999998138</v>
      </c>
      <c r="BN37" s="134">
        <f t="shared" si="188"/>
        <v>8.3710499999998138</v>
      </c>
      <c r="BO37" s="134">
        <f t="shared" si="188"/>
        <v>8.3710499999998138</v>
      </c>
      <c r="BP37" s="134">
        <f t="shared" si="188"/>
        <v>8.3710499999998138</v>
      </c>
      <c r="BQ37" s="134">
        <f t="shared" si="188"/>
        <v>8.3710499999998138</v>
      </c>
      <c r="BR37" s="134">
        <f t="shared" si="188"/>
        <v>8.3710499999998138</v>
      </c>
      <c r="BS37" s="134">
        <f t="shared" si="188"/>
        <v>8.3710499999998138</v>
      </c>
      <c r="BT37" s="134">
        <f t="shared" si="188"/>
        <v>8.3710499999998138</v>
      </c>
      <c r="BU37" s="134">
        <f t="shared" si="188"/>
        <v>8.3710499999998138</v>
      </c>
      <c r="BV37" s="134">
        <f t="shared" si="188"/>
        <v>8.3710499999998138</v>
      </c>
      <c r="BW37" s="134">
        <f t="shared" si="188"/>
        <v>8.3710499999998138</v>
      </c>
      <c r="BX37" s="134">
        <f t="shared" si="188"/>
        <v>8.3710499999998138</v>
      </c>
      <c r="BY37" s="134">
        <f t="shared" ref="BY37:CU37" si="189">-$B$37/$B$26</f>
        <v>8.3710499999998138</v>
      </c>
      <c r="BZ37" s="134">
        <f t="shared" si="189"/>
        <v>8.3710499999998138</v>
      </c>
      <c r="CA37" s="134">
        <f t="shared" si="189"/>
        <v>8.3710499999998138</v>
      </c>
      <c r="CB37" s="134">
        <f t="shared" si="189"/>
        <v>8.3710499999998138</v>
      </c>
      <c r="CC37" s="134">
        <f t="shared" si="189"/>
        <v>8.3710499999998138</v>
      </c>
      <c r="CD37" s="134">
        <f t="shared" si="189"/>
        <v>8.3710499999998138</v>
      </c>
      <c r="CE37" s="134">
        <f t="shared" si="189"/>
        <v>8.3710499999998138</v>
      </c>
      <c r="CF37" s="134">
        <f t="shared" si="189"/>
        <v>8.3710499999998138</v>
      </c>
      <c r="CG37" s="134">
        <f t="shared" si="189"/>
        <v>8.3710499999998138</v>
      </c>
      <c r="CH37" s="134">
        <f t="shared" si="189"/>
        <v>8.3710499999998138</v>
      </c>
      <c r="CI37" s="134">
        <f t="shared" si="189"/>
        <v>8.3710499999998138</v>
      </c>
      <c r="CJ37" s="134">
        <f t="shared" si="189"/>
        <v>8.3710499999998138</v>
      </c>
      <c r="CK37" s="134">
        <f t="shared" si="189"/>
        <v>8.3710499999998138</v>
      </c>
      <c r="CL37" s="134">
        <f t="shared" si="189"/>
        <v>8.3710499999998138</v>
      </c>
      <c r="CM37" s="134">
        <f t="shared" si="189"/>
        <v>8.3710499999998138</v>
      </c>
      <c r="CN37" s="134">
        <f t="shared" si="189"/>
        <v>8.3710499999998138</v>
      </c>
      <c r="CO37" s="134">
        <f t="shared" si="189"/>
        <v>8.3710499999998138</v>
      </c>
      <c r="CP37" s="134">
        <f t="shared" si="189"/>
        <v>8.3710499999998138</v>
      </c>
      <c r="CQ37" s="134">
        <f t="shared" si="189"/>
        <v>8.3710499999998138</v>
      </c>
      <c r="CR37" s="134">
        <f t="shared" si="189"/>
        <v>8.3710499999998138</v>
      </c>
      <c r="CS37" s="134">
        <f t="shared" si="189"/>
        <v>8.3710499999998138</v>
      </c>
      <c r="CT37" s="134">
        <f t="shared" si="189"/>
        <v>8.3710499999998138</v>
      </c>
      <c r="CU37" s="134">
        <f t="shared" si="189"/>
        <v>8.3710499999998138</v>
      </c>
      <c r="CV37" s="138">
        <f t="shared" si="173"/>
        <v>736.65239999998437</v>
      </c>
      <c r="CW37" s="133">
        <f t="shared" si="168"/>
        <v>-2276.9255999999482</v>
      </c>
    </row>
    <row r="38" spans="1:101">
      <c r="A38" s="135">
        <f t="shared" si="169"/>
        <v>42674</v>
      </c>
      <c r="B38" s="134">
        <f t="shared" si="170"/>
        <v>-2733.7979999999748</v>
      </c>
      <c r="L38" s="134"/>
      <c r="M38" s="134">
        <f>-$B$38/$B$26</f>
        <v>7.5938833333332632</v>
      </c>
      <c r="N38" s="134">
        <f t="shared" ref="N38:BY38" si="190">-$B$38/$B$26</f>
        <v>7.5938833333332632</v>
      </c>
      <c r="O38" s="134">
        <f t="shared" si="190"/>
        <v>7.5938833333332632</v>
      </c>
      <c r="P38" s="134">
        <f t="shared" si="190"/>
        <v>7.5938833333332632</v>
      </c>
      <c r="Q38" s="134">
        <f t="shared" si="190"/>
        <v>7.5938833333332632</v>
      </c>
      <c r="R38" s="134">
        <f t="shared" si="190"/>
        <v>7.5938833333332632</v>
      </c>
      <c r="S38" s="134">
        <f t="shared" si="190"/>
        <v>7.5938833333332632</v>
      </c>
      <c r="T38" s="134">
        <f t="shared" si="190"/>
        <v>7.5938833333332632</v>
      </c>
      <c r="U38" s="134">
        <f t="shared" si="190"/>
        <v>7.5938833333332632</v>
      </c>
      <c r="V38" s="134">
        <f t="shared" si="190"/>
        <v>7.5938833333332632</v>
      </c>
      <c r="W38" s="134">
        <f t="shared" si="190"/>
        <v>7.5938833333332632</v>
      </c>
      <c r="X38" s="134">
        <f t="shared" si="190"/>
        <v>7.5938833333332632</v>
      </c>
      <c r="Y38" s="134">
        <f t="shared" si="190"/>
        <v>7.5938833333332632</v>
      </c>
      <c r="Z38" s="134">
        <f t="shared" si="190"/>
        <v>7.5938833333332632</v>
      </c>
      <c r="AA38" s="134">
        <f t="shared" si="190"/>
        <v>7.5938833333332632</v>
      </c>
      <c r="AB38" s="134">
        <f t="shared" si="190"/>
        <v>7.5938833333332632</v>
      </c>
      <c r="AC38" s="134">
        <f t="shared" si="190"/>
        <v>7.5938833333332632</v>
      </c>
      <c r="AD38" s="134">
        <f t="shared" si="190"/>
        <v>7.5938833333332632</v>
      </c>
      <c r="AE38" s="134">
        <f t="shared" si="190"/>
        <v>7.5938833333332632</v>
      </c>
      <c r="AF38" s="134">
        <f t="shared" si="190"/>
        <v>7.5938833333332632</v>
      </c>
      <c r="AG38" s="134">
        <f t="shared" si="190"/>
        <v>7.5938833333332632</v>
      </c>
      <c r="AH38" s="134">
        <f t="shared" si="190"/>
        <v>7.5938833333332632</v>
      </c>
      <c r="AI38" s="134">
        <f t="shared" si="190"/>
        <v>7.5938833333332632</v>
      </c>
      <c r="AJ38" s="134">
        <f t="shared" si="190"/>
        <v>7.5938833333332632</v>
      </c>
      <c r="AK38" s="134">
        <f t="shared" si="190"/>
        <v>7.5938833333332632</v>
      </c>
      <c r="AL38" s="134">
        <f t="shared" si="190"/>
        <v>7.5938833333332632</v>
      </c>
      <c r="AM38" s="134">
        <f t="shared" si="190"/>
        <v>7.5938833333332632</v>
      </c>
      <c r="AN38" s="134">
        <f t="shared" si="190"/>
        <v>7.5938833333332632</v>
      </c>
      <c r="AO38" s="134">
        <f t="shared" si="190"/>
        <v>7.5938833333332632</v>
      </c>
      <c r="AP38" s="134">
        <f t="shared" si="190"/>
        <v>7.5938833333332632</v>
      </c>
      <c r="AQ38" s="134">
        <f t="shared" si="190"/>
        <v>7.5938833333332632</v>
      </c>
      <c r="AR38" s="134">
        <f t="shared" si="190"/>
        <v>7.5938833333332632</v>
      </c>
      <c r="AS38" s="134">
        <f t="shared" si="190"/>
        <v>7.5938833333332632</v>
      </c>
      <c r="AT38" s="134">
        <f t="shared" si="190"/>
        <v>7.5938833333332632</v>
      </c>
      <c r="AU38" s="134">
        <f t="shared" si="190"/>
        <v>7.5938833333332632</v>
      </c>
      <c r="AV38" s="134">
        <f t="shared" si="190"/>
        <v>7.5938833333332632</v>
      </c>
      <c r="AW38" s="134">
        <f t="shared" si="190"/>
        <v>7.5938833333332632</v>
      </c>
      <c r="AX38" s="134">
        <f t="shared" si="190"/>
        <v>7.5938833333332632</v>
      </c>
      <c r="AY38" s="134">
        <f t="shared" si="190"/>
        <v>7.5938833333332632</v>
      </c>
      <c r="AZ38" s="134">
        <f t="shared" si="190"/>
        <v>7.5938833333332632</v>
      </c>
      <c r="BA38" s="134">
        <f t="shared" si="190"/>
        <v>7.5938833333332632</v>
      </c>
      <c r="BB38" s="134">
        <f t="shared" si="190"/>
        <v>7.5938833333332632</v>
      </c>
      <c r="BC38" s="134">
        <f t="shared" si="190"/>
        <v>7.5938833333332632</v>
      </c>
      <c r="BD38" s="134">
        <f t="shared" si="190"/>
        <v>7.5938833333332632</v>
      </c>
      <c r="BE38" s="134">
        <f t="shared" si="190"/>
        <v>7.5938833333332632</v>
      </c>
      <c r="BF38" s="134">
        <f t="shared" si="190"/>
        <v>7.5938833333332632</v>
      </c>
      <c r="BG38" s="134">
        <f t="shared" si="190"/>
        <v>7.5938833333332632</v>
      </c>
      <c r="BH38" s="134">
        <f t="shared" si="190"/>
        <v>7.5938833333332632</v>
      </c>
      <c r="BI38" s="134">
        <f t="shared" si="190"/>
        <v>7.5938833333332632</v>
      </c>
      <c r="BJ38" s="134">
        <f t="shared" si="190"/>
        <v>7.5938833333332632</v>
      </c>
      <c r="BK38" s="134">
        <f t="shared" si="190"/>
        <v>7.5938833333332632</v>
      </c>
      <c r="BL38" s="134">
        <f t="shared" si="190"/>
        <v>7.5938833333332632</v>
      </c>
      <c r="BM38" s="134">
        <f t="shared" si="190"/>
        <v>7.5938833333332632</v>
      </c>
      <c r="BN38" s="134">
        <f t="shared" si="190"/>
        <v>7.5938833333332632</v>
      </c>
      <c r="BO38" s="134">
        <f t="shared" si="190"/>
        <v>7.5938833333332632</v>
      </c>
      <c r="BP38" s="134">
        <f t="shared" si="190"/>
        <v>7.5938833333332632</v>
      </c>
      <c r="BQ38" s="134">
        <f t="shared" si="190"/>
        <v>7.5938833333332632</v>
      </c>
      <c r="BR38" s="134">
        <f t="shared" si="190"/>
        <v>7.5938833333332632</v>
      </c>
      <c r="BS38" s="134">
        <f t="shared" si="190"/>
        <v>7.5938833333332632</v>
      </c>
      <c r="BT38" s="134">
        <f t="shared" si="190"/>
        <v>7.5938833333332632</v>
      </c>
      <c r="BU38" s="134">
        <f t="shared" si="190"/>
        <v>7.5938833333332632</v>
      </c>
      <c r="BV38" s="134">
        <f t="shared" si="190"/>
        <v>7.5938833333332632</v>
      </c>
      <c r="BW38" s="134">
        <f t="shared" si="190"/>
        <v>7.5938833333332632</v>
      </c>
      <c r="BX38" s="134">
        <f t="shared" si="190"/>
        <v>7.5938833333332632</v>
      </c>
      <c r="BY38" s="134">
        <f t="shared" si="190"/>
        <v>7.5938833333332632</v>
      </c>
      <c r="BZ38" s="134">
        <f t="shared" ref="BZ38:CU38" si="191">-$B$38/$B$26</f>
        <v>7.5938833333332632</v>
      </c>
      <c r="CA38" s="134">
        <f t="shared" si="191"/>
        <v>7.5938833333332632</v>
      </c>
      <c r="CB38" s="134">
        <f t="shared" si="191"/>
        <v>7.5938833333332632</v>
      </c>
      <c r="CC38" s="134">
        <f t="shared" si="191"/>
        <v>7.5938833333332632</v>
      </c>
      <c r="CD38" s="134">
        <f t="shared" si="191"/>
        <v>7.5938833333332632</v>
      </c>
      <c r="CE38" s="134">
        <f t="shared" si="191"/>
        <v>7.5938833333332632</v>
      </c>
      <c r="CF38" s="134">
        <f t="shared" si="191"/>
        <v>7.5938833333332632</v>
      </c>
      <c r="CG38" s="134">
        <f t="shared" si="191"/>
        <v>7.5938833333332632</v>
      </c>
      <c r="CH38" s="134">
        <f t="shared" si="191"/>
        <v>7.5938833333332632</v>
      </c>
      <c r="CI38" s="134">
        <f t="shared" si="191"/>
        <v>7.5938833333332632</v>
      </c>
      <c r="CJ38" s="134">
        <f t="shared" si="191"/>
        <v>7.5938833333332632</v>
      </c>
      <c r="CK38" s="134">
        <f t="shared" si="191"/>
        <v>7.5938833333332632</v>
      </c>
      <c r="CL38" s="134">
        <f t="shared" si="191"/>
        <v>7.5938833333332632</v>
      </c>
      <c r="CM38" s="134">
        <f t="shared" si="191"/>
        <v>7.5938833333332632</v>
      </c>
      <c r="CN38" s="134">
        <f t="shared" si="191"/>
        <v>7.5938833333332632</v>
      </c>
      <c r="CO38" s="134">
        <f t="shared" si="191"/>
        <v>7.5938833333332632</v>
      </c>
      <c r="CP38" s="134">
        <f t="shared" si="191"/>
        <v>7.5938833333332632</v>
      </c>
      <c r="CQ38" s="134">
        <f t="shared" si="191"/>
        <v>7.5938833333332632</v>
      </c>
      <c r="CR38" s="134">
        <f t="shared" si="191"/>
        <v>7.5938833333332632</v>
      </c>
      <c r="CS38" s="134">
        <f t="shared" si="191"/>
        <v>7.5938833333332632</v>
      </c>
      <c r="CT38" s="134">
        <f t="shared" si="191"/>
        <v>7.5938833333332632</v>
      </c>
      <c r="CU38" s="134">
        <f t="shared" si="191"/>
        <v>7.5938833333332632</v>
      </c>
      <c r="CV38" s="138">
        <f t="shared" si="173"/>
        <v>660.66784999999356</v>
      </c>
      <c r="CW38" s="133">
        <f t="shared" si="168"/>
        <v>-2073.1301499999813</v>
      </c>
    </row>
    <row r="39" spans="1:101">
      <c r="A39" s="135">
        <f t="shared" si="169"/>
        <v>42704</v>
      </c>
      <c r="B39" s="134">
        <f t="shared" si="170"/>
        <v>-93013.622999999978</v>
      </c>
      <c r="N39" s="134">
        <f>-$B$39/$B$26</f>
        <v>258.37117499999994</v>
      </c>
      <c r="O39" s="134">
        <f t="shared" ref="O39:BZ39" si="192">-$B$39/$B$26</f>
        <v>258.37117499999994</v>
      </c>
      <c r="P39" s="134">
        <f t="shared" si="192"/>
        <v>258.37117499999994</v>
      </c>
      <c r="Q39" s="134">
        <f t="shared" si="192"/>
        <v>258.37117499999994</v>
      </c>
      <c r="R39" s="134">
        <f t="shared" si="192"/>
        <v>258.37117499999994</v>
      </c>
      <c r="S39" s="134">
        <f t="shared" si="192"/>
        <v>258.37117499999994</v>
      </c>
      <c r="T39" s="134">
        <f t="shared" si="192"/>
        <v>258.37117499999994</v>
      </c>
      <c r="U39" s="134">
        <f t="shared" si="192"/>
        <v>258.37117499999994</v>
      </c>
      <c r="V39" s="134">
        <f t="shared" si="192"/>
        <v>258.37117499999994</v>
      </c>
      <c r="W39" s="134">
        <f t="shared" si="192"/>
        <v>258.37117499999994</v>
      </c>
      <c r="X39" s="134">
        <f t="shared" si="192"/>
        <v>258.37117499999994</v>
      </c>
      <c r="Y39" s="134">
        <f t="shared" si="192"/>
        <v>258.37117499999994</v>
      </c>
      <c r="Z39" s="134">
        <f t="shared" si="192"/>
        <v>258.37117499999994</v>
      </c>
      <c r="AA39" s="134">
        <f t="shared" si="192"/>
        <v>258.37117499999994</v>
      </c>
      <c r="AB39" s="134">
        <f t="shared" si="192"/>
        <v>258.37117499999994</v>
      </c>
      <c r="AC39" s="134">
        <f t="shared" si="192"/>
        <v>258.37117499999994</v>
      </c>
      <c r="AD39" s="134">
        <f t="shared" si="192"/>
        <v>258.37117499999994</v>
      </c>
      <c r="AE39" s="134">
        <f t="shared" si="192"/>
        <v>258.37117499999994</v>
      </c>
      <c r="AF39" s="134">
        <f t="shared" si="192"/>
        <v>258.37117499999994</v>
      </c>
      <c r="AG39" s="134">
        <f t="shared" si="192"/>
        <v>258.37117499999994</v>
      </c>
      <c r="AH39" s="134">
        <f t="shared" si="192"/>
        <v>258.37117499999994</v>
      </c>
      <c r="AI39" s="134">
        <f t="shared" si="192"/>
        <v>258.37117499999994</v>
      </c>
      <c r="AJ39" s="134">
        <f t="shared" si="192"/>
        <v>258.37117499999994</v>
      </c>
      <c r="AK39" s="134">
        <f t="shared" si="192"/>
        <v>258.37117499999994</v>
      </c>
      <c r="AL39" s="134">
        <f t="shared" si="192"/>
        <v>258.37117499999994</v>
      </c>
      <c r="AM39" s="134">
        <f t="shared" si="192"/>
        <v>258.37117499999994</v>
      </c>
      <c r="AN39" s="134">
        <f t="shared" si="192"/>
        <v>258.37117499999994</v>
      </c>
      <c r="AO39" s="134">
        <f t="shared" si="192"/>
        <v>258.37117499999994</v>
      </c>
      <c r="AP39" s="134">
        <f t="shared" si="192"/>
        <v>258.37117499999994</v>
      </c>
      <c r="AQ39" s="134">
        <f t="shared" si="192"/>
        <v>258.37117499999994</v>
      </c>
      <c r="AR39" s="134">
        <f t="shared" si="192"/>
        <v>258.37117499999994</v>
      </c>
      <c r="AS39" s="134">
        <f t="shared" si="192"/>
        <v>258.37117499999994</v>
      </c>
      <c r="AT39" s="134">
        <f t="shared" si="192"/>
        <v>258.37117499999994</v>
      </c>
      <c r="AU39" s="134">
        <f t="shared" si="192"/>
        <v>258.37117499999994</v>
      </c>
      <c r="AV39" s="134">
        <f t="shared" si="192"/>
        <v>258.37117499999994</v>
      </c>
      <c r="AW39" s="134">
        <f t="shared" si="192"/>
        <v>258.37117499999994</v>
      </c>
      <c r="AX39" s="134">
        <f t="shared" si="192"/>
        <v>258.37117499999994</v>
      </c>
      <c r="AY39" s="134">
        <f t="shared" si="192"/>
        <v>258.37117499999994</v>
      </c>
      <c r="AZ39" s="134">
        <f t="shared" si="192"/>
        <v>258.37117499999994</v>
      </c>
      <c r="BA39" s="134">
        <f t="shared" si="192"/>
        <v>258.37117499999994</v>
      </c>
      <c r="BB39" s="134">
        <f t="shared" si="192"/>
        <v>258.37117499999994</v>
      </c>
      <c r="BC39" s="134">
        <f t="shared" si="192"/>
        <v>258.37117499999994</v>
      </c>
      <c r="BD39" s="134">
        <f t="shared" si="192"/>
        <v>258.37117499999994</v>
      </c>
      <c r="BE39" s="134">
        <f t="shared" si="192"/>
        <v>258.37117499999994</v>
      </c>
      <c r="BF39" s="134">
        <f t="shared" si="192"/>
        <v>258.37117499999994</v>
      </c>
      <c r="BG39" s="134">
        <f t="shared" si="192"/>
        <v>258.37117499999994</v>
      </c>
      <c r="BH39" s="134">
        <f t="shared" si="192"/>
        <v>258.37117499999994</v>
      </c>
      <c r="BI39" s="134">
        <f t="shared" si="192"/>
        <v>258.37117499999994</v>
      </c>
      <c r="BJ39" s="134">
        <f t="shared" si="192"/>
        <v>258.37117499999994</v>
      </c>
      <c r="BK39" s="134">
        <f t="shared" si="192"/>
        <v>258.37117499999994</v>
      </c>
      <c r="BL39" s="134">
        <f t="shared" si="192"/>
        <v>258.37117499999994</v>
      </c>
      <c r="BM39" s="134">
        <f t="shared" si="192"/>
        <v>258.37117499999994</v>
      </c>
      <c r="BN39" s="134">
        <f t="shared" si="192"/>
        <v>258.37117499999994</v>
      </c>
      <c r="BO39" s="134">
        <f t="shared" si="192"/>
        <v>258.37117499999994</v>
      </c>
      <c r="BP39" s="134">
        <f t="shared" si="192"/>
        <v>258.37117499999994</v>
      </c>
      <c r="BQ39" s="134">
        <f t="shared" si="192"/>
        <v>258.37117499999994</v>
      </c>
      <c r="BR39" s="134">
        <f t="shared" si="192"/>
        <v>258.37117499999994</v>
      </c>
      <c r="BS39" s="134">
        <f t="shared" si="192"/>
        <v>258.37117499999994</v>
      </c>
      <c r="BT39" s="134">
        <f t="shared" si="192"/>
        <v>258.37117499999994</v>
      </c>
      <c r="BU39" s="134">
        <f t="shared" si="192"/>
        <v>258.37117499999994</v>
      </c>
      <c r="BV39" s="134">
        <f t="shared" si="192"/>
        <v>258.37117499999994</v>
      </c>
      <c r="BW39" s="134">
        <f t="shared" si="192"/>
        <v>258.37117499999994</v>
      </c>
      <c r="BX39" s="134">
        <f t="shared" si="192"/>
        <v>258.37117499999994</v>
      </c>
      <c r="BY39" s="134">
        <f t="shared" si="192"/>
        <v>258.37117499999994</v>
      </c>
      <c r="BZ39" s="134">
        <f t="shared" si="192"/>
        <v>258.37117499999994</v>
      </c>
      <c r="CA39" s="134">
        <f t="shared" ref="CA39:CU39" si="193">-$B$39/$B$26</f>
        <v>258.37117499999994</v>
      </c>
      <c r="CB39" s="134">
        <f t="shared" si="193"/>
        <v>258.37117499999994</v>
      </c>
      <c r="CC39" s="134">
        <f t="shared" si="193"/>
        <v>258.37117499999994</v>
      </c>
      <c r="CD39" s="134">
        <f t="shared" si="193"/>
        <v>258.37117499999994</v>
      </c>
      <c r="CE39" s="134">
        <f t="shared" si="193"/>
        <v>258.37117499999994</v>
      </c>
      <c r="CF39" s="134">
        <f t="shared" si="193"/>
        <v>258.37117499999994</v>
      </c>
      <c r="CG39" s="134">
        <f t="shared" si="193"/>
        <v>258.37117499999994</v>
      </c>
      <c r="CH39" s="134">
        <f t="shared" si="193"/>
        <v>258.37117499999994</v>
      </c>
      <c r="CI39" s="134">
        <f t="shared" si="193"/>
        <v>258.37117499999994</v>
      </c>
      <c r="CJ39" s="134">
        <f t="shared" si="193"/>
        <v>258.37117499999994</v>
      </c>
      <c r="CK39" s="134">
        <f t="shared" si="193"/>
        <v>258.37117499999994</v>
      </c>
      <c r="CL39" s="134">
        <f t="shared" si="193"/>
        <v>258.37117499999994</v>
      </c>
      <c r="CM39" s="134">
        <f t="shared" si="193"/>
        <v>258.37117499999994</v>
      </c>
      <c r="CN39" s="134">
        <f t="shared" si="193"/>
        <v>258.37117499999994</v>
      </c>
      <c r="CO39" s="134">
        <f t="shared" si="193"/>
        <v>258.37117499999994</v>
      </c>
      <c r="CP39" s="134">
        <f t="shared" si="193"/>
        <v>258.37117499999994</v>
      </c>
      <c r="CQ39" s="134">
        <f t="shared" si="193"/>
        <v>258.37117499999994</v>
      </c>
      <c r="CR39" s="134">
        <f t="shared" si="193"/>
        <v>258.37117499999994</v>
      </c>
      <c r="CS39" s="134">
        <f t="shared" si="193"/>
        <v>258.37117499999994</v>
      </c>
      <c r="CT39" s="134">
        <f t="shared" si="193"/>
        <v>258.37117499999994</v>
      </c>
      <c r="CU39" s="134">
        <f t="shared" si="193"/>
        <v>258.37117499999994</v>
      </c>
      <c r="CV39" s="138">
        <f t="shared" si="173"/>
        <v>22219.921050000012</v>
      </c>
      <c r="CW39" s="133">
        <f t="shared" si="168"/>
        <v>-70793.701949999959</v>
      </c>
    </row>
    <row r="40" spans="1:101">
      <c r="A40" s="135">
        <f t="shared" si="169"/>
        <v>42735</v>
      </c>
      <c r="B40" s="134">
        <f t="shared" si="170"/>
        <v>-471.97199999999719</v>
      </c>
      <c r="O40" s="134">
        <f>-$B$40/$B$26</f>
        <v>1.3110333333333255</v>
      </c>
      <c r="P40" s="134">
        <f t="shared" ref="P40:CA40" si="194">-$B$40/$B$26</f>
        <v>1.3110333333333255</v>
      </c>
      <c r="Q40" s="134">
        <f t="shared" si="194"/>
        <v>1.3110333333333255</v>
      </c>
      <c r="R40" s="134">
        <f t="shared" si="194"/>
        <v>1.3110333333333255</v>
      </c>
      <c r="S40" s="134">
        <f t="shared" si="194"/>
        <v>1.3110333333333255</v>
      </c>
      <c r="T40" s="134">
        <f t="shared" si="194"/>
        <v>1.3110333333333255</v>
      </c>
      <c r="U40" s="134">
        <f t="shared" si="194"/>
        <v>1.3110333333333255</v>
      </c>
      <c r="V40" s="134">
        <f t="shared" si="194"/>
        <v>1.3110333333333255</v>
      </c>
      <c r="W40" s="134">
        <f t="shared" si="194"/>
        <v>1.3110333333333255</v>
      </c>
      <c r="X40" s="134">
        <f t="shared" si="194"/>
        <v>1.3110333333333255</v>
      </c>
      <c r="Y40" s="134">
        <f t="shared" si="194"/>
        <v>1.3110333333333255</v>
      </c>
      <c r="Z40" s="134">
        <f t="shared" si="194"/>
        <v>1.3110333333333255</v>
      </c>
      <c r="AA40" s="134">
        <f t="shared" si="194"/>
        <v>1.3110333333333255</v>
      </c>
      <c r="AB40" s="134">
        <f t="shared" si="194"/>
        <v>1.3110333333333255</v>
      </c>
      <c r="AC40" s="134">
        <f t="shared" si="194"/>
        <v>1.3110333333333255</v>
      </c>
      <c r="AD40" s="134">
        <f t="shared" si="194"/>
        <v>1.3110333333333255</v>
      </c>
      <c r="AE40" s="134">
        <f t="shared" si="194"/>
        <v>1.3110333333333255</v>
      </c>
      <c r="AF40" s="134">
        <f t="shared" si="194"/>
        <v>1.3110333333333255</v>
      </c>
      <c r="AG40" s="134">
        <f t="shared" si="194"/>
        <v>1.3110333333333255</v>
      </c>
      <c r="AH40" s="134">
        <f t="shared" si="194"/>
        <v>1.3110333333333255</v>
      </c>
      <c r="AI40" s="134">
        <f t="shared" si="194"/>
        <v>1.3110333333333255</v>
      </c>
      <c r="AJ40" s="134">
        <f t="shared" si="194"/>
        <v>1.3110333333333255</v>
      </c>
      <c r="AK40" s="134">
        <f t="shared" si="194"/>
        <v>1.3110333333333255</v>
      </c>
      <c r="AL40" s="134">
        <f t="shared" si="194"/>
        <v>1.3110333333333255</v>
      </c>
      <c r="AM40" s="134">
        <f t="shared" si="194"/>
        <v>1.3110333333333255</v>
      </c>
      <c r="AN40" s="134">
        <f t="shared" si="194"/>
        <v>1.3110333333333255</v>
      </c>
      <c r="AO40" s="134">
        <f t="shared" si="194"/>
        <v>1.3110333333333255</v>
      </c>
      <c r="AP40" s="134">
        <f t="shared" si="194"/>
        <v>1.3110333333333255</v>
      </c>
      <c r="AQ40" s="134">
        <f t="shared" si="194"/>
        <v>1.3110333333333255</v>
      </c>
      <c r="AR40" s="134">
        <f t="shared" si="194"/>
        <v>1.3110333333333255</v>
      </c>
      <c r="AS40" s="134">
        <f t="shared" si="194"/>
        <v>1.3110333333333255</v>
      </c>
      <c r="AT40" s="134">
        <f t="shared" si="194"/>
        <v>1.3110333333333255</v>
      </c>
      <c r="AU40" s="134">
        <f t="shared" si="194"/>
        <v>1.3110333333333255</v>
      </c>
      <c r="AV40" s="134">
        <f t="shared" si="194"/>
        <v>1.3110333333333255</v>
      </c>
      <c r="AW40" s="134">
        <f t="shared" si="194"/>
        <v>1.3110333333333255</v>
      </c>
      <c r="AX40" s="134">
        <f t="shared" si="194"/>
        <v>1.3110333333333255</v>
      </c>
      <c r="AY40" s="134">
        <f t="shared" si="194"/>
        <v>1.3110333333333255</v>
      </c>
      <c r="AZ40" s="134">
        <f t="shared" si="194"/>
        <v>1.3110333333333255</v>
      </c>
      <c r="BA40" s="134">
        <f t="shared" si="194"/>
        <v>1.3110333333333255</v>
      </c>
      <c r="BB40" s="134">
        <f t="shared" si="194"/>
        <v>1.3110333333333255</v>
      </c>
      <c r="BC40" s="134">
        <f t="shared" si="194"/>
        <v>1.3110333333333255</v>
      </c>
      <c r="BD40" s="134">
        <f t="shared" si="194"/>
        <v>1.3110333333333255</v>
      </c>
      <c r="BE40" s="134">
        <f t="shared" si="194"/>
        <v>1.3110333333333255</v>
      </c>
      <c r="BF40" s="134">
        <f t="shared" si="194"/>
        <v>1.3110333333333255</v>
      </c>
      <c r="BG40" s="134">
        <f t="shared" si="194"/>
        <v>1.3110333333333255</v>
      </c>
      <c r="BH40" s="134">
        <f t="shared" si="194"/>
        <v>1.3110333333333255</v>
      </c>
      <c r="BI40" s="134">
        <f t="shared" si="194"/>
        <v>1.3110333333333255</v>
      </c>
      <c r="BJ40" s="134">
        <f t="shared" si="194"/>
        <v>1.3110333333333255</v>
      </c>
      <c r="BK40" s="134">
        <f t="shared" si="194"/>
        <v>1.3110333333333255</v>
      </c>
      <c r="BL40" s="134">
        <f t="shared" si="194"/>
        <v>1.3110333333333255</v>
      </c>
      <c r="BM40" s="134">
        <f t="shared" si="194"/>
        <v>1.3110333333333255</v>
      </c>
      <c r="BN40" s="134">
        <f t="shared" si="194"/>
        <v>1.3110333333333255</v>
      </c>
      <c r="BO40" s="134">
        <f t="shared" si="194"/>
        <v>1.3110333333333255</v>
      </c>
      <c r="BP40" s="134">
        <f t="shared" si="194"/>
        <v>1.3110333333333255</v>
      </c>
      <c r="BQ40" s="134">
        <f t="shared" si="194"/>
        <v>1.3110333333333255</v>
      </c>
      <c r="BR40" s="134">
        <f t="shared" si="194"/>
        <v>1.3110333333333255</v>
      </c>
      <c r="BS40" s="134">
        <f t="shared" si="194"/>
        <v>1.3110333333333255</v>
      </c>
      <c r="BT40" s="134">
        <f t="shared" si="194"/>
        <v>1.3110333333333255</v>
      </c>
      <c r="BU40" s="134">
        <f t="shared" si="194"/>
        <v>1.3110333333333255</v>
      </c>
      <c r="BV40" s="134">
        <f t="shared" si="194"/>
        <v>1.3110333333333255</v>
      </c>
      <c r="BW40" s="134">
        <f t="shared" si="194"/>
        <v>1.3110333333333255</v>
      </c>
      <c r="BX40" s="134">
        <f t="shared" si="194"/>
        <v>1.3110333333333255</v>
      </c>
      <c r="BY40" s="134">
        <f t="shared" si="194"/>
        <v>1.3110333333333255</v>
      </c>
      <c r="BZ40" s="134">
        <f t="shared" si="194"/>
        <v>1.3110333333333255</v>
      </c>
      <c r="CA40" s="134">
        <f t="shared" si="194"/>
        <v>1.3110333333333255</v>
      </c>
      <c r="CB40" s="134">
        <f t="shared" ref="CB40:CU40" si="195">-$B$40/$B$26</f>
        <v>1.3110333333333255</v>
      </c>
      <c r="CC40" s="134">
        <f t="shared" si="195"/>
        <v>1.3110333333333255</v>
      </c>
      <c r="CD40" s="134">
        <f t="shared" si="195"/>
        <v>1.3110333333333255</v>
      </c>
      <c r="CE40" s="134">
        <f t="shared" si="195"/>
        <v>1.3110333333333255</v>
      </c>
      <c r="CF40" s="134">
        <f t="shared" si="195"/>
        <v>1.3110333333333255</v>
      </c>
      <c r="CG40" s="134">
        <f t="shared" si="195"/>
        <v>1.3110333333333255</v>
      </c>
      <c r="CH40" s="134">
        <f t="shared" si="195"/>
        <v>1.3110333333333255</v>
      </c>
      <c r="CI40" s="134">
        <f t="shared" si="195"/>
        <v>1.3110333333333255</v>
      </c>
      <c r="CJ40" s="134">
        <f t="shared" si="195"/>
        <v>1.3110333333333255</v>
      </c>
      <c r="CK40" s="134">
        <f t="shared" si="195"/>
        <v>1.3110333333333255</v>
      </c>
      <c r="CL40" s="134">
        <f t="shared" si="195"/>
        <v>1.3110333333333255</v>
      </c>
      <c r="CM40" s="134">
        <f t="shared" si="195"/>
        <v>1.3110333333333255</v>
      </c>
      <c r="CN40" s="134">
        <f t="shared" si="195"/>
        <v>1.3110333333333255</v>
      </c>
      <c r="CO40" s="134">
        <f t="shared" si="195"/>
        <v>1.3110333333333255</v>
      </c>
      <c r="CP40" s="134">
        <f t="shared" si="195"/>
        <v>1.3110333333333255</v>
      </c>
      <c r="CQ40" s="134">
        <f t="shared" si="195"/>
        <v>1.3110333333333255</v>
      </c>
      <c r="CR40" s="134">
        <f t="shared" si="195"/>
        <v>1.3110333333333255</v>
      </c>
      <c r="CS40" s="134">
        <f t="shared" si="195"/>
        <v>1.3110333333333255</v>
      </c>
      <c r="CT40" s="134">
        <f t="shared" si="195"/>
        <v>1.3110333333333255</v>
      </c>
      <c r="CU40" s="134">
        <f t="shared" si="195"/>
        <v>1.3110333333333255</v>
      </c>
      <c r="CV40" s="138">
        <f t="shared" si="173"/>
        <v>111.43783333333279</v>
      </c>
      <c r="CW40" s="133">
        <f t="shared" si="168"/>
        <v>-360.53416666666442</v>
      </c>
    </row>
    <row r="41" spans="1:101">
      <c r="A41" s="135">
        <f t="shared" si="169"/>
        <v>42766</v>
      </c>
      <c r="B41" s="134">
        <f t="shared" si="170"/>
        <v>-6284.0250000000697</v>
      </c>
      <c r="P41" s="134">
        <f>-$B$41/$B$26</f>
        <v>17.455625000000193</v>
      </c>
      <c r="Q41" s="134">
        <f t="shared" ref="Q41:CB41" si="196">-$B$41/$B$26</f>
        <v>17.455625000000193</v>
      </c>
      <c r="R41" s="134">
        <f t="shared" si="196"/>
        <v>17.455625000000193</v>
      </c>
      <c r="S41" s="134">
        <f t="shared" si="196"/>
        <v>17.455625000000193</v>
      </c>
      <c r="T41" s="134">
        <f t="shared" si="196"/>
        <v>17.455625000000193</v>
      </c>
      <c r="U41" s="134">
        <f t="shared" si="196"/>
        <v>17.455625000000193</v>
      </c>
      <c r="V41" s="134">
        <f t="shared" si="196"/>
        <v>17.455625000000193</v>
      </c>
      <c r="W41" s="134">
        <f t="shared" si="196"/>
        <v>17.455625000000193</v>
      </c>
      <c r="X41" s="134">
        <f t="shared" si="196"/>
        <v>17.455625000000193</v>
      </c>
      <c r="Y41" s="134">
        <f t="shared" si="196"/>
        <v>17.455625000000193</v>
      </c>
      <c r="Z41" s="134">
        <f t="shared" si="196"/>
        <v>17.455625000000193</v>
      </c>
      <c r="AA41" s="134">
        <f t="shared" si="196"/>
        <v>17.455625000000193</v>
      </c>
      <c r="AB41" s="134">
        <f t="shared" si="196"/>
        <v>17.455625000000193</v>
      </c>
      <c r="AC41" s="134">
        <f t="shared" si="196"/>
        <v>17.455625000000193</v>
      </c>
      <c r="AD41" s="134">
        <f t="shared" si="196"/>
        <v>17.455625000000193</v>
      </c>
      <c r="AE41" s="134">
        <f t="shared" si="196"/>
        <v>17.455625000000193</v>
      </c>
      <c r="AF41" s="134">
        <f t="shared" si="196"/>
        <v>17.455625000000193</v>
      </c>
      <c r="AG41" s="134">
        <f t="shared" si="196"/>
        <v>17.455625000000193</v>
      </c>
      <c r="AH41" s="134">
        <f t="shared" si="196"/>
        <v>17.455625000000193</v>
      </c>
      <c r="AI41" s="134">
        <f t="shared" si="196"/>
        <v>17.455625000000193</v>
      </c>
      <c r="AJ41" s="134">
        <f t="shared" si="196"/>
        <v>17.455625000000193</v>
      </c>
      <c r="AK41" s="134">
        <f t="shared" si="196"/>
        <v>17.455625000000193</v>
      </c>
      <c r="AL41" s="134">
        <f t="shared" si="196"/>
        <v>17.455625000000193</v>
      </c>
      <c r="AM41" s="134">
        <f t="shared" si="196"/>
        <v>17.455625000000193</v>
      </c>
      <c r="AN41" s="134">
        <f t="shared" si="196"/>
        <v>17.455625000000193</v>
      </c>
      <c r="AO41" s="134">
        <f t="shared" si="196"/>
        <v>17.455625000000193</v>
      </c>
      <c r="AP41" s="134">
        <f t="shared" si="196"/>
        <v>17.455625000000193</v>
      </c>
      <c r="AQ41" s="134">
        <f t="shared" si="196"/>
        <v>17.455625000000193</v>
      </c>
      <c r="AR41" s="134">
        <f t="shared" si="196"/>
        <v>17.455625000000193</v>
      </c>
      <c r="AS41" s="134">
        <f t="shared" si="196"/>
        <v>17.455625000000193</v>
      </c>
      <c r="AT41" s="134">
        <f t="shared" si="196"/>
        <v>17.455625000000193</v>
      </c>
      <c r="AU41" s="134">
        <f t="shared" si="196"/>
        <v>17.455625000000193</v>
      </c>
      <c r="AV41" s="134">
        <f t="shared" si="196"/>
        <v>17.455625000000193</v>
      </c>
      <c r="AW41" s="134">
        <f t="shared" si="196"/>
        <v>17.455625000000193</v>
      </c>
      <c r="AX41" s="134">
        <f t="shared" si="196"/>
        <v>17.455625000000193</v>
      </c>
      <c r="AY41" s="134">
        <f t="shared" si="196"/>
        <v>17.455625000000193</v>
      </c>
      <c r="AZ41" s="134">
        <f t="shared" si="196"/>
        <v>17.455625000000193</v>
      </c>
      <c r="BA41" s="134">
        <f t="shared" si="196"/>
        <v>17.455625000000193</v>
      </c>
      <c r="BB41" s="134">
        <f t="shared" si="196"/>
        <v>17.455625000000193</v>
      </c>
      <c r="BC41" s="134">
        <f t="shared" si="196"/>
        <v>17.455625000000193</v>
      </c>
      <c r="BD41" s="134">
        <f t="shared" si="196"/>
        <v>17.455625000000193</v>
      </c>
      <c r="BE41" s="134">
        <f t="shared" si="196"/>
        <v>17.455625000000193</v>
      </c>
      <c r="BF41" s="134">
        <f t="shared" si="196"/>
        <v>17.455625000000193</v>
      </c>
      <c r="BG41" s="134">
        <f t="shared" si="196"/>
        <v>17.455625000000193</v>
      </c>
      <c r="BH41" s="134">
        <f t="shared" si="196"/>
        <v>17.455625000000193</v>
      </c>
      <c r="BI41" s="134">
        <f t="shared" si="196"/>
        <v>17.455625000000193</v>
      </c>
      <c r="BJ41" s="134">
        <f t="shared" si="196"/>
        <v>17.455625000000193</v>
      </c>
      <c r="BK41" s="134">
        <f t="shared" si="196"/>
        <v>17.455625000000193</v>
      </c>
      <c r="BL41" s="134">
        <f t="shared" si="196"/>
        <v>17.455625000000193</v>
      </c>
      <c r="BM41" s="134">
        <f t="shared" si="196"/>
        <v>17.455625000000193</v>
      </c>
      <c r="BN41" s="134">
        <f t="shared" si="196"/>
        <v>17.455625000000193</v>
      </c>
      <c r="BO41" s="134">
        <f t="shared" si="196"/>
        <v>17.455625000000193</v>
      </c>
      <c r="BP41" s="134">
        <f t="shared" si="196"/>
        <v>17.455625000000193</v>
      </c>
      <c r="BQ41" s="134">
        <f t="shared" si="196"/>
        <v>17.455625000000193</v>
      </c>
      <c r="BR41" s="134">
        <f t="shared" si="196"/>
        <v>17.455625000000193</v>
      </c>
      <c r="BS41" s="134">
        <f t="shared" si="196"/>
        <v>17.455625000000193</v>
      </c>
      <c r="BT41" s="134">
        <f t="shared" si="196"/>
        <v>17.455625000000193</v>
      </c>
      <c r="BU41" s="134">
        <f t="shared" si="196"/>
        <v>17.455625000000193</v>
      </c>
      <c r="BV41" s="134">
        <f t="shared" si="196"/>
        <v>17.455625000000193</v>
      </c>
      <c r="BW41" s="134">
        <f t="shared" si="196"/>
        <v>17.455625000000193</v>
      </c>
      <c r="BX41" s="134">
        <f t="shared" si="196"/>
        <v>17.455625000000193</v>
      </c>
      <c r="BY41" s="134">
        <f t="shared" si="196"/>
        <v>17.455625000000193</v>
      </c>
      <c r="BZ41" s="134">
        <f t="shared" si="196"/>
        <v>17.455625000000193</v>
      </c>
      <c r="CA41" s="134">
        <f t="shared" si="196"/>
        <v>17.455625000000193</v>
      </c>
      <c r="CB41" s="134">
        <f t="shared" si="196"/>
        <v>17.455625000000193</v>
      </c>
      <c r="CC41" s="134">
        <f t="shared" ref="CC41:CU41" si="197">-$B$41/$B$26</f>
        <v>17.455625000000193</v>
      </c>
      <c r="CD41" s="134">
        <f t="shared" si="197"/>
        <v>17.455625000000193</v>
      </c>
      <c r="CE41" s="134">
        <f t="shared" si="197"/>
        <v>17.455625000000193</v>
      </c>
      <c r="CF41" s="134">
        <f t="shared" si="197"/>
        <v>17.455625000000193</v>
      </c>
      <c r="CG41" s="134">
        <f t="shared" si="197"/>
        <v>17.455625000000193</v>
      </c>
      <c r="CH41" s="134">
        <f t="shared" si="197"/>
        <v>17.455625000000193</v>
      </c>
      <c r="CI41" s="134">
        <f t="shared" si="197"/>
        <v>17.455625000000193</v>
      </c>
      <c r="CJ41" s="134">
        <f t="shared" si="197"/>
        <v>17.455625000000193</v>
      </c>
      <c r="CK41" s="134">
        <f t="shared" si="197"/>
        <v>17.455625000000193</v>
      </c>
      <c r="CL41" s="134">
        <f t="shared" si="197"/>
        <v>17.455625000000193</v>
      </c>
      <c r="CM41" s="134">
        <f t="shared" si="197"/>
        <v>17.455625000000193</v>
      </c>
      <c r="CN41" s="134">
        <f t="shared" si="197"/>
        <v>17.455625000000193</v>
      </c>
      <c r="CO41" s="134">
        <f t="shared" si="197"/>
        <v>17.455625000000193</v>
      </c>
      <c r="CP41" s="134">
        <f t="shared" si="197"/>
        <v>17.455625000000193</v>
      </c>
      <c r="CQ41" s="134">
        <f t="shared" si="197"/>
        <v>17.455625000000193</v>
      </c>
      <c r="CR41" s="134">
        <f t="shared" si="197"/>
        <v>17.455625000000193</v>
      </c>
      <c r="CS41" s="134">
        <f t="shared" si="197"/>
        <v>17.455625000000193</v>
      </c>
      <c r="CT41" s="134">
        <f t="shared" si="197"/>
        <v>17.455625000000193</v>
      </c>
      <c r="CU41" s="134">
        <f t="shared" si="197"/>
        <v>17.455625000000193</v>
      </c>
      <c r="CV41" s="138">
        <f t="shared" si="173"/>
        <v>1466.2725000000175</v>
      </c>
      <c r="CW41" s="133">
        <f t="shared" si="168"/>
        <v>-4817.7525000000524</v>
      </c>
    </row>
    <row r="42" spans="1:101">
      <c r="A42" s="135">
        <f t="shared" si="169"/>
        <v>42794</v>
      </c>
      <c r="B42" s="134">
        <f t="shared" si="170"/>
        <v>0</v>
      </c>
      <c r="Q42" s="134">
        <f>-$B$42/$B$26</f>
        <v>0</v>
      </c>
      <c r="R42" s="134">
        <f t="shared" ref="R42:CC42" si="198">-$B$42/$B$26</f>
        <v>0</v>
      </c>
      <c r="S42" s="134">
        <f t="shared" si="198"/>
        <v>0</v>
      </c>
      <c r="T42" s="134">
        <f t="shared" si="198"/>
        <v>0</v>
      </c>
      <c r="U42" s="134">
        <f t="shared" si="198"/>
        <v>0</v>
      </c>
      <c r="V42" s="134">
        <f t="shared" si="198"/>
        <v>0</v>
      </c>
      <c r="W42" s="134">
        <f t="shared" si="198"/>
        <v>0</v>
      </c>
      <c r="X42" s="134">
        <f t="shared" si="198"/>
        <v>0</v>
      </c>
      <c r="Y42" s="134">
        <f t="shared" si="198"/>
        <v>0</v>
      </c>
      <c r="Z42" s="134">
        <f t="shared" si="198"/>
        <v>0</v>
      </c>
      <c r="AA42" s="134">
        <f t="shared" si="198"/>
        <v>0</v>
      </c>
      <c r="AB42" s="134">
        <f t="shared" si="198"/>
        <v>0</v>
      </c>
      <c r="AC42" s="134">
        <f t="shared" si="198"/>
        <v>0</v>
      </c>
      <c r="AD42" s="134">
        <f t="shared" si="198"/>
        <v>0</v>
      </c>
      <c r="AE42" s="134">
        <f t="shared" si="198"/>
        <v>0</v>
      </c>
      <c r="AF42" s="134">
        <f t="shared" si="198"/>
        <v>0</v>
      </c>
      <c r="AG42" s="134">
        <f t="shared" si="198"/>
        <v>0</v>
      </c>
      <c r="AH42" s="134">
        <f t="shared" si="198"/>
        <v>0</v>
      </c>
      <c r="AI42" s="134">
        <f t="shared" si="198"/>
        <v>0</v>
      </c>
      <c r="AJ42" s="134">
        <f t="shared" si="198"/>
        <v>0</v>
      </c>
      <c r="AK42" s="134">
        <f t="shared" si="198"/>
        <v>0</v>
      </c>
      <c r="AL42" s="134">
        <f t="shared" si="198"/>
        <v>0</v>
      </c>
      <c r="AM42" s="134">
        <f t="shared" si="198"/>
        <v>0</v>
      </c>
      <c r="AN42" s="134">
        <f t="shared" si="198"/>
        <v>0</v>
      </c>
      <c r="AO42" s="134">
        <f t="shared" si="198"/>
        <v>0</v>
      </c>
      <c r="AP42" s="134">
        <f t="shared" si="198"/>
        <v>0</v>
      </c>
      <c r="AQ42" s="134">
        <f t="shared" si="198"/>
        <v>0</v>
      </c>
      <c r="AR42" s="134">
        <f t="shared" si="198"/>
        <v>0</v>
      </c>
      <c r="AS42" s="134">
        <f t="shared" si="198"/>
        <v>0</v>
      </c>
      <c r="AT42" s="134">
        <f t="shared" si="198"/>
        <v>0</v>
      </c>
      <c r="AU42" s="134">
        <f t="shared" si="198"/>
        <v>0</v>
      </c>
      <c r="AV42" s="134">
        <f t="shared" si="198"/>
        <v>0</v>
      </c>
      <c r="AW42" s="134">
        <f t="shared" si="198"/>
        <v>0</v>
      </c>
      <c r="AX42" s="134">
        <f t="shared" si="198"/>
        <v>0</v>
      </c>
      <c r="AY42" s="134">
        <f t="shared" si="198"/>
        <v>0</v>
      </c>
      <c r="AZ42" s="134">
        <f t="shared" si="198"/>
        <v>0</v>
      </c>
      <c r="BA42" s="134">
        <f t="shared" si="198"/>
        <v>0</v>
      </c>
      <c r="BB42" s="134">
        <f t="shared" si="198"/>
        <v>0</v>
      </c>
      <c r="BC42" s="134">
        <f t="shared" si="198"/>
        <v>0</v>
      </c>
      <c r="BD42" s="134">
        <f t="shared" si="198"/>
        <v>0</v>
      </c>
      <c r="BE42" s="134">
        <f t="shared" si="198"/>
        <v>0</v>
      </c>
      <c r="BF42" s="134">
        <f t="shared" si="198"/>
        <v>0</v>
      </c>
      <c r="BG42" s="134">
        <f t="shared" si="198"/>
        <v>0</v>
      </c>
      <c r="BH42" s="134">
        <f t="shared" si="198"/>
        <v>0</v>
      </c>
      <c r="BI42" s="134">
        <f t="shared" si="198"/>
        <v>0</v>
      </c>
      <c r="BJ42" s="134">
        <f t="shared" si="198"/>
        <v>0</v>
      </c>
      <c r="BK42" s="134">
        <f t="shared" si="198"/>
        <v>0</v>
      </c>
      <c r="BL42" s="134">
        <f t="shared" si="198"/>
        <v>0</v>
      </c>
      <c r="BM42" s="134">
        <f t="shared" si="198"/>
        <v>0</v>
      </c>
      <c r="BN42" s="134">
        <f t="shared" si="198"/>
        <v>0</v>
      </c>
      <c r="BO42" s="134">
        <f t="shared" si="198"/>
        <v>0</v>
      </c>
      <c r="BP42" s="134">
        <f t="shared" si="198"/>
        <v>0</v>
      </c>
      <c r="BQ42" s="134">
        <f t="shared" si="198"/>
        <v>0</v>
      </c>
      <c r="BR42" s="134">
        <f t="shared" si="198"/>
        <v>0</v>
      </c>
      <c r="BS42" s="134">
        <f t="shared" si="198"/>
        <v>0</v>
      </c>
      <c r="BT42" s="134">
        <f t="shared" si="198"/>
        <v>0</v>
      </c>
      <c r="BU42" s="134">
        <f t="shared" si="198"/>
        <v>0</v>
      </c>
      <c r="BV42" s="134">
        <f t="shared" si="198"/>
        <v>0</v>
      </c>
      <c r="BW42" s="134">
        <f t="shared" si="198"/>
        <v>0</v>
      </c>
      <c r="BX42" s="134">
        <f t="shared" si="198"/>
        <v>0</v>
      </c>
      <c r="BY42" s="134">
        <f t="shared" si="198"/>
        <v>0</v>
      </c>
      <c r="BZ42" s="134">
        <f t="shared" si="198"/>
        <v>0</v>
      </c>
      <c r="CA42" s="134">
        <f t="shared" si="198"/>
        <v>0</v>
      </c>
      <c r="CB42" s="134">
        <f t="shared" si="198"/>
        <v>0</v>
      </c>
      <c r="CC42" s="134">
        <f t="shared" si="198"/>
        <v>0</v>
      </c>
      <c r="CD42" s="134">
        <f t="shared" ref="CD42:CU42" si="199">-$B$42/$B$26</f>
        <v>0</v>
      </c>
      <c r="CE42" s="134">
        <f t="shared" si="199"/>
        <v>0</v>
      </c>
      <c r="CF42" s="134">
        <f t="shared" si="199"/>
        <v>0</v>
      </c>
      <c r="CG42" s="134">
        <f t="shared" si="199"/>
        <v>0</v>
      </c>
      <c r="CH42" s="134">
        <f t="shared" si="199"/>
        <v>0</v>
      </c>
      <c r="CI42" s="134">
        <f t="shared" si="199"/>
        <v>0</v>
      </c>
      <c r="CJ42" s="134">
        <f t="shared" si="199"/>
        <v>0</v>
      </c>
      <c r="CK42" s="134">
        <f t="shared" si="199"/>
        <v>0</v>
      </c>
      <c r="CL42" s="134">
        <f t="shared" si="199"/>
        <v>0</v>
      </c>
      <c r="CM42" s="134">
        <f t="shared" si="199"/>
        <v>0</v>
      </c>
      <c r="CN42" s="134">
        <f t="shared" si="199"/>
        <v>0</v>
      </c>
      <c r="CO42" s="134">
        <f t="shared" si="199"/>
        <v>0</v>
      </c>
      <c r="CP42" s="134">
        <f t="shared" si="199"/>
        <v>0</v>
      </c>
      <c r="CQ42" s="134">
        <f t="shared" si="199"/>
        <v>0</v>
      </c>
      <c r="CR42" s="134">
        <f t="shared" si="199"/>
        <v>0</v>
      </c>
      <c r="CS42" s="134">
        <f t="shared" si="199"/>
        <v>0</v>
      </c>
      <c r="CT42" s="134">
        <f t="shared" si="199"/>
        <v>0</v>
      </c>
      <c r="CU42" s="134">
        <f t="shared" si="199"/>
        <v>0</v>
      </c>
      <c r="CV42" s="138">
        <f t="shared" si="173"/>
        <v>0</v>
      </c>
      <c r="CW42" s="133">
        <f t="shared" si="168"/>
        <v>0</v>
      </c>
    </row>
    <row r="43" spans="1:101">
      <c r="A43" s="135">
        <f t="shared" si="169"/>
        <v>42825</v>
      </c>
      <c r="B43" s="134">
        <f t="shared" si="170"/>
        <v>0</v>
      </c>
      <c r="R43" s="134">
        <f>-$B$43/$B$26</f>
        <v>0</v>
      </c>
      <c r="S43" s="134">
        <f t="shared" ref="S43:CD43" si="200">-$B$43/$B$26</f>
        <v>0</v>
      </c>
      <c r="T43" s="134">
        <f t="shared" si="200"/>
        <v>0</v>
      </c>
      <c r="U43" s="134">
        <f t="shared" si="200"/>
        <v>0</v>
      </c>
      <c r="V43" s="134">
        <f t="shared" si="200"/>
        <v>0</v>
      </c>
      <c r="W43" s="134">
        <f t="shared" si="200"/>
        <v>0</v>
      </c>
      <c r="X43" s="134">
        <f t="shared" si="200"/>
        <v>0</v>
      </c>
      <c r="Y43" s="134">
        <f t="shared" si="200"/>
        <v>0</v>
      </c>
      <c r="Z43" s="134">
        <f t="shared" si="200"/>
        <v>0</v>
      </c>
      <c r="AA43" s="134">
        <f t="shared" si="200"/>
        <v>0</v>
      </c>
      <c r="AB43" s="134">
        <f t="shared" si="200"/>
        <v>0</v>
      </c>
      <c r="AC43" s="134">
        <f t="shared" si="200"/>
        <v>0</v>
      </c>
      <c r="AD43" s="134">
        <f t="shared" si="200"/>
        <v>0</v>
      </c>
      <c r="AE43" s="134">
        <f t="shared" si="200"/>
        <v>0</v>
      </c>
      <c r="AF43" s="134">
        <f t="shared" si="200"/>
        <v>0</v>
      </c>
      <c r="AG43" s="134">
        <f t="shared" si="200"/>
        <v>0</v>
      </c>
      <c r="AH43" s="134">
        <f t="shared" si="200"/>
        <v>0</v>
      </c>
      <c r="AI43" s="134">
        <f t="shared" si="200"/>
        <v>0</v>
      </c>
      <c r="AJ43" s="134">
        <f t="shared" si="200"/>
        <v>0</v>
      </c>
      <c r="AK43" s="134">
        <f t="shared" si="200"/>
        <v>0</v>
      </c>
      <c r="AL43" s="134">
        <f t="shared" si="200"/>
        <v>0</v>
      </c>
      <c r="AM43" s="134">
        <f t="shared" si="200"/>
        <v>0</v>
      </c>
      <c r="AN43" s="134">
        <f t="shared" si="200"/>
        <v>0</v>
      </c>
      <c r="AO43" s="134">
        <f t="shared" si="200"/>
        <v>0</v>
      </c>
      <c r="AP43" s="134">
        <f t="shared" si="200"/>
        <v>0</v>
      </c>
      <c r="AQ43" s="134">
        <f t="shared" si="200"/>
        <v>0</v>
      </c>
      <c r="AR43" s="134">
        <f t="shared" si="200"/>
        <v>0</v>
      </c>
      <c r="AS43" s="134">
        <f t="shared" si="200"/>
        <v>0</v>
      </c>
      <c r="AT43" s="134">
        <f t="shared" si="200"/>
        <v>0</v>
      </c>
      <c r="AU43" s="134">
        <f t="shared" si="200"/>
        <v>0</v>
      </c>
      <c r="AV43" s="134">
        <f t="shared" si="200"/>
        <v>0</v>
      </c>
      <c r="AW43" s="134">
        <f t="shared" si="200"/>
        <v>0</v>
      </c>
      <c r="AX43" s="134">
        <f t="shared" si="200"/>
        <v>0</v>
      </c>
      <c r="AY43" s="134">
        <f t="shared" si="200"/>
        <v>0</v>
      </c>
      <c r="AZ43" s="134">
        <f t="shared" si="200"/>
        <v>0</v>
      </c>
      <c r="BA43" s="134">
        <f t="shared" si="200"/>
        <v>0</v>
      </c>
      <c r="BB43" s="134">
        <f t="shared" si="200"/>
        <v>0</v>
      </c>
      <c r="BC43" s="134">
        <f t="shared" si="200"/>
        <v>0</v>
      </c>
      <c r="BD43" s="134">
        <f t="shared" si="200"/>
        <v>0</v>
      </c>
      <c r="BE43" s="134">
        <f t="shared" si="200"/>
        <v>0</v>
      </c>
      <c r="BF43" s="134">
        <f t="shared" si="200"/>
        <v>0</v>
      </c>
      <c r="BG43" s="134">
        <f t="shared" si="200"/>
        <v>0</v>
      </c>
      <c r="BH43" s="134">
        <f t="shared" si="200"/>
        <v>0</v>
      </c>
      <c r="BI43" s="134">
        <f t="shared" si="200"/>
        <v>0</v>
      </c>
      <c r="BJ43" s="134">
        <f t="shared" si="200"/>
        <v>0</v>
      </c>
      <c r="BK43" s="134">
        <f t="shared" si="200"/>
        <v>0</v>
      </c>
      <c r="BL43" s="134">
        <f t="shared" si="200"/>
        <v>0</v>
      </c>
      <c r="BM43" s="134">
        <f t="shared" si="200"/>
        <v>0</v>
      </c>
      <c r="BN43" s="134">
        <f t="shared" si="200"/>
        <v>0</v>
      </c>
      <c r="BO43" s="134">
        <f t="shared" si="200"/>
        <v>0</v>
      </c>
      <c r="BP43" s="134">
        <f t="shared" si="200"/>
        <v>0</v>
      </c>
      <c r="BQ43" s="134">
        <f t="shared" si="200"/>
        <v>0</v>
      </c>
      <c r="BR43" s="134">
        <f t="shared" si="200"/>
        <v>0</v>
      </c>
      <c r="BS43" s="134">
        <f t="shared" si="200"/>
        <v>0</v>
      </c>
      <c r="BT43" s="134">
        <f t="shared" si="200"/>
        <v>0</v>
      </c>
      <c r="BU43" s="134">
        <f t="shared" si="200"/>
        <v>0</v>
      </c>
      <c r="BV43" s="134">
        <f t="shared" si="200"/>
        <v>0</v>
      </c>
      <c r="BW43" s="134">
        <f t="shared" si="200"/>
        <v>0</v>
      </c>
      <c r="BX43" s="134">
        <f t="shared" si="200"/>
        <v>0</v>
      </c>
      <c r="BY43" s="134">
        <f t="shared" si="200"/>
        <v>0</v>
      </c>
      <c r="BZ43" s="134">
        <f t="shared" si="200"/>
        <v>0</v>
      </c>
      <c r="CA43" s="134">
        <f t="shared" si="200"/>
        <v>0</v>
      </c>
      <c r="CB43" s="134">
        <f t="shared" si="200"/>
        <v>0</v>
      </c>
      <c r="CC43" s="134">
        <f t="shared" si="200"/>
        <v>0</v>
      </c>
      <c r="CD43" s="134">
        <f t="shared" si="200"/>
        <v>0</v>
      </c>
      <c r="CE43" s="134">
        <f t="shared" ref="CE43:CU43" si="201">-$B$43/$B$26</f>
        <v>0</v>
      </c>
      <c r="CF43" s="134">
        <f t="shared" si="201"/>
        <v>0</v>
      </c>
      <c r="CG43" s="134">
        <f t="shared" si="201"/>
        <v>0</v>
      </c>
      <c r="CH43" s="134">
        <f t="shared" si="201"/>
        <v>0</v>
      </c>
      <c r="CI43" s="134">
        <f t="shared" si="201"/>
        <v>0</v>
      </c>
      <c r="CJ43" s="134">
        <f t="shared" si="201"/>
        <v>0</v>
      </c>
      <c r="CK43" s="134">
        <f t="shared" si="201"/>
        <v>0</v>
      </c>
      <c r="CL43" s="134">
        <f t="shared" si="201"/>
        <v>0</v>
      </c>
      <c r="CM43" s="134">
        <f t="shared" si="201"/>
        <v>0</v>
      </c>
      <c r="CN43" s="134">
        <f t="shared" si="201"/>
        <v>0</v>
      </c>
      <c r="CO43" s="134">
        <f t="shared" si="201"/>
        <v>0</v>
      </c>
      <c r="CP43" s="134">
        <f t="shared" si="201"/>
        <v>0</v>
      </c>
      <c r="CQ43" s="134">
        <f t="shared" si="201"/>
        <v>0</v>
      </c>
      <c r="CR43" s="134">
        <f t="shared" si="201"/>
        <v>0</v>
      </c>
      <c r="CS43" s="134">
        <f t="shared" si="201"/>
        <v>0</v>
      </c>
      <c r="CT43" s="134">
        <f t="shared" si="201"/>
        <v>0</v>
      </c>
      <c r="CU43" s="134">
        <f t="shared" si="201"/>
        <v>0</v>
      </c>
      <c r="CV43" s="138">
        <f t="shared" si="173"/>
        <v>0</v>
      </c>
      <c r="CW43" s="133">
        <f t="shared" si="168"/>
        <v>0</v>
      </c>
    </row>
    <row r="44" spans="1:101">
      <c r="A44" s="135">
        <f t="shared" si="169"/>
        <v>42855</v>
      </c>
      <c r="B44" s="134">
        <f t="shared" si="170"/>
        <v>-3531.1169999999693</v>
      </c>
      <c r="S44" s="134">
        <f>-$B$44/$B$26</f>
        <v>9.8086583333332484</v>
      </c>
      <c r="T44" s="134">
        <f t="shared" ref="T44:CE44" si="202">-$B$44/$B$26</f>
        <v>9.8086583333332484</v>
      </c>
      <c r="U44" s="134">
        <f t="shared" si="202"/>
        <v>9.8086583333332484</v>
      </c>
      <c r="V44" s="134">
        <f t="shared" si="202"/>
        <v>9.8086583333332484</v>
      </c>
      <c r="W44" s="134">
        <f t="shared" si="202"/>
        <v>9.8086583333332484</v>
      </c>
      <c r="X44" s="134">
        <f t="shared" si="202"/>
        <v>9.8086583333332484</v>
      </c>
      <c r="Y44" s="134">
        <f t="shared" si="202"/>
        <v>9.8086583333332484</v>
      </c>
      <c r="Z44" s="134">
        <f t="shared" si="202"/>
        <v>9.8086583333332484</v>
      </c>
      <c r="AA44" s="134">
        <f t="shared" si="202"/>
        <v>9.8086583333332484</v>
      </c>
      <c r="AB44" s="134">
        <f t="shared" si="202"/>
        <v>9.8086583333332484</v>
      </c>
      <c r="AC44" s="134">
        <f t="shared" si="202"/>
        <v>9.8086583333332484</v>
      </c>
      <c r="AD44" s="134">
        <f t="shared" si="202"/>
        <v>9.8086583333332484</v>
      </c>
      <c r="AE44" s="134">
        <f t="shared" si="202"/>
        <v>9.8086583333332484</v>
      </c>
      <c r="AF44" s="134">
        <f t="shared" si="202"/>
        <v>9.8086583333332484</v>
      </c>
      <c r="AG44" s="134">
        <f t="shared" si="202"/>
        <v>9.8086583333332484</v>
      </c>
      <c r="AH44" s="134">
        <f t="shared" si="202"/>
        <v>9.8086583333332484</v>
      </c>
      <c r="AI44" s="134">
        <f t="shared" si="202"/>
        <v>9.8086583333332484</v>
      </c>
      <c r="AJ44" s="134">
        <f t="shared" si="202"/>
        <v>9.8086583333332484</v>
      </c>
      <c r="AK44" s="134">
        <f t="shared" si="202"/>
        <v>9.8086583333332484</v>
      </c>
      <c r="AL44" s="134">
        <f t="shared" si="202"/>
        <v>9.8086583333332484</v>
      </c>
      <c r="AM44" s="134">
        <f t="shared" si="202"/>
        <v>9.8086583333332484</v>
      </c>
      <c r="AN44" s="134">
        <f t="shared" si="202"/>
        <v>9.8086583333332484</v>
      </c>
      <c r="AO44" s="134">
        <f t="shared" si="202"/>
        <v>9.8086583333332484</v>
      </c>
      <c r="AP44" s="134">
        <f t="shared" si="202"/>
        <v>9.8086583333332484</v>
      </c>
      <c r="AQ44" s="134">
        <f t="shared" si="202"/>
        <v>9.8086583333332484</v>
      </c>
      <c r="AR44" s="134">
        <f t="shared" si="202"/>
        <v>9.8086583333332484</v>
      </c>
      <c r="AS44" s="134">
        <f t="shared" si="202"/>
        <v>9.8086583333332484</v>
      </c>
      <c r="AT44" s="134">
        <f t="shared" si="202"/>
        <v>9.8086583333332484</v>
      </c>
      <c r="AU44" s="134">
        <f t="shared" si="202"/>
        <v>9.8086583333332484</v>
      </c>
      <c r="AV44" s="134">
        <f t="shared" si="202"/>
        <v>9.8086583333332484</v>
      </c>
      <c r="AW44" s="134">
        <f t="shared" si="202"/>
        <v>9.8086583333332484</v>
      </c>
      <c r="AX44" s="134">
        <f t="shared" si="202"/>
        <v>9.8086583333332484</v>
      </c>
      <c r="AY44" s="134">
        <f t="shared" si="202"/>
        <v>9.8086583333332484</v>
      </c>
      <c r="AZ44" s="134">
        <f t="shared" si="202"/>
        <v>9.8086583333332484</v>
      </c>
      <c r="BA44" s="134">
        <f t="shared" si="202"/>
        <v>9.8086583333332484</v>
      </c>
      <c r="BB44" s="134">
        <f t="shared" si="202"/>
        <v>9.8086583333332484</v>
      </c>
      <c r="BC44" s="134">
        <f t="shared" si="202"/>
        <v>9.8086583333332484</v>
      </c>
      <c r="BD44" s="134">
        <f t="shared" si="202"/>
        <v>9.8086583333332484</v>
      </c>
      <c r="BE44" s="134">
        <f t="shared" si="202"/>
        <v>9.8086583333332484</v>
      </c>
      <c r="BF44" s="134">
        <f t="shared" si="202"/>
        <v>9.8086583333332484</v>
      </c>
      <c r="BG44" s="134">
        <f t="shared" si="202"/>
        <v>9.8086583333332484</v>
      </c>
      <c r="BH44" s="134">
        <f t="shared" si="202"/>
        <v>9.8086583333332484</v>
      </c>
      <c r="BI44" s="134">
        <f t="shared" si="202"/>
        <v>9.8086583333332484</v>
      </c>
      <c r="BJ44" s="134">
        <f t="shared" si="202"/>
        <v>9.8086583333332484</v>
      </c>
      <c r="BK44" s="134">
        <f t="shared" si="202"/>
        <v>9.8086583333332484</v>
      </c>
      <c r="BL44" s="134">
        <f t="shared" si="202"/>
        <v>9.8086583333332484</v>
      </c>
      <c r="BM44" s="134">
        <f t="shared" si="202"/>
        <v>9.8086583333332484</v>
      </c>
      <c r="BN44" s="134">
        <f t="shared" si="202"/>
        <v>9.8086583333332484</v>
      </c>
      <c r="BO44" s="134">
        <f t="shared" si="202"/>
        <v>9.8086583333332484</v>
      </c>
      <c r="BP44" s="134">
        <f t="shared" si="202"/>
        <v>9.8086583333332484</v>
      </c>
      <c r="BQ44" s="134">
        <f t="shared" si="202"/>
        <v>9.8086583333332484</v>
      </c>
      <c r="BR44" s="134">
        <f t="shared" si="202"/>
        <v>9.8086583333332484</v>
      </c>
      <c r="BS44" s="134">
        <f t="shared" si="202"/>
        <v>9.8086583333332484</v>
      </c>
      <c r="BT44" s="134">
        <f t="shared" si="202"/>
        <v>9.8086583333332484</v>
      </c>
      <c r="BU44" s="134">
        <f t="shared" si="202"/>
        <v>9.8086583333332484</v>
      </c>
      <c r="BV44" s="134">
        <f t="shared" si="202"/>
        <v>9.8086583333332484</v>
      </c>
      <c r="BW44" s="134">
        <f t="shared" si="202"/>
        <v>9.8086583333332484</v>
      </c>
      <c r="BX44" s="134">
        <f t="shared" si="202"/>
        <v>9.8086583333332484</v>
      </c>
      <c r="BY44" s="134">
        <f t="shared" si="202"/>
        <v>9.8086583333332484</v>
      </c>
      <c r="BZ44" s="134">
        <f t="shared" si="202"/>
        <v>9.8086583333332484</v>
      </c>
      <c r="CA44" s="134">
        <f t="shared" si="202"/>
        <v>9.8086583333332484</v>
      </c>
      <c r="CB44" s="134">
        <f t="shared" si="202"/>
        <v>9.8086583333332484</v>
      </c>
      <c r="CC44" s="134">
        <f t="shared" si="202"/>
        <v>9.8086583333332484</v>
      </c>
      <c r="CD44" s="134">
        <f t="shared" si="202"/>
        <v>9.8086583333332484</v>
      </c>
      <c r="CE44" s="134">
        <f t="shared" si="202"/>
        <v>9.8086583333332484</v>
      </c>
      <c r="CF44" s="134">
        <f t="shared" ref="CF44:CU44" si="203">-$B$44/$B$26</f>
        <v>9.8086583333332484</v>
      </c>
      <c r="CG44" s="134">
        <f t="shared" si="203"/>
        <v>9.8086583333332484</v>
      </c>
      <c r="CH44" s="134">
        <f t="shared" si="203"/>
        <v>9.8086583333332484</v>
      </c>
      <c r="CI44" s="134">
        <f t="shared" si="203"/>
        <v>9.8086583333332484</v>
      </c>
      <c r="CJ44" s="134">
        <f t="shared" si="203"/>
        <v>9.8086583333332484</v>
      </c>
      <c r="CK44" s="134">
        <f t="shared" si="203"/>
        <v>9.8086583333332484</v>
      </c>
      <c r="CL44" s="134">
        <f t="shared" si="203"/>
        <v>9.8086583333332484</v>
      </c>
      <c r="CM44" s="134">
        <f t="shared" si="203"/>
        <v>9.8086583333332484</v>
      </c>
      <c r="CN44" s="134">
        <f t="shared" si="203"/>
        <v>9.8086583333332484</v>
      </c>
      <c r="CO44" s="134">
        <f t="shared" si="203"/>
        <v>9.8086583333332484</v>
      </c>
      <c r="CP44" s="134">
        <f t="shared" si="203"/>
        <v>9.8086583333332484</v>
      </c>
      <c r="CQ44" s="134">
        <f t="shared" si="203"/>
        <v>9.8086583333332484</v>
      </c>
      <c r="CR44" s="134">
        <f t="shared" si="203"/>
        <v>9.8086583333332484</v>
      </c>
      <c r="CS44" s="134">
        <f t="shared" si="203"/>
        <v>9.8086583333332484</v>
      </c>
      <c r="CT44" s="134">
        <f t="shared" si="203"/>
        <v>9.8086583333332484</v>
      </c>
      <c r="CU44" s="134">
        <f t="shared" si="203"/>
        <v>9.8086583333332484</v>
      </c>
      <c r="CV44" s="138">
        <f t="shared" si="173"/>
        <v>794.50132499999359</v>
      </c>
      <c r="CW44" s="133">
        <f t="shared" si="168"/>
        <v>-2736.6156749999755</v>
      </c>
    </row>
    <row r="45" spans="1:101">
      <c r="A45" s="135">
        <f t="shared" si="169"/>
        <v>42886</v>
      </c>
      <c r="B45" s="134">
        <f t="shared" si="170"/>
        <v>-102971.35799999996</v>
      </c>
      <c r="T45" s="134">
        <f>-$B$45/$B$26</f>
        <v>286.03154999999992</v>
      </c>
      <c r="U45" s="134">
        <f t="shared" ref="U45:CF45" si="204">-$B$45/$B$26</f>
        <v>286.03154999999992</v>
      </c>
      <c r="V45" s="134">
        <f t="shared" si="204"/>
        <v>286.03154999999992</v>
      </c>
      <c r="W45" s="134">
        <f t="shared" si="204"/>
        <v>286.03154999999992</v>
      </c>
      <c r="X45" s="134">
        <f t="shared" si="204"/>
        <v>286.03154999999992</v>
      </c>
      <c r="Y45" s="134">
        <f t="shared" si="204"/>
        <v>286.03154999999992</v>
      </c>
      <c r="Z45" s="134">
        <f t="shared" si="204"/>
        <v>286.03154999999992</v>
      </c>
      <c r="AA45" s="134">
        <f t="shared" si="204"/>
        <v>286.03154999999992</v>
      </c>
      <c r="AB45" s="134">
        <f t="shared" si="204"/>
        <v>286.03154999999992</v>
      </c>
      <c r="AC45" s="134">
        <f t="shared" si="204"/>
        <v>286.03154999999992</v>
      </c>
      <c r="AD45" s="134">
        <f t="shared" si="204"/>
        <v>286.03154999999992</v>
      </c>
      <c r="AE45" s="134">
        <f t="shared" si="204"/>
        <v>286.03154999999992</v>
      </c>
      <c r="AF45" s="134">
        <f t="shared" si="204"/>
        <v>286.03154999999992</v>
      </c>
      <c r="AG45" s="134">
        <f t="shared" si="204"/>
        <v>286.03154999999992</v>
      </c>
      <c r="AH45" s="134">
        <f t="shared" si="204"/>
        <v>286.03154999999992</v>
      </c>
      <c r="AI45" s="134">
        <f t="shared" si="204"/>
        <v>286.03154999999992</v>
      </c>
      <c r="AJ45" s="134">
        <f t="shared" si="204"/>
        <v>286.03154999999992</v>
      </c>
      <c r="AK45" s="134">
        <f t="shared" si="204"/>
        <v>286.03154999999992</v>
      </c>
      <c r="AL45" s="134">
        <f t="shared" si="204"/>
        <v>286.03154999999992</v>
      </c>
      <c r="AM45" s="134">
        <f t="shared" si="204"/>
        <v>286.03154999999992</v>
      </c>
      <c r="AN45" s="134">
        <f t="shared" si="204"/>
        <v>286.03154999999992</v>
      </c>
      <c r="AO45" s="134">
        <f t="shared" si="204"/>
        <v>286.03154999999992</v>
      </c>
      <c r="AP45" s="134">
        <f t="shared" si="204"/>
        <v>286.03154999999992</v>
      </c>
      <c r="AQ45" s="134">
        <f t="shared" si="204"/>
        <v>286.03154999999992</v>
      </c>
      <c r="AR45" s="134">
        <f t="shared" si="204"/>
        <v>286.03154999999992</v>
      </c>
      <c r="AS45" s="134">
        <f t="shared" si="204"/>
        <v>286.03154999999992</v>
      </c>
      <c r="AT45" s="134">
        <f t="shared" si="204"/>
        <v>286.03154999999992</v>
      </c>
      <c r="AU45" s="134">
        <f t="shared" si="204"/>
        <v>286.03154999999992</v>
      </c>
      <c r="AV45" s="134">
        <f t="shared" si="204"/>
        <v>286.03154999999992</v>
      </c>
      <c r="AW45" s="134">
        <f t="shared" si="204"/>
        <v>286.03154999999992</v>
      </c>
      <c r="AX45" s="134">
        <f t="shared" si="204"/>
        <v>286.03154999999992</v>
      </c>
      <c r="AY45" s="134">
        <f t="shared" si="204"/>
        <v>286.03154999999992</v>
      </c>
      <c r="AZ45" s="134">
        <f t="shared" si="204"/>
        <v>286.03154999999992</v>
      </c>
      <c r="BA45" s="134">
        <f t="shared" si="204"/>
        <v>286.03154999999992</v>
      </c>
      <c r="BB45" s="134">
        <f t="shared" si="204"/>
        <v>286.03154999999992</v>
      </c>
      <c r="BC45" s="134">
        <f t="shared" si="204"/>
        <v>286.03154999999992</v>
      </c>
      <c r="BD45" s="134">
        <f t="shared" si="204"/>
        <v>286.03154999999992</v>
      </c>
      <c r="BE45" s="134">
        <f t="shared" si="204"/>
        <v>286.03154999999992</v>
      </c>
      <c r="BF45" s="134">
        <f t="shared" si="204"/>
        <v>286.03154999999992</v>
      </c>
      <c r="BG45" s="134">
        <f t="shared" si="204"/>
        <v>286.03154999999992</v>
      </c>
      <c r="BH45" s="134">
        <f t="shared" si="204"/>
        <v>286.03154999999992</v>
      </c>
      <c r="BI45" s="134">
        <f t="shared" si="204"/>
        <v>286.03154999999992</v>
      </c>
      <c r="BJ45" s="134">
        <f t="shared" si="204"/>
        <v>286.03154999999992</v>
      </c>
      <c r="BK45" s="134">
        <f t="shared" si="204"/>
        <v>286.03154999999992</v>
      </c>
      <c r="BL45" s="134">
        <f t="shared" si="204"/>
        <v>286.03154999999992</v>
      </c>
      <c r="BM45" s="134">
        <f t="shared" si="204"/>
        <v>286.03154999999992</v>
      </c>
      <c r="BN45" s="134">
        <f t="shared" si="204"/>
        <v>286.03154999999992</v>
      </c>
      <c r="BO45" s="134">
        <f t="shared" si="204"/>
        <v>286.03154999999992</v>
      </c>
      <c r="BP45" s="134">
        <f t="shared" si="204"/>
        <v>286.03154999999992</v>
      </c>
      <c r="BQ45" s="134">
        <f t="shared" si="204"/>
        <v>286.03154999999992</v>
      </c>
      <c r="BR45" s="134">
        <f t="shared" si="204"/>
        <v>286.03154999999992</v>
      </c>
      <c r="BS45" s="134">
        <f t="shared" si="204"/>
        <v>286.03154999999992</v>
      </c>
      <c r="BT45" s="134">
        <f t="shared" si="204"/>
        <v>286.03154999999992</v>
      </c>
      <c r="BU45" s="134">
        <f t="shared" si="204"/>
        <v>286.03154999999992</v>
      </c>
      <c r="BV45" s="134">
        <f t="shared" si="204"/>
        <v>286.03154999999992</v>
      </c>
      <c r="BW45" s="134">
        <f t="shared" si="204"/>
        <v>286.03154999999992</v>
      </c>
      <c r="BX45" s="134">
        <f t="shared" si="204"/>
        <v>286.03154999999992</v>
      </c>
      <c r="BY45" s="134">
        <f t="shared" si="204"/>
        <v>286.03154999999992</v>
      </c>
      <c r="BZ45" s="134">
        <f t="shared" si="204"/>
        <v>286.03154999999992</v>
      </c>
      <c r="CA45" s="134">
        <f t="shared" si="204"/>
        <v>286.03154999999992</v>
      </c>
      <c r="CB45" s="134">
        <f t="shared" si="204"/>
        <v>286.03154999999992</v>
      </c>
      <c r="CC45" s="134">
        <f t="shared" si="204"/>
        <v>286.03154999999992</v>
      </c>
      <c r="CD45" s="134">
        <f t="shared" si="204"/>
        <v>286.03154999999992</v>
      </c>
      <c r="CE45" s="134">
        <f t="shared" si="204"/>
        <v>286.03154999999992</v>
      </c>
      <c r="CF45" s="134">
        <f t="shared" si="204"/>
        <v>286.03154999999992</v>
      </c>
      <c r="CG45" s="134">
        <f t="shared" ref="CG45:CU45" si="205">-$B$45/$B$26</f>
        <v>286.03154999999992</v>
      </c>
      <c r="CH45" s="134">
        <f t="shared" si="205"/>
        <v>286.03154999999992</v>
      </c>
      <c r="CI45" s="134">
        <f t="shared" si="205"/>
        <v>286.03154999999992</v>
      </c>
      <c r="CJ45" s="134">
        <f t="shared" si="205"/>
        <v>286.03154999999992</v>
      </c>
      <c r="CK45" s="134">
        <f t="shared" si="205"/>
        <v>286.03154999999992</v>
      </c>
      <c r="CL45" s="134">
        <f t="shared" si="205"/>
        <v>286.03154999999992</v>
      </c>
      <c r="CM45" s="134">
        <f t="shared" si="205"/>
        <v>286.03154999999992</v>
      </c>
      <c r="CN45" s="134">
        <f t="shared" si="205"/>
        <v>286.03154999999992</v>
      </c>
      <c r="CO45" s="134">
        <f t="shared" si="205"/>
        <v>286.03154999999992</v>
      </c>
      <c r="CP45" s="134">
        <f t="shared" si="205"/>
        <v>286.03154999999992</v>
      </c>
      <c r="CQ45" s="134">
        <f t="shared" si="205"/>
        <v>286.03154999999992</v>
      </c>
      <c r="CR45" s="134">
        <f t="shared" si="205"/>
        <v>286.03154999999992</v>
      </c>
      <c r="CS45" s="134">
        <f t="shared" si="205"/>
        <v>286.03154999999992</v>
      </c>
      <c r="CT45" s="134">
        <f t="shared" si="205"/>
        <v>286.03154999999992</v>
      </c>
      <c r="CU45" s="134">
        <f t="shared" si="205"/>
        <v>286.03154999999992</v>
      </c>
      <c r="CV45" s="138">
        <f t="shared" si="173"/>
        <v>22882.523999999979</v>
      </c>
      <c r="CW45" s="133">
        <f t="shared" si="168"/>
        <v>-80088.833999999988</v>
      </c>
    </row>
    <row r="46" spans="1:101">
      <c r="A46" s="135">
        <f t="shared" si="169"/>
        <v>42916</v>
      </c>
      <c r="B46" s="134">
        <f t="shared" si="170"/>
        <v>-23919.600000000068</v>
      </c>
      <c r="U46" s="134">
        <f>-$B$46/$B$26</f>
        <v>66.443333333333527</v>
      </c>
      <c r="V46" s="134">
        <f t="shared" ref="V46:CG46" si="206">-$B$46/$B$26</f>
        <v>66.443333333333527</v>
      </c>
      <c r="W46" s="134">
        <f t="shared" si="206"/>
        <v>66.443333333333527</v>
      </c>
      <c r="X46" s="134">
        <f t="shared" si="206"/>
        <v>66.443333333333527</v>
      </c>
      <c r="Y46" s="134">
        <f t="shared" si="206"/>
        <v>66.443333333333527</v>
      </c>
      <c r="Z46" s="134">
        <f t="shared" si="206"/>
        <v>66.443333333333527</v>
      </c>
      <c r="AA46" s="134">
        <f t="shared" si="206"/>
        <v>66.443333333333527</v>
      </c>
      <c r="AB46" s="134">
        <f t="shared" si="206"/>
        <v>66.443333333333527</v>
      </c>
      <c r="AC46" s="134">
        <f t="shared" si="206"/>
        <v>66.443333333333527</v>
      </c>
      <c r="AD46" s="134">
        <f t="shared" si="206"/>
        <v>66.443333333333527</v>
      </c>
      <c r="AE46" s="134">
        <f t="shared" si="206"/>
        <v>66.443333333333527</v>
      </c>
      <c r="AF46" s="134">
        <f t="shared" si="206"/>
        <v>66.443333333333527</v>
      </c>
      <c r="AG46" s="134">
        <f t="shared" si="206"/>
        <v>66.443333333333527</v>
      </c>
      <c r="AH46" s="134">
        <f t="shared" si="206"/>
        <v>66.443333333333527</v>
      </c>
      <c r="AI46" s="134">
        <f t="shared" si="206"/>
        <v>66.443333333333527</v>
      </c>
      <c r="AJ46" s="134">
        <f t="shared" si="206"/>
        <v>66.443333333333527</v>
      </c>
      <c r="AK46" s="134">
        <f t="shared" si="206"/>
        <v>66.443333333333527</v>
      </c>
      <c r="AL46" s="134">
        <f t="shared" si="206"/>
        <v>66.443333333333527</v>
      </c>
      <c r="AM46" s="134">
        <f t="shared" si="206"/>
        <v>66.443333333333527</v>
      </c>
      <c r="AN46" s="134">
        <f t="shared" si="206"/>
        <v>66.443333333333527</v>
      </c>
      <c r="AO46" s="134">
        <f t="shared" si="206"/>
        <v>66.443333333333527</v>
      </c>
      <c r="AP46" s="134">
        <f t="shared" si="206"/>
        <v>66.443333333333527</v>
      </c>
      <c r="AQ46" s="134">
        <f t="shared" si="206"/>
        <v>66.443333333333527</v>
      </c>
      <c r="AR46" s="134">
        <f t="shared" si="206"/>
        <v>66.443333333333527</v>
      </c>
      <c r="AS46" s="134">
        <f t="shared" si="206"/>
        <v>66.443333333333527</v>
      </c>
      <c r="AT46" s="134">
        <f t="shared" si="206"/>
        <v>66.443333333333527</v>
      </c>
      <c r="AU46" s="134">
        <f t="shared" si="206"/>
        <v>66.443333333333527</v>
      </c>
      <c r="AV46" s="134">
        <f t="shared" si="206"/>
        <v>66.443333333333527</v>
      </c>
      <c r="AW46" s="134">
        <f t="shared" si="206"/>
        <v>66.443333333333527</v>
      </c>
      <c r="AX46" s="134">
        <f t="shared" si="206"/>
        <v>66.443333333333527</v>
      </c>
      <c r="AY46" s="134">
        <f t="shared" si="206"/>
        <v>66.443333333333527</v>
      </c>
      <c r="AZ46" s="134">
        <f t="shared" si="206"/>
        <v>66.443333333333527</v>
      </c>
      <c r="BA46" s="134">
        <f t="shared" si="206"/>
        <v>66.443333333333527</v>
      </c>
      <c r="BB46" s="134">
        <f t="shared" si="206"/>
        <v>66.443333333333527</v>
      </c>
      <c r="BC46" s="134">
        <f t="shared" si="206"/>
        <v>66.443333333333527</v>
      </c>
      <c r="BD46" s="134">
        <f t="shared" si="206"/>
        <v>66.443333333333527</v>
      </c>
      <c r="BE46" s="134">
        <f t="shared" si="206"/>
        <v>66.443333333333527</v>
      </c>
      <c r="BF46" s="134">
        <f t="shared" si="206"/>
        <v>66.443333333333527</v>
      </c>
      <c r="BG46" s="134">
        <f t="shared" si="206"/>
        <v>66.443333333333527</v>
      </c>
      <c r="BH46" s="134">
        <f t="shared" si="206"/>
        <v>66.443333333333527</v>
      </c>
      <c r="BI46" s="134">
        <f t="shared" si="206"/>
        <v>66.443333333333527</v>
      </c>
      <c r="BJ46" s="134">
        <f t="shared" si="206"/>
        <v>66.443333333333527</v>
      </c>
      <c r="BK46" s="134">
        <f t="shared" si="206"/>
        <v>66.443333333333527</v>
      </c>
      <c r="BL46" s="134">
        <f t="shared" si="206"/>
        <v>66.443333333333527</v>
      </c>
      <c r="BM46" s="134">
        <f t="shared" si="206"/>
        <v>66.443333333333527</v>
      </c>
      <c r="BN46" s="134">
        <f t="shared" si="206"/>
        <v>66.443333333333527</v>
      </c>
      <c r="BO46" s="134">
        <f t="shared" si="206"/>
        <v>66.443333333333527</v>
      </c>
      <c r="BP46" s="134">
        <f t="shared" si="206"/>
        <v>66.443333333333527</v>
      </c>
      <c r="BQ46" s="134">
        <f t="shared" si="206"/>
        <v>66.443333333333527</v>
      </c>
      <c r="BR46" s="134">
        <f t="shared" si="206"/>
        <v>66.443333333333527</v>
      </c>
      <c r="BS46" s="134">
        <f t="shared" si="206"/>
        <v>66.443333333333527</v>
      </c>
      <c r="BT46" s="134">
        <f t="shared" si="206"/>
        <v>66.443333333333527</v>
      </c>
      <c r="BU46" s="134">
        <f t="shared" si="206"/>
        <v>66.443333333333527</v>
      </c>
      <c r="BV46" s="134">
        <f t="shared" si="206"/>
        <v>66.443333333333527</v>
      </c>
      <c r="BW46" s="134">
        <f t="shared" si="206"/>
        <v>66.443333333333527</v>
      </c>
      <c r="BX46" s="134">
        <f t="shared" si="206"/>
        <v>66.443333333333527</v>
      </c>
      <c r="BY46" s="134">
        <f t="shared" si="206"/>
        <v>66.443333333333527</v>
      </c>
      <c r="BZ46" s="134">
        <f t="shared" si="206"/>
        <v>66.443333333333527</v>
      </c>
      <c r="CA46" s="134">
        <f t="shared" si="206"/>
        <v>66.443333333333527</v>
      </c>
      <c r="CB46" s="134">
        <f t="shared" si="206"/>
        <v>66.443333333333527</v>
      </c>
      <c r="CC46" s="134">
        <f t="shared" si="206"/>
        <v>66.443333333333527</v>
      </c>
      <c r="CD46" s="134">
        <f t="shared" si="206"/>
        <v>66.443333333333527</v>
      </c>
      <c r="CE46" s="134">
        <f t="shared" si="206"/>
        <v>66.443333333333527</v>
      </c>
      <c r="CF46" s="134">
        <f t="shared" si="206"/>
        <v>66.443333333333527</v>
      </c>
      <c r="CG46" s="134">
        <f t="shared" si="206"/>
        <v>66.443333333333527</v>
      </c>
      <c r="CH46" s="134">
        <f t="shared" ref="CH46:CU46" si="207">-$B$46/$B$26</f>
        <v>66.443333333333527</v>
      </c>
      <c r="CI46" s="134">
        <f t="shared" si="207"/>
        <v>66.443333333333527</v>
      </c>
      <c r="CJ46" s="134">
        <f t="shared" si="207"/>
        <v>66.443333333333527</v>
      </c>
      <c r="CK46" s="134">
        <f t="shared" si="207"/>
        <v>66.443333333333527</v>
      </c>
      <c r="CL46" s="134">
        <f t="shared" si="207"/>
        <v>66.443333333333527</v>
      </c>
      <c r="CM46" s="134">
        <f t="shared" si="207"/>
        <v>66.443333333333527</v>
      </c>
      <c r="CN46" s="134">
        <f t="shared" si="207"/>
        <v>66.443333333333527</v>
      </c>
      <c r="CO46" s="134">
        <f t="shared" si="207"/>
        <v>66.443333333333527</v>
      </c>
      <c r="CP46" s="134">
        <f t="shared" si="207"/>
        <v>66.443333333333527</v>
      </c>
      <c r="CQ46" s="134">
        <f t="shared" si="207"/>
        <v>66.443333333333527</v>
      </c>
      <c r="CR46" s="134">
        <f t="shared" si="207"/>
        <v>66.443333333333527</v>
      </c>
      <c r="CS46" s="134">
        <f t="shared" si="207"/>
        <v>66.443333333333527</v>
      </c>
      <c r="CT46" s="134">
        <f t="shared" si="207"/>
        <v>66.443333333333527</v>
      </c>
      <c r="CU46" s="134">
        <f t="shared" si="207"/>
        <v>66.443333333333527</v>
      </c>
      <c r="CV46" s="138">
        <f t="shared" si="173"/>
        <v>5249.0233333333535</v>
      </c>
      <c r="CW46" s="133">
        <f t="shared" si="168"/>
        <v>-18670.576666666715</v>
      </c>
    </row>
    <row r="47" spans="1:101">
      <c r="A47" s="135">
        <f t="shared" si="169"/>
        <v>42947</v>
      </c>
      <c r="B47" s="134">
        <f t="shared" si="170"/>
        <v>-1175.3219999999274</v>
      </c>
      <c r="V47" s="134">
        <f>-$B$47/$B$26</f>
        <v>3.2647833333331318</v>
      </c>
      <c r="W47" s="134">
        <f t="shared" ref="W47:CH47" si="208">-$B$47/$B$26</f>
        <v>3.2647833333331318</v>
      </c>
      <c r="X47" s="134">
        <f t="shared" si="208"/>
        <v>3.2647833333331318</v>
      </c>
      <c r="Y47" s="134">
        <f t="shared" si="208"/>
        <v>3.2647833333331318</v>
      </c>
      <c r="Z47" s="134">
        <f t="shared" si="208"/>
        <v>3.2647833333331318</v>
      </c>
      <c r="AA47" s="134">
        <f t="shared" si="208"/>
        <v>3.2647833333331318</v>
      </c>
      <c r="AB47" s="134">
        <f t="shared" si="208"/>
        <v>3.2647833333331318</v>
      </c>
      <c r="AC47" s="134">
        <f t="shared" si="208"/>
        <v>3.2647833333331318</v>
      </c>
      <c r="AD47" s="134">
        <f t="shared" si="208"/>
        <v>3.2647833333331318</v>
      </c>
      <c r="AE47" s="134">
        <f t="shared" si="208"/>
        <v>3.2647833333331318</v>
      </c>
      <c r="AF47" s="134">
        <f t="shared" si="208"/>
        <v>3.2647833333331318</v>
      </c>
      <c r="AG47" s="134">
        <f t="shared" si="208"/>
        <v>3.2647833333331318</v>
      </c>
      <c r="AH47" s="134">
        <f t="shared" si="208"/>
        <v>3.2647833333331318</v>
      </c>
      <c r="AI47" s="134">
        <f t="shared" si="208"/>
        <v>3.2647833333331318</v>
      </c>
      <c r="AJ47" s="134">
        <f t="shared" si="208"/>
        <v>3.2647833333331318</v>
      </c>
      <c r="AK47" s="134">
        <f t="shared" si="208"/>
        <v>3.2647833333331318</v>
      </c>
      <c r="AL47" s="134">
        <f t="shared" si="208"/>
        <v>3.2647833333331318</v>
      </c>
      <c r="AM47" s="134">
        <f t="shared" si="208"/>
        <v>3.2647833333331318</v>
      </c>
      <c r="AN47" s="134">
        <f t="shared" si="208"/>
        <v>3.2647833333331318</v>
      </c>
      <c r="AO47" s="134">
        <f t="shared" si="208"/>
        <v>3.2647833333331318</v>
      </c>
      <c r="AP47" s="134">
        <f t="shared" si="208"/>
        <v>3.2647833333331318</v>
      </c>
      <c r="AQ47" s="134">
        <f t="shared" si="208"/>
        <v>3.2647833333331318</v>
      </c>
      <c r="AR47" s="134">
        <f t="shared" si="208"/>
        <v>3.2647833333331318</v>
      </c>
      <c r="AS47" s="134">
        <f t="shared" si="208"/>
        <v>3.2647833333331318</v>
      </c>
      <c r="AT47" s="134">
        <f t="shared" si="208"/>
        <v>3.2647833333331318</v>
      </c>
      <c r="AU47" s="134">
        <f t="shared" si="208"/>
        <v>3.2647833333331318</v>
      </c>
      <c r="AV47" s="134">
        <f t="shared" si="208"/>
        <v>3.2647833333331318</v>
      </c>
      <c r="AW47" s="134">
        <f t="shared" si="208"/>
        <v>3.2647833333331318</v>
      </c>
      <c r="AX47" s="134">
        <f t="shared" si="208"/>
        <v>3.2647833333331318</v>
      </c>
      <c r="AY47" s="134">
        <f t="shared" si="208"/>
        <v>3.2647833333331318</v>
      </c>
      <c r="AZ47" s="134">
        <f t="shared" si="208"/>
        <v>3.2647833333331318</v>
      </c>
      <c r="BA47" s="134">
        <f t="shared" si="208"/>
        <v>3.2647833333331318</v>
      </c>
      <c r="BB47" s="134">
        <f t="shared" si="208"/>
        <v>3.2647833333331318</v>
      </c>
      <c r="BC47" s="134">
        <f t="shared" si="208"/>
        <v>3.2647833333331318</v>
      </c>
      <c r="BD47" s="134">
        <f t="shared" si="208"/>
        <v>3.2647833333331318</v>
      </c>
      <c r="BE47" s="134">
        <f t="shared" si="208"/>
        <v>3.2647833333331318</v>
      </c>
      <c r="BF47" s="134">
        <f t="shared" si="208"/>
        <v>3.2647833333331318</v>
      </c>
      <c r="BG47" s="134">
        <f t="shared" si="208"/>
        <v>3.2647833333331318</v>
      </c>
      <c r="BH47" s="134">
        <f t="shared" si="208"/>
        <v>3.2647833333331318</v>
      </c>
      <c r="BI47" s="134">
        <f t="shared" si="208"/>
        <v>3.2647833333331318</v>
      </c>
      <c r="BJ47" s="134">
        <f t="shared" si="208"/>
        <v>3.2647833333331318</v>
      </c>
      <c r="BK47" s="134">
        <f t="shared" si="208"/>
        <v>3.2647833333331318</v>
      </c>
      <c r="BL47" s="134">
        <f t="shared" si="208"/>
        <v>3.2647833333331318</v>
      </c>
      <c r="BM47" s="134">
        <f t="shared" si="208"/>
        <v>3.2647833333331318</v>
      </c>
      <c r="BN47" s="134">
        <f t="shared" si="208"/>
        <v>3.2647833333331318</v>
      </c>
      <c r="BO47" s="134">
        <f t="shared" si="208"/>
        <v>3.2647833333331318</v>
      </c>
      <c r="BP47" s="134">
        <f t="shared" si="208"/>
        <v>3.2647833333331318</v>
      </c>
      <c r="BQ47" s="134">
        <f t="shared" si="208"/>
        <v>3.2647833333331318</v>
      </c>
      <c r="BR47" s="134">
        <f t="shared" si="208"/>
        <v>3.2647833333331318</v>
      </c>
      <c r="BS47" s="134">
        <f t="shared" si="208"/>
        <v>3.2647833333331318</v>
      </c>
      <c r="BT47" s="134">
        <f t="shared" si="208"/>
        <v>3.2647833333331318</v>
      </c>
      <c r="BU47" s="134">
        <f t="shared" si="208"/>
        <v>3.2647833333331318</v>
      </c>
      <c r="BV47" s="134">
        <f t="shared" si="208"/>
        <v>3.2647833333331318</v>
      </c>
      <c r="BW47" s="134">
        <f t="shared" si="208"/>
        <v>3.2647833333331318</v>
      </c>
      <c r="BX47" s="134">
        <f t="shared" si="208"/>
        <v>3.2647833333331318</v>
      </c>
      <c r="BY47" s="134">
        <f t="shared" si="208"/>
        <v>3.2647833333331318</v>
      </c>
      <c r="BZ47" s="134">
        <f t="shared" si="208"/>
        <v>3.2647833333331318</v>
      </c>
      <c r="CA47" s="134">
        <f t="shared" si="208"/>
        <v>3.2647833333331318</v>
      </c>
      <c r="CB47" s="134">
        <f t="shared" si="208"/>
        <v>3.2647833333331318</v>
      </c>
      <c r="CC47" s="134">
        <f t="shared" si="208"/>
        <v>3.2647833333331318</v>
      </c>
      <c r="CD47" s="134">
        <f t="shared" si="208"/>
        <v>3.2647833333331318</v>
      </c>
      <c r="CE47" s="134">
        <f t="shared" si="208"/>
        <v>3.2647833333331318</v>
      </c>
      <c r="CF47" s="134">
        <f t="shared" si="208"/>
        <v>3.2647833333331318</v>
      </c>
      <c r="CG47" s="134">
        <f t="shared" si="208"/>
        <v>3.2647833333331318</v>
      </c>
      <c r="CH47" s="134">
        <f t="shared" si="208"/>
        <v>3.2647833333331318</v>
      </c>
      <c r="CI47" s="134">
        <f t="shared" ref="CI47:CU47" si="209">-$B$47/$B$26</f>
        <v>3.2647833333331318</v>
      </c>
      <c r="CJ47" s="134">
        <f t="shared" si="209"/>
        <v>3.2647833333331318</v>
      </c>
      <c r="CK47" s="134">
        <f t="shared" si="209"/>
        <v>3.2647833333331318</v>
      </c>
      <c r="CL47" s="134">
        <f t="shared" si="209"/>
        <v>3.2647833333331318</v>
      </c>
      <c r="CM47" s="134">
        <f t="shared" si="209"/>
        <v>3.2647833333331318</v>
      </c>
      <c r="CN47" s="134">
        <f t="shared" si="209"/>
        <v>3.2647833333331318</v>
      </c>
      <c r="CO47" s="134">
        <f t="shared" si="209"/>
        <v>3.2647833333331318</v>
      </c>
      <c r="CP47" s="134">
        <f t="shared" si="209"/>
        <v>3.2647833333331318</v>
      </c>
      <c r="CQ47" s="134">
        <f t="shared" si="209"/>
        <v>3.2647833333331318</v>
      </c>
      <c r="CR47" s="134">
        <f t="shared" si="209"/>
        <v>3.2647833333331318</v>
      </c>
      <c r="CS47" s="134">
        <f t="shared" si="209"/>
        <v>3.2647833333331318</v>
      </c>
      <c r="CT47" s="134">
        <f t="shared" si="209"/>
        <v>3.2647833333331318</v>
      </c>
      <c r="CU47" s="134">
        <f t="shared" si="209"/>
        <v>3.2647833333331318</v>
      </c>
      <c r="CV47" s="138">
        <f t="shared" si="173"/>
        <v>254.65309999998408</v>
      </c>
      <c r="CW47" s="133">
        <f t="shared" si="168"/>
        <v>-920.66889999994328</v>
      </c>
    </row>
    <row r="48" spans="1:101">
      <c r="A48" s="135">
        <f t="shared" si="169"/>
        <v>42978</v>
      </c>
      <c r="B48" s="134">
        <f t="shared" si="170"/>
        <v>-205809.96600000004</v>
      </c>
      <c r="W48" s="134">
        <f>-$B$48/$B$26</f>
        <v>571.6943500000001</v>
      </c>
      <c r="X48" s="134">
        <f>-$B$48/$B$26</f>
        <v>571.6943500000001</v>
      </c>
      <c r="Y48" s="134">
        <f t="shared" ref="Y48:CJ48" si="210">-$B$48/$B$26</f>
        <v>571.6943500000001</v>
      </c>
      <c r="Z48" s="134">
        <f t="shared" si="210"/>
        <v>571.6943500000001</v>
      </c>
      <c r="AA48" s="134">
        <f t="shared" si="210"/>
        <v>571.6943500000001</v>
      </c>
      <c r="AB48" s="134">
        <f t="shared" si="210"/>
        <v>571.6943500000001</v>
      </c>
      <c r="AC48" s="134">
        <f t="shared" si="210"/>
        <v>571.6943500000001</v>
      </c>
      <c r="AD48" s="134">
        <f t="shared" si="210"/>
        <v>571.6943500000001</v>
      </c>
      <c r="AE48" s="134">
        <f t="shared" si="210"/>
        <v>571.6943500000001</v>
      </c>
      <c r="AF48" s="134">
        <f t="shared" si="210"/>
        <v>571.6943500000001</v>
      </c>
      <c r="AG48" s="134">
        <f t="shared" si="210"/>
        <v>571.6943500000001</v>
      </c>
      <c r="AH48" s="134">
        <f t="shared" si="210"/>
        <v>571.6943500000001</v>
      </c>
      <c r="AI48" s="134">
        <f t="shared" si="210"/>
        <v>571.6943500000001</v>
      </c>
      <c r="AJ48" s="134">
        <f t="shared" si="210"/>
        <v>571.6943500000001</v>
      </c>
      <c r="AK48" s="134">
        <f t="shared" si="210"/>
        <v>571.6943500000001</v>
      </c>
      <c r="AL48" s="134">
        <f t="shared" si="210"/>
        <v>571.6943500000001</v>
      </c>
      <c r="AM48" s="134">
        <f t="shared" si="210"/>
        <v>571.6943500000001</v>
      </c>
      <c r="AN48" s="134">
        <f t="shared" si="210"/>
        <v>571.6943500000001</v>
      </c>
      <c r="AO48" s="134">
        <f t="shared" si="210"/>
        <v>571.6943500000001</v>
      </c>
      <c r="AP48" s="134">
        <f t="shared" si="210"/>
        <v>571.6943500000001</v>
      </c>
      <c r="AQ48" s="134">
        <f t="shared" si="210"/>
        <v>571.6943500000001</v>
      </c>
      <c r="AR48" s="134">
        <f t="shared" si="210"/>
        <v>571.6943500000001</v>
      </c>
      <c r="AS48" s="134">
        <f t="shared" si="210"/>
        <v>571.6943500000001</v>
      </c>
      <c r="AT48" s="134">
        <f t="shared" si="210"/>
        <v>571.6943500000001</v>
      </c>
      <c r="AU48" s="134">
        <f t="shared" si="210"/>
        <v>571.6943500000001</v>
      </c>
      <c r="AV48" s="134">
        <f t="shared" si="210"/>
        <v>571.6943500000001</v>
      </c>
      <c r="AW48" s="134">
        <f t="shared" si="210"/>
        <v>571.6943500000001</v>
      </c>
      <c r="AX48" s="134">
        <f t="shared" si="210"/>
        <v>571.6943500000001</v>
      </c>
      <c r="AY48" s="134">
        <f t="shared" si="210"/>
        <v>571.6943500000001</v>
      </c>
      <c r="AZ48" s="134">
        <f t="shared" si="210"/>
        <v>571.6943500000001</v>
      </c>
      <c r="BA48" s="134">
        <f t="shared" si="210"/>
        <v>571.6943500000001</v>
      </c>
      <c r="BB48" s="134">
        <f t="shared" si="210"/>
        <v>571.6943500000001</v>
      </c>
      <c r="BC48" s="134">
        <f t="shared" si="210"/>
        <v>571.6943500000001</v>
      </c>
      <c r="BD48" s="134">
        <f t="shared" si="210"/>
        <v>571.6943500000001</v>
      </c>
      <c r="BE48" s="134">
        <f t="shared" si="210"/>
        <v>571.6943500000001</v>
      </c>
      <c r="BF48" s="134">
        <f t="shared" si="210"/>
        <v>571.6943500000001</v>
      </c>
      <c r="BG48" s="134">
        <f t="shared" si="210"/>
        <v>571.6943500000001</v>
      </c>
      <c r="BH48" s="134">
        <f t="shared" si="210"/>
        <v>571.6943500000001</v>
      </c>
      <c r="BI48" s="134">
        <f t="shared" si="210"/>
        <v>571.6943500000001</v>
      </c>
      <c r="BJ48" s="134">
        <f t="shared" si="210"/>
        <v>571.6943500000001</v>
      </c>
      <c r="BK48" s="134">
        <f t="shared" si="210"/>
        <v>571.6943500000001</v>
      </c>
      <c r="BL48" s="134">
        <f t="shared" si="210"/>
        <v>571.6943500000001</v>
      </c>
      <c r="BM48" s="134">
        <f t="shared" si="210"/>
        <v>571.6943500000001</v>
      </c>
      <c r="BN48" s="134">
        <f t="shared" si="210"/>
        <v>571.6943500000001</v>
      </c>
      <c r="BO48" s="134">
        <f t="shared" si="210"/>
        <v>571.6943500000001</v>
      </c>
      <c r="BP48" s="134">
        <f t="shared" si="210"/>
        <v>571.6943500000001</v>
      </c>
      <c r="BQ48" s="134">
        <f t="shared" si="210"/>
        <v>571.6943500000001</v>
      </c>
      <c r="BR48" s="134">
        <f t="shared" si="210"/>
        <v>571.6943500000001</v>
      </c>
      <c r="BS48" s="134">
        <f t="shared" si="210"/>
        <v>571.6943500000001</v>
      </c>
      <c r="BT48" s="134">
        <f t="shared" si="210"/>
        <v>571.6943500000001</v>
      </c>
      <c r="BU48" s="134">
        <f t="shared" si="210"/>
        <v>571.6943500000001</v>
      </c>
      <c r="BV48" s="134">
        <f t="shared" si="210"/>
        <v>571.6943500000001</v>
      </c>
      <c r="BW48" s="134">
        <f t="shared" si="210"/>
        <v>571.6943500000001</v>
      </c>
      <c r="BX48" s="134">
        <f t="shared" si="210"/>
        <v>571.6943500000001</v>
      </c>
      <c r="BY48" s="134">
        <f t="shared" si="210"/>
        <v>571.6943500000001</v>
      </c>
      <c r="BZ48" s="134">
        <f t="shared" si="210"/>
        <v>571.6943500000001</v>
      </c>
      <c r="CA48" s="134">
        <f t="shared" si="210"/>
        <v>571.6943500000001</v>
      </c>
      <c r="CB48" s="134">
        <f t="shared" si="210"/>
        <v>571.6943500000001</v>
      </c>
      <c r="CC48" s="134">
        <f t="shared" si="210"/>
        <v>571.6943500000001</v>
      </c>
      <c r="CD48" s="134">
        <f t="shared" si="210"/>
        <v>571.6943500000001</v>
      </c>
      <c r="CE48" s="134">
        <f t="shared" si="210"/>
        <v>571.6943500000001</v>
      </c>
      <c r="CF48" s="134">
        <f t="shared" si="210"/>
        <v>571.6943500000001</v>
      </c>
      <c r="CG48" s="134">
        <f t="shared" si="210"/>
        <v>571.6943500000001</v>
      </c>
      <c r="CH48" s="134">
        <f t="shared" si="210"/>
        <v>571.6943500000001</v>
      </c>
      <c r="CI48" s="134">
        <f t="shared" si="210"/>
        <v>571.6943500000001</v>
      </c>
      <c r="CJ48" s="134">
        <f t="shared" si="210"/>
        <v>571.6943500000001</v>
      </c>
      <c r="CK48" s="134">
        <f t="shared" ref="CK48:CU48" si="211">-$B$48/$B$26</f>
        <v>571.6943500000001</v>
      </c>
      <c r="CL48" s="134">
        <f t="shared" si="211"/>
        <v>571.6943500000001</v>
      </c>
      <c r="CM48" s="134">
        <f t="shared" si="211"/>
        <v>571.6943500000001</v>
      </c>
      <c r="CN48" s="134">
        <f t="shared" si="211"/>
        <v>571.6943500000001</v>
      </c>
      <c r="CO48" s="134">
        <f t="shared" si="211"/>
        <v>571.6943500000001</v>
      </c>
      <c r="CP48" s="134">
        <f t="shared" si="211"/>
        <v>571.6943500000001</v>
      </c>
      <c r="CQ48" s="134">
        <f t="shared" si="211"/>
        <v>571.6943500000001</v>
      </c>
      <c r="CR48" s="134">
        <f t="shared" si="211"/>
        <v>571.6943500000001</v>
      </c>
      <c r="CS48" s="134">
        <f t="shared" si="211"/>
        <v>571.6943500000001</v>
      </c>
      <c r="CT48" s="134">
        <f t="shared" si="211"/>
        <v>571.6943500000001</v>
      </c>
      <c r="CU48" s="134">
        <f t="shared" si="211"/>
        <v>571.6943500000001</v>
      </c>
      <c r="CV48" s="138">
        <f t="shared" si="173"/>
        <v>44020.464950000001</v>
      </c>
      <c r="CW48" s="133">
        <f t="shared" si="168"/>
        <v>-161789.50105000005</v>
      </c>
    </row>
    <row r="49" spans="1:101">
      <c r="A49" s="135">
        <f t="shared" si="169"/>
        <v>43008</v>
      </c>
      <c r="B49" s="134">
        <f t="shared" si="170"/>
        <v>-6873.6839999999384</v>
      </c>
      <c r="X49" s="134">
        <f>-$B$49/$B$26</f>
        <v>19.093566666666497</v>
      </c>
      <c r="Y49" s="134">
        <f t="shared" ref="Y49:CJ49" si="212">-$B$49/$B$26</f>
        <v>19.093566666666497</v>
      </c>
      <c r="Z49" s="134">
        <f t="shared" si="212"/>
        <v>19.093566666666497</v>
      </c>
      <c r="AA49" s="134">
        <f t="shared" si="212"/>
        <v>19.093566666666497</v>
      </c>
      <c r="AB49" s="134">
        <f t="shared" si="212"/>
        <v>19.093566666666497</v>
      </c>
      <c r="AC49" s="134">
        <f t="shared" si="212"/>
        <v>19.093566666666497</v>
      </c>
      <c r="AD49" s="134">
        <f t="shared" si="212"/>
        <v>19.093566666666497</v>
      </c>
      <c r="AE49" s="134">
        <f t="shared" si="212"/>
        <v>19.093566666666497</v>
      </c>
      <c r="AF49" s="134">
        <f t="shared" si="212"/>
        <v>19.093566666666497</v>
      </c>
      <c r="AG49" s="134">
        <f t="shared" si="212"/>
        <v>19.093566666666497</v>
      </c>
      <c r="AH49" s="134">
        <f t="shared" si="212"/>
        <v>19.093566666666497</v>
      </c>
      <c r="AI49" s="134">
        <f t="shared" si="212"/>
        <v>19.093566666666497</v>
      </c>
      <c r="AJ49" s="134">
        <f t="shared" si="212"/>
        <v>19.093566666666497</v>
      </c>
      <c r="AK49" s="134">
        <f t="shared" si="212"/>
        <v>19.093566666666497</v>
      </c>
      <c r="AL49" s="134">
        <f t="shared" si="212"/>
        <v>19.093566666666497</v>
      </c>
      <c r="AM49" s="134">
        <f t="shared" si="212"/>
        <v>19.093566666666497</v>
      </c>
      <c r="AN49" s="134">
        <f t="shared" si="212"/>
        <v>19.093566666666497</v>
      </c>
      <c r="AO49" s="134">
        <f t="shared" si="212"/>
        <v>19.093566666666497</v>
      </c>
      <c r="AP49" s="134">
        <f t="shared" si="212"/>
        <v>19.093566666666497</v>
      </c>
      <c r="AQ49" s="134">
        <f t="shared" si="212"/>
        <v>19.093566666666497</v>
      </c>
      <c r="AR49" s="134">
        <f t="shared" si="212"/>
        <v>19.093566666666497</v>
      </c>
      <c r="AS49" s="134">
        <f t="shared" si="212"/>
        <v>19.093566666666497</v>
      </c>
      <c r="AT49" s="134">
        <f t="shared" si="212"/>
        <v>19.093566666666497</v>
      </c>
      <c r="AU49" s="134">
        <f t="shared" si="212"/>
        <v>19.093566666666497</v>
      </c>
      <c r="AV49" s="134">
        <f t="shared" si="212"/>
        <v>19.093566666666497</v>
      </c>
      <c r="AW49" s="134">
        <f t="shared" si="212"/>
        <v>19.093566666666497</v>
      </c>
      <c r="AX49" s="134">
        <f t="shared" si="212"/>
        <v>19.093566666666497</v>
      </c>
      <c r="AY49" s="134">
        <f t="shared" si="212"/>
        <v>19.093566666666497</v>
      </c>
      <c r="AZ49" s="134">
        <f t="shared" si="212"/>
        <v>19.093566666666497</v>
      </c>
      <c r="BA49" s="134">
        <f t="shared" si="212"/>
        <v>19.093566666666497</v>
      </c>
      <c r="BB49" s="134">
        <f t="shared" si="212"/>
        <v>19.093566666666497</v>
      </c>
      <c r="BC49" s="134">
        <f t="shared" si="212"/>
        <v>19.093566666666497</v>
      </c>
      <c r="BD49" s="134">
        <f t="shared" si="212"/>
        <v>19.093566666666497</v>
      </c>
      <c r="BE49" s="134">
        <f t="shared" si="212"/>
        <v>19.093566666666497</v>
      </c>
      <c r="BF49" s="134">
        <f t="shared" si="212"/>
        <v>19.093566666666497</v>
      </c>
      <c r="BG49" s="134">
        <f t="shared" si="212"/>
        <v>19.093566666666497</v>
      </c>
      <c r="BH49" s="134">
        <f t="shared" si="212"/>
        <v>19.093566666666497</v>
      </c>
      <c r="BI49" s="134">
        <f t="shared" si="212"/>
        <v>19.093566666666497</v>
      </c>
      <c r="BJ49" s="134">
        <f t="shared" si="212"/>
        <v>19.093566666666497</v>
      </c>
      <c r="BK49" s="134">
        <f t="shared" si="212"/>
        <v>19.093566666666497</v>
      </c>
      <c r="BL49" s="134">
        <f t="shared" si="212"/>
        <v>19.093566666666497</v>
      </c>
      <c r="BM49" s="134">
        <f t="shared" si="212"/>
        <v>19.093566666666497</v>
      </c>
      <c r="BN49" s="134">
        <f t="shared" si="212"/>
        <v>19.093566666666497</v>
      </c>
      <c r="BO49" s="134">
        <f t="shared" si="212"/>
        <v>19.093566666666497</v>
      </c>
      <c r="BP49" s="134">
        <f t="shared" si="212"/>
        <v>19.093566666666497</v>
      </c>
      <c r="BQ49" s="134">
        <f t="shared" si="212"/>
        <v>19.093566666666497</v>
      </c>
      <c r="BR49" s="134">
        <f t="shared" si="212"/>
        <v>19.093566666666497</v>
      </c>
      <c r="BS49" s="134">
        <f t="shared" si="212"/>
        <v>19.093566666666497</v>
      </c>
      <c r="BT49" s="134">
        <f t="shared" si="212"/>
        <v>19.093566666666497</v>
      </c>
      <c r="BU49" s="134">
        <f t="shared" si="212"/>
        <v>19.093566666666497</v>
      </c>
      <c r="BV49" s="134">
        <f t="shared" si="212"/>
        <v>19.093566666666497</v>
      </c>
      <c r="BW49" s="134">
        <f t="shared" si="212"/>
        <v>19.093566666666497</v>
      </c>
      <c r="BX49" s="134">
        <f t="shared" si="212"/>
        <v>19.093566666666497</v>
      </c>
      <c r="BY49" s="134">
        <f t="shared" si="212"/>
        <v>19.093566666666497</v>
      </c>
      <c r="BZ49" s="134">
        <f t="shared" si="212"/>
        <v>19.093566666666497</v>
      </c>
      <c r="CA49" s="134">
        <f t="shared" si="212"/>
        <v>19.093566666666497</v>
      </c>
      <c r="CB49" s="134">
        <f t="shared" si="212"/>
        <v>19.093566666666497</v>
      </c>
      <c r="CC49" s="134">
        <f t="shared" si="212"/>
        <v>19.093566666666497</v>
      </c>
      <c r="CD49" s="134">
        <f t="shared" si="212"/>
        <v>19.093566666666497</v>
      </c>
      <c r="CE49" s="134">
        <f t="shared" si="212"/>
        <v>19.093566666666497</v>
      </c>
      <c r="CF49" s="134">
        <f t="shared" si="212"/>
        <v>19.093566666666497</v>
      </c>
      <c r="CG49" s="134">
        <f t="shared" si="212"/>
        <v>19.093566666666497</v>
      </c>
      <c r="CH49" s="134">
        <f t="shared" si="212"/>
        <v>19.093566666666497</v>
      </c>
      <c r="CI49" s="134">
        <f t="shared" si="212"/>
        <v>19.093566666666497</v>
      </c>
      <c r="CJ49" s="134">
        <f t="shared" si="212"/>
        <v>19.093566666666497</v>
      </c>
      <c r="CK49" s="134">
        <f t="shared" ref="CK49:CU49" si="213">-$B$49/$B$26</f>
        <v>19.093566666666497</v>
      </c>
      <c r="CL49" s="134">
        <f t="shared" si="213"/>
        <v>19.093566666666497</v>
      </c>
      <c r="CM49" s="134">
        <f t="shared" si="213"/>
        <v>19.093566666666497</v>
      </c>
      <c r="CN49" s="134">
        <f t="shared" si="213"/>
        <v>19.093566666666497</v>
      </c>
      <c r="CO49" s="134">
        <f t="shared" si="213"/>
        <v>19.093566666666497</v>
      </c>
      <c r="CP49" s="134">
        <f t="shared" si="213"/>
        <v>19.093566666666497</v>
      </c>
      <c r="CQ49" s="134">
        <f t="shared" si="213"/>
        <v>19.093566666666497</v>
      </c>
      <c r="CR49" s="134">
        <f t="shared" si="213"/>
        <v>19.093566666666497</v>
      </c>
      <c r="CS49" s="134">
        <f t="shared" si="213"/>
        <v>19.093566666666497</v>
      </c>
      <c r="CT49" s="134">
        <f t="shared" si="213"/>
        <v>19.093566666666497</v>
      </c>
      <c r="CU49" s="134">
        <f t="shared" si="213"/>
        <v>19.093566666666497</v>
      </c>
      <c r="CV49" s="138">
        <f t="shared" si="173"/>
        <v>1451.1110666666516</v>
      </c>
      <c r="CW49" s="133">
        <f t="shared" si="168"/>
        <v>-5422.5729333332865</v>
      </c>
    </row>
    <row r="50" spans="1:101">
      <c r="A50" s="135">
        <f t="shared" si="169"/>
        <v>43039</v>
      </c>
      <c r="B50" s="134">
        <f t="shared" si="170"/>
        <v>0</v>
      </c>
      <c r="X50" s="134"/>
      <c r="Y50" s="134">
        <f>-$B$50/$B$26</f>
        <v>0</v>
      </c>
      <c r="Z50" s="134">
        <f t="shared" ref="Z50:CK50" si="214">-$B$50/$B$26</f>
        <v>0</v>
      </c>
      <c r="AA50" s="134">
        <f t="shared" si="214"/>
        <v>0</v>
      </c>
      <c r="AB50" s="134">
        <f t="shared" si="214"/>
        <v>0</v>
      </c>
      <c r="AC50" s="134">
        <f t="shared" si="214"/>
        <v>0</v>
      </c>
      <c r="AD50" s="134">
        <f t="shared" si="214"/>
        <v>0</v>
      </c>
      <c r="AE50" s="134">
        <f t="shared" si="214"/>
        <v>0</v>
      </c>
      <c r="AF50" s="134">
        <f t="shared" si="214"/>
        <v>0</v>
      </c>
      <c r="AG50" s="134">
        <f t="shared" si="214"/>
        <v>0</v>
      </c>
      <c r="AH50" s="134">
        <f t="shared" si="214"/>
        <v>0</v>
      </c>
      <c r="AI50" s="134">
        <f t="shared" si="214"/>
        <v>0</v>
      </c>
      <c r="AJ50" s="134">
        <f t="shared" si="214"/>
        <v>0</v>
      </c>
      <c r="AK50" s="134">
        <f t="shared" si="214"/>
        <v>0</v>
      </c>
      <c r="AL50" s="134">
        <f t="shared" si="214"/>
        <v>0</v>
      </c>
      <c r="AM50" s="134">
        <f t="shared" si="214"/>
        <v>0</v>
      </c>
      <c r="AN50" s="134">
        <f t="shared" si="214"/>
        <v>0</v>
      </c>
      <c r="AO50" s="134">
        <f t="shared" si="214"/>
        <v>0</v>
      </c>
      <c r="AP50" s="134">
        <f t="shared" si="214"/>
        <v>0</v>
      </c>
      <c r="AQ50" s="134">
        <f t="shared" si="214"/>
        <v>0</v>
      </c>
      <c r="AR50" s="134">
        <f t="shared" si="214"/>
        <v>0</v>
      </c>
      <c r="AS50" s="134">
        <f t="shared" si="214"/>
        <v>0</v>
      </c>
      <c r="AT50" s="134">
        <f t="shared" si="214"/>
        <v>0</v>
      </c>
      <c r="AU50" s="134">
        <f t="shared" si="214"/>
        <v>0</v>
      </c>
      <c r="AV50" s="134">
        <f t="shared" si="214"/>
        <v>0</v>
      </c>
      <c r="AW50" s="134">
        <f t="shared" si="214"/>
        <v>0</v>
      </c>
      <c r="AX50" s="134">
        <f t="shared" si="214"/>
        <v>0</v>
      </c>
      <c r="AY50" s="134">
        <f t="shared" si="214"/>
        <v>0</v>
      </c>
      <c r="AZ50" s="134">
        <f t="shared" si="214"/>
        <v>0</v>
      </c>
      <c r="BA50" s="134">
        <f t="shared" si="214"/>
        <v>0</v>
      </c>
      <c r="BB50" s="134">
        <f t="shared" si="214"/>
        <v>0</v>
      </c>
      <c r="BC50" s="134">
        <f t="shared" si="214"/>
        <v>0</v>
      </c>
      <c r="BD50" s="134">
        <f t="shared" si="214"/>
        <v>0</v>
      </c>
      <c r="BE50" s="134">
        <f t="shared" si="214"/>
        <v>0</v>
      </c>
      <c r="BF50" s="134">
        <f t="shared" si="214"/>
        <v>0</v>
      </c>
      <c r="BG50" s="134">
        <f t="shared" si="214"/>
        <v>0</v>
      </c>
      <c r="BH50" s="134">
        <f t="shared" si="214"/>
        <v>0</v>
      </c>
      <c r="BI50" s="134">
        <f t="shared" si="214"/>
        <v>0</v>
      </c>
      <c r="BJ50" s="134">
        <f t="shared" si="214"/>
        <v>0</v>
      </c>
      <c r="BK50" s="134">
        <f t="shared" si="214"/>
        <v>0</v>
      </c>
      <c r="BL50" s="134">
        <f t="shared" si="214"/>
        <v>0</v>
      </c>
      <c r="BM50" s="134">
        <f t="shared" si="214"/>
        <v>0</v>
      </c>
      <c r="BN50" s="134">
        <f t="shared" si="214"/>
        <v>0</v>
      </c>
      <c r="BO50" s="134">
        <f t="shared" si="214"/>
        <v>0</v>
      </c>
      <c r="BP50" s="134">
        <f t="shared" si="214"/>
        <v>0</v>
      </c>
      <c r="BQ50" s="134">
        <f t="shared" si="214"/>
        <v>0</v>
      </c>
      <c r="BR50" s="134">
        <f t="shared" si="214"/>
        <v>0</v>
      </c>
      <c r="BS50" s="134">
        <f t="shared" si="214"/>
        <v>0</v>
      </c>
      <c r="BT50" s="134">
        <f t="shared" si="214"/>
        <v>0</v>
      </c>
      <c r="BU50" s="134">
        <f t="shared" si="214"/>
        <v>0</v>
      </c>
      <c r="BV50" s="134">
        <f t="shared" si="214"/>
        <v>0</v>
      </c>
      <c r="BW50" s="134">
        <f t="shared" si="214"/>
        <v>0</v>
      </c>
      <c r="BX50" s="134">
        <f t="shared" si="214"/>
        <v>0</v>
      </c>
      <c r="BY50" s="134">
        <f t="shared" si="214"/>
        <v>0</v>
      </c>
      <c r="BZ50" s="134">
        <f t="shared" si="214"/>
        <v>0</v>
      </c>
      <c r="CA50" s="134">
        <f t="shared" si="214"/>
        <v>0</v>
      </c>
      <c r="CB50" s="134">
        <f t="shared" si="214"/>
        <v>0</v>
      </c>
      <c r="CC50" s="134">
        <f t="shared" si="214"/>
        <v>0</v>
      </c>
      <c r="CD50" s="134">
        <f t="shared" si="214"/>
        <v>0</v>
      </c>
      <c r="CE50" s="134">
        <f t="shared" si="214"/>
        <v>0</v>
      </c>
      <c r="CF50" s="134">
        <f t="shared" si="214"/>
        <v>0</v>
      </c>
      <c r="CG50" s="134">
        <f t="shared" si="214"/>
        <v>0</v>
      </c>
      <c r="CH50" s="134">
        <f t="shared" si="214"/>
        <v>0</v>
      </c>
      <c r="CI50" s="134">
        <f t="shared" si="214"/>
        <v>0</v>
      </c>
      <c r="CJ50" s="134">
        <f t="shared" si="214"/>
        <v>0</v>
      </c>
      <c r="CK50" s="134">
        <f t="shared" si="214"/>
        <v>0</v>
      </c>
      <c r="CL50" s="134">
        <f t="shared" ref="CL50:CU50" si="215">-$B$50/$B$26</f>
        <v>0</v>
      </c>
      <c r="CM50" s="134">
        <f t="shared" si="215"/>
        <v>0</v>
      </c>
      <c r="CN50" s="134">
        <f t="shared" si="215"/>
        <v>0</v>
      </c>
      <c r="CO50" s="134">
        <f t="shared" si="215"/>
        <v>0</v>
      </c>
      <c r="CP50" s="134">
        <f t="shared" si="215"/>
        <v>0</v>
      </c>
      <c r="CQ50" s="134">
        <f t="shared" si="215"/>
        <v>0</v>
      </c>
      <c r="CR50" s="134">
        <f t="shared" si="215"/>
        <v>0</v>
      </c>
      <c r="CS50" s="134">
        <f t="shared" si="215"/>
        <v>0</v>
      </c>
      <c r="CT50" s="134">
        <f t="shared" si="215"/>
        <v>0</v>
      </c>
      <c r="CU50" s="134">
        <f t="shared" si="215"/>
        <v>0</v>
      </c>
      <c r="CV50" s="138">
        <f t="shared" si="173"/>
        <v>0</v>
      </c>
      <c r="CW50" s="133">
        <f t="shared" si="168"/>
        <v>0</v>
      </c>
    </row>
    <row r="51" spans="1:101">
      <c r="A51" s="135">
        <f t="shared" si="169"/>
        <v>43069</v>
      </c>
      <c r="B51" s="134">
        <f t="shared" si="170"/>
        <v>0</v>
      </c>
      <c r="X51" s="134"/>
      <c r="Y51" s="134"/>
      <c r="Z51" s="134">
        <f>-$B$51/$B$26</f>
        <v>0</v>
      </c>
      <c r="AA51" s="134">
        <f>-$B$51/$B$26</f>
        <v>0</v>
      </c>
      <c r="AB51" s="134">
        <f t="shared" ref="AB51:CM51" si="216">-$B$51/$B$26</f>
        <v>0</v>
      </c>
      <c r="AC51" s="134">
        <f t="shared" si="216"/>
        <v>0</v>
      </c>
      <c r="AD51" s="134">
        <f t="shared" si="216"/>
        <v>0</v>
      </c>
      <c r="AE51" s="134">
        <f t="shared" si="216"/>
        <v>0</v>
      </c>
      <c r="AF51" s="134">
        <f t="shared" si="216"/>
        <v>0</v>
      </c>
      <c r="AG51" s="134">
        <f t="shared" si="216"/>
        <v>0</v>
      </c>
      <c r="AH51" s="134">
        <f t="shared" si="216"/>
        <v>0</v>
      </c>
      <c r="AI51" s="134">
        <f t="shared" si="216"/>
        <v>0</v>
      </c>
      <c r="AJ51" s="134">
        <f t="shared" si="216"/>
        <v>0</v>
      </c>
      <c r="AK51" s="134">
        <f t="shared" si="216"/>
        <v>0</v>
      </c>
      <c r="AL51" s="134">
        <f t="shared" si="216"/>
        <v>0</v>
      </c>
      <c r="AM51" s="134">
        <f t="shared" si="216"/>
        <v>0</v>
      </c>
      <c r="AN51" s="134">
        <f t="shared" si="216"/>
        <v>0</v>
      </c>
      <c r="AO51" s="134">
        <f t="shared" si="216"/>
        <v>0</v>
      </c>
      <c r="AP51" s="134">
        <f t="shared" si="216"/>
        <v>0</v>
      </c>
      <c r="AQ51" s="134">
        <f t="shared" si="216"/>
        <v>0</v>
      </c>
      <c r="AR51" s="134">
        <f t="shared" si="216"/>
        <v>0</v>
      </c>
      <c r="AS51" s="134">
        <f t="shared" si="216"/>
        <v>0</v>
      </c>
      <c r="AT51" s="134">
        <f t="shared" si="216"/>
        <v>0</v>
      </c>
      <c r="AU51" s="134">
        <f t="shared" si="216"/>
        <v>0</v>
      </c>
      <c r="AV51" s="134">
        <f t="shared" si="216"/>
        <v>0</v>
      </c>
      <c r="AW51" s="134">
        <f t="shared" si="216"/>
        <v>0</v>
      </c>
      <c r="AX51" s="134">
        <f t="shared" si="216"/>
        <v>0</v>
      </c>
      <c r="AY51" s="134">
        <f t="shared" si="216"/>
        <v>0</v>
      </c>
      <c r="AZ51" s="134">
        <f t="shared" si="216"/>
        <v>0</v>
      </c>
      <c r="BA51" s="134">
        <f t="shared" si="216"/>
        <v>0</v>
      </c>
      <c r="BB51" s="134">
        <f t="shared" si="216"/>
        <v>0</v>
      </c>
      <c r="BC51" s="134">
        <f t="shared" si="216"/>
        <v>0</v>
      </c>
      <c r="BD51" s="134">
        <f t="shared" si="216"/>
        <v>0</v>
      </c>
      <c r="BE51" s="134">
        <f t="shared" si="216"/>
        <v>0</v>
      </c>
      <c r="BF51" s="134">
        <f t="shared" si="216"/>
        <v>0</v>
      </c>
      <c r="BG51" s="134">
        <f t="shared" si="216"/>
        <v>0</v>
      </c>
      <c r="BH51" s="134">
        <f t="shared" si="216"/>
        <v>0</v>
      </c>
      <c r="BI51" s="134">
        <f t="shared" si="216"/>
        <v>0</v>
      </c>
      <c r="BJ51" s="134">
        <f t="shared" si="216"/>
        <v>0</v>
      </c>
      <c r="BK51" s="134">
        <f t="shared" si="216"/>
        <v>0</v>
      </c>
      <c r="BL51" s="134">
        <f t="shared" si="216"/>
        <v>0</v>
      </c>
      <c r="BM51" s="134">
        <f t="shared" si="216"/>
        <v>0</v>
      </c>
      <c r="BN51" s="134">
        <f t="shared" si="216"/>
        <v>0</v>
      </c>
      <c r="BO51" s="134">
        <f t="shared" si="216"/>
        <v>0</v>
      </c>
      <c r="BP51" s="134">
        <f t="shared" si="216"/>
        <v>0</v>
      </c>
      <c r="BQ51" s="134">
        <f t="shared" si="216"/>
        <v>0</v>
      </c>
      <c r="BR51" s="134">
        <f t="shared" si="216"/>
        <v>0</v>
      </c>
      <c r="BS51" s="134">
        <f t="shared" si="216"/>
        <v>0</v>
      </c>
      <c r="BT51" s="134">
        <f t="shared" si="216"/>
        <v>0</v>
      </c>
      <c r="BU51" s="134">
        <f t="shared" si="216"/>
        <v>0</v>
      </c>
      <c r="BV51" s="134">
        <f t="shared" si="216"/>
        <v>0</v>
      </c>
      <c r="BW51" s="134">
        <f t="shared" si="216"/>
        <v>0</v>
      </c>
      <c r="BX51" s="134">
        <f t="shared" si="216"/>
        <v>0</v>
      </c>
      <c r="BY51" s="134">
        <f t="shared" si="216"/>
        <v>0</v>
      </c>
      <c r="BZ51" s="134">
        <f t="shared" si="216"/>
        <v>0</v>
      </c>
      <c r="CA51" s="134">
        <f t="shared" si="216"/>
        <v>0</v>
      </c>
      <c r="CB51" s="134">
        <f t="shared" si="216"/>
        <v>0</v>
      </c>
      <c r="CC51" s="134">
        <f t="shared" si="216"/>
        <v>0</v>
      </c>
      <c r="CD51" s="134">
        <f t="shared" si="216"/>
        <v>0</v>
      </c>
      <c r="CE51" s="134">
        <f t="shared" si="216"/>
        <v>0</v>
      </c>
      <c r="CF51" s="134">
        <f t="shared" si="216"/>
        <v>0</v>
      </c>
      <c r="CG51" s="134">
        <f t="shared" si="216"/>
        <v>0</v>
      </c>
      <c r="CH51" s="134">
        <f t="shared" si="216"/>
        <v>0</v>
      </c>
      <c r="CI51" s="134">
        <f t="shared" si="216"/>
        <v>0</v>
      </c>
      <c r="CJ51" s="134">
        <f t="shared" si="216"/>
        <v>0</v>
      </c>
      <c r="CK51" s="134">
        <f t="shared" si="216"/>
        <v>0</v>
      </c>
      <c r="CL51" s="134">
        <f t="shared" si="216"/>
        <v>0</v>
      </c>
      <c r="CM51" s="134">
        <f t="shared" si="216"/>
        <v>0</v>
      </c>
      <c r="CN51" s="134">
        <f t="shared" ref="CN51:CU51" si="217">-$B$51/$B$26</f>
        <v>0</v>
      </c>
      <c r="CO51" s="134">
        <f t="shared" si="217"/>
        <v>0</v>
      </c>
      <c r="CP51" s="134">
        <f t="shared" si="217"/>
        <v>0</v>
      </c>
      <c r="CQ51" s="134">
        <f t="shared" si="217"/>
        <v>0</v>
      </c>
      <c r="CR51" s="134">
        <f t="shared" si="217"/>
        <v>0</v>
      </c>
      <c r="CS51" s="134">
        <f t="shared" si="217"/>
        <v>0</v>
      </c>
      <c r="CT51" s="134">
        <f t="shared" si="217"/>
        <v>0</v>
      </c>
      <c r="CU51" s="134">
        <f t="shared" si="217"/>
        <v>0</v>
      </c>
      <c r="CV51" s="138">
        <f t="shared" si="173"/>
        <v>0</v>
      </c>
      <c r="CW51" s="133">
        <f t="shared" si="168"/>
        <v>0</v>
      </c>
    </row>
    <row r="52" spans="1:101">
      <c r="A52" s="135">
        <f t="shared" si="169"/>
        <v>43100</v>
      </c>
      <c r="B52" s="134">
        <f t="shared" si="170"/>
        <v>-161146.91700000004</v>
      </c>
      <c r="X52" s="134"/>
      <c r="Y52" s="134"/>
      <c r="Z52" s="134"/>
      <c r="AA52" s="134">
        <f>-$B$52/$B$26</f>
        <v>447.63032500000014</v>
      </c>
      <c r="AB52" s="134">
        <f t="shared" ref="AB52:CM52" si="218">-$B$52/$B$26</f>
        <v>447.63032500000014</v>
      </c>
      <c r="AC52" s="134">
        <f t="shared" si="218"/>
        <v>447.63032500000014</v>
      </c>
      <c r="AD52" s="134">
        <f t="shared" si="218"/>
        <v>447.63032500000014</v>
      </c>
      <c r="AE52" s="134">
        <f t="shared" si="218"/>
        <v>447.63032500000014</v>
      </c>
      <c r="AF52" s="134">
        <f t="shared" si="218"/>
        <v>447.63032500000014</v>
      </c>
      <c r="AG52" s="134">
        <f t="shared" si="218"/>
        <v>447.63032500000014</v>
      </c>
      <c r="AH52" s="134">
        <f t="shared" si="218"/>
        <v>447.63032500000014</v>
      </c>
      <c r="AI52" s="134">
        <f t="shared" si="218"/>
        <v>447.63032500000014</v>
      </c>
      <c r="AJ52" s="134">
        <f t="shared" si="218"/>
        <v>447.63032500000014</v>
      </c>
      <c r="AK52" s="134">
        <f t="shared" si="218"/>
        <v>447.63032500000014</v>
      </c>
      <c r="AL52" s="134">
        <f t="shared" si="218"/>
        <v>447.63032500000014</v>
      </c>
      <c r="AM52" s="134">
        <f t="shared" si="218"/>
        <v>447.63032500000014</v>
      </c>
      <c r="AN52" s="134">
        <f t="shared" si="218"/>
        <v>447.63032500000014</v>
      </c>
      <c r="AO52" s="134">
        <f t="shared" si="218"/>
        <v>447.63032500000014</v>
      </c>
      <c r="AP52" s="134">
        <f t="shared" si="218"/>
        <v>447.63032500000014</v>
      </c>
      <c r="AQ52" s="134">
        <f t="shared" si="218"/>
        <v>447.63032500000014</v>
      </c>
      <c r="AR52" s="134">
        <f t="shared" si="218"/>
        <v>447.63032500000014</v>
      </c>
      <c r="AS52" s="134">
        <f t="shared" si="218"/>
        <v>447.63032500000014</v>
      </c>
      <c r="AT52" s="134">
        <f t="shared" si="218"/>
        <v>447.63032500000014</v>
      </c>
      <c r="AU52" s="134">
        <f t="shared" si="218"/>
        <v>447.63032500000014</v>
      </c>
      <c r="AV52" s="134">
        <f t="shared" si="218"/>
        <v>447.63032500000014</v>
      </c>
      <c r="AW52" s="134">
        <f t="shared" si="218"/>
        <v>447.63032500000014</v>
      </c>
      <c r="AX52" s="134">
        <f t="shared" si="218"/>
        <v>447.63032500000014</v>
      </c>
      <c r="AY52" s="134">
        <f t="shared" si="218"/>
        <v>447.63032500000014</v>
      </c>
      <c r="AZ52" s="134">
        <f t="shared" si="218"/>
        <v>447.63032500000014</v>
      </c>
      <c r="BA52" s="134">
        <f t="shared" si="218"/>
        <v>447.63032500000014</v>
      </c>
      <c r="BB52" s="134">
        <f t="shared" si="218"/>
        <v>447.63032500000014</v>
      </c>
      <c r="BC52" s="134">
        <f t="shared" si="218"/>
        <v>447.63032500000014</v>
      </c>
      <c r="BD52" s="134">
        <f t="shared" si="218"/>
        <v>447.63032500000014</v>
      </c>
      <c r="BE52" s="134">
        <f t="shared" si="218"/>
        <v>447.63032500000014</v>
      </c>
      <c r="BF52" s="134">
        <f t="shared" si="218"/>
        <v>447.63032500000014</v>
      </c>
      <c r="BG52" s="134">
        <f t="shared" si="218"/>
        <v>447.63032500000014</v>
      </c>
      <c r="BH52" s="134">
        <f t="shared" si="218"/>
        <v>447.63032500000014</v>
      </c>
      <c r="BI52" s="134">
        <f t="shared" si="218"/>
        <v>447.63032500000014</v>
      </c>
      <c r="BJ52" s="134">
        <f t="shared" si="218"/>
        <v>447.63032500000014</v>
      </c>
      <c r="BK52" s="134">
        <f t="shared" si="218"/>
        <v>447.63032500000014</v>
      </c>
      <c r="BL52" s="134">
        <f t="shared" si="218"/>
        <v>447.63032500000014</v>
      </c>
      <c r="BM52" s="134">
        <f t="shared" si="218"/>
        <v>447.63032500000014</v>
      </c>
      <c r="BN52" s="134">
        <f t="shared" si="218"/>
        <v>447.63032500000014</v>
      </c>
      <c r="BO52" s="134">
        <f t="shared" si="218"/>
        <v>447.63032500000014</v>
      </c>
      <c r="BP52" s="134">
        <f t="shared" si="218"/>
        <v>447.63032500000014</v>
      </c>
      <c r="BQ52" s="134">
        <f t="shared" si="218"/>
        <v>447.63032500000014</v>
      </c>
      <c r="BR52" s="134">
        <f t="shared" si="218"/>
        <v>447.63032500000014</v>
      </c>
      <c r="BS52" s="134">
        <f t="shared" si="218"/>
        <v>447.63032500000014</v>
      </c>
      <c r="BT52" s="134">
        <f t="shared" si="218"/>
        <v>447.63032500000014</v>
      </c>
      <c r="BU52" s="134">
        <f t="shared" si="218"/>
        <v>447.63032500000014</v>
      </c>
      <c r="BV52" s="134">
        <f t="shared" si="218"/>
        <v>447.63032500000014</v>
      </c>
      <c r="BW52" s="134">
        <f t="shared" si="218"/>
        <v>447.63032500000014</v>
      </c>
      <c r="BX52" s="134">
        <f t="shared" si="218"/>
        <v>447.63032500000014</v>
      </c>
      <c r="BY52" s="134">
        <f t="shared" si="218"/>
        <v>447.63032500000014</v>
      </c>
      <c r="BZ52" s="134">
        <f t="shared" si="218"/>
        <v>447.63032500000014</v>
      </c>
      <c r="CA52" s="134">
        <f t="shared" si="218"/>
        <v>447.63032500000014</v>
      </c>
      <c r="CB52" s="134">
        <f t="shared" si="218"/>
        <v>447.63032500000014</v>
      </c>
      <c r="CC52" s="134">
        <f t="shared" si="218"/>
        <v>447.63032500000014</v>
      </c>
      <c r="CD52" s="134">
        <f t="shared" si="218"/>
        <v>447.63032500000014</v>
      </c>
      <c r="CE52" s="134">
        <f t="shared" si="218"/>
        <v>447.63032500000014</v>
      </c>
      <c r="CF52" s="134">
        <f t="shared" si="218"/>
        <v>447.63032500000014</v>
      </c>
      <c r="CG52" s="134">
        <f t="shared" si="218"/>
        <v>447.63032500000014</v>
      </c>
      <c r="CH52" s="134">
        <f t="shared" si="218"/>
        <v>447.63032500000014</v>
      </c>
      <c r="CI52" s="134">
        <f t="shared" si="218"/>
        <v>447.63032500000014</v>
      </c>
      <c r="CJ52" s="134">
        <f t="shared" si="218"/>
        <v>447.63032500000014</v>
      </c>
      <c r="CK52" s="134">
        <f t="shared" si="218"/>
        <v>447.63032500000014</v>
      </c>
      <c r="CL52" s="134">
        <f t="shared" si="218"/>
        <v>447.63032500000014</v>
      </c>
      <c r="CM52" s="134">
        <f t="shared" si="218"/>
        <v>447.63032500000014</v>
      </c>
      <c r="CN52" s="134">
        <f t="shared" ref="CN52:CU52" si="219">-$B$52/$B$26</f>
        <v>447.63032500000014</v>
      </c>
      <c r="CO52" s="134">
        <f t="shared" si="219"/>
        <v>447.63032500000014</v>
      </c>
      <c r="CP52" s="134">
        <f t="shared" si="219"/>
        <v>447.63032500000014</v>
      </c>
      <c r="CQ52" s="134">
        <f t="shared" si="219"/>
        <v>447.63032500000014</v>
      </c>
      <c r="CR52" s="134">
        <f t="shared" si="219"/>
        <v>447.63032500000014</v>
      </c>
      <c r="CS52" s="134">
        <f t="shared" si="219"/>
        <v>447.63032500000014</v>
      </c>
      <c r="CT52" s="134">
        <f t="shared" si="219"/>
        <v>447.63032500000014</v>
      </c>
      <c r="CU52" s="134">
        <f t="shared" si="219"/>
        <v>447.63032500000014</v>
      </c>
      <c r="CV52" s="138">
        <f t="shared" si="173"/>
        <v>32677.013725000073</v>
      </c>
      <c r="CW52" s="133">
        <f t="shared" si="168"/>
        <v>-128469.90327499998</v>
      </c>
    </row>
    <row r="53" spans="1:101">
      <c r="A53" s="135">
        <f t="shared" si="169"/>
        <v>43131</v>
      </c>
      <c r="B53" s="134">
        <f t="shared" si="170"/>
        <v>2217.6360000000336</v>
      </c>
      <c r="X53" s="134"/>
      <c r="Y53" s="134"/>
      <c r="Z53" s="134"/>
      <c r="AA53" s="134"/>
      <c r="AB53" s="134">
        <f>-$B$53/$B$26</f>
        <v>-6.1601000000000932</v>
      </c>
      <c r="AC53" s="134">
        <f t="shared" ref="AC53:CN53" si="220">-$B$53/$B$26</f>
        <v>-6.1601000000000932</v>
      </c>
      <c r="AD53" s="134">
        <f t="shared" si="220"/>
        <v>-6.1601000000000932</v>
      </c>
      <c r="AE53" s="134">
        <f t="shared" si="220"/>
        <v>-6.1601000000000932</v>
      </c>
      <c r="AF53" s="134">
        <f t="shared" si="220"/>
        <v>-6.1601000000000932</v>
      </c>
      <c r="AG53" s="134">
        <f t="shared" si="220"/>
        <v>-6.1601000000000932</v>
      </c>
      <c r="AH53" s="134">
        <f t="shared" si="220"/>
        <v>-6.1601000000000932</v>
      </c>
      <c r="AI53" s="134">
        <f t="shared" si="220"/>
        <v>-6.1601000000000932</v>
      </c>
      <c r="AJ53" s="134">
        <f t="shared" si="220"/>
        <v>-6.1601000000000932</v>
      </c>
      <c r="AK53" s="134">
        <f t="shared" si="220"/>
        <v>-6.1601000000000932</v>
      </c>
      <c r="AL53" s="134">
        <f t="shared" si="220"/>
        <v>-6.1601000000000932</v>
      </c>
      <c r="AM53" s="134">
        <f t="shared" si="220"/>
        <v>-6.1601000000000932</v>
      </c>
      <c r="AN53" s="134">
        <f t="shared" si="220"/>
        <v>-6.1601000000000932</v>
      </c>
      <c r="AO53" s="134">
        <f t="shared" si="220"/>
        <v>-6.1601000000000932</v>
      </c>
      <c r="AP53" s="134">
        <f t="shared" si="220"/>
        <v>-6.1601000000000932</v>
      </c>
      <c r="AQ53" s="134">
        <f t="shared" si="220"/>
        <v>-6.1601000000000932</v>
      </c>
      <c r="AR53" s="134">
        <f t="shared" si="220"/>
        <v>-6.1601000000000932</v>
      </c>
      <c r="AS53" s="134">
        <f t="shared" si="220"/>
        <v>-6.1601000000000932</v>
      </c>
      <c r="AT53" s="134">
        <f t="shared" si="220"/>
        <v>-6.1601000000000932</v>
      </c>
      <c r="AU53" s="134">
        <f t="shared" si="220"/>
        <v>-6.1601000000000932</v>
      </c>
      <c r="AV53" s="134">
        <f t="shared" si="220"/>
        <v>-6.1601000000000932</v>
      </c>
      <c r="AW53" s="134">
        <f t="shared" si="220"/>
        <v>-6.1601000000000932</v>
      </c>
      <c r="AX53" s="134">
        <f t="shared" si="220"/>
        <v>-6.1601000000000932</v>
      </c>
      <c r="AY53" s="134">
        <f t="shared" si="220"/>
        <v>-6.1601000000000932</v>
      </c>
      <c r="AZ53" s="134">
        <f t="shared" si="220"/>
        <v>-6.1601000000000932</v>
      </c>
      <c r="BA53" s="134">
        <f t="shared" si="220"/>
        <v>-6.1601000000000932</v>
      </c>
      <c r="BB53" s="134">
        <f t="shared" si="220"/>
        <v>-6.1601000000000932</v>
      </c>
      <c r="BC53" s="134">
        <f t="shared" si="220"/>
        <v>-6.1601000000000932</v>
      </c>
      <c r="BD53" s="134">
        <f t="shared" si="220"/>
        <v>-6.1601000000000932</v>
      </c>
      <c r="BE53" s="134">
        <f t="shared" si="220"/>
        <v>-6.1601000000000932</v>
      </c>
      <c r="BF53" s="134">
        <f t="shared" si="220"/>
        <v>-6.1601000000000932</v>
      </c>
      <c r="BG53" s="134">
        <f t="shared" si="220"/>
        <v>-6.1601000000000932</v>
      </c>
      <c r="BH53" s="134">
        <f t="shared" si="220"/>
        <v>-6.1601000000000932</v>
      </c>
      <c r="BI53" s="134">
        <f t="shared" si="220"/>
        <v>-6.1601000000000932</v>
      </c>
      <c r="BJ53" s="134">
        <f t="shared" si="220"/>
        <v>-6.1601000000000932</v>
      </c>
      <c r="BK53" s="134">
        <f t="shared" si="220"/>
        <v>-6.1601000000000932</v>
      </c>
      <c r="BL53" s="134">
        <f t="shared" si="220"/>
        <v>-6.1601000000000932</v>
      </c>
      <c r="BM53" s="134">
        <f t="shared" si="220"/>
        <v>-6.1601000000000932</v>
      </c>
      <c r="BN53" s="134">
        <f t="shared" si="220"/>
        <v>-6.1601000000000932</v>
      </c>
      <c r="BO53" s="134">
        <f t="shared" si="220"/>
        <v>-6.1601000000000932</v>
      </c>
      <c r="BP53" s="134">
        <f t="shared" si="220"/>
        <v>-6.1601000000000932</v>
      </c>
      <c r="BQ53" s="134">
        <f t="shared" si="220"/>
        <v>-6.1601000000000932</v>
      </c>
      <c r="BR53" s="134">
        <f t="shared" si="220"/>
        <v>-6.1601000000000932</v>
      </c>
      <c r="BS53" s="134">
        <f t="shared" si="220"/>
        <v>-6.1601000000000932</v>
      </c>
      <c r="BT53" s="134">
        <f t="shared" si="220"/>
        <v>-6.1601000000000932</v>
      </c>
      <c r="BU53" s="134">
        <f t="shared" si="220"/>
        <v>-6.1601000000000932</v>
      </c>
      <c r="BV53" s="134">
        <f t="shared" si="220"/>
        <v>-6.1601000000000932</v>
      </c>
      <c r="BW53" s="134">
        <f t="shared" si="220"/>
        <v>-6.1601000000000932</v>
      </c>
      <c r="BX53" s="134">
        <f t="shared" si="220"/>
        <v>-6.1601000000000932</v>
      </c>
      <c r="BY53" s="134">
        <f t="shared" si="220"/>
        <v>-6.1601000000000932</v>
      </c>
      <c r="BZ53" s="134">
        <f t="shared" si="220"/>
        <v>-6.1601000000000932</v>
      </c>
      <c r="CA53" s="134">
        <f t="shared" si="220"/>
        <v>-6.1601000000000932</v>
      </c>
      <c r="CB53" s="134">
        <f t="shared" si="220"/>
        <v>-6.1601000000000932</v>
      </c>
      <c r="CC53" s="134">
        <f t="shared" si="220"/>
        <v>-6.1601000000000932</v>
      </c>
      <c r="CD53" s="134">
        <f t="shared" si="220"/>
        <v>-6.1601000000000932</v>
      </c>
      <c r="CE53" s="134">
        <f t="shared" si="220"/>
        <v>-6.1601000000000932</v>
      </c>
      <c r="CF53" s="134">
        <f t="shared" si="220"/>
        <v>-6.1601000000000932</v>
      </c>
      <c r="CG53" s="134">
        <f t="shared" si="220"/>
        <v>-6.1601000000000932</v>
      </c>
      <c r="CH53" s="134">
        <f t="shared" si="220"/>
        <v>-6.1601000000000932</v>
      </c>
      <c r="CI53" s="134">
        <f t="shared" si="220"/>
        <v>-6.1601000000000932</v>
      </c>
      <c r="CJ53" s="134">
        <f t="shared" si="220"/>
        <v>-6.1601000000000932</v>
      </c>
      <c r="CK53" s="134">
        <f t="shared" si="220"/>
        <v>-6.1601000000000932</v>
      </c>
      <c r="CL53" s="134">
        <f t="shared" si="220"/>
        <v>-6.1601000000000932</v>
      </c>
      <c r="CM53" s="134">
        <f t="shared" si="220"/>
        <v>-6.1601000000000932</v>
      </c>
      <c r="CN53" s="134">
        <f t="shared" si="220"/>
        <v>-6.1601000000000932</v>
      </c>
      <c r="CO53" s="134">
        <f t="shared" ref="CO53:CU53" si="221">-$B$53/$B$26</f>
        <v>-6.1601000000000932</v>
      </c>
      <c r="CP53" s="134">
        <f t="shared" si="221"/>
        <v>-6.1601000000000932</v>
      </c>
      <c r="CQ53" s="134">
        <f t="shared" si="221"/>
        <v>-6.1601000000000932</v>
      </c>
      <c r="CR53" s="134">
        <f t="shared" si="221"/>
        <v>-6.1601000000000932</v>
      </c>
      <c r="CS53" s="134">
        <f t="shared" si="221"/>
        <v>-6.1601000000000932</v>
      </c>
      <c r="CT53" s="134">
        <f t="shared" si="221"/>
        <v>-6.1601000000000932</v>
      </c>
      <c r="CU53" s="134">
        <f t="shared" si="221"/>
        <v>-6.1601000000000932</v>
      </c>
      <c r="CV53" s="138">
        <f t="shared" si="173"/>
        <v>-443.52720000000721</v>
      </c>
      <c r="CW53" s="133">
        <f t="shared" si="168"/>
        <v>1774.1088000000263</v>
      </c>
    </row>
    <row r="54" spans="1:101">
      <c r="A54" s="135">
        <f t="shared" si="169"/>
        <v>43159</v>
      </c>
      <c r="B54" s="134">
        <f t="shared" si="170"/>
        <v>761.13299999996082</v>
      </c>
      <c r="X54" s="134"/>
      <c r="Y54" s="134"/>
      <c r="Z54" s="134"/>
      <c r="AA54" s="134"/>
      <c r="AB54" s="134"/>
      <c r="AC54" s="134">
        <f>-$B$54/$B$26</f>
        <v>-2.1142583333332245</v>
      </c>
      <c r="AD54" s="134">
        <f t="shared" ref="AD54:CO54" si="222">-$B$54/$B$26</f>
        <v>-2.1142583333332245</v>
      </c>
      <c r="AE54" s="134">
        <f t="shared" si="222"/>
        <v>-2.1142583333332245</v>
      </c>
      <c r="AF54" s="134">
        <f t="shared" si="222"/>
        <v>-2.1142583333332245</v>
      </c>
      <c r="AG54" s="134">
        <f t="shared" si="222"/>
        <v>-2.1142583333332245</v>
      </c>
      <c r="AH54" s="134">
        <f t="shared" si="222"/>
        <v>-2.1142583333332245</v>
      </c>
      <c r="AI54" s="134">
        <f t="shared" si="222"/>
        <v>-2.1142583333332245</v>
      </c>
      <c r="AJ54" s="134">
        <f t="shared" si="222"/>
        <v>-2.1142583333332245</v>
      </c>
      <c r="AK54" s="134">
        <f t="shared" si="222"/>
        <v>-2.1142583333332245</v>
      </c>
      <c r="AL54" s="134">
        <f t="shared" si="222"/>
        <v>-2.1142583333332245</v>
      </c>
      <c r="AM54" s="134">
        <f t="shared" si="222"/>
        <v>-2.1142583333332245</v>
      </c>
      <c r="AN54" s="134">
        <f t="shared" si="222"/>
        <v>-2.1142583333332245</v>
      </c>
      <c r="AO54" s="134">
        <f t="shared" si="222"/>
        <v>-2.1142583333332245</v>
      </c>
      <c r="AP54" s="134">
        <f t="shared" si="222"/>
        <v>-2.1142583333332245</v>
      </c>
      <c r="AQ54" s="134">
        <f t="shared" si="222"/>
        <v>-2.1142583333332245</v>
      </c>
      <c r="AR54" s="134">
        <f t="shared" si="222"/>
        <v>-2.1142583333332245</v>
      </c>
      <c r="AS54" s="134">
        <f t="shared" si="222"/>
        <v>-2.1142583333332245</v>
      </c>
      <c r="AT54" s="134">
        <f t="shared" si="222"/>
        <v>-2.1142583333332245</v>
      </c>
      <c r="AU54" s="134">
        <f t="shared" si="222"/>
        <v>-2.1142583333332245</v>
      </c>
      <c r="AV54" s="134">
        <f t="shared" si="222"/>
        <v>-2.1142583333332245</v>
      </c>
      <c r="AW54" s="134">
        <f t="shared" si="222"/>
        <v>-2.1142583333332245</v>
      </c>
      <c r="AX54" s="134">
        <f t="shared" si="222"/>
        <v>-2.1142583333332245</v>
      </c>
      <c r="AY54" s="134">
        <f t="shared" si="222"/>
        <v>-2.1142583333332245</v>
      </c>
      <c r="AZ54" s="134">
        <f t="shared" si="222"/>
        <v>-2.1142583333332245</v>
      </c>
      <c r="BA54" s="134">
        <f t="shared" si="222"/>
        <v>-2.1142583333332245</v>
      </c>
      <c r="BB54" s="134">
        <f t="shared" si="222"/>
        <v>-2.1142583333332245</v>
      </c>
      <c r="BC54" s="134">
        <f t="shared" si="222"/>
        <v>-2.1142583333332245</v>
      </c>
      <c r="BD54" s="134">
        <f t="shared" si="222"/>
        <v>-2.1142583333332245</v>
      </c>
      <c r="BE54" s="134">
        <f t="shared" si="222"/>
        <v>-2.1142583333332245</v>
      </c>
      <c r="BF54" s="134">
        <f t="shared" si="222"/>
        <v>-2.1142583333332245</v>
      </c>
      <c r="BG54" s="134">
        <f t="shared" si="222"/>
        <v>-2.1142583333332245</v>
      </c>
      <c r="BH54" s="134">
        <f t="shared" si="222"/>
        <v>-2.1142583333332245</v>
      </c>
      <c r="BI54" s="134">
        <f t="shared" si="222"/>
        <v>-2.1142583333332245</v>
      </c>
      <c r="BJ54" s="134">
        <f t="shared" si="222"/>
        <v>-2.1142583333332245</v>
      </c>
      <c r="BK54" s="134">
        <f t="shared" si="222"/>
        <v>-2.1142583333332245</v>
      </c>
      <c r="BL54" s="134">
        <f t="shared" si="222"/>
        <v>-2.1142583333332245</v>
      </c>
      <c r="BM54" s="134">
        <f t="shared" si="222"/>
        <v>-2.1142583333332245</v>
      </c>
      <c r="BN54" s="134">
        <f t="shared" si="222"/>
        <v>-2.1142583333332245</v>
      </c>
      <c r="BO54" s="134">
        <f t="shared" si="222"/>
        <v>-2.1142583333332245</v>
      </c>
      <c r="BP54" s="134">
        <f t="shared" si="222"/>
        <v>-2.1142583333332245</v>
      </c>
      <c r="BQ54" s="134">
        <f t="shared" si="222"/>
        <v>-2.1142583333332245</v>
      </c>
      <c r="BR54" s="134">
        <f t="shared" si="222"/>
        <v>-2.1142583333332245</v>
      </c>
      <c r="BS54" s="134">
        <f t="shared" si="222"/>
        <v>-2.1142583333332245</v>
      </c>
      <c r="BT54" s="134">
        <f t="shared" si="222"/>
        <v>-2.1142583333332245</v>
      </c>
      <c r="BU54" s="134">
        <f t="shared" si="222"/>
        <v>-2.1142583333332245</v>
      </c>
      <c r="BV54" s="134">
        <f t="shared" si="222"/>
        <v>-2.1142583333332245</v>
      </c>
      <c r="BW54" s="134">
        <f t="shared" si="222"/>
        <v>-2.1142583333332245</v>
      </c>
      <c r="BX54" s="134">
        <f t="shared" si="222"/>
        <v>-2.1142583333332245</v>
      </c>
      <c r="BY54" s="134">
        <f t="shared" si="222"/>
        <v>-2.1142583333332245</v>
      </c>
      <c r="BZ54" s="134">
        <f t="shared" si="222"/>
        <v>-2.1142583333332245</v>
      </c>
      <c r="CA54" s="134">
        <f t="shared" si="222"/>
        <v>-2.1142583333332245</v>
      </c>
      <c r="CB54" s="134">
        <f t="shared" si="222"/>
        <v>-2.1142583333332245</v>
      </c>
      <c r="CC54" s="134">
        <f t="shared" si="222"/>
        <v>-2.1142583333332245</v>
      </c>
      <c r="CD54" s="134">
        <f t="shared" si="222"/>
        <v>-2.1142583333332245</v>
      </c>
      <c r="CE54" s="134">
        <f t="shared" si="222"/>
        <v>-2.1142583333332245</v>
      </c>
      <c r="CF54" s="134">
        <f t="shared" si="222"/>
        <v>-2.1142583333332245</v>
      </c>
      <c r="CG54" s="134">
        <f t="shared" si="222"/>
        <v>-2.1142583333332245</v>
      </c>
      <c r="CH54" s="134">
        <f t="shared" si="222"/>
        <v>-2.1142583333332245</v>
      </c>
      <c r="CI54" s="134">
        <f t="shared" si="222"/>
        <v>-2.1142583333332245</v>
      </c>
      <c r="CJ54" s="134">
        <f t="shared" si="222"/>
        <v>-2.1142583333332245</v>
      </c>
      <c r="CK54" s="134">
        <f t="shared" si="222"/>
        <v>-2.1142583333332245</v>
      </c>
      <c r="CL54" s="134">
        <f t="shared" si="222"/>
        <v>-2.1142583333332245</v>
      </c>
      <c r="CM54" s="134">
        <f t="shared" si="222"/>
        <v>-2.1142583333332245</v>
      </c>
      <c r="CN54" s="134">
        <f t="shared" si="222"/>
        <v>-2.1142583333332245</v>
      </c>
      <c r="CO54" s="134">
        <f t="shared" si="222"/>
        <v>-2.1142583333332245</v>
      </c>
      <c r="CP54" s="134">
        <f t="shared" ref="CP54:CU54" si="223">-$B$54/$B$26</f>
        <v>-2.1142583333332245</v>
      </c>
      <c r="CQ54" s="134">
        <f t="shared" si="223"/>
        <v>-2.1142583333332245</v>
      </c>
      <c r="CR54" s="134">
        <f t="shared" si="223"/>
        <v>-2.1142583333332245</v>
      </c>
      <c r="CS54" s="134">
        <f t="shared" si="223"/>
        <v>-2.1142583333332245</v>
      </c>
      <c r="CT54" s="134">
        <f t="shared" si="223"/>
        <v>-2.1142583333332245</v>
      </c>
      <c r="CU54" s="134">
        <f t="shared" si="223"/>
        <v>-2.1142583333332245</v>
      </c>
      <c r="CV54" s="138">
        <f t="shared" si="173"/>
        <v>-150.11234166665898</v>
      </c>
      <c r="CW54" s="133">
        <f t="shared" si="168"/>
        <v>611.02065833330187</v>
      </c>
    </row>
    <row r="55" spans="1:101">
      <c r="A55" s="135">
        <f t="shared" si="169"/>
        <v>43190</v>
      </c>
      <c r="B55" s="134">
        <f t="shared" si="170"/>
        <v>-1114681.2719999999</v>
      </c>
      <c r="X55" s="134"/>
      <c r="Y55" s="134"/>
      <c r="Z55" s="134"/>
      <c r="AA55" s="134"/>
      <c r="AB55" s="134"/>
      <c r="AC55" s="134"/>
      <c r="AD55" s="134">
        <f>-$B$55/$B$26</f>
        <v>3096.3368666666665</v>
      </c>
      <c r="AE55" s="134">
        <f t="shared" ref="AE55:CP55" si="224">-$B$55/$B$26</f>
        <v>3096.3368666666665</v>
      </c>
      <c r="AF55" s="134">
        <f t="shared" si="224"/>
        <v>3096.3368666666665</v>
      </c>
      <c r="AG55" s="134">
        <f t="shared" si="224"/>
        <v>3096.3368666666665</v>
      </c>
      <c r="AH55" s="134">
        <f t="shared" si="224"/>
        <v>3096.3368666666665</v>
      </c>
      <c r="AI55" s="134">
        <f t="shared" si="224"/>
        <v>3096.3368666666665</v>
      </c>
      <c r="AJ55" s="134">
        <f t="shared" si="224"/>
        <v>3096.3368666666665</v>
      </c>
      <c r="AK55" s="134">
        <f t="shared" si="224"/>
        <v>3096.3368666666665</v>
      </c>
      <c r="AL55" s="134">
        <f t="shared" si="224"/>
        <v>3096.3368666666665</v>
      </c>
      <c r="AM55" s="134">
        <f t="shared" si="224"/>
        <v>3096.3368666666665</v>
      </c>
      <c r="AN55" s="134">
        <f t="shared" si="224"/>
        <v>3096.3368666666665</v>
      </c>
      <c r="AO55" s="134">
        <f t="shared" si="224"/>
        <v>3096.3368666666665</v>
      </c>
      <c r="AP55" s="134">
        <f t="shared" si="224"/>
        <v>3096.3368666666665</v>
      </c>
      <c r="AQ55" s="134">
        <f t="shared" si="224"/>
        <v>3096.3368666666665</v>
      </c>
      <c r="AR55" s="134">
        <f t="shared" si="224"/>
        <v>3096.3368666666665</v>
      </c>
      <c r="AS55" s="134">
        <f t="shared" si="224"/>
        <v>3096.3368666666665</v>
      </c>
      <c r="AT55" s="134">
        <f t="shared" si="224"/>
        <v>3096.3368666666665</v>
      </c>
      <c r="AU55" s="134">
        <f t="shared" si="224"/>
        <v>3096.3368666666665</v>
      </c>
      <c r="AV55" s="134">
        <f t="shared" si="224"/>
        <v>3096.3368666666665</v>
      </c>
      <c r="AW55" s="134">
        <f t="shared" si="224"/>
        <v>3096.3368666666665</v>
      </c>
      <c r="AX55" s="134">
        <f t="shared" si="224"/>
        <v>3096.3368666666665</v>
      </c>
      <c r="AY55" s="134">
        <f t="shared" si="224"/>
        <v>3096.3368666666665</v>
      </c>
      <c r="AZ55" s="134">
        <f t="shared" si="224"/>
        <v>3096.3368666666665</v>
      </c>
      <c r="BA55" s="134">
        <f t="shared" si="224"/>
        <v>3096.3368666666665</v>
      </c>
      <c r="BB55" s="134">
        <f t="shared" si="224"/>
        <v>3096.3368666666665</v>
      </c>
      <c r="BC55" s="134">
        <f t="shared" si="224"/>
        <v>3096.3368666666665</v>
      </c>
      <c r="BD55" s="134">
        <f t="shared" si="224"/>
        <v>3096.3368666666665</v>
      </c>
      <c r="BE55" s="134">
        <f t="shared" si="224"/>
        <v>3096.3368666666665</v>
      </c>
      <c r="BF55" s="134">
        <f t="shared" si="224"/>
        <v>3096.3368666666665</v>
      </c>
      <c r="BG55" s="134">
        <f t="shared" si="224"/>
        <v>3096.3368666666665</v>
      </c>
      <c r="BH55" s="134">
        <f t="shared" si="224"/>
        <v>3096.3368666666665</v>
      </c>
      <c r="BI55" s="134">
        <f t="shared" si="224"/>
        <v>3096.3368666666665</v>
      </c>
      <c r="BJ55" s="134">
        <f t="shared" si="224"/>
        <v>3096.3368666666665</v>
      </c>
      <c r="BK55" s="134">
        <f t="shared" si="224"/>
        <v>3096.3368666666665</v>
      </c>
      <c r="BL55" s="134">
        <f t="shared" si="224"/>
        <v>3096.3368666666665</v>
      </c>
      <c r="BM55" s="134">
        <f t="shared" si="224"/>
        <v>3096.3368666666665</v>
      </c>
      <c r="BN55" s="134">
        <f t="shared" si="224"/>
        <v>3096.3368666666665</v>
      </c>
      <c r="BO55" s="134">
        <f t="shared" si="224"/>
        <v>3096.3368666666665</v>
      </c>
      <c r="BP55" s="134">
        <f t="shared" si="224"/>
        <v>3096.3368666666665</v>
      </c>
      <c r="BQ55" s="134">
        <f t="shared" si="224"/>
        <v>3096.3368666666665</v>
      </c>
      <c r="BR55" s="134">
        <f t="shared" si="224"/>
        <v>3096.3368666666665</v>
      </c>
      <c r="BS55" s="134">
        <f t="shared" si="224"/>
        <v>3096.3368666666665</v>
      </c>
      <c r="BT55" s="134">
        <f t="shared" si="224"/>
        <v>3096.3368666666665</v>
      </c>
      <c r="BU55" s="134">
        <f t="shared" si="224"/>
        <v>3096.3368666666665</v>
      </c>
      <c r="BV55" s="134">
        <f t="shared" si="224"/>
        <v>3096.3368666666665</v>
      </c>
      <c r="BW55" s="134">
        <f t="shared" si="224"/>
        <v>3096.3368666666665</v>
      </c>
      <c r="BX55" s="134">
        <f t="shared" si="224"/>
        <v>3096.3368666666665</v>
      </c>
      <c r="BY55" s="134">
        <f t="shared" si="224"/>
        <v>3096.3368666666665</v>
      </c>
      <c r="BZ55" s="134">
        <f t="shared" si="224"/>
        <v>3096.3368666666665</v>
      </c>
      <c r="CA55" s="134">
        <f t="shared" si="224"/>
        <v>3096.3368666666665</v>
      </c>
      <c r="CB55" s="134">
        <f t="shared" si="224"/>
        <v>3096.3368666666665</v>
      </c>
      <c r="CC55" s="134">
        <f t="shared" si="224"/>
        <v>3096.3368666666665</v>
      </c>
      <c r="CD55" s="134">
        <f t="shared" si="224"/>
        <v>3096.3368666666665</v>
      </c>
      <c r="CE55" s="134">
        <f t="shared" si="224"/>
        <v>3096.3368666666665</v>
      </c>
      <c r="CF55" s="134">
        <f t="shared" si="224"/>
        <v>3096.3368666666665</v>
      </c>
      <c r="CG55" s="134">
        <f t="shared" si="224"/>
        <v>3096.3368666666665</v>
      </c>
      <c r="CH55" s="134">
        <f t="shared" si="224"/>
        <v>3096.3368666666665</v>
      </c>
      <c r="CI55" s="134">
        <f t="shared" si="224"/>
        <v>3096.3368666666665</v>
      </c>
      <c r="CJ55" s="134">
        <f t="shared" si="224"/>
        <v>3096.3368666666665</v>
      </c>
      <c r="CK55" s="134">
        <f t="shared" si="224"/>
        <v>3096.3368666666665</v>
      </c>
      <c r="CL55" s="134">
        <f t="shared" si="224"/>
        <v>3096.3368666666665</v>
      </c>
      <c r="CM55" s="134">
        <f t="shared" si="224"/>
        <v>3096.3368666666665</v>
      </c>
      <c r="CN55" s="134">
        <f t="shared" si="224"/>
        <v>3096.3368666666665</v>
      </c>
      <c r="CO55" s="134">
        <f t="shared" si="224"/>
        <v>3096.3368666666665</v>
      </c>
      <c r="CP55" s="134">
        <f t="shared" si="224"/>
        <v>3096.3368666666665</v>
      </c>
      <c r="CQ55" s="134">
        <f t="shared" ref="CQ55:CU55" si="225">-$B$55/$B$26</f>
        <v>3096.3368666666665</v>
      </c>
      <c r="CR55" s="134">
        <f t="shared" si="225"/>
        <v>3096.3368666666665</v>
      </c>
      <c r="CS55" s="134">
        <f t="shared" si="225"/>
        <v>3096.3368666666665</v>
      </c>
      <c r="CT55" s="134">
        <f t="shared" si="225"/>
        <v>3096.3368666666665</v>
      </c>
      <c r="CU55" s="134">
        <f t="shared" si="225"/>
        <v>3096.3368666666665</v>
      </c>
      <c r="CV55" s="138">
        <f t="shared" si="173"/>
        <v>216743.58066666694</v>
      </c>
      <c r="CW55" s="133">
        <f t="shared" si="168"/>
        <v>-897937.69133333291</v>
      </c>
    </row>
    <row r="56" spans="1:101">
      <c r="A56" s="135">
        <f t="shared" si="169"/>
        <v>43220</v>
      </c>
      <c r="B56" s="134">
        <f t="shared" si="170"/>
        <v>198.20999999977647</v>
      </c>
      <c r="X56" s="134"/>
      <c r="Y56" s="134"/>
      <c r="Z56" s="134"/>
      <c r="AA56" s="134"/>
      <c r="AB56" s="134"/>
      <c r="AC56" s="134"/>
      <c r="AD56" s="134"/>
      <c r="AE56" s="134">
        <f>-$B$56/$B$26</f>
        <v>-0.55058333333271237</v>
      </c>
      <c r="AF56" s="134">
        <f t="shared" ref="AF56:CQ56" si="226">-$B$56/$B$26</f>
        <v>-0.55058333333271237</v>
      </c>
      <c r="AG56" s="134">
        <f t="shared" si="226"/>
        <v>-0.55058333333271237</v>
      </c>
      <c r="AH56" s="134">
        <f t="shared" si="226"/>
        <v>-0.55058333333271237</v>
      </c>
      <c r="AI56" s="134">
        <f t="shared" si="226"/>
        <v>-0.55058333333271237</v>
      </c>
      <c r="AJ56" s="134">
        <f t="shared" si="226"/>
        <v>-0.55058333333271237</v>
      </c>
      <c r="AK56" s="134">
        <f t="shared" si="226"/>
        <v>-0.55058333333271237</v>
      </c>
      <c r="AL56" s="134">
        <f t="shared" si="226"/>
        <v>-0.55058333333271237</v>
      </c>
      <c r="AM56" s="134">
        <f t="shared" si="226"/>
        <v>-0.55058333333271237</v>
      </c>
      <c r="AN56" s="134">
        <f t="shared" si="226"/>
        <v>-0.55058333333271237</v>
      </c>
      <c r="AO56" s="134">
        <f t="shared" si="226"/>
        <v>-0.55058333333271237</v>
      </c>
      <c r="AP56" s="134">
        <f t="shared" si="226"/>
        <v>-0.55058333333271237</v>
      </c>
      <c r="AQ56" s="134">
        <f t="shared" si="226"/>
        <v>-0.55058333333271237</v>
      </c>
      <c r="AR56" s="134">
        <f t="shared" si="226"/>
        <v>-0.55058333333271237</v>
      </c>
      <c r="AS56" s="134">
        <f t="shared" si="226"/>
        <v>-0.55058333333271237</v>
      </c>
      <c r="AT56" s="134">
        <f t="shared" si="226"/>
        <v>-0.55058333333271237</v>
      </c>
      <c r="AU56" s="134">
        <f t="shared" si="226"/>
        <v>-0.55058333333271237</v>
      </c>
      <c r="AV56" s="134">
        <f t="shared" si="226"/>
        <v>-0.55058333333271237</v>
      </c>
      <c r="AW56" s="134">
        <f t="shared" si="226"/>
        <v>-0.55058333333271237</v>
      </c>
      <c r="AX56" s="134">
        <f t="shared" si="226"/>
        <v>-0.55058333333271237</v>
      </c>
      <c r="AY56" s="134">
        <f t="shared" si="226"/>
        <v>-0.55058333333271237</v>
      </c>
      <c r="AZ56" s="134">
        <f t="shared" si="226"/>
        <v>-0.55058333333271237</v>
      </c>
      <c r="BA56" s="134">
        <f t="shared" si="226"/>
        <v>-0.55058333333271237</v>
      </c>
      <c r="BB56" s="134">
        <f t="shared" si="226"/>
        <v>-0.55058333333271237</v>
      </c>
      <c r="BC56" s="134">
        <f t="shared" si="226"/>
        <v>-0.55058333333271237</v>
      </c>
      <c r="BD56" s="134">
        <f t="shared" si="226"/>
        <v>-0.55058333333271237</v>
      </c>
      <c r="BE56" s="134">
        <f t="shared" si="226"/>
        <v>-0.55058333333271237</v>
      </c>
      <c r="BF56" s="134">
        <f t="shared" si="226"/>
        <v>-0.55058333333271237</v>
      </c>
      <c r="BG56" s="134">
        <f t="shared" si="226"/>
        <v>-0.55058333333271237</v>
      </c>
      <c r="BH56" s="134">
        <f t="shared" si="226"/>
        <v>-0.55058333333271237</v>
      </c>
      <c r="BI56" s="134">
        <f t="shared" si="226"/>
        <v>-0.55058333333271237</v>
      </c>
      <c r="BJ56" s="134">
        <f t="shared" si="226"/>
        <v>-0.55058333333271237</v>
      </c>
      <c r="BK56" s="134">
        <f t="shared" si="226"/>
        <v>-0.55058333333271237</v>
      </c>
      <c r="BL56" s="134">
        <f t="shared" si="226"/>
        <v>-0.55058333333271237</v>
      </c>
      <c r="BM56" s="134">
        <f t="shared" si="226"/>
        <v>-0.55058333333271237</v>
      </c>
      <c r="BN56" s="134">
        <f t="shared" si="226"/>
        <v>-0.55058333333271237</v>
      </c>
      <c r="BO56" s="134">
        <f t="shared" si="226"/>
        <v>-0.55058333333271237</v>
      </c>
      <c r="BP56" s="134">
        <f t="shared" si="226"/>
        <v>-0.55058333333271237</v>
      </c>
      <c r="BQ56" s="134">
        <f t="shared" si="226"/>
        <v>-0.55058333333271237</v>
      </c>
      <c r="BR56" s="134">
        <f t="shared" si="226"/>
        <v>-0.55058333333271237</v>
      </c>
      <c r="BS56" s="134">
        <f t="shared" si="226"/>
        <v>-0.55058333333271237</v>
      </c>
      <c r="BT56" s="134">
        <f t="shared" si="226"/>
        <v>-0.55058333333271237</v>
      </c>
      <c r="BU56" s="134">
        <f t="shared" si="226"/>
        <v>-0.55058333333271237</v>
      </c>
      <c r="BV56" s="134">
        <f t="shared" si="226"/>
        <v>-0.55058333333271237</v>
      </c>
      <c r="BW56" s="134">
        <f t="shared" si="226"/>
        <v>-0.55058333333271237</v>
      </c>
      <c r="BX56" s="134">
        <f t="shared" si="226"/>
        <v>-0.55058333333271237</v>
      </c>
      <c r="BY56" s="134">
        <f t="shared" si="226"/>
        <v>-0.55058333333271237</v>
      </c>
      <c r="BZ56" s="134">
        <f t="shared" si="226"/>
        <v>-0.55058333333271237</v>
      </c>
      <c r="CA56" s="134">
        <f t="shared" si="226"/>
        <v>-0.55058333333271237</v>
      </c>
      <c r="CB56" s="134">
        <f t="shared" si="226"/>
        <v>-0.55058333333271237</v>
      </c>
      <c r="CC56" s="134">
        <f t="shared" si="226"/>
        <v>-0.55058333333271237</v>
      </c>
      <c r="CD56" s="134">
        <f t="shared" si="226"/>
        <v>-0.55058333333271237</v>
      </c>
      <c r="CE56" s="134">
        <f t="shared" si="226"/>
        <v>-0.55058333333271237</v>
      </c>
      <c r="CF56" s="134">
        <f t="shared" si="226"/>
        <v>-0.55058333333271237</v>
      </c>
      <c r="CG56" s="134">
        <f t="shared" si="226"/>
        <v>-0.55058333333271237</v>
      </c>
      <c r="CH56" s="134">
        <f t="shared" si="226"/>
        <v>-0.55058333333271237</v>
      </c>
      <c r="CI56" s="134">
        <f t="shared" si="226"/>
        <v>-0.55058333333271237</v>
      </c>
      <c r="CJ56" s="134">
        <f t="shared" si="226"/>
        <v>-0.55058333333271237</v>
      </c>
      <c r="CK56" s="134">
        <f t="shared" si="226"/>
        <v>-0.55058333333271237</v>
      </c>
      <c r="CL56" s="134">
        <f t="shared" si="226"/>
        <v>-0.55058333333271237</v>
      </c>
      <c r="CM56" s="134">
        <f t="shared" si="226"/>
        <v>-0.55058333333271237</v>
      </c>
      <c r="CN56" s="134">
        <f t="shared" si="226"/>
        <v>-0.55058333333271237</v>
      </c>
      <c r="CO56" s="134">
        <f t="shared" si="226"/>
        <v>-0.55058333333271237</v>
      </c>
      <c r="CP56" s="134">
        <f t="shared" si="226"/>
        <v>-0.55058333333271237</v>
      </c>
      <c r="CQ56" s="134">
        <f t="shared" si="226"/>
        <v>-0.55058333333271237</v>
      </c>
      <c r="CR56" s="134">
        <f t="shared" ref="CR56:CU56" si="227">-$B$56/$B$26</f>
        <v>-0.55058333333271237</v>
      </c>
      <c r="CS56" s="134">
        <f t="shared" si="227"/>
        <v>-0.55058333333271237</v>
      </c>
      <c r="CT56" s="134">
        <f t="shared" si="227"/>
        <v>-0.55058333333271237</v>
      </c>
      <c r="CU56" s="134">
        <f t="shared" si="227"/>
        <v>-0.55058333333271237</v>
      </c>
      <c r="CV56" s="138">
        <f t="shared" si="173"/>
        <v>-37.990249999957172</v>
      </c>
      <c r="CW56" s="133">
        <f t="shared" si="168"/>
        <v>160.2197499998193</v>
      </c>
    </row>
    <row r="57" spans="1:101">
      <c r="A57" s="135">
        <f t="shared" si="169"/>
        <v>43251</v>
      </c>
      <c r="B57" s="134">
        <f t="shared" si="170"/>
        <v>332.79600000008941</v>
      </c>
      <c r="X57" s="134"/>
      <c r="Y57" s="134"/>
      <c r="Z57" s="134"/>
      <c r="AA57" s="134"/>
      <c r="AB57" s="134"/>
      <c r="AC57" s="134"/>
      <c r="AD57" s="134"/>
      <c r="AE57" s="134"/>
      <c r="AF57" s="134">
        <f>-$B$57/$B$26</f>
        <v>-0.92443333333358169</v>
      </c>
      <c r="AG57" s="134">
        <f t="shared" ref="AG57:CR57" si="228">-$B$57/$B$26</f>
        <v>-0.92443333333358169</v>
      </c>
      <c r="AH57" s="134">
        <f t="shared" si="228"/>
        <v>-0.92443333333358169</v>
      </c>
      <c r="AI57" s="134">
        <f t="shared" si="228"/>
        <v>-0.92443333333358169</v>
      </c>
      <c r="AJ57" s="134">
        <f t="shared" si="228"/>
        <v>-0.92443333333358169</v>
      </c>
      <c r="AK57" s="134">
        <f t="shared" si="228"/>
        <v>-0.92443333333358169</v>
      </c>
      <c r="AL57" s="134">
        <f t="shared" si="228"/>
        <v>-0.92443333333358169</v>
      </c>
      <c r="AM57" s="134">
        <f t="shared" si="228"/>
        <v>-0.92443333333358169</v>
      </c>
      <c r="AN57" s="134">
        <f t="shared" si="228"/>
        <v>-0.92443333333358169</v>
      </c>
      <c r="AO57" s="134">
        <f t="shared" si="228"/>
        <v>-0.92443333333358169</v>
      </c>
      <c r="AP57" s="134">
        <f t="shared" si="228"/>
        <v>-0.92443333333358169</v>
      </c>
      <c r="AQ57" s="134">
        <f t="shared" si="228"/>
        <v>-0.92443333333358169</v>
      </c>
      <c r="AR57" s="134">
        <f t="shared" si="228"/>
        <v>-0.92443333333358169</v>
      </c>
      <c r="AS57" s="134">
        <f t="shared" si="228"/>
        <v>-0.92443333333358169</v>
      </c>
      <c r="AT57" s="134">
        <f t="shared" si="228"/>
        <v>-0.92443333333358169</v>
      </c>
      <c r="AU57" s="134">
        <f t="shared" si="228"/>
        <v>-0.92443333333358169</v>
      </c>
      <c r="AV57" s="134">
        <f t="shared" si="228"/>
        <v>-0.92443333333358169</v>
      </c>
      <c r="AW57" s="134">
        <f t="shared" si="228"/>
        <v>-0.92443333333358169</v>
      </c>
      <c r="AX57" s="134">
        <f t="shared" si="228"/>
        <v>-0.92443333333358169</v>
      </c>
      <c r="AY57" s="134">
        <f t="shared" si="228"/>
        <v>-0.92443333333358169</v>
      </c>
      <c r="AZ57" s="134">
        <f t="shared" si="228"/>
        <v>-0.92443333333358169</v>
      </c>
      <c r="BA57" s="134">
        <f t="shared" si="228"/>
        <v>-0.92443333333358169</v>
      </c>
      <c r="BB57" s="134">
        <f t="shared" si="228"/>
        <v>-0.92443333333358169</v>
      </c>
      <c r="BC57" s="134">
        <f t="shared" si="228"/>
        <v>-0.92443333333358169</v>
      </c>
      <c r="BD57" s="134">
        <f t="shared" si="228"/>
        <v>-0.92443333333358169</v>
      </c>
      <c r="BE57" s="134">
        <f t="shared" si="228"/>
        <v>-0.92443333333358169</v>
      </c>
      <c r="BF57" s="134">
        <f t="shared" si="228"/>
        <v>-0.92443333333358169</v>
      </c>
      <c r="BG57" s="134">
        <f t="shared" si="228"/>
        <v>-0.92443333333358169</v>
      </c>
      <c r="BH57" s="134">
        <f t="shared" si="228"/>
        <v>-0.92443333333358169</v>
      </c>
      <c r="BI57" s="134">
        <f t="shared" si="228"/>
        <v>-0.92443333333358169</v>
      </c>
      <c r="BJ57" s="134">
        <f t="shared" si="228"/>
        <v>-0.92443333333358169</v>
      </c>
      <c r="BK57" s="134">
        <f t="shared" si="228"/>
        <v>-0.92443333333358169</v>
      </c>
      <c r="BL57" s="134">
        <f t="shared" si="228"/>
        <v>-0.92443333333358169</v>
      </c>
      <c r="BM57" s="134">
        <f t="shared" si="228"/>
        <v>-0.92443333333358169</v>
      </c>
      <c r="BN57" s="134">
        <f t="shared" si="228"/>
        <v>-0.92443333333358169</v>
      </c>
      <c r="BO57" s="134">
        <f t="shared" si="228"/>
        <v>-0.92443333333358169</v>
      </c>
      <c r="BP57" s="134">
        <f t="shared" si="228"/>
        <v>-0.92443333333358169</v>
      </c>
      <c r="BQ57" s="134">
        <f t="shared" si="228"/>
        <v>-0.92443333333358169</v>
      </c>
      <c r="BR57" s="134">
        <f t="shared" si="228"/>
        <v>-0.92443333333358169</v>
      </c>
      <c r="BS57" s="134">
        <f t="shared" si="228"/>
        <v>-0.92443333333358169</v>
      </c>
      <c r="BT57" s="134">
        <f t="shared" si="228"/>
        <v>-0.92443333333358169</v>
      </c>
      <c r="BU57" s="134">
        <f t="shared" si="228"/>
        <v>-0.92443333333358169</v>
      </c>
      <c r="BV57" s="134">
        <f t="shared" si="228"/>
        <v>-0.92443333333358169</v>
      </c>
      <c r="BW57" s="134">
        <f t="shared" si="228"/>
        <v>-0.92443333333358169</v>
      </c>
      <c r="BX57" s="134">
        <f t="shared" si="228"/>
        <v>-0.92443333333358169</v>
      </c>
      <c r="BY57" s="134">
        <f t="shared" si="228"/>
        <v>-0.92443333333358169</v>
      </c>
      <c r="BZ57" s="134">
        <f t="shared" si="228"/>
        <v>-0.92443333333358169</v>
      </c>
      <c r="CA57" s="134">
        <f t="shared" si="228"/>
        <v>-0.92443333333358169</v>
      </c>
      <c r="CB57" s="134">
        <f t="shared" si="228"/>
        <v>-0.92443333333358169</v>
      </c>
      <c r="CC57" s="134">
        <f t="shared" si="228"/>
        <v>-0.92443333333358169</v>
      </c>
      <c r="CD57" s="134">
        <f t="shared" si="228"/>
        <v>-0.92443333333358169</v>
      </c>
      <c r="CE57" s="134">
        <f t="shared" si="228"/>
        <v>-0.92443333333358169</v>
      </c>
      <c r="CF57" s="134">
        <f t="shared" si="228"/>
        <v>-0.92443333333358169</v>
      </c>
      <c r="CG57" s="134">
        <f t="shared" si="228"/>
        <v>-0.92443333333358169</v>
      </c>
      <c r="CH57" s="134">
        <f t="shared" si="228"/>
        <v>-0.92443333333358169</v>
      </c>
      <c r="CI57" s="134">
        <f t="shared" si="228"/>
        <v>-0.92443333333358169</v>
      </c>
      <c r="CJ57" s="134">
        <f t="shared" si="228"/>
        <v>-0.92443333333358169</v>
      </c>
      <c r="CK57" s="134">
        <f t="shared" si="228"/>
        <v>-0.92443333333358169</v>
      </c>
      <c r="CL57" s="134">
        <f t="shared" si="228"/>
        <v>-0.92443333333358169</v>
      </c>
      <c r="CM57" s="134">
        <f t="shared" si="228"/>
        <v>-0.92443333333358169</v>
      </c>
      <c r="CN57" s="134">
        <f t="shared" si="228"/>
        <v>-0.92443333333358169</v>
      </c>
      <c r="CO57" s="134">
        <f t="shared" si="228"/>
        <v>-0.92443333333358169</v>
      </c>
      <c r="CP57" s="134">
        <f t="shared" si="228"/>
        <v>-0.92443333333358169</v>
      </c>
      <c r="CQ57" s="134">
        <f t="shared" si="228"/>
        <v>-0.92443333333358169</v>
      </c>
      <c r="CR57" s="134">
        <f t="shared" si="228"/>
        <v>-0.92443333333358169</v>
      </c>
      <c r="CS57" s="134">
        <f t="shared" ref="CS57:CU57" si="229">-$B$57/$B$26</f>
        <v>-0.92443333333358169</v>
      </c>
      <c r="CT57" s="134">
        <f t="shared" si="229"/>
        <v>-0.92443333333358169</v>
      </c>
      <c r="CU57" s="134">
        <f t="shared" si="229"/>
        <v>-0.92443333333358169</v>
      </c>
      <c r="CV57" s="138">
        <f t="shared" si="173"/>
        <v>-62.861466666683555</v>
      </c>
      <c r="CW57" s="133">
        <f t="shared" si="168"/>
        <v>269.93453333340585</v>
      </c>
    </row>
    <row r="58" spans="1:101">
      <c r="A58" s="135">
        <f t="shared" si="169"/>
        <v>43281</v>
      </c>
      <c r="B58" s="134">
        <f t="shared" si="170"/>
        <v>-983150.27700000023</v>
      </c>
      <c r="X58" s="134"/>
      <c r="Y58" s="134"/>
      <c r="Z58" s="134"/>
      <c r="AA58" s="134"/>
      <c r="AB58" s="134"/>
      <c r="AC58" s="134"/>
      <c r="AD58" s="134"/>
      <c r="AE58" s="134"/>
      <c r="AF58" s="134"/>
      <c r="AG58" s="134">
        <f>-$B$58/$B$26</f>
        <v>2730.9729916666674</v>
      </c>
      <c r="AH58" s="134">
        <f t="shared" ref="AH58:CS58" si="230">-$B$58/$B$26</f>
        <v>2730.9729916666674</v>
      </c>
      <c r="AI58" s="134">
        <f t="shared" si="230"/>
        <v>2730.9729916666674</v>
      </c>
      <c r="AJ58" s="134">
        <f t="shared" si="230"/>
        <v>2730.9729916666674</v>
      </c>
      <c r="AK58" s="134">
        <f t="shared" si="230"/>
        <v>2730.9729916666674</v>
      </c>
      <c r="AL58" s="134">
        <f t="shared" si="230"/>
        <v>2730.9729916666674</v>
      </c>
      <c r="AM58" s="134">
        <f t="shared" si="230"/>
        <v>2730.9729916666674</v>
      </c>
      <c r="AN58" s="134">
        <f t="shared" si="230"/>
        <v>2730.9729916666674</v>
      </c>
      <c r="AO58" s="134">
        <f t="shared" si="230"/>
        <v>2730.9729916666674</v>
      </c>
      <c r="AP58" s="134">
        <f t="shared" si="230"/>
        <v>2730.9729916666674</v>
      </c>
      <c r="AQ58" s="134">
        <f t="shared" si="230"/>
        <v>2730.9729916666674</v>
      </c>
      <c r="AR58" s="134">
        <f t="shared" si="230"/>
        <v>2730.9729916666674</v>
      </c>
      <c r="AS58" s="134">
        <f t="shared" si="230"/>
        <v>2730.9729916666674</v>
      </c>
      <c r="AT58" s="134">
        <f t="shared" si="230"/>
        <v>2730.9729916666674</v>
      </c>
      <c r="AU58" s="134">
        <f t="shared" si="230"/>
        <v>2730.9729916666674</v>
      </c>
      <c r="AV58" s="134">
        <f t="shared" si="230"/>
        <v>2730.9729916666674</v>
      </c>
      <c r="AW58" s="134">
        <f t="shared" si="230"/>
        <v>2730.9729916666674</v>
      </c>
      <c r="AX58" s="134">
        <f t="shared" si="230"/>
        <v>2730.9729916666674</v>
      </c>
      <c r="AY58" s="134">
        <f t="shared" si="230"/>
        <v>2730.9729916666674</v>
      </c>
      <c r="AZ58" s="134">
        <f t="shared" si="230"/>
        <v>2730.9729916666674</v>
      </c>
      <c r="BA58" s="134">
        <f t="shared" si="230"/>
        <v>2730.9729916666674</v>
      </c>
      <c r="BB58" s="134">
        <f t="shared" si="230"/>
        <v>2730.9729916666674</v>
      </c>
      <c r="BC58" s="134">
        <f t="shared" si="230"/>
        <v>2730.9729916666674</v>
      </c>
      <c r="BD58" s="134">
        <f t="shared" si="230"/>
        <v>2730.9729916666674</v>
      </c>
      <c r="BE58" s="134">
        <f t="shared" si="230"/>
        <v>2730.9729916666674</v>
      </c>
      <c r="BF58" s="134">
        <f t="shared" si="230"/>
        <v>2730.9729916666674</v>
      </c>
      <c r="BG58" s="134">
        <f t="shared" si="230"/>
        <v>2730.9729916666674</v>
      </c>
      <c r="BH58" s="134">
        <f t="shared" si="230"/>
        <v>2730.9729916666674</v>
      </c>
      <c r="BI58" s="134">
        <f t="shared" si="230"/>
        <v>2730.9729916666674</v>
      </c>
      <c r="BJ58" s="134">
        <f t="shared" si="230"/>
        <v>2730.9729916666674</v>
      </c>
      <c r="BK58" s="134">
        <f t="shared" si="230"/>
        <v>2730.9729916666674</v>
      </c>
      <c r="BL58" s="134">
        <f t="shared" si="230"/>
        <v>2730.9729916666674</v>
      </c>
      <c r="BM58" s="134">
        <f t="shared" si="230"/>
        <v>2730.9729916666674</v>
      </c>
      <c r="BN58" s="134">
        <f t="shared" si="230"/>
        <v>2730.9729916666674</v>
      </c>
      <c r="BO58" s="134">
        <f t="shared" si="230"/>
        <v>2730.9729916666674</v>
      </c>
      <c r="BP58" s="134">
        <f t="shared" si="230"/>
        <v>2730.9729916666674</v>
      </c>
      <c r="BQ58" s="134">
        <f t="shared" si="230"/>
        <v>2730.9729916666674</v>
      </c>
      <c r="BR58" s="134">
        <f t="shared" si="230"/>
        <v>2730.9729916666674</v>
      </c>
      <c r="BS58" s="134">
        <f t="shared" si="230"/>
        <v>2730.9729916666674</v>
      </c>
      <c r="BT58" s="134">
        <f t="shared" si="230"/>
        <v>2730.9729916666674</v>
      </c>
      <c r="BU58" s="134">
        <f t="shared" si="230"/>
        <v>2730.9729916666674</v>
      </c>
      <c r="BV58" s="134">
        <f t="shared" si="230"/>
        <v>2730.9729916666674</v>
      </c>
      <c r="BW58" s="134">
        <f t="shared" si="230"/>
        <v>2730.9729916666674</v>
      </c>
      <c r="BX58" s="134">
        <f t="shared" si="230"/>
        <v>2730.9729916666674</v>
      </c>
      <c r="BY58" s="134">
        <f t="shared" si="230"/>
        <v>2730.9729916666674</v>
      </c>
      <c r="BZ58" s="134">
        <f t="shared" si="230"/>
        <v>2730.9729916666674</v>
      </c>
      <c r="CA58" s="134">
        <f t="shared" si="230"/>
        <v>2730.9729916666674</v>
      </c>
      <c r="CB58" s="134">
        <f t="shared" si="230"/>
        <v>2730.9729916666674</v>
      </c>
      <c r="CC58" s="134">
        <f t="shared" si="230"/>
        <v>2730.9729916666674</v>
      </c>
      <c r="CD58" s="134">
        <f t="shared" si="230"/>
        <v>2730.9729916666674</v>
      </c>
      <c r="CE58" s="134">
        <f t="shared" si="230"/>
        <v>2730.9729916666674</v>
      </c>
      <c r="CF58" s="134">
        <f t="shared" si="230"/>
        <v>2730.9729916666674</v>
      </c>
      <c r="CG58" s="134">
        <f t="shared" si="230"/>
        <v>2730.9729916666674</v>
      </c>
      <c r="CH58" s="134">
        <f t="shared" si="230"/>
        <v>2730.9729916666674</v>
      </c>
      <c r="CI58" s="134">
        <f t="shared" si="230"/>
        <v>2730.9729916666674</v>
      </c>
      <c r="CJ58" s="134">
        <f t="shared" si="230"/>
        <v>2730.9729916666674</v>
      </c>
      <c r="CK58" s="134">
        <f t="shared" si="230"/>
        <v>2730.9729916666674</v>
      </c>
      <c r="CL58" s="134">
        <f t="shared" si="230"/>
        <v>2730.9729916666674</v>
      </c>
      <c r="CM58" s="134">
        <f t="shared" si="230"/>
        <v>2730.9729916666674</v>
      </c>
      <c r="CN58" s="134">
        <f t="shared" si="230"/>
        <v>2730.9729916666674</v>
      </c>
      <c r="CO58" s="134">
        <f t="shared" si="230"/>
        <v>2730.9729916666674</v>
      </c>
      <c r="CP58" s="134">
        <f t="shared" si="230"/>
        <v>2730.9729916666674</v>
      </c>
      <c r="CQ58" s="134">
        <f t="shared" si="230"/>
        <v>2730.9729916666674</v>
      </c>
      <c r="CR58" s="134">
        <f t="shared" si="230"/>
        <v>2730.9729916666674</v>
      </c>
      <c r="CS58" s="134">
        <f t="shared" si="230"/>
        <v>2730.9729916666674</v>
      </c>
      <c r="CT58" s="134">
        <f t="shared" ref="CT58:CU58" si="231">-$B$58/$B$26</f>
        <v>2730.9729916666674</v>
      </c>
      <c r="CU58" s="134">
        <f t="shared" si="231"/>
        <v>2730.9729916666674</v>
      </c>
      <c r="CV58" s="138">
        <f t="shared" si="173"/>
        <v>182975.19044166681</v>
      </c>
      <c r="CW58" s="133">
        <f t="shared" si="168"/>
        <v>-800175.08655833337</v>
      </c>
    </row>
    <row r="59" spans="1:101">
      <c r="A59" s="135">
        <f t="shared" si="169"/>
        <v>43312</v>
      </c>
      <c r="B59" s="134">
        <f t="shared" si="170"/>
        <v>-225735.07499999998</v>
      </c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>
        <f>-$B$59/$B$26</f>
        <v>627.041875</v>
      </c>
      <c r="AI59" s="134">
        <f t="shared" ref="AI59:CT59" si="232">-$B$59/$B$26</f>
        <v>627.041875</v>
      </c>
      <c r="AJ59" s="134">
        <f t="shared" si="232"/>
        <v>627.041875</v>
      </c>
      <c r="AK59" s="134">
        <f t="shared" si="232"/>
        <v>627.041875</v>
      </c>
      <c r="AL59" s="134">
        <f t="shared" si="232"/>
        <v>627.041875</v>
      </c>
      <c r="AM59" s="134">
        <f t="shared" si="232"/>
        <v>627.041875</v>
      </c>
      <c r="AN59" s="134">
        <f t="shared" si="232"/>
        <v>627.041875</v>
      </c>
      <c r="AO59" s="134">
        <f t="shared" si="232"/>
        <v>627.041875</v>
      </c>
      <c r="AP59" s="134">
        <f t="shared" si="232"/>
        <v>627.041875</v>
      </c>
      <c r="AQ59" s="134">
        <f t="shared" si="232"/>
        <v>627.041875</v>
      </c>
      <c r="AR59" s="134">
        <f t="shared" si="232"/>
        <v>627.041875</v>
      </c>
      <c r="AS59" s="134">
        <f t="shared" si="232"/>
        <v>627.041875</v>
      </c>
      <c r="AT59" s="134">
        <f t="shared" si="232"/>
        <v>627.041875</v>
      </c>
      <c r="AU59" s="134">
        <f t="shared" si="232"/>
        <v>627.041875</v>
      </c>
      <c r="AV59" s="134">
        <f t="shared" si="232"/>
        <v>627.041875</v>
      </c>
      <c r="AW59" s="134">
        <f t="shared" si="232"/>
        <v>627.041875</v>
      </c>
      <c r="AX59" s="134">
        <f t="shared" si="232"/>
        <v>627.041875</v>
      </c>
      <c r="AY59" s="134">
        <f t="shared" si="232"/>
        <v>627.041875</v>
      </c>
      <c r="AZ59" s="134">
        <f t="shared" si="232"/>
        <v>627.041875</v>
      </c>
      <c r="BA59" s="134">
        <f t="shared" si="232"/>
        <v>627.041875</v>
      </c>
      <c r="BB59" s="134">
        <f t="shared" si="232"/>
        <v>627.041875</v>
      </c>
      <c r="BC59" s="134">
        <f t="shared" si="232"/>
        <v>627.041875</v>
      </c>
      <c r="BD59" s="134">
        <f t="shared" si="232"/>
        <v>627.041875</v>
      </c>
      <c r="BE59" s="134">
        <f t="shared" si="232"/>
        <v>627.041875</v>
      </c>
      <c r="BF59" s="134">
        <f t="shared" si="232"/>
        <v>627.041875</v>
      </c>
      <c r="BG59" s="134">
        <f t="shared" si="232"/>
        <v>627.041875</v>
      </c>
      <c r="BH59" s="134">
        <f t="shared" si="232"/>
        <v>627.041875</v>
      </c>
      <c r="BI59" s="134">
        <f t="shared" si="232"/>
        <v>627.041875</v>
      </c>
      <c r="BJ59" s="134">
        <f t="shared" si="232"/>
        <v>627.041875</v>
      </c>
      <c r="BK59" s="134">
        <f t="shared" si="232"/>
        <v>627.041875</v>
      </c>
      <c r="BL59" s="134">
        <f t="shared" si="232"/>
        <v>627.041875</v>
      </c>
      <c r="BM59" s="134">
        <f t="shared" si="232"/>
        <v>627.041875</v>
      </c>
      <c r="BN59" s="134">
        <f t="shared" si="232"/>
        <v>627.041875</v>
      </c>
      <c r="BO59" s="134">
        <f t="shared" si="232"/>
        <v>627.041875</v>
      </c>
      <c r="BP59" s="134">
        <f t="shared" si="232"/>
        <v>627.041875</v>
      </c>
      <c r="BQ59" s="134">
        <f t="shared" si="232"/>
        <v>627.041875</v>
      </c>
      <c r="BR59" s="134">
        <f t="shared" si="232"/>
        <v>627.041875</v>
      </c>
      <c r="BS59" s="134">
        <f t="shared" si="232"/>
        <v>627.041875</v>
      </c>
      <c r="BT59" s="134">
        <f t="shared" si="232"/>
        <v>627.041875</v>
      </c>
      <c r="BU59" s="134">
        <f t="shared" si="232"/>
        <v>627.041875</v>
      </c>
      <c r="BV59" s="134">
        <f t="shared" si="232"/>
        <v>627.041875</v>
      </c>
      <c r="BW59" s="134">
        <f t="shared" si="232"/>
        <v>627.041875</v>
      </c>
      <c r="BX59" s="134">
        <f t="shared" si="232"/>
        <v>627.041875</v>
      </c>
      <c r="BY59" s="134">
        <f t="shared" si="232"/>
        <v>627.041875</v>
      </c>
      <c r="BZ59" s="134">
        <f t="shared" si="232"/>
        <v>627.041875</v>
      </c>
      <c r="CA59" s="134">
        <f t="shared" si="232"/>
        <v>627.041875</v>
      </c>
      <c r="CB59" s="134">
        <f t="shared" si="232"/>
        <v>627.041875</v>
      </c>
      <c r="CC59" s="134">
        <f t="shared" si="232"/>
        <v>627.041875</v>
      </c>
      <c r="CD59" s="134">
        <f t="shared" si="232"/>
        <v>627.041875</v>
      </c>
      <c r="CE59" s="134">
        <f t="shared" si="232"/>
        <v>627.041875</v>
      </c>
      <c r="CF59" s="134">
        <f t="shared" si="232"/>
        <v>627.041875</v>
      </c>
      <c r="CG59" s="134">
        <f t="shared" si="232"/>
        <v>627.041875</v>
      </c>
      <c r="CH59" s="134">
        <f t="shared" si="232"/>
        <v>627.041875</v>
      </c>
      <c r="CI59" s="134">
        <f t="shared" si="232"/>
        <v>627.041875</v>
      </c>
      <c r="CJ59" s="134">
        <f t="shared" si="232"/>
        <v>627.041875</v>
      </c>
      <c r="CK59" s="134">
        <f t="shared" si="232"/>
        <v>627.041875</v>
      </c>
      <c r="CL59" s="134">
        <f t="shared" si="232"/>
        <v>627.041875</v>
      </c>
      <c r="CM59" s="134">
        <f t="shared" si="232"/>
        <v>627.041875</v>
      </c>
      <c r="CN59" s="134">
        <f t="shared" si="232"/>
        <v>627.041875</v>
      </c>
      <c r="CO59" s="134">
        <f t="shared" si="232"/>
        <v>627.041875</v>
      </c>
      <c r="CP59" s="134">
        <f t="shared" si="232"/>
        <v>627.041875</v>
      </c>
      <c r="CQ59" s="134">
        <f t="shared" si="232"/>
        <v>627.041875</v>
      </c>
      <c r="CR59" s="134">
        <f t="shared" si="232"/>
        <v>627.041875</v>
      </c>
      <c r="CS59" s="134">
        <f t="shared" si="232"/>
        <v>627.041875</v>
      </c>
      <c r="CT59" s="134">
        <f t="shared" si="232"/>
        <v>627.041875</v>
      </c>
      <c r="CU59" s="134">
        <f t="shared" ref="CU59" si="233">-$B$59/$B$26</f>
        <v>627.041875</v>
      </c>
      <c r="CV59" s="138">
        <f t="shared" si="173"/>
        <v>41384.76375000002</v>
      </c>
      <c r="CW59" s="133">
        <f t="shared" si="168"/>
        <v>-184350.31124999997</v>
      </c>
    </row>
    <row r="60" spans="1:101">
      <c r="A60" s="135">
        <f t="shared" si="169"/>
        <v>43343</v>
      </c>
      <c r="B60" s="134">
        <f t="shared" si="170"/>
        <v>-791938.21500000078</v>
      </c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>
        <f>-$B$60/$B$26</f>
        <v>2199.8283750000023</v>
      </c>
      <c r="AJ60" s="134">
        <f t="shared" ref="AJ60:CU60" si="234">-$B$60/$B$26</f>
        <v>2199.8283750000023</v>
      </c>
      <c r="AK60" s="134">
        <f t="shared" si="234"/>
        <v>2199.8283750000023</v>
      </c>
      <c r="AL60" s="134">
        <f t="shared" si="234"/>
        <v>2199.8283750000023</v>
      </c>
      <c r="AM60" s="134">
        <f t="shared" si="234"/>
        <v>2199.8283750000023</v>
      </c>
      <c r="AN60" s="134">
        <f t="shared" si="234"/>
        <v>2199.8283750000023</v>
      </c>
      <c r="AO60" s="134">
        <f t="shared" si="234"/>
        <v>2199.8283750000023</v>
      </c>
      <c r="AP60" s="134">
        <f t="shared" si="234"/>
        <v>2199.8283750000023</v>
      </c>
      <c r="AQ60" s="134">
        <f t="shared" si="234"/>
        <v>2199.8283750000023</v>
      </c>
      <c r="AR60" s="134">
        <f t="shared" si="234"/>
        <v>2199.8283750000023</v>
      </c>
      <c r="AS60" s="134">
        <f t="shared" si="234"/>
        <v>2199.8283750000023</v>
      </c>
      <c r="AT60" s="134">
        <f t="shared" si="234"/>
        <v>2199.8283750000023</v>
      </c>
      <c r="AU60" s="134">
        <f t="shared" si="234"/>
        <v>2199.8283750000023</v>
      </c>
      <c r="AV60" s="134">
        <f t="shared" si="234"/>
        <v>2199.8283750000023</v>
      </c>
      <c r="AW60" s="134">
        <f t="shared" si="234"/>
        <v>2199.8283750000023</v>
      </c>
      <c r="AX60" s="134">
        <f t="shared" si="234"/>
        <v>2199.8283750000023</v>
      </c>
      <c r="AY60" s="134">
        <f t="shared" si="234"/>
        <v>2199.8283750000023</v>
      </c>
      <c r="AZ60" s="134">
        <f t="shared" si="234"/>
        <v>2199.8283750000023</v>
      </c>
      <c r="BA60" s="134">
        <f t="shared" si="234"/>
        <v>2199.8283750000023</v>
      </c>
      <c r="BB60" s="134">
        <f t="shared" si="234"/>
        <v>2199.8283750000023</v>
      </c>
      <c r="BC60" s="134">
        <f t="shared" si="234"/>
        <v>2199.8283750000023</v>
      </c>
      <c r="BD60" s="134">
        <f t="shared" si="234"/>
        <v>2199.8283750000023</v>
      </c>
      <c r="BE60" s="134">
        <f t="shared" si="234"/>
        <v>2199.8283750000023</v>
      </c>
      <c r="BF60" s="134">
        <f t="shared" si="234"/>
        <v>2199.8283750000023</v>
      </c>
      <c r="BG60" s="134">
        <f t="shared" si="234"/>
        <v>2199.8283750000023</v>
      </c>
      <c r="BH60" s="134">
        <f t="shared" si="234"/>
        <v>2199.8283750000023</v>
      </c>
      <c r="BI60" s="134">
        <f t="shared" si="234"/>
        <v>2199.8283750000023</v>
      </c>
      <c r="BJ60" s="134">
        <f t="shared" si="234"/>
        <v>2199.8283750000023</v>
      </c>
      <c r="BK60" s="134">
        <f t="shared" si="234"/>
        <v>2199.8283750000023</v>
      </c>
      <c r="BL60" s="134">
        <f t="shared" si="234"/>
        <v>2199.8283750000023</v>
      </c>
      <c r="BM60" s="134">
        <f t="shared" si="234"/>
        <v>2199.8283750000023</v>
      </c>
      <c r="BN60" s="134">
        <f t="shared" si="234"/>
        <v>2199.8283750000023</v>
      </c>
      <c r="BO60" s="134">
        <f t="shared" si="234"/>
        <v>2199.8283750000023</v>
      </c>
      <c r="BP60" s="134">
        <f t="shared" si="234"/>
        <v>2199.8283750000023</v>
      </c>
      <c r="BQ60" s="134">
        <f t="shared" si="234"/>
        <v>2199.8283750000023</v>
      </c>
      <c r="BR60" s="134">
        <f t="shared" si="234"/>
        <v>2199.8283750000023</v>
      </c>
      <c r="BS60" s="134">
        <f t="shared" si="234"/>
        <v>2199.8283750000023</v>
      </c>
      <c r="BT60" s="134">
        <f t="shared" si="234"/>
        <v>2199.8283750000023</v>
      </c>
      <c r="BU60" s="134">
        <f t="shared" si="234"/>
        <v>2199.8283750000023</v>
      </c>
      <c r="BV60" s="134">
        <f t="shared" si="234"/>
        <v>2199.8283750000023</v>
      </c>
      <c r="BW60" s="134">
        <f t="shared" si="234"/>
        <v>2199.8283750000023</v>
      </c>
      <c r="BX60" s="134">
        <f t="shared" si="234"/>
        <v>2199.8283750000023</v>
      </c>
      <c r="BY60" s="134">
        <f t="shared" si="234"/>
        <v>2199.8283750000023</v>
      </c>
      <c r="BZ60" s="134">
        <f t="shared" si="234"/>
        <v>2199.8283750000023</v>
      </c>
      <c r="CA60" s="134">
        <f t="shared" si="234"/>
        <v>2199.8283750000023</v>
      </c>
      <c r="CB60" s="134">
        <f t="shared" si="234"/>
        <v>2199.8283750000023</v>
      </c>
      <c r="CC60" s="134">
        <f t="shared" si="234"/>
        <v>2199.8283750000023</v>
      </c>
      <c r="CD60" s="134">
        <f t="shared" si="234"/>
        <v>2199.8283750000023</v>
      </c>
      <c r="CE60" s="134">
        <f t="shared" si="234"/>
        <v>2199.8283750000023</v>
      </c>
      <c r="CF60" s="134">
        <f t="shared" si="234"/>
        <v>2199.8283750000023</v>
      </c>
      <c r="CG60" s="134">
        <f t="shared" si="234"/>
        <v>2199.8283750000023</v>
      </c>
      <c r="CH60" s="134">
        <f t="shared" si="234"/>
        <v>2199.8283750000023</v>
      </c>
      <c r="CI60" s="134">
        <f t="shared" si="234"/>
        <v>2199.8283750000023</v>
      </c>
      <c r="CJ60" s="134">
        <f t="shared" si="234"/>
        <v>2199.8283750000023</v>
      </c>
      <c r="CK60" s="134">
        <f t="shared" si="234"/>
        <v>2199.8283750000023</v>
      </c>
      <c r="CL60" s="134">
        <f t="shared" si="234"/>
        <v>2199.8283750000023</v>
      </c>
      <c r="CM60" s="134">
        <f t="shared" si="234"/>
        <v>2199.8283750000023</v>
      </c>
      <c r="CN60" s="134">
        <f t="shared" si="234"/>
        <v>2199.8283750000023</v>
      </c>
      <c r="CO60" s="134">
        <f t="shared" si="234"/>
        <v>2199.8283750000023</v>
      </c>
      <c r="CP60" s="134">
        <f t="shared" si="234"/>
        <v>2199.8283750000023</v>
      </c>
      <c r="CQ60" s="134">
        <f t="shared" si="234"/>
        <v>2199.8283750000023</v>
      </c>
      <c r="CR60" s="134">
        <f t="shared" si="234"/>
        <v>2199.8283750000023</v>
      </c>
      <c r="CS60" s="134">
        <f t="shared" si="234"/>
        <v>2199.8283750000023</v>
      </c>
      <c r="CT60" s="134">
        <f t="shared" si="234"/>
        <v>2199.8283750000023</v>
      </c>
      <c r="CU60" s="134">
        <f t="shared" si="234"/>
        <v>2199.8283750000023</v>
      </c>
      <c r="CV60" s="138">
        <f t="shared" si="173"/>
        <v>142988.84437500007</v>
      </c>
      <c r="CW60" s="133">
        <f t="shared" ref="CW60:CW88" si="235">+B60+CV60</f>
        <v>-648949.37062500068</v>
      </c>
    </row>
    <row r="61" spans="1:101">
      <c r="A61" s="135">
        <f t="shared" si="169"/>
        <v>43373</v>
      </c>
      <c r="B61" s="134">
        <f t="shared" ref="B61:B89" si="236">+HLOOKUP(A61,$C$19:$CV$23,3,FALSE)</f>
        <v>-247105.59899999833</v>
      </c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>
        <f>-$B$61/$B$26</f>
        <v>686.40444166666202</v>
      </c>
      <c r="AK61" s="134">
        <f t="shared" ref="AK61:CU61" si="237">-$B$61/$B$26</f>
        <v>686.40444166666202</v>
      </c>
      <c r="AL61" s="134">
        <f t="shared" si="237"/>
        <v>686.40444166666202</v>
      </c>
      <c r="AM61" s="134">
        <f t="shared" si="237"/>
        <v>686.40444166666202</v>
      </c>
      <c r="AN61" s="134">
        <f t="shared" si="237"/>
        <v>686.40444166666202</v>
      </c>
      <c r="AO61" s="134">
        <f t="shared" si="237"/>
        <v>686.40444166666202</v>
      </c>
      <c r="AP61" s="134">
        <f t="shared" si="237"/>
        <v>686.40444166666202</v>
      </c>
      <c r="AQ61" s="134">
        <f t="shared" si="237"/>
        <v>686.40444166666202</v>
      </c>
      <c r="AR61" s="134">
        <f t="shared" si="237"/>
        <v>686.40444166666202</v>
      </c>
      <c r="AS61" s="134">
        <f t="shared" si="237"/>
        <v>686.40444166666202</v>
      </c>
      <c r="AT61" s="134">
        <f t="shared" si="237"/>
        <v>686.40444166666202</v>
      </c>
      <c r="AU61" s="134">
        <f t="shared" si="237"/>
        <v>686.40444166666202</v>
      </c>
      <c r="AV61" s="134">
        <f t="shared" si="237"/>
        <v>686.40444166666202</v>
      </c>
      <c r="AW61" s="134">
        <f t="shared" si="237"/>
        <v>686.40444166666202</v>
      </c>
      <c r="AX61" s="134">
        <f t="shared" si="237"/>
        <v>686.40444166666202</v>
      </c>
      <c r="AY61" s="134">
        <f t="shared" si="237"/>
        <v>686.40444166666202</v>
      </c>
      <c r="AZ61" s="134">
        <f t="shared" si="237"/>
        <v>686.40444166666202</v>
      </c>
      <c r="BA61" s="134">
        <f t="shared" si="237"/>
        <v>686.40444166666202</v>
      </c>
      <c r="BB61" s="134">
        <f t="shared" si="237"/>
        <v>686.40444166666202</v>
      </c>
      <c r="BC61" s="134">
        <f t="shared" si="237"/>
        <v>686.40444166666202</v>
      </c>
      <c r="BD61" s="134">
        <f t="shared" si="237"/>
        <v>686.40444166666202</v>
      </c>
      <c r="BE61" s="134">
        <f t="shared" si="237"/>
        <v>686.40444166666202</v>
      </c>
      <c r="BF61" s="134">
        <f t="shared" si="237"/>
        <v>686.40444166666202</v>
      </c>
      <c r="BG61" s="134">
        <f t="shared" si="237"/>
        <v>686.40444166666202</v>
      </c>
      <c r="BH61" s="134">
        <f t="shared" si="237"/>
        <v>686.40444166666202</v>
      </c>
      <c r="BI61" s="134">
        <f t="shared" si="237"/>
        <v>686.40444166666202</v>
      </c>
      <c r="BJ61" s="134">
        <f t="shared" si="237"/>
        <v>686.40444166666202</v>
      </c>
      <c r="BK61" s="134">
        <f t="shared" si="237"/>
        <v>686.40444166666202</v>
      </c>
      <c r="BL61" s="134">
        <f t="shared" si="237"/>
        <v>686.40444166666202</v>
      </c>
      <c r="BM61" s="134">
        <f t="shared" si="237"/>
        <v>686.40444166666202</v>
      </c>
      <c r="BN61" s="134">
        <f t="shared" si="237"/>
        <v>686.40444166666202</v>
      </c>
      <c r="BO61" s="134">
        <f t="shared" si="237"/>
        <v>686.40444166666202</v>
      </c>
      <c r="BP61" s="134">
        <f t="shared" si="237"/>
        <v>686.40444166666202</v>
      </c>
      <c r="BQ61" s="134">
        <f t="shared" si="237"/>
        <v>686.40444166666202</v>
      </c>
      <c r="BR61" s="134">
        <f t="shared" si="237"/>
        <v>686.40444166666202</v>
      </c>
      <c r="BS61" s="134">
        <f t="shared" si="237"/>
        <v>686.40444166666202</v>
      </c>
      <c r="BT61" s="134">
        <f t="shared" si="237"/>
        <v>686.40444166666202</v>
      </c>
      <c r="BU61" s="134">
        <f t="shared" si="237"/>
        <v>686.40444166666202</v>
      </c>
      <c r="BV61" s="134">
        <f t="shared" si="237"/>
        <v>686.40444166666202</v>
      </c>
      <c r="BW61" s="134">
        <f t="shared" si="237"/>
        <v>686.40444166666202</v>
      </c>
      <c r="BX61" s="134">
        <f t="shared" si="237"/>
        <v>686.40444166666202</v>
      </c>
      <c r="BY61" s="134">
        <f t="shared" si="237"/>
        <v>686.40444166666202</v>
      </c>
      <c r="BZ61" s="134">
        <f t="shared" si="237"/>
        <v>686.40444166666202</v>
      </c>
      <c r="CA61" s="134">
        <f t="shared" si="237"/>
        <v>686.40444166666202</v>
      </c>
      <c r="CB61" s="134">
        <f t="shared" si="237"/>
        <v>686.40444166666202</v>
      </c>
      <c r="CC61" s="134">
        <f t="shared" si="237"/>
        <v>686.40444166666202</v>
      </c>
      <c r="CD61" s="134">
        <f t="shared" si="237"/>
        <v>686.40444166666202</v>
      </c>
      <c r="CE61" s="134">
        <f t="shared" si="237"/>
        <v>686.40444166666202</v>
      </c>
      <c r="CF61" s="134">
        <f t="shared" si="237"/>
        <v>686.40444166666202</v>
      </c>
      <c r="CG61" s="134">
        <f t="shared" si="237"/>
        <v>686.40444166666202</v>
      </c>
      <c r="CH61" s="134">
        <f t="shared" si="237"/>
        <v>686.40444166666202</v>
      </c>
      <c r="CI61" s="134">
        <f t="shared" si="237"/>
        <v>686.40444166666202</v>
      </c>
      <c r="CJ61" s="134">
        <f t="shared" si="237"/>
        <v>686.40444166666202</v>
      </c>
      <c r="CK61" s="134">
        <f t="shared" si="237"/>
        <v>686.40444166666202</v>
      </c>
      <c r="CL61" s="134">
        <f t="shared" si="237"/>
        <v>686.40444166666202</v>
      </c>
      <c r="CM61" s="134">
        <f t="shared" si="237"/>
        <v>686.40444166666202</v>
      </c>
      <c r="CN61" s="134">
        <f t="shared" si="237"/>
        <v>686.40444166666202</v>
      </c>
      <c r="CO61" s="134">
        <f t="shared" si="237"/>
        <v>686.40444166666202</v>
      </c>
      <c r="CP61" s="134">
        <f t="shared" si="237"/>
        <v>686.40444166666202</v>
      </c>
      <c r="CQ61" s="134">
        <f t="shared" si="237"/>
        <v>686.40444166666202</v>
      </c>
      <c r="CR61" s="134">
        <f t="shared" si="237"/>
        <v>686.40444166666202</v>
      </c>
      <c r="CS61" s="134">
        <f t="shared" si="237"/>
        <v>686.40444166666202</v>
      </c>
      <c r="CT61" s="134">
        <f t="shared" si="237"/>
        <v>686.40444166666202</v>
      </c>
      <c r="CU61" s="134">
        <f t="shared" si="237"/>
        <v>686.40444166666202</v>
      </c>
      <c r="CV61" s="138">
        <f t="shared" si="173"/>
        <v>43929.884266666311</v>
      </c>
      <c r="CW61" s="133">
        <f t="shared" si="235"/>
        <v>-203175.71473333202</v>
      </c>
    </row>
    <row r="62" spans="1:101">
      <c r="A62" s="135">
        <f t="shared" si="169"/>
        <v>43404</v>
      </c>
      <c r="B62" s="134">
        <f t="shared" si="236"/>
        <v>-423739.26900000015</v>
      </c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>
        <f>-$B$62/$B$26</f>
        <v>1177.0535250000005</v>
      </c>
      <c r="AL62" s="134">
        <f t="shared" ref="AL62:CU62" si="238">-$B$62/$B$26</f>
        <v>1177.0535250000005</v>
      </c>
      <c r="AM62" s="134">
        <f t="shared" si="238"/>
        <v>1177.0535250000005</v>
      </c>
      <c r="AN62" s="134">
        <f t="shared" si="238"/>
        <v>1177.0535250000005</v>
      </c>
      <c r="AO62" s="134">
        <f t="shared" si="238"/>
        <v>1177.0535250000005</v>
      </c>
      <c r="AP62" s="134">
        <f t="shared" si="238"/>
        <v>1177.0535250000005</v>
      </c>
      <c r="AQ62" s="134">
        <f t="shared" si="238"/>
        <v>1177.0535250000005</v>
      </c>
      <c r="AR62" s="134">
        <f t="shared" si="238"/>
        <v>1177.0535250000005</v>
      </c>
      <c r="AS62" s="134">
        <f t="shared" si="238"/>
        <v>1177.0535250000005</v>
      </c>
      <c r="AT62" s="134">
        <f t="shared" si="238"/>
        <v>1177.0535250000005</v>
      </c>
      <c r="AU62" s="134">
        <f t="shared" si="238"/>
        <v>1177.0535250000005</v>
      </c>
      <c r="AV62" s="134">
        <f t="shared" si="238"/>
        <v>1177.0535250000005</v>
      </c>
      <c r="AW62" s="134">
        <f t="shared" si="238"/>
        <v>1177.0535250000005</v>
      </c>
      <c r="AX62" s="134">
        <f t="shared" si="238"/>
        <v>1177.0535250000005</v>
      </c>
      <c r="AY62" s="134">
        <f t="shared" si="238"/>
        <v>1177.0535250000005</v>
      </c>
      <c r="AZ62" s="134">
        <f t="shared" si="238"/>
        <v>1177.0535250000005</v>
      </c>
      <c r="BA62" s="134">
        <f t="shared" si="238"/>
        <v>1177.0535250000005</v>
      </c>
      <c r="BB62" s="134">
        <f t="shared" si="238"/>
        <v>1177.0535250000005</v>
      </c>
      <c r="BC62" s="134">
        <f t="shared" si="238"/>
        <v>1177.0535250000005</v>
      </c>
      <c r="BD62" s="134">
        <f t="shared" si="238"/>
        <v>1177.0535250000005</v>
      </c>
      <c r="BE62" s="134">
        <f t="shared" si="238"/>
        <v>1177.0535250000005</v>
      </c>
      <c r="BF62" s="134">
        <f t="shared" si="238"/>
        <v>1177.0535250000005</v>
      </c>
      <c r="BG62" s="134">
        <f t="shared" si="238"/>
        <v>1177.0535250000005</v>
      </c>
      <c r="BH62" s="134">
        <f t="shared" si="238"/>
        <v>1177.0535250000005</v>
      </c>
      <c r="BI62" s="134">
        <f t="shared" si="238"/>
        <v>1177.0535250000005</v>
      </c>
      <c r="BJ62" s="134">
        <f t="shared" si="238"/>
        <v>1177.0535250000005</v>
      </c>
      <c r="BK62" s="134">
        <f t="shared" si="238"/>
        <v>1177.0535250000005</v>
      </c>
      <c r="BL62" s="134">
        <f t="shared" si="238"/>
        <v>1177.0535250000005</v>
      </c>
      <c r="BM62" s="134">
        <f t="shared" si="238"/>
        <v>1177.0535250000005</v>
      </c>
      <c r="BN62" s="134">
        <f t="shared" si="238"/>
        <v>1177.0535250000005</v>
      </c>
      <c r="BO62" s="134">
        <f t="shared" si="238"/>
        <v>1177.0535250000005</v>
      </c>
      <c r="BP62" s="134">
        <f t="shared" si="238"/>
        <v>1177.0535250000005</v>
      </c>
      <c r="BQ62" s="134">
        <f t="shared" si="238"/>
        <v>1177.0535250000005</v>
      </c>
      <c r="BR62" s="134">
        <f t="shared" si="238"/>
        <v>1177.0535250000005</v>
      </c>
      <c r="BS62" s="134">
        <f t="shared" si="238"/>
        <v>1177.0535250000005</v>
      </c>
      <c r="BT62" s="134">
        <f t="shared" si="238"/>
        <v>1177.0535250000005</v>
      </c>
      <c r="BU62" s="134">
        <f t="shared" si="238"/>
        <v>1177.0535250000005</v>
      </c>
      <c r="BV62" s="134">
        <f t="shared" si="238"/>
        <v>1177.0535250000005</v>
      </c>
      <c r="BW62" s="134">
        <f t="shared" si="238"/>
        <v>1177.0535250000005</v>
      </c>
      <c r="BX62" s="134">
        <f t="shared" si="238"/>
        <v>1177.0535250000005</v>
      </c>
      <c r="BY62" s="134">
        <f t="shared" si="238"/>
        <v>1177.0535250000005</v>
      </c>
      <c r="BZ62" s="134">
        <f t="shared" si="238"/>
        <v>1177.0535250000005</v>
      </c>
      <c r="CA62" s="134">
        <f t="shared" si="238"/>
        <v>1177.0535250000005</v>
      </c>
      <c r="CB62" s="134">
        <f t="shared" si="238"/>
        <v>1177.0535250000005</v>
      </c>
      <c r="CC62" s="134">
        <f t="shared" si="238"/>
        <v>1177.0535250000005</v>
      </c>
      <c r="CD62" s="134">
        <f t="shared" si="238"/>
        <v>1177.0535250000005</v>
      </c>
      <c r="CE62" s="134">
        <f t="shared" si="238"/>
        <v>1177.0535250000005</v>
      </c>
      <c r="CF62" s="134">
        <f t="shared" si="238"/>
        <v>1177.0535250000005</v>
      </c>
      <c r="CG62" s="134">
        <f t="shared" si="238"/>
        <v>1177.0535250000005</v>
      </c>
      <c r="CH62" s="134">
        <f t="shared" si="238"/>
        <v>1177.0535250000005</v>
      </c>
      <c r="CI62" s="134">
        <f t="shared" si="238"/>
        <v>1177.0535250000005</v>
      </c>
      <c r="CJ62" s="134">
        <f t="shared" si="238"/>
        <v>1177.0535250000005</v>
      </c>
      <c r="CK62" s="134">
        <f t="shared" si="238"/>
        <v>1177.0535250000005</v>
      </c>
      <c r="CL62" s="134">
        <f t="shared" si="238"/>
        <v>1177.0535250000005</v>
      </c>
      <c r="CM62" s="134">
        <f t="shared" si="238"/>
        <v>1177.0535250000005</v>
      </c>
      <c r="CN62" s="134">
        <f t="shared" si="238"/>
        <v>1177.0535250000005</v>
      </c>
      <c r="CO62" s="134">
        <f t="shared" si="238"/>
        <v>1177.0535250000005</v>
      </c>
      <c r="CP62" s="134">
        <f t="shared" si="238"/>
        <v>1177.0535250000005</v>
      </c>
      <c r="CQ62" s="134">
        <f t="shared" si="238"/>
        <v>1177.0535250000005</v>
      </c>
      <c r="CR62" s="134">
        <f t="shared" si="238"/>
        <v>1177.0535250000005</v>
      </c>
      <c r="CS62" s="134">
        <f t="shared" si="238"/>
        <v>1177.0535250000005</v>
      </c>
      <c r="CT62" s="134">
        <f t="shared" si="238"/>
        <v>1177.0535250000005</v>
      </c>
      <c r="CU62" s="134">
        <f t="shared" si="238"/>
        <v>1177.0535250000005</v>
      </c>
      <c r="CV62" s="138">
        <f t="shared" si="173"/>
        <v>74154.37207500005</v>
      </c>
      <c r="CW62" s="133">
        <f t="shared" si="235"/>
        <v>-349584.89692500012</v>
      </c>
    </row>
    <row r="63" spans="1:101">
      <c r="A63" s="135">
        <f t="shared" si="169"/>
        <v>43434</v>
      </c>
      <c r="B63" s="134">
        <f t="shared" si="236"/>
        <v>-182702.01000000033</v>
      </c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>
        <f>-$B$63/$B$26</f>
        <v>507.50558333333424</v>
      </c>
      <c r="AM63" s="134">
        <f>-$B$63/$B$26</f>
        <v>507.50558333333424</v>
      </c>
      <c r="AN63" s="134">
        <f t="shared" ref="AN63:CU63" si="239">-$B$63/$B$26</f>
        <v>507.50558333333424</v>
      </c>
      <c r="AO63" s="134">
        <f t="shared" si="239"/>
        <v>507.50558333333424</v>
      </c>
      <c r="AP63" s="134">
        <f t="shared" si="239"/>
        <v>507.50558333333424</v>
      </c>
      <c r="AQ63" s="134">
        <f t="shared" si="239"/>
        <v>507.50558333333424</v>
      </c>
      <c r="AR63" s="134">
        <f t="shared" si="239"/>
        <v>507.50558333333424</v>
      </c>
      <c r="AS63" s="134">
        <f t="shared" si="239"/>
        <v>507.50558333333424</v>
      </c>
      <c r="AT63" s="134">
        <f t="shared" si="239"/>
        <v>507.50558333333424</v>
      </c>
      <c r="AU63" s="134">
        <f t="shared" si="239"/>
        <v>507.50558333333424</v>
      </c>
      <c r="AV63" s="134">
        <f t="shared" si="239"/>
        <v>507.50558333333424</v>
      </c>
      <c r="AW63" s="134">
        <f t="shared" si="239"/>
        <v>507.50558333333424</v>
      </c>
      <c r="AX63" s="134">
        <f t="shared" si="239"/>
        <v>507.50558333333424</v>
      </c>
      <c r="AY63" s="134">
        <f t="shared" si="239"/>
        <v>507.50558333333424</v>
      </c>
      <c r="AZ63" s="134">
        <f t="shared" si="239"/>
        <v>507.50558333333424</v>
      </c>
      <c r="BA63" s="134">
        <f t="shared" si="239"/>
        <v>507.50558333333424</v>
      </c>
      <c r="BB63" s="134">
        <f t="shared" si="239"/>
        <v>507.50558333333424</v>
      </c>
      <c r="BC63" s="134">
        <f t="shared" si="239"/>
        <v>507.50558333333424</v>
      </c>
      <c r="BD63" s="134">
        <f t="shared" si="239"/>
        <v>507.50558333333424</v>
      </c>
      <c r="BE63" s="134">
        <f t="shared" si="239"/>
        <v>507.50558333333424</v>
      </c>
      <c r="BF63" s="134">
        <f t="shared" si="239"/>
        <v>507.50558333333424</v>
      </c>
      <c r="BG63" s="134">
        <f t="shared" si="239"/>
        <v>507.50558333333424</v>
      </c>
      <c r="BH63" s="134">
        <f t="shared" si="239"/>
        <v>507.50558333333424</v>
      </c>
      <c r="BI63" s="134">
        <f t="shared" si="239"/>
        <v>507.50558333333424</v>
      </c>
      <c r="BJ63" s="134">
        <f t="shared" si="239"/>
        <v>507.50558333333424</v>
      </c>
      <c r="BK63" s="134">
        <f t="shared" si="239"/>
        <v>507.50558333333424</v>
      </c>
      <c r="BL63" s="134">
        <f t="shared" si="239"/>
        <v>507.50558333333424</v>
      </c>
      <c r="BM63" s="134">
        <f t="shared" si="239"/>
        <v>507.50558333333424</v>
      </c>
      <c r="BN63" s="134">
        <f t="shared" si="239"/>
        <v>507.50558333333424</v>
      </c>
      <c r="BO63" s="134">
        <f t="shared" si="239"/>
        <v>507.50558333333424</v>
      </c>
      <c r="BP63" s="134">
        <f t="shared" si="239"/>
        <v>507.50558333333424</v>
      </c>
      <c r="BQ63" s="134">
        <f t="shared" si="239"/>
        <v>507.50558333333424</v>
      </c>
      <c r="BR63" s="134">
        <f t="shared" si="239"/>
        <v>507.50558333333424</v>
      </c>
      <c r="BS63" s="134">
        <f t="shared" si="239"/>
        <v>507.50558333333424</v>
      </c>
      <c r="BT63" s="134">
        <f t="shared" si="239"/>
        <v>507.50558333333424</v>
      </c>
      <c r="BU63" s="134">
        <f t="shared" si="239"/>
        <v>507.50558333333424</v>
      </c>
      <c r="BV63" s="134">
        <f t="shared" si="239"/>
        <v>507.50558333333424</v>
      </c>
      <c r="BW63" s="134">
        <f t="shared" si="239"/>
        <v>507.50558333333424</v>
      </c>
      <c r="BX63" s="134">
        <f t="shared" si="239"/>
        <v>507.50558333333424</v>
      </c>
      <c r="BY63" s="134">
        <f t="shared" si="239"/>
        <v>507.50558333333424</v>
      </c>
      <c r="BZ63" s="134">
        <f t="shared" si="239"/>
        <v>507.50558333333424</v>
      </c>
      <c r="CA63" s="134">
        <f t="shared" si="239"/>
        <v>507.50558333333424</v>
      </c>
      <c r="CB63" s="134">
        <f t="shared" si="239"/>
        <v>507.50558333333424</v>
      </c>
      <c r="CC63" s="134">
        <f t="shared" si="239"/>
        <v>507.50558333333424</v>
      </c>
      <c r="CD63" s="134">
        <f t="shared" si="239"/>
        <v>507.50558333333424</v>
      </c>
      <c r="CE63" s="134">
        <f t="shared" si="239"/>
        <v>507.50558333333424</v>
      </c>
      <c r="CF63" s="134">
        <f t="shared" si="239"/>
        <v>507.50558333333424</v>
      </c>
      <c r="CG63" s="134">
        <f t="shared" si="239"/>
        <v>507.50558333333424</v>
      </c>
      <c r="CH63" s="134">
        <f t="shared" si="239"/>
        <v>507.50558333333424</v>
      </c>
      <c r="CI63" s="134">
        <f t="shared" si="239"/>
        <v>507.50558333333424</v>
      </c>
      <c r="CJ63" s="134">
        <f t="shared" si="239"/>
        <v>507.50558333333424</v>
      </c>
      <c r="CK63" s="134">
        <f t="shared" si="239"/>
        <v>507.50558333333424</v>
      </c>
      <c r="CL63" s="134">
        <f t="shared" si="239"/>
        <v>507.50558333333424</v>
      </c>
      <c r="CM63" s="134">
        <f t="shared" si="239"/>
        <v>507.50558333333424</v>
      </c>
      <c r="CN63" s="134">
        <f t="shared" si="239"/>
        <v>507.50558333333424</v>
      </c>
      <c r="CO63" s="134">
        <f t="shared" si="239"/>
        <v>507.50558333333424</v>
      </c>
      <c r="CP63" s="134">
        <f t="shared" si="239"/>
        <v>507.50558333333424</v>
      </c>
      <c r="CQ63" s="134">
        <f t="shared" si="239"/>
        <v>507.50558333333424</v>
      </c>
      <c r="CR63" s="134">
        <f t="shared" si="239"/>
        <v>507.50558333333424</v>
      </c>
      <c r="CS63" s="134">
        <f t="shared" si="239"/>
        <v>507.50558333333424</v>
      </c>
      <c r="CT63" s="134">
        <f t="shared" si="239"/>
        <v>507.50558333333424</v>
      </c>
      <c r="CU63" s="134">
        <f t="shared" si="239"/>
        <v>507.50558333333424</v>
      </c>
      <c r="CV63" s="138">
        <f t="shared" si="173"/>
        <v>31465.34616666675</v>
      </c>
      <c r="CW63" s="133">
        <f t="shared" si="235"/>
        <v>-151236.66383333359</v>
      </c>
    </row>
    <row r="64" spans="1:101">
      <c r="A64" s="135">
        <f t="shared" si="169"/>
        <v>43465</v>
      </c>
      <c r="B64" s="134">
        <f t="shared" si="236"/>
        <v>-501813.67800000048</v>
      </c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>
        <f>-$B$64/$B$26</f>
        <v>1393.9268833333347</v>
      </c>
      <c r="AN64" s="134">
        <f t="shared" ref="AN64:CU64" si="240">-$B$64/$B$26</f>
        <v>1393.9268833333347</v>
      </c>
      <c r="AO64" s="134">
        <f t="shared" si="240"/>
        <v>1393.9268833333347</v>
      </c>
      <c r="AP64" s="134">
        <f t="shared" si="240"/>
        <v>1393.9268833333347</v>
      </c>
      <c r="AQ64" s="134">
        <f t="shared" si="240"/>
        <v>1393.9268833333347</v>
      </c>
      <c r="AR64" s="134">
        <f t="shared" si="240"/>
        <v>1393.9268833333347</v>
      </c>
      <c r="AS64" s="134">
        <f t="shared" si="240"/>
        <v>1393.9268833333347</v>
      </c>
      <c r="AT64" s="134">
        <f t="shared" si="240"/>
        <v>1393.9268833333347</v>
      </c>
      <c r="AU64" s="134">
        <f t="shared" si="240"/>
        <v>1393.9268833333347</v>
      </c>
      <c r="AV64" s="134">
        <f t="shared" si="240"/>
        <v>1393.9268833333347</v>
      </c>
      <c r="AW64" s="134">
        <f t="shared" si="240"/>
        <v>1393.9268833333347</v>
      </c>
      <c r="AX64" s="134">
        <f t="shared" si="240"/>
        <v>1393.9268833333347</v>
      </c>
      <c r="AY64" s="134">
        <f t="shared" si="240"/>
        <v>1393.9268833333347</v>
      </c>
      <c r="AZ64" s="134">
        <f t="shared" si="240"/>
        <v>1393.9268833333347</v>
      </c>
      <c r="BA64" s="134">
        <f t="shared" si="240"/>
        <v>1393.9268833333347</v>
      </c>
      <c r="BB64" s="134">
        <f t="shared" si="240"/>
        <v>1393.9268833333347</v>
      </c>
      <c r="BC64" s="134">
        <f t="shared" si="240"/>
        <v>1393.9268833333347</v>
      </c>
      <c r="BD64" s="134">
        <f t="shared" si="240"/>
        <v>1393.9268833333347</v>
      </c>
      <c r="BE64" s="134">
        <f t="shared" si="240"/>
        <v>1393.9268833333347</v>
      </c>
      <c r="BF64" s="134">
        <f t="shared" si="240"/>
        <v>1393.9268833333347</v>
      </c>
      <c r="BG64" s="134">
        <f t="shared" si="240"/>
        <v>1393.9268833333347</v>
      </c>
      <c r="BH64" s="134">
        <f t="shared" si="240"/>
        <v>1393.9268833333347</v>
      </c>
      <c r="BI64" s="134">
        <f t="shared" si="240"/>
        <v>1393.9268833333347</v>
      </c>
      <c r="BJ64" s="134">
        <f t="shared" si="240"/>
        <v>1393.9268833333347</v>
      </c>
      <c r="BK64" s="134">
        <f t="shared" si="240"/>
        <v>1393.9268833333347</v>
      </c>
      <c r="BL64" s="134">
        <f t="shared" si="240"/>
        <v>1393.9268833333347</v>
      </c>
      <c r="BM64" s="134">
        <f t="shared" si="240"/>
        <v>1393.9268833333347</v>
      </c>
      <c r="BN64" s="134">
        <f t="shared" si="240"/>
        <v>1393.9268833333347</v>
      </c>
      <c r="BO64" s="134">
        <f t="shared" si="240"/>
        <v>1393.9268833333347</v>
      </c>
      <c r="BP64" s="134">
        <f t="shared" si="240"/>
        <v>1393.9268833333347</v>
      </c>
      <c r="BQ64" s="134">
        <f t="shared" si="240"/>
        <v>1393.9268833333347</v>
      </c>
      <c r="BR64" s="134">
        <f t="shared" si="240"/>
        <v>1393.9268833333347</v>
      </c>
      <c r="BS64" s="134">
        <f t="shared" si="240"/>
        <v>1393.9268833333347</v>
      </c>
      <c r="BT64" s="134">
        <f t="shared" si="240"/>
        <v>1393.9268833333347</v>
      </c>
      <c r="BU64" s="134">
        <f t="shared" si="240"/>
        <v>1393.9268833333347</v>
      </c>
      <c r="BV64" s="134">
        <f t="shared" si="240"/>
        <v>1393.9268833333347</v>
      </c>
      <c r="BW64" s="134">
        <f t="shared" si="240"/>
        <v>1393.9268833333347</v>
      </c>
      <c r="BX64" s="134">
        <f t="shared" si="240"/>
        <v>1393.9268833333347</v>
      </c>
      <c r="BY64" s="134">
        <f t="shared" si="240"/>
        <v>1393.9268833333347</v>
      </c>
      <c r="BZ64" s="134">
        <f t="shared" si="240"/>
        <v>1393.9268833333347</v>
      </c>
      <c r="CA64" s="134">
        <f t="shared" si="240"/>
        <v>1393.9268833333347</v>
      </c>
      <c r="CB64" s="134">
        <f t="shared" si="240"/>
        <v>1393.9268833333347</v>
      </c>
      <c r="CC64" s="134">
        <f t="shared" si="240"/>
        <v>1393.9268833333347</v>
      </c>
      <c r="CD64" s="134">
        <f t="shared" si="240"/>
        <v>1393.9268833333347</v>
      </c>
      <c r="CE64" s="134">
        <f t="shared" si="240"/>
        <v>1393.9268833333347</v>
      </c>
      <c r="CF64" s="134">
        <f t="shared" si="240"/>
        <v>1393.9268833333347</v>
      </c>
      <c r="CG64" s="134">
        <f t="shared" si="240"/>
        <v>1393.9268833333347</v>
      </c>
      <c r="CH64" s="134">
        <f t="shared" si="240"/>
        <v>1393.9268833333347</v>
      </c>
      <c r="CI64" s="134">
        <f t="shared" si="240"/>
        <v>1393.9268833333347</v>
      </c>
      <c r="CJ64" s="134">
        <f t="shared" si="240"/>
        <v>1393.9268833333347</v>
      </c>
      <c r="CK64" s="134">
        <f t="shared" si="240"/>
        <v>1393.9268833333347</v>
      </c>
      <c r="CL64" s="134">
        <f t="shared" si="240"/>
        <v>1393.9268833333347</v>
      </c>
      <c r="CM64" s="134">
        <f t="shared" si="240"/>
        <v>1393.9268833333347</v>
      </c>
      <c r="CN64" s="134">
        <f t="shared" si="240"/>
        <v>1393.9268833333347</v>
      </c>
      <c r="CO64" s="134">
        <f t="shared" si="240"/>
        <v>1393.9268833333347</v>
      </c>
      <c r="CP64" s="134">
        <f t="shared" si="240"/>
        <v>1393.9268833333347</v>
      </c>
      <c r="CQ64" s="134">
        <f t="shared" si="240"/>
        <v>1393.9268833333347</v>
      </c>
      <c r="CR64" s="134">
        <f t="shared" si="240"/>
        <v>1393.9268833333347</v>
      </c>
      <c r="CS64" s="134">
        <f t="shared" si="240"/>
        <v>1393.9268833333347</v>
      </c>
      <c r="CT64" s="134">
        <f t="shared" si="240"/>
        <v>1393.9268833333347</v>
      </c>
      <c r="CU64" s="134">
        <f t="shared" si="240"/>
        <v>1393.9268833333347</v>
      </c>
      <c r="CV64" s="138">
        <f t="shared" si="173"/>
        <v>85029.539883333375</v>
      </c>
      <c r="CW64" s="133">
        <f t="shared" si="235"/>
        <v>-416784.13811666711</v>
      </c>
    </row>
    <row r="65" spans="1:101">
      <c r="A65" s="135">
        <f t="shared" si="169"/>
        <v>43496</v>
      </c>
      <c r="B65" s="134">
        <f t="shared" si="236"/>
        <v>-972927.58799999906</v>
      </c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>
        <f>-$B$65/$B$26</f>
        <v>2702.5766333333308</v>
      </c>
      <c r="AO65" s="134">
        <f t="shared" ref="AO65:CU65" si="241">-$B$65/$B$26</f>
        <v>2702.5766333333308</v>
      </c>
      <c r="AP65" s="134">
        <f t="shared" si="241"/>
        <v>2702.5766333333308</v>
      </c>
      <c r="AQ65" s="134">
        <f t="shared" si="241"/>
        <v>2702.5766333333308</v>
      </c>
      <c r="AR65" s="134">
        <f t="shared" si="241"/>
        <v>2702.5766333333308</v>
      </c>
      <c r="AS65" s="134">
        <f t="shared" si="241"/>
        <v>2702.5766333333308</v>
      </c>
      <c r="AT65" s="134">
        <f t="shared" si="241"/>
        <v>2702.5766333333308</v>
      </c>
      <c r="AU65" s="134">
        <f t="shared" si="241"/>
        <v>2702.5766333333308</v>
      </c>
      <c r="AV65" s="134">
        <f t="shared" si="241"/>
        <v>2702.5766333333308</v>
      </c>
      <c r="AW65" s="134">
        <f t="shared" si="241"/>
        <v>2702.5766333333308</v>
      </c>
      <c r="AX65" s="134">
        <f t="shared" si="241"/>
        <v>2702.5766333333308</v>
      </c>
      <c r="AY65" s="134">
        <f t="shared" si="241"/>
        <v>2702.5766333333308</v>
      </c>
      <c r="AZ65" s="134">
        <f t="shared" si="241"/>
        <v>2702.5766333333308</v>
      </c>
      <c r="BA65" s="134">
        <f t="shared" si="241"/>
        <v>2702.5766333333308</v>
      </c>
      <c r="BB65" s="134">
        <f t="shared" si="241"/>
        <v>2702.5766333333308</v>
      </c>
      <c r="BC65" s="134">
        <f t="shared" si="241"/>
        <v>2702.5766333333308</v>
      </c>
      <c r="BD65" s="134">
        <f t="shared" si="241"/>
        <v>2702.5766333333308</v>
      </c>
      <c r="BE65" s="134">
        <f t="shared" si="241"/>
        <v>2702.5766333333308</v>
      </c>
      <c r="BF65" s="134">
        <f t="shared" si="241"/>
        <v>2702.5766333333308</v>
      </c>
      <c r="BG65" s="134">
        <f t="shared" si="241"/>
        <v>2702.5766333333308</v>
      </c>
      <c r="BH65" s="134">
        <f t="shared" si="241"/>
        <v>2702.5766333333308</v>
      </c>
      <c r="BI65" s="134">
        <f t="shared" si="241"/>
        <v>2702.5766333333308</v>
      </c>
      <c r="BJ65" s="134">
        <f t="shared" si="241"/>
        <v>2702.5766333333308</v>
      </c>
      <c r="BK65" s="134">
        <f t="shared" si="241"/>
        <v>2702.5766333333308</v>
      </c>
      <c r="BL65" s="134">
        <f t="shared" si="241"/>
        <v>2702.5766333333308</v>
      </c>
      <c r="BM65" s="134">
        <f t="shared" si="241"/>
        <v>2702.5766333333308</v>
      </c>
      <c r="BN65" s="134">
        <f t="shared" si="241"/>
        <v>2702.5766333333308</v>
      </c>
      <c r="BO65" s="134">
        <f t="shared" si="241"/>
        <v>2702.5766333333308</v>
      </c>
      <c r="BP65" s="134">
        <f t="shared" si="241"/>
        <v>2702.5766333333308</v>
      </c>
      <c r="BQ65" s="134">
        <f t="shared" si="241"/>
        <v>2702.5766333333308</v>
      </c>
      <c r="BR65" s="134">
        <f t="shared" si="241"/>
        <v>2702.5766333333308</v>
      </c>
      <c r="BS65" s="134">
        <f t="shared" si="241"/>
        <v>2702.5766333333308</v>
      </c>
      <c r="BT65" s="134">
        <f t="shared" si="241"/>
        <v>2702.5766333333308</v>
      </c>
      <c r="BU65" s="134">
        <f t="shared" si="241"/>
        <v>2702.5766333333308</v>
      </c>
      <c r="BV65" s="134">
        <f t="shared" si="241"/>
        <v>2702.5766333333308</v>
      </c>
      <c r="BW65" s="134">
        <f t="shared" si="241"/>
        <v>2702.5766333333308</v>
      </c>
      <c r="BX65" s="134">
        <f t="shared" si="241"/>
        <v>2702.5766333333308</v>
      </c>
      <c r="BY65" s="134">
        <f t="shared" si="241"/>
        <v>2702.5766333333308</v>
      </c>
      <c r="BZ65" s="134">
        <f t="shared" si="241"/>
        <v>2702.5766333333308</v>
      </c>
      <c r="CA65" s="134">
        <f t="shared" si="241"/>
        <v>2702.5766333333308</v>
      </c>
      <c r="CB65" s="134">
        <f t="shared" si="241"/>
        <v>2702.5766333333308</v>
      </c>
      <c r="CC65" s="134">
        <f t="shared" si="241"/>
        <v>2702.5766333333308</v>
      </c>
      <c r="CD65" s="134">
        <f t="shared" si="241"/>
        <v>2702.5766333333308</v>
      </c>
      <c r="CE65" s="134">
        <f t="shared" si="241"/>
        <v>2702.5766333333308</v>
      </c>
      <c r="CF65" s="134">
        <f t="shared" si="241"/>
        <v>2702.5766333333308</v>
      </c>
      <c r="CG65" s="134">
        <f t="shared" si="241"/>
        <v>2702.5766333333308</v>
      </c>
      <c r="CH65" s="134">
        <f t="shared" si="241"/>
        <v>2702.5766333333308</v>
      </c>
      <c r="CI65" s="134">
        <f t="shared" si="241"/>
        <v>2702.5766333333308</v>
      </c>
      <c r="CJ65" s="134">
        <f t="shared" si="241"/>
        <v>2702.5766333333308</v>
      </c>
      <c r="CK65" s="134">
        <f t="shared" si="241"/>
        <v>2702.5766333333308</v>
      </c>
      <c r="CL65" s="134">
        <f t="shared" si="241"/>
        <v>2702.5766333333308</v>
      </c>
      <c r="CM65" s="134">
        <f t="shared" si="241"/>
        <v>2702.5766333333308</v>
      </c>
      <c r="CN65" s="134">
        <f t="shared" si="241"/>
        <v>2702.5766333333308</v>
      </c>
      <c r="CO65" s="134">
        <f t="shared" si="241"/>
        <v>2702.5766333333308</v>
      </c>
      <c r="CP65" s="134">
        <f t="shared" si="241"/>
        <v>2702.5766333333308</v>
      </c>
      <c r="CQ65" s="134">
        <f t="shared" si="241"/>
        <v>2702.5766333333308</v>
      </c>
      <c r="CR65" s="134">
        <f t="shared" si="241"/>
        <v>2702.5766333333308</v>
      </c>
      <c r="CS65" s="134">
        <f t="shared" si="241"/>
        <v>2702.5766333333308</v>
      </c>
      <c r="CT65" s="134">
        <f t="shared" si="241"/>
        <v>2702.5766333333308</v>
      </c>
      <c r="CU65" s="134">
        <f t="shared" si="241"/>
        <v>2702.5766333333308</v>
      </c>
      <c r="CV65" s="138">
        <f t="shared" si="173"/>
        <v>162154.598</v>
      </c>
      <c r="CW65" s="133">
        <f t="shared" si="235"/>
        <v>-810772.98999999906</v>
      </c>
    </row>
    <row r="66" spans="1:101">
      <c r="A66" s="135">
        <f t="shared" si="169"/>
        <v>43524</v>
      </c>
      <c r="B66" s="134">
        <f t="shared" si="236"/>
        <v>-12030.117000001295</v>
      </c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>
        <f>-$B$66/$B$26</f>
        <v>33.416991666670263</v>
      </c>
      <c r="AP66" s="134">
        <f t="shared" ref="AP66:CU66" si="242">-$B$66/$B$26</f>
        <v>33.416991666670263</v>
      </c>
      <c r="AQ66" s="134">
        <f t="shared" si="242"/>
        <v>33.416991666670263</v>
      </c>
      <c r="AR66" s="134">
        <f t="shared" si="242"/>
        <v>33.416991666670263</v>
      </c>
      <c r="AS66" s="134">
        <f t="shared" si="242"/>
        <v>33.416991666670263</v>
      </c>
      <c r="AT66" s="134">
        <f t="shared" si="242"/>
        <v>33.416991666670263</v>
      </c>
      <c r="AU66" s="134">
        <f t="shared" si="242"/>
        <v>33.416991666670263</v>
      </c>
      <c r="AV66" s="134">
        <f t="shared" si="242"/>
        <v>33.416991666670263</v>
      </c>
      <c r="AW66" s="134">
        <f t="shared" si="242"/>
        <v>33.416991666670263</v>
      </c>
      <c r="AX66" s="134">
        <f t="shared" si="242"/>
        <v>33.416991666670263</v>
      </c>
      <c r="AY66" s="134">
        <f t="shared" si="242"/>
        <v>33.416991666670263</v>
      </c>
      <c r="AZ66" s="134">
        <f t="shared" si="242"/>
        <v>33.416991666670263</v>
      </c>
      <c r="BA66" s="134">
        <f t="shared" si="242"/>
        <v>33.416991666670263</v>
      </c>
      <c r="BB66" s="134">
        <f t="shared" si="242"/>
        <v>33.416991666670263</v>
      </c>
      <c r="BC66" s="134">
        <f t="shared" si="242"/>
        <v>33.416991666670263</v>
      </c>
      <c r="BD66" s="134">
        <f t="shared" si="242"/>
        <v>33.416991666670263</v>
      </c>
      <c r="BE66" s="134">
        <f t="shared" si="242"/>
        <v>33.416991666670263</v>
      </c>
      <c r="BF66" s="134">
        <f t="shared" si="242"/>
        <v>33.416991666670263</v>
      </c>
      <c r="BG66" s="134">
        <f t="shared" si="242"/>
        <v>33.416991666670263</v>
      </c>
      <c r="BH66" s="134">
        <f t="shared" si="242"/>
        <v>33.416991666670263</v>
      </c>
      <c r="BI66" s="134">
        <f t="shared" si="242"/>
        <v>33.416991666670263</v>
      </c>
      <c r="BJ66" s="134">
        <f t="shared" si="242"/>
        <v>33.416991666670263</v>
      </c>
      <c r="BK66" s="134">
        <f t="shared" si="242"/>
        <v>33.416991666670263</v>
      </c>
      <c r="BL66" s="134">
        <f t="shared" si="242"/>
        <v>33.416991666670263</v>
      </c>
      <c r="BM66" s="134">
        <f t="shared" si="242"/>
        <v>33.416991666670263</v>
      </c>
      <c r="BN66" s="134">
        <f t="shared" si="242"/>
        <v>33.416991666670263</v>
      </c>
      <c r="BO66" s="134">
        <f t="shared" si="242"/>
        <v>33.416991666670263</v>
      </c>
      <c r="BP66" s="134">
        <f t="shared" si="242"/>
        <v>33.416991666670263</v>
      </c>
      <c r="BQ66" s="134">
        <f t="shared" si="242"/>
        <v>33.416991666670263</v>
      </c>
      <c r="BR66" s="134">
        <f t="shared" si="242"/>
        <v>33.416991666670263</v>
      </c>
      <c r="BS66" s="134">
        <f t="shared" si="242"/>
        <v>33.416991666670263</v>
      </c>
      <c r="BT66" s="134">
        <f t="shared" si="242"/>
        <v>33.416991666670263</v>
      </c>
      <c r="BU66" s="134">
        <f t="shared" si="242"/>
        <v>33.416991666670263</v>
      </c>
      <c r="BV66" s="134">
        <f t="shared" si="242"/>
        <v>33.416991666670263</v>
      </c>
      <c r="BW66" s="134">
        <f t="shared" si="242"/>
        <v>33.416991666670263</v>
      </c>
      <c r="BX66" s="134">
        <f t="shared" si="242"/>
        <v>33.416991666670263</v>
      </c>
      <c r="BY66" s="134">
        <f t="shared" si="242"/>
        <v>33.416991666670263</v>
      </c>
      <c r="BZ66" s="134">
        <f t="shared" si="242"/>
        <v>33.416991666670263</v>
      </c>
      <c r="CA66" s="134">
        <f t="shared" si="242"/>
        <v>33.416991666670263</v>
      </c>
      <c r="CB66" s="134">
        <f t="shared" si="242"/>
        <v>33.416991666670263</v>
      </c>
      <c r="CC66" s="134">
        <f t="shared" si="242"/>
        <v>33.416991666670263</v>
      </c>
      <c r="CD66" s="134">
        <f t="shared" si="242"/>
        <v>33.416991666670263</v>
      </c>
      <c r="CE66" s="134">
        <f t="shared" si="242"/>
        <v>33.416991666670263</v>
      </c>
      <c r="CF66" s="134">
        <f t="shared" si="242"/>
        <v>33.416991666670263</v>
      </c>
      <c r="CG66" s="134">
        <f t="shared" si="242"/>
        <v>33.416991666670263</v>
      </c>
      <c r="CH66" s="134">
        <f t="shared" si="242"/>
        <v>33.416991666670263</v>
      </c>
      <c r="CI66" s="134">
        <f t="shared" si="242"/>
        <v>33.416991666670263</v>
      </c>
      <c r="CJ66" s="134">
        <f t="shared" si="242"/>
        <v>33.416991666670263</v>
      </c>
      <c r="CK66" s="134">
        <f t="shared" si="242"/>
        <v>33.416991666670263</v>
      </c>
      <c r="CL66" s="134">
        <f t="shared" si="242"/>
        <v>33.416991666670263</v>
      </c>
      <c r="CM66" s="134">
        <f t="shared" si="242"/>
        <v>33.416991666670263</v>
      </c>
      <c r="CN66" s="134">
        <f t="shared" si="242"/>
        <v>33.416991666670263</v>
      </c>
      <c r="CO66" s="134">
        <f t="shared" si="242"/>
        <v>33.416991666670263</v>
      </c>
      <c r="CP66" s="134">
        <f t="shared" si="242"/>
        <v>33.416991666670263</v>
      </c>
      <c r="CQ66" s="134">
        <f t="shared" si="242"/>
        <v>33.416991666670263</v>
      </c>
      <c r="CR66" s="134">
        <f t="shared" si="242"/>
        <v>33.416991666670263</v>
      </c>
      <c r="CS66" s="134">
        <f t="shared" si="242"/>
        <v>33.416991666670263</v>
      </c>
      <c r="CT66" s="134">
        <f t="shared" si="242"/>
        <v>33.416991666670263</v>
      </c>
      <c r="CU66" s="134">
        <f t="shared" si="242"/>
        <v>33.416991666670263</v>
      </c>
      <c r="CV66" s="138">
        <f t="shared" si="173"/>
        <v>1971.6025083335478</v>
      </c>
      <c r="CW66" s="133">
        <f t="shared" si="235"/>
        <v>-10058.514491667747</v>
      </c>
    </row>
    <row r="67" spans="1:101">
      <c r="A67" s="135">
        <f t="shared" si="169"/>
        <v>43555</v>
      </c>
      <c r="B67" s="134">
        <f t="shared" si="236"/>
        <v>-9996.1259999983013</v>
      </c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>
        <f>-$B$67/$B$26</f>
        <v>27.767016666661949</v>
      </c>
      <c r="AQ67" s="134">
        <f t="shared" ref="AQ67:CU67" si="243">-$B$67/$B$26</f>
        <v>27.767016666661949</v>
      </c>
      <c r="AR67" s="134">
        <f t="shared" si="243"/>
        <v>27.767016666661949</v>
      </c>
      <c r="AS67" s="134">
        <f t="shared" si="243"/>
        <v>27.767016666661949</v>
      </c>
      <c r="AT67" s="134">
        <f t="shared" si="243"/>
        <v>27.767016666661949</v>
      </c>
      <c r="AU67" s="134">
        <f t="shared" si="243"/>
        <v>27.767016666661949</v>
      </c>
      <c r="AV67" s="134">
        <f t="shared" si="243"/>
        <v>27.767016666661949</v>
      </c>
      <c r="AW67" s="134">
        <f t="shared" si="243"/>
        <v>27.767016666661949</v>
      </c>
      <c r="AX67" s="134">
        <f t="shared" si="243"/>
        <v>27.767016666661949</v>
      </c>
      <c r="AY67" s="134">
        <f t="shared" si="243"/>
        <v>27.767016666661949</v>
      </c>
      <c r="AZ67" s="134">
        <f t="shared" si="243"/>
        <v>27.767016666661949</v>
      </c>
      <c r="BA67" s="134">
        <f t="shared" si="243"/>
        <v>27.767016666661949</v>
      </c>
      <c r="BB67" s="134">
        <f t="shared" si="243"/>
        <v>27.767016666661949</v>
      </c>
      <c r="BC67" s="134">
        <f t="shared" si="243"/>
        <v>27.767016666661949</v>
      </c>
      <c r="BD67" s="134">
        <f t="shared" si="243"/>
        <v>27.767016666661949</v>
      </c>
      <c r="BE67" s="134">
        <f t="shared" si="243"/>
        <v>27.767016666661949</v>
      </c>
      <c r="BF67" s="134">
        <f t="shared" si="243"/>
        <v>27.767016666661949</v>
      </c>
      <c r="BG67" s="134">
        <f t="shared" si="243"/>
        <v>27.767016666661949</v>
      </c>
      <c r="BH67" s="134">
        <f t="shared" si="243"/>
        <v>27.767016666661949</v>
      </c>
      <c r="BI67" s="134">
        <f t="shared" si="243"/>
        <v>27.767016666661949</v>
      </c>
      <c r="BJ67" s="134">
        <f t="shared" si="243"/>
        <v>27.767016666661949</v>
      </c>
      <c r="BK67" s="134">
        <f t="shared" si="243"/>
        <v>27.767016666661949</v>
      </c>
      <c r="BL67" s="134">
        <f t="shared" si="243"/>
        <v>27.767016666661949</v>
      </c>
      <c r="BM67" s="134">
        <f t="shared" si="243"/>
        <v>27.767016666661949</v>
      </c>
      <c r="BN67" s="134">
        <f t="shared" si="243"/>
        <v>27.767016666661949</v>
      </c>
      <c r="BO67" s="134">
        <f t="shared" si="243"/>
        <v>27.767016666661949</v>
      </c>
      <c r="BP67" s="134">
        <f t="shared" si="243"/>
        <v>27.767016666661949</v>
      </c>
      <c r="BQ67" s="134">
        <f t="shared" si="243"/>
        <v>27.767016666661949</v>
      </c>
      <c r="BR67" s="134">
        <f t="shared" si="243"/>
        <v>27.767016666661949</v>
      </c>
      <c r="BS67" s="134">
        <f t="shared" si="243"/>
        <v>27.767016666661949</v>
      </c>
      <c r="BT67" s="134">
        <f t="shared" si="243"/>
        <v>27.767016666661949</v>
      </c>
      <c r="BU67" s="134">
        <f t="shared" si="243"/>
        <v>27.767016666661949</v>
      </c>
      <c r="BV67" s="134">
        <f t="shared" si="243"/>
        <v>27.767016666661949</v>
      </c>
      <c r="BW67" s="134">
        <f t="shared" si="243"/>
        <v>27.767016666661949</v>
      </c>
      <c r="BX67" s="134">
        <f t="shared" si="243"/>
        <v>27.767016666661949</v>
      </c>
      <c r="BY67" s="134">
        <f t="shared" si="243"/>
        <v>27.767016666661949</v>
      </c>
      <c r="BZ67" s="134">
        <f t="shared" si="243"/>
        <v>27.767016666661949</v>
      </c>
      <c r="CA67" s="134">
        <f t="shared" si="243"/>
        <v>27.767016666661949</v>
      </c>
      <c r="CB67" s="134">
        <f t="shared" si="243"/>
        <v>27.767016666661949</v>
      </c>
      <c r="CC67" s="134">
        <f t="shared" si="243"/>
        <v>27.767016666661949</v>
      </c>
      <c r="CD67" s="134">
        <f t="shared" si="243"/>
        <v>27.767016666661949</v>
      </c>
      <c r="CE67" s="134">
        <f t="shared" si="243"/>
        <v>27.767016666661949</v>
      </c>
      <c r="CF67" s="134">
        <f t="shared" si="243"/>
        <v>27.767016666661949</v>
      </c>
      <c r="CG67" s="134">
        <f t="shared" si="243"/>
        <v>27.767016666661949</v>
      </c>
      <c r="CH67" s="134">
        <f t="shared" si="243"/>
        <v>27.767016666661949</v>
      </c>
      <c r="CI67" s="134">
        <f t="shared" si="243"/>
        <v>27.767016666661949</v>
      </c>
      <c r="CJ67" s="134">
        <f t="shared" si="243"/>
        <v>27.767016666661949</v>
      </c>
      <c r="CK67" s="134">
        <f t="shared" si="243"/>
        <v>27.767016666661949</v>
      </c>
      <c r="CL67" s="134">
        <f t="shared" si="243"/>
        <v>27.767016666661949</v>
      </c>
      <c r="CM67" s="134">
        <f t="shared" si="243"/>
        <v>27.767016666661949</v>
      </c>
      <c r="CN67" s="134">
        <f t="shared" si="243"/>
        <v>27.767016666661949</v>
      </c>
      <c r="CO67" s="134">
        <f t="shared" si="243"/>
        <v>27.767016666661949</v>
      </c>
      <c r="CP67" s="134">
        <f t="shared" si="243"/>
        <v>27.767016666661949</v>
      </c>
      <c r="CQ67" s="134">
        <f t="shared" si="243"/>
        <v>27.767016666661949</v>
      </c>
      <c r="CR67" s="134">
        <f t="shared" si="243"/>
        <v>27.767016666661949</v>
      </c>
      <c r="CS67" s="134">
        <f t="shared" si="243"/>
        <v>27.767016666661949</v>
      </c>
      <c r="CT67" s="134">
        <f t="shared" si="243"/>
        <v>27.767016666661949</v>
      </c>
      <c r="CU67" s="134">
        <f t="shared" si="243"/>
        <v>27.767016666661949</v>
      </c>
      <c r="CV67" s="138">
        <f t="shared" si="173"/>
        <v>1610.4869666663915</v>
      </c>
      <c r="CW67" s="133">
        <f t="shared" si="235"/>
        <v>-8385.6390333319105</v>
      </c>
    </row>
    <row r="68" spans="1:101">
      <c r="A68" s="135">
        <f t="shared" si="169"/>
        <v>43585</v>
      </c>
      <c r="B68" s="134">
        <f t="shared" si="236"/>
        <v>-245672.65500000268</v>
      </c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>
        <f>-$B$68/$B$26</f>
        <v>682.42404166667416</v>
      </c>
      <c r="AR68" s="134">
        <f t="shared" ref="AR68:CU68" si="244">-$B$68/$B$26</f>
        <v>682.42404166667416</v>
      </c>
      <c r="AS68" s="134">
        <f t="shared" si="244"/>
        <v>682.42404166667416</v>
      </c>
      <c r="AT68" s="134">
        <f t="shared" si="244"/>
        <v>682.42404166667416</v>
      </c>
      <c r="AU68" s="134">
        <f t="shared" si="244"/>
        <v>682.42404166667416</v>
      </c>
      <c r="AV68" s="134">
        <f t="shared" si="244"/>
        <v>682.42404166667416</v>
      </c>
      <c r="AW68" s="134">
        <f t="shared" si="244"/>
        <v>682.42404166667416</v>
      </c>
      <c r="AX68" s="134">
        <f t="shared" si="244"/>
        <v>682.42404166667416</v>
      </c>
      <c r="AY68" s="134">
        <f t="shared" si="244"/>
        <v>682.42404166667416</v>
      </c>
      <c r="AZ68" s="134">
        <f t="shared" si="244"/>
        <v>682.42404166667416</v>
      </c>
      <c r="BA68" s="134">
        <f t="shared" si="244"/>
        <v>682.42404166667416</v>
      </c>
      <c r="BB68" s="134">
        <f t="shared" si="244"/>
        <v>682.42404166667416</v>
      </c>
      <c r="BC68" s="134">
        <f t="shared" si="244"/>
        <v>682.42404166667416</v>
      </c>
      <c r="BD68" s="134">
        <f t="shared" si="244"/>
        <v>682.42404166667416</v>
      </c>
      <c r="BE68" s="134">
        <f t="shared" si="244"/>
        <v>682.42404166667416</v>
      </c>
      <c r="BF68" s="134">
        <f t="shared" si="244"/>
        <v>682.42404166667416</v>
      </c>
      <c r="BG68" s="134">
        <f t="shared" si="244"/>
        <v>682.42404166667416</v>
      </c>
      <c r="BH68" s="134">
        <f t="shared" si="244"/>
        <v>682.42404166667416</v>
      </c>
      <c r="BI68" s="134">
        <f t="shared" si="244"/>
        <v>682.42404166667416</v>
      </c>
      <c r="BJ68" s="134">
        <f t="shared" si="244"/>
        <v>682.42404166667416</v>
      </c>
      <c r="BK68" s="134">
        <f t="shared" si="244"/>
        <v>682.42404166667416</v>
      </c>
      <c r="BL68" s="134">
        <f t="shared" si="244"/>
        <v>682.42404166667416</v>
      </c>
      <c r="BM68" s="134">
        <f t="shared" si="244"/>
        <v>682.42404166667416</v>
      </c>
      <c r="BN68" s="134">
        <f t="shared" si="244"/>
        <v>682.42404166667416</v>
      </c>
      <c r="BO68" s="134">
        <f t="shared" si="244"/>
        <v>682.42404166667416</v>
      </c>
      <c r="BP68" s="134">
        <f t="shared" si="244"/>
        <v>682.42404166667416</v>
      </c>
      <c r="BQ68" s="134">
        <f t="shared" si="244"/>
        <v>682.42404166667416</v>
      </c>
      <c r="BR68" s="134">
        <f t="shared" si="244"/>
        <v>682.42404166667416</v>
      </c>
      <c r="BS68" s="134">
        <f t="shared" si="244"/>
        <v>682.42404166667416</v>
      </c>
      <c r="BT68" s="134">
        <f t="shared" si="244"/>
        <v>682.42404166667416</v>
      </c>
      <c r="BU68" s="134">
        <f t="shared" si="244"/>
        <v>682.42404166667416</v>
      </c>
      <c r="BV68" s="134">
        <f t="shared" si="244"/>
        <v>682.42404166667416</v>
      </c>
      <c r="BW68" s="134">
        <f t="shared" si="244"/>
        <v>682.42404166667416</v>
      </c>
      <c r="BX68" s="134">
        <f t="shared" si="244"/>
        <v>682.42404166667416</v>
      </c>
      <c r="BY68" s="134">
        <f t="shared" si="244"/>
        <v>682.42404166667416</v>
      </c>
      <c r="BZ68" s="134">
        <f t="shared" si="244"/>
        <v>682.42404166667416</v>
      </c>
      <c r="CA68" s="134">
        <f t="shared" si="244"/>
        <v>682.42404166667416</v>
      </c>
      <c r="CB68" s="134">
        <f t="shared" si="244"/>
        <v>682.42404166667416</v>
      </c>
      <c r="CC68" s="134">
        <f t="shared" si="244"/>
        <v>682.42404166667416</v>
      </c>
      <c r="CD68" s="134">
        <f t="shared" si="244"/>
        <v>682.42404166667416</v>
      </c>
      <c r="CE68" s="134">
        <f t="shared" si="244"/>
        <v>682.42404166667416</v>
      </c>
      <c r="CF68" s="134">
        <f t="shared" si="244"/>
        <v>682.42404166667416</v>
      </c>
      <c r="CG68" s="134">
        <f t="shared" si="244"/>
        <v>682.42404166667416</v>
      </c>
      <c r="CH68" s="134">
        <f t="shared" si="244"/>
        <v>682.42404166667416</v>
      </c>
      <c r="CI68" s="134">
        <f t="shared" si="244"/>
        <v>682.42404166667416</v>
      </c>
      <c r="CJ68" s="134">
        <f t="shared" si="244"/>
        <v>682.42404166667416</v>
      </c>
      <c r="CK68" s="134">
        <f t="shared" si="244"/>
        <v>682.42404166667416</v>
      </c>
      <c r="CL68" s="134">
        <f t="shared" si="244"/>
        <v>682.42404166667416</v>
      </c>
      <c r="CM68" s="134">
        <f t="shared" si="244"/>
        <v>682.42404166667416</v>
      </c>
      <c r="CN68" s="134">
        <f t="shared" si="244"/>
        <v>682.42404166667416</v>
      </c>
      <c r="CO68" s="134">
        <f t="shared" si="244"/>
        <v>682.42404166667416</v>
      </c>
      <c r="CP68" s="134">
        <f t="shared" si="244"/>
        <v>682.42404166667416</v>
      </c>
      <c r="CQ68" s="134">
        <f t="shared" si="244"/>
        <v>682.42404166667416</v>
      </c>
      <c r="CR68" s="134">
        <f t="shared" si="244"/>
        <v>682.42404166667416</v>
      </c>
      <c r="CS68" s="134">
        <f t="shared" si="244"/>
        <v>682.42404166667416</v>
      </c>
      <c r="CT68" s="134">
        <f t="shared" si="244"/>
        <v>682.42404166667416</v>
      </c>
      <c r="CU68" s="134">
        <f t="shared" si="244"/>
        <v>682.42404166667416</v>
      </c>
      <c r="CV68" s="138">
        <f t="shared" si="173"/>
        <v>38898.17037500038</v>
      </c>
      <c r="CW68" s="133">
        <f t="shared" si="235"/>
        <v>-206774.48462500231</v>
      </c>
    </row>
    <row r="69" spans="1:101">
      <c r="A69" s="135">
        <f t="shared" si="169"/>
        <v>43616</v>
      </c>
      <c r="B69" s="134">
        <f t="shared" si="236"/>
        <v>-273440.39099999965</v>
      </c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>
        <f>-$B$69/$B$26</f>
        <v>759.55664166666566</v>
      </c>
      <c r="AS69" s="134">
        <f t="shared" ref="AS69:CU69" si="245">-$B$69/$B$26</f>
        <v>759.55664166666566</v>
      </c>
      <c r="AT69" s="134">
        <f t="shared" si="245"/>
        <v>759.55664166666566</v>
      </c>
      <c r="AU69" s="134">
        <f t="shared" si="245"/>
        <v>759.55664166666566</v>
      </c>
      <c r="AV69" s="134">
        <f t="shared" si="245"/>
        <v>759.55664166666566</v>
      </c>
      <c r="AW69" s="134">
        <f t="shared" si="245"/>
        <v>759.55664166666566</v>
      </c>
      <c r="AX69" s="134">
        <f t="shared" si="245"/>
        <v>759.55664166666566</v>
      </c>
      <c r="AY69" s="134">
        <f t="shared" si="245"/>
        <v>759.55664166666566</v>
      </c>
      <c r="AZ69" s="134">
        <f t="shared" si="245"/>
        <v>759.55664166666566</v>
      </c>
      <c r="BA69" s="134">
        <f t="shared" si="245"/>
        <v>759.55664166666566</v>
      </c>
      <c r="BB69" s="134">
        <f t="shared" si="245"/>
        <v>759.55664166666566</v>
      </c>
      <c r="BC69" s="134">
        <f t="shared" si="245"/>
        <v>759.55664166666566</v>
      </c>
      <c r="BD69" s="134">
        <f t="shared" si="245"/>
        <v>759.55664166666566</v>
      </c>
      <c r="BE69" s="134">
        <f t="shared" si="245"/>
        <v>759.55664166666566</v>
      </c>
      <c r="BF69" s="134">
        <f t="shared" si="245"/>
        <v>759.55664166666566</v>
      </c>
      <c r="BG69" s="134">
        <f t="shared" si="245"/>
        <v>759.55664166666566</v>
      </c>
      <c r="BH69" s="134">
        <f t="shared" si="245"/>
        <v>759.55664166666566</v>
      </c>
      <c r="BI69" s="134">
        <f t="shared" si="245"/>
        <v>759.55664166666566</v>
      </c>
      <c r="BJ69" s="134">
        <f t="shared" si="245"/>
        <v>759.55664166666566</v>
      </c>
      <c r="BK69" s="134">
        <f t="shared" si="245"/>
        <v>759.55664166666566</v>
      </c>
      <c r="BL69" s="134">
        <f t="shared" si="245"/>
        <v>759.55664166666566</v>
      </c>
      <c r="BM69" s="134">
        <f t="shared" si="245"/>
        <v>759.55664166666566</v>
      </c>
      <c r="BN69" s="134">
        <f t="shared" si="245"/>
        <v>759.55664166666566</v>
      </c>
      <c r="BO69" s="134">
        <f t="shared" si="245"/>
        <v>759.55664166666566</v>
      </c>
      <c r="BP69" s="134">
        <f t="shared" si="245"/>
        <v>759.55664166666566</v>
      </c>
      <c r="BQ69" s="134">
        <f t="shared" si="245"/>
        <v>759.55664166666566</v>
      </c>
      <c r="BR69" s="134">
        <f t="shared" si="245"/>
        <v>759.55664166666566</v>
      </c>
      <c r="BS69" s="134">
        <f t="shared" si="245"/>
        <v>759.55664166666566</v>
      </c>
      <c r="BT69" s="134">
        <f t="shared" si="245"/>
        <v>759.55664166666566</v>
      </c>
      <c r="BU69" s="134">
        <f t="shared" si="245"/>
        <v>759.55664166666566</v>
      </c>
      <c r="BV69" s="134">
        <f t="shared" si="245"/>
        <v>759.55664166666566</v>
      </c>
      <c r="BW69" s="134">
        <f t="shared" si="245"/>
        <v>759.55664166666566</v>
      </c>
      <c r="BX69" s="134">
        <f t="shared" si="245"/>
        <v>759.55664166666566</v>
      </c>
      <c r="BY69" s="134">
        <f t="shared" si="245"/>
        <v>759.55664166666566</v>
      </c>
      <c r="BZ69" s="134">
        <f t="shared" si="245"/>
        <v>759.55664166666566</v>
      </c>
      <c r="CA69" s="134">
        <f t="shared" si="245"/>
        <v>759.55664166666566</v>
      </c>
      <c r="CB69" s="134">
        <f t="shared" si="245"/>
        <v>759.55664166666566</v>
      </c>
      <c r="CC69" s="134">
        <f t="shared" si="245"/>
        <v>759.55664166666566</v>
      </c>
      <c r="CD69" s="134">
        <f t="shared" si="245"/>
        <v>759.55664166666566</v>
      </c>
      <c r="CE69" s="134">
        <f t="shared" si="245"/>
        <v>759.55664166666566</v>
      </c>
      <c r="CF69" s="134">
        <f t="shared" si="245"/>
        <v>759.55664166666566</v>
      </c>
      <c r="CG69" s="134">
        <f t="shared" si="245"/>
        <v>759.55664166666566</v>
      </c>
      <c r="CH69" s="134">
        <f t="shared" si="245"/>
        <v>759.55664166666566</v>
      </c>
      <c r="CI69" s="134">
        <f t="shared" si="245"/>
        <v>759.55664166666566</v>
      </c>
      <c r="CJ69" s="134">
        <f t="shared" si="245"/>
        <v>759.55664166666566</v>
      </c>
      <c r="CK69" s="134">
        <f t="shared" si="245"/>
        <v>759.55664166666566</v>
      </c>
      <c r="CL69" s="134">
        <f t="shared" si="245"/>
        <v>759.55664166666566</v>
      </c>
      <c r="CM69" s="134">
        <f t="shared" si="245"/>
        <v>759.55664166666566</v>
      </c>
      <c r="CN69" s="134">
        <f t="shared" si="245"/>
        <v>759.55664166666566</v>
      </c>
      <c r="CO69" s="134">
        <f t="shared" si="245"/>
        <v>759.55664166666566</v>
      </c>
      <c r="CP69" s="134">
        <f t="shared" si="245"/>
        <v>759.55664166666566</v>
      </c>
      <c r="CQ69" s="134">
        <f t="shared" si="245"/>
        <v>759.55664166666566</v>
      </c>
      <c r="CR69" s="134">
        <f t="shared" si="245"/>
        <v>759.55664166666566</v>
      </c>
      <c r="CS69" s="134">
        <f t="shared" si="245"/>
        <v>759.55664166666566</v>
      </c>
      <c r="CT69" s="134">
        <f t="shared" si="245"/>
        <v>759.55664166666566</v>
      </c>
      <c r="CU69" s="134">
        <f t="shared" si="245"/>
        <v>759.55664166666566</v>
      </c>
      <c r="CV69" s="138">
        <f t="shared" si="173"/>
        <v>42535.171933333251</v>
      </c>
      <c r="CW69" s="133">
        <f t="shared" si="235"/>
        <v>-230905.21906666641</v>
      </c>
    </row>
    <row r="70" spans="1:101">
      <c r="A70" s="135">
        <f t="shared" si="169"/>
        <v>43646</v>
      </c>
      <c r="B70" s="134">
        <f t="shared" si="236"/>
        <v>-28298.909999999774</v>
      </c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>
        <f>-$B$70/$B$26</f>
        <v>78.608083333332701</v>
      </c>
      <c r="AT70" s="134">
        <f t="shared" ref="AT70:CU70" si="246">-$B$70/$B$26</f>
        <v>78.608083333332701</v>
      </c>
      <c r="AU70" s="134">
        <f t="shared" si="246"/>
        <v>78.608083333332701</v>
      </c>
      <c r="AV70" s="134">
        <f t="shared" si="246"/>
        <v>78.608083333332701</v>
      </c>
      <c r="AW70" s="134">
        <f t="shared" si="246"/>
        <v>78.608083333332701</v>
      </c>
      <c r="AX70" s="134">
        <f t="shared" si="246"/>
        <v>78.608083333332701</v>
      </c>
      <c r="AY70" s="134">
        <f t="shared" si="246"/>
        <v>78.608083333332701</v>
      </c>
      <c r="AZ70" s="134">
        <f t="shared" si="246"/>
        <v>78.608083333332701</v>
      </c>
      <c r="BA70" s="134">
        <f t="shared" si="246"/>
        <v>78.608083333332701</v>
      </c>
      <c r="BB70" s="134">
        <f t="shared" si="246"/>
        <v>78.608083333332701</v>
      </c>
      <c r="BC70" s="134">
        <f t="shared" si="246"/>
        <v>78.608083333332701</v>
      </c>
      <c r="BD70" s="134">
        <f t="shared" si="246"/>
        <v>78.608083333332701</v>
      </c>
      <c r="BE70" s="134">
        <f t="shared" si="246"/>
        <v>78.608083333332701</v>
      </c>
      <c r="BF70" s="134">
        <f t="shared" si="246"/>
        <v>78.608083333332701</v>
      </c>
      <c r="BG70" s="134">
        <f t="shared" si="246"/>
        <v>78.608083333332701</v>
      </c>
      <c r="BH70" s="134">
        <f t="shared" si="246"/>
        <v>78.608083333332701</v>
      </c>
      <c r="BI70" s="134">
        <f t="shared" si="246"/>
        <v>78.608083333332701</v>
      </c>
      <c r="BJ70" s="134">
        <f t="shared" si="246"/>
        <v>78.608083333332701</v>
      </c>
      <c r="BK70" s="134">
        <f t="shared" si="246"/>
        <v>78.608083333332701</v>
      </c>
      <c r="BL70" s="134">
        <f t="shared" si="246"/>
        <v>78.608083333332701</v>
      </c>
      <c r="BM70" s="134">
        <f t="shared" si="246"/>
        <v>78.608083333332701</v>
      </c>
      <c r="BN70" s="134">
        <f t="shared" si="246"/>
        <v>78.608083333332701</v>
      </c>
      <c r="BO70" s="134">
        <f t="shared" si="246"/>
        <v>78.608083333332701</v>
      </c>
      <c r="BP70" s="134">
        <f t="shared" si="246"/>
        <v>78.608083333332701</v>
      </c>
      <c r="BQ70" s="134">
        <f t="shared" si="246"/>
        <v>78.608083333332701</v>
      </c>
      <c r="BR70" s="134">
        <f t="shared" si="246"/>
        <v>78.608083333332701</v>
      </c>
      <c r="BS70" s="134">
        <f t="shared" si="246"/>
        <v>78.608083333332701</v>
      </c>
      <c r="BT70" s="134">
        <f t="shared" si="246"/>
        <v>78.608083333332701</v>
      </c>
      <c r="BU70" s="134">
        <f t="shared" si="246"/>
        <v>78.608083333332701</v>
      </c>
      <c r="BV70" s="134">
        <f t="shared" si="246"/>
        <v>78.608083333332701</v>
      </c>
      <c r="BW70" s="134">
        <f t="shared" si="246"/>
        <v>78.608083333332701</v>
      </c>
      <c r="BX70" s="134">
        <f t="shared" si="246"/>
        <v>78.608083333332701</v>
      </c>
      <c r="BY70" s="134">
        <f t="shared" si="246"/>
        <v>78.608083333332701</v>
      </c>
      <c r="BZ70" s="134">
        <f t="shared" si="246"/>
        <v>78.608083333332701</v>
      </c>
      <c r="CA70" s="134">
        <f t="shared" si="246"/>
        <v>78.608083333332701</v>
      </c>
      <c r="CB70" s="134">
        <f t="shared" si="246"/>
        <v>78.608083333332701</v>
      </c>
      <c r="CC70" s="134">
        <f t="shared" si="246"/>
        <v>78.608083333332701</v>
      </c>
      <c r="CD70" s="134">
        <f t="shared" si="246"/>
        <v>78.608083333332701</v>
      </c>
      <c r="CE70" s="134">
        <f t="shared" si="246"/>
        <v>78.608083333332701</v>
      </c>
      <c r="CF70" s="134">
        <f t="shared" si="246"/>
        <v>78.608083333332701</v>
      </c>
      <c r="CG70" s="134">
        <f t="shared" si="246"/>
        <v>78.608083333332701</v>
      </c>
      <c r="CH70" s="134">
        <f t="shared" si="246"/>
        <v>78.608083333332701</v>
      </c>
      <c r="CI70" s="134">
        <f t="shared" si="246"/>
        <v>78.608083333332701</v>
      </c>
      <c r="CJ70" s="134">
        <f t="shared" si="246"/>
        <v>78.608083333332701</v>
      </c>
      <c r="CK70" s="134">
        <f t="shared" si="246"/>
        <v>78.608083333332701</v>
      </c>
      <c r="CL70" s="134">
        <f t="shared" si="246"/>
        <v>78.608083333332701</v>
      </c>
      <c r="CM70" s="134">
        <f t="shared" si="246"/>
        <v>78.608083333332701</v>
      </c>
      <c r="CN70" s="134">
        <f t="shared" si="246"/>
        <v>78.608083333332701</v>
      </c>
      <c r="CO70" s="134">
        <f t="shared" si="246"/>
        <v>78.608083333332701</v>
      </c>
      <c r="CP70" s="134">
        <f t="shared" si="246"/>
        <v>78.608083333332701</v>
      </c>
      <c r="CQ70" s="134">
        <f t="shared" si="246"/>
        <v>78.608083333332701</v>
      </c>
      <c r="CR70" s="134">
        <f t="shared" si="246"/>
        <v>78.608083333332701</v>
      </c>
      <c r="CS70" s="134">
        <f t="shared" si="246"/>
        <v>78.608083333332701</v>
      </c>
      <c r="CT70" s="134">
        <f t="shared" si="246"/>
        <v>78.608083333332701</v>
      </c>
      <c r="CU70" s="134">
        <f t="shared" si="246"/>
        <v>78.608083333332701</v>
      </c>
      <c r="CV70" s="138">
        <f t="shared" si="173"/>
        <v>4323.4445833332957</v>
      </c>
      <c r="CW70" s="133">
        <f t="shared" si="235"/>
        <v>-23975.465416666477</v>
      </c>
    </row>
    <row r="71" spans="1:101">
      <c r="A71" s="135">
        <f t="shared" si="169"/>
        <v>43677</v>
      </c>
      <c r="B71" s="134">
        <f t="shared" si="236"/>
        <v>-2846.4179999984799</v>
      </c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>
        <f>-$B$71/$B$26</f>
        <v>7.9067166666624438</v>
      </c>
      <c r="AU71" s="134">
        <f t="shared" ref="AU71:CU71" si="247">-$B$71/$B$26</f>
        <v>7.9067166666624438</v>
      </c>
      <c r="AV71" s="134">
        <f t="shared" si="247"/>
        <v>7.9067166666624438</v>
      </c>
      <c r="AW71" s="134">
        <f t="shared" si="247"/>
        <v>7.9067166666624438</v>
      </c>
      <c r="AX71" s="134">
        <f t="shared" si="247"/>
        <v>7.9067166666624438</v>
      </c>
      <c r="AY71" s="134">
        <f t="shared" si="247"/>
        <v>7.9067166666624438</v>
      </c>
      <c r="AZ71" s="134">
        <f t="shared" si="247"/>
        <v>7.9067166666624438</v>
      </c>
      <c r="BA71" s="134">
        <f t="shared" si="247"/>
        <v>7.9067166666624438</v>
      </c>
      <c r="BB71" s="134">
        <f t="shared" si="247"/>
        <v>7.9067166666624438</v>
      </c>
      <c r="BC71" s="134">
        <f t="shared" si="247"/>
        <v>7.9067166666624438</v>
      </c>
      <c r="BD71" s="134">
        <f t="shared" si="247"/>
        <v>7.9067166666624438</v>
      </c>
      <c r="BE71" s="134">
        <f t="shared" si="247"/>
        <v>7.9067166666624438</v>
      </c>
      <c r="BF71" s="134">
        <f t="shared" si="247"/>
        <v>7.9067166666624438</v>
      </c>
      <c r="BG71" s="134">
        <f t="shared" si="247"/>
        <v>7.9067166666624438</v>
      </c>
      <c r="BH71" s="134">
        <f t="shared" si="247"/>
        <v>7.9067166666624438</v>
      </c>
      <c r="BI71" s="134">
        <f t="shared" si="247"/>
        <v>7.9067166666624438</v>
      </c>
      <c r="BJ71" s="134">
        <f t="shared" si="247"/>
        <v>7.9067166666624438</v>
      </c>
      <c r="BK71" s="134">
        <f t="shared" si="247"/>
        <v>7.9067166666624438</v>
      </c>
      <c r="BL71" s="134">
        <f t="shared" si="247"/>
        <v>7.9067166666624438</v>
      </c>
      <c r="BM71" s="134">
        <f t="shared" si="247"/>
        <v>7.9067166666624438</v>
      </c>
      <c r="BN71" s="134">
        <f t="shared" si="247"/>
        <v>7.9067166666624438</v>
      </c>
      <c r="BO71" s="134">
        <f t="shared" si="247"/>
        <v>7.9067166666624438</v>
      </c>
      <c r="BP71" s="134">
        <f t="shared" si="247"/>
        <v>7.9067166666624438</v>
      </c>
      <c r="BQ71" s="134">
        <f t="shared" si="247"/>
        <v>7.9067166666624438</v>
      </c>
      <c r="BR71" s="134">
        <f t="shared" si="247"/>
        <v>7.9067166666624438</v>
      </c>
      <c r="BS71" s="134">
        <f t="shared" si="247"/>
        <v>7.9067166666624438</v>
      </c>
      <c r="BT71" s="134">
        <f t="shared" si="247"/>
        <v>7.9067166666624438</v>
      </c>
      <c r="BU71" s="134">
        <f t="shared" si="247"/>
        <v>7.9067166666624438</v>
      </c>
      <c r="BV71" s="134">
        <f t="shared" si="247"/>
        <v>7.9067166666624438</v>
      </c>
      <c r="BW71" s="134">
        <f t="shared" si="247"/>
        <v>7.9067166666624438</v>
      </c>
      <c r="BX71" s="134">
        <f t="shared" si="247"/>
        <v>7.9067166666624438</v>
      </c>
      <c r="BY71" s="134">
        <f t="shared" si="247"/>
        <v>7.9067166666624438</v>
      </c>
      <c r="BZ71" s="134">
        <f t="shared" si="247"/>
        <v>7.9067166666624438</v>
      </c>
      <c r="CA71" s="134">
        <f t="shared" si="247"/>
        <v>7.9067166666624438</v>
      </c>
      <c r="CB71" s="134">
        <f t="shared" si="247"/>
        <v>7.9067166666624438</v>
      </c>
      <c r="CC71" s="134">
        <f t="shared" si="247"/>
        <v>7.9067166666624438</v>
      </c>
      <c r="CD71" s="134">
        <f t="shared" si="247"/>
        <v>7.9067166666624438</v>
      </c>
      <c r="CE71" s="134">
        <f t="shared" si="247"/>
        <v>7.9067166666624438</v>
      </c>
      <c r="CF71" s="134">
        <f t="shared" si="247"/>
        <v>7.9067166666624438</v>
      </c>
      <c r="CG71" s="134">
        <f t="shared" si="247"/>
        <v>7.9067166666624438</v>
      </c>
      <c r="CH71" s="134">
        <f t="shared" si="247"/>
        <v>7.9067166666624438</v>
      </c>
      <c r="CI71" s="134">
        <f t="shared" si="247"/>
        <v>7.9067166666624438</v>
      </c>
      <c r="CJ71" s="134">
        <f t="shared" si="247"/>
        <v>7.9067166666624438</v>
      </c>
      <c r="CK71" s="134">
        <f t="shared" si="247"/>
        <v>7.9067166666624438</v>
      </c>
      <c r="CL71" s="134">
        <f t="shared" si="247"/>
        <v>7.9067166666624438</v>
      </c>
      <c r="CM71" s="134">
        <f t="shared" si="247"/>
        <v>7.9067166666624438</v>
      </c>
      <c r="CN71" s="134">
        <f t="shared" si="247"/>
        <v>7.9067166666624438</v>
      </c>
      <c r="CO71" s="134">
        <f t="shared" si="247"/>
        <v>7.9067166666624438</v>
      </c>
      <c r="CP71" s="134">
        <f t="shared" si="247"/>
        <v>7.9067166666624438</v>
      </c>
      <c r="CQ71" s="134">
        <f t="shared" si="247"/>
        <v>7.9067166666624438</v>
      </c>
      <c r="CR71" s="134">
        <f t="shared" si="247"/>
        <v>7.9067166666624438</v>
      </c>
      <c r="CS71" s="134">
        <f t="shared" si="247"/>
        <v>7.9067166666624438</v>
      </c>
      <c r="CT71" s="134">
        <f t="shared" si="247"/>
        <v>7.9067166666624438</v>
      </c>
      <c r="CU71" s="134">
        <f t="shared" si="247"/>
        <v>7.9067166666624438</v>
      </c>
      <c r="CV71" s="138">
        <f t="shared" si="173"/>
        <v>426.96269999977153</v>
      </c>
      <c r="CW71" s="133">
        <f t="shared" si="235"/>
        <v>-2419.4552999987081</v>
      </c>
    </row>
    <row r="72" spans="1:101">
      <c r="A72" s="135">
        <f t="shared" si="169"/>
        <v>43708</v>
      </c>
      <c r="B72" s="134">
        <f t="shared" si="236"/>
        <v>-26295.90300000049</v>
      </c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>
        <f>-$B$72/$B$26</f>
        <v>73.04417500000136</v>
      </c>
      <c r="AV72" s="134">
        <f t="shared" ref="AV72:CU72" si="248">-$B$72/$B$26</f>
        <v>73.04417500000136</v>
      </c>
      <c r="AW72" s="134">
        <f t="shared" si="248"/>
        <v>73.04417500000136</v>
      </c>
      <c r="AX72" s="134">
        <f t="shared" si="248"/>
        <v>73.04417500000136</v>
      </c>
      <c r="AY72" s="134">
        <f t="shared" si="248"/>
        <v>73.04417500000136</v>
      </c>
      <c r="AZ72" s="134">
        <f t="shared" si="248"/>
        <v>73.04417500000136</v>
      </c>
      <c r="BA72" s="134">
        <f t="shared" si="248"/>
        <v>73.04417500000136</v>
      </c>
      <c r="BB72" s="134">
        <f t="shared" si="248"/>
        <v>73.04417500000136</v>
      </c>
      <c r="BC72" s="134">
        <f t="shared" si="248"/>
        <v>73.04417500000136</v>
      </c>
      <c r="BD72" s="134">
        <f t="shared" si="248"/>
        <v>73.04417500000136</v>
      </c>
      <c r="BE72" s="134">
        <f t="shared" si="248"/>
        <v>73.04417500000136</v>
      </c>
      <c r="BF72" s="134">
        <f t="shared" si="248"/>
        <v>73.04417500000136</v>
      </c>
      <c r="BG72" s="134">
        <f t="shared" si="248"/>
        <v>73.04417500000136</v>
      </c>
      <c r="BH72" s="134">
        <f t="shared" si="248"/>
        <v>73.04417500000136</v>
      </c>
      <c r="BI72" s="134">
        <f t="shared" si="248"/>
        <v>73.04417500000136</v>
      </c>
      <c r="BJ72" s="134">
        <f t="shared" si="248"/>
        <v>73.04417500000136</v>
      </c>
      <c r="BK72" s="134">
        <f t="shared" si="248"/>
        <v>73.04417500000136</v>
      </c>
      <c r="BL72" s="134">
        <f t="shared" si="248"/>
        <v>73.04417500000136</v>
      </c>
      <c r="BM72" s="134">
        <f t="shared" si="248"/>
        <v>73.04417500000136</v>
      </c>
      <c r="BN72" s="134">
        <f t="shared" si="248"/>
        <v>73.04417500000136</v>
      </c>
      <c r="BO72" s="134">
        <f t="shared" si="248"/>
        <v>73.04417500000136</v>
      </c>
      <c r="BP72" s="134">
        <f t="shared" si="248"/>
        <v>73.04417500000136</v>
      </c>
      <c r="BQ72" s="134">
        <f t="shared" si="248"/>
        <v>73.04417500000136</v>
      </c>
      <c r="BR72" s="134">
        <f t="shared" si="248"/>
        <v>73.04417500000136</v>
      </c>
      <c r="BS72" s="134">
        <f t="shared" si="248"/>
        <v>73.04417500000136</v>
      </c>
      <c r="BT72" s="134">
        <f t="shared" si="248"/>
        <v>73.04417500000136</v>
      </c>
      <c r="BU72" s="134">
        <f t="shared" si="248"/>
        <v>73.04417500000136</v>
      </c>
      <c r="BV72" s="134">
        <f t="shared" si="248"/>
        <v>73.04417500000136</v>
      </c>
      <c r="BW72" s="134">
        <f t="shared" si="248"/>
        <v>73.04417500000136</v>
      </c>
      <c r="BX72" s="134">
        <f t="shared" si="248"/>
        <v>73.04417500000136</v>
      </c>
      <c r="BY72" s="134">
        <f t="shared" si="248"/>
        <v>73.04417500000136</v>
      </c>
      <c r="BZ72" s="134">
        <f t="shared" si="248"/>
        <v>73.04417500000136</v>
      </c>
      <c r="CA72" s="134">
        <f t="shared" si="248"/>
        <v>73.04417500000136</v>
      </c>
      <c r="CB72" s="134">
        <f t="shared" si="248"/>
        <v>73.04417500000136</v>
      </c>
      <c r="CC72" s="134">
        <f t="shared" si="248"/>
        <v>73.04417500000136</v>
      </c>
      <c r="CD72" s="134">
        <f t="shared" si="248"/>
        <v>73.04417500000136</v>
      </c>
      <c r="CE72" s="134">
        <f t="shared" si="248"/>
        <v>73.04417500000136</v>
      </c>
      <c r="CF72" s="134">
        <f t="shared" si="248"/>
        <v>73.04417500000136</v>
      </c>
      <c r="CG72" s="134">
        <f t="shared" si="248"/>
        <v>73.04417500000136</v>
      </c>
      <c r="CH72" s="134">
        <f t="shared" si="248"/>
        <v>73.04417500000136</v>
      </c>
      <c r="CI72" s="134">
        <f t="shared" si="248"/>
        <v>73.04417500000136</v>
      </c>
      <c r="CJ72" s="134">
        <f t="shared" si="248"/>
        <v>73.04417500000136</v>
      </c>
      <c r="CK72" s="134">
        <f t="shared" si="248"/>
        <v>73.04417500000136</v>
      </c>
      <c r="CL72" s="134">
        <f t="shared" si="248"/>
        <v>73.04417500000136</v>
      </c>
      <c r="CM72" s="134">
        <f t="shared" si="248"/>
        <v>73.04417500000136</v>
      </c>
      <c r="CN72" s="134">
        <f t="shared" si="248"/>
        <v>73.04417500000136</v>
      </c>
      <c r="CO72" s="134">
        <f t="shared" si="248"/>
        <v>73.04417500000136</v>
      </c>
      <c r="CP72" s="134">
        <f t="shared" si="248"/>
        <v>73.04417500000136</v>
      </c>
      <c r="CQ72" s="134">
        <f t="shared" si="248"/>
        <v>73.04417500000136</v>
      </c>
      <c r="CR72" s="134">
        <f t="shared" si="248"/>
        <v>73.04417500000136</v>
      </c>
      <c r="CS72" s="134">
        <f t="shared" si="248"/>
        <v>73.04417500000136</v>
      </c>
      <c r="CT72" s="134">
        <f t="shared" si="248"/>
        <v>73.04417500000136</v>
      </c>
      <c r="CU72" s="134">
        <f t="shared" si="248"/>
        <v>73.04417500000136</v>
      </c>
      <c r="CV72" s="138">
        <f t="shared" si="173"/>
        <v>3871.3412750000721</v>
      </c>
      <c r="CW72" s="133">
        <f t="shared" si="235"/>
        <v>-22424.561725000418</v>
      </c>
    </row>
    <row r="73" spans="1:101">
      <c r="A73" s="135">
        <f t="shared" si="169"/>
        <v>43738</v>
      </c>
      <c r="B73" s="134">
        <f t="shared" si="236"/>
        <v>-217411.3530000005</v>
      </c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>
        <f>-$B$73/$B$26</f>
        <v>603.92042500000139</v>
      </c>
      <c r="AW73" s="134">
        <f t="shared" ref="AW73:CU73" si="249">-$B$73/$B$26</f>
        <v>603.92042500000139</v>
      </c>
      <c r="AX73" s="134">
        <f t="shared" si="249"/>
        <v>603.92042500000139</v>
      </c>
      <c r="AY73" s="134">
        <f t="shared" si="249"/>
        <v>603.92042500000139</v>
      </c>
      <c r="AZ73" s="134">
        <f t="shared" si="249"/>
        <v>603.92042500000139</v>
      </c>
      <c r="BA73" s="134">
        <f t="shared" si="249"/>
        <v>603.92042500000139</v>
      </c>
      <c r="BB73" s="134">
        <f t="shared" si="249"/>
        <v>603.92042500000139</v>
      </c>
      <c r="BC73" s="134">
        <f t="shared" si="249"/>
        <v>603.92042500000139</v>
      </c>
      <c r="BD73" s="134">
        <f t="shared" si="249"/>
        <v>603.92042500000139</v>
      </c>
      <c r="BE73" s="134">
        <f t="shared" si="249"/>
        <v>603.92042500000139</v>
      </c>
      <c r="BF73" s="134">
        <f t="shared" si="249"/>
        <v>603.92042500000139</v>
      </c>
      <c r="BG73" s="134">
        <f t="shared" si="249"/>
        <v>603.92042500000139</v>
      </c>
      <c r="BH73" s="134">
        <f t="shared" si="249"/>
        <v>603.92042500000139</v>
      </c>
      <c r="BI73" s="134">
        <f t="shared" si="249"/>
        <v>603.92042500000139</v>
      </c>
      <c r="BJ73" s="134">
        <f t="shared" si="249"/>
        <v>603.92042500000139</v>
      </c>
      <c r="BK73" s="134">
        <f t="shared" si="249"/>
        <v>603.92042500000139</v>
      </c>
      <c r="BL73" s="134">
        <f t="shared" si="249"/>
        <v>603.92042500000139</v>
      </c>
      <c r="BM73" s="134">
        <f t="shared" si="249"/>
        <v>603.92042500000139</v>
      </c>
      <c r="BN73" s="134">
        <f t="shared" si="249"/>
        <v>603.92042500000139</v>
      </c>
      <c r="BO73" s="134">
        <f t="shared" si="249"/>
        <v>603.92042500000139</v>
      </c>
      <c r="BP73" s="134">
        <f t="shared" si="249"/>
        <v>603.92042500000139</v>
      </c>
      <c r="BQ73" s="134">
        <f t="shared" si="249"/>
        <v>603.92042500000139</v>
      </c>
      <c r="BR73" s="134">
        <f t="shared" si="249"/>
        <v>603.92042500000139</v>
      </c>
      <c r="BS73" s="134">
        <f t="shared" si="249"/>
        <v>603.92042500000139</v>
      </c>
      <c r="BT73" s="134">
        <f t="shared" si="249"/>
        <v>603.92042500000139</v>
      </c>
      <c r="BU73" s="134">
        <f t="shared" si="249"/>
        <v>603.92042500000139</v>
      </c>
      <c r="BV73" s="134">
        <f t="shared" si="249"/>
        <v>603.92042500000139</v>
      </c>
      <c r="BW73" s="134">
        <f t="shared" si="249"/>
        <v>603.92042500000139</v>
      </c>
      <c r="BX73" s="134">
        <f t="shared" si="249"/>
        <v>603.92042500000139</v>
      </c>
      <c r="BY73" s="134">
        <f t="shared" si="249"/>
        <v>603.92042500000139</v>
      </c>
      <c r="BZ73" s="134">
        <f t="shared" si="249"/>
        <v>603.92042500000139</v>
      </c>
      <c r="CA73" s="134">
        <f t="shared" si="249"/>
        <v>603.92042500000139</v>
      </c>
      <c r="CB73" s="134">
        <f t="shared" si="249"/>
        <v>603.92042500000139</v>
      </c>
      <c r="CC73" s="134">
        <f t="shared" si="249"/>
        <v>603.92042500000139</v>
      </c>
      <c r="CD73" s="134">
        <f t="shared" si="249"/>
        <v>603.92042500000139</v>
      </c>
      <c r="CE73" s="134">
        <f t="shared" si="249"/>
        <v>603.92042500000139</v>
      </c>
      <c r="CF73" s="134">
        <f t="shared" si="249"/>
        <v>603.92042500000139</v>
      </c>
      <c r="CG73" s="134">
        <f t="shared" si="249"/>
        <v>603.92042500000139</v>
      </c>
      <c r="CH73" s="134">
        <f t="shared" si="249"/>
        <v>603.92042500000139</v>
      </c>
      <c r="CI73" s="134">
        <f t="shared" si="249"/>
        <v>603.92042500000139</v>
      </c>
      <c r="CJ73" s="134">
        <f t="shared" si="249"/>
        <v>603.92042500000139</v>
      </c>
      <c r="CK73" s="134">
        <f t="shared" si="249"/>
        <v>603.92042500000139</v>
      </c>
      <c r="CL73" s="134">
        <f t="shared" si="249"/>
        <v>603.92042500000139</v>
      </c>
      <c r="CM73" s="134">
        <f t="shared" si="249"/>
        <v>603.92042500000139</v>
      </c>
      <c r="CN73" s="134">
        <f t="shared" si="249"/>
        <v>603.92042500000139</v>
      </c>
      <c r="CO73" s="134">
        <f t="shared" si="249"/>
        <v>603.92042500000139</v>
      </c>
      <c r="CP73" s="134">
        <f t="shared" si="249"/>
        <v>603.92042500000139</v>
      </c>
      <c r="CQ73" s="134">
        <f t="shared" si="249"/>
        <v>603.92042500000139</v>
      </c>
      <c r="CR73" s="134">
        <f t="shared" si="249"/>
        <v>603.92042500000139</v>
      </c>
      <c r="CS73" s="134">
        <f t="shared" si="249"/>
        <v>603.92042500000139</v>
      </c>
      <c r="CT73" s="134">
        <f t="shared" si="249"/>
        <v>603.92042500000139</v>
      </c>
      <c r="CU73" s="134">
        <f t="shared" si="249"/>
        <v>603.92042500000139</v>
      </c>
      <c r="CV73" s="138">
        <f t="shared" si="173"/>
        <v>31403.862100000053</v>
      </c>
      <c r="CW73" s="133">
        <f t="shared" si="235"/>
        <v>-186007.49090000044</v>
      </c>
    </row>
    <row r="74" spans="1:101">
      <c r="A74" s="135">
        <f t="shared" si="169"/>
        <v>43769</v>
      </c>
      <c r="B74" s="134">
        <f t="shared" si="236"/>
        <v>-218570.58600000144</v>
      </c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>
        <f>-$B$74/$B$26</f>
        <v>607.14051666667069</v>
      </c>
      <c r="AX74" s="134">
        <f t="shared" ref="AX74:CU74" si="250">-$B$74/$B$26</f>
        <v>607.14051666667069</v>
      </c>
      <c r="AY74" s="134">
        <f t="shared" si="250"/>
        <v>607.14051666667069</v>
      </c>
      <c r="AZ74" s="134">
        <f t="shared" si="250"/>
        <v>607.14051666667069</v>
      </c>
      <c r="BA74" s="134">
        <f t="shared" si="250"/>
        <v>607.14051666667069</v>
      </c>
      <c r="BB74" s="134">
        <f t="shared" si="250"/>
        <v>607.14051666667069</v>
      </c>
      <c r="BC74" s="134">
        <f t="shared" si="250"/>
        <v>607.14051666667069</v>
      </c>
      <c r="BD74" s="134">
        <f t="shared" si="250"/>
        <v>607.14051666667069</v>
      </c>
      <c r="BE74" s="134">
        <f t="shared" si="250"/>
        <v>607.14051666667069</v>
      </c>
      <c r="BF74" s="134">
        <f t="shared" si="250"/>
        <v>607.14051666667069</v>
      </c>
      <c r="BG74" s="134">
        <f t="shared" si="250"/>
        <v>607.14051666667069</v>
      </c>
      <c r="BH74" s="134">
        <f t="shared" si="250"/>
        <v>607.14051666667069</v>
      </c>
      <c r="BI74" s="134">
        <f t="shared" si="250"/>
        <v>607.14051666667069</v>
      </c>
      <c r="BJ74" s="134">
        <f t="shared" si="250"/>
        <v>607.14051666667069</v>
      </c>
      <c r="BK74" s="134">
        <f t="shared" si="250"/>
        <v>607.14051666667069</v>
      </c>
      <c r="BL74" s="134">
        <f t="shared" si="250"/>
        <v>607.14051666667069</v>
      </c>
      <c r="BM74" s="134">
        <f t="shared" si="250"/>
        <v>607.14051666667069</v>
      </c>
      <c r="BN74" s="134">
        <f t="shared" si="250"/>
        <v>607.14051666667069</v>
      </c>
      <c r="BO74" s="134">
        <f t="shared" si="250"/>
        <v>607.14051666667069</v>
      </c>
      <c r="BP74" s="134">
        <f t="shared" si="250"/>
        <v>607.14051666667069</v>
      </c>
      <c r="BQ74" s="134">
        <f t="shared" si="250"/>
        <v>607.14051666667069</v>
      </c>
      <c r="BR74" s="134">
        <f t="shared" si="250"/>
        <v>607.14051666667069</v>
      </c>
      <c r="BS74" s="134">
        <f t="shared" si="250"/>
        <v>607.14051666667069</v>
      </c>
      <c r="BT74" s="134">
        <f t="shared" si="250"/>
        <v>607.14051666667069</v>
      </c>
      <c r="BU74" s="134">
        <f t="shared" si="250"/>
        <v>607.14051666667069</v>
      </c>
      <c r="BV74" s="134">
        <f t="shared" si="250"/>
        <v>607.14051666667069</v>
      </c>
      <c r="BW74" s="134">
        <f t="shared" si="250"/>
        <v>607.14051666667069</v>
      </c>
      <c r="BX74" s="134">
        <f t="shared" si="250"/>
        <v>607.14051666667069</v>
      </c>
      <c r="BY74" s="134">
        <f t="shared" si="250"/>
        <v>607.14051666667069</v>
      </c>
      <c r="BZ74" s="134">
        <f t="shared" si="250"/>
        <v>607.14051666667069</v>
      </c>
      <c r="CA74" s="134">
        <f t="shared" si="250"/>
        <v>607.14051666667069</v>
      </c>
      <c r="CB74" s="134">
        <f t="shared" si="250"/>
        <v>607.14051666667069</v>
      </c>
      <c r="CC74" s="134">
        <f t="shared" si="250"/>
        <v>607.14051666667069</v>
      </c>
      <c r="CD74" s="134">
        <f t="shared" si="250"/>
        <v>607.14051666667069</v>
      </c>
      <c r="CE74" s="134">
        <f t="shared" si="250"/>
        <v>607.14051666667069</v>
      </c>
      <c r="CF74" s="134">
        <f t="shared" si="250"/>
        <v>607.14051666667069</v>
      </c>
      <c r="CG74" s="134">
        <f t="shared" si="250"/>
        <v>607.14051666667069</v>
      </c>
      <c r="CH74" s="134">
        <f t="shared" si="250"/>
        <v>607.14051666667069</v>
      </c>
      <c r="CI74" s="134">
        <f t="shared" si="250"/>
        <v>607.14051666667069</v>
      </c>
      <c r="CJ74" s="134">
        <f t="shared" si="250"/>
        <v>607.14051666667069</v>
      </c>
      <c r="CK74" s="134">
        <f t="shared" si="250"/>
        <v>607.14051666667069</v>
      </c>
      <c r="CL74" s="134">
        <f t="shared" si="250"/>
        <v>607.14051666667069</v>
      </c>
      <c r="CM74" s="134">
        <f t="shared" si="250"/>
        <v>607.14051666667069</v>
      </c>
      <c r="CN74" s="134">
        <f t="shared" si="250"/>
        <v>607.14051666667069</v>
      </c>
      <c r="CO74" s="134">
        <f t="shared" si="250"/>
        <v>607.14051666667069</v>
      </c>
      <c r="CP74" s="134">
        <f t="shared" si="250"/>
        <v>607.14051666667069</v>
      </c>
      <c r="CQ74" s="134">
        <f t="shared" si="250"/>
        <v>607.14051666667069</v>
      </c>
      <c r="CR74" s="134">
        <f t="shared" si="250"/>
        <v>607.14051666667069</v>
      </c>
      <c r="CS74" s="134">
        <f t="shared" si="250"/>
        <v>607.14051666667069</v>
      </c>
      <c r="CT74" s="134">
        <f t="shared" si="250"/>
        <v>607.14051666667069</v>
      </c>
      <c r="CU74" s="134">
        <f t="shared" si="250"/>
        <v>607.14051666667069</v>
      </c>
      <c r="CV74" s="138">
        <f t="shared" si="173"/>
        <v>30964.166350000181</v>
      </c>
      <c r="CW74" s="133">
        <f t="shared" si="235"/>
        <v>-187606.41965000125</v>
      </c>
    </row>
    <row r="75" spans="1:101">
      <c r="A75" s="135">
        <f t="shared" si="169"/>
        <v>43799</v>
      </c>
      <c r="B75" s="134">
        <f t="shared" si="236"/>
        <v>-53180.187000000849</v>
      </c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>
        <f t="shared" ref="AX75:CU75" si="251">-$B$75/$B$26</f>
        <v>147.72274166666904</v>
      </c>
      <c r="AY75" s="134">
        <f t="shared" si="251"/>
        <v>147.72274166666904</v>
      </c>
      <c r="AZ75" s="134">
        <f t="shared" si="251"/>
        <v>147.72274166666904</v>
      </c>
      <c r="BA75" s="134">
        <f t="shared" si="251"/>
        <v>147.72274166666904</v>
      </c>
      <c r="BB75" s="134">
        <f t="shared" si="251"/>
        <v>147.72274166666904</v>
      </c>
      <c r="BC75" s="134">
        <f t="shared" si="251"/>
        <v>147.72274166666904</v>
      </c>
      <c r="BD75" s="134">
        <f t="shared" si="251"/>
        <v>147.72274166666904</v>
      </c>
      <c r="BE75" s="134">
        <f t="shared" si="251"/>
        <v>147.72274166666904</v>
      </c>
      <c r="BF75" s="134">
        <f t="shared" si="251"/>
        <v>147.72274166666904</v>
      </c>
      <c r="BG75" s="134">
        <f t="shared" si="251"/>
        <v>147.72274166666904</v>
      </c>
      <c r="BH75" s="134">
        <f t="shared" si="251"/>
        <v>147.72274166666904</v>
      </c>
      <c r="BI75" s="134">
        <f t="shared" si="251"/>
        <v>147.72274166666904</v>
      </c>
      <c r="BJ75" s="134">
        <f t="shared" si="251"/>
        <v>147.72274166666904</v>
      </c>
      <c r="BK75" s="134">
        <f t="shared" si="251"/>
        <v>147.72274166666904</v>
      </c>
      <c r="BL75" s="134">
        <f t="shared" si="251"/>
        <v>147.72274166666904</v>
      </c>
      <c r="BM75" s="134">
        <f t="shared" si="251"/>
        <v>147.72274166666904</v>
      </c>
      <c r="BN75" s="134">
        <f t="shared" si="251"/>
        <v>147.72274166666904</v>
      </c>
      <c r="BO75" s="134">
        <f t="shared" si="251"/>
        <v>147.72274166666904</v>
      </c>
      <c r="BP75" s="134">
        <f t="shared" si="251"/>
        <v>147.72274166666904</v>
      </c>
      <c r="BQ75" s="134">
        <f t="shared" si="251"/>
        <v>147.72274166666904</v>
      </c>
      <c r="BR75" s="134">
        <f t="shared" si="251"/>
        <v>147.72274166666904</v>
      </c>
      <c r="BS75" s="134">
        <f t="shared" si="251"/>
        <v>147.72274166666904</v>
      </c>
      <c r="BT75" s="134">
        <f t="shared" si="251"/>
        <v>147.72274166666904</v>
      </c>
      <c r="BU75" s="134">
        <f t="shared" si="251"/>
        <v>147.72274166666904</v>
      </c>
      <c r="BV75" s="134">
        <f t="shared" si="251"/>
        <v>147.72274166666904</v>
      </c>
      <c r="BW75" s="134">
        <f t="shared" si="251"/>
        <v>147.72274166666904</v>
      </c>
      <c r="BX75" s="134">
        <f t="shared" si="251"/>
        <v>147.72274166666904</v>
      </c>
      <c r="BY75" s="134">
        <f t="shared" si="251"/>
        <v>147.72274166666904</v>
      </c>
      <c r="BZ75" s="134">
        <f t="shared" si="251"/>
        <v>147.72274166666904</v>
      </c>
      <c r="CA75" s="134">
        <f t="shared" si="251"/>
        <v>147.72274166666904</v>
      </c>
      <c r="CB75" s="134">
        <f t="shared" si="251"/>
        <v>147.72274166666904</v>
      </c>
      <c r="CC75" s="134">
        <f t="shared" si="251"/>
        <v>147.72274166666904</v>
      </c>
      <c r="CD75" s="134">
        <f t="shared" si="251"/>
        <v>147.72274166666904</v>
      </c>
      <c r="CE75" s="134">
        <f t="shared" si="251"/>
        <v>147.72274166666904</v>
      </c>
      <c r="CF75" s="134">
        <f t="shared" si="251"/>
        <v>147.72274166666904</v>
      </c>
      <c r="CG75" s="134">
        <f t="shared" si="251"/>
        <v>147.72274166666904</v>
      </c>
      <c r="CH75" s="134">
        <f t="shared" si="251"/>
        <v>147.72274166666904</v>
      </c>
      <c r="CI75" s="134">
        <f t="shared" si="251"/>
        <v>147.72274166666904</v>
      </c>
      <c r="CJ75" s="134">
        <f t="shared" si="251"/>
        <v>147.72274166666904</v>
      </c>
      <c r="CK75" s="134">
        <f t="shared" si="251"/>
        <v>147.72274166666904</v>
      </c>
      <c r="CL75" s="134">
        <f t="shared" si="251"/>
        <v>147.72274166666904</v>
      </c>
      <c r="CM75" s="134">
        <f t="shared" si="251"/>
        <v>147.72274166666904</v>
      </c>
      <c r="CN75" s="134">
        <f t="shared" si="251"/>
        <v>147.72274166666904</v>
      </c>
      <c r="CO75" s="134">
        <f t="shared" si="251"/>
        <v>147.72274166666904</v>
      </c>
      <c r="CP75" s="134">
        <f t="shared" si="251"/>
        <v>147.72274166666904</v>
      </c>
      <c r="CQ75" s="134">
        <f t="shared" si="251"/>
        <v>147.72274166666904</v>
      </c>
      <c r="CR75" s="134">
        <f t="shared" si="251"/>
        <v>147.72274166666904</v>
      </c>
      <c r="CS75" s="134">
        <f t="shared" si="251"/>
        <v>147.72274166666904</v>
      </c>
      <c r="CT75" s="134">
        <f t="shared" si="251"/>
        <v>147.72274166666904</v>
      </c>
      <c r="CU75" s="134">
        <f t="shared" si="251"/>
        <v>147.72274166666904</v>
      </c>
      <c r="CV75" s="138">
        <f t="shared" si="173"/>
        <v>7386.1370833334577</v>
      </c>
      <c r="CW75" s="133">
        <f t="shared" si="235"/>
        <v>-45794.049916667391</v>
      </c>
    </row>
    <row r="76" spans="1:101">
      <c r="A76" s="135">
        <f t="shared" si="169"/>
        <v>43830</v>
      </c>
      <c r="B76" s="134">
        <f t="shared" si="236"/>
        <v>0</v>
      </c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>
        <f t="shared" ref="AY76:CU76" si="252">-$B$76/$B$26</f>
        <v>0</v>
      </c>
      <c r="AZ76" s="134">
        <f t="shared" si="252"/>
        <v>0</v>
      </c>
      <c r="BA76" s="134">
        <f t="shared" si="252"/>
        <v>0</v>
      </c>
      <c r="BB76" s="134">
        <f t="shared" si="252"/>
        <v>0</v>
      </c>
      <c r="BC76" s="134">
        <f t="shared" si="252"/>
        <v>0</v>
      </c>
      <c r="BD76" s="134">
        <f t="shared" si="252"/>
        <v>0</v>
      </c>
      <c r="BE76" s="134">
        <f t="shared" si="252"/>
        <v>0</v>
      </c>
      <c r="BF76" s="134">
        <f t="shared" si="252"/>
        <v>0</v>
      </c>
      <c r="BG76" s="134">
        <f t="shared" si="252"/>
        <v>0</v>
      </c>
      <c r="BH76" s="134">
        <f t="shared" si="252"/>
        <v>0</v>
      </c>
      <c r="BI76" s="134">
        <f t="shared" si="252"/>
        <v>0</v>
      </c>
      <c r="BJ76" s="134">
        <f t="shared" si="252"/>
        <v>0</v>
      </c>
      <c r="BK76" s="134">
        <f t="shared" si="252"/>
        <v>0</v>
      </c>
      <c r="BL76" s="134">
        <f t="shared" si="252"/>
        <v>0</v>
      </c>
      <c r="BM76" s="134">
        <f t="shared" si="252"/>
        <v>0</v>
      </c>
      <c r="BN76" s="134">
        <f t="shared" si="252"/>
        <v>0</v>
      </c>
      <c r="BO76" s="134">
        <f t="shared" si="252"/>
        <v>0</v>
      </c>
      <c r="BP76" s="134">
        <f t="shared" si="252"/>
        <v>0</v>
      </c>
      <c r="BQ76" s="134">
        <f t="shared" si="252"/>
        <v>0</v>
      </c>
      <c r="BR76" s="134">
        <f t="shared" si="252"/>
        <v>0</v>
      </c>
      <c r="BS76" s="134">
        <f t="shared" si="252"/>
        <v>0</v>
      </c>
      <c r="BT76" s="134">
        <f t="shared" si="252"/>
        <v>0</v>
      </c>
      <c r="BU76" s="134">
        <f t="shared" si="252"/>
        <v>0</v>
      </c>
      <c r="BV76" s="134">
        <f t="shared" si="252"/>
        <v>0</v>
      </c>
      <c r="BW76" s="134">
        <f t="shared" si="252"/>
        <v>0</v>
      </c>
      <c r="BX76" s="134">
        <f t="shared" si="252"/>
        <v>0</v>
      </c>
      <c r="BY76" s="134">
        <f t="shared" si="252"/>
        <v>0</v>
      </c>
      <c r="BZ76" s="134">
        <f t="shared" si="252"/>
        <v>0</v>
      </c>
      <c r="CA76" s="134">
        <f t="shared" si="252"/>
        <v>0</v>
      </c>
      <c r="CB76" s="134">
        <f t="shared" si="252"/>
        <v>0</v>
      </c>
      <c r="CC76" s="134">
        <f t="shared" si="252"/>
        <v>0</v>
      </c>
      <c r="CD76" s="134">
        <f t="shared" si="252"/>
        <v>0</v>
      </c>
      <c r="CE76" s="134">
        <f t="shared" si="252"/>
        <v>0</v>
      </c>
      <c r="CF76" s="134">
        <f t="shared" si="252"/>
        <v>0</v>
      </c>
      <c r="CG76" s="134">
        <f t="shared" si="252"/>
        <v>0</v>
      </c>
      <c r="CH76" s="134">
        <f t="shared" si="252"/>
        <v>0</v>
      </c>
      <c r="CI76" s="134">
        <f t="shared" si="252"/>
        <v>0</v>
      </c>
      <c r="CJ76" s="134">
        <f t="shared" si="252"/>
        <v>0</v>
      </c>
      <c r="CK76" s="134">
        <f t="shared" si="252"/>
        <v>0</v>
      </c>
      <c r="CL76" s="134">
        <f t="shared" si="252"/>
        <v>0</v>
      </c>
      <c r="CM76" s="134">
        <f t="shared" si="252"/>
        <v>0</v>
      </c>
      <c r="CN76" s="134">
        <f t="shared" si="252"/>
        <v>0</v>
      </c>
      <c r="CO76" s="134">
        <f t="shared" si="252"/>
        <v>0</v>
      </c>
      <c r="CP76" s="134">
        <f t="shared" si="252"/>
        <v>0</v>
      </c>
      <c r="CQ76" s="134">
        <f t="shared" si="252"/>
        <v>0</v>
      </c>
      <c r="CR76" s="134">
        <f t="shared" si="252"/>
        <v>0</v>
      </c>
      <c r="CS76" s="134">
        <f t="shared" si="252"/>
        <v>0</v>
      </c>
      <c r="CT76" s="134">
        <f t="shared" si="252"/>
        <v>0</v>
      </c>
      <c r="CU76" s="134">
        <f t="shared" si="252"/>
        <v>0</v>
      </c>
      <c r="CV76" s="138">
        <f t="shared" si="173"/>
        <v>0</v>
      </c>
      <c r="CW76" s="133">
        <f t="shared" si="235"/>
        <v>0</v>
      </c>
    </row>
    <row r="77" spans="1:101">
      <c r="A77" s="135">
        <f t="shared" si="169"/>
        <v>43861</v>
      </c>
      <c r="B77" s="134">
        <f t="shared" si="236"/>
        <v>0</v>
      </c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>
        <f>-$B$77/$B$26</f>
        <v>0</v>
      </c>
      <c r="BA77" s="134">
        <f>-$B$77/$B$26</f>
        <v>0</v>
      </c>
      <c r="BB77" s="134">
        <f t="shared" ref="BB77:CU77" si="253">-$B$77/$B$26</f>
        <v>0</v>
      </c>
      <c r="BC77" s="134">
        <f t="shared" si="253"/>
        <v>0</v>
      </c>
      <c r="BD77" s="134">
        <f t="shared" si="253"/>
        <v>0</v>
      </c>
      <c r="BE77" s="134">
        <f t="shared" si="253"/>
        <v>0</v>
      </c>
      <c r="BF77" s="134">
        <f t="shared" si="253"/>
        <v>0</v>
      </c>
      <c r="BG77" s="134">
        <f t="shared" si="253"/>
        <v>0</v>
      </c>
      <c r="BH77" s="134">
        <f t="shared" si="253"/>
        <v>0</v>
      </c>
      <c r="BI77" s="134">
        <f t="shared" si="253"/>
        <v>0</v>
      </c>
      <c r="BJ77" s="134">
        <f t="shared" si="253"/>
        <v>0</v>
      </c>
      <c r="BK77" s="134">
        <f t="shared" si="253"/>
        <v>0</v>
      </c>
      <c r="BL77" s="134">
        <f t="shared" si="253"/>
        <v>0</v>
      </c>
      <c r="BM77" s="134">
        <f t="shared" si="253"/>
        <v>0</v>
      </c>
      <c r="BN77" s="134">
        <f t="shared" si="253"/>
        <v>0</v>
      </c>
      <c r="BO77" s="134">
        <f t="shared" si="253"/>
        <v>0</v>
      </c>
      <c r="BP77" s="134">
        <f t="shared" si="253"/>
        <v>0</v>
      </c>
      <c r="BQ77" s="134">
        <f t="shared" si="253"/>
        <v>0</v>
      </c>
      <c r="BR77" s="134">
        <f t="shared" si="253"/>
        <v>0</v>
      </c>
      <c r="BS77" s="134">
        <f t="shared" si="253"/>
        <v>0</v>
      </c>
      <c r="BT77" s="134">
        <f t="shared" si="253"/>
        <v>0</v>
      </c>
      <c r="BU77" s="134">
        <f t="shared" si="253"/>
        <v>0</v>
      </c>
      <c r="BV77" s="134">
        <f t="shared" si="253"/>
        <v>0</v>
      </c>
      <c r="BW77" s="134">
        <f t="shared" si="253"/>
        <v>0</v>
      </c>
      <c r="BX77" s="134">
        <f t="shared" si="253"/>
        <v>0</v>
      </c>
      <c r="BY77" s="134">
        <f t="shared" si="253"/>
        <v>0</v>
      </c>
      <c r="BZ77" s="134">
        <f t="shared" si="253"/>
        <v>0</v>
      </c>
      <c r="CA77" s="134">
        <f t="shared" si="253"/>
        <v>0</v>
      </c>
      <c r="CB77" s="134">
        <f t="shared" si="253"/>
        <v>0</v>
      </c>
      <c r="CC77" s="134">
        <f t="shared" si="253"/>
        <v>0</v>
      </c>
      <c r="CD77" s="134">
        <f t="shared" si="253"/>
        <v>0</v>
      </c>
      <c r="CE77" s="134">
        <f t="shared" si="253"/>
        <v>0</v>
      </c>
      <c r="CF77" s="134">
        <f t="shared" si="253"/>
        <v>0</v>
      </c>
      <c r="CG77" s="134">
        <f t="shared" si="253"/>
        <v>0</v>
      </c>
      <c r="CH77" s="134">
        <f t="shared" si="253"/>
        <v>0</v>
      </c>
      <c r="CI77" s="134">
        <f t="shared" si="253"/>
        <v>0</v>
      </c>
      <c r="CJ77" s="134">
        <f t="shared" si="253"/>
        <v>0</v>
      </c>
      <c r="CK77" s="134">
        <f t="shared" si="253"/>
        <v>0</v>
      </c>
      <c r="CL77" s="134">
        <f t="shared" si="253"/>
        <v>0</v>
      </c>
      <c r="CM77" s="134">
        <f t="shared" si="253"/>
        <v>0</v>
      </c>
      <c r="CN77" s="134">
        <f t="shared" si="253"/>
        <v>0</v>
      </c>
      <c r="CO77" s="134">
        <f t="shared" si="253"/>
        <v>0</v>
      </c>
      <c r="CP77" s="134">
        <f t="shared" si="253"/>
        <v>0</v>
      </c>
      <c r="CQ77" s="134">
        <f t="shared" si="253"/>
        <v>0</v>
      </c>
      <c r="CR77" s="134">
        <f t="shared" si="253"/>
        <v>0</v>
      </c>
      <c r="CS77" s="134">
        <f t="shared" si="253"/>
        <v>0</v>
      </c>
      <c r="CT77" s="134">
        <f t="shared" si="253"/>
        <v>0</v>
      </c>
      <c r="CU77" s="134">
        <f t="shared" si="253"/>
        <v>0</v>
      </c>
      <c r="CV77" s="138">
        <f t="shared" si="173"/>
        <v>0</v>
      </c>
      <c r="CW77" s="133">
        <f t="shared" si="235"/>
        <v>0</v>
      </c>
    </row>
    <row r="78" spans="1:101">
      <c r="A78" s="135">
        <f t="shared" si="169"/>
        <v>43890</v>
      </c>
      <c r="B78" s="134">
        <f t="shared" si="236"/>
        <v>-4225.6889999974519</v>
      </c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>
        <f>-$B$78/$B$26</f>
        <v>11.738024999992922</v>
      </c>
      <c r="BB78" s="134">
        <f t="shared" ref="BB78:CU78" si="254">-$B$78/$B$26</f>
        <v>11.738024999992922</v>
      </c>
      <c r="BC78" s="134">
        <f t="shared" si="254"/>
        <v>11.738024999992922</v>
      </c>
      <c r="BD78" s="134">
        <f t="shared" si="254"/>
        <v>11.738024999992922</v>
      </c>
      <c r="BE78" s="134">
        <f t="shared" si="254"/>
        <v>11.738024999992922</v>
      </c>
      <c r="BF78" s="134">
        <f t="shared" si="254"/>
        <v>11.738024999992922</v>
      </c>
      <c r="BG78" s="134">
        <f t="shared" si="254"/>
        <v>11.738024999992922</v>
      </c>
      <c r="BH78" s="134">
        <f t="shared" si="254"/>
        <v>11.738024999992922</v>
      </c>
      <c r="BI78" s="134">
        <f t="shared" si="254"/>
        <v>11.738024999992922</v>
      </c>
      <c r="BJ78" s="134">
        <f t="shared" si="254"/>
        <v>11.738024999992922</v>
      </c>
      <c r="BK78" s="134">
        <f t="shared" si="254"/>
        <v>11.738024999992922</v>
      </c>
      <c r="BL78" s="134">
        <f t="shared" si="254"/>
        <v>11.738024999992922</v>
      </c>
      <c r="BM78" s="134">
        <f t="shared" si="254"/>
        <v>11.738024999992922</v>
      </c>
      <c r="BN78" s="134">
        <f t="shared" si="254"/>
        <v>11.738024999992922</v>
      </c>
      <c r="BO78" s="134">
        <f t="shared" si="254"/>
        <v>11.738024999992922</v>
      </c>
      <c r="BP78" s="134">
        <f t="shared" si="254"/>
        <v>11.738024999992922</v>
      </c>
      <c r="BQ78" s="134">
        <f t="shared" si="254"/>
        <v>11.738024999992922</v>
      </c>
      <c r="BR78" s="134">
        <f t="shared" si="254"/>
        <v>11.738024999992922</v>
      </c>
      <c r="BS78" s="134">
        <f t="shared" si="254"/>
        <v>11.738024999992922</v>
      </c>
      <c r="BT78" s="134">
        <f t="shared" si="254"/>
        <v>11.738024999992922</v>
      </c>
      <c r="BU78" s="134">
        <f t="shared" si="254"/>
        <v>11.738024999992922</v>
      </c>
      <c r="BV78" s="134">
        <f t="shared" si="254"/>
        <v>11.738024999992922</v>
      </c>
      <c r="BW78" s="134">
        <f t="shared" si="254"/>
        <v>11.738024999992922</v>
      </c>
      <c r="BX78" s="134">
        <f t="shared" si="254"/>
        <v>11.738024999992922</v>
      </c>
      <c r="BY78" s="134">
        <f t="shared" si="254"/>
        <v>11.738024999992922</v>
      </c>
      <c r="BZ78" s="134">
        <f t="shared" si="254"/>
        <v>11.738024999992922</v>
      </c>
      <c r="CA78" s="134">
        <f t="shared" si="254"/>
        <v>11.738024999992922</v>
      </c>
      <c r="CB78" s="134">
        <f t="shared" si="254"/>
        <v>11.738024999992922</v>
      </c>
      <c r="CC78" s="134">
        <f t="shared" si="254"/>
        <v>11.738024999992922</v>
      </c>
      <c r="CD78" s="134">
        <f t="shared" si="254"/>
        <v>11.738024999992922</v>
      </c>
      <c r="CE78" s="134">
        <f t="shared" si="254"/>
        <v>11.738024999992922</v>
      </c>
      <c r="CF78" s="134">
        <f t="shared" si="254"/>
        <v>11.738024999992922</v>
      </c>
      <c r="CG78" s="134">
        <f t="shared" si="254"/>
        <v>11.738024999992922</v>
      </c>
      <c r="CH78" s="134">
        <f t="shared" si="254"/>
        <v>11.738024999992922</v>
      </c>
      <c r="CI78" s="134">
        <f t="shared" si="254"/>
        <v>11.738024999992922</v>
      </c>
      <c r="CJ78" s="134">
        <f t="shared" si="254"/>
        <v>11.738024999992922</v>
      </c>
      <c r="CK78" s="134">
        <f t="shared" si="254"/>
        <v>11.738024999992922</v>
      </c>
      <c r="CL78" s="134">
        <f t="shared" si="254"/>
        <v>11.738024999992922</v>
      </c>
      <c r="CM78" s="134">
        <f t="shared" si="254"/>
        <v>11.738024999992922</v>
      </c>
      <c r="CN78" s="134">
        <f t="shared" si="254"/>
        <v>11.738024999992922</v>
      </c>
      <c r="CO78" s="134">
        <f t="shared" si="254"/>
        <v>11.738024999992922</v>
      </c>
      <c r="CP78" s="134">
        <f t="shared" si="254"/>
        <v>11.738024999992922</v>
      </c>
      <c r="CQ78" s="134">
        <f t="shared" si="254"/>
        <v>11.738024999992922</v>
      </c>
      <c r="CR78" s="134">
        <f t="shared" si="254"/>
        <v>11.738024999992922</v>
      </c>
      <c r="CS78" s="134">
        <f t="shared" si="254"/>
        <v>11.738024999992922</v>
      </c>
      <c r="CT78" s="134">
        <f t="shared" si="254"/>
        <v>11.738024999992922</v>
      </c>
      <c r="CU78" s="134">
        <f t="shared" si="254"/>
        <v>11.738024999992922</v>
      </c>
      <c r="CV78" s="138">
        <f t="shared" si="173"/>
        <v>551.68717499966783</v>
      </c>
      <c r="CW78" s="133">
        <f t="shared" si="235"/>
        <v>-3674.0018249977838</v>
      </c>
    </row>
    <row r="79" spans="1:101">
      <c r="A79" s="135">
        <f t="shared" si="169"/>
        <v>43921</v>
      </c>
      <c r="B79" s="134">
        <f t="shared" si="236"/>
        <v>-84377.061000000307</v>
      </c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>
        <f>-$B$79/$B$26</f>
        <v>234.38072500000087</v>
      </c>
      <c r="BC79" s="134">
        <f t="shared" ref="BC79:CU79" si="255">-$B$79/$B$26</f>
        <v>234.38072500000087</v>
      </c>
      <c r="BD79" s="134">
        <f t="shared" si="255"/>
        <v>234.38072500000087</v>
      </c>
      <c r="BE79" s="134">
        <f t="shared" si="255"/>
        <v>234.38072500000087</v>
      </c>
      <c r="BF79" s="134">
        <f t="shared" si="255"/>
        <v>234.38072500000087</v>
      </c>
      <c r="BG79" s="134">
        <f t="shared" si="255"/>
        <v>234.38072500000087</v>
      </c>
      <c r="BH79" s="134">
        <f t="shared" si="255"/>
        <v>234.38072500000087</v>
      </c>
      <c r="BI79" s="134">
        <f t="shared" si="255"/>
        <v>234.38072500000087</v>
      </c>
      <c r="BJ79" s="134">
        <f t="shared" si="255"/>
        <v>234.38072500000087</v>
      </c>
      <c r="BK79" s="134">
        <f t="shared" si="255"/>
        <v>234.38072500000087</v>
      </c>
      <c r="BL79" s="134">
        <f t="shared" si="255"/>
        <v>234.38072500000087</v>
      </c>
      <c r="BM79" s="134">
        <f t="shared" si="255"/>
        <v>234.38072500000087</v>
      </c>
      <c r="BN79" s="134">
        <f t="shared" si="255"/>
        <v>234.38072500000087</v>
      </c>
      <c r="BO79" s="134">
        <f t="shared" si="255"/>
        <v>234.38072500000087</v>
      </c>
      <c r="BP79" s="134">
        <f t="shared" si="255"/>
        <v>234.38072500000087</v>
      </c>
      <c r="BQ79" s="134">
        <f t="shared" si="255"/>
        <v>234.38072500000087</v>
      </c>
      <c r="BR79" s="134">
        <f t="shared" si="255"/>
        <v>234.38072500000087</v>
      </c>
      <c r="BS79" s="134">
        <f t="shared" si="255"/>
        <v>234.38072500000087</v>
      </c>
      <c r="BT79" s="134">
        <f t="shared" si="255"/>
        <v>234.38072500000087</v>
      </c>
      <c r="BU79" s="134">
        <f t="shared" si="255"/>
        <v>234.38072500000087</v>
      </c>
      <c r="BV79" s="134">
        <f t="shared" si="255"/>
        <v>234.38072500000087</v>
      </c>
      <c r="BW79" s="134">
        <f t="shared" si="255"/>
        <v>234.38072500000087</v>
      </c>
      <c r="BX79" s="134">
        <f t="shared" si="255"/>
        <v>234.38072500000087</v>
      </c>
      <c r="BY79" s="134">
        <f t="shared" si="255"/>
        <v>234.38072500000087</v>
      </c>
      <c r="BZ79" s="134">
        <f t="shared" si="255"/>
        <v>234.38072500000087</v>
      </c>
      <c r="CA79" s="134">
        <f t="shared" si="255"/>
        <v>234.38072500000087</v>
      </c>
      <c r="CB79" s="134">
        <f t="shared" si="255"/>
        <v>234.38072500000087</v>
      </c>
      <c r="CC79" s="134">
        <f t="shared" si="255"/>
        <v>234.38072500000087</v>
      </c>
      <c r="CD79" s="134">
        <f t="shared" si="255"/>
        <v>234.38072500000087</v>
      </c>
      <c r="CE79" s="134">
        <f t="shared" si="255"/>
        <v>234.38072500000087</v>
      </c>
      <c r="CF79" s="134">
        <f t="shared" si="255"/>
        <v>234.38072500000087</v>
      </c>
      <c r="CG79" s="134">
        <f t="shared" si="255"/>
        <v>234.38072500000087</v>
      </c>
      <c r="CH79" s="134">
        <f t="shared" si="255"/>
        <v>234.38072500000087</v>
      </c>
      <c r="CI79" s="134">
        <f t="shared" si="255"/>
        <v>234.38072500000087</v>
      </c>
      <c r="CJ79" s="134">
        <f t="shared" si="255"/>
        <v>234.38072500000087</v>
      </c>
      <c r="CK79" s="134">
        <f t="shared" si="255"/>
        <v>234.38072500000087</v>
      </c>
      <c r="CL79" s="134">
        <f t="shared" si="255"/>
        <v>234.38072500000087</v>
      </c>
      <c r="CM79" s="134">
        <f t="shared" si="255"/>
        <v>234.38072500000087</v>
      </c>
      <c r="CN79" s="134">
        <f t="shared" si="255"/>
        <v>234.38072500000087</v>
      </c>
      <c r="CO79" s="134">
        <f t="shared" si="255"/>
        <v>234.38072500000087</v>
      </c>
      <c r="CP79" s="134">
        <f t="shared" si="255"/>
        <v>234.38072500000087</v>
      </c>
      <c r="CQ79" s="134">
        <f t="shared" si="255"/>
        <v>234.38072500000087</v>
      </c>
      <c r="CR79" s="134">
        <f t="shared" si="255"/>
        <v>234.38072500000087</v>
      </c>
      <c r="CS79" s="134">
        <f t="shared" si="255"/>
        <v>234.38072500000087</v>
      </c>
      <c r="CT79" s="134">
        <f t="shared" si="255"/>
        <v>234.38072500000087</v>
      </c>
      <c r="CU79" s="134">
        <f t="shared" si="255"/>
        <v>234.38072500000087</v>
      </c>
      <c r="CV79" s="138">
        <f t="shared" si="173"/>
        <v>10781.513350000039</v>
      </c>
      <c r="CW79" s="133">
        <f t="shared" si="235"/>
        <v>-73595.54765000027</v>
      </c>
    </row>
    <row r="80" spans="1:101">
      <c r="A80" s="135">
        <f t="shared" si="169"/>
        <v>43951</v>
      </c>
      <c r="B80" s="134">
        <f t="shared" si="236"/>
        <v>-7700.5380000013856</v>
      </c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>
        <f>-$B$80/$B$26</f>
        <v>21.390383333337184</v>
      </c>
      <c r="BD80" s="134">
        <f t="shared" ref="BD80:CU80" si="256">-$B$80/$B$26</f>
        <v>21.390383333337184</v>
      </c>
      <c r="BE80" s="134">
        <f t="shared" si="256"/>
        <v>21.390383333337184</v>
      </c>
      <c r="BF80" s="134">
        <f t="shared" si="256"/>
        <v>21.390383333337184</v>
      </c>
      <c r="BG80" s="134">
        <f t="shared" si="256"/>
        <v>21.390383333337184</v>
      </c>
      <c r="BH80" s="134">
        <f t="shared" si="256"/>
        <v>21.390383333337184</v>
      </c>
      <c r="BI80" s="134">
        <f t="shared" si="256"/>
        <v>21.390383333337184</v>
      </c>
      <c r="BJ80" s="134">
        <f t="shared" si="256"/>
        <v>21.390383333337184</v>
      </c>
      <c r="BK80" s="134">
        <f t="shared" si="256"/>
        <v>21.390383333337184</v>
      </c>
      <c r="BL80" s="134">
        <f t="shared" si="256"/>
        <v>21.390383333337184</v>
      </c>
      <c r="BM80" s="134">
        <f t="shared" si="256"/>
        <v>21.390383333337184</v>
      </c>
      <c r="BN80" s="134">
        <f t="shared" si="256"/>
        <v>21.390383333337184</v>
      </c>
      <c r="BO80" s="134">
        <f t="shared" si="256"/>
        <v>21.390383333337184</v>
      </c>
      <c r="BP80" s="134">
        <f t="shared" si="256"/>
        <v>21.390383333337184</v>
      </c>
      <c r="BQ80" s="134">
        <f t="shared" si="256"/>
        <v>21.390383333337184</v>
      </c>
      <c r="BR80" s="134">
        <f t="shared" si="256"/>
        <v>21.390383333337184</v>
      </c>
      <c r="BS80" s="134">
        <f t="shared" si="256"/>
        <v>21.390383333337184</v>
      </c>
      <c r="BT80" s="134">
        <f t="shared" si="256"/>
        <v>21.390383333337184</v>
      </c>
      <c r="BU80" s="134">
        <f t="shared" si="256"/>
        <v>21.390383333337184</v>
      </c>
      <c r="BV80" s="134">
        <f t="shared" si="256"/>
        <v>21.390383333337184</v>
      </c>
      <c r="BW80" s="134">
        <f t="shared" si="256"/>
        <v>21.390383333337184</v>
      </c>
      <c r="BX80" s="134">
        <f t="shared" si="256"/>
        <v>21.390383333337184</v>
      </c>
      <c r="BY80" s="134">
        <f t="shared" si="256"/>
        <v>21.390383333337184</v>
      </c>
      <c r="BZ80" s="134">
        <f t="shared" si="256"/>
        <v>21.390383333337184</v>
      </c>
      <c r="CA80" s="134">
        <f t="shared" si="256"/>
        <v>21.390383333337184</v>
      </c>
      <c r="CB80" s="134">
        <f t="shared" si="256"/>
        <v>21.390383333337184</v>
      </c>
      <c r="CC80" s="134">
        <f t="shared" si="256"/>
        <v>21.390383333337184</v>
      </c>
      <c r="CD80" s="134">
        <f t="shared" si="256"/>
        <v>21.390383333337184</v>
      </c>
      <c r="CE80" s="134">
        <f t="shared" si="256"/>
        <v>21.390383333337184</v>
      </c>
      <c r="CF80" s="134">
        <f t="shared" si="256"/>
        <v>21.390383333337184</v>
      </c>
      <c r="CG80" s="134">
        <f t="shared" si="256"/>
        <v>21.390383333337184</v>
      </c>
      <c r="CH80" s="134">
        <f t="shared" si="256"/>
        <v>21.390383333337184</v>
      </c>
      <c r="CI80" s="134">
        <f t="shared" si="256"/>
        <v>21.390383333337184</v>
      </c>
      <c r="CJ80" s="134">
        <f t="shared" si="256"/>
        <v>21.390383333337184</v>
      </c>
      <c r="CK80" s="134">
        <f t="shared" si="256"/>
        <v>21.390383333337184</v>
      </c>
      <c r="CL80" s="134">
        <f t="shared" si="256"/>
        <v>21.390383333337184</v>
      </c>
      <c r="CM80" s="134">
        <f t="shared" si="256"/>
        <v>21.390383333337184</v>
      </c>
      <c r="CN80" s="134">
        <f t="shared" si="256"/>
        <v>21.390383333337184</v>
      </c>
      <c r="CO80" s="134">
        <f t="shared" si="256"/>
        <v>21.390383333337184</v>
      </c>
      <c r="CP80" s="134">
        <f t="shared" si="256"/>
        <v>21.390383333337184</v>
      </c>
      <c r="CQ80" s="134">
        <f t="shared" si="256"/>
        <v>21.390383333337184</v>
      </c>
      <c r="CR80" s="134">
        <f t="shared" si="256"/>
        <v>21.390383333337184</v>
      </c>
      <c r="CS80" s="134">
        <f t="shared" si="256"/>
        <v>21.390383333337184</v>
      </c>
      <c r="CT80" s="134">
        <f t="shared" si="256"/>
        <v>21.390383333337184</v>
      </c>
      <c r="CU80" s="134">
        <f t="shared" si="256"/>
        <v>21.390383333337184</v>
      </c>
      <c r="CV80" s="138">
        <f t="shared" si="173"/>
        <v>962.56725000017445</v>
      </c>
      <c r="CW80" s="133">
        <f t="shared" si="235"/>
        <v>-6737.9707500012109</v>
      </c>
    </row>
    <row r="81" spans="1:101">
      <c r="A81" s="135">
        <f t="shared" si="169"/>
        <v>43982</v>
      </c>
      <c r="B81" s="134">
        <f t="shared" si="236"/>
        <v>0</v>
      </c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>
        <f>-$B$81/$B$26</f>
        <v>0</v>
      </c>
      <c r="BE81" s="134">
        <f t="shared" ref="BE81:CU81" si="257">-$B$81/$B$26</f>
        <v>0</v>
      </c>
      <c r="BF81" s="134">
        <f t="shared" si="257"/>
        <v>0</v>
      </c>
      <c r="BG81" s="134">
        <f t="shared" si="257"/>
        <v>0</v>
      </c>
      <c r="BH81" s="134">
        <f t="shared" si="257"/>
        <v>0</v>
      </c>
      <c r="BI81" s="134">
        <f t="shared" si="257"/>
        <v>0</v>
      </c>
      <c r="BJ81" s="134">
        <f t="shared" si="257"/>
        <v>0</v>
      </c>
      <c r="BK81" s="134">
        <f t="shared" si="257"/>
        <v>0</v>
      </c>
      <c r="BL81" s="134">
        <f t="shared" si="257"/>
        <v>0</v>
      </c>
      <c r="BM81" s="134">
        <f t="shared" si="257"/>
        <v>0</v>
      </c>
      <c r="BN81" s="134">
        <f t="shared" si="257"/>
        <v>0</v>
      </c>
      <c r="BO81" s="134">
        <f t="shared" si="257"/>
        <v>0</v>
      </c>
      <c r="BP81" s="134">
        <f t="shared" si="257"/>
        <v>0</v>
      </c>
      <c r="BQ81" s="134">
        <f t="shared" si="257"/>
        <v>0</v>
      </c>
      <c r="BR81" s="134">
        <f t="shared" si="257"/>
        <v>0</v>
      </c>
      <c r="BS81" s="134">
        <f t="shared" si="257"/>
        <v>0</v>
      </c>
      <c r="BT81" s="134">
        <f t="shared" si="257"/>
        <v>0</v>
      </c>
      <c r="BU81" s="134">
        <f t="shared" si="257"/>
        <v>0</v>
      </c>
      <c r="BV81" s="134">
        <f t="shared" si="257"/>
        <v>0</v>
      </c>
      <c r="BW81" s="134">
        <f t="shared" si="257"/>
        <v>0</v>
      </c>
      <c r="BX81" s="134">
        <f t="shared" si="257"/>
        <v>0</v>
      </c>
      <c r="BY81" s="134">
        <f t="shared" si="257"/>
        <v>0</v>
      </c>
      <c r="BZ81" s="134">
        <f t="shared" si="257"/>
        <v>0</v>
      </c>
      <c r="CA81" s="134">
        <f t="shared" si="257"/>
        <v>0</v>
      </c>
      <c r="CB81" s="134">
        <f t="shared" si="257"/>
        <v>0</v>
      </c>
      <c r="CC81" s="134">
        <f t="shared" si="257"/>
        <v>0</v>
      </c>
      <c r="CD81" s="134">
        <f t="shared" si="257"/>
        <v>0</v>
      </c>
      <c r="CE81" s="134">
        <f t="shared" si="257"/>
        <v>0</v>
      </c>
      <c r="CF81" s="134">
        <f t="shared" si="257"/>
        <v>0</v>
      </c>
      <c r="CG81" s="134">
        <f t="shared" si="257"/>
        <v>0</v>
      </c>
      <c r="CH81" s="134">
        <f t="shared" si="257"/>
        <v>0</v>
      </c>
      <c r="CI81" s="134">
        <f t="shared" si="257"/>
        <v>0</v>
      </c>
      <c r="CJ81" s="134">
        <f t="shared" si="257"/>
        <v>0</v>
      </c>
      <c r="CK81" s="134">
        <f t="shared" si="257"/>
        <v>0</v>
      </c>
      <c r="CL81" s="134">
        <f t="shared" si="257"/>
        <v>0</v>
      </c>
      <c r="CM81" s="134">
        <f t="shared" si="257"/>
        <v>0</v>
      </c>
      <c r="CN81" s="134">
        <f t="shared" si="257"/>
        <v>0</v>
      </c>
      <c r="CO81" s="134">
        <f t="shared" si="257"/>
        <v>0</v>
      </c>
      <c r="CP81" s="134">
        <f t="shared" si="257"/>
        <v>0</v>
      </c>
      <c r="CQ81" s="134">
        <f t="shared" si="257"/>
        <v>0</v>
      </c>
      <c r="CR81" s="134">
        <f t="shared" si="257"/>
        <v>0</v>
      </c>
      <c r="CS81" s="134">
        <f t="shared" si="257"/>
        <v>0</v>
      </c>
      <c r="CT81" s="134">
        <f t="shared" si="257"/>
        <v>0</v>
      </c>
      <c r="CU81" s="134">
        <f t="shared" si="257"/>
        <v>0</v>
      </c>
      <c r="CV81" s="138">
        <f t="shared" si="173"/>
        <v>0</v>
      </c>
      <c r="CW81" s="133">
        <f t="shared" si="235"/>
        <v>0</v>
      </c>
    </row>
    <row r="82" spans="1:101">
      <c r="A82" s="135">
        <f t="shared" si="169"/>
        <v>44012</v>
      </c>
      <c r="B82" s="134">
        <f t="shared" si="236"/>
        <v>-1495.4969999995083</v>
      </c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>
        <f>-$B$82/$B$26</f>
        <v>4.1541583333319672</v>
      </c>
      <c r="BF82" s="134">
        <f t="shared" ref="BF82:CU82" si="258">-$B$82/$B$26</f>
        <v>4.1541583333319672</v>
      </c>
      <c r="BG82" s="134">
        <f t="shared" si="258"/>
        <v>4.1541583333319672</v>
      </c>
      <c r="BH82" s="134">
        <f t="shared" si="258"/>
        <v>4.1541583333319672</v>
      </c>
      <c r="BI82" s="134">
        <f t="shared" si="258"/>
        <v>4.1541583333319672</v>
      </c>
      <c r="BJ82" s="134">
        <f t="shared" si="258"/>
        <v>4.1541583333319672</v>
      </c>
      <c r="BK82" s="134">
        <f t="shared" si="258"/>
        <v>4.1541583333319672</v>
      </c>
      <c r="BL82" s="134">
        <f t="shared" si="258"/>
        <v>4.1541583333319672</v>
      </c>
      <c r="BM82" s="134">
        <f t="shared" si="258"/>
        <v>4.1541583333319672</v>
      </c>
      <c r="BN82" s="134">
        <f t="shared" si="258"/>
        <v>4.1541583333319672</v>
      </c>
      <c r="BO82" s="134">
        <f t="shared" si="258"/>
        <v>4.1541583333319672</v>
      </c>
      <c r="BP82" s="134">
        <f t="shared" si="258"/>
        <v>4.1541583333319672</v>
      </c>
      <c r="BQ82" s="134">
        <f t="shared" si="258"/>
        <v>4.1541583333319672</v>
      </c>
      <c r="BR82" s="134">
        <f t="shared" si="258"/>
        <v>4.1541583333319672</v>
      </c>
      <c r="BS82" s="134">
        <f t="shared" si="258"/>
        <v>4.1541583333319672</v>
      </c>
      <c r="BT82" s="134">
        <f t="shared" si="258"/>
        <v>4.1541583333319672</v>
      </c>
      <c r="BU82" s="134">
        <f t="shared" si="258"/>
        <v>4.1541583333319672</v>
      </c>
      <c r="BV82" s="134">
        <f t="shared" si="258"/>
        <v>4.1541583333319672</v>
      </c>
      <c r="BW82" s="134">
        <f t="shared" si="258"/>
        <v>4.1541583333319672</v>
      </c>
      <c r="BX82" s="134">
        <f t="shared" si="258"/>
        <v>4.1541583333319672</v>
      </c>
      <c r="BY82" s="134">
        <f t="shared" si="258"/>
        <v>4.1541583333319672</v>
      </c>
      <c r="BZ82" s="134">
        <f t="shared" si="258"/>
        <v>4.1541583333319672</v>
      </c>
      <c r="CA82" s="134">
        <f t="shared" si="258"/>
        <v>4.1541583333319672</v>
      </c>
      <c r="CB82" s="134">
        <f t="shared" si="258"/>
        <v>4.1541583333319672</v>
      </c>
      <c r="CC82" s="134">
        <f t="shared" si="258"/>
        <v>4.1541583333319672</v>
      </c>
      <c r="CD82" s="134">
        <f t="shared" si="258"/>
        <v>4.1541583333319672</v>
      </c>
      <c r="CE82" s="134">
        <f t="shared" si="258"/>
        <v>4.1541583333319672</v>
      </c>
      <c r="CF82" s="134">
        <f t="shared" si="258"/>
        <v>4.1541583333319672</v>
      </c>
      <c r="CG82" s="134">
        <f t="shared" si="258"/>
        <v>4.1541583333319672</v>
      </c>
      <c r="CH82" s="134">
        <f t="shared" si="258"/>
        <v>4.1541583333319672</v>
      </c>
      <c r="CI82" s="134">
        <f t="shared" si="258"/>
        <v>4.1541583333319672</v>
      </c>
      <c r="CJ82" s="134">
        <f t="shared" si="258"/>
        <v>4.1541583333319672</v>
      </c>
      <c r="CK82" s="134">
        <f t="shared" si="258"/>
        <v>4.1541583333319672</v>
      </c>
      <c r="CL82" s="134">
        <f t="shared" si="258"/>
        <v>4.1541583333319672</v>
      </c>
      <c r="CM82" s="134">
        <f t="shared" si="258"/>
        <v>4.1541583333319672</v>
      </c>
      <c r="CN82" s="134">
        <f t="shared" si="258"/>
        <v>4.1541583333319672</v>
      </c>
      <c r="CO82" s="134">
        <f t="shared" si="258"/>
        <v>4.1541583333319672</v>
      </c>
      <c r="CP82" s="134">
        <f t="shared" si="258"/>
        <v>4.1541583333319672</v>
      </c>
      <c r="CQ82" s="134">
        <f t="shared" si="258"/>
        <v>4.1541583333319672</v>
      </c>
      <c r="CR82" s="134">
        <f t="shared" si="258"/>
        <v>4.1541583333319672</v>
      </c>
      <c r="CS82" s="134">
        <f t="shared" si="258"/>
        <v>4.1541583333319672</v>
      </c>
      <c r="CT82" s="134">
        <f t="shared" si="258"/>
        <v>4.1541583333319672</v>
      </c>
      <c r="CU82" s="134">
        <f t="shared" si="258"/>
        <v>4.1541583333319672</v>
      </c>
      <c r="CV82" s="138">
        <f t="shared" si="173"/>
        <v>178.62880833327446</v>
      </c>
      <c r="CW82" s="133">
        <f t="shared" si="235"/>
        <v>-1316.8681916662338</v>
      </c>
    </row>
    <row r="83" spans="1:101">
      <c r="A83" s="135">
        <f t="shared" si="169"/>
        <v>44043</v>
      </c>
      <c r="B83" s="134">
        <f t="shared" si="236"/>
        <v>0</v>
      </c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>
        <f>-$B$83/$B$26</f>
        <v>0</v>
      </c>
      <c r="BG83" s="134">
        <f t="shared" ref="BG83:CU83" si="259">-$B$83/$B$26</f>
        <v>0</v>
      </c>
      <c r="BH83" s="134">
        <f t="shared" si="259"/>
        <v>0</v>
      </c>
      <c r="BI83" s="134">
        <f t="shared" si="259"/>
        <v>0</v>
      </c>
      <c r="BJ83" s="134">
        <f t="shared" si="259"/>
        <v>0</v>
      </c>
      <c r="BK83" s="134">
        <f t="shared" si="259"/>
        <v>0</v>
      </c>
      <c r="BL83" s="134">
        <f t="shared" si="259"/>
        <v>0</v>
      </c>
      <c r="BM83" s="134">
        <f t="shared" si="259"/>
        <v>0</v>
      </c>
      <c r="BN83" s="134">
        <f t="shared" si="259"/>
        <v>0</v>
      </c>
      <c r="BO83" s="134">
        <f t="shared" si="259"/>
        <v>0</v>
      </c>
      <c r="BP83" s="134">
        <f t="shared" si="259"/>
        <v>0</v>
      </c>
      <c r="BQ83" s="134">
        <f t="shared" si="259"/>
        <v>0</v>
      </c>
      <c r="BR83" s="134">
        <f t="shared" si="259"/>
        <v>0</v>
      </c>
      <c r="BS83" s="134">
        <f t="shared" si="259"/>
        <v>0</v>
      </c>
      <c r="BT83" s="134">
        <f t="shared" si="259"/>
        <v>0</v>
      </c>
      <c r="BU83" s="134">
        <f t="shared" si="259"/>
        <v>0</v>
      </c>
      <c r="BV83" s="134">
        <f t="shared" si="259"/>
        <v>0</v>
      </c>
      <c r="BW83" s="134">
        <f t="shared" si="259"/>
        <v>0</v>
      </c>
      <c r="BX83" s="134">
        <f t="shared" si="259"/>
        <v>0</v>
      </c>
      <c r="BY83" s="134">
        <f t="shared" si="259"/>
        <v>0</v>
      </c>
      <c r="BZ83" s="134">
        <f t="shared" si="259"/>
        <v>0</v>
      </c>
      <c r="CA83" s="134">
        <f t="shared" si="259"/>
        <v>0</v>
      </c>
      <c r="CB83" s="134">
        <f t="shared" si="259"/>
        <v>0</v>
      </c>
      <c r="CC83" s="134">
        <f t="shared" si="259"/>
        <v>0</v>
      </c>
      <c r="CD83" s="134">
        <f t="shared" si="259"/>
        <v>0</v>
      </c>
      <c r="CE83" s="134">
        <f t="shared" si="259"/>
        <v>0</v>
      </c>
      <c r="CF83" s="134">
        <f t="shared" si="259"/>
        <v>0</v>
      </c>
      <c r="CG83" s="134">
        <f t="shared" si="259"/>
        <v>0</v>
      </c>
      <c r="CH83" s="134">
        <f t="shared" si="259"/>
        <v>0</v>
      </c>
      <c r="CI83" s="134">
        <f t="shared" si="259"/>
        <v>0</v>
      </c>
      <c r="CJ83" s="134">
        <f t="shared" si="259"/>
        <v>0</v>
      </c>
      <c r="CK83" s="134">
        <f t="shared" si="259"/>
        <v>0</v>
      </c>
      <c r="CL83" s="134">
        <f t="shared" si="259"/>
        <v>0</v>
      </c>
      <c r="CM83" s="134">
        <f t="shared" si="259"/>
        <v>0</v>
      </c>
      <c r="CN83" s="134">
        <f t="shared" si="259"/>
        <v>0</v>
      </c>
      <c r="CO83" s="134">
        <f t="shared" si="259"/>
        <v>0</v>
      </c>
      <c r="CP83" s="134">
        <f t="shared" si="259"/>
        <v>0</v>
      </c>
      <c r="CQ83" s="134">
        <f t="shared" si="259"/>
        <v>0</v>
      </c>
      <c r="CR83" s="134">
        <f t="shared" si="259"/>
        <v>0</v>
      </c>
      <c r="CS83" s="134">
        <f t="shared" si="259"/>
        <v>0</v>
      </c>
      <c r="CT83" s="134">
        <f t="shared" si="259"/>
        <v>0</v>
      </c>
      <c r="CU83" s="134">
        <f t="shared" si="259"/>
        <v>0</v>
      </c>
      <c r="CV83" s="138">
        <f t="shared" si="173"/>
        <v>0</v>
      </c>
      <c r="CW83" s="133">
        <f t="shared" si="235"/>
        <v>0</v>
      </c>
    </row>
    <row r="84" spans="1:101">
      <c r="A84" s="135">
        <f t="shared" si="169"/>
        <v>44074</v>
      </c>
      <c r="B84" s="134">
        <f t="shared" si="236"/>
        <v>-130853.85899999924</v>
      </c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>
        <f>-$B$84/$B$26</f>
        <v>363.48294166666454</v>
      </c>
      <c r="BH84" s="134">
        <f t="shared" ref="BH84:CU84" si="260">-$B$84/$B$26</f>
        <v>363.48294166666454</v>
      </c>
      <c r="BI84" s="134">
        <f t="shared" si="260"/>
        <v>363.48294166666454</v>
      </c>
      <c r="BJ84" s="134">
        <f t="shared" si="260"/>
        <v>363.48294166666454</v>
      </c>
      <c r="BK84" s="134">
        <f t="shared" si="260"/>
        <v>363.48294166666454</v>
      </c>
      <c r="BL84" s="134">
        <f t="shared" si="260"/>
        <v>363.48294166666454</v>
      </c>
      <c r="BM84" s="134">
        <f t="shared" si="260"/>
        <v>363.48294166666454</v>
      </c>
      <c r="BN84" s="134">
        <f t="shared" si="260"/>
        <v>363.48294166666454</v>
      </c>
      <c r="BO84" s="134">
        <f t="shared" si="260"/>
        <v>363.48294166666454</v>
      </c>
      <c r="BP84" s="134">
        <f t="shared" si="260"/>
        <v>363.48294166666454</v>
      </c>
      <c r="BQ84" s="134">
        <f t="shared" si="260"/>
        <v>363.48294166666454</v>
      </c>
      <c r="BR84" s="134">
        <f t="shared" si="260"/>
        <v>363.48294166666454</v>
      </c>
      <c r="BS84" s="134">
        <f t="shared" si="260"/>
        <v>363.48294166666454</v>
      </c>
      <c r="BT84" s="134">
        <f t="shared" si="260"/>
        <v>363.48294166666454</v>
      </c>
      <c r="BU84" s="134">
        <f t="shared" si="260"/>
        <v>363.48294166666454</v>
      </c>
      <c r="BV84" s="134">
        <f t="shared" si="260"/>
        <v>363.48294166666454</v>
      </c>
      <c r="BW84" s="134">
        <f t="shared" si="260"/>
        <v>363.48294166666454</v>
      </c>
      <c r="BX84" s="134">
        <f t="shared" si="260"/>
        <v>363.48294166666454</v>
      </c>
      <c r="BY84" s="134">
        <f t="shared" si="260"/>
        <v>363.48294166666454</v>
      </c>
      <c r="BZ84" s="134">
        <f t="shared" si="260"/>
        <v>363.48294166666454</v>
      </c>
      <c r="CA84" s="134">
        <f t="shared" si="260"/>
        <v>363.48294166666454</v>
      </c>
      <c r="CB84" s="134">
        <f t="shared" si="260"/>
        <v>363.48294166666454</v>
      </c>
      <c r="CC84" s="134">
        <f t="shared" si="260"/>
        <v>363.48294166666454</v>
      </c>
      <c r="CD84" s="134">
        <f t="shared" si="260"/>
        <v>363.48294166666454</v>
      </c>
      <c r="CE84" s="134">
        <f t="shared" si="260"/>
        <v>363.48294166666454</v>
      </c>
      <c r="CF84" s="134">
        <f t="shared" si="260"/>
        <v>363.48294166666454</v>
      </c>
      <c r="CG84" s="134">
        <f t="shared" si="260"/>
        <v>363.48294166666454</v>
      </c>
      <c r="CH84" s="134">
        <f t="shared" si="260"/>
        <v>363.48294166666454</v>
      </c>
      <c r="CI84" s="134">
        <f t="shared" si="260"/>
        <v>363.48294166666454</v>
      </c>
      <c r="CJ84" s="134">
        <f t="shared" si="260"/>
        <v>363.48294166666454</v>
      </c>
      <c r="CK84" s="134">
        <f t="shared" si="260"/>
        <v>363.48294166666454</v>
      </c>
      <c r="CL84" s="134">
        <f t="shared" si="260"/>
        <v>363.48294166666454</v>
      </c>
      <c r="CM84" s="134">
        <f t="shared" si="260"/>
        <v>363.48294166666454</v>
      </c>
      <c r="CN84" s="134">
        <f t="shared" si="260"/>
        <v>363.48294166666454</v>
      </c>
      <c r="CO84" s="134">
        <f t="shared" si="260"/>
        <v>363.48294166666454</v>
      </c>
      <c r="CP84" s="134">
        <f t="shared" si="260"/>
        <v>363.48294166666454</v>
      </c>
      <c r="CQ84" s="134">
        <f t="shared" si="260"/>
        <v>363.48294166666454</v>
      </c>
      <c r="CR84" s="134">
        <f t="shared" si="260"/>
        <v>363.48294166666454</v>
      </c>
      <c r="CS84" s="134">
        <f t="shared" si="260"/>
        <v>363.48294166666454</v>
      </c>
      <c r="CT84" s="134">
        <f t="shared" si="260"/>
        <v>363.48294166666454</v>
      </c>
      <c r="CU84" s="134">
        <f t="shared" si="260"/>
        <v>363.48294166666454</v>
      </c>
      <c r="CV84" s="138">
        <f t="shared" si="173"/>
        <v>14902.800608333257</v>
      </c>
      <c r="CW84" s="133">
        <f t="shared" si="235"/>
        <v>-115951.05839166598</v>
      </c>
    </row>
    <row r="85" spans="1:101">
      <c r="A85" s="135">
        <f t="shared" si="169"/>
        <v>44104</v>
      </c>
      <c r="B85" s="134">
        <f t="shared" si="236"/>
        <v>-136616.29500000065</v>
      </c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>
        <f>-$B$85/$B$26</f>
        <v>379.48970833333516</v>
      </c>
      <c r="BI85" s="134">
        <f t="shared" ref="BI85:CU85" si="261">-$B$85/$B$26</f>
        <v>379.48970833333516</v>
      </c>
      <c r="BJ85" s="134">
        <f t="shared" si="261"/>
        <v>379.48970833333516</v>
      </c>
      <c r="BK85" s="134">
        <f t="shared" si="261"/>
        <v>379.48970833333516</v>
      </c>
      <c r="BL85" s="134">
        <f t="shared" si="261"/>
        <v>379.48970833333516</v>
      </c>
      <c r="BM85" s="134">
        <f t="shared" si="261"/>
        <v>379.48970833333516</v>
      </c>
      <c r="BN85" s="134">
        <f t="shared" si="261"/>
        <v>379.48970833333516</v>
      </c>
      <c r="BO85" s="134">
        <f t="shared" si="261"/>
        <v>379.48970833333516</v>
      </c>
      <c r="BP85" s="134">
        <f t="shared" si="261"/>
        <v>379.48970833333516</v>
      </c>
      <c r="BQ85" s="134">
        <f t="shared" si="261"/>
        <v>379.48970833333516</v>
      </c>
      <c r="BR85" s="134">
        <f t="shared" si="261"/>
        <v>379.48970833333516</v>
      </c>
      <c r="BS85" s="134">
        <f t="shared" si="261"/>
        <v>379.48970833333516</v>
      </c>
      <c r="BT85" s="134">
        <f t="shared" si="261"/>
        <v>379.48970833333516</v>
      </c>
      <c r="BU85" s="134">
        <f t="shared" si="261"/>
        <v>379.48970833333516</v>
      </c>
      <c r="BV85" s="134">
        <f t="shared" si="261"/>
        <v>379.48970833333516</v>
      </c>
      <c r="BW85" s="134">
        <f t="shared" si="261"/>
        <v>379.48970833333516</v>
      </c>
      <c r="BX85" s="134">
        <f t="shared" si="261"/>
        <v>379.48970833333516</v>
      </c>
      <c r="BY85" s="134">
        <f t="shared" si="261"/>
        <v>379.48970833333516</v>
      </c>
      <c r="BZ85" s="134">
        <f t="shared" si="261"/>
        <v>379.48970833333516</v>
      </c>
      <c r="CA85" s="134">
        <f t="shared" si="261"/>
        <v>379.48970833333516</v>
      </c>
      <c r="CB85" s="134">
        <f t="shared" si="261"/>
        <v>379.48970833333516</v>
      </c>
      <c r="CC85" s="134">
        <f t="shared" si="261"/>
        <v>379.48970833333516</v>
      </c>
      <c r="CD85" s="134">
        <f t="shared" si="261"/>
        <v>379.48970833333516</v>
      </c>
      <c r="CE85" s="134">
        <f t="shared" si="261"/>
        <v>379.48970833333516</v>
      </c>
      <c r="CF85" s="134">
        <f t="shared" si="261"/>
        <v>379.48970833333516</v>
      </c>
      <c r="CG85" s="134">
        <f t="shared" si="261"/>
        <v>379.48970833333516</v>
      </c>
      <c r="CH85" s="134">
        <f t="shared" si="261"/>
        <v>379.48970833333516</v>
      </c>
      <c r="CI85" s="134">
        <f t="shared" si="261"/>
        <v>379.48970833333516</v>
      </c>
      <c r="CJ85" s="134">
        <f t="shared" si="261"/>
        <v>379.48970833333516</v>
      </c>
      <c r="CK85" s="134">
        <f t="shared" si="261"/>
        <v>379.48970833333516</v>
      </c>
      <c r="CL85" s="134">
        <f t="shared" si="261"/>
        <v>379.48970833333516</v>
      </c>
      <c r="CM85" s="134">
        <f t="shared" si="261"/>
        <v>379.48970833333516</v>
      </c>
      <c r="CN85" s="134">
        <f t="shared" si="261"/>
        <v>379.48970833333516</v>
      </c>
      <c r="CO85" s="134">
        <f t="shared" si="261"/>
        <v>379.48970833333516</v>
      </c>
      <c r="CP85" s="134">
        <f t="shared" si="261"/>
        <v>379.48970833333516</v>
      </c>
      <c r="CQ85" s="134">
        <f t="shared" si="261"/>
        <v>379.48970833333516</v>
      </c>
      <c r="CR85" s="134">
        <f t="shared" si="261"/>
        <v>379.48970833333516</v>
      </c>
      <c r="CS85" s="134">
        <f t="shared" si="261"/>
        <v>379.48970833333516</v>
      </c>
      <c r="CT85" s="134">
        <f t="shared" si="261"/>
        <v>379.48970833333516</v>
      </c>
      <c r="CU85" s="134">
        <f t="shared" si="261"/>
        <v>379.48970833333516</v>
      </c>
      <c r="CV85" s="138">
        <f t="shared" si="173"/>
        <v>15179.588333333395</v>
      </c>
      <c r="CW85" s="133">
        <f t="shared" si="235"/>
        <v>-121436.70666666726</v>
      </c>
    </row>
    <row r="86" spans="1:101">
      <c r="A86" s="135">
        <f t="shared" si="169"/>
        <v>44135</v>
      </c>
      <c r="B86" s="134">
        <f t="shared" si="236"/>
        <v>-299633.43028634303</v>
      </c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>
        <f>-$B$86/$B$26</f>
        <v>832.31508412873063</v>
      </c>
      <c r="BJ86" s="134">
        <f t="shared" ref="BJ86:CU86" si="262">-$B$86/$B$26</f>
        <v>832.31508412873063</v>
      </c>
      <c r="BK86" s="134">
        <f t="shared" si="262"/>
        <v>832.31508412873063</v>
      </c>
      <c r="BL86" s="134">
        <f t="shared" si="262"/>
        <v>832.31508412873063</v>
      </c>
      <c r="BM86" s="134">
        <f t="shared" si="262"/>
        <v>832.31508412873063</v>
      </c>
      <c r="BN86" s="134">
        <f t="shared" si="262"/>
        <v>832.31508412873063</v>
      </c>
      <c r="BO86" s="134">
        <f t="shared" si="262"/>
        <v>832.31508412873063</v>
      </c>
      <c r="BP86" s="134">
        <f t="shared" si="262"/>
        <v>832.31508412873063</v>
      </c>
      <c r="BQ86" s="134">
        <f t="shared" si="262"/>
        <v>832.31508412873063</v>
      </c>
      <c r="BR86" s="134">
        <f t="shared" si="262"/>
        <v>832.31508412873063</v>
      </c>
      <c r="BS86" s="134">
        <f t="shared" si="262"/>
        <v>832.31508412873063</v>
      </c>
      <c r="BT86" s="134">
        <f t="shared" si="262"/>
        <v>832.31508412873063</v>
      </c>
      <c r="BU86" s="134">
        <f t="shared" si="262"/>
        <v>832.31508412873063</v>
      </c>
      <c r="BV86" s="134">
        <f t="shared" si="262"/>
        <v>832.31508412873063</v>
      </c>
      <c r="BW86" s="134">
        <f t="shared" si="262"/>
        <v>832.31508412873063</v>
      </c>
      <c r="BX86" s="134">
        <f t="shared" si="262"/>
        <v>832.31508412873063</v>
      </c>
      <c r="BY86" s="134">
        <f t="shared" si="262"/>
        <v>832.31508412873063</v>
      </c>
      <c r="BZ86" s="134">
        <f t="shared" si="262"/>
        <v>832.31508412873063</v>
      </c>
      <c r="CA86" s="134">
        <f t="shared" si="262"/>
        <v>832.31508412873063</v>
      </c>
      <c r="CB86" s="134">
        <f t="shared" si="262"/>
        <v>832.31508412873063</v>
      </c>
      <c r="CC86" s="134">
        <f t="shared" si="262"/>
        <v>832.31508412873063</v>
      </c>
      <c r="CD86" s="134">
        <f t="shared" si="262"/>
        <v>832.31508412873063</v>
      </c>
      <c r="CE86" s="134">
        <f t="shared" si="262"/>
        <v>832.31508412873063</v>
      </c>
      <c r="CF86" s="134">
        <f t="shared" si="262"/>
        <v>832.31508412873063</v>
      </c>
      <c r="CG86" s="134">
        <f t="shared" si="262"/>
        <v>832.31508412873063</v>
      </c>
      <c r="CH86" s="134">
        <f t="shared" si="262"/>
        <v>832.31508412873063</v>
      </c>
      <c r="CI86" s="134">
        <f t="shared" si="262"/>
        <v>832.31508412873063</v>
      </c>
      <c r="CJ86" s="134">
        <f t="shared" si="262"/>
        <v>832.31508412873063</v>
      </c>
      <c r="CK86" s="134">
        <f t="shared" si="262"/>
        <v>832.31508412873063</v>
      </c>
      <c r="CL86" s="134">
        <f t="shared" si="262"/>
        <v>832.31508412873063</v>
      </c>
      <c r="CM86" s="134">
        <f t="shared" si="262"/>
        <v>832.31508412873063</v>
      </c>
      <c r="CN86" s="134">
        <f t="shared" si="262"/>
        <v>832.31508412873063</v>
      </c>
      <c r="CO86" s="134">
        <f t="shared" si="262"/>
        <v>832.31508412873063</v>
      </c>
      <c r="CP86" s="134">
        <f t="shared" si="262"/>
        <v>832.31508412873063</v>
      </c>
      <c r="CQ86" s="134">
        <f t="shared" si="262"/>
        <v>832.31508412873063</v>
      </c>
      <c r="CR86" s="134">
        <f t="shared" si="262"/>
        <v>832.31508412873063</v>
      </c>
      <c r="CS86" s="134">
        <f t="shared" si="262"/>
        <v>832.31508412873063</v>
      </c>
      <c r="CT86" s="134">
        <f t="shared" si="262"/>
        <v>832.31508412873063</v>
      </c>
      <c r="CU86" s="134">
        <f t="shared" si="262"/>
        <v>832.31508412873063</v>
      </c>
      <c r="CV86" s="138">
        <f t="shared" si="173"/>
        <v>32460.288281020519</v>
      </c>
      <c r="CW86" s="133">
        <f t="shared" si="235"/>
        <v>-267173.1420053225</v>
      </c>
    </row>
    <row r="87" spans="1:101">
      <c r="A87" s="135">
        <f t="shared" si="169"/>
        <v>44165</v>
      </c>
      <c r="B87" s="134">
        <f t="shared" si="236"/>
        <v>-198879.96351620593</v>
      </c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>
        <f>-$B$87/$B$26</f>
        <v>552.44434310057204</v>
      </c>
      <c r="BK87" s="134">
        <f t="shared" ref="BK87:CU87" si="263">-$B$87/$B$26</f>
        <v>552.44434310057204</v>
      </c>
      <c r="BL87" s="134">
        <f t="shared" si="263"/>
        <v>552.44434310057204</v>
      </c>
      <c r="BM87" s="134">
        <f t="shared" si="263"/>
        <v>552.44434310057204</v>
      </c>
      <c r="BN87" s="134">
        <f t="shared" si="263"/>
        <v>552.44434310057204</v>
      </c>
      <c r="BO87" s="134">
        <f t="shared" si="263"/>
        <v>552.44434310057204</v>
      </c>
      <c r="BP87" s="134">
        <f t="shared" si="263"/>
        <v>552.44434310057204</v>
      </c>
      <c r="BQ87" s="134">
        <f t="shared" si="263"/>
        <v>552.44434310057204</v>
      </c>
      <c r="BR87" s="134">
        <f t="shared" si="263"/>
        <v>552.44434310057204</v>
      </c>
      <c r="BS87" s="134">
        <f t="shared" si="263"/>
        <v>552.44434310057204</v>
      </c>
      <c r="BT87" s="134">
        <f t="shared" si="263"/>
        <v>552.44434310057204</v>
      </c>
      <c r="BU87" s="134">
        <f t="shared" si="263"/>
        <v>552.44434310057204</v>
      </c>
      <c r="BV87" s="134">
        <f t="shared" si="263"/>
        <v>552.44434310057204</v>
      </c>
      <c r="BW87" s="134">
        <f t="shared" si="263"/>
        <v>552.44434310057204</v>
      </c>
      <c r="BX87" s="134">
        <f t="shared" si="263"/>
        <v>552.44434310057204</v>
      </c>
      <c r="BY87" s="134">
        <f t="shared" si="263"/>
        <v>552.44434310057204</v>
      </c>
      <c r="BZ87" s="134">
        <f t="shared" si="263"/>
        <v>552.44434310057204</v>
      </c>
      <c r="CA87" s="134">
        <f t="shared" si="263"/>
        <v>552.44434310057204</v>
      </c>
      <c r="CB87" s="134">
        <f t="shared" si="263"/>
        <v>552.44434310057204</v>
      </c>
      <c r="CC87" s="134">
        <f t="shared" si="263"/>
        <v>552.44434310057204</v>
      </c>
      <c r="CD87" s="134">
        <f t="shared" si="263"/>
        <v>552.44434310057204</v>
      </c>
      <c r="CE87" s="134">
        <f t="shared" si="263"/>
        <v>552.44434310057204</v>
      </c>
      <c r="CF87" s="134">
        <f t="shared" si="263"/>
        <v>552.44434310057204</v>
      </c>
      <c r="CG87" s="134">
        <f t="shared" si="263"/>
        <v>552.44434310057204</v>
      </c>
      <c r="CH87" s="134">
        <f t="shared" si="263"/>
        <v>552.44434310057204</v>
      </c>
      <c r="CI87" s="134">
        <f t="shared" si="263"/>
        <v>552.44434310057204</v>
      </c>
      <c r="CJ87" s="134">
        <f t="shared" si="263"/>
        <v>552.44434310057204</v>
      </c>
      <c r="CK87" s="134">
        <f t="shared" si="263"/>
        <v>552.44434310057204</v>
      </c>
      <c r="CL87" s="134">
        <f t="shared" si="263"/>
        <v>552.44434310057204</v>
      </c>
      <c r="CM87" s="134">
        <f t="shared" si="263"/>
        <v>552.44434310057204</v>
      </c>
      <c r="CN87" s="134">
        <f t="shared" si="263"/>
        <v>552.44434310057204</v>
      </c>
      <c r="CO87" s="134">
        <f t="shared" si="263"/>
        <v>552.44434310057204</v>
      </c>
      <c r="CP87" s="134">
        <f t="shared" si="263"/>
        <v>552.44434310057204</v>
      </c>
      <c r="CQ87" s="134">
        <f t="shared" si="263"/>
        <v>552.44434310057204</v>
      </c>
      <c r="CR87" s="134">
        <f t="shared" si="263"/>
        <v>552.44434310057204</v>
      </c>
      <c r="CS87" s="134">
        <f t="shared" si="263"/>
        <v>552.44434310057204</v>
      </c>
      <c r="CT87" s="134">
        <f t="shared" si="263"/>
        <v>552.44434310057204</v>
      </c>
      <c r="CU87" s="134">
        <f t="shared" si="263"/>
        <v>552.44434310057204</v>
      </c>
      <c r="CV87" s="138">
        <f t="shared" si="173"/>
        <v>20992.885037821718</v>
      </c>
      <c r="CW87" s="133">
        <f t="shared" si="235"/>
        <v>-177887.07847838421</v>
      </c>
    </row>
    <row r="88" spans="1:101">
      <c r="A88" s="135">
        <f t="shared" si="169"/>
        <v>44196</v>
      </c>
      <c r="B88" s="134">
        <f t="shared" si="236"/>
        <v>-142241.4516695503</v>
      </c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>
        <f>-$B$88/$B$26</f>
        <v>395.11514352652858</v>
      </c>
      <c r="BL88" s="134">
        <f t="shared" ref="BL88:CU88" si="264">-$B$88/$B$26</f>
        <v>395.11514352652858</v>
      </c>
      <c r="BM88" s="134">
        <f t="shared" si="264"/>
        <v>395.11514352652858</v>
      </c>
      <c r="BN88" s="134">
        <f t="shared" si="264"/>
        <v>395.11514352652858</v>
      </c>
      <c r="BO88" s="134">
        <f t="shared" si="264"/>
        <v>395.11514352652858</v>
      </c>
      <c r="BP88" s="134">
        <f t="shared" si="264"/>
        <v>395.11514352652858</v>
      </c>
      <c r="BQ88" s="134">
        <f t="shared" si="264"/>
        <v>395.11514352652858</v>
      </c>
      <c r="BR88" s="134">
        <f t="shared" si="264"/>
        <v>395.11514352652858</v>
      </c>
      <c r="BS88" s="134">
        <f t="shared" si="264"/>
        <v>395.11514352652858</v>
      </c>
      <c r="BT88" s="134">
        <f t="shared" si="264"/>
        <v>395.11514352652858</v>
      </c>
      <c r="BU88" s="134">
        <f t="shared" si="264"/>
        <v>395.11514352652858</v>
      </c>
      <c r="BV88" s="134">
        <f t="shared" si="264"/>
        <v>395.11514352652858</v>
      </c>
      <c r="BW88" s="134">
        <f t="shared" si="264"/>
        <v>395.11514352652858</v>
      </c>
      <c r="BX88" s="134">
        <f t="shared" si="264"/>
        <v>395.11514352652858</v>
      </c>
      <c r="BY88" s="134">
        <f t="shared" si="264"/>
        <v>395.11514352652858</v>
      </c>
      <c r="BZ88" s="134">
        <f t="shared" si="264"/>
        <v>395.11514352652858</v>
      </c>
      <c r="CA88" s="134">
        <f t="shared" si="264"/>
        <v>395.11514352652858</v>
      </c>
      <c r="CB88" s="134">
        <f t="shared" si="264"/>
        <v>395.11514352652858</v>
      </c>
      <c r="CC88" s="134">
        <f t="shared" si="264"/>
        <v>395.11514352652858</v>
      </c>
      <c r="CD88" s="134">
        <f t="shared" si="264"/>
        <v>395.11514352652858</v>
      </c>
      <c r="CE88" s="134">
        <f t="shared" si="264"/>
        <v>395.11514352652858</v>
      </c>
      <c r="CF88" s="134">
        <f t="shared" si="264"/>
        <v>395.11514352652858</v>
      </c>
      <c r="CG88" s="134">
        <f t="shared" si="264"/>
        <v>395.11514352652858</v>
      </c>
      <c r="CH88" s="134">
        <f t="shared" si="264"/>
        <v>395.11514352652858</v>
      </c>
      <c r="CI88" s="134">
        <f t="shared" si="264"/>
        <v>395.11514352652858</v>
      </c>
      <c r="CJ88" s="134">
        <f t="shared" si="264"/>
        <v>395.11514352652858</v>
      </c>
      <c r="CK88" s="134">
        <f t="shared" si="264"/>
        <v>395.11514352652858</v>
      </c>
      <c r="CL88" s="134">
        <f t="shared" si="264"/>
        <v>395.11514352652858</v>
      </c>
      <c r="CM88" s="134">
        <f t="shared" si="264"/>
        <v>395.11514352652858</v>
      </c>
      <c r="CN88" s="134">
        <f t="shared" si="264"/>
        <v>395.11514352652858</v>
      </c>
      <c r="CO88" s="134">
        <f t="shared" si="264"/>
        <v>395.11514352652858</v>
      </c>
      <c r="CP88" s="134">
        <f t="shared" si="264"/>
        <v>395.11514352652858</v>
      </c>
      <c r="CQ88" s="134">
        <f t="shared" si="264"/>
        <v>395.11514352652858</v>
      </c>
      <c r="CR88" s="134">
        <f t="shared" si="264"/>
        <v>395.11514352652858</v>
      </c>
      <c r="CS88" s="134">
        <f t="shared" si="264"/>
        <v>395.11514352652858</v>
      </c>
      <c r="CT88" s="134">
        <f t="shared" si="264"/>
        <v>395.11514352652858</v>
      </c>
      <c r="CU88" s="134">
        <f t="shared" si="264"/>
        <v>395.11514352652858</v>
      </c>
      <c r="CV88" s="138">
        <f t="shared" si="173"/>
        <v>14619.260310481566</v>
      </c>
      <c r="CW88" s="133">
        <f t="shared" si="235"/>
        <v>-127622.19135906873</v>
      </c>
    </row>
    <row r="89" spans="1:101">
      <c r="A89" s="135">
        <f t="shared" si="169"/>
        <v>44227</v>
      </c>
      <c r="B89" s="134">
        <f t="shared" si="236"/>
        <v>-123444.27769087628</v>
      </c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>
        <f>-$B89/$B$26</f>
        <v>342.90077136354523</v>
      </c>
      <c r="BM89" s="134">
        <f t="shared" ref="BM89:CU89" si="265">-$B$89/$B$26</f>
        <v>342.90077136354523</v>
      </c>
      <c r="BN89" s="134">
        <f t="shared" si="265"/>
        <v>342.90077136354523</v>
      </c>
      <c r="BO89" s="134">
        <f t="shared" si="265"/>
        <v>342.90077136354523</v>
      </c>
      <c r="BP89" s="134">
        <f t="shared" si="265"/>
        <v>342.90077136354523</v>
      </c>
      <c r="BQ89" s="134">
        <f t="shared" si="265"/>
        <v>342.90077136354523</v>
      </c>
      <c r="BR89" s="134">
        <f t="shared" si="265"/>
        <v>342.90077136354523</v>
      </c>
      <c r="BS89" s="134">
        <f t="shared" si="265"/>
        <v>342.90077136354523</v>
      </c>
      <c r="BT89" s="134">
        <f t="shared" si="265"/>
        <v>342.90077136354523</v>
      </c>
      <c r="BU89" s="134">
        <f t="shared" si="265"/>
        <v>342.90077136354523</v>
      </c>
      <c r="BV89" s="134">
        <f t="shared" si="265"/>
        <v>342.90077136354523</v>
      </c>
      <c r="BW89" s="134">
        <f t="shared" si="265"/>
        <v>342.90077136354523</v>
      </c>
      <c r="BX89" s="134">
        <f t="shared" si="265"/>
        <v>342.90077136354523</v>
      </c>
      <c r="BY89" s="134">
        <f t="shared" si="265"/>
        <v>342.90077136354523</v>
      </c>
      <c r="BZ89" s="134">
        <f t="shared" si="265"/>
        <v>342.90077136354523</v>
      </c>
      <c r="CA89" s="134">
        <f t="shared" si="265"/>
        <v>342.90077136354523</v>
      </c>
      <c r="CB89" s="134">
        <f t="shared" si="265"/>
        <v>342.90077136354523</v>
      </c>
      <c r="CC89" s="134">
        <f t="shared" si="265"/>
        <v>342.90077136354523</v>
      </c>
      <c r="CD89" s="134">
        <f t="shared" si="265"/>
        <v>342.90077136354523</v>
      </c>
      <c r="CE89" s="134">
        <f t="shared" si="265"/>
        <v>342.90077136354523</v>
      </c>
      <c r="CF89" s="134">
        <f t="shared" si="265"/>
        <v>342.90077136354523</v>
      </c>
      <c r="CG89" s="134">
        <f t="shared" si="265"/>
        <v>342.90077136354523</v>
      </c>
      <c r="CH89" s="134">
        <f t="shared" si="265"/>
        <v>342.90077136354523</v>
      </c>
      <c r="CI89" s="134">
        <f t="shared" si="265"/>
        <v>342.90077136354523</v>
      </c>
      <c r="CJ89" s="134">
        <f t="shared" si="265"/>
        <v>342.90077136354523</v>
      </c>
      <c r="CK89" s="134">
        <f t="shared" si="265"/>
        <v>342.90077136354523</v>
      </c>
      <c r="CL89" s="134">
        <f t="shared" si="265"/>
        <v>342.90077136354523</v>
      </c>
      <c r="CM89" s="134">
        <f t="shared" si="265"/>
        <v>342.90077136354523</v>
      </c>
      <c r="CN89" s="134">
        <f t="shared" si="265"/>
        <v>342.90077136354523</v>
      </c>
      <c r="CO89" s="134">
        <f t="shared" si="265"/>
        <v>342.90077136354523</v>
      </c>
      <c r="CP89" s="134">
        <f t="shared" si="265"/>
        <v>342.90077136354523</v>
      </c>
      <c r="CQ89" s="134">
        <f t="shared" si="265"/>
        <v>342.90077136354523</v>
      </c>
      <c r="CR89" s="134">
        <f t="shared" si="265"/>
        <v>342.90077136354523</v>
      </c>
      <c r="CS89" s="134">
        <f t="shared" si="265"/>
        <v>342.90077136354523</v>
      </c>
      <c r="CT89" s="134">
        <f t="shared" si="265"/>
        <v>342.90077136354523</v>
      </c>
      <c r="CU89" s="134">
        <f t="shared" si="265"/>
        <v>342.90077136354523</v>
      </c>
      <c r="CV89" s="138">
        <f t="shared" ref="CV89:CV124" si="266">+SUM(C89:CU89)</f>
        <v>12344.427769087635</v>
      </c>
      <c r="CW89" s="133">
        <f t="shared" ref="CW89:CW124" si="267">+B89+CV89</f>
        <v>-111099.84992178864</v>
      </c>
    </row>
    <row r="90" spans="1:101">
      <c r="A90" s="135">
        <f t="shared" si="169"/>
        <v>44255</v>
      </c>
      <c r="B90" s="134">
        <f t="shared" ref="B90:B124" si="268">+HLOOKUP(A90,$C$19:$CV$23,3,FALSE)</f>
        <v>-98519.84271146133</v>
      </c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>
        <f>-$B90/$B$26</f>
        <v>273.66622975405926</v>
      </c>
      <c r="BN90" s="134">
        <f>-$B90/$B$26</f>
        <v>273.66622975405926</v>
      </c>
      <c r="BO90" s="134">
        <f t="shared" ref="BO90:CU98" si="269">-$B90/$B$26</f>
        <v>273.66622975405926</v>
      </c>
      <c r="BP90" s="134">
        <f t="shared" si="269"/>
        <v>273.66622975405926</v>
      </c>
      <c r="BQ90" s="134">
        <f t="shared" si="269"/>
        <v>273.66622975405926</v>
      </c>
      <c r="BR90" s="134">
        <f t="shared" si="269"/>
        <v>273.66622975405926</v>
      </c>
      <c r="BS90" s="134">
        <f t="shared" si="269"/>
        <v>273.66622975405926</v>
      </c>
      <c r="BT90" s="134">
        <f t="shared" si="269"/>
        <v>273.66622975405926</v>
      </c>
      <c r="BU90" s="134">
        <f t="shared" si="269"/>
        <v>273.66622975405926</v>
      </c>
      <c r="BV90" s="134">
        <f t="shared" si="269"/>
        <v>273.66622975405926</v>
      </c>
      <c r="BW90" s="134">
        <f t="shared" si="269"/>
        <v>273.66622975405926</v>
      </c>
      <c r="BX90" s="134">
        <f t="shared" si="269"/>
        <v>273.66622975405926</v>
      </c>
      <c r="BY90" s="134">
        <f t="shared" si="269"/>
        <v>273.66622975405926</v>
      </c>
      <c r="BZ90" s="134">
        <f t="shared" si="269"/>
        <v>273.66622975405926</v>
      </c>
      <c r="CA90" s="134">
        <f t="shared" si="269"/>
        <v>273.66622975405926</v>
      </c>
      <c r="CB90" s="134">
        <f t="shared" si="269"/>
        <v>273.66622975405926</v>
      </c>
      <c r="CC90" s="134">
        <f t="shared" si="269"/>
        <v>273.66622975405926</v>
      </c>
      <c r="CD90" s="134">
        <f t="shared" si="269"/>
        <v>273.66622975405926</v>
      </c>
      <c r="CE90" s="134">
        <f t="shared" si="269"/>
        <v>273.66622975405926</v>
      </c>
      <c r="CF90" s="134">
        <f t="shared" si="269"/>
        <v>273.66622975405926</v>
      </c>
      <c r="CG90" s="134">
        <f t="shared" si="269"/>
        <v>273.66622975405926</v>
      </c>
      <c r="CH90" s="134">
        <f t="shared" si="269"/>
        <v>273.66622975405926</v>
      </c>
      <c r="CI90" s="134">
        <f t="shared" si="269"/>
        <v>273.66622975405926</v>
      </c>
      <c r="CJ90" s="134">
        <f t="shared" si="269"/>
        <v>273.66622975405926</v>
      </c>
      <c r="CK90" s="134">
        <f t="shared" si="269"/>
        <v>273.66622975405926</v>
      </c>
      <c r="CL90" s="134">
        <f t="shared" si="269"/>
        <v>273.66622975405926</v>
      </c>
      <c r="CM90" s="134">
        <f t="shared" si="269"/>
        <v>273.66622975405926</v>
      </c>
      <c r="CN90" s="134">
        <f t="shared" si="269"/>
        <v>273.66622975405926</v>
      </c>
      <c r="CO90" s="134">
        <f t="shared" si="269"/>
        <v>273.66622975405926</v>
      </c>
      <c r="CP90" s="134">
        <f t="shared" si="269"/>
        <v>273.66622975405926</v>
      </c>
      <c r="CQ90" s="134">
        <f t="shared" si="269"/>
        <v>273.66622975405926</v>
      </c>
      <c r="CR90" s="134">
        <f t="shared" si="269"/>
        <v>273.66622975405926</v>
      </c>
      <c r="CS90" s="134">
        <f t="shared" si="269"/>
        <v>273.66622975405926</v>
      </c>
      <c r="CT90" s="134">
        <f t="shared" si="269"/>
        <v>273.66622975405926</v>
      </c>
      <c r="CU90" s="134">
        <f t="shared" si="269"/>
        <v>273.66622975405926</v>
      </c>
      <c r="CV90" s="138">
        <f t="shared" si="266"/>
        <v>9578.3180413920654</v>
      </c>
      <c r="CW90" s="133">
        <f t="shared" si="267"/>
        <v>-88941.524670069266</v>
      </c>
    </row>
    <row r="91" spans="1:101">
      <c r="A91" s="135">
        <f t="shared" si="169"/>
        <v>44286</v>
      </c>
      <c r="B91" s="134">
        <f t="shared" si="268"/>
        <v>-72340.575713969389</v>
      </c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>
        <f>-$B91/$B$26</f>
        <v>200.94604364991497</v>
      </c>
      <c r="BO91" s="134">
        <f t="shared" si="269"/>
        <v>200.94604364991497</v>
      </c>
      <c r="BP91" s="134">
        <f t="shared" si="269"/>
        <v>200.94604364991497</v>
      </c>
      <c r="BQ91" s="134">
        <f t="shared" si="269"/>
        <v>200.94604364991497</v>
      </c>
      <c r="BR91" s="134">
        <f t="shared" si="269"/>
        <v>200.94604364991497</v>
      </c>
      <c r="BS91" s="134">
        <f t="shared" si="269"/>
        <v>200.94604364991497</v>
      </c>
      <c r="BT91" s="134">
        <f t="shared" si="269"/>
        <v>200.94604364991497</v>
      </c>
      <c r="BU91" s="134">
        <f t="shared" si="269"/>
        <v>200.94604364991497</v>
      </c>
      <c r="BV91" s="134">
        <f t="shared" si="269"/>
        <v>200.94604364991497</v>
      </c>
      <c r="BW91" s="134">
        <f t="shared" si="269"/>
        <v>200.94604364991497</v>
      </c>
      <c r="BX91" s="134">
        <f t="shared" si="269"/>
        <v>200.94604364991497</v>
      </c>
      <c r="BY91" s="134">
        <f t="shared" si="269"/>
        <v>200.94604364991497</v>
      </c>
      <c r="BZ91" s="134">
        <f t="shared" si="269"/>
        <v>200.94604364991497</v>
      </c>
      <c r="CA91" s="134">
        <f t="shared" si="269"/>
        <v>200.94604364991497</v>
      </c>
      <c r="CB91" s="134">
        <f t="shared" si="269"/>
        <v>200.94604364991497</v>
      </c>
      <c r="CC91" s="134">
        <f t="shared" si="269"/>
        <v>200.94604364991497</v>
      </c>
      <c r="CD91" s="134">
        <f t="shared" si="269"/>
        <v>200.94604364991497</v>
      </c>
      <c r="CE91" s="134">
        <f t="shared" si="269"/>
        <v>200.94604364991497</v>
      </c>
      <c r="CF91" s="134">
        <f t="shared" si="269"/>
        <v>200.94604364991497</v>
      </c>
      <c r="CG91" s="134">
        <f t="shared" si="269"/>
        <v>200.94604364991497</v>
      </c>
      <c r="CH91" s="134">
        <f t="shared" si="269"/>
        <v>200.94604364991497</v>
      </c>
      <c r="CI91" s="134">
        <f t="shared" si="269"/>
        <v>200.94604364991497</v>
      </c>
      <c r="CJ91" s="134">
        <f t="shared" si="269"/>
        <v>200.94604364991497</v>
      </c>
      <c r="CK91" s="134">
        <f t="shared" si="269"/>
        <v>200.94604364991497</v>
      </c>
      <c r="CL91" s="134">
        <f t="shared" si="269"/>
        <v>200.94604364991497</v>
      </c>
      <c r="CM91" s="134">
        <f t="shared" si="269"/>
        <v>200.94604364991497</v>
      </c>
      <c r="CN91" s="134">
        <f t="shared" si="269"/>
        <v>200.94604364991497</v>
      </c>
      <c r="CO91" s="134">
        <f t="shared" si="269"/>
        <v>200.94604364991497</v>
      </c>
      <c r="CP91" s="134">
        <f t="shared" si="269"/>
        <v>200.94604364991497</v>
      </c>
      <c r="CQ91" s="134">
        <f t="shared" si="269"/>
        <v>200.94604364991497</v>
      </c>
      <c r="CR91" s="134">
        <f t="shared" si="269"/>
        <v>200.94604364991497</v>
      </c>
      <c r="CS91" s="134">
        <f t="shared" si="269"/>
        <v>200.94604364991497</v>
      </c>
      <c r="CT91" s="134">
        <f t="shared" si="269"/>
        <v>200.94604364991497</v>
      </c>
      <c r="CU91" s="134">
        <f t="shared" si="269"/>
        <v>200.94604364991497</v>
      </c>
      <c r="CV91" s="138">
        <f t="shared" si="266"/>
        <v>6832.1654840971059</v>
      </c>
      <c r="CW91" s="133">
        <f t="shared" si="267"/>
        <v>-65508.410229872286</v>
      </c>
    </row>
    <row r="92" spans="1:101">
      <c r="A92" s="135">
        <f t="shared" si="169"/>
        <v>44316</v>
      </c>
      <c r="B92" s="134">
        <f t="shared" si="268"/>
        <v>-46181.303574381396</v>
      </c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>
        <f>-$B92/$B$26</f>
        <v>128.28139881772611</v>
      </c>
      <c r="BP92" s="134">
        <f t="shared" si="269"/>
        <v>128.28139881772611</v>
      </c>
      <c r="BQ92" s="134">
        <f t="shared" si="269"/>
        <v>128.28139881772611</v>
      </c>
      <c r="BR92" s="134">
        <f t="shared" si="269"/>
        <v>128.28139881772611</v>
      </c>
      <c r="BS92" s="134">
        <f t="shared" si="269"/>
        <v>128.28139881772611</v>
      </c>
      <c r="BT92" s="134">
        <f t="shared" si="269"/>
        <v>128.28139881772611</v>
      </c>
      <c r="BU92" s="134">
        <f t="shared" si="269"/>
        <v>128.28139881772611</v>
      </c>
      <c r="BV92" s="134">
        <f t="shared" si="269"/>
        <v>128.28139881772611</v>
      </c>
      <c r="BW92" s="134">
        <f t="shared" si="269"/>
        <v>128.28139881772611</v>
      </c>
      <c r="BX92" s="134">
        <f t="shared" si="269"/>
        <v>128.28139881772611</v>
      </c>
      <c r="BY92" s="134">
        <f t="shared" si="269"/>
        <v>128.28139881772611</v>
      </c>
      <c r="BZ92" s="134">
        <f t="shared" si="269"/>
        <v>128.28139881772611</v>
      </c>
      <c r="CA92" s="134">
        <f t="shared" si="269"/>
        <v>128.28139881772611</v>
      </c>
      <c r="CB92" s="134">
        <f t="shared" si="269"/>
        <v>128.28139881772611</v>
      </c>
      <c r="CC92" s="134">
        <f t="shared" si="269"/>
        <v>128.28139881772611</v>
      </c>
      <c r="CD92" s="134">
        <f t="shared" si="269"/>
        <v>128.28139881772611</v>
      </c>
      <c r="CE92" s="134">
        <f t="shared" si="269"/>
        <v>128.28139881772611</v>
      </c>
      <c r="CF92" s="134">
        <f t="shared" si="269"/>
        <v>128.28139881772611</v>
      </c>
      <c r="CG92" s="134">
        <f t="shared" si="269"/>
        <v>128.28139881772611</v>
      </c>
      <c r="CH92" s="134">
        <f t="shared" si="269"/>
        <v>128.28139881772611</v>
      </c>
      <c r="CI92" s="134">
        <f t="shared" si="269"/>
        <v>128.28139881772611</v>
      </c>
      <c r="CJ92" s="134">
        <f t="shared" si="269"/>
        <v>128.28139881772611</v>
      </c>
      <c r="CK92" s="134">
        <f t="shared" si="269"/>
        <v>128.28139881772611</v>
      </c>
      <c r="CL92" s="134">
        <f t="shared" si="269"/>
        <v>128.28139881772611</v>
      </c>
      <c r="CM92" s="134">
        <f t="shared" si="269"/>
        <v>128.28139881772611</v>
      </c>
      <c r="CN92" s="134">
        <f t="shared" si="269"/>
        <v>128.28139881772611</v>
      </c>
      <c r="CO92" s="134">
        <f t="shared" si="269"/>
        <v>128.28139881772611</v>
      </c>
      <c r="CP92" s="134">
        <f t="shared" si="269"/>
        <v>128.28139881772611</v>
      </c>
      <c r="CQ92" s="134">
        <f t="shared" si="269"/>
        <v>128.28139881772611</v>
      </c>
      <c r="CR92" s="134">
        <f t="shared" si="269"/>
        <v>128.28139881772611</v>
      </c>
      <c r="CS92" s="134">
        <f t="shared" si="269"/>
        <v>128.28139881772611</v>
      </c>
      <c r="CT92" s="134">
        <f t="shared" si="269"/>
        <v>128.28139881772611</v>
      </c>
      <c r="CU92" s="134">
        <f t="shared" si="269"/>
        <v>128.28139881772611</v>
      </c>
      <c r="CV92" s="138">
        <f t="shared" si="266"/>
        <v>4233.2861609849642</v>
      </c>
      <c r="CW92" s="133">
        <f t="shared" si="267"/>
        <v>-41948.017413396432</v>
      </c>
    </row>
    <row r="93" spans="1:101">
      <c r="A93" s="135">
        <f t="shared" ref="A93:A124" si="270">+EOMONTH(A92,1)</f>
        <v>44347</v>
      </c>
      <c r="B93" s="134">
        <f t="shared" si="268"/>
        <v>-30930.971655309942</v>
      </c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>
        <f>-$B93/$B$26</f>
        <v>85.919365709194281</v>
      </c>
      <c r="BQ93" s="134">
        <f t="shared" si="269"/>
        <v>85.919365709194281</v>
      </c>
      <c r="BR93" s="134">
        <f t="shared" si="269"/>
        <v>85.919365709194281</v>
      </c>
      <c r="BS93" s="134">
        <f t="shared" si="269"/>
        <v>85.919365709194281</v>
      </c>
      <c r="BT93" s="134">
        <f t="shared" si="269"/>
        <v>85.919365709194281</v>
      </c>
      <c r="BU93" s="134">
        <f t="shared" si="269"/>
        <v>85.919365709194281</v>
      </c>
      <c r="BV93" s="134">
        <f t="shared" si="269"/>
        <v>85.919365709194281</v>
      </c>
      <c r="BW93" s="134">
        <f t="shared" si="269"/>
        <v>85.919365709194281</v>
      </c>
      <c r="BX93" s="134">
        <f t="shared" si="269"/>
        <v>85.919365709194281</v>
      </c>
      <c r="BY93" s="134">
        <f t="shared" si="269"/>
        <v>85.919365709194281</v>
      </c>
      <c r="BZ93" s="134">
        <f t="shared" si="269"/>
        <v>85.919365709194281</v>
      </c>
      <c r="CA93" s="134">
        <f t="shared" si="269"/>
        <v>85.919365709194281</v>
      </c>
      <c r="CB93" s="134">
        <f t="shared" si="269"/>
        <v>85.919365709194281</v>
      </c>
      <c r="CC93" s="134">
        <f t="shared" si="269"/>
        <v>85.919365709194281</v>
      </c>
      <c r="CD93" s="134">
        <f t="shared" si="269"/>
        <v>85.919365709194281</v>
      </c>
      <c r="CE93" s="134">
        <f t="shared" si="269"/>
        <v>85.919365709194281</v>
      </c>
      <c r="CF93" s="134">
        <f t="shared" si="269"/>
        <v>85.919365709194281</v>
      </c>
      <c r="CG93" s="134">
        <f t="shared" si="269"/>
        <v>85.919365709194281</v>
      </c>
      <c r="CH93" s="134">
        <f t="shared" si="269"/>
        <v>85.919365709194281</v>
      </c>
      <c r="CI93" s="134">
        <f t="shared" si="269"/>
        <v>85.919365709194281</v>
      </c>
      <c r="CJ93" s="134">
        <f t="shared" si="269"/>
        <v>85.919365709194281</v>
      </c>
      <c r="CK93" s="134">
        <f t="shared" si="269"/>
        <v>85.919365709194281</v>
      </c>
      <c r="CL93" s="134">
        <f t="shared" si="269"/>
        <v>85.919365709194281</v>
      </c>
      <c r="CM93" s="134">
        <f t="shared" si="269"/>
        <v>85.919365709194281</v>
      </c>
      <c r="CN93" s="134">
        <f t="shared" si="269"/>
        <v>85.919365709194281</v>
      </c>
      <c r="CO93" s="134">
        <f t="shared" si="269"/>
        <v>85.919365709194281</v>
      </c>
      <c r="CP93" s="134">
        <f t="shared" si="269"/>
        <v>85.919365709194281</v>
      </c>
      <c r="CQ93" s="134">
        <f t="shared" si="269"/>
        <v>85.919365709194281</v>
      </c>
      <c r="CR93" s="134">
        <f t="shared" si="269"/>
        <v>85.919365709194281</v>
      </c>
      <c r="CS93" s="134">
        <f t="shared" si="269"/>
        <v>85.919365709194281</v>
      </c>
      <c r="CT93" s="134">
        <f t="shared" si="269"/>
        <v>85.919365709194281</v>
      </c>
      <c r="CU93" s="134">
        <f t="shared" si="269"/>
        <v>85.919365709194281</v>
      </c>
      <c r="CV93" s="138">
        <f t="shared" si="266"/>
        <v>2749.419702694217</v>
      </c>
      <c r="CW93" s="133">
        <f t="shared" si="267"/>
        <v>-28181.551952615726</v>
      </c>
    </row>
    <row r="94" spans="1:101">
      <c r="A94" s="135">
        <f t="shared" si="270"/>
        <v>44377</v>
      </c>
      <c r="B94" s="134">
        <f t="shared" si="268"/>
        <v>-22040.33347543627</v>
      </c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>
        <f>-$B94/$B$26</f>
        <v>61.223148542878526</v>
      </c>
      <c r="BR94" s="134">
        <f t="shared" si="269"/>
        <v>61.223148542878526</v>
      </c>
      <c r="BS94" s="134">
        <f t="shared" si="269"/>
        <v>61.223148542878526</v>
      </c>
      <c r="BT94" s="134">
        <f t="shared" si="269"/>
        <v>61.223148542878526</v>
      </c>
      <c r="BU94" s="134">
        <f t="shared" si="269"/>
        <v>61.223148542878526</v>
      </c>
      <c r="BV94" s="134">
        <f t="shared" si="269"/>
        <v>61.223148542878526</v>
      </c>
      <c r="BW94" s="134">
        <f t="shared" si="269"/>
        <v>61.223148542878526</v>
      </c>
      <c r="BX94" s="134">
        <f t="shared" si="269"/>
        <v>61.223148542878526</v>
      </c>
      <c r="BY94" s="134">
        <f t="shared" si="269"/>
        <v>61.223148542878526</v>
      </c>
      <c r="BZ94" s="134">
        <f t="shared" si="269"/>
        <v>61.223148542878526</v>
      </c>
      <c r="CA94" s="134">
        <f t="shared" si="269"/>
        <v>61.223148542878526</v>
      </c>
      <c r="CB94" s="134">
        <f t="shared" si="269"/>
        <v>61.223148542878526</v>
      </c>
      <c r="CC94" s="134">
        <f t="shared" si="269"/>
        <v>61.223148542878526</v>
      </c>
      <c r="CD94" s="134">
        <f t="shared" si="269"/>
        <v>61.223148542878526</v>
      </c>
      <c r="CE94" s="134">
        <f t="shared" si="269"/>
        <v>61.223148542878526</v>
      </c>
      <c r="CF94" s="134">
        <f t="shared" si="269"/>
        <v>61.223148542878526</v>
      </c>
      <c r="CG94" s="134">
        <f t="shared" si="269"/>
        <v>61.223148542878526</v>
      </c>
      <c r="CH94" s="134">
        <f t="shared" si="269"/>
        <v>61.223148542878526</v>
      </c>
      <c r="CI94" s="134">
        <f t="shared" si="269"/>
        <v>61.223148542878526</v>
      </c>
      <c r="CJ94" s="134">
        <f t="shared" si="269"/>
        <v>61.223148542878526</v>
      </c>
      <c r="CK94" s="134">
        <f t="shared" si="269"/>
        <v>61.223148542878526</v>
      </c>
      <c r="CL94" s="134">
        <f t="shared" si="269"/>
        <v>61.223148542878526</v>
      </c>
      <c r="CM94" s="134">
        <f t="shared" si="269"/>
        <v>61.223148542878526</v>
      </c>
      <c r="CN94" s="134">
        <f t="shared" si="269"/>
        <v>61.223148542878526</v>
      </c>
      <c r="CO94" s="134">
        <f t="shared" si="269"/>
        <v>61.223148542878526</v>
      </c>
      <c r="CP94" s="134">
        <f t="shared" si="269"/>
        <v>61.223148542878526</v>
      </c>
      <c r="CQ94" s="134">
        <f t="shared" si="269"/>
        <v>61.223148542878526</v>
      </c>
      <c r="CR94" s="134">
        <f t="shared" si="269"/>
        <v>61.223148542878526</v>
      </c>
      <c r="CS94" s="134">
        <f t="shared" si="269"/>
        <v>61.223148542878526</v>
      </c>
      <c r="CT94" s="134">
        <f t="shared" si="269"/>
        <v>61.223148542878526</v>
      </c>
      <c r="CU94" s="134">
        <f t="shared" si="269"/>
        <v>61.223148542878526</v>
      </c>
      <c r="CV94" s="138">
        <f t="shared" si="266"/>
        <v>1897.917604829235</v>
      </c>
      <c r="CW94" s="133">
        <f t="shared" si="267"/>
        <v>-20142.415870607034</v>
      </c>
    </row>
    <row r="95" spans="1:101">
      <c r="A95" s="135">
        <f t="shared" si="270"/>
        <v>44408</v>
      </c>
      <c r="B95" s="134">
        <f t="shared" si="268"/>
        <v>-15980.476482397689</v>
      </c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>
        <f>-$B95/$B$26</f>
        <v>44.390212451104695</v>
      </c>
      <c r="BS95" s="134">
        <f t="shared" si="269"/>
        <v>44.390212451104695</v>
      </c>
      <c r="BT95" s="134">
        <f t="shared" si="269"/>
        <v>44.390212451104695</v>
      </c>
      <c r="BU95" s="134">
        <f t="shared" si="269"/>
        <v>44.390212451104695</v>
      </c>
      <c r="BV95" s="134">
        <f t="shared" si="269"/>
        <v>44.390212451104695</v>
      </c>
      <c r="BW95" s="134">
        <f t="shared" si="269"/>
        <v>44.390212451104695</v>
      </c>
      <c r="BX95" s="134">
        <f t="shared" si="269"/>
        <v>44.390212451104695</v>
      </c>
      <c r="BY95" s="134">
        <f t="shared" si="269"/>
        <v>44.390212451104695</v>
      </c>
      <c r="BZ95" s="134">
        <f t="shared" si="269"/>
        <v>44.390212451104695</v>
      </c>
      <c r="CA95" s="134">
        <f t="shared" si="269"/>
        <v>44.390212451104695</v>
      </c>
      <c r="CB95" s="134">
        <f t="shared" si="269"/>
        <v>44.390212451104695</v>
      </c>
      <c r="CC95" s="134">
        <f t="shared" si="269"/>
        <v>44.390212451104695</v>
      </c>
      <c r="CD95" s="134">
        <f t="shared" si="269"/>
        <v>44.390212451104695</v>
      </c>
      <c r="CE95" s="134">
        <f t="shared" si="269"/>
        <v>44.390212451104695</v>
      </c>
      <c r="CF95" s="134">
        <f t="shared" si="269"/>
        <v>44.390212451104695</v>
      </c>
      <c r="CG95" s="134">
        <f t="shared" si="269"/>
        <v>44.390212451104695</v>
      </c>
      <c r="CH95" s="134">
        <f t="shared" si="269"/>
        <v>44.390212451104695</v>
      </c>
      <c r="CI95" s="134">
        <f t="shared" si="269"/>
        <v>44.390212451104695</v>
      </c>
      <c r="CJ95" s="134">
        <f t="shared" si="269"/>
        <v>44.390212451104695</v>
      </c>
      <c r="CK95" s="134">
        <f t="shared" si="269"/>
        <v>44.390212451104695</v>
      </c>
      <c r="CL95" s="134">
        <f t="shared" si="269"/>
        <v>44.390212451104695</v>
      </c>
      <c r="CM95" s="134">
        <f t="shared" si="269"/>
        <v>44.390212451104695</v>
      </c>
      <c r="CN95" s="134">
        <f t="shared" si="269"/>
        <v>44.390212451104695</v>
      </c>
      <c r="CO95" s="134">
        <f t="shared" si="269"/>
        <v>44.390212451104695</v>
      </c>
      <c r="CP95" s="134">
        <f t="shared" si="269"/>
        <v>44.390212451104695</v>
      </c>
      <c r="CQ95" s="134">
        <f t="shared" si="269"/>
        <v>44.390212451104695</v>
      </c>
      <c r="CR95" s="134">
        <f t="shared" si="269"/>
        <v>44.390212451104695</v>
      </c>
      <c r="CS95" s="134">
        <f t="shared" si="269"/>
        <v>44.390212451104695</v>
      </c>
      <c r="CT95" s="134">
        <f t="shared" si="269"/>
        <v>44.390212451104695</v>
      </c>
      <c r="CU95" s="134">
        <f t="shared" si="269"/>
        <v>44.390212451104695</v>
      </c>
      <c r="CV95" s="138">
        <f t="shared" si="266"/>
        <v>1331.7063735331405</v>
      </c>
      <c r="CW95" s="133">
        <f t="shared" si="267"/>
        <v>-14648.770108864548</v>
      </c>
    </row>
    <row r="96" spans="1:101">
      <c r="A96" s="135">
        <f t="shared" si="270"/>
        <v>44439</v>
      </c>
      <c r="B96" s="134">
        <f t="shared" si="268"/>
        <v>-9316.2978419702504</v>
      </c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>
        <f>-$B96/$B$26</f>
        <v>25.87860511658403</v>
      </c>
      <c r="BT96" s="134">
        <f t="shared" si="269"/>
        <v>25.87860511658403</v>
      </c>
      <c r="BU96" s="134">
        <f t="shared" si="269"/>
        <v>25.87860511658403</v>
      </c>
      <c r="BV96" s="134">
        <f t="shared" si="269"/>
        <v>25.87860511658403</v>
      </c>
      <c r="BW96" s="134">
        <f t="shared" si="269"/>
        <v>25.87860511658403</v>
      </c>
      <c r="BX96" s="134">
        <f t="shared" si="269"/>
        <v>25.87860511658403</v>
      </c>
      <c r="BY96" s="134">
        <f t="shared" si="269"/>
        <v>25.87860511658403</v>
      </c>
      <c r="BZ96" s="134">
        <f t="shared" si="269"/>
        <v>25.87860511658403</v>
      </c>
      <c r="CA96" s="134">
        <f t="shared" si="269"/>
        <v>25.87860511658403</v>
      </c>
      <c r="CB96" s="134">
        <f t="shared" si="269"/>
        <v>25.87860511658403</v>
      </c>
      <c r="CC96" s="134">
        <f t="shared" si="269"/>
        <v>25.87860511658403</v>
      </c>
      <c r="CD96" s="134">
        <f t="shared" si="269"/>
        <v>25.87860511658403</v>
      </c>
      <c r="CE96" s="134">
        <f t="shared" si="269"/>
        <v>25.87860511658403</v>
      </c>
      <c r="CF96" s="134">
        <f t="shared" si="269"/>
        <v>25.87860511658403</v>
      </c>
      <c r="CG96" s="134">
        <f t="shared" si="269"/>
        <v>25.87860511658403</v>
      </c>
      <c r="CH96" s="134">
        <f t="shared" si="269"/>
        <v>25.87860511658403</v>
      </c>
      <c r="CI96" s="134">
        <f t="shared" si="269"/>
        <v>25.87860511658403</v>
      </c>
      <c r="CJ96" s="134">
        <f t="shared" si="269"/>
        <v>25.87860511658403</v>
      </c>
      <c r="CK96" s="134">
        <f t="shared" si="269"/>
        <v>25.87860511658403</v>
      </c>
      <c r="CL96" s="134">
        <f t="shared" si="269"/>
        <v>25.87860511658403</v>
      </c>
      <c r="CM96" s="134">
        <f t="shared" si="269"/>
        <v>25.87860511658403</v>
      </c>
      <c r="CN96" s="134">
        <f t="shared" si="269"/>
        <v>25.87860511658403</v>
      </c>
      <c r="CO96" s="134">
        <f t="shared" si="269"/>
        <v>25.87860511658403</v>
      </c>
      <c r="CP96" s="134">
        <f t="shared" si="269"/>
        <v>25.87860511658403</v>
      </c>
      <c r="CQ96" s="134">
        <f t="shared" si="269"/>
        <v>25.87860511658403</v>
      </c>
      <c r="CR96" s="134">
        <f t="shared" si="269"/>
        <v>25.87860511658403</v>
      </c>
      <c r="CS96" s="134">
        <f t="shared" si="269"/>
        <v>25.87860511658403</v>
      </c>
      <c r="CT96" s="134">
        <f t="shared" si="269"/>
        <v>25.87860511658403</v>
      </c>
      <c r="CU96" s="134">
        <f t="shared" si="269"/>
        <v>25.87860511658403</v>
      </c>
      <c r="CV96" s="138">
        <f t="shared" si="266"/>
        <v>750.47954838093688</v>
      </c>
      <c r="CW96" s="133">
        <f t="shared" si="267"/>
        <v>-8565.8182935893128</v>
      </c>
    </row>
    <row r="97" spans="1:101">
      <c r="A97" s="135">
        <f t="shared" si="270"/>
        <v>44469</v>
      </c>
      <c r="B97" s="134">
        <f t="shared" si="268"/>
        <v>-5431.2151190154254</v>
      </c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>
        <f>-$B97/$B$26</f>
        <v>15.086708663931738</v>
      </c>
      <c r="BU97" s="134">
        <f t="shared" si="269"/>
        <v>15.086708663931738</v>
      </c>
      <c r="BV97" s="134">
        <f t="shared" si="269"/>
        <v>15.086708663931738</v>
      </c>
      <c r="BW97" s="134">
        <f t="shared" si="269"/>
        <v>15.086708663931738</v>
      </c>
      <c r="BX97" s="134">
        <f t="shared" si="269"/>
        <v>15.086708663931738</v>
      </c>
      <c r="BY97" s="134">
        <f t="shared" si="269"/>
        <v>15.086708663931738</v>
      </c>
      <c r="BZ97" s="134">
        <f t="shared" si="269"/>
        <v>15.086708663931738</v>
      </c>
      <c r="CA97" s="134">
        <f t="shared" si="269"/>
        <v>15.086708663931738</v>
      </c>
      <c r="CB97" s="134">
        <f t="shared" si="269"/>
        <v>15.086708663931738</v>
      </c>
      <c r="CC97" s="134">
        <f t="shared" si="269"/>
        <v>15.086708663931738</v>
      </c>
      <c r="CD97" s="134">
        <f t="shared" si="269"/>
        <v>15.086708663931738</v>
      </c>
      <c r="CE97" s="134">
        <f t="shared" si="269"/>
        <v>15.086708663931738</v>
      </c>
      <c r="CF97" s="134">
        <f t="shared" si="269"/>
        <v>15.086708663931738</v>
      </c>
      <c r="CG97" s="134">
        <f t="shared" si="269"/>
        <v>15.086708663931738</v>
      </c>
      <c r="CH97" s="134">
        <f t="shared" si="269"/>
        <v>15.086708663931738</v>
      </c>
      <c r="CI97" s="134">
        <f t="shared" si="269"/>
        <v>15.086708663931738</v>
      </c>
      <c r="CJ97" s="134">
        <f t="shared" si="269"/>
        <v>15.086708663931738</v>
      </c>
      <c r="CK97" s="134">
        <f t="shared" si="269"/>
        <v>15.086708663931738</v>
      </c>
      <c r="CL97" s="134">
        <f t="shared" si="269"/>
        <v>15.086708663931738</v>
      </c>
      <c r="CM97" s="134">
        <f t="shared" si="269"/>
        <v>15.086708663931738</v>
      </c>
      <c r="CN97" s="134">
        <f t="shared" si="269"/>
        <v>15.086708663931738</v>
      </c>
      <c r="CO97" s="134">
        <f t="shared" si="269"/>
        <v>15.086708663931738</v>
      </c>
      <c r="CP97" s="134">
        <f t="shared" si="269"/>
        <v>15.086708663931738</v>
      </c>
      <c r="CQ97" s="134">
        <f t="shared" si="269"/>
        <v>15.086708663931738</v>
      </c>
      <c r="CR97" s="134">
        <f t="shared" si="269"/>
        <v>15.086708663931738</v>
      </c>
      <c r="CS97" s="134">
        <f t="shared" si="269"/>
        <v>15.086708663931738</v>
      </c>
      <c r="CT97" s="134">
        <f t="shared" si="269"/>
        <v>15.086708663931738</v>
      </c>
      <c r="CU97" s="134">
        <f t="shared" si="269"/>
        <v>15.086708663931738</v>
      </c>
      <c r="CV97" s="138">
        <f t="shared" si="266"/>
        <v>422.4278425900888</v>
      </c>
      <c r="CW97" s="133">
        <f t="shared" si="267"/>
        <v>-5008.787276425337</v>
      </c>
    </row>
    <row r="98" spans="1:101">
      <c r="A98" s="135">
        <f t="shared" si="270"/>
        <v>44500</v>
      </c>
      <c r="B98" s="134">
        <f t="shared" si="268"/>
        <v>-3166.289675297588</v>
      </c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>
        <f>-$B98/$B$26</f>
        <v>8.7952490980488562</v>
      </c>
      <c r="BV98" s="134">
        <f t="shared" si="269"/>
        <v>8.7952490980488562</v>
      </c>
      <c r="BW98" s="134">
        <f t="shared" si="269"/>
        <v>8.7952490980488562</v>
      </c>
      <c r="BX98" s="134">
        <f t="shared" si="269"/>
        <v>8.7952490980488562</v>
      </c>
      <c r="BY98" s="134">
        <f t="shared" si="269"/>
        <v>8.7952490980488562</v>
      </c>
      <c r="BZ98" s="134">
        <f t="shared" si="269"/>
        <v>8.7952490980488562</v>
      </c>
      <c r="CA98" s="134">
        <f t="shared" si="269"/>
        <v>8.7952490980488562</v>
      </c>
      <c r="CB98" s="134">
        <f t="shared" si="269"/>
        <v>8.7952490980488562</v>
      </c>
      <c r="CC98" s="134">
        <f t="shared" si="269"/>
        <v>8.7952490980488562</v>
      </c>
      <c r="CD98" s="134">
        <f t="shared" si="269"/>
        <v>8.7952490980488562</v>
      </c>
      <c r="CE98" s="134">
        <f t="shared" si="269"/>
        <v>8.7952490980488562</v>
      </c>
      <c r="CF98" s="134">
        <f t="shared" si="269"/>
        <v>8.7952490980488562</v>
      </c>
      <c r="CG98" s="134">
        <f t="shared" si="269"/>
        <v>8.7952490980488562</v>
      </c>
      <c r="CH98" s="134">
        <f t="shared" ref="CH98:CU109" si="271">-$B98/$B$26</f>
        <v>8.7952490980488562</v>
      </c>
      <c r="CI98" s="134">
        <f t="shared" si="271"/>
        <v>8.7952490980488562</v>
      </c>
      <c r="CJ98" s="134">
        <f t="shared" si="271"/>
        <v>8.7952490980488562</v>
      </c>
      <c r="CK98" s="134">
        <f t="shared" si="271"/>
        <v>8.7952490980488562</v>
      </c>
      <c r="CL98" s="134">
        <f t="shared" si="271"/>
        <v>8.7952490980488562</v>
      </c>
      <c r="CM98" s="134">
        <f t="shared" si="271"/>
        <v>8.7952490980488562</v>
      </c>
      <c r="CN98" s="134">
        <f t="shared" si="271"/>
        <v>8.7952490980488562</v>
      </c>
      <c r="CO98" s="134">
        <f t="shared" si="271"/>
        <v>8.7952490980488562</v>
      </c>
      <c r="CP98" s="134">
        <f t="shared" si="271"/>
        <v>8.7952490980488562</v>
      </c>
      <c r="CQ98" s="134">
        <f t="shared" si="271"/>
        <v>8.7952490980488562</v>
      </c>
      <c r="CR98" s="134">
        <f t="shared" si="271"/>
        <v>8.7952490980488562</v>
      </c>
      <c r="CS98" s="134">
        <f t="shared" si="271"/>
        <v>8.7952490980488562</v>
      </c>
      <c r="CT98" s="134">
        <f t="shared" si="271"/>
        <v>8.7952490980488562</v>
      </c>
      <c r="CU98" s="134">
        <f t="shared" si="271"/>
        <v>8.7952490980488562</v>
      </c>
      <c r="CV98" s="138">
        <f t="shared" si="266"/>
        <v>237.47172564731912</v>
      </c>
      <c r="CW98" s="133">
        <f t="shared" si="267"/>
        <v>-2928.8179496502689</v>
      </c>
    </row>
    <row r="99" spans="1:101">
      <c r="A99" s="135">
        <f t="shared" si="270"/>
        <v>44530</v>
      </c>
      <c r="B99" s="134">
        <f t="shared" si="268"/>
        <v>-1845.8834879882634</v>
      </c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>
        <f>-$B99/$B$26</f>
        <v>5.1274541333007315</v>
      </c>
      <c r="BW99" s="134">
        <f t="shared" ref="BW99:CU115" si="272">-$B99/$B$26</f>
        <v>5.1274541333007315</v>
      </c>
      <c r="BX99" s="134">
        <f t="shared" si="272"/>
        <v>5.1274541333007315</v>
      </c>
      <c r="BY99" s="134">
        <f t="shared" si="272"/>
        <v>5.1274541333007315</v>
      </c>
      <c r="BZ99" s="134">
        <f t="shared" si="272"/>
        <v>5.1274541333007315</v>
      </c>
      <c r="CA99" s="134">
        <f t="shared" si="272"/>
        <v>5.1274541333007315</v>
      </c>
      <c r="CB99" s="134">
        <f t="shared" si="272"/>
        <v>5.1274541333007315</v>
      </c>
      <c r="CC99" s="134">
        <f t="shared" si="272"/>
        <v>5.1274541333007315</v>
      </c>
      <c r="CD99" s="134">
        <f t="shared" si="272"/>
        <v>5.1274541333007315</v>
      </c>
      <c r="CE99" s="134">
        <f t="shared" si="272"/>
        <v>5.1274541333007315</v>
      </c>
      <c r="CF99" s="134">
        <f t="shared" si="272"/>
        <v>5.1274541333007315</v>
      </c>
      <c r="CG99" s="134">
        <f t="shared" si="272"/>
        <v>5.1274541333007315</v>
      </c>
      <c r="CH99" s="134">
        <f t="shared" si="271"/>
        <v>5.1274541333007315</v>
      </c>
      <c r="CI99" s="134">
        <f t="shared" si="271"/>
        <v>5.1274541333007315</v>
      </c>
      <c r="CJ99" s="134">
        <f t="shared" si="271"/>
        <v>5.1274541333007315</v>
      </c>
      <c r="CK99" s="134">
        <f t="shared" si="271"/>
        <v>5.1274541333007315</v>
      </c>
      <c r="CL99" s="134">
        <f t="shared" si="271"/>
        <v>5.1274541333007315</v>
      </c>
      <c r="CM99" s="134">
        <f t="shared" si="271"/>
        <v>5.1274541333007315</v>
      </c>
      <c r="CN99" s="134">
        <f t="shared" si="271"/>
        <v>5.1274541333007315</v>
      </c>
      <c r="CO99" s="134">
        <f t="shared" si="271"/>
        <v>5.1274541333007315</v>
      </c>
      <c r="CP99" s="134">
        <f t="shared" si="271"/>
        <v>5.1274541333007315</v>
      </c>
      <c r="CQ99" s="134">
        <f t="shared" si="271"/>
        <v>5.1274541333007315</v>
      </c>
      <c r="CR99" s="134">
        <f t="shared" si="271"/>
        <v>5.1274541333007315</v>
      </c>
      <c r="CS99" s="134">
        <f t="shared" si="271"/>
        <v>5.1274541333007315</v>
      </c>
      <c r="CT99" s="134">
        <f t="shared" si="271"/>
        <v>5.1274541333007315</v>
      </c>
      <c r="CU99" s="134">
        <f t="shared" si="271"/>
        <v>5.1274541333007315</v>
      </c>
      <c r="CV99" s="138">
        <f t="shared" si="266"/>
        <v>133.31380746581902</v>
      </c>
      <c r="CW99" s="133">
        <f t="shared" si="267"/>
        <v>-1712.5696805224443</v>
      </c>
    </row>
    <row r="100" spans="1:101">
      <c r="A100" s="135">
        <f t="shared" si="270"/>
        <v>44561</v>
      </c>
      <c r="B100" s="134">
        <f t="shared" si="268"/>
        <v>-1076.1131168134509</v>
      </c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>
        <f>-$B100/$B$26</f>
        <v>2.989203102259586</v>
      </c>
      <c r="BX100" s="134">
        <f t="shared" si="272"/>
        <v>2.989203102259586</v>
      </c>
      <c r="BY100" s="134">
        <f t="shared" si="272"/>
        <v>2.989203102259586</v>
      </c>
      <c r="BZ100" s="134">
        <f t="shared" si="272"/>
        <v>2.989203102259586</v>
      </c>
      <c r="CA100" s="134">
        <f t="shared" si="272"/>
        <v>2.989203102259586</v>
      </c>
      <c r="CB100" s="134">
        <f t="shared" si="272"/>
        <v>2.989203102259586</v>
      </c>
      <c r="CC100" s="134">
        <f t="shared" si="272"/>
        <v>2.989203102259586</v>
      </c>
      <c r="CD100" s="134">
        <f t="shared" si="272"/>
        <v>2.989203102259586</v>
      </c>
      <c r="CE100" s="134">
        <f t="shared" si="272"/>
        <v>2.989203102259586</v>
      </c>
      <c r="CF100" s="134">
        <f t="shared" si="272"/>
        <v>2.989203102259586</v>
      </c>
      <c r="CG100" s="134">
        <f t="shared" si="272"/>
        <v>2.989203102259586</v>
      </c>
      <c r="CH100" s="134">
        <f t="shared" si="271"/>
        <v>2.989203102259586</v>
      </c>
      <c r="CI100" s="134">
        <f t="shared" si="271"/>
        <v>2.989203102259586</v>
      </c>
      <c r="CJ100" s="134">
        <f t="shared" si="271"/>
        <v>2.989203102259586</v>
      </c>
      <c r="CK100" s="134">
        <f t="shared" si="271"/>
        <v>2.989203102259586</v>
      </c>
      <c r="CL100" s="134">
        <f t="shared" si="271"/>
        <v>2.989203102259586</v>
      </c>
      <c r="CM100" s="134">
        <f t="shared" si="271"/>
        <v>2.989203102259586</v>
      </c>
      <c r="CN100" s="134">
        <f t="shared" si="271"/>
        <v>2.989203102259586</v>
      </c>
      <c r="CO100" s="134">
        <f t="shared" si="271"/>
        <v>2.989203102259586</v>
      </c>
      <c r="CP100" s="134">
        <f t="shared" si="271"/>
        <v>2.989203102259586</v>
      </c>
      <c r="CQ100" s="134">
        <f t="shared" si="271"/>
        <v>2.989203102259586</v>
      </c>
      <c r="CR100" s="134">
        <f t="shared" si="271"/>
        <v>2.989203102259586</v>
      </c>
      <c r="CS100" s="134">
        <f t="shared" si="271"/>
        <v>2.989203102259586</v>
      </c>
      <c r="CT100" s="134">
        <f t="shared" si="271"/>
        <v>2.989203102259586</v>
      </c>
      <c r="CU100" s="134">
        <f t="shared" si="271"/>
        <v>2.989203102259586</v>
      </c>
      <c r="CV100" s="138">
        <f t="shared" si="266"/>
        <v>74.730077556489647</v>
      </c>
      <c r="CW100" s="133">
        <f t="shared" si="267"/>
        <v>-1001.3830392569613</v>
      </c>
    </row>
    <row r="101" spans="1:101">
      <c r="A101" s="135">
        <f t="shared" si="270"/>
        <v>44592</v>
      </c>
      <c r="B101" s="134">
        <f t="shared" si="268"/>
        <v>-627.35240209847689</v>
      </c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>
        <f>-$B101/$B$26</f>
        <v>1.7426455613846581</v>
      </c>
      <c r="BY101" s="134">
        <f t="shared" si="272"/>
        <v>1.7426455613846581</v>
      </c>
      <c r="BZ101" s="134">
        <f t="shared" si="272"/>
        <v>1.7426455613846581</v>
      </c>
      <c r="CA101" s="134">
        <f t="shared" si="272"/>
        <v>1.7426455613846581</v>
      </c>
      <c r="CB101" s="134">
        <f t="shared" si="272"/>
        <v>1.7426455613846581</v>
      </c>
      <c r="CC101" s="134">
        <f t="shared" si="272"/>
        <v>1.7426455613846581</v>
      </c>
      <c r="CD101" s="134">
        <f t="shared" si="272"/>
        <v>1.7426455613846581</v>
      </c>
      <c r="CE101" s="134">
        <f t="shared" si="272"/>
        <v>1.7426455613846581</v>
      </c>
      <c r="CF101" s="134">
        <f t="shared" si="272"/>
        <v>1.7426455613846581</v>
      </c>
      <c r="CG101" s="134">
        <f t="shared" si="272"/>
        <v>1.7426455613846581</v>
      </c>
      <c r="CH101" s="134">
        <f t="shared" si="271"/>
        <v>1.7426455613846581</v>
      </c>
      <c r="CI101" s="134">
        <f t="shared" si="271"/>
        <v>1.7426455613846581</v>
      </c>
      <c r="CJ101" s="134">
        <f t="shared" si="271"/>
        <v>1.7426455613846581</v>
      </c>
      <c r="CK101" s="134">
        <f t="shared" si="271"/>
        <v>1.7426455613846581</v>
      </c>
      <c r="CL101" s="134">
        <f t="shared" si="271"/>
        <v>1.7426455613846581</v>
      </c>
      <c r="CM101" s="134">
        <f t="shared" si="271"/>
        <v>1.7426455613846581</v>
      </c>
      <c r="CN101" s="134">
        <f t="shared" si="271"/>
        <v>1.7426455613846581</v>
      </c>
      <c r="CO101" s="134">
        <f t="shared" si="271"/>
        <v>1.7426455613846581</v>
      </c>
      <c r="CP101" s="134">
        <f t="shared" si="271"/>
        <v>1.7426455613846581</v>
      </c>
      <c r="CQ101" s="134">
        <f t="shared" si="271"/>
        <v>1.7426455613846581</v>
      </c>
      <c r="CR101" s="134">
        <f t="shared" si="271"/>
        <v>1.7426455613846581</v>
      </c>
      <c r="CS101" s="134">
        <f t="shared" si="271"/>
        <v>1.7426455613846581</v>
      </c>
      <c r="CT101" s="134">
        <f t="shared" si="271"/>
        <v>1.7426455613846581</v>
      </c>
      <c r="CU101" s="134">
        <f t="shared" si="271"/>
        <v>1.7426455613846581</v>
      </c>
      <c r="CV101" s="138">
        <f t="shared" si="266"/>
        <v>41.823493473231785</v>
      </c>
      <c r="CW101" s="133">
        <f t="shared" si="267"/>
        <v>-585.52890862524509</v>
      </c>
    </row>
    <row r="102" spans="1:101">
      <c r="A102" s="135">
        <f t="shared" si="270"/>
        <v>44620</v>
      </c>
      <c r="B102" s="134">
        <f t="shared" si="268"/>
        <v>-365.73389011658725</v>
      </c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>
        <f>-$B102/$B$26</f>
        <v>1.0159274725460756</v>
      </c>
      <c r="BZ102" s="134">
        <f t="shared" si="272"/>
        <v>1.0159274725460756</v>
      </c>
      <c r="CA102" s="134">
        <f t="shared" si="272"/>
        <v>1.0159274725460756</v>
      </c>
      <c r="CB102" s="134">
        <f t="shared" si="272"/>
        <v>1.0159274725460756</v>
      </c>
      <c r="CC102" s="134">
        <f t="shared" si="272"/>
        <v>1.0159274725460756</v>
      </c>
      <c r="CD102" s="134">
        <f t="shared" si="272"/>
        <v>1.0159274725460756</v>
      </c>
      <c r="CE102" s="134">
        <f t="shared" si="272"/>
        <v>1.0159274725460756</v>
      </c>
      <c r="CF102" s="134">
        <f t="shared" si="272"/>
        <v>1.0159274725460756</v>
      </c>
      <c r="CG102" s="134">
        <f t="shared" si="272"/>
        <v>1.0159274725460756</v>
      </c>
      <c r="CH102" s="134">
        <f t="shared" si="271"/>
        <v>1.0159274725460756</v>
      </c>
      <c r="CI102" s="134">
        <f t="shared" si="271"/>
        <v>1.0159274725460756</v>
      </c>
      <c r="CJ102" s="134">
        <f t="shared" si="271"/>
        <v>1.0159274725460756</v>
      </c>
      <c r="CK102" s="134">
        <f t="shared" si="271"/>
        <v>1.0159274725460756</v>
      </c>
      <c r="CL102" s="134">
        <f t="shared" si="271"/>
        <v>1.0159274725460756</v>
      </c>
      <c r="CM102" s="134">
        <f t="shared" si="271"/>
        <v>1.0159274725460756</v>
      </c>
      <c r="CN102" s="134">
        <f t="shared" si="271"/>
        <v>1.0159274725460756</v>
      </c>
      <c r="CO102" s="134">
        <f t="shared" si="271"/>
        <v>1.0159274725460756</v>
      </c>
      <c r="CP102" s="134">
        <f t="shared" si="271"/>
        <v>1.0159274725460756</v>
      </c>
      <c r="CQ102" s="134">
        <f t="shared" si="271"/>
        <v>1.0159274725460756</v>
      </c>
      <c r="CR102" s="134">
        <f t="shared" si="271"/>
        <v>1.0159274725460756</v>
      </c>
      <c r="CS102" s="134">
        <f t="shared" si="271"/>
        <v>1.0159274725460756</v>
      </c>
      <c r="CT102" s="134">
        <f t="shared" si="271"/>
        <v>1.0159274725460756</v>
      </c>
      <c r="CU102" s="134">
        <f t="shared" si="271"/>
        <v>1.0159274725460756</v>
      </c>
      <c r="CV102" s="138">
        <f t="shared" si="266"/>
        <v>23.366331868559726</v>
      </c>
      <c r="CW102" s="133">
        <f t="shared" si="267"/>
        <v>-342.36755824802754</v>
      </c>
    </row>
    <row r="103" spans="1:101">
      <c r="A103" s="135">
        <f t="shared" si="270"/>
        <v>44651</v>
      </c>
      <c r="B103" s="134">
        <f t="shared" si="268"/>
        <v>-213.21553552933037</v>
      </c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>
        <f>-$B103/$B$26</f>
        <v>0.59226537647036215</v>
      </c>
      <c r="CA103" s="134">
        <f t="shared" si="272"/>
        <v>0.59226537647036215</v>
      </c>
      <c r="CB103" s="134">
        <f t="shared" si="272"/>
        <v>0.59226537647036215</v>
      </c>
      <c r="CC103" s="134">
        <f t="shared" si="272"/>
        <v>0.59226537647036215</v>
      </c>
      <c r="CD103" s="134">
        <f t="shared" si="272"/>
        <v>0.59226537647036215</v>
      </c>
      <c r="CE103" s="134">
        <f t="shared" si="272"/>
        <v>0.59226537647036215</v>
      </c>
      <c r="CF103" s="134">
        <f t="shared" si="272"/>
        <v>0.59226537647036215</v>
      </c>
      <c r="CG103" s="134">
        <f t="shared" si="272"/>
        <v>0.59226537647036215</v>
      </c>
      <c r="CH103" s="134">
        <f t="shared" si="271"/>
        <v>0.59226537647036215</v>
      </c>
      <c r="CI103" s="134">
        <f t="shared" si="271"/>
        <v>0.59226537647036215</v>
      </c>
      <c r="CJ103" s="134">
        <f t="shared" si="271"/>
        <v>0.59226537647036215</v>
      </c>
      <c r="CK103" s="134">
        <f t="shared" si="271"/>
        <v>0.59226537647036215</v>
      </c>
      <c r="CL103" s="134">
        <f t="shared" si="271"/>
        <v>0.59226537647036215</v>
      </c>
      <c r="CM103" s="134">
        <f t="shared" si="271"/>
        <v>0.59226537647036215</v>
      </c>
      <c r="CN103" s="134">
        <f t="shared" si="271"/>
        <v>0.59226537647036215</v>
      </c>
      <c r="CO103" s="134">
        <f t="shared" si="271"/>
        <v>0.59226537647036215</v>
      </c>
      <c r="CP103" s="134">
        <f t="shared" si="271"/>
        <v>0.59226537647036215</v>
      </c>
      <c r="CQ103" s="134">
        <f t="shared" si="271"/>
        <v>0.59226537647036215</v>
      </c>
      <c r="CR103" s="134">
        <f t="shared" si="271"/>
        <v>0.59226537647036215</v>
      </c>
      <c r="CS103" s="134">
        <f t="shared" si="271"/>
        <v>0.59226537647036215</v>
      </c>
      <c r="CT103" s="134">
        <f t="shared" si="271"/>
        <v>0.59226537647036215</v>
      </c>
      <c r="CU103" s="134">
        <f t="shared" si="271"/>
        <v>0.59226537647036215</v>
      </c>
      <c r="CV103" s="138">
        <f t="shared" si="266"/>
        <v>13.029838282347963</v>
      </c>
      <c r="CW103" s="133">
        <f t="shared" si="267"/>
        <v>-200.18569724698241</v>
      </c>
    </row>
    <row r="104" spans="1:101">
      <c r="A104" s="135">
        <f t="shared" si="270"/>
        <v>44681</v>
      </c>
      <c r="B104" s="134">
        <f t="shared" si="268"/>
        <v>-124.30038839802145</v>
      </c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>
        <f>-$B104/$B$26</f>
        <v>0.3452788566611707</v>
      </c>
      <c r="CB104" s="134">
        <f t="shared" si="272"/>
        <v>0.3452788566611707</v>
      </c>
      <c r="CC104" s="134">
        <f t="shared" si="272"/>
        <v>0.3452788566611707</v>
      </c>
      <c r="CD104" s="134">
        <f t="shared" si="272"/>
        <v>0.3452788566611707</v>
      </c>
      <c r="CE104" s="134">
        <f t="shared" si="272"/>
        <v>0.3452788566611707</v>
      </c>
      <c r="CF104" s="134">
        <f t="shared" si="272"/>
        <v>0.3452788566611707</v>
      </c>
      <c r="CG104" s="134">
        <f t="shared" si="272"/>
        <v>0.3452788566611707</v>
      </c>
      <c r="CH104" s="134">
        <f t="shared" si="271"/>
        <v>0.3452788566611707</v>
      </c>
      <c r="CI104" s="134">
        <f t="shared" si="271"/>
        <v>0.3452788566611707</v>
      </c>
      <c r="CJ104" s="134">
        <f t="shared" si="271"/>
        <v>0.3452788566611707</v>
      </c>
      <c r="CK104" s="134">
        <f t="shared" si="271"/>
        <v>0.3452788566611707</v>
      </c>
      <c r="CL104" s="134">
        <f t="shared" si="271"/>
        <v>0.3452788566611707</v>
      </c>
      <c r="CM104" s="134">
        <f t="shared" si="271"/>
        <v>0.3452788566611707</v>
      </c>
      <c r="CN104" s="134">
        <f t="shared" si="271"/>
        <v>0.3452788566611707</v>
      </c>
      <c r="CO104" s="134">
        <f t="shared" si="271"/>
        <v>0.3452788566611707</v>
      </c>
      <c r="CP104" s="134">
        <f t="shared" si="271"/>
        <v>0.3452788566611707</v>
      </c>
      <c r="CQ104" s="134">
        <f t="shared" si="271"/>
        <v>0.3452788566611707</v>
      </c>
      <c r="CR104" s="134">
        <f t="shared" si="271"/>
        <v>0.3452788566611707</v>
      </c>
      <c r="CS104" s="134">
        <f t="shared" si="271"/>
        <v>0.3452788566611707</v>
      </c>
      <c r="CT104" s="134">
        <f t="shared" si="271"/>
        <v>0.3452788566611707</v>
      </c>
      <c r="CU104" s="134">
        <f t="shared" si="271"/>
        <v>0.3452788566611707</v>
      </c>
      <c r="CV104" s="138">
        <f t="shared" si="266"/>
        <v>7.2508559898845872</v>
      </c>
      <c r="CW104" s="133">
        <f t="shared" si="267"/>
        <v>-117.04953240813687</v>
      </c>
    </row>
    <row r="105" spans="1:101">
      <c r="A105" s="135">
        <f t="shared" si="270"/>
        <v>44712</v>
      </c>
      <c r="B105" s="134">
        <f t="shared" si="268"/>
        <v>-72.464637800306079</v>
      </c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>
        <f>-$B105/$B$26</f>
        <v>0.20129066055640576</v>
      </c>
      <c r="CC105" s="134">
        <f t="shared" si="272"/>
        <v>0.20129066055640576</v>
      </c>
      <c r="CD105" s="134">
        <f t="shared" si="272"/>
        <v>0.20129066055640576</v>
      </c>
      <c r="CE105" s="134">
        <f t="shared" si="272"/>
        <v>0.20129066055640576</v>
      </c>
      <c r="CF105" s="134">
        <f t="shared" si="272"/>
        <v>0.20129066055640576</v>
      </c>
      <c r="CG105" s="134">
        <f t="shared" si="272"/>
        <v>0.20129066055640576</v>
      </c>
      <c r="CH105" s="134">
        <f t="shared" si="271"/>
        <v>0.20129066055640576</v>
      </c>
      <c r="CI105" s="134">
        <f t="shared" si="271"/>
        <v>0.20129066055640576</v>
      </c>
      <c r="CJ105" s="134">
        <f t="shared" si="271"/>
        <v>0.20129066055640576</v>
      </c>
      <c r="CK105" s="134">
        <f t="shared" si="271"/>
        <v>0.20129066055640576</v>
      </c>
      <c r="CL105" s="134">
        <f t="shared" si="271"/>
        <v>0.20129066055640576</v>
      </c>
      <c r="CM105" s="134">
        <f t="shared" si="271"/>
        <v>0.20129066055640576</v>
      </c>
      <c r="CN105" s="134">
        <f t="shared" si="271"/>
        <v>0.20129066055640576</v>
      </c>
      <c r="CO105" s="134">
        <f t="shared" si="271"/>
        <v>0.20129066055640576</v>
      </c>
      <c r="CP105" s="134">
        <f t="shared" si="271"/>
        <v>0.20129066055640576</v>
      </c>
      <c r="CQ105" s="134">
        <f t="shared" si="271"/>
        <v>0.20129066055640576</v>
      </c>
      <c r="CR105" s="134">
        <f t="shared" si="271"/>
        <v>0.20129066055640576</v>
      </c>
      <c r="CS105" s="134">
        <f t="shared" si="271"/>
        <v>0.20129066055640576</v>
      </c>
      <c r="CT105" s="134">
        <f t="shared" si="271"/>
        <v>0.20129066055640576</v>
      </c>
      <c r="CU105" s="134">
        <f t="shared" si="271"/>
        <v>0.20129066055640576</v>
      </c>
      <c r="CV105" s="138">
        <f t="shared" si="266"/>
        <v>4.0258132111281153</v>
      </c>
      <c r="CW105" s="133">
        <f t="shared" si="267"/>
        <v>-68.438824589177969</v>
      </c>
    </row>
    <row r="106" spans="1:101">
      <c r="A106" s="135">
        <f t="shared" si="270"/>
        <v>44742</v>
      </c>
      <c r="B106" s="134">
        <f t="shared" si="268"/>
        <v>-42.245433014631267</v>
      </c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34"/>
      <c r="BZ106" s="134"/>
      <c r="CA106" s="134"/>
      <c r="CB106" s="134"/>
      <c r="CC106" s="134">
        <f>-$B106/$B$26</f>
        <v>0.11734842504064241</v>
      </c>
      <c r="CD106" s="134">
        <f t="shared" si="272"/>
        <v>0.11734842504064241</v>
      </c>
      <c r="CE106" s="134">
        <f t="shared" si="272"/>
        <v>0.11734842504064241</v>
      </c>
      <c r="CF106" s="134">
        <f t="shared" si="272"/>
        <v>0.11734842504064241</v>
      </c>
      <c r="CG106" s="134">
        <f t="shared" si="272"/>
        <v>0.11734842504064241</v>
      </c>
      <c r="CH106" s="134">
        <f t="shared" si="271"/>
        <v>0.11734842504064241</v>
      </c>
      <c r="CI106" s="134">
        <f t="shared" si="271"/>
        <v>0.11734842504064241</v>
      </c>
      <c r="CJ106" s="134">
        <f t="shared" si="271"/>
        <v>0.11734842504064241</v>
      </c>
      <c r="CK106" s="134">
        <f t="shared" si="271"/>
        <v>0.11734842504064241</v>
      </c>
      <c r="CL106" s="134">
        <f t="shared" si="271"/>
        <v>0.11734842504064241</v>
      </c>
      <c r="CM106" s="134">
        <f t="shared" si="271"/>
        <v>0.11734842504064241</v>
      </c>
      <c r="CN106" s="134">
        <f t="shared" si="271"/>
        <v>0.11734842504064241</v>
      </c>
      <c r="CO106" s="134">
        <f t="shared" si="271"/>
        <v>0.11734842504064241</v>
      </c>
      <c r="CP106" s="134">
        <f t="shared" si="271"/>
        <v>0.11734842504064241</v>
      </c>
      <c r="CQ106" s="134">
        <f t="shared" si="271"/>
        <v>0.11734842504064241</v>
      </c>
      <c r="CR106" s="134">
        <f t="shared" si="271"/>
        <v>0.11734842504064241</v>
      </c>
      <c r="CS106" s="134">
        <f t="shared" si="271"/>
        <v>0.11734842504064241</v>
      </c>
      <c r="CT106" s="134">
        <f t="shared" si="271"/>
        <v>0.11734842504064241</v>
      </c>
      <c r="CU106" s="134">
        <f t="shared" si="271"/>
        <v>0.11734842504064241</v>
      </c>
      <c r="CV106" s="138">
        <f t="shared" si="266"/>
        <v>2.2296200757722064</v>
      </c>
      <c r="CW106" s="133">
        <f t="shared" si="267"/>
        <v>-40.015812938859064</v>
      </c>
    </row>
    <row r="107" spans="1:101">
      <c r="A107" s="135">
        <f t="shared" si="270"/>
        <v>44773</v>
      </c>
      <c r="B107" s="134">
        <f t="shared" si="268"/>
        <v>-24.628241644799708</v>
      </c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34"/>
      <c r="BX107" s="134"/>
      <c r="BY107" s="134"/>
      <c r="BZ107" s="134"/>
      <c r="CA107" s="134"/>
      <c r="CB107" s="134"/>
      <c r="CC107" s="134"/>
      <c r="CD107" s="134">
        <f>-$B107/$B$26</f>
        <v>6.8411782346665853E-2</v>
      </c>
      <c r="CE107" s="134">
        <f t="shared" si="272"/>
        <v>6.8411782346665853E-2</v>
      </c>
      <c r="CF107" s="134">
        <f t="shared" si="272"/>
        <v>6.8411782346665853E-2</v>
      </c>
      <c r="CG107" s="134">
        <f t="shared" si="272"/>
        <v>6.8411782346665853E-2</v>
      </c>
      <c r="CH107" s="134">
        <f t="shared" si="271"/>
        <v>6.8411782346665853E-2</v>
      </c>
      <c r="CI107" s="134">
        <f t="shared" si="271"/>
        <v>6.8411782346665853E-2</v>
      </c>
      <c r="CJ107" s="134">
        <f t="shared" si="271"/>
        <v>6.8411782346665853E-2</v>
      </c>
      <c r="CK107" s="134">
        <f t="shared" si="271"/>
        <v>6.8411782346665853E-2</v>
      </c>
      <c r="CL107" s="134">
        <f t="shared" si="271"/>
        <v>6.8411782346665853E-2</v>
      </c>
      <c r="CM107" s="134">
        <f t="shared" si="271"/>
        <v>6.8411782346665853E-2</v>
      </c>
      <c r="CN107" s="134">
        <f t="shared" si="271"/>
        <v>6.8411782346665853E-2</v>
      </c>
      <c r="CO107" s="134">
        <f t="shared" si="271"/>
        <v>6.8411782346665853E-2</v>
      </c>
      <c r="CP107" s="134">
        <f t="shared" si="271"/>
        <v>6.8411782346665853E-2</v>
      </c>
      <c r="CQ107" s="134">
        <f t="shared" si="271"/>
        <v>6.8411782346665853E-2</v>
      </c>
      <c r="CR107" s="134">
        <f t="shared" si="271"/>
        <v>6.8411782346665853E-2</v>
      </c>
      <c r="CS107" s="134">
        <f t="shared" si="271"/>
        <v>6.8411782346665853E-2</v>
      </c>
      <c r="CT107" s="134">
        <f t="shared" si="271"/>
        <v>6.8411782346665853E-2</v>
      </c>
      <c r="CU107" s="134">
        <f t="shared" si="271"/>
        <v>6.8411782346665853E-2</v>
      </c>
      <c r="CV107" s="138">
        <f t="shared" si="266"/>
        <v>1.2314120822399857</v>
      </c>
      <c r="CW107" s="133">
        <f t="shared" si="267"/>
        <v>-23.396829562559724</v>
      </c>
    </row>
    <row r="108" spans="1:101">
      <c r="A108" s="135">
        <f t="shared" si="270"/>
        <v>44804</v>
      </c>
      <c r="B108" s="134">
        <f t="shared" si="268"/>
        <v>-14.357771794125437</v>
      </c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4"/>
      <c r="BR108" s="134"/>
      <c r="BS108" s="134"/>
      <c r="BT108" s="134"/>
      <c r="BU108" s="134"/>
      <c r="BV108" s="134"/>
      <c r="BW108" s="134"/>
      <c r="BX108" s="134"/>
      <c r="BY108" s="134"/>
      <c r="BZ108" s="134"/>
      <c r="CA108" s="134"/>
      <c r="CB108" s="134"/>
      <c r="CC108" s="134"/>
      <c r="CD108" s="134"/>
      <c r="CE108" s="134">
        <f>-$B108/$B$26</f>
        <v>3.9882699428126216E-2</v>
      </c>
      <c r="CF108" s="134">
        <f t="shared" si="272"/>
        <v>3.9882699428126216E-2</v>
      </c>
      <c r="CG108" s="134">
        <f t="shared" si="272"/>
        <v>3.9882699428126216E-2</v>
      </c>
      <c r="CH108" s="134">
        <f t="shared" si="271"/>
        <v>3.9882699428126216E-2</v>
      </c>
      <c r="CI108" s="134">
        <f t="shared" si="271"/>
        <v>3.9882699428126216E-2</v>
      </c>
      <c r="CJ108" s="134">
        <f t="shared" si="271"/>
        <v>3.9882699428126216E-2</v>
      </c>
      <c r="CK108" s="134">
        <f t="shared" si="271"/>
        <v>3.9882699428126216E-2</v>
      </c>
      <c r="CL108" s="134">
        <f t="shared" si="271"/>
        <v>3.9882699428126216E-2</v>
      </c>
      <c r="CM108" s="134">
        <f t="shared" si="271"/>
        <v>3.9882699428126216E-2</v>
      </c>
      <c r="CN108" s="134">
        <f t="shared" si="271"/>
        <v>3.9882699428126216E-2</v>
      </c>
      <c r="CO108" s="134">
        <f t="shared" si="271"/>
        <v>3.9882699428126216E-2</v>
      </c>
      <c r="CP108" s="134">
        <f t="shared" si="271"/>
        <v>3.9882699428126216E-2</v>
      </c>
      <c r="CQ108" s="134">
        <f t="shared" si="271"/>
        <v>3.9882699428126216E-2</v>
      </c>
      <c r="CR108" s="134">
        <f t="shared" si="271"/>
        <v>3.9882699428126216E-2</v>
      </c>
      <c r="CS108" s="134">
        <f t="shared" si="271"/>
        <v>3.9882699428126216E-2</v>
      </c>
      <c r="CT108" s="134">
        <f t="shared" si="271"/>
        <v>3.9882699428126216E-2</v>
      </c>
      <c r="CU108" s="134">
        <f t="shared" si="271"/>
        <v>3.9882699428126216E-2</v>
      </c>
      <c r="CV108" s="138">
        <f t="shared" si="266"/>
        <v>0.67800589027814551</v>
      </c>
      <c r="CW108" s="133">
        <f t="shared" si="267"/>
        <v>-13.679765903847292</v>
      </c>
    </row>
    <row r="109" spans="1:101">
      <c r="A109" s="135">
        <f t="shared" si="270"/>
        <v>44834</v>
      </c>
      <c r="B109" s="134">
        <f t="shared" si="268"/>
        <v>-8.3702934969216578</v>
      </c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  <c r="CA109" s="134"/>
      <c r="CB109" s="134"/>
      <c r="CC109" s="134"/>
      <c r="CD109" s="134"/>
      <c r="CE109" s="134"/>
      <c r="CF109" s="134">
        <f>-$B109/$B$26</f>
        <v>2.3250815269226826E-2</v>
      </c>
      <c r="CG109" s="134">
        <f t="shared" si="272"/>
        <v>2.3250815269226826E-2</v>
      </c>
      <c r="CH109" s="134">
        <f t="shared" si="271"/>
        <v>2.3250815269226826E-2</v>
      </c>
      <c r="CI109" s="134">
        <f t="shared" si="271"/>
        <v>2.3250815269226826E-2</v>
      </c>
      <c r="CJ109" s="134">
        <f t="shared" si="271"/>
        <v>2.3250815269226826E-2</v>
      </c>
      <c r="CK109" s="134">
        <f t="shared" si="271"/>
        <v>2.3250815269226826E-2</v>
      </c>
      <c r="CL109" s="134">
        <f t="shared" si="271"/>
        <v>2.3250815269226826E-2</v>
      </c>
      <c r="CM109" s="134">
        <f t="shared" si="271"/>
        <v>2.3250815269226826E-2</v>
      </c>
      <c r="CN109" s="134">
        <f t="shared" si="271"/>
        <v>2.3250815269226826E-2</v>
      </c>
      <c r="CO109" s="134">
        <f t="shared" si="271"/>
        <v>2.3250815269226826E-2</v>
      </c>
      <c r="CP109" s="134">
        <f t="shared" si="271"/>
        <v>2.3250815269226826E-2</v>
      </c>
      <c r="CQ109" s="134">
        <f t="shared" si="271"/>
        <v>2.3250815269226826E-2</v>
      </c>
      <c r="CR109" s="134">
        <f t="shared" si="271"/>
        <v>2.3250815269226826E-2</v>
      </c>
      <c r="CS109" s="134">
        <f t="shared" si="271"/>
        <v>2.3250815269226826E-2</v>
      </c>
      <c r="CT109" s="134">
        <f t="shared" si="271"/>
        <v>2.3250815269226826E-2</v>
      </c>
      <c r="CU109" s="134">
        <f t="shared" si="271"/>
        <v>2.3250815269226826E-2</v>
      </c>
      <c r="CV109" s="138">
        <f t="shared" si="266"/>
        <v>0.37201304430762927</v>
      </c>
      <c r="CW109" s="133">
        <f t="shared" si="267"/>
        <v>-7.9982804526140283</v>
      </c>
    </row>
    <row r="110" spans="1:101">
      <c r="A110" s="135">
        <f t="shared" si="270"/>
        <v>44865</v>
      </c>
      <c r="B110" s="134">
        <f t="shared" si="268"/>
        <v>-4.8797135263681408</v>
      </c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4"/>
      <c r="BI110" s="134"/>
      <c r="BJ110" s="134"/>
      <c r="BK110" s="134"/>
      <c r="BL110" s="134"/>
      <c r="BM110" s="134"/>
      <c r="BN110" s="134"/>
      <c r="BO110" s="134"/>
      <c r="BP110" s="134"/>
      <c r="BQ110" s="134"/>
      <c r="BR110" s="134"/>
      <c r="BS110" s="134"/>
      <c r="BT110" s="134"/>
      <c r="BU110" s="134"/>
      <c r="BV110" s="134"/>
      <c r="BW110" s="134"/>
      <c r="BX110" s="134"/>
      <c r="BY110" s="134"/>
      <c r="BZ110" s="134"/>
      <c r="CA110" s="134"/>
      <c r="CB110" s="134"/>
      <c r="CC110" s="134"/>
      <c r="CD110" s="134"/>
      <c r="CE110" s="134"/>
      <c r="CF110" s="134"/>
      <c r="CG110" s="134"/>
      <c r="CH110" s="134">
        <f t="shared" si="272"/>
        <v>1.3554759795467058E-2</v>
      </c>
      <c r="CI110" s="134">
        <f t="shared" si="272"/>
        <v>1.3554759795467058E-2</v>
      </c>
      <c r="CJ110" s="134">
        <f t="shared" si="272"/>
        <v>1.3554759795467058E-2</v>
      </c>
      <c r="CK110" s="134">
        <f t="shared" si="272"/>
        <v>1.3554759795467058E-2</v>
      </c>
      <c r="CL110" s="134">
        <f t="shared" si="272"/>
        <v>1.3554759795467058E-2</v>
      </c>
      <c r="CM110" s="134">
        <f t="shared" si="272"/>
        <v>1.3554759795467058E-2</v>
      </c>
      <c r="CN110" s="134">
        <f t="shared" si="272"/>
        <v>1.3554759795467058E-2</v>
      </c>
      <c r="CO110" s="134">
        <f t="shared" si="272"/>
        <v>1.3554759795467058E-2</v>
      </c>
      <c r="CP110" s="134">
        <f t="shared" si="272"/>
        <v>1.3554759795467058E-2</v>
      </c>
      <c r="CQ110" s="134">
        <f t="shared" si="272"/>
        <v>1.3554759795467058E-2</v>
      </c>
      <c r="CR110" s="134">
        <f t="shared" si="272"/>
        <v>1.3554759795467058E-2</v>
      </c>
      <c r="CS110" s="134">
        <f t="shared" si="272"/>
        <v>1.3554759795467058E-2</v>
      </c>
      <c r="CT110" s="134">
        <f t="shared" si="272"/>
        <v>1.3554759795467058E-2</v>
      </c>
      <c r="CU110" s="134">
        <f t="shared" si="272"/>
        <v>1.3554759795467058E-2</v>
      </c>
      <c r="CV110" s="138">
        <f t="shared" si="266"/>
        <v>0.18976663713653877</v>
      </c>
      <c r="CW110" s="133">
        <f t="shared" si="267"/>
        <v>-4.6899468892316021</v>
      </c>
    </row>
    <row r="111" spans="1:101">
      <c r="A111" s="135">
        <f t="shared" si="270"/>
        <v>44895</v>
      </c>
      <c r="B111" s="134">
        <f t="shared" si="268"/>
        <v>-2.8447752881795165</v>
      </c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>
        <f t="shared" si="272"/>
        <v>7.902153578276434E-3</v>
      </c>
      <c r="CJ111" s="134">
        <f t="shared" si="272"/>
        <v>7.902153578276434E-3</v>
      </c>
      <c r="CK111" s="134">
        <f t="shared" si="272"/>
        <v>7.902153578276434E-3</v>
      </c>
      <c r="CL111" s="134">
        <f t="shared" si="272"/>
        <v>7.902153578276434E-3</v>
      </c>
      <c r="CM111" s="134">
        <f t="shared" si="272"/>
        <v>7.902153578276434E-3</v>
      </c>
      <c r="CN111" s="134">
        <f t="shared" si="272"/>
        <v>7.902153578276434E-3</v>
      </c>
      <c r="CO111" s="134">
        <f t="shared" si="272"/>
        <v>7.902153578276434E-3</v>
      </c>
      <c r="CP111" s="134">
        <f t="shared" si="272"/>
        <v>7.902153578276434E-3</v>
      </c>
      <c r="CQ111" s="134">
        <f t="shared" si="272"/>
        <v>7.902153578276434E-3</v>
      </c>
      <c r="CR111" s="134">
        <f t="shared" si="272"/>
        <v>7.902153578276434E-3</v>
      </c>
      <c r="CS111" s="134">
        <f t="shared" si="272"/>
        <v>7.902153578276434E-3</v>
      </c>
      <c r="CT111" s="134">
        <f t="shared" si="272"/>
        <v>7.902153578276434E-3</v>
      </c>
      <c r="CU111" s="134">
        <f t="shared" si="272"/>
        <v>7.902153578276434E-3</v>
      </c>
      <c r="CV111" s="138">
        <f t="shared" si="266"/>
        <v>0.10272799651759365</v>
      </c>
      <c r="CW111" s="133">
        <f t="shared" si="267"/>
        <v>-2.742047291661923</v>
      </c>
    </row>
    <row r="112" spans="1:101">
      <c r="A112" s="135">
        <f t="shared" si="270"/>
        <v>44926</v>
      </c>
      <c r="B112" s="134">
        <f t="shared" si="268"/>
        <v>-1.6584470361471175</v>
      </c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134"/>
      <c r="CA112" s="134"/>
      <c r="CB112" s="134"/>
      <c r="CC112" s="134"/>
      <c r="CD112" s="134"/>
      <c r="CE112" s="134"/>
      <c r="CF112" s="134"/>
      <c r="CG112" s="134"/>
      <c r="CH112" s="134"/>
      <c r="CI112" s="134"/>
      <c r="CJ112" s="134">
        <f t="shared" si="272"/>
        <v>4.6067973226308822E-3</v>
      </c>
      <c r="CK112" s="134">
        <f t="shared" si="272"/>
        <v>4.6067973226308822E-3</v>
      </c>
      <c r="CL112" s="134">
        <f t="shared" si="272"/>
        <v>4.6067973226308822E-3</v>
      </c>
      <c r="CM112" s="134">
        <f t="shared" si="272"/>
        <v>4.6067973226308822E-3</v>
      </c>
      <c r="CN112" s="134">
        <f t="shared" si="272"/>
        <v>4.6067973226308822E-3</v>
      </c>
      <c r="CO112" s="134">
        <f t="shared" si="272"/>
        <v>4.6067973226308822E-3</v>
      </c>
      <c r="CP112" s="134">
        <f t="shared" si="272"/>
        <v>4.6067973226308822E-3</v>
      </c>
      <c r="CQ112" s="134">
        <f t="shared" si="272"/>
        <v>4.6067973226308822E-3</v>
      </c>
      <c r="CR112" s="134">
        <f t="shared" si="272"/>
        <v>4.6067973226308822E-3</v>
      </c>
      <c r="CS112" s="134">
        <f t="shared" si="272"/>
        <v>4.6067973226308822E-3</v>
      </c>
      <c r="CT112" s="134">
        <f t="shared" si="272"/>
        <v>4.6067973226308822E-3</v>
      </c>
      <c r="CU112" s="134">
        <f t="shared" si="272"/>
        <v>4.6067973226308822E-3</v>
      </c>
      <c r="CV112" s="138">
        <f t="shared" si="266"/>
        <v>5.528156787157059E-2</v>
      </c>
      <c r="CW112" s="133">
        <f t="shared" si="267"/>
        <v>-1.603165468275547</v>
      </c>
    </row>
    <row r="113" spans="1:101">
      <c r="A113" s="135">
        <f t="shared" si="270"/>
        <v>44957</v>
      </c>
      <c r="B113" s="134">
        <f t="shared" si="268"/>
        <v>-0.96684141866862772</v>
      </c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34"/>
      <c r="BR113" s="134"/>
      <c r="BS113" s="134"/>
      <c r="BT113" s="134"/>
      <c r="BU113" s="134"/>
      <c r="BV113" s="134"/>
      <c r="BW113" s="13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>
        <f t="shared" si="272"/>
        <v>2.6856706074128546E-3</v>
      </c>
      <c r="CM113" s="134">
        <f t="shared" si="272"/>
        <v>2.6856706074128546E-3</v>
      </c>
      <c r="CN113" s="134">
        <f t="shared" si="272"/>
        <v>2.6856706074128546E-3</v>
      </c>
      <c r="CO113" s="134">
        <f t="shared" si="272"/>
        <v>2.6856706074128546E-3</v>
      </c>
      <c r="CP113" s="134">
        <f t="shared" si="272"/>
        <v>2.6856706074128546E-3</v>
      </c>
      <c r="CQ113" s="134">
        <f t="shared" si="272"/>
        <v>2.6856706074128546E-3</v>
      </c>
      <c r="CR113" s="134">
        <f t="shared" si="272"/>
        <v>2.6856706074128546E-3</v>
      </c>
      <c r="CS113" s="134">
        <f t="shared" si="272"/>
        <v>2.6856706074128546E-3</v>
      </c>
      <c r="CT113" s="134">
        <f t="shared" si="272"/>
        <v>2.6856706074128546E-3</v>
      </c>
      <c r="CU113" s="134">
        <f t="shared" si="272"/>
        <v>2.6856706074128546E-3</v>
      </c>
      <c r="CV113" s="138">
        <f t="shared" si="266"/>
        <v>2.6856706074128541E-2</v>
      </c>
      <c r="CW113" s="133">
        <f t="shared" si="267"/>
        <v>-0.93998471259449923</v>
      </c>
    </row>
    <row r="114" spans="1:101">
      <c r="A114" s="135">
        <f t="shared" si="270"/>
        <v>44985</v>
      </c>
      <c r="B114" s="134">
        <f t="shared" si="268"/>
        <v>-0.56364919021725657</v>
      </c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34"/>
      <c r="BR114" s="134"/>
      <c r="BS114" s="134"/>
      <c r="BT114" s="134"/>
      <c r="BU114" s="134"/>
      <c r="BV114" s="134"/>
      <c r="BW114" s="134"/>
      <c r="BX114" s="134"/>
      <c r="BY114" s="134"/>
      <c r="BZ114" s="134"/>
      <c r="CA114" s="134"/>
      <c r="CB114" s="134"/>
      <c r="CC114" s="134"/>
      <c r="CD114" s="134"/>
      <c r="CE114" s="134"/>
      <c r="CF114" s="134"/>
      <c r="CG114" s="134"/>
      <c r="CH114" s="134"/>
      <c r="CI114" s="134"/>
      <c r="CJ114" s="134"/>
      <c r="CK114" s="134"/>
      <c r="CL114" s="134"/>
      <c r="CM114" s="134">
        <f t="shared" si="272"/>
        <v>1.5656921950479349E-3</v>
      </c>
      <c r="CN114" s="134">
        <f t="shared" si="272"/>
        <v>1.5656921950479349E-3</v>
      </c>
      <c r="CO114" s="134">
        <f t="shared" si="272"/>
        <v>1.5656921950479349E-3</v>
      </c>
      <c r="CP114" s="134">
        <f t="shared" si="272"/>
        <v>1.5656921950479349E-3</v>
      </c>
      <c r="CQ114" s="134">
        <f t="shared" si="272"/>
        <v>1.5656921950479349E-3</v>
      </c>
      <c r="CR114" s="134">
        <f t="shared" si="272"/>
        <v>1.5656921950479349E-3</v>
      </c>
      <c r="CS114" s="134">
        <f t="shared" si="272"/>
        <v>1.5656921950479349E-3</v>
      </c>
      <c r="CT114" s="134">
        <f t="shared" si="272"/>
        <v>1.5656921950479349E-3</v>
      </c>
      <c r="CU114" s="134">
        <f t="shared" si="272"/>
        <v>1.5656921950479349E-3</v>
      </c>
      <c r="CV114" s="138">
        <f t="shared" si="266"/>
        <v>1.4091229755431414E-2</v>
      </c>
      <c r="CW114" s="133">
        <f t="shared" si="267"/>
        <v>-0.54955796046182515</v>
      </c>
    </row>
    <row r="115" spans="1:101">
      <c r="A115" s="135">
        <f t="shared" si="270"/>
        <v>45016</v>
      </c>
      <c r="B115" s="134">
        <f t="shared" si="268"/>
        <v>-0.32859619371592996</v>
      </c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4"/>
      <c r="BR115" s="134"/>
      <c r="BS115" s="134"/>
      <c r="BT115" s="134"/>
      <c r="BU115" s="134"/>
      <c r="BV115" s="134"/>
      <c r="BW115" s="134"/>
      <c r="BX115" s="134"/>
      <c r="BY115" s="134"/>
      <c r="BZ115" s="134"/>
      <c r="CA115" s="134"/>
      <c r="CB115" s="134"/>
      <c r="CC115" s="134"/>
      <c r="CD115" s="134"/>
      <c r="CE115" s="134"/>
      <c r="CF115" s="134"/>
      <c r="CG115" s="134"/>
      <c r="CH115" s="134"/>
      <c r="CI115" s="134"/>
      <c r="CJ115" s="134"/>
      <c r="CK115" s="134"/>
      <c r="CL115" s="134"/>
      <c r="CM115" s="134"/>
      <c r="CN115" s="134">
        <f t="shared" si="272"/>
        <v>9.127672047664721E-4</v>
      </c>
      <c r="CO115" s="134">
        <f t="shared" si="272"/>
        <v>9.127672047664721E-4</v>
      </c>
      <c r="CP115" s="134">
        <f t="shared" si="272"/>
        <v>9.127672047664721E-4</v>
      </c>
      <c r="CQ115" s="134">
        <f t="shared" si="272"/>
        <v>9.127672047664721E-4</v>
      </c>
      <c r="CR115" s="134">
        <f t="shared" si="272"/>
        <v>9.127672047664721E-4</v>
      </c>
      <c r="CS115" s="134">
        <f t="shared" si="272"/>
        <v>9.127672047664721E-4</v>
      </c>
      <c r="CT115" s="134">
        <f t="shared" si="272"/>
        <v>9.127672047664721E-4</v>
      </c>
      <c r="CU115" s="134">
        <f t="shared" si="272"/>
        <v>9.127672047664721E-4</v>
      </c>
      <c r="CV115" s="138">
        <f t="shared" si="266"/>
        <v>7.3021376381317768E-3</v>
      </c>
      <c r="CW115" s="133">
        <f t="shared" si="267"/>
        <v>-0.32129405607779821</v>
      </c>
    </row>
    <row r="116" spans="1:101">
      <c r="A116" s="135">
        <f t="shared" si="270"/>
        <v>45046</v>
      </c>
      <c r="B116" s="134">
        <f t="shared" si="268"/>
        <v>-0.19156500063836573</v>
      </c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4"/>
      <c r="CG116" s="134"/>
      <c r="CH116" s="134"/>
      <c r="CI116" s="134"/>
      <c r="CJ116" s="134"/>
      <c r="CK116" s="134"/>
      <c r="CL116" s="134"/>
      <c r="CM116" s="134"/>
      <c r="CN116" s="134"/>
      <c r="CO116" s="134"/>
      <c r="CP116" s="134"/>
      <c r="CQ116" s="134"/>
      <c r="CR116" s="134"/>
      <c r="CS116" s="134"/>
      <c r="CT116" s="134"/>
      <c r="CU116" s="134"/>
      <c r="CV116" s="138">
        <f t="shared" si="266"/>
        <v>0</v>
      </c>
      <c r="CW116" s="133">
        <f t="shared" si="267"/>
        <v>-0.19156500063836573</v>
      </c>
    </row>
    <row r="117" spans="1:101">
      <c r="A117" s="135">
        <f t="shared" si="270"/>
        <v>45077</v>
      </c>
      <c r="B117" s="134">
        <f t="shared" si="268"/>
        <v>-0.11167856119573116</v>
      </c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34"/>
      <c r="CJ117" s="134"/>
      <c r="CK117" s="134"/>
      <c r="CL117" s="134"/>
      <c r="CM117" s="134"/>
      <c r="CN117" s="134"/>
      <c r="CO117" s="134"/>
      <c r="CP117" s="134"/>
      <c r="CQ117" s="134"/>
      <c r="CR117" s="134"/>
      <c r="CS117" s="134"/>
      <c r="CT117" s="134"/>
      <c r="CU117" s="134"/>
      <c r="CV117" s="138">
        <f t="shared" si="266"/>
        <v>0</v>
      </c>
      <c r="CW117" s="133">
        <f t="shared" si="267"/>
        <v>-0.11167856119573116</v>
      </c>
    </row>
    <row r="118" spans="1:101">
      <c r="A118" s="135">
        <f t="shared" si="270"/>
        <v>45107</v>
      </c>
      <c r="B118" s="134">
        <f t="shared" si="268"/>
        <v>-6.51063647121191E-2</v>
      </c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4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4"/>
      <c r="CB118" s="134"/>
      <c r="CC118" s="134"/>
      <c r="CD118" s="134"/>
      <c r="CE118" s="134"/>
      <c r="CF118" s="134"/>
      <c r="CG118" s="134"/>
      <c r="CH118" s="134"/>
      <c r="CI118" s="134"/>
      <c r="CJ118" s="134"/>
      <c r="CK118" s="134"/>
      <c r="CL118" s="134"/>
      <c r="CM118" s="134"/>
      <c r="CN118" s="134"/>
      <c r="CO118" s="134"/>
      <c r="CP118" s="134"/>
      <c r="CQ118" s="134"/>
      <c r="CR118" s="134"/>
      <c r="CS118" s="134"/>
      <c r="CT118" s="134"/>
      <c r="CU118" s="134"/>
      <c r="CV118" s="138">
        <f t="shared" si="266"/>
        <v>0</v>
      </c>
      <c r="CW118" s="133">
        <f t="shared" si="267"/>
        <v>-6.51063647121191E-2</v>
      </c>
    </row>
    <row r="119" spans="1:101">
      <c r="A119" s="135">
        <f t="shared" si="270"/>
        <v>45138</v>
      </c>
      <c r="B119" s="134">
        <f t="shared" si="268"/>
        <v>-3.7955707311630248E-2</v>
      </c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  <c r="CJ119" s="134"/>
      <c r="CK119" s="134"/>
      <c r="CL119" s="134"/>
      <c r="CM119" s="134"/>
      <c r="CN119" s="134"/>
      <c r="CO119" s="134"/>
      <c r="CP119" s="134"/>
      <c r="CQ119" s="134"/>
      <c r="CR119" s="134"/>
      <c r="CS119" s="134"/>
      <c r="CT119" s="134"/>
      <c r="CU119" s="134"/>
      <c r="CV119" s="138">
        <f t="shared" si="266"/>
        <v>0</v>
      </c>
      <c r="CW119" s="133">
        <f t="shared" si="267"/>
        <v>-3.7955707311630248E-2</v>
      </c>
    </row>
    <row r="120" spans="1:101">
      <c r="A120" s="135">
        <f t="shared" si="270"/>
        <v>45169</v>
      </c>
      <c r="B120" s="134">
        <f t="shared" si="268"/>
        <v>-2.2127417474985121E-2</v>
      </c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/>
      <c r="CF120" s="134"/>
      <c r="CG120" s="134"/>
      <c r="CH120" s="134"/>
      <c r="CI120" s="134"/>
      <c r="CJ120" s="134"/>
      <c r="CK120" s="134"/>
      <c r="CL120" s="134"/>
      <c r="CM120" s="134"/>
      <c r="CN120" s="134"/>
      <c r="CO120" s="134"/>
      <c r="CP120" s="134"/>
      <c r="CQ120" s="134"/>
      <c r="CR120" s="134"/>
      <c r="CS120" s="134"/>
      <c r="CT120" s="134"/>
      <c r="CU120" s="134"/>
      <c r="CV120" s="138">
        <f t="shared" si="266"/>
        <v>0</v>
      </c>
      <c r="CW120" s="133">
        <f t="shared" si="267"/>
        <v>-2.2127417474985121E-2</v>
      </c>
    </row>
    <row r="121" spans="1:101">
      <c r="A121" s="135">
        <f t="shared" si="270"/>
        <v>45199</v>
      </c>
      <c r="B121" s="134">
        <f t="shared" si="268"/>
        <v>-1.2899841740727424E-2</v>
      </c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/>
      <c r="CF121" s="134"/>
      <c r="CG121" s="134"/>
      <c r="CH121" s="134"/>
      <c r="CI121" s="134"/>
      <c r="CJ121" s="134"/>
      <c r="CK121" s="134"/>
      <c r="CL121" s="134"/>
      <c r="CM121" s="134"/>
      <c r="CN121" s="134"/>
      <c r="CO121" s="134"/>
      <c r="CP121" s="134"/>
      <c r="CQ121" s="134"/>
      <c r="CR121" s="134"/>
      <c r="CS121" s="134"/>
      <c r="CT121" s="134"/>
      <c r="CU121" s="134"/>
      <c r="CV121" s="138">
        <f t="shared" si="266"/>
        <v>0</v>
      </c>
      <c r="CW121" s="133">
        <f t="shared" si="267"/>
        <v>-1.2899841740727424E-2</v>
      </c>
    </row>
    <row r="122" spans="1:101">
      <c r="A122" s="135">
        <f t="shared" si="270"/>
        <v>45230</v>
      </c>
      <c r="B122" s="134">
        <f t="shared" si="268"/>
        <v>-7.5203485786914824E-3</v>
      </c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34"/>
      <c r="CG122" s="134"/>
      <c r="CH122" s="134"/>
      <c r="CI122" s="134"/>
      <c r="CJ122" s="134"/>
      <c r="CK122" s="134"/>
      <c r="CL122" s="134"/>
      <c r="CM122" s="134"/>
      <c r="CN122" s="134"/>
      <c r="CO122" s="134"/>
      <c r="CP122" s="134"/>
      <c r="CQ122" s="134"/>
      <c r="CR122" s="134"/>
      <c r="CS122" s="134"/>
      <c r="CT122" s="134"/>
      <c r="CU122" s="134"/>
      <c r="CV122" s="138">
        <f t="shared" si="266"/>
        <v>0</v>
      </c>
      <c r="CW122" s="133">
        <f t="shared" si="267"/>
        <v>-7.5203485786914824E-3</v>
      </c>
    </row>
    <row r="123" spans="1:101">
      <c r="A123" s="135">
        <f t="shared" si="270"/>
        <v>45260</v>
      </c>
      <c r="B123" s="134">
        <f t="shared" si="268"/>
        <v>-4.3842136859893795E-3</v>
      </c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4"/>
      <c r="BI123" s="134"/>
      <c r="BJ123" s="134"/>
      <c r="BK123" s="134"/>
      <c r="BL123" s="134"/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4"/>
      <c r="CH123" s="134"/>
      <c r="CI123" s="134"/>
      <c r="CJ123" s="134"/>
      <c r="CK123" s="134"/>
      <c r="CL123" s="134"/>
      <c r="CM123" s="134"/>
      <c r="CN123" s="134"/>
      <c r="CO123" s="134"/>
      <c r="CP123" s="134"/>
      <c r="CQ123" s="134"/>
      <c r="CR123" s="134"/>
      <c r="CS123" s="134"/>
      <c r="CT123" s="134"/>
      <c r="CU123" s="134"/>
      <c r="CV123" s="138">
        <f t="shared" si="266"/>
        <v>0</v>
      </c>
      <c r="CW123" s="133">
        <f t="shared" si="267"/>
        <v>-4.3842136859893795E-3</v>
      </c>
    </row>
    <row r="124" spans="1:101">
      <c r="A124" s="135">
        <f t="shared" si="270"/>
        <v>45291</v>
      </c>
      <c r="B124" s="134">
        <f t="shared" si="268"/>
        <v>-2.5559071451425552E-3</v>
      </c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  <c r="BJ124" s="134"/>
      <c r="BK124" s="134"/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34"/>
      <c r="CF124" s="134"/>
      <c r="CG124" s="134"/>
      <c r="CH124" s="134"/>
      <c r="CI124" s="134"/>
      <c r="CJ124" s="134"/>
      <c r="CK124" s="134"/>
      <c r="CL124" s="134"/>
      <c r="CM124" s="134"/>
      <c r="CN124" s="134"/>
      <c r="CO124" s="134"/>
      <c r="CP124" s="134"/>
      <c r="CQ124" s="134"/>
      <c r="CR124" s="134"/>
      <c r="CS124" s="134"/>
      <c r="CT124" s="134"/>
      <c r="CU124" s="134"/>
      <c r="CV124" s="138">
        <f t="shared" si="266"/>
        <v>0</v>
      </c>
      <c r="CW124" s="133">
        <f t="shared" si="267"/>
        <v>-2.5559071451425552E-3</v>
      </c>
    </row>
    <row r="125" spans="1:101">
      <c r="A125" s="120" t="s">
        <v>78</v>
      </c>
      <c r="B125" s="139">
        <f t="shared" ref="B125:AG125" si="273">SUM(B28:B124)</f>
        <v>-8961981.1494269241</v>
      </c>
      <c r="C125" s="139">
        <f t="shared" si="273"/>
        <v>0</v>
      </c>
      <c r="D125" s="139">
        <f t="shared" si="273"/>
        <v>540.01941666666676</v>
      </c>
      <c r="E125" s="139">
        <f t="shared" si="273"/>
        <v>578.36464166666678</v>
      </c>
      <c r="F125" s="139">
        <f t="shared" si="273"/>
        <v>607.24040833333333</v>
      </c>
      <c r="G125" s="139">
        <f t="shared" si="273"/>
        <v>607.35260000000005</v>
      </c>
      <c r="H125" s="139">
        <f t="shared" si="273"/>
        <v>1039.4898416666667</v>
      </c>
      <c r="I125" s="139">
        <f t="shared" si="273"/>
        <v>1044.5325916666668</v>
      </c>
      <c r="J125" s="139">
        <f t="shared" si="273"/>
        <v>1069.5383666666667</v>
      </c>
      <c r="K125" s="139">
        <f t="shared" si="273"/>
        <v>1070.0239000000001</v>
      </c>
      <c r="L125" s="139">
        <f t="shared" si="273"/>
        <v>1078.3949499999999</v>
      </c>
      <c r="M125" s="139">
        <f t="shared" si="273"/>
        <v>1085.9888333333331</v>
      </c>
      <c r="N125" s="139">
        <f t="shared" si="273"/>
        <v>1344.3600083333331</v>
      </c>
      <c r="O125" s="139">
        <f t="shared" si="273"/>
        <v>1345.6710416666665</v>
      </c>
      <c r="P125" s="139">
        <f t="shared" si="273"/>
        <v>1363.1266666666668</v>
      </c>
      <c r="Q125" s="139">
        <f t="shared" si="273"/>
        <v>1363.1266666666668</v>
      </c>
      <c r="R125" s="139">
        <f t="shared" si="273"/>
        <v>1363.1266666666668</v>
      </c>
      <c r="S125" s="139">
        <f t="shared" si="273"/>
        <v>1372.9353249999999</v>
      </c>
      <c r="T125" s="139">
        <f t="shared" si="273"/>
        <v>1658.9668749999998</v>
      </c>
      <c r="U125" s="139">
        <f t="shared" si="273"/>
        <v>1725.4102083333335</v>
      </c>
      <c r="V125" s="139">
        <f t="shared" si="273"/>
        <v>1728.6749916666665</v>
      </c>
      <c r="W125" s="139">
        <f t="shared" si="273"/>
        <v>2300.3693416666665</v>
      </c>
      <c r="X125" s="139">
        <f t="shared" si="273"/>
        <v>2319.462908333333</v>
      </c>
      <c r="Y125" s="139">
        <f t="shared" si="273"/>
        <v>2319.462908333333</v>
      </c>
      <c r="Z125" s="139">
        <f t="shared" si="273"/>
        <v>2319.462908333333</v>
      </c>
      <c r="AA125" s="139">
        <f t="shared" si="273"/>
        <v>2767.093233333333</v>
      </c>
      <c r="AB125" s="139">
        <f t="shared" si="273"/>
        <v>2760.933133333333</v>
      </c>
      <c r="AC125" s="139">
        <f t="shared" si="273"/>
        <v>2758.8188749999999</v>
      </c>
      <c r="AD125" s="139">
        <f t="shared" si="273"/>
        <v>5855.1557416666665</v>
      </c>
      <c r="AE125" s="139">
        <f t="shared" si="273"/>
        <v>5854.6051583333337</v>
      </c>
      <c r="AF125" s="139">
        <f t="shared" si="273"/>
        <v>5853.6807250000002</v>
      </c>
      <c r="AG125" s="139">
        <f t="shared" si="273"/>
        <v>8584.6537166666676</v>
      </c>
      <c r="AH125" s="139">
        <f t="shared" ref="AH125:BM125" si="274">SUM(AH28:AH124)</f>
        <v>9211.6955916666684</v>
      </c>
      <c r="AI125" s="139">
        <f t="shared" si="274"/>
        <v>11411.523966666671</v>
      </c>
      <c r="AJ125" s="139">
        <f t="shared" si="274"/>
        <v>12097.928408333333</v>
      </c>
      <c r="AK125" s="139">
        <f t="shared" si="274"/>
        <v>13274.981933333334</v>
      </c>
      <c r="AL125" s="139">
        <f t="shared" si="274"/>
        <v>13782.487516666668</v>
      </c>
      <c r="AM125" s="139">
        <f t="shared" si="274"/>
        <v>15176.414400000003</v>
      </c>
      <c r="AN125" s="139">
        <f t="shared" si="274"/>
        <v>17878.991033333336</v>
      </c>
      <c r="AO125" s="139">
        <f t="shared" si="274"/>
        <v>17912.408025000004</v>
      </c>
      <c r="AP125" s="139">
        <f t="shared" si="274"/>
        <v>17940.175041666665</v>
      </c>
      <c r="AQ125" s="139">
        <f t="shared" si="274"/>
        <v>18622.599083333338</v>
      </c>
      <c r="AR125" s="139">
        <f t="shared" si="274"/>
        <v>19382.155725000004</v>
      </c>
      <c r="AS125" s="139">
        <f t="shared" si="274"/>
        <v>19460.763808333337</v>
      </c>
      <c r="AT125" s="139">
        <f t="shared" si="274"/>
        <v>19468.670524999998</v>
      </c>
      <c r="AU125" s="139">
        <f t="shared" si="274"/>
        <v>19541.7147</v>
      </c>
      <c r="AV125" s="139">
        <f t="shared" si="274"/>
        <v>20145.635125000001</v>
      </c>
      <c r="AW125" s="139">
        <f t="shared" si="274"/>
        <v>20752.775641666671</v>
      </c>
      <c r="AX125" s="139">
        <f t="shared" si="274"/>
        <v>20900.498383333339</v>
      </c>
      <c r="AY125" s="139">
        <f t="shared" si="274"/>
        <v>20900.498383333339</v>
      </c>
      <c r="AZ125" s="139">
        <f t="shared" si="274"/>
        <v>20900.498383333339</v>
      </c>
      <c r="BA125" s="139">
        <f t="shared" si="274"/>
        <v>20912.23640833333</v>
      </c>
      <c r="BB125" s="139">
        <f t="shared" si="274"/>
        <v>21146.61713333333</v>
      </c>
      <c r="BC125" s="139">
        <f t="shared" si="274"/>
        <v>21168.007516666668</v>
      </c>
      <c r="BD125" s="139">
        <f t="shared" si="274"/>
        <v>21168.007516666668</v>
      </c>
      <c r="BE125" s="139">
        <f t="shared" si="274"/>
        <v>21172.161674999999</v>
      </c>
      <c r="BF125" s="139">
        <f t="shared" si="274"/>
        <v>21172.161674999999</v>
      </c>
      <c r="BG125" s="139">
        <f t="shared" si="274"/>
        <v>21535.644616666665</v>
      </c>
      <c r="BH125" s="139">
        <f t="shared" si="274"/>
        <v>21915.134324999999</v>
      </c>
      <c r="BI125" s="139">
        <f t="shared" si="274"/>
        <v>22747.449409128731</v>
      </c>
      <c r="BJ125" s="139">
        <f t="shared" si="274"/>
        <v>23299.893752229302</v>
      </c>
      <c r="BK125" s="139">
        <f t="shared" si="274"/>
        <v>23695.008895755829</v>
      </c>
      <c r="BL125" s="139">
        <f t="shared" si="274"/>
        <v>24037.909667119373</v>
      </c>
      <c r="BM125" s="139">
        <f t="shared" si="274"/>
        <v>24311.575896873434</v>
      </c>
      <c r="BN125" s="139">
        <f t="shared" ref="BN125:CS125" si="275">SUM(BN28:BN124)</f>
        <v>24512.521940523347</v>
      </c>
      <c r="BO125" s="139">
        <f t="shared" si="275"/>
        <v>24640.803339341073</v>
      </c>
      <c r="BP125" s="139">
        <f t="shared" si="275"/>
        <v>24726.722705050266</v>
      </c>
      <c r="BQ125" s="139">
        <f t="shared" si="275"/>
        <v>24787.945853593144</v>
      </c>
      <c r="BR125" s="139">
        <f t="shared" si="275"/>
        <v>24832.336066044249</v>
      </c>
      <c r="BS125" s="139">
        <f t="shared" si="275"/>
        <v>24858.214671160833</v>
      </c>
      <c r="BT125" s="139">
        <f t="shared" si="275"/>
        <v>24873.301379824763</v>
      </c>
      <c r="BU125" s="139">
        <f t="shared" si="275"/>
        <v>24882.096628922813</v>
      </c>
      <c r="BV125" s="139">
        <f t="shared" si="275"/>
        <v>24887.224083056113</v>
      </c>
      <c r="BW125" s="139">
        <f t="shared" si="275"/>
        <v>24890.213286158374</v>
      </c>
      <c r="BX125" s="139">
        <f t="shared" si="275"/>
        <v>24891.95593171976</v>
      </c>
      <c r="BY125" s="139">
        <f t="shared" si="275"/>
        <v>24892.971859192305</v>
      </c>
      <c r="BZ125" s="139">
        <f t="shared" si="275"/>
        <v>24893.564124568777</v>
      </c>
      <c r="CA125" s="139">
        <f t="shared" si="275"/>
        <v>24893.909403425438</v>
      </c>
      <c r="CB125" s="139">
        <f t="shared" si="275"/>
        <v>24894.110694085994</v>
      </c>
      <c r="CC125" s="139">
        <f t="shared" si="275"/>
        <v>24894.228042511033</v>
      </c>
      <c r="CD125" s="139">
        <f t="shared" si="275"/>
        <v>24894.296454293381</v>
      </c>
      <c r="CE125" s="139">
        <f t="shared" si="275"/>
        <v>24894.336336992808</v>
      </c>
      <c r="CF125" s="139">
        <f t="shared" si="275"/>
        <v>24894.359587808078</v>
      </c>
      <c r="CG125" s="139">
        <f t="shared" si="275"/>
        <v>24894.359587808078</v>
      </c>
      <c r="CH125" s="139">
        <f t="shared" si="275"/>
        <v>24894.373142567874</v>
      </c>
      <c r="CI125" s="139">
        <f t="shared" si="275"/>
        <v>24894.381044721453</v>
      </c>
      <c r="CJ125" s="139">
        <f t="shared" si="275"/>
        <v>24894.385651518776</v>
      </c>
      <c r="CK125" s="139">
        <f t="shared" si="275"/>
        <v>24894.385651518776</v>
      </c>
      <c r="CL125" s="139">
        <f t="shared" si="275"/>
        <v>24894.388337189383</v>
      </c>
      <c r="CM125" s="139">
        <f t="shared" si="275"/>
        <v>24894.389902881576</v>
      </c>
      <c r="CN125" s="139">
        <f t="shared" si="275"/>
        <v>24894.390815648781</v>
      </c>
      <c r="CO125" s="139">
        <f t="shared" si="275"/>
        <v>24894.390815648781</v>
      </c>
      <c r="CP125" s="139">
        <f t="shared" si="275"/>
        <v>24894.390815648781</v>
      </c>
      <c r="CQ125" s="139">
        <f t="shared" si="275"/>
        <v>24894.390815648781</v>
      </c>
      <c r="CR125" s="139">
        <f t="shared" si="275"/>
        <v>24894.390815648781</v>
      </c>
      <c r="CS125" s="139">
        <f t="shared" si="275"/>
        <v>24894.390815648781</v>
      </c>
      <c r="CT125" s="139">
        <f t="shared" ref="CT125:CW125" si="276">SUM(CT28:CT124)</f>
        <v>24894.390815648781</v>
      </c>
      <c r="CU125" s="139">
        <f t="shared" si="276"/>
        <v>24894.390815648781</v>
      </c>
      <c r="CV125" s="139">
        <f t="shared" si="276"/>
        <v>1528075.1690444427</v>
      </c>
      <c r="CW125" s="139">
        <f t="shared" si="276"/>
        <v>-7433905.9803824807</v>
      </c>
    </row>
    <row r="126" spans="1:101">
      <c r="B126" s="133">
        <f>+B125-$L$15</f>
        <v>0</v>
      </c>
      <c r="CV126" s="133"/>
      <c r="CW126" s="138">
        <f>+CW125-CV23</f>
        <v>0</v>
      </c>
    </row>
  </sheetData>
  <printOptions gridLines="1"/>
  <pageMargins left="0.7" right="0.7" top="0.75" bottom="0.75" header="0.3" footer="0.3"/>
  <pageSetup paperSize="5" scale="50" orientation="landscape" r:id="rId1"/>
  <headerFooter>
    <oddFooter>&amp;L&amp;Z&amp;F&amp;R&amp;A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0"/>
  <sheetViews>
    <sheetView zoomScaleNormal="100" workbookViewId="0">
      <selection sqref="A1:A2"/>
    </sheetView>
  </sheetViews>
  <sheetFormatPr defaultColWidth="9" defaultRowHeight="12.75"/>
  <cols>
    <col min="1" max="1" width="30.5703125" style="77" customWidth="1"/>
    <col min="2" max="2" width="17.7109375" style="77" bestFit="1" customWidth="1"/>
    <col min="3" max="3" width="13.85546875" style="77" bestFit="1" customWidth="1"/>
    <col min="4" max="4" width="18" style="77" bestFit="1" customWidth="1"/>
    <col min="5" max="5" width="18" style="77" customWidth="1"/>
    <col min="6" max="6" width="13.7109375" style="77" bestFit="1" customWidth="1"/>
    <col min="7" max="7" width="13.7109375" style="77" customWidth="1"/>
    <col min="8" max="8" width="13.140625" style="77" bestFit="1" customWidth="1"/>
    <col min="9" max="9" width="8.28515625" style="77" customWidth="1"/>
    <col min="10" max="10" width="10.28515625" style="77" bestFit="1" customWidth="1"/>
    <col min="11" max="12" width="11.28515625" style="77" bestFit="1" customWidth="1"/>
    <col min="13" max="13" width="10.85546875" style="77" bestFit="1" customWidth="1"/>
    <col min="14" max="16384" width="9" style="77"/>
  </cols>
  <sheetData>
    <row r="1" spans="1:10" ht="15">
      <c r="A1" s="368" t="s">
        <v>294</v>
      </c>
    </row>
    <row r="2" spans="1:10" ht="15">
      <c r="A2" s="368" t="s">
        <v>288</v>
      </c>
    </row>
    <row r="8" spans="1:10" ht="14.1" customHeight="1">
      <c r="A8" s="55" t="str">
        <f>+'&lt;1&gt; Deferred Tax Calculation'!A8</f>
        <v>Florida Power &amp; Light Co</v>
      </c>
    </row>
    <row r="9" spans="1:10" ht="14.1" customHeight="1">
      <c r="A9" s="55" t="str">
        <f>+'&lt;1&gt; Deferred Tax Calculation'!A9</f>
        <v>Calculation of Deferred Income Taxes for VSP Projects</v>
      </c>
    </row>
    <row r="10" spans="1:10" ht="14.1" customHeight="1">
      <c r="A10" s="55" t="str">
        <f>+'&lt;2&gt; Unamortized ITC Bal Summary'!A9</f>
        <v>2015 - 2023</v>
      </c>
    </row>
    <row r="11" spans="1:10" ht="14.1" customHeight="1"/>
    <row r="12" spans="1:10" ht="14.1" customHeight="1">
      <c r="A12" s="84"/>
      <c r="B12" s="85" t="s">
        <v>119</v>
      </c>
      <c r="C12" s="85" t="s">
        <v>120</v>
      </c>
      <c r="D12" s="85" t="s">
        <v>69</v>
      </c>
      <c r="E12" s="85" t="s">
        <v>121</v>
      </c>
      <c r="F12" s="85" t="s">
        <v>78</v>
      </c>
      <c r="G12" s="207"/>
    </row>
    <row r="13" spans="1:10" ht="14.1" customHeight="1">
      <c r="A13" s="56" t="s">
        <v>118</v>
      </c>
      <c r="B13" s="78">
        <f>+'&lt;3&gt; Tax Basis'!K62</f>
        <v>1134734.6299999999</v>
      </c>
      <c r="C13" s="78">
        <v>0</v>
      </c>
      <c r="D13" s="78">
        <f>+'&lt;3&gt; Tax Basis'!K63+'&lt;3&gt; Tax Basis'!K64</f>
        <v>160161.99</v>
      </c>
      <c r="E13" s="78">
        <f>+'&lt;3&gt; Tax Basis'!K65</f>
        <v>29873270.498089757</v>
      </c>
      <c r="F13" s="334">
        <f>SUM(B13:E13)</f>
        <v>31168167.118089758</v>
      </c>
      <c r="G13" s="208"/>
      <c r="H13" s="79">
        <f>+F13-'&lt;3&gt; Tax Basis'!K66</f>
        <v>0</v>
      </c>
      <c r="I13" s="79"/>
      <c r="J13" s="79"/>
    </row>
    <row r="14" spans="1:10" ht="14.1" customHeight="1">
      <c r="A14" s="56"/>
      <c r="B14" s="78"/>
      <c r="C14" s="78"/>
      <c r="D14" s="78"/>
      <c r="E14" s="78"/>
      <c r="F14" s="78"/>
      <c r="G14" s="208"/>
      <c r="J14" s="79"/>
    </row>
    <row r="15" spans="1:10" ht="14.1" customHeight="1">
      <c r="A15" s="56" t="s">
        <v>123</v>
      </c>
      <c r="B15" s="56"/>
      <c r="C15" s="56"/>
      <c r="D15" s="56"/>
      <c r="E15" s="56"/>
      <c r="F15" s="56"/>
      <c r="G15" s="209"/>
      <c r="J15" s="79"/>
    </row>
    <row r="16" spans="1:10" ht="14.1" customHeight="1">
      <c r="A16" s="80" t="s">
        <v>122</v>
      </c>
      <c r="B16" s="58"/>
      <c r="C16" s="58"/>
      <c r="D16" s="58"/>
      <c r="E16" s="58">
        <f>-E13*0.3/2</f>
        <v>-4480990.574713463</v>
      </c>
      <c r="F16" s="58">
        <f>SUM(B16:E16)</f>
        <v>-4480990.574713463</v>
      </c>
      <c r="G16" s="210"/>
      <c r="H16" s="79">
        <f>+F16-'&lt;3&gt; Tax Basis'!K73</f>
        <v>-1.1574400812387466</v>
      </c>
      <c r="I16" s="79"/>
      <c r="J16" s="79"/>
    </row>
    <row r="17" spans="1:10" ht="14.1" customHeight="1">
      <c r="A17" s="80"/>
      <c r="B17" s="58"/>
      <c r="C17" s="58"/>
      <c r="D17" s="58"/>
      <c r="E17" s="58"/>
      <c r="F17" s="58">
        <f>SUM(B17:E17)</f>
        <v>0</v>
      </c>
      <c r="G17" s="210"/>
      <c r="H17" s="79"/>
      <c r="I17" s="79"/>
      <c r="J17" s="79"/>
    </row>
    <row r="18" spans="1:10" ht="14.1" customHeight="1">
      <c r="A18" s="83" t="s">
        <v>124</v>
      </c>
      <c r="B18" s="73">
        <f>+SUM(B16:B17)</f>
        <v>0</v>
      </c>
      <c r="C18" s="73">
        <f t="shared" ref="C18:F18" si="0">+SUM(C16:C17)</f>
        <v>0</v>
      </c>
      <c r="D18" s="73">
        <f t="shared" si="0"/>
        <v>0</v>
      </c>
      <c r="E18" s="73">
        <f t="shared" si="0"/>
        <v>-4480990.574713463</v>
      </c>
      <c r="F18" s="73">
        <f t="shared" si="0"/>
        <v>-4480990.574713463</v>
      </c>
      <c r="G18" s="82"/>
      <c r="J18" s="79"/>
    </row>
    <row r="19" spans="1:10" ht="14.1" customHeight="1">
      <c r="A19" s="56"/>
      <c r="B19" s="58"/>
      <c r="C19" s="58"/>
      <c r="D19" s="58"/>
      <c r="E19" s="58"/>
      <c r="F19" s="58"/>
      <c r="G19" s="210"/>
      <c r="J19" s="79"/>
    </row>
    <row r="20" spans="1:10" ht="14.1" customHeight="1" thickBot="1">
      <c r="A20" s="56" t="s">
        <v>73</v>
      </c>
      <c r="B20" s="81">
        <f>B13+B18</f>
        <v>1134734.6299999999</v>
      </c>
      <c r="C20" s="81">
        <f t="shared" ref="C20:E20" si="1">C13+C18</f>
        <v>0</v>
      </c>
      <c r="D20" s="81">
        <f t="shared" si="1"/>
        <v>160161.99</v>
      </c>
      <c r="E20" s="81">
        <f t="shared" si="1"/>
        <v>25392279.923376292</v>
      </c>
      <c r="F20" s="335">
        <f>F13+F18</f>
        <v>26687176.543376297</v>
      </c>
      <c r="G20" s="82"/>
      <c r="H20" s="93">
        <f>+F20-'&lt;4&gt;Tax Depreciation Calculation'!B70</f>
        <v>-1.1574400775134563</v>
      </c>
    </row>
    <row r="21" spans="1:10" ht="14.1" customHeight="1" thickTop="1">
      <c r="A21" s="56"/>
      <c r="B21" s="58"/>
      <c r="C21" s="58"/>
      <c r="D21" s="58"/>
      <c r="E21" s="58"/>
      <c r="F21" s="58"/>
      <c r="G21" s="210"/>
    </row>
    <row r="22" spans="1:10" ht="14.1" customHeight="1">
      <c r="A22" s="56" t="s">
        <v>108</v>
      </c>
      <c r="B22" s="206">
        <v>0.5</v>
      </c>
      <c r="C22" s="206">
        <v>0</v>
      </c>
      <c r="D22" s="206">
        <v>0.5</v>
      </c>
      <c r="E22" s="206">
        <v>0.5</v>
      </c>
      <c r="F22" s="72"/>
      <c r="G22" s="72"/>
    </row>
    <row r="23" spans="1:10" ht="14.1" customHeight="1">
      <c r="A23" s="56"/>
      <c r="B23" s="58"/>
      <c r="C23" s="79"/>
      <c r="D23" s="79"/>
      <c r="E23" s="79"/>
      <c r="F23" s="79"/>
      <c r="G23" s="79"/>
    </row>
    <row r="24" spans="1:10" ht="14.1" customHeight="1">
      <c r="A24" s="56" t="s">
        <v>71</v>
      </c>
      <c r="B24" s="62">
        <f>+'&lt;4&gt;Tax Depreciation Calculation'!C31</f>
        <v>567367.31499999994</v>
      </c>
      <c r="C24" s="62"/>
      <c r="D24" s="62">
        <f>+'&lt;4&gt;Tax Depreciation Calculation'!C53</f>
        <v>32535.485000000001</v>
      </c>
      <c r="E24" s="62">
        <f>+'&lt;4&gt;Tax Depreciation Calculation'!C67</f>
        <v>1411217.5490000001</v>
      </c>
      <c r="F24" s="62">
        <f>+SUM(B24:E24)</f>
        <v>2011120.3489999999</v>
      </c>
      <c r="G24" s="62"/>
      <c r="H24" s="82">
        <f>+F24-'&lt;4&gt;Tax Depreciation Calculation'!C70</f>
        <v>0</v>
      </c>
    </row>
    <row r="25" spans="1:10" ht="14.1" customHeight="1">
      <c r="A25" s="56"/>
      <c r="B25" s="79"/>
      <c r="C25" s="79"/>
      <c r="D25" s="79"/>
      <c r="E25" s="79"/>
      <c r="H25" s="79"/>
    </row>
    <row r="26" spans="1:10" s="344" customFormat="1" ht="14.1" customHeight="1" thickBot="1">
      <c r="A26" s="209" t="s">
        <v>125</v>
      </c>
      <c r="B26" s="343">
        <f>+B20-B24</f>
        <v>567367.31499999994</v>
      </c>
      <c r="C26" s="343">
        <f t="shared" ref="C26:F26" si="2">+C20-C24</f>
        <v>0</v>
      </c>
      <c r="D26" s="343">
        <f t="shared" si="2"/>
        <v>127626.50499999999</v>
      </c>
      <c r="E26" s="343">
        <f t="shared" si="2"/>
        <v>23981062.374376293</v>
      </c>
      <c r="F26" s="343">
        <f t="shared" si="2"/>
        <v>24676056.194376297</v>
      </c>
      <c r="G26" s="343"/>
      <c r="H26" s="343"/>
    </row>
    <row r="27" spans="1:10" s="344" customFormat="1" ht="14.1" customHeight="1">
      <c r="A27" s="345"/>
      <c r="B27" s="346"/>
      <c r="C27" s="346"/>
      <c r="D27" s="346"/>
      <c r="E27" s="346"/>
      <c r="F27" s="347"/>
      <c r="G27" s="348"/>
    </row>
    <row r="28" spans="1:10" s="344" customFormat="1" ht="14.1" customHeight="1">
      <c r="A28" s="349" t="s">
        <v>109</v>
      </c>
      <c r="B28" s="348"/>
      <c r="C28" s="348"/>
      <c r="D28" s="348"/>
      <c r="E28" s="348"/>
      <c r="F28" s="350"/>
      <c r="G28" s="348"/>
    </row>
    <row r="29" spans="1:10" s="344" customFormat="1" ht="14.1" customHeight="1">
      <c r="A29" s="351"/>
      <c r="B29" s="352" t="s">
        <v>68</v>
      </c>
      <c r="C29" s="352" t="s">
        <v>110</v>
      </c>
      <c r="D29" s="352" t="s">
        <v>111</v>
      </c>
      <c r="E29" s="352"/>
      <c r="F29" s="350"/>
      <c r="G29" s="348"/>
    </row>
    <row r="30" spans="1:10" s="344" customFormat="1" ht="14.1" customHeight="1">
      <c r="A30" s="351"/>
      <c r="B30" s="348"/>
      <c r="C30" s="348"/>
      <c r="D30" s="348"/>
      <c r="E30" s="348"/>
      <c r="F30" s="350"/>
      <c r="G30" s="348"/>
    </row>
    <row r="31" spans="1:10" s="344" customFormat="1" ht="14.1" customHeight="1">
      <c r="A31" s="351" t="s">
        <v>112</v>
      </c>
      <c r="B31" s="353">
        <v>1</v>
      </c>
      <c r="C31" s="353">
        <v>0</v>
      </c>
      <c r="D31" s="348"/>
      <c r="E31" s="348"/>
      <c r="F31" s="350"/>
      <c r="G31" s="348"/>
    </row>
    <row r="32" spans="1:10" s="344" customFormat="1" ht="14.1" customHeight="1">
      <c r="A32" s="351"/>
      <c r="B32" s="348"/>
      <c r="C32" s="348"/>
      <c r="D32" s="348"/>
      <c r="E32" s="348"/>
      <c r="F32" s="350"/>
      <c r="G32" s="348"/>
    </row>
    <row r="33" spans="1:7" s="344" customFormat="1" ht="14.1" customHeight="1">
      <c r="A33" s="354" t="s">
        <v>113</v>
      </c>
      <c r="B33" s="355">
        <f>C20*B31</f>
        <v>0</v>
      </c>
      <c r="C33" s="355">
        <f>C20*C31</f>
        <v>0</v>
      </c>
      <c r="D33" s="355">
        <f t="shared" ref="D33:D35" si="3">B33+C33</f>
        <v>0</v>
      </c>
      <c r="E33" s="355"/>
      <c r="F33" s="350"/>
      <c r="G33" s="348"/>
    </row>
    <row r="34" spans="1:7" s="344" customFormat="1" ht="14.1" customHeight="1">
      <c r="A34" s="354" t="s">
        <v>80</v>
      </c>
      <c r="B34" s="355">
        <f>-C16*B31</f>
        <v>0</v>
      </c>
      <c r="C34" s="355">
        <f>-C16*C31</f>
        <v>0</v>
      </c>
      <c r="D34" s="355">
        <f t="shared" si="3"/>
        <v>0</v>
      </c>
      <c r="E34" s="355"/>
      <c r="F34" s="350"/>
      <c r="G34" s="348"/>
    </row>
    <row r="35" spans="1:7" s="344" customFormat="1" ht="14.1" customHeight="1">
      <c r="A35" s="354" t="s">
        <v>107</v>
      </c>
      <c r="B35" s="355">
        <f>-C17*B31</f>
        <v>0</v>
      </c>
      <c r="C35" s="355">
        <f>-C17*C31</f>
        <v>0</v>
      </c>
      <c r="D35" s="355">
        <f t="shared" si="3"/>
        <v>0</v>
      </c>
      <c r="E35" s="355"/>
      <c r="F35" s="350"/>
      <c r="G35" s="348"/>
    </row>
    <row r="36" spans="1:7" s="344" customFormat="1" ht="14.1" customHeight="1" thickBot="1">
      <c r="A36" s="354" t="s">
        <v>114</v>
      </c>
      <c r="B36" s="356">
        <f>SUM(B33:B35)</f>
        <v>0</v>
      </c>
      <c r="C36" s="356">
        <f>SUM(C33:C35)</f>
        <v>0</v>
      </c>
      <c r="D36" s="357">
        <f>SUM(D33:D35)</f>
        <v>0</v>
      </c>
      <c r="E36" s="358"/>
      <c r="F36" s="350"/>
      <c r="G36" s="348"/>
    </row>
    <row r="37" spans="1:7" s="344" customFormat="1" ht="14.1" customHeight="1" thickTop="1">
      <c r="A37" s="351"/>
      <c r="B37" s="348"/>
      <c r="C37" s="348"/>
      <c r="D37" s="348"/>
      <c r="E37" s="348"/>
      <c r="F37" s="350"/>
      <c r="G37" s="348"/>
    </row>
    <row r="38" spans="1:7" s="344" customFormat="1" ht="14.1" customHeight="1">
      <c r="A38" s="351"/>
      <c r="B38" s="348"/>
      <c r="C38" s="348"/>
      <c r="D38" s="348"/>
      <c r="E38" s="348"/>
      <c r="F38" s="350"/>
      <c r="G38" s="348"/>
    </row>
    <row r="39" spans="1:7" s="344" customFormat="1" ht="14.1" customHeight="1">
      <c r="A39" s="351" t="s">
        <v>112</v>
      </c>
      <c r="B39" s="353">
        <f>B31</f>
        <v>1</v>
      </c>
      <c r="C39" s="353">
        <f>C31</f>
        <v>0</v>
      </c>
      <c r="D39" s="348"/>
      <c r="E39" s="348"/>
      <c r="F39" s="350"/>
      <c r="G39" s="348"/>
    </row>
    <row r="40" spans="1:7" s="344" customFormat="1" ht="14.1" customHeight="1">
      <c r="A40" s="351"/>
      <c r="B40" s="348"/>
      <c r="C40" s="348"/>
      <c r="D40" s="348"/>
      <c r="E40" s="348"/>
      <c r="F40" s="350"/>
      <c r="G40" s="348"/>
    </row>
    <row r="41" spans="1:7" s="344" customFormat="1" ht="14.1" customHeight="1">
      <c r="A41" s="354" t="s">
        <v>113</v>
      </c>
      <c r="B41" s="355"/>
      <c r="C41" s="355"/>
      <c r="D41" s="355">
        <f t="shared" ref="D41:D43" si="4">B41+C41</f>
        <v>0</v>
      </c>
      <c r="E41" s="355"/>
      <c r="F41" s="350"/>
      <c r="G41" s="348"/>
    </row>
    <row r="42" spans="1:7" s="344" customFormat="1" ht="14.1" customHeight="1">
      <c r="A42" s="354" t="s">
        <v>80</v>
      </c>
      <c r="B42" s="355">
        <f>B34</f>
        <v>0</v>
      </c>
      <c r="C42" s="355">
        <f>C34</f>
        <v>0</v>
      </c>
      <c r="D42" s="355">
        <f t="shared" si="4"/>
        <v>0</v>
      </c>
      <c r="E42" s="355"/>
      <c r="F42" s="350"/>
      <c r="G42" s="348"/>
    </row>
    <row r="43" spans="1:7" s="344" customFormat="1" ht="14.1" customHeight="1">
      <c r="A43" s="354" t="s">
        <v>107</v>
      </c>
      <c r="B43" s="355">
        <f>B35</f>
        <v>0</v>
      </c>
      <c r="C43" s="355">
        <f>C35</f>
        <v>0</v>
      </c>
      <c r="D43" s="355">
        <f t="shared" si="4"/>
        <v>0</v>
      </c>
      <c r="E43" s="355"/>
      <c r="F43" s="350"/>
      <c r="G43" s="348"/>
    </row>
    <row r="44" spans="1:7" s="344" customFormat="1" ht="14.1" customHeight="1" thickBot="1">
      <c r="A44" s="354" t="s">
        <v>114</v>
      </c>
      <c r="B44" s="356">
        <f>SUM(B41:B43)</f>
        <v>0</v>
      </c>
      <c r="C44" s="356">
        <f>SUM(C41:C43)</f>
        <v>0</v>
      </c>
      <c r="D44" s="357">
        <f>SUM(D41:D43)</f>
        <v>0</v>
      </c>
      <c r="E44" s="358"/>
      <c r="F44" s="350"/>
      <c r="G44" s="348"/>
    </row>
    <row r="45" spans="1:7" s="344" customFormat="1" ht="14.1" customHeight="1" thickTop="1">
      <c r="A45" s="351"/>
      <c r="B45" s="348"/>
      <c r="C45" s="348"/>
      <c r="D45" s="348"/>
      <c r="E45" s="348"/>
      <c r="F45" s="350"/>
      <c r="G45" s="348"/>
    </row>
    <row r="46" spans="1:7" s="344" customFormat="1" ht="14.1" customHeight="1">
      <c r="A46" s="351"/>
      <c r="B46" s="355">
        <f>B36-B44</f>
        <v>0</v>
      </c>
      <c r="C46" s="355">
        <f>C36-C44</f>
        <v>0</v>
      </c>
      <c r="D46" s="355">
        <f>D36-D44</f>
        <v>0</v>
      </c>
      <c r="E46" s="355"/>
      <c r="F46" s="350"/>
      <c r="G46" s="348"/>
    </row>
    <row r="47" spans="1:7" s="344" customFormat="1" ht="14.1" customHeight="1">
      <c r="A47" s="351"/>
      <c r="B47" s="348"/>
      <c r="C47" s="348"/>
      <c r="D47" s="348"/>
      <c r="E47" s="348"/>
      <c r="F47" s="350"/>
      <c r="G47" s="348"/>
    </row>
    <row r="48" spans="1:7" s="344" customFormat="1" ht="14.1" customHeight="1">
      <c r="A48" s="351" t="s">
        <v>115</v>
      </c>
      <c r="B48" s="353">
        <v>0</v>
      </c>
      <c r="C48" s="353">
        <v>0</v>
      </c>
      <c r="D48" s="348"/>
      <c r="E48" s="348"/>
      <c r="F48" s="350"/>
      <c r="G48" s="348"/>
    </row>
    <row r="49" spans="1:11" s="344" customFormat="1">
      <c r="A49" s="351"/>
      <c r="B49" s="348"/>
      <c r="C49" s="348"/>
      <c r="D49" s="348"/>
      <c r="E49" s="348"/>
      <c r="F49" s="350"/>
      <c r="G49" s="348"/>
    </row>
    <row r="50" spans="1:11" s="344" customFormat="1">
      <c r="A50" s="351" t="s">
        <v>116</v>
      </c>
      <c r="B50" s="355">
        <f>B44*(B48/12)</f>
        <v>0</v>
      </c>
      <c r="C50" s="355">
        <f>C44*(C48/12)</f>
        <v>0</v>
      </c>
      <c r="D50" s="355">
        <f>B50+C50</f>
        <v>0</v>
      </c>
      <c r="E50" s="355"/>
      <c r="F50" s="350"/>
      <c r="G50" s="348"/>
    </row>
    <row r="51" spans="1:11" s="344" customFormat="1">
      <c r="A51" s="351" t="s">
        <v>117</v>
      </c>
      <c r="B51" s="355">
        <f>B36*(B48/12)</f>
        <v>0</v>
      </c>
      <c r="C51" s="355">
        <f>C36*(C48/12)</f>
        <v>0</v>
      </c>
      <c r="D51" s="355">
        <f>B51+C51</f>
        <v>0</v>
      </c>
      <c r="E51" s="355"/>
      <c r="F51" s="350"/>
      <c r="G51" s="348"/>
    </row>
    <row r="52" spans="1:11" s="344" customFormat="1">
      <c r="A52" s="351"/>
      <c r="B52" s="348"/>
      <c r="C52" s="348"/>
      <c r="D52" s="348"/>
      <c r="E52" s="348"/>
      <c r="F52" s="350"/>
      <c r="G52" s="348"/>
    </row>
    <row r="53" spans="1:11" s="344" customFormat="1">
      <c r="A53" s="351"/>
      <c r="B53" s="348"/>
      <c r="C53" s="348"/>
      <c r="D53" s="348"/>
      <c r="E53" s="348"/>
      <c r="F53" s="350"/>
      <c r="G53" s="348"/>
    </row>
    <row r="54" spans="1:11" s="344" customFormat="1" ht="13.5" thickBot="1">
      <c r="A54" s="359"/>
      <c r="B54" s="360"/>
      <c r="C54" s="360"/>
      <c r="D54" s="360"/>
      <c r="E54" s="360"/>
      <c r="F54" s="361"/>
      <c r="G54" s="348"/>
    </row>
    <row r="55" spans="1:11" s="344" customFormat="1">
      <c r="F55" s="362">
        <f>+F26-'&lt;4&gt;Tax Depreciation Calculation'!D70</f>
        <v>-1.1574400775134563</v>
      </c>
      <c r="G55" s="362"/>
    </row>
    <row r="59" spans="1:11">
      <c r="A59" s="204"/>
      <c r="B59" s="204"/>
      <c r="C59" s="204"/>
      <c r="D59" s="204"/>
      <c r="E59" s="204"/>
      <c r="F59" s="204"/>
      <c r="G59" s="204"/>
      <c r="H59" s="204"/>
    </row>
    <row r="61" spans="1:11">
      <c r="A61" s="1" t="s">
        <v>159</v>
      </c>
      <c r="B61" s="195">
        <v>2015</v>
      </c>
      <c r="C61" s="195">
        <f>+B61+1</f>
        <v>2016</v>
      </c>
      <c r="D61" s="195">
        <f>+C61+1</f>
        <v>2017</v>
      </c>
      <c r="E61" s="195">
        <f>+D61+1</f>
        <v>2018</v>
      </c>
      <c r="F61" s="195">
        <f>+E61+1</f>
        <v>2019</v>
      </c>
      <c r="G61" s="195">
        <f>+F61+1</f>
        <v>2020</v>
      </c>
      <c r="H61" s="195">
        <f t="shared" ref="H61:J61" si="5">+G61+1</f>
        <v>2021</v>
      </c>
      <c r="I61" s="195">
        <f t="shared" si="5"/>
        <v>2022</v>
      </c>
      <c r="J61" s="195">
        <f t="shared" si="5"/>
        <v>2023</v>
      </c>
      <c r="K61" s="195" t="s">
        <v>78</v>
      </c>
    </row>
    <row r="62" spans="1:11">
      <c r="A62" s="5" t="s">
        <v>41</v>
      </c>
      <c r="B62" s="86">
        <f>+SUMIF('&lt;5&gt; Book Additions Summary'!$C$29:$AN$29,B$61,'&lt;5&gt; Book Additions Summary'!$C$31:$AO$31)</f>
        <v>0</v>
      </c>
      <c r="C62" s="86">
        <f>+SUMIF('&lt;5&gt; Book Additions Summary'!$C$29:$AN$29,C$61,'&lt;5&gt; Book Additions Summary'!$C$31:$AO$31)</f>
        <v>1134734.6299999999</v>
      </c>
      <c r="D62" s="86">
        <f>+SUMIF('&lt;5&gt; Book Additions Summary'!$C$29:$AN$29,D$61,'&lt;5&gt; Book Additions Summary'!$C$31:$AO$31)</f>
        <v>0</v>
      </c>
      <c r="E62" s="86">
        <f>+SUMIF('&lt;5&gt; Book Additions Summary'!$C$29:$AZ$29,E$61,'&lt;5&gt; Book Additions Summary'!$C$31:$AZ$31)</f>
        <v>0</v>
      </c>
      <c r="F62" s="86">
        <f>+SUMIF('&lt;5&gt; Book Additions Summary'!$C$29:$AZ$29,F$61,'&lt;5&gt; Book Additions Summary'!$C$31:$AZ$31)</f>
        <v>0</v>
      </c>
      <c r="G62" s="86">
        <f>+SUMIF('&lt;5&gt; Book Additions Summary'!$C$29:$AZ$29,G$61,'&lt;5&gt; Book Additions Summary'!$C$31:$AZ$31)</f>
        <v>0</v>
      </c>
      <c r="H62" s="86">
        <f>+SUMIF('&lt;5&gt; Book Additions Summary'!$C$29:$AZ$29,H$61,'&lt;5&gt; Book Additions Summary'!$C$31:$AZ$31)</f>
        <v>0</v>
      </c>
      <c r="I62" s="86">
        <f>+SUMIF('&lt;5&gt; Book Additions Summary'!$C$29:$AZ$29,I$61,'&lt;5&gt; Book Additions Summary'!$C$31:$AZ$31)</f>
        <v>0</v>
      </c>
      <c r="J62" s="86">
        <f>+SUMIF('&lt;5&gt; Book Additions Summary'!$C$29:$AZ$29,J$61,'&lt;5&gt; Book Additions Summary'!$C$31:$AZ$31)</f>
        <v>0</v>
      </c>
      <c r="K62" s="86">
        <f>+SUM(B62:J62)</f>
        <v>1134734.6299999999</v>
      </c>
    </row>
    <row r="63" spans="1:11">
      <c r="A63" s="5" t="s">
        <v>42</v>
      </c>
      <c r="B63" s="86">
        <f>+SUMIF('&lt;5&gt; Book Additions Summary'!$C$29:$AN$29,B$61,'&lt;5&gt; Book Additions Summary'!$C$32:$AO$32)</f>
        <v>0</v>
      </c>
      <c r="C63" s="86">
        <f>+SUMIF('&lt;5&gt; Book Additions Summary'!$C$29:$AN$29,C$61,'&lt;5&gt; Book Additions Summary'!$C$32:$AO$32)</f>
        <v>20.189999999999998</v>
      </c>
      <c r="D63" s="86">
        <f>+SUMIF('&lt;5&gt; Book Additions Summary'!$C$29:$AN$29,D$61,'&lt;5&gt; Book Additions Summary'!$C$32:$AO$32)</f>
        <v>0</v>
      </c>
      <c r="E63" s="86">
        <f>+SUMIF('&lt;5&gt; Book Additions Summary'!$C$29:$AN$29,E$61,'&lt;5&gt; Book Additions Summary'!$C$32:$AO$32)</f>
        <v>10875.07</v>
      </c>
      <c r="F63" s="86">
        <f>+SUMIF('&lt;5&gt; Book Additions Summary'!$C$29:$AZ$29,F$61,'&lt;5&gt; Book Additions Summary'!$C$32:$AZ$32)</f>
        <v>0</v>
      </c>
      <c r="G63" s="86">
        <f>+SUMIF('&lt;5&gt; Book Additions Summary'!$C$29:$AZ$29,G$61,'&lt;5&gt; Book Additions Summary'!$C$32:$AZ$32)</f>
        <v>0</v>
      </c>
      <c r="H63" s="86">
        <f>+SUMIF('&lt;5&gt; Book Additions Summary'!$C$29:$AZ$29,H$61,'&lt;5&gt; Book Additions Summary'!$C$32:$AZ$32)</f>
        <v>0</v>
      </c>
      <c r="I63" s="86">
        <f>+SUMIF('&lt;5&gt; Book Additions Summary'!$C$29:$AZ$29,I$61,'&lt;5&gt; Book Additions Summary'!$C$32:$AZ$32)</f>
        <v>0</v>
      </c>
      <c r="J63" s="86">
        <f>+SUMIF('&lt;5&gt; Book Additions Summary'!$C$29:$AZ$29,J$61,'&lt;5&gt; Book Additions Summary'!$C$32:$AZ$32)</f>
        <v>0</v>
      </c>
      <c r="K63" s="86">
        <f t="shared" ref="K63:K65" si="6">+SUM(B63:J63)</f>
        <v>10895.26</v>
      </c>
    </row>
    <row r="64" spans="1:11">
      <c r="A64" s="5" t="s">
        <v>43</v>
      </c>
      <c r="B64" s="86">
        <f>+SUMIF('&lt;5&gt; Book Additions Summary'!$C$29:$AN$29,B$61,'&lt;5&gt; Book Additions Summary'!$C$33:$AO$33)</f>
        <v>23279.699999999997</v>
      </c>
      <c r="C64" s="86">
        <f>+SUMIF('&lt;5&gt; Book Additions Summary'!$C$29:$AN$29,C$61,'&lt;5&gt; Book Additions Summary'!$C$33:$AO$33)</f>
        <v>27195.850000000006</v>
      </c>
      <c r="D64" s="86">
        <f>+SUMIF('&lt;5&gt; Book Additions Summary'!$C$29:$AN$29,D$61,'&lt;5&gt; Book Additions Summary'!$C$33:$AO$33)</f>
        <v>14575.229999999996</v>
      </c>
      <c r="E64" s="86">
        <f>+SUMIF('&lt;5&gt; Book Additions Summary'!$C$29:$AN$29,E$61,'&lt;5&gt; Book Additions Summary'!$C$33:$AO$33)</f>
        <v>14387.599999999991</v>
      </c>
      <c r="F64" s="86">
        <f>+SUMIF('&lt;5&gt; Book Additions Summary'!$C$29:$AZ$29,F$61,'&lt;5&gt; Book Additions Summary'!$C$33:$AZ$33)</f>
        <v>69828.350000000006</v>
      </c>
      <c r="G64" s="86">
        <f>+SUMIF('&lt;5&gt; Book Additions Summary'!$C$29:$BM$29,G$61,'&lt;5&gt; Book Additions Summary'!$C$33:$CW$33)</f>
        <v>0</v>
      </c>
      <c r="H64" s="86">
        <f>+SUMIF('&lt;5&gt; Book Additions Summary'!$C$29:$BM$29,H$61,'&lt;5&gt; Book Additions Summary'!$C$33:$CW$33)</f>
        <v>0</v>
      </c>
      <c r="I64" s="86">
        <f>+SUMIF('&lt;5&gt; Book Additions Summary'!$C$29:$BM$29,I$61,'&lt;5&gt; Book Additions Summary'!$C$33:$CW$33)</f>
        <v>0</v>
      </c>
      <c r="J64" s="86">
        <f>+SUMIF('&lt;5&gt; Book Additions Summary'!$C$29:$BM$29,J$61,'&lt;5&gt; Book Additions Summary'!$C$33:$CW$33)</f>
        <v>0</v>
      </c>
      <c r="K64" s="86">
        <f t="shared" si="6"/>
        <v>149266.72999999998</v>
      </c>
    </row>
    <row r="65" spans="1:13">
      <c r="A65" s="5" t="s">
        <v>44</v>
      </c>
      <c r="B65" s="86">
        <f>+SUMIF('&lt;5&gt; Book Additions Summary'!$C$29:$AN$29,B$61,'&lt;5&gt; Book Additions Summary'!$C$34:$AO$34)</f>
        <v>0</v>
      </c>
      <c r="C65" s="86">
        <f>+SUMIF('&lt;5&gt; Book Additions Summary'!$C$29:$AN$29,C$61,'&lt;5&gt; Book Additions Summary'!$C$34:$AO$34)</f>
        <v>1614805.2499999998</v>
      </c>
      <c r="D65" s="86">
        <f>+SUMIF('&lt;5&gt; Book Additions Summary'!$C$29:$AN$29,D$61,'&lt;5&gt; Book Additions Summary'!$C$34:$AO$34)</f>
        <v>1705706.6300000001</v>
      </c>
      <c r="E65" s="86">
        <f>+SUMIF('&lt;5&gt; Book Additions Summary'!$C$29:$AN$29,E$61,'&lt;5&gt; Book Additions Summary'!$C$34:$AO$34)</f>
        <v>14891185.4</v>
      </c>
      <c r="F65" s="86">
        <f>+SUMIF('&lt;5&gt; Book Additions Summary'!$C$29:$AZ$29,F$61,'&lt;5&gt; Book Additions Summary'!$C$34:$AZ$34)</f>
        <v>6868900.7800000086</v>
      </c>
      <c r="G65" s="86">
        <f>+SUMIF('&lt;5&gt; Book Additions Summary'!$C$29:$BM$29,G$61,'&lt;5&gt; Book Additions Summary'!$C$34:$CW$34)</f>
        <v>3353412.6149069928</v>
      </c>
      <c r="H65" s="86">
        <f>+SUMIF('&lt;5&gt; Book Additions Summary'!$C$29:$CV$29,H$61,'&lt;5&gt; Book Additions Summary'!$C$34:$CW$34)</f>
        <v>1434245.2684830576</v>
      </c>
      <c r="I65" s="86">
        <f>+SUMIF('&lt;5&gt; Book Additions Summary'!$C$29:$CV$29,I$61,'&lt;5&gt; Book Additions Summary'!$C$34:$CW$34)</f>
        <v>5006.8384324796498</v>
      </c>
      <c r="J65" s="86">
        <f>+SUMIF('&lt;5&gt; Book Additions Summary'!$C$29:$CV$29,J$61,'&lt;5&gt; Book Additions Summary'!$C$34:$CW$34)</f>
        <v>7.716267216950655</v>
      </c>
      <c r="K65" s="86">
        <f t="shared" si="6"/>
        <v>29873270.498089757</v>
      </c>
    </row>
    <row r="66" spans="1:13">
      <c r="A66" s="149" t="s">
        <v>67</v>
      </c>
      <c r="B66" s="169">
        <f t="shared" ref="B66:G66" si="7">+SUM(B62:B65)</f>
        <v>23279.699999999997</v>
      </c>
      <c r="C66" s="169">
        <f t="shared" si="7"/>
        <v>2776755.92</v>
      </c>
      <c r="D66" s="169">
        <f t="shared" si="7"/>
        <v>1720281.86</v>
      </c>
      <c r="E66" s="169">
        <f t="shared" si="7"/>
        <v>14916448.07</v>
      </c>
      <c r="F66" s="169">
        <f t="shared" si="7"/>
        <v>6938729.1300000083</v>
      </c>
      <c r="G66" s="169">
        <f t="shared" si="7"/>
        <v>3353412.6149069928</v>
      </c>
      <c r="H66" s="169">
        <f t="shared" ref="H66:J66" si="8">+SUM(H62:H65)</f>
        <v>1434245.2684830576</v>
      </c>
      <c r="I66" s="169">
        <f t="shared" si="8"/>
        <v>5006.8384324796498</v>
      </c>
      <c r="J66" s="169">
        <f t="shared" si="8"/>
        <v>7.716267216950655</v>
      </c>
      <c r="K66" s="169">
        <f>+SUM(K62:K65)</f>
        <v>31168167.118089758</v>
      </c>
      <c r="L66" s="93"/>
      <c r="M66" s="93"/>
    </row>
    <row r="67" spans="1:13">
      <c r="A67" s="4"/>
      <c r="B67" s="86"/>
      <c r="C67" s="86"/>
      <c r="D67" s="86"/>
      <c r="E67" s="86"/>
      <c r="F67" s="86"/>
      <c r="G67" s="86"/>
      <c r="H67" s="86"/>
      <c r="I67" s="86"/>
      <c r="J67" s="86"/>
      <c r="K67" s="86">
        <f>+K66-'&lt;5&gt; Book Additions Summary'!CW35</f>
        <v>0</v>
      </c>
    </row>
    <row r="68" spans="1:13">
      <c r="A68" s="1" t="s">
        <v>177</v>
      </c>
      <c r="B68" s="195">
        <v>2015</v>
      </c>
      <c r="C68" s="195">
        <f>+B68+1</f>
        <v>2016</v>
      </c>
      <c r="D68" s="195">
        <f>+C68+1</f>
        <v>2017</v>
      </c>
      <c r="E68" s="195">
        <f>+D68+1</f>
        <v>2018</v>
      </c>
      <c r="F68" s="195">
        <f>+E68+1</f>
        <v>2019</v>
      </c>
      <c r="G68" s="195">
        <f>+F68+1</f>
        <v>2020</v>
      </c>
      <c r="H68" s="195">
        <f t="shared" ref="H68:J68" si="9">+G68+1</f>
        <v>2021</v>
      </c>
      <c r="I68" s="195">
        <f t="shared" si="9"/>
        <v>2022</v>
      </c>
      <c r="J68" s="195">
        <f t="shared" si="9"/>
        <v>2023</v>
      </c>
      <c r="K68" s="195" t="s">
        <v>78</v>
      </c>
    </row>
    <row r="69" spans="1:13">
      <c r="A69" s="5" t="s">
        <v>41</v>
      </c>
      <c r="B69" s="86"/>
      <c r="C69" s="4"/>
      <c r="D69" s="4"/>
      <c r="E69" s="4"/>
      <c r="F69" s="4"/>
      <c r="G69" s="4"/>
      <c r="H69" s="4"/>
      <c r="I69" s="4"/>
      <c r="J69" s="4"/>
      <c r="K69" s="86">
        <f t="shared" ref="K69:K72" si="10">+SUM(B69:J69)</f>
        <v>0</v>
      </c>
    </row>
    <row r="70" spans="1:13">
      <c r="A70" s="5" t="s">
        <v>42</v>
      </c>
      <c r="B70" s="4"/>
      <c r="C70" s="4"/>
      <c r="D70" s="4"/>
      <c r="E70" s="4"/>
      <c r="F70" s="4"/>
      <c r="G70" s="4"/>
      <c r="H70" s="4"/>
      <c r="I70" s="4"/>
      <c r="J70" s="4"/>
      <c r="K70" s="86">
        <f t="shared" si="10"/>
        <v>0</v>
      </c>
    </row>
    <row r="71" spans="1:13">
      <c r="A71" s="5" t="s">
        <v>43</v>
      </c>
      <c r="B71" s="4"/>
      <c r="C71" s="4"/>
      <c r="D71" s="4"/>
      <c r="E71" s="4"/>
      <c r="F71" s="4"/>
      <c r="G71" s="4"/>
      <c r="H71" s="4"/>
      <c r="I71" s="4"/>
      <c r="J71" s="4"/>
      <c r="K71" s="86">
        <f t="shared" si="10"/>
        <v>0</v>
      </c>
    </row>
    <row r="72" spans="1:13">
      <c r="A72" s="5" t="s">
        <v>44</v>
      </c>
      <c r="B72" s="86">
        <f>+SUMIF('&lt;5&gt; Book Additions Summary'!$C$29:$AZ$29,B$61,'&lt;5&gt; Book Additions Summary'!$C$45:$AZ$45)</f>
        <v>0</v>
      </c>
      <c r="C72" s="86">
        <f>+SUMIF('&lt;5&gt; Book Additions Summary'!$C$29:$AZ$29,C$61,'&lt;5&gt; Book Additions Summary'!$C$45:$AZ$45)</f>
        <v>-242220.78749999992</v>
      </c>
      <c r="D72" s="86">
        <f>+SUMIF('&lt;5&gt; Book Additions Summary'!$C$29:$AZ$29,D$61,'&lt;5&gt; Book Additions Summary'!$C$45:$AZ$45)</f>
        <v>-255855.99450000003</v>
      </c>
      <c r="E72" s="86">
        <f>+SUMIF('&lt;5&gt; Book Additions Summary'!$C$29:$AZ$29,E$61,'&lt;5&gt; Book Additions Summary'!$C$45:$AZ$45)</f>
        <v>-2233677.8100000005</v>
      </c>
      <c r="F72" s="86">
        <f>+SUMIF('&lt;5&gt; Book Additions Summary'!$C$29:$AZ$29,F$61,'&lt;5&gt; Book Additions Summary'!$C$45:$AZ$45)</f>
        <v>-1030335.1170000011</v>
      </c>
      <c r="G72" s="86">
        <f>+SUMIF('&lt;5&gt; Book Additions Summary'!$C$29:$BM$29,G$61,'&lt;5&gt; Book Additions Summary'!$C$45:$CW$45)</f>
        <v>-503011.89223604888</v>
      </c>
      <c r="H72" s="86">
        <f>+SUMIF('&lt;5&gt; Book Additions Summary'!$C$29:$CV$29,H$61,'&lt;5&gt; Book Additions Summary'!$C$45:$CW$45)</f>
        <v>-215136.79027245863</v>
      </c>
      <c r="I72" s="86">
        <f>+SUMIF('&lt;5&gt; Book Additions Summary'!$C$29:$CV$29,I$61,'&lt;5&gt; Book Additions Summary'!$C$45:$CW$45)</f>
        <v>-751.02576487194744</v>
      </c>
      <c r="J72" s="86">
        <f>+SUMIF('&lt;5&gt; Book Additions Summary'!$C$29:$BM$29,J$61,'&lt;5&gt; Book Additions Summary'!$C$45:$CW$45)</f>
        <v>0</v>
      </c>
      <c r="K72" s="86">
        <f t="shared" si="10"/>
        <v>-4480989.4172733817</v>
      </c>
    </row>
    <row r="73" spans="1:13">
      <c r="A73" s="149" t="s">
        <v>67</v>
      </c>
      <c r="B73" s="169">
        <f t="shared" ref="B73:G73" si="11">+SUM(B69:B72)</f>
        <v>0</v>
      </c>
      <c r="C73" s="169">
        <f t="shared" si="11"/>
        <v>-242220.78749999992</v>
      </c>
      <c r="D73" s="169">
        <f t="shared" si="11"/>
        <v>-255855.99450000003</v>
      </c>
      <c r="E73" s="169">
        <f t="shared" si="11"/>
        <v>-2233677.8100000005</v>
      </c>
      <c r="F73" s="169">
        <f t="shared" si="11"/>
        <v>-1030335.1170000011</v>
      </c>
      <c r="G73" s="169">
        <f t="shared" si="11"/>
        <v>-503011.89223604888</v>
      </c>
      <c r="H73" s="169">
        <f t="shared" ref="H73:J73" si="12">+SUM(H69:H72)</f>
        <v>-215136.79027245863</v>
      </c>
      <c r="I73" s="169">
        <f t="shared" si="12"/>
        <v>-751.02576487194744</v>
      </c>
      <c r="J73" s="169">
        <f t="shared" si="12"/>
        <v>0</v>
      </c>
      <c r="K73" s="169">
        <f>+SUM(K69:K72)</f>
        <v>-4480989.4172733817</v>
      </c>
    </row>
    <row r="74" spans="1:1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3">
      <c r="A75" s="1" t="s">
        <v>160</v>
      </c>
      <c r="B75" s="195">
        <v>2015</v>
      </c>
      <c r="C75" s="195">
        <f>+B75+1</f>
        <v>2016</v>
      </c>
      <c r="D75" s="195">
        <f>+C75+1</f>
        <v>2017</v>
      </c>
      <c r="E75" s="195">
        <f>+D75+1</f>
        <v>2018</v>
      </c>
      <c r="F75" s="195">
        <f>+E75+1</f>
        <v>2019</v>
      </c>
      <c r="G75" s="195">
        <f>+F75+1</f>
        <v>2020</v>
      </c>
      <c r="H75" s="195">
        <f t="shared" ref="H75:J75" si="13">+G75+1</f>
        <v>2021</v>
      </c>
      <c r="I75" s="195">
        <f t="shared" si="13"/>
        <v>2022</v>
      </c>
      <c r="J75" s="195">
        <f t="shared" si="13"/>
        <v>2023</v>
      </c>
      <c r="K75" s="195" t="s">
        <v>78</v>
      </c>
    </row>
    <row r="76" spans="1:13">
      <c r="A76" s="5" t="s">
        <v>119</v>
      </c>
      <c r="B76" s="86">
        <f t="shared" ref="B76:G76" si="14">+B62+B69</f>
        <v>0</v>
      </c>
      <c r="C76" s="86">
        <f t="shared" si="14"/>
        <v>1134734.6299999999</v>
      </c>
      <c r="D76" s="86">
        <f t="shared" si="14"/>
        <v>0</v>
      </c>
      <c r="E76" s="86">
        <f t="shared" si="14"/>
        <v>0</v>
      </c>
      <c r="F76" s="86">
        <f t="shared" si="14"/>
        <v>0</v>
      </c>
      <c r="G76" s="86">
        <f t="shared" si="14"/>
        <v>0</v>
      </c>
      <c r="H76" s="86">
        <f t="shared" ref="H76:J76" si="15">+H62+H69</f>
        <v>0</v>
      </c>
      <c r="I76" s="86">
        <f t="shared" si="15"/>
        <v>0</v>
      </c>
      <c r="J76" s="86">
        <f t="shared" si="15"/>
        <v>0</v>
      </c>
      <c r="K76" s="86">
        <f t="shared" ref="K76:K78" si="16">+SUM(B76:J76)</f>
        <v>1134734.6299999999</v>
      </c>
    </row>
    <row r="77" spans="1:13">
      <c r="A77" s="5" t="s">
        <v>69</v>
      </c>
      <c r="B77" s="86">
        <f t="shared" ref="B77:G77" si="17">+B63+B64+B70+B71</f>
        <v>23279.699999999997</v>
      </c>
      <c r="C77" s="86">
        <f t="shared" si="17"/>
        <v>27216.040000000005</v>
      </c>
      <c r="D77" s="86">
        <f t="shared" si="17"/>
        <v>14575.229999999996</v>
      </c>
      <c r="E77" s="86">
        <f t="shared" si="17"/>
        <v>25262.669999999991</v>
      </c>
      <c r="F77" s="86">
        <f t="shared" si="17"/>
        <v>69828.350000000006</v>
      </c>
      <c r="G77" s="86">
        <f t="shared" si="17"/>
        <v>0</v>
      </c>
      <c r="H77" s="86">
        <f t="shared" ref="H77:J77" si="18">+H63+H64+H70+H71</f>
        <v>0</v>
      </c>
      <c r="I77" s="86">
        <f t="shared" si="18"/>
        <v>0</v>
      </c>
      <c r="J77" s="86">
        <f t="shared" si="18"/>
        <v>0</v>
      </c>
      <c r="K77" s="86">
        <f t="shared" si="16"/>
        <v>160161.99</v>
      </c>
    </row>
    <row r="78" spans="1:13">
      <c r="A78" s="5" t="s">
        <v>161</v>
      </c>
      <c r="B78" s="86">
        <f t="shared" ref="B78:G78" si="19">+B65+B72</f>
        <v>0</v>
      </c>
      <c r="C78" s="86">
        <f t="shared" si="19"/>
        <v>1372584.4624999999</v>
      </c>
      <c r="D78" s="86">
        <f t="shared" si="19"/>
        <v>1449850.6355000001</v>
      </c>
      <c r="E78" s="86">
        <f t="shared" si="19"/>
        <v>12657507.59</v>
      </c>
      <c r="F78" s="86">
        <f t="shared" si="19"/>
        <v>5838565.6630000072</v>
      </c>
      <c r="G78" s="86">
        <f t="shared" si="19"/>
        <v>2850400.7226709439</v>
      </c>
      <c r="H78" s="86">
        <f t="shared" ref="H78:J78" si="20">+H65+H72</f>
        <v>1219108.4782105989</v>
      </c>
      <c r="I78" s="86">
        <f t="shared" si="20"/>
        <v>4255.8126676077027</v>
      </c>
      <c r="J78" s="86">
        <f t="shared" si="20"/>
        <v>7.716267216950655</v>
      </c>
      <c r="K78" s="86">
        <f t="shared" si="16"/>
        <v>25392281.080816373</v>
      </c>
    </row>
    <row r="79" spans="1:13">
      <c r="A79" s="149" t="s">
        <v>67</v>
      </c>
      <c r="B79" s="169">
        <f t="shared" ref="B79:F79" si="21">+SUM(B76:B78)</f>
        <v>23279.699999999997</v>
      </c>
      <c r="C79" s="169">
        <f t="shared" si="21"/>
        <v>2534535.1324999998</v>
      </c>
      <c r="D79" s="169">
        <f t="shared" si="21"/>
        <v>1464425.8655000001</v>
      </c>
      <c r="E79" s="169">
        <f t="shared" si="21"/>
        <v>12682770.26</v>
      </c>
      <c r="F79" s="169">
        <f t="shared" si="21"/>
        <v>5908394.0130000068</v>
      </c>
      <c r="G79" s="169">
        <f t="shared" ref="G79:J79" si="22">+SUM(G76:G78)</f>
        <v>2850400.7226709439</v>
      </c>
      <c r="H79" s="169">
        <f t="shared" si="22"/>
        <v>1219108.4782105989</v>
      </c>
      <c r="I79" s="169">
        <f t="shared" si="22"/>
        <v>4255.8126676077027</v>
      </c>
      <c r="J79" s="169">
        <f t="shared" si="22"/>
        <v>7.716267216950655</v>
      </c>
      <c r="K79" s="169">
        <f>+SUM(K76:K78)</f>
        <v>26687177.700816374</v>
      </c>
    </row>
    <row r="80" spans="1:13">
      <c r="K80" s="93">
        <f>+K66+K73-K79</f>
        <v>0</v>
      </c>
    </row>
  </sheetData>
  <printOptions gridLines="1"/>
  <pageMargins left="0.56000000000000005" right="0.48" top="0.75" bottom="0.75" header="0.3" footer="0.3"/>
  <pageSetup scale="86" orientation="portrait" horizontalDpi="4294967293" verticalDpi="4294967293" r:id="rId1"/>
  <headerFooter>
    <oddFooter>&amp;L&amp;8&amp;Z&amp;F&amp;R&amp;8&amp;A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96"/>
  <sheetViews>
    <sheetView zoomScale="85" zoomScaleNormal="85" zoomScaleSheetLayoutView="75" workbookViewId="0">
      <pane xSplit="2" ySplit="10" topLeftCell="C11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10.28515625" defaultRowHeight="12.75"/>
  <cols>
    <col min="1" max="1" width="35" style="7" customWidth="1"/>
    <col min="2" max="2" width="18.42578125" style="7" customWidth="1"/>
    <col min="3" max="3" width="19.140625" style="7" bestFit="1" customWidth="1"/>
    <col min="4" max="4" width="17.42578125" style="7" customWidth="1"/>
    <col min="5" max="5" width="17.28515625" style="7" customWidth="1"/>
    <col min="6" max="6" width="15.85546875" style="7" customWidth="1"/>
    <col min="7" max="7" width="11.5703125" style="7" customWidth="1"/>
    <col min="8" max="8" width="15.28515625" style="7" customWidth="1"/>
    <col min="9" max="9" width="15.140625" style="7" customWidth="1"/>
    <col min="10" max="10" width="14.28515625" style="7" customWidth="1"/>
    <col min="11" max="11" width="13.85546875" style="7" customWidth="1"/>
    <col min="12" max="12" width="14.5703125" style="7" customWidth="1"/>
    <col min="13" max="48" width="12.42578125" style="7" customWidth="1"/>
    <col min="49" max="49" width="1.85546875" style="7" customWidth="1"/>
    <col min="50" max="50" width="15.7109375" style="7" customWidth="1"/>
    <col min="51" max="51" width="3.7109375" style="7" customWidth="1"/>
    <col min="52" max="16384" width="10.28515625" style="7"/>
  </cols>
  <sheetData>
    <row r="1" spans="1:50" ht="15">
      <c r="A1" s="368" t="s">
        <v>295</v>
      </c>
    </row>
    <row r="2" spans="1:50" ht="15">
      <c r="A2" s="368" t="s">
        <v>288</v>
      </c>
    </row>
    <row r="8" spans="1:50">
      <c r="A8" s="6" t="s">
        <v>48</v>
      </c>
    </row>
    <row r="9" spans="1:50">
      <c r="A9" s="6" t="s">
        <v>49</v>
      </c>
    </row>
    <row r="10" spans="1:50">
      <c r="A10" s="8" t="s">
        <v>75</v>
      </c>
      <c r="B10" s="9"/>
      <c r="C10" s="10"/>
    </row>
    <row r="11" spans="1:50" s="11" customFormat="1" ht="13.9" customHeight="1">
      <c r="B11" s="6"/>
      <c r="C11" s="6"/>
      <c r="D11" s="6"/>
      <c r="F11" s="7"/>
      <c r="G11" s="12">
        <v>1</v>
      </c>
      <c r="H11" s="12">
        <f>+G11+1</f>
        <v>2</v>
      </c>
      <c r="I11" s="12">
        <f t="shared" ref="I11:AF11" si="0">+H11+1</f>
        <v>3</v>
      </c>
      <c r="J11" s="12">
        <f t="shared" si="0"/>
        <v>4</v>
      </c>
      <c r="K11" s="12">
        <f t="shared" si="0"/>
        <v>5</v>
      </c>
      <c r="L11" s="12">
        <f t="shared" si="0"/>
        <v>6</v>
      </c>
      <c r="M11" s="12">
        <f t="shared" si="0"/>
        <v>7</v>
      </c>
      <c r="N11" s="12">
        <f t="shared" si="0"/>
        <v>8</v>
      </c>
      <c r="O11" s="12">
        <f t="shared" si="0"/>
        <v>9</v>
      </c>
      <c r="P11" s="12">
        <f t="shared" si="0"/>
        <v>10</v>
      </c>
      <c r="Q11" s="12">
        <f t="shared" si="0"/>
        <v>11</v>
      </c>
      <c r="R11" s="12">
        <f t="shared" si="0"/>
        <v>12</v>
      </c>
      <c r="S11" s="12">
        <f t="shared" si="0"/>
        <v>13</v>
      </c>
      <c r="T11" s="12">
        <f t="shared" si="0"/>
        <v>14</v>
      </c>
      <c r="U11" s="12">
        <f t="shared" si="0"/>
        <v>15</v>
      </c>
      <c r="V11" s="12">
        <f t="shared" si="0"/>
        <v>16</v>
      </c>
      <c r="W11" s="12">
        <f t="shared" si="0"/>
        <v>17</v>
      </c>
      <c r="X11" s="12">
        <f t="shared" si="0"/>
        <v>18</v>
      </c>
      <c r="Y11" s="12">
        <f t="shared" si="0"/>
        <v>19</v>
      </c>
      <c r="Z11" s="12">
        <f t="shared" si="0"/>
        <v>20</v>
      </c>
      <c r="AA11" s="12">
        <f t="shared" si="0"/>
        <v>21</v>
      </c>
      <c r="AB11" s="12">
        <f t="shared" si="0"/>
        <v>22</v>
      </c>
      <c r="AC11" s="12">
        <f t="shared" si="0"/>
        <v>23</v>
      </c>
      <c r="AD11" s="12">
        <f t="shared" si="0"/>
        <v>24</v>
      </c>
      <c r="AE11" s="12">
        <f t="shared" si="0"/>
        <v>25</v>
      </c>
      <c r="AF11" s="12">
        <f t="shared" si="0"/>
        <v>26</v>
      </c>
      <c r="AG11" s="12">
        <f t="shared" ref="AG11" si="1">+AF11+1</f>
        <v>27</v>
      </c>
      <c r="AH11" s="12">
        <f t="shared" ref="AH11" si="2">+AG11+1</f>
        <v>28</v>
      </c>
      <c r="AI11" s="12">
        <f t="shared" ref="AI11" si="3">+AH11+1</f>
        <v>29</v>
      </c>
      <c r="AJ11" s="12">
        <f t="shared" ref="AJ11" si="4">+AI11+1</f>
        <v>30</v>
      </c>
      <c r="AK11" s="12">
        <f t="shared" ref="AK11" si="5">+AJ11+1</f>
        <v>31</v>
      </c>
      <c r="AL11" s="12">
        <f t="shared" ref="AL11" si="6">+AK11+1</f>
        <v>32</v>
      </c>
      <c r="AM11" s="12">
        <f t="shared" ref="AM11" si="7">+AL11+1</f>
        <v>33</v>
      </c>
      <c r="AN11" s="12">
        <f t="shared" ref="AN11" si="8">+AM11+1</f>
        <v>34</v>
      </c>
      <c r="AO11" s="12">
        <f t="shared" ref="AO11" si="9">+AN11+1</f>
        <v>35</v>
      </c>
      <c r="AP11" s="12">
        <f t="shared" ref="AP11" si="10">+AO11+1</f>
        <v>36</v>
      </c>
      <c r="AQ11" s="12">
        <f t="shared" ref="AQ11" si="11">+AP11+1</f>
        <v>37</v>
      </c>
      <c r="AR11" s="12">
        <f t="shared" ref="AR11" si="12">+AQ11+1</f>
        <v>38</v>
      </c>
      <c r="AS11" s="12">
        <f t="shared" ref="AS11" si="13">+AR11+1</f>
        <v>39</v>
      </c>
      <c r="AT11" s="12">
        <f t="shared" ref="AT11:AV11" si="14">+AS11+1</f>
        <v>40</v>
      </c>
      <c r="AU11" s="12">
        <f t="shared" si="14"/>
        <v>41</v>
      </c>
      <c r="AV11" s="12">
        <f t="shared" si="14"/>
        <v>42</v>
      </c>
      <c r="AW11" s="13"/>
    </row>
    <row r="12" spans="1:50" s="11" customFormat="1" ht="13.9" customHeight="1">
      <c r="F12" s="14" t="s">
        <v>50</v>
      </c>
      <c r="G12" s="15">
        <v>3.7499999999999999E-2</v>
      </c>
      <c r="H12" s="15">
        <v>7.2190000000000004E-2</v>
      </c>
      <c r="I12" s="15">
        <v>6.6769999999999996E-2</v>
      </c>
      <c r="J12" s="15">
        <v>6.1769999999999999E-2</v>
      </c>
      <c r="K12" s="7">
        <v>5.713E-2</v>
      </c>
      <c r="L12" s="7">
        <v>5.2850000000000001E-2</v>
      </c>
      <c r="M12" s="7">
        <v>4.888E-2</v>
      </c>
      <c r="N12" s="7">
        <v>4.5220000000000003E-2</v>
      </c>
      <c r="O12" s="7">
        <v>4.462E-2</v>
      </c>
      <c r="P12" s="7">
        <v>4.4609999999999997E-2</v>
      </c>
      <c r="Q12" s="7">
        <v>4.462E-2</v>
      </c>
      <c r="R12" s="7">
        <v>4.4609999999999997E-2</v>
      </c>
      <c r="S12" s="7">
        <v>4.462E-2</v>
      </c>
      <c r="T12" s="7">
        <v>4.4609999999999997E-2</v>
      </c>
      <c r="U12" s="7">
        <v>4.462E-2</v>
      </c>
      <c r="V12" s="7">
        <v>4.4609999999999997E-2</v>
      </c>
      <c r="W12" s="7">
        <v>4.462E-2</v>
      </c>
      <c r="X12" s="7">
        <v>4.4609999999999997E-2</v>
      </c>
      <c r="Y12" s="7">
        <v>4.462E-2</v>
      </c>
      <c r="Z12" s="7">
        <v>4.4609999999999997E-2</v>
      </c>
      <c r="AA12" s="7">
        <v>2.231E-2</v>
      </c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3"/>
      <c r="AX12" s="15">
        <f t="shared" ref="AX12:AX15" si="15">+SUM(G12:AU12)</f>
        <v>1.0000000000000002</v>
      </c>
    </row>
    <row r="13" spans="1:50" s="11" customFormat="1" ht="13.9" customHeight="1">
      <c r="F13" s="14" t="s">
        <v>51</v>
      </c>
      <c r="G13" s="16">
        <v>0.05</v>
      </c>
      <c r="H13" s="16">
        <v>9.5000000000000001E-2</v>
      </c>
      <c r="I13" s="16">
        <v>8.5500000000000007E-2</v>
      </c>
      <c r="J13" s="16">
        <v>7.6999999999999999E-2</v>
      </c>
      <c r="K13" s="16">
        <v>6.93E-2</v>
      </c>
      <c r="L13" s="16">
        <v>6.2300000000000001E-2</v>
      </c>
      <c r="M13" s="16">
        <v>5.8999999999999997E-2</v>
      </c>
      <c r="N13" s="16">
        <v>5.8999999999999997E-2</v>
      </c>
      <c r="O13" s="16">
        <v>5.91E-2</v>
      </c>
      <c r="P13" s="16">
        <v>5.8999999999999997E-2</v>
      </c>
      <c r="Q13" s="16">
        <v>5.91E-2</v>
      </c>
      <c r="R13" s="16">
        <v>5.8999999999999997E-2</v>
      </c>
      <c r="S13" s="16">
        <v>5.91E-2</v>
      </c>
      <c r="T13" s="16">
        <v>5.8999999999999997E-2</v>
      </c>
      <c r="U13" s="16">
        <v>5.91E-2</v>
      </c>
      <c r="V13" s="16">
        <v>2.9499999999999998E-2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13"/>
      <c r="AX13" s="15">
        <f t="shared" si="15"/>
        <v>1.0000000000000002</v>
      </c>
    </row>
    <row r="14" spans="1:50" s="17" customFormat="1" ht="13.9" customHeight="1">
      <c r="E14" s="18"/>
      <c r="F14" s="14" t="s">
        <v>52</v>
      </c>
      <c r="G14" s="16">
        <v>0.14285999999999999</v>
      </c>
      <c r="H14" s="16">
        <v>0.24490000000000001</v>
      </c>
      <c r="I14" s="16">
        <v>0.17491999999999999</v>
      </c>
      <c r="J14" s="16">
        <v>0.12495000000000001</v>
      </c>
      <c r="K14" s="16">
        <v>8.9249999999999996E-2</v>
      </c>
      <c r="L14" s="16">
        <v>8.9249999999999996E-2</v>
      </c>
      <c r="M14" s="16">
        <v>8.9249999999999996E-2</v>
      </c>
      <c r="N14" s="16">
        <v>4.462E-2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19"/>
      <c r="AX14" s="15">
        <f t="shared" si="15"/>
        <v>1.0000000000000002</v>
      </c>
    </row>
    <row r="15" spans="1:50" s="17" customFormat="1" ht="13.9" customHeight="1">
      <c r="A15" s="20"/>
      <c r="C15" s="21"/>
      <c r="E15" s="18"/>
      <c r="F15" s="14" t="s">
        <v>53</v>
      </c>
      <c r="G15" s="16">
        <v>0.2</v>
      </c>
      <c r="H15" s="16">
        <v>0.32</v>
      </c>
      <c r="I15" s="16">
        <v>0.192</v>
      </c>
      <c r="J15" s="16">
        <v>0.1152</v>
      </c>
      <c r="K15" s="16">
        <v>0.1152</v>
      </c>
      <c r="L15" s="16">
        <v>5.7599999999999998E-2</v>
      </c>
      <c r="M15" s="7"/>
      <c r="N15" s="7"/>
      <c r="O15" s="7"/>
      <c r="P15" s="7"/>
      <c r="Q15" s="7"/>
      <c r="R15" s="7"/>
      <c r="S15" s="7"/>
      <c r="T15" s="7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9"/>
      <c r="AX15" s="15">
        <f t="shared" si="15"/>
        <v>0.99999999999999989</v>
      </c>
    </row>
    <row r="16" spans="1:50" s="17" customFormat="1" ht="13.9" customHeight="1">
      <c r="A16" s="20"/>
      <c r="C16" s="21"/>
      <c r="E16" s="18"/>
      <c r="F16" s="14" t="s">
        <v>74</v>
      </c>
      <c r="G16" s="92">
        <v>9.4900000000000002E-3</v>
      </c>
      <c r="H16" s="92">
        <v>2.564E-2</v>
      </c>
      <c r="I16" s="92">
        <v>2.564E-2</v>
      </c>
      <c r="J16" s="92">
        <v>2.564E-2</v>
      </c>
      <c r="K16" s="92">
        <v>2.564E-2</v>
      </c>
      <c r="L16" s="92">
        <v>2.564E-2</v>
      </c>
      <c r="M16" s="92">
        <v>2.564E-2</v>
      </c>
      <c r="N16" s="92">
        <v>2.564E-2</v>
      </c>
      <c r="O16" s="92">
        <v>2.564E-2</v>
      </c>
      <c r="P16" s="92">
        <v>2.564E-2</v>
      </c>
      <c r="Q16" s="92">
        <v>2.564E-2</v>
      </c>
      <c r="R16" s="92">
        <v>2.564E-2</v>
      </c>
      <c r="S16" s="92">
        <v>2.564E-2</v>
      </c>
      <c r="T16" s="92">
        <v>2.564E-2</v>
      </c>
      <c r="U16" s="92">
        <v>2.564E-2</v>
      </c>
      <c r="V16" s="92">
        <v>2.564E-2</v>
      </c>
      <c r="W16" s="92">
        <v>2.564E-2</v>
      </c>
      <c r="X16" s="92">
        <v>2.564E-2</v>
      </c>
      <c r="Y16" s="92">
        <v>2.564E-2</v>
      </c>
      <c r="Z16" s="92">
        <v>2.564E-2</v>
      </c>
      <c r="AA16" s="92">
        <v>2.564E-2</v>
      </c>
      <c r="AB16" s="92">
        <v>2.564E-2</v>
      </c>
      <c r="AC16" s="92">
        <v>2.564E-2</v>
      </c>
      <c r="AD16" s="92">
        <v>2.564E-2</v>
      </c>
      <c r="AE16" s="92">
        <v>2.564E-2</v>
      </c>
      <c r="AF16" s="92">
        <v>2.564E-2</v>
      </c>
      <c r="AG16" s="92">
        <v>2.564E-2</v>
      </c>
      <c r="AH16" s="92">
        <v>2.564E-2</v>
      </c>
      <c r="AI16" s="92">
        <v>2.564E-2</v>
      </c>
      <c r="AJ16" s="92">
        <v>2.564E-2</v>
      </c>
      <c r="AK16" s="92">
        <v>2.564E-2</v>
      </c>
      <c r="AL16" s="92">
        <v>2.564E-2</v>
      </c>
      <c r="AM16" s="92">
        <v>2.564E-2</v>
      </c>
      <c r="AN16" s="92">
        <v>2.564E-2</v>
      </c>
      <c r="AO16" s="92">
        <v>2.564E-2</v>
      </c>
      <c r="AP16" s="92">
        <v>2.564E-2</v>
      </c>
      <c r="AQ16" s="92">
        <v>2.564E-2</v>
      </c>
      <c r="AR16" s="92">
        <v>2.564E-2</v>
      </c>
      <c r="AS16" s="92">
        <v>2.564E-2</v>
      </c>
      <c r="AT16" s="92">
        <v>1.619E-2</v>
      </c>
      <c r="AU16" s="16"/>
      <c r="AV16" s="16"/>
      <c r="AW16" s="19"/>
      <c r="AX16" s="15">
        <f>+SUM(G16:AU16)</f>
        <v>1</v>
      </c>
    </row>
    <row r="17" spans="1:51" s="17" customFormat="1" ht="13.9" customHeight="1">
      <c r="A17" s="20" t="s">
        <v>54</v>
      </c>
      <c r="E17" s="18"/>
      <c r="F17" s="14" t="s">
        <v>55</v>
      </c>
      <c r="G17" s="15">
        <v>0.15</v>
      </c>
      <c r="H17" s="15">
        <v>0.255</v>
      </c>
      <c r="I17" s="15">
        <v>0.17849999999999999</v>
      </c>
      <c r="J17" s="15">
        <v>0.1666</v>
      </c>
      <c r="K17" s="15">
        <v>0.1666</v>
      </c>
      <c r="L17" s="7">
        <v>8.3299999999999999E-2</v>
      </c>
      <c r="M17" s="7"/>
      <c r="N17" s="7"/>
      <c r="O17" s="7"/>
      <c r="P17" s="7"/>
      <c r="Q17" s="7"/>
      <c r="R17" s="7"/>
      <c r="S17" s="7"/>
      <c r="T17" s="7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9"/>
      <c r="AX17" s="15">
        <f t="shared" ref="AX17:AX21" si="16">+SUM(G17:AU17)</f>
        <v>1</v>
      </c>
    </row>
    <row r="18" spans="1:51" s="17" customFormat="1" ht="13.9" customHeight="1">
      <c r="A18" s="22">
        <v>2015</v>
      </c>
      <c r="B18" s="17">
        <v>0.5</v>
      </c>
      <c r="E18" s="18"/>
      <c r="F18" s="14" t="s">
        <v>56</v>
      </c>
      <c r="G18" s="15">
        <v>0.10714</v>
      </c>
      <c r="H18" s="15">
        <v>0.19133</v>
      </c>
      <c r="I18" s="15">
        <v>0.15032999999999999</v>
      </c>
      <c r="J18" s="15">
        <v>0.12249</v>
      </c>
      <c r="K18" s="15">
        <v>0.12249</v>
      </c>
      <c r="L18" s="15">
        <v>0.12249</v>
      </c>
      <c r="M18" s="15">
        <v>0.12249</v>
      </c>
      <c r="N18" s="7">
        <v>6.1240000000000003E-2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19"/>
      <c r="AX18" s="15">
        <f t="shared" si="16"/>
        <v>0.99999999999999989</v>
      </c>
    </row>
    <row r="19" spans="1:51" s="17" customFormat="1" ht="13.9" customHeight="1">
      <c r="A19" s="22">
        <f>+A18+1</f>
        <v>2016</v>
      </c>
      <c r="B19" s="17">
        <f>+B18</f>
        <v>0.5</v>
      </c>
      <c r="D19" s="23"/>
      <c r="E19" s="18"/>
      <c r="F19" s="14" t="s">
        <v>57</v>
      </c>
      <c r="G19" s="15">
        <v>0.02</v>
      </c>
      <c r="H19" s="15">
        <v>0.04</v>
      </c>
      <c r="I19" s="15">
        <v>0.04</v>
      </c>
      <c r="J19" s="15">
        <v>0.04</v>
      </c>
      <c r="K19" s="15">
        <v>0.04</v>
      </c>
      <c r="L19" s="15">
        <v>0.04</v>
      </c>
      <c r="M19" s="15">
        <v>0.04</v>
      </c>
      <c r="N19" s="15">
        <v>0.04</v>
      </c>
      <c r="O19" s="15">
        <v>0.04</v>
      </c>
      <c r="P19" s="15">
        <v>0.04</v>
      </c>
      <c r="Q19" s="15">
        <v>0.04</v>
      </c>
      <c r="R19" s="15">
        <v>0.04</v>
      </c>
      <c r="S19" s="15">
        <v>0.04</v>
      </c>
      <c r="T19" s="15">
        <v>0.04</v>
      </c>
      <c r="U19" s="15">
        <v>0.04</v>
      </c>
      <c r="V19" s="15">
        <v>0.04</v>
      </c>
      <c r="W19" s="15">
        <v>0.04</v>
      </c>
      <c r="X19" s="15">
        <v>0.04</v>
      </c>
      <c r="Y19" s="15">
        <v>0.04</v>
      </c>
      <c r="Z19" s="15">
        <v>0.04</v>
      </c>
      <c r="AA19" s="15">
        <v>0.04</v>
      </c>
      <c r="AB19" s="15">
        <v>0.04</v>
      </c>
      <c r="AC19" s="15">
        <v>0.04</v>
      </c>
      <c r="AD19" s="15">
        <v>0.04</v>
      </c>
      <c r="AE19" s="15">
        <v>0.04</v>
      </c>
      <c r="AF19" s="15">
        <v>0.02</v>
      </c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9"/>
      <c r="AX19" s="15">
        <f t="shared" si="16"/>
        <v>1.0000000000000002</v>
      </c>
    </row>
    <row r="20" spans="1:51" s="17" customFormat="1" ht="13.9" customHeight="1">
      <c r="A20" s="22">
        <f>+A19+1</f>
        <v>2017</v>
      </c>
      <c r="B20" s="17">
        <f>+B19</f>
        <v>0.5</v>
      </c>
      <c r="D20" s="24"/>
      <c r="E20" s="18"/>
      <c r="F20" s="14" t="s">
        <v>58</v>
      </c>
      <c r="G20" s="16">
        <v>3.3329999999999999E-2</v>
      </c>
      <c r="H20" s="16">
        <v>6.6669999999999993E-2</v>
      </c>
      <c r="I20" s="16">
        <v>6.6669999999999993E-2</v>
      </c>
      <c r="J20" s="16">
        <v>6.6659999999999997E-2</v>
      </c>
      <c r="K20" s="16">
        <v>6.6669999999999993E-2</v>
      </c>
      <c r="L20" s="16">
        <v>6.6669999999999993E-2</v>
      </c>
      <c r="M20" s="16">
        <v>6.6659999999999997E-2</v>
      </c>
      <c r="N20" s="16">
        <v>6.6669999999999993E-2</v>
      </c>
      <c r="O20" s="16">
        <v>6.6669999999999993E-2</v>
      </c>
      <c r="P20" s="16">
        <v>6.6659999999999997E-2</v>
      </c>
      <c r="Q20" s="16">
        <v>6.6669999999999993E-2</v>
      </c>
      <c r="R20" s="16">
        <v>6.6669999999999993E-2</v>
      </c>
      <c r="S20" s="16">
        <v>6.6659999999999997E-2</v>
      </c>
      <c r="T20" s="16">
        <v>6.6669999999999993E-2</v>
      </c>
      <c r="U20" s="16">
        <v>6.6669999999999993E-2</v>
      </c>
      <c r="V20" s="16">
        <v>3.3329999999999999E-2</v>
      </c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19"/>
      <c r="AX20" s="15">
        <f t="shared" si="16"/>
        <v>0.99999999999999989</v>
      </c>
    </row>
    <row r="21" spans="1:51" s="17" customFormat="1" ht="13.9" customHeight="1">
      <c r="E21" s="18"/>
      <c r="F21" s="14" t="s">
        <v>59</v>
      </c>
      <c r="G21" s="16">
        <v>0.33333000000000002</v>
      </c>
      <c r="H21" s="16">
        <v>0.44445000000000001</v>
      </c>
      <c r="I21" s="16">
        <v>0.14815</v>
      </c>
      <c r="J21" s="16">
        <v>7.4069999999999997E-2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19"/>
      <c r="AX21" s="15">
        <f t="shared" si="16"/>
        <v>1</v>
      </c>
    </row>
    <row r="22" spans="1:51" ht="13.9" customHeight="1" thickBot="1">
      <c r="A22" s="25"/>
      <c r="B22" s="26" t="s">
        <v>60</v>
      </c>
      <c r="C22" s="26" t="s">
        <v>61</v>
      </c>
      <c r="D22" s="26" t="s">
        <v>62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</row>
    <row r="23" spans="1:51" ht="31.9" customHeight="1" thickTop="1" thickBot="1">
      <c r="A23" s="27" t="s">
        <v>119</v>
      </c>
      <c r="B23" s="28" t="s">
        <v>63</v>
      </c>
      <c r="C23" s="28" t="s">
        <v>64</v>
      </c>
      <c r="D23" s="28" t="s">
        <v>65</v>
      </c>
      <c r="E23" s="28" t="s">
        <v>66</v>
      </c>
      <c r="F23" s="29">
        <f>+A25</f>
        <v>2015</v>
      </c>
      <c r="G23" s="30">
        <f t="shared" ref="G23:AF23" si="17">F23+1</f>
        <v>2016</v>
      </c>
      <c r="H23" s="30">
        <f t="shared" si="17"/>
        <v>2017</v>
      </c>
      <c r="I23" s="30">
        <f t="shared" si="17"/>
        <v>2018</v>
      </c>
      <c r="J23" s="30">
        <f t="shared" si="17"/>
        <v>2019</v>
      </c>
      <c r="K23" s="30">
        <f t="shared" si="17"/>
        <v>2020</v>
      </c>
      <c r="L23" s="30">
        <f t="shared" si="17"/>
        <v>2021</v>
      </c>
      <c r="M23" s="30">
        <f t="shared" si="17"/>
        <v>2022</v>
      </c>
      <c r="N23" s="30">
        <f t="shared" si="17"/>
        <v>2023</v>
      </c>
      <c r="O23" s="30">
        <f t="shared" si="17"/>
        <v>2024</v>
      </c>
      <c r="P23" s="30">
        <f t="shared" si="17"/>
        <v>2025</v>
      </c>
      <c r="Q23" s="30">
        <f t="shared" si="17"/>
        <v>2026</v>
      </c>
      <c r="R23" s="30">
        <f t="shared" si="17"/>
        <v>2027</v>
      </c>
      <c r="S23" s="30">
        <f t="shared" si="17"/>
        <v>2028</v>
      </c>
      <c r="T23" s="30">
        <f t="shared" si="17"/>
        <v>2029</v>
      </c>
      <c r="U23" s="30">
        <f t="shared" si="17"/>
        <v>2030</v>
      </c>
      <c r="V23" s="30">
        <f t="shared" si="17"/>
        <v>2031</v>
      </c>
      <c r="W23" s="30">
        <f t="shared" si="17"/>
        <v>2032</v>
      </c>
      <c r="X23" s="30">
        <f t="shared" si="17"/>
        <v>2033</v>
      </c>
      <c r="Y23" s="30">
        <f t="shared" si="17"/>
        <v>2034</v>
      </c>
      <c r="Z23" s="30">
        <f t="shared" si="17"/>
        <v>2035</v>
      </c>
      <c r="AA23" s="30">
        <f t="shared" si="17"/>
        <v>2036</v>
      </c>
      <c r="AB23" s="30">
        <f t="shared" si="17"/>
        <v>2037</v>
      </c>
      <c r="AC23" s="30">
        <f t="shared" si="17"/>
        <v>2038</v>
      </c>
      <c r="AD23" s="30">
        <f t="shared" si="17"/>
        <v>2039</v>
      </c>
      <c r="AE23" s="30">
        <f t="shared" si="17"/>
        <v>2040</v>
      </c>
      <c r="AF23" s="30">
        <f t="shared" si="17"/>
        <v>2041</v>
      </c>
      <c r="AG23" s="30">
        <f t="shared" ref="AG23" si="18">AF23+1</f>
        <v>2042</v>
      </c>
      <c r="AH23" s="30">
        <f t="shared" ref="AH23" si="19">AG23+1</f>
        <v>2043</v>
      </c>
      <c r="AI23" s="30">
        <f t="shared" ref="AI23" si="20">AH23+1</f>
        <v>2044</v>
      </c>
      <c r="AJ23" s="30">
        <f t="shared" ref="AJ23" si="21">AI23+1</f>
        <v>2045</v>
      </c>
      <c r="AK23" s="30">
        <f t="shared" ref="AK23" si="22">AJ23+1</f>
        <v>2046</v>
      </c>
      <c r="AL23" s="30">
        <f t="shared" ref="AL23" si="23">AK23+1</f>
        <v>2047</v>
      </c>
      <c r="AM23" s="30">
        <f t="shared" ref="AM23" si="24">AL23+1</f>
        <v>2048</v>
      </c>
      <c r="AN23" s="30">
        <f t="shared" ref="AN23" si="25">AM23+1</f>
        <v>2049</v>
      </c>
      <c r="AO23" s="30">
        <f t="shared" ref="AO23" si="26">AN23+1</f>
        <v>2050</v>
      </c>
      <c r="AP23" s="30">
        <f t="shared" ref="AP23" si="27">AO23+1</f>
        <v>2051</v>
      </c>
      <c r="AQ23" s="30">
        <f t="shared" ref="AQ23" si="28">AP23+1</f>
        <v>2052</v>
      </c>
      <c r="AR23" s="30">
        <f t="shared" ref="AR23" si="29">AQ23+1</f>
        <v>2053</v>
      </c>
      <c r="AS23" s="30">
        <f t="shared" ref="AS23" si="30">AR23+1</f>
        <v>2054</v>
      </c>
      <c r="AT23" s="30">
        <f t="shared" ref="AT23" si="31">AS23+1</f>
        <v>2055</v>
      </c>
      <c r="AU23" s="30">
        <f t="shared" ref="AU23" si="32">AT23+1</f>
        <v>2056</v>
      </c>
      <c r="AV23" s="30">
        <f t="shared" ref="AV23" si="33">AU23+1</f>
        <v>2057</v>
      </c>
      <c r="AW23" s="30"/>
      <c r="AX23" s="28" t="s">
        <v>67</v>
      </c>
      <c r="AY23" s="31"/>
    </row>
    <row r="24" spans="1:51" ht="12.75" customHeight="1" thickTop="1">
      <c r="A24" s="32"/>
      <c r="B24" s="32"/>
      <c r="C24" s="32"/>
      <c r="D24" s="32"/>
      <c r="E24" s="32"/>
      <c r="F24" s="33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2"/>
      <c r="AY24" s="35"/>
    </row>
    <row r="25" spans="1:51" ht="13.9" customHeight="1">
      <c r="A25" s="22">
        <v>2015</v>
      </c>
      <c r="B25" s="36">
        <f>+'&lt;3&gt; Tax Basis'!$B$76</f>
        <v>0</v>
      </c>
      <c r="C25" s="36">
        <f>+B25*B18</f>
        <v>0</v>
      </c>
      <c r="D25" s="37">
        <f>+B25-C25</f>
        <v>0</v>
      </c>
      <c r="E25" s="38">
        <f t="shared" ref="E25:E26" si="34">SUM(F25:AV25)-(B25-C25)</f>
        <v>0</v>
      </c>
      <c r="F25" s="39">
        <f>+$D$25*G21</f>
        <v>0</v>
      </c>
      <c r="G25" s="39">
        <f t="shared" ref="G25:AE25" si="35">+$D$25*H21</f>
        <v>0</v>
      </c>
      <c r="H25" s="39">
        <f t="shared" si="35"/>
        <v>0</v>
      </c>
      <c r="I25" s="39">
        <f t="shared" si="35"/>
        <v>0</v>
      </c>
      <c r="J25" s="39">
        <f t="shared" si="35"/>
        <v>0</v>
      </c>
      <c r="K25" s="39">
        <f t="shared" si="35"/>
        <v>0</v>
      </c>
      <c r="L25" s="39">
        <f t="shared" si="35"/>
        <v>0</v>
      </c>
      <c r="M25" s="39">
        <f t="shared" si="35"/>
        <v>0</v>
      </c>
      <c r="N25" s="39">
        <f t="shared" si="35"/>
        <v>0</v>
      </c>
      <c r="O25" s="39">
        <f t="shared" si="35"/>
        <v>0</v>
      </c>
      <c r="P25" s="39">
        <f t="shared" si="35"/>
        <v>0</v>
      </c>
      <c r="Q25" s="39">
        <f t="shared" si="35"/>
        <v>0</v>
      </c>
      <c r="R25" s="39">
        <f t="shared" si="35"/>
        <v>0</v>
      </c>
      <c r="S25" s="39">
        <f t="shared" si="35"/>
        <v>0</v>
      </c>
      <c r="T25" s="39">
        <f t="shared" si="35"/>
        <v>0</v>
      </c>
      <c r="U25" s="39">
        <f t="shared" si="35"/>
        <v>0</v>
      </c>
      <c r="V25" s="39">
        <f t="shared" si="35"/>
        <v>0</v>
      </c>
      <c r="W25" s="39">
        <f t="shared" si="35"/>
        <v>0</v>
      </c>
      <c r="X25" s="39">
        <f t="shared" si="35"/>
        <v>0</v>
      </c>
      <c r="Y25" s="39">
        <f t="shared" si="35"/>
        <v>0</v>
      </c>
      <c r="Z25" s="39">
        <f t="shared" si="35"/>
        <v>0</v>
      </c>
      <c r="AA25" s="39">
        <f t="shared" si="35"/>
        <v>0</v>
      </c>
      <c r="AB25" s="39">
        <f t="shared" si="35"/>
        <v>0</v>
      </c>
      <c r="AC25" s="39">
        <f t="shared" si="35"/>
        <v>0</v>
      </c>
      <c r="AD25" s="39">
        <f t="shared" si="35"/>
        <v>0</v>
      </c>
      <c r="AE25" s="39">
        <f t="shared" si="35"/>
        <v>0</v>
      </c>
      <c r="AF25" s="39">
        <f>+$D$25*AW21</f>
        <v>0</v>
      </c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>
        <f t="shared" ref="AX25:AX30" si="36">+SUM(F25:AV25)</f>
        <v>0</v>
      </c>
    </row>
    <row r="26" spans="1:51" ht="13.9" customHeight="1">
      <c r="A26" s="22">
        <f>+A25+1</f>
        <v>2016</v>
      </c>
      <c r="B26" s="36">
        <f>+'&lt;3&gt; Tax Basis'!$C$76</f>
        <v>1134734.6299999999</v>
      </c>
      <c r="C26" s="36">
        <f t="shared" ref="C26:C28" si="37">+B26*B19</f>
        <v>567367.31499999994</v>
      </c>
      <c r="D26" s="37">
        <f>+B26-C26</f>
        <v>567367.31499999994</v>
      </c>
      <c r="E26" s="38">
        <f t="shared" si="34"/>
        <v>0</v>
      </c>
      <c r="F26" s="39"/>
      <c r="G26" s="39">
        <f>+$D$26*G$21</f>
        <v>189120.54710894998</v>
      </c>
      <c r="H26" s="39">
        <f t="shared" ref="H26:AF26" si="38">+$D$26*H$21</f>
        <v>252166.40315174998</v>
      </c>
      <c r="I26" s="39">
        <f t="shared" si="38"/>
        <v>84055.467717249994</v>
      </c>
      <c r="J26" s="39">
        <f t="shared" si="38"/>
        <v>42024.897022049998</v>
      </c>
      <c r="K26" s="39">
        <f t="shared" si="38"/>
        <v>0</v>
      </c>
      <c r="L26" s="39">
        <f t="shared" si="38"/>
        <v>0</v>
      </c>
      <c r="M26" s="39">
        <f t="shared" si="38"/>
        <v>0</v>
      </c>
      <c r="N26" s="39">
        <f t="shared" si="38"/>
        <v>0</v>
      </c>
      <c r="O26" s="39">
        <f t="shared" si="38"/>
        <v>0</v>
      </c>
      <c r="P26" s="39">
        <f t="shared" si="38"/>
        <v>0</v>
      </c>
      <c r="Q26" s="39">
        <f t="shared" si="38"/>
        <v>0</v>
      </c>
      <c r="R26" s="39">
        <f t="shared" si="38"/>
        <v>0</v>
      </c>
      <c r="S26" s="39">
        <f t="shared" si="38"/>
        <v>0</v>
      </c>
      <c r="T26" s="39">
        <f t="shared" si="38"/>
        <v>0</v>
      </c>
      <c r="U26" s="39">
        <f t="shared" si="38"/>
        <v>0</v>
      </c>
      <c r="V26" s="39">
        <f t="shared" si="38"/>
        <v>0</v>
      </c>
      <c r="W26" s="39">
        <f t="shared" si="38"/>
        <v>0</v>
      </c>
      <c r="X26" s="39">
        <f t="shared" si="38"/>
        <v>0</v>
      </c>
      <c r="Y26" s="39">
        <f t="shared" si="38"/>
        <v>0</v>
      </c>
      <c r="Z26" s="39">
        <f t="shared" si="38"/>
        <v>0</v>
      </c>
      <c r="AA26" s="39">
        <f t="shared" si="38"/>
        <v>0</v>
      </c>
      <c r="AB26" s="39">
        <f t="shared" si="38"/>
        <v>0</v>
      </c>
      <c r="AC26" s="39">
        <f t="shared" si="38"/>
        <v>0</v>
      </c>
      <c r="AD26" s="39">
        <f t="shared" si="38"/>
        <v>0</v>
      </c>
      <c r="AE26" s="39">
        <f t="shared" si="38"/>
        <v>0</v>
      </c>
      <c r="AF26" s="39">
        <f t="shared" si="38"/>
        <v>0</v>
      </c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8">
        <f t="shared" si="36"/>
        <v>567367.31499999994</v>
      </c>
    </row>
    <row r="27" spans="1:51" ht="13.9" customHeight="1">
      <c r="A27" s="22">
        <f t="shared" ref="A27:A30" si="39">+A26+1</f>
        <v>2017</v>
      </c>
      <c r="B27" s="36">
        <f>+'&lt;3&gt; Tax Basis'!$D$76</f>
        <v>0</v>
      </c>
      <c r="C27" s="36">
        <f t="shared" si="37"/>
        <v>0</v>
      </c>
      <c r="D27" s="37">
        <f t="shared" ref="D27:D30" si="40">+B27-C27</f>
        <v>0</v>
      </c>
      <c r="E27" s="38">
        <f>SUM(F27:AV27)-(B27-C27)</f>
        <v>0</v>
      </c>
      <c r="F27" s="39"/>
      <c r="G27" s="39"/>
      <c r="H27" s="39">
        <f>+$D$27*G$21</f>
        <v>0</v>
      </c>
      <c r="I27" s="39">
        <f t="shared" ref="I27:AF27" si="41">+$D$27*H$21</f>
        <v>0</v>
      </c>
      <c r="J27" s="39">
        <f t="shared" si="41"/>
        <v>0</v>
      </c>
      <c r="K27" s="39">
        <f t="shared" si="41"/>
        <v>0</v>
      </c>
      <c r="L27" s="39">
        <f t="shared" si="41"/>
        <v>0</v>
      </c>
      <c r="M27" s="39">
        <f t="shared" si="41"/>
        <v>0</v>
      </c>
      <c r="N27" s="39">
        <f t="shared" si="41"/>
        <v>0</v>
      </c>
      <c r="O27" s="39">
        <f t="shared" si="41"/>
        <v>0</v>
      </c>
      <c r="P27" s="39">
        <f t="shared" si="41"/>
        <v>0</v>
      </c>
      <c r="Q27" s="39">
        <f t="shared" si="41"/>
        <v>0</v>
      </c>
      <c r="R27" s="39">
        <f t="shared" si="41"/>
        <v>0</v>
      </c>
      <c r="S27" s="39">
        <f t="shared" si="41"/>
        <v>0</v>
      </c>
      <c r="T27" s="39">
        <f t="shared" si="41"/>
        <v>0</v>
      </c>
      <c r="U27" s="39">
        <f t="shared" si="41"/>
        <v>0</v>
      </c>
      <c r="V27" s="39">
        <f t="shared" si="41"/>
        <v>0</v>
      </c>
      <c r="W27" s="39">
        <f t="shared" si="41"/>
        <v>0</v>
      </c>
      <c r="X27" s="39">
        <f t="shared" si="41"/>
        <v>0</v>
      </c>
      <c r="Y27" s="39">
        <f t="shared" si="41"/>
        <v>0</v>
      </c>
      <c r="Z27" s="39">
        <f t="shared" si="41"/>
        <v>0</v>
      </c>
      <c r="AA27" s="39">
        <f t="shared" si="41"/>
        <v>0</v>
      </c>
      <c r="AB27" s="39">
        <f t="shared" si="41"/>
        <v>0</v>
      </c>
      <c r="AC27" s="39">
        <f t="shared" si="41"/>
        <v>0</v>
      </c>
      <c r="AD27" s="39">
        <f t="shared" si="41"/>
        <v>0</v>
      </c>
      <c r="AE27" s="39">
        <f t="shared" si="41"/>
        <v>0</v>
      </c>
      <c r="AF27" s="39">
        <f t="shared" si="41"/>
        <v>0</v>
      </c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8">
        <f t="shared" si="36"/>
        <v>0</v>
      </c>
    </row>
    <row r="28" spans="1:51" ht="13.9" customHeight="1">
      <c r="A28" s="22">
        <f t="shared" si="39"/>
        <v>2018</v>
      </c>
      <c r="B28" s="36">
        <f>+'&lt;3&gt; Tax Basis'!$E$76</f>
        <v>0</v>
      </c>
      <c r="C28" s="36">
        <f t="shared" si="37"/>
        <v>0</v>
      </c>
      <c r="D28" s="37">
        <f t="shared" si="40"/>
        <v>0</v>
      </c>
      <c r="E28" s="38">
        <f t="shared" ref="E28:E29" si="42">SUM(F28:AV28)-(B28-C28)</f>
        <v>0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8">
        <f t="shared" si="36"/>
        <v>0</v>
      </c>
    </row>
    <row r="29" spans="1:51" ht="13.9" customHeight="1">
      <c r="A29" s="22">
        <f t="shared" si="39"/>
        <v>2019</v>
      </c>
      <c r="B29" s="36"/>
      <c r="C29" s="36"/>
      <c r="D29" s="37">
        <f t="shared" si="40"/>
        <v>0</v>
      </c>
      <c r="E29" s="38">
        <f t="shared" si="42"/>
        <v>0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8">
        <f t="shared" si="36"/>
        <v>0</v>
      </c>
    </row>
    <row r="30" spans="1:51" ht="13.9" customHeight="1">
      <c r="A30" s="22">
        <f t="shared" si="39"/>
        <v>2020</v>
      </c>
      <c r="B30" s="36">
        <v>0</v>
      </c>
      <c r="C30" s="36"/>
      <c r="D30" s="37">
        <f t="shared" si="40"/>
        <v>0</v>
      </c>
      <c r="E30" s="38">
        <f t="shared" ref="E30" si="43">SUM(F30:AF30)-(B30-C30)</f>
        <v>0</v>
      </c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8">
        <f t="shared" si="36"/>
        <v>0</v>
      </c>
    </row>
    <row r="31" spans="1:51" ht="13.9" customHeight="1" thickBot="1">
      <c r="A31" s="40" t="s">
        <v>67</v>
      </c>
      <c r="B31" s="41">
        <f t="shared" ref="B31:AV31" si="44">SUM(B25:B30)</f>
        <v>1134734.6299999999</v>
      </c>
      <c r="C31" s="41">
        <f t="shared" si="44"/>
        <v>567367.31499999994</v>
      </c>
      <c r="D31" s="41">
        <f t="shared" si="44"/>
        <v>567367.31499999994</v>
      </c>
      <c r="E31" s="41">
        <f t="shared" si="44"/>
        <v>0</v>
      </c>
      <c r="F31" s="41">
        <f t="shared" si="44"/>
        <v>0</v>
      </c>
      <c r="G31" s="41">
        <f t="shared" si="44"/>
        <v>189120.54710894998</v>
      </c>
      <c r="H31" s="41">
        <f t="shared" si="44"/>
        <v>252166.40315174998</v>
      </c>
      <c r="I31" s="41">
        <f t="shared" si="44"/>
        <v>84055.467717249994</v>
      </c>
      <c r="J31" s="41">
        <f t="shared" si="44"/>
        <v>42024.897022049998</v>
      </c>
      <c r="K31" s="41">
        <f t="shared" si="44"/>
        <v>0</v>
      </c>
      <c r="L31" s="41">
        <f t="shared" si="44"/>
        <v>0</v>
      </c>
      <c r="M31" s="41">
        <f t="shared" si="44"/>
        <v>0</v>
      </c>
      <c r="N31" s="41">
        <f t="shared" si="44"/>
        <v>0</v>
      </c>
      <c r="O31" s="41">
        <f t="shared" si="44"/>
        <v>0</v>
      </c>
      <c r="P31" s="41">
        <f t="shared" si="44"/>
        <v>0</v>
      </c>
      <c r="Q31" s="41">
        <f t="shared" si="44"/>
        <v>0</v>
      </c>
      <c r="R31" s="41">
        <f t="shared" si="44"/>
        <v>0</v>
      </c>
      <c r="S31" s="41">
        <f t="shared" si="44"/>
        <v>0</v>
      </c>
      <c r="T31" s="41">
        <f t="shared" si="44"/>
        <v>0</v>
      </c>
      <c r="U31" s="41">
        <f t="shared" si="44"/>
        <v>0</v>
      </c>
      <c r="V31" s="41">
        <f t="shared" si="44"/>
        <v>0</v>
      </c>
      <c r="W31" s="41">
        <f t="shared" si="44"/>
        <v>0</v>
      </c>
      <c r="X31" s="41">
        <f t="shared" si="44"/>
        <v>0</v>
      </c>
      <c r="Y31" s="41">
        <f t="shared" si="44"/>
        <v>0</v>
      </c>
      <c r="Z31" s="41">
        <f t="shared" si="44"/>
        <v>0</v>
      </c>
      <c r="AA31" s="41">
        <f t="shared" si="44"/>
        <v>0</v>
      </c>
      <c r="AB31" s="41">
        <f t="shared" si="44"/>
        <v>0</v>
      </c>
      <c r="AC31" s="41">
        <f t="shared" si="44"/>
        <v>0</v>
      </c>
      <c r="AD31" s="41">
        <f t="shared" si="44"/>
        <v>0</v>
      </c>
      <c r="AE31" s="41">
        <f t="shared" si="44"/>
        <v>0</v>
      </c>
      <c r="AF31" s="41">
        <f t="shared" si="44"/>
        <v>0</v>
      </c>
      <c r="AG31" s="41">
        <f t="shared" si="44"/>
        <v>0</v>
      </c>
      <c r="AH31" s="41">
        <f t="shared" si="44"/>
        <v>0</v>
      </c>
      <c r="AI31" s="41">
        <f t="shared" si="44"/>
        <v>0</v>
      </c>
      <c r="AJ31" s="41">
        <f t="shared" si="44"/>
        <v>0</v>
      </c>
      <c r="AK31" s="41">
        <f t="shared" si="44"/>
        <v>0</v>
      </c>
      <c r="AL31" s="41">
        <f t="shared" si="44"/>
        <v>0</v>
      </c>
      <c r="AM31" s="41">
        <f t="shared" si="44"/>
        <v>0</v>
      </c>
      <c r="AN31" s="41">
        <f t="shared" si="44"/>
        <v>0</v>
      </c>
      <c r="AO31" s="41">
        <f t="shared" si="44"/>
        <v>0</v>
      </c>
      <c r="AP31" s="41">
        <f t="shared" si="44"/>
        <v>0</v>
      </c>
      <c r="AQ31" s="41">
        <f t="shared" si="44"/>
        <v>0</v>
      </c>
      <c r="AR31" s="41">
        <f t="shared" si="44"/>
        <v>0</v>
      </c>
      <c r="AS31" s="41">
        <f t="shared" si="44"/>
        <v>0</v>
      </c>
      <c r="AT31" s="41">
        <f t="shared" si="44"/>
        <v>0</v>
      </c>
      <c r="AU31" s="41">
        <f t="shared" si="44"/>
        <v>0</v>
      </c>
      <c r="AV31" s="41">
        <f t="shared" si="44"/>
        <v>0</v>
      </c>
      <c r="AW31" s="39"/>
      <c r="AX31" s="41">
        <f>SUM(AX25:AX30)</f>
        <v>567367.31499999994</v>
      </c>
    </row>
    <row r="32" spans="1:51" ht="13.9" customHeight="1" thickTop="1">
      <c r="A32" s="37"/>
      <c r="B32" s="42">
        <f>+B31-'&lt;3&gt; Tax Basis'!K62</f>
        <v>0</v>
      </c>
      <c r="C32" s="48">
        <f>+B31/2-C31</f>
        <v>0</v>
      </c>
      <c r="D32" s="42"/>
      <c r="E32" s="43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39"/>
      <c r="AX32" s="45">
        <f>+AX31-D31</f>
        <v>0</v>
      </c>
    </row>
    <row r="33" spans="1:50" ht="13.5" thickBot="1"/>
    <row r="34" spans="1:50" ht="14.25" thickTop="1" thickBot="1">
      <c r="A34" s="27" t="s">
        <v>120</v>
      </c>
      <c r="B34" s="28" t="s">
        <v>63</v>
      </c>
      <c r="C34" s="28" t="s">
        <v>64</v>
      </c>
      <c r="D34" s="28" t="s">
        <v>65</v>
      </c>
      <c r="E34" s="28" t="s">
        <v>66</v>
      </c>
      <c r="F34" s="29">
        <f>+F23</f>
        <v>2015</v>
      </c>
      <c r="G34" s="30">
        <f t="shared" ref="G34:AF34" si="45">F34+1</f>
        <v>2016</v>
      </c>
      <c r="H34" s="30">
        <f t="shared" si="45"/>
        <v>2017</v>
      </c>
      <c r="I34" s="30">
        <f t="shared" si="45"/>
        <v>2018</v>
      </c>
      <c r="J34" s="30">
        <f t="shared" si="45"/>
        <v>2019</v>
      </c>
      <c r="K34" s="30">
        <f t="shared" si="45"/>
        <v>2020</v>
      </c>
      <c r="L34" s="30">
        <f t="shared" si="45"/>
        <v>2021</v>
      </c>
      <c r="M34" s="30">
        <f t="shared" si="45"/>
        <v>2022</v>
      </c>
      <c r="N34" s="30">
        <f t="shared" si="45"/>
        <v>2023</v>
      </c>
      <c r="O34" s="30">
        <f t="shared" si="45"/>
        <v>2024</v>
      </c>
      <c r="P34" s="30">
        <f t="shared" si="45"/>
        <v>2025</v>
      </c>
      <c r="Q34" s="30">
        <f t="shared" si="45"/>
        <v>2026</v>
      </c>
      <c r="R34" s="30">
        <f t="shared" si="45"/>
        <v>2027</v>
      </c>
      <c r="S34" s="30">
        <f t="shared" si="45"/>
        <v>2028</v>
      </c>
      <c r="T34" s="30">
        <f t="shared" si="45"/>
        <v>2029</v>
      </c>
      <c r="U34" s="30">
        <f t="shared" si="45"/>
        <v>2030</v>
      </c>
      <c r="V34" s="30">
        <f t="shared" si="45"/>
        <v>2031</v>
      </c>
      <c r="W34" s="30">
        <f t="shared" si="45"/>
        <v>2032</v>
      </c>
      <c r="X34" s="30">
        <f t="shared" si="45"/>
        <v>2033</v>
      </c>
      <c r="Y34" s="30">
        <f t="shared" si="45"/>
        <v>2034</v>
      </c>
      <c r="Z34" s="30">
        <f t="shared" si="45"/>
        <v>2035</v>
      </c>
      <c r="AA34" s="30">
        <f t="shared" si="45"/>
        <v>2036</v>
      </c>
      <c r="AB34" s="30">
        <f t="shared" si="45"/>
        <v>2037</v>
      </c>
      <c r="AC34" s="30">
        <f t="shared" si="45"/>
        <v>2038</v>
      </c>
      <c r="AD34" s="30">
        <f t="shared" si="45"/>
        <v>2039</v>
      </c>
      <c r="AE34" s="30">
        <f t="shared" si="45"/>
        <v>2040</v>
      </c>
      <c r="AF34" s="30">
        <f t="shared" si="45"/>
        <v>2041</v>
      </c>
      <c r="AG34" s="30">
        <f t="shared" ref="AG34" si="46">AF34+1</f>
        <v>2042</v>
      </c>
      <c r="AH34" s="30">
        <f t="shared" ref="AH34" si="47">AG34+1</f>
        <v>2043</v>
      </c>
      <c r="AI34" s="30">
        <f t="shared" ref="AI34" si="48">AH34+1</f>
        <v>2044</v>
      </c>
      <c r="AJ34" s="30">
        <f t="shared" ref="AJ34" si="49">AI34+1</f>
        <v>2045</v>
      </c>
      <c r="AK34" s="30">
        <f t="shared" ref="AK34" si="50">AJ34+1</f>
        <v>2046</v>
      </c>
      <c r="AL34" s="30">
        <f t="shared" ref="AL34" si="51">AK34+1</f>
        <v>2047</v>
      </c>
      <c r="AM34" s="30">
        <f t="shared" ref="AM34" si="52">AL34+1</f>
        <v>2048</v>
      </c>
      <c r="AN34" s="30">
        <f t="shared" ref="AN34" si="53">AM34+1</f>
        <v>2049</v>
      </c>
      <c r="AO34" s="30">
        <f t="shared" ref="AO34" si="54">AN34+1</f>
        <v>2050</v>
      </c>
      <c r="AP34" s="30">
        <f t="shared" ref="AP34" si="55">AO34+1</f>
        <v>2051</v>
      </c>
      <c r="AQ34" s="30">
        <f t="shared" ref="AQ34" si="56">AP34+1</f>
        <v>2052</v>
      </c>
      <c r="AR34" s="30">
        <f t="shared" ref="AR34" si="57">AQ34+1</f>
        <v>2053</v>
      </c>
      <c r="AS34" s="30">
        <f t="shared" ref="AS34" si="58">AR34+1</f>
        <v>2054</v>
      </c>
      <c r="AT34" s="30">
        <f t="shared" ref="AT34" si="59">AS34+1</f>
        <v>2055</v>
      </c>
      <c r="AU34" s="30">
        <f t="shared" ref="AU34" si="60">AT34+1</f>
        <v>2056</v>
      </c>
      <c r="AV34" s="30">
        <f t="shared" ref="AV34" si="61">AU34+1</f>
        <v>2057</v>
      </c>
      <c r="AW34" s="30"/>
      <c r="AX34" s="28" t="s">
        <v>67</v>
      </c>
    </row>
    <row r="35" spans="1:50" ht="13.5" thickTop="1">
      <c r="A35" s="32"/>
      <c r="B35" s="32"/>
      <c r="C35" s="32"/>
      <c r="D35" s="32"/>
      <c r="E35" s="32"/>
      <c r="F35" s="33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2"/>
    </row>
    <row r="36" spans="1:50">
      <c r="A36" s="22">
        <f>+A25</f>
        <v>2015</v>
      </c>
      <c r="B36" s="36">
        <v>0</v>
      </c>
      <c r="C36" s="36"/>
      <c r="D36" s="37">
        <f>+B36-C36</f>
        <v>0</v>
      </c>
      <c r="E36" s="38">
        <f t="shared" ref="E36:E37" si="62">SUM(F36:AV36)-(B36-C36)</f>
        <v>0</v>
      </c>
      <c r="F36" s="39">
        <f>+$D$36*G$16</f>
        <v>0</v>
      </c>
      <c r="G36" s="39">
        <f t="shared" ref="G36:AE36" si="63">+$D$36*H$16</f>
        <v>0</v>
      </c>
      <c r="H36" s="39">
        <f t="shared" si="63"/>
        <v>0</v>
      </c>
      <c r="I36" s="39">
        <f t="shared" si="63"/>
        <v>0</v>
      </c>
      <c r="J36" s="39">
        <f t="shared" si="63"/>
        <v>0</v>
      </c>
      <c r="K36" s="39">
        <f t="shared" si="63"/>
        <v>0</v>
      </c>
      <c r="L36" s="39">
        <f t="shared" si="63"/>
        <v>0</v>
      </c>
      <c r="M36" s="39">
        <f t="shared" si="63"/>
        <v>0</v>
      </c>
      <c r="N36" s="39">
        <f t="shared" si="63"/>
        <v>0</v>
      </c>
      <c r="O36" s="39">
        <f t="shared" si="63"/>
        <v>0</v>
      </c>
      <c r="P36" s="39">
        <f t="shared" si="63"/>
        <v>0</v>
      </c>
      <c r="Q36" s="39">
        <f t="shared" si="63"/>
        <v>0</v>
      </c>
      <c r="R36" s="39">
        <f t="shared" si="63"/>
        <v>0</v>
      </c>
      <c r="S36" s="39">
        <f t="shared" si="63"/>
        <v>0</v>
      </c>
      <c r="T36" s="39">
        <f t="shared" si="63"/>
        <v>0</v>
      </c>
      <c r="U36" s="39">
        <f t="shared" si="63"/>
        <v>0</v>
      </c>
      <c r="V36" s="39">
        <f t="shared" si="63"/>
        <v>0</v>
      </c>
      <c r="W36" s="39">
        <f t="shared" si="63"/>
        <v>0</v>
      </c>
      <c r="X36" s="39">
        <f t="shared" si="63"/>
        <v>0</v>
      </c>
      <c r="Y36" s="39">
        <f t="shared" si="63"/>
        <v>0</v>
      </c>
      <c r="Z36" s="39">
        <f t="shared" si="63"/>
        <v>0</v>
      </c>
      <c r="AA36" s="39">
        <f t="shared" si="63"/>
        <v>0</v>
      </c>
      <c r="AB36" s="39">
        <f t="shared" si="63"/>
        <v>0</v>
      </c>
      <c r="AC36" s="39">
        <f t="shared" si="63"/>
        <v>0</v>
      </c>
      <c r="AD36" s="39">
        <f t="shared" si="63"/>
        <v>0</v>
      </c>
      <c r="AE36" s="39">
        <f t="shared" si="63"/>
        <v>0</v>
      </c>
      <c r="AF36" s="39">
        <f>+$D$36*AW$16</f>
        <v>0</v>
      </c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8">
        <f t="shared" ref="AX36:AX37" si="64">+SUM(F36:AV36)</f>
        <v>0</v>
      </c>
    </row>
    <row r="37" spans="1:50">
      <c r="A37" s="22">
        <f>+A36+1</f>
        <v>2016</v>
      </c>
      <c r="B37" s="36">
        <v>0</v>
      </c>
      <c r="C37" s="36"/>
      <c r="D37" s="37">
        <f>+B37-C37</f>
        <v>0</v>
      </c>
      <c r="E37" s="38">
        <f t="shared" si="62"/>
        <v>0</v>
      </c>
      <c r="F37" s="39"/>
      <c r="G37" s="39">
        <f>+$D$37*G$16</f>
        <v>0</v>
      </c>
      <c r="H37" s="39">
        <f t="shared" ref="H37:AF37" si="65">+$D$37*H$16</f>
        <v>0</v>
      </c>
      <c r="I37" s="39">
        <f t="shared" si="65"/>
        <v>0</v>
      </c>
      <c r="J37" s="39">
        <f t="shared" si="65"/>
        <v>0</v>
      </c>
      <c r="K37" s="39">
        <f t="shared" si="65"/>
        <v>0</v>
      </c>
      <c r="L37" s="39">
        <f t="shared" si="65"/>
        <v>0</v>
      </c>
      <c r="M37" s="39">
        <f t="shared" si="65"/>
        <v>0</v>
      </c>
      <c r="N37" s="39">
        <f t="shared" si="65"/>
        <v>0</v>
      </c>
      <c r="O37" s="39">
        <f t="shared" si="65"/>
        <v>0</v>
      </c>
      <c r="P37" s="39">
        <f t="shared" si="65"/>
        <v>0</v>
      </c>
      <c r="Q37" s="39">
        <f t="shared" si="65"/>
        <v>0</v>
      </c>
      <c r="R37" s="39">
        <f t="shared" si="65"/>
        <v>0</v>
      </c>
      <c r="S37" s="39">
        <f t="shared" si="65"/>
        <v>0</v>
      </c>
      <c r="T37" s="39">
        <f t="shared" si="65"/>
        <v>0</v>
      </c>
      <c r="U37" s="39">
        <f t="shared" si="65"/>
        <v>0</v>
      </c>
      <c r="V37" s="39">
        <f t="shared" si="65"/>
        <v>0</v>
      </c>
      <c r="W37" s="39">
        <f t="shared" si="65"/>
        <v>0</v>
      </c>
      <c r="X37" s="39">
        <f t="shared" si="65"/>
        <v>0</v>
      </c>
      <c r="Y37" s="39">
        <f t="shared" si="65"/>
        <v>0</v>
      </c>
      <c r="Z37" s="39">
        <f t="shared" si="65"/>
        <v>0</v>
      </c>
      <c r="AA37" s="39">
        <f t="shared" si="65"/>
        <v>0</v>
      </c>
      <c r="AB37" s="39">
        <f t="shared" si="65"/>
        <v>0</v>
      </c>
      <c r="AC37" s="39">
        <f t="shared" si="65"/>
        <v>0</v>
      </c>
      <c r="AD37" s="39">
        <f t="shared" si="65"/>
        <v>0</v>
      </c>
      <c r="AE37" s="39">
        <f t="shared" si="65"/>
        <v>0</v>
      </c>
      <c r="AF37" s="39">
        <f t="shared" si="65"/>
        <v>0</v>
      </c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>
        <f t="shared" si="64"/>
        <v>0</v>
      </c>
    </row>
    <row r="38" spans="1:50">
      <c r="A38" s="22">
        <f t="shared" ref="A38:A41" si="66">+A37+1</f>
        <v>2017</v>
      </c>
      <c r="B38" s="36">
        <v>0</v>
      </c>
      <c r="C38" s="36"/>
      <c r="D38" s="37">
        <f t="shared" ref="D38:D41" si="67">+B38-C38</f>
        <v>0</v>
      </c>
      <c r="E38" s="38">
        <f>SUM(F38:AV38)-(B38-C38)</f>
        <v>0</v>
      </c>
      <c r="F38" s="39"/>
      <c r="G38" s="39"/>
      <c r="H38" s="39">
        <f>+$D$38*G$16</f>
        <v>0</v>
      </c>
      <c r="I38" s="39">
        <f t="shared" ref="I38:AV38" si="68">+$D$38*H$16</f>
        <v>0</v>
      </c>
      <c r="J38" s="39">
        <f t="shared" si="68"/>
        <v>0</v>
      </c>
      <c r="K38" s="39">
        <f t="shared" si="68"/>
        <v>0</v>
      </c>
      <c r="L38" s="39">
        <f t="shared" si="68"/>
        <v>0</v>
      </c>
      <c r="M38" s="39">
        <f t="shared" si="68"/>
        <v>0</v>
      </c>
      <c r="N38" s="39">
        <f t="shared" si="68"/>
        <v>0</v>
      </c>
      <c r="O38" s="39">
        <f t="shared" si="68"/>
        <v>0</v>
      </c>
      <c r="P38" s="39">
        <f t="shared" si="68"/>
        <v>0</v>
      </c>
      <c r="Q38" s="39">
        <f t="shared" si="68"/>
        <v>0</v>
      </c>
      <c r="R38" s="39">
        <f t="shared" si="68"/>
        <v>0</v>
      </c>
      <c r="S38" s="39">
        <f t="shared" si="68"/>
        <v>0</v>
      </c>
      <c r="T38" s="39">
        <f t="shared" si="68"/>
        <v>0</v>
      </c>
      <c r="U38" s="39">
        <f t="shared" si="68"/>
        <v>0</v>
      </c>
      <c r="V38" s="39">
        <f t="shared" si="68"/>
        <v>0</v>
      </c>
      <c r="W38" s="39">
        <f t="shared" si="68"/>
        <v>0</v>
      </c>
      <c r="X38" s="39">
        <f t="shared" si="68"/>
        <v>0</v>
      </c>
      <c r="Y38" s="39">
        <f t="shared" si="68"/>
        <v>0</v>
      </c>
      <c r="Z38" s="39">
        <f t="shared" si="68"/>
        <v>0</v>
      </c>
      <c r="AA38" s="39">
        <f t="shared" si="68"/>
        <v>0</v>
      </c>
      <c r="AB38" s="39">
        <f t="shared" si="68"/>
        <v>0</v>
      </c>
      <c r="AC38" s="39">
        <f t="shared" si="68"/>
        <v>0</v>
      </c>
      <c r="AD38" s="39">
        <f t="shared" si="68"/>
        <v>0</v>
      </c>
      <c r="AE38" s="39">
        <f t="shared" si="68"/>
        <v>0</v>
      </c>
      <c r="AF38" s="39">
        <f t="shared" si="68"/>
        <v>0</v>
      </c>
      <c r="AG38" s="39">
        <f t="shared" si="68"/>
        <v>0</v>
      </c>
      <c r="AH38" s="39">
        <f t="shared" si="68"/>
        <v>0</v>
      </c>
      <c r="AI38" s="39">
        <f t="shared" si="68"/>
        <v>0</v>
      </c>
      <c r="AJ38" s="39">
        <f t="shared" si="68"/>
        <v>0</v>
      </c>
      <c r="AK38" s="39">
        <f t="shared" si="68"/>
        <v>0</v>
      </c>
      <c r="AL38" s="39">
        <f t="shared" si="68"/>
        <v>0</v>
      </c>
      <c r="AM38" s="39">
        <f t="shared" si="68"/>
        <v>0</v>
      </c>
      <c r="AN38" s="39">
        <f t="shared" si="68"/>
        <v>0</v>
      </c>
      <c r="AO38" s="39">
        <f t="shared" si="68"/>
        <v>0</v>
      </c>
      <c r="AP38" s="39">
        <f t="shared" si="68"/>
        <v>0</v>
      </c>
      <c r="AQ38" s="39">
        <f t="shared" si="68"/>
        <v>0</v>
      </c>
      <c r="AR38" s="39">
        <f t="shared" si="68"/>
        <v>0</v>
      </c>
      <c r="AS38" s="39">
        <f t="shared" si="68"/>
        <v>0</v>
      </c>
      <c r="AT38" s="39">
        <f t="shared" si="68"/>
        <v>0</v>
      </c>
      <c r="AU38" s="39">
        <f t="shared" si="68"/>
        <v>0</v>
      </c>
      <c r="AV38" s="39">
        <f t="shared" si="68"/>
        <v>0</v>
      </c>
      <c r="AW38" s="39"/>
      <c r="AX38" s="38">
        <f>+SUM(F38:AV38)</f>
        <v>0</v>
      </c>
    </row>
    <row r="39" spans="1:50">
      <c r="A39" s="22">
        <f t="shared" si="66"/>
        <v>2018</v>
      </c>
      <c r="B39" s="36"/>
      <c r="C39" s="36"/>
      <c r="D39" s="37">
        <f t="shared" si="67"/>
        <v>0</v>
      </c>
      <c r="E39" s="38">
        <f t="shared" ref="E39:E40" si="69">SUM(F39:AV39)-(B39-C39)</f>
        <v>0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8">
        <f t="shared" ref="AX39:AX41" si="70">+SUM(F39:AV39)</f>
        <v>0</v>
      </c>
    </row>
    <row r="40" spans="1:50">
      <c r="A40" s="22">
        <f t="shared" si="66"/>
        <v>2019</v>
      </c>
      <c r="B40" s="36"/>
      <c r="C40" s="36"/>
      <c r="D40" s="37">
        <f t="shared" si="67"/>
        <v>0</v>
      </c>
      <c r="E40" s="38">
        <f t="shared" si="69"/>
        <v>0</v>
      </c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8">
        <f t="shared" si="70"/>
        <v>0</v>
      </c>
    </row>
    <row r="41" spans="1:50">
      <c r="A41" s="22">
        <f t="shared" si="66"/>
        <v>2020</v>
      </c>
      <c r="B41" s="36"/>
      <c r="C41" s="36"/>
      <c r="D41" s="37">
        <f t="shared" si="67"/>
        <v>0</v>
      </c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8">
        <f t="shared" si="70"/>
        <v>0</v>
      </c>
    </row>
    <row r="42" spans="1:50" ht="13.5" thickBot="1">
      <c r="A42" s="40" t="s">
        <v>67</v>
      </c>
      <c r="B42" s="41">
        <f t="shared" ref="B42:AF42" si="71">SUM(B36:B41)</f>
        <v>0</v>
      </c>
      <c r="C42" s="41">
        <f t="shared" si="71"/>
        <v>0</v>
      </c>
      <c r="D42" s="41">
        <f t="shared" si="71"/>
        <v>0</v>
      </c>
      <c r="E42" s="41">
        <f t="shared" si="71"/>
        <v>0</v>
      </c>
      <c r="F42" s="41">
        <f t="shared" si="71"/>
        <v>0</v>
      </c>
      <c r="G42" s="41">
        <f t="shared" si="71"/>
        <v>0</v>
      </c>
      <c r="H42" s="41">
        <f t="shared" si="71"/>
        <v>0</v>
      </c>
      <c r="I42" s="41">
        <f t="shared" si="71"/>
        <v>0</v>
      </c>
      <c r="J42" s="41">
        <f t="shared" si="71"/>
        <v>0</v>
      </c>
      <c r="K42" s="41">
        <f t="shared" si="71"/>
        <v>0</v>
      </c>
      <c r="L42" s="41">
        <f t="shared" si="71"/>
        <v>0</v>
      </c>
      <c r="M42" s="41">
        <f t="shared" si="71"/>
        <v>0</v>
      </c>
      <c r="N42" s="41">
        <f t="shared" si="71"/>
        <v>0</v>
      </c>
      <c r="O42" s="41">
        <f t="shared" si="71"/>
        <v>0</v>
      </c>
      <c r="P42" s="41">
        <f t="shared" si="71"/>
        <v>0</v>
      </c>
      <c r="Q42" s="41">
        <f t="shared" si="71"/>
        <v>0</v>
      </c>
      <c r="R42" s="41">
        <f t="shared" si="71"/>
        <v>0</v>
      </c>
      <c r="S42" s="41">
        <f t="shared" si="71"/>
        <v>0</v>
      </c>
      <c r="T42" s="41">
        <f t="shared" si="71"/>
        <v>0</v>
      </c>
      <c r="U42" s="41">
        <f t="shared" si="71"/>
        <v>0</v>
      </c>
      <c r="V42" s="41">
        <f t="shared" si="71"/>
        <v>0</v>
      </c>
      <c r="W42" s="41">
        <f t="shared" si="71"/>
        <v>0</v>
      </c>
      <c r="X42" s="41">
        <f t="shared" si="71"/>
        <v>0</v>
      </c>
      <c r="Y42" s="41">
        <f t="shared" si="71"/>
        <v>0</v>
      </c>
      <c r="Z42" s="41">
        <f t="shared" si="71"/>
        <v>0</v>
      </c>
      <c r="AA42" s="41">
        <f t="shared" si="71"/>
        <v>0</v>
      </c>
      <c r="AB42" s="41">
        <f t="shared" si="71"/>
        <v>0</v>
      </c>
      <c r="AC42" s="41">
        <f t="shared" si="71"/>
        <v>0</v>
      </c>
      <c r="AD42" s="41">
        <f t="shared" si="71"/>
        <v>0</v>
      </c>
      <c r="AE42" s="41">
        <f t="shared" si="71"/>
        <v>0</v>
      </c>
      <c r="AF42" s="41">
        <f t="shared" si="71"/>
        <v>0</v>
      </c>
      <c r="AG42" s="41">
        <f t="shared" ref="AG42:AV42" si="72">SUM(AG36:AG41)</f>
        <v>0</v>
      </c>
      <c r="AH42" s="41">
        <f t="shared" si="72"/>
        <v>0</v>
      </c>
      <c r="AI42" s="41">
        <f t="shared" si="72"/>
        <v>0</v>
      </c>
      <c r="AJ42" s="41">
        <f t="shared" si="72"/>
        <v>0</v>
      </c>
      <c r="AK42" s="41">
        <f t="shared" si="72"/>
        <v>0</v>
      </c>
      <c r="AL42" s="41">
        <f t="shared" si="72"/>
        <v>0</v>
      </c>
      <c r="AM42" s="41">
        <f t="shared" si="72"/>
        <v>0</v>
      </c>
      <c r="AN42" s="41">
        <f t="shared" si="72"/>
        <v>0</v>
      </c>
      <c r="AO42" s="41">
        <f t="shared" si="72"/>
        <v>0</v>
      </c>
      <c r="AP42" s="41">
        <f t="shared" si="72"/>
        <v>0</v>
      </c>
      <c r="AQ42" s="41">
        <f t="shared" si="72"/>
        <v>0</v>
      </c>
      <c r="AR42" s="41">
        <f t="shared" si="72"/>
        <v>0</v>
      </c>
      <c r="AS42" s="41">
        <f t="shared" si="72"/>
        <v>0</v>
      </c>
      <c r="AT42" s="41">
        <f t="shared" si="72"/>
        <v>0</v>
      </c>
      <c r="AU42" s="41">
        <f t="shared" si="72"/>
        <v>0</v>
      </c>
      <c r="AV42" s="41">
        <f t="shared" si="72"/>
        <v>0</v>
      </c>
      <c r="AW42" s="39"/>
      <c r="AX42" s="41">
        <f>SUM(AX36:AX41)</f>
        <v>0</v>
      </c>
    </row>
    <row r="43" spans="1:50" ht="13.5" thickTop="1">
      <c r="B43" s="48">
        <v>0</v>
      </c>
      <c r="AX43" s="48">
        <f>+AX42-D42</f>
        <v>0</v>
      </c>
    </row>
    <row r="44" spans="1:50" ht="13.5" thickBot="1"/>
    <row r="45" spans="1:50" ht="14.25" thickTop="1" thickBot="1">
      <c r="A45" s="27" t="s">
        <v>69</v>
      </c>
      <c r="B45" s="28" t="s">
        <v>63</v>
      </c>
      <c r="C45" s="28" t="s">
        <v>64</v>
      </c>
      <c r="D45" s="28" t="s">
        <v>65</v>
      </c>
      <c r="E45" s="28" t="s">
        <v>66</v>
      </c>
      <c r="F45" s="29">
        <f>+F34</f>
        <v>2015</v>
      </c>
      <c r="G45" s="30">
        <f t="shared" ref="G45:AF45" si="73">F45+1</f>
        <v>2016</v>
      </c>
      <c r="H45" s="30">
        <f t="shared" si="73"/>
        <v>2017</v>
      </c>
      <c r="I45" s="30">
        <f t="shared" si="73"/>
        <v>2018</v>
      </c>
      <c r="J45" s="30">
        <f t="shared" si="73"/>
        <v>2019</v>
      </c>
      <c r="K45" s="30">
        <f t="shared" si="73"/>
        <v>2020</v>
      </c>
      <c r="L45" s="30">
        <f t="shared" si="73"/>
        <v>2021</v>
      </c>
      <c r="M45" s="30">
        <f t="shared" si="73"/>
        <v>2022</v>
      </c>
      <c r="N45" s="30">
        <f t="shared" si="73"/>
        <v>2023</v>
      </c>
      <c r="O45" s="30">
        <f t="shared" si="73"/>
        <v>2024</v>
      </c>
      <c r="P45" s="30">
        <f t="shared" si="73"/>
        <v>2025</v>
      </c>
      <c r="Q45" s="30">
        <f t="shared" si="73"/>
        <v>2026</v>
      </c>
      <c r="R45" s="30">
        <f t="shared" si="73"/>
        <v>2027</v>
      </c>
      <c r="S45" s="30">
        <f t="shared" si="73"/>
        <v>2028</v>
      </c>
      <c r="T45" s="30">
        <f t="shared" si="73"/>
        <v>2029</v>
      </c>
      <c r="U45" s="30">
        <f t="shared" si="73"/>
        <v>2030</v>
      </c>
      <c r="V45" s="30">
        <f t="shared" si="73"/>
        <v>2031</v>
      </c>
      <c r="W45" s="30">
        <f t="shared" si="73"/>
        <v>2032</v>
      </c>
      <c r="X45" s="30">
        <f t="shared" si="73"/>
        <v>2033</v>
      </c>
      <c r="Y45" s="30">
        <f t="shared" si="73"/>
        <v>2034</v>
      </c>
      <c r="Z45" s="30">
        <f t="shared" si="73"/>
        <v>2035</v>
      </c>
      <c r="AA45" s="30">
        <f t="shared" si="73"/>
        <v>2036</v>
      </c>
      <c r="AB45" s="30">
        <f t="shared" si="73"/>
        <v>2037</v>
      </c>
      <c r="AC45" s="30">
        <f t="shared" si="73"/>
        <v>2038</v>
      </c>
      <c r="AD45" s="30">
        <f t="shared" si="73"/>
        <v>2039</v>
      </c>
      <c r="AE45" s="30">
        <f t="shared" si="73"/>
        <v>2040</v>
      </c>
      <c r="AF45" s="30">
        <f t="shared" si="73"/>
        <v>2041</v>
      </c>
      <c r="AG45" s="30">
        <f t="shared" ref="AG45" si="74">AF45+1</f>
        <v>2042</v>
      </c>
      <c r="AH45" s="30">
        <f t="shared" ref="AH45" si="75">AG45+1</f>
        <v>2043</v>
      </c>
      <c r="AI45" s="30">
        <f t="shared" ref="AI45" si="76">AH45+1</f>
        <v>2044</v>
      </c>
      <c r="AJ45" s="30">
        <f t="shared" ref="AJ45" si="77">AI45+1</f>
        <v>2045</v>
      </c>
      <c r="AK45" s="30">
        <f t="shared" ref="AK45" si="78">AJ45+1</f>
        <v>2046</v>
      </c>
      <c r="AL45" s="30">
        <f t="shared" ref="AL45" si="79">AK45+1</f>
        <v>2047</v>
      </c>
      <c r="AM45" s="30">
        <f t="shared" ref="AM45" si="80">AL45+1</f>
        <v>2048</v>
      </c>
      <c r="AN45" s="30">
        <f t="shared" ref="AN45" si="81">AM45+1</f>
        <v>2049</v>
      </c>
      <c r="AO45" s="30">
        <f t="shared" ref="AO45" si="82">AN45+1</f>
        <v>2050</v>
      </c>
      <c r="AP45" s="30">
        <f t="shared" ref="AP45" si="83">AO45+1</f>
        <v>2051</v>
      </c>
      <c r="AQ45" s="30">
        <f t="shared" ref="AQ45" si="84">AP45+1</f>
        <v>2052</v>
      </c>
      <c r="AR45" s="30">
        <f t="shared" ref="AR45" si="85">AQ45+1</f>
        <v>2053</v>
      </c>
      <c r="AS45" s="30">
        <f t="shared" ref="AS45" si="86">AR45+1</f>
        <v>2054</v>
      </c>
      <c r="AT45" s="30">
        <f t="shared" ref="AT45" si="87">AS45+1</f>
        <v>2055</v>
      </c>
      <c r="AU45" s="30">
        <f t="shared" ref="AU45" si="88">AT45+1</f>
        <v>2056</v>
      </c>
      <c r="AV45" s="30">
        <f t="shared" ref="AV45" si="89">AU45+1</f>
        <v>2057</v>
      </c>
      <c r="AW45" s="30"/>
      <c r="AX45" s="28" t="s">
        <v>67</v>
      </c>
    </row>
    <row r="46" spans="1:50" ht="13.5" thickTop="1">
      <c r="A46" s="32"/>
      <c r="B46" s="32"/>
      <c r="C46" s="32"/>
      <c r="D46" s="32"/>
      <c r="E46" s="32"/>
      <c r="F46" s="33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2"/>
    </row>
    <row r="47" spans="1:50">
      <c r="A47" s="22">
        <f>+A36</f>
        <v>2015</v>
      </c>
      <c r="B47" s="36">
        <f>+'&lt;3&gt; Tax Basis'!$B$77</f>
        <v>23279.699999999997</v>
      </c>
      <c r="C47" s="36">
        <f>+B47*B18</f>
        <v>11639.849999999999</v>
      </c>
      <c r="D47" s="37">
        <f>+B47-C47</f>
        <v>11639.849999999999</v>
      </c>
      <c r="E47" s="38">
        <f t="shared" ref="E47:E48" si="90">SUM(F47:AV47)-(B47-C47)</f>
        <v>0</v>
      </c>
      <c r="F47" s="39">
        <f t="shared" ref="F47:AE47" si="91">+$D$47*G$12</f>
        <v>436.49437499999993</v>
      </c>
      <c r="G47" s="39">
        <f t="shared" si="91"/>
        <v>840.2807714999999</v>
      </c>
      <c r="H47" s="39">
        <f t="shared" si="91"/>
        <v>777.1927844999999</v>
      </c>
      <c r="I47" s="39">
        <f t="shared" si="91"/>
        <v>718.9935344999999</v>
      </c>
      <c r="J47" s="39">
        <f t="shared" si="91"/>
        <v>664.98463049999987</v>
      </c>
      <c r="K47" s="39">
        <f t="shared" si="91"/>
        <v>615.16607249999993</v>
      </c>
      <c r="L47" s="39">
        <f t="shared" si="91"/>
        <v>568.9558679999999</v>
      </c>
      <c r="M47" s="39">
        <f t="shared" si="91"/>
        <v>526.354017</v>
      </c>
      <c r="N47" s="39">
        <f t="shared" si="91"/>
        <v>519.37010699999996</v>
      </c>
      <c r="O47" s="39">
        <f t="shared" si="91"/>
        <v>519.2537084999999</v>
      </c>
      <c r="P47" s="39">
        <f t="shared" si="91"/>
        <v>519.37010699999996</v>
      </c>
      <c r="Q47" s="39">
        <f t="shared" si="91"/>
        <v>519.2537084999999</v>
      </c>
      <c r="R47" s="39">
        <f t="shared" si="91"/>
        <v>519.37010699999996</v>
      </c>
      <c r="S47" s="39">
        <f t="shared" si="91"/>
        <v>519.2537084999999</v>
      </c>
      <c r="T47" s="39">
        <f t="shared" si="91"/>
        <v>519.37010699999996</v>
      </c>
      <c r="U47" s="39">
        <f t="shared" si="91"/>
        <v>519.2537084999999</v>
      </c>
      <c r="V47" s="39">
        <f t="shared" si="91"/>
        <v>519.37010699999996</v>
      </c>
      <c r="W47" s="39">
        <f t="shared" si="91"/>
        <v>519.2537084999999</v>
      </c>
      <c r="X47" s="39">
        <f t="shared" si="91"/>
        <v>519.37010699999996</v>
      </c>
      <c r="Y47" s="39">
        <f t="shared" si="91"/>
        <v>519.2537084999999</v>
      </c>
      <c r="Z47" s="39">
        <f t="shared" si="91"/>
        <v>259.68505349999998</v>
      </c>
      <c r="AA47" s="39">
        <f t="shared" si="91"/>
        <v>0</v>
      </c>
      <c r="AB47" s="39">
        <f t="shared" si="91"/>
        <v>0</v>
      </c>
      <c r="AC47" s="39">
        <f t="shared" si="91"/>
        <v>0</v>
      </c>
      <c r="AD47" s="39">
        <f t="shared" si="91"/>
        <v>0</v>
      </c>
      <c r="AE47" s="39">
        <f t="shared" si="91"/>
        <v>0</v>
      </c>
      <c r="AF47" s="39">
        <f>+$D$47*AW$12</f>
        <v>0</v>
      </c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8">
        <f t="shared" ref="AX47:AX48" si="92">+SUM(F47:AV47)</f>
        <v>11639.85</v>
      </c>
    </row>
    <row r="48" spans="1:50">
      <c r="A48" s="22">
        <f>+A47+1</f>
        <v>2016</v>
      </c>
      <c r="B48" s="36">
        <f>+'&lt;3&gt; Tax Basis'!$C$77</f>
        <v>27216.040000000005</v>
      </c>
      <c r="C48" s="36">
        <f>+B48*B19</f>
        <v>13608.020000000002</v>
      </c>
      <c r="D48" s="37">
        <f>+B48-C48</f>
        <v>13608.020000000002</v>
      </c>
      <c r="E48" s="38">
        <f t="shared" si="90"/>
        <v>0</v>
      </c>
      <c r="F48" s="39"/>
      <c r="G48" s="39">
        <f t="shared" ref="G48:AF48" si="93">+$D$48*G$12</f>
        <v>510.30075000000005</v>
      </c>
      <c r="H48" s="39">
        <f t="shared" si="93"/>
        <v>982.36296380000022</v>
      </c>
      <c r="I48" s="39">
        <f t="shared" si="93"/>
        <v>908.60749540000006</v>
      </c>
      <c r="J48" s="39">
        <f t="shared" si="93"/>
        <v>840.56739540000012</v>
      </c>
      <c r="K48" s="39">
        <f t="shared" si="93"/>
        <v>777.42618260000017</v>
      </c>
      <c r="L48" s="39">
        <f t="shared" si="93"/>
        <v>719.1838570000001</v>
      </c>
      <c r="M48" s="39">
        <f t="shared" si="93"/>
        <v>665.16001760000006</v>
      </c>
      <c r="N48" s="39">
        <f t="shared" si="93"/>
        <v>615.35466440000016</v>
      </c>
      <c r="O48" s="39">
        <f t="shared" si="93"/>
        <v>607.18985240000006</v>
      </c>
      <c r="P48" s="39">
        <f t="shared" si="93"/>
        <v>607.05377220000003</v>
      </c>
      <c r="Q48" s="39">
        <f t="shared" si="93"/>
        <v>607.18985240000006</v>
      </c>
      <c r="R48" s="39">
        <f t="shared" si="93"/>
        <v>607.05377220000003</v>
      </c>
      <c r="S48" s="39">
        <f t="shared" si="93"/>
        <v>607.18985240000006</v>
      </c>
      <c r="T48" s="39">
        <f t="shared" si="93"/>
        <v>607.05377220000003</v>
      </c>
      <c r="U48" s="39">
        <f t="shared" si="93"/>
        <v>607.18985240000006</v>
      </c>
      <c r="V48" s="39">
        <f t="shared" si="93"/>
        <v>607.05377220000003</v>
      </c>
      <c r="W48" s="39">
        <f t="shared" si="93"/>
        <v>607.18985240000006</v>
      </c>
      <c r="X48" s="39">
        <f t="shared" si="93"/>
        <v>607.05377220000003</v>
      </c>
      <c r="Y48" s="39">
        <f t="shared" si="93"/>
        <v>607.18985240000006</v>
      </c>
      <c r="Z48" s="39">
        <f t="shared" si="93"/>
        <v>607.05377220000003</v>
      </c>
      <c r="AA48" s="39">
        <f t="shared" si="93"/>
        <v>303.59492620000003</v>
      </c>
      <c r="AB48" s="39">
        <f t="shared" si="93"/>
        <v>0</v>
      </c>
      <c r="AC48" s="39">
        <f t="shared" si="93"/>
        <v>0</v>
      </c>
      <c r="AD48" s="39">
        <f t="shared" si="93"/>
        <v>0</v>
      </c>
      <c r="AE48" s="39">
        <f t="shared" si="93"/>
        <v>0</v>
      </c>
      <c r="AF48" s="39">
        <f t="shared" si="93"/>
        <v>0</v>
      </c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8">
        <f t="shared" si="92"/>
        <v>13608.020000000006</v>
      </c>
    </row>
    <row r="49" spans="1:50">
      <c r="A49" s="22">
        <f t="shared" ref="A49:A52" si="94">+A48+1</f>
        <v>2017</v>
      </c>
      <c r="B49" s="36">
        <f>+'&lt;3&gt; Tax Basis'!$D$77</f>
        <v>14575.229999999996</v>
      </c>
      <c r="C49" s="36">
        <f>+B49*B20</f>
        <v>7287.614999999998</v>
      </c>
      <c r="D49" s="37">
        <f t="shared" ref="D49:D52" si="95">+B49-C49</f>
        <v>7287.614999999998</v>
      </c>
      <c r="E49" s="38">
        <f>SUM(F49:AV49)-(B49-C49)</f>
        <v>0</v>
      </c>
      <c r="F49" s="39"/>
      <c r="G49" s="39"/>
      <c r="H49" s="39">
        <f t="shared" ref="H49:AF49" si="96">+$D$49*G$12</f>
        <v>273.28556249999991</v>
      </c>
      <c r="I49" s="39">
        <f t="shared" si="96"/>
        <v>526.09292684999991</v>
      </c>
      <c r="J49" s="39">
        <f t="shared" si="96"/>
        <v>486.59405354999984</v>
      </c>
      <c r="K49" s="39">
        <f t="shared" si="96"/>
        <v>450.15597854999987</v>
      </c>
      <c r="L49" s="39">
        <f t="shared" si="96"/>
        <v>416.34144494999987</v>
      </c>
      <c r="M49" s="39">
        <f t="shared" si="96"/>
        <v>385.15045274999989</v>
      </c>
      <c r="N49" s="39">
        <f t="shared" si="96"/>
        <v>356.21862119999992</v>
      </c>
      <c r="O49" s="39">
        <f t="shared" si="96"/>
        <v>329.54595029999996</v>
      </c>
      <c r="P49" s="39">
        <f t="shared" si="96"/>
        <v>325.1733812999999</v>
      </c>
      <c r="Q49" s="39">
        <f t="shared" si="96"/>
        <v>325.10050514999989</v>
      </c>
      <c r="R49" s="39">
        <f t="shared" si="96"/>
        <v>325.1733812999999</v>
      </c>
      <c r="S49" s="39">
        <f t="shared" si="96"/>
        <v>325.10050514999989</v>
      </c>
      <c r="T49" s="39">
        <f t="shared" si="96"/>
        <v>325.1733812999999</v>
      </c>
      <c r="U49" s="39">
        <f t="shared" si="96"/>
        <v>325.10050514999989</v>
      </c>
      <c r="V49" s="39">
        <f t="shared" si="96"/>
        <v>325.1733812999999</v>
      </c>
      <c r="W49" s="39">
        <f t="shared" si="96"/>
        <v>325.10050514999989</v>
      </c>
      <c r="X49" s="39">
        <f t="shared" si="96"/>
        <v>325.1733812999999</v>
      </c>
      <c r="Y49" s="39">
        <f t="shared" si="96"/>
        <v>325.10050514999989</v>
      </c>
      <c r="Z49" s="39">
        <f t="shared" si="96"/>
        <v>325.1733812999999</v>
      </c>
      <c r="AA49" s="39">
        <f t="shared" si="96"/>
        <v>325.10050514999989</v>
      </c>
      <c r="AB49" s="39">
        <f t="shared" si="96"/>
        <v>162.58669064999995</v>
      </c>
      <c r="AC49" s="39">
        <f t="shared" si="96"/>
        <v>0</v>
      </c>
      <c r="AD49" s="39">
        <f t="shared" si="96"/>
        <v>0</v>
      </c>
      <c r="AE49" s="39">
        <f t="shared" si="96"/>
        <v>0</v>
      </c>
      <c r="AF49" s="39">
        <f t="shared" si="96"/>
        <v>0</v>
      </c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8">
        <f>+SUM(F49:AV49)</f>
        <v>7287.6149999999971</v>
      </c>
    </row>
    <row r="50" spans="1:50">
      <c r="A50" s="22">
        <f t="shared" si="94"/>
        <v>2018</v>
      </c>
      <c r="B50" s="36">
        <f>+'&lt;3&gt; Tax Basis'!$E$77</f>
        <v>25262.669999999991</v>
      </c>
      <c r="C50" s="36"/>
      <c r="D50" s="37">
        <f t="shared" si="95"/>
        <v>25262.669999999991</v>
      </c>
      <c r="E50" s="38">
        <f t="shared" ref="E50:E51" si="97">SUM(F50:AV50)-(B50-C50)</f>
        <v>0</v>
      </c>
      <c r="F50" s="39"/>
      <c r="G50" s="39"/>
      <c r="H50" s="39"/>
      <c r="I50" s="39">
        <f t="shared" ref="I50:AF50" si="98">+$D$50*G$12</f>
        <v>947.35012499999959</v>
      </c>
      <c r="J50" s="39">
        <f t="shared" si="98"/>
        <v>1823.7121472999995</v>
      </c>
      <c r="K50" s="39">
        <f t="shared" si="98"/>
        <v>1686.7884758999992</v>
      </c>
      <c r="L50" s="39">
        <f t="shared" si="98"/>
        <v>1560.4751258999995</v>
      </c>
      <c r="M50" s="39">
        <f t="shared" si="98"/>
        <v>1443.2563370999994</v>
      </c>
      <c r="N50" s="39">
        <f t="shared" si="98"/>
        <v>1335.1321094999996</v>
      </c>
      <c r="O50" s="39">
        <f t="shared" si="98"/>
        <v>1234.8393095999995</v>
      </c>
      <c r="P50" s="39">
        <f t="shared" si="98"/>
        <v>1142.3779373999996</v>
      </c>
      <c r="Q50" s="39">
        <f t="shared" si="98"/>
        <v>1127.2203353999996</v>
      </c>
      <c r="R50" s="39">
        <f t="shared" si="98"/>
        <v>1126.9677086999995</v>
      </c>
      <c r="S50" s="39">
        <f t="shared" si="98"/>
        <v>1127.2203353999996</v>
      </c>
      <c r="T50" s="39">
        <f t="shared" si="98"/>
        <v>1126.9677086999995</v>
      </c>
      <c r="U50" s="39">
        <f t="shared" si="98"/>
        <v>1127.2203353999996</v>
      </c>
      <c r="V50" s="39">
        <f t="shared" si="98"/>
        <v>1126.9677086999995</v>
      </c>
      <c r="W50" s="39">
        <f t="shared" si="98"/>
        <v>1127.2203353999996</v>
      </c>
      <c r="X50" s="39">
        <f t="shared" si="98"/>
        <v>1126.9677086999995</v>
      </c>
      <c r="Y50" s="39">
        <f t="shared" si="98"/>
        <v>1127.2203353999996</v>
      </c>
      <c r="Z50" s="39">
        <f t="shared" si="98"/>
        <v>1126.9677086999995</v>
      </c>
      <c r="AA50" s="39">
        <f t="shared" si="98"/>
        <v>1127.2203353999996</v>
      </c>
      <c r="AB50" s="39">
        <f t="shared" si="98"/>
        <v>1126.9677086999995</v>
      </c>
      <c r="AC50" s="39">
        <f t="shared" si="98"/>
        <v>563.61016769999981</v>
      </c>
      <c r="AD50" s="39">
        <f t="shared" si="98"/>
        <v>0</v>
      </c>
      <c r="AE50" s="39">
        <f t="shared" si="98"/>
        <v>0</v>
      </c>
      <c r="AF50" s="39">
        <f t="shared" si="98"/>
        <v>0</v>
      </c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8">
        <f t="shared" ref="AX50:AX52" si="99">+SUM(F50:AV50)</f>
        <v>25262.669999999995</v>
      </c>
    </row>
    <row r="51" spans="1:50">
      <c r="A51" s="22">
        <f t="shared" si="94"/>
        <v>2019</v>
      </c>
      <c r="B51" s="36">
        <f>+'&lt;3&gt; Tax Basis'!$F$77</f>
        <v>69828.350000000006</v>
      </c>
      <c r="C51" s="36"/>
      <c r="D51" s="37">
        <f t="shared" si="95"/>
        <v>69828.350000000006</v>
      </c>
      <c r="E51" s="38">
        <f t="shared" si="97"/>
        <v>0</v>
      </c>
      <c r="F51" s="39"/>
      <c r="G51" s="39"/>
      <c r="H51" s="39"/>
      <c r="I51" s="39"/>
      <c r="J51" s="39">
        <f t="shared" ref="J51:AF51" si="100">+$D$51*G$12</f>
        <v>2618.5631250000001</v>
      </c>
      <c r="K51" s="39">
        <f t="shared" si="100"/>
        <v>5040.9085865000006</v>
      </c>
      <c r="L51" s="39">
        <f t="shared" si="100"/>
        <v>4662.4389295000001</v>
      </c>
      <c r="M51" s="39">
        <f t="shared" si="100"/>
        <v>4313.2971795000003</v>
      </c>
      <c r="N51" s="39">
        <f t="shared" si="100"/>
        <v>3989.2936355000002</v>
      </c>
      <c r="O51" s="39">
        <f t="shared" si="100"/>
        <v>3690.4282975000006</v>
      </c>
      <c r="P51" s="39">
        <f t="shared" si="100"/>
        <v>3413.2097480000002</v>
      </c>
      <c r="Q51" s="39">
        <f t="shared" si="100"/>
        <v>3157.6379870000005</v>
      </c>
      <c r="R51" s="39">
        <f t="shared" si="100"/>
        <v>3115.7409770000004</v>
      </c>
      <c r="S51" s="39">
        <f t="shared" si="100"/>
        <v>3115.0426935</v>
      </c>
      <c r="T51" s="39">
        <f t="shared" si="100"/>
        <v>3115.7409770000004</v>
      </c>
      <c r="U51" s="39">
        <f t="shared" si="100"/>
        <v>3115.0426935</v>
      </c>
      <c r="V51" s="39">
        <f t="shared" si="100"/>
        <v>3115.7409770000004</v>
      </c>
      <c r="W51" s="39">
        <f t="shared" si="100"/>
        <v>3115.0426935</v>
      </c>
      <c r="X51" s="39">
        <f t="shared" si="100"/>
        <v>3115.7409770000004</v>
      </c>
      <c r="Y51" s="39">
        <f t="shared" si="100"/>
        <v>3115.0426935</v>
      </c>
      <c r="Z51" s="39">
        <f t="shared" si="100"/>
        <v>3115.7409770000004</v>
      </c>
      <c r="AA51" s="39">
        <f t="shared" si="100"/>
        <v>3115.0426935</v>
      </c>
      <c r="AB51" s="39">
        <f t="shared" si="100"/>
        <v>3115.7409770000004</v>
      </c>
      <c r="AC51" s="39">
        <f t="shared" si="100"/>
        <v>3115.0426935</v>
      </c>
      <c r="AD51" s="39">
        <f t="shared" si="100"/>
        <v>1557.8704885000002</v>
      </c>
      <c r="AE51" s="39">
        <f t="shared" si="100"/>
        <v>0</v>
      </c>
      <c r="AF51" s="39">
        <f t="shared" si="100"/>
        <v>0</v>
      </c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8">
        <f t="shared" si="99"/>
        <v>69828.35000000002</v>
      </c>
    </row>
    <row r="52" spans="1:50">
      <c r="A52" s="22">
        <f t="shared" si="94"/>
        <v>2020</v>
      </c>
      <c r="B52" s="36">
        <f>+'&lt;3&gt; Tax Basis'!$G$77</f>
        <v>0</v>
      </c>
      <c r="C52" s="36"/>
      <c r="D52" s="37">
        <f t="shared" si="95"/>
        <v>0</v>
      </c>
      <c r="E52" s="38"/>
      <c r="F52" s="39"/>
      <c r="G52" s="39"/>
      <c r="H52" s="39"/>
      <c r="I52" s="39"/>
      <c r="J52" s="39"/>
      <c r="K52" s="39">
        <f>+$D$52*G$12</f>
        <v>0</v>
      </c>
      <c r="L52" s="39">
        <f>+$D$52*H$12</f>
        <v>0</v>
      </c>
      <c r="M52" s="39">
        <f t="shared" ref="M52:AW52" si="101">+$D$52*I$12</f>
        <v>0</v>
      </c>
      <c r="N52" s="39">
        <f t="shared" si="101"/>
        <v>0</v>
      </c>
      <c r="O52" s="39">
        <f t="shared" si="101"/>
        <v>0</v>
      </c>
      <c r="P52" s="39">
        <f t="shared" si="101"/>
        <v>0</v>
      </c>
      <c r="Q52" s="39">
        <f t="shared" si="101"/>
        <v>0</v>
      </c>
      <c r="R52" s="39">
        <f t="shared" si="101"/>
        <v>0</v>
      </c>
      <c r="S52" s="39">
        <f t="shared" si="101"/>
        <v>0</v>
      </c>
      <c r="T52" s="39">
        <f t="shared" si="101"/>
        <v>0</v>
      </c>
      <c r="U52" s="39">
        <f t="shared" si="101"/>
        <v>0</v>
      </c>
      <c r="V52" s="39">
        <f t="shared" si="101"/>
        <v>0</v>
      </c>
      <c r="W52" s="39">
        <f t="shared" si="101"/>
        <v>0</v>
      </c>
      <c r="X52" s="39">
        <f t="shared" si="101"/>
        <v>0</v>
      </c>
      <c r="Y52" s="39">
        <f t="shared" si="101"/>
        <v>0</v>
      </c>
      <c r="Z52" s="39">
        <f t="shared" si="101"/>
        <v>0</v>
      </c>
      <c r="AA52" s="39">
        <f t="shared" si="101"/>
        <v>0</v>
      </c>
      <c r="AB52" s="39">
        <f t="shared" si="101"/>
        <v>0</v>
      </c>
      <c r="AC52" s="39">
        <f t="shared" si="101"/>
        <v>0</v>
      </c>
      <c r="AD52" s="39">
        <f t="shared" si="101"/>
        <v>0</v>
      </c>
      <c r="AE52" s="39">
        <f t="shared" si="101"/>
        <v>0</v>
      </c>
      <c r="AF52" s="39">
        <f t="shared" si="101"/>
        <v>0</v>
      </c>
      <c r="AG52" s="39">
        <f t="shared" si="101"/>
        <v>0</v>
      </c>
      <c r="AH52" s="39">
        <f t="shared" si="101"/>
        <v>0</v>
      </c>
      <c r="AI52" s="39">
        <f t="shared" si="101"/>
        <v>0</v>
      </c>
      <c r="AJ52" s="39">
        <f t="shared" si="101"/>
        <v>0</v>
      </c>
      <c r="AK52" s="39">
        <f t="shared" si="101"/>
        <v>0</v>
      </c>
      <c r="AL52" s="39">
        <f t="shared" si="101"/>
        <v>0</v>
      </c>
      <c r="AM52" s="39">
        <f t="shared" si="101"/>
        <v>0</v>
      </c>
      <c r="AN52" s="39">
        <f t="shared" si="101"/>
        <v>0</v>
      </c>
      <c r="AO52" s="39">
        <f t="shared" si="101"/>
        <v>0</v>
      </c>
      <c r="AP52" s="39">
        <f t="shared" si="101"/>
        <v>0</v>
      </c>
      <c r="AQ52" s="39">
        <f t="shared" si="101"/>
        <v>0</v>
      </c>
      <c r="AR52" s="39">
        <f t="shared" si="101"/>
        <v>0</v>
      </c>
      <c r="AS52" s="39">
        <f t="shared" si="101"/>
        <v>0</v>
      </c>
      <c r="AT52" s="39">
        <f t="shared" si="101"/>
        <v>0</v>
      </c>
      <c r="AU52" s="39">
        <f t="shared" si="101"/>
        <v>0</v>
      </c>
      <c r="AV52" s="39">
        <f t="shared" si="101"/>
        <v>0</v>
      </c>
      <c r="AW52" s="39">
        <f t="shared" si="101"/>
        <v>0</v>
      </c>
      <c r="AX52" s="38">
        <f t="shared" si="99"/>
        <v>0</v>
      </c>
    </row>
    <row r="53" spans="1:50" ht="13.5" thickBot="1">
      <c r="A53" s="40" t="s">
        <v>67</v>
      </c>
      <c r="B53" s="41">
        <f t="shared" ref="B53:AV53" si="102">SUM(B47:B52)</f>
        <v>160161.99</v>
      </c>
      <c r="C53" s="41">
        <f t="shared" si="102"/>
        <v>32535.485000000001</v>
      </c>
      <c r="D53" s="41">
        <f t="shared" si="102"/>
        <v>127626.505</v>
      </c>
      <c r="E53" s="41">
        <f t="shared" si="102"/>
        <v>0</v>
      </c>
      <c r="F53" s="41">
        <f t="shared" si="102"/>
        <v>436.49437499999993</v>
      </c>
      <c r="G53" s="41">
        <f t="shared" si="102"/>
        <v>1350.5815215</v>
      </c>
      <c r="H53" s="41">
        <f t="shared" si="102"/>
        <v>2032.8413108000002</v>
      </c>
      <c r="I53" s="41">
        <f t="shared" si="102"/>
        <v>3101.0440817499993</v>
      </c>
      <c r="J53" s="41">
        <f t="shared" si="102"/>
        <v>6434.4213517499993</v>
      </c>
      <c r="K53" s="41">
        <f t="shared" si="102"/>
        <v>8570.4452960500003</v>
      </c>
      <c r="L53" s="41">
        <f t="shared" si="102"/>
        <v>7927.3952253499992</v>
      </c>
      <c r="M53" s="41">
        <f t="shared" si="102"/>
        <v>7333.2180039499999</v>
      </c>
      <c r="N53" s="41">
        <f t="shared" si="102"/>
        <v>6815.3691375999997</v>
      </c>
      <c r="O53" s="41">
        <f t="shared" si="102"/>
        <v>6381.2571183</v>
      </c>
      <c r="P53" s="41">
        <f t="shared" si="102"/>
        <v>6007.1849458999995</v>
      </c>
      <c r="Q53" s="41">
        <f t="shared" si="102"/>
        <v>5736.4023884500002</v>
      </c>
      <c r="R53" s="41">
        <f t="shared" si="102"/>
        <v>5694.3059462000001</v>
      </c>
      <c r="S53" s="41">
        <f t="shared" si="102"/>
        <v>5693.8070949499997</v>
      </c>
      <c r="T53" s="41">
        <f t="shared" si="102"/>
        <v>5694.3059462000001</v>
      </c>
      <c r="U53" s="41">
        <f t="shared" si="102"/>
        <v>5693.8070949499997</v>
      </c>
      <c r="V53" s="41">
        <f t="shared" si="102"/>
        <v>5694.3059462000001</v>
      </c>
      <c r="W53" s="41">
        <f t="shared" si="102"/>
        <v>5693.8070949499997</v>
      </c>
      <c r="X53" s="41">
        <f t="shared" si="102"/>
        <v>5694.3059462000001</v>
      </c>
      <c r="Y53" s="41">
        <f t="shared" si="102"/>
        <v>5693.8070949499997</v>
      </c>
      <c r="Z53" s="41">
        <f t="shared" si="102"/>
        <v>5434.6208926999998</v>
      </c>
      <c r="AA53" s="41">
        <f t="shared" si="102"/>
        <v>4870.9584602499999</v>
      </c>
      <c r="AB53" s="41">
        <f t="shared" si="102"/>
        <v>4405.29537635</v>
      </c>
      <c r="AC53" s="41">
        <f t="shared" si="102"/>
        <v>3678.6528611999997</v>
      </c>
      <c r="AD53" s="41">
        <f t="shared" si="102"/>
        <v>1557.8704885000002</v>
      </c>
      <c r="AE53" s="41">
        <f t="shared" si="102"/>
        <v>0</v>
      </c>
      <c r="AF53" s="41">
        <f t="shared" si="102"/>
        <v>0</v>
      </c>
      <c r="AG53" s="41">
        <f t="shared" si="102"/>
        <v>0</v>
      </c>
      <c r="AH53" s="41">
        <f t="shared" si="102"/>
        <v>0</v>
      </c>
      <c r="AI53" s="41">
        <f t="shared" si="102"/>
        <v>0</v>
      </c>
      <c r="AJ53" s="41">
        <f t="shared" si="102"/>
        <v>0</v>
      </c>
      <c r="AK53" s="41">
        <f t="shared" si="102"/>
        <v>0</v>
      </c>
      <c r="AL53" s="41">
        <f t="shared" si="102"/>
        <v>0</v>
      </c>
      <c r="AM53" s="41">
        <f t="shared" si="102"/>
        <v>0</v>
      </c>
      <c r="AN53" s="41">
        <f t="shared" si="102"/>
        <v>0</v>
      </c>
      <c r="AO53" s="41">
        <f t="shared" si="102"/>
        <v>0</v>
      </c>
      <c r="AP53" s="41">
        <f t="shared" si="102"/>
        <v>0</v>
      </c>
      <c r="AQ53" s="41">
        <f t="shared" si="102"/>
        <v>0</v>
      </c>
      <c r="AR53" s="41">
        <f t="shared" si="102"/>
        <v>0</v>
      </c>
      <c r="AS53" s="41">
        <f t="shared" si="102"/>
        <v>0</v>
      </c>
      <c r="AT53" s="41">
        <f t="shared" si="102"/>
        <v>0</v>
      </c>
      <c r="AU53" s="41">
        <f t="shared" si="102"/>
        <v>0</v>
      </c>
      <c r="AV53" s="41">
        <f t="shared" si="102"/>
        <v>0</v>
      </c>
      <c r="AW53" s="39"/>
      <c r="AX53" s="41">
        <f>SUM(AX47:AX52)</f>
        <v>127626.50500000002</v>
      </c>
    </row>
    <row r="54" spans="1:50" ht="13.5" thickTop="1">
      <c r="B54" s="48">
        <f>+B53-'&lt;3&gt; Tax Basis'!K77</f>
        <v>0</v>
      </c>
      <c r="C54" s="48"/>
      <c r="AX54" s="48">
        <f>+AX53-D53</f>
        <v>0</v>
      </c>
    </row>
    <row r="55" spans="1:50" ht="13.5" thickBot="1"/>
    <row r="56" spans="1:50" ht="14.25" thickTop="1" thickBot="1">
      <c r="A56" s="27" t="s">
        <v>121</v>
      </c>
      <c r="B56" s="28" t="s">
        <v>63</v>
      </c>
      <c r="C56" s="28" t="s">
        <v>64</v>
      </c>
      <c r="D56" s="28" t="s">
        <v>65</v>
      </c>
      <c r="E56" s="28" t="s">
        <v>66</v>
      </c>
      <c r="F56" s="29">
        <f>+F45</f>
        <v>2015</v>
      </c>
      <c r="G56" s="30">
        <f t="shared" ref="G56" si="103">F56+1</f>
        <v>2016</v>
      </c>
      <c r="H56" s="30">
        <f t="shared" ref="H56" si="104">G56+1</f>
        <v>2017</v>
      </c>
      <c r="I56" s="30">
        <f t="shared" ref="I56" si="105">H56+1</f>
        <v>2018</v>
      </c>
      <c r="J56" s="30">
        <f t="shared" ref="J56" si="106">I56+1</f>
        <v>2019</v>
      </c>
      <c r="K56" s="30">
        <f t="shared" ref="K56" si="107">J56+1</f>
        <v>2020</v>
      </c>
      <c r="L56" s="30">
        <f t="shared" ref="L56" si="108">K56+1</f>
        <v>2021</v>
      </c>
      <c r="M56" s="30">
        <f t="shared" ref="M56" si="109">L56+1</f>
        <v>2022</v>
      </c>
      <c r="N56" s="30">
        <f t="shared" ref="N56" si="110">M56+1</f>
        <v>2023</v>
      </c>
      <c r="O56" s="30">
        <f t="shared" ref="O56" si="111">N56+1</f>
        <v>2024</v>
      </c>
      <c r="P56" s="30">
        <f t="shared" ref="P56" si="112">O56+1</f>
        <v>2025</v>
      </c>
      <c r="Q56" s="30">
        <f t="shared" ref="Q56" si="113">P56+1</f>
        <v>2026</v>
      </c>
      <c r="R56" s="30">
        <f t="shared" ref="R56" si="114">Q56+1</f>
        <v>2027</v>
      </c>
      <c r="S56" s="30">
        <f t="shared" ref="S56" si="115">R56+1</f>
        <v>2028</v>
      </c>
      <c r="T56" s="30">
        <f t="shared" ref="T56" si="116">S56+1</f>
        <v>2029</v>
      </c>
      <c r="U56" s="30">
        <f t="shared" ref="U56" si="117">T56+1</f>
        <v>2030</v>
      </c>
      <c r="V56" s="30">
        <f t="shared" ref="V56" si="118">U56+1</f>
        <v>2031</v>
      </c>
      <c r="W56" s="30">
        <f t="shared" ref="W56" si="119">V56+1</f>
        <v>2032</v>
      </c>
      <c r="X56" s="30">
        <f t="shared" ref="X56" si="120">W56+1</f>
        <v>2033</v>
      </c>
      <c r="Y56" s="30">
        <f t="shared" ref="Y56" si="121">X56+1</f>
        <v>2034</v>
      </c>
      <c r="Z56" s="30">
        <f t="shared" ref="Z56" si="122">Y56+1</f>
        <v>2035</v>
      </c>
      <c r="AA56" s="30">
        <f t="shared" ref="AA56" si="123">Z56+1</f>
        <v>2036</v>
      </c>
      <c r="AB56" s="30">
        <f t="shared" ref="AB56" si="124">AA56+1</f>
        <v>2037</v>
      </c>
      <c r="AC56" s="30">
        <f t="shared" ref="AC56" si="125">AB56+1</f>
        <v>2038</v>
      </c>
      <c r="AD56" s="30">
        <f t="shared" ref="AD56" si="126">AC56+1</f>
        <v>2039</v>
      </c>
      <c r="AE56" s="30">
        <f t="shared" ref="AE56" si="127">AD56+1</f>
        <v>2040</v>
      </c>
      <c r="AF56" s="30">
        <f t="shared" ref="AF56" si="128">AE56+1</f>
        <v>2041</v>
      </c>
      <c r="AG56" s="30">
        <f t="shared" ref="AG56" si="129">AF56+1</f>
        <v>2042</v>
      </c>
      <c r="AH56" s="30">
        <f t="shared" ref="AH56" si="130">AG56+1</f>
        <v>2043</v>
      </c>
      <c r="AI56" s="30">
        <f t="shared" ref="AI56" si="131">AH56+1</f>
        <v>2044</v>
      </c>
      <c r="AJ56" s="30">
        <f t="shared" ref="AJ56" si="132">AI56+1</f>
        <v>2045</v>
      </c>
      <c r="AK56" s="30">
        <f t="shared" ref="AK56" si="133">AJ56+1</f>
        <v>2046</v>
      </c>
      <c r="AL56" s="30">
        <f t="shared" ref="AL56" si="134">AK56+1</f>
        <v>2047</v>
      </c>
      <c r="AM56" s="30">
        <f t="shared" ref="AM56" si="135">AL56+1</f>
        <v>2048</v>
      </c>
      <c r="AN56" s="30">
        <f t="shared" ref="AN56" si="136">AM56+1</f>
        <v>2049</v>
      </c>
      <c r="AO56" s="30">
        <f t="shared" ref="AO56" si="137">AN56+1</f>
        <v>2050</v>
      </c>
      <c r="AP56" s="30">
        <f t="shared" ref="AP56" si="138">AO56+1</f>
        <v>2051</v>
      </c>
      <c r="AQ56" s="30">
        <f t="shared" ref="AQ56" si="139">AP56+1</f>
        <v>2052</v>
      </c>
      <c r="AR56" s="30">
        <f t="shared" ref="AR56" si="140">AQ56+1</f>
        <v>2053</v>
      </c>
      <c r="AS56" s="30">
        <f t="shared" ref="AS56" si="141">AR56+1</f>
        <v>2054</v>
      </c>
      <c r="AT56" s="30">
        <f t="shared" ref="AT56" si="142">AS56+1</f>
        <v>2055</v>
      </c>
      <c r="AU56" s="30">
        <f t="shared" ref="AU56" si="143">AT56+1</f>
        <v>2056</v>
      </c>
      <c r="AV56" s="30">
        <f t="shared" ref="AV56" si="144">AU56+1</f>
        <v>2057</v>
      </c>
      <c r="AW56" s="30"/>
      <c r="AX56" s="28" t="s">
        <v>67</v>
      </c>
    </row>
    <row r="57" spans="1:50" ht="13.5" thickTop="1">
      <c r="A57" s="32"/>
      <c r="B57" s="32"/>
      <c r="C57" s="32"/>
      <c r="D57" s="32"/>
      <c r="E57" s="32"/>
      <c r="F57" s="33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2"/>
    </row>
    <row r="58" spans="1:50">
      <c r="A58" s="22">
        <f>+A47</f>
        <v>2015</v>
      </c>
      <c r="B58" s="36">
        <f>+'&lt;3&gt; Tax Basis'!$B$78</f>
        <v>0</v>
      </c>
      <c r="C58" s="36">
        <f>+B58*B18</f>
        <v>0</v>
      </c>
      <c r="D58" s="37">
        <f>+B58-C58</f>
        <v>0</v>
      </c>
      <c r="E58" s="38">
        <f t="shared" ref="E58:E59" si="145">SUM(F58:AV58)-(B58-C58)</f>
        <v>0</v>
      </c>
      <c r="F58" s="39">
        <f>+$D$58*G$15</f>
        <v>0</v>
      </c>
      <c r="G58" s="39">
        <f t="shared" ref="G58:AF58" si="146">+$D$58*H$15</f>
        <v>0</v>
      </c>
      <c r="H58" s="39">
        <f t="shared" si="146"/>
        <v>0</v>
      </c>
      <c r="I58" s="39">
        <f t="shared" si="146"/>
        <v>0</v>
      </c>
      <c r="J58" s="39">
        <f t="shared" si="146"/>
        <v>0</v>
      </c>
      <c r="K58" s="39">
        <f t="shared" si="146"/>
        <v>0</v>
      </c>
      <c r="L58" s="39">
        <f t="shared" si="146"/>
        <v>0</v>
      </c>
      <c r="M58" s="39">
        <f t="shared" si="146"/>
        <v>0</v>
      </c>
      <c r="N58" s="39">
        <f t="shared" si="146"/>
        <v>0</v>
      </c>
      <c r="O58" s="39">
        <f t="shared" si="146"/>
        <v>0</v>
      </c>
      <c r="P58" s="39">
        <f t="shared" si="146"/>
        <v>0</v>
      </c>
      <c r="Q58" s="39">
        <f t="shared" si="146"/>
        <v>0</v>
      </c>
      <c r="R58" s="39">
        <f t="shared" si="146"/>
        <v>0</v>
      </c>
      <c r="S58" s="39">
        <f t="shared" si="146"/>
        <v>0</v>
      </c>
      <c r="T58" s="39">
        <f t="shared" si="146"/>
        <v>0</v>
      </c>
      <c r="U58" s="39">
        <f t="shared" si="146"/>
        <v>0</v>
      </c>
      <c r="V58" s="39">
        <f t="shared" si="146"/>
        <v>0</v>
      </c>
      <c r="W58" s="39">
        <f t="shared" si="146"/>
        <v>0</v>
      </c>
      <c r="X58" s="39">
        <f t="shared" si="146"/>
        <v>0</v>
      </c>
      <c r="Y58" s="39">
        <f t="shared" si="146"/>
        <v>0</v>
      </c>
      <c r="Z58" s="39">
        <f t="shared" si="146"/>
        <v>0</v>
      </c>
      <c r="AA58" s="39">
        <f t="shared" si="146"/>
        <v>0</v>
      </c>
      <c r="AB58" s="39">
        <f t="shared" si="146"/>
        <v>0</v>
      </c>
      <c r="AC58" s="39">
        <f t="shared" si="146"/>
        <v>0</v>
      </c>
      <c r="AD58" s="39">
        <f t="shared" si="146"/>
        <v>0</v>
      </c>
      <c r="AE58" s="39">
        <f t="shared" si="146"/>
        <v>0</v>
      </c>
      <c r="AF58" s="39">
        <f t="shared" si="146"/>
        <v>0</v>
      </c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8">
        <f t="shared" ref="AX58:AX66" si="147">+SUM(F58:AV58)</f>
        <v>0</v>
      </c>
    </row>
    <row r="59" spans="1:50">
      <c r="A59" s="22">
        <f>+A58+1</f>
        <v>2016</v>
      </c>
      <c r="B59" s="36">
        <f>+'&lt;3&gt; Tax Basis'!$C$78</f>
        <v>1372584.4624999999</v>
      </c>
      <c r="C59" s="36">
        <f t="shared" ref="C59:C60" si="148">+B59*B19</f>
        <v>686292.23124999995</v>
      </c>
      <c r="D59" s="37">
        <f>+B59-C59</f>
        <v>686292.23124999995</v>
      </c>
      <c r="E59" s="38">
        <f t="shared" si="145"/>
        <v>0</v>
      </c>
      <c r="F59" s="39"/>
      <c r="G59" s="39">
        <f>+$D$59*G$15</f>
        <v>137258.44625000001</v>
      </c>
      <c r="H59" s="39">
        <f t="shared" ref="H59:AF59" si="149">+$D$59*H$15</f>
        <v>219613.514</v>
      </c>
      <c r="I59" s="39">
        <f t="shared" si="149"/>
        <v>131768.1084</v>
      </c>
      <c r="J59" s="39">
        <f t="shared" si="149"/>
        <v>79060.86503999999</v>
      </c>
      <c r="K59" s="39">
        <f t="shared" si="149"/>
        <v>79060.86503999999</v>
      </c>
      <c r="L59" s="39">
        <f t="shared" si="149"/>
        <v>39530.432519999995</v>
      </c>
      <c r="M59" s="39">
        <f t="shared" si="149"/>
        <v>0</v>
      </c>
      <c r="N59" s="39">
        <f t="shared" si="149"/>
        <v>0</v>
      </c>
      <c r="O59" s="39">
        <f t="shared" si="149"/>
        <v>0</v>
      </c>
      <c r="P59" s="39">
        <f t="shared" si="149"/>
        <v>0</v>
      </c>
      <c r="Q59" s="39">
        <f t="shared" si="149"/>
        <v>0</v>
      </c>
      <c r="R59" s="39">
        <f t="shared" si="149"/>
        <v>0</v>
      </c>
      <c r="S59" s="39">
        <f t="shared" si="149"/>
        <v>0</v>
      </c>
      <c r="T59" s="39">
        <f t="shared" si="149"/>
        <v>0</v>
      </c>
      <c r="U59" s="39">
        <f t="shared" si="149"/>
        <v>0</v>
      </c>
      <c r="V59" s="39">
        <f t="shared" si="149"/>
        <v>0</v>
      </c>
      <c r="W59" s="39">
        <f t="shared" si="149"/>
        <v>0</v>
      </c>
      <c r="X59" s="39">
        <f t="shared" si="149"/>
        <v>0</v>
      </c>
      <c r="Y59" s="39">
        <f t="shared" si="149"/>
        <v>0</v>
      </c>
      <c r="Z59" s="39">
        <f t="shared" si="149"/>
        <v>0</v>
      </c>
      <c r="AA59" s="39">
        <f t="shared" si="149"/>
        <v>0</v>
      </c>
      <c r="AB59" s="39">
        <f t="shared" si="149"/>
        <v>0</v>
      </c>
      <c r="AC59" s="39">
        <f t="shared" si="149"/>
        <v>0</v>
      </c>
      <c r="AD59" s="39">
        <f t="shared" si="149"/>
        <v>0</v>
      </c>
      <c r="AE59" s="39">
        <f t="shared" si="149"/>
        <v>0</v>
      </c>
      <c r="AF59" s="39">
        <f t="shared" si="149"/>
        <v>0</v>
      </c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8">
        <f t="shared" si="147"/>
        <v>686292.23124999995</v>
      </c>
    </row>
    <row r="60" spans="1:50">
      <c r="A60" s="22">
        <f t="shared" ref="A60:A66" si="150">+A59+1</f>
        <v>2017</v>
      </c>
      <c r="B60" s="36">
        <f>+'&lt;3&gt; Tax Basis'!$D$78</f>
        <v>1449850.6355000001</v>
      </c>
      <c r="C60" s="36">
        <f t="shared" si="148"/>
        <v>724925.31775000005</v>
      </c>
      <c r="D60" s="37">
        <f t="shared" ref="D60:D66" si="151">+B60-C60</f>
        <v>724925.31775000005</v>
      </c>
      <c r="E60" s="38">
        <f>SUM(F60:AV60)-(B60-C60)</f>
        <v>0</v>
      </c>
      <c r="F60" s="39"/>
      <c r="G60" s="39"/>
      <c r="H60" s="39">
        <f>+$D$60*G$15</f>
        <v>144985.06355000002</v>
      </c>
      <c r="I60" s="39">
        <f t="shared" ref="I60:AF60" si="152">+$D$60*H$15</f>
        <v>231976.10168000002</v>
      </c>
      <c r="J60" s="39">
        <f t="shared" si="152"/>
        <v>139185.66100800002</v>
      </c>
      <c r="K60" s="39">
        <f t="shared" si="152"/>
        <v>83511.3966048</v>
      </c>
      <c r="L60" s="39">
        <f t="shared" si="152"/>
        <v>83511.3966048</v>
      </c>
      <c r="M60" s="39">
        <f t="shared" si="152"/>
        <v>41755.6983024</v>
      </c>
      <c r="N60" s="39">
        <f t="shared" si="152"/>
        <v>0</v>
      </c>
      <c r="O60" s="39">
        <f t="shared" si="152"/>
        <v>0</v>
      </c>
      <c r="P60" s="39">
        <f t="shared" si="152"/>
        <v>0</v>
      </c>
      <c r="Q60" s="39">
        <f t="shared" si="152"/>
        <v>0</v>
      </c>
      <c r="R60" s="39">
        <f t="shared" si="152"/>
        <v>0</v>
      </c>
      <c r="S60" s="39">
        <f t="shared" si="152"/>
        <v>0</v>
      </c>
      <c r="T60" s="39">
        <f t="shared" si="152"/>
        <v>0</v>
      </c>
      <c r="U60" s="39">
        <f t="shared" si="152"/>
        <v>0</v>
      </c>
      <c r="V60" s="39">
        <f t="shared" si="152"/>
        <v>0</v>
      </c>
      <c r="W60" s="39">
        <f t="shared" si="152"/>
        <v>0</v>
      </c>
      <c r="X60" s="39">
        <f t="shared" si="152"/>
        <v>0</v>
      </c>
      <c r="Y60" s="39">
        <f t="shared" si="152"/>
        <v>0</v>
      </c>
      <c r="Z60" s="39">
        <f t="shared" si="152"/>
        <v>0</v>
      </c>
      <c r="AA60" s="39">
        <f t="shared" si="152"/>
        <v>0</v>
      </c>
      <c r="AB60" s="39">
        <f t="shared" si="152"/>
        <v>0</v>
      </c>
      <c r="AC60" s="39">
        <f t="shared" si="152"/>
        <v>0</v>
      </c>
      <c r="AD60" s="39">
        <f t="shared" si="152"/>
        <v>0</v>
      </c>
      <c r="AE60" s="39">
        <f t="shared" si="152"/>
        <v>0</v>
      </c>
      <c r="AF60" s="39">
        <f t="shared" si="152"/>
        <v>0</v>
      </c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8">
        <f t="shared" si="147"/>
        <v>724925.31775000005</v>
      </c>
    </row>
    <row r="61" spans="1:50">
      <c r="A61" s="22">
        <f t="shared" si="150"/>
        <v>2018</v>
      </c>
      <c r="B61" s="36">
        <f>+'&lt;3&gt; Tax Basis'!$E$78</f>
        <v>12657507.59</v>
      </c>
      <c r="C61" s="36"/>
      <c r="D61" s="37">
        <f t="shared" si="151"/>
        <v>12657507.59</v>
      </c>
      <c r="E61" s="38">
        <f t="shared" ref="E61:E66" si="153">SUM(F61:AV61)-(B61-C61)</f>
        <v>0</v>
      </c>
      <c r="F61" s="39"/>
      <c r="G61" s="39"/>
      <c r="H61" s="39"/>
      <c r="I61" s="39">
        <f>+$D$61*G$15</f>
        <v>2531501.5180000002</v>
      </c>
      <c r="J61" s="39">
        <f>+$D$61*H$15</f>
        <v>4050402.4287999999</v>
      </c>
      <c r="K61" s="39">
        <f t="shared" ref="K61:AV61" si="154">+$D$61*I$15</f>
        <v>2430241.4572800002</v>
      </c>
      <c r="L61" s="39">
        <f t="shared" si="154"/>
        <v>1458144.8743679998</v>
      </c>
      <c r="M61" s="39">
        <f t="shared" si="154"/>
        <v>1458144.8743679998</v>
      </c>
      <c r="N61" s="39">
        <f t="shared" si="154"/>
        <v>729072.43718399992</v>
      </c>
      <c r="O61" s="39">
        <f t="shared" si="154"/>
        <v>0</v>
      </c>
      <c r="P61" s="39">
        <f t="shared" si="154"/>
        <v>0</v>
      </c>
      <c r="Q61" s="39">
        <f t="shared" si="154"/>
        <v>0</v>
      </c>
      <c r="R61" s="39">
        <f t="shared" si="154"/>
        <v>0</v>
      </c>
      <c r="S61" s="39">
        <f t="shared" si="154"/>
        <v>0</v>
      </c>
      <c r="T61" s="39">
        <f t="shared" si="154"/>
        <v>0</v>
      </c>
      <c r="U61" s="39">
        <f t="shared" si="154"/>
        <v>0</v>
      </c>
      <c r="V61" s="39">
        <f t="shared" si="154"/>
        <v>0</v>
      </c>
      <c r="W61" s="39">
        <f t="shared" si="154"/>
        <v>0</v>
      </c>
      <c r="X61" s="39">
        <f t="shared" si="154"/>
        <v>0</v>
      </c>
      <c r="Y61" s="39">
        <f t="shared" si="154"/>
        <v>0</v>
      </c>
      <c r="Z61" s="39">
        <f t="shared" si="154"/>
        <v>0</v>
      </c>
      <c r="AA61" s="39">
        <f t="shared" si="154"/>
        <v>0</v>
      </c>
      <c r="AB61" s="39">
        <f t="shared" si="154"/>
        <v>0</v>
      </c>
      <c r="AC61" s="39">
        <f t="shared" si="154"/>
        <v>0</v>
      </c>
      <c r="AD61" s="39">
        <f t="shared" si="154"/>
        <v>0</v>
      </c>
      <c r="AE61" s="39">
        <f t="shared" si="154"/>
        <v>0</v>
      </c>
      <c r="AF61" s="39">
        <f t="shared" si="154"/>
        <v>0</v>
      </c>
      <c r="AG61" s="39">
        <f t="shared" si="154"/>
        <v>0</v>
      </c>
      <c r="AH61" s="39">
        <f t="shared" si="154"/>
        <v>0</v>
      </c>
      <c r="AI61" s="39">
        <f t="shared" si="154"/>
        <v>0</v>
      </c>
      <c r="AJ61" s="39">
        <f t="shared" si="154"/>
        <v>0</v>
      </c>
      <c r="AK61" s="39">
        <f t="shared" si="154"/>
        <v>0</v>
      </c>
      <c r="AL61" s="39">
        <f t="shared" si="154"/>
        <v>0</v>
      </c>
      <c r="AM61" s="39">
        <f t="shared" si="154"/>
        <v>0</v>
      </c>
      <c r="AN61" s="39">
        <f t="shared" si="154"/>
        <v>0</v>
      </c>
      <c r="AO61" s="39">
        <f t="shared" si="154"/>
        <v>0</v>
      </c>
      <c r="AP61" s="39">
        <f t="shared" si="154"/>
        <v>0</v>
      </c>
      <c r="AQ61" s="39">
        <f t="shared" si="154"/>
        <v>0</v>
      </c>
      <c r="AR61" s="39">
        <f t="shared" si="154"/>
        <v>0</v>
      </c>
      <c r="AS61" s="39">
        <f t="shared" si="154"/>
        <v>0</v>
      </c>
      <c r="AT61" s="39">
        <f t="shared" si="154"/>
        <v>0</v>
      </c>
      <c r="AU61" s="39">
        <f t="shared" si="154"/>
        <v>0</v>
      </c>
      <c r="AV61" s="39">
        <f t="shared" si="154"/>
        <v>0</v>
      </c>
      <c r="AW61" s="39"/>
      <c r="AX61" s="38">
        <f t="shared" si="147"/>
        <v>12657507.590000002</v>
      </c>
    </row>
    <row r="62" spans="1:50">
      <c r="A62" s="22">
        <f t="shared" si="150"/>
        <v>2019</v>
      </c>
      <c r="B62" s="36">
        <f>+'&lt;3&gt; Tax Basis'!$F$78</f>
        <v>5838565.6630000072</v>
      </c>
      <c r="C62" s="36"/>
      <c r="D62" s="37">
        <f t="shared" si="151"/>
        <v>5838565.6630000072</v>
      </c>
      <c r="E62" s="38">
        <f t="shared" si="153"/>
        <v>0</v>
      </c>
      <c r="F62" s="39"/>
      <c r="G62" s="39"/>
      <c r="H62" s="39"/>
      <c r="I62" s="39"/>
      <c r="J62" s="39">
        <f>+$D$62*G$15</f>
        <v>1167713.1326000015</v>
      </c>
      <c r="K62" s="39">
        <f t="shared" ref="K62:AV62" si="155">+$D$62*H$15</f>
        <v>1868341.0121600023</v>
      </c>
      <c r="L62" s="39">
        <f t="shared" si="155"/>
        <v>1121004.6072960014</v>
      </c>
      <c r="M62" s="39">
        <f t="shared" si="155"/>
        <v>672602.76437760086</v>
      </c>
      <c r="N62" s="39">
        <f t="shared" si="155"/>
        <v>672602.76437760086</v>
      </c>
      <c r="O62" s="39">
        <f t="shared" si="155"/>
        <v>336301.38218880043</v>
      </c>
      <c r="P62" s="39">
        <f t="shared" si="155"/>
        <v>0</v>
      </c>
      <c r="Q62" s="39">
        <f t="shared" si="155"/>
        <v>0</v>
      </c>
      <c r="R62" s="39">
        <f t="shared" si="155"/>
        <v>0</v>
      </c>
      <c r="S62" s="39">
        <f t="shared" si="155"/>
        <v>0</v>
      </c>
      <c r="T62" s="39">
        <f t="shared" si="155"/>
        <v>0</v>
      </c>
      <c r="U62" s="39">
        <f t="shared" si="155"/>
        <v>0</v>
      </c>
      <c r="V62" s="39">
        <f t="shared" si="155"/>
        <v>0</v>
      </c>
      <c r="W62" s="39">
        <f t="shared" si="155"/>
        <v>0</v>
      </c>
      <c r="X62" s="39">
        <f t="shared" si="155"/>
        <v>0</v>
      </c>
      <c r="Y62" s="39">
        <f t="shared" si="155"/>
        <v>0</v>
      </c>
      <c r="Z62" s="39">
        <f t="shared" si="155"/>
        <v>0</v>
      </c>
      <c r="AA62" s="39">
        <f t="shared" si="155"/>
        <v>0</v>
      </c>
      <c r="AB62" s="39">
        <f t="shared" si="155"/>
        <v>0</v>
      </c>
      <c r="AC62" s="39">
        <f t="shared" si="155"/>
        <v>0</v>
      </c>
      <c r="AD62" s="39">
        <f t="shared" si="155"/>
        <v>0</v>
      </c>
      <c r="AE62" s="39">
        <f t="shared" si="155"/>
        <v>0</v>
      </c>
      <c r="AF62" s="39">
        <f t="shared" si="155"/>
        <v>0</v>
      </c>
      <c r="AG62" s="39">
        <f t="shared" si="155"/>
        <v>0</v>
      </c>
      <c r="AH62" s="39">
        <f t="shared" si="155"/>
        <v>0</v>
      </c>
      <c r="AI62" s="39">
        <f t="shared" si="155"/>
        <v>0</v>
      </c>
      <c r="AJ62" s="39">
        <f t="shared" si="155"/>
        <v>0</v>
      </c>
      <c r="AK62" s="39">
        <f t="shared" si="155"/>
        <v>0</v>
      </c>
      <c r="AL62" s="39">
        <f t="shared" si="155"/>
        <v>0</v>
      </c>
      <c r="AM62" s="39">
        <f t="shared" si="155"/>
        <v>0</v>
      </c>
      <c r="AN62" s="39">
        <f t="shared" si="155"/>
        <v>0</v>
      </c>
      <c r="AO62" s="39">
        <f t="shared" si="155"/>
        <v>0</v>
      </c>
      <c r="AP62" s="39">
        <f t="shared" si="155"/>
        <v>0</v>
      </c>
      <c r="AQ62" s="39">
        <f t="shared" si="155"/>
        <v>0</v>
      </c>
      <c r="AR62" s="39">
        <f t="shared" si="155"/>
        <v>0</v>
      </c>
      <c r="AS62" s="39">
        <f t="shared" si="155"/>
        <v>0</v>
      </c>
      <c r="AT62" s="39">
        <f t="shared" si="155"/>
        <v>0</v>
      </c>
      <c r="AU62" s="39">
        <f t="shared" si="155"/>
        <v>0</v>
      </c>
      <c r="AV62" s="39">
        <f t="shared" si="155"/>
        <v>0</v>
      </c>
      <c r="AW62" s="39"/>
      <c r="AX62" s="38">
        <f t="shared" si="147"/>
        <v>5838565.6630000072</v>
      </c>
    </row>
    <row r="63" spans="1:50">
      <c r="A63" s="22">
        <f t="shared" si="150"/>
        <v>2020</v>
      </c>
      <c r="B63" s="36">
        <f>+'&lt;3&gt; Tax Basis'!$G$78</f>
        <v>2850400.7226709439</v>
      </c>
      <c r="C63" s="36"/>
      <c r="D63" s="37">
        <f t="shared" si="151"/>
        <v>2850400.7226709439</v>
      </c>
      <c r="E63" s="38">
        <f t="shared" si="153"/>
        <v>0</v>
      </c>
      <c r="F63" s="39"/>
      <c r="G63" s="39"/>
      <c r="H63" s="39"/>
      <c r="I63" s="39"/>
      <c r="J63" s="39"/>
      <c r="K63" s="39">
        <f>+$D$63*G$15</f>
        <v>570080.14453418879</v>
      </c>
      <c r="L63" s="39">
        <f t="shared" ref="L63:AV63" si="156">+$D$63*H$15</f>
        <v>912128.23125470208</v>
      </c>
      <c r="M63" s="39">
        <f t="shared" si="156"/>
        <v>547276.9387528213</v>
      </c>
      <c r="N63" s="39">
        <f t="shared" si="156"/>
        <v>328366.16325169272</v>
      </c>
      <c r="O63" s="39">
        <f t="shared" si="156"/>
        <v>328366.16325169272</v>
      </c>
      <c r="P63" s="39">
        <f t="shared" si="156"/>
        <v>164183.08162584636</v>
      </c>
      <c r="Q63" s="39">
        <f t="shared" si="156"/>
        <v>0</v>
      </c>
      <c r="R63" s="39">
        <f t="shared" si="156"/>
        <v>0</v>
      </c>
      <c r="S63" s="39">
        <f t="shared" si="156"/>
        <v>0</v>
      </c>
      <c r="T63" s="39">
        <f t="shared" si="156"/>
        <v>0</v>
      </c>
      <c r="U63" s="39">
        <f t="shared" si="156"/>
        <v>0</v>
      </c>
      <c r="V63" s="39">
        <f t="shared" si="156"/>
        <v>0</v>
      </c>
      <c r="W63" s="39">
        <f t="shared" si="156"/>
        <v>0</v>
      </c>
      <c r="X63" s="39">
        <f t="shared" si="156"/>
        <v>0</v>
      </c>
      <c r="Y63" s="39">
        <f t="shared" si="156"/>
        <v>0</v>
      </c>
      <c r="Z63" s="39">
        <f t="shared" si="156"/>
        <v>0</v>
      </c>
      <c r="AA63" s="39">
        <f t="shared" si="156"/>
        <v>0</v>
      </c>
      <c r="AB63" s="39">
        <f t="shared" si="156"/>
        <v>0</v>
      </c>
      <c r="AC63" s="39">
        <f t="shared" si="156"/>
        <v>0</v>
      </c>
      <c r="AD63" s="39">
        <f t="shared" si="156"/>
        <v>0</v>
      </c>
      <c r="AE63" s="39">
        <f t="shared" si="156"/>
        <v>0</v>
      </c>
      <c r="AF63" s="39">
        <f t="shared" si="156"/>
        <v>0</v>
      </c>
      <c r="AG63" s="39">
        <f t="shared" si="156"/>
        <v>0</v>
      </c>
      <c r="AH63" s="39">
        <f t="shared" si="156"/>
        <v>0</v>
      </c>
      <c r="AI63" s="39">
        <f t="shared" si="156"/>
        <v>0</v>
      </c>
      <c r="AJ63" s="39">
        <f t="shared" si="156"/>
        <v>0</v>
      </c>
      <c r="AK63" s="39">
        <f t="shared" si="156"/>
        <v>0</v>
      </c>
      <c r="AL63" s="39">
        <f t="shared" si="156"/>
        <v>0</v>
      </c>
      <c r="AM63" s="39">
        <f t="shared" si="156"/>
        <v>0</v>
      </c>
      <c r="AN63" s="39">
        <f t="shared" si="156"/>
        <v>0</v>
      </c>
      <c r="AO63" s="39">
        <f t="shared" si="156"/>
        <v>0</v>
      </c>
      <c r="AP63" s="39">
        <f t="shared" si="156"/>
        <v>0</v>
      </c>
      <c r="AQ63" s="39">
        <f t="shared" si="156"/>
        <v>0</v>
      </c>
      <c r="AR63" s="39">
        <f t="shared" si="156"/>
        <v>0</v>
      </c>
      <c r="AS63" s="39">
        <f t="shared" si="156"/>
        <v>0</v>
      </c>
      <c r="AT63" s="39">
        <f t="shared" si="156"/>
        <v>0</v>
      </c>
      <c r="AU63" s="39">
        <f t="shared" si="156"/>
        <v>0</v>
      </c>
      <c r="AV63" s="39">
        <f t="shared" si="156"/>
        <v>0</v>
      </c>
      <c r="AW63" s="39"/>
      <c r="AX63" s="38">
        <f t="shared" si="147"/>
        <v>2850400.7226709439</v>
      </c>
    </row>
    <row r="64" spans="1:50">
      <c r="A64" s="22">
        <f t="shared" si="150"/>
        <v>2021</v>
      </c>
      <c r="B64" s="36">
        <f>+'&lt;3&gt; Tax Basis'!$H$78</f>
        <v>1219108.4782105989</v>
      </c>
      <c r="C64" s="36"/>
      <c r="D64" s="37">
        <f t="shared" si="151"/>
        <v>1219108.4782105989</v>
      </c>
      <c r="E64" s="38">
        <f t="shared" si="153"/>
        <v>0</v>
      </c>
      <c r="F64" s="39"/>
      <c r="G64" s="39"/>
      <c r="H64" s="39"/>
      <c r="I64" s="39"/>
      <c r="J64" s="39"/>
      <c r="K64" s="39"/>
      <c r="L64" s="39">
        <f>+$D$64*G$15</f>
        <v>243821.6956421198</v>
      </c>
      <c r="M64" s="39">
        <f t="shared" ref="M64:AV64" si="157">+$D$64*H$15</f>
        <v>390114.71302739164</v>
      </c>
      <c r="N64" s="39">
        <f t="shared" si="157"/>
        <v>234068.82781643499</v>
      </c>
      <c r="O64" s="39">
        <f t="shared" si="157"/>
        <v>140441.29668986099</v>
      </c>
      <c r="P64" s="39">
        <f t="shared" si="157"/>
        <v>140441.29668986099</v>
      </c>
      <c r="Q64" s="39">
        <f t="shared" si="157"/>
        <v>70220.648344930494</v>
      </c>
      <c r="R64" s="39">
        <f t="shared" si="157"/>
        <v>0</v>
      </c>
      <c r="S64" s="39">
        <f t="shared" si="157"/>
        <v>0</v>
      </c>
      <c r="T64" s="39">
        <f t="shared" si="157"/>
        <v>0</v>
      </c>
      <c r="U64" s="39">
        <f t="shared" si="157"/>
        <v>0</v>
      </c>
      <c r="V64" s="39">
        <f t="shared" si="157"/>
        <v>0</v>
      </c>
      <c r="W64" s="39">
        <f t="shared" si="157"/>
        <v>0</v>
      </c>
      <c r="X64" s="39">
        <f t="shared" si="157"/>
        <v>0</v>
      </c>
      <c r="Y64" s="39">
        <f t="shared" si="157"/>
        <v>0</v>
      </c>
      <c r="Z64" s="39">
        <f t="shared" si="157"/>
        <v>0</v>
      </c>
      <c r="AA64" s="39">
        <f t="shared" si="157"/>
        <v>0</v>
      </c>
      <c r="AB64" s="39">
        <f t="shared" si="157"/>
        <v>0</v>
      </c>
      <c r="AC64" s="39">
        <f t="shared" si="157"/>
        <v>0</v>
      </c>
      <c r="AD64" s="39">
        <f t="shared" si="157"/>
        <v>0</v>
      </c>
      <c r="AE64" s="39">
        <f t="shared" si="157"/>
        <v>0</v>
      </c>
      <c r="AF64" s="39">
        <f t="shared" si="157"/>
        <v>0</v>
      </c>
      <c r="AG64" s="39">
        <f t="shared" si="157"/>
        <v>0</v>
      </c>
      <c r="AH64" s="39">
        <f t="shared" si="157"/>
        <v>0</v>
      </c>
      <c r="AI64" s="39">
        <f t="shared" si="157"/>
        <v>0</v>
      </c>
      <c r="AJ64" s="39">
        <f t="shared" si="157"/>
        <v>0</v>
      </c>
      <c r="AK64" s="39">
        <f t="shared" si="157"/>
        <v>0</v>
      </c>
      <c r="AL64" s="39">
        <f t="shared" si="157"/>
        <v>0</v>
      </c>
      <c r="AM64" s="39">
        <f t="shared" si="157"/>
        <v>0</v>
      </c>
      <c r="AN64" s="39">
        <f t="shared" si="157"/>
        <v>0</v>
      </c>
      <c r="AO64" s="39">
        <f t="shared" si="157"/>
        <v>0</v>
      </c>
      <c r="AP64" s="39">
        <f t="shared" si="157"/>
        <v>0</v>
      </c>
      <c r="AQ64" s="39">
        <f t="shared" si="157"/>
        <v>0</v>
      </c>
      <c r="AR64" s="39">
        <f t="shared" si="157"/>
        <v>0</v>
      </c>
      <c r="AS64" s="39">
        <f t="shared" si="157"/>
        <v>0</v>
      </c>
      <c r="AT64" s="39">
        <f t="shared" si="157"/>
        <v>0</v>
      </c>
      <c r="AU64" s="39">
        <f t="shared" si="157"/>
        <v>0</v>
      </c>
      <c r="AV64" s="39">
        <f t="shared" si="157"/>
        <v>0</v>
      </c>
      <c r="AW64" s="39"/>
      <c r="AX64" s="38">
        <f t="shared" si="147"/>
        <v>1219108.4782105989</v>
      </c>
    </row>
    <row r="65" spans="1:50">
      <c r="A65" s="22">
        <f t="shared" si="150"/>
        <v>2022</v>
      </c>
      <c r="B65" s="36">
        <f>+'&lt;3&gt; Tax Basis'!$I$78</f>
        <v>4255.8126676077027</v>
      </c>
      <c r="C65" s="36"/>
      <c r="D65" s="37">
        <f t="shared" si="151"/>
        <v>4255.8126676077027</v>
      </c>
      <c r="E65" s="38">
        <f t="shared" si="153"/>
        <v>0</v>
      </c>
      <c r="F65" s="39"/>
      <c r="G65" s="39"/>
      <c r="H65" s="39"/>
      <c r="I65" s="39"/>
      <c r="J65" s="39"/>
      <c r="K65" s="39"/>
      <c r="L65" s="39"/>
      <c r="M65" s="39">
        <f>+$D$65*G$15</f>
        <v>851.16253352154058</v>
      </c>
      <c r="N65" s="39">
        <f t="shared" ref="N65:AV65" si="158">+$D$65*H$15</f>
        <v>1361.860053634465</v>
      </c>
      <c r="O65" s="39">
        <f t="shared" si="158"/>
        <v>817.11603218067899</v>
      </c>
      <c r="P65" s="39">
        <f t="shared" si="158"/>
        <v>490.26961930840736</v>
      </c>
      <c r="Q65" s="39">
        <f t="shared" si="158"/>
        <v>490.26961930840736</v>
      </c>
      <c r="R65" s="39">
        <f t="shared" si="158"/>
        <v>245.13480965420368</v>
      </c>
      <c r="S65" s="39">
        <f t="shared" si="158"/>
        <v>0</v>
      </c>
      <c r="T65" s="39">
        <f t="shared" si="158"/>
        <v>0</v>
      </c>
      <c r="U65" s="39">
        <f t="shared" si="158"/>
        <v>0</v>
      </c>
      <c r="V65" s="39">
        <f t="shared" si="158"/>
        <v>0</v>
      </c>
      <c r="W65" s="39">
        <f t="shared" si="158"/>
        <v>0</v>
      </c>
      <c r="X65" s="39">
        <f t="shared" si="158"/>
        <v>0</v>
      </c>
      <c r="Y65" s="39">
        <f t="shared" si="158"/>
        <v>0</v>
      </c>
      <c r="Z65" s="39">
        <f t="shared" si="158"/>
        <v>0</v>
      </c>
      <c r="AA65" s="39">
        <f t="shared" si="158"/>
        <v>0</v>
      </c>
      <c r="AB65" s="39">
        <f t="shared" si="158"/>
        <v>0</v>
      </c>
      <c r="AC65" s="39">
        <f t="shared" si="158"/>
        <v>0</v>
      </c>
      <c r="AD65" s="39">
        <f t="shared" si="158"/>
        <v>0</v>
      </c>
      <c r="AE65" s="39">
        <f t="shared" si="158"/>
        <v>0</v>
      </c>
      <c r="AF65" s="39">
        <f t="shared" si="158"/>
        <v>0</v>
      </c>
      <c r="AG65" s="39">
        <f t="shared" si="158"/>
        <v>0</v>
      </c>
      <c r="AH65" s="39">
        <f t="shared" si="158"/>
        <v>0</v>
      </c>
      <c r="AI65" s="39">
        <f t="shared" si="158"/>
        <v>0</v>
      </c>
      <c r="AJ65" s="39">
        <f t="shared" si="158"/>
        <v>0</v>
      </c>
      <c r="AK65" s="39">
        <f t="shared" si="158"/>
        <v>0</v>
      </c>
      <c r="AL65" s="39">
        <f t="shared" si="158"/>
        <v>0</v>
      </c>
      <c r="AM65" s="39">
        <f t="shared" si="158"/>
        <v>0</v>
      </c>
      <c r="AN65" s="39">
        <f t="shared" si="158"/>
        <v>0</v>
      </c>
      <c r="AO65" s="39">
        <f t="shared" si="158"/>
        <v>0</v>
      </c>
      <c r="AP65" s="39">
        <f t="shared" si="158"/>
        <v>0</v>
      </c>
      <c r="AQ65" s="39">
        <f t="shared" si="158"/>
        <v>0</v>
      </c>
      <c r="AR65" s="39">
        <f t="shared" si="158"/>
        <v>0</v>
      </c>
      <c r="AS65" s="39">
        <f t="shared" si="158"/>
        <v>0</v>
      </c>
      <c r="AT65" s="39">
        <f t="shared" si="158"/>
        <v>0</v>
      </c>
      <c r="AU65" s="39">
        <f t="shared" si="158"/>
        <v>0</v>
      </c>
      <c r="AV65" s="39">
        <f t="shared" si="158"/>
        <v>0</v>
      </c>
      <c r="AW65" s="39"/>
      <c r="AX65" s="38">
        <f t="shared" si="147"/>
        <v>4255.8126676077027</v>
      </c>
    </row>
    <row r="66" spans="1:50">
      <c r="A66" s="22">
        <f t="shared" si="150"/>
        <v>2023</v>
      </c>
      <c r="B66" s="36">
        <f>+'&lt;3&gt; Tax Basis'!$J$78</f>
        <v>7.716267216950655</v>
      </c>
      <c r="C66" s="36"/>
      <c r="D66" s="37">
        <f t="shared" si="151"/>
        <v>7.716267216950655</v>
      </c>
      <c r="E66" s="38">
        <f t="shared" si="153"/>
        <v>0</v>
      </c>
      <c r="F66" s="39"/>
      <c r="G66" s="39"/>
      <c r="H66" s="39"/>
      <c r="I66" s="39"/>
      <c r="J66" s="39"/>
      <c r="K66" s="39"/>
      <c r="L66" s="39"/>
      <c r="M66" s="39"/>
      <c r="N66" s="39">
        <f>+$D$66*G$15</f>
        <v>1.543253443390131</v>
      </c>
      <c r="O66" s="39">
        <f t="shared" ref="O66:AV66" si="159">+$D$66*H$15</f>
        <v>2.4692055094242096</v>
      </c>
      <c r="P66" s="39">
        <f t="shared" si="159"/>
        <v>1.4815233056545258</v>
      </c>
      <c r="Q66" s="39">
        <f t="shared" si="159"/>
        <v>0.88891398339271543</v>
      </c>
      <c r="R66" s="39">
        <f t="shared" si="159"/>
        <v>0.88891398339271543</v>
      </c>
      <c r="S66" s="39">
        <f t="shared" si="159"/>
        <v>0.44445699169635772</v>
      </c>
      <c r="T66" s="39">
        <f t="shared" si="159"/>
        <v>0</v>
      </c>
      <c r="U66" s="39">
        <f t="shared" si="159"/>
        <v>0</v>
      </c>
      <c r="V66" s="39">
        <f t="shared" si="159"/>
        <v>0</v>
      </c>
      <c r="W66" s="39">
        <f t="shared" si="159"/>
        <v>0</v>
      </c>
      <c r="X66" s="39">
        <f t="shared" si="159"/>
        <v>0</v>
      </c>
      <c r="Y66" s="39">
        <f t="shared" si="159"/>
        <v>0</v>
      </c>
      <c r="Z66" s="39">
        <f t="shared" si="159"/>
        <v>0</v>
      </c>
      <c r="AA66" s="39">
        <f t="shared" si="159"/>
        <v>0</v>
      </c>
      <c r="AB66" s="39">
        <f t="shared" si="159"/>
        <v>0</v>
      </c>
      <c r="AC66" s="39">
        <f t="shared" si="159"/>
        <v>0</v>
      </c>
      <c r="AD66" s="39">
        <f t="shared" si="159"/>
        <v>0</v>
      </c>
      <c r="AE66" s="39">
        <f t="shared" si="159"/>
        <v>0</v>
      </c>
      <c r="AF66" s="39">
        <f t="shared" si="159"/>
        <v>0</v>
      </c>
      <c r="AG66" s="39">
        <f t="shared" si="159"/>
        <v>0</v>
      </c>
      <c r="AH66" s="39">
        <f t="shared" si="159"/>
        <v>0</v>
      </c>
      <c r="AI66" s="39">
        <f t="shared" si="159"/>
        <v>0</v>
      </c>
      <c r="AJ66" s="39">
        <f t="shared" si="159"/>
        <v>0</v>
      </c>
      <c r="AK66" s="39">
        <f t="shared" si="159"/>
        <v>0</v>
      </c>
      <c r="AL66" s="39">
        <f t="shared" si="159"/>
        <v>0</v>
      </c>
      <c r="AM66" s="39">
        <f t="shared" si="159"/>
        <v>0</v>
      </c>
      <c r="AN66" s="39">
        <f t="shared" si="159"/>
        <v>0</v>
      </c>
      <c r="AO66" s="39">
        <f t="shared" si="159"/>
        <v>0</v>
      </c>
      <c r="AP66" s="39">
        <f t="shared" si="159"/>
        <v>0</v>
      </c>
      <c r="AQ66" s="39">
        <f t="shared" si="159"/>
        <v>0</v>
      </c>
      <c r="AR66" s="39">
        <f t="shared" si="159"/>
        <v>0</v>
      </c>
      <c r="AS66" s="39">
        <f t="shared" si="159"/>
        <v>0</v>
      </c>
      <c r="AT66" s="39">
        <f t="shared" si="159"/>
        <v>0</v>
      </c>
      <c r="AU66" s="39">
        <f t="shared" si="159"/>
        <v>0</v>
      </c>
      <c r="AV66" s="39">
        <f t="shared" si="159"/>
        <v>0</v>
      </c>
      <c r="AW66" s="39"/>
      <c r="AX66" s="38">
        <f t="shared" si="147"/>
        <v>7.716267216950655</v>
      </c>
    </row>
    <row r="67" spans="1:50" ht="13.5" thickBot="1">
      <c r="A67" s="40" t="s">
        <v>67</v>
      </c>
      <c r="B67" s="41">
        <f>SUM(B58:B66)</f>
        <v>25392281.080816373</v>
      </c>
      <c r="C67" s="41">
        <f t="shared" ref="C67:AX67" si="160">SUM(C58:C66)</f>
        <v>1411217.5490000001</v>
      </c>
      <c r="D67" s="41">
        <f t="shared" si="160"/>
        <v>23981063.531816375</v>
      </c>
      <c r="E67" s="41">
        <f t="shared" si="160"/>
        <v>0</v>
      </c>
      <c r="F67" s="41">
        <f t="shared" si="160"/>
        <v>0</v>
      </c>
      <c r="G67" s="41">
        <f t="shared" si="160"/>
        <v>137258.44625000001</v>
      </c>
      <c r="H67" s="41">
        <f t="shared" si="160"/>
        <v>364598.57755000005</v>
      </c>
      <c r="I67" s="41">
        <f t="shared" si="160"/>
        <v>2895245.7280800003</v>
      </c>
      <c r="J67" s="41">
        <f t="shared" si="160"/>
        <v>5436362.0874480009</v>
      </c>
      <c r="K67" s="41">
        <f t="shared" si="160"/>
        <v>5031234.8756189924</v>
      </c>
      <c r="L67" s="41">
        <f t="shared" si="160"/>
        <v>3858141.2376856226</v>
      </c>
      <c r="M67" s="41">
        <f t="shared" si="160"/>
        <v>3110746.1513617351</v>
      </c>
      <c r="N67" s="41">
        <f t="shared" si="160"/>
        <v>1965473.5959368064</v>
      </c>
      <c r="O67" s="41">
        <f t="shared" si="160"/>
        <v>805928.42736804427</v>
      </c>
      <c r="P67" s="41">
        <f t="shared" si="160"/>
        <v>305116.12945832137</v>
      </c>
      <c r="Q67" s="41">
        <f t="shared" si="160"/>
        <v>70711.806878222298</v>
      </c>
      <c r="R67" s="41">
        <f t="shared" si="160"/>
        <v>246.02372363759639</v>
      </c>
      <c r="S67" s="41">
        <f t="shared" si="160"/>
        <v>0.44445699169635772</v>
      </c>
      <c r="T67" s="41">
        <f t="shared" si="160"/>
        <v>0</v>
      </c>
      <c r="U67" s="41">
        <f t="shared" si="160"/>
        <v>0</v>
      </c>
      <c r="V67" s="41">
        <f t="shared" si="160"/>
        <v>0</v>
      </c>
      <c r="W67" s="41">
        <f t="shared" si="160"/>
        <v>0</v>
      </c>
      <c r="X67" s="41">
        <f t="shared" si="160"/>
        <v>0</v>
      </c>
      <c r="Y67" s="41">
        <f t="shared" si="160"/>
        <v>0</v>
      </c>
      <c r="Z67" s="41">
        <f t="shared" si="160"/>
        <v>0</v>
      </c>
      <c r="AA67" s="41">
        <f t="shared" si="160"/>
        <v>0</v>
      </c>
      <c r="AB67" s="41">
        <f t="shared" si="160"/>
        <v>0</v>
      </c>
      <c r="AC67" s="41">
        <f t="shared" si="160"/>
        <v>0</v>
      </c>
      <c r="AD67" s="41">
        <f t="shared" si="160"/>
        <v>0</v>
      </c>
      <c r="AE67" s="41">
        <f t="shared" si="160"/>
        <v>0</v>
      </c>
      <c r="AF67" s="41">
        <f t="shared" si="160"/>
        <v>0</v>
      </c>
      <c r="AG67" s="41">
        <f t="shared" si="160"/>
        <v>0</v>
      </c>
      <c r="AH67" s="41">
        <f t="shared" si="160"/>
        <v>0</v>
      </c>
      <c r="AI67" s="41">
        <f t="shared" si="160"/>
        <v>0</v>
      </c>
      <c r="AJ67" s="41">
        <f t="shared" si="160"/>
        <v>0</v>
      </c>
      <c r="AK67" s="41">
        <f t="shared" si="160"/>
        <v>0</v>
      </c>
      <c r="AL67" s="41">
        <f t="shared" si="160"/>
        <v>0</v>
      </c>
      <c r="AM67" s="41">
        <f t="shared" si="160"/>
        <v>0</v>
      </c>
      <c r="AN67" s="41">
        <f t="shared" si="160"/>
        <v>0</v>
      </c>
      <c r="AO67" s="41">
        <f t="shared" si="160"/>
        <v>0</v>
      </c>
      <c r="AP67" s="41">
        <f t="shared" si="160"/>
        <v>0</v>
      </c>
      <c r="AQ67" s="41">
        <f t="shared" si="160"/>
        <v>0</v>
      </c>
      <c r="AR67" s="41">
        <f t="shared" si="160"/>
        <v>0</v>
      </c>
      <c r="AS67" s="41">
        <f t="shared" si="160"/>
        <v>0</v>
      </c>
      <c r="AT67" s="41">
        <f t="shared" si="160"/>
        <v>0</v>
      </c>
      <c r="AU67" s="41">
        <f t="shared" si="160"/>
        <v>0</v>
      </c>
      <c r="AV67" s="41">
        <f t="shared" si="160"/>
        <v>0</v>
      </c>
      <c r="AW67" s="39"/>
      <c r="AX67" s="41">
        <f t="shared" si="160"/>
        <v>23981063.531816375</v>
      </c>
    </row>
    <row r="68" spans="1:50" ht="13.5" thickTop="1">
      <c r="B68" s="91">
        <f>+B67-'&lt;3&gt; Tax Basis'!K78</f>
        <v>0</v>
      </c>
      <c r="C68" s="48"/>
      <c r="AX68" s="48">
        <f>+AX67-D67</f>
        <v>0</v>
      </c>
    </row>
    <row r="70" spans="1:50">
      <c r="A70" s="11" t="s">
        <v>14</v>
      </c>
      <c r="B70" s="46">
        <f>+B53+B42+B31+B67</f>
        <v>26687177.700816374</v>
      </c>
      <c r="C70" s="46">
        <f t="shared" ref="C70:E70" si="161">+C53+C42+C31+C67</f>
        <v>2011120.3489999999</v>
      </c>
      <c r="D70" s="46">
        <f t="shared" si="161"/>
        <v>24676057.351816375</v>
      </c>
      <c r="E70" s="46">
        <f t="shared" si="161"/>
        <v>0</v>
      </c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X70" s="46"/>
    </row>
    <row r="71" spans="1:50">
      <c r="A71" s="11"/>
      <c r="B71" s="46">
        <f>+B70-'&lt;3&gt; Tax Basis'!K79</f>
        <v>0</v>
      </c>
      <c r="C71" s="46">
        <f>+C70-'&lt;3&gt; Tax Basis'!F24</f>
        <v>0</v>
      </c>
      <c r="D71" s="46">
        <f>+D70-'&lt;3&gt; Tax Basis'!F26</f>
        <v>1.1574400775134563</v>
      </c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X71" s="46"/>
    </row>
    <row r="72" spans="1:50">
      <c r="A72" s="47" t="s">
        <v>70</v>
      </c>
      <c r="B72" s="46"/>
      <c r="C72" s="46"/>
      <c r="D72" s="46"/>
      <c r="E72" s="46"/>
      <c r="F72" s="48">
        <f>+F53+F42+F31+F67</f>
        <v>436.49437499999993</v>
      </c>
      <c r="G72" s="48">
        <f t="shared" ref="G72:AF72" si="162">+G53+G42+G31+G67</f>
        <v>327729.57488044997</v>
      </c>
      <c r="H72" s="48">
        <f t="shared" si="162"/>
        <v>618797.82201254996</v>
      </c>
      <c r="I72" s="48">
        <f t="shared" si="162"/>
        <v>2982402.2398790005</v>
      </c>
      <c r="J72" s="48">
        <f t="shared" si="162"/>
        <v>5484821.4058218012</v>
      </c>
      <c r="K72" s="48">
        <f t="shared" si="162"/>
        <v>5039805.3209150424</v>
      </c>
      <c r="L72" s="48">
        <f t="shared" si="162"/>
        <v>3866068.6329109725</v>
      </c>
      <c r="M72" s="48">
        <f t="shared" si="162"/>
        <v>3118079.3693656852</v>
      </c>
      <c r="N72" s="48">
        <f t="shared" si="162"/>
        <v>1972288.9650744065</v>
      </c>
      <c r="O72" s="48">
        <f t="shared" si="162"/>
        <v>812309.68448634422</v>
      </c>
      <c r="P72" s="48">
        <f t="shared" si="162"/>
        <v>311123.31440422137</v>
      </c>
      <c r="Q72" s="48">
        <f t="shared" si="162"/>
        <v>76448.209266672304</v>
      </c>
      <c r="R72" s="48">
        <f t="shared" si="162"/>
        <v>5940.3296698375962</v>
      </c>
      <c r="S72" s="48">
        <f t="shared" si="162"/>
        <v>5694.2515519416957</v>
      </c>
      <c r="T72" s="48">
        <f t="shared" si="162"/>
        <v>5694.3059462000001</v>
      </c>
      <c r="U72" s="48">
        <f t="shared" si="162"/>
        <v>5693.8070949499997</v>
      </c>
      <c r="V72" s="48">
        <f t="shared" si="162"/>
        <v>5694.3059462000001</v>
      </c>
      <c r="W72" s="48">
        <f t="shared" si="162"/>
        <v>5693.8070949499997</v>
      </c>
      <c r="X72" s="48">
        <f t="shared" si="162"/>
        <v>5694.3059462000001</v>
      </c>
      <c r="Y72" s="48">
        <f t="shared" si="162"/>
        <v>5693.8070949499997</v>
      </c>
      <c r="Z72" s="48">
        <f t="shared" si="162"/>
        <v>5434.6208926999998</v>
      </c>
      <c r="AA72" s="48">
        <f t="shared" si="162"/>
        <v>4870.9584602499999</v>
      </c>
      <c r="AB72" s="48">
        <f t="shared" si="162"/>
        <v>4405.29537635</v>
      </c>
      <c r="AC72" s="48">
        <f t="shared" si="162"/>
        <v>3678.6528611999997</v>
      </c>
      <c r="AD72" s="48">
        <f t="shared" si="162"/>
        <v>1557.8704885000002</v>
      </c>
      <c r="AE72" s="48">
        <f t="shared" si="162"/>
        <v>0</v>
      </c>
      <c r="AF72" s="48">
        <f t="shared" si="162"/>
        <v>0</v>
      </c>
      <c r="AG72" s="48">
        <f t="shared" ref="AG72:AV72" si="163">+AG53+AG42+AG31+AG67</f>
        <v>0</v>
      </c>
      <c r="AH72" s="48">
        <f t="shared" si="163"/>
        <v>0</v>
      </c>
      <c r="AI72" s="48">
        <f t="shared" si="163"/>
        <v>0</v>
      </c>
      <c r="AJ72" s="48">
        <f t="shared" si="163"/>
        <v>0</v>
      </c>
      <c r="AK72" s="48">
        <f t="shared" si="163"/>
        <v>0</v>
      </c>
      <c r="AL72" s="48">
        <f t="shared" si="163"/>
        <v>0</v>
      </c>
      <c r="AM72" s="48">
        <f t="shared" si="163"/>
        <v>0</v>
      </c>
      <c r="AN72" s="48">
        <f t="shared" si="163"/>
        <v>0</v>
      </c>
      <c r="AO72" s="48">
        <f t="shared" si="163"/>
        <v>0</v>
      </c>
      <c r="AP72" s="48">
        <f t="shared" si="163"/>
        <v>0</v>
      </c>
      <c r="AQ72" s="48">
        <f t="shared" si="163"/>
        <v>0</v>
      </c>
      <c r="AR72" s="48">
        <f t="shared" si="163"/>
        <v>0</v>
      </c>
      <c r="AS72" s="48">
        <f t="shared" si="163"/>
        <v>0</v>
      </c>
      <c r="AT72" s="48">
        <f t="shared" si="163"/>
        <v>0</v>
      </c>
      <c r="AU72" s="48">
        <f t="shared" si="163"/>
        <v>0</v>
      </c>
      <c r="AV72" s="48">
        <f t="shared" si="163"/>
        <v>0</v>
      </c>
      <c r="AX72" s="38">
        <f t="shared" ref="AX72:AX73" si="164">+SUM(F72:AV72)</f>
        <v>24676057.351816375</v>
      </c>
    </row>
    <row r="73" spans="1:50">
      <c r="A73" s="47" t="s">
        <v>71</v>
      </c>
      <c r="B73" s="46"/>
      <c r="C73" s="46"/>
      <c r="D73" s="46"/>
      <c r="E73" s="46"/>
      <c r="F73" s="48">
        <f>+C25+C36+C47+C58</f>
        <v>11639.849999999999</v>
      </c>
      <c r="G73" s="48">
        <f>+C37+C48+C59+C26</f>
        <v>1267267.5662499999</v>
      </c>
      <c r="H73" s="48">
        <f>+C38+C49+C60+C27</f>
        <v>732212.93275000004</v>
      </c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X73" s="38">
        <f t="shared" si="164"/>
        <v>2011120.3489999999</v>
      </c>
    </row>
    <row r="74" spans="1:50" ht="13.5" thickBot="1">
      <c r="A74" s="336" t="s">
        <v>129</v>
      </c>
      <c r="F74" s="41">
        <f>+F72+F73</f>
        <v>12076.344374999999</v>
      </c>
      <c r="G74" s="41">
        <f t="shared" ref="G74:AX74" si="165">+G72+G73</f>
        <v>1594997.1411304499</v>
      </c>
      <c r="H74" s="41">
        <f t="shared" si="165"/>
        <v>1351010.7547625499</v>
      </c>
      <c r="I74" s="41">
        <f t="shared" si="165"/>
        <v>2982402.2398790005</v>
      </c>
      <c r="J74" s="41">
        <f t="shared" si="165"/>
        <v>5484821.4058218012</v>
      </c>
      <c r="K74" s="41">
        <f t="shared" si="165"/>
        <v>5039805.3209150424</v>
      </c>
      <c r="L74" s="41">
        <f t="shared" si="165"/>
        <v>3866068.6329109725</v>
      </c>
      <c r="M74" s="41">
        <f t="shared" si="165"/>
        <v>3118079.3693656852</v>
      </c>
      <c r="N74" s="41">
        <f t="shared" si="165"/>
        <v>1972288.9650744065</v>
      </c>
      <c r="O74" s="41">
        <f t="shared" si="165"/>
        <v>812309.68448634422</v>
      </c>
      <c r="P74" s="41">
        <f t="shared" si="165"/>
        <v>311123.31440422137</v>
      </c>
      <c r="Q74" s="41">
        <f t="shared" si="165"/>
        <v>76448.209266672304</v>
      </c>
      <c r="R74" s="41">
        <f t="shared" si="165"/>
        <v>5940.3296698375962</v>
      </c>
      <c r="S74" s="41">
        <f t="shared" si="165"/>
        <v>5694.2515519416957</v>
      </c>
      <c r="T74" s="41">
        <f t="shared" si="165"/>
        <v>5694.3059462000001</v>
      </c>
      <c r="U74" s="41">
        <f t="shared" si="165"/>
        <v>5693.8070949499997</v>
      </c>
      <c r="V74" s="41">
        <f t="shared" si="165"/>
        <v>5694.3059462000001</v>
      </c>
      <c r="W74" s="41">
        <f t="shared" si="165"/>
        <v>5693.8070949499997</v>
      </c>
      <c r="X74" s="41">
        <f t="shared" si="165"/>
        <v>5694.3059462000001</v>
      </c>
      <c r="Y74" s="41">
        <f t="shared" si="165"/>
        <v>5693.8070949499997</v>
      </c>
      <c r="Z74" s="41">
        <f t="shared" si="165"/>
        <v>5434.6208926999998</v>
      </c>
      <c r="AA74" s="41">
        <f t="shared" si="165"/>
        <v>4870.9584602499999</v>
      </c>
      <c r="AB74" s="41">
        <f t="shared" si="165"/>
        <v>4405.29537635</v>
      </c>
      <c r="AC74" s="41">
        <f t="shared" si="165"/>
        <v>3678.6528611999997</v>
      </c>
      <c r="AD74" s="41">
        <f t="shared" si="165"/>
        <v>1557.8704885000002</v>
      </c>
      <c r="AE74" s="41">
        <f t="shared" si="165"/>
        <v>0</v>
      </c>
      <c r="AF74" s="41">
        <f t="shared" si="165"/>
        <v>0</v>
      </c>
      <c r="AG74" s="41">
        <f t="shared" ref="AG74:AV74" si="166">+AG72+AG73</f>
        <v>0</v>
      </c>
      <c r="AH74" s="41">
        <f t="shared" si="166"/>
        <v>0</v>
      </c>
      <c r="AI74" s="41">
        <f t="shared" si="166"/>
        <v>0</v>
      </c>
      <c r="AJ74" s="41">
        <f t="shared" si="166"/>
        <v>0</v>
      </c>
      <c r="AK74" s="41">
        <f t="shared" si="166"/>
        <v>0</v>
      </c>
      <c r="AL74" s="41">
        <f t="shared" si="166"/>
        <v>0</v>
      </c>
      <c r="AM74" s="41">
        <f t="shared" si="166"/>
        <v>0</v>
      </c>
      <c r="AN74" s="41">
        <f t="shared" si="166"/>
        <v>0</v>
      </c>
      <c r="AO74" s="41">
        <f t="shared" si="166"/>
        <v>0</v>
      </c>
      <c r="AP74" s="41">
        <f t="shared" si="166"/>
        <v>0</v>
      </c>
      <c r="AQ74" s="41">
        <f t="shared" si="166"/>
        <v>0</v>
      </c>
      <c r="AR74" s="41">
        <f t="shared" si="166"/>
        <v>0</v>
      </c>
      <c r="AS74" s="41">
        <f t="shared" si="166"/>
        <v>0</v>
      </c>
      <c r="AT74" s="41">
        <f t="shared" si="166"/>
        <v>0</v>
      </c>
      <c r="AU74" s="41">
        <f t="shared" si="166"/>
        <v>0</v>
      </c>
      <c r="AV74" s="41">
        <f t="shared" si="166"/>
        <v>0</v>
      </c>
      <c r="AX74" s="41">
        <f t="shared" si="165"/>
        <v>26687177.700816374</v>
      </c>
    </row>
    <row r="75" spans="1:50" ht="13.5" thickTop="1">
      <c r="F75" s="48"/>
      <c r="G75" s="48"/>
      <c r="H75" s="48"/>
      <c r="I75" s="48"/>
      <c r="J75" s="48"/>
      <c r="AX75" s="48">
        <f>+AX74-B70</f>
        <v>0</v>
      </c>
    </row>
    <row r="76" spans="1:50">
      <c r="AX76" s="48"/>
    </row>
    <row r="77" spans="1:50">
      <c r="A77" s="47" t="s">
        <v>128</v>
      </c>
      <c r="F77" s="49">
        <f>+F56</f>
        <v>2015</v>
      </c>
      <c r="G77" s="49">
        <f>+F77+1</f>
        <v>2016</v>
      </c>
      <c r="H77" s="49">
        <f t="shared" ref="H77:O77" si="167">+G77+1</f>
        <v>2017</v>
      </c>
      <c r="I77" s="49">
        <f t="shared" si="167"/>
        <v>2018</v>
      </c>
      <c r="J77" s="49">
        <f t="shared" si="167"/>
        <v>2019</v>
      </c>
      <c r="K77" s="49">
        <f t="shared" si="167"/>
        <v>2020</v>
      </c>
      <c r="L77" s="49">
        <f t="shared" si="167"/>
        <v>2021</v>
      </c>
      <c r="M77" s="49">
        <f t="shared" si="167"/>
        <v>2022</v>
      </c>
      <c r="N77" s="49">
        <f t="shared" si="167"/>
        <v>2023</v>
      </c>
      <c r="O77" s="49">
        <f t="shared" si="167"/>
        <v>2024</v>
      </c>
      <c r="P77" s="49" t="s">
        <v>67</v>
      </c>
      <c r="AX77" s="48"/>
    </row>
    <row r="78" spans="1:50">
      <c r="A78" s="12">
        <f>+A58</f>
        <v>2015</v>
      </c>
      <c r="C78" s="50">
        <f>+F73</f>
        <v>11639.849999999999</v>
      </c>
      <c r="F78" s="51">
        <f>+C78/7</f>
        <v>1662.8357142857142</v>
      </c>
      <c r="G78" s="51">
        <f>$C$78/7</f>
        <v>1662.8357142857142</v>
      </c>
      <c r="H78" s="51">
        <f t="shared" ref="H78:L78" si="168">$C$78/7</f>
        <v>1662.8357142857142</v>
      </c>
      <c r="I78" s="51">
        <f t="shared" si="168"/>
        <v>1662.8357142857142</v>
      </c>
      <c r="J78" s="51">
        <f t="shared" si="168"/>
        <v>1662.8357142857142</v>
      </c>
      <c r="K78" s="51">
        <f t="shared" si="168"/>
        <v>1662.8357142857142</v>
      </c>
      <c r="L78" s="51">
        <f t="shared" si="168"/>
        <v>1662.8357142857142</v>
      </c>
      <c r="M78" s="51"/>
      <c r="P78" s="48">
        <f>+SUM(F78:O78)</f>
        <v>11639.85</v>
      </c>
      <c r="Q78" s="50">
        <f>+P78-C78</f>
        <v>0</v>
      </c>
      <c r="AX78" s="48"/>
    </row>
    <row r="79" spans="1:50">
      <c r="A79" s="12">
        <f>+A78+1</f>
        <v>2016</v>
      </c>
      <c r="C79" s="50">
        <f>+G73</f>
        <v>1267267.5662499999</v>
      </c>
      <c r="G79" s="51">
        <f>C79/7</f>
        <v>181038.22374999998</v>
      </c>
      <c r="H79" s="51">
        <f>$C$79/7</f>
        <v>181038.22374999998</v>
      </c>
      <c r="I79" s="51">
        <f t="shared" ref="I79:M79" si="169">$C$79/7</f>
        <v>181038.22374999998</v>
      </c>
      <c r="J79" s="51">
        <f t="shared" si="169"/>
        <v>181038.22374999998</v>
      </c>
      <c r="K79" s="51">
        <f t="shared" si="169"/>
        <v>181038.22374999998</v>
      </c>
      <c r="L79" s="51">
        <f t="shared" si="169"/>
        <v>181038.22374999998</v>
      </c>
      <c r="M79" s="51">
        <f t="shared" si="169"/>
        <v>181038.22374999998</v>
      </c>
      <c r="P79" s="48">
        <f t="shared" ref="P79:P83" si="170">+SUM(F79:O79)</f>
        <v>1267267.5662499997</v>
      </c>
      <c r="Q79" s="50">
        <f t="shared" ref="Q79:Q83" si="171">+P79-C79</f>
        <v>0</v>
      </c>
      <c r="AX79" s="48"/>
    </row>
    <row r="80" spans="1:50">
      <c r="A80" s="12">
        <f t="shared" ref="A80:A83" si="172">+A79+1</f>
        <v>2017</v>
      </c>
      <c r="C80" s="50">
        <f>+H73</f>
        <v>732212.93275000004</v>
      </c>
      <c r="H80" s="51">
        <f>C80/7</f>
        <v>104601.84753571429</v>
      </c>
      <c r="I80" s="51">
        <f>$C$80/7</f>
        <v>104601.84753571429</v>
      </c>
      <c r="J80" s="51">
        <f>$C$80/7</f>
        <v>104601.84753571429</v>
      </c>
      <c r="K80" s="51">
        <f t="shared" ref="K80:N80" si="173">$C$80/7</f>
        <v>104601.84753571429</v>
      </c>
      <c r="L80" s="51">
        <f t="shared" si="173"/>
        <v>104601.84753571429</v>
      </c>
      <c r="M80" s="51">
        <f t="shared" si="173"/>
        <v>104601.84753571429</v>
      </c>
      <c r="N80" s="51">
        <f t="shared" si="173"/>
        <v>104601.84753571429</v>
      </c>
      <c r="O80" s="51"/>
      <c r="P80" s="48">
        <f t="shared" si="170"/>
        <v>732212.93275000004</v>
      </c>
      <c r="Q80" s="50">
        <f t="shared" si="171"/>
        <v>0</v>
      </c>
      <c r="AX80" s="48"/>
    </row>
    <row r="81" spans="1:50">
      <c r="A81" s="12">
        <f t="shared" si="172"/>
        <v>2018</v>
      </c>
      <c r="C81" s="50">
        <f>+C50+C39</f>
        <v>0</v>
      </c>
      <c r="P81" s="48">
        <f t="shared" si="170"/>
        <v>0</v>
      </c>
      <c r="Q81" s="50">
        <f t="shared" si="171"/>
        <v>0</v>
      </c>
      <c r="AX81" s="48"/>
    </row>
    <row r="82" spans="1:50">
      <c r="A82" s="12">
        <f t="shared" si="172"/>
        <v>2019</v>
      </c>
      <c r="C82" s="50">
        <f>+C51+C40</f>
        <v>0</v>
      </c>
      <c r="P82" s="48">
        <f t="shared" si="170"/>
        <v>0</v>
      </c>
      <c r="Q82" s="50">
        <f t="shared" si="171"/>
        <v>0</v>
      </c>
      <c r="AX82" s="48"/>
    </row>
    <row r="83" spans="1:50">
      <c r="A83" s="12">
        <f t="shared" si="172"/>
        <v>2020</v>
      </c>
      <c r="P83" s="48">
        <f t="shared" si="170"/>
        <v>0</v>
      </c>
      <c r="Q83" s="50">
        <f t="shared" si="171"/>
        <v>0</v>
      </c>
      <c r="AX83" s="48"/>
    </row>
    <row r="84" spans="1:50">
      <c r="A84" s="52" t="s">
        <v>67</v>
      </c>
      <c r="C84" s="53">
        <f>+SUM(C78:C83)</f>
        <v>2011120.3489999999</v>
      </c>
      <c r="F84" s="53">
        <f t="shared" ref="F84:P84" si="174">+SUM(F78:F83)</f>
        <v>1662.8357142857142</v>
      </c>
      <c r="G84" s="53">
        <f t="shared" si="174"/>
        <v>182701.0594642857</v>
      </c>
      <c r="H84" s="53">
        <f t="shared" si="174"/>
        <v>287302.90700000001</v>
      </c>
      <c r="I84" s="53">
        <f t="shared" si="174"/>
        <v>287302.90700000001</v>
      </c>
      <c r="J84" s="53">
        <f t="shared" si="174"/>
        <v>287302.90700000001</v>
      </c>
      <c r="K84" s="53">
        <f t="shared" si="174"/>
        <v>287302.90700000001</v>
      </c>
      <c r="L84" s="53">
        <f t="shared" si="174"/>
        <v>287302.90700000001</v>
      </c>
      <c r="M84" s="53">
        <f t="shared" si="174"/>
        <v>285640.07128571428</v>
      </c>
      <c r="N84" s="53">
        <f t="shared" si="174"/>
        <v>104601.84753571429</v>
      </c>
      <c r="O84" s="53">
        <f t="shared" si="174"/>
        <v>0</v>
      </c>
      <c r="P84" s="53">
        <f t="shared" si="174"/>
        <v>2011120.3489999999</v>
      </c>
      <c r="AX84" s="48"/>
    </row>
    <row r="85" spans="1:50">
      <c r="A85" s="52"/>
      <c r="C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AX85" s="48"/>
    </row>
    <row r="86" spans="1:50">
      <c r="A86" s="47" t="s">
        <v>70</v>
      </c>
      <c r="C86" s="48">
        <f>+C84-C70</f>
        <v>0</v>
      </c>
      <c r="F86" s="48">
        <f>+F72</f>
        <v>436.49437499999993</v>
      </c>
      <c r="G86" s="48">
        <f t="shared" ref="G86:O86" si="175">+G72</f>
        <v>327729.57488044997</v>
      </c>
      <c r="H86" s="48">
        <f t="shared" si="175"/>
        <v>618797.82201254996</v>
      </c>
      <c r="I86" s="48">
        <f t="shared" si="175"/>
        <v>2982402.2398790005</v>
      </c>
      <c r="J86" s="48">
        <f t="shared" si="175"/>
        <v>5484821.4058218012</v>
      </c>
      <c r="K86" s="48">
        <f t="shared" si="175"/>
        <v>5039805.3209150424</v>
      </c>
      <c r="L86" s="48">
        <f t="shared" si="175"/>
        <v>3866068.6329109725</v>
      </c>
      <c r="M86" s="48">
        <f t="shared" si="175"/>
        <v>3118079.3693656852</v>
      </c>
      <c r="N86" s="48">
        <f t="shared" si="175"/>
        <v>1972288.9650744065</v>
      </c>
      <c r="O86" s="48">
        <f t="shared" si="175"/>
        <v>812309.68448634422</v>
      </c>
      <c r="P86" s="48">
        <f>+P72</f>
        <v>311123.31440422137</v>
      </c>
      <c r="AX86" s="48"/>
    </row>
    <row r="87" spans="1:50" ht="13.5" thickBot="1">
      <c r="A87" s="336" t="s">
        <v>127</v>
      </c>
      <c r="C87" s="48"/>
      <c r="F87" s="41">
        <f>+F84+F86</f>
        <v>2099.3300892857142</v>
      </c>
      <c r="G87" s="41">
        <f t="shared" ref="G87:P87" si="176">+G84+G86</f>
        <v>510430.63434473565</v>
      </c>
      <c r="H87" s="41">
        <f t="shared" si="176"/>
        <v>906100.72901254997</v>
      </c>
      <c r="I87" s="41">
        <f t="shared" si="176"/>
        <v>3269705.1468790006</v>
      </c>
      <c r="J87" s="41">
        <f t="shared" si="176"/>
        <v>5772124.3128218008</v>
      </c>
      <c r="K87" s="41">
        <f t="shared" si="176"/>
        <v>5327108.2279150421</v>
      </c>
      <c r="L87" s="41">
        <f t="shared" si="176"/>
        <v>4153371.5399109726</v>
      </c>
      <c r="M87" s="41">
        <f t="shared" si="176"/>
        <v>3403719.4406513995</v>
      </c>
      <c r="N87" s="41">
        <f t="shared" si="176"/>
        <v>2076890.8126101207</v>
      </c>
      <c r="O87" s="41">
        <f t="shared" si="176"/>
        <v>812309.68448634422</v>
      </c>
      <c r="P87" s="41">
        <f t="shared" si="176"/>
        <v>2322243.6634042212</v>
      </c>
      <c r="AX87" s="48"/>
    </row>
    <row r="88" spans="1:50" ht="13.5" thickTop="1">
      <c r="A88" s="12"/>
      <c r="C88" s="48"/>
      <c r="AX88" s="48"/>
    </row>
    <row r="89" spans="1:50">
      <c r="A89" s="12"/>
      <c r="F89" s="48"/>
    </row>
    <row r="90" spans="1:50">
      <c r="A90" s="12"/>
      <c r="H90" s="91"/>
      <c r="I90" s="91"/>
      <c r="P90" s="48"/>
    </row>
    <row r="91" spans="1:50">
      <c r="D91" s="51"/>
      <c r="H91" s="91"/>
      <c r="I91" s="91"/>
      <c r="P91" s="48"/>
    </row>
    <row r="92" spans="1:50">
      <c r="D92" s="51"/>
      <c r="H92" s="91"/>
      <c r="I92" s="91"/>
      <c r="P92" s="48"/>
    </row>
    <row r="93" spans="1:50">
      <c r="H93" s="48"/>
      <c r="I93" s="48"/>
    </row>
    <row r="94" spans="1:50">
      <c r="H94" s="117"/>
      <c r="I94" s="91"/>
    </row>
    <row r="95" spans="1:50">
      <c r="H95" s="117"/>
      <c r="I95" s="117"/>
    </row>
    <row r="96" spans="1:50">
      <c r="H96" s="117"/>
    </row>
  </sheetData>
  <printOptions gridLines="1"/>
  <pageMargins left="0.25" right="0" top="1" bottom="0.2" header="0.17" footer="0"/>
  <pageSetup scale="49" orientation="landscape" r:id="rId1"/>
  <headerFooter alignWithMargins="0">
    <oddFooter>&amp;L&amp;Z&amp;F&amp;R&amp;A    &amp;P</oddFooter>
  </headerFooter>
  <colBreaks count="3" manualBreakCount="3">
    <brk id="16" min="10" max="83" man="1"/>
    <brk id="25" min="10" max="83" man="1"/>
    <brk id="37" min="10" max="8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W70"/>
  <sheetViews>
    <sheetView zoomScaleNormal="100" workbookViewId="0">
      <pane xSplit="3" ySplit="12" topLeftCell="CR1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.140625" defaultRowHeight="12.75"/>
  <cols>
    <col min="1" max="1" width="29.42578125" style="4" customWidth="1"/>
    <col min="2" max="2" width="31.7109375" style="4" customWidth="1"/>
    <col min="3" max="3" width="33.28515625" style="4" customWidth="1"/>
    <col min="4" max="4" width="10.28515625" style="4" customWidth="1"/>
    <col min="5" max="8" width="11.28515625" style="4" customWidth="1"/>
    <col min="9" max="25" width="12.85546875" style="4" customWidth="1"/>
    <col min="26" max="26" width="10.85546875" style="4" bestFit="1" customWidth="1"/>
    <col min="27" max="27" width="10.28515625" style="4" customWidth="1"/>
    <col min="28" max="28" width="12.85546875" style="4" customWidth="1"/>
    <col min="29" max="29" width="10.85546875" style="4" bestFit="1" customWidth="1"/>
    <col min="30" max="30" width="10.28515625" style="4" customWidth="1"/>
    <col min="31" max="31" width="12.85546875" style="4" customWidth="1"/>
    <col min="32" max="32" width="10.85546875" style="4" bestFit="1" customWidth="1"/>
    <col min="33" max="33" width="10.28515625" style="4" customWidth="1"/>
    <col min="34" max="34" width="13.140625" style="4" customWidth="1"/>
    <col min="35" max="35" width="14" style="4" bestFit="1" customWidth="1"/>
    <col min="36" max="45" width="12.42578125" style="4" customWidth="1"/>
    <col min="46" max="46" width="13.28515625" style="4" customWidth="1"/>
    <col min="47" max="47" width="11.85546875" style="4" customWidth="1"/>
    <col min="48" max="52" width="11.42578125" style="4" customWidth="1"/>
    <col min="53" max="100" width="11.28515625" style="4" bestFit="1" customWidth="1"/>
    <col min="101" max="101" width="12.42578125" bestFit="1" customWidth="1"/>
    <col min="102" max="16384" width="9.140625" style="4"/>
  </cols>
  <sheetData>
    <row r="1" spans="1:100" ht="15">
      <c r="A1" s="368" t="s">
        <v>296</v>
      </c>
    </row>
    <row r="2" spans="1:100" ht="15">
      <c r="A2" s="368" t="s">
        <v>288</v>
      </c>
    </row>
    <row r="8" spans="1:100">
      <c r="A8" s="1" t="s">
        <v>15</v>
      </c>
      <c r="AV8" s="4">
        <v>11</v>
      </c>
      <c r="AW8" s="4">
        <v>12</v>
      </c>
      <c r="AX8" s="4">
        <v>13</v>
      </c>
      <c r="AY8" s="4">
        <v>14</v>
      </c>
      <c r="AZ8" s="4">
        <v>15</v>
      </c>
      <c r="BA8" s="4">
        <v>16</v>
      </c>
      <c r="BB8" s="4">
        <v>17</v>
      </c>
      <c r="BC8" s="4">
        <v>18</v>
      </c>
      <c r="BD8" s="4">
        <v>19</v>
      </c>
      <c r="BE8" s="4">
        <v>20</v>
      </c>
      <c r="BF8" s="4">
        <v>21</v>
      </c>
      <c r="BG8" s="4">
        <v>2</v>
      </c>
      <c r="BH8" s="4">
        <v>3</v>
      </c>
      <c r="BI8" s="4">
        <v>4</v>
      </c>
      <c r="BJ8" s="4">
        <v>5</v>
      </c>
      <c r="BK8" s="4">
        <v>6</v>
      </c>
      <c r="BL8" s="4">
        <v>7</v>
      </c>
      <c r="BM8" s="4">
        <v>8</v>
      </c>
      <c r="BN8" s="4">
        <v>9</v>
      </c>
      <c r="BO8" s="4">
        <v>10</v>
      </c>
      <c r="BP8" s="4">
        <v>11</v>
      </c>
      <c r="BQ8" s="4">
        <v>12</v>
      </c>
      <c r="BR8" s="4">
        <v>13</v>
      </c>
      <c r="BS8" s="4">
        <v>14</v>
      </c>
      <c r="BT8" s="4">
        <v>15</v>
      </c>
      <c r="BU8" s="4">
        <v>16</v>
      </c>
      <c r="BV8" s="4">
        <v>17</v>
      </c>
      <c r="BW8" s="4">
        <v>18</v>
      </c>
      <c r="BX8" s="4">
        <v>19</v>
      </c>
      <c r="BY8" s="4">
        <v>20</v>
      </c>
      <c r="BZ8" s="4">
        <v>21</v>
      </c>
      <c r="CA8" s="4">
        <v>22</v>
      </c>
      <c r="CB8" s="4">
        <v>23</v>
      </c>
      <c r="CC8" s="4">
        <v>24</v>
      </c>
      <c r="CD8" s="4">
        <v>25</v>
      </c>
      <c r="CE8" s="4">
        <v>26</v>
      </c>
      <c r="CF8" s="4">
        <v>27</v>
      </c>
      <c r="CG8" s="4">
        <v>28</v>
      </c>
      <c r="CH8" s="4">
        <v>29</v>
      </c>
      <c r="CI8" s="4">
        <v>30</v>
      </c>
      <c r="CJ8" s="4">
        <v>31</v>
      </c>
      <c r="CK8" s="4">
        <v>32</v>
      </c>
      <c r="CL8" s="4">
        <v>33</v>
      </c>
      <c r="CM8" s="4">
        <v>34</v>
      </c>
      <c r="CN8" s="4">
        <v>35</v>
      </c>
      <c r="CO8" s="4">
        <v>36</v>
      </c>
      <c r="CP8" s="4">
        <v>37</v>
      </c>
      <c r="CQ8" s="4">
        <v>38</v>
      </c>
      <c r="CR8" s="4">
        <v>39</v>
      </c>
      <c r="CS8" s="4">
        <v>40</v>
      </c>
      <c r="CT8" s="4">
        <v>41</v>
      </c>
      <c r="CU8" s="4">
        <v>42</v>
      </c>
      <c r="CV8" s="4">
        <v>43</v>
      </c>
    </row>
    <row r="9" spans="1:100">
      <c r="A9" s="1" t="s">
        <v>187</v>
      </c>
      <c r="AI9" s="4">
        <v>8</v>
      </c>
      <c r="AJ9" s="4">
        <v>9</v>
      </c>
      <c r="AK9" s="4">
        <v>10</v>
      </c>
      <c r="AL9" s="4">
        <v>11</v>
      </c>
      <c r="AM9" s="4">
        <v>12</v>
      </c>
      <c r="AN9" s="4">
        <v>13</v>
      </c>
      <c r="AO9" s="4">
        <v>14</v>
      </c>
      <c r="AP9" s="4">
        <v>15</v>
      </c>
      <c r="AQ9" s="4">
        <v>16</v>
      </c>
      <c r="AR9" s="4">
        <v>17</v>
      </c>
      <c r="AS9" s="4">
        <v>18</v>
      </c>
      <c r="AT9" s="4">
        <v>19</v>
      </c>
      <c r="AU9" s="4">
        <v>20</v>
      </c>
      <c r="AV9" s="4">
        <v>21</v>
      </c>
      <c r="AW9" s="4">
        <v>22</v>
      </c>
      <c r="AX9" s="4">
        <v>23</v>
      </c>
      <c r="AY9" s="4">
        <v>24</v>
      </c>
      <c r="AZ9" s="4">
        <v>25</v>
      </c>
    </row>
    <row r="10" spans="1:100">
      <c r="BG10"/>
      <c r="BH10"/>
      <c r="BI10"/>
      <c r="BJ10" s="337" t="s">
        <v>143</v>
      </c>
      <c r="BK10" s="337" t="s">
        <v>143</v>
      </c>
      <c r="BL10" s="337" t="s">
        <v>143</v>
      </c>
      <c r="BM10" s="337" t="s">
        <v>143</v>
      </c>
      <c r="BN10" s="337" t="s">
        <v>143</v>
      </c>
      <c r="BO10" s="337" t="s">
        <v>143</v>
      </c>
      <c r="BP10" s="337" t="s">
        <v>143</v>
      </c>
      <c r="BQ10" s="337" t="s">
        <v>143</v>
      </c>
      <c r="BR10" s="337" t="s">
        <v>143</v>
      </c>
      <c r="BS10" s="337" t="s">
        <v>143</v>
      </c>
      <c r="BT10" s="337" t="s">
        <v>143</v>
      </c>
      <c r="BU10" s="337" t="s">
        <v>143</v>
      </c>
      <c r="BV10" s="337" t="s">
        <v>143</v>
      </c>
      <c r="BW10" s="337" t="s">
        <v>143</v>
      </c>
      <c r="BX10" s="337" t="s">
        <v>143</v>
      </c>
      <c r="BY10" s="337" t="s">
        <v>143</v>
      </c>
      <c r="BZ10" s="337" t="s">
        <v>143</v>
      </c>
      <c r="CA10" s="337" t="s">
        <v>143</v>
      </c>
      <c r="CB10" s="337" t="s">
        <v>143</v>
      </c>
      <c r="CC10" s="337" t="s">
        <v>143</v>
      </c>
      <c r="CD10" s="337" t="s">
        <v>143</v>
      </c>
      <c r="CE10" s="337" t="s">
        <v>143</v>
      </c>
      <c r="CF10" s="337" t="s">
        <v>143</v>
      </c>
      <c r="CG10" s="337" t="s">
        <v>143</v>
      </c>
      <c r="CH10" s="337" t="s">
        <v>143</v>
      </c>
      <c r="CI10" s="337" t="s">
        <v>143</v>
      </c>
      <c r="CJ10" s="337" t="s">
        <v>143</v>
      </c>
      <c r="CK10" s="337" t="s">
        <v>143</v>
      </c>
      <c r="CL10" s="337" t="s">
        <v>143</v>
      </c>
      <c r="CM10" s="337" t="s">
        <v>143</v>
      </c>
      <c r="CN10" s="337" t="s">
        <v>143</v>
      </c>
      <c r="CO10" s="337" t="s">
        <v>143</v>
      </c>
      <c r="CP10" s="337" t="s">
        <v>143</v>
      </c>
      <c r="CQ10" s="337" t="s">
        <v>143</v>
      </c>
      <c r="CR10" s="337" t="s">
        <v>143</v>
      </c>
      <c r="CS10" s="337" t="s">
        <v>143</v>
      </c>
      <c r="CT10" s="337" t="s">
        <v>143</v>
      </c>
      <c r="CU10" s="337" t="s">
        <v>143</v>
      </c>
      <c r="CV10" s="337" t="s">
        <v>143</v>
      </c>
    </row>
    <row r="11" spans="1:100">
      <c r="A11" s="313" t="s">
        <v>156</v>
      </c>
      <c r="B11" s="170"/>
      <c r="C11" s="170"/>
      <c r="D11" s="171" t="s">
        <v>3</v>
      </c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/>
    </row>
    <row r="12" spans="1:100">
      <c r="A12" s="173" t="s">
        <v>40</v>
      </c>
      <c r="B12" s="174" t="s">
        <v>0</v>
      </c>
      <c r="C12" s="175" t="s">
        <v>2</v>
      </c>
      <c r="D12" s="176">
        <v>42339</v>
      </c>
      <c r="E12" s="177">
        <v>42370</v>
      </c>
      <c r="F12" s="177">
        <v>42401</v>
      </c>
      <c r="G12" s="177">
        <v>42430</v>
      </c>
      <c r="H12" s="177">
        <v>42461</v>
      </c>
      <c r="I12" s="177">
        <v>42491</v>
      </c>
      <c r="J12" s="177">
        <v>42522</v>
      </c>
      <c r="K12" s="177">
        <v>42552</v>
      </c>
      <c r="L12" s="177">
        <v>42583</v>
      </c>
      <c r="M12" s="177">
        <v>42614</v>
      </c>
      <c r="N12" s="177">
        <v>42644</v>
      </c>
      <c r="O12" s="177">
        <v>42675</v>
      </c>
      <c r="P12" s="177">
        <v>42705</v>
      </c>
      <c r="Q12" s="177">
        <v>42736</v>
      </c>
      <c r="R12" s="177">
        <v>42767</v>
      </c>
      <c r="S12" s="177">
        <v>42795</v>
      </c>
      <c r="T12" s="177">
        <v>42826</v>
      </c>
      <c r="U12" s="177">
        <v>42856</v>
      </c>
      <c r="V12" s="177">
        <v>42887</v>
      </c>
      <c r="W12" s="177">
        <v>42917</v>
      </c>
      <c r="X12" s="177">
        <v>42948</v>
      </c>
      <c r="Y12" s="177">
        <v>42979</v>
      </c>
      <c r="Z12" s="177">
        <v>43009</v>
      </c>
      <c r="AA12" s="177">
        <v>43040</v>
      </c>
      <c r="AB12" s="177">
        <v>43070</v>
      </c>
      <c r="AC12" s="177">
        <v>43101</v>
      </c>
      <c r="AD12" s="177">
        <v>43132</v>
      </c>
      <c r="AE12" s="177">
        <v>43160</v>
      </c>
      <c r="AF12" s="177">
        <v>43191</v>
      </c>
      <c r="AG12" s="177">
        <v>43221</v>
      </c>
      <c r="AH12" s="177">
        <v>43252</v>
      </c>
      <c r="AI12" s="177">
        <v>43312</v>
      </c>
      <c r="AJ12" s="177">
        <v>43343</v>
      </c>
      <c r="AK12" s="177">
        <v>43373</v>
      </c>
      <c r="AL12" s="177">
        <v>43404</v>
      </c>
      <c r="AM12" s="177">
        <v>43434</v>
      </c>
      <c r="AN12" s="177">
        <v>43465</v>
      </c>
      <c r="AO12" s="177">
        <v>43496</v>
      </c>
      <c r="AP12" s="177">
        <v>43524</v>
      </c>
      <c r="AQ12" s="177">
        <v>43555</v>
      </c>
      <c r="AR12" s="177">
        <v>43585</v>
      </c>
      <c r="AS12" s="177">
        <v>43616</v>
      </c>
      <c r="AT12" s="177">
        <v>43646</v>
      </c>
      <c r="AU12" s="177">
        <v>43677</v>
      </c>
      <c r="AV12" s="146">
        <v>43708</v>
      </c>
      <c r="AW12" s="146">
        <v>43738</v>
      </c>
      <c r="AX12" s="146">
        <v>43769</v>
      </c>
      <c r="AY12" s="146">
        <v>43799</v>
      </c>
      <c r="AZ12" s="146">
        <v>43830</v>
      </c>
      <c r="BA12" s="146">
        <v>43861</v>
      </c>
      <c r="BB12" s="146">
        <v>43890</v>
      </c>
      <c r="BC12" s="146">
        <v>43921</v>
      </c>
      <c r="BD12" s="146">
        <v>43951</v>
      </c>
      <c r="BE12" s="146">
        <v>43982</v>
      </c>
      <c r="BF12" s="146">
        <v>44012</v>
      </c>
      <c r="BG12" s="146">
        <v>44043</v>
      </c>
      <c r="BH12" s="146">
        <v>44074</v>
      </c>
      <c r="BI12" s="146">
        <v>44104</v>
      </c>
      <c r="BJ12" s="146">
        <v>44135</v>
      </c>
      <c r="BK12" s="146">
        <v>44165</v>
      </c>
      <c r="BL12" s="146">
        <v>44196</v>
      </c>
      <c r="BM12" s="146">
        <v>44227</v>
      </c>
      <c r="BN12" s="146">
        <v>44255</v>
      </c>
      <c r="BO12" s="146">
        <v>44286</v>
      </c>
      <c r="BP12" s="146">
        <v>44316</v>
      </c>
      <c r="BQ12" s="146">
        <v>44347</v>
      </c>
      <c r="BR12" s="146">
        <v>44377</v>
      </c>
      <c r="BS12" s="146">
        <v>44408</v>
      </c>
      <c r="BT12" s="146">
        <v>44439</v>
      </c>
      <c r="BU12" s="146">
        <v>44469</v>
      </c>
      <c r="BV12" s="146">
        <v>44500</v>
      </c>
      <c r="BW12" s="146">
        <v>44530</v>
      </c>
      <c r="BX12" s="146">
        <v>44561</v>
      </c>
      <c r="BY12" s="146">
        <v>44592</v>
      </c>
      <c r="BZ12" s="146">
        <v>44620</v>
      </c>
      <c r="CA12" s="146">
        <v>44651</v>
      </c>
      <c r="CB12" s="146">
        <v>44681</v>
      </c>
      <c r="CC12" s="146">
        <v>44712</v>
      </c>
      <c r="CD12" s="146">
        <v>44742</v>
      </c>
      <c r="CE12" s="146">
        <v>44773</v>
      </c>
      <c r="CF12" s="146">
        <v>44804</v>
      </c>
      <c r="CG12" s="146">
        <v>44834</v>
      </c>
      <c r="CH12" s="146">
        <v>44865</v>
      </c>
      <c r="CI12" s="146">
        <v>44895</v>
      </c>
      <c r="CJ12" s="146">
        <v>44926</v>
      </c>
      <c r="CK12" s="146">
        <v>44957</v>
      </c>
      <c r="CL12" s="146">
        <v>44985</v>
      </c>
      <c r="CM12" s="146">
        <v>45016</v>
      </c>
      <c r="CN12" s="146">
        <v>45046</v>
      </c>
      <c r="CO12" s="146">
        <v>45077</v>
      </c>
      <c r="CP12" s="146">
        <v>45107</v>
      </c>
      <c r="CQ12" s="146">
        <v>45138</v>
      </c>
      <c r="CR12" s="146">
        <v>45169</v>
      </c>
      <c r="CS12" s="146">
        <v>45199</v>
      </c>
      <c r="CT12" s="146">
        <v>45230</v>
      </c>
      <c r="CU12" s="146">
        <v>45260</v>
      </c>
      <c r="CV12" s="146">
        <v>45291</v>
      </c>
    </row>
    <row r="13" spans="1:100" ht="14.25" customHeight="1">
      <c r="A13" s="178" t="s">
        <v>41</v>
      </c>
      <c r="B13" s="178" t="s">
        <v>16</v>
      </c>
      <c r="C13" s="178" t="s">
        <v>18</v>
      </c>
      <c r="D13" s="183"/>
      <c r="E13" s="184"/>
      <c r="F13" s="184"/>
      <c r="G13" s="184"/>
      <c r="H13" s="184"/>
      <c r="I13" s="184">
        <v>1134734.6299999999</v>
      </c>
      <c r="J13" s="184">
        <v>1134734.6299999999</v>
      </c>
      <c r="K13" s="184">
        <v>1134734.6299999999</v>
      </c>
      <c r="L13" s="184">
        <v>1134734.6299999999</v>
      </c>
      <c r="M13" s="184">
        <v>1134734.6299999999</v>
      </c>
      <c r="N13" s="184">
        <v>1134734.6299999999</v>
      </c>
      <c r="O13" s="184">
        <v>1134734.6299999999</v>
      </c>
      <c r="P13" s="184">
        <v>1134734.6299999999</v>
      </c>
      <c r="Q13" s="184">
        <v>1134734.6299999999</v>
      </c>
      <c r="R13" s="184">
        <v>1134734.6299999999</v>
      </c>
      <c r="S13" s="184">
        <v>1134734.6299999999</v>
      </c>
      <c r="T13" s="184">
        <v>1134734.6299999999</v>
      </c>
      <c r="U13" s="184">
        <v>1134734.6299999999</v>
      </c>
      <c r="V13" s="184">
        <v>1134734.6299999999</v>
      </c>
      <c r="W13" s="184">
        <v>1134734.6299999999</v>
      </c>
      <c r="X13" s="184">
        <v>1134734.6299999999</v>
      </c>
      <c r="Y13" s="184">
        <v>1134734.6299999999</v>
      </c>
      <c r="Z13" s="184">
        <v>1134734.6299999999</v>
      </c>
      <c r="AA13" s="184">
        <v>1134734.6299999999</v>
      </c>
      <c r="AB13" s="184">
        <v>1134734.6299999999</v>
      </c>
      <c r="AC13" s="184">
        <v>1134734.6299999999</v>
      </c>
      <c r="AD13" s="184">
        <v>1134734.6299999999</v>
      </c>
      <c r="AE13" s="184">
        <v>1134734.6299999999</v>
      </c>
      <c r="AF13" s="184">
        <v>1134734.6299999999</v>
      </c>
      <c r="AG13" s="184">
        <v>1134734.6299999999</v>
      </c>
      <c r="AH13" s="184">
        <v>1134734.6299999999</v>
      </c>
      <c r="AI13" s="95">
        <v>1134734.6299999999</v>
      </c>
      <c r="AJ13" s="95">
        <v>1134734.6299999999</v>
      </c>
      <c r="AK13" s="95">
        <v>1134734.6299999999</v>
      </c>
      <c r="AL13" s="95">
        <v>1134734.6299999999</v>
      </c>
      <c r="AM13" s="95">
        <v>1134734.6299999999</v>
      </c>
      <c r="AN13" s="95">
        <v>1134734.6299999999</v>
      </c>
      <c r="AO13" s="95">
        <v>1134734.6299999999</v>
      </c>
      <c r="AP13" s="95">
        <v>1134734.6299999999</v>
      </c>
      <c r="AQ13" s="95">
        <v>1134734.6299999999</v>
      </c>
      <c r="AR13" s="95">
        <v>1134734.6299999999</v>
      </c>
      <c r="AS13" s="95">
        <v>1134734.6299999999</v>
      </c>
      <c r="AT13" s="95">
        <v>1134734.6299999999</v>
      </c>
      <c r="AU13" s="95">
        <v>1134734.6299999999</v>
      </c>
      <c r="AV13" s="95">
        <v>1134734.6299999999</v>
      </c>
      <c r="AW13" s="95">
        <v>1134734.6299999999</v>
      </c>
      <c r="AX13" s="95">
        <v>1134734.6299999999</v>
      </c>
      <c r="AY13" s="95">
        <v>1134734.6299999999</v>
      </c>
      <c r="AZ13" s="95">
        <v>1134734.6299999999</v>
      </c>
      <c r="BA13" s="95">
        <v>1134734.6299999999</v>
      </c>
      <c r="BB13" s="95">
        <v>1134734.6299999999</v>
      </c>
      <c r="BC13" s="95">
        <v>1134734.6299999999</v>
      </c>
      <c r="BD13" s="95">
        <v>1134734.6299999999</v>
      </c>
      <c r="BE13" s="95">
        <v>1134734.6299999999</v>
      </c>
      <c r="BF13" s="95">
        <v>1134734.6299999999</v>
      </c>
      <c r="BG13" s="95">
        <v>1134734.6299999999</v>
      </c>
      <c r="BH13" s="95">
        <v>1134734.6299999999</v>
      </c>
      <c r="BI13" s="95">
        <v>1134734.6299999999</v>
      </c>
      <c r="BJ13" s="95">
        <v>1134734.6299999999</v>
      </c>
      <c r="BK13" s="95">
        <v>1134734.6299999999</v>
      </c>
      <c r="BL13" s="95">
        <v>1134734.6299999999</v>
      </c>
      <c r="BM13" s="95">
        <v>1134734.6299999999</v>
      </c>
      <c r="BN13" s="95">
        <v>1134734.6299999999</v>
      </c>
      <c r="BO13" s="95">
        <v>1134734.6299999999</v>
      </c>
      <c r="BP13" s="95">
        <v>1134734.6299999999</v>
      </c>
      <c r="BQ13" s="95">
        <v>1134734.6299999999</v>
      </c>
      <c r="BR13" s="95">
        <v>1134734.6299999999</v>
      </c>
      <c r="BS13" s="338">
        <v>1134734.6299999999</v>
      </c>
      <c r="BT13" s="338">
        <v>1134734.6299999999</v>
      </c>
      <c r="BU13" s="338">
        <v>1134734.6299999999</v>
      </c>
      <c r="BV13" s="338">
        <v>1134734.6299999999</v>
      </c>
      <c r="BW13" s="338">
        <v>1134734.6299999999</v>
      </c>
      <c r="BX13" s="338">
        <v>1134734.6299999999</v>
      </c>
      <c r="BY13" s="338">
        <v>1134734.6299999999</v>
      </c>
      <c r="BZ13" s="338">
        <v>1134734.6299999999</v>
      </c>
      <c r="CA13" s="338">
        <v>1134734.6299999999</v>
      </c>
      <c r="CB13" s="338">
        <v>1134734.6299999999</v>
      </c>
      <c r="CC13" s="338">
        <v>1134734.6299999999</v>
      </c>
      <c r="CD13" s="338">
        <v>1134734.6299999999</v>
      </c>
      <c r="CE13" s="338">
        <v>1134734.6299999999</v>
      </c>
      <c r="CF13" s="338">
        <v>1134734.6299999999</v>
      </c>
      <c r="CG13" s="338">
        <v>1134734.6299999999</v>
      </c>
      <c r="CH13" s="338">
        <v>1134734.6299999999</v>
      </c>
      <c r="CI13" s="338">
        <v>1134734.6299999999</v>
      </c>
      <c r="CJ13" s="338">
        <v>1134734.6299999999</v>
      </c>
      <c r="CK13" s="338">
        <v>1134734.6299999999</v>
      </c>
      <c r="CL13" s="338">
        <v>1134734.6299999999</v>
      </c>
      <c r="CM13" s="338">
        <v>1134734.6299999999</v>
      </c>
      <c r="CN13" s="338">
        <v>1134734.6299999999</v>
      </c>
      <c r="CO13" s="338">
        <v>1134734.6299999999</v>
      </c>
      <c r="CP13" s="338">
        <v>1134734.6299999999</v>
      </c>
      <c r="CQ13" s="338">
        <v>1134734.6299999999</v>
      </c>
      <c r="CR13" s="338">
        <v>1134734.6299999999</v>
      </c>
      <c r="CS13" s="338">
        <v>1134734.6299999999</v>
      </c>
      <c r="CT13" s="338">
        <v>1134734.6299999999</v>
      </c>
      <c r="CU13" s="338">
        <v>1134734.6299999999</v>
      </c>
      <c r="CV13" s="338">
        <v>1134734.6299999999</v>
      </c>
    </row>
    <row r="14" spans="1:100">
      <c r="A14" s="178" t="s">
        <v>42</v>
      </c>
      <c r="B14" s="178" t="s">
        <v>4</v>
      </c>
      <c r="C14" s="178" t="s">
        <v>28</v>
      </c>
      <c r="D14" s="183"/>
      <c r="E14" s="184"/>
      <c r="F14" s="184">
        <v>67.12</v>
      </c>
      <c r="G14" s="184">
        <v>67.12</v>
      </c>
      <c r="H14" s="184">
        <v>63.01</v>
      </c>
      <c r="I14" s="184">
        <v>67.56</v>
      </c>
      <c r="J14" s="184">
        <v>67.56</v>
      </c>
      <c r="K14" s="184">
        <v>20.190000000000001</v>
      </c>
      <c r="L14" s="184">
        <v>20.190000000000001</v>
      </c>
      <c r="M14" s="184">
        <v>20.190000000000001</v>
      </c>
      <c r="N14" s="184">
        <v>20.190000000000001</v>
      </c>
      <c r="O14" s="184">
        <v>20.190000000000001</v>
      </c>
      <c r="P14" s="184">
        <v>20.190000000000001</v>
      </c>
      <c r="Q14" s="184">
        <v>20.190000000000001</v>
      </c>
      <c r="R14" s="184">
        <v>20.190000000000001</v>
      </c>
      <c r="S14" s="184">
        <v>20.190000000000001</v>
      </c>
      <c r="T14" s="184">
        <v>20.190000000000001</v>
      </c>
      <c r="U14" s="184">
        <v>20.190000000000001</v>
      </c>
      <c r="V14" s="184">
        <v>20.190000000000001</v>
      </c>
      <c r="W14" s="184">
        <v>20.190000000000001</v>
      </c>
      <c r="X14" s="184">
        <v>20.190000000000001</v>
      </c>
      <c r="Y14" s="184">
        <v>20.190000000000001</v>
      </c>
      <c r="Z14" s="184">
        <v>20.190000000000001</v>
      </c>
      <c r="AA14" s="184">
        <v>20.190000000000001</v>
      </c>
      <c r="AB14" s="184">
        <v>20.190000000000001</v>
      </c>
      <c r="AC14" s="184">
        <v>20.190000000000001</v>
      </c>
      <c r="AD14" s="184">
        <v>20.190000000000001</v>
      </c>
      <c r="AE14" s="184">
        <v>20.190000000000001</v>
      </c>
      <c r="AF14" s="184">
        <v>20.190000000000001</v>
      </c>
      <c r="AG14" s="184">
        <v>20.190000000000001</v>
      </c>
      <c r="AH14" s="184">
        <v>20.190000000000001</v>
      </c>
      <c r="AI14" s="95">
        <v>-20.190000000000001</v>
      </c>
      <c r="AJ14" s="95">
        <v>0</v>
      </c>
      <c r="AK14" s="95">
        <v>0</v>
      </c>
      <c r="AL14" s="95">
        <v>0</v>
      </c>
      <c r="AM14" s="95">
        <v>0</v>
      </c>
      <c r="AN14" s="95">
        <v>0</v>
      </c>
      <c r="AO14" s="95">
        <v>0</v>
      </c>
      <c r="AP14" s="95">
        <v>0</v>
      </c>
      <c r="AQ14" s="95">
        <v>0</v>
      </c>
      <c r="AR14" s="95">
        <v>0</v>
      </c>
      <c r="AS14" s="95">
        <v>0</v>
      </c>
      <c r="AT14" s="95">
        <v>0</v>
      </c>
      <c r="AU14" s="95">
        <v>0</v>
      </c>
      <c r="AV14" s="95">
        <v>0</v>
      </c>
      <c r="AW14" s="95">
        <v>0</v>
      </c>
      <c r="AX14" s="95">
        <v>0</v>
      </c>
      <c r="AY14" s="95">
        <v>0</v>
      </c>
      <c r="AZ14" s="95">
        <v>0</v>
      </c>
      <c r="BA14" s="95">
        <v>0</v>
      </c>
      <c r="BB14" s="95">
        <v>0</v>
      </c>
      <c r="BC14" s="95">
        <v>0</v>
      </c>
      <c r="BD14" s="95">
        <v>0</v>
      </c>
      <c r="BE14" s="95">
        <v>0</v>
      </c>
      <c r="BF14" s="95">
        <v>0</v>
      </c>
      <c r="BG14" s="95">
        <v>0</v>
      </c>
      <c r="BH14" s="95">
        <v>0</v>
      </c>
      <c r="BI14" s="95">
        <v>0</v>
      </c>
      <c r="BJ14" s="95">
        <v>0</v>
      </c>
      <c r="BK14" s="95">
        <v>0</v>
      </c>
      <c r="BL14" s="95">
        <v>0</v>
      </c>
      <c r="BM14" s="95">
        <v>0</v>
      </c>
      <c r="BN14" s="95">
        <v>0</v>
      </c>
      <c r="BO14" s="95">
        <v>0</v>
      </c>
      <c r="BP14" s="95">
        <v>0</v>
      </c>
      <c r="BQ14" s="95">
        <v>0</v>
      </c>
      <c r="BR14" s="95">
        <v>0</v>
      </c>
      <c r="BS14" s="95">
        <v>0</v>
      </c>
      <c r="BT14" s="95">
        <v>0</v>
      </c>
      <c r="BU14" s="95">
        <v>0</v>
      </c>
      <c r="BV14" s="95">
        <v>0</v>
      </c>
      <c r="BW14" s="95">
        <v>0</v>
      </c>
      <c r="BX14" s="95">
        <v>0</v>
      </c>
      <c r="BY14" s="95">
        <v>0</v>
      </c>
      <c r="BZ14" s="95">
        <v>0</v>
      </c>
      <c r="CA14" s="95">
        <v>0</v>
      </c>
      <c r="CB14" s="95">
        <v>0</v>
      </c>
      <c r="CC14" s="95">
        <v>0</v>
      </c>
      <c r="CD14" s="95">
        <v>0</v>
      </c>
      <c r="CE14" s="95">
        <v>0</v>
      </c>
      <c r="CF14" s="95">
        <v>0</v>
      </c>
      <c r="CG14" s="95">
        <v>0</v>
      </c>
      <c r="CH14" s="95">
        <v>0</v>
      </c>
      <c r="CI14" s="95">
        <v>0</v>
      </c>
      <c r="CJ14" s="95">
        <v>0</v>
      </c>
      <c r="CK14" s="95">
        <v>0</v>
      </c>
      <c r="CL14" s="95">
        <v>0</v>
      </c>
      <c r="CM14" s="95">
        <v>0</v>
      </c>
      <c r="CN14" s="95">
        <v>0</v>
      </c>
      <c r="CO14" s="95">
        <v>0</v>
      </c>
      <c r="CP14" s="95">
        <v>0</v>
      </c>
      <c r="CQ14" s="95">
        <v>0</v>
      </c>
      <c r="CR14" s="95">
        <v>0</v>
      </c>
      <c r="CS14" s="95">
        <v>0</v>
      </c>
      <c r="CT14" s="95">
        <v>0</v>
      </c>
      <c r="CU14" s="95">
        <v>0</v>
      </c>
      <c r="CV14" s="95">
        <v>0</v>
      </c>
    </row>
    <row r="15" spans="1:100">
      <c r="A15" s="179" t="s">
        <v>42</v>
      </c>
      <c r="B15" s="179"/>
      <c r="C15" s="180" t="s">
        <v>148</v>
      </c>
      <c r="D15" s="185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7">
        <v>3242.01</v>
      </c>
      <c r="AI15" s="95">
        <v>3374.9599999999996</v>
      </c>
      <c r="AJ15" s="95">
        <v>3440.64</v>
      </c>
      <c r="AK15" s="95">
        <v>3440.64</v>
      </c>
      <c r="AL15" s="95">
        <v>3447.93</v>
      </c>
      <c r="AM15" s="95">
        <v>3489.4100000000003</v>
      </c>
      <c r="AN15" s="95">
        <v>3498.8300000000004</v>
      </c>
      <c r="AO15" s="95">
        <v>3498.83</v>
      </c>
      <c r="AP15" s="95">
        <v>3498.83</v>
      </c>
      <c r="AQ15" s="95">
        <v>3498.83</v>
      </c>
      <c r="AR15" s="95">
        <v>3498.83</v>
      </c>
      <c r="AS15" s="95">
        <v>3498.83</v>
      </c>
      <c r="AT15" s="95">
        <v>3498.83</v>
      </c>
      <c r="AU15" s="95">
        <v>3498.83</v>
      </c>
      <c r="AV15" s="95">
        <v>3498.8300000000004</v>
      </c>
      <c r="AW15" s="95">
        <v>3498.8300000000004</v>
      </c>
      <c r="AX15" s="95">
        <v>3498.8300000000004</v>
      </c>
      <c r="AY15" s="95">
        <v>3498.8300000000004</v>
      </c>
      <c r="AZ15" s="95">
        <v>3498.8300000000004</v>
      </c>
      <c r="BA15" s="95">
        <v>3498.83</v>
      </c>
      <c r="BB15" s="95">
        <v>3498.83</v>
      </c>
      <c r="BC15" s="95">
        <v>3498.83</v>
      </c>
      <c r="BD15" s="95">
        <v>3498.83</v>
      </c>
      <c r="BE15" s="95">
        <v>3498.83</v>
      </c>
      <c r="BF15" s="95">
        <v>3498.83</v>
      </c>
      <c r="BG15" s="95">
        <v>3498.8300000000004</v>
      </c>
      <c r="BH15" s="95">
        <v>3498.8300000000004</v>
      </c>
      <c r="BI15" s="95">
        <v>3498.8300000000004</v>
      </c>
      <c r="BJ15" s="95">
        <v>3498.8300000000004</v>
      </c>
      <c r="BK15" s="95">
        <v>3498.8300000000004</v>
      </c>
      <c r="BL15" s="95">
        <v>3498.8300000000004</v>
      </c>
      <c r="BM15" s="95">
        <v>3498.8300000000004</v>
      </c>
      <c r="BN15" s="95">
        <v>3498.8300000000004</v>
      </c>
      <c r="BO15" s="95">
        <v>3498.8300000000004</v>
      </c>
      <c r="BP15" s="95">
        <v>3498.8300000000004</v>
      </c>
      <c r="BQ15" s="95">
        <v>3498.8300000000004</v>
      </c>
      <c r="BR15" s="95">
        <v>3498.8300000000004</v>
      </c>
      <c r="BS15" s="95">
        <v>3498.8300000000004</v>
      </c>
      <c r="BT15" s="95">
        <v>3498.8300000000004</v>
      </c>
      <c r="BU15" s="95">
        <v>3498.8300000000004</v>
      </c>
      <c r="BV15" s="95">
        <v>3498.8300000000004</v>
      </c>
      <c r="BW15" s="95">
        <v>3498.8300000000004</v>
      </c>
      <c r="BX15" s="95">
        <v>3498.8300000000004</v>
      </c>
      <c r="BY15" s="95">
        <v>3498.8300000000004</v>
      </c>
      <c r="BZ15" s="95">
        <v>3498.8300000000004</v>
      </c>
      <c r="CA15" s="95">
        <v>3498.8300000000004</v>
      </c>
      <c r="CB15" s="95">
        <v>3498.8300000000004</v>
      </c>
      <c r="CC15" s="95">
        <v>3498.8300000000004</v>
      </c>
      <c r="CD15" s="95">
        <v>3498.8300000000004</v>
      </c>
      <c r="CE15" s="95">
        <v>3498.8300000000004</v>
      </c>
      <c r="CF15" s="95">
        <v>3498.8300000000004</v>
      </c>
      <c r="CG15" s="95">
        <v>3498.8300000000004</v>
      </c>
      <c r="CH15" s="95">
        <v>3498.8300000000004</v>
      </c>
      <c r="CI15" s="95">
        <v>3498.8300000000004</v>
      </c>
      <c r="CJ15" s="95">
        <v>3498.8300000000004</v>
      </c>
      <c r="CK15" s="95">
        <v>3498.8300000000004</v>
      </c>
      <c r="CL15" s="95">
        <v>3498.8300000000004</v>
      </c>
      <c r="CM15" s="95">
        <v>3498.8300000000004</v>
      </c>
      <c r="CN15" s="95">
        <v>3498.8300000000004</v>
      </c>
      <c r="CO15" s="95">
        <v>3498.8300000000004</v>
      </c>
      <c r="CP15" s="95">
        <v>3498.8300000000004</v>
      </c>
      <c r="CQ15" s="95">
        <v>3498.8300000000004</v>
      </c>
      <c r="CR15" s="95">
        <v>3498.8300000000004</v>
      </c>
      <c r="CS15" s="95">
        <v>3498.8300000000004</v>
      </c>
      <c r="CT15" s="95">
        <v>3498.8300000000004</v>
      </c>
      <c r="CU15" s="95">
        <v>3498.8300000000004</v>
      </c>
      <c r="CV15" s="95">
        <v>3498.8300000000004</v>
      </c>
    </row>
    <row r="16" spans="1:100">
      <c r="A16" s="179" t="s">
        <v>42</v>
      </c>
      <c r="B16" s="179"/>
      <c r="C16" s="180" t="s">
        <v>151</v>
      </c>
      <c r="D16" s="185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7">
        <v>6175.59</v>
      </c>
      <c r="AI16" s="95">
        <v>6175.59</v>
      </c>
      <c r="AJ16" s="95">
        <v>6175.59</v>
      </c>
      <c r="AK16" s="95">
        <v>6175.59</v>
      </c>
      <c r="AL16" s="95">
        <v>6782.74</v>
      </c>
      <c r="AM16" s="95">
        <v>7396.43</v>
      </c>
      <c r="AN16" s="95">
        <v>7396.43</v>
      </c>
      <c r="AO16" s="95">
        <v>7396.43</v>
      </c>
      <c r="AP16" s="95">
        <v>7396.43</v>
      </c>
      <c r="AQ16" s="95">
        <v>7396.43</v>
      </c>
      <c r="AR16" s="95">
        <v>7396.43</v>
      </c>
      <c r="AS16" s="95">
        <v>7396.43</v>
      </c>
      <c r="AT16" s="95">
        <v>7396.43</v>
      </c>
      <c r="AU16" s="95">
        <v>7396.43</v>
      </c>
      <c r="AV16" s="95">
        <v>7396.43</v>
      </c>
      <c r="AW16" s="95">
        <v>7396.43</v>
      </c>
      <c r="AX16" s="95">
        <v>7396.43</v>
      </c>
      <c r="AY16" s="95">
        <v>7396.43</v>
      </c>
      <c r="AZ16" s="95">
        <v>7396.43</v>
      </c>
      <c r="BA16" s="95">
        <v>7396.43</v>
      </c>
      <c r="BB16" s="95">
        <v>7396.43</v>
      </c>
      <c r="BC16" s="95">
        <v>7396.43</v>
      </c>
      <c r="BD16" s="95">
        <v>7396.43</v>
      </c>
      <c r="BE16" s="95">
        <v>7396.43</v>
      </c>
      <c r="BF16" s="95">
        <v>7396.43</v>
      </c>
      <c r="BG16" s="95">
        <v>7396.43</v>
      </c>
      <c r="BH16" s="95">
        <v>7396.43</v>
      </c>
      <c r="BI16" s="95">
        <v>7396.43</v>
      </c>
      <c r="BJ16" s="95">
        <v>7396.43</v>
      </c>
      <c r="BK16" s="95">
        <v>7396.43</v>
      </c>
      <c r="BL16" s="95">
        <v>7396.43</v>
      </c>
      <c r="BM16" s="95">
        <v>7396.43</v>
      </c>
      <c r="BN16" s="95">
        <v>7396.43</v>
      </c>
      <c r="BO16" s="95">
        <v>7396.43</v>
      </c>
      <c r="BP16" s="95">
        <v>7396.43</v>
      </c>
      <c r="BQ16" s="95">
        <v>7396.43</v>
      </c>
      <c r="BR16" s="95">
        <v>7396.43</v>
      </c>
      <c r="BS16" s="95">
        <v>7396.43</v>
      </c>
      <c r="BT16" s="95">
        <v>7396.43</v>
      </c>
      <c r="BU16" s="95">
        <v>7396.43</v>
      </c>
      <c r="BV16" s="95">
        <v>7396.43</v>
      </c>
      <c r="BW16" s="95">
        <v>7396.43</v>
      </c>
      <c r="BX16" s="95">
        <v>7396.43</v>
      </c>
      <c r="BY16" s="95">
        <v>7396.43</v>
      </c>
      <c r="BZ16" s="95">
        <v>7396.43</v>
      </c>
      <c r="CA16" s="95">
        <v>7396.43</v>
      </c>
      <c r="CB16" s="95">
        <v>7396.43</v>
      </c>
      <c r="CC16" s="95">
        <v>7396.43</v>
      </c>
      <c r="CD16" s="95">
        <v>7396.43</v>
      </c>
      <c r="CE16" s="95">
        <v>7396.43</v>
      </c>
      <c r="CF16" s="95">
        <v>7396.43</v>
      </c>
      <c r="CG16" s="95">
        <v>7396.43</v>
      </c>
      <c r="CH16" s="95">
        <v>7396.43</v>
      </c>
      <c r="CI16" s="95">
        <v>7396.43</v>
      </c>
      <c r="CJ16" s="95">
        <v>7396.43</v>
      </c>
      <c r="CK16" s="95">
        <v>7396.43</v>
      </c>
      <c r="CL16" s="95">
        <v>7396.43</v>
      </c>
      <c r="CM16" s="95">
        <v>7396.43</v>
      </c>
      <c r="CN16" s="95">
        <v>7396.43</v>
      </c>
      <c r="CO16" s="95">
        <v>7396.43</v>
      </c>
      <c r="CP16" s="95">
        <v>7396.43</v>
      </c>
      <c r="CQ16" s="95">
        <v>7396.43</v>
      </c>
      <c r="CR16" s="95">
        <v>7396.43</v>
      </c>
      <c r="CS16" s="95">
        <v>7396.43</v>
      </c>
      <c r="CT16" s="95">
        <v>7396.43</v>
      </c>
      <c r="CU16" s="95">
        <v>7396.43</v>
      </c>
      <c r="CV16" s="95">
        <v>7396.43</v>
      </c>
    </row>
    <row r="17" spans="1:101">
      <c r="A17" s="178" t="s">
        <v>43</v>
      </c>
      <c r="B17" s="178" t="s">
        <v>4</v>
      </c>
      <c r="C17" s="178" t="s">
        <v>6</v>
      </c>
      <c r="D17" s="183">
        <v>2040.74</v>
      </c>
      <c r="E17" s="184">
        <v>2040.74</v>
      </c>
      <c r="F17" s="184">
        <v>2799.52</v>
      </c>
      <c r="G17" s="184">
        <v>4101.92</v>
      </c>
      <c r="H17" s="184">
        <v>5245.59</v>
      </c>
      <c r="I17" s="184">
        <v>5245.59</v>
      </c>
      <c r="J17" s="184">
        <v>5325.6500000000005</v>
      </c>
      <c r="K17" s="184">
        <v>5325.6500000000005</v>
      </c>
      <c r="L17" s="184">
        <v>5325.6500000000005</v>
      </c>
      <c r="M17" s="184">
        <v>5367.91</v>
      </c>
      <c r="N17" s="184">
        <v>5367.91</v>
      </c>
      <c r="O17" s="184">
        <v>5367.91</v>
      </c>
      <c r="P17" s="184">
        <v>5367.91</v>
      </c>
      <c r="Q17" s="184">
        <v>5367.91</v>
      </c>
      <c r="R17" s="184">
        <v>5367.91</v>
      </c>
      <c r="S17" s="184">
        <v>5367.91</v>
      </c>
      <c r="T17" s="184">
        <v>5367.91</v>
      </c>
      <c r="U17" s="184">
        <v>5367.91</v>
      </c>
      <c r="V17" s="184">
        <v>5367.91</v>
      </c>
      <c r="W17" s="184">
        <v>5367.91</v>
      </c>
      <c r="X17" s="184">
        <v>5367.91</v>
      </c>
      <c r="Y17" s="184">
        <v>5367.91</v>
      </c>
      <c r="Z17" s="184">
        <v>5367.91</v>
      </c>
      <c r="AA17" s="184">
        <v>5367.91</v>
      </c>
      <c r="AB17" s="184">
        <v>6195.2</v>
      </c>
      <c r="AC17" s="184">
        <v>6272.4699999999993</v>
      </c>
      <c r="AD17" s="184">
        <v>5367.91</v>
      </c>
      <c r="AE17" s="184">
        <v>6272.4699999999993</v>
      </c>
      <c r="AF17" s="184">
        <v>5367.91</v>
      </c>
      <c r="AG17" s="184">
        <v>5367.91</v>
      </c>
      <c r="AH17" s="184">
        <v>6847.6</v>
      </c>
      <c r="AI17" s="95">
        <v>2241.0600000000004</v>
      </c>
      <c r="AJ17" s="95">
        <v>2241.0600000000004</v>
      </c>
      <c r="AK17" s="95">
        <v>2241.0600000000004</v>
      </c>
      <c r="AL17" s="95">
        <v>2241.0600000000004</v>
      </c>
      <c r="AM17" s="95">
        <v>2241.0600000000004</v>
      </c>
      <c r="AN17" s="95">
        <v>2241.0600000000004</v>
      </c>
      <c r="AO17" s="95">
        <v>2241.0600000000004</v>
      </c>
      <c r="AP17" s="95">
        <v>2241.0600000000004</v>
      </c>
      <c r="AQ17" s="95">
        <v>2241.06</v>
      </c>
      <c r="AR17" s="95">
        <v>2241.06</v>
      </c>
      <c r="AS17" s="95">
        <v>2241.06</v>
      </c>
      <c r="AT17" s="95">
        <v>2243.13</v>
      </c>
      <c r="AU17" s="95">
        <v>2243.13</v>
      </c>
      <c r="AV17" s="95">
        <v>2243.13</v>
      </c>
      <c r="AW17" s="95">
        <v>2243.13</v>
      </c>
      <c r="AX17" s="95">
        <v>2243.13</v>
      </c>
      <c r="AY17" s="95">
        <v>2243.13</v>
      </c>
      <c r="AZ17" s="95">
        <v>3915.1600000000008</v>
      </c>
      <c r="BA17" s="95">
        <v>3915.1600000000008</v>
      </c>
      <c r="BB17" s="95">
        <v>3915.1600000000008</v>
      </c>
      <c r="BC17" s="95">
        <v>3915.1600000000008</v>
      </c>
      <c r="BD17" s="95">
        <v>3915.1600000000008</v>
      </c>
      <c r="BE17" s="95">
        <v>3915.1600000000008</v>
      </c>
      <c r="BF17" s="95">
        <v>3915.1600000000008</v>
      </c>
      <c r="BG17" s="95">
        <v>3915.1600000000008</v>
      </c>
      <c r="BH17" s="95">
        <v>3915.1600000000008</v>
      </c>
      <c r="BI17" s="95">
        <v>3915.1600000000008</v>
      </c>
      <c r="BJ17" s="95">
        <v>3915.1600000000008</v>
      </c>
      <c r="BK17" s="95">
        <v>3915.1600000000008</v>
      </c>
      <c r="BL17" s="95">
        <v>3915.1600000000008</v>
      </c>
      <c r="BM17" s="95">
        <v>3915.1600000000008</v>
      </c>
      <c r="BN17" s="95">
        <v>3915.1600000000008</v>
      </c>
      <c r="BO17" s="95">
        <v>3915.1600000000008</v>
      </c>
      <c r="BP17" s="95">
        <v>3915.1600000000008</v>
      </c>
      <c r="BQ17" s="95">
        <v>3915.1600000000008</v>
      </c>
      <c r="BR17" s="95">
        <v>3915.1600000000008</v>
      </c>
      <c r="BS17" s="95">
        <v>3915.1600000000008</v>
      </c>
      <c r="BT17" s="95">
        <v>3915.1600000000008</v>
      </c>
      <c r="BU17" s="95">
        <v>3915.1600000000008</v>
      </c>
      <c r="BV17" s="95">
        <v>3915.1600000000008</v>
      </c>
      <c r="BW17" s="95">
        <v>3915.1600000000008</v>
      </c>
      <c r="BX17" s="95">
        <v>3915.1600000000008</v>
      </c>
      <c r="BY17" s="95">
        <v>3915.1600000000008</v>
      </c>
      <c r="BZ17" s="95">
        <v>3915.1600000000008</v>
      </c>
      <c r="CA17" s="95">
        <v>3915.1600000000008</v>
      </c>
      <c r="CB17" s="95">
        <v>3915.1600000000008</v>
      </c>
      <c r="CC17" s="95">
        <v>3915.1600000000008</v>
      </c>
      <c r="CD17" s="95">
        <v>3915.1600000000008</v>
      </c>
      <c r="CE17" s="95">
        <v>3915.1600000000008</v>
      </c>
      <c r="CF17" s="95">
        <v>3915.1600000000008</v>
      </c>
      <c r="CG17" s="95">
        <v>3915.1600000000008</v>
      </c>
      <c r="CH17" s="95">
        <v>3915.1600000000008</v>
      </c>
      <c r="CI17" s="95">
        <v>3915.1600000000008</v>
      </c>
      <c r="CJ17" s="95">
        <v>3915.1600000000008</v>
      </c>
      <c r="CK17" s="95">
        <v>3915.1600000000008</v>
      </c>
      <c r="CL17" s="95">
        <v>3915.1600000000008</v>
      </c>
      <c r="CM17" s="95">
        <v>3915.1600000000008</v>
      </c>
      <c r="CN17" s="95">
        <v>3915.1600000000008</v>
      </c>
      <c r="CO17" s="95">
        <v>3915.1600000000008</v>
      </c>
      <c r="CP17" s="95">
        <v>3915.1600000000008</v>
      </c>
      <c r="CQ17" s="95">
        <v>3915.1600000000008</v>
      </c>
      <c r="CR17" s="95">
        <v>3915.1600000000008</v>
      </c>
      <c r="CS17" s="95">
        <v>3915.1600000000008</v>
      </c>
      <c r="CT17" s="95">
        <v>3915.1600000000008</v>
      </c>
      <c r="CU17" s="95">
        <v>3915.1600000000008</v>
      </c>
      <c r="CV17" s="95">
        <v>3915.1600000000008</v>
      </c>
    </row>
    <row r="18" spans="1:101">
      <c r="A18" s="179" t="s">
        <v>43</v>
      </c>
      <c r="B18" s="179"/>
      <c r="C18" s="180" t="s">
        <v>7</v>
      </c>
      <c r="D18" s="185">
        <v>10101.41</v>
      </c>
      <c r="E18" s="186">
        <v>10101.41</v>
      </c>
      <c r="F18" s="186">
        <v>13531.970000000001</v>
      </c>
      <c r="G18" s="186">
        <v>17326.349999999999</v>
      </c>
      <c r="H18" s="186">
        <v>16415.13</v>
      </c>
      <c r="I18" s="186">
        <v>16454.11</v>
      </c>
      <c r="J18" s="186">
        <v>16590.3</v>
      </c>
      <c r="K18" s="186">
        <v>16667.5</v>
      </c>
      <c r="L18" s="186">
        <v>16667.5</v>
      </c>
      <c r="M18" s="186">
        <v>16738.39</v>
      </c>
      <c r="N18" s="186">
        <v>16738.39</v>
      </c>
      <c r="O18" s="186">
        <v>16738.39</v>
      </c>
      <c r="P18" s="186">
        <v>16738.39</v>
      </c>
      <c r="Q18" s="186">
        <v>16738.39</v>
      </c>
      <c r="R18" s="186">
        <v>16738.39</v>
      </c>
      <c r="S18" s="186">
        <v>16738.39</v>
      </c>
      <c r="T18" s="186">
        <v>16738.39</v>
      </c>
      <c r="U18" s="186">
        <v>16738.39</v>
      </c>
      <c r="V18" s="186">
        <v>16738.39</v>
      </c>
      <c r="W18" s="186">
        <v>16738.39</v>
      </c>
      <c r="X18" s="186">
        <v>16738.39</v>
      </c>
      <c r="Y18" s="186">
        <v>16738.39</v>
      </c>
      <c r="Z18" s="186">
        <v>16738.39</v>
      </c>
      <c r="AA18" s="186">
        <v>16738.39</v>
      </c>
      <c r="AB18" s="186">
        <v>18609.37</v>
      </c>
      <c r="AC18" s="186">
        <v>18629.5</v>
      </c>
      <c r="AD18" s="186">
        <v>16738.39</v>
      </c>
      <c r="AE18" s="186">
        <v>19340.32</v>
      </c>
      <c r="AF18" s="186">
        <v>17375.009999999998</v>
      </c>
      <c r="AG18" s="186">
        <v>16738.39</v>
      </c>
      <c r="AH18" s="187">
        <v>25193.329999999994</v>
      </c>
      <c r="AI18" s="95">
        <v>11617.12</v>
      </c>
      <c r="AJ18" s="95">
        <v>11647.900000000001</v>
      </c>
      <c r="AK18" s="95">
        <v>11647.900000000001</v>
      </c>
      <c r="AL18" s="95">
        <v>11808.94</v>
      </c>
      <c r="AM18" s="95">
        <v>11934.93</v>
      </c>
      <c r="AN18" s="95">
        <v>11934.93</v>
      </c>
      <c r="AO18" s="95">
        <v>11934.929999999998</v>
      </c>
      <c r="AP18" s="95">
        <v>11934.929999999998</v>
      </c>
      <c r="AQ18" s="95">
        <v>11934.929999999998</v>
      </c>
      <c r="AR18" s="95">
        <v>11934.929999999998</v>
      </c>
      <c r="AS18" s="95">
        <v>11934.929999999998</v>
      </c>
      <c r="AT18" s="95">
        <v>11945.999999999998</v>
      </c>
      <c r="AU18" s="95">
        <v>11945.999999999998</v>
      </c>
      <c r="AV18" s="95">
        <v>11946</v>
      </c>
      <c r="AW18" s="95">
        <v>11946</v>
      </c>
      <c r="AX18" s="95">
        <v>11946</v>
      </c>
      <c r="AY18" s="95">
        <v>11946</v>
      </c>
      <c r="AZ18" s="95">
        <v>29385.42</v>
      </c>
      <c r="BA18" s="95">
        <v>29385.42</v>
      </c>
      <c r="BB18" s="95">
        <v>29385.42</v>
      </c>
      <c r="BC18" s="95">
        <v>29385.42</v>
      </c>
      <c r="BD18" s="95">
        <v>29385.42</v>
      </c>
      <c r="BE18" s="95">
        <v>29385.42</v>
      </c>
      <c r="BF18" s="95">
        <v>29385.42</v>
      </c>
      <c r="BG18" s="95">
        <v>29385.419999999995</v>
      </c>
      <c r="BH18" s="95">
        <v>29385.419999999995</v>
      </c>
      <c r="BI18" s="95">
        <v>29385.419999999995</v>
      </c>
      <c r="BJ18" s="95">
        <v>29385.419999999995</v>
      </c>
      <c r="BK18" s="95">
        <v>29385.419999999995</v>
      </c>
      <c r="BL18" s="95">
        <v>29385.419999999995</v>
      </c>
      <c r="BM18" s="95">
        <v>29385.419999999995</v>
      </c>
      <c r="BN18" s="95">
        <v>29385.419999999995</v>
      </c>
      <c r="BO18" s="95">
        <v>29385.419999999995</v>
      </c>
      <c r="BP18" s="95">
        <v>29385.419999999995</v>
      </c>
      <c r="BQ18" s="95">
        <v>29385.419999999995</v>
      </c>
      <c r="BR18" s="95">
        <v>29385.419999999995</v>
      </c>
      <c r="BS18" s="95">
        <v>29385.419999999995</v>
      </c>
      <c r="BT18" s="95">
        <v>29385.419999999995</v>
      </c>
      <c r="BU18" s="95">
        <v>29385.419999999995</v>
      </c>
      <c r="BV18" s="95">
        <v>29385.419999999995</v>
      </c>
      <c r="BW18" s="95">
        <v>29385.419999999995</v>
      </c>
      <c r="BX18" s="95">
        <v>29385.419999999995</v>
      </c>
      <c r="BY18" s="95">
        <v>29385.419999999995</v>
      </c>
      <c r="BZ18" s="95">
        <v>29385.419999999995</v>
      </c>
      <c r="CA18" s="95">
        <v>29385.419999999995</v>
      </c>
      <c r="CB18" s="95">
        <v>29385.419999999995</v>
      </c>
      <c r="CC18" s="95">
        <v>29385.419999999995</v>
      </c>
      <c r="CD18" s="95">
        <v>29385.419999999995</v>
      </c>
      <c r="CE18" s="95">
        <v>29385.419999999995</v>
      </c>
      <c r="CF18" s="95">
        <v>29385.419999999995</v>
      </c>
      <c r="CG18" s="95">
        <v>29385.419999999995</v>
      </c>
      <c r="CH18" s="95">
        <v>29385.419999999995</v>
      </c>
      <c r="CI18" s="95">
        <v>29385.419999999995</v>
      </c>
      <c r="CJ18" s="95">
        <v>29385.419999999995</v>
      </c>
      <c r="CK18" s="95">
        <v>29385.419999999995</v>
      </c>
      <c r="CL18" s="95">
        <v>29385.419999999995</v>
      </c>
      <c r="CM18" s="95">
        <v>29385.419999999995</v>
      </c>
      <c r="CN18" s="95">
        <v>29385.419999999995</v>
      </c>
      <c r="CO18" s="95">
        <v>29385.419999999995</v>
      </c>
      <c r="CP18" s="95">
        <v>29385.419999999995</v>
      </c>
      <c r="CQ18" s="95">
        <v>29385.419999999995</v>
      </c>
      <c r="CR18" s="95">
        <v>29385.419999999995</v>
      </c>
      <c r="CS18" s="95">
        <v>29385.419999999995</v>
      </c>
      <c r="CT18" s="95">
        <v>29385.419999999995</v>
      </c>
      <c r="CU18" s="95">
        <v>29385.419999999995</v>
      </c>
      <c r="CV18" s="95">
        <v>29385.419999999995</v>
      </c>
    </row>
    <row r="19" spans="1:101">
      <c r="A19" s="179" t="s">
        <v>43</v>
      </c>
      <c r="B19" s="179"/>
      <c r="C19" s="180" t="s">
        <v>8</v>
      </c>
      <c r="D19" s="185">
        <v>11137.55</v>
      </c>
      <c r="E19" s="186">
        <v>11137.55</v>
      </c>
      <c r="F19" s="186">
        <v>23990.720000000001</v>
      </c>
      <c r="G19" s="186">
        <v>25729.279999999999</v>
      </c>
      <c r="H19" s="186">
        <v>24746.760000000002</v>
      </c>
      <c r="I19" s="186">
        <v>24801.739999999998</v>
      </c>
      <c r="J19" s="186">
        <v>25255.55</v>
      </c>
      <c r="K19" s="186">
        <v>25271.7</v>
      </c>
      <c r="L19" s="186">
        <v>25271.7</v>
      </c>
      <c r="M19" s="186">
        <v>25158.550000000003</v>
      </c>
      <c r="N19" s="186">
        <v>25158.550000000003</v>
      </c>
      <c r="O19" s="186">
        <v>25158.550000000003</v>
      </c>
      <c r="P19" s="186">
        <v>25158.550000000003</v>
      </c>
      <c r="Q19" s="186">
        <v>25158.550000000003</v>
      </c>
      <c r="R19" s="186">
        <v>25158.550000000003</v>
      </c>
      <c r="S19" s="186">
        <v>25158.550000000003</v>
      </c>
      <c r="T19" s="186">
        <v>25158.550000000003</v>
      </c>
      <c r="U19" s="186">
        <v>25158.550000000003</v>
      </c>
      <c r="V19" s="186">
        <v>25158.550000000003</v>
      </c>
      <c r="W19" s="186">
        <v>25158.550000000003</v>
      </c>
      <c r="X19" s="186">
        <v>25158.550000000003</v>
      </c>
      <c r="Y19" s="186">
        <v>25158.550000000003</v>
      </c>
      <c r="Z19" s="186">
        <v>25158.550000000003</v>
      </c>
      <c r="AA19" s="186">
        <v>25158.550000000003</v>
      </c>
      <c r="AB19" s="186">
        <v>37035.51</v>
      </c>
      <c r="AC19" s="186">
        <v>36938.11</v>
      </c>
      <c r="AD19" s="186">
        <v>25158.550000000003</v>
      </c>
      <c r="AE19" s="186">
        <v>36938.11</v>
      </c>
      <c r="AF19" s="186">
        <v>25158.550000000003</v>
      </c>
      <c r="AG19" s="186">
        <v>25158.550000000003</v>
      </c>
      <c r="AH19" s="187">
        <v>63033.2</v>
      </c>
      <c r="AI19" s="95">
        <v>51202.02</v>
      </c>
      <c r="AJ19" s="95">
        <v>51397.82</v>
      </c>
      <c r="AK19" s="95">
        <v>51397.82</v>
      </c>
      <c r="AL19" s="95">
        <v>51397.82</v>
      </c>
      <c r="AM19" s="95">
        <v>51397.82</v>
      </c>
      <c r="AN19" s="95">
        <v>51422.200000000004</v>
      </c>
      <c r="AO19" s="95">
        <v>51422.200000000012</v>
      </c>
      <c r="AP19" s="95">
        <v>51422.200000000012</v>
      </c>
      <c r="AQ19" s="95">
        <v>51422.200000000012</v>
      </c>
      <c r="AR19" s="95">
        <v>51422.200000000012</v>
      </c>
      <c r="AS19" s="95">
        <v>51422.200000000012</v>
      </c>
      <c r="AT19" s="95">
        <v>51498.320000000007</v>
      </c>
      <c r="AU19" s="95">
        <v>51498.320000000007</v>
      </c>
      <c r="AV19" s="95">
        <v>51498.32</v>
      </c>
      <c r="AW19" s="95">
        <v>51498.32</v>
      </c>
      <c r="AX19" s="95">
        <v>51498.32</v>
      </c>
      <c r="AY19" s="95">
        <v>51498.32</v>
      </c>
      <c r="AZ19" s="95">
        <v>81853.049999999988</v>
      </c>
      <c r="BA19" s="95">
        <v>81853.05</v>
      </c>
      <c r="BB19" s="95">
        <v>81853.05</v>
      </c>
      <c r="BC19" s="95">
        <v>81853.05</v>
      </c>
      <c r="BD19" s="95">
        <v>81853.05</v>
      </c>
      <c r="BE19" s="95">
        <v>81853.05</v>
      </c>
      <c r="BF19" s="95">
        <v>81853.05</v>
      </c>
      <c r="BG19" s="95">
        <v>81853.049999999988</v>
      </c>
      <c r="BH19" s="95">
        <v>81853.049999999988</v>
      </c>
      <c r="BI19" s="95">
        <v>81853.049999999988</v>
      </c>
      <c r="BJ19" s="95">
        <v>81853.049999999988</v>
      </c>
      <c r="BK19" s="95">
        <v>81853.049999999988</v>
      </c>
      <c r="BL19" s="95">
        <v>81853.049999999988</v>
      </c>
      <c r="BM19" s="95">
        <v>81853.049999999988</v>
      </c>
      <c r="BN19" s="95">
        <v>81853.049999999988</v>
      </c>
      <c r="BO19" s="95">
        <v>81853.049999999988</v>
      </c>
      <c r="BP19" s="95">
        <v>81853.049999999988</v>
      </c>
      <c r="BQ19" s="95">
        <v>81853.049999999988</v>
      </c>
      <c r="BR19" s="95">
        <v>81853.049999999988</v>
      </c>
      <c r="BS19" s="95">
        <v>81853.049999999988</v>
      </c>
      <c r="BT19" s="95">
        <v>81853.049999999988</v>
      </c>
      <c r="BU19" s="95">
        <v>81853.049999999988</v>
      </c>
      <c r="BV19" s="95">
        <v>81853.049999999988</v>
      </c>
      <c r="BW19" s="95">
        <v>81853.049999999988</v>
      </c>
      <c r="BX19" s="95">
        <v>81853.049999999988</v>
      </c>
      <c r="BY19" s="95">
        <v>81853.049999999988</v>
      </c>
      <c r="BZ19" s="95">
        <v>81853.049999999988</v>
      </c>
      <c r="CA19" s="95">
        <v>81853.049999999988</v>
      </c>
      <c r="CB19" s="95">
        <v>81853.049999999988</v>
      </c>
      <c r="CC19" s="95">
        <v>81853.049999999988</v>
      </c>
      <c r="CD19" s="95">
        <v>81853.049999999988</v>
      </c>
      <c r="CE19" s="95">
        <v>81853.049999999988</v>
      </c>
      <c r="CF19" s="95">
        <v>81853.049999999988</v>
      </c>
      <c r="CG19" s="95">
        <v>81853.049999999988</v>
      </c>
      <c r="CH19" s="95">
        <v>81853.049999999988</v>
      </c>
      <c r="CI19" s="95">
        <v>81853.049999999988</v>
      </c>
      <c r="CJ19" s="95">
        <v>81853.049999999988</v>
      </c>
      <c r="CK19" s="95">
        <v>81853.049999999988</v>
      </c>
      <c r="CL19" s="95">
        <v>81853.049999999988</v>
      </c>
      <c r="CM19" s="95">
        <v>81853.049999999988</v>
      </c>
      <c r="CN19" s="95">
        <v>81853.049999999988</v>
      </c>
      <c r="CO19" s="95">
        <v>81853.049999999988</v>
      </c>
      <c r="CP19" s="95">
        <v>81853.049999999988</v>
      </c>
      <c r="CQ19" s="95">
        <v>81853.049999999988</v>
      </c>
      <c r="CR19" s="95">
        <v>81853.049999999988</v>
      </c>
      <c r="CS19" s="95">
        <v>81853.049999999988</v>
      </c>
      <c r="CT19" s="95">
        <v>81853.049999999988</v>
      </c>
      <c r="CU19" s="95">
        <v>81853.049999999988</v>
      </c>
      <c r="CV19" s="95">
        <v>81853.049999999988</v>
      </c>
    </row>
    <row r="20" spans="1:101">
      <c r="A20" s="179" t="s">
        <v>43</v>
      </c>
      <c r="B20" s="179"/>
      <c r="C20" s="2" t="s">
        <v>175</v>
      </c>
      <c r="D20" s="185"/>
      <c r="E20" s="186"/>
      <c r="F20" s="186">
        <v>55.51</v>
      </c>
      <c r="G20" s="186">
        <v>55.51</v>
      </c>
      <c r="H20" s="186">
        <v>52.11</v>
      </c>
      <c r="I20" s="186">
        <v>55.87</v>
      </c>
      <c r="J20" s="186">
        <v>55.88</v>
      </c>
      <c r="K20" s="186">
        <v>16.7</v>
      </c>
      <c r="L20" s="186">
        <v>16.7</v>
      </c>
      <c r="M20" s="186">
        <v>16.7</v>
      </c>
      <c r="N20" s="186">
        <v>16.7</v>
      </c>
      <c r="O20" s="186">
        <v>16.7</v>
      </c>
      <c r="P20" s="186">
        <v>16.7</v>
      </c>
      <c r="Q20" s="186">
        <v>16.7</v>
      </c>
      <c r="R20" s="186">
        <v>16.7</v>
      </c>
      <c r="S20" s="186">
        <v>16.7</v>
      </c>
      <c r="T20" s="186">
        <v>16.7</v>
      </c>
      <c r="U20" s="186">
        <v>16.7</v>
      </c>
      <c r="V20" s="186">
        <v>16.7</v>
      </c>
      <c r="W20" s="186">
        <v>16.7</v>
      </c>
      <c r="X20" s="186">
        <v>16.7</v>
      </c>
      <c r="Y20" s="186">
        <v>16.7</v>
      </c>
      <c r="Z20" s="186">
        <v>16.7</v>
      </c>
      <c r="AA20" s="186">
        <v>16.7</v>
      </c>
      <c r="AB20" s="186">
        <v>16.7</v>
      </c>
      <c r="AC20" s="186">
        <v>16.7</v>
      </c>
      <c r="AD20" s="186">
        <v>16.7</v>
      </c>
      <c r="AE20" s="186">
        <v>16.7</v>
      </c>
      <c r="AF20" s="186">
        <v>16.7</v>
      </c>
      <c r="AG20" s="186">
        <v>16.7</v>
      </c>
      <c r="AH20" s="187">
        <v>7478.33</v>
      </c>
      <c r="AI20" s="95">
        <v>7543.7</v>
      </c>
      <c r="AJ20" s="95">
        <v>7578.18</v>
      </c>
      <c r="AK20" s="95">
        <v>7578.18</v>
      </c>
      <c r="AL20" s="95">
        <v>7934.1900000000005</v>
      </c>
      <c r="AM20" s="95">
        <v>8406.6999999999989</v>
      </c>
      <c r="AN20" s="95">
        <v>8410.31</v>
      </c>
      <c r="AO20" s="95">
        <v>8410.3100000000013</v>
      </c>
      <c r="AP20" s="95">
        <v>8410.3100000000013</v>
      </c>
      <c r="AQ20" s="95">
        <v>8410.3100000000013</v>
      </c>
      <c r="AR20" s="95">
        <v>8410.3100000000013</v>
      </c>
      <c r="AS20" s="95">
        <v>8410.3100000000013</v>
      </c>
      <c r="AT20" s="95">
        <v>8410.3100000000013</v>
      </c>
      <c r="AU20" s="95">
        <v>8410.3100000000013</v>
      </c>
      <c r="AV20" s="95">
        <v>8410.31</v>
      </c>
      <c r="AW20" s="95">
        <v>8410.31</v>
      </c>
      <c r="AX20" s="95">
        <v>8410.31</v>
      </c>
      <c r="AY20" s="95">
        <v>8410.31</v>
      </c>
      <c r="AZ20" s="95">
        <v>8760.23</v>
      </c>
      <c r="BA20" s="95">
        <v>8760.23</v>
      </c>
      <c r="BB20" s="95">
        <v>8760.23</v>
      </c>
      <c r="BC20" s="95">
        <v>8760.23</v>
      </c>
      <c r="BD20" s="95">
        <v>8760.23</v>
      </c>
      <c r="BE20" s="95">
        <v>8760.23</v>
      </c>
      <c r="BF20" s="95">
        <v>8760.23</v>
      </c>
      <c r="BG20" s="95">
        <v>8760.23</v>
      </c>
      <c r="BH20" s="95">
        <v>8760.23</v>
      </c>
      <c r="BI20" s="95">
        <v>8760.23</v>
      </c>
      <c r="BJ20" s="95">
        <v>8760.23</v>
      </c>
      <c r="BK20" s="95">
        <v>8760.23</v>
      </c>
      <c r="BL20" s="95">
        <v>8760.23</v>
      </c>
      <c r="BM20" s="95">
        <v>8760.23</v>
      </c>
      <c r="BN20" s="95">
        <v>8760.23</v>
      </c>
      <c r="BO20" s="95">
        <v>8760.23</v>
      </c>
      <c r="BP20" s="95">
        <v>8760.23</v>
      </c>
      <c r="BQ20" s="95">
        <v>8760.23</v>
      </c>
      <c r="BR20" s="95">
        <v>8760.23</v>
      </c>
      <c r="BS20" s="95">
        <v>8760.23</v>
      </c>
      <c r="BT20" s="95">
        <v>8760.23</v>
      </c>
      <c r="BU20" s="95">
        <v>8760.23</v>
      </c>
      <c r="BV20" s="95">
        <v>8760.23</v>
      </c>
      <c r="BW20" s="95">
        <v>8760.23</v>
      </c>
      <c r="BX20" s="95">
        <v>8760.23</v>
      </c>
      <c r="BY20" s="95">
        <v>8760.23</v>
      </c>
      <c r="BZ20" s="95">
        <v>8760.23</v>
      </c>
      <c r="CA20" s="95">
        <v>8760.23</v>
      </c>
      <c r="CB20" s="95">
        <v>8760.23</v>
      </c>
      <c r="CC20" s="95">
        <v>8760.23</v>
      </c>
      <c r="CD20" s="95">
        <v>8760.23</v>
      </c>
      <c r="CE20" s="95">
        <v>8760.23</v>
      </c>
      <c r="CF20" s="95">
        <v>8760.23</v>
      </c>
      <c r="CG20" s="95">
        <v>8760.23</v>
      </c>
      <c r="CH20" s="95">
        <v>8760.23</v>
      </c>
      <c r="CI20" s="95">
        <v>8760.23</v>
      </c>
      <c r="CJ20" s="95">
        <v>8760.23</v>
      </c>
      <c r="CK20" s="95">
        <v>8760.23</v>
      </c>
      <c r="CL20" s="95">
        <v>8760.23</v>
      </c>
      <c r="CM20" s="95">
        <v>8760.23</v>
      </c>
      <c r="CN20" s="95">
        <v>8760.23</v>
      </c>
      <c r="CO20" s="95">
        <v>8760.23</v>
      </c>
      <c r="CP20" s="95">
        <v>8760.23</v>
      </c>
      <c r="CQ20" s="95">
        <v>8760.23</v>
      </c>
      <c r="CR20" s="95">
        <v>8760.23</v>
      </c>
      <c r="CS20" s="95">
        <v>8760.23</v>
      </c>
      <c r="CT20" s="95">
        <v>8760.23</v>
      </c>
      <c r="CU20" s="95">
        <v>8760.23</v>
      </c>
      <c r="CV20" s="95">
        <v>8760.23</v>
      </c>
    </row>
    <row r="21" spans="1:101">
      <c r="A21" s="179" t="s">
        <v>43</v>
      </c>
      <c r="B21" s="179"/>
      <c r="C21" s="180" t="s">
        <v>29</v>
      </c>
      <c r="D21" s="185"/>
      <c r="E21" s="186"/>
      <c r="F21" s="186">
        <v>3414.36</v>
      </c>
      <c r="G21" s="186">
        <v>3414.36</v>
      </c>
      <c r="H21" s="186">
        <v>3038.56</v>
      </c>
      <c r="I21" s="186">
        <v>3200.8</v>
      </c>
      <c r="J21" s="186">
        <v>3200.8</v>
      </c>
      <c r="K21" s="186">
        <v>3194</v>
      </c>
      <c r="L21" s="186">
        <v>3194</v>
      </c>
      <c r="M21" s="186">
        <v>3194</v>
      </c>
      <c r="N21" s="186">
        <v>3194</v>
      </c>
      <c r="O21" s="186">
        <v>3194</v>
      </c>
      <c r="P21" s="186">
        <v>3194</v>
      </c>
      <c r="Q21" s="186">
        <v>3194</v>
      </c>
      <c r="R21" s="186">
        <v>3194</v>
      </c>
      <c r="S21" s="186">
        <v>3194</v>
      </c>
      <c r="T21" s="186">
        <v>3194</v>
      </c>
      <c r="U21" s="186">
        <v>3194</v>
      </c>
      <c r="V21" s="186">
        <v>3194</v>
      </c>
      <c r="W21" s="186">
        <v>3194</v>
      </c>
      <c r="X21" s="186">
        <v>3194</v>
      </c>
      <c r="Y21" s="186">
        <v>3194</v>
      </c>
      <c r="Z21" s="186">
        <v>3194</v>
      </c>
      <c r="AA21" s="186">
        <v>3194</v>
      </c>
      <c r="AB21" s="186">
        <v>3194</v>
      </c>
      <c r="AC21" s="186">
        <v>3194</v>
      </c>
      <c r="AD21" s="186">
        <v>3194</v>
      </c>
      <c r="AE21" s="186">
        <v>3444.0299999999997</v>
      </c>
      <c r="AF21" s="186">
        <v>3426.36</v>
      </c>
      <c r="AG21" s="186">
        <v>3194</v>
      </c>
      <c r="AH21" s="187">
        <v>5033.6400000000003</v>
      </c>
      <c r="AI21" s="95">
        <v>5357.1399999999994</v>
      </c>
      <c r="AJ21" s="95">
        <v>5376.8600000000006</v>
      </c>
      <c r="AK21" s="95">
        <v>5376.8600000000006</v>
      </c>
      <c r="AL21" s="95">
        <v>5386.8600000000006</v>
      </c>
      <c r="AM21" s="95">
        <v>5394.5300000000007</v>
      </c>
      <c r="AN21" s="95">
        <v>5396.9500000000007</v>
      </c>
      <c r="AO21" s="95">
        <v>5396.9500000000007</v>
      </c>
      <c r="AP21" s="95">
        <v>5396.9500000000007</v>
      </c>
      <c r="AQ21" s="95">
        <v>5396.9500000000007</v>
      </c>
      <c r="AR21" s="95">
        <v>5396.9500000000007</v>
      </c>
      <c r="AS21" s="95">
        <v>5396.9500000000007</v>
      </c>
      <c r="AT21" s="95">
        <v>5398.39</v>
      </c>
      <c r="AU21" s="95">
        <v>5398.39</v>
      </c>
      <c r="AV21" s="95">
        <v>5398.39</v>
      </c>
      <c r="AW21" s="95">
        <v>5398.39</v>
      </c>
      <c r="AX21" s="95">
        <v>5398.39</v>
      </c>
      <c r="AY21" s="95">
        <v>5398.39</v>
      </c>
      <c r="AZ21" s="95">
        <v>25023.759999999998</v>
      </c>
      <c r="BA21" s="95">
        <v>25023.759999999998</v>
      </c>
      <c r="BB21" s="95">
        <v>25023.759999999998</v>
      </c>
      <c r="BC21" s="95">
        <v>25023.759999999998</v>
      </c>
      <c r="BD21" s="95">
        <v>25023.759999999998</v>
      </c>
      <c r="BE21" s="95">
        <v>25023.759999999998</v>
      </c>
      <c r="BF21" s="95">
        <v>25023.759999999998</v>
      </c>
      <c r="BG21" s="95">
        <v>25023.759999999998</v>
      </c>
      <c r="BH21" s="95">
        <v>25023.759999999998</v>
      </c>
      <c r="BI21" s="95">
        <v>25023.759999999998</v>
      </c>
      <c r="BJ21" s="95">
        <v>25023.759999999998</v>
      </c>
      <c r="BK21" s="95">
        <v>25023.759999999998</v>
      </c>
      <c r="BL21" s="95">
        <v>25023.759999999998</v>
      </c>
      <c r="BM21" s="95">
        <v>25023.759999999998</v>
      </c>
      <c r="BN21" s="95">
        <v>25023.759999999998</v>
      </c>
      <c r="BO21" s="95">
        <v>25023.759999999998</v>
      </c>
      <c r="BP21" s="95">
        <v>25023.759999999998</v>
      </c>
      <c r="BQ21" s="95">
        <v>25023.759999999998</v>
      </c>
      <c r="BR21" s="95">
        <v>25023.759999999998</v>
      </c>
      <c r="BS21" s="95">
        <v>25023.759999999998</v>
      </c>
      <c r="BT21" s="95">
        <v>25023.759999999998</v>
      </c>
      <c r="BU21" s="95">
        <v>25023.759999999998</v>
      </c>
      <c r="BV21" s="95">
        <v>25023.759999999998</v>
      </c>
      <c r="BW21" s="95">
        <v>25023.759999999998</v>
      </c>
      <c r="BX21" s="95">
        <v>25023.759999999998</v>
      </c>
      <c r="BY21" s="95">
        <v>25023.759999999998</v>
      </c>
      <c r="BZ21" s="95">
        <v>25023.759999999998</v>
      </c>
      <c r="CA21" s="95">
        <v>25023.759999999998</v>
      </c>
      <c r="CB21" s="95">
        <v>25023.759999999998</v>
      </c>
      <c r="CC21" s="95">
        <v>25023.759999999998</v>
      </c>
      <c r="CD21" s="95">
        <v>25023.759999999998</v>
      </c>
      <c r="CE21" s="95">
        <v>25023.759999999998</v>
      </c>
      <c r="CF21" s="95">
        <v>25023.759999999998</v>
      </c>
      <c r="CG21" s="95">
        <v>25023.759999999998</v>
      </c>
      <c r="CH21" s="95">
        <v>25023.759999999998</v>
      </c>
      <c r="CI21" s="95">
        <v>25023.759999999998</v>
      </c>
      <c r="CJ21" s="95">
        <v>25023.759999999998</v>
      </c>
      <c r="CK21" s="95">
        <v>25023.759999999998</v>
      </c>
      <c r="CL21" s="95">
        <v>25023.759999999998</v>
      </c>
      <c r="CM21" s="95">
        <v>25023.759999999998</v>
      </c>
      <c r="CN21" s="95">
        <v>25023.759999999998</v>
      </c>
      <c r="CO21" s="95">
        <v>25023.759999999998</v>
      </c>
      <c r="CP21" s="95">
        <v>25023.759999999998</v>
      </c>
      <c r="CQ21" s="95">
        <v>25023.759999999998</v>
      </c>
      <c r="CR21" s="95">
        <v>25023.759999999998</v>
      </c>
      <c r="CS21" s="95">
        <v>25023.759999999998</v>
      </c>
      <c r="CT21" s="95">
        <v>25023.759999999998</v>
      </c>
      <c r="CU21" s="95">
        <v>25023.759999999998</v>
      </c>
      <c r="CV21" s="95">
        <v>25023.759999999998</v>
      </c>
    </row>
    <row r="22" spans="1:101">
      <c r="A22" s="179" t="s">
        <v>43</v>
      </c>
      <c r="B22" s="179"/>
      <c r="C22" s="342" t="s">
        <v>155</v>
      </c>
      <c r="D22" s="185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>
        <v>38.43</v>
      </c>
      <c r="AF22" s="186">
        <v>32.93</v>
      </c>
      <c r="AG22" s="186"/>
      <c r="AH22" s="187">
        <v>32.42</v>
      </c>
      <c r="AI22" s="95">
        <v>32.93</v>
      </c>
      <c r="AJ22" s="95">
        <v>32.93</v>
      </c>
      <c r="AK22" s="95">
        <v>32.93</v>
      </c>
      <c r="AL22" s="95">
        <v>32.93</v>
      </c>
      <c r="AM22" s="95">
        <v>32.93</v>
      </c>
      <c r="AN22" s="95">
        <v>32.93</v>
      </c>
      <c r="AO22" s="95">
        <v>32.93</v>
      </c>
      <c r="AP22" s="95">
        <v>32.93</v>
      </c>
      <c r="AQ22" s="95">
        <v>32.93</v>
      </c>
      <c r="AR22" s="95">
        <v>32.93</v>
      </c>
      <c r="AS22" s="95">
        <v>32.93</v>
      </c>
      <c r="AT22" s="95">
        <v>32.93</v>
      </c>
      <c r="AU22" s="95">
        <v>32.93</v>
      </c>
      <c r="AV22" s="95">
        <v>32.93</v>
      </c>
      <c r="AW22" s="95">
        <v>32.93</v>
      </c>
      <c r="AX22" s="95">
        <v>32.93</v>
      </c>
      <c r="AY22" s="95">
        <v>32.93</v>
      </c>
      <c r="AZ22" s="95">
        <v>329.11</v>
      </c>
      <c r="BA22" s="95">
        <v>329.11</v>
      </c>
      <c r="BB22" s="95">
        <v>329.11</v>
      </c>
      <c r="BC22" s="95">
        <v>329.11</v>
      </c>
      <c r="BD22" s="95">
        <v>329.11</v>
      </c>
      <c r="BE22" s="95">
        <v>329.11</v>
      </c>
      <c r="BF22" s="95">
        <v>329.11</v>
      </c>
      <c r="BG22" s="95">
        <v>329.11</v>
      </c>
      <c r="BH22" s="95">
        <v>329.11</v>
      </c>
      <c r="BI22" s="95">
        <v>329.11</v>
      </c>
      <c r="BJ22" s="95">
        <v>329.11</v>
      </c>
      <c r="BK22" s="95">
        <v>329.11</v>
      </c>
      <c r="BL22" s="95">
        <v>329.11</v>
      </c>
      <c r="BM22" s="95">
        <v>329.11</v>
      </c>
      <c r="BN22" s="95">
        <v>329.11</v>
      </c>
      <c r="BO22" s="95">
        <v>329.11</v>
      </c>
      <c r="BP22" s="95">
        <v>329.11</v>
      </c>
      <c r="BQ22" s="95">
        <v>329.11</v>
      </c>
      <c r="BR22" s="95">
        <v>329.11</v>
      </c>
      <c r="BS22" s="95">
        <v>329.11</v>
      </c>
      <c r="BT22" s="95">
        <v>329.11</v>
      </c>
      <c r="BU22" s="95">
        <v>329.11</v>
      </c>
      <c r="BV22" s="95">
        <v>329.11</v>
      </c>
      <c r="BW22" s="95">
        <v>329.11</v>
      </c>
      <c r="BX22" s="95">
        <v>329.11</v>
      </c>
      <c r="BY22" s="95">
        <v>329.11</v>
      </c>
      <c r="BZ22" s="95">
        <v>329.11</v>
      </c>
      <c r="CA22" s="95">
        <v>329.11</v>
      </c>
      <c r="CB22" s="95">
        <v>329.11</v>
      </c>
      <c r="CC22" s="95">
        <v>329.11</v>
      </c>
      <c r="CD22" s="95">
        <v>329.11</v>
      </c>
      <c r="CE22" s="95">
        <v>329.11</v>
      </c>
      <c r="CF22" s="95">
        <v>329.11</v>
      </c>
      <c r="CG22" s="95">
        <v>329.11</v>
      </c>
      <c r="CH22" s="95">
        <v>329.11</v>
      </c>
      <c r="CI22" s="95">
        <v>329.11</v>
      </c>
      <c r="CJ22" s="95">
        <v>329.11</v>
      </c>
      <c r="CK22" s="95">
        <v>329.11</v>
      </c>
      <c r="CL22" s="95">
        <v>329.11</v>
      </c>
      <c r="CM22" s="95">
        <v>329.11</v>
      </c>
      <c r="CN22" s="95">
        <v>329.11</v>
      </c>
      <c r="CO22" s="95">
        <v>329.11</v>
      </c>
      <c r="CP22" s="95">
        <v>329.11</v>
      </c>
      <c r="CQ22" s="95">
        <v>329.11</v>
      </c>
      <c r="CR22" s="95">
        <v>329.11</v>
      </c>
      <c r="CS22" s="95">
        <v>329.11</v>
      </c>
      <c r="CT22" s="95">
        <v>329.11</v>
      </c>
      <c r="CU22" s="95">
        <v>329.11</v>
      </c>
      <c r="CV22" s="95">
        <v>329.11</v>
      </c>
    </row>
    <row r="23" spans="1:101">
      <c r="A23" s="178" t="s">
        <v>44</v>
      </c>
      <c r="B23" s="178" t="s">
        <v>9</v>
      </c>
      <c r="C23" s="178" t="s">
        <v>11</v>
      </c>
      <c r="D23" s="183"/>
      <c r="E23" s="184">
        <v>328147.81</v>
      </c>
      <c r="F23" s="184">
        <v>351209.93</v>
      </c>
      <c r="G23" s="184">
        <v>368768.89</v>
      </c>
      <c r="H23" s="184">
        <v>368839.94</v>
      </c>
      <c r="I23" s="184">
        <v>635503.4</v>
      </c>
      <c r="J23" s="184">
        <v>633020.6100000001</v>
      </c>
      <c r="K23" s="184">
        <v>647877.60000000009</v>
      </c>
      <c r="L23" s="184">
        <v>648185.09000000008</v>
      </c>
      <c r="M23" s="184">
        <v>805783.8899999999</v>
      </c>
      <c r="N23" s="184">
        <v>812268.61999999988</v>
      </c>
      <c r="O23" s="184">
        <v>1013003.2699999999</v>
      </c>
      <c r="P23" s="184">
        <v>1083740.0499999998</v>
      </c>
      <c r="Q23" s="184">
        <v>1097625.23</v>
      </c>
      <c r="R23" s="184">
        <v>1097625.23</v>
      </c>
      <c r="S23" s="184">
        <v>1097625.23</v>
      </c>
      <c r="T23" s="184">
        <v>1109395.6199999999</v>
      </c>
      <c r="U23" s="184">
        <v>1452633.4799999997</v>
      </c>
      <c r="V23" s="184">
        <v>1537138.8399999999</v>
      </c>
      <c r="W23" s="184">
        <v>1541056.5799999998</v>
      </c>
      <c r="X23" s="184">
        <v>2227089.7999999998</v>
      </c>
      <c r="Y23" s="184">
        <v>2250002.0799999996</v>
      </c>
      <c r="Z23" s="184">
        <v>2250002.0799999996</v>
      </c>
      <c r="AA23" s="184">
        <v>2250002.0799999996</v>
      </c>
      <c r="AB23" s="184">
        <v>2787158.4699999997</v>
      </c>
      <c r="AC23" s="184">
        <v>2779766.3499999996</v>
      </c>
      <c r="AD23" s="184">
        <v>2777229.2399999998</v>
      </c>
      <c r="AE23" s="184">
        <v>6028570.8899999997</v>
      </c>
      <c r="AF23" s="184">
        <v>6027910.1900000004</v>
      </c>
      <c r="AG23" s="184">
        <v>6026800.8700000001</v>
      </c>
      <c r="AH23" s="184">
        <v>8971037.8200000003</v>
      </c>
      <c r="AI23" s="95">
        <v>9666611.9200000018</v>
      </c>
      <c r="AJ23" s="95">
        <v>12032473.640000002</v>
      </c>
      <c r="AK23" s="95">
        <v>12855065.329999998</v>
      </c>
      <c r="AL23" s="95">
        <v>14216243.039999999</v>
      </c>
      <c r="AM23" s="95">
        <v>14822744.779999999</v>
      </c>
      <c r="AN23" s="95">
        <v>16286284.050000001</v>
      </c>
      <c r="AO23" s="95">
        <v>19159092.25</v>
      </c>
      <c r="AP23" s="95">
        <v>19197536.18</v>
      </c>
      <c r="AQ23" s="95">
        <v>19230381.109999999</v>
      </c>
      <c r="AR23" s="95">
        <v>20013822.640000004</v>
      </c>
      <c r="AS23" s="95">
        <v>20925456.040000003</v>
      </c>
      <c r="AT23" s="95">
        <v>21013394.350000001</v>
      </c>
      <c r="AU23" s="95">
        <v>21021084.68</v>
      </c>
      <c r="AV23" s="95">
        <v>21108456.560000002</v>
      </c>
      <c r="AW23" s="95">
        <v>21656565.360000003</v>
      </c>
      <c r="AX23" s="95">
        <v>22347834.720000006</v>
      </c>
      <c r="AY23" s="95">
        <v>22520951.250000007</v>
      </c>
      <c r="AZ23" s="95">
        <v>22520827.13000001</v>
      </c>
      <c r="BA23" s="95">
        <v>22431527.660000011</v>
      </c>
      <c r="BB23" s="95">
        <v>22445096.130000003</v>
      </c>
      <c r="BC23" s="95">
        <v>22696367.320000004</v>
      </c>
      <c r="BD23" s="95">
        <v>22718382.700000007</v>
      </c>
      <c r="BE23" s="95">
        <v>22718252.63000001</v>
      </c>
      <c r="BF23" s="95">
        <v>22723588.690000009</v>
      </c>
      <c r="BG23" s="95">
        <v>22833599.510000009</v>
      </c>
      <c r="BH23" s="95">
        <v>23253764.670000006</v>
      </c>
      <c r="BI23" s="95">
        <v>23679441.230000008</v>
      </c>
      <c r="BJ23" s="95">
        <v>24578762.941981748</v>
      </c>
      <c r="BK23" s="95">
        <v>25175682.548373252</v>
      </c>
      <c r="BL23" s="95">
        <v>25602606.959671352</v>
      </c>
      <c r="BM23" s="95">
        <v>25973113.411642402</v>
      </c>
      <c r="BN23" s="95">
        <v>26268811.503563497</v>
      </c>
      <c r="BO23" s="95">
        <v>26485934.974514849</v>
      </c>
      <c r="BP23" s="95">
        <v>26624543.837192062</v>
      </c>
      <c r="BQ23" s="95">
        <v>26717380.255196985</v>
      </c>
      <c r="BR23" s="95">
        <v>26783532.254374232</v>
      </c>
      <c r="BS23" s="95">
        <v>26831496.159652423</v>
      </c>
      <c r="BT23" s="95">
        <v>26859458.156137813</v>
      </c>
      <c r="BU23" s="95">
        <v>26875759.440257899</v>
      </c>
      <c r="BV23" s="95">
        <v>26885262.762529708</v>
      </c>
      <c r="BW23" s="95">
        <v>26890803.009146884</v>
      </c>
      <c r="BX23" s="95">
        <v>26894032.862002671</v>
      </c>
      <c r="BY23" s="95">
        <v>26895915.801552277</v>
      </c>
      <c r="BZ23" s="95">
        <v>26897013.517611112</v>
      </c>
      <c r="CA23" s="95">
        <v>26897653.464095891</v>
      </c>
      <c r="CB23" s="95">
        <v>26898026.540084064</v>
      </c>
      <c r="CC23" s="95">
        <v>26898244.035915762</v>
      </c>
      <c r="CD23" s="95">
        <v>26898370.831631131</v>
      </c>
      <c r="CE23" s="95">
        <v>26898444.750994597</v>
      </c>
      <c r="CF23" s="95">
        <v>26898487.844503548</v>
      </c>
      <c r="CG23" s="95">
        <v>26898512.967156485</v>
      </c>
      <c r="CH23" s="95">
        <v>26898527.613160163</v>
      </c>
      <c r="CI23" s="95">
        <v>26898536.151487079</v>
      </c>
      <c r="CJ23" s="95">
        <v>26898541.129160721</v>
      </c>
      <c r="CK23" s="95">
        <v>26898544.031044796</v>
      </c>
      <c r="CL23" s="95">
        <v>26898545.722785115</v>
      </c>
      <c r="CM23" s="95">
        <v>26898546.709035851</v>
      </c>
      <c r="CN23" s="95">
        <v>26898547.284000281</v>
      </c>
      <c r="CO23" s="95">
        <v>26898547.619193036</v>
      </c>
      <c r="CP23" s="95">
        <v>26898547.814603698</v>
      </c>
      <c r="CQ23" s="95">
        <v>26898547.928524204</v>
      </c>
      <c r="CR23" s="95">
        <v>26898547.994937576</v>
      </c>
      <c r="CS23" s="95">
        <v>26898548.033655245</v>
      </c>
      <c r="CT23" s="95">
        <v>26898548.056226868</v>
      </c>
      <c r="CU23" s="95">
        <v>26898548.069385674</v>
      </c>
      <c r="CV23" s="95">
        <v>26898548.077056993</v>
      </c>
    </row>
    <row r="24" spans="1:101">
      <c r="A24" s="178" t="s">
        <v>44</v>
      </c>
      <c r="B24" s="180"/>
      <c r="C24" s="2" t="s">
        <v>176</v>
      </c>
      <c r="D24" s="185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95">
        <v>12518.42</v>
      </c>
      <c r="AJ24" s="95">
        <v>13193.8</v>
      </c>
      <c r="AK24" s="95">
        <v>13402.82</v>
      </c>
      <c r="AL24" s="95">
        <v>13806.61</v>
      </c>
      <c r="AM24" s="95">
        <v>14541.310000000001</v>
      </c>
      <c r="AN24" s="95">
        <v>15180.48</v>
      </c>
      <c r="AO24" s="95">
        <v>16277.13</v>
      </c>
      <c r="AP24" s="95">
        <v>17631.669999999998</v>
      </c>
      <c r="AQ24" s="95">
        <v>17161.29</v>
      </c>
      <c r="AR24" s="95">
        <v>17811.939999999999</v>
      </c>
      <c r="AS24" s="95">
        <v>17414.509999999998</v>
      </c>
      <c r="AT24" s="95">
        <v>17414.509999999998</v>
      </c>
      <c r="AU24" s="95">
        <v>18391.400000000001</v>
      </c>
      <c r="AV24" s="95">
        <v>17609.879999999997</v>
      </c>
      <c r="AW24" s="95">
        <v>18199.95</v>
      </c>
      <c r="AX24" s="95">
        <v>18507.36</v>
      </c>
      <c r="AY24" s="95">
        <v>18921.32</v>
      </c>
      <c r="AZ24" s="95">
        <v>19027.620000000003</v>
      </c>
      <c r="BA24" s="95">
        <v>19132.89</v>
      </c>
      <c r="BB24" s="95">
        <v>19183.54</v>
      </c>
      <c r="BC24" s="95">
        <v>19401.980000000003</v>
      </c>
      <c r="BD24" s="95">
        <v>19617.439999999999</v>
      </c>
      <c r="BE24" s="95">
        <v>19726.349999999999</v>
      </c>
      <c r="BF24" s="95">
        <v>19290.66</v>
      </c>
      <c r="BG24" s="95">
        <v>0</v>
      </c>
      <c r="BH24" s="95">
        <v>0</v>
      </c>
      <c r="BI24" s="95">
        <v>0</v>
      </c>
      <c r="BJ24" s="95">
        <v>0</v>
      </c>
      <c r="BK24" s="95">
        <v>0</v>
      </c>
      <c r="BL24" s="95">
        <v>0</v>
      </c>
      <c r="BM24" s="95">
        <v>0</v>
      </c>
      <c r="BN24" s="95">
        <v>0</v>
      </c>
      <c r="BO24" s="95">
        <v>0</v>
      </c>
      <c r="BP24" s="95">
        <v>0</v>
      </c>
      <c r="BQ24" s="95">
        <v>0</v>
      </c>
      <c r="BR24" s="95">
        <v>0</v>
      </c>
      <c r="BS24" s="95">
        <v>0</v>
      </c>
      <c r="BT24" s="95">
        <v>0</v>
      </c>
      <c r="BU24" s="95">
        <v>0</v>
      </c>
      <c r="BV24" s="95">
        <v>0</v>
      </c>
      <c r="BW24" s="95">
        <v>0</v>
      </c>
      <c r="BX24" s="95">
        <v>0</v>
      </c>
      <c r="BY24" s="95">
        <v>0</v>
      </c>
      <c r="BZ24" s="95">
        <v>0</v>
      </c>
      <c r="CA24" s="95">
        <v>0</v>
      </c>
      <c r="CB24" s="95">
        <v>0</v>
      </c>
      <c r="CC24" s="95">
        <v>0</v>
      </c>
      <c r="CD24" s="95">
        <v>0</v>
      </c>
      <c r="CE24" s="95">
        <v>0</v>
      </c>
      <c r="CF24" s="95">
        <v>0</v>
      </c>
      <c r="CG24" s="95">
        <v>0</v>
      </c>
      <c r="CH24" s="95">
        <v>0</v>
      </c>
      <c r="CI24" s="95">
        <v>0</v>
      </c>
      <c r="CJ24" s="95">
        <v>0</v>
      </c>
      <c r="CK24" s="95">
        <v>0</v>
      </c>
      <c r="CL24" s="95">
        <v>0</v>
      </c>
      <c r="CM24" s="95">
        <v>0</v>
      </c>
      <c r="CN24" s="95">
        <v>0</v>
      </c>
      <c r="CO24" s="95">
        <v>0</v>
      </c>
      <c r="CP24" s="95">
        <v>0</v>
      </c>
      <c r="CQ24" s="95">
        <v>0</v>
      </c>
      <c r="CR24" s="95">
        <v>0</v>
      </c>
      <c r="CS24" s="95">
        <v>0</v>
      </c>
      <c r="CT24" s="95">
        <v>0</v>
      </c>
      <c r="CU24" s="95">
        <v>0</v>
      </c>
      <c r="CV24" s="95">
        <v>0</v>
      </c>
    </row>
    <row r="25" spans="1:101">
      <c r="A25" s="179" t="s">
        <v>44</v>
      </c>
      <c r="B25" s="179"/>
      <c r="C25" s="180" t="s">
        <v>12</v>
      </c>
      <c r="D25" s="185"/>
      <c r="E25" s="186">
        <v>319875.49</v>
      </c>
      <c r="F25" s="186">
        <v>342827.64</v>
      </c>
      <c r="G25" s="186">
        <v>359919.6</v>
      </c>
      <c r="H25" s="186">
        <v>359983.18</v>
      </c>
      <c r="I25" s="186">
        <v>611884.40999999992</v>
      </c>
      <c r="J25" s="186">
        <v>620418.5</v>
      </c>
      <c r="K25" s="186">
        <v>635568.43999999994</v>
      </c>
      <c r="L25" s="186">
        <v>635843.59</v>
      </c>
      <c r="M25" s="186">
        <v>488290.05</v>
      </c>
      <c r="N25" s="186">
        <v>490917.98</v>
      </c>
      <c r="O25" s="186">
        <v>600228.74</v>
      </c>
      <c r="P25" s="186">
        <v>531065.19999999995</v>
      </c>
      <c r="Q25" s="186">
        <v>538126.77</v>
      </c>
      <c r="R25" s="186">
        <v>538126.77</v>
      </c>
      <c r="S25" s="186">
        <v>538126.77</v>
      </c>
      <c r="T25" s="186">
        <v>538126.77</v>
      </c>
      <c r="U25" s="186">
        <v>538126.77</v>
      </c>
      <c r="V25" s="186">
        <v>533353.41</v>
      </c>
      <c r="W25" s="186">
        <v>533353.41</v>
      </c>
      <c r="X25" s="186">
        <v>533353.41</v>
      </c>
      <c r="Y25" s="186">
        <v>533353.41</v>
      </c>
      <c r="Z25" s="186">
        <v>533353.41</v>
      </c>
      <c r="AA25" s="186">
        <v>533353.41</v>
      </c>
      <c r="AB25" s="186">
        <v>533353.41</v>
      </c>
      <c r="AC25" s="186">
        <v>533353.41</v>
      </c>
      <c r="AD25" s="186">
        <v>533353.41</v>
      </c>
      <c r="AE25" s="186">
        <v>997616</v>
      </c>
      <c r="AF25" s="186">
        <v>997616</v>
      </c>
      <c r="AG25" s="186">
        <v>997616</v>
      </c>
      <c r="AH25" s="187">
        <v>1330546.6399999999</v>
      </c>
      <c r="AI25" s="95">
        <v>1374904.3699999999</v>
      </c>
      <c r="AJ25" s="95">
        <v>1648161.32</v>
      </c>
      <c r="AK25" s="95">
        <v>1649045.9400000002</v>
      </c>
      <c r="AL25" s="95">
        <v>1699928.6700000002</v>
      </c>
      <c r="AM25" s="95">
        <v>1701698.93</v>
      </c>
      <c r="AN25" s="95">
        <v>1910232.7499999998</v>
      </c>
      <c r="AO25" s="95">
        <v>2279419.8600000008</v>
      </c>
      <c r="AP25" s="95">
        <v>2279721.7800000007</v>
      </c>
      <c r="AQ25" s="95">
        <v>2280667.6500000004</v>
      </c>
      <c r="AR25" s="95">
        <v>2315484.3200000008</v>
      </c>
      <c r="AS25" s="95">
        <v>2315716.3200000008</v>
      </c>
      <c r="AT25" s="95">
        <v>2322107.7100000009</v>
      </c>
      <c r="AU25" s="95">
        <v>2322928.5500000012</v>
      </c>
      <c r="AV25" s="95">
        <v>2323991.2000000011</v>
      </c>
      <c r="AW25" s="95">
        <v>2499996.8400000008</v>
      </c>
      <c r="AX25" s="95">
        <v>2536988.6900000009</v>
      </c>
      <c r="AY25" s="95">
        <v>2540725.4900000012</v>
      </c>
      <c r="AZ25" s="95">
        <v>2540743.3100000015</v>
      </c>
      <c r="BA25" s="95">
        <v>2629937.5099999988</v>
      </c>
      <c r="BB25" s="95">
        <v>2630404.0199999986</v>
      </c>
      <c r="BC25" s="95">
        <v>2660171.2599999984</v>
      </c>
      <c r="BD25" s="95">
        <v>2663608.8799999985</v>
      </c>
      <c r="BE25" s="95">
        <v>2663630.0399999986</v>
      </c>
      <c r="BF25" s="95">
        <v>2663714.6599999988</v>
      </c>
      <c r="BG25" s="95">
        <v>2572994.5000000014</v>
      </c>
      <c r="BH25" s="95">
        <v>2589008.8700000015</v>
      </c>
      <c r="BI25" s="95">
        <v>2618719.9600000014</v>
      </c>
      <c r="BJ25" s="95">
        <v>2718176.3489727387</v>
      </c>
      <c r="BK25" s="95">
        <v>2784189.9543019207</v>
      </c>
      <c r="BL25" s="95">
        <v>2831403.7152356529</v>
      </c>
      <c r="BM25" s="95">
        <v>2872378.1889008568</v>
      </c>
      <c r="BN25" s="95">
        <v>2905079.5726846363</v>
      </c>
      <c r="BO25" s="95">
        <v>2929091.3541131788</v>
      </c>
      <c r="BP25" s="95">
        <v>2944420.1700172406</v>
      </c>
      <c r="BQ25" s="95">
        <v>2954686.9908633502</v>
      </c>
      <c r="BR25" s="95">
        <v>2962002.7699375581</v>
      </c>
      <c r="BS25" s="95">
        <v>2967307.1196006918</v>
      </c>
      <c r="BT25" s="95">
        <v>2970399.449255201</v>
      </c>
      <c r="BU25" s="95">
        <v>2972202.2155318316</v>
      </c>
      <c r="BV25" s="95">
        <v>2973253.1921776813</v>
      </c>
      <c r="BW25" s="95">
        <v>2973865.890520467</v>
      </c>
      <c r="BX25" s="95">
        <v>2974223.081387395</v>
      </c>
      <c r="BY25" s="95">
        <v>2974431.316511448</v>
      </c>
      <c r="BZ25" s="95">
        <v>2974552.7134196674</v>
      </c>
      <c r="CA25" s="95">
        <v>2974623.4853866552</v>
      </c>
      <c r="CB25" s="95">
        <v>2974664.7440264742</v>
      </c>
      <c r="CC25" s="95">
        <v>2974688.7969874437</v>
      </c>
      <c r="CD25" s="95">
        <v>2974702.8193821218</v>
      </c>
      <c r="CE25" s="95">
        <v>2974710.9941574745</v>
      </c>
      <c r="CF25" s="95">
        <v>2974715.7598878369</v>
      </c>
      <c r="CG25" s="95">
        <v>2974718.5382132232</v>
      </c>
      <c r="CH25" s="95">
        <v>2974720.1579212979</v>
      </c>
      <c r="CI25" s="95">
        <v>2974721.102178677</v>
      </c>
      <c r="CJ25" s="95">
        <v>2974721.6526618241</v>
      </c>
      <c r="CK25" s="95">
        <v>2974721.9735824773</v>
      </c>
      <c r="CL25" s="95">
        <v>2974722.1606727932</v>
      </c>
      <c r="CM25" s="95">
        <v>2974722.2697427012</v>
      </c>
      <c r="CN25" s="95">
        <v>2974722.3333282741</v>
      </c>
      <c r="CO25" s="95">
        <v>2974722.3703973903</v>
      </c>
      <c r="CP25" s="95">
        <v>2974722.3920079423</v>
      </c>
      <c r="CQ25" s="95">
        <v>2974722.404606462</v>
      </c>
      <c r="CR25" s="95">
        <v>2974722.4119511466</v>
      </c>
      <c r="CS25" s="95">
        <v>2974722.4162329505</v>
      </c>
      <c r="CT25" s="95">
        <v>2974722.4187291567</v>
      </c>
      <c r="CU25" s="95">
        <v>2974722.4201843948</v>
      </c>
      <c r="CV25" s="95">
        <v>2974722.4210327696</v>
      </c>
    </row>
    <row r="26" spans="1:101" s="148" customFormat="1">
      <c r="A26" s="181" t="s">
        <v>14</v>
      </c>
      <c r="B26" s="182"/>
      <c r="C26" s="182"/>
      <c r="D26" s="188">
        <v>23279.699999999997</v>
      </c>
      <c r="E26" s="189">
        <v>671303</v>
      </c>
      <c r="F26" s="189">
        <v>737896.77</v>
      </c>
      <c r="G26" s="189">
        <v>779383.03</v>
      </c>
      <c r="H26" s="189">
        <v>778384.28</v>
      </c>
      <c r="I26" s="189">
        <v>2431948.1100000003</v>
      </c>
      <c r="J26" s="189">
        <v>2438669.48</v>
      </c>
      <c r="K26" s="189">
        <v>2468676.4099999997</v>
      </c>
      <c r="L26" s="189">
        <v>2469259.0499999998</v>
      </c>
      <c r="M26" s="189">
        <v>2479304.3099999996</v>
      </c>
      <c r="N26" s="189">
        <v>2488416.9699999997</v>
      </c>
      <c r="O26" s="189">
        <v>2798462.38</v>
      </c>
      <c r="P26" s="189">
        <v>2800035.6199999992</v>
      </c>
      <c r="Q26" s="189">
        <v>2820982.3699999996</v>
      </c>
      <c r="R26" s="189">
        <v>2820982.3699999996</v>
      </c>
      <c r="S26" s="189">
        <v>2820982.3699999996</v>
      </c>
      <c r="T26" s="189">
        <v>2832752.7599999993</v>
      </c>
      <c r="U26" s="189">
        <v>3175990.6199999996</v>
      </c>
      <c r="V26" s="189">
        <v>3255722.6199999996</v>
      </c>
      <c r="W26" s="189">
        <v>3259640.3599999994</v>
      </c>
      <c r="X26" s="189">
        <v>3945673.5799999996</v>
      </c>
      <c r="Y26" s="189">
        <v>3968585.8599999994</v>
      </c>
      <c r="Z26" s="189">
        <v>3968585.8599999994</v>
      </c>
      <c r="AA26" s="189">
        <v>3968585.8599999994</v>
      </c>
      <c r="AB26" s="189">
        <v>4520317.4799999995</v>
      </c>
      <c r="AC26" s="189">
        <v>4512925.3599999994</v>
      </c>
      <c r="AD26" s="189">
        <v>4495813.0199999996</v>
      </c>
      <c r="AE26" s="189">
        <v>8226991.7699999996</v>
      </c>
      <c r="AF26" s="189">
        <v>8211658.4700000007</v>
      </c>
      <c r="AG26" s="189">
        <v>8209647.2400000002</v>
      </c>
      <c r="AH26" s="189">
        <v>11553375.4</v>
      </c>
      <c r="AI26" s="190">
        <v>12276293.670000002</v>
      </c>
      <c r="AJ26" s="190">
        <v>14916454.370000003</v>
      </c>
      <c r="AK26" s="190">
        <v>15740139.699999997</v>
      </c>
      <c r="AL26" s="190">
        <v>17153745.419999998</v>
      </c>
      <c r="AM26" s="190">
        <v>17764013.460000001</v>
      </c>
      <c r="AN26" s="190">
        <v>19436765.550000001</v>
      </c>
      <c r="AO26" s="190">
        <v>22679857.509999998</v>
      </c>
      <c r="AP26" s="190">
        <v>22719957.900000002</v>
      </c>
      <c r="AQ26" s="190">
        <v>22753278.32</v>
      </c>
      <c r="AR26" s="190">
        <v>23572187.170000006</v>
      </c>
      <c r="AS26" s="190">
        <v>24483655.140000004</v>
      </c>
      <c r="AT26" s="190">
        <v>24578075.540000003</v>
      </c>
      <c r="AU26" s="190">
        <v>24587563.599999998</v>
      </c>
      <c r="AV26" s="190">
        <v>24675216.609999999</v>
      </c>
      <c r="AW26" s="190">
        <v>25399921.120000001</v>
      </c>
      <c r="AX26" s="190">
        <v>26128489.740000006</v>
      </c>
      <c r="AY26" s="190">
        <v>26305757.030000009</v>
      </c>
      <c r="AZ26" s="190">
        <v>26375494.680000015</v>
      </c>
      <c r="BA26" s="190">
        <v>26375494.680000011</v>
      </c>
      <c r="BB26" s="190">
        <v>26389580.310000002</v>
      </c>
      <c r="BC26" s="190">
        <v>26670837.180000003</v>
      </c>
      <c r="BD26" s="190">
        <v>26696505.640000008</v>
      </c>
      <c r="BE26" s="190">
        <v>26696505.640000012</v>
      </c>
      <c r="BF26" s="190">
        <v>26701490.63000001</v>
      </c>
      <c r="BG26" s="190">
        <v>26701490.63000001</v>
      </c>
      <c r="BH26" s="190">
        <v>27137670.160000008</v>
      </c>
      <c r="BI26" s="190">
        <v>27593057.81000001</v>
      </c>
      <c r="BJ26" s="190">
        <v>28591835.910954487</v>
      </c>
      <c r="BK26" s="190">
        <v>29254769.122675173</v>
      </c>
      <c r="BL26" s="190">
        <v>29728907.294907007</v>
      </c>
      <c r="BM26" s="190">
        <v>30140388.220543262</v>
      </c>
      <c r="BN26" s="190">
        <v>30468787.696248136</v>
      </c>
      <c r="BO26" s="190">
        <v>30709922.948628031</v>
      </c>
      <c r="BP26" s="190">
        <v>30863860.627209306</v>
      </c>
      <c r="BQ26" s="190">
        <v>30966963.866060335</v>
      </c>
      <c r="BR26" s="190">
        <v>31040431.644311793</v>
      </c>
      <c r="BS26" s="190">
        <v>31093699.899253115</v>
      </c>
      <c r="BT26" s="190">
        <v>31124754.225393016</v>
      </c>
      <c r="BU26" s="190">
        <v>31142858.27578973</v>
      </c>
      <c r="BV26" s="190">
        <v>31153412.574707389</v>
      </c>
      <c r="BW26" s="190">
        <v>31159565.519667353</v>
      </c>
      <c r="BX26" s="190">
        <v>31163152.563390069</v>
      </c>
      <c r="BY26" s="190">
        <v>31165243.738063727</v>
      </c>
      <c r="BZ26" s="190">
        <v>31166462.851030782</v>
      </c>
      <c r="CA26" s="190">
        <v>31167173.569482546</v>
      </c>
      <c r="CB26" s="190">
        <v>31167587.90411054</v>
      </c>
      <c r="CC26" s="190">
        <v>31167829.452903207</v>
      </c>
      <c r="CD26" s="190">
        <v>31167970.271013252</v>
      </c>
      <c r="CE26" s="190">
        <v>31168052.365152072</v>
      </c>
      <c r="CF26" s="190">
        <v>31168100.224391386</v>
      </c>
      <c r="CG26" s="190">
        <v>31168128.125369709</v>
      </c>
      <c r="CH26" s="190">
        <v>31168144.391081464</v>
      </c>
      <c r="CI26" s="190">
        <v>31168153.873665757</v>
      </c>
      <c r="CJ26" s="190">
        <v>31168159.401822545</v>
      </c>
      <c r="CK26" s="190">
        <v>31168162.624627274</v>
      </c>
      <c r="CL26" s="190">
        <v>31168164.503457911</v>
      </c>
      <c r="CM26" s="190">
        <v>31168165.598778553</v>
      </c>
      <c r="CN26" s="190">
        <v>31168166.237328555</v>
      </c>
      <c r="CO26" s="190">
        <v>31168166.609590426</v>
      </c>
      <c r="CP26" s="190">
        <v>31168166.826611642</v>
      </c>
      <c r="CQ26" s="190">
        <v>31168166.953130666</v>
      </c>
      <c r="CR26" s="190">
        <v>31168167.026888724</v>
      </c>
      <c r="CS26" s="190">
        <v>31168167.069888197</v>
      </c>
      <c r="CT26" s="190">
        <v>31168167.094956025</v>
      </c>
      <c r="CU26" s="190">
        <v>31168167.109570071</v>
      </c>
      <c r="CV26" s="190">
        <v>31168167.118089765</v>
      </c>
      <c r="CW26"/>
    </row>
    <row r="27" spans="1:101" s="148" customFormat="1">
      <c r="C27" s="8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92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>
        <v>0</v>
      </c>
      <c r="BE27" s="86">
        <v>0</v>
      </c>
      <c r="BF27" s="86">
        <v>0</v>
      </c>
      <c r="BG27" s="86">
        <v>0</v>
      </c>
      <c r="BH27" s="86">
        <v>0</v>
      </c>
      <c r="BI27" s="86">
        <v>0</v>
      </c>
      <c r="BJ27" s="86">
        <v>0</v>
      </c>
      <c r="BK27" s="86">
        <v>0</v>
      </c>
      <c r="BL27" s="86">
        <v>0</v>
      </c>
      <c r="BM27" s="86">
        <v>0</v>
      </c>
      <c r="BN27" s="86">
        <v>0</v>
      </c>
      <c r="BO27" s="86">
        <v>0</v>
      </c>
      <c r="BP27" s="86">
        <v>0</v>
      </c>
      <c r="BQ27" s="86">
        <v>0</v>
      </c>
      <c r="BR27" s="86">
        <v>0</v>
      </c>
      <c r="BS27" s="86">
        <v>0</v>
      </c>
      <c r="BT27" s="86">
        <v>0</v>
      </c>
      <c r="BU27" s="86">
        <v>0</v>
      </c>
      <c r="BV27" s="86">
        <v>0</v>
      </c>
      <c r="BW27" s="86">
        <v>0</v>
      </c>
      <c r="BX27" s="86">
        <v>0</v>
      </c>
      <c r="BY27" s="86">
        <v>0</v>
      </c>
      <c r="BZ27" s="86">
        <v>0</v>
      </c>
      <c r="CA27" s="86">
        <v>0</v>
      </c>
      <c r="CB27" s="86">
        <v>0</v>
      </c>
      <c r="CC27" s="86">
        <v>0</v>
      </c>
      <c r="CD27" s="86">
        <v>0</v>
      </c>
      <c r="CE27" s="86">
        <v>0</v>
      </c>
      <c r="CF27" s="86">
        <v>0</v>
      </c>
      <c r="CG27" s="86">
        <v>0</v>
      </c>
      <c r="CH27" s="86">
        <v>0</v>
      </c>
      <c r="CI27" s="86">
        <v>0</v>
      </c>
      <c r="CJ27" s="86">
        <v>0</v>
      </c>
      <c r="CK27" s="86">
        <v>0</v>
      </c>
      <c r="CL27" s="86">
        <v>0</v>
      </c>
      <c r="CM27" s="86">
        <v>0</v>
      </c>
      <c r="CN27" s="86">
        <v>0</v>
      </c>
      <c r="CO27" s="86">
        <v>0</v>
      </c>
      <c r="CP27" s="86">
        <v>0</v>
      </c>
      <c r="CQ27" s="86">
        <v>0</v>
      </c>
      <c r="CR27" s="86">
        <v>0</v>
      </c>
      <c r="CS27" s="86">
        <v>0</v>
      </c>
      <c r="CT27" s="86">
        <v>0</v>
      </c>
      <c r="CU27" s="86">
        <v>0</v>
      </c>
      <c r="CV27" s="86">
        <v>0</v>
      </c>
      <c r="CW27"/>
    </row>
    <row r="28" spans="1:101" s="148" customFormat="1">
      <c r="C28" s="8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92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G28" s="211"/>
      <c r="CW28"/>
    </row>
    <row r="29" spans="1:101">
      <c r="C29" s="4" t="s">
        <v>158</v>
      </c>
      <c r="D29" s="3">
        <v>2015</v>
      </c>
      <c r="E29" s="3">
        <v>2016</v>
      </c>
      <c r="F29" s="3">
        <v>2016</v>
      </c>
      <c r="G29" s="3">
        <v>2016</v>
      </c>
      <c r="H29" s="3">
        <v>2016</v>
      </c>
      <c r="I29" s="3">
        <v>2016</v>
      </c>
      <c r="J29" s="3">
        <v>2016</v>
      </c>
      <c r="K29" s="3">
        <v>2016</v>
      </c>
      <c r="L29" s="3">
        <v>2016</v>
      </c>
      <c r="M29" s="3">
        <v>2016</v>
      </c>
      <c r="N29" s="3">
        <v>2016</v>
      </c>
      <c r="O29" s="3">
        <v>2016</v>
      </c>
      <c r="P29" s="3">
        <v>2016</v>
      </c>
      <c r="Q29" s="3">
        <v>2017</v>
      </c>
      <c r="R29" s="3">
        <v>2017</v>
      </c>
      <c r="S29" s="3">
        <v>2017</v>
      </c>
      <c r="T29" s="3">
        <v>2017</v>
      </c>
      <c r="U29" s="3">
        <v>2017</v>
      </c>
      <c r="V29" s="3">
        <v>2017</v>
      </c>
      <c r="W29" s="3">
        <v>2017</v>
      </c>
      <c r="X29" s="3">
        <v>2017</v>
      </c>
      <c r="Y29" s="3">
        <v>2017</v>
      </c>
      <c r="Z29" s="3">
        <v>2017</v>
      </c>
      <c r="AA29" s="3">
        <v>2017</v>
      </c>
      <c r="AB29" s="3">
        <v>2017</v>
      </c>
      <c r="AC29" s="3">
        <v>2018</v>
      </c>
      <c r="AD29" s="3">
        <v>2018</v>
      </c>
      <c r="AE29" s="3">
        <v>2018</v>
      </c>
      <c r="AF29" s="3">
        <v>2018</v>
      </c>
      <c r="AG29" s="3">
        <v>2018</v>
      </c>
      <c r="AH29" s="3">
        <v>2018</v>
      </c>
      <c r="AI29" s="3">
        <v>2018</v>
      </c>
      <c r="AJ29" s="3">
        <v>2018</v>
      </c>
      <c r="AK29" s="3">
        <v>2018</v>
      </c>
      <c r="AL29" s="3">
        <v>2018</v>
      </c>
      <c r="AM29" s="3">
        <v>2018</v>
      </c>
      <c r="AN29" s="3">
        <v>2018</v>
      </c>
      <c r="AO29" s="3">
        <v>2019</v>
      </c>
      <c r="AP29" s="3">
        <v>2019</v>
      </c>
      <c r="AQ29" s="3">
        <v>2019</v>
      </c>
      <c r="AR29" s="3">
        <v>2019</v>
      </c>
      <c r="AS29" s="3">
        <v>2019</v>
      </c>
      <c r="AT29" s="3">
        <v>2019</v>
      </c>
      <c r="AU29" s="3">
        <v>2019</v>
      </c>
      <c r="AV29" s="3">
        <v>2019</v>
      </c>
      <c r="AW29" s="3">
        <v>2019</v>
      </c>
      <c r="AX29" s="3">
        <v>2019</v>
      </c>
      <c r="AY29" s="3">
        <v>2019</v>
      </c>
      <c r="AZ29" s="3">
        <v>2019</v>
      </c>
      <c r="BA29" s="3">
        <v>2020</v>
      </c>
      <c r="BB29" s="3">
        <v>2020</v>
      </c>
      <c r="BC29" s="3">
        <v>2020</v>
      </c>
      <c r="BD29" s="3">
        <v>2020</v>
      </c>
      <c r="BE29" s="3">
        <v>2020</v>
      </c>
      <c r="BF29" s="3">
        <v>2020</v>
      </c>
      <c r="BG29" s="3">
        <v>2020</v>
      </c>
      <c r="BH29" s="3">
        <v>2020</v>
      </c>
      <c r="BI29" s="3">
        <v>2020</v>
      </c>
      <c r="BJ29" s="3">
        <v>2020</v>
      </c>
      <c r="BK29" s="3">
        <v>2020</v>
      </c>
      <c r="BL29" s="3">
        <v>2020</v>
      </c>
      <c r="BM29" s="3">
        <v>2021</v>
      </c>
      <c r="BN29" s="3">
        <v>2021</v>
      </c>
      <c r="BO29" s="3">
        <v>2021</v>
      </c>
      <c r="BP29" s="3">
        <v>2021</v>
      </c>
      <c r="BQ29" s="3">
        <v>2021</v>
      </c>
      <c r="BR29" s="3">
        <v>2021</v>
      </c>
      <c r="BS29" s="3">
        <v>2021</v>
      </c>
      <c r="BT29" s="3">
        <v>2021</v>
      </c>
      <c r="BU29" s="3">
        <v>2021</v>
      </c>
      <c r="BV29" s="3">
        <v>2021</v>
      </c>
      <c r="BW29" s="3">
        <v>2021</v>
      </c>
      <c r="BX29" s="3">
        <v>2021</v>
      </c>
      <c r="BY29" s="3">
        <v>2022</v>
      </c>
      <c r="BZ29" s="3">
        <v>2022</v>
      </c>
      <c r="CA29" s="3">
        <v>2022</v>
      </c>
      <c r="CB29" s="3">
        <v>2022</v>
      </c>
      <c r="CC29" s="3">
        <v>2022</v>
      </c>
      <c r="CD29" s="3">
        <v>2022</v>
      </c>
      <c r="CE29" s="3">
        <v>2022</v>
      </c>
      <c r="CF29" s="3">
        <v>2022</v>
      </c>
      <c r="CG29" s="3">
        <v>2022</v>
      </c>
      <c r="CH29" s="3">
        <v>2022</v>
      </c>
      <c r="CI29" s="3">
        <v>2022</v>
      </c>
      <c r="CJ29" s="3">
        <v>2022</v>
      </c>
      <c r="CK29" s="3">
        <v>2023</v>
      </c>
      <c r="CL29" s="3">
        <v>2023</v>
      </c>
      <c r="CM29" s="3">
        <v>2023</v>
      </c>
      <c r="CN29" s="3">
        <v>2023</v>
      </c>
      <c r="CO29" s="3">
        <v>2023</v>
      </c>
      <c r="CP29" s="3">
        <v>2023</v>
      </c>
      <c r="CQ29" s="3">
        <v>2023</v>
      </c>
      <c r="CR29" s="3">
        <v>2023</v>
      </c>
      <c r="CS29" s="3">
        <v>2023</v>
      </c>
      <c r="CT29" s="3">
        <v>2023</v>
      </c>
      <c r="CU29" s="3">
        <v>2023</v>
      </c>
      <c r="CV29" s="3">
        <v>2023</v>
      </c>
    </row>
    <row r="30" spans="1:101">
      <c r="C30" s="1" t="s">
        <v>45</v>
      </c>
      <c r="D30" s="194">
        <v>42339</v>
      </c>
      <c r="E30" s="194">
        <v>42370</v>
      </c>
      <c r="F30" s="194">
        <v>42401</v>
      </c>
      <c r="G30" s="194">
        <v>42430</v>
      </c>
      <c r="H30" s="194">
        <v>42461</v>
      </c>
      <c r="I30" s="194">
        <v>42491</v>
      </c>
      <c r="J30" s="194">
        <v>42522</v>
      </c>
      <c r="K30" s="194">
        <v>42552</v>
      </c>
      <c r="L30" s="194">
        <v>42583</v>
      </c>
      <c r="M30" s="194">
        <v>42614</v>
      </c>
      <c r="N30" s="194">
        <v>42644</v>
      </c>
      <c r="O30" s="194">
        <v>42675</v>
      </c>
      <c r="P30" s="194">
        <v>42705</v>
      </c>
      <c r="Q30" s="194">
        <v>42736</v>
      </c>
      <c r="R30" s="194">
        <v>42767</v>
      </c>
      <c r="S30" s="194">
        <v>42795</v>
      </c>
      <c r="T30" s="194">
        <v>42826</v>
      </c>
      <c r="U30" s="194">
        <v>42856</v>
      </c>
      <c r="V30" s="194">
        <v>42887</v>
      </c>
      <c r="W30" s="194">
        <v>42917</v>
      </c>
      <c r="X30" s="194">
        <v>42948</v>
      </c>
      <c r="Y30" s="194">
        <v>42979</v>
      </c>
      <c r="Z30" s="194">
        <v>43009</v>
      </c>
      <c r="AA30" s="194">
        <v>43040</v>
      </c>
      <c r="AB30" s="194">
        <v>43070</v>
      </c>
      <c r="AC30" s="194">
        <v>43101</v>
      </c>
      <c r="AD30" s="194">
        <v>43132</v>
      </c>
      <c r="AE30" s="194">
        <v>43160</v>
      </c>
      <c r="AF30" s="194">
        <v>43191</v>
      </c>
      <c r="AG30" s="194">
        <v>43221</v>
      </c>
      <c r="AH30" s="194">
        <v>43252</v>
      </c>
      <c r="AI30" s="194">
        <v>43312</v>
      </c>
      <c r="AJ30" s="194">
        <v>43343</v>
      </c>
      <c r="AK30" s="194">
        <v>43373</v>
      </c>
      <c r="AL30" s="194">
        <v>43404</v>
      </c>
      <c r="AM30" s="194">
        <v>43434</v>
      </c>
      <c r="AN30" s="194">
        <v>43465</v>
      </c>
      <c r="AO30" s="194">
        <v>43496</v>
      </c>
      <c r="AP30" s="194">
        <v>43524</v>
      </c>
      <c r="AQ30" s="194">
        <v>43555</v>
      </c>
      <c r="AR30" s="194">
        <v>43585</v>
      </c>
      <c r="AS30" s="194">
        <v>43616</v>
      </c>
      <c r="AT30" s="194">
        <v>43646</v>
      </c>
      <c r="AU30" s="194">
        <v>43677</v>
      </c>
      <c r="AV30" s="194">
        <v>43708</v>
      </c>
      <c r="AW30" s="194">
        <v>43738</v>
      </c>
      <c r="AX30" s="194">
        <v>43769</v>
      </c>
      <c r="AY30" s="194">
        <v>43799</v>
      </c>
      <c r="AZ30" s="194">
        <v>43830</v>
      </c>
      <c r="BA30" s="194">
        <v>43861</v>
      </c>
      <c r="BB30" s="194">
        <v>43890</v>
      </c>
      <c r="BC30" s="194">
        <v>43921</v>
      </c>
      <c r="BD30" s="194">
        <v>43951</v>
      </c>
      <c r="BE30" s="194">
        <v>43982</v>
      </c>
      <c r="BF30" s="194">
        <v>44012</v>
      </c>
      <c r="BG30" s="194">
        <v>44043</v>
      </c>
      <c r="BH30" s="194">
        <v>44074</v>
      </c>
      <c r="BI30" s="194">
        <v>44104</v>
      </c>
      <c r="BJ30" s="194">
        <v>44135</v>
      </c>
      <c r="BK30" s="194">
        <v>44165</v>
      </c>
      <c r="BL30" s="194">
        <v>44196</v>
      </c>
      <c r="BM30" s="194">
        <v>44227</v>
      </c>
      <c r="BN30" s="194">
        <v>44255</v>
      </c>
      <c r="BO30" s="194">
        <v>44286</v>
      </c>
      <c r="BP30" s="194">
        <v>44316</v>
      </c>
      <c r="BQ30" s="194">
        <v>44347</v>
      </c>
      <c r="BR30" s="194">
        <v>44377</v>
      </c>
      <c r="BS30" s="194">
        <v>44408</v>
      </c>
      <c r="BT30" s="194">
        <v>44439</v>
      </c>
      <c r="BU30" s="194">
        <v>44469</v>
      </c>
      <c r="BV30" s="194">
        <v>44500</v>
      </c>
      <c r="BW30" s="194">
        <v>44530</v>
      </c>
      <c r="BX30" s="194">
        <v>44561</v>
      </c>
      <c r="BY30" s="194">
        <v>44592</v>
      </c>
      <c r="BZ30" s="194">
        <v>44620</v>
      </c>
      <c r="CA30" s="194">
        <v>44651</v>
      </c>
      <c r="CB30" s="194">
        <v>44681</v>
      </c>
      <c r="CC30" s="194">
        <v>44712</v>
      </c>
      <c r="CD30" s="194">
        <v>44742</v>
      </c>
      <c r="CE30" s="194">
        <v>44773</v>
      </c>
      <c r="CF30" s="194">
        <v>44804</v>
      </c>
      <c r="CG30" s="194">
        <v>44834</v>
      </c>
      <c r="CH30" s="194">
        <v>44865</v>
      </c>
      <c r="CI30" s="194">
        <v>44895</v>
      </c>
      <c r="CJ30" s="194">
        <v>44926</v>
      </c>
      <c r="CK30" s="194">
        <v>44957</v>
      </c>
      <c r="CL30" s="194">
        <v>44985</v>
      </c>
      <c r="CM30" s="194">
        <v>45016</v>
      </c>
      <c r="CN30" s="194">
        <v>45046</v>
      </c>
      <c r="CO30" s="194">
        <v>45077</v>
      </c>
      <c r="CP30" s="194">
        <v>45107</v>
      </c>
      <c r="CQ30" s="194">
        <v>45138</v>
      </c>
      <c r="CR30" s="194">
        <v>45169</v>
      </c>
      <c r="CS30" s="194">
        <v>45199</v>
      </c>
      <c r="CT30" s="194">
        <v>45230</v>
      </c>
      <c r="CU30" s="194">
        <v>45260</v>
      </c>
      <c r="CV30" s="194">
        <v>45291</v>
      </c>
      <c r="CW30" s="194" t="s">
        <v>78</v>
      </c>
    </row>
    <row r="31" spans="1:101">
      <c r="C31" s="5" t="s">
        <v>41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1134734.6299999999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6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86">
        <v>0</v>
      </c>
      <c r="AG31" s="86">
        <v>0</v>
      </c>
      <c r="AH31" s="86">
        <v>0</v>
      </c>
      <c r="AI31" s="86">
        <v>0</v>
      </c>
      <c r="AJ31" s="86">
        <v>0</v>
      </c>
      <c r="AK31" s="86">
        <v>0</v>
      </c>
      <c r="AL31" s="86">
        <v>0</v>
      </c>
      <c r="AM31" s="86">
        <v>0</v>
      </c>
      <c r="AN31" s="86">
        <v>0</v>
      </c>
      <c r="AO31" s="86">
        <v>0</v>
      </c>
      <c r="AP31" s="86">
        <v>0</v>
      </c>
      <c r="AQ31" s="86">
        <v>0</v>
      </c>
      <c r="AR31" s="86">
        <v>0</v>
      </c>
      <c r="AS31" s="86">
        <v>0</v>
      </c>
      <c r="AT31" s="86">
        <v>0</v>
      </c>
      <c r="AU31" s="86">
        <v>0</v>
      </c>
      <c r="AV31" s="86">
        <v>0</v>
      </c>
      <c r="AW31" s="86">
        <v>0</v>
      </c>
      <c r="AX31" s="86">
        <v>0</v>
      </c>
      <c r="AY31" s="86">
        <v>0</v>
      </c>
      <c r="AZ31" s="86">
        <v>0</v>
      </c>
      <c r="BA31" s="86">
        <v>0</v>
      </c>
      <c r="BB31" s="86">
        <v>0</v>
      </c>
      <c r="BC31" s="86">
        <v>0</v>
      </c>
      <c r="BD31" s="86">
        <v>0</v>
      </c>
      <c r="BE31" s="86">
        <v>0</v>
      </c>
      <c r="BF31" s="86">
        <v>0</v>
      </c>
      <c r="BG31" s="86">
        <v>0</v>
      </c>
      <c r="BH31" s="86">
        <v>0</v>
      </c>
      <c r="BI31" s="86">
        <v>0</v>
      </c>
      <c r="BJ31" s="86">
        <v>0</v>
      </c>
      <c r="BK31" s="86">
        <v>0</v>
      </c>
      <c r="BL31" s="86">
        <v>0</v>
      </c>
      <c r="BM31" s="86">
        <v>0</v>
      </c>
      <c r="BN31" s="86">
        <v>0</v>
      </c>
      <c r="BO31" s="86">
        <v>0</v>
      </c>
      <c r="BP31" s="86">
        <v>0</v>
      </c>
      <c r="BQ31" s="86">
        <v>0</v>
      </c>
      <c r="BR31" s="86">
        <v>0</v>
      </c>
      <c r="BS31" s="86">
        <v>0</v>
      </c>
      <c r="BT31" s="86">
        <v>0</v>
      </c>
      <c r="BU31" s="86">
        <v>0</v>
      </c>
      <c r="BV31" s="86">
        <v>0</v>
      </c>
      <c r="BW31" s="86">
        <v>0</v>
      </c>
      <c r="BX31" s="86">
        <v>0</v>
      </c>
      <c r="BY31" s="86">
        <v>0</v>
      </c>
      <c r="BZ31" s="86">
        <v>0</v>
      </c>
      <c r="CA31" s="86">
        <v>0</v>
      </c>
      <c r="CB31" s="86">
        <v>0</v>
      </c>
      <c r="CC31" s="86">
        <v>0</v>
      </c>
      <c r="CD31" s="86">
        <v>0</v>
      </c>
      <c r="CE31" s="86">
        <v>0</v>
      </c>
      <c r="CF31" s="86">
        <v>0</v>
      </c>
      <c r="CG31" s="86">
        <v>0</v>
      </c>
      <c r="CH31" s="86">
        <v>0</v>
      </c>
      <c r="CI31" s="86">
        <v>0</v>
      </c>
      <c r="CJ31" s="86">
        <v>0</v>
      </c>
      <c r="CK31" s="86">
        <v>0</v>
      </c>
      <c r="CL31" s="86">
        <v>0</v>
      </c>
      <c r="CM31" s="86">
        <v>0</v>
      </c>
      <c r="CN31" s="86">
        <v>0</v>
      </c>
      <c r="CO31" s="86">
        <v>0</v>
      </c>
      <c r="CP31" s="86">
        <v>0</v>
      </c>
      <c r="CQ31" s="86">
        <v>0</v>
      </c>
      <c r="CR31" s="86">
        <v>0</v>
      </c>
      <c r="CS31" s="86">
        <v>0</v>
      </c>
      <c r="CT31" s="86">
        <v>0</v>
      </c>
      <c r="CU31" s="86">
        <v>0</v>
      </c>
      <c r="CV31" s="86">
        <v>0</v>
      </c>
      <c r="CW31" s="88">
        <v>1134734.6299999999</v>
      </c>
    </row>
    <row r="32" spans="1:101">
      <c r="C32" s="5" t="s">
        <v>42</v>
      </c>
      <c r="D32" s="86">
        <v>0</v>
      </c>
      <c r="E32" s="86">
        <v>0</v>
      </c>
      <c r="F32" s="86">
        <v>67.12</v>
      </c>
      <c r="G32" s="86">
        <v>0</v>
      </c>
      <c r="H32" s="86">
        <v>-4.1100000000000065</v>
      </c>
      <c r="I32" s="86">
        <v>4.5500000000000043</v>
      </c>
      <c r="J32" s="86">
        <v>0</v>
      </c>
      <c r="K32" s="86">
        <v>-47.370000000000005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  <c r="AH32" s="86">
        <v>9417.6</v>
      </c>
      <c r="AI32" s="86">
        <v>92.569999999999709</v>
      </c>
      <c r="AJ32" s="86">
        <v>85.869999999998981</v>
      </c>
      <c r="AK32" s="86">
        <v>0</v>
      </c>
      <c r="AL32" s="86">
        <v>614.44000000000051</v>
      </c>
      <c r="AM32" s="86">
        <v>655.17000000000007</v>
      </c>
      <c r="AN32" s="86">
        <v>9.4200000000000728</v>
      </c>
      <c r="AO32" s="86">
        <v>0</v>
      </c>
      <c r="AP32" s="86">
        <v>0</v>
      </c>
      <c r="AQ32" s="86">
        <v>0</v>
      </c>
      <c r="AR32" s="86">
        <v>0</v>
      </c>
      <c r="AS32" s="86">
        <v>0</v>
      </c>
      <c r="AT32" s="86">
        <v>0</v>
      </c>
      <c r="AU32" s="86">
        <v>0</v>
      </c>
      <c r="AV32" s="86">
        <v>0</v>
      </c>
      <c r="AW32" s="86">
        <v>0</v>
      </c>
      <c r="AX32" s="86">
        <v>0</v>
      </c>
      <c r="AY32" s="86">
        <v>0</v>
      </c>
      <c r="AZ32" s="86">
        <v>0</v>
      </c>
      <c r="BA32" s="86">
        <v>0</v>
      </c>
      <c r="BB32" s="86">
        <v>0</v>
      </c>
      <c r="BC32" s="86">
        <v>0</v>
      </c>
      <c r="BD32" s="86">
        <v>0</v>
      </c>
      <c r="BE32" s="86">
        <v>0</v>
      </c>
      <c r="BF32" s="86">
        <v>0</v>
      </c>
      <c r="BG32" s="86">
        <v>0</v>
      </c>
      <c r="BH32" s="86">
        <v>0</v>
      </c>
      <c r="BI32" s="86">
        <v>0</v>
      </c>
      <c r="BJ32" s="86">
        <v>0</v>
      </c>
      <c r="BK32" s="86">
        <v>0</v>
      </c>
      <c r="BL32" s="86">
        <v>0</v>
      </c>
      <c r="BM32" s="86">
        <v>0</v>
      </c>
      <c r="BN32" s="86">
        <v>0</v>
      </c>
      <c r="BO32" s="86">
        <v>0</v>
      </c>
      <c r="BP32" s="86">
        <v>0</v>
      </c>
      <c r="BQ32" s="86">
        <v>0</v>
      </c>
      <c r="BR32" s="86">
        <v>0</v>
      </c>
      <c r="BS32" s="86">
        <v>0</v>
      </c>
      <c r="BT32" s="86">
        <v>0</v>
      </c>
      <c r="BU32" s="86">
        <v>0</v>
      </c>
      <c r="BV32" s="86">
        <v>0</v>
      </c>
      <c r="BW32" s="86">
        <v>0</v>
      </c>
      <c r="BX32" s="86">
        <v>0</v>
      </c>
      <c r="BY32" s="86">
        <v>0</v>
      </c>
      <c r="BZ32" s="86">
        <v>0</v>
      </c>
      <c r="CA32" s="86">
        <v>0</v>
      </c>
      <c r="CB32" s="86">
        <v>0</v>
      </c>
      <c r="CC32" s="86">
        <v>0</v>
      </c>
      <c r="CD32" s="86">
        <v>0</v>
      </c>
      <c r="CE32" s="86">
        <v>0</v>
      </c>
      <c r="CF32" s="86">
        <v>0</v>
      </c>
      <c r="CG32" s="86">
        <v>0</v>
      </c>
      <c r="CH32" s="86">
        <v>0</v>
      </c>
      <c r="CI32" s="86">
        <v>0</v>
      </c>
      <c r="CJ32" s="86">
        <v>0</v>
      </c>
      <c r="CK32" s="86">
        <v>0</v>
      </c>
      <c r="CL32" s="86">
        <v>0</v>
      </c>
      <c r="CM32" s="86">
        <v>0</v>
      </c>
      <c r="CN32" s="86">
        <v>0</v>
      </c>
      <c r="CO32" s="86">
        <v>0</v>
      </c>
      <c r="CP32" s="86">
        <v>0</v>
      </c>
      <c r="CQ32" s="86">
        <v>0</v>
      </c>
      <c r="CR32" s="86">
        <v>0</v>
      </c>
      <c r="CS32" s="86">
        <v>0</v>
      </c>
      <c r="CT32" s="86">
        <v>0</v>
      </c>
      <c r="CU32" s="86">
        <v>0</v>
      </c>
      <c r="CV32" s="86">
        <v>0</v>
      </c>
      <c r="CW32" s="88">
        <v>10895.26</v>
      </c>
    </row>
    <row r="33" spans="3:101">
      <c r="C33" s="5" t="s">
        <v>43</v>
      </c>
      <c r="D33" s="86">
        <v>23279.699999999997</v>
      </c>
      <c r="E33" s="86">
        <v>0</v>
      </c>
      <c r="F33" s="86">
        <v>20512.380000000012</v>
      </c>
      <c r="G33" s="86">
        <v>6835.3399999999892</v>
      </c>
      <c r="H33" s="86">
        <v>-1129.2699999999968</v>
      </c>
      <c r="I33" s="86">
        <v>259.9600000000064</v>
      </c>
      <c r="J33" s="86">
        <v>670.06999999999243</v>
      </c>
      <c r="K33" s="86">
        <v>47.370000000002619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6">
        <v>0</v>
      </c>
      <c r="Y33" s="86">
        <v>0</v>
      </c>
      <c r="Z33" s="86">
        <v>0</v>
      </c>
      <c r="AA33" s="86">
        <v>0</v>
      </c>
      <c r="AB33" s="86">
        <v>14575.229999999996</v>
      </c>
      <c r="AC33" s="86">
        <v>0</v>
      </c>
      <c r="AD33" s="86">
        <v>-14575.229999999996</v>
      </c>
      <c r="AE33" s="86">
        <v>15574.509999999995</v>
      </c>
      <c r="AF33" s="86">
        <v>-14672.599999999999</v>
      </c>
      <c r="AG33" s="86">
        <v>-901.90999999999622</v>
      </c>
      <c r="AH33" s="86">
        <v>57142.969999999987</v>
      </c>
      <c r="AI33" s="86">
        <v>-29624.550000000003</v>
      </c>
      <c r="AJ33" s="86">
        <v>280.77999999999884</v>
      </c>
      <c r="AK33" s="86">
        <v>0</v>
      </c>
      <c r="AL33" s="86">
        <v>527.05000000000291</v>
      </c>
      <c r="AM33" s="86">
        <v>606.16999999999825</v>
      </c>
      <c r="AN33" s="86">
        <v>30.410000000003492</v>
      </c>
      <c r="AO33" s="86">
        <v>0</v>
      </c>
      <c r="AP33" s="86">
        <v>0</v>
      </c>
      <c r="AQ33" s="86">
        <v>0</v>
      </c>
      <c r="AR33" s="86">
        <v>0</v>
      </c>
      <c r="AS33" s="86">
        <v>0</v>
      </c>
      <c r="AT33" s="86">
        <v>90.700000000011642</v>
      </c>
      <c r="AU33" s="86">
        <v>0</v>
      </c>
      <c r="AV33" s="86">
        <v>0</v>
      </c>
      <c r="AW33" s="86">
        <v>0</v>
      </c>
      <c r="AX33" s="86">
        <v>0</v>
      </c>
      <c r="AY33" s="86">
        <v>0</v>
      </c>
      <c r="AZ33" s="86">
        <v>69737.649999999994</v>
      </c>
      <c r="BA33" s="86">
        <v>0</v>
      </c>
      <c r="BB33" s="86">
        <v>0</v>
      </c>
      <c r="BC33" s="86">
        <v>0</v>
      </c>
      <c r="BD33" s="86">
        <v>0</v>
      </c>
      <c r="BE33" s="86">
        <v>0</v>
      </c>
      <c r="BF33" s="86">
        <v>0</v>
      </c>
      <c r="BG33" s="86">
        <v>0</v>
      </c>
      <c r="BH33" s="86">
        <v>0</v>
      </c>
      <c r="BI33" s="86">
        <v>0</v>
      </c>
      <c r="BJ33" s="86">
        <v>0</v>
      </c>
      <c r="BK33" s="86">
        <v>0</v>
      </c>
      <c r="BL33" s="86">
        <v>0</v>
      </c>
      <c r="BM33" s="86">
        <v>0</v>
      </c>
      <c r="BN33" s="86">
        <v>0</v>
      </c>
      <c r="BO33" s="86">
        <v>0</v>
      </c>
      <c r="BP33" s="86">
        <v>0</v>
      </c>
      <c r="BQ33" s="86">
        <v>0</v>
      </c>
      <c r="BR33" s="86">
        <v>0</v>
      </c>
      <c r="BS33" s="86">
        <v>0</v>
      </c>
      <c r="BT33" s="86">
        <v>0</v>
      </c>
      <c r="BU33" s="86">
        <v>0</v>
      </c>
      <c r="BV33" s="86">
        <v>0</v>
      </c>
      <c r="BW33" s="86">
        <v>0</v>
      </c>
      <c r="BX33" s="86">
        <v>0</v>
      </c>
      <c r="BY33" s="86">
        <v>0</v>
      </c>
      <c r="BZ33" s="86">
        <v>0</v>
      </c>
      <c r="CA33" s="86">
        <v>0</v>
      </c>
      <c r="CB33" s="86">
        <v>0</v>
      </c>
      <c r="CC33" s="86">
        <v>0</v>
      </c>
      <c r="CD33" s="86">
        <v>0</v>
      </c>
      <c r="CE33" s="86">
        <v>0</v>
      </c>
      <c r="CF33" s="86">
        <v>0</v>
      </c>
      <c r="CG33" s="86">
        <v>0</v>
      </c>
      <c r="CH33" s="86">
        <v>0</v>
      </c>
      <c r="CI33" s="86">
        <v>0</v>
      </c>
      <c r="CJ33" s="86">
        <v>0</v>
      </c>
      <c r="CK33" s="86">
        <v>0</v>
      </c>
      <c r="CL33" s="86">
        <v>0</v>
      </c>
      <c r="CM33" s="86">
        <v>0</v>
      </c>
      <c r="CN33" s="86">
        <v>0</v>
      </c>
      <c r="CO33" s="86">
        <v>0</v>
      </c>
      <c r="CP33" s="86">
        <v>0</v>
      </c>
      <c r="CQ33" s="86">
        <v>0</v>
      </c>
      <c r="CR33" s="86">
        <v>0</v>
      </c>
      <c r="CS33" s="86">
        <v>0</v>
      </c>
      <c r="CT33" s="86">
        <v>0</v>
      </c>
      <c r="CU33" s="86">
        <v>0</v>
      </c>
      <c r="CV33" s="86">
        <v>0</v>
      </c>
      <c r="CW33" s="88">
        <v>149266.72999999998</v>
      </c>
    </row>
    <row r="34" spans="3:101">
      <c r="C34" s="5" t="s">
        <v>44</v>
      </c>
      <c r="D34" s="86">
        <v>0</v>
      </c>
      <c r="E34" s="86">
        <v>648023.30000000005</v>
      </c>
      <c r="F34" s="86">
        <v>46014.270000000019</v>
      </c>
      <c r="G34" s="86">
        <v>34650.919999999925</v>
      </c>
      <c r="H34" s="86">
        <v>134.63000000000466</v>
      </c>
      <c r="I34" s="86">
        <v>518564.69000000006</v>
      </c>
      <c r="J34" s="86">
        <v>6051.3000000000466</v>
      </c>
      <c r="K34" s="86">
        <v>30006.929999999935</v>
      </c>
      <c r="L34" s="86">
        <v>582.64000000013039</v>
      </c>
      <c r="M34" s="86">
        <v>10045.259999999776</v>
      </c>
      <c r="N34" s="86">
        <v>9112.6599999999162</v>
      </c>
      <c r="O34" s="86">
        <v>310045.40999999992</v>
      </c>
      <c r="P34" s="86">
        <v>1573.2399999999907</v>
      </c>
      <c r="Q34" s="86">
        <v>20946.750000000233</v>
      </c>
      <c r="R34" s="86">
        <v>0</v>
      </c>
      <c r="S34" s="86">
        <v>0</v>
      </c>
      <c r="T34" s="86">
        <v>11770.389999999898</v>
      </c>
      <c r="U34" s="86">
        <v>343237.85999999987</v>
      </c>
      <c r="V34" s="86">
        <v>79732.000000000233</v>
      </c>
      <c r="W34" s="86">
        <v>3917.7399999997579</v>
      </c>
      <c r="X34" s="86">
        <v>686033.2200000002</v>
      </c>
      <c r="Y34" s="86">
        <v>22912.279999999795</v>
      </c>
      <c r="Z34" s="86">
        <v>0</v>
      </c>
      <c r="AA34" s="86">
        <v>0</v>
      </c>
      <c r="AB34" s="86">
        <v>537156.39000000013</v>
      </c>
      <c r="AC34" s="86">
        <v>-7392.1200000001118</v>
      </c>
      <c r="AD34" s="86">
        <v>-2537.1099999998696</v>
      </c>
      <c r="AE34" s="86">
        <v>3715604.2399999998</v>
      </c>
      <c r="AF34" s="86">
        <v>-660.69999999925494</v>
      </c>
      <c r="AG34" s="86">
        <v>-1109.320000000298</v>
      </c>
      <c r="AH34" s="86">
        <v>3277167.5900000008</v>
      </c>
      <c r="AI34" s="86">
        <v>752450.25</v>
      </c>
      <c r="AJ34" s="86">
        <v>2639794.0500000026</v>
      </c>
      <c r="AK34" s="86">
        <v>823685.32999999449</v>
      </c>
      <c r="AL34" s="86">
        <v>1412464.2300000004</v>
      </c>
      <c r="AM34" s="86">
        <v>609006.70000000112</v>
      </c>
      <c r="AN34" s="86">
        <v>1672712.2600000016</v>
      </c>
      <c r="AO34" s="86">
        <v>3243091.9599999972</v>
      </c>
      <c r="AP34" s="86">
        <v>40100.390000004321</v>
      </c>
      <c r="AQ34" s="86">
        <v>33320.419999994338</v>
      </c>
      <c r="AR34" s="86">
        <v>818908.85000000894</v>
      </c>
      <c r="AS34" s="86">
        <v>911467.96999999881</v>
      </c>
      <c r="AT34" s="86">
        <v>94329.699999999255</v>
      </c>
      <c r="AU34" s="86">
        <v>9488.0599999949336</v>
      </c>
      <c r="AV34" s="86">
        <v>87653.010000001639</v>
      </c>
      <c r="AW34" s="86">
        <v>724704.51000000164</v>
      </c>
      <c r="AX34" s="86">
        <v>728568.62000000477</v>
      </c>
      <c r="AY34" s="86">
        <v>177267.29000000283</v>
      </c>
      <c r="AZ34" s="86">
        <v>0</v>
      </c>
      <c r="BA34" s="86">
        <v>0</v>
      </c>
      <c r="BB34" s="86">
        <v>14085.629999991506</v>
      </c>
      <c r="BC34" s="86">
        <v>281256.87000000104</v>
      </c>
      <c r="BD34" s="86">
        <v>25668.460000004619</v>
      </c>
      <c r="BE34" s="86">
        <v>0</v>
      </c>
      <c r="BF34" s="86">
        <v>4984.9899999983609</v>
      </c>
      <c r="BG34" s="86">
        <v>0</v>
      </c>
      <c r="BH34" s="86">
        <v>436179.52999999747</v>
      </c>
      <c r="BI34" s="86">
        <v>455387.65000000224</v>
      </c>
      <c r="BJ34" s="86">
        <v>998778.10095447674</v>
      </c>
      <c r="BK34" s="86">
        <v>662933.21172068641</v>
      </c>
      <c r="BL34" s="86">
        <v>474138.17223183438</v>
      </c>
      <c r="BM34" s="86">
        <v>411480.92563625425</v>
      </c>
      <c r="BN34" s="86">
        <v>328399.47570487112</v>
      </c>
      <c r="BO34" s="86">
        <v>241135.25237989798</v>
      </c>
      <c r="BP34" s="86">
        <v>153937.67858127132</v>
      </c>
      <c r="BQ34" s="86">
        <v>103103.23885103315</v>
      </c>
      <c r="BR34" s="86">
        <v>73467.778251454234</v>
      </c>
      <c r="BS34" s="86">
        <v>53268.254941325635</v>
      </c>
      <c r="BT34" s="86">
        <v>31054.326139900833</v>
      </c>
      <c r="BU34" s="86">
        <v>18104.050396718085</v>
      </c>
      <c r="BV34" s="86">
        <v>10554.298917658627</v>
      </c>
      <c r="BW34" s="86">
        <v>6152.9449599608779</v>
      </c>
      <c r="BX34" s="86">
        <v>3587.0437227115035</v>
      </c>
      <c r="BY34" s="86">
        <v>2091.1746736615896</v>
      </c>
      <c r="BZ34" s="86">
        <v>1219.1129670552909</v>
      </c>
      <c r="CA34" s="86">
        <v>710.71845176443458</v>
      </c>
      <c r="CB34" s="86">
        <v>414.33462799340487</v>
      </c>
      <c r="CC34" s="86">
        <v>241.54879266768694</v>
      </c>
      <c r="CD34" s="86">
        <v>140.8181100487709</v>
      </c>
      <c r="CE34" s="86">
        <v>82.094138815999031</v>
      </c>
      <c r="CF34" s="86">
        <v>47.859239313751459</v>
      </c>
      <c r="CG34" s="86">
        <v>27.900978323072195</v>
      </c>
      <c r="CH34" s="86">
        <v>16.265711754560471</v>
      </c>
      <c r="CI34" s="86">
        <v>9.4825842939317226</v>
      </c>
      <c r="CJ34" s="86">
        <v>5.5281567871570587</v>
      </c>
      <c r="CK34" s="86">
        <v>3.2228047288954258</v>
      </c>
      <c r="CL34" s="86">
        <v>1.8788306340575218</v>
      </c>
      <c r="CM34" s="86">
        <v>1.0953206457197666</v>
      </c>
      <c r="CN34" s="86">
        <v>0.63855000212788582</v>
      </c>
      <c r="CO34" s="86">
        <v>0.37226187065243721</v>
      </c>
      <c r="CP34" s="86">
        <v>0.21702121570706367</v>
      </c>
      <c r="CQ34" s="86">
        <v>0.12651902437210083</v>
      </c>
      <c r="CR34" s="86">
        <v>7.3758058249950409E-2</v>
      </c>
      <c r="CS34" s="86">
        <v>4.2999472469091415E-2</v>
      </c>
      <c r="CT34" s="86">
        <v>2.5067828595638275E-2</v>
      </c>
      <c r="CU34" s="86">
        <v>1.46140456199646E-2</v>
      </c>
      <c r="CV34" s="86">
        <v>8.5196904838085175E-3</v>
      </c>
      <c r="CW34" s="88">
        <v>29873270.498089757</v>
      </c>
    </row>
    <row r="35" spans="3:101">
      <c r="C35" s="149" t="s">
        <v>46</v>
      </c>
      <c r="D35" s="89">
        <v>23279.699999999997</v>
      </c>
      <c r="E35" s="89">
        <v>648023.30000000005</v>
      </c>
      <c r="F35" s="89">
        <v>66593.770000000033</v>
      </c>
      <c r="G35" s="89">
        <v>41486.259999999915</v>
      </c>
      <c r="H35" s="89">
        <v>-998.74999999999204</v>
      </c>
      <c r="I35" s="89">
        <v>1653563.83</v>
      </c>
      <c r="J35" s="89">
        <v>6721.370000000039</v>
      </c>
      <c r="K35" s="89">
        <v>30006.929999999938</v>
      </c>
      <c r="L35" s="89">
        <v>582.64000000013039</v>
      </c>
      <c r="M35" s="89">
        <v>10045.259999999776</v>
      </c>
      <c r="N35" s="89">
        <v>9112.6599999999162</v>
      </c>
      <c r="O35" s="89">
        <v>310045.40999999992</v>
      </c>
      <c r="P35" s="89">
        <v>1573.2399999999907</v>
      </c>
      <c r="Q35" s="89">
        <v>20946.750000000233</v>
      </c>
      <c r="R35" s="89">
        <v>0</v>
      </c>
      <c r="S35" s="89">
        <v>0</v>
      </c>
      <c r="T35" s="89">
        <v>11770.389999999898</v>
      </c>
      <c r="U35" s="89">
        <v>343237.85999999987</v>
      </c>
      <c r="V35" s="89">
        <v>79732.000000000233</v>
      </c>
      <c r="W35" s="89">
        <v>3917.7399999997579</v>
      </c>
      <c r="X35" s="89">
        <v>686033.2200000002</v>
      </c>
      <c r="Y35" s="89">
        <v>22912.279999999795</v>
      </c>
      <c r="Z35" s="89">
        <v>0</v>
      </c>
      <c r="AA35" s="89">
        <v>0</v>
      </c>
      <c r="AB35" s="89">
        <v>551731.62000000011</v>
      </c>
      <c r="AC35" s="89">
        <v>-7392.1200000001118</v>
      </c>
      <c r="AD35" s="89">
        <v>-17112.339999999866</v>
      </c>
      <c r="AE35" s="89">
        <v>3731178.7499999995</v>
      </c>
      <c r="AF35" s="89">
        <v>-15333.299999999253</v>
      </c>
      <c r="AG35" s="89">
        <v>-2011.2300000002942</v>
      </c>
      <c r="AH35" s="169">
        <v>3343728.1600000006</v>
      </c>
      <c r="AI35" s="169">
        <v>722918.27</v>
      </c>
      <c r="AJ35" s="169">
        <v>2640160.7000000025</v>
      </c>
      <c r="AK35" s="169">
        <v>823685.32999999449</v>
      </c>
      <c r="AL35" s="169">
        <v>1413605.7200000004</v>
      </c>
      <c r="AM35" s="169">
        <v>610268.04000000108</v>
      </c>
      <c r="AN35" s="169">
        <v>1672752.0900000017</v>
      </c>
      <c r="AO35" s="169">
        <v>3243091.9599999972</v>
      </c>
      <c r="AP35" s="169">
        <v>40100.390000004321</v>
      </c>
      <c r="AQ35" s="169">
        <v>33320.419999994338</v>
      </c>
      <c r="AR35" s="169">
        <v>818908.85000000894</v>
      </c>
      <c r="AS35" s="169">
        <v>911467.96999999881</v>
      </c>
      <c r="AT35" s="169">
        <v>94420.399999999267</v>
      </c>
      <c r="AU35" s="169">
        <v>9488.0599999949336</v>
      </c>
      <c r="AV35" s="169">
        <v>87653.010000001639</v>
      </c>
      <c r="AW35" s="169">
        <v>724704.51000000164</v>
      </c>
      <c r="AX35" s="169">
        <v>728568.62000000477</v>
      </c>
      <c r="AY35" s="169">
        <v>177267.29000000283</v>
      </c>
      <c r="AZ35" s="169">
        <v>69737.649999999994</v>
      </c>
      <c r="BA35" s="169">
        <v>0</v>
      </c>
      <c r="BB35" s="169">
        <v>14085.629999991506</v>
      </c>
      <c r="BC35" s="169">
        <v>281256.87000000104</v>
      </c>
      <c r="BD35" s="169">
        <v>25668.460000004619</v>
      </c>
      <c r="BE35" s="169">
        <v>0</v>
      </c>
      <c r="BF35" s="169">
        <v>4984.9899999983609</v>
      </c>
      <c r="BG35" s="169">
        <v>0</v>
      </c>
      <c r="BH35" s="169">
        <v>436179.52999999747</v>
      </c>
      <c r="BI35" s="169">
        <v>455387.65000000224</v>
      </c>
      <c r="BJ35" s="169">
        <v>998778.10095447674</v>
      </c>
      <c r="BK35" s="169">
        <v>662933.21172068641</v>
      </c>
      <c r="BL35" s="169">
        <v>474138.17223183438</v>
      </c>
      <c r="BM35" s="169">
        <v>411480.92563625425</v>
      </c>
      <c r="BN35" s="169">
        <v>328399.47570487112</v>
      </c>
      <c r="BO35" s="169">
        <v>241135.25237989798</v>
      </c>
      <c r="BP35" s="169">
        <v>153937.67858127132</v>
      </c>
      <c r="BQ35" s="169">
        <v>103103.23885103315</v>
      </c>
      <c r="BR35" s="169">
        <v>73467.778251454234</v>
      </c>
      <c r="BS35" s="169">
        <v>53268.254941325635</v>
      </c>
      <c r="BT35" s="169">
        <v>31054.326139900833</v>
      </c>
      <c r="BU35" s="169">
        <v>18104.050396718085</v>
      </c>
      <c r="BV35" s="169">
        <v>10554.298917658627</v>
      </c>
      <c r="BW35" s="169">
        <v>6152.9449599608779</v>
      </c>
      <c r="BX35" s="169">
        <v>3587.0437227115035</v>
      </c>
      <c r="BY35" s="169">
        <v>2091.1746736615896</v>
      </c>
      <c r="BZ35" s="169">
        <v>1219.1129670552909</v>
      </c>
      <c r="CA35" s="169">
        <v>710.71845176443458</v>
      </c>
      <c r="CB35" s="169">
        <v>414.33462799340487</v>
      </c>
      <c r="CC35" s="169">
        <v>241.54879266768694</v>
      </c>
      <c r="CD35" s="169">
        <v>140.8181100487709</v>
      </c>
      <c r="CE35" s="169">
        <v>82.094138815999031</v>
      </c>
      <c r="CF35" s="169">
        <v>47.859239313751459</v>
      </c>
      <c r="CG35" s="169">
        <v>27.900978323072195</v>
      </c>
      <c r="CH35" s="169">
        <v>16.265711754560471</v>
      </c>
      <c r="CI35" s="169">
        <v>9.4825842939317226</v>
      </c>
      <c r="CJ35" s="169">
        <v>5.5281567871570587</v>
      </c>
      <c r="CK35" s="169">
        <v>3.2228047288954258</v>
      </c>
      <c r="CL35" s="169">
        <v>1.8788306340575218</v>
      </c>
      <c r="CM35" s="169">
        <v>1.0953206457197666</v>
      </c>
      <c r="CN35" s="169">
        <v>0.63855000212788582</v>
      </c>
      <c r="CO35" s="169">
        <v>0.37226187065243721</v>
      </c>
      <c r="CP35" s="169">
        <v>0.21702121570706367</v>
      </c>
      <c r="CQ35" s="169">
        <v>0.12651902437210083</v>
      </c>
      <c r="CR35" s="169">
        <v>7.3758058249950409E-2</v>
      </c>
      <c r="CS35" s="169">
        <v>4.2999472469091415E-2</v>
      </c>
      <c r="CT35" s="169">
        <v>2.5067828595638275E-2</v>
      </c>
      <c r="CU35" s="169">
        <v>1.46140456199646E-2</v>
      </c>
      <c r="CV35" s="169">
        <v>8.5196904838085175E-3</v>
      </c>
      <c r="CW35" s="89">
        <v>31168167.118089758</v>
      </c>
    </row>
    <row r="36" spans="3:101">
      <c r="C36" s="149" t="s">
        <v>47</v>
      </c>
      <c r="D36" s="86">
        <v>23279.699999999997</v>
      </c>
      <c r="E36" s="86">
        <v>671303</v>
      </c>
      <c r="F36" s="86">
        <v>737896.77</v>
      </c>
      <c r="G36" s="86">
        <v>779383.02999999991</v>
      </c>
      <c r="H36" s="86">
        <v>778384.27999999991</v>
      </c>
      <c r="I36" s="86">
        <v>2431948.11</v>
      </c>
      <c r="J36" s="86">
        <v>2438669.48</v>
      </c>
      <c r="K36" s="86">
        <v>2468676.41</v>
      </c>
      <c r="L36" s="86">
        <v>2469259.0500000003</v>
      </c>
      <c r="M36" s="86">
        <v>2479304.31</v>
      </c>
      <c r="N36" s="86">
        <v>2488416.9699999997</v>
      </c>
      <c r="O36" s="86">
        <v>2798462.38</v>
      </c>
      <c r="P36" s="86">
        <v>2800035.62</v>
      </c>
      <c r="Q36" s="86">
        <v>2820982.37</v>
      </c>
      <c r="R36" s="86">
        <v>2820982.37</v>
      </c>
      <c r="S36" s="86">
        <v>2820982.37</v>
      </c>
      <c r="T36" s="86">
        <v>2832752.76</v>
      </c>
      <c r="U36" s="86">
        <v>3175990.6199999996</v>
      </c>
      <c r="V36" s="86">
        <v>3255722.62</v>
      </c>
      <c r="W36" s="86">
        <v>3259640.36</v>
      </c>
      <c r="X36" s="86">
        <v>3945673.58</v>
      </c>
      <c r="Y36" s="86">
        <v>3968585.86</v>
      </c>
      <c r="Z36" s="86">
        <v>3968585.86</v>
      </c>
      <c r="AA36" s="86">
        <v>3968585.86</v>
      </c>
      <c r="AB36" s="86">
        <v>4520317.4800000004</v>
      </c>
      <c r="AC36" s="86">
        <v>4512925.3600000003</v>
      </c>
      <c r="AD36" s="86">
        <v>4495813.0200000005</v>
      </c>
      <c r="AE36" s="86">
        <v>8226991.7699999996</v>
      </c>
      <c r="AF36" s="86">
        <v>8211658.4700000007</v>
      </c>
      <c r="AG36" s="86">
        <v>8209647.2400000002</v>
      </c>
      <c r="AH36" s="86">
        <v>11553375.4</v>
      </c>
      <c r="AI36" s="86">
        <v>12276293.67</v>
      </c>
      <c r="AJ36" s="86">
        <v>14916454.370000003</v>
      </c>
      <c r="AK36" s="86">
        <v>15740139.699999997</v>
      </c>
      <c r="AL36" s="86">
        <v>17153745.419999998</v>
      </c>
      <c r="AM36" s="86">
        <v>17764013.460000001</v>
      </c>
      <c r="AN36" s="86">
        <v>19436765.550000004</v>
      </c>
      <c r="AO36" s="86">
        <v>22679857.510000002</v>
      </c>
      <c r="AP36" s="86">
        <v>22719957.900000006</v>
      </c>
      <c r="AQ36" s="86">
        <v>22753278.32</v>
      </c>
      <c r="AR36" s="86">
        <v>23572187.170000009</v>
      </c>
      <c r="AS36" s="86">
        <v>24483655.140000008</v>
      </c>
      <c r="AT36" s="86">
        <v>24578075.540000007</v>
      </c>
      <c r="AU36" s="86">
        <v>24587563.600000001</v>
      </c>
      <c r="AV36" s="86">
        <v>24675216.610000003</v>
      </c>
      <c r="AW36" s="86">
        <v>25399921.120000005</v>
      </c>
      <c r="AX36" s="86">
        <v>26128489.74000001</v>
      </c>
      <c r="AY36" s="86">
        <v>26305757.030000012</v>
      </c>
      <c r="AZ36" s="86">
        <v>26375494.680000011</v>
      </c>
      <c r="BA36" s="86">
        <v>26375494.680000011</v>
      </c>
      <c r="BB36" s="86">
        <v>26389580.310000002</v>
      </c>
      <c r="BC36" s="86">
        <v>26670837.180000003</v>
      </c>
      <c r="BD36" s="86">
        <v>26696505.640000008</v>
      </c>
      <c r="BE36" s="86">
        <v>26696505.640000008</v>
      </c>
      <c r="BF36" s="86">
        <v>26701490.630000006</v>
      </c>
      <c r="BG36" s="86">
        <v>26701490.630000006</v>
      </c>
      <c r="BH36" s="86">
        <v>27137670.160000004</v>
      </c>
      <c r="BI36" s="86">
        <v>27593057.810000006</v>
      </c>
      <c r="BJ36" s="86">
        <v>28591835.910954483</v>
      </c>
      <c r="BK36" s="86">
        <v>29254769.122675169</v>
      </c>
      <c r="BL36" s="86">
        <v>29728907.294907004</v>
      </c>
      <c r="BM36" s="86">
        <v>30140388.220543258</v>
      </c>
      <c r="BN36" s="86">
        <v>30468787.696248129</v>
      </c>
      <c r="BO36" s="86">
        <v>30709922.948628027</v>
      </c>
      <c r="BP36" s="86">
        <v>30863860.627209298</v>
      </c>
      <c r="BQ36" s="86">
        <v>30966963.866060331</v>
      </c>
      <c r="BR36" s="86">
        <v>31040431.644311786</v>
      </c>
      <c r="BS36" s="86">
        <v>31093699.899253111</v>
      </c>
      <c r="BT36" s="86">
        <v>31124754.225393012</v>
      </c>
      <c r="BU36" s="86">
        <v>31142858.27578973</v>
      </c>
      <c r="BV36" s="86">
        <v>31153412.574707389</v>
      </c>
      <c r="BW36" s="86">
        <v>31159565.51966735</v>
      </c>
      <c r="BX36" s="86">
        <v>31163152.563390061</v>
      </c>
      <c r="BY36" s="86">
        <v>31165243.738063723</v>
      </c>
      <c r="BZ36" s="86">
        <v>31166462.851030778</v>
      </c>
      <c r="CA36" s="86">
        <v>31167173.569482543</v>
      </c>
      <c r="CB36" s="86">
        <v>31167587.904110536</v>
      </c>
      <c r="CC36" s="86">
        <v>31167829.452903204</v>
      </c>
      <c r="CD36" s="86">
        <v>31167970.271013252</v>
      </c>
      <c r="CE36" s="86">
        <v>31168052.365152068</v>
      </c>
      <c r="CF36" s="86">
        <v>31168100.224391382</v>
      </c>
      <c r="CG36" s="86">
        <v>31168128.125369705</v>
      </c>
      <c r="CH36" s="86">
        <v>31168144.39108146</v>
      </c>
      <c r="CI36" s="86">
        <v>31168153.873665754</v>
      </c>
      <c r="CJ36" s="86">
        <v>31168159.401822541</v>
      </c>
      <c r="CK36" s="86">
        <v>31168162.62462727</v>
      </c>
      <c r="CL36" s="86">
        <v>31168164.503457904</v>
      </c>
      <c r="CM36" s="86">
        <v>31168165.59877855</v>
      </c>
      <c r="CN36" s="86">
        <v>31168166.237328552</v>
      </c>
      <c r="CO36" s="86">
        <v>31168166.609590422</v>
      </c>
      <c r="CP36" s="86">
        <v>31168166.826611638</v>
      </c>
      <c r="CQ36" s="86">
        <v>31168166.953130662</v>
      </c>
      <c r="CR36" s="86">
        <v>31168167.026888721</v>
      </c>
      <c r="CS36" s="86">
        <v>31168167.069888193</v>
      </c>
      <c r="CT36" s="86">
        <v>31168167.094956022</v>
      </c>
      <c r="CU36" s="86">
        <v>31168167.109570067</v>
      </c>
      <c r="CV36" s="86">
        <v>31168167.118089758</v>
      </c>
      <c r="CW36" s="88">
        <v>0</v>
      </c>
    </row>
    <row r="37" spans="3:101">
      <c r="C37" s="86"/>
      <c r="D37" s="86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6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0</v>
      </c>
      <c r="AD37" s="86">
        <v>0</v>
      </c>
      <c r="AE37" s="86">
        <v>0</v>
      </c>
      <c r="AF37" s="86">
        <v>0</v>
      </c>
      <c r="AG37" s="86">
        <v>0</v>
      </c>
      <c r="AH37" s="86">
        <v>0</v>
      </c>
      <c r="AI37" s="86">
        <v>0</v>
      </c>
      <c r="AJ37" s="86">
        <v>0</v>
      </c>
      <c r="AK37" s="86">
        <v>0</v>
      </c>
      <c r="AL37" s="86">
        <v>0</v>
      </c>
      <c r="AM37" s="86">
        <v>0</v>
      </c>
      <c r="AN37" s="86">
        <v>0</v>
      </c>
      <c r="AO37" s="86">
        <v>0</v>
      </c>
      <c r="AP37" s="86">
        <v>0</v>
      </c>
      <c r="AQ37" s="86">
        <v>0</v>
      </c>
      <c r="AR37" s="86">
        <v>0</v>
      </c>
      <c r="AS37" s="86">
        <v>0</v>
      </c>
      <c r="AT37" s="86">
        <v>0</v>
      </c>
      <c r="AU37" s="86">
        <v>0</v>
      </c>
      <c r="AV37" s="86">
        <v>0</v>
      </c>
      <c r="AW37" s="86">
        <v>0</v>
      </c>
      <c r="AX37" s="86">
        <v>0</v>
      </c>
      <c r="AY37" s="86">
        <v>0</v>
      </c>
      <c r="AZ37" s="86">
        <v>0</v>
      </c>
      <c r="BA37" s="86">
        <v>0</v>
      </c>
      <c r="BB37" s="86">
        <v>0</v>
      </c>
      <c r="BC37" s="86">
        <v>0</v>
      </c>
      <c r="BD37" s="86">
        <v>0</v>
      </c>
      <c r="BE37" s="86">
        <v>0</v>
      </c>
      <c r="BF37" s="86">
        <v>0</v>
      </c>
      <c r="BG37" s="86">
        <v>0</v>
      </c>
      <c r="BH37" s="86">
        <v>0</v>
      </c>
      <c r="BI37" s="86">
        <v>0</v>
      </c>
      <c r="BJ37" s="86">
        <v>0</v>
      </c>
      <c r="BK37" s="86">
        <v>0</v>
      </c>
      <c r="BL37" s="86">
        <v>0</v>
      </c>
      <c r="BM37" s="86">
        <v>0</v>
      </c>
      <c r="BN37" s="86">
        <v>0</v>
      </c>
      <c r="BO37" s="86">
        <v>0</v>
      </c>
      <c r="BP37" s="86">
        <v>0</v>
      </c>
      <c r="BQ37" s="86">
        <v>0</v>
      </c>
      <c r="BR37" s="86">
        <v>0</v>
      </c>
      <c r="BS37" s="86">
        <v>0</v>
      </c>
      <c r="BT37" s="86">
        <v>0</v>
      </c>
      <c r="BU37" s="86">
        <v>0</v>
      </c>
      <c r="BV37" s="86">
        <v>0</v>
      </c>
      <c r="BW37" s="86">
        <v>0</v>
      </c>
      <c r="BX37" s="86">
        <v>0</v>
      </c>
      <c r="BY37" s="86">
        <v>0</v>
      </c>
      <c r="BZ37" s="86">
        <v>0</v>
      </c>
      <c r="CA37" s="86">
        <v>0</v>
      </c>
      <c r="CB37" s="86">
        <v>0</v>
      </c>
      <c r="CC37" s="86">
        <v>0</v>
      </c>
      <c r="CD37" s="86">
        <v>0</v>
      </c>
      <c r="CE37" s="86">
        <v>0</v>
      </c>
      <c r="CF37" s="86">
        <v>0</v>
      </c>
      <c r="CG37" s="86">
        <v>0</v>
      </c>
      <c r="CH37" s="86">
        <v>0</v>
      </c>
      <c r="CI37" s="86">
        <v>0</v>
      </c>
      <c r="CJ37" s="86">
        <v>0</v>
      </c>
      <c r="CK37" s="86">
        <v>0</v>
      </c>
      <c r="CL37" s="86">
        <v>0</v>
      </c>
      <c r="CM37" s="86">
        <v>0</v>
      </c>
      <c r="CN37" s="86">
        <v>0</v>
      </c>
      <c r="CO37" s="86">
        <v>0</v>
      </c>
      <c r="CP37" s="86">
        <v>0</v>
      </c>
      <c r="CQ37" s="86">
        <v>0</v>
      </c>
      <c r="CR37" s="86">
        <v>0</v>
      </c>
      <c r="CS37" s="86">
        <v>0</v>
      </c>
      <c r="CT37" s="86">
        <v>0</v>
      </c>
      <c r="CU37" s="86">
        <v>0</v>
      </c>
      <c r="CV37" s="86">
        <v>0</v>
      </c>
      <c r="CW37" s="4"/>
    </row>
    <row r="38" spans="3:101">
      <c r="D38" s="86"/>
      <c r="E38" s="86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CW38" s="4"/>
    </row>
    <row r="39" spans="3:101">
      <c r="C39" s="191"/>
      <c r="D39" s="192"/>
      <c r="E39" s="192"/>
      <c r="F39" s="192"/>
      <c r="G39" s="192"/>
      <c r="H39" s="192"/>
      <c r="I39" s="148"/>
      <c r="BJ39" s="86"/>
      <c r="BV39" s="86"/>
      <c r="CH39" s="86"/>
      <c r="CT39" s="86"/>
      <c r="CW39" s="4"/>
    </row>
    <row r="40" spans="3:101">
      <c r="C40" s="148"/>
      <c r="D40" s="192"/>
      <c r="E40" s="192"/>
      <c r="F40" s="192"/>
      <c r="G40" s="192"/>
      <c r="H40" s="148"/>
      <c r="I40" s="148"/>
      <c r="BJ40" s="86"/>
      <c r="BV40" s="86"/>
      <c r="CH40" s="86"/>
      <c r="CT40" s="86"/>
      <c r="CW40" s="4"/>
    </row>
    <row r="41" spans="3:101">
      <c r="C41" s="193" t="s">
        <v>157</v>
      </c>
      <c r="D41" s="194">
        <v>42339</v>
      </c>
      <c r="E41" s="194">
        <v>42370</v>
      </c>
      <c r="F41" s="194">
        <v>42401</v>
      </c>
      <c r="G41" s="194">
        <v>42430</v>
      </c>
      <c r="H41" s="194">
        <v>42461</v>
      </c>
      <c r="I41" s="194">
        <v>42491</v>
      </c>
      <c r="J41" s="194">
        <v>42522</v>
      </c>
      <c r="K41" s="194">
        <v>42552</v>
      </c>
      <c r="L41" s="194">
        <v>42583</v>
      </c>
      <c r="M41" s="194">
        <v>42614</v>
      </c>
      <c r="N41" s="194">
        <v>42644</v>
      </c>
      <c r="O41" s="194">
        <v>42675</v>
      </c>
      <c r="P41" s="194">
        <v>42705</v>
      </c>
      <c r="Q41" s="194">
        <v>42736</v>
      </c>
      <c r="R41" s="194">
        <v>42767</v>
      </c>
      <c r="S41" s="194">
        <v>42795</v>
      </c>
      <c r="T41" s="194">
        <v>42826</v>
      </c>
      <c r="U41" s="194">
        <v>42856</v>
      </c>
      <c r="V41" s="194">
        <v>42887</v>
      </c>
      <c r="W41" s="194">
        <v>42917</v>
      </c>
      <c r="X41" s="194">
        <v>42948</v>
      </c>
      <c r="Y41" s="194">
        <v>42979</v>
      </c>
      <c r="Z41" s="194">
        <v>43009</v>
      </c>
      <c r="AA41" s="194">
        <v>43040</v>
      </c>
      <c r="AB41" s="194">
        <v>43070</v>
      </c>
      <c r="AC41" s="194">
        <v>43101</v>
      </c>
      <c r="AD41" s="194">
        <v>43132</v>
      </c>
      <c r="AE41" s="194">
        <v>43160</v>
      </c>
      <c r="AF41" s="194">
        <v>43191</v>
      </c>
      <c r="AG41" s="194">
        <v>43221</v>
      </c>
      <c r="AH41" s="194">
        <v>43252</v>
      </c>
      <c r="AI41" s="194">
        <v>43312</v>
      </c>
      <c r="AJ41" s="194">
        <v>43343</v>
      </c>
      <c r="AK41" s="194">
        <v>43373</v>
      </c>
      <c r="AL41" s="194">
        <v>43404</v>
      </c>
      <c r="AM41" s="194">
        <v>43434</v>
      </c>
      <c r="AN41" s="194">
        <v>43465</v>
      </c>
      <c r="AO41" s="194">
        <v>43496</v>
      </c>
      <c r="AP41" s="194">
        <v>43524</v>
      </c>
      <c r="AQ41" s="194">
        <v>43555</v>
      </c>
      <c r="AR41" s="194">
        <v>43585</v>
      </c>
      <c r="AS41" s="194">
        <v>43616</v>
      </c>
      <c r="AT41" s="194">
        <v>43646</v>
      </c>
      <c r="AU41" s="194">
        <v>43677</v>
      </c>
      <c r="AV41" s="194">
        <v>43708</v>
      </c>
      <c r="AW41" s="194">
        <v>43738</v>
      </c>
      <c r="AX41" s="194">
        <v>43769</v>
      </c>
      <c r="AY41" s="194">
        <v>43799</v>
      </c>
      <c r="AZ41" s="194">
        <v>43830</v>
      </c>
      <c r="BA41" s="194">
        <v>43861</v>
      </c>
      <c r="BB41" s="194">
        <v>43890</v>
      </c>
      <c r="BC41" s="194">
        <v>43921</v>
      </c>
      <c r="BD41" s="194">
        <v>43951</v>
      </c>
      <c r="BE41" s="194">
        <v>43982</v>
      </c>
      <c r="BF41" s="194">
        <v>44012</v>
      </c>
      <c r="BG41" s="194">
        <v>44043</v>
      </c>
      <c r="BH41" s="194">
        <v>44074</v>
      </c>
      <c r="BI41" s="194">
        <v>44104</v>
      </c>
      <c r="BJ41" s="194">
        <v>44135</v>
      </c>
      <c r="BK41" s="194">
        <v>44165</v>
      </c>
      <c r="BL41" s="194">
        <v>44196</v>
      </c>
      <c r="BM41" s="194">
        <v>44227</v>
      </c>
      <c r="BN41" s="194">
        <v>44255</v>
      </c>
      <c r="BO41" s="194">
        <v>44286</v>
      </c>
      <c r="BP41" s="194">
        <v>44316</v>
      </c>
      <c r="BQ41" s="194">
        <v>44347</v>
      </c>
      <c r="BR41" s="194">
        <v>44377</v>
      </c>
      <c r="BS41" s="194">
        <v>44408</v>
      </c>
      <c r="BT41" s="194">
        <v>44439</v>
      </c>
      <c r="BU41" s="194">
        <v>44469</v>
      </c>
      <c r="BV41" s="194">
        <v>44500</v>
      </c>
      <c r="BW41" s="194">
        <v>44530</v>
      </c>
      <c r="BX41" s="194">
        <v>44561</v>
      </c>
      <c r="BY41" s="194">
        <v>44592</v>
      </c>
      <c r="BZ41" s="194">
        <v>44620</v>
      </c>
      <c r="CA41" s="194">
        <v>44651</v>
      </c>
      <c r="CB41" s="194">
        <v>44681</v>
      </c>
      <c r="CC41" s="194">
        <v>44712</v>
      </c>
      <c r="CD41" s="194">
        <v>44742</v>
      </c>
      <c r="CE41" s="194">
        <v>44773</v>
      </c>
      <c r="CF41" s="194">
        <v>44804</v>
      </c>
      <c r="CG41" s="194">
        <v>44834</v>
      </c>
      <c r="CH41" s="194">
        <v>44865</v>
      </c>
      <c r="CI41" s="194">
        <v>44895</v>
      </c>
      <c r="CJ41" s="194">
        <v>44926</v>
      </c>
      <c r="CK41" s="194">
        <v>44957</v>
      </c>
      <c r="CL41" s="194">
        <v>44985</v>
      </c>
      <c r="CM41" s="194">
        <v>45016</v>
      </c>
      <c r="CN41" s="194">
        <v>45046</v>
      </c>
      <c r="CO41" s="194">
        <v>45077</v>
      </c>
      <c r="CP41" s="194">
        <v>45107</v>
      </c>
      <c r="CQ41" s="194">
        <v>45138</v>
      </c>
      <c r="CR41" s="194">
        <v>45169</v>
      </c>
      <c r="CS41" s="194">
        <v>45199</v>
      </c>
      <c r="CT41" s="194">
        <v>45230</v>
      </c>
      <c r="CU41" s="194">
        <v>45260</v>
      </c>
      <c r="CV41" s="194">
        <v>45291</v>
      </c>
      <c r="CW41" s="194" t="s">
        <v>78</v>
      </c>
    </row>
    <row r="42" spans="3:101">
      <c r="C42" s="5" t="s">
        <v>130</v>
      </c>
      <c r="D42" s="88">
        <v>0</v>
      </c>
      <c r="E42" s="88">
        <v>648023.30000000005</v>
      </c>
      <c r="F42" s="88">
        <v>46014.270000000019</v>
      </c>
      <c r="G42" s="88">
        <v>34650.919999999925</v>
      </c>
      <c r="H42" s="88">
        <v>134.63000000000466</v>
      </c>
      <c r="I42" s="88">
        <v>518564.69000000006</v>
      </c>
      <c r="J42" s="88">
        <v>6051.3000000000466</v>
      </c>
      <c r="K42" s="88">
        <v>30006.929999999935</v>
      </c>
      <c r="L42" s="88">
        <v>582.64000000013039</v>
      </c>
      <c r="M42" s="88">
        <v>10045.259999999776</v>
      </c>
      <c r="N42" s="88">
        <v>9112.6599999999162</v>
      </c>
      <c r="O42" s="88">
        <v>310045.40999999992</v>
      </c>
      <c r="P42" s="88">
        <v>1573.2399999999907</v>
      </c>
      <c r="Q42" s="88">
        <v>20946.750000000233</v>
      </c>
      <c r="R42" s="88">
        <v>0</v>
      </c>
      <c r="S42" s="88">
        <v>0</v>
      </c>
      <c r="T42" s="88">
        <v>11770.389999999898</v>
      </c>
      <c r="U42" s="88">
        <v>343237.85999999987</v>
      </c>
      <c r="V42" s="88">
        <v>79732.000000000233</v>
      </c>
      <c r="W42" s="88">
        <v>3917.7399999997579</v>
      </c>
      <c r="X42" s="88">
        <v>686033.2200000002</v>
      </c>
      <c r="Y42" s="88">
        <v>22912.279999999795</v>
      </c>
      <c r="Z42" s="88">
        <v>0</v>
      </c>
      <c r="AA42" s="88">
        <v>0</v>
      </c>
      <c r="AB42" s="88">
        <v>537156.39000000013</v>
      </c>
      <c r="AC42" s="88">
        <v>-7392.1200000001118</v>
      </c>
      <c r="AD42" s="88">
        <v>-2537.1099999998696</v>
      </c>
      <c r="AE42" s="88">
        <v>3715604.2399999998</v>
      </c>
      <c r="AF42" s="88">
        <v>-660.69999999925494</v>
      </c>
      <c r="AG42" s="88">
        <v>-1109.320000000298</v>
      </c>
      <c r="AH42" s="88">
        <v>3277167.5900000008</v>
      </c>
      <c r="AI42" s="88">
        <v>752450.25</v>
      </c>
      <c r="AJ42" s="88">
        <v>2639794.0500000026</v>
      </c>
      <c r="AK42" s="88">
        <v>823685.32999999449</v>
      </c>
      <c r="AL42" s="88">
        <v>1412464.2300000004</v>
      </c>
      <c r="AM42" s="88">
        <v>609006.70000000112</v>
      </c>
      <c r="AN42" s="88">
        <v>1672712.2600000016</v>
      </c>
      <c r="AO42" s="88">
        <v>3243091.9599999972</v>
      </c>
      <c r="AP42" s="88">
        <v>40100.390000004321</v>
      </c>
      <c r="AQ42" s="88">
        <v>33320.419999994338</v>
      </c>
      <c r="AR42" s="88">
        <v>818908.85000000894</v>
      </c>
      <c r="AS42" s="88">
        <v>911467.96999999881</v>
      </c>
      <c r="AT42" s="88">
        <v>94329.699999999255</v>
      </c>
      <c r="AU42" s="88">
        <v>9488.0599999949336</v>
      </c>
      <c r="AV42" s="88">
        <v>87653.010000001639</v>
      </c>
      <c r="AW42" s="88">
        <v>724704.51000000164</v>
      </c>
      <c r="AX42" s="88">
        <v>728568.62000000477</v>
      </c>
      <c r="AY42" s="88">
        <v>177267.29000000283</v>
      </c>
      <c r="AZ42" s="88">
        <v>0</v>
      </c>
      <c r="BA42" s="88">
        <v>0</v>
      </c>
      <c r="BB42" s="88">
        <v>14085.629999991506</v>
      </c>
      <c r="BC42" s="88">
        <v>281256.87000000104</v>
      </c>
      <c r="BD42" s="88">
        <v>25668.460000004619</v>
      </c>
      <c r="BE42" s="88">
        <v>0</v>
      </c>
      <c r="BF42" s="88">
        <v>4984.9899999983609</v>
      </c>
      <c r="BG42" s="88">
        <v>0</v>
      </c>
      <c r="BH42" s="88">
        <v>436179.52999999747</v>
      </c>
      <c r="BI42" s="88">
        <v>455387.65000000224</v>
      </c>
      <c r="BJ42" s="88">
        <v>998778.10095447674</v>
      </c>
      <c r="BK42" s="88">
        <v>662933.21172068641</v>
      </c>
      <c r="BL42" s="88">
        <v>474138.17223183438</v>
      </c>
      <c r="BM42" s="88">
        <v>411480.92563625425</v>
      </c>
      <c r="BN42" s="88">
        <v>328399.47570487112</v>
      </c>
      <c r="BO42" s="88">
        <v>241135.25237989798</v>
      </c>
      <c r="BP42" s="88">
        <v>153937.67858127132</v>
      </c>
      <c r="BQ42" s="88">
        <v>103103.23885103315</v>
      </c>
      <c r="BR42" s="88">
        <v>73467.778251454234</v>
      </c>
      <c r="BS42" s="88">
        <v>53268.254941325635</v>
      </c>
      <c r="BT42" s="88">
        <v>31054.326139900833</v>
      </c>
      <c r="BU42" s="88">
        <v>18104.050396718085</v>
      </c>
      <c r="BV42" s="88">
        <v>10554.298917658627</v>
      </c>
      <c r="BW42" s="88">
        <v>6152.9449599608779</v>
      </c>
      <c r="BX42" s="88">
        <v>3587.0437227115035</v>
      </c>
      <c r="BY42" s="88">
        <v>2091.1746736615896</v>
      </c>
      <c r="BZ42" s="88">
        <v>1219.1129670552909</v>
      </c>
      <c r="CA42" s="88">
        <v>710.71845176443458</v>
      </c>
      <c r="CB42" s="88">
        <v>414.33462799340487</v>
      </c>
      <c r="CC42" s="88">
        <v>241.54879266768694</v>
      </c>
      <c r="CD42" s="88">
        <v>140.8181100487709</v>
      </c>
      <c r="CE42" s="88">
        <v>82.094138815999031</v>
      </c>
      <c r="CF42" s="88">
        <v>47.859239313751459</v>
      </c>
      <c r="CG42" s="88">
        <v>27.900978323072195</v>
      </c>
      <c r="CH42" s="88">
        <v>16.265711754560471</v>
      </c>
      <c r="CI42" s="88">
        <v>9.4825842939317226</v>
      </c>
      <c r="CJ42" s="88">
        <v>5.5281567871570587</v>
      </c>
      <c r="CK42" s="88">
        <v>3.2228047288954258</v>
      </c>
      <c r="CL42" s="88">
        <v>1.8788306340575218</v>
      </c>
      <c r="CM42" s="88">
        <v>1.0953206457197666</v>
      </c>
      <c r="CN42" s="88">
        <v>0.63855000212788582</v>
      </c>
      <c r="CO42" s="88">
        <v>0.37226187065243721</v>
      </c>
      <c r="CP42" s="88">
        <v>0.21702121570706367</v>
      </c>
      <c r="CQ42" s="88">
        <v>0.12651902437210083</v>
      </c>
      <c r="CR42" s="88">
        <v>7.3758058249950409E-2</v>
      </c>
      <c r="CS42" s="88">
        <v>4.2999472469091415E-2</v>
      </c>
      <c r="CT42" s="88">
        <v>2.5067828595638275E-2</v>
      </c>
      <c r="CU42" s="88">
        <v>1.46140456199646E-2</v>
      </c>
      <c r="CV42" s="88">
        <v>8.5196904838085175E-3</v>
      </c>
      <c r="CW42" s="88">
        <v>29873270.498089757</v>
      </c>
    </row>
    <row r="43" spans="3:101">
      <c r="C43" s="5" t="s">
        <v>102</v>
      </c>
      <c r="D43" s="94">
        <v>0.3</v>
      </c>
      <c r="E43" s="94">
        <v>0.3</v>
      </c>
      <c r="F43" s="94">
        <v>0.3</v>
      </c>
      <c r="G43" s="94">
        <v>0.3</v>
      </c>
      <c r="H43" s="94">
        <v>0.3</v>
      </c>
      <c r="I43" s="94">
        <v>0.3</v>
      </c>
      <c r="J43" s="94">
        <v>0.3</v>
      </c>
      <c r="K43" s="94">
        <v>0.3</v>
      </c>
      <c r="L43" s="94">
        <v>0.3</v>
      </c>
      <c r="M43" s="94">
        <v>0.3</v>
      </c>
      <c r="N43" s="94">
        <v>0.3</v>
      </c>
      <c r="O43" s="94">
        <v>0.3</v>
      </c>
      <c r="P43" s="94">
        <v>0.3</v>
      </c>
      <c r="Q43" s="94">
        <v>0.3</v>
      </c>
      <c r="R43" s="94">
        <v>0.3</v>
      </c>
      <c r="S43" s="94">
        <v>0.3</v>
      </c>
      <c r="T43" s="94">
        <v>0.3</v>
      </c>
      <c r="U43" s="94">
        <v>0.3</v>
      </c>
      <c r="V43" s="94">
        <v>0.3</v>
      </c>
      <c r="W43" s="94">
        <v>0.3</v>
      </c>
      <c r="X43" s="94">
        <v>0.3</v>
      </c>
      <c r="Y43" s="94">
        <v>0.3</v>
      </c>
      <c r="Z43" s="94">
        <v>0.3</v>
      </c>
      <c r="AA43" s="94">
        <v>0.3</v>
      </c>
      <c r="AB43" s="94">
        <v>0.3</v>
      </c>
      <c r="AC43" s="94">
        <v>0.3</v>
      </c>
      <c r="AD43" s="94">
        <v>0.3</v>
      </c>
      <c r="AE43" s="94">
        <v>0.3</v>
      </c>
      <c r="AF43" s="94">
        <v>0.3</v>
      </c>
      <c r="AG43" s="94">
        <v>0.3</v>
      </c>
      <c r="AH43" s="94">
        <v>0.3</v>
      </c>
      <c r="AI43" s="94">
        <v>0.3</v>
      </c>
      <c r="AJ43" s="94">
        <v>0.3</v>
      </c>
      <c r="AK43" s="94">
        <v>0.3</v>
      </c>
      <c r="AL43" s="94">
        <v>0.3</v>
      </c>
      <c r="AM43" s="94">
        <v>0.3</v>
      </c>
      <c r="AN43" s="94">
        <v>0.3</v>
      </c>
      <c r="AO43" s="94">
        <v>0.3</v>
      </c>
      <c r="AP43" s="94">
        <v>0.3</v>
      </c>
      <c r="AQ43" s="94">
        <v>0.3</v>
      </c>
      <c r="AR43" s="94">
        <v>0.3</v>
      </c>
      <c r="AS43" s="94">
        <v>0.3</v>
      </c>
      <c r="AT43" s="94">
        <v>0.3</v>
      </c>
      <c r="AU43" s="94">
        <v>0.3</v>
      </c>
      <c r="AV43" s="94">
        <v>0.3</v>
      </c>
      <c r="AW43" s="94">
        <v>0.3</v>
      </c>
      <c r="AX43" s="94">
        <v>0.3</v>
      </c>
      <c r="AY43" s="94">
        <v>0.3</v>
      </c>
      <c r="AZ43" s="94">
        <v>0.3</v>
      </c>
      <c r="BA43" s="94">
        <v>0.3</v>
      </c>
      <c r="BB43" s="94">
        <v>0.3</v>
      </c>
      <c r="BC43" s="94">
        <v>0.3</v>
      </c>
      <c r="BD43" s="94">
        <v>0.3</v>
      </c>
      <c r="BE43" s="94">
        <v>0.3</v>
      </c>
      <c r="BF43" s="94">
        <v>0.3</v>
      </c>
      <c r="BG43" s="94">
        <v>0.3</v>
      </c>
      <c r="BH43" s="94">
        <v>0.3</v>
      </c>
      <c r="BI43" s="94">
        <v>0.3</v>
      </c>
      <c r="BJ43" s="94">
        <v>0.3</v>
      </c>
      <c r="BK43" s="94">
        <v>0.3</v>
      </c>
      <c r="BL43" s="94">
        <v>0.3</v>
      </c>
      <c r="BM43" s="94">
        <v>0.3</v>
      </c>
      <c r="BN43" s="94">
        <v>0.3</v>
      </c>
      <c r="BO43" s="94">
        <v>0.3</v>
      </c>
      <c r="BP43" s="94">
        <v>0.3</v>
      </c>
      <c r="BQ43" s="94">
        <v>0.3</v>
      </c>
      <c r="BR43" s="94">
        <v>0.3</v>
      </c>
      <c r="BS43" s="94">
        <v>0.3</v>
      </c>
      <c r="BT43" s="94">
        <v>0.3</v>
      </c>
      <c r="BU43" s="94">
        <v>0.3</v>
      </c>
      <c r="BV43" s="94">
        <v>0.3</v>
      </c>
      <c r="BW43" s="94">
        <v>0.3</v>
      </c>
      <c r="BX43" s="94">
        <v>0.3</v>
      </c>
      <c r="BY43" s="94">
        <v>0.3</v>
      </c>
      <c r="BZ43" s="94">
        <v>0.3</v>
      </c>
      <c r="CA43" s="94">
        <v>0.3</v>
      </c>
      <c r="CB43" s="94">
        <v>0.3</v>
      </c>
      <c r="CC43" s="94">
        <v>0.3</v>
      </c>
      <c r="CD43" s="94">
        <v>0.3</v>
      </c>
      <c r="CE43" s="94">
        <v>0.3</v>
      </c>
      <c r="CF43" s="94">
        <v>0.3</v>
      </c>
      <c r="CG43" s="94">
        <v>0.3</v>
      </c>
      <c r="CH43" s="94">
        <v>0.3</v>
      </c>
      <c r="CI43" s="94">
        <v>0.3</v>
      </c>
      <c r="CJ43" s="94">
        <v>0.3</v>
      </c>
      <c r="CK43" s="94">
        <v>0.3</v>
      </c>
      <c r="CL43" s="94">
        <v>0.3</v>
      </c>
      <c r="CM43" s="94">
        <v>0.3</v>
      </c>
      <c r="CN43" s="94">
        <v>0.3</v>
      </c>
      <c r="CO43" s="94">
        <v>0.3</v>
      </c>
      <c r="CP43" s="94">
        <v>0.3</v>
      </c>
      <c r="CQ43" s="94">
        <v>0.3</v>
      </c>
      <c r="CR43" s="94">
        <v>0.3</v>
      </c>
      <c r="CS43" s="94">
        <v>0.3</v>
      </c>
      <c r="CT43" s="94">
        <v>0.3</v>
      </c>
      <c r="CU43" s="94">
        <v>0.3</v>
      </c>
      <c r="CV43" s="94">
        <v>0.3</v>
      </c>
      <c r="CW43" s="94">
        <v>0.3</v>
      </c>
    </row>
    <row r="44" spans="3:101">
      <c r="C44" s="5" t="s">
        <v>131</v>
      </c>
      <c r="D44" s="90">
        <v>0</v>
      </c>
      <c r="E44" s="90">
        <v>-194406.99000000002</v>
      </c>
      <c r="F44" s="90">
        <v>-13804.281000000004</v>
      </c>
      <c r="G44" s="90">
        <v>-10395.275999999978</v>
      </c>
      <c r="H44" s="90">
        <v>-40.389000000001396</v>
      </c>
      <c r="I44" s="90">
        <v>-155569.40700000001</v>
      </c>
      <c r="J44" s="90">
        <v>-1815.390000000014</v>
      </c>
      <c r="K44" s="90">
        <v>-9002.0789999999797</v>
      </c>
      <c r="L44" s="90">
        <v>-174.79200000003911</v>
      </c>
      <c r="M44" s="90">
        <v>-3013.5779999999327</v>
      </c>
      <c r="N44" s="90">
        <v>-2733.7979999999748</v>
      </c>
      <c r="O44" s="90">
        <v>-93013.622999999978</v>
      </c>
      <c r="P44" s="90">
        <v>-471.97199999999719</v>
      </c>
      <c r="Q44" s="90">
        <v>-6284.0250000000697</v>
      </c>
      <c r="R44" s="90">
        <v>0</v>
      </c>
      <c r="S44" s="90">
        <v>0</v>
      </c>
      <c r="T44" s="90">
        <v>-3531.1169999999693</v>
      </c>
      <c r="U44" s="90">
        <v>-102971.35799999996</v>
      </c>
      <c r="V44" s="90">
        <v>-23919.600000000068</v>
      </c>
      <c r="W44" s="90">
        <v>-1175.3219999999274</v>
      </c>
      <c r="X44" s="90">
        <v>-205809.96600000004</v>
      </c>
      <c r="Y44" s="90">
        <v>-6873.6839999999384</v>
      </c>
      <c r="Z44" s="90">
        <v>0</v>
      </c>
      <c r="AA44" s="90">
        <v>0</v>
      </c>
      <c r="AB44" s="90">
        <v>-161146.91700000004</v>
      </c>
      <c r="AC44" s="90">
        <v>2217.6360000000336</v>
      </c>
      <c r="AD44" s="90">
        <v>761.13299999996082</v>
      </c>
      <c r="AE44" s="90">
        <v>-1114681.2719999999</v>
      </c>
      <c r="AF44" s="90">
        <v>198.20999999977647</v>
      </c>
      <c r="AG44" s="90">
        <v>332.79600000008941</v>
      </c>
      <c r="AH44" s="90">
        <v>-983150.27700000023</v>
      </c>
      <c r="AI44" s="90">
        <v>-225735.07499999998</v>
      </c>
      <c r="AJ44" s="90">
        <v>-791938.21500000078</v>
      </c>
      <c r="AK44" s="90">
        <v>-247105.59899999833</v>
      </c>
      <c r="AL44" s="90">
        <v>-423739.26900000015</v>
      </c>
      <c r="AM44" s="90">
        <v>-182702.01000000033</v>
      </c>
      <c r="AN44" s="90">
        <v>-501813.67800000048</v>
      </c>
      <c r="AO44" s="90">
        <v>-972927.58799999906</v>
      </c>
      <c r="AP44" s="90">
        <v>-12030.117000001295</v>
      </c>
      <c r="AQ44" s="90">
        <v>-9996.1259999983013</v>
      </c>
      <c r="AR44" s="90">
        <v>-245672.65500000268</v>
      </c>
      <c r="AS44" s="90">
        <v>-273440.39099999965</v>
      </c>
      <c r="AT44" s="90">
        <v>-28298.909999999774</v>
      </c>
      <c r="AU44" s="90">
        <v>-2846.4179999984799</v>
      </c>
      <c r="AV44" s="90">
        <v>-26295.90300000049</v>
      </c>
      <c r="AW44" s="90">
        <v>-217411.3530000005</v>
      </c>
      <c r="AX44" s="90">
        <v>-218570.58600000144</v>
      </c>
      <c r="AY44" s="90">
        <v>-53180.187000000849</v>
      </c>
      <c r="AZ44" s="90">
        <v>0</v>
      </c>
      <c r="BA44" s="90">
        <v>0</v>
      </c>
      <c r="BB44" s="90">
        <v>-4225.6889999974519</v>
      </c>
      <c r="BC44" s="90">
        <v>-84377.061000000307</v>
      </c>
      <c r="BD44" s="90">
        <v>-7700.5380000013856</v>
      </c>
      <c r="BE44" s="90">
        <v>0</v>
      </c>
      <c r="BF44" s="90">
        <v>-1495.4969999995083</v>
      </c>
      <c r="BG44" s="90">
        <v>0</v>
      </c>
      <c r="BH44" s="90">
        <v>-130853.85899999924</v>
      </c>
      <c r="BI44" s="90">
        <v>-136616.29500000065</v>
      </c>
      <c r="BJ44" s="90">
        <v>-299633.43028634303</v>
      </c>
      <c r="BK44" s="90">
        <v>-198879.96351620593</v>
      </c>
      <c r="BL44" s="90">
        <v>-142241.4516695503</v>
      </c>
      <c r="BM44" s="90">
        <v>-123444.27769087628</v>
      </c>
      <c r="BN44" s="90">
        <v>-98519.84271146133</v>
      </c>
      <c r="BO44" s="90">
        <v>-72340.575713969389</v>
      </c>
      <c r="BP44" s="90">
        <v>-46181.303574381396</v>
      </c>
      <c r="BQ44" s="90">
        <v>-30930.971655309942</v>
      </c>
      <c r="BR44" s="90">
        <v>-22040.33347543627</v>
      </c>
      <c r="BS44" s="90">
        <v>-15980.476482397689</v>
      </c>
      <c r="BT44" s="90">
        <v>-9316.2978419702504</v>
      </c>
      <c r="BU44" s="90">
        <v>-5431.2151190154254</v>
      </c>
      <c r="BV44" s="90">
        <v>-3166.289675297588</v>
      </c>
      <c r="BW44" s="90">
        <v>-1845.8834879882634</v>
      </c>
      <c r="BX44" s="90">
        <v>-1076.1131168134509</v>
      </c>
      <c r="BY44" s="90">
        <v>-627.35240209847689</v>
      </c>
      <c r="BZ44" s="90">
        <v>-365.73389011658725</v>
      </c>
      <c r="CA44" s="90">
        <v>-213.21553552933037</v>
      </c>
      <c r="CB44" s="90">
        <v>-124.30038839802145</v>
      </c>
      <c r="CC44" s="90">
        <v>-72.464637800306079</v>
      </c>
      <c r="CD44" s="90">
        <v>-42.245433014631267</v>
      </c>
      <c r="CE44" s="90">
        <v>-24.628241644799708</v>
      </c>
      <c r="CF44" s="90">
        <v>-14.357771794125437</v>
      </c>
      <c r="CG44" s="90">
        <v>-8.3702934969216578</v>
      </c>
      <c r="CH44" s="90">
        <v>-4.8797135263681408</v>
      </c>
      <c r="CI44" s="90">
        <v>-2.8447752881795165</v>
      </c>
      <c r="CJ44" s="90">
        <v>-1.6584470361471175</v>
      </c>
      <c r="CK44" s="90">
        <v>-0.96684141866862772</v>
      </c>
      <c r="CL44" s="90">
        <v>-0.56364919021725657</v>
      </c>
      <c r="CM44" s="90">
        <v>-0.32859619371592996</v>
      </c>
      <c r="CN44" s="90">
        <v>-0.19156500063836573</v>
      </c>
      <c r="CO44" s="90">
        <v>-0.11167856119573116</v>
      </c>
      <c r="CP44" s="90">
        <v>-6.51063647121191E-2</v>
      </c>
      <c r="CQ44" s="90">
        <v>-3.7955707311630248E-2</v>
      </c>
      <c r="CR44" s="90">
        <v>-2.2127417474985121E-2</v>
      </c>
      <c r="CS44" s="90">
        <v>-1.2899841740727424E-2</v>
      </c>
      <c r="CT44" s="90">
        <v>-7.5203485786914824E-3</v>
      </c>
      <c r="CU44" s="90">
        <v>-4.3842136859893795E-3</v>
      </c>
      <c r="CV44" s="90">
        <v>-2.5559071451425552E-3</v>
      </c>
      <c r="CW44" s="90">
        <v>-8961981.1494269259</v>
      </c>
    </row>
    <row r="45" spans="3:101">
      <c r="C45" s="5" t="s">
        <v>132</v>
      </c>
      <c r="D45" s="86">
        <v>0</v>
      </c>
      <c r="E45" s="86">
        <v>-97203.49500000001</v>
      </c>
      <c r="F45" s="86">
        <v>-6902.1405000000022</v>
      </c>
      <c r="G45" s="86">
        <v>-5197.637999999989</v>
      </c>
      <c r="H45" s="86">
        <v>-20.194500000000698</v>
      </c>
      <c r="I45" s="86">
        <v>-77784.703500000003</v>
      </c>
      <c r="J45" s="86">
        <v>-907.69500000000698</v>
      </c>
      <c r="K45" s="86">
        <v>-4501.0394999999899</v>
      </c>
      <c r="L45" s="86">
        <v>-87.396000000019555</v>
      </c>
      <c r="M45" s="86">
        <v>-1506.7889999999663</v>
      </c>
      <c r="N45" s="86">
        <v>-1366.8989999999874</v>
      </c>
      <c r="O45" s="86">
        <v>-46506.811499999989</v>
      </c>
      <c r="P45" s="86">
        <v>-235.9859999999986</v>
      </c>
      <c r="Q45" s="86">
        <v>-3142.0125000000348</v>
      </c>
      <c r="R45" s="86">
        <v>0</v>
      </c>
      <c r="S45" s="86">
        <v>0</v>
      </c>
      <c r="T45" s="86">
        <v>-1765.5584999999846</v>
      </c>
      <c r="U45" s="86">
        <v>-51485.678999999982</v>
      </c>
      <c r="V45" s="86">
        <v>-11959.800000000034</v>
      </c>
      <c r="W45" s="86">
        <v>-587.66099999996368</v>
      </c>
      <c r="X45" s="86">
        <v>-102904.98300000002</v>
      </c>
      <c r="Y45" s="86">
        <v>-3436.8419999999692</v>
      </c>
      <c r="Z45" s="86">
        <v>0</v>
      </c>
      <c r="AA45" s="86">
        <v>0</v>
      </c>
      <c r="AB45" s="86">
        <v>-80573.458500000022</v>
      </c>
      <c r="AC45" s="86">
        <v>1108.8180000000168</v>
      </c>
      <c r="AD45" s="86">
        <v>380.56649999998041</v>
      </c>
      <c r="AE45" s="86">
        <v>-557340.63599999994</v>
      </c>
      <c r="AF45" s="86">
        <v>99.104999999888236</v>
      </c>
      <c r="AG45" s="86">
        <v>166.3980000000447</v>
      </c>
      <c r="AH45" s="86">
        <v>-491575.13850000012</v>
      </c>
      <c r="AI45" s="86">
        <v>-112867.53749999999</v>
      </c>
      <c r="AJ45" s="86">
        <v>-395969.10750000039</v>
      </c>
      <c r="AK45" s="86">
        <v>-123552.79949999916</v>
      </c>
      <c r="AL45" s="86">
        <v>-211869.63450000007</v>
      </c>
      <c r="AM45" s="86">
        <v>-91351.005000000165</v>
      </c>
      <c r="AN45" s="86">
        <v>-250906.83900000024</v>
      </c>
      <c r="AO45" s="86">
        <v>-486463.79399999953</v>
      </c>
      <c r="AP45" s="86">
        <v>-6015.0585000006477</v>
      </c>
      <c r="AQ45" s="86">
        <v>-4998.0629999991506</v>
      </c>
      <c r="AR45" s="86">
        <v>-122836.32750000134</v>
      </c>
      <c r="AS45" s="86">
        <v>-136720.19549999983</v>
      </c>
      <c r="AT45" s="86">
        <v>-14149.454999999887</v>
      </c>
      <c r="AU45" s="86">
        <v>-1423.2089999992399</v>
      </c>
      <c r="AV45" s="86">
        <v>-13147.951500000245</v>
      </c>
      <c r="AW45" s="86">
        <v>-108705.67650000025</v>
      </c>
      <c r="AX45" s="86">
        <v>-109285.29300000072</v>
      </c>
      <c r="AY45" s="86">
        <v>-26590.093500000425</v>
      </c>
      <c r="AZ45" s="86">
        <v>0</v>
      </c>
      <c r="BA45" s="86">
        <v>0</v>
      </c>
      <c r="BB45" s="86">
        <v>-2112.844499998726</v>
      </c>
      <c r="BC45" s="86">
        <v>-42188.530500000154</v>
      </c>
      <c r="BD45" s="86">
        <v>-3850.2690000006928</v>
      </c>
      <c r="BE45" s="86">
        <v>0</v>
      </c>
      <c r="BF45" s="86">
        <v>-747.74849999975413</v>
      </c>
      <c r="BG45" s="86">
        <v>0</v>
      </c>
      <c r="BH45" s="86">
        <v>-65426.92949999962</v>
      </c>
      <c r="BI45" s="86">
        <v>-68308.147500000327</v>
      </c>
      <c r="BJ45" s="86">
        <v>-149816.71514317152</v>
      </c>
      <c r="BK45" s="86">
        <v>-99439.981758102964</v>
      </c>
      <c r="BL45" s="86">
        <v>-71120.725834775149</v>
      </c>
      <c r="BM45" s="86">
        <v>-61722.138845438138</v>
      </c>
      <c r="BN45" s="86">
        <v>-49259.921355730665</v>
      </c>
      <c r="BO45" s="86">
        <v>-36170.287856984694</v>
      </c>
      <c r="BP45" s="86">
        <v>-23090.651787190698</v>
      </c>
      <c r="BQ45" s="86">
        <v>-15465.485827654971</v>
      </c>
      <c r="BR45" s="86">
        <v>-11020.166737718135</v>
      </c>
      <c r="BS45" s="86">
        <v>-7990.2382411988447</v>
      </c>
      <c r="BT45" s="86">
        <v>-4658.1489209851252</v>
      </c>
      <c r="BU45" s="86">
        <v>-2715.6075595077127</v>
      </c>
      <c r="BV45" s="86">
        <v>-1583.144837648794</v>
      </c>
      <c r="BW45" s="86">
        <v>-922.94174399413168</v>
      </c>
      <c r="BX45" s="86">
        <v>-538.05655840672546</v>
      </c>
      <c r="BY45" s="86">
        <v>-313.67620104923844</v>
      </c>
      <c r="BZ45" s="86">
        <v>-182.86694505829362</v>
      </c>
      <c r="CA45" s="86">
        <v>-106.60776776466518</v>
      </c>
      <c r="CB45" s="86">
        <v>-62.150194199010727</v>
      </c>
      <c r="CC45" s="86">
        <v>-36.232318900153039</v>
      </c>
      <c r="CD45" s="86">
        <v>-21.122716507315634</v>
      </c>
      <c r="CE45" s="86">
        <v>-12.314120822399854</v>
      </c>
      <c r="CF45" s="86">
        <v>-7.1788858970627185</v>
      </c>
      <c r="CG45" s="86">
        <v>-4.1851467484608289</v>
      </c>
      <c r="CH45" s="86">
        <v>-2.4398567631840704</v>
      </c>
      <c r="CI45" s="86">
        <v>-1.4223876440897583</v>
      </c>
      <c r="CJ45" s="86">
        <v>-0.82922351807355876</v>
      </c>
      <c r="CK45" s="86">
        <v>-0.48342070933431386</v>
      </c>
      <c r="CL45" s="86">
        <v>-0.28182459510862828</v>
      </c>
      <c r="CM45" s="86">
        <v>-0.16429809685796498</v>
      </c>
      <c r="CN45" s="86">
        <v>-9.5782500319182867E-2</v>
      </c>
      <c r="CO45" s="86">
        <v>-5.5839280597865582E-2</v>
      </c>
      <c r="CP45" s="86">
        <v>-3.255318235605955E-2</v>
      </c>
      <c r="CQ45" s="86">
        <v>-1.8977853655815124E-2</v>
      </c>
      <c r="CR45" s="86">
        <v>-1.106370873749256E-2</v>
      </c>
      <c r="CS45" s="86">
        <v>-6.4499208703637121E-3</v>
      </c>
      <c r="CT45" s="86">
        <v>-3.7601742893457412E-3</v>
      </c>
      <c r="CU45" s="86">
        <v>-2.1921068429946898E-3</v>
      </c>
      <c r="CV45" s="86">
        <v>-1.2779535725712776E-3</v>
      </c>
      <c r="CW45" s="86">
        <v>-4480990.574713463</v>
      </c>
    </row>
    <row r="46" spans="3:101">
      <c r="AJ46" s="88"/>
      <c r="CW46" s="4"/>
    </row>
    <row r="47" spans="3:101">
      <c r="AY47" s="86"/>
      <c r="AZ47" s="86"/>
      <c r="CW47" s="4"/>
    </row>
    <row r="48" spans="3:101">
      <c r="E48" s="86"/>
      <c r="AY48" s="86"/>
      <c r="AZ48" s="86">
        <v>26375494.680000015</v>
      </c>
      <c r="BA48" s="4" t="s">
        <v>178</v>
      </c>
      <c r="CU48"/>
      <c r="CV48"/>
    </row>
    <row r="49" spans="3:100">
      <c r="AY49" s="86"/>
      <c r="AZ49" s="86">
        <v>2014495.8941397048</v>
      </c>
      <c r="BA49" s="4" t="s">
        <v>179</v>
      </c>
      <c r="CU49"/>
      <c r="CV49"/>
    </row>
    <row r="50" spans="3:100">
      <c r="J50" s="86"/>
      <c r="AY50" s="86"/>
      <c r="AZ50" s="86">
        <v>24360998.785860311</v>
      </c>
      <c r="BA50" s="4" t="s">
        <v>180</v>
      </c>
      <c r="CU50"/>
      <c r="CV50"/>
    </row>
    <row r="51" spans="3:100">
      <c r="J51" s="86"/>
      <c r="AY51" s="86"/>
      <c r="AZ51" s="86">
        <v>24367566.855860297</v>
      </c>
      <c r="BA51" s="4" t="s">
        <v>181</v>
      </c>
      <c r="CU51"/>
      <c r="CV51"/>
    </row>
    <row r="52" spans="3:100">
      <c r="J52" s="86"/>
      <c r="AZ52" s="88">
        <v>-6568.0699999853969</v>
      </c>
      <c r="BA52" s="4" t="s">
        <v>182</v>
      </c>
      <c r="CU52"/>
      <c r="CV52"/>
    </row>
    <row r="53" spans="3:100">
      <c r="J53" s="86"/>
      <c r="CU53"/>
      <c r="CV53"/>
    </row>
    <row r="54" spans="3:100">
      <c r="J54" s="86"/>
    </row>
    <row r="55" spans="3:100">
      <c r="J55" s="86"/>
    </row>
    <row r="56" spans="3:100">
      <c r="C56" s="4" t="s">
        <v>184</v>
      </c>
    </row>
    <row r="57" spans="3:100">
      <c r="C57" s="4" t="s">
        <v>185</v>
      </c>
      <c r="AC57" s="88">
        <v>2779766.3499999996</v>
      </c>
      <c r="AD57" s="88">
        <v>2777229.2399999998</v>
      </c>
      <c r="AE57" s="88">
        <v>6028570.8899999997</v>
      </c>
      <c r="AF57" s="88">
        <v>6027910.1900000004</v>
      </c>
      <c r="AG57" s="88">
        <v>6026800.8700000001</v>
      </c>
      <c r="AH57" s="88">
        <v>8971037.8200000003</v>
      </c>
      <c r="AI57" s="88">
        <v>9666611.9200000018</v>
      </c>
      <c r="AJ57" s="88">
        <v>12032473.640000002</v>
      </c>
      <c r="AK57" s="88">
        <v>12855065.329999998</v>
      </c>
      <c r="AL57" s="88">
        <v>14216243.039999999</v>
      </c>
      <c r="AM57" s="88">
        <v>14822744.779999999</v>
      </c>
      <c r="AN57" s="88">
        <v>16286284.050000001</v>
      </c>
      <c r="AO57" s="88">
        <v>19159092.25</v>
      </c>
      <c r="AP57" s="88">
        <v>19197536.18</v>
      </c>
      <c r="AQ57" s="88">
        <v>19230381.109999999</v>
      </c>
      <c r="AR57" s="88">
        <v>20013822.640000004</v>
      </c>
      <c r="AS57" s="88">
        <v>20925456.040000003</v>
      </c>
      <c r="AT57" s="88">
        <v>21013394.350000001</v>
      </c>
      <c r="AU57" s="88">
        <v>21021084.68</v>
      </c>
      <c r="AV57" s="88">
        <v>21108456.560000002</v>
      </c>
      <c r="AW57" s="88">
        <v>21656565.360000003</v>
      </c>
      <c r="AX57" s="88">
        <v>22347834.720000006</v>
      </c>
      <c r="AY57" s="88">
        <v>22520951.250000007</v>
      </c>
      <c r="AZ57" s="88">
        <v>22520827.13000001</v>
      </c>
      <c r="BA57" s="88">
        <v>22431527.660000011</v>
      </c>
      <c r="BB57" s="88">
        <v>22445096.130000003</v>
      </c>
      <c r="BC57" s="88">
        <v>22696367.320000004</v>
      </c>
      <c r="BD57" s="88">
        <v>22718382.700000007</v>
      </c>
      <c r="BE57" s="88">
        <v>22718252.63000001</v>
      </c>
      <c r="BF57" s="88">
        <v>22723588.690000009</v>
      </c>
    </row>
    <row r="58" spans="3:100">
      <c r="C58" s="4" t="s">
        <v>186</v>
      </c>
      <c r="AC58" s="86">
        <v>-7392.12</v>
      </c>
      <c r="AD58" s="86">
        <v>-9929.23</v>
      </c>
      <c r="AE58" s="86">
        <v>-11269.979999999998</v>
      </c>
      <c r="AF58" s="86">
        <v>-11930.68</v>
      </c>
      <c r="AG58" s="86">
        <v>-13040</v>
      </c>
      <c r="AH58" s="86">
        <v>-14364.640000000001</v>
      </c>
      <c r="AI58" s="86">
        <v>-15450.79</v>
      </c>
      <c r="AJ58" s="86">
        <v>-16144.04</v>
      </c>
      <c r="AK58" s="86">
        <v>-13402.82</v>
      </c>
      <c r="AL58" s="86">
        <v>-16770.650000000001</v>
      </c>
      <c r="AM58" s="86">
        <v>-17524.75</v>
      </c>
      <c r="AN58" s="86">
        <v>-18181.05</v>
      </c>
      <c r="AO58" s="86">
        <v>-19307.48</v>
      </c>
      <c r="AP58" s="86">
        <v>-20699.32</v>
      </c>
      <c r="AQ58" s="86">
        <v>-20213.800000000003</v>
      </c>
      <c r="AR58" s="86">
        <v>-20881.400000000001</v>
      </c>
      <c r="AS58" s="86">
        <v>-20473.559999999998</v>
      </c>
      <c r="AT58" s="86">
        <v>-20473.559999999998</v>
      </c>
      <c r="AU58" s="86">
        <v>-21477.190000000002</v>
      </c>
      <c r="AV58" s="86">
        <v>-20674.260000000002</v>
      </c>
      <c r="AW58" s="86">
        <v>-21280.260000000002</v>
      </c>
      <c r="AX58" s="86">
        <v>-21595.960000000003</v>
      </c>
      <c r="AY58" s="86">
        <v>-22016.77</v>
      </c>
      <c r="AZ58" s="86">
        <v>-22125.860000000004</v>
      </c>
      <c r="BA58" s="86">
        <v>-4623829.4000000004</v>
      </c>
      <c r="BB58" s="86">
        <v>-4647947.67</v>
      </c>
      <c r="BC58" s="86">
        <v>-4648171.87</v>
      </c>
      <c r="BD58" s="86">
        <v>-4678830.3899999997</v>
      </c>
      <c r="BE58" s="86">
        <v>-4678942.169999999</v>
      </c>
      <c r="BF58" s="86">
        <v>-4678494.9799999995</v>
      </c>
    </row>
    <row r="59" spans="3:100">
      <c r="AC59" s="88">
        <v>2772374.2299999995</v>
      </c>
      <c r="AD59" s="88">
        <v>2767300.01</v>
      </c>
      <c r="AE59" s="88">
        <v>6017300.9099999992</v>
      </c>
      <c r="AF59" s="88">
        <v>6015979.5100000007</v>
      </c>
      <c r="AG59" s="88">
        <v>6013760.8700000001</v>
      </c>
      <c r="AH59" s="88">
        <v>8956673.1799999997</v>
      </c>
      <c r="AI59" s="88">
        <v>9651161.1300000027</v>
      </c>
      <c r="AJ59" s="88">
        <v>12016329.600000003</v>
      </c>
      <c r="AK59" s="88">
        <v>12841662.509999998</v>
      </c>
      <c r="AL59" s="88">
        <v>14199472.389999999</v>
      </c>
      <c r="AM59" s="88">
        <v>14805220.029999999</v>
      </c>
      <c r="AN59" s="88">
        <v>16268103</v>
      </c>
      <c r="AO59" s="88">
        <v>19139784.77</v>
      </c>
      <c r="AP59" s="88">
        <v>19176836.859999999</v>
      </c>
      <c r="AQ59" s="88">
        <v>19210167.309999999</v>
      </c>
      <c r="AR59" s="88">
        <v>19992941.240000006</v>
      </c>
      <c r="AS59" s="88">
        <v>20904982.480000004</v>
      </c>
      <c r="AT59" s="88">
        <v>20992920.790000003</v>
      </c>
      <c r="AU59" s="88">
        <v>20999607.489999998</v>
      </c>
      <c r="AV59" s="88">
        <v>21087782.300000001</v>
      </c>
      <c r="AW59" s="88">
        <v>21635285.100000001</v>
      </c>
      <c r="AX59" s="88">
        <v>22326238.760000005</v>
      </c>
      <c r="AY59" s="88">
        <v>22498934.480000008</v>
      </c>
      <c r="AZ59" s="88">
        <v>22498701.270000011</v>
      </c>
      <c r="BA59" s="88">
        <v>17807698.260000013</v>
      </c>
      <c r="BB59" s="88">
        <v>17797148.460000001</v>
      </c>
      <c r="BC59" s="88">
        <v>18048195.450000003</v>
      </c>
      <c r="BD59" s="88">
        <v>18039552.310000006</v>
      </c>
      <c r="BE59" s="88">
        <v>18039310.460000012</v>
      </c>
      <c r="BF59" s="88">
        <v>18045093.710000008</v>
      </c>
    </row>
    <row r="66" spans="10:10">
      <c r="J66" s="88"/>
    </row>
    <row r="70" spans="10:10" ht="12" customHeight="1"/>
  </sheetData>
  <pageMargins left="0.7" right="0.7" top="0.75" bottom="0.75" header="0.3" footer="0.3"/>
  <pageSetup scale="40" orientation="landscape" r:id="rId1"/>
  <headerFooter>
    <oddFooter>&amp;L&amp;Z&amp;F&amp;R&amp;A   &amp;P</oddFooter>
  </headerFooter>
  <colBreaks count="1" manualBreakCount="1">
    <brk id="19" min="7" max="5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K54"/>
  <sheetViews>
    <sheetView zoomScaleNormal="100" workbookViewId="0">
      <pane xSplit="3" ySplit="20" topLeftCell="CG21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2.75"/>
  <cols>
    <col min="1" max="1" width="18" customWidth="1"/>
    <col min="2" max="2" width="16.7109375" customWidth="1"/>
    <col min="3" max="3" width="48.7109375" customWidth="1"/>
    <col min="4" max="6" width="10.85546875" bestFit="1" customWidth="1"/>
    <col min="7" max="11" width="10.7109375" customWidth="1"/>
    <col min="12" max="23" width="11.140625" bestFit="1" customWidth="1"/>
    <col min="24" max="25" width="11" customWidth="1"/>
    <col min="26" max="27" width="10.7109375" customWidth="1"/>
    <col min="28" max="28" width="11" customWidth="1"/>
    <col min="29" max="29" width="11.42578125" bestFit="1" customWidth="1"/>
    <col min="30" max="30" width="10.85546875" bestFit="1" customWidth="1"/>
    <col min="31" max="31" width="11.140625" bestFit="1" customWidth="1"/>
    <col min="32" max="33" width="10.85546875" bestFit="1" customWidth="1"/>
    <col min="34" max="38" width="11.140625" bestFit="1" customWidth="1"/>
    <col min="39" max="51" width="12.5703125" bestFit="1" customWidth="1"/>
    <col min="52" max="52" width="12.7109375" bestFit="1" customWidth="1"/>
    <col min="53" max="63" width="12.5703125" bestFit="1" customWidth="1"/>
    <col min="64" max="64" width="10.5703125" bestFit="1" customWidth="1"/>
    <col min="65" max="65" width="10.42578125" bestFit="1" customWidth="1"/>
    <col min="66" max="70" width="12.5703125" bestFit="1" customWidth="1"/>
    <col min="71" max="100" width="10.28515625" bestFit="1" customWidth="1"/>
  </cols>
  <sheetData>
    <row r="1" spans="1:115" ht="15">
      <c r="A1" s="368" t="s">
        <v>297</v>
      </c>
    </row>
    <row r="2" spans="1:115" ht="15">
      <c r="A2" s="368" t="s">
        <v>288</v>
      </c>
    </row>
    <row r="8" spans="1:115">
      <c r="A8" s="339" t="s">
        <v>26</v>
      </c>
      <c r="B8" s="168"/>
      <c r="C8" s="168"/>
      <c r="D8" s="162" t="s">
        <v>3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4"/>
      <c r="BJ8" s="337" t="s">
        <v>143</v>
      </c>
      <c r="BK8" s="337"/>
      <c r="BL8" s="337"/>
      <c r="BM8" s="337"/>
      <c r="BN8" s="337"/>
      <c r="BO8" s="337"/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7"/>
      <c r="CD8" s="337"/>
      <c r="CE8" s="337"/>
      <c r="CF8" s="337"/>
      <c r="CG8" s="337"/>
      <c r="CH8" s="337"/>
      <c r="CI8" s="337"/>
      <c r="CJ8" s="337"/>
      <c r="CK8" s="337"/>
      <c r="CL8" s="337"/>
      <c r="CM8" s="337"/>
      <c r="CN8" s="337"/>
      <c r="CO8" s="337"/>
      <c r="CP8" s="337"/>
      <c r="CQ8" s="337"/>
      <c r="CR8" s="337"/>
      <c r="CS8" s="337"/>
      <c r="CT8" s="337"/>
      <c r="CU8" s="337"/>
      <c r="CV8" s="337"/>
    </row>
    <row r="9" spans="1:115">
      <c r="A9" s="152" t="s">
        <v>40</v>
      </c>
      <c r="B9" s="159" t="s">
        <v>0</v>
      </c>
      <c r="C9" s="158" t="s">
        <v>1</v>
      </c>
      <c r="D9" s="165">
        <v>42339</v>
      </c>
      <c r="E9" s="166">
        <v>42370</v>
      </c>
      <c r="F9" s="166">
        <v>42401</v>
      </c>
      <c r="G9" s="166">
        <v>42430</v>
      </c>
      <c r="H9" s="166">
        <v>42461</v>
      </c>
      <c r="I9" s="166">
        <v>42491</v>
      </c>
      <c r="J9" s="166">
        <v>42522</v>
      </c>
      <c r="K9" s="166">
        <v>42552</v>
      </c>
      <c r="L9" s="166">
        <v>42583</v>
      </c>
      <c r="M9" s="166">
        <v>42614</v>
      </c>
      <c r="N9" s="166">
        <v>42644</v>
      </c>
      <c r="O9" s="166">
        <v>42675</v>
      </c>
      <c r="P9" s="166">
        <v>42705</v>
      </c>
      <c r="Q9" s="166">
        <v>42736</v>
      </c>
      <c r="R9" s="166">
        <v>42767</v>
      </c>
      <c r="S9" s="166">
        <v>42795</v>
      </c>
      <c r="T9" s="166">
        <v>42826</v>
      </c>
      <c r="U9" s="166">
        <v>42856</v>
      </c>
      <c r="V9" s="166">
        <v>42887</v>
      </c>
      <c r="W9" s="166">
        <v>42917</v>
      </c>
      <c r="X9" s="166">
        <v>42948</v>
      </c>
      <c r="Y9" s="166">
        <v>42979</v>
      </c>
      <c r="Z9" s="166">
        <v>43009</v>
      </c>
      <c r="AA9" s="166">
        <v>43040</v>
      </c>
      <c r="AB9" s="166">
        <v>43070</v>
      </c>
      <c r="AC9" s="166">
        <v>43101</v>
      </c>
      <c r="AD9" s="166">
        <v>43132</v>
      </c>
      <c r="AE9" s="166">
        <v>43160</v>
      </c>
      <c r="AF9" s="166">
        <v>43191</v>
      </c>
      <c r="AG9" s="166">
        <v>43221</v>
      </c>
      <c r="AH9" s="167">
        <v>43252</v>
      </c>
      <c r="AI9" s="167">
        <v>43312</v>
      </c>
      <c r="AJ9" s="167">
        <v>43343</v>
      </c>
      <c r="AK9" s="167">
        <v>43373</v>
      </c>
      <c r="AL9" s="167">
        <v>43404</v>
      </c>
      <c r="AM9" s="167">
        <v>43434</v>
      </c>
      <c r="AN9" s="167">
        <v>43465</v>
      </c>
      <c r="AO9" s="167">
        <v>43496</v>
      </c>
      <c r="AP9" s="167">
        <v>43524</v>
      </c>
      <c r="AQ9" s="167">
        <v>43555</v>
      </c>
      <c r="AR9" s="167">
        <v>43585</v>
      </c>
      <c r="AS9" s="167">
        <v>43616</v>
      </c>
      <c r="AT9" s="167">
        <v>43646</v>
      </c>
      <c r="AU9" s="167">
        <v>43677</v>
      </c>
      <c r="AV9" s="146">
        <v>43708</v>
      </c>
      <c r="AW9" s="146">
        <v>43738</v>
      </c>
      <c r="AX9" s="146">
        <v>43769</v>
      </c>
      <c r="AY9" s="146">
        <v>43799</v>
      </c>
      <c r="AZ9" s="146">
        <v>43830</v>
      </c>
      <c r="BA9" s="146">
        <v>43861</v>
      </c>
      <c r="BB9" s="146">
        <v>43890</v>
      </c>
      <c r="BC9" s="146">
        <v>43921</v>
      </c>
      <c r="BD9" s="146">
        <v>43951</v>
      </c>
      <c r="BE9" s="146">
        <v>43982</v>
      </c>
      <c r="BF9" s="146">
        <v>44012</v>
      </c>
      <c r="BG9" s="146">
        <v>44043</v>
      </c>
      <c r="BH9" s="146">
        <v>44074</v>
      </c>
      <c r="BI9" s="146">
        <v>44104</v>
      </c>
      <c r="BJ9" s="146">
        <v>44135</v>
      </c>
      <c r="BK9" s="146">
        <v>44165</v>
      </c>
      <c r="BL9" s="146">
        <v>44196</v>
      </c>
      <c r="BM9" s="146">
        <v>44227</v>
      </c>
      <c r="BN9" s="146">
        <v>44255</v>
      </c>
      <c r="BO9" s="146">
        <v>44286</v>
      </c>
      <c r="BP9" s="146">
        <v>44316</v>
      </c>
      <c r="BQ9" s="146">
        <v>44347</v>
      </c>
      <c r="BR9" s="146">
        <v>44377</v>
      </c>
      <c r="BS9" s="146">
        <v>44408</v>
      </c>
      <c r="BT9" s="146">
        <v>44439</v>
      </c>
      <c r="BU9" s="146">
        <v>44469</v>
      </c>
      <c r="BV9" s="146">
        <v>44500</v>
      </c>
      <c r="BW9" s="146">
        <v>44530</v>
      </c>
      <c r="BX9" s="146">
        <v>44561</v>
      </c>
      <c r="BY9" s="146">
        <v>44592</v>
      </c>
      <c r="BZ9" s="146">
        <v>44620</v>
      </c>
      <c r="CA9" s="146">
        <v>44651</v>
      </c>
      <c r="CB9" s="146">
        <v>44681</v>
      </c>
      <c r="CC9" s="146">
        <v>44712</v>
      </c>
      <c r="CD9" s="146">
        <v>44742</v>
      </c>
      <c r="CE9" s="146">
        <v>44773</v>
      </c>
      <c r="CF9" s="146">
        <v>44804</v>
      </c>
      <c r="CG9" s="146">
        <v>44834</v>
      </c>
      <c r="CH9" s="146">
        <v>44865</v>
      </c>
      <c r="CI9" s="146">
        <v>44895</v>
      </c>
      <c r="CJ9" s="146">
        <v>44926</v>
      </c>
      <c r="CK9" s="146">
        <v>44957</v>
      </c>
      <c r="CL9" s="146">
        <v>44985</v>
      </c>
      <c r="CM9" s="146">
        <v>45016</v>
      </c>
      <c r="CN9" s="146">
        <v>45046</v>
      </c>
      <c r="CO9" s="146">
        <v>45077</v>
      </c>
      <c r="CP9" s="146">
        <v>45107</v>
      </c>
      <c r="CQ9" s="146">
        <v>45138</v>
      </c>
      <c r="CR9" s="146">
        <v>45169</v>
      </c>
      <c r="CS9" s="146">
        <v>45199</v>
      </c>
      <c r="CT9" s="146">
        <v>45230</v>
      </c>
      <c r="CU9" s="146">
        <v>45260</v>
      </c>
      <c r="CV9" s="146">
        <v>45291</v>
      </c>
    </row>
    <row r="10" spans="1:115">
      <c r="A10" s="153" t="s">
        <v>41</v>
      </c>
      <c r="B10" s="153" t="s">
        <v>16</v>
      </c>
      <c r="C10" s="153" t="s">
        <v>17</v>
      </c>
      <c r="D10" s="215"/>
      <c r="E10" s="216"/>
      <c r="F10" s="216"/>
      <c r="G10" s="216"/>
      <c r="H10" s="216"/>
      <c r="I10" s="216">
        <v>28368.35</v>
      </c>
      <c r="J10" s="216">
        <v>47280.61</v>
      </c>
      <c r="K10" s="216">
        <v>66192.850000000006</v>
      </c>
      <c r="L10" s="216">
        <v>85105.1</v>
      </c>
      <c r="M10" s="216">
        <v>104017.34</v>
      </c>
      <c r="N10" s="216">
        <v>122929.59</v>
      </c>
      <c r="O10" s="216">
        <v>141841.82999999999</v>
      </c>
      <c r="P10" s="216">
        <v>103949.86</v>
      </c>
      <c r="Q10" s="216">
        <v>122862.1</v>
      </c>
      <c r="R10" s="216">
        <v>141774.32999999999</v>
      </c>
      <c r="S10" s="216">
        <v>160686.57</v>
      </c>
      <c r="T10" s="216">
        <v>179598.82</v>
      </c>
      <c r="U10" s="216">
        <v>198511.05</v>
      </c>
      <c r="V10" s="216">
        <v>217423.3</v>
      </c>
      <c r="W10" s="216">
        <v>236335.54</v>
      </c>
      <c r="X10" s="216">
        <v>253788.4</v>
      </c>
      <c r="Y10" s="216">
        <v>272700.65000000002</v>
      </c>
      <c r="Z10" s="216">
        <v>272700.65000000002</v>
      </c>
      <c r="AA10" s="216">
        <v>272700.65000000002</v>
      </c>
      <c r="AB10" s="216">
        <v>310693.28999999998</v>
      </c>
      <c r="AC10" s="216">
        <v>310693.28999999998</v>
      </c>
      <c r="AD10" s="216">
        <v>310693.28999999998</v>
      </c>
      <c r="AE10" s="216">
        <v>369066.75</v>
      </c>
      <c r="AF10" s="216">
        <v>369066.75</v>
      </c>
      <c r="AG10" s="216">
        <v>369066.75</v>
      </c>
      <c r="AH10" s="217">
        <v>437363.92</v>
      </c>
      <c r="AI10" s="95">
        <v>520086.73</v>
      </c>
      <c r="AJ10" s="95">
        <v>538998.97</v>
      </c>
      <c r="AK10" s="95">
        <v>557911.21</v>
      </c>
      <c r="AL10" s="95">
        <v>576823.46</v>
      </c>
      <c r="AM10" s="95">
        <v>595735.71</v>
      </c>
      <c r="AN10" s="95">
        <v>614647.94999999995</v>
      </c>
      <c r="AO10" s="95">
        <v>633560.18999999994</v>
      </c>
      <c r="AP10" s="95">
        <v>652472.43000000005</v>
      </c>
      <c r="AQ10" s="95">
        <v>671384.67</v>
      </c>
      <c r="AR10" s="95">
        <v>690296.91</v>
      </c>
      <c r="AS10" s="95">
        <v>709209.15</v>
      </c>
      <c r="AT10" s="95">
        <v>728121.39</v>
      </c>
      <c r="AU10" s="95">
        <v>747033.63</v>
      </c>
      <c r="AV10" s="95">
        <v>765945.87</v>
      </c>
      <c r="AW10" s="95">
        <v>721047.61</v>
      </c>
      <c r="AX10" s="95">
        <v>739959.86</v>
      </c>
      <c r="AY10" s="95">
        <v>758872.11</v>
      </c>
      <c r="AZ10" s="95">
        <v>777784.36</v>
      </c>
      <c r="BA10" s="95">
        <v>796696.59</v>
      </c>
      <c r="BB10" s="95">
        <v>815608.83000000007</v>
      </c>
      <c r="BC10" s="95">
        <v>834521.08000000007</v>
      </c>
      <c r="BD10" s="95">
        <v>853433.34</v>
      </c>
      <c r="BE10" s="95">
        <v>872345.57000000007</v>
      </c>
      <c r="BF10" s="95">
        <v>891257.83000000007</v>
      </c>
      <c r="BG10" s="95">
        <v>910170.07000000007</v>
      </c>
      <c r="BH10" s="95">
        <v>929082.33000000007</v>
      </c>
      <c r="BI10" s="95">
        <v>947994.55</v>
      </c>
      <c r="BJ10" s="95">
        <v>966906.79383333342</v>
      </c>
      <c r="BK10" s="95">
        <v>985819.03766666679</v>
      </c>
      <c r="BL10" s="95">
        <v>1004731.2815000002</v>
      </c>
      <c r="BM10" s="95">
        <v>1023643.5253333335</v>
      </c>
      <c r="BN10" s="95">
        <v>1042555.7691666669</v>
      </c>
      <c r="BO10" s="95">
        <v>1061468.0130000003</v>
      </c>
      <c r="BP10" s="95">
        <v>1080380.2568333335</v>
      </c>
      <c r="BQ10" s="95">
        <v>1099292.5006666668</v>
      </c>
      <c r="BR10" s="95">
        <v>1118204.7445</v>
      </c>
      <c r="BS10" s="95">
        <v>1134734.6300000001</v>
      </c>
      <c r="BT10" s="95">
        <v>1134734.6300000001</v>
      </c>
      <c r="BU10" s="95">
        <v>1134734.6300000001</v>
      </c>
      <c r="BV10" s="95">
        <v>1134734.6300000001</v>
      </c>
      <c r="BW10" s="95">
        <v>1134734.6300000001</v>
      </c>
      <c r="BX10" s="95">
        <v>1134734.6300000001</v>
      </c>
      <c r="BY10" s="95">
        <v>1134734.6300000001</v>
      </c>
      <c r="BZ10" s="95">
        <v>1134734.6300000001</v>
      </c>
      <c r="CA10" s="95">
        <v>1134734.6300000001</v>
      </c>
      <c r="CB10" s="95">
        <v>1134734.6300000001</v>
      </c>
      <c r="CC10" s="95">
        <v>1134734.6300000001</v>
      </c>
      <c r="CD10" s="95">
        <v>1134734.6300000001</v>
      </c>
      <c r="CE10" s="95">
        <v>1134734.6300000001</v>
      </c>
      <c r="CF10" s="95">
        <v>1134734.6300000001</v>
      </c>
      <c r="CG10" s="95">
        <v>1134734.6300000001</v>
      </c>
      <c r="CH10" s="95">
        <v>1134734.6300000001</v>
      </c>
      <c r="CI10" s="95">
        <v>1134734.6300000001</v>
      </c>
      <c r="CJ10" s="95">
        <v>1134734.6300000001</v>
      </c>
      <c r="CK10" s="95">
        <v>1134734.6300000001</v>
      </c>
      <c r="CL10" s="95">
        <v>1134734.6300000001</v>
      </c>
      <c r="CM10" s="95">
        <v>1134734.6300000001</v>
      </c>
      <c r="CN10" s="95">
        <v>1134734.6300000001</v>
      </c>
      <c r="CO10" s="95">
        <v>1134734.6300000001</v>
      </c>
      <c r="CP10" s="95">
        <v>1134734.6300000001</v>
      </c>
      <c r="CQ10" s="95">
        <v>1134734.6300000001</v>
      </c>
      <c r="CR10" s="95">
        <v>1134734.6300000001</v>
      </c>
      <c r="CS10" s="95">
        <v>1134734.6300000001</v>
      </c>
      <c r="CT10" s="95">
        <v>1134734.6300000001</v>
      </c>
      <c r="CU10" s="95">
        <v>1134734.6300000001</v>
      </c>
      <c r="CV10" s="95">
        <v>1134734.6300000001</v>
      </c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</row>
    <row r="11" spans="1:115">
      <c r="A11" s="153" t="s">
        <v>42</v>
      </c>
      <c r="B11" s="153" t="s">
        <v>4</v>
      </c>
      <c r="C11" s="153" t="s">
        <v>27</v>
      </c>
      <c r="D11" s="215"/>
      <c r="E11" s="216"/>
      <c r="F11" s="216">
        <v>0.18</v>
      </c>
      <c r="G11" s="216">
        <v>0.26</v>
      </c>
      <c r="H11" s="216">
        <v>0.33</v>
      </c>
      <c r="I11" s="216">
        <v>0.44</v>
      </c>
      <c r="J11" s="216">
        <v>0.52</v>
      </c>
      <c r="K11" s="216">
        <v>0.18012690210000001</v>
      </c>
      <c r="L11" s="216">
        <v>0.20445019889999999</v>
      </c>
      <c r="M11" s="216">
        <v>0.22858270020000002</v>
      </c>
      <c r="N11" s="216">
        <v>0.25368533100000001</v>
      </c>
      <c r="O11" s="216">
        <v>0.27734033880000003</v>
      </c>
      <c r="P11" s="216">
        <v>0.30069855360000003</v>
      </c>
      <c r="Q11" s="216">
        <v>0.34401478530000007</v>
      </c>
      <c r="R11" s="216">
        <v>0.39832992330000005</v>
      </c>
      <c r="S11" s="216">
        <v>0.44532073500000002</v>
      </c>
      <c r="T11" s="216">
        <v>0.44565548519999998</v>
      </c>
      <c r="U11" s="216">
        <v>0.51061206555000005</v>
      </c>
      <c r="V11" s="216">
        <v>0.57556864590000001</v>
      </c>
      <c r="W11" s="216">
        <v>0.62363598840000001</v>
      </c>
      <c r="X11" s="216">
        <v>0.66985735920000011</v>
      </c>
      <c r="Y11" s="216">
        <v>0.71925845310000003</v>
      </c>
      <c r="Z11" s="216">
        <v>0.76794482099999994</v>
      </c>
      <c r="AA11" s="216">
        <v>0.81212478090000007</v>
      </c>
      <c r="AB11" s="216">
        <v>0.85725064230000003</v>
      </c>
      <c r="AC11" s="216">
        <v>0.90267652710000001</v>
      </c>
      <c r="AD11" s="216">
        <v>0.94708099980000005</v>
      </c>
      <c r="AE11" s="216">
        <v>0.98677070369999997</v>
      </c>
      <c r="AF11" s="216">
        <v>1.0278551328000001</v>
      </c>
      <c r="AG11" s="216">
        <v>1.0717712094</v>
      </c>
      <c r="AH11" s="217">
        <v>8.4668280190999994</v>
      </c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</row>
    <row r="12" spans="1:115">
      <c r="A12" s="154"/>
      <c r="B12" s="154"/>
      <c r="C12" s="155" t="s">
        <v>149</v>
      </c>
      <c r="D12" s="218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20">
        <v>9.8000000000000007</v>
      </c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</row>
    <row r="13" spans="1:115">
      <c r="A13" s="154"/>
      <c r="B13" s="154"/>
      <c r="C13" s="155" t="s">
        <v>150</v>
      </c>
      <c r="D13" s="218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20">
        <v>7.24</v>
      </c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</row>
    <row r="14" spans="1:115">
      <c r="A14" s="153" t="s">
        <v>43</v>
      </c>
      <c r="B14" s="153" t="s">
        <v>4</v>
      </c>
      <c r="C14" s="160" t="s">
        <v>5</v>
      </c>
      <c r="D14" s="215">
        <v>286.68</v>
      </c>
      <c r="E14" s="216">
        <v>334.22</v>
      </c>
      <c r="F14" s="216">
        <v>381.59</v>
      </c>
      <c r="G14" s="216">
        <v>543.65</v>
      </c>
      <c r="H14" s="216">
        <v>597.91651195120005</v>
      </c>
      <c r="I14" s="216">
        <v>657.27343957990001</v>
      </c>
      <c r="J14" s="216">
        <v>716.32069856709995</v>
      </c>
      <c r="K14" s="216">
        <v>775.30321737770009</v>
      </c>
      <c r="L14" s="216">
        <v>834.02299996520003</v>
      </c>
      <c r="M14" s="216">
        <v>893.1347707865001</v>
      </c>
      <c r="N14" s="216">
        <v>952.50372995070006</v>
      </c>
      <c r="O14" s="216">
        <v>1011.0068637895</v>
      </c>
      <c r="P14" s="216">
        <v>1069.4868352625999</v>
      </c>
      <c r="Q14" s="216">
        <v>1124.6680356617999</v>
      </c>
      <c r="R14" s="216">
        <v>1180.4727942038</v>
      </c>
      <c r="S14" s="216">
        <v>1235.7715032971</v>
      </c>
      <c r="T14" s="216">
        <v>1244.8145258541001</v>
      </c>
      <c r="U14" s="216">
        <v>1298.3863310571001</v>
      </c>
      <c r="V14" s="216">
        <v>1400.8064089586001</v>
      </c>
      <c r="W14" s="216">
        <v>1456.2995874545002</v>
      </c>
      <c r="X14" s="216">
        <v>1510.6218173546001</v>
      </c>
      <c r="Y14" s="216">
        <v>1567.3142875114002</v>
      </c>
      <c r="Z14" s="216">
        <v>1290.9576219759333</v>
      </c>
      <c r="AA14" s="216">
        <v>1349.3120438224669</v>
      </c>
      <c r="AB14" s="216">
        <v>1407.846112017</v>
      </c>
      <c r="AC14" s="216">
        <v>1464.2817397751335</v>
      </c>
      <c r="AD14" s="216">
        <v>1521.2195218488669</v>
      </c>
      <c r="AE14" s="216">
        <v>1577.8946780710003</v>
      </c>
      <c r="AF14" s="216">
        <v>1630.4713311823334</v>
      </c>
      <c r="AG14" s="216">
        <v>1687.1043255064669</v>
      </c>
      <c r="AH14" s="217">
        <v>1748.1074922145999</v>
      </c>
      <c r="AI14" s="95">
        <v>1790.4939521960002</v>
      </c>
      <c r="AJ14" s="95">
        <v>1910.3240740873002</v>
      </c>
      <c r="AK14" s="95">
        <v>2028.2313061745999</v>
      </c>
      <c r="AL14" s="95">
        <v>2152.4084071897</v>
      </c>
      <c r="AM14" s="95">
        <v>2281.4058941165003</v>
      </c>
      <c r="AN14" s="95">
        <v>2399.0267377638002</v>
      </c>
      <c r="AO14" s="95">
        <v>2567.4065626889001</v>
      </c>
      <c r="AP14" s="95">
        <v>2731.7814270208</v>
      </c>
      <c r="AQ14" s="95">
        <v>2919.5733792156007</v>
      </c>
      <c r="AR14" s="95">
        <v>3084.7265718716999</v>
      </c>
      <c r="AS14" s="95">
        <v>3248.1601166881005</v>
      </c>
      <c r="AT14" s="95">
        <v>3409.9157753237005</v>
      </c>
      <c r="AU14" s="95">
        <v>3571.8333580526</v>
      </c>
      <c r="AV14" s="95">
        <v>3731.7447038102</v>
      </c>
      <c r="AW14" s="95">
        <v>3935.3532813102006</v>
      </c>
      <c r="AX14" s="95">
        <v>4138.9618588102003</v>
      </c>
      <c r="AY14" s="95">
        <v>4342.5704363102004</v>
      </c>
      <c r="AZ14" s="95">
        <v>5470.3441397043998</v>
      </c>
      <c r="BA14" s="95">
        <v>5537.5202843212001</v>
      </c>
      <c r="BB14" s="95">
        <v>5809.8354959410999</v>
      </c>
      <c r="BC14" s="95">
        <v>6075.9181033532004</v>
      </c>
      <c r="BD14" s="95">
        <v>6339.3134677591015</v>
      </c>
      <c r="BE14" s="95">
        <v>6595.5279257157008</v>
      </c>
      <c r="BF14" s="95">
        <v>6860.4063263111993</v>
      </c>
      <c r="BG14" s="95">
        <v>7195.2320458111999</v>
      </c>
      <c r="BH14" s="95">
        <v>7530.0577653111995</v>
      </c>
      <c r="BI14" s="95">
        <v>7864.8834848112001</v>
      </c>
      <c r="BJ14" s="95">
        <v>8199.7092043112007</v>
      </c>
      <c r="BK14" s="95">
        <v>8534.5349238112012</v>
      </c>
      <c r="BL14" s="95">
        <v>8869.3606433112018</v>
      </c>
      <c r="BM14" s="95">
        <v>9204.1863628112023</v>
      </c>
      <c r="BN14" s="95">
        <v>9539.0120823112029</v>
      </c>
      <c r="BO14" s="95">
        <v>9873.8378018112035</v>
      </c>
      <c r="BP14" s="95">
        <v>10208.663521311204</v>
      </c>
      <c r="BQ14" s="95">
        <v>10543.489240811205</v>
      </c>
      <c r="BR14" s="95">
        <v>10878.314960311205</v>
      </c>
      <c r="BS14" s="95">
        <v>11213.140679811206</v>
      </c>
      <c r="BT14" s="95">
        <v>11547.966399311206</v>
      </c>
      <c r="BU14" s="95">
        <v>11882.792118811207</v>
      </c>
      <c r="BV14" s="95">
        <v>12217.617838311207</v>
      </c>
      <c r="BW14" s="95">
        <v>12552.443557811208</v>
      </c>
      <c r="BX14" s="95">
        <v>12887.269277311208</v>
      </c>
      <c r="BY14" s="95">
        <v>13222.094996811209</v>
      </c>
      <c r="BZ14" s="95">
        <v>13556.92071631121</v>
      </c>
      <c r="CA14" s="95">
        <v>13891.74643581121</v>
      </c>
      <c r="CB14" s="95">
        <v>14226.572155311211</v>
      </c>
      <c r="CC14" s="95">
        <v>14561.397874811211</v>
      </c>
      <c r="CD14" s="95">
        <v>14896.223594311212</v>
      </c>
      <c r="CE14" s="95">
        <v>15231.049313811212</v>
      </c>
      <c r="CF14" s="95">
        <v>15565.875033311213</v>
      </c>
      <c r="CG14" s="95">
        <v>15900.700752811214</v>
      </c>
      <c r="CH14" s="95">
        <v>16235.526472311214</v>
      </c>
      <c r="CI14" s="95">
        <v>16570.352191811213</v>
      </c>
      <c r="CJ14" s="95">
        <v>16905.177911311213</v>
      </c>
      <c r="CK14" s="95">
        <v>17240.003630811214</v>
      </c>
      <c r="CL14" s="95">
        <v>17574.829350311215</v>
      </c>
      <c r="CM14" s="95">
        <v>17909.655069811215</v>
      </c>
      <c r="CN14" s="95">
        <v>18244.480789311216</v>
      </c>
      <c r="CO14" s="95">
        <v>18579.306508811216</v>
      </c>
      <c r="CP14" s="95">
        <v>18914.132228311217</v>
      </c>
      <c r="CQ14" s="95">
        <v>19248.957947811217</v>
      </c>
      <c r="CR14" s="95">
        <v>19583.783667311218</v>
      </c>
      <c r="CS14" s="95">
        <v>19918.609386811218</v>
      </c>
      <c r="CT14" s="95">
        <v>20253.435106311219</v>
      </c>
      <c r="CU14" s="95">
        <v>20588.26082581122</v>
      </c>
      <c r="CV14" s="95">
        <v>20923.08654531122</v>
      </c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</row>
    <row r="15" spans="1:115">
      <c r="A15" s="154"/>
      <c r="B15" s="154"/>
      <c r="C15" s="155" t="s">
        <v>27</v>
      </c>
      <c r="D15" s="218"/>
      <c r="E15" s="219"/>
      <c r="F15" s="219">
        <v>42.81</v>
      </c>
      <c r="G15" s="219">
        <v>64.13</v>
      </c>
      <c r="H15" s="219">
        <v>81.5</v>
      </c>
      <c r="I15" s="219">
        <v>102.83</v>
      </c>
      <c r="J15" s="219">
        <v>127.7</v>
      </c>
      <c r="K15" s="219">
        <v>149.07145004980001</v>
      </c>
      <c r="L15" s="219">
        <v>170.16456866920001</v>
      </c>
      <c r="M15" s="219">
        <v>190.93636991079998</v>
      </c>
      <c r="N15" s="219">
        <v>212.04469604250002</v>
      </c>
      <c r="O15" s="219">
        <v>232.97538178910003</v>
      </c>
      <c r="P15" s="219">
        <v>253.93275772109999</v>
      </c>
      <c r="Q15" s="219">
        <v>295.0870292404</v>
      </c>
      <c r="R15" s="219">
        <v>336.2684207277</v>
      </c>
      <c r="S15" s="219">
        <v>377.16259805390001</v>
      </c>
      <c r="T15" s="219">
        <v>403.48637300709993</v>
      </c>
      <c r="U15" s="219">
        <v>442.8236601287</v>
      </c>
      <c r="V15" s="219">
        <v>499.06220809770002</v>
      </c>
      <c r="W15" s="219">
        <v>539.67209002770005</v>
      </c>
      <c r="X15" s="219">
        <v>579.50298226140001</v>
      </c>
      <c r="Y15" s="219">
        <v>620.20057712860012</v>
      </c>
      <c r="Z15" s="219">
        <v>660.07477831699998</v>
      </c>
      <c r="AA15" s="219">
        <v>696.7641566361001</v>
      </c>
      <c r="AB15" s="219">
        <v>736.00676654540007</v>
      </c>
      <c r="AC15" s="219">
        <v>775.12513759450007</v>
      </c>
      <c r="AD15" s="219">
        <v>814.15113605030001</v>
      </c>
      <c r="AE15" s="219">
        <v>853.04438869629996</v>
      </c>
      <c r="AF15" s="219">
        <v>891.64088739989995</v>
      </c>
      <c r="AG15" s="219">
        <v>929.76460320609999</v>
      </c>
      <c r="AH15" s="220">
        <v>1112.9605299960001</v>
      </c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</row>
    <row r="16" spans="1:115">
      <c r="A16" s="154"/>
      <c r="B16" s="154"/>
      <c r="C16" s="155" t="s">
        <v>149</v>
      </c>
      <c r="D16" s="218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20">
        <v>56.269999999999996</v>
      </c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</row>
    <row r="17" spans="1:115">
      <c r="A17" s="154"/>
      <c r="B17" s="154"/>
      <c r="C17" s="155" t="s">
        <v>150</v>
      </c>
      <c r="D17" s="218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20">
        <v>18.55</v>
      </c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</row>
    <row r="18" spans="1:115">
      <c r="A18" s="154"/>
      <c r="B18" s="154"/>
      <c r="C18" s="155" t="s">
        <v>152</v>
      </c>
      <c r="D18" s="218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20">
        <v>39.980000000000004</v>
      </c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</row>
    <row r="19" spans="1:115">
      <c r="A19" s="154"/>
      <c r="B19" s="154"/>
      <c r="C19" s="155" t="s">
        <v>153</v>
      </c>
      <c r="D19" s="218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>
        <v>2.2399999999999998</v>
      </c>
      <c r="AF19" s="219">
        <v>2.7</v>
      </c>
      <c r="AG19" s="219">
        <v>2.7</v>
      </c>
      <c r="AH19" s="220">
        <v>4.0199999999999996</v>
      </c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</row>
    <row r="20" spans="1:115">
      <c r="A20" s="154"/>
      <c r="B20" s="154"/>
      <c r="C20" s="155" t="s">
        <v>154</v>
      </c>
      <c r="D20" s="218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>
        <v>193.10000000000002</v>
      </c>
      <c r="AC20" s="219">
        <v>224.23999999999998</v>
      </c>
      <c r="AD20" s="219">
        <v>224.23999999999998</v>
      </c>
      <c r="AE20" s="219">
        <v>286.97999999999996</v>
      </c>
      <c r="AF20" s="219">
        <v>286.97999999999996</v>
      </c>
      <c r="AG20" s="219">
        <v>286.97999999999996</v>
      </c>
      <c r="AH20" s="220">
        <v>379.40999999999997</v>
      </c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</row>
    <row r="21" spans="1:115">
      <c r="A21" s="153" t="s">
        <v>44</v>
      </c>
      <c r="B21" s="153" t="s">
        <v>9</v>
      </c>
      <c r="C21" s="160" t="s">
        <v>13</v>
      </c>
      <c r="D21" s="215"/>
      <c r="E21" s="216"/>
      <c r="F21" s="216"/>
      <c r="G21" s="216"/>
      <c r="H21" s="216"/>
      <c r="I21" s="216">
        <v>3906.02</v>
      </c>
      <c r="J21" s="216">
        <v>6930.58</v>
      </c>
      <c r="K21" s="216">
        <v>8661.09</v>
      </c>
      <c r="L21" s="216">
        <v>10190.06</v>
      </c>
      <c r="M21" s="216">
        <v>12263.02</v>
      </c>
      <c r="N21" s="216">
        <v>13706.16</v>
      </c>
      <c r="O21" s="216">
        <v>12510.05</v>
      </c>
      <c r="P21" s="216">
        <v>13770.419999999998</v>
      </c>
      <c r="Q21" s="216">
        <v>15141.740000000002</v>
      </c>
      <c r="R21" s="216">
        <v>16700.489999999998</v>
      </c>
      <c r="S21" s="216">
        <v>18259.21</v>
      </c>
      <c r="T21" s="216">
        <v>19800.07</v>
      </c>
      <c r="U21" s="216">
        <v>20727.599999999999</v>
      </c>
      <c r="V21" s="216">
        <v>22303.32</v>
      </c>
      <c r="W21" s="216">
        <v>24025.07</v>
      </c>
      <c r="X21" s="216">
        <v>24019.08</v>
      </c>
      <c r="Y21" s="216">
        <v>25914.58</v>
      </c>
      <c r="Z21" s="216">
        <v>25914.58</v>
      </c>
      <c r="AA21" s="216">
        <v>25914.58</v>
      </c>
      <c r="AB21" s="216">
        <v>30590.768157249997</v>
      </c>
      <c r="AC21" s="216">
        <v>30590.768157249997</v>
      </c>
      <c r="AD21" s="216">
        <v>30590.768157249997</v>
      </c>
      <c r="AE21" s="216">
        <v>35266.956314499999</v>
      </c>
      <c r="AF21" s="216">
        <v>35266.956314499999</v>
      </c>
      <c r="AG21" s="216">
        <v>35266.956314499999</v>
      </c>
      <c r="AH21" s="217">
        <v>39943.144471750005</v>
      </c>
      <c r="AI21" s="95">
        <v>167103.94000000003</v>
      </c>
      <c r="AJ21" s="95">
        <v>293903.05000000005</v>
      </c>
      <c r="AK21" s="95">
        <v>333344.90999999997</v>
      </c>
      <c r="AL21" s="95">
        <v>376361.98</v>
      </c>
      <c r="AM21" s="95">
        <v>422002.00000000006</v>
      </c>
      <c r="AN21" s="95">
        <v>470847.93999999994</v>
      </c>
      <c r="AO21" s="95">
        <v>526598.8600000001</v>
      </c>
      <c r="AP21" s="95">
        <v>586963.57000000007</v>
      </c>
      <c r="AQ21" s="95">
        <v>647432.68999999983</v>
      </c>
      <c r="AR21" s="95">
        <v>709098.63</v>
      </c>
      <c r="AS21" s="95">
        <v>773194.64999999991</v>
      </c>
      <c r="AT21" s="95">
        <v>838702.54</v>
      </c>
      <c r="AU21" s="95">
        <v>904357.6</v>
      </c>
      <c r="AV21" s="95">
        <v>970149.19999999972</v>
      </c>
      <c r="AW21" s="95">
        <v>1037081.3299999998</v>
      </c>
      <c r="AX21" s="95">
        <v>1106055.28</v>
      </c>
      <c r="AY21" s="95">
        <v>1176302.4099999997</v>
      </c>
      <c r="AZ21" s="95">
        <v>1246798.9800000004</v>
      </c>
      <c r="BA21" s="95">
        <v>1323757.4599999995</v>
      </c>
      <c r="BB21" s="95">
        <v>1407231</v>
      </c>
      <c r="BC21" s="95">
        <v>1491153.4299999997</v>
      </c>
      <c r="BD21" s="95">
        <v>1575550.13</v>
      </c>
      <c r="BE21" s="95">
        <v>1660026.3499999996</v>
      </c>
      <c r="BF21" s="95">
        <v>1744508.9400000004</v>
      </c>
      <c r="BG21" s="95">
        <v>1779354.4300000004</v>
      </c>
      <c r="BH21" s="95">
        <v>1857701.08</v>
      </c>
      <c r="BI21" s="95">
        <v>1930115.4499999993</v>
      </c>
      <c r="BJ21" s="95">
        <v>2005371.9035920061</v>
      </c>
      <c r="BK21" s="95">
        <v>2082961.6768188945</v>
      </c>
      <c r="BL21" s="95">
        <v>2162148.0877807494</v>
      </c>
      <c r="BM21" s="95">
        <v>2242578.0555591937</v>
      </c>
      <c r="BN21" s="95">
        <v>2324046.9387345216</v>
      </c>
      <c r="BO21" s="95">
        <v>2406315.5435905354</v>
      </c>
      <c r="BP21" s="95">
        <v>2489138.8966871072</v>
      </c>
      <c r="BQ21" s="95">
        <v>2572323.1780719068</v>
      </c>
      <c r="BR21" s="95">
        <v>2655755.3945932211</v>
      </c>
      <c r="BS21" s="95">
        <v>2739365.5696278103</v>
      </c>
      <c r="BT21" s="95">
        <v>2823094.1476200009</v>
      </c>
      <c r="BU21" s="95">
        <v>2906891.7521659117</v>
      </c>
      <c r="BV21" s="95">
        <v>2990729.5978106516</v>
      </c>
      <c r="BW21" s="95">
        <v>3074590.9032103363</v>
      </c>
      <c r="BX21" s="95">
        <v>3158465.8851774633</v>
      </c>
      <c r="BY21" s="95">
        <v>3242348.8403095873</v>
      </c>
      <c r="BZ21" s="95">
        <v>3326236.4436372747</v>
      </c>
      <c r="CA21" s="95">
        <v>3410126.7567699123</v>
      </c>
      <c r="CB21" s="95">
        <v>3494018.6496645827</v>
      </c>
      <c r="CC21" s="95">
        <v>3577911.4635288897</v>
      </c>
      <c r="CD21" s="95">
        <v>3661804.8143000561</v>
      </c>
      <c r="CE21" s="95">
        <v>3745698.4780771718</v>
      </c>
      <c r="CF21" s="95">
        <v>3829592.3243304887</v>
      </c>
      <c r="CG21" s="95">
        <v>3913486.2769637788</v>
      </c>
      <c r="CH21" s="95">
        <v>3997380.2916144622</v>
      </c>
      <c r="CI21" s="95">
        <v>4081274.3424200448</v>
      </c>
      <c r="CJ21" s="95">
        <v>4165168.4143032101</v>
      </c>
      <c r="CK21" s="95">
        <v>4249062.4984741835</v>
      </c>
      <c r="CL21" s="95">
        <v>4332956.5898087034</v>
      </c>
      <c r="CM21" s="95">
        <v>4416850.6853194274</v>
      </c>
      <c r="CN21" s="95">
        <v>4500744.7832647944</v>
      </c>
      <c r="CO21" s="95">
        <v>4584638.88262951</v>
      </c>
      <c r="CP21" s="95">
        <v>4668532.9828216769</v>
      </c>
      <c r="CQ21" s="95">
        <v>4752427.0834962325</v>
      </c>
      <c r="CR21" s="95">
        <v>4836321.1844520094</v>
      </c>
      <c r="CS21" s="95">
        <v>4920215.2855717344</v>
      </c>
      <c r="CT21" s="95">
        <v>5004109.3867870364</v>
      </c>
      <c r="CU21" s="95">
        <v>5088003.4880580576</v>
      </c>
      <c r="CV21" s="95">
        <v>5171897.5893615643</v>
      </c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</row>
    <row r="22" spans="1:115">
      <c r="A22" s="154"/>
      <c r="B22" s="154"/>
      <c r="C22" s="161" t="s">
        <v>10</v>
      </c>
      <c r="D22" s="218"/>
      <c r="E22" s="219">
        <v>891.03</v>
      </c>
      <c r="F22" s="219">
        <v>2736.37</v>
      </c>
      <c r="G22" s="219">
        <v>4692.62</v>
      </c>
      <c r="H22" s="219">
        <v>6696.7</v>
      </c>
      <c r="I22" s="219">
        <v>5507.97</v>
      </c>
      <c r="J22" s="219">
        <v>9659.85</v>
      </c>
      <c r="K22" s="219">
        <v>11417.560000000001</v>
      </c>
      <c r="L22" s="219">
        <v>13418.869999999999</v>
      </c>
      <c r="M22" s="219">
        <v>14890.810000000001</v>
      </c>
      <c r="N22" s="219">
        <v>17018.899999999998</v>
      </c>
      <c r="O22" s="219">
        <v>22225.08</v>
      </c>
      <c r="P22" s="219">
        <v>25403.25</v>
      </c>
      <c r="Q22" s="219">
        <v>28596.250000000007</v>
      </c>
      <c r="R22" s="219">
        <v>31631.27</v>
      </c>
      <c r="S22" s="219">
        <v>34666.29</v>
      </c>
      <c r="T22" s="219">
        <v>37735.68</v>
      </c>
      <c r="U22" s="219">
        <v>39430.410000000003</v>
      </c>
      <c r="V22" s="219">
        <v>29226.350000000002</v>
      </c>
      <c r="W22" s="219">
        <v>31596.210000000006</v>
      </c>
      <c r="X22" s="219">
        <v>31309.850000000002</v>
      </c>
      <c r="Y22" s="219">
        <v>33946.43</v>
      </c>
      <c r="Z22" s="219">
        <v>33946.43</v>
      </c>
      <c r="AA22" s="219">
        <v>33946.43</v>
      </c>
      <c r="AB22" s="219">
        <v>40354.495278499999</v>
      </c>
      <c r="AC22" s="219">
        <v>40354.495278499999</v>
      </c>
      <c r="AD22" s="219">
        <v>40354.495278499999</v>
      </c>
      <c r="AE22" s="219">
        <v>46762.560556999997</v>
      </c>
      <c r="AF22" s="219">
        <v>46762.560556999997</v>
      </c>
      <c r="AG22" s="219">
        <v>46762.560556999997</v>
      </c>
      <c r="AH22" s="220">
        <v>53170.625835500003</v>
      </c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</row>
    <row r="23" spans="1:115">
      <c r="A23" s="154"/>
      <c r="B23" s="154"/>
      <c r="C23" s="155" t="s">
        <v>25</v>
      </c>
      <c r="D23" s="218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>
        <v>13172.549999999997</v>
      </c>
      <c r="W23" s="219">
        <v>14208.07</v>
      </c>
      <c r="X23" s="219">
        <v>14153.82</v>
      </c>
      <c r="Y23" s="219">
        <v>15298.95</v>
      </c>
      <c r="Z23" s="219">
        <v>15298.95</v>
      </c>
      <c r="AA23" s="219">
        <v>15298.95</v>
      </c>
      <c r="AB23" s="219">
        <v>18097.10523125</v>
      </c>
      <c r="AC23" s="219">
        <v>18097.10523125</v>
      </c>
      <c r="AD23" s="219">
        <v>18097.10523125</v>
      </c>
      <c r="AE23" s="219">
        <v>20895.260462499999</v>
      </c>
      <c r="AF23" s="219">
        <v>20895.260462499999</v>
      </c>
      <c r="AG23" s="219">
        <v>20895.260462499999</v>
      </c>
      <c r="AH23" s="220">
        <v>23693.415693749997</v>
      </c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</row>
    <row r="24" spans="1:115">
      <c r="A24" s="154"/>
      <c r="B24" s="154"/>
      <c r="C24" s="155" t="s">
        <v>19</v>
      </c>
      <c r="D24" s="218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>
        <v>3587.74</v>
      </c>
      <c r="Y24" s="219">
        <v>4160.9799999999996</v>
      </c>
      <c r="Z24" s="219">
        <v>4160.9799999999996</v>
      </c>
      <c r="AA24" s="219">
        <v>4160.9799999999996</v>
      </c>
      <c r="AB24" s="219">
        <v>7112.20652875</v>
      </c>
      <c r="AC24" s="219">
        <v>7112.20652875</v>
      </c>
      <c r="AD24" s="219">
        <v>7112.20652875</v>
      </c>
      <c r="AE24" s="219">
        <v>10595.10490375</v>
      </c>
      <c r="AF24" s="219">
        <v>10595.10490375</v>
      </c>
      <c r="AG24" s="219">
        <v>10595.10490375</v>
      </c>
      <c r="AH24" s="220">
        <v>15514.40327875</v>
      </c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</row>
    <row r="25" spans="1:115">
      <c r="A25" s="154"/>
      <c r="B25" s="154"/>
      <c r="C25" s="155" t="s">
        <v>20</v>
      </c>
      <c r="D25" s="218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>
        <v>1876.43</v>
      </c>
      <c r="Y25" s="219">
        <v>2184.61</v>
      </c>
      <c r="Z25" s="219">
        <v>2184.61</v>
      </c>
      <c r="AA25" s="219">
        <v>2184.61</v>
      </c>
      <c r="AB25" s="219">
        <v>3724.5435898750002</v>
      </c>
      <c r="AC25" s="219">
        <v>3724.5435898750002</v>
      </c>
      <c r="AD25" s="219">
        <v>3724.5435898750002</v>
      </c>
      <c r="AE25" s="219">
        <v>5898.8728317500008</v>
      </c>
      <c r="AF25" s="219">
        <v>5898.8728317500008</v>
      </c>
      <c r="AG25" s="219">
        <v>5898.8728317500008</v>
      </c>
      <c r="AH25" s="220">
        <v>10133.108749749999</v>
      </c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</row>
    <row r="26" spans="1:115">
      <c r="A26" s="154"/>
      <c r="B26" s="154"/>
      <c r="C26" s="155" t="s">
        <v>21</v>
      </c>
      <c r="D26" s="218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>
        <v>1144.94</v>
      </c>
      <c r="V26" s="219">
        <v>2042.37</v>
      </c>
      <c r="W26" s="219">
        <v>2448.19</v>
      </c>
      <c r="X26" s="219">
        <v>2499.35</v>
      </c>
      <c r="Y26" s="219">
        <v>2898.69</v>
      </c>
      <c r="Z26" s="219">
        <v>2898.69</v>
      </c>
      <c r="AA26" s="219">
        <v>2898.69</v>
      </c>
      <c r="AB26" s="219">
        <v>4964.6869928750002</v>
      </c>
      <c r="AC26" s="219">
        <v>4964.6869928750002</v>
      </c>
      <c r="AD26" s="219">
        <v>4964.6869928750002</v>
      </c>
      <c r="AE26" s="219">
        <v>7054.6066468749996</v>
      </c>
      <c r="AF26" s="219">
        <v>7054.6066468749996</v>
      </c>
      <c r="AG26" s="219">
        <v>7054.6066468749996</v>
      </c>
      <c r="AH26" s="220">
        <v>9144.5263008749989</v>
      </c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</row>
    <row r="27" spans="1:115">
      <c r="A27" s="154"/>
      <c r="B27" s="154"/>
      <c r="C27" s="155" t="s">
        <v>22</v>
      </c>
      <c r="D27" s="218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>
        <v>475.77</v>
      </c>
      <c r="Y27" s="219">
        <v>757.93</v>
      </c>
      <c r="Z27" s="219">
        <v>757.93</v>
      </c>
      <c r="AA27" s="219">
        <v>757.93</v>
      </c>
      <c r="AB27" s="219">
        <v>1534.8618477499999</v>
      </c>
      <c r="AC27" s="219">
        <v>1534.8618477499999</v>
      </c>
      <c r="AD27" s="219">
        <v>1534.8618477499999</v>
      </c>
      <c r="AE27" s="219">
        <v>2559.836311</v>
      </c>
      <c r="AF27" s="219">
        <v>2559.836311</v>
      </c>
      <c r="AG27" s="219">
        <v>2559.836311</v>
      </c>
      <c r="AH27" s="220">
        <v>3589.8703237499999</v>
      </c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</row>
    <row r="28" spans="1:115">
      <c r="A28" s="154"/>
      <c r="B28" s="154"/>
      <c r="C28" s="155" t="s">
        <v>23</v>
      </c>
      <c r="D28" s="218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>
        <v>1341.54</v>
      </c>
      <c r="V28" s="219">
        <v>1602.6</v>
      </c>
      <c r="W28" s="219">
        <v>1889.77</v>
      </c>
      <c r="X28" s="219">
        <v>1916.54</v>
      </c>
      <c r="Y28" s="219">
        <v>2222.7600000000002</v>
      </c>
      <c r="Z28" s="219">
        <v>2222.7600000000002</v>
      </c>
      <c r="AA28" s="219">
        <v>2222.7600000000002</v>
      </c>
      <c r="AB28" s="219">
        <v>3897.0880103750001</v>
      </c>
      <c r="AC28" s="219">
        <v>3897.0880103750001</v>
      </c>
      <c r="AD28" s="219">
        <v>3897.0880103750001</v>
      </c>
      <c r="AE28" s="219">
        <v>5679.8502781249999</v>
      </c>
      <c r="AF28" s="219">
        <v>5679.8502781249999</v>
      </c>
      <c r="AG28" s="219">
        <v>5679.8502781249999</v>
      </c>
      <c r="AH28" s="220">
        <v>7462.6125458749993</v>
      </c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</row>
    <row r="29" spans="1:115">
      <c r="A29" s="154"/>
      <c r="B29" s="154"/>
      <c r="C29" s="155" t="s">
        <v>24</v>
      </c>
      <c r="D29" s="218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>
        <v>1117.6600000000001</v>
      </c>
      <c r="Y29" s="219">
        <v>1355.74</v>
      </c>
      <c r="Z29" s="219">
        <v>1355.74</v>
      </c>
      <c r="AA29" s="219">
        <v>1355.74</v>
      </c>
      <c r="AB29" s="219">
        <v>2645.2429923749996</v>
      </c>
      <c r="AC29" s="219">
        <v>2645.2429923749996</v>
      </c>
      <c r="AD29" s="219">
        <v>2645.2429923749996</v>
      </c>
      <c r="AE29" s="219">
        <v>4269.6288243749996</v>
      </c>
      <c r="AF29" s="219">
        <v>4269.6288243749996</v>
      </c>
      <c r="AG29" s="219">
        <v>4269.6288243749996</v>
      </c>
      <c r="AH29" s="220">
        <v>5894.4867933749993</v>
      </c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</row>
    <row r="30" spans="1:115">
      <c r="A30" s="154"/>
      <c r="B30" s="154"/>
      <c r="C30" s="155" t="s">
        <v>38</v>
      </c>
      <c r="D30" s="218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>
        <v>811.86</v>
      </c>
      <c r="AC30" s="219">
        <v>811.86</v>
      </c>
      <c r="AD30" s="219">
        <v>811.86</v>
      </c>
      <c r="AE30" s="219">
        <v>2736.28</v>
      </c>
      <c r="AF30" s="219">
        <v>2736.28</v>
      </c>
      <c r="AG30" s="219">
        <v>2736.28</v>
      </c>
      <c r="AH30" s="220">
        <v>5188.7700000000004</v>
      </c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</row>
    <row r="31" spans="1:115">
      <c r="A31" s="154"/>
      <c r="B31" s="154"/>
      <c r="C31" s="155" t="s">
        <v>39</v>
      </c>
      <c r="D31" s="218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20">
        <v>2239.87</v>
      </c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</row>
    <row r="32" spans="1:115">
      <c r="A32" s="154"/>
      <c r="B32" s="154"/>
      <c r="C32" s="155" t="s">
        <v>34</v>
      </c>
      <c r="D32" s="218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>
        <v>295.05</v>
      </c>
      <c r="AF32" s="219">
        <v>295.05</v>
      </c>
      <c r="AG32" s="219">
        <v>295.05</v>
      </c>
      <c r="AH32" s="220">
        <v>839.25</v>
      </c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</row>
    <row r="33" spans="1:115">
      <c r="A33" s="154"/>
      <c r="B33" s="154"/>
      <c r="C33" s="155" t="s">
        <v>35</v>
      </c>
      <c r="D33" s="218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>
        <v>2831.3900000000003</v>
      </c>
      <c r="AF33" s="219">
        <v>2831.3900000000003</v>
      </c>
      <c r="AG33" s="219">
        <v>2831.3900000000003</v>
      </c>
      <c r="AH33" s="220">
        <v>8307.67</v>
      </c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</row>
    <row r="34" spans="1:115">
      <c r="A34" s="154"/>
      <c r="B34" s="154"/>
      <c r="C34" s="155" t="s">
        <v>31</v>
      </c>
      <c r="D34" s="218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>
        <v>418.24</v>
      </c>
      <c r="AC34" s="219">
        <v>418.24</v>
      </c>
      <c r="AD34" s="219">
        <v>418.24</v>
      </c>
      <c r="AE34" s="219">
        <v>1444.98</v>
      </c>
      <c r="AF34" s="219">
        <v>1444.98</v>
      </c>
      <c r="AG34" s="219">
        <v>1444.98</v>
      </c>
      <c r="AH34" s="220">
        <v>2915.2</v>
      </c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</row>
    <row r="35" spans="1:115">
      <c r="A35" s="154"/>
      <c r="B35" s="154"/>
      <c r="C35" s="155" t="s">
        <v>33</v>
      </c>
      <c r="D35" s="218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>
        <v>755.81000000000006</v>
      </c>
      <c r="AF35" s="219">
        <v>755.81000000000006</v>
      </c>
      <c r="AG35" s="219">
        <v>755.81000000000006</v>
      </c>
      <c r="AH35" s="220">
        <v>2829.48</v>
      </c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</row>
    <row r="36" spans="1:115">
      <c r="A36" s="154"/>
      <c r="B36" s="154"/>
      <c r="C36" s="155" t="s">
        <v>32</v>
      </c>
      <c r="D36" s="218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>
        <v>1694.21</v>
      </c>
      <c r="AF36" s="219">
        <v>1694.21</v>
      </c>
      <c r="AG36" s="219">
        <v>1694.21</v>
      </c>
      <c r="AH36" s="220">
        <v>6101.8499999999995</v>
      </c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</row>
    <row r="37" spans="1:115">
      <c r="A37" s="154"/>
      <c r="B37" s="154"/>
      <c r="C37" s="155" t="s">
        <v>36</v>
      </c>
      <c r="D37" s="218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20">
        <v>700.51</v>
      </c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</row>
    <row r="38" spans="1:115">
      <c r="A38" s="154"/>
      <c r="B38" s="154"/>
      <c r="C38" s="155" t="s">
        <v>30</v>
      </c>
      <c r="D38" s="218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20">
        <v>391.81</v>
      </c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</row>
    <row r="39" spans="1:115">
      <c r="A39" s="154"/>
      <c r="B39" s="154"/>
      <c r="C39" s="155" t="s">
        <v>37</v>
      </c>
      <c r="D39" s="218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20">
        <v>1093.6300000000001</v>
      </c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</row>
    <row r="40" spans="1:115">
      <c r="A40" s="154"/>
      <c r="B40" s="154"/>
      <c r="C40" s="155" t="s">
        <v>145</v>
      </c>
      <c r="D40" s="218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20">
        <v>1999.48</v>
      </c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</row>
    <row r="41" spans="1:115">
      <c r="A41" s="154"/>
      <c r="B41" s="154"/>
      <c r="C41" s="155" t="s">
        <v>146</v>
      </c>
      <c r="D41" s="218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20">
        <v>769.14</v>
      </c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</row>
    <row r="42" spans="1:115">
      <c r="A42" s="154"/>
      <c r="B42" s="154"/>
      <c r="C42" s="155" t="s">
        <v>147</v>
      </c>
      <c r="D42" s="218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20">
        <v>5104.5200000000004</v>
      </c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</row>
    <row r="43" spans="1:115">
      <c r="A43" s="155"/>
      <c r="B43" s="213"/>
      <c r="C43" s="214" t="s">
        <v>188</v>
      </c>
      <c r="D43" s="218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>
        <v>-60.639999999999993</v>
      </c>
      <c r="AD43" s="219">
        <v>-153.78</v>
      </c>
      <c r="AE43" s="219">
        <v>-283.14</v>
      </c>
      <c r="AF43" s="219">
        <v>-454.40999999999997</v>
      </c>
      <c r="AG43" s="219">
        <v>-667.59999999999991</v>
      </c>
      <c r="AH43" s="219">
        <v>-925.61999999999989</v>
      </c>
      <c r="AI43" s="219">
        <v>-1234.33</v>
      </c>
      <c r="AJ43" s="219">
        <v>-1647.0099999999998</v>
      </c>
      <c r="AK43" s="219">
        <v>-1892.6899999999998</v>
      </c>
      <c r="AL43" s="219">
        <v>-2402.46</v>
      </c>
      <c r="AM43" s="219">
        <v>-2967.67</v>
      </c>
      <c r="AN43" s="219">
        <v>-3580.73</v>
      </c>
      <c r="AO43" s="219">
        <v>-4248.3600000000006</v>
      </c>
      <c r="AP43" s="219">
        <v>-4977.6200000000008</v>
      </c>
      <c r="AQ43" s="219">
        <v>-5764.8900000000012</v>
      </c>
      <c r="AR43" s="219">
        <v>-6612.0600000000013</v>
      </c>
      <c r="AS43" s="219">
        <v>-7516.670000000001</v>
      </c>
      <c r="AT43" s="219">
        <v>-8480.8000000000011</v>
      </c>
      <c r="AU43" s="219">
        <v>-9509.02</v>
      </c>
      <c r="AV43" s="219">
        <v>-10595.95</v>
      </c>
      <c r="AW43" s="219">
        <v>-11742.61</v>
      </c>
      <c r="AX43" s="219">
        <v>-12950.07</v>
      </c>
      <c r="AY43" s="219">
        <v>-14221.47</v>
      </c>
      <c r="AZ43" s="219">
        <v>-15557.789999999999</v>
      </c>
      <c r="BA43" s="219">
        <v>-23499.3</v>
      </c>
      <c r="BB43" s="219">
        <v>-38170</v>
      </c>
      <c r="BC43" s="219">
        <v>-59576.07</v>
      </c>
      <c r="BD43" s="219">
        <v>-87934.54</v>
      </c>
      <c r="BE43" s="219">
        <v>-123165.48999999999</v>
      </c>
      <c r="BF43" s="219">
        <v>-165295.26999999999</v>
      </c>
      <c r="BG43" s="219"/>
      <c r="BH43" s="219"/>
      <c r="BI43" s="219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</row>
    <row r="44" spans="1:115">
      <c r="A44" s="156" t="s">
        <v>14</v>
      </c>
      <c r="B44" s="157"/>
      <c r="C44" s="157"/>
      <c r="D44" s="221">
        <v>286.68</v>
      </c>
      <c r="E44" s="222">
        <v>1225.25</v>
      </c>
      <c r="F44" s="222">
        <v>3160.95</v>
      </c>
      <c r="G44" s="222">
        <v>5300.66</v>
      </c>
      <c r="H44" s="222">
        <v>7376.4465119511997</v>
      </c>
      <c r="I44" s="222">
        <v>38542.883439579899</v>
      </c>
      <c r="J44" s="222">
        <v>64715.580698567093</v>
      </c>
      <c r="K44" s="222">
        <v>87196.054794329597</v>
      </c>
      <c r="L44" s="222">
        <v>109718.4220188333</v>
      </c>
      <c r="M44" s="222">
        <v>132255.46972339752</v>
      </c>
      <c r="N44" s="222">
        <v>154819.45211132418</v>
      </c>
      <c r="O44" s="222">
        <v>177821.21958591737</v>
      </c>
      <c r="P44" s="222">
        <v>144447.25029153729</v>
      </c>
      <c r="Q44" s="222">
        <v>168020.18907968749</v>
      </c>
      <c r="R44" s="222">
        <v>191623.22954485475</v>
      </c>
      <c r="S44" s="222">
        <v>215225.44942208598</v>
      </c>
      <c r="T44" s="222">
        <v>238783.31655434641</v>
      </c>
      <c r="U44" s="222">
        <v>262897.26060325134</v>
      </c>
      <c r="V44" s="222">
        <v>287670.93418570212</v>
      </c>
      <c r="W44" s="222">
        <v>312499.44531347067</v>
      </c>
      <c r="X44" s="222">
        <v>336835.43465697509</v>
      </c>
      <c r="Y44" s="222">
        <v>363629.55412309314</v>
      </c>
      <c r="Z44" s="222">
        <v>363393.12034511392</v>
      </c>
      <c r="AA44" s="222">
        <v>363488.20832523948</v>
      </c>
      <c r="AB44" s="222">
        <v>427182.1987582047</v>
      </c>
      <c r="AC44" s="222">
        <v>427248.29818289675</v>
      </c>
      <c r="AD44" s="222">
        <v>427251.16636789893</v>
      </c>
      <c r="AE44" s="222">
        <v>520245.15296734602</v>
      </c>
      <c r="AF44" s="222">
        <v>520165.55720359011</v>
      </c>
      <c r="AG44" s="222">
        <v>520047.16782979702</v>
      </c>
      <c r="AH44" s="222">
        <v>646850.47884360468</v>
      </c>
      <c r="AI44" s="222">
        <v>687746.83395219606</v>
      </c>
      <c r="AJ44" s="222">
        <v>833165.33407408732</v>
      </c>
      <c r="AK44" s="222">
        <v>891391.6613061747</v>
      </c>
      <c r="AL44" s="222">
        <v>952935.38840718963</v>
      </c>
      <c r="AM44" s="222">
        <v>1017051.4458941164</v>
      </c>
      <c r="AN44" s="222">
        <v>1084314.1867377637</v>
      </c>
      <c r="AO44" s="222">
        <v>1158478.0965626889</v>
      </c>
      <c r="AP44" s="222">
        <v>1237190.1614270208</v>
      </c>
      <c r="AQ44" s="222">
        <v>1315972.0433792155</v>
      </c>
      <c r="AR44" s="222">
        <v>1395868.2065718716</v>
      </c>
      <c r="AS44" s="222">
        <v>1478135.2901166882</v>
      </c>
      <c r="AT44" s="222">
        <v>1561753.0457753239</v>
      </c>
      <c r="AU44" s="222">
        <v>1645454.0433580526</v>
      </c>
      <c r="AV44" s="222">
        <v>1729230.8647038101</v>
      </c>
      <c r="AW44" s="222">
        <v>1750321.6832813099</v>
      </c>
      <c r="AX44" s="222">
        <v>1837204.03185881</v>
      </c>
      <c r="AY44" s="222">
        <v>1925295.6204363101</v>
      </c>
      <c r="AZ44" s="222">
        <v>2014495.8941397048</v>
      </c>
      <c r="BA44" s="222">
        <v>2102492.2702843207</v>
      </c>
      <c r="BB44" s="222">
        <v>2190479.6654959414</v>
      </c>
      <c r="BC44" s="222">
        <v>2272174.3581033531</v>
      </c>
      <c r="BD44" s="222">
        <v>2347388.2434677589</v>
      </c>
      <c r="BE44" s="222">
        <v>2415801.9579257155</v>
      </c>
      <c r="BF44" s="222">
        <v>2477331.9063263116</v>
      </c>
      <c r="BG44" s="222">
        <v>2696719.7320458116</v>
      </c>
      <c r="BH44" s="222">
        <v>2794313.4677653112</v>
      </c>
      <c r="BI44" s="222">
        <v>2885974.8834848106</v>
      </c>
      <c r="BJ44" s="222">
        <v>2980478.4066296509</v>
      </c>
      <c r="BK44" s="222">
        <v>3077315.2494093725</v>
      </c>
      <c r="BL44" s="222">
        <v>3175748.7299240609</v>
      </c>
      <c r="BM44" s="222">
        <v>3275425.7672553384</v>
      </c>
      <c r="BN44" s="222">
        <v>3376141.7199834995</v>
      </c>
      <c r="BO44" s="222">
        <v>3477657.394392347</v>
      </c>
      <c r="BP44" s="222">
        <v>3579727.8170417519</v>
      </c>
      <c r="BQ44" s="222">
        <v>3682159.1679793848</v>
      </c>
      <c r="BR44" s="222">
        <v>3784838.4540535323</v>
      </c>
      <c r="BS44" s="222">
        <v>3885313.3403076213</v>
      </c>
      <c r="BT44" s="222">
        <v>3969376.7440193123</v>
      </c>
      <c r="BU44" s="222">
        <v>4053509.1742847231</v>
      </c>
      <c r="BV44" s="222">
        <v>4137681.845648963</v>
      </c>
      <c r="BW44" s="222">
        <v>4221877.9767681472</v>
      </c>
      <c r="BX44" s="222">
        <v>4306087.7844547741</v>
      </c>
      <c r="BY44" s="222">
        <v>4390305.565306399</v>
      </c>
      <c r="BZ44" s="222">
        <v>4474527.9943535859</v>
      </c>
      <c r="CA44" s="222">
        <v>4558753.1332057239</v>
      </c>
      <c r="CB44" s="222">
        <v>4642979.8518198943</v>
      </c>
      <c r="CC44" s="222">
        <v>4727207.4914037008</v>
      </c>
      <c r="CD44" s="222">
        <v>4811435.6678943671</v>
      </c>
      <c r="CE44" s="222">
        <v>4895664.1573909828</v>
      </c>
      <c r="CF44" s="222">
        <v>4979892.8293638006</v>
      </c>
      <c r="CG44" s="222">
        <v>5064121.6077165902</v>
      </c>
      <c r="CH44" s="222">
        <v>5148350.448086774</v>
      </c>
      <c r="CI44" s="222">
        <v>5232579.3246118557</v>
      </c>
      <c r="CJ44" s="222">
        <v>5316808.2222145218</v>
      </c>
      <c r="CK44" s="222">
        <v>5401037.1321049947</v>
      </c>
      <c r="CL44" s="222">
        <v>5485266.0491590146</v>
      </c>
      <c r="CM44" s="222">
        <v>5569494.9703892386</v>
      </c>
      <c r="CN44" s="222">
        <v>5653723.8940541055</v>
      </c>
      <c r="CO44" s="222">
        <v>5737952.8191383211</v>
      </c>
      <c r="CP44" s="222">
        <v>5822181.7450499879</v>
      </c>
      <c r="CQ44" s="222">
        <v>5906410.6714440435</v>
      </c>
      <c r="CR44" s="222">
        <v>5990639.5981193203</v>
      </c>
      <c r="CS44" s="222">
        <v>6074868.5249585453</v>
      </c>
      <c r="CT44" s="222">
        <v>6159097.4518933482</v>
      </c>
      <c r="CU44" s="222">
        <v>6243326.3788838685</v>
      </c>
      <c r="CV44" s="222">
        <v>6327555.3059068751</v>
      </c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</row>
    <row r="45" spans="1:115">
      <c r="Y45" s="150"/>
      <c r="Z45" s="150"/>
      <c r="AA45" s="150"/>
      <c r="AB45" s="150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>
        <v>0</v>
      </c>
      <c r="BH45" s="95">
        <v>0</v>
      </c>
      <c r="BI45" s="95">
        <v>0</v>
      </c>
      <c r="BJ45" s="95">
        <v>0</v>
      </c>
      <c r="BK45" s="95">
        <v>0</v>
      </c>
      <c r="BL45" s="95">
        <v>0</v>
      </c>
      <c r="BM45" s="95">
        <v>0</v>
      </c>
      <c r="BN45" s="95">
        <v>0</v>
      </c>
      <c r="BO45" s="95">
        <v>0</v>
      </c>
      <c r="BP45" s="95">
        <v>0</v>
      </c>
      <c r="BQ45" s="95">
        <v>0</v>
      </c>
      <c r="BR45" s="95">
        <v>0</v>
      </c>
      <c r="BS45" s="95">
        <v>0</v>
      </c>
      <c r="BT45" s="95">
        <v>0</v>
      </c>
      <c r="BU45" s="95">
        <v>0</v>
      </c>
      <c r="BV45" s="95">
        <v>0</v>
      </c>
      <c r="BW45" s="95">
        <v>0</v>
      </c>
      <c r="BX45" s="95">
        <v>0</v>
      </c>
      <c r="BY45" s="95">
        <v>0</v>
      </c>
      <c r="BZ45" s="95">
        <v>0</v>
      </c>
      <c r="CA45" s="95">
        <v>0</v>
      </c>
      <c r="CB45" s="95">
        <v>0</v>
      </c>
      <c r="CC45" s="95">
        <v>0</v>
      </c>
      <c r="CD45" s="95">
        <v>0</v>
      </c>
      <c r="CE45" s="95">
        <v>0</v>
      </c>
      <c r="CF45" s="95">
        <v>0</v>
      </c>
      <c r="CG45" s="95">
        <v>0</v>
      </c>
      <c r="CH45" s="95">
        <v>0</v>
      </c>
      <c r="CI45" s="95">
        <v>0</v>
      </c>
      <c r="CJ45" s="95">
        <v>0</v>
      </c>
      <c r="CK45" s="95">
        <v>0</v>
      </c>
      <c r="CL45" s="95">
        <v>0</v>
      </c>
      <c r="CM45" s="95">
        <v>0</v>
      </c>
      <c r="CN45" s="95">
        <v>0</v>
      </c>
      <c r="CO45" s="95">
        <v>0</v>
      </c>
      <c r="CP45" s="95">
        <v>0</v>
      </c>
      <c r="CQ45" s="95">
        <v>0</v>
      </c>
      <c r="CR45" s="95">
        <v>0</v>
      </c>
      <c r="CS45" s="95">
        <v>0</v>
      </c>
      <c r="CT45" s="95">
        <v>0</v>
      </c>
      <c r="CU45" s="95">
        <v>0</v>
      </c>
      <c r="CV45" s="95">
        <v>0</v>
      </c>
    </row>
    <row r="46" spans="1:115">
      <c r="A46" t="s">
        <v>183</v>
      </c>
      <c r="D46" s="95">
        <v>286.68</v>
      </c>
      <c r="E46" s="95">
        <v>938.56999999999994</v>
      </c>
      <c r="F46" s="95">
        <v>1935.6999999999998</v>
      </c>
      <c r="G46" s="95">
        <v>2139.71</v>
      </c>
      <c r="H46" s="95">
        <v>2075.7865119511998</v>
      </c>
      <c r="I46" s="95">
        <v>31166.4369276287</v>
      </c>
      <c r="J46" s="95">
        <v>26172.697258987195</v>
      </c>
      <c r="K46" s="95">
        <v>22480.474095762504</v>
      </c>
      <c r="L46" s="95">
        <v>22522.367224503701</v>
      </c>
      <c r="M46" s="95">
        <v>22537.047704564218</v>
      </c>
      <c r="N46" s="95">
        <v>22563.982387926662</v>
      </c>
      <c r="O46" s="95">
        <v>23001.767474593187</v>
      </c>
      <c r="P46" s="95">
        <v>-33373.969294380076</v>
      </c>
      <c r="Q46" s="95">
        <v>23572.938788150204</v>
      </c>
      <c r="R46" s="95">
        <v>23603.040465167258</v>
      </c>
      <c r="S46" s="95">
        <v>23602.219877231226</v>
      </c>
      <c r="T46" s="95">
        <v>23557.867132260435</v>
      </c>
      <c r="U46" s="95">
        <v>24113.94404890493</v>
      </c>
      <c r="V46" s="95">
        <v>24773.673582450778</v>
      </c>
      <c r="W46" s="95">
        <v>24828.51112776855</v>
      </c>
      <c r="X46" s="95">
        <v>24335.989343504421</v>
      </c>
      <c r="Y46" s="95">
        <v>26794.119466118049</v>
      </c>
      <c r="Z46" s="95">
        <v>-236.43377797922585</v>
      </c>
      <c r="AA46" s="95">
        <v>95.087980125565082</v>
      </c>
      <c r="AB46" s="95">
        <v>63693.99043296522</v>
      </c>
      <c r="AC46" s="95">
        <v>66.099424692045432</v>
      </c>
      <c r="AD46" s="95">
        <v>2.8681850021821447</v>
      </c>
      <c r="AE46" s="95">
        <v>92993.986599447089</v>
      </c>
      <c r="AF46" s="95">
        <v>-79.595763755904045</v>
      </c>
      <c r="AG46" s="95">
        <v>-118.38937379309209</v>
      </c>
      <c r="AH46" s="95">
        <v>126803.31101380766</v>
      </c>
      <c r="AI46" s="95">
        <v>40896.355108591379</v>
      </c>
      <c r="AJ46" s="95">
        <v>145418.50012189127</v>
      </c>
      <c r="AK46" s="95">
        <v>58226.32723208738</v>
      </c>
      <c r="AL46" s="95">
        <v>61543.727101014927</v>
      </c>
      <c r="AM46" s="95">
        <v>64116.057486926788</v>
      </c>
      <c r="AN46" s="95">
        <v>67262.740843647276</v>
      </c>
      <c r="AO46" s="95">
        <v>74163.909824925242</v>
      </c>
      <c r="AP46" s="95">
        <v>78712.064864331856</v>
      </c>
      <c r="AQ46" s="95">
        <v>78781.88195219473</v>
      </c>
      <c r="AR46" s="95">
        <v>79896.163192656124</v>
      </c>
      <c r="AS46" s="95">
        <v>82267.083544816589</v>
      </c>
      <c r="AT46" s="95">
        <v>83617.755658635637</v>
      </c>
      <c r="AU46" s="95">
        <v>83700.997582728742</v>
      </c>
      <c r="AV46" s="95">
        <v>83776.82134575746</v>
      </c>
      <c r="AW46" s="95">
        <v>21090.818577499827</v>
      </c>
      <c r="AX46" s="95">
        <v>86882.348577500088</v>
      </c>
      <c r="AY46" s="95">
        <v>88091.588577500079</v>
      </c>
      <c r="AZ46" s="95">
        <v>89200.273703394691</v>
      </c>
      <c r="BA46" s="95">
        <v>87996.376144615933</v>
      </c>
      <c r="BB46" s="95">
        <v>87987.395211620722</v>
      </c>
      <c r="BC46" s="95">
        <v>81694.692607411649</v>
      </c>
      <c r="BD46" s="95">
        <v>75213.885364405811</v>
      </c>
      <c r="BE46" s="95">
        <v>68413.714457956608</v>
      </c>
      <c r="BF46" s="95">
        <v>61529.948400596157</v>
      </c>
      <c r="BG46" s="95">
        <v>219387.82571949996</v>
      </c>
      <c r="BH46" s="95">
        <v>97593.735719499644</v>
      </c>
      <c r="BI46" s="95">
        <v>91661.415719499346</v>
      </c>
      <c r="BJ46" s="95">
        <v>94503.523144840263</v>
      </c>
      <c r="BK46" s="95">
        <v>96836.842779721599</v>
      </c>
      <c r="BL46" s="95">
        <v>98433.480514688417</v>
      </c>
      <c r="BM46" s="95">
        <v>99677.037331277505</v>
      </c>
      <c r="BN46" s="95">
        <v>100715.95272816112</v>
      </c>
      <c r="BO46" s="95">
        <v>101515.67440884747</v>
      </c>
      <c r="BP46" s="95">
        <v>102070.42264940497</v>
      </c>
      <c r="BQ46" s="95">
        <v>102431.35093763284</v>
      </c>
      <c r="BR46" s="95">
        <v>102679.28607414756</v>
      </c>
      <c r="BS46" s="95">
        <v>100474.88625408895</v>
      </c>
      <c r="BT46" s="95">
        <v>84063.403711691033</v>
      </c>
      <c r="BU46" s="95">
        <v>84132.430265410803</v>
      </c>
      <c r="BV46" s="95">
        <v>84172.671364239883</v>
      </c>
      <c r="BW46" s="95">
        <v>84196.131119184196</v>
      </c>
      <c r="BX46" s="95">
        <v>84209.807686626911</v>
      </c>
      <c r="BY46" s="95">
        <v>84217.780851624906</v>
      </c>
      <c r="BZ46" s="95">
        <v>84222.429047186859</v>
      </c>
      <c r="CA46" s="95">
        <v>84225.138852138072</v>
      </c>
      <c r="CB46" s="95">
        <v>84226.718614170328</v>
      </c>
      <c r="CC46" s="95">
        <v>84227.639583806507</v>
      </c>
      <c r="CD46" s="95">
        <v>84228.176490666345</v>
      </c>
      <c r="CE46" s="95">
        <v>84228.489496615715</v>
      </c>
      <c r="CF46" s="95">
        <v>84228.671972817741</v>
      </c>
      <c r="CG46" s="95">
        <v>84228.778352789581</v>
      </c>
      <c r="CH46" s="95">
        <v>84228.840370183811</v>
      </c>
      <c r="CI46" s="95">
        <v>84228.876525081694</v>
      </c>
      <c r="CJ46" s="95">
        <v>84228.897602666169</v>
      </c>
      <c r="CK46" s="95">
        <v>84228.909890472889</v>
      </c>
      <c r="CL46" s="95">
        <v>84228.917054019868</v>
      </c>
      <c r="CM46" s="95">
        <v>84228.921230223961</v>
      </c>
      <c r="CN46" s="95">
        <v>84228.923664866947</v>
      </c>
      <c r="CO46" s="95">
        <v>84228.925084215589</v>
      </c>
      <c r="CP46" s="95">
        <v>84228.925911666825</v>
      </c>
      <c r="CQ46" s="95">
        <v>84228.926394055597</v>
      </c>
      <c r="CR46" s="95">
        <v>84228.926675276831</v>
      </c>
      <c r="CS46" s="95">
        <v>84228.926839224994</v>
      </c>
      <c r="CT46" s="95">
        <v>84228.926934802905</v>
      </c>
      <c r="CU46" s="95">
        <v>84228.926990520209</v>
      </c>
      <c r="CV46" s="95">
        <v>84228.927023006603</v>
      </c>
    </row>
    <row r="47" spans="1:115">
      <c r="C47" s="145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</row>
    <row r="48" spans="1:115"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</row>
    <row r="49" spans="3:69"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</row>
    <row r="50" spans="3:69"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95"/>
      <c r="BK50" s="95"/>
      <c r="BL50" s="95"/>
      <c r="BM50" s="95"/>
      <c r="BN50" s="95"/>
      <c r="BO50" s="95"/>
      <c r="BP50" s="95"/>
      <c r="BQ50" s="95"/>
    </row>
    <row r="51" spans="3:69">
      <c r="C51" t="s">
        <v>189</v>
      </c>
      <c r="AC51">
        <v>60.639999999999993</v>
      </c>
      <c r="AD51">
        <v>93.14</v>
      </c>
      <c r="AE51">
        <v>129.36000000000001</v>
      </c>
      <c r="AF51">
        <v>171.26999999999998</v>
      </c>
      <c r="AG51">
        <v>213.19</v>
      </c>
      <c r="AH51">
        <v>258.02</v>
      </c>
      <c r="AI51">
        <v>308.70999999999992</v>
      </c>
      <c r="AJ51">
        <v>412.67999999999995</v>
      </c>
      <c r="AK51">
        <v>245.68</v>
      </c>
      <c r="AL51">
        <v>509.77</v>
      </c>
      <c r="AM51">
        <v>565.20999999999992</v>
      </c>
      <c r="AN51">
        <v>613.06000000000006</v>
      </c>
      <c r="AO51">
        <v>667.63000000000011</v>
      </c>
      <c r="AP51">
        <v>729.2600000000001</v>
      </c>
      <c r="AQ51">
        <v>787.27</v>
      </c>
      <c r="AR51">
        <v>847.17000000000007</v>
      </c>
      <c r="AS51">
        <v>904.61</v>
      </c>
      <c r="AT51">
        <v>964.13000000000011</v>
      </c>
      <c r="AU51">
        <v>1028.2199999999998</v>
      </c>
      <c r="AV51">
        <v>1086.9299999999998</v>
      </c>
      <c r="AW51" s="95">
        <v>1146.6600000000001</v>
      </c>
      <c r="AX51" s="95">
        <v>1207.46</v>
      </c>
      <c r="AY51" s="95">
        <v>1271.4000000000001</v>
      </c>
      <c r="AZ51" s="95">
        <v>1336.32</v>
      </c>
      <c r="BA51" s="95">
        <v>7941.5100000000011</v>
      </c>
      <c r="BB51" s="95">
        <v>14670.7</v>
      </c>
      <c r="BC51" s="95">
        <v>21406.07</v>
      </c>
      <c r="BD51" s="95">
        <v>28358.469999999998</v>
      </c>
      <c r="BE51" s="95">
        <v>35230.949999999997</v>
      </c>
      <c r="BF51" s="95">
        <v>42129.78</v>
      </c>
      <c r="BG51" s="95">
        <v>49739.539999999994</v>
      </c>
      <c r="BH51" s="95">
        <v>56690.189999999995</v>
      </c>
      <c r="BI51" s="95">
        <v>63229.26</v>
      </c>
      <c r="BJ51" s="95"/>
      <c r="BK51" s="95"/>
      <c r="BL51" s="95"/>
      <c r="BM51" s="95"/>
      <c r="BN51" s="95"/>
      <c r="BO51" s="95"/>
      <c r="BP51" s="95"/>
      <c r="BQ51" s="95"/>
    </row>
    <row r="52" spans="3:69">
      <c r="C52" t="s">
        <v>190</v>
      </c>
      <c r="AC52" s="95">
        <v>60.639999999999993</v>
      </c>
      <c r="AD52" s="95">
        <v>153.78</v>
      </c>
      <c r="AE52" s="95">
        <v>283.14</v>
      </c>
      <c r="AF52" s="95">
        <v>454.40999999999997</v>
      </c>
      <c r="AG52" s="95">
        <v>667.59999999999991</v>
      </c>
      <c r="AH52" s="95">
        <v>925.61999999999989</v>
      </c>
      <c r="AI52" s="95">
        <v>1234.33</v>
      </c>
      <c r="AJ52" s="95">
        <v>1647.0099999999998</v>
      </c>
      <c r="AK52" s="95">
        <v>1892.6899999999998</v>
      </c>
      <c r="AL52" s="95">
        <v>2402.46</v>
      </c>
      <c r="AM52" s="95">
        <v>2967.67</v>
      </c>
      <c r="AN52" s="95">
        <v>3580.73</v>
      </c>
      <c r="AO52" s="95">
        <v>4248.3600000000006</v>
      </c>
      <c r="AP52" s="95">
        <v>4977.6200000000008</v>
      </c>
      <c r="AQ52" s="95">
        <v>5764.8900000000012</v>
      </c>
      <c r="AR52" s="95">
        <v>6612.0600000000013</v>
      </c>
      <c r="AS52" s="95">
        <v>7516.670000000001</v>
      </c>
      <c r="AT52" s="95">
        <v>8480.8000000000011</v>
      </c>
      <c r="AU52" s="95">
        <v>9509.02</v>
      </c>
      <c r="AV52" s="95">
        <v>10595.95</v>
      </c>
      <c r="AW52" s="95">
        <v>11742.61</v>
      </c>
      <c r="AX52" s="95">
        <v>12950.07</v>
      </c>
      <c r="AY52" s="95">
        <v>14221.47</v>
      </c>
      <c r="AZ52" s="95">
        <v>15557.789999999999</v>
      </c>
      <c r="BA52" s="95">
        <v>23499.3</v>
      </c>
      <c r="BB52" s="95">
        <v>38170</v>
      </c>
      <c r="BC52" s="95">
        <v>59576.07</v>
      </c>
      <c r="BD52" s="95">
        <v>87934.54</v>
      </c>
      <c r="BE52" s="95">
        <v>123165.48999999999</v>
      </c>
      <c r="BF52" s="95">
        <v>165295.26999999999</v>
      </c>
      <c r="BG52" s="95">
        <v>215034.81</v>
      </c>
      <c r="BH52" s="95">
        <v>271725</v>
      </c>
      <c r="BI52" s="95">
        <v>334954.26</v>
      </c>
      <c r="BJ52" s="95"/>
      <c r="BK52" s="95"/>
      <c r="BL52" s="95"/>
      <c r="BM52" s="95"/>
      <c r="BN52" s="95"/>
      <c r="BO52" s="95"/>
      <c r="BP52" s="95"/>
      <c r="BQ52" s="95"/>
    </row>
    <row r="53" spans="3:69"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</row>
    <row r="54" spans="3:69"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</row>
  </sheetData>
  <pageMargins left="0.7" right="0.7" top="0.75" bottom="0.75" header="0.3" footer="0.3"/>
  <pageSetup paperSize="5" orientation="landscape" r:id="rId1"/>
  <headerFooter>
    <oddFooter>&amp;L&amp;Z&amp;F&amp;R&amp;A 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X769"/>
  <sheetViews>
    <sheetView tabSelected="1" zoomScale="90" zoomScaleNormal="90" zoomScaleSheetLayoutView="75" workbookViewId="0">
      <pane xSplit="2" ySplit="10" topLeftCell="C11" activePane="bottomRight" state="frozen"/>
      <selection sqref="A1:A2"/>
      <selection pane="topRight" sqref="A1:A2"/>
      <selection pane="bottomLeft" sqref="A1:A2"/>
      <selection pane="bottomRight"/>
    </sheetView>
  </sheetViews>
  <sheetFormatPr defaultRowHeight="12"/>
  <cols>
    <col min="1" max="1" width="14.85546875" style="96" customWidth="1"/>
    <col min="2" max="2" width="12.85546875" style="96" customWidth="1"/>
    <col min="3" max="3" width="11.42578125" style="96" customWidth="1"/>
    <col min="4" max="4" width="12.7109375" style="96" customWidth="1"/>
    <col min="5" max="5" width="12.42578125" style="96" customWidth="1"/>
    <col min="6" max="11" width="10.5703125" style="96" customWidth="1"/>
    <col min="12" max="14" width="10.42578125" style="96" customWidth="1"/>
    <col min="15" max="16" width="12.140625" style="96" customWidth="1"/>
    <col min="17" max="23" width="11.28515625" style="96" customWidth="1"/>
    <col min="24" max="26" width="10.42578125" style="96" bestFit="1" customWidth="1"/>
    <col min="27" max="101" width="10.42578125" style="96" customWidth="1"/>
    <col min="102" max="102" width="10.42578125" style="96" bestFit="1" customWidth="1"/>
    <col min="103" max="111" width="9.7109375" style="96" customWidth="1"/>
    <col min="112" max="280" width="9" style="96"/>
    <col min="281" max="281" width="13" style="96" customWidth="1"/>
    <col min="282" max="282" width="13.7109375" style="96" customWidth="1"/>
    <col min="283" max="283" width="13.28515625" style="96" bestFit="1" customWidth="1"/>
    <col min="284" max="284" width="8.7109375" style="96" customWidth="1"/>
    <col min="285" max="285" width="13.85546875" style="96" bestFit="1" customWidth="1"/>
    <col min="286" max="304" width="13" style="96" customWidth="1"/>
    <col min="305" max="305" width="10.140625" style="96" customWidth="1"/>
    <col min="306" max="306" width="9.85546875" style="96" customWidth="1"/>
    <col min="307" max="311" width="0" style="96" hidden="1" customWidth="1"/>
    <col min="312" max="312" width="6.28515625" style="96" customWidth="1"/>
    <col min="313" max="314" width="13" style="96" customWidth="1"/>
    <col min="315" max="315" width="13.28515625" style="96" bestFit="1" customWidth="1"/>
    <col min="316" max="317" width="15.28515625" style="96" customWidth="1"/>
    <col min="318" max="318" width="9" style="96"/>
    <col min="319" max="319" width="15.7109375" style="96" bestFit="1" customWidth="1"/>
    <col min="320" max="321" width="13.28515625" style="96" bestFit="1" customWidth="1"/>
    <col min="322" max="322" width="13.42578125" style="96" bestFit="1" customWidth="1"/>
    <col min="323" max="323" width="13.28515625" style="96" bestFit="1" customWidth="1"/>
    <col min="324" max="324" width="12.28515625" style="96" bestFit="1" customWidth="1"/>
    <col min="325" max="325" width="13.28515625" style="96" bestFit="1" customWidth="1"/>
    <col min="326" max="536" width="9" style="96"/>
    <col min="537" max="537" width="13" style="96" customWidth="1"/>
    <col min="538" max="538" width="13.7109375" style="96" customWidth="1"/>
    <col min="539" max="539" width="13.28515625" style="96" bestFit="1" customWidth="1"/>
    <col min="540" max="540" width="8.7109375" style="96" customWidth="1"/>
    <col min="541" max="541" width="13.85546875" style="96" bestFit="1" customWidth="1"/>
    <col min="542" max="560" width="13" style="96" customWidth="1"/>
    <col min="561" max="561" width="10.140625" style="96" customWidth="1"/>
    <col min="562" max="562" width="9.85546875" style="96" customWidth="1"/>
    <col min="563" max="567" width="0" style="96" hidden="1" customWidth="1"/>
    <col min="568" max="568" width="6.28515625" style="96" customWidth="1"/>
    <col min="569" max="570" width="13" style="96" customWidth="1"/>
    <col min="571" max="571" width="13.28515625" style="96" bestFit="1" customWidth="1"/>
    <col min="572" max="573" width="15.28515625" style="96" customWidth="1"/>
    <col min="574" max="574" width="9" style="96"/>
    <col min="575" max="575" width="15.7109375" style="96" bestFit="1" customWidth="1"/>
    <col min="576" max="577" width="13.28515625" style="96" bestFit="1" customWidth="1"/>
    <col min="578" max="578" width="13.42578125" style="96" bestFit="1" customWidth="1"/>
    <col min="579" max="579" width="13.28515625" style="96" bestFit="1" customWidth="1"/>
    <col min="580" max="580" width="12.28515625" style="96" bestFit="1" customWidth="1"/>
    <col min="581" max="581" width="13.28515625" style="96" bestFit="1" customWidth="1"/>
    <col min="582" max="792" width="9" style="96"/>
    <col min="793" max="793" width="13" style="96" customWidth="1"/>
    <col min="794" max="794" width="13.7109375" style="96" customWidth="1"/>
    <col min="795" max="795" width="13.28515625" style="96" bestFit="1" customWidth="1"/>
    <col min="796" max="796" width="8.7109375" style="96" customWidth="1"/>
    <col min="797" max="797" width="13.85546875" style="96" bestFit="1" customWidth="1"/>
    <col min="798" max="816" width="13" style="96" customWidth="1"/>
    <col min="817" max="817" width="10.140625" style="96" customWidth="1"/>
    <col min="818" max="818" width="9.85546875" style="96" customWidth="1"/>
    <col min="819" max="823" width="0" style="96" hidden="1" customWidth="1"/>
    <col min="824" max="824" width="6.28515625" style="96" customWidth="1"/>
    <col min="825" max="826" width="13" style="96" customWidth="1"/>
    <col min="827" max="827" width="13.28515625" style="96" bestFit="1" customWidth="1"/>
    <col min="828" max="829" width="15.28515625" style="96" customWidth="1"/>
    <col min="830" max="830" width="9" style="96"/>
    <col min="831" max="831" width="15.7109375" style="96" bestFit="1" customWidth="1"/>
    <col min="832" max="833" width="13.28515625" style="96" bestFit="1" customWidth="1"/>
    <col min="834" max="834" width="13.42578125" style="96" bestFit="1" customWidth="1"/>
    <col min="835" max="835" width="13.28515625" style="96" bestFit="1" customWidth="1"/>
    <col min="836" max="836" width="12.28515625" style="96" bestFit="1" customWidth="1"/>
    <col min="837" max="837" width="13.28515625" style="96" bestFit="1" customWidth="1"/>
    <col min="838" max="1048" width="9" style="96"/>
    <col min="1049" max="1049" width="13" style="96" customWidth="1"/>
    <col min="1050" max="1050" width="13.7109375" style="96" customWidth="1"/>
    <col min="1051" max="1051" width="13.28515625" style="96" bestFit="1" customWidth="1"/>
    <col min="1052" max="1052" width="8.7109375" style="96" customWidth="1"/>
    <col min="1053" max="1053" width="13.85546875" style="96" bestFit="1" customWidth="1"/>
    <col min="1054" max="1072" width="13" style="96" customWidth="1"/>
    <col min="1073" max="1073" width="10.140625" style="96" customWidth="1"/>
    <col min="1074" max="1074" width="9.85546875" style="96" customWidth="1"/>
    <col min="1075" max="1079" width="0" style="96" hidden="1" customWidth="1"/>
    <col min="1080" max="1080" width="6.28515625" style="96" customWidth="1"/>
    <col min="1081" max="1082" width="13" style="96" customWidth="1"/>
    <col min="1083" max="1083" width="13.28515625" style="96" bestFit="1" customWidth="1"/>
    <col min="1084" max="1085" width="15.28515625" style="96" customWidth="1"/>
    <col min="1086" max="1086" width="9" style="96"/>
    <col min="1087" max="1087" width="15.7109375" style="96" bestFit="1" customWidth="1"/>
    <col min="1088" max="1089" width="13.28515625" style="96" bestFit="1" customWidth="1"/>
    <col min="1090" max="1090" width="13.42578125" style="96" bestFit="1" customWidth="1"/>
    <col min="1091" max="1091" width="13.28515625" style="96" bestFit="1" customWidth="1"/>
    <col min="1092" max="1092" width="12.28515625" style="96" bestFit="1" customWidth="1"/>
    <col min="1093" max="1093" width="13.28515625" style="96" bestFit="1" customWidth="1"/>
    <col min="1094" max="1304" width="9" style="96"/>
    <col min="1305" max="1305" width="13" style="96" customWidth="1"/>
    <col min="1306" max="1306" width="13.7109375" style="96" customWidth="1"/>
    <col min="1307" max="1307" width="13.28515625" style="96" bestFit="1" customWidth="1"/>
    <col min="1308" max="1308" width="8.7109375" style="96" customWidth="1"/>
    <col min="1309" max="1309" width="13.85546875" style="96" bestFit="1" customWidth="1"/>
    <col min="1310" max="1328" width="13" style="96" customWidth="1"/>
    <col min="1329" max="1329" width="10.140625" style="96" customWidth="1"/>
    <col min="1330" max="1330" width="9.85546875" style="96" customWidth="1"/>
    <col min="1331" max="1335" width="0" style="96" hidden="1" customWidth="1"/>
    <col min="1336" max="1336" width="6.28515625" style="96" customWidth="1"/>
    <col min="1337" max="1338" width="13" style="96" customWidth="1"/>
    <col min="1339" max="1339" width="13.28515625" style="96" bestFit="1" customWidth="1"/>
    <col min="1340" max="1341" width="15.28515625" style="96" customWidth="1"/>
    <col min="1342" max="1342" width="9" style="96"/>
    <col min="1343" max="1343" width="15.7109375" style="96" bestFit="1" customWidth="1"/>
    <col min="1344" max="1345" width="13.28515625" style="96" bestFit="1" customWidth="1"/>
    <col min="1346" max="1346" width="13.42578125" style="96" bestFit="1" customWidth="1"/>
    <col min="1347" max="1347" width="13.28515625" style="96" bestFit="1" customWidth="1"/>
    <col min="1348" max="1348" width="12.28515625" style="96" bestFit="1" customWidth="1"/>
    <col min="1349" max="1349" width="13.28515625" style="96" bestFit="1" customWidth="1"/>
    <col min="1350" max="1560" width="9" style="96"/>
    <col min="1561" max="1561" width="13" style="96" customWidth="1"/>
    <col min="1562" max="1562" width="13.7109375" style="96" customWidth="1"/>
    <col min="1563" max="1563" width="13.28515625" style="96" bestFit="1" customWidth="1"/>
    <col min="1564" max="1564" width="8.7109375" style="96" customWidth="1"/>
    <col min="1565" max="1565" width="13.85546875" style="96" bestFit="1" customWidth="1"/>
    <col min="1566" max="1584" width="13" style="96" customWidth="1"/>
    <col min="1585" max="1585" width="10.140625" style="96" customWidth="1"/>
    <col min="1586" max="1586" width="9.85546875" style="96" customWidth="1"/>
    <col min="1587" max="1591" width="0" style="96" hidden="1" customWidth="1"/>
    <col min="1592" max="1592" width="6.28515625" style="96" customWidth="1"/>
    <col min="1593" max="1594" width="13" style="96" customWidth="1"/>
    <col min="1595" max="1595" width="13.28515625" style="96" bestFit="1" customWidth="1"/>
    <col min="1596" max="1597" width="15.28515625" style="96" customWidth="1"/>
    <col min="1598" max="1598" width="9" style="96"/>
    <col min="1599" max="1599" width="15.7109375" style="96" bestFit="1" customWidth="1"/>
    <col min="1600" max="1601" width="13.28515625" style="96" bestFit="1" customWidth="1"/>
    <col min="1602" max="1602" width="13.42578125" style="96" bestFit="1" customWidth="1"/>
    <col min="1603" max="1603" width="13.28515625" style="96" bestFit="1" customWidth="1"/>
    <col min="1604" max="1604" width="12.28515625" style="96" bestFit="1" customWidth="1"/>
    <col min="1605" max="1605" width="13.28515625" style="96" bestFit="1" customWidth="1"/>
    <col min="1606" max="1816" width="9" style="96"/>
    <col min="1817" max="1817" width="13" style="96" customWidth="1"/>
    <col min="1818" max="1818" width="13.7109375" style="96" customWidth="1"/>
    <col min="1819" max="1819" width="13.28515625" style="96" bestFit="1" customWidth="1"/>
    <col min="1820" max="1820" width="8.7109375" style="96" customWidth="1"/>
    <col min="1821" max="1821" width="13.85546875" style="96" bestFit="1" customWidth="1"/>
    <col min="1822" max="1840" width="13" style="96" customWidth="1"/>
    <col min="1841" max="1841" width="10.140625" style="96" customWidth="1"/>
    <col min="1842" max="1842" width="9.85546875" style="96" customWidth="1"/>
    <col min="1843" max="1847" width="0" style="96" hidden="1" customWidth="1"/>
    <col min="1848" max="1848" width="6.28515625" style="96" customWidth="1"/>
    <col min="1849" max="1850" width="13" style="96" customWidth="1"/>
    <col min="1851" max="1851" width="13.28515625" style="96" bestFit="1" customWidth="1"/>
    <col min="1852" max="1853" width="15.28515625" style="96" customWidth="1"/>
    <col min="1854" max="1854" width="9" style="96"/>
    <col min="1855" max="1855" width="15.7109375" style="96" bestFit="1" customWidth="1"/>
    <col min="1856" max="1857" width="13.28515625" style="96" bestFit="1" customWidth="1"/>
    <col min="1858" max="1858" width="13.42578125" style="96" bestFit="1" customWidth="1"/>
    <col min="1859" max="1859" width="13.28515625" style="96" bestFit="1" customWidth="1"/>
    <col min="1860" max="1860" width="12.28515625" style="96" bestFit="1" customWidth="1"/>
    <col min="1861" max="1861" width="13.28515625" style="96" bestFit="1" customWidth="1"/>
    <col min="1862" max="2072" width="9" style="96"/>
    <col min="2073" max="2073" width="13" style="96" customWidth="1"/>
    <col min="2074" max="2074" width="13.7109375" style="96" customWidth="1"/>
    <col min="2075" max="2075" width="13.28515625" style="96" bestFit="1" customWidth="1"/>
    <col min="2076" max="2076" width="8.7109375" style="96" customWidth="1"/>
    <col min="2077" max="2077" width="13.85546875" style="96" bestFit="1" customWidth="1"/>
    <col min="2078" max="2096" width="13" style="96" customWidth="1"/>
    <col min="2097" max="2097" width="10.140625" style="96" customWidth="1"/>
    <col min="2098" max="2098" width="9.85546875" style="96" customWidth="1"/>
    <col min="2099" max="2103" width="0" style="96" hidden="1" customWidth="1"/>
    <col min="2104" max="2104" width="6.28515625" style="96" customWidth="1"/>
    <col min="2105" max="2106" width="13" style="96" customWidth="1"/>
    <col min="2107" max="2107" width="13.28515625" style="96" bestFit="1" customWidth="1"/>
    <col min="2108" max="2109" width="15.28515625" style="96" customWidth="1"/>
    <col min="2110" max="2110" width="9" style="96"/>
    <col min="2111" max="2111" width="15.7109375" style="96" bestFit="1" customWidth="1"/>
    <col min="2112" max="2113" width="13.28515625" style="96" bestFit="1" customWidth="1"/>
    <col min="2114" max="2114" width="13.42578125" style="96" bestFit="1" customWidth="1"/>
    <col min="2115" max="2115" width="13.28515625" style="96" bestFit="1" customWidth="1"/>
    <col min="2116" max="2116" width="12.28515625" style="96" bestFit="1" customWidth="1"/>
    <col min="2117" max="2117" width="13.28515625" style="96" bestFit="1" customWidth="1"/>
    <col min="2118" max="2328" width="9" style="96"/>
    <col min="2329" max="2329" width="13" style="96" customWidth="1"/>
    <col min="2330" max="2330" width="13.7109375" style="96" customWidth="1"/>
    <col min="2331" max="2331" width="13.28515625" style="96" bestFit="1" customWidth="1"/>
    <col min="2332" max="2332" width="8.7109375" style="96" customWidth="1"/>
    <col min="2333" max="2333" width="13.85546875" style="96" bestFit="1" customWidth="1"/>
    <col min="2334" max="2352" width="13" style="96" customWidth="1"/>
    <col min="2353" max="2353" width="10.140625" style="96" customWidth="1"/>
    <col min="2354" max="2354" width="9.85546875" style="96" customWidth="1"/>
    <col min="2355" max="2359" width="0" style="96" hidden="1" customWidth="1"/>
    <col min="2360" max="2360" width="6.28515625" style="96" customWidth="1"/>
    <col min="2361" max="2362" width="13" style="96" customWidth="1"/>
    <col min="2363" max="2363" width="13.28515625" style="96" bestFit="1" customWidth="1"/>
    <col min="2364" max="2365" width="15.28515625" style="96" customWidth="1"/>
    <col min="2366" max="2366" width="9" style="96"/>
    <col min="2367" max="2367" width="15.7109375" style="96" bestFit="1" customWidth="1"/>
    <col min="2368" max="2369" width="13.28515625" style="96" bestFit="1" customWidth="1"/>
    <col min="2370" max="2370" width="13.42578125" style="96" bestFit="1" customWidth="1"/>
    <col min="2371" max="2371" width="13.28515625" style="96" bestFit="1" customWidth="1"/>
    <col min="2372" max="2372" width="12.28515625" style="96" bestFit="1" customWidth="1"/>
    <col min="2373" max="2373" width="13.28515625" style="96" bestFit="1" customWidth="1"/>
    <col min="2374" max="2584" width="9" style="96"/>
    <col min="2585" max="2585" width="13" style="96" customWidth="1"/>
    <col min="2586" max="2586" width="13.7109375" style="96" customWidth="1"/>
    <col min="2587" max="2587" width="13.28515625" style="96" bestFit="1" customWidth="1"/>
    <col min="2588" max="2588" width="8.7109375" style="96" customWidth="1"/>
    <col min="2589" max="2589" width="13.85546875" style="96" bestFit="1" customWidth="1"/>
    <col min="2590" max="2608" width="13" style="96" customWidth="1"/>
    <col min="2609" max="2609" width="10.140625" style="96" customWidth="1"/>
    <col min="2610" max="2610" width="9.85546875" style="96" customWidth="1"/>
    <col min="2611" max="2615" width="0" style="96" hidden="1" customWidth="1"/>
    <col min="2616" max="2616" width="6.28515625" style="96" customWidth="1"/>
    <col min="2617" max="2618" width="13" style="96" customWidth="1"/>
    <col min="2619" max="2619" width="13.28515625" style="96" bestFit="1" customWidth="1"/>
    <col min="2620" max="2621" width="15.28515625" style="96" customWidth="1"/>
    <col min="2622" max="2622" width="9" style="96"/>
    <col min="2623" max="2623" width="15.7109375" style="96" bestFit="1" customWidth="1"/>
    <col min="2624" max="2625" width="13.28515625" style="96" bestFit="1" customWidth="1"/>
    <col min="2626" max="2626" width="13.42578125" style="96" bestFit="1" customWidth="1"/>
    <col min="2627" max="2627" width="13.28515625" style="96" bestFit="1" customWidth="1"/>
    <col min="2628" max="2628" width="12.28515625" style="96" bestFit="1" customWidth="1"/>
    <col min="2629" max="2629" width="13.28515625" style="96" bestFit="1" customWidth="1"/>
    <col min="2630" max="2840" width="9" style="96"/>
    <col min="2841" max="2841" width="13" style="96" customWidth="1"/>
    <col min="2842" max="2842" width="13.7109375" style="96" customWidth="1"/>
    <col min="2843" max="2843" width="13.28515625" style="96" bestFit="1" customWidth="1"/>
    <col min="2844" max="2844" width="8.7109375" style="96" customWidth="1"/>
    <col min="2845" max="2845" width="13.85546875" style="96" bestFit="1" customWidth="1"/>
    <col min="2846" max="2864" width="13" style="96" customWidth="1"/>
    <col min="2865" max="2865" width="10.140625" style="96" customWidth="1"/>
    <col min="2866" max="2866" width="9.85546875" style="96" customWidth="1"/>
    <col min="2867" max="2871" width="0" style="96" hidden="1" customWidth="1"/>
    <col min="2872" max="2872" width="6.28515625" style="96" customWidth="1"/>
    <col min="2873" max="2874" width="13" style="96" customWidth="1"/>
    <col min="2875" max="2875" width="13.28515625" style="96" bestFit="1" customWidth="1"/>
    <col min="2876" max="2877" width="15.28515625" style="96" customWidth="1"/>
    <col min="2878" max="2878" width="9" style="96"/>
    <col min="2879" max="2879" width="15.7109375" style="96" bestFit="1" customWidth="1"/>
    <col min="2880" max="2881" width="13.28515625" style="96" bestFit="1" customWidth="1"/>
    <col min="2882" max="2882" width="13.42578125" style="96" bestFit="1" customWidth="1"/>
    <col min="2883" max="2883" width="13.28515625" style="96" bestFit="1" customWidth="1"/>
    <col min="2884" max="2884" width="12.28515625" style="96" bestFit="1" customWidth="1"/>
    <col min="2885" max="2885" width="13.28515625" style="96" bestFit="1" customWidth="1"/>
    <col min="2886" max="3096" width="9" style="96"/>
    <col min="3097" max="3097" width="13" style="96" customWidth="1"/>
    <col min="3098" max="3098" width="13.7109375" style="96" customWidth="1"/>
    <col min="3099" max="3099" width="13.28515625" style="96" bestFit="1" customWidth="1"/>
    <col min="3100" max="3100" width="8.7109375" style="96" customWidth="1"/>
    <col min="3101" max="3101" width="13.85546875" style="96" bestFit="1" customWidth="1"/>
    <col min="3102" max="3120" width="13" style="96" customWidth="1"/>
    <col min="3121" max="3121" width="10.140625" style="96" customWidth="1"/>
    <col min="3122" max="3122" width="9.85546875" style="96" customWidth="1"/>
    <col min="3123" max="3127" width="0" style="96" hidden="1" customWidth="1"/>
    <col min="3128" max="3128" width="6.28515625" style="96" customWidth="1"/>
    <col min="3129" max="3130" width="13" style="96" customWidth="1"/>
    <col min="3131" max="3131" width="13.28515625" style="96" bestFit="1" customWidth="1"/>
    <col min="3132" max="3133" width="15.28515625" style="96" customWidth="1"/>
    <col min="3134" max="3134" width="9" style="96"/>
    <col min="3135" max="3135" width="15.7109375" style="96" bestFit="1" customWidth="1"/>
    <col min="3136" max="3137" width="13.28515625" style="96" bestFit="1" customWidth="1"/>
    <col min="3138" max="3138" width="13.42578125" style="96" bestFit="1" customWidth="1"/>
    <col min="3139" max="3139" width="13.28515625" style="96" bestFit="1" customWidth="1"/>
    <col min="3140" max="3140" width="12.28515625" style="96" bestFit="1" customWidth="1"/>
    <col min="3141" max="3141" width="13.28515625" style="96" bestFit="1" customWidth="1"/>
    <col min="3142" max="3352" width="9" style="96"/>
    <col min="3353" max="3353" width="13" style="96" customWidth="1"/>
    <col min="3354" max="3354" width="13.7109375" style="96" customWidth="1"/>
    <col min="3355" max="3355" width="13.28515625" style="96" bestFit="1" customWidth="1"/>
    <col min="3356" max="3356" width="8.7109375" style="96" customWidth="1"/>
    <col min="3357" max="3357" width="13.85546875" style="96" bestFit="1" customWidth="1"/>
    <col min="3358" max="3376" width="13" style="96" customWidth="1"/>
    <col min="3377" max="3377" width="10.140625" style="96" customWidth="1"/>
    <col min="3378" max="3378" width="9.85546875" style="96" customWidth="1"/>
    <col min="3379" max="3383" width="0" style="96" hidden="1" customWidth="1"/>
    <col min="3384" max="3384" width="6.28515625" style="96" customWidth="1"/>
    <col min="3385" max="3386" width="13" style="96" customWidth="1"/>
    <col min="3387" max="3387" width="13.28515625" style="96" bestFit="1" customWidth="1"/>
    <col min="3388" max="3389" width="15.28515625" style="96" customWidth="1"/>
    <col min="3390" max="3390" width="9" style="96"/>
    <col min="3391" max="3391" width="15.7109375" style="96" bestFit="1" customWidth="1"/>
    <col min="3392" max="3393" width="13.28515625" style="96" bestFit="1" customWidth="1"/>
    <col min="3394" max="3394" width="13.42578125" style="96" bestFit="1" customWidth="1"/>
    <col min="3395" max="3395" width="13.28515625" style="96" bestFit="1" customWidth="1"/>
    <col min="3396" max="3396" width="12.28515625" style="96" bestFit="1" customWidth="1"/>
    <col min="3397" max="3397" width="13.28515625" style="96" bestFit="1" customWidth="1"/>
    <col min="3398" max="3608" width="9" style="96"/>
    <col min="3609" max="3609" width="13" style="96" customWidth="1"/>
    <col min="3610" max="3610" width="13.7109375" style="96" customWidth="1"/>
    <col min="3611" max="3611" width="13.28515625" style="96" bestFit="1" customWidth="1"/>
    <col min="3612" max="3612" width="8.7109375" style="96" customWidth="1"/>
    <col min="3613" max="3613" width="13.85546875" style="96" bestFit="1" customWidth="1"/>
    <col min="3614" max="3632" width="13" style="96" customWidth="1"/>
    <col min="3633" max="3633" width="10.140625" style="96" customWidth="1"/>
    <col min="3634" max="3634" width="9.85546875" style="96" customWidth="1"/>
    <col min="3635" max="3639" width="0" style="96" hidden="1" customWidth="1"/>
    <col min="3640" max="3640" width="6.28515625" style="96" customWidth="1"/>
    <col min="3641" max="3642" width="13" style="96" customWidth="1"/>
    <col min="3643" max="3643" width="13.28515625" style="96" bestFit="1" customWidth="1"/>
    <col min="3644" max="3645" width="15.28515625" style="96" customWidth="1"/>
    <col min="3646" max="3646" width="9" style="96"/>
    <col min="3647" max="3647" width="15.7109375" style="96" bestFit="1" customWidth="1"/>
    <col min="3648" max="3649" width="13.28515625" style="96" bestFit="1" customWidth="1"/>
    <col min="3650" max="3650" width="13.42578125" style="96" bestFit="1" customWidth="1"/>
    <col min="3651" max="3651" width="13.28515625" style="96" bestFit="1" customWidth="1"/>
    <col min="3652" max="3652" width="12.28515625" style="96" bestFit="1" customWidth="1"/>
    <col min="3653" max="3653" width="13.28515625" style="96" bestFit="1" customWidth="1"/>
    <col min="3654" max="3864" width="9" style="96"/>
    <col min="3865" max="3865" width="13" style="96" customWidth="1"/>
    <col min="3866" max="3866" width="13.7109375" style="96" customWidth="1"/>
    <col min="3867" max="3867" width="13.28515625" style="96" bestFit="1" customWidth="1"/>
    <col min="3868" max="3868" width="8.7109375" style="96" customWidth="1"/>
    <col min="3869" max="3869" width="13.85546875" style="96" bestFit="1" customWidth="1"/>
    <col min="3870" max="3888" width="13" style="96" customWidth="1"/>
    <col min="3889" max="3889" width="10.140625" style="96" customWidth="1"/>
    <col min="3890" max="3890" width="9.85546875" style="96" customWidth="1"/>
    <col min="3891" max="3895" width="0" style="96" hidden="1" customWidth="1"/>
    <col min="3896" max="3896" width="6.28515625" style="96" customWidth="1"/>
    <col min="3897" max="3898" width="13" style="96" customWidth="1"/>
    <col min="3899" max="3899" width="13.28515625" style="96" bestFit="1" customWidth="1"/>
    <col min="3900" max="3901" width="15.28515625" style="96" customWidth="1"/>
    <col min="3902" max="3902" width="9" style="96"/>
    <col min="3903" max="3903" width="15.7109375" style="96" bestFit="1" customWidth="1"/>
    <col min="3904" max="3905" width="13.28515625" style="96" bestFit="1" customWidth="1"/>
    <col min="3906" max="3906" width="13.42578125" style="96" bestFit="1" customWidth="1"/>
    <col min="3907" max="3907" width="13.28515625" style="96" bestFit="1" customWidth="1"/>
    <col min="3908" max="3908" width="12.28515625" style="96" bestFit="1" customWidth="1"/>
    <col min="3909" max="3909" width="13.28515625" style="96" bestFit="1" customWidth="1"/>
    <col min="3910" max="4120" width="9" style="96"/>
    <col min="4121" max="4121" width="13" style="96" customWidth="1"/>
    <col min="4122" max="4122" width="13.7109375" style="96" customWidth="1"/>
    <col min="4123" max="4123" width="13.28515625" style="96" bestFit="1" customWidth="1"/>
    <col min="4124" max="4124" width="8.7109375" style="96" customWidth="1"/>
    <col min="4125" max="4125" width="13.85546875" style="96" bestFit="1" customWidth="1"/>
    <col min="4126" max="4144" width="13" style="96" customWidth="1"/>
    <col min="4145" max="4145" width="10.140625" style="96" customWidth="1"/>
    <col min="4146" max="4146" width="9.85546875" style="96" customWidth="1"/>
    <col min="4147" max="4151" width="0" style="96" hidden="1" customWidth="1"/>
    <col min="4152" max="4152" width="6.28515625" style="96" customWidth="1"/>
    <col min="4153" max="4154" width="13" style="96" customWidth="1"/>
    <col min="4155" max="4155" width="13.28515625" style="96" bestFit="1" customWidth="1"/>
    <col min="4156" max="4157" width="15.28515625" style="96" customWidth="1"/>
    <col min="4158" max="4158" width="9" style="96"/>
    <col min="4159" max="4159" width="15.7109375" style="96" bestFit="1" customWidth="1"/>
    <col min="4160" max="4161" width="13.28515625" style="96" bestFit="1" customWidth="1"/>
    <col min="4162" max="4162" width="13.42578125" style="96" bestFit="1" customWidth="1"/>
    <col min="4163" max="4163" width="13.28515625" style="96" bestFit="1" customWidth="1"/>
    <col min="4164" max="4164" width="12.28515625" style="96" bestFit="1" customWidth="1"/>
    <col min="4165" max="4165" width="13.28515625" style="96" bestFit="1" customWidth="1"/>
    <col min="4166" max="4376" width="9" style="96"/>
    <col min="4377" max="4377" width="13" style="96" customWidth="1"/>
    <col min="4378" max="4378" width="13.7109375" style="96" customWidth="1"/>
    <col min="4379" max="4379" width="13.28515625" style="96" bestFit="1" customWidth="1"/>
    <col min="4380" max="4380" width="8.7109375" style="96" customWidth="1"/>
    <col min="4381" max="4381" width="13.85546875" style="96" bestFit="1" customWidth="1"/>
    <col min="4382" max="4400" width="13" style="96" customWidth="1"/>
    <col min="4401" max="4401" width="10.140625" style="96" customWidth="1"/>
    <col min="4402" max="4402" width="9.85546875" style="96" customWidth="1"/>
    <col min="4403" max="4407" width="0" style="96" hidden="1" customWidth="1"/>
    <col min="4408" max="4408" width="6.28515625" style="96" customWidth="1"/>
    <col min="4409" max="4410" width="13" style="96" customWidth="1"/>
    <col min="4411" max="4411" width="13.28515625" style="96" bestFit="1" customWidth="1"/>
    <col min="4412" max="4413" width="15.28515625" style="96" customWidth="1"/>
    <col min="4414" max="4414" width="9" style="96"/>
    <col min="4415" max="4415" width="15.7109375" style="96" bestFit="1" customWidth="1"/>
    <col min="4416" max="4417" width="13.28515625" style="96" bestFit="1" customWidth="1"/>
    <col min="4418" max="4418" width="13.42578125" style="96" bestFit="1" customWidth="1"/>
    <col min="4419" max="4419" width="13.28515625" style="96" bestFit="1" customWidth="1"/>
    <col min="4420" max="4420" width="12.28515625" style="96" bestFit="1" customWidth="1"/>
    <col min="4421" max="4421" width="13.28515625" style="96" bestFit="1" customWidth="1"/>
    <col min="4422" max="4632" width="9" style="96"/>
    <col min="4633" max="4633" width="13" style="96" customWidth="1"/>
    <col min="4634" max="4634" width="13.7109375" style="96" customWidth="1"/>
    <col min="4635" max="4635" width="13.28515625" style="96" bestFit="1" customWidth="1"/>
    <col min="4636" max="4636" width="8.7109375" style="96" customWidth="1"/>
    <col min="4637" max="4637" width="13.85546875" style="96" bestFit="1" customWidth="1"/>
    <col min="4638" max="4656" width="13" style="96" customWidth="1"/>
    <col min="4657" max="4657" width="10.140625" style="96" customWidth="1"/>
    <col min="4658" max="4658" width="9.85546875" style="96" customWidth="1"/>
    <col min="4659" max="4663" width="0" style="96" hidden="1" customWidth="1"/>
    <col min="4664" max="4664" width="6.28515625" style="96" customWidth="1"/>
    <col min="4665" max="4666" width="13" style="96" customWidth="1"/>
    <col min="4667" max="4667" width="13.28515625" style="96" bestFit="1" customWidth="1"/>
    <col min="4668" max="4669" width="15.28515625" style="96" customWidth="1"/>
    <col min="4670" max="4670" width="9" style="96"/>
    <col min="4671" max="4671" width="15.7109375" style="96" bestFit="1" customWidth="1"/>
    <col min="4672" max="4673" width="13.28515625" style="96" bestFit="1" customWidth="1"/>
    <col min="4674" max="4674" width="13.42578125" style="96" bestFit="1" customWidth="1"/>
    <col min="4675" max="4675" width="13.28515625" style="96" bestFit="1" customWidth="1"/>
    <col min="4676" max="4676" width="12.28515625" style="96" bestFit="1" customWidth="1"/>
    <col min="4677" max="4677" width="13.28515625" style="96" bestFit="1" customWidth="1"/>
    <col min="4678" max="4888" width="9" style="96"/>
    <col min="4889" max="4889" width="13" style="96" customWidth="1"/>
    <col min="4890" max="4890" width="13.7109375" style="96" customWidth="1"/>
    <col min="4891" max="4891" width="13.28515625" style="96" bestFit="1" customWidth="1"/>
    <col min="4892" max="4892" width="8.7109375" style="96" customWidth="1"/>
    <col min="4893" max="4893" width="13.85546875" style="96" bestFit="1" customWidth="1"/>
    <col min="4894" max="4912" width="13" style="96" customWidth="1"/>
    <col min="4913" max="4913" width="10.140625" style="96" customWidth="1"/>
    <col min="4914" max="4914" width="9.85546875" style="96" customWidth="1"/>
    <col min="4915" max="4919" width="0" style="96" hidden="1" customWidth="1"/>
    <col min="4920" max="4920" width="6.28515625" style="96" customWidth="1"/>
    <col min="4921" max="4922" width="13" style="96" customWidth="1"/>
    <col min="4923" max="4923" width="13.28515625" style="96" bestFit="1" customWidth="1"/>
    <col min="4924" max="4925" width="15.28515625" style="96" customWidth="1"/>
    <col min="4926" max="4926" width="9" style="96"/>
    <col min="4927" max="4927" width="15.7109375" style="96" bestFit="1" customWidth="1"/>
    <col min="4928" max="4929" width="13.28515625" style="96" bestFit="1" customWidth="1"/>
    <col min="4930" max="4930" width="13.42578125" style="96" bestFit="1" customWidth="1"/>
    <col min="4931" max="4931" width="13.28515625" style="96" bestFit="1" customWidth="1"/>
    <col min="4932" max="4932" width="12.28515625" style="96" bestFit="1" customWidth="1"/>
    <col min="4933" max="4933" width="13.28515625" style="96" bestFit="1" customWidth="1"/>
    <col min="4934" max="5144" width="9" style="96"/>
    <col min="5145" max="5145" width="13" style="96" customWidth="1"/>
    <col min="5146" max="5146" width="13.7109375" style="96" customWidth="1"/>
    <col min="5147" max="5147" width="13.28515625" style="96" bestFit="1" customWidth="1"/>
    <col min="5148" max="5148" width="8.7109375" style="96" customWidth="1"/>
    <col min="5149" max="5149" width="13.85546875" style="96" bestFit="1" customWidth="1"/>
    <col min="5150" max="5168" width="13" style="96" customWidth="1"/>
    <col min="5169" max="5169" width="10.140625" style="96" customWidth="1"/>
    <col min="5170" max="5170" width="9.85546875" style="96" customWidth="1"/>
    <col min="5171" max="5175" width="0" style="96" hidden="1" customWidth="1"/>
    <col min="5176" max="5176" width="6.28515625" style="96" customWidth="1"/>
    <col min="5177" max="5178" width="13" style="96" customWidth="1"/>
    <col min="5179" max="5179" width="13.28515625" style="96" bestFit="1" customWidth="1"/>
    <col min="5180" max="5181" width="15.28515625" style="96" customWidth="1"/>
    <col min="5182" max="5182" width="9" style="96"/>
    <col min="5183" max="5183" width="15.7109375" style="96" bestFit="1" customWidth="1"/>
    <col min="5184" max="5185" width="13.28515625" style="96" bestFit="1" customWidth="1"/>
    <col min="5186" max="5186" width="13.42578125" style="96" bestFit="1" customWidth="1"/>
    <col min="5187" max="5187" width="13.28515625" style="96" bestFit="1" customWidth="1"/>
    <col min="5188" max="5188" width="12.28515625" style="96" bestFit="1" customWidth="1"/>
    <col min="5189" max="5189" width="13.28515625" style="96" bestFit="1" customWidth="1"/>
    <col min="5190" max="5400" width="9" style="96"/>
    <col min="5401" max="5401" width="13" style="96" customWidth="1"/>
    <col min="5402" max="5402" width="13.7109375" style="96" customWidth="1"/>
    <col min="5403" max="5403" width="13.28515625" style="96" bestFit="1" customWidth="1"/>
    <col min="5404" max="5404" width="8.7109375" style="96" customWidth="1"/>
    <col min="5405" max="5405" width="13.85546875" style="96" bestFit="1" customWidth="1"/>
    <col min="5406" max="5424" width="13" style="96" customWidth="1"/>
    <col min="5425" max="5425" width="10.140625" style="96" customWidth="1"/>
    <col min="5426" max="5426" width="9.85546875" style="96" customWidth="1"/>
    <col min="5427" max="5431" width="0" style="96" hidden="1" customWidth="1"/>
    <col min="5432" max="5432" width="6.28515625" style="96" customWidth="1"/>
    <col min="5433" max="5434" width="13" style="96" customWidth="1"/>
    <col min="5435" max="5435" width="13.28515625" style="96" bestFit="1" customWidth="1"/>
    <col min="5436" max="5437" width="15.28515625" style="96" customWidth="1"/>
    <col min="5438" max="5438" width="9" style="96"/>
    <col min="5439" max="5439" width="15.7109375" style="96" bestFit="1" customWidth="1"/>
    <col min="5440" max="5441" width="13.28515625" style="96" bestFit="1" customWidth="1"/>
    <col min="5442" max="5442" width="13.42578125" style="96" bestFit="1" customWidth="1"/>
    <col min="5443" max="5443" width="13.28515625" style="96" bestFit="1" customWidth="1"/>
    <col min="5444" max="5444" width="12.28515625" style="96" bestFit="1" customWidth="1"/>
    <col min="5445" max="5445" width="13.28515625" style="96" bestFit="1" customWidth="1"/>
    <col min="5446" max="5656" width="9" style="96"/>
    <col min="5657" max="5657" width="13" style="96" customWidth="1"/>
    <col min="5658" max="5658" width="13.7109375" style="96" customWidth="1"/>
    <col min="5659" max="5659" width="13.28515625" style="96" bestFit="1" customWidth="1"/>
    <col min="5660" max="5660" width="8.7109375" style="96" customWidth="1"/>
    <col min="5661" max="5661" width="13.85546875" style="96" bestFit="1" customWidth="1"/>
    <col min="5662" max="5680" width="13" style="96" customWidth="1"/>
    <col min="5681" max="5681" width="10.140625" style="96" customWidth="1"/>
    <col min="5682" max="5682" width="9.85546875" style="96" customWidth="1"/>
    <col min="5683" max="5687" width="0" style="96" hidden="1" customWidth="1"/>
    <col min="5688" max="5688" width="6.28515625" style="96" customWidth="1"/>
    <col min="5689" max="5690" width="13" style="96" customWidth="1"/>
    <col min="5691" max="5691" width="13.28515625" style="96" bestFit="1" customWidth="1"/>
    <col min="5692" max="5693" width="15.28515625" style="96" customWidth="1"/>
    <col min="5694" max="5694" width="9" style="96"/>
    <col min="5695" max="5695" width="15.7109375" style="96" bestFit="1" customWidth="1"/>
    <col min="5696" max="5697" width="13.28515625" style="96" bestFit="1" customWidth="1"/>
    <col min="5698" max="5698" width="13.42578125" style="96" bestFit="1" customWidth="1"/>
    <col min="5699" max="5699" width="13.28515625" style="96" bestFit="1" customWidth="1"/>
    <col min="5700" max="5700" width="12.28515625" style="96" bestFit="1" customWidth="1"/>
    <col min="5701" max="5701" width="13.28515625" style="96" bestFit="1" customWidth="1"/>
    <col min="5702" max="5912" width="9" style="96"/>
    <col min="5913" max="5913" width="13" style="96" customWidth="1"/>
    <col min="5914" max="5914" width="13.7109375" style="96" customWidth="1"/>
    <col min="5915" max="5915" width="13.28515625" style="96" bestFit="1" customWidth="1"/>
    <col min="5916" max="5916" width="8.7109375" style="96" customWidth="1"/>
    <col min="5917" max="5917" width="13.85546875" style="96" bestFit="1" customWidth="1"/>
    <col min="5918" max="5936" width="13" style="96" customWidth="1"/>
    <col min="5937" max="5937" width="10.140625" style="96" customWidth="1"/>
    <col min="5938" max="5938" width="9.85546875" style="96" customWidth="1"/>
    <col min="5939" max="5943" width="0" style="96" hidden="1" customWidth="1"/>
    <col min="5944" max="5944" width="6.28515625" style="96" customWidth="1"/>
    <col min="5945" max="5946" width="13" style="96" customWidth="1"/>
    <col min="5947" max="5947" width="13.28515625" style="96" bestFit="1" customWidth="1"/>
    <col min="5948" max="5949" width="15.28515625" style="96" customWidth="1"/>
    <col min="5950" max="5950" width="9" style="96"/>
    <col min="5951" max="5951" width="15.7109375" style="96" bestFit="1" customWidth="1"/>
    <col min="5952" max="5953" width="13.28515625" style="96" bestFit="1" customWidth="1"/>
    <col min="5954" max="5954" width="13.42578125" style="96" bestFit="1" customWidth="1"/>
    <col min="5955" max="5955" width="13.28515625" style="96" bestFit="1" customWidth="1"/>
    <col min="5956" max="5956" width="12.28515625" style="96" bestFit="1" customWidth="1"/>
    <col min="5957" max="5957" width="13.28515625" style="96" bestFit="1" customWidth="1"/>
    <col min="5958" max="6168" width="9" style="96"/>
    <col min="6169" max="6169" width="13" style="96" customWidth="1"/>
    <col min="6170" max="6170" width="13.7109375" style="96" customWidth="1"/>
    <col min="6171" max="6171" width="13.28515625" style="96" bestFit="1" customWidth="1"/>
    <col min="6172" max="6172" width="8.7109375" style="96" customWidth="1"/>
    <col min="6173" max="6173" width="13.85546875" style="96" bestFit="1" customWidth="1"/>
    <col min="6174" max="6192" width="13" style="96" customWidth="1"/>
    <col min="6193" max="6193" width="10.140625" style="96" customWidth="1"/>
    <col min="6194" max="6194" width="9.85546875" style="96" customWidth="1"/>
    <col min="6195" max="6199" width="0" style="96" hidden="1" customWidth="1"/>
    <col min="6200" max="6200" width="6.28515625" style="96" customWidth="1"/>
    <col min="6201" max="6202" width="13" style="96" customWidth="1"/>
    <col min="6203" max="6203" width="13.28515625" style="96" bestFit="1" customWidth="1"/>
    <col min="6204" max="6205" width="15.28515625" style="96" customWidth="1"/>
    <col min="6206" max="6206" width="9" style="96"/>
    <col min="6207" max="6207" width="15.7109375" style="96" bestFit="1" customWidth="1"/>
    <col min="6208" max="6209" width="13.28515625" style="96" bestFit="1" customWidth="1"/>
    <col min="6210" max="6210" width="13.42578125" style="96" bestFit="1" customWidth="1"/>
    <col min="6211" max="6211" width="13.28515625" style="96" bestFit="1" customWidth="1"/>
    <col min="6212" max="6212" width="12.28515625" style="96" bestFit="1" customWidth="1"/>
    <col min="6213" max="6213" width="13.28515625" style="96" bestFit="1" customWidth="1"/>
    <col min="6214" max="6424" width="9" style="96"/>
    <col min="6425" max="6425" width="13" style="96" customWidth="1"/>
    <col min="6426" max="6426" width="13.7109375" style="96" customWidth="1"/>
    <col min="6427" max="6427" width="13.28515625" style="96" bestFit="1" customWidth="1"/>
    <col min="6428" max="6428" width="8.7109375" style="96" customWidth="1"/>
    <col min="6429" max="6429" width="13.85546875" style="96" bestFit="1" customWidth="1"/>
    <col min="6430" max="6448" width="13" style="96" customWidth="1"/>
    <col min="6449" max="6449" width="10.140625" style="96" customWidth="1"/>
    <col min="6450" max="6450" width="9.85546875" style="96" customWidth="1"/>
    <col min="6451" max="6455" width="0" style="96" hidden="1" customWidth="1"/>
    <col min="6456" max="6456" width="6.28515625" style="96" customWidth="1"/>
    <col min="6457" max="6458" width="13" style="96" customWidth="1"/>
    <col min="6459" max="6459" width="13.28515625" style="96" bestFit="1" customWidth="1"/>
    <col min="6460" max="6461" width="15.28515625" style="96" customWidth="1"/>
    <col min="6462" max="6462" width="9" style="96"/>
    <col min="6463" max="6463" width="15.7109375" style="96" bestFit="1" customWidth="1"/>
    <col min="6464" max="6465" width="13.28515625" style="96" bestFit="1" customWidth="1"/>
    <col min="6466" max="6466" width="13.42578125" style="96" bestFit="1" customWidth="1"/>
    <col min="6467" max="6467" width="13.28515625" style="96" bestFit="1" customWidth="1"/>
    <col min="6468" max="6468" width="12.28515625" style="96" bestFit="1" customWidth="1"/>
    <col min="6469" max="6469" width="13.28515625" style="96" bestFit="1" customWidth="1"/>
    <col min="6470" max="6680" width="9" style="96"/>
    <col min="6681" max="6681" width="13" style="96" customWidth="1"/>
    <col min="6682" max="6682" width="13.7109375" style="96" customWidth="1"/>
    <col min="6683" max="6683" width="13.28515625" style="96" bestFit="1" customWidth="1"/>
    <col min="6684" max="6684" width="8.7109375" style="96" customWidth="1"/>
    <col min="6685" max="6685" width="13.85546875" style="96" bestFit="1" customWidth="1"/>
    <col min="6686" max="6704" width="13" style="96" customWidth="1"/>
    <col min="6705" max="6705" width="10.140625" style="96" customWidth="1"/>
    <col min="6706" max="6706" width="9.85546875" style="96" customWidth="1"/>
    <col min="6707" max="6711" width="0" style="96" hidden="1" customWidth="1"/>
    <col min="6712" max="6712" width="6.28515625" style="96" customWidth="1"/>
    <col min="6713" max="6714" width="13" style="96" customWidth="1"/>
    <col min="6715" max="6715" width="13.28515625" style="96" bestFit="1" customWidth="1"/>
    <col min="6716" max="6717" width="15.28515625" style="96" customWidth="1"/>
    <col min="6718" max="6718" width="9" style="96"/>
    <col min="6719" max="6719" width="15.7109375" style="96" bestFit="1" customWidth="1"/>
    <col min="6720" max="6721" width="13.28515625" style="96" bestFit="1" customWidth="1"/>
    <col min="6722" max="6722" width="13.42578125" style="96" bestFit="1" customWidth="1"/>
    <col min="6723" max="6723" width="13.28515625" style="96" bestFit="1" customWidth="1"/>
    <col min="6724" max="6724" width="12.28515625" style="96" bestFit="1" customWidth="1"/>
    <col min="6725" max="6725" width="13.28515625" style="96" bestFit="1" customWidth="1"/>
    <col min="6726" max="6936" width="9" style="96"/>
    <col min="6937" max="6937" width="13" style="96" customWidth="1"/>
    <col min="6938" max="6938" width="13.7109375" style="96" customWidth="1"/>
    <col min="6939" max="6939" width="13.28515625" style="96" bestFit="1" customWidth="1"/>
    <col min="6940" max="6940" width="8.7109375" style="96" customWidth="1"/>
    <col min="6941" max="6941" width="13.85546875" style="96" bestFit="1" customWidth="1"/>
    <col min="6942" max="6960" width="13" style="96" customWidth="1"/>
    <col min="6961" max="6961" width="10.140625" style="96" customWidth="1"/>
    <col min="6962" max="6962" width="9.85546875" style="96" customWidth="1"/>
    <col min="6963" max="6967" width="0" style="96" hidden="1" customWidth="1"/>
    <col min="6968" max="6968" width="6.28515625" style="96" customWidth="1"/>
    <col min="6969" max="6970" width="13" style="96" customWidth="1"/>
    <col min="6971" max="6971" width="13.28515625" style="96" bestFit="1" customWidth="1"/>
    <col min="6972" max="6973" width="15.28515625" style="96" customWidth="1"/>
    <col min="6974" max="6974" width="9" style="96"/>
    <col min="6975" max="6975" width="15.7109375" style="96" bestFit="1" customWidth="1"/>
    <col min="6976" max="6977" width="13.28515625" style="96" bestFit="1" customWidth="1"/>
    <col min="6978" max="6978" width="13.42578125" style="96" bestFit="1" customWidth="1"/>
    <col min="6979" max="6979" width="13.28515625" style="96" bestFit="1" customWidth="1"/>
    <col min="6980" max="6980" width="12.28515625" style="96" bestFit="1" customWidth="1"/>
    <col min="6981" max="6981" width="13.28515625" style="96" bestFit="1" customWidth="1"/>
    <col min="6982" max="7192" width="9" style="96"/>
    <col min="7193" max="7193" width="13" style="96" customWidth="1"/>
    <col min="7194" max="7194" width="13.7109375" style="96" customWidth="1"/>
    <col min="7195" max="7195" width="13.28515625" style="96" bestFit="1" customWidth="1"/>
    <col min="7196" max="7196" width="8.7109375" style="96" customWidth="1"/>
    <col min="7197" max="7197" width="13.85546875" style="96" bestFit="1" customWidth="1"/>
    <col min="7198" max="7216" width="13" style="96" customWidth="1"/>
    <col min="7217" max="7217" width="10.140625" style="96" customWidth="1"/>
    <col min="7218" max="7218" width="9.85546875" style="96" customWidth="1"/>
    <col min="7219" max="7223" width="0" style="96" hidden="1" customWidth="1"/>
    <col min="7224" max="7224" width="6.28515625" style="96" customWidth="1"/>
    <col min="7225" max="7226" width="13" style="96" customWidth="1"/>
    <col min="7227" max="7227" width="13.28515625" style="96" bestFit="1" customWidth="1"/>
    <col min="7228" max="7229" width="15.28515625" style="96" customWidth="1"/>
    <col min="7230" max="7230" width="9" style="96"/>
    <col min="7231" max="7231" width="15.7109375" style="96" bestFit="1" customWidth="1"/>
    <col min="7232" max="7233" width="13.28515625" style="96" bestFit="1" customWidth="1"/>
    <col min="7234" max="7234" width="13.42578125" style="96" bestFit="1" customWidth="1"/>
    <col min="7235" max="7235" width="13.28515625" style="96" bestFit="1" customWidth="1"/>
    <col min="7236" max="7236" width="12.28515625" style="96" bestFit="1" customWidth="1"/>
    <col min="7237" max="7237" width="13.28515625" style="96" bestFit="1" customWidth="1"/>
    <col min="7238" max="7448" width="9" style="96"/>
    <col min="7449" max="7449" width="13" style="96" customWidth="1"/>
    <col min="7450" max="7450" width="13.7109375" style="96" customWidth="1"/>
    <col min="7451" max="7451" width="13.28515625" style="96" bestFit="1" customWidth="1"/>
    <col min="7452" max="7452" width="8.7109375" style="96" customWidth="1"/>
    <col min="7453" max="7453" width="13.85546875" style="96" bestFit="1" customWidth="1"/>
    <col min="7454" max="7472" width="13" style="96" customWidth="1"/>
    <col min="7473" max="7473" width="10.140625" style="96" customWidth="1"/>
    <col min="7474" max="7474" width="9.85546875" style="96" customWidth="1"/>
    <col min="7475" max="7479" width="0" style="96" hidden="1" customWidth="1"/>
    <col min="7480" max="7480" width="6.28515625" style="96" customWidth="1"/>
    <col min="7481" max="7482" width="13" style="96" customWidth="1"/>
    <col min="7483" max="7483" width="13.28515625" style="96" bestFit="1" customWidth="1"/>
    <col min="7484" max="7485" width="15.28515625" style="96" customWidth="1"/>
    <col min="7486" max="7486" width="9" style="96"/>
    <col min="7487" max="7487" width="15.7109375" style="96" bestFit="1" customWidth="1"/>
    <col min="7488" max="7489" width="13.28515625" style="96" bestFit="1" customWidth="1"/>
    <col min="7490" max="7490" width="13.42578125" style="96" bestFit="1" customWidth="1"/>
    <col min="7491" max="7491" width="13.28515625" style="96" bestFit="1" customWidth="1"/>
    <col min="7492" max="7492" width="12.28515625" style="96" bestFit="1" customWidth="1"/>
    <col min="7493" max="7493" width="13.28515625" style="96" bestFit="1" customWidth="1"/>
    <col min="7494" max="7704" width="9" style="96"/>
    <col min="7705" max="7705" width="13" style="96" customWidth="1"/>
    <col min="7706" max="7706" width="13.7109375" style="96" customWidth="1"/>
    <col min="7707" max="7707" width="13.28515625" style="96" bestFit="1" customWidth="1"/>
    <col min="7708" max="7708" width="8.7109375" style="96" customWidth="1"/>
    <col min="7709" max="7709" width="13.85546875" style="96" bestFit="1" customWidth="1"/>
    <col min="7710" max="7728" width="13" style="96" customWidth="1"/>
    <col min="7729" max="7729" width="10.140625" style="96" customWidth="1"/>
    <col min="7730" max="7730" width="9.85546875" style="96" customWidth="1"/>
    <col min="7731" max="7735" width="0" style="96" hidden="1" customWidth="1"/>
    <col min="7736" max="7736" width="6.28515625" style="96" customWidth="1"/>
    <col min="7737" max="7738" width="13" style="96" customWidth="1"/>
    <col min="7739" max="7739" width="13.28515625" style="96" bestFit="1" customWidth="1"/>
    <col min="7740" max="7741" width="15.28515625" style="96" customWidth="1"/>
    <col min="7742" max="7742" width="9" style="96"/>
    <col min="7743" max="7743" width="15.7109375" style="96" bestFit="1" customWidth="1"/>
    <col min="7744" max="7745" width="13.28515625" style="96" bestFit="1" customWidth="1"/>
    <col min="7746" max="7746" width="13.42578125" style="96" bestFit="1" customWidth="1"/>
    <col min="7747" max="7747" width="13.28515625" style="96" bestFit="1" customWidth="1"/>
    <col min="7748" max="7748" width="12.28515625" style="96" bestFit="1" customWidth="1"/>
    <col min="7749" max="7749" width="13.28515625" style="96" bestFit="1" customWidth="1"/>
    <col min="7750" max="7960" width="9" style="96"/>
    <col min="7961" max="7961" width="13" style="96" customWidth="1"/>
    <col min="7962" max="7962" width="13.7109375" style="96" customWidth="1"/>
    <col min="7963" max="7963" width="13.28515625" style="96" bestFit="1" customWidth="1"/>
    <col min="7964" max="7964" width="8.7109375" style="96" customWidth="1"/>
    <col min="7965" max="7965" width="13.85546875" style="96" bestFit="1" customWidth="1"/>
    <col min="7966" max="7984" width="13" style="96" customWidth="1"/>
    <col min="7985" max="7985" width="10.140625" style="96" customWidth="1"/>
    <col min="7986" max="7986" width="9.85546875" style="96" customWidth="1"/>
    <col min="7987" max="7991" width="0" style="96" hidden="1" customWidth="1"/>
    <col min="7992" max="7992" width="6.28515625" style="96" customWidth="1"/>
    <col min="7993" max="7994" width="13" style="96" customWidth="1"/>
    <col min="7995" max="7995" width="13.28515625" style="96" bestFit="1" customWidth="1"/>
    <col min="7996" max="7997" width="15.28515625" style="96" customWidth="1"/>
    <col min="7998" max="7998" width="9" style="96"/>
    <col min="7999" max="7999" width="15.7109375" style="96" bestFit="1" customWidth="1"/>
    <col min="8000" max="8001" width="13.28515625" style="96" bestFit="1" customWidth="1"/>
    <col min="8002" max="8002" width="13.42578125" style="96" bestFit="1" customWidth="1"/>
    <col min="8003" max="8003" width="13.28515625" style="96" bestFit="1" customWidth="1"/>
    <col min="8004" max="8004" width="12.28515625" style="96" bestFit="1" customWidth="1"/>
    <col min="8005" max="8005" width="13.28515625" style="96" bestFit="1" customWidth="1"/>
    <col min="8006" max="8216" width="9" style="96"/>
    <col min="8217" max="8217" width="13" style="96" customWidth="1"/>
    <col min="8218" max="8218" width="13.7109375" style="96" customWidth="1"/>
    <col min="8219" max="8219" width="13.28515625" style="96" bestFit="1" customWidth="1"/>
    <col min="8220" max="8220" width="8.7109375" style="96" customWidth="1"/>
    <col min="8221" max="8221" width="13.85546875" style="96" bestFit="1" customWidth="1"/>
    <col min="8222" max="8240" width="13" style="96" customWidth="1"/>
    <col min="8241" max="8241" width="10.140625" style="96" customWidth="1"/>
    <col min="8242" max="8242" width="9.85546875" style="96" customWidth="1"/>
    <col min="8243" max="8247" width="0" style="96" hidden="1" customWidth="1"/>
    <col min="8248" max="8248" width="6.28515625" style="96" customWidth="1"/>
    <col min="8249" max="8250" width="13" style="96" customWidth="1"/>
    <col min="8251" max="8251" width="13.28515625" style="96" bestFit="1" customWidth="1"/>
    <col min="8252" max="8253" width="15.28515625" style="96" customWidth="1"/>
    <col min="8254" max="8254" width="9" style="96"/>
    <col min="8255" max="8255" width="15.7109375" style="96" bestFit="1" customWidth="1"/>
    <col min="8256" max="8257" width="13.28515625" style="96" bestFit="1" customWidth="1"/>
    <col min="8258" max="8258" width="13.42578125" style="96" bestFit="1" customWidth="1"/>
    <col min="8259" max="8259" width="13.28515625" style="96" bestFit="1" customWidth="1"/>
    <col min="8260" max="8260" width="12.28515625" style="96" bestFit="1" customWidth="1"/>
    <col min="8261" max="8261" width="13.28515625" style="96" bestFit="1" customWidth="1"/>
    <col min="8262" max="8472" width="9" style="96"/>
    <col min="8473" max="8473" width="13" style="96" customWidth="1"/>
    <col min="8474" max="8474" width="13.7109375" style="96" customWidth="1"/>
    <col min="8475" max="8475" width="13.28515625" style="96" bestFit="1" customWidth="1"/>
    <col min="8476" max="8476" width="8.7109375" style="96" customWidth="1"/>
    <col min="8477" max="8477" width="13.85546875" style="96" bestFit="1" customWidth="1"/>
    <col min="8478" max="8496" width="13" style="96" customWidth="1"/>
    <col min="8497" max="8497" width="10.140625" style="96" customWidth="1"/>
    <col min="8498" max="8498" width="9.85546875" style="96" customWidth="1"/>
    <col min="8499" max="8503" width="0" style="96" hidden="1" customWidth="1"/>
    <col min="8504" max="8504" width="6.28515625" style="96" customWidth="1"/>
    <col min="8505" max="8506" width="13" style="96" customWidth="1"/>
    <col min="8507" max="8507" width="13.28515625" style="96" bestFit="1" customWidth="1"/>
    <col min="8508" max="8509" width="15.28515625" style="96" customWidth="1"/>
    <col min="8510" max="8510" width="9" style="96"/>
    <col min="8511" max="8511" width="15.7109375" style="96" bestFit="1" customWidth="1"/>
    <col min="8512" max="8513" width="13.28515625" style="96" bestFit="1" customWidth="1"/>
    <col min="8514" max="8514" width="13.42578125" style="96" bestFit="1" customWidth="1"/>
    <col min="8515" max="8515" width="13.28515625" style="96" bestFit="1" customWidth="1"/>
    <col min="8516" max="8516" width="12.28515625" style="96" bestFit="1" customWidth="1"/>
    <col min="8517" max="8517" width="13.28515625" style="96" bestFit="1" customWidth="1"/>
    <col min="8518" max="8728" width="9" style="96"/>
    <col min="8729" max="8729" width="13" style="96" customWidth="1"/>
    <col min="8730" max="8730" width="13.7109375" style="96" customWidth="1"/>
    <col min="8731" max="8731" width="13.28515625" style="96" bestFit="1" customWidth="1"/>
    <col min="8732" max="8732" width="8.7109375" style="96" customWidth="1"/>
    <col min="8733" max="8733" width="13.85546875" style="96" bestFit="1" customWidth="1"/>
    <col min="8734" max="8752" width="13" style="96" customWidth="1"/>
    <col min="8753" max="8753" width="10.140625" style="96" customWidth="1"/>
    <col min="8754" max="8754" width="9.85546875" style="96" customWidth="1"/>
    <col min="8755" max="8759" width="0" style="96" hidden="1" customWidth="1"/>
    <col min="8760" max="8760" width="6.28515625" style="96" customWidth="1"/>
    <col min="8761" max="8762" width="13" style="96" customWidth="1"/>
    <col min="8763" max="8763" width="13.28515625" style="96" bestFit="1" customWidth="1"/>
    <col min="8764" max="8765" width="15.28515625" style="96" customWidth="1"/>
    <col min="8766" max="8766" width="9" style="96"/>
    <col min="8767" max="8767" width="15.7109375" style="96" bestFit="1" customWidth="1"/>
    <col min="8768" max="8769" width="13.28515625" style="96" bestFit="1" customWidth="1"/>
    <col min="8770" max="8770" width="13.42578125" style="96" bestFit="1" customWidth="1"/>
    <col min="8771" max="8771" width="13.28515625" style="96" bestFit="1" customWidth="1"/>
    <col min="8772" max="8772" width="12.28515625" style="96" bestFit="1" customWidth="1"/>
    <col min="8773" max="8773" width="13.28515625" style="96" bestFit="1" customWidth="1"/>
    <col min="8774" max="8984" width="9" style="96"/>
    <col min="8985" max="8985" width="13" style="96" customWidth="1"/>
    <col min="8986" max="8986" width="13.7109375" style="96" customWidth="1"/>
    <col min="8987" max="8987" width="13.28515625" style="96" bestFit="1" customWidth="1"/>
    <col min="8988" max="8988" width="8.7109375" style="96" customWidth="1"/>
    <col min="8989" max="8989" width="13.85546875" style="96" bestFit="1" customWidth="1"/>
    <col min="8990" max="9008" width="13" style="96" customWidth="1"/>
    <col min="9009" max="9009" width="10.140625" style="96" customWidth="1"/>
    <col min="9010" max="9010" width="9.85546875" style="96" customWidth="1"/>
    <col min="9011" max="9015" width="0" style="96" hidden="1" customWidth="1"/>
    <col min="9016" max="9016" width="6.28515625" style="96" customWidth="1"/>
    <col min="9017" max="9018" width="13" style="96" customWidth="1"/>
    <col min="9019" max="9019" width="13.28515625" style="96" bestFit="1" customWidth="1"/>
    <col min="9020" max="9021" width="15.28515625" style="96" customWidth="1"/>
    <col min="9022" max="9022" width="9" style="96"/>
    <col min="9023" max="9023" width="15.7109375" style="96" bestFit="1" customWidth="1"/>
    <col min="9024" max="9025" width="13.28515625" style="96" bestFit="1" customWidth="1"/>
    <col min="9026" max="9026" width="13.42578125" style="96" bestFit="1" customWidth="1"/>
    <col min="9027" max="9027" width="13.28515625" style="96" bestFit="1" customWidth="1"/>
    <col min="9028" max="9028" width="12.28515625" style="96" bestFit="1" customWidth="1"/>
    <col min="9029" max="9029" width="13.28515625" style="96" bestFit="1" customWidth="1"/>
    <col min="9030" max="9240" width="9" style="96"/>
    <col min="9241" max="9241" width="13" style="96" customWidth="1"/>
    <col min="9242" max="9242" width="13.7109375" style="96" customWidth="1"/>
    <col min="9243" max="9243" width="13.28515625" style="96" bestFit="1" customWidth="1"/>
    <col min="9244" max="9244" width="8.7109375" style="96" customWidth="1"/>
    <col min="9245" max="9245" width="13.85546875" style="96" bestFit="1" customWidth="1"/>
    <col min="9246" max="9264" width="13" style="96" customWidth="1"/>
    <col min="9265" max="9265" width="10.140625" style="96" customWidth="1"/>
    <col min="9266" max="9266" width="9.85546875" style="96" customWidth="1"/>
    <col min="9267" max="9271" width="0" style="96" hidden="1" customWidth="1"/>
    <col min="9272" max="9272" width="6.28515625" style="96" customWidth="1"/>
    <col min="9273" max="9274" width="13" style="96" customWidth="1"/>
    <col min="9275" max="9275" width="13.28515625" style="96" bestFit="1" customWidth="1"/>
    <col min="9276" max="9277" width="15.28515625" style="96" customWidth="1"/>
    <col min="9278" max="9278" width="9" style="96"/>
    <col min="9279" max="9279" width="15.7109375" style="96" bestFit="1" customWidth="1"/>
    <col min="9280" max="9281" width="13.28515625" style="96" bestFit="1" customWidth="1"/>
    <col min="9282" max="9282" width="13.42578125" style="96" bestFit="1" customWidth="1"/>
    <col min="9283" max="9283" width="13.28515625" style="96" bestFit="1" customWidth="1"/>
    <col min="9284" max="9284" width="12.28515625" style="96" bestFit="1" customWidth="1"/>
    <col min="9285" max="9285" width="13.28515625" style="96" bestFit="1" customWidth="1"/>
    <col min="9286" max="9496" width="9" style="96"/>
    <col min="9497" max="9497" width="13" style="96" customWidth="1"/>
    <col min="9498" max="9498" width="13.7109375" style="96" customWidth="1"/>
    <col min="9499" max="9499" width="13.28515625" style="96" bestFit="1" customWidth="1"/>
    <col min="9500" max="9500" width="8.7109375" style="96" customWidth="1"/>
    <col min="9501" max="9501" width="13.85546875" style="96" bestFit="1" customWidth="1"/>
    <col min="9502" max="9520" width="13" style="96" customWidth="1"/>
    <col min="9521" max="9521" width="10.140625" style="96" customWidth="1"/>
    <col min="9522" max="9522" width="9.85546875" style="96" customWidth="1"/>
    <col min="9523" max="9527" width="0" style="96" hidden="1" customWidth="1"/>
    <col min="9528" max="9528" width="6.28515625" style="96" customWidth="1"/>
    <col min="9529" max="9530" width="13" style="96" customWidth="1"/>
    <col min="9531" max="9531" width="13.28515625" style="96" bestFit="1" customWidth="1"/>
    <col min="9532" max="9533" width="15.28515625" style="96" customWidth="1"/>
    <col min="9534" max="9534" width="9" style="96"/>
    <col min="9535" max="9535" width="15.7109375" style="96" bestFit="1" customWidth="1"/>
    <col min="9536" max="9537" width="13.28515625" style="96" bestFit="1" customWidth="1"/>
    <col min="9538" max="9538" width="13.42578125" style="96" bestFit="1" customWidth="1"/>
    <col min="9539" max="9539" width="13.28515625" style="96" bestFit="1" customWidth="1"/>
    <col min="9540" max="9540" width="12.28515625" style="96" bestFit="1" customWidth="1"/>
    <col min="9541" max="9541" width="13.28515625" style="96" bestFit="1" customWidth="1"/>
    <col min="9542" max="9752" width="9" style="96"/>
    <col min="9753" max="9753" width="13" style="96" customWidth="1"/>
    <col min="9754" max="9754" width="13.7109375" style="96" customWidth="1"/>
    <col min="9755" max="9755" width="13.28515625" style="96" bestFit="1" customWidth="1"/>
    <col min="9756" max="9756" width="8.7109375" style="96" customWidth="1"/>
    <col min="9757" max="9757" width="13.85546875" style="96" bestFit="1" customWidth="1"/>
    <col min="9758" max="9776" width="13" style="96" customWidth="1"/>
    <col min="9777" max="9777" width="10.140625" style="96" customWidth="1"/>
    <col min="9778" max="9778" width="9.85546875" style="96" customWidth="1"/>
    <col min="9779" max="9783" width="0" style="96" hidden="1" customWidth="1"/>
    <col min="9784" max="9784" width="6.28515625" style="96" customWidth="1"/>
    <col min="9785" max="9786" width="13" style="96" customWidth="1"/>
    <col min="9787" max="9787" width="13.28515625" style="96" bestFit="1" customWidth="1"/>
    <col min="9788" max="9789" width="15.28515625" style="96" customWidth="1"/>
    <col min="9790" max="9790" width="9" style="96"/>
    <col min="9791" max="9791" width="15.7109375" style="96" bestFit="1" customWidth="1"/>
    <col min="9792" max="9793" width="13.28515625" style="96" bestFit="1" customWidth="1"/>
    <col min="9794" max="9794" width="13.42578125" style="96" bestFit="1" customWidth="1"/>
    <col min="9795" max="9795" width="13.28515625" style="96" bestFit="1" customWidth="1"/>
    <col min="9796" max="9796" width="12.28515625" style="96" bestFit="1" customWidth="1"/>
    <col min="9797" max="9797" width="13.28515625" style="96" bestFit="1" customWidth="1"/>
    <col min="9798" max="10008" width="9" style="96"/>
    <col min="10009" max="10009" width="13" style="96" customWidth="1"/>
    <col min="10010" max="10010" width="13.7109375" style="96" customWidth="1"/>
    <col min="10011" max="10011" width="13.28515625" style="96" bestFit="1" customWidth="1"/>
    <col min="10012" max="10012" width="8.7109375" style="96" customWidth="1"/>
    <col min="10013" max="10013" width="13.85546875" style="96" bestFit="1" customWidth="1"/>
    <col min="10014" max="10032" width="13" style="96" customWidth="1"/>
    <col min="10033" max="10033" width="10.140625" style="96" customWidth="1"/>
    <col min="10034" max="10034" width="9.85546875" style="96" customWidth="1"/>
    <col min="10035" max="10039" width="0" style="96" hidden="1" customWidth="1"/>
    <col min="10040" max="10040" width="6.28515625" style="96" customWidth="1"/>
    <col min="10041" max="10042" width="13" style="96" customWidth="1"/>
    <col min="10043" max="10043" width="13.28515625" style="96" bestFit="1" customWidth="1"/>
    <col min="10044" max="10045" width="15.28515625" style="96" customWidth="1"/>
    <col min="10046" max="10046" width="9" style="96"/>
    <col min="10047" max="10047" width="15.7109375" style="96" bestFit="1" customWidth="1"/>
    <col min="10048" max="10049" width="13.28515625" style="96" bestFit="1" customWidth="1"/>
    <col min="10050" max="10050" width="13.42578125" style="96" bestFit="1" customWidth="1"/>
    <col min="10051" max="10051" width="13.28515625" style="96" bestFit="1" customWidth="1"/>
    <col min="10052" max="10052" width="12.28515625" style="96" bestFit="1" customWidth="1"/>
    <col min="10053" max="10053" width="13.28515625" style="96" bestFit="1" customWidth="1"/>
    <col min="10054" max="10264" width="9" style="96"/>
    <col min="10265" max="10265" width="13" style="96" customWidth="1"/>
    <col min="10266" max="10266" width="13.7109375" style="96" customWidth="1"/>
    <col min="10267" max="10267" width="13.28515625" style="96" bestFit="1" customWidth="1"/>
    <col min="10268" max="10268" width="8.7109375" style="96" customWidth="1"/>
    <col min="10269" max="10269" width="13.85546875" style="96" bestFit="1" customWidth="1"/>
    <col min="10270" max="10288" width="13" style="96" customWidth="1"/>
    <col min="10289" max="10289" width="10.140625" style="96" customWidth="1"/>
    <col min="10290" max="10290" width="9.85546875" style="96" customWidth="1"/>
    <col min="10291" max="10295" width="0" style="96" hidden="1" customWidth="1"/>
    <col min="10296" max="10296" width="6.28515625" style="96" customWidth="1"/>
    <col min="10297" max="10298" width="13" style="96" customWidth="1"/>
    <col min="10299" max="10299" width="13.28515625" style="96" bestFit="1" customWidth="1"/>
    <col min="10300" max="10301" width="15.28515625" style="96" customWidth="1"/>
    <col min="10302" max="10302" width="9" style="96"/>
    <col min="10303" max="10303" width="15.7109375" style="96" bestFit="1" customWidth="1"/>
    <col min="10304" max="10305" width="13.28515625" style="96" bestFit="1" customWidth="1"/>
    <col min="10306" max="10306" width="13.42578125" style="96" bestFit="1" customWidth="1"/>
    <col min="10307" max="10307" width="13.28515625" style="96" bestFit="1" customWidth="1"/>
    <col min="10308" max="10308" width="12.28515625" style="96" bestFit="1" customWidth="1"/>
    <col min="10309" max="10309" width="13.28515625" style="96" bestFit="1" customWidth="1"/>
    <col min="10310" max="10520" width="9" style="96"/>
    <col min="10521" max="10521" width="13" style="96" customWidth="1"/>
    <col min="10522" max="10522" width="13.7109375" style="96" customWidth="1"/>
    <col min="10523" max="10523" width="13.28515625" style="96" bestFit="1" customWidth="1"/>
    <col min="10524" max="10524" width="8.7109375" style="96" customWidth="1"/>
    <col min="10525" max="10525" width="13.85546875" style="96" bestFit="1" customWidth="1"/>
    <col min="10526" max="10544" width="13" style="96" customWidth="1"/>
    <col min="10545" max="10545" width="10.140625" style="96" customWidth="1"/>
    <col min="10546" max="10546" width="9.85546875" style="96" customWidth="1"/>
    <col min="10547" max="10551" width="0" style="96" hidden="1" customWidth="1"/>
    <col min="10552" max="10552" width="6.28515625" style="96" customWidth="1"/>
    <col min="10553" max="10554" width="13" style="96" customWidth="1"/>
    <col min="10555" max="10555" width="13.28515625" style="96" bestFit="1" customWidth="1"/>
    <col min="10556" max="10557" width="15.28515625" style="96" customWidth="1"/>
    <col min="10558" max="10558" width="9" style="96"/>
    <col min="10559" max="10559" width="15.7109375" style="96" bestFit="1" customWidth="1"/>
    <col min="10560" max="10561" width="13.28515625" style="96" bestFit="1" customWidth="1"/>
    <col min="10562" max="10562" width="13.42578125" style="96" bestFit="1" customWidth="1"/>
    <col min="10563" max="10563" width="13.28515625" style="96" bestFit="1" customWidth="1"/>
    <col min="10564" max="10564" width="12.28515625" style="96" bestFit="1" customWidth="1"/>
    <col min="10565" max="10565" width="13.28515625" style="96" bestFit="1" customWidth="1"/>
    <col min="10566" max="10776" width="9" style="96"/>
    <col min="10777" max="10777" width="13" style="96" customWidth="1"/>
    <col min="10778" max="10778" width="13.7109375" style="96" customWidth="1"/>
    <col min="10779" max="10779" width="13.28515625" style="96" bestFit="1" customWidth="1"/>
    <col min="10780" max="10780" width="8.7109375" style="96" customWidth="1"/>
    <col min="10781" max="10781" width="13.85546875" style="96" bestFit="1" customWidth="1"/>
    <col min="10782" max="10800" width="13" style="96" customWidth="1"/>
    <col min="10801" max="10801" width="10.140625" style="96" customWidth="1"/>
    <col min="10802" max="10802" width="9.85546875" style="96" customWidth="1"/>
    <col min="10803" max="10807" width="0" style="96" hidden="1" customWidth="1"/>
    <col min="10808" max="10808" width="6.28515625" style="96" customWidth="1"/>
    <col min="10809" max="10810" width="13" style="96" customWidth="1"/>
    <col min="10811" max="10811" width="13.28515625" style="96" bestFit="1" customWidth="1"/>
    <col min="10812" max="10813" width="15.28515625" style="96" customWidth="1"/>
    <col min="10814" max="10814" width="9" style="96"/>
    <col min="10815" max="10815" width="15.7109375" style="96" bestFit="1" customWidth="1"/>
    <col min="10816" max="10817" width="13.28515625" style="96" bestFit="1" customWidth="1"/>
    <col min="10818" max="10818" width="13.42578125" style="96" bestFit="1" customWidth="1"/>
    <col min="10819" max="10819" width="13.28515625" style="96" bestFit="1" customWidth="1"/>
    <col min="10820" max="10820" width="12.28515625" style="96" bestFit="1" customWidth="1"/>
    <col min="10821" max="10821" width="13.28515625" style="96" bestFit="1" customWidth="1"/>
    <col min="10822" max="11032" width="9" style="96"/>
    <col min="11033" max="11033" width="13" style="96" customWidth="1"/>
    <col min="11034" max="11034" width="13.7109375" style="96" customWidth="1"/>
    <col min="11035" max="11035" width="13.28515625" style="96" bestFit="1" customWidth="1"/>
    <col min="11036" max="11036" width="8.7109375" style="96" customWidth="1"/>
    <col min="11037" max="11037" width="13.85546875" style="96" bestFit="1" customWidth="1"/>
    <col min="11038" max="11056" width="13" style="96" customWidth="1"/>
    <col min="11057" max="11057" width="10.140625" style="96" customWidth="1"/>
    <col min="11058" max="11058" width="9.85546875" style="96" customWidth="1"/>
    <col min="11059" max="11063" width="0" style="96" hidden="1" customWidth="1"/>
    <col min="11064" max="11064" width="6.28515625" style="96" customWidth="1"/>
    <col min="11065" max="11066" width="13" style="96" customWidth="1"/>
    <col min="11067" max="11067" width="13.28515625" style="96" bestFit="1" customWidth="1"/>
    <col min="11068" max="11069" width="15.28515625" style="96" customWidth="1"/>
    <col min="11070" max="11070" width="9" style="96"/>
    <col min="11071" max="11071" width="15.7109375" style="96" bestFit="1" customWidth="1"/>
    <col min="11072" max="11073" width="13.28515625" style="96" bestFit="1" customWidth="1"/>
    <col min="11074" max="11074" width="13.42578125" style="96" bestFit="1" customWidth="1"/>
    <col min="11075" max="11075" width="13.28515625" style="96" bestFit="1" customWidth="1"/>
    <col min="11076" max="11076" width="12.28515625" style="96" bestFit="1" customWidth="1"/>
    <col min="11077" max="11077" width="13.28515625" style="96" bestFit="1" customWidth="1"/>
    <col min="11078" max="11288" width="9" style="96"/>
    <col min="11289" max="11289" width="13" style="96" customWidth="1"/>
    <col min="11290" max="11290" width="13.7109375" style="96" customWidth="1"/>
    <col min="11291" max="11291" width="13.28515625" style="96" bestFit="1" customWidth="1"/>
    <col min="11292" max="11292" width="8.7109375" style="96" customWidth="1"/>
    <col min="11293" max="11293" width="13.85546875" style="96" bestFit="1" customWidth="1"/>
    <col min="11294" max="11312" width="13" style="96" customWidth="1"/>
    <col min="11313" max="11313" width="10.140625" style="96" customWidth="1"/>
    <col min="11314" max="11314" width="9.85546875" style="96" customWidth="1"/>
    <col min="11315" max="11319" width="0" style="96" hidden="1" customWidth="1"/>
    <col min="11320" max="11320" width="6.28515625" style="96" customWidth="1"/>
    <col min="11321" max="11322" width="13" style="96" customWidth="1"/>
    <col min="11323" max="11323" width="13.28515625" style="96" bestFit="1" customWidth="1"/>
    <col min="11324" max="11325" width="15.28515625" style="96" customWidth="1"/>
    <col min="11326" max="11326" width="9" style="96"/>
    <col min="11327" max="11327" width="15.7109375" style="96" bestFit="1" customWidth="1"/>
    <col min="11328" max="11329" width="13.28515625" style="96" bestFit="1" customWidth="1"/>
    <col min="11330" max="11330" width="13.42578125" style="96" bestFit="1" customWidth="1"/>
    <col min="11331" max="11331" width="13.28515625" style="96" bestFit="1" customWidth="1"/>
    <col min="11332" max="11332" width="12.28515625" style="96" bestFit="1" customWidth="1"/>
    <col min="11333" max="11333" width="13.28515625" style="96" bestFit="1" customWidth="1"/>
    <col min="11334" max="11544" width="9" style="96"/>
    <col min="11545" max="11545" width="13" style="96" customWidth="1"/>
    <col min="11546" max="11546" width="13.7109375" style="96" customWidth="1"/>
    <col min="11547" max="11547" width="13.28515625" style="96" bestFit="1" customWidth="1"/>
    <col min="11548" max="11548" width="8.7109375" style="96" customWidth="1"/>
    <col min="11549" max="11549" width="13.85546875" style="96" bestFit="1" customWidth="1"/>
    <col min="11550" max="11568" width="13" style="96" customWidth="1"/>
    <col min="11569" max="11569" width="10.140625" style="96" customWidth="1"/>
    <col min="11570" max="11570" width="9.85546875" style="96" customWidth="1"/>
    <col min="11571" max="11575" width="0" style="96" hidden="1" customWidth="1"/>
    <col min="11576" max="11576" width="6.28515625" style="96" customWidth="1"/>
    <col min="11577" max="11578" width="13" style="96" customWidth="1"/>
    <col min="11579" max="11579" width="13.28515625" style="96" bestFit="1" customWidth="1"/>
    <col min="11580" max="11581" width="15.28515625" style="96" customWidth="1"/>
    <col min="11582" max="11582" width="9" style="96"/>
    <col min="11583" max="11583" width="15.7109375" style="96" bestFit="1" customWidth="1"/>
    <col min="11584" max="11585" width="13.28515625" style="96" bestFit="1" customWidth="1"/>
    <col min="11586" max="11586" width="13.42578125" style="96" bestFit="1" customWidth="1"/>
    <col min="11587" max="11587" width="13.28515625" style="96" bestFit="1" customWidth="1"/>
    <col min="11588" max="11588" width="12.28515625" style="96" bestFit="1" customWidth="1"/>
    <col min="11589" max="11589" width="13.28515625" style="96" bestFit="1" customWidth="1"/>
    <col min="11590" max="11800" width="9" style="96"/>
    <col min="11801" max="11801" width="13" style="96" customWidth="1"/>
    <col min="11802" max="11802" width="13.7109375" style="96" customWidth="1"/>
    <col min="11803" max="11803" width="13.28515625" style="96" bestFit="1" customWidth="1"/>
    <col min="11804" max="11804" width="8.7109375" style="96" customWidth="1"/>
    <col min="11805" max="11805" width="13.85546875" style="96" bestFit="1" customWidth="1"/>
    <col min="11806" max="11824" width="13" style="96" customWidth="1"/>
    <col min="11825" max="11825" width="10.140625" style="96" customWidth="1"/>
    <col min="11826" max="11826" width="9.85546875" style="96" customWidth="1"/>
    <col min="11827" max="11831" width="0" style="96" hidden="1" customWidth="1"/>
    <col min="11832" max="11832" width="6.28515625" style="96" customWidth="1"/>
    <col min="11833" max="11834" width="13" style="96" customWidth="1"/>
    <col min="11835" max="11835" width="13.28515625" style="96" bestFit="1" customWidth="1"/>
    <col min="11836" max="11837" width="15.28515625" style="96" customWidth="1"/>
    <col min="11838" max="11838" width="9" style="96"/>
    <col min="11839" max="11839" width="15.7109375" style="96" bestFit="1" customWidth="1"/>
    <col min="11840" max="11841" width="13.28515625" style="96" bestFit="1" customWidth="1"/>
    <col min="11842" max="11842" width="13.42578125" style="96" bestFit="1" customWidth="1"/>
    <col min="11843" max="11843" width="13.28515625" style="96" bestFit="1" customWidth="1"/>
    <col min="11844" max="11844" width="12.28515625" style="96" bestFit="1" customWidth="1"/>
    <col min="11845" max="11845" width="13.28515625" style="96" bestFit="1" customWidth="1"/>
    <col min="11846" max="12056" width="9" style="96"/>
    <col min="12057" max="12057" width="13" style="96" customWidth="1"/>
    <col min="12058" max="12058" width="13.7109375" style="96" customWidth="1"/>
    <col min="12059" max="12059" width="13.28515625" style="96" bestFit="1" customWidth="1"/>
    <col min="12060" max="12060" width="8.7109375" style="96" customWidth="1"/>
    <col min="12061" max="12061" width="13.85546875" style="96" bestFit="1" customWidth="1"/>
    <col min="12062" max="12080" width="13" style="96" customWidth="1"/>
    <col min="12081" max="12081" width="10.140625" style="96" customWidth="1"/>
    <col min="12082" max="12082" width="9.85546875" style="96" customWidth="1"/>
    <col min="12083" max="12087" width="0" style="96" hidden="1" customWidth="1"/>
    <col min="12088" max="12088" width="6.28515625" style="96" customWidth="1"/>
    <col min="12089" max="12090" width="13" style="96" customWidth="1"/>
    <col min="12091" max="12091" width="13.28515625" style="96" bestFit="1" customWidth="1"/>
    <col min="12092" max="12093" width="15.28515625" style="96" customWidth="1"/>
    <col min="12094" max="12094" width="9" style="96"/>
    <col min="12095" max="12095" width="15.7109375" style="96" bestFit="1" customWidth="1"/>
    <col min="12096" max="12097" width="13.28515625" style="96" bestFit="1" customWidth="1"/>
    <col min="12098" max="12098" width="13.42578125" style="96" bestFit="1" customWidth="1"/>
    <col min="12099" max="12099" width="13.28515625" style="96" bestFit="1" customWidth="1"/>
    <col min="12100" max="12100" width="12.28515625" style="96" bestFit="1" customWidth="1"/>
    <col min="12101" max="12101" width="13.28515625" style="96" bestFit="1" customWidth="1"/>
    <col min="12102" max="12312" width="9" style="96"/>
    <col min="12313" max="12313" width="13" style="96" customWidth="1"/>
    <col min="12314" max="12314" width="13.7109375" style="96" customWidth="1"/>
    <col min="12315" max="12315" width="13.28515625" style="96" bestFit="1" customWidth="1"/>
    <col min="12316" max="12316" width="8.7109375" style="96" customWidth="1"/>
    <col min="12317" max="12317" width="13.85546875" style="96" bestFit="1" customWidth="1"/>
    <col min="12318" max="12336" width="13" style="96" customWidth="1"/>
    <col min="12337" max="12337" width="10.140625" style="96" customWidth="1"/>
    <col min="12338" max="12338" width="9.85546875" style="96" customWidth="1"/>
    <col min="12339" max="12343" width="0" style="96" hidden="1" customWidth="1"/>
    <col min="12344" max="12344" width="6.28515625" style="96" customWidth="1"/>
    <col min="12345" max="12346" width="13" style="96" customWidth="1"/>
    <col min="12347" max="12347" width="13.28515625" style="96" bestFit="1" customWidth="1"/>
    <col min="12348" max="12349" width="15.28515625" style="96" customWidth="1"/>
    <col min="12350" max="12350" width="9" style="96"/>
    <col min="12351" max="12351" width="15.7109375" style="96" bestFit="1" customWidth="1"/>
    <col min="12352" max="12353" width="13.28515625" style="96" bestFit="1" customWidth="1"/>
    <col min="12354" max="12354" width="13.42578125" style="96" bestFit="1" customWidth="1"/>
    <col min="12355" max="12355" width="13.28515625" style="96" bestFit="1" customWidth="1"/>
    <col min="12356" max="12356" width="12.28515625" style="96" bestFit="1" customWidth="1"/>
    <col min="12357" max="12357" width="13.28515625" style="96" bestFit="1" customWidth="1"/>
    <col min="12358" max="12568" width="9" style="96"/>
    <col min="12569" max="12569" width="13" style="96" customWidth="1"/>
    <col min="12570" max="12570" width="13.7109375" style="96" customWidth="1"/>
    <col min="12571" max="12571" width="13.28515625" style="96" bestFit="1" customWidth="1"/>
    <col min="12572" max="12572" width="8.7109375" style="96" customWidth="1"/>
    <col min="12573" max="12573" width="13.85546875" style="96" bestFit="1" customWidth="1"/>
    <col min="12574" max="12592" width="13" style="96" customWidth="1"/>
    <col min="12593" max="12593" width="10.140625" style="96" customWidth="1"/>
    <col min="12594" max="12594" width="9.85546875" style="96" customWidth="1"/>
    <col min="12595" max="12599" width="0" style="96" hidden="1" customWidth="1"/>
    <col min="12600" max="12600" width="6.28515625" style="96" customWidth="1"/>
    <col min="12601" max="12602" width="13" style="96" customWidth="1"/>
    <col min="12603" max="12603" width="13.28515625" style="96" bestFit="1" customWidth="1"/>
    <col min="12604" max="12605" width="15.28515625" style="96" customWidth="1"/>
    <col min="12606" max="12606" width="9" style="96"/>
    <col min="12607" max="12607" width="15.7109375" style="96" bestFit="1" customWidth="1"/>
    <col min="12608" max="12609" width="13.28515625" style="96" bestFit="1" customWidth="1"/>
    <col min="12610" max="12610" width="13.42578125" style="96" bestFit="1" customWidth="1"/>
    <col min="12611" max="12611" width="13.28515625" style="96" bestFit="1" customWidth="1"/>
    <col min="12612" max="12612" width="12.28515625" style="96" bestFit="1" customWidth="1"/>
    <col min="12613" max="12613" width="13.28515625" style="96" bestFit="1" customWidth="1"/>
    <col min="12614" max="12824" width="9" style="96"/>
    <col min="12825" max="12825" width="13" style="96" customWidth="1"/>
    <col min="12826" max="12826" width="13.7109375" style="96" customWidth="1"/>
    <col min="12827" max="12827" width="13.28515625" style="96" bestFit="1" customWidth="1"/>
    <col min="12828" max="12828" width="8.7109375" style="96" customWidth="1"/>
    <col min="12829" max="12829" width="13.85546875" style="96" bestFit="1" customWidth="1"/>
    <col min="12830" max="12848" width="13" style="96" customWidth="1"/>
    <col min="12849" max="12849" width="10.140625" style="96" customWidth="1"/>
    <col min="12850" max="12850" width="9.85546875" style="96" customWidth="1"/>
    <col min="12851" max="12855" width="0" style="96" hidden="1" customWidth="1"/>
    <col min="12856" max="12856" width="6.28515625" style="96" customWidth="1"/>
    <col min="12857" max="12858" width="13" style="96" customWidth="1"/>
    <col min="12859" max="12859" width="13.28515625" style="96" bestFit="1" customWidth="1"/>
    <col min="12860" max="12861" width="15.28515625" style="96" customWidth="1"/>
    <col min="12862" max="12862" width="9" style="96"/>
    <col min="12863" max="12863" width="15.7109375" style="96" bestFit="1" customWidth="1"/>
    <col min="12864" max="12865" width="13.28515625" style="96" bestFit="1" customWidth="1"/>
    <col min="12866" max="12866" width="13.42578125" style="96" bestFit="1" customWidth="1"/>
    <col min="12867" max="12867" width="13.28515625" style="96" bestFit="1" customWidth="1"/>
    <col min="12868" max="12868" width="12.28515625" style="96" bestFit="1" customWidth="1"/>
    <col min="12869" max="12869" width="13.28515625" style="96" bestFit="1" customWidth="1"/>
    <col min="12870" max="13080" width="9" style="96"/>
    <col min="13081" max="13081" width="13" style="96" customWidth="1"/>
    <col min="13082" max="13082" width="13.7109375" style="96" customWidth="1"/>
    <col min="13083" max="13083" width="13.28515625" style="96" bestFit="1" customWidth="1"/>
    <col min="13084" max="13084" width="8.7109375" style="96" customWidth="1"/>
    <col min="13085" max="13085" width="13.85546875" style="96" bestFit="1" customWidth="1"/>
    <col min="13086" max="13104" width="13" style="96" customWidth="1"/>
    <col min="13105" max="13105" width="10.140625" style="96" customWidth="1"/>
    <col min="13106" max="13106" width="9.85546875" style="96" customWidth="1"/>
    <col min="13107" max="13111" width="0" style="96" hidden="1" customWidth="1"/>
    <col min="13112" max="13112" width="6.28515625" style="96" customWidth="1"/>
    <col min="13113" max="13114" width="13" style="96" customWidth="1"/>
    <col min="13115" max="13115" width="13.28515625" style="96" bestFit="1" customWidth="1"/>
    <col min="13116" max="13117" width="15.28515625" style="96" customWidth="1"/>
    <col min="13118" max="13118" width="9" style="96"/>
    <col min="13119" max="13119" width="15.7109375" style="96" bestFit="1" customWidth="1"/>
    <col min="13120" max="13121" width="13.28515625" style="96" bestFit="1" customWidth="1"/>
    <col min="13122" max="13122" width="13.42578125" style="96" bestFit="1" customWidth="1"/>
    <col min="13123" max="13123" width="13.28515625" style="96" bestFit="1" customWidth="1"/>
    <col min="13124" max="13124" width="12.28515625" style="96" bestFit="1" customWidth="1"/>
    <col min="13125" max="13125" width="13.28515625" style="96" bestFit="1" customWidth="1"/>
    <col min="13126" max="13336" width="9" style="96"/>
    <col min="13337" max="13337" width="13" style="96" customWidth="1"/>
    <col min="13338" max="13338" width="13.7109375" style="96" customWidth="1"/>
    <col min="13339" max="13339" width="13.28515625" style="96" bestFit="1" customWidth="1"/>
    <col min="13340" max="13340" width="8.7109375" style="96" customWidth="1"/>
    <col min="13341" max="13341" width="13.85546875" style="96" bestFit="1" customWidth="1"/>
    <col min="13342" max="13360" width="13" style="96" customWidth="1"/>
    <col min="13361" max="13361" width="10.140625" style="96" customWidth="1"/>
    <col min="13362" max="13362" width="9.85546875" style="96" customWidth="1"/>
    <col min="13363" max="13367" width="0" style="96" hidden="1" customWidth="1"/>
    <col min="13368" max="13368" width="6.28515625" style="96" customWidth="1"/>
    <col min="13369" max="13370" width="13" style="96" customWidth="1"/>
    <col min="13371" max="13371" width="13.28515625" style="96" bestFit="1" customWidth="1"/>
    <col min="13372" max="13373" width="15.28515625" style="96" customWidth="1"/>
    <col min="13374" max="13374" width="9" style="96"/>
    <col min="13375" max="13375" width="15.7109375" style="96" bestFit="1" customWidth="1"/>
    <col min="13376" max="13377" width="13.28515625" style="96" bestFit="1" customWidth="1"/>
    <col min="13378" max="13378" width="13.42578125" style="96" bestFit="1" customWidth="1"/>
    <col min="13379" max="13379" width="13.28515625" style="96" bestFit="1" customWidth="1"/>
    <col min="13380" max="13380" width="12.28515625" style="96" bestFit="1" customWidth="1"/>
    <col min="13381" max="13381" width="13.28515625" style="96" bestFit="1" customWidth="1"/>
    <col min="13382" max="13592" width="9" style="96"/>
    <col min="13593" max="13593" width="13" style="96" customWidth="1"/>
    <col min="13594" max="13594" width="13.7109375" style="96" customWidth="1"/>
    <col min="13595" max="13595" width="13.28515625" style="96" bestFit="1" customWidth="1"/>
    <col min="13596" max="13596" width="8.7109375" style="96" customWidth="1"/>
    <col min="13597" max="13597" width="13.85546875" style="96" bestFit="1" customWidth="1"/>
    <col min="13598" max="13616" width="13" style="96" customWidth="1"/>
    <col min="13617" max="13617" width="10.140625" style="96" customWidth="1"/>
    <col min="13618" max="13618" width="9.85546875" style="96" customWidth="1"/>
    <col min="13619" max="13623" width="0" style="96" hidden="1" customWidth="1"/>
    <col min="13624" max="13624" width="6.28515625" style="96" customWidth="1"/>
    <col min="13625" max="13626" width="13" style="96" customWidth="1"/>
    <col min="13627" max="13627" width="13.28515625" style="96" bestFit="1" customWidth="1"/>
    <col min="13628" max="13629" width="15.28515625" style="96" customWidth="1"/>
    <col min="13630" max="13630" width="9" style="96"/>
    <col min="13631" max="13631" width="15.7109375" style="96" bestFit="1" customWidth="1"/>
    <col min="13632" max="13633" width="13.28515625" style="96" bestFit="1" customWidth="1"/>
    <col min="13634" max="13634" width="13.42578125" style="96" bestFit="1" customWidth="1"/>
    <col min="13635" max="13635" width="13.28515625" style="96" bestFit="1" customWidth="1"/>
    <col min="13636" max="13636" width="12.28515625" style="96" bestFit="1" customWidth="1"/>
    <col min="13637" max="13637" width="13.28515625" style="96" bestFit="1" customWidth="1"/>
    <col min="13638" max="13848" width="9" style="96"/>
    <col min="13849" max="13849" width="13" style="96" customWidth="1"/>
    <col min="13850" max="13850" width="13.7109375" style="96" customWidth="1"/>
    <col min="13851" max="13851" width="13.28515625" style="96" bestFit="1" customWidth="1"/>
    <col min="13852" max="13852" width="8.7109375" style="96" customWidth="1"/>
    <col min="13853" max="13853" width="13.85546875" style="96" bestFit="1" customWidth="1"/>
    <col min="13854" max="13872" width="13" style="96" customWidth="1"/>
    <col min="13873" max="13873" width="10.140625" style="96" customWidth="1"/>
    <col min="13874" max="13874" width="9.85546875" style="96" customWidth="1"/>
    <col min="13875" max="13879" width="0" style="96" hidden="1" customWidth="1"/>
    <col min="13880" max="13880" width="6.28515625" style="96" customWidth="1"/>
    <col min="13881" max="13882" width="13" style="96" customWidth="1"/>
    <col min="13883" max="13883" width="13.28515625" style="96" bestFit="1" customWidth="1"/>
    <col min="13884" max="13885" width="15.28515625" style="96" customWidth="1"/>
    <col min="13886" max="13886" width="9" style="96"/>
    <col min="13887" max="13887" width="15.7109375" style="96" bestFit="1" customWidth="1"/>
    <col min="13888" max="13889" width="13.28515625" style="96" bestFit="1" customWidth="1"/>
    <col min="13890" max="13890" width="13.42578125" style="96" bestFit="1" customWidth="1"/>
    <col min="13891" max="13891" width="13.28515625" style="96" bestFit="1" customWidth="1"/>
    <col min="13892" max="13892" width="12.28515625" style="96" bestFit="1" customWidth="1"/>
    <col min="13893" max="13893" width="13.28515625" style="96" bestFit="1" customWidth="1"/>
    <col min="13894" max="14104" width="9" style="96"/>
    <col min="14105" max="14105" width="13" style="96" customWidth="1"/>
    <col min="14106" max="14106" width="13.7109375" style="96" customWidth="1"/>
    <col min="14107" max="14107" width="13.28515625" style="96" bestFit="1" customWidth="1"/>
    <col min="14108" max="14108" width="8.7109375" style="96" customWidth="1"/>
    <col min="14109" max="14109" width="13.85546875" style="96" bestFit="1" customWidth="1"/>
    <col min="14110" max="14128" width="13" style="96" customWidth="1"/>
    <col min="14129" max="14129" width="10.140625" style="96" customWidth="1"/>
    <col min="14130" max="14130" width="9.85546875" style="96" customWidth="1"/>
    <col min="14131" max="14135" width="0" style="96" hidden="1" customWidth="1"/>
    <col min="14136" max="14136" width="6.28515625" style="96" customWidth="1"/>
    <col min="14137" max="14138" width="13" style="96" customWidth="1"/>
    <col min="14139" max="14139" width="13.28515625" style="96" bestFit="1" customWidth="1"/>
    <col min="14140" max="14141" width="15.28515625" style="96" customWidth="1"/>
    <col min="14142" max="14142" width="9" style="96"/>
    <col min="14143" max="14143" width="15.7109375" style="96" bestFit="1" customWidth="1"/>
    <col min="14144" max="14145" width="13.28515625" style="96" bestFit="1" customWidth="1"/>
    <col min="14146" max="14146" width="13.42578125" style="96" bestFit="1" customWidth="1"/>
    <col min="14147" max="14147" width="13.28515625" style="96" bestFit="1" customWidth="1"/>
    <col min="14148" max="14148" width="12.28515625" style="96" bestFit="1" customWidth="1"/>
    <col min="14149" max="14149" width="13.28515625" style="96" bestFit="1" customWidth="1"/>
    <col min="14150" max="14360" width="9" style="96"/>
    <col min="14361" max="14361" width="13" style="96" customWidth="1"/>
    <col min="14362" max="14362" width="13.7109375" style="96" customWidth="1"/>
    <col min="14363" max="14363" width="13.28515625" style="96" bestFit="1" customWidth="1"/>
    <col min="14364" max="14364" width="8.7109375" style="96" customWidth="1"/>
    <col min="14365" max="14365" width="13.85546875" style="96" bestFit="1" customWidth="1"/>
    <col min="14366" max="14384" width="13" style="96" customWidth="1"/>
    <col min="14385" max="14385" width="10.140625" style="96" customWidth="1"/>
    <col min="14386" max="14386" width="9.85546875" style="96" customWidth="1"/>
    <col min="14387" max="14391" width="0" style="96" hidden="1" customWidth="1"/>
    <col min="14392" max="14392" width="6.28515625" style="96" customWidth="1"/>
    <col min="14393" max="14394" width="13" style="96" customWidth="1"/>
    <col min="14395" max="14395" width="13.28515625" style="96" bestFit="1" customWidth="1"/>
    <col min="14396" max="14397" width="15.28515625" style="96" customWidth="1"/>
    <col min="14398" max="14398" width="9" style="96"/>
    <col min="14399" max="14399" width="15.7109375" style="96" bestFit="1" customWidth="1"/>
    <col min="14400" max="14401" width="13.28515625" style="96" bestFit="1" customWidth="1"/>
    <col min="14402" max="14402" width="13.42578125" style="96" bestFit="1" customWidth="1"/>
    <col min="14403" max="14403" width="13.28515625" style="96" bestFit="1" customWidth="1"/>
    <col min="14404" max="14404" width="12.28515625" style="96" bestFit="1" customWidth="1"/>
    <col min="14405" max="14405" width="13.28515625" style="96" bestFit="1" customWidth="1"/>
    <col min="14406" max="14616" width="9" style="96"/>
    <col min="14617" max="14617" width="13" style="96" customWidth="1"/>
    <col min="14618" max="14618" width="13.7109375" style="96" customWidth="1"/>
    <col min="14619" max="14619" width="13.28515625" style="96" bestFit="1" customWidth="1"/>
    <col min="14620" max="14620" width="8.7109375" style="96" customWidth="1"/>
    <col min="14621" max="14621" width="13.85546875" style="96" bestFit="1" customWidth="1"/>
    <col min="14622" max="14640" width="13" style="96" customWidth="1"/>
    <col min="14641" max="14641" width="10.140625" style="96" customWidth="1"/>
    <col min="14642" max="14642" width="9.85546875" style="96" customWidth="1"/>
    <col min="14643" max="14647" width="0" style="96" hidden="1" customWidth="1"/>
    <col min="14648" max="14648" width="6.28515625" style="96" customWidth="1"/>
    <col min="14649" max="14650" width="13" style="96" customWidth="1"/>
    <col min="14651" max="14651" width="13.28515625" style="96" bestFit="1" customWidth="1"/>
    <col min="14652" max="14653" width="15.28515625" style="96" customWidth="1"/>
    <col min="14654" max="14654" width="9" style="96"/>
    <col min="14655" max="14655" width="15.7109375" style="96" bestFit="1" customWidth="1"/>
    <col min="14656" max="14657" width="13.28515625" style="96" bestFit="1" customWidth="1"/>
    <col min="14658" max="14658" width="13.42578125" style="96" bestFit="1" customWidth="1"/>
    <col min="14659" max="14659" width="13.28515625" style="96" bestFit="1" customWidth="1"/>
    <col min="14660" max="14660" width="12.28515625" style="96" bestFit="1" customWidth="1"/>
    <col min="14661" max="14661" width="13.28515625" style="96" bestFit="1" customWidth="1"/>
    <col min="14662" max="14872" width="9" style="96"/>
    <col min="14873" max="14873" width="13" style="96" customWidth="1"/>
    <col min="14874" max="14874" width="13.7109375" style="96" customWidth="1"/>
    <col min="14875" max="14875" width="13.28515625" style="96" bestFit="1" customWidth="1"/>
    <col min="14876" max="14876" width="8.7109375" style="96" customWidth="1"/>
    <col min="14877" max="14877" width="13.85546875" style="96" bestFit="1" customWidth="1"/>
    <col min="14878" max="14896" width="13" style="96" customWidth="1"/>
    <col min="14897" max="14897" width="10.140625" style="96" customWidth="1"/>
    <col min="14898" max="14898" width="9.85546875" style="96" customWidth="1"/>
    <col min="14899" max="14903" width="0" style="96" hidden="1" customWidth="1"/>
    <col min="14904" max="14904" width="6.28515625" style="96" customWidth="1"/>
    <col min="14905" max="14906" width="13" style="96" customWidth="1"/>
    <col min="14907" max="14907" width="13.28515625" style="96" bestFit="1" customWidth="1"/>
    <col min="14908" max="14909" width="15.28515625" style="96" customWidth="1"/>
    <col min="14910" max="14910" width="9" style="96"/>
    <col min="14911" max="14911" width="15.7109375" style="96" bestFit="1" customWidth="1"/>
    <col min="14912" max="14913" width="13.28515625" style="96" bestFit="1" customWidth="1"/>
    <col min="14914" max="14914" width="13.42578125" style="96" bestFit="1" customWidth="1"/>
    <col min="14915" max="14915" width="13.28515625" style="96" bestFit="1" customWidth="1"/>
    <col min="14916" max="14916" width="12.28515625" style="96" bestFit="1" customWidth="1"/>
    <col min="14917" max="14917" width="13.28515625" style="96" bestFit="1" customWidth="1"/>
    <col min="14918" max="15128" width="9" style="96"/>
    <col min="15129" max="15129" width="13" style="96" customWidth="1"/>
    <col min="15130" max="15130" width="13.7109375" style="96" customWidth="1"/>
    <col min="15131" max="15131" width="13.28515625" style="96" bestFit="1" customWidth="1"/>
    <col min="15132" max="15132" width="8.7109375" style="96" customWidth="1"/>
    <col min="15133" max="15133" width="13.85546875" style="96" bestFit="1" customWidth="1"/>
    <col min="15134" max="15152" width="13" style="96" customWidth="1"/>
    <col min="15153" max="15153" width="10.140625" style="96" customWidth="1"/>
    <col min="15154" max="15154" width="9.85546875" style="96" customWidth="1"/>
    <col min="15155" max="15159" width="0" style="96" hidden="1" customWidth="1"/>
    <col min="15160" max="15160" width="6.28515625" style="96" customWidth="1"/>
    <col min="15161" max="15162" width="13" style="96" customWidth="1"/>
    <col min="15163" max="15163" width="13.28515625" style="96" bestFit="1" customWidth="1"/>
    <col min="15164" max="15165" width="15.28515625" style="96" customWidth="1"/>
    <col min="15166" max="15166" width="9" style="96"/>
    <col min="15167" max="15167" width="15.7109375" style="96" bestFit="1" customWidth="1"/>
    <col min="15168" max="15169" width="13.28515625" style="96" bestFit="1" customWidth="1"/>
    <col min="15170" max="15170" width="13.42578125" style="96" bestFit="1" customWidth="1"/>
    <col min="15171" max="15171" width="13.28515625" style="96" bestFit="1" customWidth="1"/>
    <col min="15172" max="15172" width="12.28515625" style="96" bestFit="1" customWidth="1"/>
    <col min="15173" max="15173" width="13.28515625" style="96" bestFit="1" customWidth="1"/>
    <col min="15174" max="15384" width="9" style="96"/>
    <col min="15385" max="15385" width="13" style="96" customWidth="1"/>
    <col min="15386" max="15386" width="13.7109375" style="96" customWidth="1"/>
    <col min="15387" max="15387" width="13.28515625" style="96" bestFit="1" customWidth="1"/>
    <col min="15388" max="15388" width="8.7109375" style="96" customWidth="1"/>
    <col min="15389" max="15389" width="13.85546875" style="96" bestFit="1" customWidth="1"/>
    <col min="15390" max="15408" width="13" style="96" customWidth="1"/>
    <col min="15409" max="15409" width="10.140625" style="96" customWidth="1"/>
    <col min="15410" max="15410" width="9.85546875" style="96" customWidth="1"/>
    <col min="15411" max="15415" width="0" style="96" hidden="1" customWidth="1"/>
    <col min="15416" max="15416" width="6.28515625" style="96" customWidth="1"/>
    <col min="15417" max="15418" width="13" style="96" customWidth="1"/>
    <col min="15419" max="15419" width="13.28515625" style="96" bestFit="1" customWidth="1"/>
    <col min="15420" max="15421" width="15.28515625" style="96" customWidth="1"/>
    <col min="15422" max="15422" width="9" style="96"/>
    <col min="15423" max="15423" width="15.7109375" style="96" bestFit="1" customWidth="1"/>
    <col min="15424" max="15425" width="13.28515625" style="96" bestFit="1" customWidth="1"/>
    <col min="15426" max="15426" width="13.42578125" style="96" bestFit="1" customWidth="1"/>
    <col min="15427" max="15427" width="13.28515625" style="96" bestFit="1" customWidth="1"/>
    <col min="15428" max="15428" width="12.28515625" style="96" bestFit="1" customWidth="1"/>
    <col min="15429" max="15429" width="13.28515625" style="96" bestFit="1" customWidth="1"/>
    <col min="15430" max="15640" width="9" style="96"/>
    <col min="15641" max="15641" width="13" style="96" customWidth="1"/>
    <col min="15642" max="15642" width="13.7109375" style="96" customWidth="1"/>
    <col min="15643" max="15643" width="13.28515625" style="96" bestFit="1" customWidth="1"/>
    <col min="15644" max="15644" width="8.7109375" style="96" customWidth="1"/>
    <col min="15645" max="15645" width="13.85546875" style="96" bestFit="1" customWidth="1"/>
    <col min="15646" max="15664" width="13" style="96" customWidth="1"/>
    <col min="15665" max="15665" width="10.140625" style="96" customWidth="1"/>
    <col min="15666" max="15666" width="9.85546875" style="96" customWidth="1"/>
    <col min="15667" max="15671" width="0" style="96" hidden="1" customWidth="1"/>
    <col min="15672" max="15672" width="6.28515625" style="96" customWidth="1"/>
    <col min="15673" max="15674" width="13" style="96" customWidth="1"/>
    <col min="15675" max="15675" width="13.28515625" style="96" bestFit="1" customWidth="1"/>
    <col min="15676" max="15677" width="15.28515625" style="96" customWidth="1"/>
    <col min="15678" max="15678" width="9" style="96"/>
    <col min="15679" max="15679" width="15.7109375" style="96" bestFit="1" customWidth="1"/>
    <col min="15680" max="15681" width="13.28515625" style="96" bestFit="1" customWidth="1"/>
    <col min="15682" max="15682" width="13.42578125" style="96" bestFit="1" customWidth="1"/>
    <col min="15683" max="15683" width="13.28515625" style="96" bestFit="1" customWidth="1"/>
    <col min="15684" max="15684" width="12.28515625" style="96" bestFit="1" customWidth="1"/>
    <col min="15685" max="15685" width="13.28515625" style="96" bestFit="1" customWidth="1"/>
    <col min="15686" max="15896" width="9" style="96"/>
    <col min="15897" max="15897" width="13" style="96" customWidth="1"/>
    <col min="15898" max="15898" width="13.7109375" style="96" customWidth="1"/>
    <col min="15899" max="15899" width="13.28515625" style="96" bestFit="1" customWidth="1"/>
    <col min="15900" max="15900" width="8.7109375" style="96" customWidth="1"/>
    <col min="15901" max="15901" width="13.85546875" style="96" bestFit="1" customWidth="1"/>
    <col min="15902" max="15920" width="13" style="96" customWidth="1"/>
    <col min="15921" max="15921" width="10.140625" style="96" customWidth="1"/>
    <col min="15922" max="15922" width="9.85546875" style="96" customWidth="1"/>
    <col min="15923" max="15927" width="0" style="96" hidden="1" customWidth="1"/>
    <col min="15928" max="15928" width="6.28515625" style="96" customWidth="1"/>
    <col min="15929" max="15930" width="13" style="96" customWidth="1"/>
    <col min="15931" max="15931" width="13.28515625" style="96" bestFit="1" customWidth="1"/>
    <col min="15932" max="15933" width="15.28515625" style="96" customWidth="1"/>
    <col min="15934" max="15934" width="9" style="96"/>
    <col min="15935" max="15935" width="15.7109375" style="96" bestFit="1" customWidth="1"/>
    <col min="15936" max="15937" width="13.28515625" style="96" bestFit="1" customWidth="1"/>
    <col min="15938" max="15938" width="13.42578125" style="96" bestFit="1" customWidth="1"/>
    <col min="15939" max="15939" width="13.28515625" style="96" bestFit="1" customWidth="1"/>
    <col min="15940" max="15940" width="12.28515625" style="96" bestFit="1" customWidth="1"/>
    <col min="15941" max="15941" width="13.28515625" style="96" bestFit="1" customWidth="1"/>
    <col min="15942" max="16152" width="9" style="96"/>
    <col min="16153" max="16153" width="13" style="96" customWidth="1"/>
    <col min="16154" max="16154" width="13.7109375" style="96" customWidth="1"/>
    <col min="16155" max="16155" width="13.28515625" style="96" bestFit="1" customWidth="1"/>
    <col min="16156" max="16156" width="8.7109375" style="96" customWidth="1"/>
    <col min="16157" max="16157" width="13.85546875" style="96" bestFit="1" customWidth="1"/>
    <col min="16158" max="16176" width="13" style="96" customWidth="1"/>
    <col min="16177" max="16177" width="10.140625" style="96" customWidth="1"/>
    <col min="16178" max="16178" width="9.85546875" style="96" customWidth="1"/>
    <col min="16179" max="16183" width="0" style="96" hidden="1" customWidth="1"/>
    <col min="16184" max="16184" width="6.28515625" style="96" customWidth="1"/>
    <col min="16185" max="16186" width="13" style="96" customWidth="1"/>
    <col min="16187" max="16187" width="13.28515625" style="96" bestFit="1" customWidth="1"/>
    <col min="16188" max="16189" width="15.28515625" style="96" customWidth="1"/>
    <col min="16190" max="16190" width="9" style="96"/>
    <col min="16191" max="16191" width="15.7109375" style="96" bestFit="1" customWidth="1"/>
    <col min="16192" max="16193" width="13.28515625" style="96" bestFit="1" customWidth="1"/>
    <col min="16194" max="16194" width="13.42578125" style="96" bestFit="1" customWidth="1"/>
    <col min="16195" max="16195" width="13.28515625" style="96" bestFit="1" customWidth="1"/>
    <col min="16196" max="16196" width="12.28515625" style="96" bestFit="1" customWidth="1"/>
    <col min="16197" max="16197" width="13.28515625" style="96" bestFit="1" customWidth="1"/>
    <col min="16198" max="16359" width="9" style="96"/>
    <col min="16360" max="16384" width="9" style="96" customWidth="1"/>
  </cols>
  <sheetData>
    <row r="1" spans="1:102" ht="15">
      <c r="A1" s="368" t="s">
        <v>298</v>
      </c>
      <c r="H1" s="96">
        <f ca="1">_xlfn.SHEETS()</f>
        <v>10</v>
      </c>
    </row>
    <row r="2" spans="1:102" ht="15">
      <c r="A2" s="368" t="s">
        <v>288</v>
      </c>
    </row>
    <row r="8" spans="1:102" ht="15" customHeight="1">
      <c r="A8" s="98" t="s">
        <v>135</v>
      </c>
      <c r="E8" s="97"/>
      <c r="F8" s="97"/>
      <c r="H8" s="97"/>
    </row>
    <row r="9" spans="1:102" ht="15" customHeight="1" thickBot="1">
      <c r="A9" s="99" t="s">
        <v>133</v>
      </c>
      <c r="B9" s="340">
        <v>3.3333333333333333E-2</v>
      </c>
      <c r="C9" s="341">
        <f>B9/12</f>
        <v>2.7777777777777779E-3</v>
      </c>
      <c r="D9" s="100"/>
      <c r="E9" s="101"/>
      <c r="F9" s="101"/>
      <c r="G9" s="101"/>
      <c r="H9" s="102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</row>
    <row r="10" spans="1:102" ht="15" customHeight="1" thickTop="1" thickBot="1">
      <c r="A10" s="104" t="s">
        <v>134</v>
      </c>
      <c r="B10" s="104" t="s">
        <v>72</v>
      </c>
      <c r="C10" s="104"/>
      <c r="D10" s="104" t="s">
        <v>65</v>
      </c>
      <c r="E10" s="105">
        <f>+A11</f>
        <v>42339</v>
      </c>
      <c r="F10" s="105">
        <f t="shared" ref="F10:Z10" si="0">EDATE(E10,1)</f>
        <v>42370</v>
      </c>
      <c r="G10" s="105">
        <f t="shared" si="0"/>
        <v>42401</v>
      </c>
      <c r="H10" s="105">
        <f t="shared" si="0"/>
        <v>42430</v>
      </c>
      <c r="I10" s="105">
        <f t="shared" si="0"/>
        <v>42461</v>
      </c>
      <c r="J10" s="105">
        <f t="shared" si="0"/>
        <v>42491</v>
      </c>
      <c r="K10" s="105">
        <f t="shared" si="0"/>
        <v>42522</v>
      </c>
      <c r="L10" s="105">
        <f t="shared" si="0"/>
        <v>42552</v>
      </c>
      <c r="M10" s="105">
        <f t="shared" si="0"/>
        <v>42583</v>
      </c>
      <c r="N10" s="105">
        <f t="shared" si="0"/>
        <v>42614</v>
      </c>
      <c r="O10" s="105">
        <f t="shared" si="0"/>
        <v>42644</v>
      </c>
      <c r="P10" s="105">
        <f t="shared" si="0"/>
        <v>42675</v>
      </c>
      <c r="Q10" s="105">
        <f t="shared" si="0"/>
        <v>42705</v>
      </c>
      <c r="R10" s="105">
        <f t="shared" si="0"/>
        <v>42736</v>
      </c>
      <c r="S10" s="105">
        <f t="shared" si="0"/>
        <v>42767</v>
      </c>
      <c r="T10" s="105">
        <f t="shared" si="0"/>
        <v>42795</v>
      </c>
      <c r="U10" s="105">
        <f t="shared" si="0"/>
        <v>42826</v>
      </c>
      <c r="V10" s="105">
        <f t="shared" si="0"/>
        <v>42856</v>
      </c>
      <c r="W10" s="105">
        <f t="shared" si="0"/>
        <v>42887</v>
      </c>
      <c r="X10" s="105">
        <f t="shared" si="0"/>
        <v>42917</v>
      </c>
      <c r="Y10" s="105">
        <f t="shared" si="0"/>
        <v>42948</v>
      </c>
      <c r="Z10" s="105">
        <f t="shared" si="0"/>
        <v>42979</v>
      </c>
      <c r="AA10" s="105">
        <f t="shared" ref="AA10" si="1">EDATE(Z10,1)</f>
        <v>43009</v>
      </c>
      <c r="AB10" s="105">
        <f t="shared" ref="AB10:AC10" si="2">EDATE(AA10,1)</f>
        <v>43040</v>
      </c>
      <c r="AC10" s="105">
        <f t="shared" si="2"/>
        <v>43070</v>
      </c>
      <c r="AD10" s="105">
        <f t="shared" ref="AD10" si="3">EDATE(AC10,1)</f>
        <v>43101</v>
      </c>
      <c r="AE10" s="105">
        <f t="shared" ref="AE10" si="4">EDATE(AD10,1)</f>
        <v>43132</v>
      </c>
      <c r="AF10" s="105">
        <f t="shared" ref="AF10" si="5">EDATE(AE10,1)</f>
        <v>43160</v>
      </c>
      <c r="AG10" s="105">
        <f t="shared" ref="AG10" si="6">EDATE(AF10,1)</f>
        <v>43191</v>
      </c>
      <c r="AH10" s="105">
        <f t="shared" ref="AH10" si="7">EDATE(AG10,1)</f>
        <v>43221</v>
      </c>
      <c r="AI10" s="105">
        <f t="shared" ref="AI10" si="8">EDATE(AH10,1)</f>
        <v>43252</v>
      </c>
      <c r="AJ10" s="105">
        <f t="shared" ref="AJ10" si="9">EDATE(AI10,1)</f>
        <v>43282</v>
      </c>
      <c r="AK10" s="105">
        <f t="shared" ref="AK10" si="10">EDATE(AJ10,1)</f>
        <v>43313</v>
      </c>
      <c r="AL10" s="105">
        <f t="shared" ref="AL10" si="11">EDATE(AK10,1)</f>
        <v>43344</v>
      </c>
      <c r="AM10" s="105">
        <f t="shared" ref="AM10" si="12">EDATE(AL10,1)</f>
        <v>43374</v>
      </c>
      <c r="AN10" s="105">
        <f t="shared" ref="AN10" si="13">EDATE(AM10,1)</f>
        <v>43405</v>
      </c>
      <c r="AO10" s="105">
        <f t="shared" ref="AO10" si="14">EDATE(AN10,1)</f>
        <v>43435</v>
      </c>
      <c r="AP10" s="105">
        <f t="shared" ref="AP10" si="15">EDATE(AO10,1)</f>
        <v>43466</v>
      </c>
      <c r="AQ10" s="105">
        <f t="shared" ref="AQ10" si="16">EDATE(AP10,1)</f>
        <v>43497</v>
      </c>
      <c r="AR10" s="105">
        <f t="shared" ref="AR10" si="17">EDATE(AQ10,1)</f>
        <v>43525</v>
      </c>
      <c r="AS10" s="105">
        <f t="shared" ref="AS10" si="18">EDATE(AR10,1)</f>
        <v>43556</v>
      </c>
      <c r="AT10" s="105">
        <f t="shared" ref="AT10" si="19">EDATE(AS10,1)</f>
        <v>43586</v>
      </c>
      <c r="AU10" s="105">
        <f t="shared" ref="AU10" si="20">EDATE(AT10,1)</f>
        <v>43617</v>
      </c>
      <c r="AV10" s="105">
        <f t="shared" ref="AV10" si="21">EDATE(AU10,1)</f>
        <v>43647</v>
      </c>
      <c r="AW10" s="105">
        <f t="shared" ref="AW10" si="22">EDATE(AV10,1)</f>
        <v>43678</v>
      </c>
      <c r="AX10" s="105">
        <f t="shared" ref="AX10" si="23">EDATE(AW10,1)</f>
        <v>43709</v>
      </c>
      <c r="AY10" s="105">
        <f t="shared" ref="AY10" si="24">EDATE(AX10,1)</f>
        <v>43739</v>
      </c>
      <c r="AZ10" s="105">
        <f t="shared" ref="AZ10" si="25">EDATE(AY10,1)</f>
        <v>43770</v>
      </c>
      <c r="BA10" s="105">
        <f t="shared" ref="BA10" si="26">EDATE(AZ10,1)</f>
        <v>43800</v>
      </c>
      <c r="BB10" s="105">
        <f t="shared" ref="BB10" si="27">EDATE(BA10,1)</f>
        <v>43831</v>
      </c>
      <c r="BC10" s="105">
        <f t="shared" ref="BC10" si="28">EDATE(BB10,1)</f>
        <v>43862</v>
      </c>
      <c r="BD10" s="105">
        <f t="shared" ref="BD10" si="29">EDATE(BC10,1)</f>
        <v>43891</v>
      </c>
      <c r="BE10" s="105">
        <f t="shared" ref="BE10" si="30">EDATE(BD10,1)</f>
        <v>43922</v>
      </c>
      <c r="BF10" s="105">
        <f t="shared" ref="BF10" si="31">EDATE(BE10,1)</f>
        <v>43952</v>
      </c>
      <c r="BG10" s="105">
        <f t="shared" ref="BG10" si="32">EDATE(BF10,1)</f>
        <v>43983</v>
      </c>
      <c r="BH10" s="105">
        <f t="shared" ref="BH10" si="33">EDATE(BG10,1)</f>
        <v>44013</v>
      </c>
      <c r="BI10" s="105">
        <f t="shared" ref="BI10" si="34">EDATE(BH10,1)</f>
        <v>44044</v>
      </c>
      <c r="BJ10" s="105">
        <f t="shared" ref="BJ10" si="35">EDATE(BI10,1)</f>
        <v>44075</v>
      </c>
      <c r="BK10" s="105">
        <f t="shared" ref="BK10" si="36">EDATE(BJ10,1)</f>
        <v>44105</v>
      </c>
      <c r="BL10" s="105">
        <f t="shared" ref="BL10" si="37">EDATE(BK10,1)</f>
        <v>44136</v>
      </c>
      <c r="BM10" s="105">
        <f t="shared" ref="BM10" si="38">EDATE(BL10,1)</f>
        <v>44166</v>
      </c>
      <c r="BN10" s="105">
        <f t="shared" ref="BN10" si="39">EDATE(BM10,1)</f>
        <v>44197</v>
      </c>
      <c r="BO10" s="105">
        <f t="shared" ref="BO10" si="40">EDATE(BN10,1)</f>
        <v>44228</v>
      </c>
      <c r="BP10" s="105">
        <f t="shared" ref="BP10" si="41">EDATE(BO10,1)</f>
        <v>44256</v>
      </c>
      <c r="BQ10" s="105">
        <f t="shared" ref="BQ10" si="42">EDATE(BP10,1)</f>
        <v>44287</v>
      </c>
      <c r="BR10" s="105">
        <f t="shared" ref="BR10" si="43">EDATE(BQ10,1)</f>
        <v>44317</v>
      </c>
      <c r="BS10" s="105">
        <f t="shared" ref="BS10" si="44">EDATE(BR10,1)</f>
        <v>44348</v>
      </c>
      <c r="BT10" s="105">
        <f t="shared" ref="BT10" si="45">EDATE(BS10,1)</f>
        <v>44378</v>
      </c>
      <c r="BU10" s="105">
        <f t="shared" ref="BU10" si="46">EDATE(BT10,1)</f>
        <v>44409</v>
      </c>
      <c r="BV10" s="105">
        <f t="shared" ref="BV10" si="47">EDATE(BU10,1)</f>
        <v>44440</v>
      </c>
      <c r="BW10" s="105">
        <f t="shared" ref="BW10" si="48">EDATE(BV10,1)</f>
        <v>44470</v>
      </c>
      <c r="BX10" s="105">
        <f t="shared" ref="BX10" si="49">EDATE(BW10,1)</f>
        <v>44501</v>
      </c>
      <c r="BY10" s="105">
        <f t="shared" ref="BY10" si="50">EDATE(BX10,1)</f>
        <v>44531</v>
      </c>
      <c r="BZ10" s="105">
        <f t="shared" ref="BZ10" si="51">EDATE(BY10,1)</f>
        <v>44562</v>
      </c>
      <c r="CA10" s="105">
        <f t="shared" ref="CA10" si="52">EDATE(BZ10,1)</f>
        <v>44593</v>
      </c>
      <c r="CB10" s="105">
        <f t="shared" ref="CB10" si="53">EDATE(CA10,1)</f>
        <v>44621</v>
      </c>
      <c r="CC10" s="105">
        <f t="shared" ref="CC10" si="54">EDATE(CB10,1)</f>
        <v>44652</v>
      </c>
      <c r="CD10" s="105">
        <f t="shared" ref="CD10" si="55">EDATE(CC10,1)</f>
        <v>44682</v>
      </c>
      <c r="CE10" s="105">
        <f t="shared" ref="CE10" si="56">EDATE(CD10,1)</f>
        <v>44713</v>
      </c>
      <c r="CF10" s="105">
        <f t="shared" ref="CF10" si="57">EDATE(CE10,1)</f>
        <v>44743</v>
      </c>
      <c r="CG10" s="105">
        <f t="shared" ref="CG10" si="58">EDATE(CF10,1)</f>
        <v>44774</v>
      </c>
      <c r="CH10" s="105">
        <f t="shared" ref="CH10" si="59">EDATE(CG10,1)</f>
        <v>44805</v>
      </c>
      <c r="CI10" s="105">
        <f t="shared" ref="CI10" si="60">EDATE(CH10,1)</f>
        <v>44835</v>
      </c>
      <c r="CJ10" s="105">
        <f t="shared" ref="CJ10" si="61">EDATE(CI10,1)</f>
        <v>44866</v>
      </c>
      <c r="CK10" s="105">
        <f t="shared" ref="CK10" si="62">EDATE(CJ10,1)</f>
        <v>44896</v>
      </c>
      <c r="CL10" s="105">
        <f t="shared" ref="CL10" si="63">EDATE(CK10,1)</f>
        <v>44927</v>
      </c>
      <c r="CM10" s="105">
        <f t="shared" ref="CM10" si="64">EDATE(CL10,1)</f>
        <v>44958</v>
      </c>
      <c r="CN10" s="105">
        <f t="shared" ref="CN10" si="65">EDATE(CM10,1)</f>
        <v>44986</v>
      </c>
      <c r="CO10" s="105">
        <f t="shared" ref="CO10" si="66">EDATE(CN10,1)</f>
        <v>45017</v>
      </c>
      <c r="CP10" s="105">
        <f t="shared" ref="CP10" si="67">EDATE(CO10,1)</f>
        <v>45047</v>
      </c>
      <c r="CQ10" s="105">
        <f t="shared" ref="CQ10" si="68">EDATE(CP10,1)</f>
        <v>45078</v>
      </c>
      <c r="CR10" s="105">
        <f t="shared" ref="CR10" si="69">EDATE(CQ10,1)</f>
        <v>45108</v>
      </c>
      <c r="CS10" s="105">
        <f t="shared" ref="CS10" si="70">EDATE(CR10,1)</f>
        <v>45139</v>
      </c>
      <c r="CT10" s="105">
        <f t="shared" ref="CT10" si="71">EDATE(CS10,1)</f>
        <v>45170</v>
      </c>
      <c r="CU10" s="105">
        <f t="shared" ref="CU10" si="72">EDATE(CT10,1)</f>
        <v>45200</v>
      </c>
      <c r="CV10" s="105">
        <f t="shared" ref="CV10" si="73">EDATE(CU10,1)</f>
        <v>45231</v>
      </c>
      <c r="CW10" s="105">
        <f t="shared" ref="CW10" si="74">EDATE(CV10,1)</f>
        <v>45261</v>
      </c>
      <c r="CX10" s="61" t="s">
        <v>78</v>
      </c>
    </row>
    <row r="11" spans="1:102" ht="15" customHeight="1" thickTop="1">
      <c r="A11" s="115">
        <f>+'&lt;5&gt; Book Additions Summary'!D41</f>
        <v>42339</v>
      </c>
      <c r="B11" s="106">
        <v>0</v>
      </c>
      <c r="C11" s="107"/>
      <c r="D11" s="108">
        <f>B11+C11</f>
        <v>0</v>
      </c>
      <c r="E11" s="97">
        <f>+$B$11*$C$9</f>
        <v>0</v>
      </c>
      <c r="F11" s="97">
        <f t="shared" ref="F11:BQ11" si="75">+$B$11*$C$9</f>
        <v>0</v>
      </c>
      <c r="G11" s="97">
        <f t="shared" si="75"/>
        <v>0</v>
      </c>
      <c r="H11" s="97">
        <f t="shared" si="75"/>
        <v>0</v>
      </c>
      <c r="I11" s="97">
        <f t="shared" si="75"/>
        <v>0</v>
      </c>
      <c r="J11" s="97">
        <f t="shared" si="75"/>
        <v>0</v>
      </c>
      <c r="K11" s="97">
        <f t="shared" si="75"/>
        <v>0</v>
      </c>
      <c r="L11" s="97">
        <f t="shared" si="75"/>
        <v>0</v>
      </c>
      <c r="M11" s="97">
        <f t="shared" si="75"/>
        <v>0</v>
      </c>
      <c r="N11" s="97">
        <f t="shared" si="75"/>
        <v>0</v>
      </c>
      <c r="O11" s="97">
        <f t="shared" si="75"/>
        <v>0</v>
      </c>
      <c r="P11" s="97">
        <f t="shared" si="75"/>
        <v>0</v>
      </c>
      <c r="Q11" s="97">
        <f t="shared" si="75"/>
        <v>0</v>
      </c>
      <c r="R11" s="97">
        <f t="shared" si="75"/>
        <v>0</v>
      </c>
      <c r="S11" s="97">
        <f t="shared" si="75"/>
        <v>0</v>
      </c>
      <c r="T11" s="97">
        <f t="shared" si="75"/>
        <v>0</v>
      </c>
      <c r="U11" s="97">
        <f t="shared" si="75"/>
        <v>0</v>
      </c>
      <c r="V11" s="97">
        <f t="shared" si="75"/>
        <v>0</v>
      </c>
      <c r="W11" s="97">
        <f t="shared" si="75"/>
        <v>0</v>
      </c>
      <c r="X11" s="97">
        <f t="shared" si="75"/>
        <v>0</v>
      </c>
      <c r="Y11" s="97">
        <f t="shared" si="75"/>
        <v>0</v>
      </c>
      <c r="Z11" s="97">
        <f t="shared" si="75"/>
        <v>0</v>
      </c>
      <c r="AA11" s="97">
        <f t="shared" si="75"/>
        <v>0</v>
      </c>
      <c r="AB11" s="97">
        <f t="shared" si="75"/>
        <v>0</v>
      </c>
      <c r="AC11" s="97">
        <f t="shared" si="75"/>
        <v>0</v>
      </c>
      <c r="AD11" s="97">
        <f t="shared" si="75"/>
        <v>0</v>
      </c>
      <c r="AE11" s="97">
        <f t="shared" si="75"/>
        <v>0</v>
      </c>
      <c r="AF11" s="97">
        <f t="shared" si="75"/>
        <v>0</v>
      </c>
      <c r="AG11" s="97">
        <f t="shared" si="75"/>
        <v>0</v>
      </c>
      <c r="AH11" s="97">
        <f t="shared" si="75"/>
        <v>0</v>
      </c>
      <c r="AI11" s="97">
        <f t="shared" si="75"/>
        <v>0</v>
      </c>
      <c r="AJ11" s="97">
        <f t="shared" si="75"/>
        <v>0</v>
      </c>
      <c r="AK11" s="97">
        <f t="shared" si="75"/>
        <v>0</v>
      </c>
      <c r="AL11" s="97">
        <f t="shared" si="75"/>
        <v>0</v>
      </c>
      <c r="AM11" s="97">
        <f t="shared" si="75"/>
        <v>0</v>
      </c>
      <c r="AN11" s="97">
        <f t="shared" si="75"/>
        <v>0</v>
      </c>
      <c r="AO11" s="97">
        <f t="shared" si="75"/>
        <v>0</v>
      </c>
      <c r="AP11" s="97">
        <f t="shared" si="75"/>
        <v>0</v>
      </c>
      <c r="AQ11" s="97">
        <f t="shared" si="75"/>
        <v>0</v>
      </c>
      <c r="AR11" s="97">
        <f t="shared" si="75"/>
        <v>0</v>
      </c>
      <c r="AS11" s="97">
        <f t="shared" si="75"/>
        <v>0</v>
      </c>
      <c r="AT11" s="97">
        <f t="shared" si="75"/>
        <v>0</v>
      </c>
      <c r="AU11" s="97">
        <f t="shared" si="75"/>
        <v>0</v>
      </c>
      <c r="AV11" s="97">
        <f t="shared" si="75"/>
        <v>0</v>
      </c>
      <c r="AW11" s="97">
        <f t="shared" si="75"/>
        <v>0</v>
      </c>
      <c r="AX11" s="97">
        <f t="shared" si="75"/>
        <v>0</v>
      </c>
      <c r="AY11" s="97">
        <f t="shared" si="75"/>
        <v>0</v>
      </c>
      <c r="AZ11" s="97">
        <f t="shared" si="75"/>
        <v>0</v>
      </c>
      <c r="BA11" s="97">
        <f t="shared" si="75"/>
        <v>0</v>
      </c>
      <c r="BB11" s="97">
        <f t="shared" si="75"/>
        <v>0</v>
      </c>
      <c r="BC11" s="97">
        <f t="shared" si="75"/>
        <v>0</v>
      </c>
      <c r="BD11" s="97">
        <f t="shared" si="75"/>
        <v>0</v>
      </c>
      <c r="BE11" s="97">
        <f t="shared" si="75"/>
        <v>0</v>
      </c>
      <c r="BF11" s="97">
        <f t="shared" si="75"/>
        <v>0</v>
      </c>
      <c r="BG11" s="97">
        <f t="shared" si="75"/>
        <v>0</v>
      </c>
      <c r="BH11" s="97">
        <f t="shared" si="75"/>
        <v>0</v>
      </c>
      <c r="BI11" s="97">
        <f t="shared" si="75"/>
        <v>0</v>
      </c>
      <c r="BJ11" s="97">
        <f t="shared" si="75"/>
        <v>0</v>
      </c>
      <c r="BK11" s="97">
        <f t="shared" si="75"/>
        <v>0</v>
      </c>
      <c r="BL11" s="97">
        <f t="shared" si="75"/>
        <v>0</v>
      </c>
      <c r="BM11" s="97">
        <f t="shared" si="75"/>
        <v>0</v>
      </c>
      <c r="BN11" s="97">
        <f t="shared" si="75"/>
        <v>0</v>
      </c>
      <c r="BO11" s="97">
        <f t="shared" si="75"/>
        <v>0</v>
      </c>
      <c r="BP11" s="97">
        <f t="shared" si="75"/>
        <v>0</v>
      </c>
      <c r="BQ11" s="97">
        <f t="shared" si="75"/>
        <v>0</v>
      </c>
      <c r="BR11" s="97">
        <f t="shared" ref="BR11:CW11" si="76">+$B$11*$C$9</f>
        <v>0</v>
      </c>
      <c r="BS11" s="97">
        <f t="shared" si="76"/>
        <v>0</v>
      </c>
      <c r="BT11" s="97">
        <f t="shared" si="76"/>
        <v>0</v>
      </c>
      <c r="BU11" s="97">
        <f t="shared" si="76"/>
        <v>0</v>
      </c>
      <c r="BV11" s="97">
        <f t="shared" si="76"/>
        <v>0</v>
      </c>
      <c r="BW11" s="97">
        <f t="shared" si="76"/>
        <v>0</v>
      </c>
      <c r="BX11" s="97">
        <f t="shared" si="76"/>
        <v>0</v>
      </c>
      <c r="BY11" s="97">
        <f t="shared" si="76"/>
        <v>0</v>
      </c>
      <c r="BZ11" s="97">
        <f t="shared" si="76"/>
        <v>0</v>
      </c>
      <c r="CA11" s="97">
        <f t="shared" si="76"/>
        <v>0</v>
      </c>
      <c r="CB11" s="97">
        <f t="shared" si="76"/>
        <v>0</v>
      </c>
      <c r="CC11" s="97">
        <f t="shared" si="76"/>
        <v>0</v>
      </c>
      <c r="CD11" s="97">
        <f t="shared" si="76"/>
        <v>0</v>
      </c>
      <c r="CE11" s="97">
        <f t="shared" si="76"/>
        <v>0</v>
      </c>
      <c r="CF11" s="97">
        <f t="shared" si="76"/>
        <v>0</v>
      </c>
      <c r="CG11" s="97">
        <f t="shared" si="76"/>
        <v>0</v>
      </c>
      <c r="CH11" s="97">
        <f t="shared" si="76"/>
        <v>0</v>
      </c>
      <c r="CI11" s="97">
        <f t="shared" si="76"/>
        <v>0</v>
      </c>
      <c r="CJ11" s="97">
        <f t="shared" si="76"/>
        <v>0</v>
      </c>
      <c r="CK11" s="97">
        <f t="shared" si="76"/>
        <v>0</v>
      </c>
      <c r="CL11" s="97">
        <f t="shared" si="76"/>
        <v>0</v>
      </c>
      <c r="CM11" s="97">
        <f t="shared" si="76"/>
        <v>0</v>
      </c>
      <c r="CN11" s="97">
        <f t="shared" si="76"/>
        <v>0</v>
      </c>
      <c r="CO11" s="97">
        <f t="shared" si="76"/>
        <v>0</v>
      </c>
      <c r="CP11" s="97">
        <f t="shared" si="76"/>
        <v>0</v>
      </c>
      <c r="CQ11" s="97">
        <f t="shared" si="76"/>
        <v>0</v>
      </c>
      <c r="CR11" s="97">
        <f t="shared" si="76"/>
        <v>0</v>
      </c>
      <c r="CS11" s="97">
        <f t="shared" si="76"/>
        <v>0</v>
      </c>
      <c r="CT11" s="97">
        <f t="shared" si="76"/>
        <v>0</v>
      </c>
      <c r="CU11" s="97">
        <f t="shared" si="76"/>
        <v>0</v>
      </c>
      <c r="CV11" s="97">
        <f t="shared" si="76"/>
        <v>0</v>
      </c>
      <c r="CW11" s="97">
        <f t="shared" si="76"/>
        <v>0</v>
      </c>
      <c r="CX11" s="97">
        <f t="shared" ref="CX11:CX42" si="77">+SUM(E11:CW11)</f>
        <v>0</v>
      </c>
    </row>
    <row r="12" spans="1:102" ht="15" customHeight="1">
      <c r="A12" s="115">
        <f>+'&lt;5&gt; Book Additions Summary'!E41</f>
        <v>42370</v>
      </c>
      <c r="B12" s="106">
        <f>IFERROR(+HLOOKUP(A12,'&lt;5&gt; Book Additions Summary'!$C$41:$AO$45,5,FALSE),0)</f>
        <v>-97203.49500000001</v>
      </c>
      <c r="C12" s="106"/>
      <c r="D12" s="108"/>
      <c r="E12" s="97"/>
      <c r="F12" s="97">
        <f>+$B$12*$C$9/2</f>
        <v>-135.00485416666669</v>
      </c>
      <c r="G12" s="97">
        <f>+$B$12*$C$9</f>
        <v>-270.00970833333338</v>
      </c>
      <c r="H12" s="97">
        <f t="shared" ref="H12:BS12" si="78">+$B$12*$C$9</f>
        <v>-270.00970833333338</v>
      </c>
      <c r="I12" s="97">
        <f t="shared" si="78"/>
        <v>-270.00970833333338</v>
      </c>
      <c r="J12" s="97">
        <f t="shared" si="78"/>
        <v>-270.00970833333338</v>
      </c>
      <c r="K12" s="97">
        <f t="shared" si="78"/>
        <v>-270.00970833333338</v>
      </c>
      <c r="L12" s="97">
        <f t="shared" si="78"/>
        <v>-270.00970833333338</v>
      </c>
      <c r="M12" s="97">
        <f t="shared" si="78"/>
        <v>-270.00970833333338</v>
      </c>
      <c r="N12" s="97">
        <f t="shared" si="78"/>
        <v>-270.00970833333338</v>
      </c>
      <c r="O12" s="97">
        <f t="shared" si="78"/>
        <v>-270.00970833333338</v>
      </c>
      <c r="P12" s="97">
        <f t="shared" si="78"/>
        <v>-270.00970833333338</v>
      </c>
      <c r="Q12" s="97">
        <f t="shared" si="78"/>
        <v>-270.00970833333338</v>
      </c>
      <c r="R12" s="97">
        <f t="shared" si="78"/>
        <v>-270.00970833333338</v>
      </c>
      <c r="S12" s="97">
        <f t="shared" si="78"/>
        <v>-270.00970833333338</v>
      </c>
      <c r="T12" s="97">
        <f t="shared" si="78"/>
        <v>-270.00970833333338</v>
      </c>
      <c r="U12" s="97">
        <f t="shared" si="78"/>
        <v>-270.00970833333338</v>
      </c>
      <c r="V12" s="97">
        <f t="shared" si="78"/>
        <v>-270.00970833333338</v>
      </c>
      <c r="W12" s="97">
        <f t="shared" si="78"/>
        <v>-270.00970833333338</v>
      </c>
      <c r="X12" s="97">
        <f t="shared" si="78"/>
        <v>-270.00970833333338</v>
      </c>
      <c r="Y12" s="97">
        <f t="shared" si="78"/>
        <v>-270.00970833333338</v>
      </c>
      <c r="Z12" s="97">
        <f t="shared" si="78"/>
        <v>-270.00970833333338</v>
      </c>
      <c r="AA12" s="97">
        <f t="shared" si="78"/>
        <v>-270.00970833333338</v>
      </c>
      <c r="AB12" s="97">
        <f t="shared" si="78"/>
        <v>-270.00970833333338</v>
      </c>
      <c r="AC12" s="97">
        <f t="shared" si="78"/>
        <v>-270.00970833333338</v>
      </c>
      <c r="AD12" s="97">
        <f t="shared" si="78"/>
        <v>-270.00970833333338</v>
      </c>
      <c r="AE12" s="97">
        <f t="shared" si="78"/>
        <v>-270.00970833333338</v>
      </c>
      <c r="AF12" s="97">
        <f t="shared" si="78"/>
        <v>-270.00970833333338</v>
      </c>
      <c r="AG12" s="97">
        <f t="shared" si="78"/>
        <v>-270.00970833333338</v>
      </c>
      <c r="AH12" s="97">
        <f t="shared" si="78"/>
        <v>-270.00970833333338</v>
      </c>
      <c r="AI12" s="97">
        <f t="shared" si="78"/>
        <v>-270.00970833333338</v>
      </c>
      <c r="AJ12" s="97">
        <f t="shared" si="78"/>
        <v>-270.00970833333338</v>
      </c>
      <c r="AK12" s="97">
        <f t="shared" si="78"/>
        <v>-270.00970833333338</v>
      </c>
      <c r="AL12" s="97">
        <f t="shared" si="78"/>
        <v>-270.00970833333338</v>
      </c>
      <c r="AM12" s="97">
        <f t="shared" si="78"/>
        <v>-270.00970833333338</v>
      </c>
      <c r="AN12" s="97">
        <f t="shared" si="78"/>
        <v>-270.00970833333338</v>
      </c>
      <c r="AO12" s="97">
        <f t="shared" si="78"/>
        <v>-270.00970833333338</v>
      </c>
      <c r="AP12" s="97">
        <f t="shared" si="78"/>
        <v>-270.00970833333338</v>
      </c>
      <c r="AQ12" s="97">
        <f t="shared" si="78"/>
        <v>-270.00970833333338</v>
      </c>
      <c r="AR12" s="97">
        <f t="shared" si="78"/>
        <v>-270.00970833333338</v>
      </c>
      <c r="AS12" s="97">
        <f t="shared" si="78"/>
        <v>-270.00970833333338</v>
      </c>
      <c r="AT12" s="97">
        <f t="shared" si="78"/>
        <v>-270.00970833333338</v>
      </c>
      <c r="AU12" s="97">
        <f t="shared" si="78"/>
        <v>-270.00970833333338</v>
      </c>
      <c r="AV12" s="97">
        <f t="shared" si="78"/>
        <v>-270.00970833333338</v>
      </c>
      <c r="AW12" s="97">
        <f t="shared" si="78"/>
        <v>-270.00970833333338</v>
      </c>
      <c r="AX12" s="97">
        <f t="shared" si="78"/>
        <v>-270.00970833333338</v>
      </c>
      <c r="AY12" s="97">
        <f t="shared" si="78"/>
        <v>-270.00970833333338</v>
      </c>
      <c r="AZ12" s="97">
        <f t="shared" si="78"/>
        <v>-270.00970833333338</v>
      </c>
      <c r="BA12" s="97">
        <f t="shared" si="78"/>
        <v>-270.00970833333338</v>
      </c>
      <c r="BB12" s="97">
        <f t="shared" si="78"/>
        <v>-270.00970833333338</v>
      </c>
      <c r="BC12" s="97">
        <f t="shared" si="78"/>
        <v>-270.00970833333338</v>
      </c>
      <c r="BD12" s="97">
        <f t="shared" si="78"/>
        <v>-270.00970833333338</v>
      </c>
      <c r="BE12" s="97">
        <f t="shared" si="78"/>
        <v>-270.00970833333338</v>
      </c>
      <c r="BF12" s="97">
        <f t="shared" si="78"/>
        <v>-270.00970833333338</v>
      </c>
      <c r="BG12" s="97">
        <f t="shared" si="78"/>
        <v>-270.00970833333338</v>
      </c>
      <c r="BH12" s="97">
        <f t="shared" si="78"/>
        <v>-270.00970833333338</v>
      </c>
      <c r="BI12" s="97">
        <f t="shared" si="78"/>
        <v>-270.00970833333338</v>
      </c>
      <c r="BJ12" s="97">
        <f t="shared" si="78"/>
        <v>-270.00970833333338</v>
      </c>
      <c r="BK12" s="97">
        <f t="shared" si="78"/>
        <v>-270.00970833333338</v>
      </c>
      <c r="BL12" s="97">
        <f t="shared" si="78"/>
        <v>-270.00970833333338</v>
      </c>
      <c r="BM12" s="97">
        <f t="shared" si="78"/>
        <v>-270.00970833333338</v>
      </c>
      <c r="BN12" s="97">
        <f t="shared" si="78"/>
        <v>-270.00970833333338</v>
      </c>
      <c r="BO12" s="97">
        <f t="shared" si="78"/>
        <v>-270.00970833333338</v>
      </c>
      <c r="BP12" s="97">
        <f t="shared" si="78"/>
        <v>-270.00970833333338</v>
      </c>
      <c r="BQ12" s="97">
        <f t="shared" si="78"/>
        <v>-270.00970833333338</v>
      </c>
      <c r="BR12" s="97">
        <f t="shared" si="78"/>
        <v>-270.00970833333338</v>
      </c>
      <c r="BS12" s="97">
        <f t="shared" si="78"/>
        <v>-270.00970833333338</v>
      </c>
      <c r="BT12" s="97">
        <f t="shared" ref="BT12:CW12" si="79">+$B$12*$C$9</f>
        <v>-270.00970833333338</v>
      </c>
      <c r="BU12" s="97">
        <f t="shared" si="79"/>
        <v>-270.00970833333338</v>
      </c>
      <c r="BV12" s="97">
        <f t="shared" si="79"/>
        <v>-270.00970833333338</v>
      </c>
      <c r="BW12" s="97">
        <f t="shared" si="79"/>
        <v>-270.00970833333338</v>
      </c>
      <c r="BX12" s="97">
        <f t="shared" si="79"/>
        <v>-270.00970833333338</v>
      </c>
      <c r="BY12" s="97">
        <f t="shared" si="79"/>
        <v>-270.00970833333338</v>
      </c>
      <c r="BZ12" s="97">
        <f t="shared" si="79"/>
        <v>-270.00970833333338</v>
      </c>
      <c r="CA12" s="97">
        <f t="shared" si="79"/>
        <v>-270.00970833333338</v>
      </c>
      <c r="CB12" s="97">
        <f t="shared" si="79"/>
        <v>-270.00970833333338</v>
      </c>
      <c r="CC12" s="97">
        <f t="shared" si="79"/>
        <v>-270.00970833333338</v>
      </c>
      <c r="CD12" s="97">
        <f t="shared" si="79"/>
        <v>-270.00970833333338</v>
      </c>
      <c r="CE12" s="97">
        <f t="shared" si="79"/>
        <v>-270.00970833333338</v>
      </c>
      <c r="CF12" s="97">
        <f t="shared" si="79"/>
        <v>-270.00970833333338</v>
      </c>
      <c r="CG12" s="97">
        <f t="shared" si="79"/>
        <v>-270.00970833333338</v>
      </c>
      <c r="CH12" s="97">
        <f t="shared" si="79"/>
        <v>-270.00970833333338</v>
      </c>
      <c r="CI12" s="97">
        <f t="shared" si="79"/>
        <v>-270.00970833333338</v>
      </c>
      <c r="CJ12" s="97">
        <f t="shared" si="79"/>
        <v>-270.00970833333338</v>
      </c>
      <c r="CK12" s="97">
        <f t="shared" si="79"/>
        <v>-270.00970833333338</v>
      </c>
      <c r="CL12" s="97">
        <f t="shared" si="79"/>
        <v>-270.00970833333338</v>
      </c>
      <c r="CM12" s="97">
        <f t="shared" si="79"/>
        <v>-270.00970833333338</v>
      </c>
      <c r="CN12" s="97">
        <f t="shared" si="79"/>
        <v>-270.00970833333338</v>
      </c>
      <c r="CO12" s="97">
        <f t="shared" si="79"/>
        <v>-270.00970833333338</v>
      </c>
      <c r="CP12" s="97">
        <f t="shared" si="79"/>
        <v>-270.00970833333338</v>
      </c>
      <c r="CQ12" s="97">
        <f t="shared" si="79"/>
        <v>-270.00970833333338</v>
      </c>
      <c r="CR12" s="97">
        <f t="shared" si="79"/>
        <v>-270.00970833333338</v>
      </c>
      <c r="CS12" s="97">
        <f t="shared" si="79"/>
        <v>-270.00970833333338</v>
      </c>
      <c r="CT12" s="97">
        <f t="shared" si="79"/>
        <v>-270.00970833333338</v>
      </c>
      <c r="CU12" s="97">
        <f t="shared" si="79"/>
        <v>-270.00970833333338</v>
      </c>
      <c r="CV12" s="97">
        <f t="shared" si="79"/>
        <v>-270.00970833333338</v>
      </c>
      <c r="CW12" s="97">
        <f t="shared" si="79"/>
        <v>-270.00970833333338</v>
      </c>
      <c r="CX12" s="97">
        <f t="shared" si="77"/>
        <v>-25785.927145833375</v>
      </c>
    </row>
    <row r="13" spans="1:102" ht="15" customHeight="1">
      <c r="A13" s="115">
        <f>+'&lt;5&gt; Book Additions Summary'!F$41</f>
        <v>42401</v>
      </c>
      <c r="B13" s="106">
        <f>IFERROR(+HLOOKUP(A13,'&lt;5&gt; Book Additions Summary'!$C$41:$AO$45,5,FALSE),0)</f>
        <v>-6902.1405000000022</v>
      </c>
      <c r="C13" s="106"/>
      <c r="D13" s="108"/>
      <c r="E13" s="97"/>
      <c r="F13" s="97"/>
      <c r="G13" s="97">
        <f>+$B$13*$C$9/2</f>
        <v>-9.5863062500000034</v>
      </c>
      <c r="H13" s="97">
        <f t="shared" ref="H13:BS13" si="80">+$B$13*$C$9</f>
        <v>-19.172612500000007</v>
      </c>
      <c r="I13" s="97">
        <f t="shared" si="80"/>
        <v>-19.172612500000007</v>
      </c>
      <c r="J13" s="97">
        <f t="shared" si="80"/>
        <v>-19.172612500000007</v>
      </c>
      <c r="K13" s="97">
        <f t="shared" si="80"/>
        <v>-19.172612500000007</v>
      </c>
      <c r="L13" s="97">
        <f t="shared" si="80"/>
        <v>-19.172612500000007</v>
      </c>
      <c r="M13" s="97">
        <f t="shared" si="80"/>
        <v>-19.172612500000007</v>
      </c>
      <c r="N13" s="97">
        <f t="shared" si="80"/>
        <v>-19.172612500000007</v>
      </c>
      <c r="O13" s="97">
        <f t="shared" si="80"/>
        <v>-19.172612500000007</v>
      </c>
      <c r="P13" s="97">
        <f t="shared" si="80"/>
        <v>-19.172612500000007</v>
      </c>
      <c r="Q13" s="97">
        <f t="shared" si="80"/>
        <v>-19.172612500000007</v>
      </c>
      <c r="R13" s="97">
        <f t="shared" si="80"/>
        <v>-19.172612500000007</v>
      </c>
      <c r="S13" s="97">
        <f t="shared" si="80"/>
        <v>-19.172612500000007</v>
      </c>
      <c r="T13" s="97">
        <f t="shared" si="80"/>
        <v>-19.172612500000007</v>
      </c>
      <c r="U13" s="97">
        <f t="shared" si="80"/>
        <v>-19.172612500000007</v>
      </c>
      <c r="V13" s="97">
        <f t="shared" si="80"/>
        <v>-19.172612500000007</v>
      </c>
      <c r="W13" s="97">
        <f t="shared" si="80"/>
        <v>-19.172612500000007</v>
      </c>
      <c r="X13" s="97">
        <f t="shared" si="80"/>
        <v>-19.172612500000007</v>
      </c>
      <c r="Y13" s="97">
        <f t="shared" si="80"/>
        <v>-19.172612500000007</v>
      </c>
      <c r="Z13" s="97">
        <f t="shared" si="80"/>
        <v>-19.172612500000007</v>
      </c>
      <c r="AA13" s="97">
        <f t="shared" si="80"/>
        <v>-19.172612500000007</v>
      </c>
      <c r="AB13" s="97">
        <f t="shared" si="80"/>
        <v>-19.172612500000007</v>
      </c>
      <c r="AC13" s="97">
        <f t="shared" si="80"/>
        <v>-19.172612500000007</v>
      </c>
      <c r="AD13" s="97">
        <f t="shared" si="80"/>
        <v>-19.172612500000007</v>
      </c>
      <c r="AE13" s="97">
        <f t="shared" si="80"/>
        <v>-19.172612500000007</v>
      </c>
      <c r="AF13" s="97">
        <f t="shared" si="80"/>
        <v>-19.172612500000007</v>
      </c>
      <c r="AG13" s="97">
        <f t="shared" si="80"/>
        <v>-19.172612500000007</v>
      </c>
      <c r="AH13" s="97">
        <f t="shared" si="80"/>
        <v>-19.172612500000007</v>
      </c>
      <c r="AI13" s="97">
        <f t="shared" si="80"/>
        <v>-19.172612500000007</v>
      </c>
      <c r="AJ13" s="97">
        <f t="shared" si="80"/>
        <v>-19.172612500000007</v>
      </c>
      <c r="AK13" s="97">
        <f t="shared" si="80"/>
        <v>-19.172612500000007</v>
      </c>
      <c r="AL13" s="97">
        <f t="shared" si="80"/>
        <v>-19.172612500000007</v>
      </c>
      <c r="AM13" s="97">
        <f t="shared" si="80"/>
        <v>-19.172612500000007</v>
      </c>
      <c r="AN13" s="97">
        <f t="shared" si="80"/>
        <v>-19.172612500000007</v>
      </c>
      <c r="AO13" s="97">
        <f t="shared" si="80"/>
        <v>-19.172612500000007</v>
      </c>
      <c r="AP13" s="97">
        <f t="shared" si="80"/>
        <v>-19.172612500000007</v>
      </c>
      <c r="AQ13" s="97">
        <f t="shared" si="80"/>
        <v>-19.172612500000007</v>
      </c>
      <c r="AR13" s="97">
        <f t="shared" si="80"/>
        <v>-19.172612500000007</v>
      </c>
      <c r="AS13" s="97">
        <f t="shared" si="80"/>
        <v>-19.172612500000007</v>
      </c>
      <c r="AT13" s="97">
        <f t="shared" si="80"/>
        <v>-19.172612500000007</v>
      </c>
      <c r="AU13" s="97">
        <f t="shared" si="80"/>
        <v>-19.172612500000007</v>
      </c>
      <c r="AV13" s="97">
        <f t="shared" si="80"/>
        <v>-19.172612500000007</v>
      </c>
      <c r="AW13" s="97">
        <f t="shared" si="80"/>
        <v>-19.172612500000007</v>
      </c>
      <c r="AX13" s="97">
        <f t="shared" si="80"/>
        <v>-19.172612500000007</v>
      </c>
      <c r="AY13" s="97">
        <f t="shared" si="80"/>
        <v>-19.172612500000007</v>
      </c>
      <c r="AZ13" s="97">
        <f t="shared" si="80"/>
        <v>-19.172612500000007</v>
      </c>
      <c r="BA13" s="97">
        <f t="shared" si="80"/>
        <v>-19.172612500000007</v>
      </c>
      <c r="BB13" s="97">
        <f t="shared" si="80"/>
        <v>-19.172612500000007</v>
      </c>
      <c r="BC13" s="97">
        <f t="shared" si="80"/>
        <v>-19.172612500000007</v>
      </c>
      <c r="BD13" s="97">
        <f t="shared" si="80"/>
        <v>-19.172612500000007</v>
      </c>
      <c r="BE13" s="97">
        <f t="shared" si="80"/>
        <v>-19.172612500000007</v>
      </c>
      <c r="BF13" s="97">
        <f t="shared" si="80"/>
        <v>-19.172612500000007</v>
      </c>
      <c r="BG13" s="97">
        <f t="shared" si="80"/>
        <v>-19.172612500000007</v>
      </c>
      <c r="BH13" s="97">
        <f t="shared" si="80"/>
        <v>-19.172612500000007</v>
      </c>
      <c r="BI13" s="97">
        <f t="shared" si="80"/>
        <v>-19.172612500000007</v>
      </c>
      <c r="BJ13" s="97">
        <f t="shared" si="80"/>
        <v>-19.172612500000007</v>
      </c>
      <c r="BK13" s="97">
        <f t="shared" si="80"/>
        <v>-19.172612500000007</v>
      </c>
      <c r="BL13" s="97">
        <f t="shared" si="80"/>
        <v>-19.172612500000007</v>
      </c>
      <c r="BM13" s="97">
        <f t="shared" si="80"/>
        <v>-19.172612500000007</v>
      </c>
      <c r="BN13" s="97">
        <f t="shared" si="80"/>
        <v>-19.172612500000007</v>
      </c>
      <c r="BO13" s="97">
        <f t="shared" si="80"/>
        <v>-19.172612500000007</v>
      </c>
      <c r="BP13" s="97">
        <f t="shared" si="80"/>
        <v>-19.172612500000007</v>
      </c>
      <c r="BQ13" s="97">
        <f t="shared" si="80"/>
        <v>-19.172612500000007</v>
      </c>
      <c r="BR13" s="97">
        <f t="shared" si="80"/>
        <v>-19.172612500000007</v>
      </c>
      <c r="BS13" s="97">
        <f t="shared" si="80"/>
        <v>-19.172612500000007</v>
      </c>
      <c r="BT13" s="97">
        <f t="shared" ref="BT13:CW13" si="81">+$B$13*$C$9</f>
        <v>-19.172612500000007</v>
      </c>
      <c r="BU13" s="97">
        <f t="shared" si="81"/>
        <v>-19.172612500000007</v>
      </c>
      <c r="BV13" s="97">
        <f t="shared" si="81"/>
        <v>-19.172612500000007</v>
      </c>
      <c r="BW13" s="97">
        <f t="shared" si="81"/>
        <v>-19.172612500000007</v>
      </c>
      <c r="BX13" s="97">
        <f t="shared" si="81"/>
        <v>-19.172612500000007</v>
      </c>
      <c r="BY13" s="97">
        <f t="shared" si="81"/>
        <v>-19.172612500000007</v>
      </c>
      <c r="BZ13" s="97">
        <f t="shared" si="81"/>
        <v>-19.172612500000007</v>
      </c>
      <c r="CA13" s="97">
        <f t="shared" si="81"/>
        <v>-19.172612500000007</v>
      </c>
      <c r="CB13" s="97">
        <f t="shared" si="81"/>
        <v>-19.172612500000007</v>
      </c>
      <c r="CC13" s="97">
        <f t="shared" si="81"/>
        <v>-19.172612500000007</v>
      </c>
      <c r="CD13" s="97">
        <f t="shared" si="81"/>
        <v>-19.172612500000007</v>
      </c>
      <c r="CE13" s="97">
        <f t="shared" si="81"/>
        <v>-19.172612500000007</v>
      </c>
      <c r="CF13" s="97">
        <f t="shared" si="81"/>
        <v>-19.172612500000007</v>
      </c>
      <c r="CG13" s="97">
        <f t="shared" si="81"/>
        <v>-19.172612500000007</v>
      </c>
      <c r="CH13" s="97">
        <f t="shared" si="81"/>
        <v>-19.172612500000007</v>
      </c>
      <c r="CI13" s="97">
        <f t="shared" si="81"/>
        <v>-19.172612500000007</v>
      </c>
      <c r="CJ13" s="97">
        <f t="shared" si="81"/>
        <v>-19.172612500000007</v>
      </c>
      <c r="CK13" s="97">
        <f t="shared" si="81"/>
        <v>-19.172612500000007</v>
      </c>
      <c r="CL13" s="97">
        <f t="shared" si="81"/>
        <v>-19.172612500000007</v>
      </c>
      <c r="CM13" s="97">
        <f t="shared" si="81"/>
        <v>-19.172612500000007</v>
      </c>
      <c r="CN13" s="97">
        <f t="shared" si="81"/>
        <v>-19.172612500000007</v>
      </c>
      <c r="CO13" s="97">
        <f t="shared" si="81"/>
        <v>-19.172612500000007</v>
      </c>
      <c r="CP13" s="97">
        <f t="shared" si="81"/>
        <v>-19.172612500000007</v>
      </c>
      <c r="CQ13" s="97">
        <f t="shared" si="81"/>
        <v>-19.172612500000007</v>
      </c>
      <c r="CR13" s="97">
        <f t="shared" si="81"/>
        <v>-19.172612500000007</v>
      </c>
      <c r="CS13" s="97">
        <f t="shared" si="81"/>
        <v>-19.172612500000007</v>
      </c>
      <c r="CT13" s="97">
        <f t="shared" si="81"/>
        <v>-19.172612500000007</v>
      </c>
      <c r="CU13" s="97">
        <f t="shared" si="81"/>
        <v>-19.172612500000007</v>
      </c>
      <c r="CV13" s="97">
        <f t="shared" si="81"/>
        <v>-19.172612500000007</v>
      </c>
      <c r="CW13" s="97">
        <f t="shared" si="81"/>
        <v>-19.172612500000007</v>
      </c>
      <c r="CX13" s="97">
        <f t="shared" si="77"/>
        <v>-1811.8118812500011</v>
      </c>
    </row>
    <row r="14" spans="1:102" ht="15" customHeight="1">
      <c r="A14" s="115">
        <f>+'&lt;5&gt; Book Additions Summary'!G$41</f>
        <v>42430</v>
      </c>
      <c r="B14" s="106">
        <f>IFERROR(+HLOOKUP(A14,'&lt;5&gt; Book Additions Summary'!$C$41:$AO$45,5,FALSE),0)</f>
        <v>-5197.637999999989</v>
      </c>
      <c r="C14" s="106"/>
      <c r="D14" s="108"/>
      <c r="E14" s="97"/>
      <c r="F14" s="97"/>
      <c r="G14" s="97"/>
      <c r="H14" s="97">
        <f>+$B$14*$C$9/2</f>
        <v>-7.2189416666666517</v>
      </c>
      <c r="I14" s="97">
        <f t="shared" ref="I14:BT14" si="82">+$B$14*$C$9</f>
        <v>-14.437883333333303</v>
      </c>
      <c r="J14" s="97">
        <f t="shared" si="82"/>
        <v>-14.437883333333303</v>
      </c>
      <c r="K14" s="97">
        <f t="shared" si="82"/>
        <v>-14.437883333333303</v>
      </c>
      <c r="L14" s="97">
        <f t="shared" si="82"/>
        <v>-14.437883333333303</v>
      </c>
      <c r="M14" s="97">
        <f t="shared" si="82"/>
        <v>-14.437883333333303</v>
      </c>
      <c r="N14" s="97">
        <f t="shared" si="82"/>
        <v>-14.437883333333303</v>
      </c>
      <c r="O14" s="97">
        <f t="shared" si="82"/>
        <v>-14.437883333333303</v>
      </c>
      <c r="P14" s="97">
        <f t="shared" si="82"/>
        <v>-14.437883333333303</v>
      </c>
      <c r="Q14" s="97">
        <f t="shared" si="82"/>
        <v>-14.437883333333303</v>
      </c>
      <c r="R14" s="97">
        <f t="shared" si="82"/>
        <v>-14.437883333333303</v>
      </c>
      <c r="S14" s="97">
        <f t="shared" si="82"/>
        <v>-14.437883333333303</v>
      </c>
      <c r="T14" s="97">
        <f t="shared" si="82"/>
        <v>-14.437883333333303</v>
      </c>
      <c r="U14" s="97">
        <f t="shared" si="82"/>
        <v>-14.437883333333303</v>
      </c>
      <c r="V14" s="97">
        <f t="shared" si="82"/>
        <v>-14.437883333333303</v>
      </c>
      <c r="W14" s="97">
        <f t="shared" si="82"/>
        <v>-14.437883333333303</v>
      </c>
      <c r="X14" s="97">
        <f t="shared" si="82"/>
        <v>-14.437883333333303</v>
      </c>
      <c r="Y14" s="97">
        <f t="shared" si="82"/>
        <v>-14.437883333333303</v>
      </c>
      <c r="Z14" s="97">
        <f t="shared" si="82"/>
        <v>-14.437883333333303</v>
      </c>
      <c r="AA14" s="97">
        <f t="shared" si="82"/>
        <v>-14.437883333333303</v>
      </c>
      <c r="AB14" s="97">
        <f t="shared" si="82"/>
        <v>-14.437883333333303</v>
      </c>
      <c r="AC14" s="97">
        <f t="shared" si="82"/>
        <v>-14.437883333333303</v>
      </c>
      <c r="AD14" s="97">
        <f t="shared" si="82"/>
        <v>-14.437883333333303</v>
      </c>
      <c r="AE14" s="97">
        <f t="shared" si="82"/>
        <v>-14.437883333333303</v>
      </c>
      <c r="AF14" s="97">
        <f t="shared" si="82"/>
        <v>-14.437883333333303</v>
      </c>
      <c r="AG14" s="97">
        <f t="shared" si="82"/>
        <v>-14.437883333333303</v>
      </c>
      <c r="AH14" s="97">
        <f t="shared" si="82"/>
        <v>-14.437883333333303</v>
      </c>
      <c r="AI14" s="97">
        <f t="shared" si="82"/>
        <v>-14.437883333333303</v>
      </c>
      <c r="AJ14" s="97">
        <f t="shared" si="82"/>
        <v>-14.437883333333303</v>
      </c>
      <c r="AK14" s="97">
        <f t="shared" si="82"/>
        <v>-14.437883333333303</v>
      </c>
      <c r="AL14" s="97">
        <f t="shared" si="82"/>
        <v>-14.437883333333303</v>
      </c>
      <c r="AM14" s="97">
        <f t="shared" si="82"/>
        <v>-14.437883333333303</v>
      </c>
      <c r="AN14" s="97">
        <f t="shared" si="82"/>
        <v>-14.437883333333303</v>
      </c>
      <c r="AO14" s="97">
        <f t="shared" si="82"/>
        <v>-14.437883333333303</v>
      </c>
      <c r="AP14" s="97">
        <f t="shared" si="82"/>
        <v>-14.437883333333303</v>
      </c>
      <c r="AQ14" s="97">
        <f t="shared" si="82"/>
        <v>-14.437883333333303</v>
      </c>
      <c r="AR14" s="97">
        <f t="shared" si="82"/>
        <v>-14.437883333333303</v>
      </c>
      <c r="AS14" s="97">
        <f t="shared" si="82"/>
        <v>-14.437883333333303</v>
      </c>
      <c r="AT14" s="97">
        <f t="shared" si="82"/>
        <v>-14.437883333333303</v>
      </c>
      <c r="AU14" s="97">
        <f t="shared" si="82"/>
        <v>-14.437883333333303</v>
      </c>
      <c r="AV14" s="97">
        <f t="shared" si="82"/>
        <v>-14.437883333333303</v>
      </c>
      <c r="AW14" s="97">
        <f t="shared" si="82"/>
        <v>-14.437883333333303</v>
      </c>
      <c r="AX14" s="97">
        <f t="shared" si="82"/>
        <v>-14.437883333333303</v>
      </c>
      <c r="AY14" s="97">
        <f t="shared" si="82"/>
        <v>-14.437883333333303</v>
      </c>
      <c r="AZ14" s="97">
        <f t="shared" si="82"/>
        <v>-14.437883333333303</v>
      </c>
      <c r="BA14" s="97">
        <f t="shared" si="82"/>
        <v>-14.437883333333303</v>
      </c>
      <c r="BB14" s="97">
        <f t="shared" si="82"/>
        <v>-14.437883333333303</v>
      </c>
      <c r="BC14" s="97">
        <f t="shared" si="82"/>
        <v>-14.437883333333303</v>
      </c>
      <c r="BD14" s="97">
        <f t="shared" si="82"/>
        <v>-14.437883333333303</v>
      </c>
      <c r="BE14" s="97">
        <f t="shared" si="82"/>
        <v>-14.437883333333303</v>
      </c>
      <c r="BF14" s="97">
        <f t="shared" si="82"/>
        <v>-14.437883333333303</v>
      </c>
      <c r="BG14" s="97">
        <f t="shared" si="82"/>
        <v>-14.437883333333303</v>
      </c>
      <c r="BH14" s="97">
        <f t="shared" si="82"/>
        <v>-14.437883333333303</v>
      </c>
      <c r="BI14" s="97">
        <f t="shared" si="82"/>
        <v>-14.437883333333303</v>
      </c>
      <c r="BJ14" s="97">
        <f t="shared" si="82"/>
        <v>-14.437883333333303</v>
      </c>
      <c r="BK14" s="97">
        <f t="shared" si="82"/>
        <v>-14.437883333333303</v>
      </c>
      <c r="BL14" s="97">
        <f t="shared" si="82"/>
        <v>-14.437883333333303</v>
      </c>
      <c r="BM14" s="97">
        <f t="shared" si="82"/>
        <v>-14.437883333333303</v>
      </c>
      <c r="BN14" s="97">
        <f t="shared" si="82"/>
        <v>-14.437883333333303</v>
      </c>
      <c r="BO14" s="97">
        <f t="shared" si="82"/>
        <v>-14.437883333333303</v>
      </c>
      <c r="BP14" s="97">
        <f t="shared" si="82"/>
        <v>-14.437883333333303</v>
      </c>
      <c r="BQ14" s="97">
        <f t="shared" si="82"/>
        <v>-14.437883333333303</v>
      </c>
      <c r="BR14" s="97">
        <f t="shared" si="82"/>
        <v>-14.437883333333303</v>
      </c>
      <c r="BS14" s="97">
        <f t="shared" si="82"/>
        <v>-14.437883333333303</v>
      </c>
      <c r="BT14" s="97">
        <f t="shared" si="82"/>
        <v>-14.437883333333303</v>
      </c>
      <c r="BU14" s="97">
        <f t="shared" ref="BU14:CW14" si="83">+$B$14*$C$9</f>
        <v>-14.437883333333303</v>
      </c>
      <c r="BV14" s="97">
        <f t="shared" si="83"/>
        <v>-14.437883333333303</v>
      </c>
      <c r="BW14" s="97">
        <f t="shared" si="83"/>
        <v>-14.437883333333303</v>
      </c>
      <c r="BX14" s="97">
        <f t="shared" si="83"/>
        <v>-14.437883333333303</v>
      </c>
      <c r="BY14" s="97">
        <f t="shared" si="83"/>
        <v>-14.437883333333303</v>
      </c>
      <c r="BZ14" s="97">
        <f t="shared" si="83"/>
        <v>-14.437883333333303</v>
      </c>
      <c r="CA14" s="97">
        <f t="shared" si="83"/>
        <v>-14.437883333333303</v>
      </c>
      <c r="CB14" s="97">
        <f t="shared" si="83"/>
        <v>-14.437883333333303</v>
      </c>
      <c r="CC14" s="97">
        <f t="shared" si="83"/>
        <v>-14.437883333333303</v>
      </c>
      <c r="CD14" s="97">
        <f t="shared" si="83"/>
        <v>-14.437883333333303</v>
      </c>
      <c r="CE14" s="97">
        <f t="shared" si="83"/>
        <v>-14.437883333333303</v>
      </c>
      <c r="CF14" s="97">
        <f t="shared" si="83"/>
        <v>-14.437883333333303</v>
      </c>
      <c r="CG14" s="97">
        <f t="shared" si="83"/>
        <v>-14.437883333333303</v>
      </c>
      <c r="CH14" s="97">
        <f t="shared" si="83"/>
        <v>-14.437883333333303</v>
      </c>
      <c r="CI14" s="97">
        <f t="shared" si="83"/>
        <v>-14.437883333333303</v>
      </c>
      <c r="CJ14" s="97">
        <f t="shared" si="83"/>
        <v>-14.437883333333303</v>
      </c>
      <c r="CK14" s="97">
        <f t="shared" si="83"/>
        <v>-14.437883333333303</v>
      </c>
      <c r="CL14" s="97">
        <f t="shared" si="83"/>
        <v>-14.437883333333303</v>
      </c>
      <c r="CM14" s="97">
        <f t="shared" si="83"/>
        <v>-14.437883333333303</v>
      </c>
      <c r="CN14" s="97">
        <f t="shared" si="83"/>
        <v>-14.437883333333303</v>
      </c>
      <c r="CO14" s="97">
        <f t="shared" si="83"/>
        <v>-14.437883333333303</v>
      </c>
      <c r="CP14" s="97">
        <f t="shared" si="83"/>
        <v>-14.437883333333303</v>
      </c>
      <c r="CQ14" s="97">
        <f t="shared" si="83"/>
        <v>-14.437883333333303</v>
      </c>
      <c r="CR14" s="97">
        <f t="shared" si="83"/>
        <v>-14.437883333333303</v>
      </c>
      <c r="CS14" s="97">
        <f t="shared" si="83"/>
        <v>-14.437883333333303</v>
      </c>
      <c r="CT14" s="97">
        <f t="shared" si="83"/>
        <v>-14.437883333333303</v>
      </c>
      <c r="CU14" s="97">
        <f t="shared" si="83"/>
        <v>-14.437883333333303</v>
      </c>
      <c r="CV14" s="97">
        <f t="shared" si="83"/>
        <v>-14.437883333333303</v>
      </c>
      <c r="CW14" s="97">
        <f t="shared" si="83"/>
        <v>-14.437883333333303</v>
      </c>
      <c r="CX14" s="97">
        <f t="shared" si="77"/>
        <v>-1349.9420916666618</v>
      </c>
    </row>
    <row r="15" spans="1:102" ht="15" customHeight="1">
      <c r="A15" s="115">
        <f>+'&lt;5&gt; Book Additions Summary'!H$41</f>
        <v>42461</v>
      </c>
      <c r="B15" s="106">
        <f>IFERROR(+HLOOKUP(A15,'&lt;5&gt; Book Additions Summary'!$C$41:$AO$45,5,FALSE),0)</f>
        <v>-20.194500000000698</v>
      </c>
      <c r="C15" s="106"/>
      <c r="D15" s="108"/>
      <c r="E15" s="97"/>
      <c r="F15" s="97"/>
      <c r="G15" s="97"/>
      <c r="H15" s="97"/>
      <c r="I15" s="97">
        <f>+$B$15*$C$9/2</f>
        <v>-2.8047916666667637E-2</v>
      </c>
      <c r="J15" s="97">
        <f t="shared" ref="J15:BU15" si="84">+$B$15*$C$9</f>
        <v>-5.6095833333335274E-2</v>
      </c>
      <c r="K15" s="97">
        <f t="shared" si="84"/>
        <v>-5.6095833333335274E-2</v>
      </c>
      <c r="L15" s="97">
        <f t="shared" si="84"/>
        <v>-5.6095833333335274E-2</v>
      </c>
      <c r="M15" s="97">
        <f t="shared" si="84"/>
        <v>-5.6095833333335274E-2</v>
      </c>
      <c r="N15" s="97">
        <f t="shared" si="84"/>
        <v>-5.6095833333335274E-2</v>
      </c>
      <c r="O15" s="97">
        <f t="shared" si="84"/>
        <v>-5.6095833333335274E-2</v>
      </c>
      <c r="P15" s="97">
        <f t="shared" si="84"/>
        <v>-5.6095833333335274E-2</v>
      </c>
      <c r="Q15" s="97">
        <f t="shared" si="84"/>
        <v>-5.6095833333335274E-2</v>
      </c>
      <c r="R15" s="97">
        <f t="shared" si="84"/>
        <v>-5.6095833333335274E-2</v>
      </c>
      <c r="S15" s="97">
        <f t="shared" si="84"/>
        <v>-5.6095833333335274E-2</v>
      </c>
      <c r="T15" s="97">
        <f t="shared" si="84"/>
        <v>-5.6095833333335274E-2</v>
      </c>
      <c r="U15" s="97">
        <f t="shared" si="84"/>
        <v>-5.6095833333335274E-2</v>
      </c>
      <c r="V15" s="97">
        <f t="shared" si="84"/>
        <v>-5.6095833333335274E-2</v>
      </c>
      <c r="W15" s="97">
        <f t="shared" si="84"/>
        <v>-5.6095833333335274E-2</v>
      </c>
      <c r="X15" s="97">
        <f t="shared" si="84"/>
        <v>-5.6095833333335274E-2</v>
      </c>
      <c r="Y15" s="97">
        <f t="shared" si="84"/>
        <v>-5.6095833333335274E-2</v>
      </c>
      <c r="Z15" s="97">
        <f t="shared" si="84"/>
        <v>-5.6095833333335274E-2</v>
      </c>
      <c r="AA15" s="97">
        <f t="shared" si="84"/>
        <v>-5.6095833333335274E-2</v>
      </c>
      <c r="AB15" s="97">
        <f t="shared" si="84"/>
        <v>-5.6095833333335274E-2</v>
      </c>
      <c r="AC15" s="97">
        <f t="shared" si="84"/>
        <v>-5.6095833333335274E-2</v>
      </c>
      <c r="AD15" s="97">
        <f t="shared" si="84"/>
        <v>-5.6095833333335274E-2</v>
      </c>
      <c r="AE15" s="97">
        <f t="shared" si="84"/>
        <v>-5.6095833333335274E-2</v>
      </c>
      <c r="AF15" s="97">
        <f t="shared" si="84"/>
        <v>-5.6095833333335274E-2</v>
      </c>
      <c r="AG15" s="97">
        <f t="shared" si="84"/>
        <v>-5.6095833333335274E-2</v>
      </c>
      <c r="AH15" s="97">
        <f t="shared" si="84"/>
        <v>-5.6095833333335274E-2</v>
      </c>
      <c r="AI15" s="97">
        <f t="shared" si="84"/>
        <v>-5.6095833333335274E-2</v>
      </c>
      <c r="AJ15" s="97">
        <f t="shared" si="84"/>
        <v>-5.6095833333335274E-2</v>
      </c>
      <c r="AK15" s="97">
        <f t="shared" si="84"/>
        <v>-5.6095833333335274E-2</v>
      </c>
      <c r="AL15" s="97">
        <f t="shared" si="84"/>
        <v>-5.6095833333335274E-2</v>
      </c>
      <c r="AM15" s="97">
        <f t="shared" si="84"/>
        <v>-5.6095833333335274E-2</v>
      </c>
      <c r="AN15" s="97">
        <f t="shared" si="84"/>
        <v>-5.6095833333335274E-2</v>
      </c>
      <c r="AO15" s="97">
        <f t="shared" si="84"/>
        <v>-5.6095833333335274E-2</v>
      </c>
      <c r="AP15" s="97">
        <f t="shared" si="84"/>
        <v>-5.6095833333335274E-2</v>
      </c>
      <c r="AQ15" s="97">
        <f t="shared" si="84"/>
        <v>-5.6095833333335274E-2</v>
      </c>
      <c r="AR15" s="97">
        <f t="shared" si="84"/>
        <v>-5.6095833333335274E-2</v>
      </c>
      <c r="AS15" s="97">
        <f t="shared" si="84"/>
        <v>-5.6095833333335274E-2</v>
      </c>
      <c r="AT15" s="97">
        <f t="shared" si="84"/>
        <v>-5.6095833333335274E-2</v>
      </c>
      <c r="AU15" s="97">
        <f t="shared" si="84"/>
        <v>-5.6095833333335274E-2</v>
      </c>
      <c r="AV15" s="97">
        <f t="shared" si="84"/>
        <v>-5.6095833333335274E-2</v>
      </c>
      <c r="AW15" s="97">
        <f t="shared" si="84"/>
        <v>-5.6095833333335274E-2</v>
      </c>
      <c r="AX15" s="97">
        <f t="shared" si="84"/>
        <v>-5.6095833333335274E-2</v>
      </c>
      <c r="AY15" s="97">
        <f t="shared" si="84"/>
        <v>-5.6095833333335274E-2</v>
      </c>
      <c r="AZ15" s="97">
        <f t="shared" si="84"/>
        <v>-5.6095833333335274E-2</v>
      </c>
      <c r="BA15" s="97">
        <f t="shared" si="84"/>
        <v>-5.6095833333335274E-2</v>
      </c>
      <c r="BB15" s="97">
        <f t="shared" si="84"/>
        <v>-5.6095833333335274E-2</v>
      </c>
      <c r="BC15" s="97">
        <f t="shared" si="84"/>
        <v>-5.6095833333335274E-2</v>
      </c>
      <c r="BD15" s="97">
        <f t="shared" si="84"/>
        <v>-5.6095833333335274E-2</v>
      </c>
      <c r="BE15" s="97">
        <f t="shared" si="84"/>
        <v>-5.6095833333335274E-2</v>
      </c>
      <c r="BF15" s="97">
        <f t="shared" si="84"/>
        <v>-5.6095833333335274E-2</v>
      </c>
      <c r="BG15" s="97">
        <f t="shared" si="84"/>
        <v>-5.6095833333335274E-2</v>
      </c>
      <c r="BH15" s="97">
        <f t="shared" si="84"/>
        <v>-5.6095833333335274E-2</v>
      </c>
      <c r="BI15" s="97">
        <f t="shared" si="84"/>
        <v>-5.6095833333335274E-2</v>
      </c>
      <c r="BJ15" s="97">
        <f t="shared" si="84"/>
        <v>-5.6095833333335274E-2</v>
      </c>
      <c r="BK15" s="97">
        <f t="shared" si="84"/>
        <v>-5.6095833333335274E-2</v>
      </c>
      <c r="BL15" s="97">
        <f t="shared" si="84"/>
        <v>-5.6095833333335274E-2</v>
      </c>
      <c r="BM15" s="97">
        <f t="shared" si="84"/>
        <v>-5.6095833333335274E-2</v>
      </c>
      <c r="BN15" s="97">
        <f t="shared" si="84"/>
        <v>-5.6095833333335274E-2</v>
      </c>
      <c r="BO15" s="97">
        <f t="shared" si="84"/>
        <v>-5.6095833333335274E-2</v>
      </c>
      <c r="BP15" s="97">
        <f t="shared" si="84"/>
        <v>-5.6095833333335274E-2</v>
      </c>
      <c r="BQ15" s="97">
        <f t="shared" si="84"/>
        <v>-5.6095833333335274E-2</v>
      </c>
      <c r="BR15" s="97">
        <f t="shared" si="84"/>
        <v>-5.6095833333335274E-2</v>
      </c>
      <c r="BS15" s="97">
        <f t="shared" si="84"/>
        <v>-5.6095833333335274E-2</v>
      </c>
      <c r="BT15" s="97">
        <f t="shared" si="84"/>
        <v>-5.6095833333335274E-2</v>
      </c>
      <c r="BU15" s="97">
        <f t="shared" si="84"/>
        <v>-5.6095833333335274E-2</v>
      </c>
      <c r="BV15" s="97">
        <f t="shared" ref="BV15:CW15" si="85">+$B$15*$C$9</f>
        <v>-5.6095833333335274E-2</v>
      </c>
      <c r="BW15" s="97">
        <f t="shared" si="85"/>
        <v>-5.6095833333335274E-2</v>
      </c>
      <c r="BX15" s="97">
        <f t="shared" si="85"/>
        <v>-5.6095833333335274E-2</v>
      </c>
      <c r="BY15" s="97">
        <f t="shared" si="85"/>
        <v>-5.6095833333335274E-2</v>
      </c>
      <c r="BZ15" s="97">
        <f t="shared" si="85"/>
        <v>-5.6095833333335274E-2</v>
      </c>
      <c r="CA15" s="97">
        <f t="shared" si="85"/>
        <v>-5.6095833333335274E-2</v>
      </c>
      <c r="CB15" s="97">
        <f t="shared" si="85"/>
        <v>-5.6095833333335274E-2</v>
      </c>
      <c r="CC15" s="97">
        <f t="shared" si="85"/>
        <v>-5.6095833333335274E-2</v>
      </c>
      <c r="CD15" s="97">
        <f t="shared" si="85"/>
        <v>-5.6095833333335274E-2</v>
      </c>
      <c r="CE15" s="97">
        <f t="shared" si="85"/>
        <v>-5.6095833333335274E-2</v>
      </c>
      <c r="CF15" s="97">
        <f t="shared" si="85"/>
        <v>-5.6095833333335274E-2</v>
      </c>
      <c r="CG15" s="97">
        <f t="shared" si="85"/>
        <v>-5.6095833333335274E-2</v>
      </c>
      <c r="CH15" s="97">
        <f t="shared" si="85"/>
        <v>-5.6095833333335274E-2</v>
      </c>
      <c r="CI15" s="97">
        <f t="shared" si="85"/>
        <v>-5.6095833333335274E-2</v>
      </c>
      <c r="CJ15" s="97">
        <f t="shared" si="85"/>
        <v>-5.6095833333335274E-2</v>
      </c>
      <c r="CK15" s="97">
        <f t="shared" si="85"/>
        <v>-5.6095833333335274E-2</v>
      </c>
      <c r="CL15" s="97">
        <f t="shared" si="85"/>
        <v>-5.6095833333335274E-2</v>
      </c>
      <c r="CM15" s="97">
        <f t="shared" si="85"/>
        <v>-5.6095833333335274E-2</v>
      </c>
      <c r="CN15" s="97">
        <f t="shared" si="85"/>
        <v>-5.6095833333335274E-2</v>
      </c>
      <c r="CO15" s="97">
        <f t="shared" si="85"/>
        <v>-5.6095833333335274E-2</v>
      </c>
      <c r="CP15" s="97">
        <f t="shared" si="85"/>
        <v>-5.6095833333335274E-2</v>
      </c>
      <c r="CQ15" s="97">
        <f t="shared" si="85"/>
        <v>-5.6095833333335274E-2</v>
      </c>
      <c r="CR15" s="97">
        <f t="shared" si="85"/>
        <v>-5.6095833333335274E-2</v>
      </c>
      <c r="CS15" s="97">
        <f t="shared" si="85"/>
        <v>-5.6095833333335274E-2</v>
      </c>
      <c r="CT15" s="97">
        <f t="shared" si="85"/>
        <v>-5.6095833333335274E-2</v>
      </c>
      <c r="CU15" s="97">
        <f t="shared" si="85"/>
        <v>-5.6095833333335274E-2</v>
      </c>
      <c r="CV15" s="97">
        <f t="shared" si="85"/>
        <v>-5.6095833333335274E-2</v>
      </c>
      <c r="CW15" s="97">
        <f t="shared" si="85"/>
        <v>-5.6095833333335274E-2</v>
      </c>
      <c r="CX15" s="97">
        <f t="shared" si="77"/>
        <v>-5.188864583333519</v>
      </c>
    </row>
    <row r="16" spans="1:102" ht="15" customHeight="1">
      <c r="A16" s="115">
        <f>+'&lt;5&gt; Book Additions Summary'!I$41</f>
        <v>42491</v>
      </c>
      <c r="B16" s="106">
        <f>IFERROR(+HLOOKUP(A16,'&lt;5&gt; Book Additions Summary'!$C$41:$AO$45,5,FALSE),0)</f>
        <v>-77784.703500000003</v>
      </c>
      <c r="C16" s="106"/>
      <c r="D16" s="108"/>
      <c r="E16" s="97"/>
      <c r="F16" s="97"/>
      <c r="G16" s="97"/>
      <c r="H16" s="97"/>
      <c r="I16" s="97"/>
      <c r="J16" s="97">
        <f>+$B$16*$C$9/2</f>
        <v>-108.03431041666667</v>
      </c>
      <c r="K16" s="97">
        <f t="shared" ref="K16:BV16" si="86">+$B$16*$C$9</f>
        <v>-216.06862083333334</v>
      </c>
      <c r="L16" s="97">
        <f t="shared" si="86"/>
        <v>-216.06862083333334</v>
      </c>
      <c r="M16" s="97">
        <f t="shared" si="86"/>
        <v>-216.06862083333334</v>
      </c>
      <c r="N16" s="97">
        <f t="shared" si="86"/>
        <v>-216.06862083333334</v>
      </c>
      <c r="O16" s="97">
        <f t="shared" si="86"/>
        <v>-216.06862083333334</v>
      </c>
      <c r="P16" s="97">
        <f t="shared" si="86"/>
        <v>-216.06862083333334</v>
      </c>
      <c r="Q16" s="97">
        <f t="shared" si="86"/>
        <v>-216.06862083333334</v>
      </c>
      <c r="R16" s="97">
        <f t="shared" si="86"/>
        <v>-216.06862083333334</v>
      </c>
      <c r="S16" s="97">
        <f t="shared" si="86"/>
        <v>-216.06862083333334</v>
      </c>
      <c r="T16" s="97">
        <f t="shared" si="86"/>
        <v>-216.06862083333334</v>
      </c>
      <c r="U16" s="97">
        <f t="shared" si="86"/>
        <v>-216.06862083333334</v>
      </c>
      <c r="V16" s="97">
        <f t="shared" si="86"/>
        <v>-216.06862083333334</v>
      </c>
      <c r="W16" s="97">
        <f t="shared" si="86"/>
        <v>-216.06862083333334</v>
      </c>
      <c r="X16" s="97">
        <f t="shared" si="86"/>
        <v>-216.06862083333334</v>
      </c>
      <c r="Y16" s="97">
        <f t="shared" si="86"/>
        <v>-216.06862083333334</v>
      </c>
      <c r="Z16" s="97">
        <f t="shared" si="86"/>
        <v>-216.06862083333334</v>
      </c>
      <c r="AA16" s="97">
        <f t="shared" si="86"/>
        <v>-216.06862083333334</v>
      </c>
      <c r="AB16" s="97">
        <f t="shared" si="86"/>
        <v>-216.06862083333334</v>
      </c>
      <c r="AC16" s="97">
        <f t="shared" si="86"/>
        <v>-216.06862083333334</v>
      </c>
      <c r="AD16" s="97">
        <f t="shared" si="86"/>
        <v>-216.06862083333334</v>
      </c>
      <c r="AE16" s="97">
        <f t="shared" si="86"/>
        <v>-216.06862083333334</v>
      </c>
      <c r="AF16" s="97">
        <f t="shared" si="86"/>
        <v>-216.06862083333334</v>
      </c>
      <c r="AG16" s="97">
        <f t="shared" si="86"/>
        <v>-216.06862083333334</v>
      </c>
      <c r="AH16" s="97">
        <f t="shared" si="86"/>
        <v>-216.06862083333334</v>
      </c>
      <c r="AI16" s="97">
        <f t="shared" si="86"/>
        <v>-216.06862083333334</v>
      </c>
      <c r="AJ16" s="97">
        <f t="shared" si="86"/>
        <v>-216.06862083333334</v>
      </c>
      <c r="AK16" s="97">
        <f t="shared" si="86"/>
        <v>-216.06862083333334</v>
      </c>
      <c r="AL16" s="97">
        <f t="shared" si="86"/>
        <v>-216.06862083333334</v>
      </c>
      <c r="AM16" s="97">
        <f t="shared" si="86"/>
        <v>-216.06862083333334</v>
      </c>
      <c r="AN16" s="97">
        <f t="shared" si="86"/>
        <v>-216.06862083333334</v>
      </c>
      <c r="AO16" s="97">
        <f t="shared" si="86"/>
        <v>-216.06862083333334</v>
      </c>
      <c r="AP16" s="97">
        <f t="shared" si="86"/>
        <v>-216.06862083333334</v>
      </c>
      <c r="AQ16" s="97">
        <f t="shared" si="86"/>
        <v>-216.06862083333334</v>
      </c>
      <c r="AR16" s="97">
        <f t="shared" si="86"/>
        <v>-216.06862083333334</v>
      </c>
      <c r="AS16" s="97">
        <f t="shared" si="86"/>
        <v>-216.06862083333334</v>
      </c>
      <c r="AT16" s="97">
        <f t="shared" si="86"/>
        <v>-216.06862083333334</v>
      </c>
      <c r="AU16" s="97">
        <f t="shared" si="86"/>
        <v>-216.06862083333334</v>
      </c>
      <c r="AV16" s="97">
        <f t="shared" si="86"/>
        <v>-216.06862083333334</v>
      </c>
      <c r="AW16" s="97">
        <f t="shared" si="86"/>
        <v>-216.06862083333334</v>
      </c>
      <c r="AX16" s="97">
        <f t="shared" si="86"/>
        <v>-216.06862083333334</v>
      </c>
      <c r="AY16" s="97">
        <f t="shared" si="86"/>
        <v>-216.06862083333334</v>
      </c>
      <c r="AZ16" s="97">
        <f t="shared" si="86"/>
        <v>-216.06862083333334</v>
      </c>
      <c r="BA16" s="97">
        <f t="shared" si="86"/>
        <v>-216.06862083333334</v>
      </c>
      <c r="BB16" s="97">
        <f t="shared" si="86"/>
        <v>-216.06862083333334</v>
      </c>
      <c r="BC16" s="97">
        <f t="shared" si="86"/>
        <v>-216.06862083333334</v>
      </c>
      <c r="BD16" s="97">
        <f t="shared" si="86"/>
        <v>-216.06862083333334</v>
      </c>
      <c r="BE16" s="97">
        <f t="shared" si="86"/>
        <v>-216.06862083333334</v>
      </c>
      <c r="BF16" s="97">
        <f t="shared" si="86"/>
        <v>-216.06862083333334</v>
      </c>
      <c r="BG16" s="97">
        <f t="shared" si="86"/>
        <v>-216.06862083333334</v>
      </c>
      <c r="BH16" s="97">
        <f t="shared" si="86"/>
        <v>-216.06862083333334</v>
      </c>
      <c r="BI16" s="97">
        <f t="shared" si="86"/>
        <v>-216.06862083333334</v>
      </c>
      <c r="BJ16" s="97">
        <f t="shared" si="86"/>
        <v>-216.06862083333334</v>
      </c>
      <c r="BK16" s="97">
        <f t="shared" si="86"/>
        <v>-216.06862083333334</v>
      </c>
      <c r="BL16" s="97">
        <f t="shared" si="86"/>
        <v>-216.06862083333334</v>
      </c>
      <c r="BM16" s="97">
        <f t="shared" si="86"/>
        <v>-216.06862083333334</v>
      </c>
      <c r="BN16" s="97">
        <f t="shared" si="86"/>
        <v>-216.06862083333334</v>
      </c>
      <c r="BO16" s="97">
        <f t="shared" si="86"/>
        <v>-216.06862083333334</v>
      </c>
      <c r="BP16" s="97">
        <f t="shared" si="86"/>
        <v>-216.06862083333334</v>
      </c>
      <c r="BQ16" s="97">
        <f t="shared" si="86"/>
        <v>-216.06862083333334</v>
      </c>
      <c r="BR16" s="97">
        <f t="shared" si="86"/>
        <v>-216.06862083333334</v>
      </c>
      <c r="BS16" s="97">
        <f t="shared" si="86"/>
        <v>-216.06862083333334</v>
      </c>
      <c r="BT16" s="97">
        <f t="shared" si="86"/>
        <v>-216.06862083333334</v>
      </c>
      <c r="BU16" s="97">
        <f t="shared" si="86"/>
        <v>-216.06862083333334</v>
      </c>
      <c r="BV16" s="97">
        <f t="shared" si="86"/>
        <v>-216.06862083333334</v>
      </c>
      <c r="BW16" s="97">
        <f t="shared" ref="BW16:CW16" si="87">+$B$16*$C$9</f>
        <v>-216.06862083333334</v>
      </c>
      <c r="BX16" s="97">
        <f t="shared" si="87"/>
        <v>-216.06862083333334</v>
      </c>
      <c r="BY16" s="97">
        <f t="shared" si="87"/>
        <v>-216.06862083333334</v>
      </c>
      <c r="BZ16" s="97">
        <f t="shared" si="87"/>
        <v>-216.06862083333334</v>
      </c>
      <c r="CA16" s="97">
        <f t="shared" si="87"/>
        <v>-216.06862083333334</v>
      </c>
      <c r="CB16" s="97">
        <f t="shared" si="87"/>
        <v>-216.06862083333334</v>
      </c>
      <c r="CC16" s="97">
        <f t="shared" si="87"/>
        <v>-216.06862083333334</v>
      </c>
      <c r="CD16" s="97">
        <f t="shared" si="87"/>
        <v>-216.06862083333334</v>
      </c>
      <c r="CE16" s="97">
        <f t="shared" si="87"/>
        <v>-216.06862083333334</v>
      </c>
      <c r="CF16" s="97">
        <f t="shared" si="87"/>
        <v>-216.06862083333334</v>
      </c>
      <c r="CG16" s="97">
        <f t="shared" si="87"/>
        <v>-216.06862083333334</v>
      </c>
      <c r="CH16" s="97">
        <f t="shared" si="87"/>
        <v>-216.06862083333334</v>
      </c>
      <c r="CI16" s="97">
        <f t="shared" si="87"/>
        <v>-216.06862083333334</v>
      </c>
      <c r="CJ16" s="97">
        <f t="shared" si="87"/>
        <v>-216.06862083333334</v>
      </c>
      <c r="CK16" s="97">
        <f t="shared" si="87"/>
        <v>-216.06862083333334</v>
      </c>
      <c r="CL16" s="97">
        <f t="shared" si="87"/>
        <v>-216.06862083333334</v>
      </c>
      <c r="CM16" s="97">
        <f t="shared" si="87"/>
        <v>-216.06862083333334</v>
      </c>
      <c r="CN16" s="97">
        <f t="shared" si="87"/>
        <v>-216.06862083333334</v>
      </c>
      <c r="CO16" s="97">
        <f t="shared" si="87"/>
        <v>-216.06862083333334</v>
      </c>
      <c r="CP16" s="97">
        <f t="shared" si="87"/>
        <v>-216.06862083333334</v>
      </c>
      <c r="CQ16" s="97">
        <f t="shared" si="87"/>
        <v>-216.06862083333334</v>
      </c>
      <c r="CR16" s="97">
        <f t="shared" si="87"/>
        <v>-216.06862083333334</v>
      </c>
      <c r="CS16" s="97">
        <f t="shared" si="87"/>
        <v>-216.06862083333334</v>
      </c>
      <c r="CT16" s="97">
        <f t="shared" si="87"/>
        <v>-216.06862083333334</v>
      </c>
      <c r="CU16" s="97">
        <f t="shared" si="87"/>
        <v>-216.06862083333334</v>
      </c>
      <c r="CV16" s="97">
        <f t="shared" si="87"/>
        <v>-216.06862083333334</v>
      </c>
      <c r="CW16" s="97">
        <f t="shared" si="87"/>
        <v>-216.06862083333334</v>
      </c>
      <c r="CX16" s="97">
        <f t="shared" si="77"/>
        <v>-19770.278806249993</v>
      </c>
    </row>
    <row r="17" spans="1:102" ht="15" customHeight="1">
      <c r="A17" s="115">
        <f>+'&lt;5&gt; Book Additions Summary'!J$41</f>
        <v>42522</v>
      </c>
      <c r="B17" s="106">
        <f>IFERROR(+HLOOKUP(A17,'&lt;5&gt; Book Additions Summary'!$C$41:$AO$45,5,FALSE),0)</f>
        <v>-907.69500000000698</v>
      </c>
      <c r="C17" s="106"/>
      <c r="D17" s="108"/>
      <c r="E17" s="97"/>
      <c r="F17" s="97"/>
      <c r="G17" s="97"/>
      <c r="H17" s="97"/>
      <c r="I17" s="97"/>
      <c r="J17" s="97"/>
      <c r="K17" s="97">
        <f>+$B$17*$C$9/2</f>
        <v>-1.2606875000000097</v>
      </c>
      <c r="L17" s="97">
        <f t="shared" ref="L17:BW17" si="88">+$B$17*$C$9</f>
        <v>-2.5213750000000195</v>
      </c>
      <c r="M17" s="97">
        <f t="shared" si="88"/>
        <v>-2.5213750000000195</v>
      </c>
      <c r="N17" s="97">
        <f t="shared" si="88"/>
        <v>-2.5213750000000195</v>
      </c>
      <c r="O17" s="97">
        <f t="shared" si="88"/>
        <v>-2.5213750000000195</v>
      </c>
      <c r="P17" s="97">
        <f t="shared" si="88"/>
        <v>-2.5213750000000195</v>
      </c>
      <c r="Q17" s="97">
        <f t="shared" si="88"/>
        <v>-2.5213750000000195</v>
      </c>
      <c r="R17" s="97">
        <f t="shared" si="88"/>
        <v>-2.5213750000000195</v>
      </c>
      <c r="S17" s="97">
        <f t="shared" si="88"/>
        <v>-2.5213750000000195</v>
      </c>
      <c r="T17" s="97">
        <f t="shared" si="88"/>
        <v>-2.5213750000000195</v>
      </c>
      <c r="U17" s="97">
        <f t="shared" si="88"/>
        <v>-2.5213750000000195</v>
      </c>
      <c r="V17" s="97">
        <f t="shared" si="88"/>
        <v>-2.5213750000000195</v>
      </c>
      <c r="W17" s="97">
        <f t="shared" si="88"/>
        <v>-2.5213750000000195</v>
      </c>
      <c r="X17" s="97">
        <f t="shared" si="88"/>
        <v>-2.5213750000000195</v>
      </c>
      <c r="Y17" s="97">
        <f t="shared" si="88"/>
        <v>-2.5213750000000195</v>
      </c>
      <c r="Z17" s="97">
        <f t="shared" si="88"/>
        <v>-2.5213750000000195</v>
      </c>
      <c r="AA17" s="97">
        <f t="shared" si="88"/>
        <v>-2.5213750000000195</v>
      </c>
      <c r="AB17" s="97">
        <f t="shared" si="88"/>
        <v>-2.5213750000000195</v>
      </c>
      <c r="AC17" s="97">
        <f t="shared" si="88"/>
        <v>-2.5213750000000195</v>
      </c>
      <c r="AD17" s="97">
        <f t="shared" si="88"/>
        <v>-2.5213750000000195</v>
      </c>
      <c r="AE17" s="97">
        <f t="shared" si="88"/>
        <v>-2.5213750000000195</v>
      </c>
      <c r="AF17" s="97">
        <f t="shared" si="88"/>
        <v>-2.5213750000000195</v>
      </c>
      <c r="AG17" s="97">
        <f t="shared" si="88"/>
        <v>-2.5213750000000195</v>
      </c>
      <c r="AH17" s="97">
        <f t="shared" si="88"/>
        <v>-2.5213750000000195</v>
      </c>
      <c r="AI17" s="97">
        <f t="shared" si="88"/>
        <v>-2.5213750000000195</v>
      </c>
      <c r="AJ17" s="97">
        <f t="shared" si="88"/>
        <v>-2.5213750000000195</v>
      </c>
      <c r="AK17" s="97">
        <f t="shared" si="88"/>
        <v>-2.5213750000000195</v>
      </c>
      <c r="AL17" s="97">
        <f t="shared" si="88"/>
        <v>-2.5213750000000195</v>
      </c>
      <c r="AM17" s="97">
        <f t="shared" si="88"/>
        <v>-2.5213750000000195</v>
      </c>
      <c r="AN17" s="97">
        <f t="shared" si="88"/>
        <v>-2.5213750000000195</v>
      </c>
      <c r="AO17" s="97">
        <f t="shared" si="88"/>
        <v>-2.5213750000000195</v>
      </c>
      <c r="AP17" s="97">
        <f t="shared" si="88"/>
        <v>-2.5213750000000195</v>
      </c>
      <c r="AQ17" s="97">
        <f t="shared" si="88"/>
        <v>-2.5213750000000195</v>
      </c>
      <c r="AR17" s="97">
        <f t="shared" si="88"/>
        <v>-2.5213750000000195</v>
      </c>
      <c r="AS17" s="97">
        <f t="shared" si="88"/>
        <v>-2.5213750000000195</v>
      </c>
      <c r="AT17" s="97">
        <f t="shared" si="88"/>
        <v>-2.5213750000000195</v>
      </c>
      <c r="AU17" s="97">
        <f t="shared" si="88"/>
        <v>-2.5213750000000195</v>
      </c>
      <c r="AV17" s="97">
        <f t="shared" si="88"/>
        <v>-2.5213750000000195</v>
      </c>
      <c r="AW17" s="97">
        <f t="shared" si="88"/>
        <v>-2.5213750000000195</v>
      </c>
      <c r="AX17" s="97">
        <f t="shared" si="88"/>
        <v>-2.5213750000000195</v>
      </c>
      <c r="AY17" s="97">
        <f t="shared" si="88"/>
        <v>-2.5213750000000195</v>
      </c>
      <c r="AZ17" s="97">
        <f t="shared" si="88"/>
        <v>-2.5213750000000195</v>
      </c>
      <c r="BA17" s="97">
        <f t="shared" si="88"/>
        <v>-2.5213750000000195</v>
      </c>
      <c r="BB17" s="97">
        <f t="shared" si="88"/>
        <v>-2.5213750000000195</v>
      </c>
      <c r="BC17" s="97">
        <f t="shared" si="88"/>
        <v>-2.5213750000000195</v>
      </c>
      <c r="BD17" s="97">
        <f t="shared" si="88"/>
        <v>-2.5213750000000195</v>
      </c>
      <c r="BE17" s="97">
        <f t="shared" si="88"/>
        <v>-2.5213750000000195</v>
      </c>
      <c r="BF17" s="97">
        <f t="shared" si="88"/>
        <v>-2.5213750000000195</v>
      </c>
      <c r="BG17" s="97">
        <f t="shared" si="88"/>
        <v>-2.5213750000000195</v>
      </c>
      <c r="BH17" s="97">
        <f t="shared" si="88"/>
        <v>-2.5213750000000195</v>
      </c>
      <c r="BI17" s="97">
        <f t="shared" si="88"/>
        <v>-2.5213750000000195</v>
      </c>
      <c r="BJ17" s="97">
        <f t="shared" si="88"/>
        <v>-2.5213750000000195</v>
      </c>
      <c r="BK17" s="97">
        <f t="shared" si="88"/>
        <v>-2.5213750000000195</v>
      </c>
      <c r="BL17" s="97">
        <f t="shared" si="88"/>
        <v>-2.5213750000000195</v>
      </c>
      <c r="BM17" s="97">
        <f t="shared" si="88"/>
        <v>-2.5213750000000195</v>
      </c>
      <c r="BN17" s="97">
        <f t="shared" si="88"/>
        <v>-2.5213750000000195</v>
      </c>
      <c r="BO17" s="97">
        <f t="shared" si="88"/>
        <v>-2.5213750000000195</v>
      </c>
      <c r="BP17" s="97">
        <f t="shared" si="88"/>
        <v>-2.5213750000000195</v>
      </c>
      <c r="BQ17" s="97">
        <f t="shared" si="88"/>
        <v>-2.5213750000000195</v>
      </c>
      <c r="BR17" s="97">
        <f t="shared" si="88"/>
        <v>-2.5213750000000195</v>
      </c>
      <c r="BS17" s="97">
        <f t="shared" si="88"/>
        <v>-2.5213750000000195</v>
      </c>
      <c r="BT17" s="97">
        <f t="shared" si="88"/>
        <v>-2.5213750000000195</v>
      </c>
      <c r="BU17" s="97">
        <f t="shared" si="88"/>
        <v>-2.5213750000000195</v>
      </c>
      <c r="BV17" s="97">
        <f t="shared" si="88"/>
        <v>-2.5213750000000195</v>
      </c>
      <c r="BW17" s="97">
        <f t="shared" si="88"/>
        <v>-2.5213750000000195</v>
      </c>
      <c r="BX17" s="97">
        <f t="shared" ref="BX17:CW17" si="89">+$B$17*$C$9</f>
        <v>-2.5213750000000195</v>
      </c>
      <c r="BY17" s="97">
        <f t="shared" si="89"/>
        <v>-2.5213750000000195</v>
      </c>
      <c r="BZ17" s="97">
        <f t="shared" si="89"/>
        <v>-2.5213750000000195</v>
      </c>
      <c r="CA17" s="97">
        <f t="shared" si="89"/>
        <v>-2.5213750000000195</v>
      </c>
      <c r="CB17" s="97">
        <f t="shared" si="89"/>
        <v>-2.5213750000000195</v>
      </c>
      <c r="CC17" s="97">
        <f t="shared" si="89"/>
        <v>-2.5213750000000195</v>
      </c>
      <c r="CD17" s="97">
        <f t="shared" si="89"/>
        <v>-2.5213750000000195</v>
      </c>
      <c r="CE17" s="97">
        <f t="shared" si="89"/>
        <v>-2.5213750000000195</v>
      </c>
      <c r="CF17" s="97">
        <f t="shared" si="89"/>
        <v>-2.5213750000000195</v>
      </c>
      <c r="CG17" s="97">
        <f t="shared" si="89"/>
        <v>-2.5213750000000195</v>
      </c>
      <c r="CH17" s="97">
        <f t="shared" si="89"/>
        <v>-2.5213750000000195</v>
      </c>
      <c r="CI17" s="97">
        <f t="shared" si="89"/>
        <v>-2.5213750000000195</v>
      </c>
      <c r="CJ17" s="97">
        <f t="shared" si="89"/>
        <v>-2.5213750000000195</v>
      </c>
      <c r="CK17" s="97">
        <f t="shared" si="89"/>
        <v>-2.5213750000000195</v>
      </c>
      <c r="CL17" s="97">
        <f t="shared" si="89"/>
        <v>-2.5213750000000195</v>
      </c>
      <c r="CM17" s="97">
        <f t="shared" si="89"/>
        <v>-2.5213750000000195</v>
      </c>
      <c r="CN17" s="97">
        <f t="shared" si="89"/>
        <v>-2.5213750000000195</v>
      </c>
      <c r="CO17" s="97">
        <f t="shared" si="89"/>
        <v>-2.5213750000000195</v>
      </c>
      <c r="CP17" s="97">
        <f t="shared" si="89"/>
        <v>-2.5213750000000195</v>
      </c>
      <c r="CQ17" s="97">
        <f t="shared" si="89"/>
        <v>-2.5213750000000195</v>
      </c>
      <c r="CR17" s="97">
        <f t="shared" si="89"/>
        <v>-2.5213750000000195</v>
      </c>
      <c r="CS17" s="97">
        <f t="shared" si="89"/>
        <v>-2.5213750000000195</v>
      </c>
      <c r="CT17" s="97">
        <f t="shared" si="89"/>
        <v>-2.5213750000000195</v>
      </c>
      <c r="CU17" s="97">
        <f t="shared" si="89"/>
        <v>-2.5213750000000195</v>
      </c>
      <c r="CV17" s="97">
        <f t="shared" si="89"/>
        <v>-2.5213750000000195</v>
      </c>
      <c r="CW17" s="97">
        <f t="shared" si="89"/>
        <v>-2.5213750000000195</v>
      </c>
      <c r="CX17" s="97">
        <f t="shared" si="77"/>
        <v>-228.18443750000128</v>
      </c>
    </row>
    <row r="18" spans="1:102" ht="15" customHeight="1">
      <c r="A18" s="115">
        <f>+'&lt;5&gt; Book Additions Summary'!K$41</f>
        <v>42552</v>
      </c>
      <c r="B18" s="106">
        <f>IFERROR(+HLOOKUP(A18,'&lt;5&gt; Book Additions Summary'!$C$41:$AO$45,5,FALSE),0)</f>
        <v>-4501.0394999999899</v>
      </c>
      <c r="C18" s="106"/>
      <c r="D18" s="108"/>
      <c r="E18" s="97"/>
      <c r="F18" s="97"/>
      <c r="G18" s="97"/>
      <c r="H18" s="97"/>
      <c r="I18" s="97"/>
      <c r="J18" s="97"/>
      <c r="K18" s="97"/>
      <c r="L18" s="97">
        <f>+$B$18*$C$9/2</f>
        <v>-6.2514437499999858</v>
      </c>
      <c r="M18" s="97">
        <f t="shared" ref="M18:BX18" si="90">+$B$18*$C$9</f>
        <v>-12.502887499999972</v>
      </c>
      <c r="N18" s="97">
        <f t="shared" si="90"/>
        <v>-12.502887499999972</v>
      </c>
      <c r="O18" s="97">
        <f t="shared" si="90"/>
        <v>-12.502887499999972</v>
      </c>
      <c r="P18" s="97">
        <f t="shared" si="90"/>
        <v>-12.502887499999972</v>
      </c>
      <c r="Q18" s="97">
        <f t="shared" si="90"/>
        <v>-12.502887499999972</v>
      </c>
      <c r="R18" s="97">
        <f t="shared" si="90"/>
        <v>-12.502887499999972</v>
      </c>
      <c r="S18" s="97">
        <f t="shared" si="90"/>
        <v>-12.502887499999972</v>
      </c>
      <c r="T18" s="97">
        <f t="shared" si="90"/>
        <v>-12.502887499999972</v>
      </c>
      <c r="U18" s="97">
        <f t="shared" si="90"/>
        <v>-12.502887499999972</v>
      </c>
      <c r="V18" s="97">
        <f t="shared" si="90"/>
        <v>-12.502887499999972</v>
      </c>
      <c r="W18" s="97">
        <f t="shared" si="90"/>
        <v>-12.502887499999972</v>
      </c>
      <c r="X18" s="97">
        <f t="shared" si="90"/>
        <v>-12.502887499999972</v>
      </c>
      <c r="Y18" s="97">
        <f t="shared" si="90"/>
        <v>-12.502887499999972</v>
      </c>
      <c r="Z18" s="97">
        <f t="shared" si="90"/>
        <v>-12.502887499999972</v>
      </c>
      <c r="AA18" s="97">
        <f t="shared" si="90"/>
        <v>-12.502887499999972</v>
      </c>
      <c r="AB18" s="97">
        <f t="shared" si="90"/>
        <v>-12.502887499999972</v>
      </c>
      <c r="AC18" s="97">
        <f t="shared" si="90"/>
        <v>-12.502887499999972</v>
      </c>
      <c r="AD18" s="97">
        <f t="shared" si="90"/>
        <v>-12.502887499999972</v>
      </c>
      <c r="AE18" s="97">
        <f t="shared" si="90"/>
        <v>-12.502887499999972</v>
      </c>
      <c r="AF18" s="97">
        <f t="shared" si="90"/>
        <v>-12.502887499999972</v>
      </c>
      <c r="AG18" s="97">
        <f t="shared" si="90"/>
        <v>-12.502887499999972</v>
      </c>
      <c r="AH18" s="97">
        <f t="shared" si="90"/>
        <v>-12.502887499999972</v>
      </c>
      <c r="AI18" s="97">
        <f t="shared" si="90"/>
        <v>-12.502887499999972</v>
      </c>
      <c r="AJ18" s="97">
        <f t="shared" si="90"/>
        <v>-12.502887499999972</v>
      </c>
      <c r="AK18" s="97">
        <f t="shared" si="90"/>
        <v>-12.502887499999972</v>
      </c>
      <c r="AL18" s="97">
        <f t="shared" si="90"/>
        <v>-12.502887499999972</v>
      </c>
      <c r="AM18" s="97">
        <f t="shared" si="90"/>
        <v>-12.502887499999972</v>
      </c>
      <c r="AN18" s="97">
        <f t="shared" si="90"/>
        <v>-12.502887499999972</v>
      </c>
      <c r="AO18" s="97">
        <f t="shared" si="90"/>
        <v>-12.502887499999972</v>
      </c>
      <c r="AP18" s="97">
        <f t="shared" si="90"/>
        <v>-12.502887499999972</v>
      </c>
      <c r="AQ18" s="97">
        <f t="shared" si="90"/>
        <v>-12.502887499999972</v>
      </c>
      <c r="AR18" s="97">
        <f t="shared" si="90"/>
        <v>-12.502887499999972</v>
      </c>
      <c r="AS18" s="97">
        <f t="shared" si="90"/>
        <v>-12.502887499999972</v>
      </c>
      <c r="AT18" s="97">
        <f t="shared" si="90"/>
        <v>-12.502887499999972</v>
      </c>
      <c r="AU18" s="97">
        <f t="shared" si="90"/>
        <v>-12.502887499999972</v>
      </c>
      <c r="AV18" s="97">
        <f t="shared" si="90"/>
        <v>-12.502887499999972</v>
      </c>
      <c r="AW18" s="97">
        <f t="shared" si="90"/>
        <v>-12.502887499999972</v>
      </c>
      <c r="AX18" s="97">
        <f t="shared" si="90"/>
        <v>-12.502887499999972</v>
      </c>
      <c r="AY18" s="97">
        <f t="shared" si="90"/>
        <v>-12.502887499999972</v>
      </c>
      <c r="AZ18" s="97">
        <f t="shared" si="90"/>
        <v>-12.502887499999972</v>
      </c>
      <c r="BA18" s="97">
        <f t="shared" si="90"/>
        <v>-12.502887499999972</v>
      </c>
      <c r="BB18" s="97">
        <f t="shared" si="90"/>
        <v>-12.502887499999972</v>
      </c>
      <c r="BC18" s="97">
        <f t="shared" si="90"/>
        <v>-12.502887499999972</v>
      </c>
      <c r="BD18" s="97">
        <f t="shared" si="90"/>
        <v>-12.502887499999972</v>
      </c>
      <c r="BE18" s="97">
        <f t="shared" si="90"/>
        <v>-12.502887499999972</v>
      </c>
      <c r="BF18" s="97">
        <f t="shared" si="90"/>
        <v>-12.502887499999972</v>
      </c>
      <c r="BG18" s="97">
        <f t="shared" si="90"/>
        <v>-12.502887499999972</v>
      </c>
      <c r="BH18" s="97">
        <f t="shared" si="90"/>
        <v>-12.502887499999972</v>
      </c>
      <c r="BI18" s="97">
        <f t="shared" si="90"/>
        <v>-12.502887499999972</v>
      </c>
      <c r="BJ18" s="97">
        <f t="shared" si="90"/>
        <v>-12.502887499999972</v>
      </c>
      <c r="BK18" s="97">
        <f t="shared" si="90"/>
        <v>-12.502887499999972</v>
      </c>
      <c r="BL18" s="97">
        <f t="shared" si="90"/>
        <v>-12.502887499999972</v>
      </c>
      <c r="BM18" s="97">
        <f t="shared" si="90"/>
        <v>-12.502887499999972</v>
      </c>
      <c r="BN18" s="97">
        <f t="shared" si="90"/>
        <v>-12.502887499999972</v>
      </c>
      <c r="BO18" s="97">
        <f t="shared" si="90"/>
        <v>-12.502887499999972</v>
      </c>
      <c r="BP18" s="97">
        <f t="shared" si="90"/>
        <v>-12.502887499999972</v>
      </c>
      <c r="BQ18" s="97">
        <f t="shared" si="90"/>
        <v>-12.502887499999972</v>
      </c>
      <c r="BR18" s="97">
        <f t="shared" si="90"/>
        <v>-12.502887499999972</v>
      </c>
      <c r="BS18" s="97">
        <f t="shared" si="90"/>
        <v>-12.502887499999972</v>
      </c>
      <c r="BT18" s="97">
        <f t="shared" si="90"/>
        <v>-12.502887499999972</v>
      </c>
      <c r="BU18" s="97">
        <f t="shared" si="90"/>
        <v>-12.502887499999972</v>
      </c>
      <c r="BV18" s="97">
        <f t="shared" si="90"/>
        <v>-12.502887499999972</v>
      </c>
      <c r="BW18" s="97">
        <f t="shared" si="90"/>
        <v>-12.502887499999972</v>
      </c>
      <c r="BX18" s="97">
        <f t="shared" si="90"/>
        <v>-12.502887499999972</v>
      </c>
      <c r="BY18" s="97">
        <f t="shared" ref="BY18:CW18" si="91">+$B$18*$C$9</f>
        <v>-12.502887499999972</v>
      </c>
      <c r="BZ18" s="97">
        <f t="shared" si="91"/>
        <v>-12.502887499999972</v>
      </c>
      <c r="CA18" s="97">
        <f t="shared" si="91"/>
        <v>-12.502887499999972</v>
      </c>
      <c r="CB18" s="97">
        <f t="shared" si="91"/>
        <v>-12.502887499999972</v>
      </c>
      <c r="CC18" s="97">
        <f t="shared" si="91"/>
        <v>-12.502887499999972</v>
      </c>
      <c r="CD18" s="97">
        <f t="shared" si="91"/>
        <v>-12.502887499999972</v>
      </c>
      <c r="CE18" s="97">
        <f t="shared" si="91"/>
        <v>-12.502887499999972</v>
      </c>
      <c r="CF18" s="97">
        <f t="shared" si="91"/>
        <v>-12.502887499999972</v>
      </c>
      <c r="CG18" s="97">
        <f t="shared" si="91"/>
        <v>-12.502887499999972</v>
      </c>
      <c r="CH18" s="97">
        <f t="shared" si="91"/>
        <v>-12.502887499999972</v>
      </c>
      <c r="CI18" s="97">
        <f t="shared" si="91"/>
        <v>-12.502887499999972</v>
      </c>
      <c r="CJ18" s="97">
        <f t="shared" si="91"/>
        <v>-12.502887499999972</v>
      </c>
      <c r="CK18" s="97">
        <f t="shared" si="91"/>
        <v>-12.502887499999972</v>
      </c>
      <c r="CL18" s="97">
        <f t="shared" si="91"/>
        <v>-12.502887499999972</v>
      </c>
      <c r="CM18" s="97">
        <f t="shared" si="91"/>
        <v>-12.502887499999972</v>
      </c>
      <c r="CN18" s="97">
        <f t="shared" si="91"/>
        <v>-12.502887499999972</v>
      </c>
      <c r="CO18" s="97">
        <f t="shared" si="91"/>
        <v>-12.502887499999972</v>
      </c>
      <c r="CP18" s="97">
        <f t="shared" si="91"/>
        <v>-12.502887499999972</v>
      </c>
      <c r="CQ18" s="97">
        <f t="shared" si="91"/>
        <v>-12.502887499999972</v>
      </c>
      <c r="CR18" s="97">
        <f t="shared" si="91"/>
        <v>-12.502887499999972</v>
      </c>
      <c r="CS18" s="97">
        <f t="shared" si="91"/>
        <v>-12.502887499999972</v>
      </c>
      <c r="CT18" s="97">
        <f t="shared" si="91"/>
        <v>-12.502887499999972</v>
      </c>
      <c r="CU18" s="97">
        <f t="shared" si="91"/>
        <v>-12.502887499999972</v>
      </c>
      <c r="CV18" s="97">
        <f t="shared" si="91"/>
        <v>-12.502887499999972</v>
      </c>
      <c r="CW18" s="97">
        <f t="shared" si="91"/>
        <v>-12.502887499999972</v>
      </c>
      <c r="CX18" s="97">
        <f t="shared" si="77"/>
        <v>-1119.0084312499966</v>
      </c>
    </row>
    <row r="19" spans="1:102" ht="15" customHeight="1">
      <c r="A19" s="115">
        <f>+'&lt;5&gt; Book Additions Summary'!L$41</f>
        <v>42583</v>
      </c>
      <c r="B19" s="106">
        <f>IFERROR(+HLOOKUP(A19,'&lt;5&gt; Book Additions Summary'!$C$41:$AO$45,5,FALSE),0)</f>
        <v>-87.396000000019555</v>
      </c>
      <c r="C19" s="106"/>
      <c r="D19" s="108"/>
      <c r="E19" s="97"/>
      <c r="F19" s="97"/>
      <c r="G19" s="97"/>
      <c r="H19" s="97"/>
      <c r="I19" s="97"/>
      <c r="J19" s="97"/>
      <c r="K19" s="97"/>
      <c r="L19" s="97"/>
      <c r="M19" s="97">
        <f>+$B$19*$C$9/2</f>
        <v>-0.1213833333333605</v>
      </c>
      <c r="N19" s="97">
        <f t="shared" ref="N19:BY19" si="92">+$B$19*$C$9</f>
        <v>-0.242766666666721</v>
      </c>
      <c r="O19" s="97">
        <f t="shared" si="92"/>
        <v>-0.242766666666721</v>
      </c>
      <c r="P19" s="97">
        <f t="shared" si="92"/>
        <v>-0.242766666666721</v>
      </c>
      <c r="Q19" s="97">
        <f t="shared" si="92"/>
        <v>-0.242766666666721</v>
      </c>
      <c r="R19" s="97">
        <f t="shared" si="92"/>
        <v>-0.242766666666721</v>
      </c>
      <c r="S19" s="97">
        <f t="shared" si="92"/>
        <v>-0.242766666666721</v>
      </c>
      <c r="T19" s="97">
        <f t="shared" si="92"/>
        <v>-0.242766666666721</v>
      </c>
      <c r="U19" s="97">
        <f t="shared" si="92"/>
        <v>-0.242766666666721</v>
      </c>
      <c r="V19" s="97">
        <f t="shared" si="92"/>
        <v>-0.242766666666721</v>
      </c>
      <c r="W19" s="97">
        <f t="shared" si="92"/>
        <v>-0.242766666666721</v>
      </c>
      <c r="X19" s="97">
        <f t="shared" si="92"/>
        <v>-0.242766666666721</v>
      </c>
      <c r="Y19" s="97">
        <f t="shared" si="92"/>
        <v>-0.242766666666721</v>
      </c>
      <c r="Z19" s="97">
        <f t="shared" si="92"/>
        <v>-0.242766666666721</v>
      </c>
      <c r="AA19" s="97">
        <f t="shared" si="92"/>
        <v>-0.242766666666721</v>
      </c>
      <c r="AB19" s="97">
        <f t="shared" si="92"/>
        <v>-0.242766666666721</v>
      </c>
      <c r="AC19" s="97">
        <f t="shared" si="92"/>
        <v>-0.242766666666721</v>
      </c>
      <c r="AD19" s="97">
        <f t="shared" si="92"/>
        <v>-0.242766666666721</v>
      </c>
      <c r="AE19" s="97">
        <f t="shared" si="92"/>
        <v>-0.242766666666721</v>
      </c>
      <c r="AF19" s="97">
        <f t="shared" si="92"/>
        <v>-0.242766666666721</v>
      </c>
      <c r="AG19" s="97">
        <f t="shared" si="92"/>
        <v>-0.242766666666721</v>
      </c>
      <c r="AH19" s="97">
        <f t="shared" si="92"/>
        <v>-0.242766666666721</v>
      </c>
      <c r="AI19" s="97">
        <f t="shared" si="92"/>
        <v>-0.242766666666721</v>
      </c>
      <c r="AJ19" s="97">
        <f t="shared" si="92"/>
        <v>-0.242766666666721</v>
      </c>
      <c r="AK19" s="97">
        <f t="shared" si="92"/>
        <v>-0.242766666666721</v>
      </c>
      <c r="AL19" s="97">
        <f t="shared" si="92"/>
        <v>-0.242766666666721</v>
      </c>
      <c r="AM19" s="97">
        <f t="shared" si="92"/>
        <v>-0.242766666666721</v>
      </c>
      <c r="AN19" s="97">
        <f t="shared" si="92"/>
        <v>-0.242766666666721</v>
      </c>
      <c r="AO19" s="97">
        <f t="shared" si="92"/>
        <v>-0.242766666666721</v>
      </c>
      <c r="AP19" s="97">
        <f t="shared" si="92"/>
        <v>-0.242766666666721</v>
      </c>
      <c r="AQ19" s="97">
        <f t="shared" si="92"/>
        <v>-0.242766666666721</v>
      </c>
      <c r="AR19" s="97">
        <f t="shared" si="92"/>
        <v>-0.242766666666721</v>
      </c>
      <c r="AS19" s="97">
        <f t="shared" si="92"/>
        <v>-0.242766666666721</v>
      </c>
      <c r="AT19" s="97">
        <f t="shared" si="92"/>
        <v>-0.242766666666721</v>
      </c>
      <c r="AU19" s="97">
        <f t="shared" si="92"/>
        <v>-0.242766666666721</v>
      </c>
      <c r="AV19" s="97">
        <f t="shared" si="92"/>
        <v>-0.242766666666721</v>
      </c>
      <c r="AW19" s="97">
        <f t="shared" si="92"/>
        <v>-0.242766666666721</v>
      </c>
      <c r="AX19" s="97">
        <f t="shared" si="92"/>
        <v>-0.242766666666721</v>
      </c>
      <c r="AY19" s="97">
        <f t="shared" si="92"/>
        <v>-0.242766666666721</v>
      </c>
      <c r="AZ19" s="97">
        <f t="shared" si="92"/>
        <v>-0.242766666666721</v>
      </c>
      <c r="BA19" s="97">
        <f t="shared" si="92"/>
        <v>-0.242766666666721</v>
      </c>
      <c r="BB19" s="97">
        <f t="shared" si="92"/>
        <v>-0.242766666666721</v>
      </c>
      <c r="BC19" s="97">
        <f t="shared" si="92"/>
        <v>-0.242766666666721</v>
      </c>
      <c r="BD19" s="97">
        <f t="shared" si="92"/>
        <v>-0.242766666666721</v>
      </c>
      <c r="BE19" s="97">
        <f t="shared" si="92"/>
        <v>-0.242766666666721</v>
      </c>
      <c r="BF19" s="97">
        <f t="shared" si="92"/>
        <v>-0.242766666666721</v>
      </c>
      <c r="BG19" s="97">
        <f t="shared" si="92"/>
        <v>-0.242766666666721</v>
      </c>
      <c r="BH19" s="97">
        <f t="shared" si="92"/>
        <v>-0.242766666666721</v>
      </c>
      <c r="BI19" s="97">
        <f t="shared" si="92"/>
        <v>-0.242766666666721</v>
      </c>
      <c r="BJ19" s="97">
        <f t="shared" si="92"/>
        <v>-0.242766666666721</v>
      </c>
      <c r="BK19" s="97">
        <f t="shared" si="92"/>
        <v>-0.242766666666721</v>
      </c>
      <c r="BL19" s="97">
        <f t="shared" si="92"/>
        <v>-0.242766666666721</v>
      </c>
      <c r="BM19" s="97">
        <f t="shared" si="92"/>
        <v>-0.242766666666721</v>
      </c>
      <c r="BN19" s="97">
        <f t="shared" si="92"/>
        <v>-0.242766666666721</v>
      </c>
      <c r="BO19" s="97">
        <f t="shared" si="92"/>
        <v>-0.242766666666721</v>
      </c>
      <c r="BP19" s="97">
        <f t="shared" si="92"/>
        <v>-0.242766666666721</v>
      </c>
      <c r="BQ19" s="97">
        <f t="shared" si="92"/>
        <v>-0.242766666666721</v>
      </c>
      <c r="BR19" s="97">
        <f t="shared" si="92"/>
        <v>-0.242766666666721</v>
      </c>
      <c r="BS19" s="97">
        <f t="shared" si="92"/>
        <v>-0.242766666666721</v>
      </c>
      <c r="BT19" s="97">
        <f t="shared" si="92"/>
        <v>-0.242766666666721</v>
      </c>
      <c r="BU19" s="97">
        <f t="shared" si="92"/>
        <v>-0.242766666666721</v>
      </c>
      <c r="BV19" s="97">
        <f t="shared" si="92"/>
        <v>-0.242766666666721</v>
      </c>
      <c r="BW19" s="97">
        <f t="shared" si="92"/>
        <v>-0.242766666666721</v>
      </c>
      <c r="BX19" s="97">
        <f t="shared" si="92"/>
        <v>-0.242766666666721</v>
      </c>
      <c r="BY19" s="97">
        <f t="shared" si="92"/>
        <v>-0.242766666666721</v>
      </c>
      <c r="BZ19" s="97">
        <f t="shared" ref="BZ19:CW19" si="93">+$B$19*$C$9</f>
        <v>-0.242766666666721</v>
      </c>
      <c r="CA19" s="97">
        <f t="shared" si="93"/>
        <v>-0.242766666666721</v>
      </c>
      <c r="CB19" s="97">
        <f t="shared" si="93"/>
        <v>-0.242766666666721</v>
      </c>
      <c r="CC19" s="97">
        <f t="shared" si="93"/>
        <v>-0.242766666666721</v>
      </c>
      <c r="CD19" s="97">
        <f t="shared" si="93"/>
        <v>-0.242766666666721</v>
      </c>
      <c r="CE19" s="97">
        <f t="shared" si="93"/>
        <v>-0.242766666666721</v>
      </c>
      <c r="CF19" s="97">
        <f t="shared" si="93"/>
        <v>-0.242766666666721</v>
      </c>
      <c r="CG19" s="97">
        <f t="shared" si="93"/>
        <v>-0.242766666666721</v>
      </c>
      <c r="CH19" s="97">
        <f t="shared" si="93"/>
        <v>-0.242766666666721</v>
      </c>
      <c r="CI19" s="97">
        <f t="shared" si="93"/>
        <v>-0.242766666666721</v>
      </c>
      <c r="CJ19" s="97">
        <f t="shared" si="93"/>
        <v>-0.242766666666721</v>
      </c>
      <c r="CK19" s="97">
        <f t="shared" si="93"/>
        <v>-0.242766666666721</v>
      </c>
      <c r="CL19" s="97">
        <f t="shared" si="93"/>
        <v>-0.242766666666721</v>
      </c>
      <c r="CM19" s="97">
        <f t="shared" si="93"/>
        <v>-0.242766666666721</v>
      </c>
      <c r="CN19" s="97">
        <f t="shared" si="93"/>
        <v>-0.242766666666721</v>
      </c>
      <c r="CO19" s="97">
        <f t="shared" si="93"/>
        <v>-0.242766666666721</v>
      </c>
      <c r="CP19" s="97">
        <f t="shared" si="93"/>
        <v>-0.242766666666721</v>
      </c>
      <c r="CQ19" s="97">
        <f t="shared" si="93"/>
        <v>-0.242766666666721</v>
      </c>
      <c r="CR19" s="97">
        <f t="shared" si="93"/>
        <v>-0.242766666666721</v>
      </c>
      <c r="CS19" s="97">
        <f t="shared" si="93"/>
        <v>-0.242766666666721</v>
      </c>
      <c r="CT19" s="97">
        <f t="shared" si="93"/>
        <v>-0.242766666666721</v>
      </c>
      <c r="CU19" s="97">
        <f t="shared" si="93"/>
        <v>-0.242766666666721</v>
      </c>
      <c r="CV19" s="97">
        <f t="shared" si="93"/>
        <v>-0.242766666666721</v>
      </c>
      <c r="CW19" s="97">
        <f t="shared" si="93"/>
        <v>-0.242766666666721</v>
      </c>
      <c r="CX19" s="97">
        <f t="shared" si="77"/>
        <v>-21.484850000004837</v>
      </c>
    </row>
    <row r="20" spans="1:102" ht="15" customHeight="1">
      <c r="A20" s="115">
        <f>+'&lt;5&gt; Book Additions Summary'!M$41</f>
        <v>42614</v>
      </c>
      <c r="B20" s="106">
        <f>IFERROR(+HLOOKUP(A20,'&lt;5&gt; Book Additions Summary'!$C$41:$AO$45,5,FALSE),0)</f>
        <v>-1506.7889999999663</v>
      </c>
      <c r="C20" s="106"/>
      <c r="D20" s="108"/>
      <c r="E20" s="97"/>
      <c r="F20" s="97"/>
      <c r="G20" s="97"/>
      <c r="H20" s="97"/>
      <c r="I20" s="97"/>
      <c r="J20" s="97"/>
      <c r="K20" s="97"/>
      <c r="L20" s="97"/>
      <c r="M20" s="97"/>
      <c r="N20" s="97">
        <f>+$B$20*$C$9/2</f>
        <v>-2.0927624999999535</v>
      </c>
      <c r="O20" s="97">
        <f t="shared" ref="O20:BZ20" si="94">+$B$20*$C$9</f>
        <v>-4.1855249999999069</v>
      </c>
      <c r="P20" s="97">
        <f t="shared" si="94"/>
        <v>-4.1855249999999069</v>
      </c>
      <c r="Q20" s="97">
        <f t="shared" si="94"/>
        <v>-4.1855249999999069</v>
      </c>
      <c r="R20" s="97">
        <f t="shared" si="94"/>
        <v>-4.1855249999999069</v>
      </c>
      <c r="S20" s="97">
        <f t="shared" si="94"/>
        <v>-4.1855249999999069</v>
      </c>
      <c r="T20" s="97">
        <f t="shared" si="94"/>
        <v>-4.1855249999999069</v>
      </c>
      <c r="U20" s="97">
        <f t="shared" si="94"/>
        <v>-4.1855249999999069</v>
      </c>
      <c r="V20" s="97">
        <f t="shared" si="94"/>
        <v>-4.1855249999999069</v>
      </c>
      <c r="W20" s="97">
        <f t="shared" si="94"/>
        <v>-4.1855249999999069</v>
      </c>
      <c r="X20" s="97">
        <f t="shared" si="94"/>
        <v>-4.1855249999999069</v>
      </c>
      <c r="Y20" s="97">
        <f t="shared" si="94"/>
        <v>-4.1855249999999069</v>
      </c>
      <c r="Z20" s="97">
        <f t="shared" si="94"/>
        <v>-4.1855249999999069</v>
      </c>
      <c r="AA20" s="97">
        <f t="shared" si="94"/>
        <v>-4.1855249999999069</v>
      </c>
      <c r="AB20" s="97">
        <f t="shared" si="94"/>
        <v>-4.1855249999999069</v>
      </c>
      <c r="AC20" s="97">
        <f t="shared" si="94"/>
        <v>-4.1855249999999069</v>
      </c>
      <c r="AD20" s="97">
        <f t="shared" si="94"/>
        <v>-4.1855249999999069</v>
      </c>
      <c r="AE20" s="97">
        <f t="shared" si="94"/>
        <v>-4.1855249999999069</v>
      </c>
      <c r="AF20" s="97">
        <f t="shared" si="94"/>
        <v>-4.1855249999999069</v>
      </c>
      <c r="AG20" s="97">
        <f t="shared" si="94"/>
        <v>-4.1855249999999069</v>
      </c>
      <c r="AH20" s="97">
        <f t="shared" si="94"/>
        <v>-4.1855249999999069</v>
      </c>
      <c r="AI20" s="97">
        <f t="shared" si="94"/>
        <v>-4.1855249999999069</v>
      </c>
      <c r="AJ20" s="97">
        <f t="shared" si="94"/>
        <v>-4.1855249999999069</v>
      </c>
      <c r="AK20" s="97">
        <f t="shared" si="94"/>
        <v>-4.1855249999999069</v>
      </c>
      <c r="AL20" s="97">
        <f t="shared" si="94"/>
        <v>-4.1855249999999069</v>
      </c>
      <c r="AM20" s="97">
        <f t="shared" si="94"/>
        <v>-4.1855249999999069</v>
      </c>
      <c r="AN20" s="97">
        <f t="shared" si="94"/>
        <v>-4.1855249999999069</v>
      </c>
      <c r="AO20" s="97">
        <f t="shared" si="94"/>
        <v>-4.1855249999999069</v>
      </c>
      <c r="AP20" s="97">
        <f t="shared" si="94"/>
        <v>-4.1855249999999069</v>
      </c>
      <c r="AQ20" s="97">
        <f t="shared" si="94"/>
        <v>-4.1855249999999069</v>
      </c>
      <c r="AR20" s="97">
        <f t="shared" si="94"/>
        <v>-4.1855249999999069</v>
      </c>
      <c r="AS20" s="97">
        <f t="shared" si="94"/>
        <v>-4.1855249999999069</v>
      </c>
      <c r="AT20" s="97">
        <f t="shared" si="94"/>
        <v>-4.1855249999999069</v>
      </c>
      <c r="AU20" s="97">
        <f t="shared" si="94"/>
        <v>-4.1855249999999069</v>
      </c>
      <c r="AV20" s="97">
        <f t="shared" si="94"/>
        <v>-4.1855249999999069</v>
      </c>
      <c r="AW20" s="97">
        <f t="shared" si="94"/>
        <v>-4.1855249999999069</v>
      </c>
      <c r="AX20" s="97">
        <f t="shared" si="94"/>
        <v>-4.1855249999999069</v>
      </c>
      <c r="AY20" s="97">
        <f t="shared" si="94"/>
        <v>-4.1855249999999069</v>
      </c>
      <c r="AZ20" s="97">
        <f t="shared" si="94"/>
        <v>-4.1855249999999069</v>
      </c>
      <c r="BA20" s="97">
        <f t="shared" si="94"/>
        <v>-4.1855249999999069</v>
      </c>
      <c r="BB20" s="97">
        <f t="shared" si="94"/>
        <v>-4.1855249999999069</v>
      </c>
      <c r="BC20" s="97">
        <f t="shared" si="94"/>
        <v>-4.1855249999999069</v>
      </c>
      <c r="BD20" s="97">
        <f t="shared" si="94"/>
        <v>-4.1855249999999069</v>
      </c>
      <c r="BE20" s="97">
        <f t="shared" si="94"/>
        <v>-4.1855249999999069</v>
      </c>
      <c r="BF20" s="97">
        <f t="shared" si="94"/>
        <v>-4.1855249999999069</v>
      </c>
      <c r="BG20" s="97">
        <f t="shared" si="94"/>
        <v>-4.1855249999999069</v>
      </c>
      <c r="BH20" s="97">
        <f t="shared" si="94"/>
        <v>-4.1855249999999069</v>
      </c>
      <c r="BI20" s="97">
        <f t="shared" si="94"/>
        <v>-4.1855249999999069</v>
      </c>
      <c r="BJ20" s="97">
        <f t="shared" si="94"/>
        <v>-4.1855249999999069</v>
      </c>
      <c r="BK20" s="97">
        <f t="shared" si="94"/>
        <v>-4.1855249999999069</v>
      </c>
      <c r="BL20" s="97">
        <f t="shared" si="94"/>
        <v>-4.1855249999999069</v>
      </c>
      <c r="BM20" s="97">
        <f t="shared" si="94"/>
        <v>-4.1855249999999069</v>
      </c>
      <c r="BN20" s="97">
        <f t="shared" si="94"/>
        <v>-4.1855249999999069</v>
      </c>
      <c r="BO20" s="97">
        <f t="shared" si="94"/>
        <v>-4.1855249999999069</v>
      </c>
      <c r="BP20" s="97">
        <f t="shared" si="94"/>
        <v>-4.1855249999999069</v>
      </c>
      <c r="BQ20" s="97">
        <f t="shared" si="94"/>
        <v>-4.1855249999999069</v>
      </c>
      <c r="BR20" s="97">
        <f t="shared" si="94"/>
        <v>-4.1855249999999069</v>
      </c>
      <c r="BS20" s="97">
        <f t="shared" si="94"/>
        <v>-4.1855249999999069</v>
      </c>
      <c r="BT20" s="97">
        <f t="shared" si="94"/>
        <v>-4.1855249999999069</v>
      </c>
      <c r="BU20" s="97">
        <f t="shared" si="94"/>
        <v>-4.1855249999999069</v>
      </c>
      <c r="BV20" s="97">
        <f t="shared" si="94"/>
        <v>-4.1855249999999069</v>
      </c>
      <c r="BW20" s="97">
        <f t="shared" si="94"/>
        <v>-4.1855249999999069</v>
      </c>
      <c r="BX20" s="97">
        <f t="shared" si="94"/>
        <v>-4.1855249999999069</v>
      </c>
      <c r="BY20" s="97">
        <f t="shared" si="94"/>
        <v>-4.1855249999999069</v>
      </c>
      <c r="BZ20" s="97">
        <f t="shared" si="94"/>
        <v>-4.1855249999999069</v>
      </c>
      <c r="CA20" s="97">
        <f t="shared" ref="CA20:CW20" si="95">+$B$20*$C$9</f>
        <v>-4.1855249999999069</v>
      </c>
      <c r="CB20" s="97">
        <f t="shared" si="95"/>
        <v>-4.1855249999999069</v>
      </c>
      <c r="CC20" s="97">
        <f t="shared" si="95"/>
        <v>-4.1855249999999069</v>
      </c>
      <c r="CD20" s="97">
        <f t="shared" si="95"/>
        <v>-4.1855249999999069</v>
      </c>
      <c r="CE20" s="97">
        <f t="shared" si="95"/>
        <v>-4.1855249999999069</v>
      </c>
      <c r="CF20" s="97">
        <f t="shared" si="95"/>
        <v>-4.1855249999999069</v>
      </c>
      <c r="CG20" s="97">
        <f t="shared" si="95"/>
        <v>-4.1855249999999069</v>
      </c>
      <c r="CH20" s="97">
        <f t="shared" si="95"/>
        <v>-4.1855249999999069</v>
      </c>
      <c r="CI20" s="97">
        <f t="shared" si="95"/>
        <v>-4.1855249999999069</v>
      </c>
      <c r="CJ20" s="97">
        <f t="shared" si="95"/>
        <v>-4.1855249999999069</v>
      </c>
      <c r="CK20" s="97">
        <f t="shared" si="95"/>
        <v>-4.1855249999999069</v>
      </c>
      <c r="CL20" s="97">
        <f t="shared" si="95"/>
        <v>-4.1855249999999069</v>
      </c>
      <c r="CM20" s="97">
        <f t="shared" si="95"/>
        <v>-4.1855249999999069</v>
      </c>
      <c r="CN20" s="97">
        <f t="shared" si="95"/>
        <v>-4.1855249999999069</v>
      </c>
      <c r="CO20" s="97">
        <f t="shared" si="95"/>
        <v>-4.1855249999999069</v>
      </c>
      <c r="CP20" s="97">
        <f t="shared" si="95"/>
        <v>-4.1855249999999069</v>
      </c>
      <c r="CQ20" s="97">
        <f t="shared" si="95"/>
        <v>-4.1855249999999069</v>
      </c>
      <c r="CR20" s="97">
        <f t="shared" si="95"/>
        <v>-4.1855249999999069</v>
      </c>
      <c r="CS20" s="97">
        <f t="shared" si="95"/>
        <v>-4.1855249999999069</v>
      </c>
      <c r="CT20" s="97">
        <f t="shared" si="95"/>
        <v>-4.1855249999999069</v>
      </c>
      <c r="CU20" s="97">
        <f t="shared" si="95"/>
        <v>-4.1855249999999069</v>
      </c>
      <c r="CV20" s="97">
        <f t="shared" si="95"/>
        <v>-4.1855249999999069</v>
      </c>
      <c r="CW20" s="97">
        <f t="shared" si="95"/>
        <v>-4.1855249999999069</v>
      </c>
      <c r="CX20" s="97">
        <f t="shared" si="77"/>
        <v>-366.23343749999225</v>
      </c>
    </row>
    <row r="21" spans="1:102" ht="15" customHeight="1">
      <c r="A21" s="115">
        <f>+'&lt;5&gt; Book Additions Summary'!N$41</f>
        <v>42644</v>
      </c>
      <c r="B21" s="106">
        <f>IFERROR(+HLOOKUP(A21,'&lt;5&gt; Book Additions Summary'!$C$41:$AO$45,5,FALSE),0)</f>
        <v>-1366.8989999999874</v>
      </c>
      <c r="C21" s="106"/>
      <c r="D21" s="108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>
        <f>+$B$21*$C$9/2</f>
        <v>-1.8984708333333158</v>
      </c>
      <c r="P21" s="97">
        <f t="shared" ref="P21:CA21" si="96">+$B$21*$C$9</f>
        <v>-3.7969416666666316</v>
      </c>
      <c r="Q21" s="97">
        <f t="shared" si="96"/>
        <v>-3.7969416666666316</v>
      </c>
      <c r="R21" s="97">
        <f t="shared" si="96"/>
        <v>-3.7969416666666316</v>
      </c>
      <c r="S21" s="97">
        <f t="shared" si="96"/>
        <v>-3.7969416666666316</v>
      </c>
      <c r="T21" s="97">
        <f t="shared" si="96"/>
        <v>-3.7969416666666316</v>
      </c>
      <c r="U21" s="97">
        <f t="shared" si="96"/>
        <v>-3.7969416666666316</v>
      </c>
      <c r="V21" s="97">
        <f t="shared" si="96"/>
        <v>-3.7969416666666316</v>
      </c>
      <c r="W21" s="97">
        <f t="shared" si="96"/>
        <v>-3.7969416666666316</v>
      </c>
      <c r="X21" s="97">
        <f t="shared" si="96"/>
        <v>-3.7969416666666316</v>
      </c>
      <c r="Y21" s="97">
        <f t="shared" si="96"/>
        <v>-3.7969416666666316</v>
      </c>
      <c r="Z21" s="97">
        <f t="shared" si="96"/>
        <v>-3.7969416666666316</v>
      </c>
      <c r="AA21" s="97">
        <f t="shared" si="96"/>
        <v>-3.7969416666666316</v>
      </c>
      <c r="AB21" s="97">
        <f t="shared" si="96"/>
        <v>-3.7969416666666316</v>
      </c>
      <c r="AC21" s="97">
        <f t="shared" si="96"/>
        <v>-3.7969416666666316</v>
      </c>
      <c r="AD21" s="97">
        <f t="shared" si="96"/>
        <v>-3.7969416666666316</v>
      </c>
      <c r="AE21" s="97">
        <f t="shared" si="96"/>
        <v>-3.7969416666666316</v>
      </c>
      <c r="AF21" s="97">
        <f t="shared" si="96"/>
        <v>-3.7969416666666316</v>
      </c>
      <c r="AG21" s="97">
        <f t="shared" si="96"/>
        <v>-3.7969416666666316</v>
      </c>
      <c r="AH21" s="97">
        <f t="shared" si="96"/>
        <v>-3.7969416666666316</v>
      </c>
      <c r="AI21" s="97">
        <f t="shared" si="96"/>
        <v>-3.7969416666666316</v>
      </c>
      <c r="AJ21" s="97">
        <f t="shared" si="96"/>
        <v>-3.7969416666666316</v>
      </c>
      <c r="AK21" s="97">
        <f t="shared" si="96"/>
        <v>-3.7969416666666316</v>
      </c>
      <c r="AL21" s="97">
        <f t="shared" si="96"/>
        <v>-3.7969416666666316</v>
      </c>
      <c r="AM21" s="97">
        <f t="shared" si="96"/>
        <v>-3.7969416666666316</v>
      </c>
      <c r="AN21" s="97">
        <f t="shared" si="96"/>
        <v>-3.7969416666666316</v>
      </c>
      <c r="AO21" s="97">
        <f t="shared" si="96"/>
        <v>-3.7969416666666316</v>
      </c>
      <c r="AP21" s="97">
        <f t="shared" si="96"/>
        <v>-3.7969416666666316</v>
      </c>
      <c r="AQ21" s="97">
        <f t="shared" si="96"/>
        <v>-3.7969416666666316</v>
      </c>
      <c r="AR21" s="97">
        <f t="shared" si="96"/>
        <v>-3.7969416666666316</v>
      </c>
      <c r="AS21" s="97">
        <f t="shared" si="96"/>
        <v>-3.7969416666666316</v>
      </c>
      <c r="AT21" s="97">
        <f t="shared" si="96"/>
        <v>-3.7969416666666316</v>
      </c>
      <c r="AU21" s="97">
        <f t="shared" si="96"/>
        <v>-3.7969416666666316</v>
      </c>
      <c r="AV21" s="97">
        <f t="shared" si="96"/>
        <v>-3.7969416666666316</v>
      </c>
      <c r="AW21" s="97">
        <f t="shared" si="96"/>
        <v>-3.7969416666666316</v>
      </c>
      <c r="AX21" s="97">
        <f t="shared" si="96"/>
        <v>-3.7969416666666316</v>
      </c>
      <c r="AY21" s="97">
        <f t="shared" si="96"/>
        <v>-3.7969416666666316</v>
      </c>
      <c r="AZ21" s="97">
        <f t="shared" si="96"/>
        <v>-3.7969416666666316</v>
      </c>
      <c r="BA21" s="97">
        <f t="shared" si="96"/>
        <v>-3.7969416666666316</v>
      </c>
      <c r="BB21" s="97">
        <f t="shared" si="96"/>
        <v>-3.7969416666666316</v>
      </c>
      <c r="BC21" s="97">
        <f t="shared" si="96"/>
        <v>-3.7969416666666316</v>
      </c>
      <c r="BD21" s="97">
        <f t="shared" si="96"/>
        <v>-3.7969416666666316</v>
      </c>
      <c r="BE21" s="97">
        <f t="shared" si="96"/>
        <v>-3.7969416666666316</v>
      </c>
      <c r="BF21" s="97">
        <f t="shared" si="96"/>
        <v>-3.7969416666666316</v>
      </c>
      <c r="BG21" s="97">
        <f t="shared" si="96"/>
        <v>-3.7969416666666316</v>
      </c>
      <c r="BH21" s="97">
        <f t="shared" si="96"/>
        <v>-3.7969416666666316</v>
      </c>
      <c r="BI21" s="97">
        <f t="shared" si="96"/>
        <v>-3.7969416666666316</v>
      </c>
      <c r="BJ21" s="97">
        <f t="shared" si="96"/>
        <v>-3.7969416666666316</v>
      </c>
      <c r="BK21" s="97">
        <f t="shared" si="96"/>
        <v>-3.7969416666666316</v>
      </c>
      <c r="BL21" s="97">
        <f t="shared" si="96"/>
        <v>-3.7969416666666316</v>
      </c>
      <c r="BM21" s="97">
        <f t="shared" si="96"/>
        <v>-3.7969416666666316</v>
      </c>
      <c r="BN21" s="97">
        <f t="shared" si="96"/>
        <v>-3.7969416666666316</v>
      </c>
      <c r="BO21" s="97">
        <f t="shared" si="96"/>
        <v>-3.7969416666666316</v>
      </c>
      <c r="BP21" s="97">
        <f t="shared" si="96"/>
        <v>-3.7969416666666316</v>
      </c>
      <c r="BQ21" s="97">
        <f t="shared" si="96"/>
        <v>-3.7969416666666316</v>
      </c>
      <c r="BR21" s="97">
        <f t="shared" si="96"/>
        <v>-3.7969416666666316</v>
      </c>
      <c r="BS21" s="97">
        <f t="shared" si="96"/>
        <v>-3.7969416666666316</v>
      </c>
      <c r="BT21" s="97">
        <f t="shared" si="96"/>
        <v>-3.7969416666666316</v>
      </c>
      <c r="BU21" s="97">
        <f t="shared" si="96"/>
        <v>-3.7969416666666316</v>
      </c>
      <c r="BV21" s="97">
        <f t="shared" si="96"/>
        <v>-3.7969416666666316</v>
      </c>
      <c r="BW21" s="97">
        <f t="shared" si="96"/>
        <v>-3.7969416666666316</v>
      </c>
      <c r="BX21" s="97">
        <f t="shared" si="96"/>
        <v>-3.7969416666666316</v>
      </c>
      <c r="BY21" s="97">
        <f t="shared" si="96"/>
        <v>-3.7969416666666316</v>
      </c>
      <c r="BZ21" s="97">
        <f t="shared" si="96"/>
        <v>-3.7969416666666316</v>
      </c>
      <c r="CA21" s="97">
        <f t="shared" si="96"/>
        <v>-3.7969416666666316</v>
      </c>
      <c r="CB21" s="97">
        <f t="shared" ref="CB21:CW21" si="97">+$B$21*$C$9</f>
        <v>-3.7969416666666316</v>
      </c>
      <c r="CC21" s="97">
        <f t="shared" si="97"/>
        <v>-3.7969416666666316</v>
      </c>
      <c r="CD21" s="97">
        <f t="shared" si="97"/>
        <v>-3.7969416666666316</v>
      </c>
      <c r="CE21" s="97">
        <f t="shared" si="97"/>
        <v>-3.7969416666666316</v>
      </c>
      <c r="CF21" s="97">
        <f t="shared" si="97"/>
        <v>-3.7969416666666316</v>
      </c>
      <c r="CG21" s="97">
        <f t="shared" si="97"/>
        <v>-3.7969416666666316</v>
      </c>
      <c r="CH21" s="97">
        <f t="shared" si="97"/>
        <v>-3.7969416666666316</v>
      </c>
      <c r="CI21" s="97">
        <f t="shared" si="97"/>
        <v>-3.7969416666666316</v>
      </c>
      <c r="CJ21" s="97">
        <f t="shared" si="97"/>
        <v>-3.7969416666666316</v>
      </c>
      <c r="CK21" s="97">
        <f t="shared" si="97"/>
        <v>-3.7969416666666316</v>
      </c>
      <c r="CL21" s="97">
        <f t="shared" si="97"/>
        <v>-3.7969416666666316</v>
      </c>
      <c r="CM21" s="97">
        <f t="shared" si="97"/>
        <v>-3.7969416666666316</v>
      </c>
      <c r="CN21" s="97">
        <f t="shared" si="97"/>
        <v>-3.7969416666666316</v>
      </c>
      <c r="CO21" s="97">
        <f t="shared" si="97"/>
        <v>-3.7969416666666316</v>
      </c>
      <c r="CP21" s="97">
        <f t="shared" si="97"/>
        <v>-3.7969416666666316</v>
      </c>
      <c r="CQ21" s="97">
        <f t="shared" si="97"/>
        <v>-3.7969416666666316</v>
      </c>
      <c r="CR21" s="97">
        <f t="shared" si="97"/>
        <v>-3.7969416666666316</v>
      </c>
      <c r="CS21" s="97">
        <f t="shared" si="97"/>
        <v>-3.7969416666666316</v>
      </c>
      <c r="CT21" s="97">
        <f t="shared" si="97"/>
        <v>-3.7969416666666316</v>
      </c>
      <c r="CU21" s="97">
        <f t="shared" si="97"/>
        <v>-3.7969416666666316</v>
      </c>
      <c r="CV21" s="97">
        <f t="shared" si="97"/>
        <v>-3.7969416666666316</v>
      </c>
      <c r="CW21" s="97">
        <f t="shared" si="97"/>
        <v>-3.7969416666666316</v>
      </c>
      <c r="CX21" s="97">
        <f t="shared" si="77"/>
        <v>-328.43545416666348</v>
      </c>
    </row>
    <row r="22" spans="1:102" ht="15" customHeight="1">
      <c r="A22" s="115">
        <f>+'&lt;5&gt; Book Additions Summary'!O$41</f>
        <v>42675</v>
      </c>
      <c r="B22" s="106">
        <f>IFERROR(+HLOOKUP(A22,'&lt;5&gt; Book Additions Summary'!$C$41:$AO$45,5,FALSE),0)</f>
        <v>-46506.811499999989</v>
      </c>
      <c r="C22" s="106"/>
      <c r="D22" s="108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>
        <f>+$B$22*$C$9/2</f>
        <v>-64.592793749999984</v>
      </c>
      <c r="Q22" s="97">
        <f t="shared" ref="Q22:CB22" si="98">+$B$22*$C$9</f>
        <v>-129.18558749999997</v>
      </c>
      <c r="R22" s="97">
        <f t="shared" si="98"/>
        <v>-129.18558749999997</v>
      </c>
      <c r="S22" s="97">
        <f t="shared" si="98"/>
        <v>-129.18558749999997</v>
      </c>
      <c r="T22" s="97">
        <f t="shared" si="98"/>
        <v>-129.18558749999997</v>
      </c>
      <c r="U22" s="97">
        <f t="shared" si="98"/>
        <v>-129.18558749999997</v>
      </c>
      <c r="V22" s="97">
        <f t="shared" si="98"/>
        <v>-129.18558749999997</v>
      </c>
      <c r="W22" s="97">
        <f t="shared" si="98"/>
        <v>-129.18558749999997</v>
      </c>
      <c r="X22" s="97">
        <f t="shared" si="98"/>
        <v>-129.18558749999997</v>
      </c>
      <c r="Y22" s="97">
        <f t="shared" si="98"/>
        <v>-129.18558749999997</v>
      </c>
      <c r="Z22" s="97">
        <f t="shared" si="98"/>
        <v>-129.18558749999997</v>
      </c>
      <c r="AA22" s="97">
        <f t="shared" si="98"/>
        <v>-129.18558749999997</v>
      </c>
      <c r="AB22" s="97">
        <f t="shared" si="98"/>
        <v>-129.18558749999997</v>
      </c>
      <c r="AC22" s="97">
        <f t="shared" si="98"/>
        <v>-129.18558749999997</v>
      </c>
      <c r="AD22" s="97">
        <f t="shared" si="98"/>
        <v>-129.18558749999997</v>
      </c>
      <c r="AE22" s="97">
        <f t="shared" si="98"/>
        <v>-129.18558749999997</v>
      </c>
      <c r="AF22" s="97">
        <f t="shared" si="98"/>
        <v>-129.18558749999997</v>
      </c>
      <c r="AG22" s="97">
        <f t="shared" si="98"/>
        <v>-129.18558749999997</v>
      </c>
      <c r="AH22" s="97">
        <f t="shared" si="98"/>
        <v>-129.18558749999997</v>
      </c>
      <c r="AI22" s="97">
        <f t="shared" si="98"/>
        <v>-129.18558749999997</v>
      </c>
      <c r="AJ22" s="97">
        <f t="shared" si="98"/>
        <v>-129.18558749999997</v>
      </c>
      <c r="AK22" s="97">
        <f t="shared" si="98"/>
        <v>-129.18558749999997</v>
      </c>
      <c r="AL22" s="97">
        <f t="shared" si="98"/>
        <v>-129.18558749999997</v>
      </c>
      <c r="AM22" s="97">
        <f t="shared" si="98"/>
        <v>-129.18558749999997</v>
      </c>
      <c r="AN22" s="97">
        <f t="shared" si="98"/>
        <v>-129.18558749999997</v>
      </c>
      <c r="AO22" s="97">
        <f t="shared" si="98"/>
        <v>-129.18558749999997</v>
      </c>
      <c r="AP22" s="97">
        <f t="shared" si="98"/>
        <v>-129.18558749999997</v>
      </c>
      <c r="AQ22" s="97">
        <f t="shared" si="98"/>
        <v>-129.18558749999997</v>
      </c>
      <c r="AR22" s="97">
        <f t="shared" si="98"/>
        <v>-129.18558749999997</v>
      </c>
      <c r="AS22" s="97">
        <f t="shared" si="98"/>
        <v>-129.18558749999997</v>
      </c>
      <c r="AT22" s="97">
        <f t="shared" si="98"/>
        <v>-129.18558749999997</v>
      </c>
      <c r="AU22" s="97">
        <f t="shared" si="98"/>
        <v>-129.18558749999997</v>
      </c>
      <c r="AV22" s="97">
        <f t="shared" si="98"/>
        <v>-129.18558749999997</v>
      </c>
      <c r="AW22" s="97">
        <f t="shared" si="98"/>
        <v>-129.18558749999997</v>
      </c>
      <c r="AX22" s="97">
        <f t="shared" si="98"/>
        <v>-129.18558749999997</v>
      </c>
      <c r="AY22" s="97">
        <f t="shared" si="98"/>
        <v>-129.18558749999997</v>
      </c>
      <c r="AZ22" s="97">
        <f t="shared" si="98"/>
        <v>-129.18558749999997</v>
      </c>
      <c r="BA22" s="97">
        <f t="shared" si="98"/>
        <v>-129.18558749999997</v>
      </c>
      <c r="BB22" s="97">
        <f t="shared" si="98"/>
        <v>-129.18558749999997</v>
      </c>
      <c r="BC22" s="97">
        <f t="shared" si="98"/>
        <v>-129.18558749999997</v>
      </c>
      <c r="BD22" s="97">
        <f t="shared" si="98"/>
        <v>-129.18558749999997</v>
      </c>
      <c r="BE22" s="97">
        <f t="shared" si="98"/>
        <v>-129.18558749999997</v>
      </c>
      <c r="BF22" s="97">
        <f t="shared" si="98"/>
        <v>-129.18558749999997</v>
      </c>
      <c r="BG22" s="97">
        <f t="shared" si="98"/>
        <v>-129.18558749999997</v>
      </c>
      <c r="BH22" s="97">
        <f t="shared" si="98"/>
        <v>-129.18558749999997</v>
      </c>
      <c r="BI22" s="97">
        <f t="shared" si="98"/>
        <v>-129.18558749999997</v>
      </c>
      <c r="BJ22" s="97">
        <f t="shared" si="98"/>
        <v>-129.18558749999997</v>
      </c>
      <c r="BK22" s="97">
        <f t="shared" si="98"/>
        <v>-129.18558749999997</v>
      </c>
      <c r="BL22" s="97">
        <f t="shared" si="98"/>
        <v>-129.18558749999997</v>
      </c>
      <c r="BM22" s="97">
        <f t="shared" si="98"/>
        <v>-129.18558749999997</v>
      </c>
      <c r="BN22" s="97">
        <f t="shared" si="98"/>
        <v>-129.18558749999997</v>
      </c>
      <c r="BO22" s="97">
        <f t="shared" si="98"/>
        <v>-129.18558749999997</v>
      </c>
      <c r="BP22" s="97">
        <f t="shared" si="98"/>
        <v>-129.18558749999997</v>
      </c>
      <c r="BQ22" s="97">
        <f t="shared" si="98"/>
        <v>-129.18558749999997</v>
      </c>
      <c r="BR22" s="97">
        <f t="shared" si="98"/>
        <v>-129.18558749999997</v>
      </c>
      <c r="BS22" s="97">
        <f t="shared" si="98"/>
        <v>-129.18558749999997</v>
      </c>
      <c r="BT22" s="97">
        <f t="shared" si="98"/>
        <v>-129.18558749999997</v>
      </c>
      <c r="BU22" s="97">
        <f t="shared" si="98"/>
        <v>-129.18558749999997</v>
      </c>
      <c r="BV22" s="97">
        <f t="shared" si="98"/>
        <v>-129.18558749999997</v>
      </c>
      <c r="BW22" s="97">
        <f t="shared" si="98"/>
        <v>-129.18558749999997</v>
      </c>
      <c r="BX22" s="97">
        <f t="shared" si="98"/>
        <v>-129.18558749999997</v>
      </c>
      <c r="BY22" s="97">
        <f t="shared" si="98"/>
        <v>-129.18558749999997</v>
      </c>
      <c r="BZ22" s="97">
        <f t="shared" si="98"/>
        <v>-129.18558749999997</v>
      </c>
      <c r="CA22" s="97">
        <f t="shared" si="98"/>
        <v>-129.18558749999997</v>
      </c>
      <c r="CB22" s="97">
        <f t="shared" si="98"/>
        <v>-129.18558749999997</v>
      </c>
      <c r="CC22" s="97">
        <f t="shared" ref="CC22:CW22" si="99">+$B$22*$C$9</f>
        <v>-129.18558749999997</v>
      </c>
      <c r="CD22" s="97">
        <f t="shared" si="99"/>
        <v>-129.18558749999997</v>
      </c>
      <c r="CE22" s="97">
        <f t="shared" si="99"/>
        <v>-129.18558749999997</v>
      </c>
      <c r="CF22" s="97">
        <f t="shared" si="99"/>
        <v>-129.18558749999997</v>
      </c>
      <c r="CG22" s="97">
        <f t="shared" si="99"/>
        <v>-129.18558749999997</v>
      </c>
      <c r="CH22" s="97">
        <f t="shared" si="99"/>
        <v>-129.18558749999997</v>
      </c>
      <c r="CI22" s="97">
        <f t="shared" si="99"/>
        <v>-129.18558749999997</v>
      </c>
      <c r="CJ22" s="97">
        <f t="shared" si="99"/>
        <v>-129.18558749999997</v>
      </c>
      <c r="CK22" s="97">
        <f t="shared" si="99"/>
        <v>-129.18558749999997</v>
      </c>
      <c r="CL22" s="97">
        <f t="shared" si="99"/>
        <v>-129.18558749999997</v>
      </c>
      <c r="CM22" s="97">
        <f t="shared" si="99"/>
        <v>-129.18558749999997</v>
      </c>
      <c r="CN22" s="97">
        <f t="shared" si="99"/>
        <v>-129.18558749999997</v>
      </c>
      <c r="CO22" s="97">
        <f t="shared" si="99"/>
        <v>-129.18558749999997</v>
      </c>
      <c r="CP22" s="97">
        <f t="shared" si="99"/>
        <v>-129.18558749999997</v>
      </c>
      <c r="CQ22" s="97">
        <f t="shared" si="99"/>
        <v>-129.18558749999997</v>
      </c>
      <c r="CR22" s="97">
        <f t="shared" si="99"/>
        <v>-129.18558749999997</v>
      </c>
      <c r="CS22" s="97">
        <f t="shared" si="99"/>
        <v>-129.18558749999997</v>
      </c>
      <c r="CT22" s="97">
        <f t="shared" si="99"/>
        <v>-129.18558749999997</v>
      </c>
      <c r="CU22" s="97">
        <f t="shared" si="99"/>
        <v>-129.18558749999997</v>
      </c>
      <c r="CV22" s="97">
        <f t="shared" si="99"/>
        <v>-129.18558749999997</v>
      </c>
      <c r="CW22" s="97">
        <f t="shared" si="99"/>
        <v>-129.18558749999997</v>
      </c>
      <c r="CX22" s="97">
        <f t="shared" si="77"/>
        <v>-11045.367731250006</v>
      </c>
    </row>
    <row r="23" spans="1:102" ht="15" customHeight="1">
      <c r="A23" s="115">
        <f>+'&lt;5&gt; Book Additions Summary'!P$41</f>
        <v>42705</v>
      </c>
      <c r="B23" s="106">
        <f>IFERROR(+HLOOKUP(A23,'&lt;5&gt; Book Additions Summary'!$C$41:$AO$45,5,FALSE),0)</f>
        <v>-235.9859999999986</v>
      </c>
      <c r="C23" s="106"/>
      <c r="D23" s="108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>
        <f>+$B$23*$C$9/2</f>
        <v>-0.32775833333333138</v>
      </c>
      <c r="R23" s="97">
        <f t="shared" ref="R23:CC23" si="100">+$B$23*$C$9</f>
        <v>-0.65551666666666275</v>
      </c>
      <c r="S23" s="97">
        <f t="shared" si="100"/>
        <v>-0.65551666666666275</v>
      </c>
      <c r="T23" s="97">
        <f t="shared" si="100"/>
        <v>-0.65551666666666275</v>
      </c>
      <c r="U23" s="97">
        <f t="shared" si="100"/>
        <v>-0.65551666666666275</v>
      </c>
      <c r="V23" s="97">
        <f t="shared" si="100"/>
        <v>-0.65551666666666275</v>
      </c>
      <c r="W23" s="97">
        <f t="shared" si="100"/>
        <v>-0.65551666666666275</v>
      </c>
      <c r="X23" s="97">
        <f t="shared" si="100"/>
        <v>-0.65551666666666275</v>
      </c>
      <c r="Y23" s="97">
        <f t="shared" si="100"/>
        <v>-0.65551666666666275</v>
      </c>
      <c r="Z23" s="97">
        <f t="shared" si="100"/>
        <v>-0.65551666666666275</v>
      </c>
      <c r="AA23" s="97">
        <f t="shared" si="100"/>
        <v>-0.65551666666666275</v>
      </c>
      <c r="AB23" s="97">
        <f t="shared" si="100"/>
        <v>-0.65551666666666275</v>
      </c>
      <c r="AC23" s="97">
        <f t="shared" si="100"/>
        <v>-0.65551666666666275</v>
      </c>
      <c r="AD23" s="97">
        <f t="shared" si="100"/>
        <v>-0.65551666666666275</v>
      </c>
      <c r="AE23" s="97">
        <f t="shared" si="100"/>
        <v>-0.65551666666666275</v>
      </c>
      <c r="AF23" s="97">
        <f t="shared" si="100"/>
        <v>-0.65551666666666275</v>
      </c>
      <c r="AG23" s="97">
        <f t="shared" si="100"/>
        <v>-0.65551666666666275</v>
      </c>
      <c r="AH23" s="97">
        <f t="shared" si="100"/>
        <v>-0.65551666666666275</v>
      </c>
      <c r="AI23" s="97">
        <f t="shared" si="100"/>
        <v>-0.65551666666666275</v>
      </c>
      <c r="AJ23" s="97">
        <f t="shared" si="100"/>
        <v>-0.65551666666666275</v>
      </c>
      <c r="AK23" s="97">
        <f t="shared" si="100"/>
        <v>-0.65551666666666275</v>
      </c>
      <c r="AL23" s="97">
        <f t="shared" si="100"/>
        <v>-0.65551666666666275</v>
      </c>
      <c r="AM23" s="97">
        <f t="shared" si="100"/>
        <v>-0.65551666666666275</v>
      </c>
      <c r="AN23" s="97">
        <f t="shared" si="100"/>
        <v>-0.65551666666666275</v>
      </c>
      <c r="AO23" s="97">
        <f t="shared" si="100"/>
        <v>-0.65551666666666275</v>
      </c>
      <c r="AP23" s="97">
        <f t="shared" si="100"/>
        <v>-0.65551666666666275</v>
      </c>
      <c r="AQ23" s="97">
        <f t="shared" si="100"/>
        <v>-0.65551666666666275</v>
      </c>
      <c r="AR23" s="97">
        <f t="shared" si="100"/>
        <v>-0.65551666666666275</v>
      </c>
      <c r="AS23" s="97">
        <f t="shared" si="100"/>
        <v>-0.65551666666666275</v>
      </c>
      <c r="AT23" s="97">
        <f t="shared" si="100"/>
        <v>-0.65551666666666275</v>
      </c>
      <c r="AU23" s="97">
        <f t="shared" si="100"/>
        <v>-0.65551666666666275</v>
      </c>
      <c r="AV23" s="97">
        <f t="shared" si="100"/>
        <v>-0.65551666666666275</v>
      </c>
      <c r="AW23" s="97">
        <f t="shared" si="100"/>
        <v>-0.65551666666666275</v>
      </c>
      <c r="AX23" s="97">
        <f t="shared" si="100"/>
        <v>-0.65551666666666275</v>
      </c>
      <c r="AY23" s="97">
        <f t="shared" si="100"/>
        <v>-0.65551666666666275</v>
      </c>
      <c r="AZ23" s="97">
        <f t="shared" si="100"/>
        <v>-0.65551666666666275</v>
      </c>
      <c r="BA23" s="97">
        <f t="shared" si="100"/>
        <v>-0.65551666666666275</v>
      </c>
      <c r="BB23" s="97">
        <f t="shared" si="100"/>
        <v>-0.65551666666666275</v>
      </c>
      <c r="BC23" s="97">
        <f t="shared" si="100"/>
        <v>-0.65551666666666275</v>
      </c>
      <c r="BD23" s="97">
        <f t="shared" si="100"/>
        <v>-0.65551666666666275</v>
      </c>
      <c r="BE23" s="97">
        <f t="shared" si="100"/>
        <v>-0.65551666666666275</v>
      </c>
      <c r="BF23" s="97">
        <f t="shared" si="100"/>
        <v>-0.65551666666666275</v>
      </c>
      <c r="BG23" s="97">
        <f t="shared" si="100"/>
        <v>-0.65551666666666275</v>
      </c>
      <c r="BH23" s="97">
        <f t="shared" si="100"/>
        <v>-0.65551666666666275</v>
      </c>
      <c r="BI23" s="97">
        <f t="shared" si="100"/>
        <v>-0.65551666666666275</v>
      </c>
      <c r="BJ23" s="97">
        <f t="shared" si="100"/>
        <v>-0.65551666666666275</v>
      </c>
      <c r="BK23" s="97">
        <f t="shared" si="100"/>
        <v>-0.65551666666666275</v>
      </c>
      <c r="BL23" s="97">
        <f t="shared" si="100"/>
        <v>-0.65551666666666275</v>
      </c>
      <c r="BM23" s="97">
        <f t="shared" si="100"/>
        <v>-0.65551666666666275</v>
      </c>
      <c r="BN23" s="97">
        <f t="shared" si="100"/>
        <v>-0.65551666666666275</v>
      </c>
      <c r="BO23" s="97">
        <f t="shared" si="100"/>
        <v>-0.65551666666666275</v>
      </c>
      <c r="BP23" s="97">
        <f t="shared" si="100"/>
        <v>-0.65551666666666275</v>
      </c>
      <c r="BQ23" s="97">
        <f t="shared" si="100"/>
        <v>-0.65551666666666275</v>
      </c>
      <c r="BR23" s="97">
        <f t="shared" si="100"/>
        <v>-0.65551666666666275</v>
      </c>
      <c r="BS23" s="97">
        <f t="shared" si="100"/>
        <v>-0.65551666666666275</v>
      </c>
      <c r="BT23" s="97">
        <f t="shared" si="100"/>
        <v>-0.65551666666666275</v>
      </c>
      <c r="BU23" s="97">
        <f t="shared" si="100"/>
        <v>-0.65551666666666275</v>
      </c>
      <c r="BV23" s="97">
        <f t="shared" si="100"/>
        <v>-0.65551666666666275</v>
      </c>
      <c r="BW23" s="97">
        <f t="shared" si="100"/>
        <v>-0.65551666666666275</v>
      </c>
      <c r="BX23" s="97">
        <f t="shared" si="100"/>
        <v>-0.65551666666666275</v>
      </c>
      <c r="BY23" s="97">
        <f t="shared" si="100"/>
        <v>-0.65551666666666275</v>
      </c>
      <c r="BZ23" s="97">
        <f t="shared" si="100"/>
        <v>-0.65551666666666275</v>
      </c>
      <c r="CA23" s="97">
        <f t="shared" si="100"/>
        <v>-0.65551666666666275</v>
      </c>
      <c r="CB23" s="97">
        <f t="shared" si="100"/>
        <v>-0.65551666666666275</v>
      </c>
      <c r="CC23" s="97">
        <f t="shared" si="100"/>
        <v>-0.65551666666666275</v>
      </c>
      <c r="CD23" s="97">
        <f t="shared" ref="CD23:CW23" si="101">+$B$23*$C$9</f>
        <v>-0.65551666666666275</v>
      </c>
      <c r="CE23" s="97">
        <f t="shared" si="101"/>
        <v>-0.65551666666666275</v>
      </c>
      <c r="CF23" s="97">
        <f t="shared" si="101"/>
        <v>-0.65551666666666275</v>
      </c>
      <c r="CG23" s="97">
        <f t="shared" si="101"/>
        <v>-0.65551666666666275</v>
      </c>
      <c r="CH23" s="97">
        <f t="shared" si="101"/>
        <v>-0.65551666666666275</v>
      </c>
      <c r="CI23" s="97">
        <f t="shared" si="101"/>
        <v>-0.65551666666666275</v>
      </c>
      <c r="CJ23" s="97">
        <f t="shared" si="101"/>
        <v>-0.65551666666666275</v>
      </c>
      <c r="CK23" s="97">
        <f t="shared" si="101"/>
        <v>-0.65551666666666275</v>
      </c>
      <c r="CL23" s="97">
        <f t="shared" si="101"/>
        <v>-0.65551666666666275</v>
      </c>
      <c r="CM23" s="97">
        <f t="shared" si="101"/>
        <v>-0.65551666666666275</v>
      </c>
      <c r="CN23" s="97">
        <f t="shared" si="101"/>
        <v>-0.65551666666666275</v>
      </c>
      <c r="CO23" s="97">
        <f t="shared" si="101"/>
        <v>-0.65551666666666275</v>
      </c>
      <c r="CP23" s="97">
        <f t="shared" si="101"/>
        <v>-0.65551666666666275</v>
      </c>
      <c r="CQ23" s="97">
        <f t="shared" si="101"/>
        <v>-0.65551666666666275</v>
      </c>
      <c r="CR23" s="97">
        <f t="shared" si="101"/>
        <v>-0.65551666666666275</v>
      </c>
      <c r="CS23" s="97">
        <f t="shared" si="101"/>
        <v>-0.65551666666666275</v>
      </c>
      <c r="CT23" s="97">
        <f t="shared" si="101"/>
        <v>-0.65551666666666275</v>
      </c>
      <c r="CU23" s="97">
        <f t="shared" si="101"/>
        <v>-0.65551666666666275</v>
      </c>
      <c r="CV23" s="97">
        <f t="shared" si="101"/>
        <v>-0.65551666666666275</v>
      </c>
      <c r="CW23" s="97">
        <f t="shared" si="101"/>
        <v>-0.65551666666666275</v>
      </c>
      <c r="CX23" s="97">
        <f t="shared" si="77"/>
        <v>-55.391158333333067</v>
      </c>
    </row>
    <row r="24" spans="1:102" ht="15" customHeight="1">
      <c r="A24" s="115">
        <f>+'&lt;5&gt; Book Additions Summary'!Q$41</f>
        <v>42736</v>
      </c>
      <c r="B24" s="106">
        <f>IFERROR(+HLOOKUP(A24,'&lt;5&gt; Book Additions Summary'!$C$41:$AO$45,5,FALSE),0)</f>
        <v>-3142.0125000000348</v>
      </c>
      <c r="C24" s="106"/>
      <c r="D24" s="108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>
        <f>+$B$24*$C$9/2</f>
        <v>-4.3639062500000483</v>
      </c>
      <c r="S24" s="97">
        <f t="shared" ref="S24:CD24" si="102">+$B$24*$C$9</f>
        <v>-8.7278125000000966</v>
      </c>
      <c r="T24" s="97">
        <f t="shared" si="102"/>
        <v>-8.7278125000000966</v>
      </c>
      <c r="U24" s="97">
        <f t="shared" si="102"/>
        <v>-8.7278125000000966</v>
      </c>
      <c r="V24" s="97">
        <f t="shared" si="102"/>
        <v>-8.7278125000000966</v>
      </c>
      <c r="W24" s="97">
        <f t="shared" si="102"/>
        <v>-8.7278125000000966</v>
      </c>
      <c r="X24" s="97">
        <f t="shared" si="102"/>
        <v>-8.7278125000000966</v>
      </c>
      <c r="Y24" s="97">
        <f t="shared" si="102"/>
        <v>-8.7278125000000966</v>
      </c>
      <c r="Z24" s="97">
        <f t="shared" si="102"/>
        <v>-8.7278125000000966</v>
      </c>
      <c r="AA24" s="97">
        <f t="shared" si="102"/>
        <v>-8.7278125000000966</v>
      </c>
      <c r="AB24" s="97">
        <f t="shared" si="102"/>
        <v>-8.7278125000000966</v>
      </c>
      <c r="AC24" s="97">
        <f t="shared" si="102"/>
        <v>-8.7278125000000966</v>
      </c>
      <c r="AD24" s="97">
        <f t="shared" si="102"/>
        <v>-8.7278125000000966</v>
      </c>
      <c r="AE24" s="97">
        <f t="shared" si="102"/>
        <v>-8.7278125000000966</v>
      </c>
      <c r="AF24" s="97">
        <f t="shared" si="102"/>
        <v>-8.7278125000000966</v>
      </c>
      <c r="AG24" s="97">
        <f t="shared" si="102"/>
        <v>-8.7278125000000966</v>
      </c>
      <c r="AH24" s="97">
        <f t="shared" si="102"/>
        <v>-8.7278125000000966</v>
      </c>
      <c r="AI24" s="97">
        <f t="shared" si="102"/>
        <v>-8.7278125000000966</v>
      </c>
      <c r="AJ24" s="97">
        <f t="shared" si="102"/>
        <v>-8.7278125000000966</v>
      </c>
      <c r="AK24" s="97">
        <f t="shared" si="102"/>
        <v>-8.7278125000000966</v>
      </c>
      <c r="AL24" s="97">
        <f t="shared" si="102"/>
        <v>-8.7278125000000966</v>
      </c>
      <c r="AM24" s="97">
        <f t="shared" si="102"/>
        <v>-8.7278125000000966</v>
      </c>
      <c r="AN24" s="97">
        <f t="shared" si="102"/>
        <v>-8.7278125000000966</v>
      </c>
      <c r="AO24" s="97">
        <f t="shared" si="102"/>
        <v>-8.7278125000000966</v>
      </c>
      <c r="AP24" s="97">
        <f t="shared" si="102"/>
        <v>-8.7278125000000966</v>
      </c>
      <c r="AQ24" s="97">
        <f t="shared" si="102"/>
        <v>-8.7278125000000966</v>
      </c>
      <c r="AR24" s="97">
        <f t="shared" si="102"/>
        <v>-8.7278125000000966</v>
      </c>
      <c r="AS24" s="97">
        <f t="shared" si="102"/>
        <v>-8.7278125000000966</v>
      </c>
      <c r="AT24" s="97">
        <f t="shared" si="102"/>
        <v>-8.7278125000000966</v>
      </c>
      <c r="AU24" s="97">
        <f t="shared" si="102"/>
        <v>-8.7278125000000966</v>
      </c>
      <c r="AV24" s="97">
        <f t="shared" si="102"/>
        <v>-8.7278125000000966</v>
      </c>
      <c r="AW24" s="97">
        <f t="shared" si="102"/>
        <v>-8.7278125000000966</v>
      </c>
      <c r="AX24" s="97">
        <f t="shared" si="102"/>
        <v>-8.7278125000000966</v>
      </c>
      <c r="AY24" s="97">
        <f t="shared" si="102"/>
        <v>-8.7278125000000966</v>
      </c>
      <c r="AZ24" s="97">
        <f t="shared" si="102"/>
        <v>-8.7278125000000966</v>
      </c>
      <c r="BA24" s="97">
        <f t="shared" si="102"/>
        <v>-8.7278125000000966</v>
      </c>
      <c r="BB24" s="97">
        <f t="shared" si="102"/>
        <v>-8.7278125000000966</v>
      </c>
      <c r="BC24" s="97">
        <f t="shared" si="102"/>
        <v>-8.7278125000000966</v>
      </c>
      <c r="BD24" s="97">
        <f t="shared" si="102"/>
        <v>-8.7278125000000966</v>
      </c>
      <c r="BE24" s="97">
        <f t="shared" si="102"/>
        <v>-8.7278125000000966</v>
      </c>
      <c r="BF24" s="97">
        <f t="shared" si="102"/>
        <v>-8.7278125000000966</v>
      </c>
      <c r="BG24" s="97">
        <f t="shared" si="102"/>
        <v>-8.7278125000000966</v>
      </c>
      <c r="BH24" s="97">
        <f t="shared" si="102"/>
        <v>-8.7278125000000966</v>
      </c>
      <c r="BI24" s="97">
        <f t="shared" si="102"/>
        <v>-8.7278125000000966</v>
      </c>
      <c r="BJ24" s="97">
        <f t="shared" si="102"/>
        <v>-8.7278125000000966</v>
      </c>
      <c r="BK24" s="97">
        <f t="shared" si="102"/>
        <v>-8.7278125000000966</v>
      </c>
      <c r="BL24" s="97">
        <f t="shared" si="102"/>
        <v>-8.7278125000000966</v>
      </c>
      <c r="BM24" s="97">
        <f t="shared" si="102"/>
        <v>-8.7278125000000966</v>
      </c>
      <c r="BN24" s="97">
        <f t="shared" si="102"/>
        <v>-8.7278125000000966</v>
      </c>
      <c r="BO24" s="97">
        <f t="shared" si="102"/>
        <v>-8.7278125000000966</v>
      </c>
      <c r="BP24" s="97">
        <f t="shared" si="102"/>
        <v>-8.7278125000000966</v>
      </c>
      <c r="BQ24" s="97">
        <f t="shared" si="102"/>
        <v>-8.7278125000000966</v>
      </c>
      <c r="BR24" s="97">
        <f t="shared" si="102"/>
        <v>-8.7278125000000966</v>
      </c>
      <c r="BS24" s="97">
        <f t="shared" si="102"/>
        <v>-8.7278125000000966</v>
      </c>
      <c r="BT24" s="97">
        <f t="shared" si="102"/>
        <v>-8.7278125000000966</v>
      </c>
      <c r="BU24" s="97">
        <f t="shared" si="102"/>
        <v>-8.7278125000000966</v>
      </c>
      <c r="BV24" s="97">
        <f t="shared" si="102"/>
        <v>-8.7278125000000966</v>
      </c>
      <c r="BW24" s="97">
        <f t="shared" si="102"/>
        <v>-8.7278125000000966</v>
      </c>
      <c r="BX24" s="97">
        <f t="shared" si="102"/>
        <v>-8.7278125000000966</v>
      </c>
      <c r="BY24" s="97">
        <f t="shared" si="102"/>
        <v>-8.7278125000000966</v>
      </c>
      <c r="BZ24" s="97">
        <f t="shared" si="102"/>
        <v>-8.7278125000000966</v>
      </c>
      <c r="CA24" s="97">
        <f t="shared" si="102"/>
        <v>-8.7278125000000966</v>
      </c>
      <c r="CB24" s="97">
        <f t="shared" si="102"/>
        <v>-8.7278125000000966</v>
      </c>
      <c r="CC24" s="97">
        <f t="shared" si="102"/>
        <v>-8.7278125000000966</v>
      </c>
      <c r="CD24" s="97">
        <f t="shared" si="102"/>
        <v>-8.7278125000000966</v>
      </c>
      <c r="CE24" s="97">
        <f t="shared" ref="CE24:CW24" si="103">+$B$24*$C$9</f>
        <v>-8.7278125000000966</v>
      </c>
      <c r="CF24" s="97">
        <f t="shared" si="103"/>
        <v>-8.7278125000000966</v>
      </c>
      <c r="CG24" s="97">
        <f t="shared" si="103"/>
        <v>-8.7278125000000966</v>
      </c>
      <c r="CH24" s="97">
        <f t="shared" si="103"/>
        <v>-8.7278125000000966</v>
      </c>
      <c r="CI24" s="97">
        <f t="shared" si="103"/>
        <v>-8.7278125000000966</v>
      </c>
      <c r="CJ24" s="97">
        <f t="shared" si="103"/>
        <v>-8.7278125000000966</v>
      </c>
      <c r="CK24" s="97">
        <f t="shared" si="103"/>
        <v>-8.7278125000000966</v>
      </c>
      <c r="CL24" s="97">
        <f t="shared" si="103"/>
        <v>-8.7278125000000966</v>
      </c>
      <c r="CM24" s="97">
        <f t="shared" si="103"/>
        <v>-8.7278125000000966</v>
      </c>
      <c r="CN24" s="97">
        <f t="shared" si="103"/>
        <v>-8.7278125000000966</v>
      </c>
      <c r="CO24" s="97">
        <f t="shared" si="103"/>
        <v>-8.7278125000000966</v>
      </c>
      <c r="CP24" s="97">
        <f t="shared" si="103"/>
        <v>-8.7278125000000966</v>
      </c>
      <c r="CQ24" s="97">
        <f t="shared" si="103"/>
        <v>-8.7278125000000966</v>
      </c>
      <c r="CR24" s="97">
        <f t="shared" si="103"/>
        <v>-8.7278125000000966</v>
      </c>
      <c r="CS24" s="97">
        <f t="shared" si="103"/>
        <v>-8.7278125000000966</v>
      </c>
      <c r="CT24" s="97">
        <f t="shared" si="103"/>
        <v>-8.7278125000000966</v>
      </c>
      <c r="CU24" s="97">
        <f t="shared" si="103"/>
        <v>-8.7278125000000966</v>
      </c>
      <c r="CV24" s="97">
        <f t="shared" si="103"/>
        <v>-8.7278125000000966</v>
      </c>
      <c r="CW24" s="97">
        <f t="shared" si="103"/>
        <v>-8.7278125000000966</v>
      </c>
      <c r="CX24" s="97">
        <f t="shared" si="77"/>
        <v>-728.77234375000864</v>
      </c>
    </row>
    <row r="25" spans="1:102" ht="15" customHeight="1">
      <c r="A25" s="115">
        <f>+'&lt;5&gt; Book Additions Summary'!R$41</f>
        <v>42767</v>
      </c>
      <c r="B25" s="106">
        <f>IFERROR(+HLOOKUP(A25,'&lt;5&gt; Book Additions Summary'!$C$41:$AO$45,5,FALSE),0)</f>
        <v>0</v>
      </c>
      <c r="C25" s="106"/>
      <c r="D25" s="108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>
        <f>+$B$25*$C$9/2</f>
        <v>0</v>
      </c>
      <c r="T25" s="97">
        <f t="shared" ref="T25:CE25" si="104">+$B$25*$C$9</f>
        <v>0</v>
      </c>
      <c r="U25" s="97">
        <f t="shared" si="104"/>
        <v>0</v>
      </c>
      <c r="V25" s="97">
        <f t="shared" si="104"/>
        <v>0</v>
      </c>
      <c r="W25" s="97">
        <f t="shared" si="104"/>
        <v>0</v>
      </c>
      <c r="X25" s="97">
        <f t="shared" si="104"/>
        <v>0</v>
      </c>
      <c r="Y25" s="97">
        <f t="shared" si="104"/>
        <v>0</v>
      </c>
      <c r="Z25" s="97">
        <f t="shared" si="104"/>
        <v>0</v>
      </c>
      <c r="AA25" s="97">
        <f t="shared" si="104"/>
        <v>0</v>
      </c>
      <c r="AB25" s="97">
        <f t="shared" si="104"/>
        <v>0</v>
      </c>
      <c r="AC25" s="97">
        <f t="shared" si="104"/>
        <v>0</v>
      </c>
      <c r="AD25" s="97">
        <f t="shared" si="104"/>
        <v>0</v>
      </c>
      <c r="AE25" s="97">
        <f t="shared" si="104"/>
        <v>0</v>
      </c>
      <c r="AF25" s="97">
        <f t="shared" si="104"/>
        <v>0</v>
      </c>
      <c r="AG25" s="97">
        <f t="shared" si="104"/>
        <v>0</v>
      </c>
      <c r="AH25" s="97">
        <f t="shared" si="104"/>
        <v>0</v>
      </c>
      <c r="AI25" s="97">
        <f t="shared" si="104"/>
        <v>0</v>
      </c>
      <c r="AJ25" s="97">
        <f t="shared" si="104"/>
        <v>0</v>
      </c>
      <c r="AK25" s="97">
        <f t="shared" si="104"/>
        <v>0</v>
      </c>
      <c r="AL25" s="97">
        <f t="shared" si="104"/>
        <v>0</v>
      </c>
      <c r="AM25" s="97">
        <f t="shared" si="104"/>
        <v>0</v>
      </c>
      <c r="AN25" s="97">
        <f t="shared" si="104"/>
        <v>0</v>
      </c>
      <c r="AO25" s="97">
        <f t="shared" si="104"/>
        <v>0</v>
      </c>
      <c r="AP25" s="97">
        <f t="shared" si="104"/>
        <v>0</v>
      </c>
      <c r="AQ25" s="97">
        <f t="shared" si="104"/>
        <v>0</v>
      </c>
      <c r="AR25" s="97">
        <f t="shared" si="104"/>
        <v>0</v>
      </c>
      <c r="AS25" s="97">
        <f t="shared" si="104"/>
        <v>0</v>
      </c>
      <c r="AT25" s="97">
        <f t="shared" si="104"/>
        <v>0</v>
      </c>
      <c r="AU25" s="97">
        <f t="shared" si="104"/>
        <v>0</v>
      </c>
      <c r="AV25" s="97">
        <f t="shared" si="104"/>
        <v>0</v>
      </c>
      <c r="AW25" s="97">
        <f t="shared" si="104"/>
        <v>0</v>
      </c>
      <c r="AX25" s="97">
        <f t="shared" si="104"/>
        <v>0</v>
      </c>
      <c r="AY25" s="97">
        <f t="shared" si="104"/>
        <v>0</v>
      </c>
      <c r="AZ25" s="97">
        <f t="shared" si="104"/>
        <v>0</v>
      </c>
      <c r="BA25" s="97">
        <f t="shared" si="104"/>
        <v>0</v>
      </c>
      <c r="BB25" s="97">
        <f t="shared" si="104"/>
        <v>0</v>
      </c>
      <c r="BC25" s="97">
        <f t="shared" si="104"/>
        <v>0</v>
      </c>
      <c r="BD25" s="97">
        <f t="shared" si="104"/>
        <v>0</v>
      </c>
      <c r="BE25" s="97">
        <f t="shared" si="104"/>
        <v>0</v>
      </c>
      <c r="BF25" s="97">
        <f t="shared" si="104"/>
        <v>0</v>
      </c>
      <c r="BG25" s="97">
        <f t="shared" si="104"/>
        <v>0</v>
      </c>
      <c r="BH25" s="97">
        <f t="shared" si="104"/>
        <v>0</v>
      </c>
      <c r="BI25" s="97">
        <f t="shared" si="104"/>
        <v>0</v>
      </c>
      <c r="BJ25" s="97">
        <f t="shared" si="104"/>
        <v>0</v>
      </c>
      <c r="BK25" s="97">
        <f t="shared" si="104"/>
        <v>0</v>
      </c>
      <c r="BL25" s="97">
        <f t="shared" si="104"/>
        <v>0</v>
      </c>
      <c r="BM25" s="97">
        <f t="shared" si="104"/>
        <v>0</v>
      </c>
      <c r="BN25" s="97">
        <f t="shared" si="104"/>
        <v>0</v>
      </c>
      <c r="BO25" s="97">
        <f t="shared" si="104"/>
        <v>0</v>
      </c>
      <c r="BP25" s="97">
        <f t="shared" si="104"/>
        <v>0</v>
      </c>
      <c r="BQ25" s="97">
        <f t="shared" si="104"/>
        <v>0</v>
      </c>
      <c r="BR25" s="97">
        <f t="shared" si="104"/>
        <v>0</v>
      </c>
      <c r="BS25" s="97">
        <f t="shared" si="104"/>
        <v>0</v>
      </c>
      <c r="BT25" s="97">
        <f t="shared" si="104"/>
        <v>0</v>
      </c>
      <c r="BU25" s="97">
        <f t="shared" si="104"/>
        <v>0</v>
      </c>
      <c r="BV25" s="97">
        <f t="shared" si="104"/>
        <v>0</v>
      </c>
      <c r="BW25" s="97">
        <f t="shared" si="104"/>
        <v>0</v>
      </c>
      <c r="BX25" s="97">
        <f t="shared" si="104"/>
        <v>0</v>
      </c>
      <c r="BY25" s="97">
        <f t="shared" si="104"/>
        <v>0</v>
      </c>
      <c r="BZ25" s="97">
        <f t="shared" si="104"/>
        <v>0</v>
      </c>
      <c r="CA25" s="97">
        <f t="shared" si="104"/>
        <v>0</v>
      </c>
      <c r="CB25" s="97">
        <f t="shared" si="104"/>
        <v>0</v>
      </c>
      <c r="CC25" s="97">
        <f t="shared" si="104"/>
        <v>0</v>
      </c>
      <c r="CD25" s="97">
        <f t="shared" si="104"/>
        <v>0</v>
      </c>
      <c r="CE25" s="97">
        <f t="shared" si="104"/>
        <v>0</v>
      </c>
      <c r="CF25" s="97">
        <f t="shared" ref="CF25:CW25" si="105">+$B$25*$C$9</f>
        <v>0</v>
      </c>
      <c r="CG25" s="97">
        <f t="shared" si="105"/>
        <v>0</v>
      </c>
      <c r="CH25" s="97">
        <f t="shared" si="105"/>
        <v>0</v>
      </c>
      <c r="CI25" s="97">
        <f t="shared" si="105"/>
        <v>0</v>
      </c>
      <c r="CJ25" s="97">
        <f t="shared" si="105"/>
        <v>0</v>
      </c>
      <c r="CK25" s="97">
        <f t="shared" si="105"/>
        <v>0</v>
      </c>
      <c r="CL25" s="97">
        <f t="shared" si="105"/>
        <v>0</v>
      </c>
      <c r="CM25" s="97">
        <f t="shared" si="105"/>
        <v>0</v>
      </c>
      <c r="CN25" s="97">
        <f t="shared" si="105"/>
        <v>0</v>
      </c>
      <c r="CO25" s="97">
        <f t="shared" si="105"/>
        <v>0</v>
      </c>
      <c r="CP25" s="97">
        <f t="shared" si="105"/>
        <v>0</v>
      </c>
      <c r="CQ25" s="97">
        <f t="shared" si="105"/>
        <v>0</v>
      </c>
      <c r="CR25" s="97">
        <f t="shared" si="105"/>
        <v>0</v>
      </c>
      <c r="CS25" s="97">
        <f t="shared" si="105"/>
        <v>0</v>
      </c>
      <c r="CT25" s="97">
        <f t="shared" si="105"/>
        <v>0</v>
      </c>
      <c r="CU25" s="97">
        <f t="shared" si="105"/>
        <v>0</v>
      </c>
      <c r="CV25" s="97">
        <f t="shared" si="105"/>
        <v>0</v>
      </c>
      <c r="CW25" s="97">
        <f t="shared" si="105"/>
        <v>0</v>
      </c>
      <c r="CX25" s="97">
        <f t="shared" si="77"/>
        <v>0</v>
      </c>
    </row>
    <row r="26" spans="1:102" ht="15" customHeight="1">
      <c r="A26" s="115">
        <f>+'&lt;5&gt; Book Additions Summary'!S$41</f>
        <v>42795</v>
      </c>
      <c r="B26" s="106">
        <f>IFERROR(+HLOOKUP(A26,'&lt;5&gt; Book Additions Summary'!$C$41:$AO$45,5,FALSE),0)</f>
        <v>0</v>
      </c>
      <c r="C26" s="106"/>
      <c r="D26" s="108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>
        <f>+$B$26*$C$9/2</f>
        <v>0</v>
      </c>
      <c r="U26" s="97">
        <f t="shared" ref="U26:CF26" si="106">+$B$26*$C$9</f>
        <v>0</v>
      </c>
      <c r="V26" s="97">
        <f t="shared" si="106"/>
        <v>0</v>
      </c>
      <c r="W26" s="97">
        <f t="shared" si="106"/>
        <v>0</v>
      </c>
      <c r="X26" s="97">
        <f t="shared" si="106"/>
        <v>0</v>
      </c>
      <c r="Y26" s="97">
        <f t="shared" si="106"/>
        <v>0</v>
      </c>
      <c r="Z26" s="97">
        <f t="shared" si="106"/>
        <v>0</v>
      </c>
      <c r="AA26" s="97">
        <f t="shared" si="106"/>
        <v>0</v>
      </c>
      <c r="AB26" s="97">
        <f t="shared" si="106"/>
        <v>0</v>
      </c>
      <c r="AC26" s="97">
        <f t="shared" si="106"/>
        <v>0</v>
      </c>
      <c r="AD26" s="97">
        <f t="shared" si="106"/>
        <v>0</v>
      </c>
      <c r="AE26" s="97">
        <f t="shared" si="106"/>
        <v>0</v>
      </c>
      <c r="AF26" s="97">
        <f t="shared" si="106"/>
        <v>0</v>
      </c>
      <c r="AG26" s="97">
        <f t="shared" si="106"/>
        <v>0</v>
      </c>
      <c r="AH26" s="97">
        <f t="shared" si="106"/>
        <v>0</v>
      </c>
      <c r="AI26" s="97">
        <f t="shared" si="106"/>
        <v>0</v>
      </c>
      <c r="AJ26" s="97">
        <f t="shared" si="106"/>
        <v>0</v>
      </c>
      <c r="AK26" s="97">
        <f t="shared" si="106"/>
        <v>0</v>
      </c>
      <c r="AL26" s="97">
        <f t="shared" si="106"/>
        <v>0</v>
      </c>
      <c r="AM26" s="97">
        <f t="shared" si="106"/>
        <v>0</v>
      </c>
      <c r="AN26" s="97">
        <f t="shared" si="106"/>
        <v>0</v>
      </c>
      <c r="AO26" s="97">
        <f t="shared" si="106"/>
        <v>0</v>
      </c>
      <c r="AP26" s="97">
        <f t="shared" si="106"/>
        <v>0</v>
      </c>
      <c r="AQ26" s="97">
        <f t="shared" si="106"/>
        <v>0</v>
      </c>
      <c r="AR26" s="97">
        <f t="shared" si="106"/>
        <v>0</v>
      </c>
      <c r="AS26" s="97">
        <f t="shared" si="106"/>
        <v>0</v>
      </c>
      <c r="AT26" s="97">
        <f t="shared" si="106"/>
        <v>0</v>
      </c>
      <c r="AU26" s="97">
        <f t="shared" si="106"/>
        <v>0</v>
      </c>
      <c r="AV26" s="97">
        <f t="shared" si="106"/>
        <v>0</v>
      </c>
      <c r="AW26" s="97">
        <f t="shared" si="106"/>
        <v>0</v>
      </c>
      <c r="AX26" s="97">
        <f t="shared" si="106"/>
        <v>0</v>
      </c>
      <c r="AY26" s="97">
        <f t="shared" si="106"/>
        <v>0</v>
      </c>
      <c r="AZ26" s="97">
        <f t="shared" si="106"/>
        <v>0</v>
      </c>
      <c r="BA26" s="97">
        <f t="shared" si="106"/>
        <v>0</v>
      </c>
      <c r="BB26" s="97">
        <f t="shared" si="106"/>
        <v>0</v>
      </c>
      <c r="BC26" s="97">
        <f t="shared" si="106"/>
        <v>0</v>
      </c>
      <c r="BD26" s="97">
        <f t="shared" si="106"/>
        <v>0</v>
      </c>
      <c r="BE26" s="97">
        <f t="shared" si="106"/>
        <v>0</v>
      </c>
      <c r="BF26" s="97">
        <f t="shared" si="106"/>
        <v>0</v>
      </c>
      <c r="BG26" s="97">
        <f t="shared" si="106"/>
        <v>0</v>
      </c>
      <c r="BH26" s="97">
        <f t="shared" si="106"/>
        <v>0</v>
      </c>
      <c r="BI26" s="97">
        <f t="shared" si="106"/>
        <v>0</v>
      </c>
      <c r="BJ26" s="97">
        <f t="shared" si="106"/>
        <v>0</v>
      </c>
      <c r="BK26" s="97">
        <f t="shared" si="106"/>
        <v>0</v>
      </c>
      <c r="BL26" s="97">
        <f t="shared" si="106"/>
        <v>0</v>
      </c>
      <c r="BM26" s="97">
        <f t="shared" si="106"/>
        <v>0</v>
      </c>
      <c r="BN26" s="97">
        <f t="shared" si="106"/>
        <v>0</v>
      </c>
      <c r="BO26" s="97">
        <f t="shared" si="106"/>
        <v>0</v>
      </c>
      <c r="BP26" s="97">
        <f t="shared" si="106"/>
        <v>0</v>
      </c>
      <c r="BQ26" s="97">
        <f t="shared" si="106"/>
        <v>0</v>
      </c>
      <c r="BR26" s="97">
        <f t="shared" si="106"/>
        <v>0</v>
      </c>
      <c r="BS26" s="97">
        <f t="shared" si="106"/>
        <v>0</v>
      </c>
      <c r="BT26" s="97">
        <f t="shared" si="106"/>
        <v>0</v>
      </c>
      <c r="BU26" s="97">
        <f t="shared" si="106"/>
        <v>0</v>
      </c>
      <c r="BV26" s="97">
        <f t="shared" si="106"/>
        <v>0</v>
      </c>
      <c r="BW26" s="97">
        <f t="shared" si="106"/>
        <v>0</v>
      </c>
      <c r="BX26" s="97">
        <f t="shared" si="106"/>
        <v>0</v>
      </c>
      <c r="BY26" s="97">
        <f t="shared" si="106"/>
        <v>0</v>
      </c>
      <c r="BZ26" s="97">
        <f t="shared" si="106"/>
        <v>0</v>
      </c>
      <c r="CA26" s="97">
        <f t="shared" si="106"/>
        <v>0</v>
      </c>
      <c r="CB26" s="97">
        <f t="shared" si="106"/>
        <v>0</v>
      </c>
      <c r="CC26" s="97">
        <f t="shared" si="106"/>
        <v>0</v>
      </c>
      <c r="CD26" s="97">
        <f t="shared" si="106"/>
        <v>0</v>
      </c>
      <c r="CE26" s="97">
        <f t="shared" si="106"/>
        <v>0</v>
      </c>
      <c r="CF26" s="97">
        <f t="shared" si="106"/>
        <v>0</v>
      </c>
      <c r="CG26" s="97">
        <f t="shared" ref="CG26:CW26" si="107">+$B$26*$C$9</f>
        <v>0</v>
      </c>
      <c r="CH26" s="97">
        <f t="shared" si="107"/>
        <v>0</v>
      </c>
      <c r="CI26" s="97">
        <f t="shared" si="107"/>
        <v>0</v>
      </c>
      <c r="CJ26" s="97">
        <f t="shared" si="107"/>
        <v>0</v>
      </c>
      <c r="CK26" s="97">
        <f t="shared" si="107"/>
        <v>0</v>
      </c>
      <c r="CL26" s="97">
        <f t="shared" si="107"/>
        <v>0</v>
      </c>
      <c r="CM26" s="97">
        <f t="shared" si="107"/>
        <v>0</v>
      </c>
      <c r="CN26" s="97">
        <f t="shared" si="107"/>
        <v>0</v>
      </c>
      <c r="CO26" s="97">
        <f t="shared" si="107"/>
        <v>0</v>
      </c>
      <c r="CP26" s="97">
        <f t="shared" si="107"/>
        <v>0</v>
      </c>
      <c r="CQ26" s="97">
        <f t="shared" si="107"/>
        <v>0</v>
      </c>
      <c r="CR26" s="97">
        <f t="shared" si="107"/>
        <v>0</v>
      </c>
      <c r="CS26" s="97">
        <f t="shared" si="107"/>
        <v>0</v>
      </c>
      <c r="CT26" s="97">
        <f t="shared" si="107"/>
        <v>0</v>
      </c>
      <c r="CU26" s="97">
        <f t="shared" si="107"/>
        <v>0</v>
      </c>
      <c r="CV26" s="97">
        <f t="shared" si="107"/>
        <v>0</v>
      </c>
      <c r="CW26" s="97">
        <f t="shared" si="107"/>
        <v>0</v>
      </c>
      <c r="CX26" s="97">
        <f t="shared" si="77"/>
        <v>0</v>
      </c>
    </row>
    <row r="27" spans="1:102" ht="15" customHeight="1">
      <c r="A27" s="115">
        <f>+'&lt;5&gt; Book Additions Summary'!T$41</f>
        <v>42826</v>
      </c>
      <c r="B27" s="106">
        <f>IFERROR(+HLOOKUP(A27,'&lt;5&gt; Book Additions Summary'!$C$41:$AO$45,5,FALSE),0)</f>
        <v>-1765.5584999999846</v>
      </c>
      <c r="C27" s="106"/>
      <c r="D27" s="108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>
        <f>+$B$27*$C$9/2</f>
        <v>-2.4521645833333121</v>
      </c>
      <c r="V27" s="97">
        <f t="shared" ref="V27:CG27" si="108">+$B$27*$C$9</f>
        <v>-4.9043291666666242</v>
      </c>
      <c r="W27" s="97">
        <f t="shared" si="108"/>
        <v>-4.9043291666666242</v>
      </c>
      <c r="X27" s="97">
        <f t="shared" si="108"/>
        <v>-4.9043291666666242</v>
      </c>
      <c r="Y27" s="97">
        <f t="shared" si="108"/>
        <v>-4.9043291666666242</v>
      </c>
      <c r="Z27" s="97">
        <f t="shared" si="108"/>
        <v>-4.9043291666666242</v>
      </c>
      <c r="AA27" s="97">
        <f t="shared" si="108"/>
        <v>-4.9043291666666242</v>
      </c>
      <c r="AB27" s="97">
        <f t="shared" si="108"/>
        <v>-4.9043291666666242</v>
      </c>
      <c r="AC27" s="97">
        <f t="shared" si="108"/>
        <v>-4.9043291666666242</v>
      </c>
      <c r="AD27" s="97">
        <f t="shared" si="108"/>
        <v>-4.9043291666666242</v>
      </c>
      <c r="AE27" s="97">
        <f t="shared" si="108"/>
        <v>-4.9043291666666242</v>
      </c>
      <c r="AF27" s="97">
        <f t="shared" si="108"/>
        <v>-4.9043291666666242</v>
      </c>
      <c r="AG27" s="97">
        <f t="shared" si="108"/>
        <v>-4.9043291666666242</v>
      </c>
      <c r="AH27" s="97">
        <f t="shared" si="108"/>
        <v>-4.9043291666666242</v>
      </c>
      <c r="AI27" s="97">
        <f t="shared" si="108"/>
        <v>-4.9043291666666242</v>
      </c>
      <c r="AJ27" s="97">
        <f t="shared" si="108"/>
        <v>-4.9043291666666242</v>
      </c>
      <c r="AK27" s="97">
        <f t="shared" si="108"/>
        <v>-4.9043291666666242</v>
      </c>
      <c r="AL27" s="97">
        <f t="shared" si="108"/>
        <v>-4.9043291666666242</v>
      </c>
      <c r="AM27" s="97">
        <f t="shared" si="108"/>
        <v>-4.9043291666666242</v>
      </c>
      <c r="AN27" s="97">
        <f t="shared" si="108"/>
        <v>-4.9043291666666242</v>
      </c>
      <c r="AO27" s="97">
        <f t="shared" si="108"/>
        <v>-4.9043291666666242</v>
      </c>
      <c r="AP27" s="97">
        <f t="shared" si="108"/>
        <v>-4.9043291666666242</v>
      </c>
      <c r="AQ27" s="97">
        <f t="shared" si="108"/>
        <v>-4.9043291666666242</v>
      </c>
      <c r="AR27" s="97">
        <f t="shared" si="108"/>
        <v>-4.9043291666666242</v>
      </c>
      <c r="AS27" s="97">
        <f t="shared" si="108"/>
        <v>-4.9043291666666242</v>
      </c>
      <c r="AT27" s="97">
        <f t="shared" si="108"/>
        <v>-4.9043291666666242</v>
      </c>
      <c r="AU27" s="97">
        <f t="shared" si="108"/>
        <v>-4.9043291666666242</v>
      </c>
      <c r="AV27" s="97">
        <f t="shared" si="108"/>
        <v>-4.9043291666666242</v>
      </c>
      <c r="AW27" s="97">
        <f t="shared" si="108"/>
        <v>-4.9043291666666242</v>
      </c>
      <c r="AX27" s="97">
        <f t="shared" si="108"/>
        <v>-4.9043291666666242</v>
      </c>
      <c r="AY27" s="97">
        <f t="shared" si="108"/>
        <v>-4.9043291666666242</v>
      </c>
      <c r="AZ27" s="97">
        <f t="shared" si="108"/>
        <v>-4.9043291666666242</v>
      </c>
      <c r="BA27" s="97">
        <f t="shared" si="108"/>
        <v>-4.9043291666666242</v>
      </c>
      <c r="BB27" s="97">
        <f t="shared" si="108"/>
        <v>-4.9043291666666242</v>
      </c>
      <c r="BC27" s="97">
        <f t="shared" si="108"/>
        <v>-4.9043291666666242</v>
      </c>
      <c r="BD27" s="97">
        <f t="shared" si="108"/>
        <v>-4.9043291666666242</v>
      </c>
      <c r="BE27" s="97">
        <f t="shared" si="108"/>
        <v>-4.9043291666666242</v>
      </c>
      <c r="BF27" s="97">
        <f t="shared" si="108"/>
        <v>-4.9043291666666242</v>
      </c>
      <c r="BG27" s="97">
        <f t="shared" si="108"/>
        <v>-4.9043291666666242</v>
      </c>
      <c r="BH27" s="97">
        <f t="shared" si="108"/>
        <v>-4.9043291666666242</v>
      </c>
      <c r="BI27" s="97">
        <f t="shared" si="108"/>
        <v>-4.9043291666666242</v>
      </c>
      <c r="BJ27" s="97">
        <f t="shared" si="108"/>
        <v>-4.9043291666666242</v>
      </c>
      <c r="BK27" s="97">
        <f t="shared" si="108"/>
        <v>-4.9043291666666242</v>
      </c>
      <c r="BL27" s="97">
        <f t="shared" si="108"/>
        <v>-4.9043291666666242</v>
      </c>
      <c r="BM27" s="97">
        <f t="shared" si="108"/>
        <v>-4.9043291666666242</v>
      </c>
      <c r="BN27" s="97">
        <f t="shared" si="108"/>
        <v>-4.9043291666666242</v>
      </c>
      <c r="BO27" s="97">
        <f t="shared" si="108"/>
        <v>-4.9043291666666242</v>
      </c>
      <c r="BP27" s="97">
        <f t="shared" si="108"/>
        <v>-4.9043291666666242</v>
      </c>
      <c r="BQ27" s="97">
        <f t="shared" si="108"/>
        <v>-4.9043291666666242</v>
      </c>
      <c r="BR27" s="97">
        <f t="shared" si="108"/>
        <v>-4.9043291666666242</v>
      </c>
      <c r="BS27" s="97">
        <f t="shared" si="108"/>
        <v>-4.9043291666666242</v>
      </c>
      <c r="BT27" s="97">
        <f t="shared" si="108"/>
        <v>-4.9043291666666242</v>
      </c>
      <c r="BU27" s="97">
        <f t="shared" si="108"/>
        <v>-4.9043291666666242</v>
      </c>
      <c r="BV27" s="97">
        <f t="shared" si="108"/>
        <v>-4.9043291666666242</v>
      </c>
      <c r="BW27" s="97">
        <f t="shared" si="108"/>
        <v>-4.9043291666666242</v>
      </c>
      <c r="BX27" s="97">
        <f t="shared" si="108"/>
        <v>-4.9043291666666242</v>
      </c>
      <c r="BY27" s="97">
        <f t="shared" si="108"/>
        <v>-4.9043291666666242</v>
      </c>
      <c r="BZ27" s="97">
        <f t="shared" si="108"/>
        <v>-4.9043291666666242</v>
      </c>
      <c r="CA27" s="97">
        <f t="shared" si="108"/>
        <v>-4.9043291666666242</v>
      </c>
      <c r="CB27" s="97">
        <f t="shared" si="108"/>
        <v>-4.9043291666666242</v>
      </c>
      <c r="CC27" s="97">
        <f t="shared" si="108"/>
        <v>-4.9043291666666242</v>
      </c>
      <c r="CD27" s="97">
        <f t="shared" si="108"/>
        <v>-4.9043291666666242</v>
      </c>
      <c r="CE27" s="97">
        <f t="shared" si="108"/>
        <v>-4.9043291666666242</v>
      </c>
      <c r="CF27" s="97">
        <f t="shared" si="108"/>
        <v>-4.9043291666666242</v>
      </c>
      <c r="CG27" s="97">
        <f t="shared" si="108"/>
        <v>-4.9043291666666242</v>
      </c>
      <c r="CH27" s="97">
        <f t="shared" ref="CH27:CW27" si="109">+$B$27*$C$9</f>
        <v>-4.9043291666666242</v>
      </c>
      <c r="CI27" s="97">
        <f t="shared" si="109"/>
        <v>-4.9043291666666242</v>
      </c>
      <c r="CJ27" s="97">
        <f t="shared" si="109"/>
        <v>-4.9043291666666242</v>
      </c>
      <c r="CK27" s="97">
        <f t="shared" si="109"/>
        <v>-4.9043291666666242</v>
      </c>
      <c r="CL27" s="97">
        <f t="shared" si="109"/>
        <v>-4.9043291666666242</v>
      </c>
      <c r="CM27" s="97">
        <f t="shared" si="109"/>
        <v>-4.9043291666666242</v>
      </c>
      <c r="CN27" s="97">
        <f t="shared" si="109"/>
        <v>-4.9043291666666242</v>
      </c>
      <c r="CO27" s="97">
        <f t="shared" si="109"/>
        <v>-4.9043291666666242</v>
      </c>
      <c r="CP27" s="97">
        <f t="shared" si="109"/>
        <v>-4.9043291666666242</v>
      </c>
      <c r="CQ27" s="97">
        <f t="shared" si="109"/>
        <v>-4.9043291666666242</v>
      </c>
      <c r="CR27" s="97">
        <f t="shared" si="109"/>
        <v>-4.9043291666666242</v>
      </c>
      <c r="CS27" s="97">
        <f t="shared" si="109"/>
        <v>-4.9043291666666242</v>
      </c>
      <c r="CT27" s="97">
        <f t="shared" si="109"/>
        <v>-4.9043291666666242</v>
      </c>
      <c r="CU27" s="97">
        <f t="shared" si="109"/>
        <v>-4.9043291666666242</v>
      </c>
      <c r="CV27" s="97">
        <f t="shared" si="109"/>
        <v>-4.9043291666666242</v>
      </c>
      <c r="CW27" s="97">
        <f t="shared" si="109"/>
        <v>-4.9043291666666242</v>
      </c>
      <c r="CX27" s="97">
        <f t="shared" si="77"/>
        <v>-394.79849791666351</v>
      </c>
    </row>
    <row r="28" spans="1:102" ht="15" customHeight="1">
      <c r="A28" s="115">
        <f>+'&lt;5&gt; Book Additions Summary'!U$41</f>
        <v>42856</v>
      </c>
      <c r="B28" s="106">
        <f>IFERROR(+HLOOKUP(A28,'&lt;5&gt; Book Additions Summary'!$C$41:$AO$45,5,FALSE),0)</f>
        <v>-51485.678999999982</v>
      </c>
      <c r="C28" s="106"/>
      <c r="D28" s="108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>
        <f>+$B$28*$C$9/2</f>
        <v>-71.507887499999981</v>
      </c>
      <c r="W28" s="97">
        <f t="shared" ref="W28:CH28" si="110">+$B$28*$C$9</f>
        <v>-143.01577499999996</v>
      </c>
      <c r="X28" s="97">
        <f t="shared" si="110"/>
        <v>-143.01577499999996</v>
      </c>
      <c r="Y28" s="97">
        <f t="shared" si="110"/>
        <v>-143.01577499999996</v>
      </c>
      <c r="Z28" s="97">
        <f t="shared" si="110"/>
        <v>-143.01577499999996</v>
      </c>
      <c r="AA28" s="97">
        <f t="shared" si="110"/>
        <v>-143.01577499999996</v>
      </c>
      <c r="AB28" s="97">
        <f t="shared" si="110"/>
        <v>-143.01577499999996</v>
      </c>
      <c r="AC28" s="97">
        <f t="shared" si="110"/>
        <v>-143.01577499999996</v>
      </c>
      <c r="AD28" s="97">
        <f t="shared" si="110"/>
        <v>-143.01577499999996</v>
      </c>
      <c r="AE28" s="97">
        <f t="shared" si="110"/>
        <v>-143.01577499999996</v>
      </c>
      <c r="AF28" s="97">
        <f t="shared" si="110"/>
        <v>-143.01577499999996</v>
      </c>
      <c r="AG28" s="97">
        <f t="shared" si="110"/>
        <v>-143.01577499999996</v>
      </c>
      <c r="AH28" s="97">
        <f t="shared" si="110"/>
        <v>-143.01577499999996</v>
      </c>
      <c r="AI28" s="97">
        <f t="shared" si="110"/>
        <v>-143.01577499999996</v>
      </c>
      <c r="AJ28" s="97">
        <f t="shared" si="110"/>
        <v>-143.01577499999996</v>
      </c>
      <c r="AK28" s="97">
        <f t="shared" si="110"/>
        <v>-143.01577499999996</v>
      </c>
      <c r="AL28" s="97">
        <f t="shared" si="110"/>
        <v>-143.01577499999996</v>
      </c>
      <c r="AM28" s="97">
        <f t="shared" si="110"/>
        <v>-143.01577499999996</v>
      </c>
      <c r="AN28" s="97">
        <f t="shared" si="110"/>
        <v>-143.01577499999996</v>
      </c>
      <c r="AO28" s="97">
        <f t="shared" si="110"/>
        <v>-143.01577499999996</v>
      </c>
      <c r="AP28" s="97">
        <f t="shared" si="110"/>
        <v>-143.01577499999996</v>
      </c>
      <c r="AQ28" s="97">
        <f t="shared" si="110"/>
        <v>-143.01577499999996</v>
      </c>
      <c r="AR28" s="97">
        <f t="shared" si="110"/>
        <v>-143.01577499999996</v>
      </c>
      <c r="AS28" s="97">
        <f t="shared" si="110"/>
        <v>-143.01577499999996</v>
      </c>
      <c r="AT28" s="97">
        <f t="shared" si="110"/>
        <v>-143.01577499999996</v>
      </c>
      <c r="AU28" s="97">
        <f t="shared" si="110"/>
        <v>-143.01577499999996</v>
      </c>
      <c r="AV28" s="97">
        <f t="shared" si="110"/>
        <v>-143.01577499999996</v>
      </c>
      <c r="AW28" s="97">
        <f t="shared" si="110"/>
        <v>-143.01577499999996</v>
      </c>
      <c r="AX28" s="97">
        <f t="shared" si="110"/>
        <v>-143.01577499999996</v>
      </c>
      <c r="AY28" s="97">
        <f t="shared" si="110"/>
        <v>-143.01577499999996</v>
      </c>
      <c r="AZ28" s="97">
        <f t="shared" si="110"/>
        <v>-143.01577499999996</v>
      </c>
      <c r="BA28" s="97">
        <f t="shared" si="110"/>
        <v>-143.01577499999996</v>
      </c>
      <c r="BB28" s="97">
        <f t="shared" si="110"/>
        <v>-143.01577499999996</v>
      </c>
      <c r="BC28" s="97">
        <f t="shared" si="110"/>
        <v>-143.01577499999996</v>
      </c>
      <c r="BD28" s="97">
        <f t="shared" si="110"/>
        <v>-143.01577499999996</v>
      </c>
      <c r="BE28" s="97">
        <f t="shared" si="110"/>
        <v>-143.01577499999996</v>
      </c>
      <c r="BF28" s="97">
        <f t="shared" si="110"/>
        <v>-143.01577499999996</v>
      </c>
      <c r="BG28" s="97">
        <f t="shared" si="110"/>
        <v>-143.01577499999996</v>
      </c>
      <c r="BH28" s="97">
        <f t="shared" si="110"/>
        <v>-143.01577499999996</v>
      </c>
      <c r="BI28" s="97">
        <f t="shared" si="110"/>
        <v>-143.01577499999996</v>
      </c>
      <c r="BJ28" s="97">
        <f t="shared" si="110"/>
        <v>-143.01577499999996</v>
      </c>
      <c r="BK28" s="97">
        <f t="shared" si="110"/>
        <v>-143.01577499999996</v>
      </c>
      <c r="BL28" s="97">
        <f t="shared" si="110"/>
        <v>-143.01577499999996</v>
      </c>
      <c r="BM28" s="97">
        <f t="shared" si="110"/>
        <v>-143.01577499999996</v>
      </c>
      <c r="BN28" s="97">
        <f t="shared" si="110"/>
        <v>-143.01577499999996</v>
      </c>
      <c r="BO28" s="97">
        <f t="shared" si="110"/>
        <v>-143.01577499999996</v>
      </c>
      <c r="BP28" s="97">
        <f t="shared" si="110"/>
        <v>-143.01577499999996</v>
      </c>
      <c r="BQ28" s="97">
        <f t="shared" si="110"/>
        <v>-143.01577499999996</v>
      </c>
      <c r="BR28" s="97">
        <f t="shared" si="110"/>
        <v>-143.01577499999996</v>
      </c>
      <c r="BS28" s="97">
        <f t="shared" si="110"/>
        <v>-143.01577499999996</v>
      </c>
      <c r="BT28" s="97">
        <f t="shared" si="110"/>
        <v>-143.01577499999996</v>
      </c>
      <c r="BU28" s="97">
        <f t="shared" si="110"/>
        <v>-143.01577499999996</v>
      </c>
      <c r="BV28" s="97">
        <f t="shared" si="110"/>
        <v>-143.01577499999996</v>
      </c>
      <c r="BW28" s="97">
        <f t="shared" si="110"/>
        <v>-143.01577499999996</v>
      </c>
      <c r="BX28" s="97">
        <f t="shared" si="110"/>
        <v>-143.01577499999996</v>
      </c>
      <c r="BY28" s="97">
        <f t="shared" si="110"/>
        <v>-143.01577499999996</v>
      </c>
      <c r="BZ28" s="97">
        <f t="shared" si="110"/>
        <v>-143.01577499999996</v>
      </c>
      <c r="CA28" s="97">
        <f t="shared" si="110"/>
        <v>-143.01577499999996</v>
      </c>
      <c r="CB28" s="97">
        <f t="shared" si="110"/>
        <v>-143.01577499999996</v>
      </c>
      <c r="CC28" s="97">
        <f t="shared" si="110"/>
        <v>-143.01577499999996</v>
      </c>
      <c r="CD28" s="97">
        <f t="shared" si="110"/>
        <v>-143.01577499999996</v>
      </c>
      <c r="CE28" s="97">
        <f t="shared" si="110"/>
        <v>-143.01577499999996</v>
      </c>
      <c r="CF28" s="97">
        <f t="shared" si="110"/>
        <v>-143.01577499999996</v>
      </c>
      <c r="CG28" s="97">
        <f t="shared" si="110"/>
        <v>-143.01577499999996</v>
      </c>
      <c r="CH28" s="97">
        <f t="shared" si="110"/>
        <v>-143.01577499999996</v>
      </c>
      <c r="CI28" s="97">
        <f t="shared" ref="CI28:CW28" si="111">+$B$28*$C$9</f>
        <v>-143.01577499999996</v>
      </c>
      <c r="CJ28" s="97">
        <f t="shared" si="111"/>
        <v>-143.01577499999996</v>
      </c>
      <c r="CK28" s="97">
        <f t="shared" si="111"/>
        <v>-143.01577499999996</v>
      </c>
      <c r="CL28" s="97">
        <f t="shared" si="111"/>
        <v>-143.01577499999996</v>
      </c>
      <c r="CM28" s="97">
        <f t="shared" si="111"/>
        <v>-143.01577499999996</v>
      </c>
      <c r="CN28" s="97">
        <f t="shared" si="111"/>
        <v>-143.01577499999996</v>
      </c>
      <c r="CO28" s="97">
        <f t="shared" si="111"/>
        <v>-143.01577499999996</v>
      </c>
      <c r="CP28" s="97">
        <f t="shared" si="111"/>
        <v>-143.01577499999996</v>
      </c>
      <c r="CQ28" s="97">
        <f t="shared" si="111"/>
        <v>-143.01577499999996</v>
      </c>
      <c r="CR28" s="97">
        <f t="shared" si="111"/>
        <v>-143.01577499999996</v>
      </c>
      <c r="CS28" s="97">
        <f t="shared" si="111"/>
        <v>-143.01577499999996</v>
      </c>
      <c r="CT28" s="97">
        <f t="shared" si="111"/>
        <v>-143.01577499999996</v>
      </c>
      <c r="CU28" s="97">
        <f t="shared" si="111"/>
        <v>-143.01577499999996</v>
      </c>
      <c r="CV28" s="97">
        <f t="shared" si="111"/>
        <v>-143.01577499999996</v>
      </c>
      <c r="CW28" s="97">
        <f t="shared" si="111"/>
        <v>-143.01577499999996</v>
      </c>
      <c r="CX28" s="97">
        <f t="shared" si="77"/>
        <v>-11369.75411249999</v>
      </c>
    </row>
    <row r="29" spans="1:102" ht="15" customHeight="1">
      <c r="A29" s="115">
        <f>+'&lt;5&gt; Book Additions Summary'!V$41</f>
        <v>42887</v>
      </c>
      <c r="B29" s="106">
        <f>IFERROR(+HLOOKUP(A29,'&lt;5&gt; Book Additions Summary'!$C$41:$AO$45,5,FALSE),0)</f>
        <v>-11959.800000000034</v>
      </c>
      <c r="C29" s="106"/>
      <c r="D29" s="108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>
        <f>+$B$29*$C$9/2</f>
        <v>-16.610833333333382</v>
      </c>
      <c r="X29" s="97">
        <f t="shared" ref="X29:CI29" si="112">+$B$29*$C$9</f>
        <v>-33.221666666666763</v>
      </c>
      <c r="Y29" s="97">
        <f t="shared" si="112"/>
        <v>-33.221666666666763</v>
      </c>
      <c r="Z29" s="97">
        <f t="shared" si="112"/>
        <v>-33.221666666666763</v>
      </c>
      <c r="AA29" s="97">
        <f t="shared" si="112"/>
        <v>-33.221666666666763</v>
      </c>
      <c r="AB29" s="97">
        <f t="shared" si="112"/>
        <v>-33.221666666666763</v>
      </c>
      <c r="AC29" s="97">
        <f t="shared" si="112"/>
        <v>-33.221666666666763</v>
      </c>
      <c r="AD29" s="97">
        <f t="shared" si="112"/>
        <v>-33.221666666666763</v>
      </c>
      <c r="AE29" s="97">
        <f t="shared" si="112"/>
        <v>-33.221666666666763</v>
      </c>
      <c r="AF29" s="97">
        <f t="shared" si="112"/>
        <v>-33.221666666666763</v>
      </c>
      <c r="AG29" s="97">
        <f t="shared" si="112"/>
        <v>-33.221666666666763</v>
      </c>
      <c r="AH29" s="97">
        <f t="shared" si="112"/>
        <v>-33.221666666666763</v>
      </c>
      <c r="AI29" s="97">
        <f t="shared" si="112"/>
        <v>-33.221666666666763</v>
      </c>
      <c r="AJ29" s="97">
        <f t="shared" si="112"/>
        <v>-33.221666666666763</v>
      </c>
      <c r="AK29" s="97">
        <f t="shared" si="112"/>
        <v>-33.221666666666763</v>
      </c>
      <c r="AL29" s="97">
        <f t="shared" si="112"/>
        <v>-33.221666666666763</v>
      </c>
      <c r="AM29" s="97">
        <f t="shared" si="112"/>
        <v>-33.221666666666763</v>
      </c>
      <c r="AN29" s="97">
        <f t="shared" si="112"/>
        <v>-33.221666666666763</v>
      </c>
      <c r="AO29" s="97">
        <f t="shared" si="112"/>
        <v>-33.221666666666763</v>
      </c>
      <c r="AP29" s="97">
        <f t="shared" si="112"/>
        <v>-33.221666666666763</v>
      </c>
      <c r="AQ29" s="97">
        <f t="shared" si="112"/>
        <v>-33.221666666666763</v>
      </c>
      <c r="AR29" s="97">
        <f t="shared" si="112"/>
        <v>-33.221666666666763</v>
      </c>
      <c r="AS29" s="97">
        <f t="shared" si="112"/>
        <v>-33.221666666666763</v>
      </c>
      <c r="AT29" s="97">
        <f t="shared" si="112"/>
        <v>-33.221666666666763</v>
      </c>
      <c r="AU29" s="97">
        <f t="shared" si="112"/>
        <v>-33.221666666666763</v>
      </c>
      <c r="AV29" s="97">
        <f t="shared" si="112"/>
        <v>-33.221666666666763</v>
      </c>
      <c r="AW29" s="97">
        <f t="shared" si="112"/>
        <v>-33.221666666666763</v>
      </c>
      <c r="AX29" s="97">
        <f t="shared" si="112"/>
        <v>-33.221666666666763</v>
      </c>
      <c r="AY29" s="97">
        <f t="shared" si="112"/>
        <v>-33.221666666666763</v>
      </c>
      <c r="AZ29" s="97">
        <f t="shared" si="112"/>
        <v>-33.221666666666763</v>
      </c>
      <c r="BA29" s="97">
        <f t="shared" si="112"/>
        <v>-33.221666666666763</v>
      </c>
      <c r="BB29" s="97">
        <f t="shared" si="112"/>
        <v>-33.221666666666763</v>
      </c>
      <c r="BC29" s="97">
        <f t="shared" si="112"/>
        <v>-33.221666666666763</v>
      </c>
      <c r="BD29" s="97">
        <f t="shared" si="112"/>
        <v>-33.221666666666763</v>
      </c>
      <c r="BE29" s="97">
        <f t="shared" si="112"/>
        <v>-33.221666666666763</v>
      </c>
      <c r="BF29" s="97">
        <f t="shared" si="112"/>
        <v>-33.221666666666763</v>
      </c>
      <c r="BG29" s="97">
        <f t="shared" si="112"/>
        <v>-33.221666666666763</v>
      </c>
      <c r="BH29" s="97">
        <f t="shared" si="112"/>
        <v>-33.221666666666763</v>
      </c>
      <c r="BI29" s="97">
        <f t="shared" si="112"/>
        <v>-33.221666666666763</v>
      </c>
      <c r="BJ29" s="97">
        <f t="shared" si="112"/>
        <v>-33.221666666666763</v>
      </c>
      <c r="BK29" s="97">
        <f t="shared" si="112"/>
        <v>-33.221666666666763</v>
      </c>
      <c r="BL29" s="97">
        <f t="shared" si="112"/>
        <v>-33.221666666666763</v>
      </c>
      <c r="BM29" s="97">
        <f t="shared" si="112"/>
        <v>-33.221666666666763</v>
      </c>
      <c r="BN29" s="97">
        <f t="shared" si="112"/>
        <v>-33.221666666666763</v>
      </c>
      <c r="BO29" s="97">
        <f t="shared" si="112"/>
        <v>-33.221666666666763</v>
      </c>
      <c r="BP29" s="97">
        <f t="shared" si="112"/>
        <v>-33.221666666666763</v>
      </c>
      <c r="BQ29" s="97">
        <f t="shared" si="112"/>
        <v>-33.221666666666763</v>
      </c>
      <c r="BR29" s="97">
        <f t="shared" si="112"/>
        <v>-33.221666666666763</v>
      </c>
      <c r="BS29" s="97">
        <f t="shared" si="112"/>
        <v>-33.221666666666763</v>
      </c>
      <c r="BT29" s="97">
        <f t="shared" si="112"/>
        <v>-33.221666666666763</v>
      </c>
      <c r="BU29" s="97">
        <f t="shared" si="112"/>
        <v>-33.221666666666763</v>
      </c>
      <c r="BV29" s="97">
        <f t="shared" si="112"/>
        <v>-33.221666666666763</v>
      </c>
      <c r="BW29" s="97">
        <f t="shared" si="112"/>
        <v>-33.221666666666763</v>
      </c>
      <c r="BX29" s="97">
        <f t="shared" si="112"/>
        <v>-33.221666666666763</v>
      </c>
      <c r="BY29" s="97">
        <f t="shared" si="112"/>
        <v>-33.221666666666763</v>
      </c>
      <c r="BZ29" s="97">
        <f t="shared" si="112"/>
        <v>-33.221666666666763</v>
      </c>
      <c r="CA29" s="97">
        <f t="shared" si="112"/>
        <v>-33.221666666666763</v>
      </c>
      <c r="CB29" s="97">
        <f t="shared" si="112"/>
        <v>-33.221666666666763</v>
      </c>
      <c r="CC29" s="97">
        <f t="shared" si="112"/>
        <v>-33.221666666666763</v>
      </c>
      <c r="CD29" s="97">
        <f t="shared" si="112"/>
        <v>-33.221666666666763</v>
      </c>
      <c r="CE29" s="97">
        <f t="shared" si="112"/>
        <v>-33.221666666666763</v>
      </c>
      <c r="CF29" s="97">
        <f t="shared" si="112"/>
        <v>-33.221666666666763</v>
      </c>
      <c r="CG29" s="97">
        <f t="shared" si="112"/>
        <v>-33.221666666666763</v>
      </c>
      <c r="CH29" s="97">
        <f t="shared" si="112"/>
        <v>-33.221666666666763</v>
      </c>
      <c r="CI29" s="97">
        <f t="shared" si="112"/>
        <v>-33.221666666666763</v>
      </c>
      <c r="CJ29" s="97">
        <f t="shared" ref="CJ29:CW29" si="113">+$B$29*$C$9</f>
        <v>-33.221666666666763</v>
      </c>
      <c r="CK29" s="97">
        <f t="shared" si="113"/>
        <v>-33.221666666666763</v>
      </c>
      <c r="CL29" s="97">
        <f t="shared" si="113"/>
        <v>-33.221666666666763</v>
      </c>
      <c r="CM29" s="97">
        <f t="shared" si="113"/>
        <v>-33.221666666666763</v>
      </c>
      <c r="CN29" s="97">
        <f t="shared" si="113"/>
        <v>-33.221666666666763</v>
      </c>
      <c r="CO29" s="97">
        <f t="shared" si="113"/>
        <v>-33.221666666666763</v>
      </c>
      <c r="CP29" s="97">
        <f t="shared" si="113"/>
        <v>-33.221666666666763</v>
      </c>
      <c r="CQ29" s="97">
        <f t="shared" si="113"/>
        <v>-33.221666666666763</v>
      </c>
      <c r="CR29" s="97">
        <f t="shared" si="113"/>
        <v>-33.221666666666763</v>
      </c>
      <c r="CS29" s="97">
        <f t="shared" si="113"/>
        <v>-33.221666666666763</v>
      </c>
      <c r="CT29" s="97">
        <f t="shared" si="113"/>
        <v>-33.221666666666763</v>
      </c>
      <c r="CU29" s="97">
        <f t="shared" si="113"/>
        <v>-33.221666666666763</v>
      </c>
      <c r="CV29" s="97">
        <f t="shared" si="113"/>
        <v>-33.221666666666763</v>
      </c>
      <c r="CW29" s="97">
        <f t="shared" si="113"/>
        <v>-33.221666666666763</v>
      </c>
      <c r="CX29" s="97">
        <f t="shared" si="77"/>
        <v>-2607.9008333333431</v>
      </c>
    </row>
    <row r="30" spans="1:102" ht="15" customHeight="1">
      <c r="A30" s="115">
        <f>+'&lt;5&gt; Book Additions Summary'!W$41</f>
        <v>42917</v>
      </c>
      <c r="B30" s="106">
        <f>IFERROR(+HLOOKUP(A30,'&lt;5&gt; Book Additions Summary'!$C$41:$AO$45,5,FALSE),0)</f>
        <v>-587.66099999996368</v>
      </c>
      <c r="C30" s="106"/>
      <c r="D30" s="108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>
        <f>+$B$30*$C$9/2</f>
        <v>-0.81619583333328294</v>
      </c>
      <c r="Y30" s="97">
        <f t="shared" ref="Y30:CJ30" si="114">+$B$30*$C$9</f>
        <v>-1.6323916666665659</v>
      </c>
      <c r="Z30" s="97">
        <f t="shared" si="114"/>
        <v>-1.6323916666665659</v>
      </c>
      <c r="AA30" s="97">
        <f t="shared" si="114"/>
        <v>-1.6323916666665659</v>
      </c>
      <c r="AB30" s="97">
        <f t="shared" si="114"/>
        <v>-1.6323916666665659</v>
      </c>
      <c r="AC30" s="97">
        <f t="shared" si="114"/>
        <v>-1.6323916666665659</v>
      </c>
      <c r="AD30" s="97">
        <f t="shared" si="114"/>
        <v>-1.6323916666665659</v>
      </c>
      <c r="AE30" s="97">
        <f t="shared" si="114"/>
        <v>-1.6323916666665659</v>
      </c>
      <c r="AF30" s="97">
        <f t="shared" si="114"/>
        <v>-1.6323916666665659</v>
      </c>
      <c r="AG30" s="97">
        <f t="shared" si="114"/>
        <v>-1.6323916666665659</v>
      </c>
      <c r="AH30" s="97">
        <f t="shared" si="114"/>
        <v>-1.6323916666665659</v>
      </c>
      <c r="AI30" s="97">
        <f t="shared" si="114"/>
        <v>-1.6323916666665659</v>
      </c>
      <c r="AJ30" s="97">
        <f t="shared" si="114"/>
        <v>-1.6323916666665659</v>
      </c>
      <c r="AK30" s="97">
        <f t="shared" si="114"/>
        <v>-1.6323916666665659</v>
      </c>
      <c r="AL30" s="97">
        <f t="shared" si="114"/>
        <v>-1.6323916666665659</v>
      </c>
      <c r="AM30" s="97">
        <f t="shared" si="114"/>
        <v>-1.6323916666665659</v>
      </c>
      <c r="AN30" s="97">
        <f t="shared" si="114"/>
        <v>-1.6323916666665659</v>
      </c>
      <c r="AO30" s="97">
        <f t="shared" si="114"/>
        <v>-1.6323916666665659</v>
      </c>
      <c r="AP30" s="97">
        <f t="shared" si="114"/>
        <v>-1.6323916666665659</v>
      </c>
      <c r="AQ30" s="97">
        <f t="shared" si="114"/>
        <v>-1.6323916666665659</v>
      </c>
      <c r="AR30" s="97">
        <f t="shared" si="114"/>
        <v>-1.6323916666665659</v>
      </c>
      <c r="AS30" s="97">
        <f t="shared" si="114"/>
        <v>-1.6323916666665659</v>
      </c>
      <c r="AT30" s="97">
        <f t="shared" si="114"/>
        <v>-1.6323916666665659</v>
      </c>
      <c r="AU30" s="97">
        <f t="shared" si="114"/>
        <v>-1.6323916666665659</v>
      </c>
      <c r="AV30" s="97">
        <f t="shared" si="114"/>
        <v>-1.6323916666665659</v>
      </c>
      <c r="AW30" s="97">
        <f t="shared" si="114"/>
        <v>-1.6323916666665659</v>
      </c>
      <c r="AX30" s="97">
        <f t="shared" si="114"/>
        <v>-1.6323916666665659</v>
      </c>
      <c r="AY30" s="97">
        <f t="shared" si="114"/>
        <v>-1.6323916666665659</v>
      </c>
      <c r="AZ30" s="97">
        <f t="shared" si="114"/>
        <v>-1.6323916666665659</v>
      </c>
      <c r="BA30" s="97">
        <f t="shared" si="114"/>
        <v>-1.6323916666665659</v>
      </c>
      <c r="BB30" s="97">
        <f t="shared" si="114"/>
        <v>-1.6323916666665659</v>
      </c>
      <c r="BC30" s="97">
        <f t="shared" si="114"/>
        <v>-1.6323916666665659</v>
      </c>
      <c r="BD30" s="97">
        <f t="shared" si="114"/>
        <v>-1.6323916666665659</v>
      </c>
      <c r="BE30" s="97">
        <f t="shared" si="114"/>
        <v>-1.6323916666665659</v>
      </c>
      <c r="BF30" s="97">
        <f t="shared" si="114"/>
        <v>-1.6323916666665659</v>
      </c>
      <c r="BG30" s="97">
        <f t="shared" si="114"/>
        <v>-1.6323916666665659</v>
      </c>
      <c r="BH30" s="97">
        <f t="shared" si="114"/>
        <v>-1.6323916666665659</v>
      </c>
      <c r="BI30" s="97">
        <f t="shared" si="114"/>
        <v>-1.6323916666665659</v>
      </c>
      <c r="BJ30" s="97">
        <f t="shared" si="114"/>
        <v>-1.6323916666665659</v>
      </c>
      <c r="BK30" s="97">
        <f t="shared" si="114"/>
        <v>-1.6323916666665659</v>
      </c>
      <c r="BL30" s="97">
        <f t="shared" si="114"/>
        <v>-1.6323916666665659</v>
      </c>
      <c r="BM30" s="97">
        <f t="shared" si="114"/>
        <v>-1.6323916666665659</v>
      </c>
      <c r="BN30" s="97">
        <f t="shared" si="114"/>
        <v>-1.6323916666665659</v>
      </c>
      <c r="BO30" s="97">
        <f t="shared" si="114"/>
        <v>-1.6323916666665659</v>
      </c>
      <c r="BP30" s="97">
        <f t="shared" si="114"/>
        <v>-1.6323916666665659</v>
      </c>
      <c r="BQ30" s="97">
        <f t="shared" si="114"/>
        <v>-1.6323916666665659</v>
      </c>
      <c r="BR30" s="97">
        <f t="shared" si="114"/>
        <v>-1.6323916666665659</v>
      </c>
      <c r="BS30" s="97">
        <f t="shared" si="114"/>
        <v>-1.6323916666665659</v>
      </c>
      <c r="BT30" s="97">
        <f t="shared" si="114"/>
        <v>-1.6323916666665659</v>
      </c>
      <c r="BU30" s="97">
        <f t="shared" si="114"/>
        <v>-1.6323916666665659</v>
      </c>
      <c r="BV30" s="97">
        <f t="shared" si="114"/>
        <v>-1.6323916666665659</v>
      </c>
      <c r="BW30" s="97">
        <f t="shared" si="114"/>
        <v>-1.6323916666665659</v>
      </c>
      <c r="BX30" s="97">
        <f t="shared" si="114"/>
        <v>-1.6323916666665659</v>
      </c>
      <c r="BY30" s="97">
        <f t="shared" si="114"/>
        <v>-1.6323916666665659</v>
      </c>
      <c r="BZ30" s="97">
        <f t="shared" si="114"/>
        <v>-1.6323916666665659</v>
      </c>
      <c r="CA30" s="97">
        <f t="shared" si="114"/>
        <v>-1.6323916666665659</v>
      </c>
      <c r="CB30" s="97">
        <f t="shared" si="114"/>
        <v>-1.6323916666665659</v>
      </c>
      <c r="CC30" s="97">
        <f t="shared" si="114"/>
        <v>-1.6323916666665659</v>
      </c>
      <c r="CD30" s="97">
        <f t="shared" si="114"/>
        <v>-1.6323916666665659</v>
      </c>
      <c r="CE30" s="97">
        <f t="shared" si="114"/>
        <v>-1.6323916666665659</v>
      </c>
      <c r="CF30" s="97">
        <f t="shared" si="114"/>
        <v>-1.6323916666665659</v>
      </c>
      <c r="CG30" s="97">
        <f t="shared" si="114"/>
        <v>-1.6323916666665659</v>
      </c>
      <c r="CH30" s="97">
        <f t="shared" si="114"/>
        <v>-1.6323916666665659</v>
      </c>
      <c r="CI30" s="97">
        <f t="shared" si="114"/>
        <v>-1.6323916666665659</v>
      </c>
      <c r="CJ30" s="97">
        <f t="shared" si="114"/>
        <v>-1.6323916666665659</v>
      </c>
      <c r="CK30" s="97">
        <f t="shared" ref="CK30:CW30" si="115">+$B$30*$C$9</f>
        <v>-1.6323916666665659</v>
      </c>
      <c r="CL30" s="97">
        <f t="shared" si="115"/>
        <v>-1.6323916666665659</v>
      </c>
      <c r="CM30" s="97">
        <f t="shared" si="115"/>
        <v>-1.6323916666665659</v>
      </c>
      <c r="CN30" s="97">
        <f t="shared" si="115"/>
        <v>-1.6323916666665659</v>
      </c>
      <c r="CO30" s="97">
        <f t="shared" si="115"/>
        <v>-1.6323916666665659</v>
      </c>
      <c r="CP30" s="97">
        <f t="shared" si="115"/>
        <v>-1.6323916666665659</v>
      </c>
      <c r="CQ30" s="97">
        <f t="shared" si="115"/>
        <v>-1.6323916666665659</v>
      </c>
      <c r="CR30" s="97">
        <f t="shared" si="115"/>
        <v>-1.6323916666665659</v>
      </c>
      <c r="CS30" s="97">
        <f t="shared" si="115"/>
        <v>-1.6323916666665659</v>
      </c>
      <c r="CT30" s="97">
        <f t="shared" si="115"/>
        <v>-1.6323916666665659</v>
      </c>
      <c r="CU30" s="97">
        <f t="shared" si="115"/>
        <v>-1.6323916666665659</v>
      </c>
      <c r="CV30" s="97">
        <f t="shared" si="115"/>
        <v>-1.6323916666665659</v>
      </c>
      <c r="CW30" s="97">
        <f t="shared" si="115"/>
        <v>-1.6323916666665659</v>
      </c>
      <c r="CX30" s="97">
        <f t="shared" si="77"/>
        <v>-126.51035416665876</v>
      </c>
    </row>
    <row r="31" spans="1:102" ht="15" customHeight="1">
      <c r="A31" s="115">
        <f>+'&lt;5&gt; Book Additions Summary'!X$41</f>
        <v>42948</v>
      </c>
      <c r="B31" s="106">
        <f>IFERROR(+HLOOKUP(A31,'&lt;5&gt; Book Additions Summary'!$C$41:$AO$45,5,FALSE),0)</f>
        <v>-102904.98300000002</v>
      </c>
      <c r="C31" s="106"/>
      <c r="D31" s="108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>
        <f>+$B$31*$C$9/2</f>
        <v>-142.92358750000002</v>
      </c>
      <c r="Z31" s="97">
        <f>+$B$31*$C$9</f>
        <v>-285.84717500000005</v>
      </c>
      <c r="AA31" s="97">
        <f t="shared" ref="AA31:CL31" si="116">+$B$31*$C$9</f>
        <v>-285.84717500000005</v>
      </c>
      <c r="AB31" s="97">
        <f t="shared" si="116"/>
        <v>-285.84717500000005</v>
      </c>
      <c r="AC31" s="97">
        <f t="shared" si="116"/>
        <v>-285.84717500000005</v>
      </c>
      <c r="AD31" s="97">
        <f t="shared" si="116"/>
        <v>-285.84717500000005</v>
      </c>
      <c r="AE31" s="97">
        <f t="shared" si="116"/>
        <v>-285.84717500000005</v>
      </c>
      <c r="AF31" s="97">
        <f t="shared" si="116"/>
        <v>-285.84717500000005</v>
      </c>
      <c r="AG31" s="97">
        <f t="shared" si="116"/>
        <v>-285.84717500000005</v>
      </c>
      <c r="AH31" s="97">
        <f t="shared" si="116"/>
        <v>-285.84717500000005</v>
      </c>
      <c r="AI31" s="97">
        <f t="shared" si="116"/>
        <v>-285.84717500000005</v>
      </c>
      <c r="AJ31" s="97">
        <f t="shared" si="116"/>
        <v>-285.84717500000005</v>
      </c>
      <c r="AK31" s="97">
        <f t="shared" si="116"/>
        <v>-285.84717500000005</v>
      </c>
      <c r="AL31" s="97">
        <f t="shared" si="116"/>
        <v>-285.84717500000005</v>
      </c>
      <c r="AM31" s="97">
        <f t="shared" si="116"/>
        <v>-285.84717500000005</v>
      </c>
      <c r="AN31" s="97">
        <f t="shared" si="116"/>
        <v>-285.84717500000005</v>
      </c>
      <c r="AO31" s="97">
        <f t="shared" si="116"/>
        <v>-285.84717500000005</v>
      </c>
      <c r="AP31" s="97">
        <f t="shared" si="116"/>
        <v>-285.84717500000005</v>
      </c>
      <c r="AQ31" s="97">
        <f t="shared" si="116"/>
        <v>-285.84717500000005</v>
      </c>
      <c r="AR31" s="97">
        <f t="shared" si="116"/>
        <v>-285.84717500000005</v>
      </c>
      <c r="AS31" s="97">
        <f t="shared" si="116"/>
        <v>-285.84717500000005</v>
      </c>
      <c r="AT31" s="97">
        <f t="shared" si="116"/>
        <v>-285.84717500000005</v>
      </c>
      <c r="AU31" s="97">
        <f t="shared" si="116"/>
        <v>-285.84717500000005</v>
      </c>
      <c r="AV31" s="97">
        <f t="shared" si="116"/>
        <v>-285.84717500000005</v>
      </c>
      <c r="AW31" s="97">
        <f t="shared" si="116"/>
        <v>-285.84717500000005</v>
      </c>
      <c r="AX31" s="97">
        <f t="shared" si="116"/>
        <v>-285.84717500000005</v>
      </c>
      <c r="AY31" s="97">
        <f t="shared" si="116"/>
        <v>-285.84717500000005</v>
      </c>
      <c r="AZ31" s="97">
        <f t="shared" si="116"/>
        <v>-285.84717500000005</v>
      </c>
      <c r="BA31" s="97">
        <f t="shared" si="116"/>
        <v>-285.84717500000005</v>
      </c>
      <c r="BB31" s="97">
        <f t="shared" si="116"/>
        <v>-285.84717500000005</v>
      </c>
      <c r="BC31" s="97">
        <f t="shared" si="116"/>
        <v>-285.84717500000005</v>
      </c>
      <c r="BD31" s="97">
        <f t="shared" si="116"/>
        <v>-285.84717500000005</v>
      </c>
      <c r="BE31" s="97">
        <f t="shared" si="116"/>
        <v>-285.84717500000005</v>
      </c>
      <c r="BF31" s="97">
        <f t="shared" si="116"/>
        <v>-285.84717500000005</v>
      </c>
      <c r="BG31" s="97">
        <f t="shared" si="116"/>
        <v>-285.84717500000005</v>
      </c>
      <c r="BH31" s="97">
        <f t="shared" si="116"/>
        <v>-285.84717500000005</v>
      </c>
      <c r="BI31" s="97">
        <f t="shared" si="116"/>
        <v>-285.84717500000005</v>
      </c>
      <c r="BJ31" s="97">
        <f t="shared" si="116"/>
        <v>-285.84717500000005</v>
      </c>
      <c r="BK31" s="97">
        <f t="shared" si="116"/>
        <v>-285.84717500000005</v>
      </c>
      <c r="BL31" s="97">
        <f t="shared" si="116"/>
        <v>-285.84717500000005</v>
      </c>
      <c r="BM31" s="97">
        <f t="shared" si="116"/>
        <v>-285.84717500000005</v>
      </c>
      <c r="BN31" s="97">
        <f t="shared" si="116"/>
        <v>-285.84717500000005</v>
      </c>
      <c r="BO31" s="97">
        <f t="shared" si="116"/>
        <v>-285.84717500000005</v>
      </c>
      <c r="BP31" s="97">
        <f t="shared" si="116"/>
        <v>-285.84717500000005</v>
      </c>
      <c r="BQ31" s="97">
        <f t="shared" si="116"/>
        <v>-285.84717500000005</v>
      </c>
      <c r="BR31" s="97">
        <f t="shared" si="116"/>
        <v>-285.84717500000005</v>
      </c>
      <c r="BS31" s="97">
        <f t="shared" si="116"/>
        <v>-285.84717500000005</v>
      </c>
      <c r="BT31" s="97">
        <f t="shared" si="116"/>
        <v>-285.84717500000005</v>
      </c>
      <c r="BU31" s="97">
        <f t="shared" si="116"/>
        <v>-285.84717500000005</v>
      </c>
      <c r="BV31" s="97">
        <f t="shared" si="116"/>
        <v>-285.84717500000005</v>
      </c>
      <c r="BW31" s="97">
        <f t="shared" si="116"/>
        <v>-285.84717500000005</v>
      </c>
      <c r="BX31" s="97">
        <f t="shared" si="116"/>
        <v>-285.84717500000005</v>
      </c>
      <c r="BY31" s="97">
        <f t="shared" si="116"/>
        <v>-285.84717500000005</v>
      </c>
      <c r="BZ31" s="97">
        <f t="shared" si="116"/>
        <v>-285.84717500000005</v>
      </c>
      <c r="CA31" s="97">
        <f t="shared" si="116"/>
        <v>-285.84717500000005</v>
      </c>
      <c r="CB31" s="97">
        <f t="shared" si="116"/>
        <v>-285.84717500000005</v>
      </c>
      <c r="CC31" s="97">
        <f t="shared" si="116"/>
        <v>-285.84717500000005</v>
      </c>
      <c r="CD31" s="97">
        <f t="shared" si="116"/>
        <v>-285.84717500000005</v>
      </c>
      <c r="CE31" s="97">
        <f t="shared" si="116"/>
        <v>-285.84717500000005</v>
      </c>
      <c r="CF31" s="97">
        <f t="shared" si="116"/>
        <v>-285.84717500000005</v>
      </c>
      <c r="CG31" s="97">
        <f t="shared" si="116"/>
        <v>-285.84717500000005</v>
      </c>
      <c r="CH31" s="97">
        <f t="shared" si="116"/>
        <v>-285.84717500000005</v>
      </c>
      <c r="CI31" s="97">
        <f t="shared" si="116"/>
        <v>-285.84717500000005</v>
      </c>
      <c r="CJ31" s="97">
        <f t="shared" si="116"/>
        <v>-285.84717500000005</v>
      </c>
      <c r="CK31" s="97">
        <f t="shared" si="116"/>
        <v>-285.84717500000005</v>
      </c>
      <c r="CL31" s="97">
        <f t="shared" si="116"/>
        <v>-285.84717500000005</v>
      </c>
      <c r="CM31" s="97">
        <f t="shared" ref="CM31:CW31" si="117">+$B$31*$C$9</f>
        <v>-285.84717500000005</v>
      </c>
      <c r="CN31" s="97">
        <f t="shared" si="117"/>
        <v>-285.84717500000005</v>
      </c>
      <c r="CO31" s="97">
        <f t="shared" si="117"/>
        <v>-285.84717500000005</v>
      </c>
      <c r="CP31" s="97">
        <f t="shared" si="117"/>
        <v>-285.84717500000005</v>
      </c>
      <c r="CQ31" s="97">
        <f t="shared" si="117"/>
        <v>-285.84717500000005</v>
      </c>
      <c r="CR31" s="97">
        <f t="shared" si="117"/>
        <v>-285.84717500000005</v>
      </c>
      <c r="CS31" s="97">
        <f t="shared" si="117"/>
        <v>-285.84717500000005</v>
      </c>
      <c r="CT31" s="97">
        <f t="shared" si="117"/>
        <v>-285.84717500000005</v>
      </c>
      <c r="CU31" s="97">
        <f t="shared" si="117"/>
        <v>-285.84717500000005</v>
      </c>
      <c r="CV31" s="97">
        <f t="shared" si="117"/>
        <v>-285.84717500000005</v>
      </c>
      <c r="CW31" s="97">
        <f t="shared" si="117"/>
        <v>-285.84717500000005</v>
      </c>
      <c r="CX31" s="97">
        <f t="shared" si="77"/>
        <v>-21867.308887499999</v>
      </c>
    </row>
    <row r="32" spans="1:102" ht="15" customHeight="1">
      <c r="A32" s="115">
        <f>+'&lt;5&gt; Book Additions Summary'!Y$41</f>
        <v>42979</v>
      </c>
      <c r="B32" s="106">
        <f>IFERROR(+HLOOKUP(A32,'&lt;5&gt; Book Additions Summary'!$C$41:$AO$45,5,FALSE),0)</f>
        <v>-3436.8419999999692</v>
      </c>
      <c r="C32" s="106"/>
      <c r="D32" s="108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>
        <f>+$B$32*$C$9/2</f>
        <v>-4.7733916666666243</v>
      </c>
      <c r="AA32" s="97">
        <f>+$B$32*$C$9</f>
        <v>-9.5467833333332486</v>
      </c>
      <c r="AB32" s="97">
        <f t="shared" ref="AB32:CM32" si="118">+$B$32*$C$9</f>
        <v>-9.5467833333332486</v>
      </c>
      <c r="AC32" s="97">
        <f t="shared" si="118"/>
        <v>-9.5467833333332486</v>
      </c>
      <c r="AD32" s="97">
        <f t="shared" si="118"/>
        <v>-9.5467833333332486</v>
      </c>
      <c r="AE32" s="97">
        <f t="shared" si="118"/>
        <v>-9.5467833333332486</v>
      </c>
      <c r="AF32" s="97">
        <f t="shared" si="118"/>
        <v>-9.5467833333332486</v>
      </c>
      <c r="AG32" s="97">
        <f t="shared" si="118"/>
        <v>-9.5467833333332486</v>
      </c>
      <c r="AH32" s="97">
        <f t="shared" si="118"/>
        <v>-9.5467833333332486</v>
      </c>
      <c r="AI32" s="97">
        <f t="shared" si="118"/>
        <v>-9.5467833333332486</v>
      </c>
      <c r="AJ32" s="97">
        <f t="shared" si="118"/>
        <v>-9.5467833333332486</v>
      </c>
      <c r="AK32" s="97">
        <f t="shared" si="118"/>
        <v>-9.5467833333332486</v>
      </c>
      <c r="AL32" s="97">
        <f t="shared" si="118"/>
        <v>-9.5467833333332486</v>
      </c>
      <c r="AM32" s="97">
        <f t="shared" si="118"/>
        <v>-9.5467833333332486</v>
      </c>
      <c r="AN32" s="97">
        <f t="shared" si="118"/>
        <v>-9.5467833333332486</v>
      </c>
      <c r="AO32" s="97">
        <f t="shared" si="118"/>
        <v>-9.5467833333332486</v>
      </c>
      <c r="AP32" s="97">
        <f t="shared" si="118"/>
        <v>-9.5467833333332486</v>
      </c>
      <c r="AQ32" s="97">
        <f t="shared" si="118"/>
        <v>-9.5467833333332486</v>
      </c>
      <c r="AR32" s="97">
        <f t="shared" si="118"/>
        <v>-9.5467833333332486</v>
      </c>
      <c r="AS32" s="97">
        <f t="shared" si="118"/>
        <v>-9.5467833333332486</v>
      </c>
      <c r="AT32" s="97">
        <f t="shared" si="118"/>
        <v>-9.5467833333332486</v>
      </c>
      <c r="AU32" s="97">
        <f t="shared" si="118"/>
        <v>-9.5467833333332486</v>
      </c>
      <c r="AV32" s="97">
        <f t="shared" si="118"/>
        <v>-9.5467833333332486</v>
      </c>
      <c r="AW32" s="97">
        <f t="shared" si="118"/>
        <v>-9.5467833333332486</v>
      </c>
      <c r="AX32" s="97">
        <f t="shared" si="118"/>
        <v>-9.5467833333332486</v>
      </c>
      <c r="AY32" s="97">
        <f t="shared" si="118"/>
        <v>-9.5467833333332486</v>
      </c>
      <c r="AZ32" s="97">
        <f t="shared" si="118"/>
        <v>-9.5467833333332486</v>
      </c>
      <c r="BA32" s="97">
        <f t="shared" si="118"/>
        <v>-9.5467833333332486</v>
      </c>
      <c r="BB32" s="97">
        <f t="shared" si="118"/>
        <v>-9.5467833333332486</v>
      </c>
      <c r="BC32" s="97">
        <f t="shared" si="118"/>
        <v>-9.5467833333332486</v>
      </c>
      <c r="BD32" s="97">
        <f t="shared" si="118"/>
        <v>-9.5467833333332486</v>
      </c>
      <c r="BE32" s="97">
        <f t="shared" si="118"/>
        <v>-9.5467833333332486</v>
      </c>
      <c r="BF32" s="97">
        <f t="shared" si="118"/>
        <v>-9.5467833333332486</v>
      </c>
      <c r="BG32" s="97">
        <f t="shared" si="118"/>
        <v>-9.5467833333332486</v>
      </c>
      <c r="BH32" s="97">
        <f t="shared" si="118"/>
        <v>-9.5467833333332486</v>
      </c>
      <c r="BI32" s="97">
        <f t="shared" si="118"/>
        <v>-9.5467833333332486</v>
      </c>
      <c r="BJ32" s="97">
        <f t="shared" si="118"/>
        <v>-9.5467833333332486</v>
      </c>
      <c r="BK32" s="97">
        <f t="shared" si="118"/>
        <v>-9.5467833333332486</v>
      </c>
      <c r="BL32" s="97">
        <f t="shared" si="118"/>
        <v>-9.5467833333332486</v>
      </c>
      <c r="BM32" s="97">
        <f t="shared" si="118"/>
        <v>-9.5467833333332486</v>
      </c>
      <c r="BN32" s="97">
        <f t="shared" si="118"/>
        <v>-9.5467833333332486</v>
      </c>
      <c r="BO32" s="97">
        <f t="shared" si="118"/>
        <v>-9.5467833333332486</v>
      </c>
      <c r="BP32" s="97">
        <f t="shared" si="118"/>
        <v>-9.5467833333332486</v>
      </c>
      <c r="BQ32" s="97">
        <f t="shared" si="118"/>
        <v>-9.5467833333332486</v>
      </c>
      <c r="BR32" s="97">
        <f t="shared" si="118"/>
        <v>-9.5467833333332486</v>
      </c>
      <c r="BS32" s="97">
        <f t="shared" si="118"/>
        <v>-9.5467833333332486</v>
      </c>
      <c r="BT32" s="97">
        <f t="shared" si="118"/>
        <v>-9.5467833333332486</v>
      </c>
      <c r="BU32" s="97">
        <f t="shared" si="118"/>
        <v>-9.5467833333332486</v>
      </c>
      <c r="BV32" s="97">
        <f t="shared" si="118"/>
        <v>-9.5467833333332486</v>
      </c>
      <c r="BW32" s="97">
        <f t="shared" si="118"/>
        <v>-9.5467833333332486</v>
      </c>
      <c r="BX32" s="97">
        <f t="shared" si="118"/>
        <v>-9.5467833333332486</v>
      </c>
      <c r="BY32" s="97">
        <f t="shared" si="118"/>
        <v>-9.5467833333332486</v>
      </c>
      <c r="BZ32" s="97">
        <f t="shared" si="118"/>
        <v>-9.5467833333332486</v>
      </c>
      <c r="CA32" s="97">
        <f t="shared" si="118"/>
        <v>-9.5467833333332486</v>
      </c>
      <c r="CB32" s="97">
        <f t="shared" si="118"/>
        <v>-9.5467833333332486</v>
      </c>
      <c r="CC32" s="97">
        <f t="shared" si="118"/>
        <v>-9.5467833333332486</v>
      </c>
      <c r="CD32" s="97">
        <f t="shared" si="118"/>
        <v>-9.5467833333332486</v>
      </c>
      <c r="CE32" s="97">
        <f t="shared" si="118"/>
        <v>-9.5467833333332486</v>
      </c>
      <c r="CF32" s="97">
        <f t="shared" si="118"/>
        <v>-9.5467833333332486</v>
      </c>
      <c r="CG32" s="97">
        <f t="shared" si="118"/>
        <v>-9.5467833333332486</v>
      </c>
      <c r="CH32" s="97">
        <f t="shared" si="118"/>
        <v>-9.5467833333332486</v>
      </c>
      <c r="CI32" s="97">
        <f t="shared" si="118"/>
        <v>-9.5467833333332486</v>
      </c>
      <c r="CJ32" s="97">
        <f t="shared" si="118"/>
        <v>-9.5467833333332486</v>
      </c>
      <c r="CK32" s="97">
        <f t="shared" si="118"/>
        <v>-9.5467833333332486</v>
      </c>
      <c r="CL32" s="97">
        <f t="shared" si="118"/>
        <v>-9.5467833333332486</v>
      </c>
      <c r="CM32" s="97">
        <f t="shared" si="118"/>
        <v>-9.5467833333332486</v>
      </c>
      <c r="CN32" s="97">
        <f t="shared" ref="CN32:CW32" si="119">+$B$32*$C$9</f>
        <v>-9.5467833333332486</v>
      </c>
      <c r="CO32" s="97">
        <f t="shared" si="119"/>
        <v>-9.5467833333332486</v>
      </c>
      <c r="CP32" s="97">
        <f t="shared" si="119"/>
        <v>-9.5467833333332486</v>
      </c>
      <c r="CQ32" s="97">
        <f t="shared" si="119"/>
        <v>-9.5467833333332486</v>
      </c>
      <c r="CR32" s="97">
        <f t="shared" si="119"/>
        <v>-9.5467833333332486</v>
      </c>
      <c r="CS32" s="97">
        <f t="shared" si="119"/>
        <v>-9.5467833333332486</v>
      </c>
      <c r="CT32" s="97">
        <f t="shared" si="119"/>
        <v>-9.5467833333332486</v>
      </c>
      <c r="CU32" s="97">
        <f t="shared" si="119"/>
        <v>-9.5467833333332486</v>
      </c>
      <c r="CV32" s="97">
        <f t="shared" si="119"/>
        <v>-9.5467833333332486</v>
      </c>
      <c r="CW32" s="97">
        <f t="shared" si="119"/>
        <v>-9.5467833333332486</v>
      </c>
      <c r="CX32" s="97">
        <f t="shared" si="77"/>
        <v>-720.78214166665919</v>
      </c>
    </row>
    <row r="33" spans="1:102" ht="15" customHeight="1">
      <c r="A33" s="115">
        <f>+'&lt;5&gt; Book Additions Summary'!Z$41</f>
        <v>43009</v>
      </c>
      <c r="B33" s="106">
        <f>IFERROR(+HLOOKUP(A33,'&lt;5&gt; Book Additions Summary'!$C$41:$AO$45,5,FALSE),0)</f>
        <v>0</v>
      </c>
      <c r="C33" s="106"/>
      <c r="D33" s="108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>
        <f>+$B$33*$C$9/2</f>
        <v>0</v>
      </c>
      <c r="AB33" s="97">
        <f t="shared" ref="AB33:AJ33" si="120">+$B$33*$C$9</f>
        <v>0</v>
      </c>
      <c r="AC33" s="97">
        <f t="shared" si="120"/>
        <v>0</v>
      </c>
      <c r="AD33" s="97">
        <f t="shared" si="120"/>
        <v>0</v>
      </c>
      <c r="AE33" s="97">
        <f t="shared" si="120"/>
        <v>0</v>
      </c>
      <c r="AF33" s="97">
        <f t="shared" si="120"/>
        <v>0</v>
      </c>
      <c r="AG33" s="97">
        <f t="shared" si="120"/>
        <v>0</v>
      </c>
      <c r="AH33" s="97">
        <f t="shared" si="120"/>
        <v>0</v>
      </c>
      <c r="AI33" s="97">
        <f t="shared" si="120"/>
        <v>0</v>
      </c>
      <c r="AJ33" s="97">
        <f t="shared" si="120"/>
        <v>0</v>
      </c>
      <c r="AK33" s="97">
        <f t="shared" ref="AK33:CV33" si="121">+$B$33*$C$9</f>
        <v>0</v>
      </c>
      <c r="AL33" s="97">
        <f t="shared" si="121"/>
        <v>0</v>
      </c>
      <c r="AM33" s="97">
        <f t="shared" si="121"/>
        <v>0</v>
      </c>
      <c r="AN33" s="97">
        <f t="shared" si="121"/>
        <v>0</v>
      </c>
      <c r="AO33" s="97">
        <f t="shared" si="121"/>
        <v>0</v>
      </c>
      <c r="AP33" s="97">
        <f t="shared" si="121"/>
        <v>0</v>
      </c>
      <c r="AQ33" s="97">
        <f t="shared" si="121"/>
        <v>0</v>
      </c>
      <c r="AR33" s="97">
        <f t="shared" si="121"/>
        <v>0</v>
      </c>
      <c r="AS33" s="97">
        <f t="shared" si="121"/>
        <v>0</v>
      </c>
      <c r="AT33" s="97">
        <f t="shared" si="121"/>
        <v>0</v>
      </c>
      <c r="AU33" s="97">
        <f t="shared" si="121"/>
        <v>0</v>
      </c>
      <c r="AV33" s="97">
        <f t="shared" si="121"/>
        <v>0</v>
      </c>
      <c r="AW33" s="97">
        <f t="shared" si="121"/>
        <v>0</v>
      </c>
      <c r="AX33" s="97">
        <f t="shared" si="121"/>
        <v>0</v>
      </c>
      <c r="AY33" s="97">
        <f t="shared" si="121"/>
        <v>0</v>
      </c>
      <c r="AZ33" s="97">
        <f t="shared" si="121"/>
        <v>0</v>
      </c>
      <c r="BA33" s="97">
        <f t="shared" si="121"/>
        <v>0</v>
      </c>
      <c r="BB33" s="97">
        <f t="shared" si="121"/>
        <v>0</v>
      </c>
      <c r="BC33" s="97">
        <f t="shared" si="121"/>
        <v>0</v>
      </c>
      <c r="BD33" s="97">
        <f t="shared" si="121"/>
        <v>0</v>
      </c>
      <c r="BE33" s="97">
        <f t="shared" si="121"/>
        <v>0</v>
      </c>
      <c r="BF33" s="97">
        <f t="shared" si="121"/>
        <v>0</v>
      </c>
      <c r="BG33" s="97">
        <f t="shared" si="121"/>
        <v>0</v>
      </c>
      <c r="BH33" s="97">
        <f t="shared" si="121"/>
        <v>0</v>
      </c>
      <c r="BI33" s="97">
        <f t="shared" si="121"/>
        <v>0</v>
      </c>
      <c r="BJ33" s="97">
        <f t="shared" si="121"/>
        <v>0</v>
      </c>
      <c r="BK33" s="97">
        <f t="shared" si="121"/>
        <v>0</v>
      </c>
      <c r="BL33" s="97">
        <f t="shared" si="121"/>
        <v>0</v>
      </c>
      <c r="BM33" s="97">
        <f t="shared" si="121"/>
        <v>0</v>
      </c>
      <c r="BN33" s="97">
        <f t="shared" si="121"/>
        <v>0</v>
      </c>
      <c r="BO33" s="97">
        <f t="shared" si="121"/>
        <v>0</v>
      </c>
      <c r="BP33" s="97">
        <f t="shared" si="121"/>
        <v>0</v>
      </c>
      <c r="BQ33" s="97">
        <f t="shared" si="121"/>
        <v>0</v>
      </c>
      <c r="BR33" s="97">
        <f t="shared" si="121"/>
        <v>0</v>
      </c>
      <c r="BS33" s="97">
        <f t="shared" si="121"/>
        <v>0</v>
      </c>
      <c r="BT33" s="97">
        <f t="shared" si="121"/>
        <v>0</v>
      </c>
      <c r="BU33" s="97">
        <f t="shared" si="121"/>
        <v>0</v>
      </c>
      <c r="BV33" s="97">
        <f t="shared" si="121"/>
        <v>0</v>
      </c>
      <c r="BW33" s="97">
        <f t="shared" si="121"/>
        <v>0</v>
      </c>
      <c r="BX33" s="97">
        <f t="shared" si="121"/>
        <v>0</v>
      </c>
      <c r="BY33" s="97">
        <f t="shared" si="121"/>
        <v>0</v>
      </c>
      <c r="BZ33" s="97">
        <f t="shared" si="121"/>
        <v>0</v>
      </c>
      <c r="CA33" s="97">
        <f t="shared" si="121"/>
        <v>0</v>
      </c>
      <c r="CB33" s="97">
        <f t="shared" si="121"/>
        <v>0</v>
      </c>
      <c r="CC33" s="97">
        <f t="shared" si="121"/>
        <v>0</v>
      </c>
      <c r="CD33" s="97">
        <f t="shared" si="121"/>
        <v>0</v>
      </c>
      <c r="CE33" s="97">
        <f t="shared" si="121"/>
        <v>0</v>
      </c>
      <c r="CF33" s="97">
        <f t="shared" si="121"/>
        <v>0</v>
      </c>
      <c r="CG33" s="97">
        <f t="shared" si="121"/>
        <v>0</v>
      </c>
      <c r="CH33" s="97">
        <f t="shared" si="121"/>
        <v>0</v>
      </c>
      <c r="CI33" s="97">
        <f t="shared" si="121"/>
        <v>0</v>
      </c>
      <c r="CJ33" s="97">
        <f t="shared" si="121"/>
        <v>0</v>
      </c>
      <c r="CK33" s="97">
        <f t="shared" si="121"/>
        <v>0</v>
      </c>
      <c r="CL33" s="97">
        <f t="shared" si="121"/>
        <v>0</v>
      </c>
      <c r="CM33" s="97">
        <f t="shared" si="121"/>
        <v>0</v>
      </c>
      <c r="CN33" s="97">
        <f t="shared" si="121"/>
        <v>0</v>
      </c>
      <c r="CO33" s="97">
        <f t="shared" si="121"/>
        <v>0</v>
      </c>
      <c r="CP33" s="97">
        <f t="shared" si="121"/>
        <v>0</v>
      </c>
      <c r="CQ33" s="97">
        <f t="shared" si="121"/>
        <v>0</v>
      </c>
      <c r="CR33" s="97">
        <f t="shared" si="121"/>
        <v>0</v>
      </c>
      <c r="CS33" s="97">
        <f t="shared" si="121"/>
        <v>0</v>
      </c>
      <c r="CT33" s="97">
        <f t="shared" si="121"/>
        <v>0</v>
      </c>
      <c r="CU33" s="97">
        <f t="shared" si="121"/>
        <v>0</v>
      </c>
      <c r="CV33" s="97">
        <f t="shared" si="121"/>
        <v>0</v>
      </c>
      <c r="CW33" s="97">
        <f t="shared" ref="CW33" si="122">+$B$33*$C$9</f>
        <v>0</v>
      </c>
      <c r="CX33" s="97">
        <f t="shared" si="77"/>
        <v>0</v>
      </c>
    </row>
    <row r="34" spans="1:102" ht="15" customHeight="1">
      <c r="A34" s="115">
        <f>+'&lt;5&gt; Book Additions Summary'!AA$41</f>
        <v>43040</v>
      </c>
      <c r="B34" s="106">
        <f>IFERROR(+HLOOKUP(A34,'&lt;5&gt; Book Additions Summary'!$C$41:$AO$45,5,FALSE),0)</f>
        <v>0</v>
      </c>
      <c r="C34" s="106"/>
      <c r="D34" s="108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>
        <f>+$B$34*$C$9/2</f>
        <v>0</v>
      </c>
      <c r="AC34" s="97">
        <f t="shared" ref="AC34:AJ34" si="123">+$B$34*$C$9</f>
        <v>0</v>
      </c>
      <c r="AD34" s="97">
        <f t="shared" si="123"/>
        <v>0</v>
      </c>
      <c r="AE34" s="97">
        <f t="shared" si="123"/>
        <v>0</v>
      </c>
      <c r="AF34" s="97">
        <f t="shared" si="123"/>
        <v>0</v>
      </c>
      <c r="AG34" s="97">
        <f t="shared" si="123"/>
        <v>0</v>
      </c>
      <c r="AH34" s="97">
        <f t="shared" si="123"/>
        <v>0</v>
      </c>
      <c r="AI34" s="97">
        <f t="shared" si="123"/>
        <v>0</v>
      </c>
      <c r="AJ34" s="97">
        <f t="shared" si="123"/>
        <v>0</v>
      </c>
      <c r="AK34" s="97">
        <f t="shared" ref="AK34:CV34" si="124">+$B$34*$C$9</f>
        <v>0</v>
      </c>
      <c r="AL34" s="97">
        <f t="shared" si="124"/>
        <v>0</v>
      </c>
      <c r="AM34" s="97">
        <f t="shared" si="124"/>
        <v>0</v>
      </c>
      <c r="AN34" s="97">
        <f t="shared" si="124"/>
        <v>0</v>
      </c>
      <c r="AO34" s="97">
        <f t="shared" si="124"/>
        <v>0</v>
      </c>
      <c r="AP34" s="97">
        <f t="shared" si="124"/>
        <v>0</v>
      </c>
      <c r="AQ34" s="97">
        <f t="shared" si="124"/>
        <v>0</v>
      </c>
      <c r="AR34" s="97">
        <f t="shared" si="124"/>
        <v>0</v>
      </c>
      <c r="AS34" s="97">
        <f t="shared" si="124"/>
        <v>0</v>
      </c>
      <c r="AT34" s="97">
        <f t="shared" si="124"/>
        <v>0</v>
      </c>
      <c r="AU34" s="97">
        <f t="shared" si="124"/>
        <v>0</v>
      </c>
      <c r="AV34" s="97">
        <f t="shared" si="124"/>
        <v>0</v>
      </c>
      <c r="AW34" s="97">
        <f t="shared" si="124"/>
        <v>0</v>
      </c>
      <c r="AX34" s="97">
        <f t="shared" si="124"/>
        <v>0</v>
      </c>
      <c r="AY34" s="97">
        <f t="shared" si="124"/>
        <v>0</v>
      </c>
      <c r="AZ34" s="97">
        <f t="shared" si="124"/>
        <v>0</v>
      </c>
      <c r="BA34" s="97">
        <f t="shared" si="124"/>
        <v>0</v>
      </c>
      <c r="BB34" s="97">
        <f t="shared" si="124"/>
        <v>0</v>
      </c>
      <c r="BC34" s="97">
        <f t="shared" si="124"/>
        <v>0</v>
      </c>
      <c r="BD34" s="97">
        <f t="shared" si="124"/>
        <v>0</v>
      </c>
      <c r="BE34" s="97">
        <f t="shared" si="124"/>
        <v>0</v>
      </c>
      <c r="BF34" s="97">
        <f t="shared" si="124"/>
        <v>0</v>
      </c>
      <c r="BG34" s="97">
        <f t="shared" si="124"/>
        <v>0</v>
      </c>
      <c r="BH34" s="97">
        <f t="shared" si="124"/>
        <v>0</v>
      </c>
      <c r="BI34" s="97">
        <f t="shared" si="124"/>
        <v>0</v>
      </c>
      <c r="BJ34" s="97">
        <f t="shared" si="124"/>
        <v>0</v>
      </c>
      <c r="BK34" s="97">
        <f t="shared" si="124"/>
        <v>0</v>
      </c>
      <c r="BL34" s="97">
        <f t="shared" si="124"/>
        <v>0</v>
      </c>
      <c r="BM34" s="97">
        <f t="shared" si="124"/>
        <v>0</v>
      </c>
      <c r="BN34" s="97">
        <f t="shared" si="124"/>
        <v>0</v>
      </c>
      <c r="BO34" s="97">
        <f t="shared" si="124"/>
        <v>0</v>
      </c>
      <c r="BP34" s="97">
        <f t="shared" si="124"/>
        <v>0</v>
      </c>
      <c r="BQ34" s="97">
        <f t="shared" si="124"/>
        <v>0</v>
      </c>
      <c r="BR34" s="97">
        <f t="shared" si="124"/>
        <v>0</v>
      </c>
      <c r="BS34" s="97">
        <f t="shared" si="124"/>
        <v>0</v>
      </c>
      <c r="BT34" s="97">
        <f t="shared" si="124"/>
        <v>0</v>
      </c>
      <c r="BU34" s="97">
        <f t="shared" si="124"/>
        <v>0</v>
      </c>
      <c r="BV34" s="97">
        <f t="shared" si="124"/>
        <v>0</v>
      </c>
      <c r="BW34" s="97">
        <f t="shared" si="124"/>
        <v>0</v>
      </c>
      <c r="BX34" s="97">
        <f t="shared" si="124"/>
        <v>0</v>
      </c>
      <c r="BY34" s="97">
        <f t="shared" si="124"/>
        <v>0</v>
      </c>
      <c r="BZ34" s="97">
        <f t="shared" si="124"/>
        <v>0</v>
      </c>
      <c r="CA34" s="97">
        <f t="shared" si="124"/>
        <v>0</v>
      </c>
      <c r="CB34" s="97">
        <f t="shared" si="124"/>
        <v>0</v>
      </c>
      <c r="CC34" s="97">
        <f t="shared" si="124"/>
        <v>0</v>
      </c>
      <c r="CD34" s="97">
        <f t="shared" si="124"/>
        <v>0</v>
      </c>
      <c r="CE34" s="97">
        <f t="shared" si="124"/>
        <v>0</v>
      </c>
      <c r="CF34" s="97">
        <f t="shared" si="124"/>
        <v>0</v>
      </c>
      <c r="CG34" s="97">
        <f t="shared" si="124"/>
        <v>0</v>
      </c>
      <c r="CH34" s="97">
        <f t="shared" si="124"/>
        <v>0</v>
      </c>
      <c r="CI34" s="97">
        <f t="shared" si="124"/>
        <v>0</v>
      </c>
      <c r="CJ34" s="97">
        <f t="shared" si="124"/>
        <v>0</v>
      </c>
      <c r="CK34" s="97">
        <f t="shared" si="124"/>
        <v>0</v>
      </c>
      <c r="CL34" s="97">
        <f t="shared" si="124"/>
        <v>0</v>
      </c>
      <c r="CM34" s="97">
        <f t="shared" si="124"/>
        <v>0</v>
      </c>
      <c r="CN34" s="97">
        <f t="shared" si="124"/>
        <v>0</v>
      </c>
      <c r="CO34" s="97">
        <f t="shared" si="124"/>
        <v>0</v>
      </c>
      <c r="CP34" s="97">
        <f t="shared" si="124"/>
        <v>0</v>
      </c>
      <c r="CQ34" s="97">
        <f t="shared" si="124"/>
        <v>0</v>
      </c>
      <c r="CR34" s="97">
        <f t="shared" si="124"/>
        <v>0</v>
      </c>
      <c r="CS34" s="97">
        <f t="shared" si="124"/>
        <v>0</v>
      </c>
      <c r="CT34" s="97">
        <f t="shared" si="124"/>
        <v>0</v>
      </c>
      <c r="CU34" s="97">
        <f t="shared" si="124"/>
        <v>0</v>
      </c>
      <c r="CV34" s="97">
        <f t="shared" si="124"/>
        <v>0</v>
      </c>
      <c r="CW34" s="97">
        <f t="shared" ref="CW34" si="125">+$B$34*$C$9</f>
        <v>0</v>
      </c>
      <c r="CX34" s="97">
        <f t="shared" si="77"/>
        <v>0</v>
      </c>
    </row>
    <row r="35" spans="1:102" ht="15" customHeight="1">
      <c r="A35" s="115">
        <f>+'&lt;5&gt; Book Additions Summary'!AB$41</f>
        <v>43070</v>
      </c>
      <c r="B35" s="106">
        <f>IFERROR(+HLOOKUP(A35,'&lt;5&gt; Book Additions Summary'!$C$41:$AO$45,5,FALSE),0)</f>
        <v>-80573.458500000022</v>
      </c>
      <c r="C35" s="106"/>
      <c r="D35" s="108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>
        <f>+$B$35*$C$9/2</f>
        <v>-111.90758125000004</v>
      </c>
      <c r="AD35" s="97">
        <f>+$B$35*$C$9</f>
        <v>-223.81516250000007</v>
      </c>
      <c r="AE35" s="97">
        <f t="shared" ref="AE35:CP35" si="126">+$B$35*$C$9</f>
        <v>-223.81516250000007</v>
      </c>
      <c r="AF35" s="97">
        <f t="shared" si="126"/>
        <v>-223.81516250000007</v>
      </c>
      <c r="AG35" s="97">
        <f t="shared" si="126"/>
        <v>-223.81516250000007</v>
      </c>
      <c r="AH35" s="97">
        <f t="shared" si="126"/>
        <v>-223.81516250000007</v>
      </c>
      <c r="AI35" s="97">
        <f t="shared" si="126"/>
        <v>-223.81516250000007</v>
      </c>
      <c r="AJ35" s="97">
        <f t="shared" si="126"/>
        <v>-223.81516250000007</v>
      </c>
      <c r="AK35" s="97">
        <f t="shared" si="126"/>
        <v>-223.81516250000007</v>
      </c>
      <c r="AL35" s="97">
        <f t="shared" si="126"/>
        <v>-223.81516250000007</v>
      </c>
      <c r="AM35" s="97">
        <f t="shared" si="126"/>
        <v>-223.81516250000007</v>
      </c>
      <c r="AN35" s="97">
        <f t="shared" si="126"/>
        <v>-223.81516250000007</v>
      </c>
      <c r="AO35" s="97">
        <f t="shared" si="126"/>
        <v>-223.81516250000007</v>
      </c>
      <c r="AP35" s="97">
        <f t="shared" si="126"/>
        <v>-223.81516250000007</v>
      </c>
      <c r="AQ35" s="97">
        <f t="shared" si="126"/>
        <v>-223.81516250000007</v>
      </c>
      <c r="AR35" s="97">
        <f t="shared" si="126"/>
        <v>-223.81516250000007</v>
      </c>
      <c r="AS35" s="97">
        <f t="shared" si="126"/>
        <v>-223.81516250000007</v>
      </c>
      <c r="AT35" s="97">
        <f t="shared" si="126"/>
        <v>-223.81516250000007</v>
      </c>
      <c r="AU35" s="97">
        <f t="shared" si="126"/>
        <v>-223.81516250000007</v>
      </c>
      <c r="AV35" s="97">
        <f t="shared" si="126"/>
        <v>-223.81516250000007</v>
      </c>
      <c r="AW35" s="97">
        <f t="shared" si="126"/>
        <v>-223.81516250000007</v>
      </c>
      <c r="AX35" s="97">
        <f t="shared" si="126"/>
        <v>-223.81516250000007</v>
      </c>
      <c r="AY35" s="97">
        <f t="shared" si="126"/>
        <v>-223.81516250000007</v>
      </c>
      <c r="AZ35" s="97">
        <f t="shared" si="126"/>
        <v>-223.81516250000007</v>
      </c>
      <c r="BA35" s="97">
        <f t="shared" si="126"/>
        <v>-223.81516250000007</v>
      </c>
      <c r="BB35" s="97">
        <f t="shared" si="126"/>
        <v>-223.81516250000007</v>
      </c>
      <c r="BC35" s="97">
        <f t="shared" si="126"/>
        <v>-223.81516250000007</v>
      </c>
      <c r="BD35" s="97">
        <f t="shared" si="126"/>
        <v>-223.81516250000007</v>
      </c>
      <c r="BE35" s="97">
        <f t="shared" si="126"/>
        <v>-223.81516250000007</v>
      </c>
      <c r="BF35" s="97">
        <f t="shared" si="126"/>
        <v>-223.81516250000007</v>
      </c>
      <c r="BG35" s="97">
        <f t="shared" si="126"/>
        <v>-223.81516250000007</v>
      </c>
      <c r="BH35" s="97">
        <f t="shared" si="126"/>
        <v>-223.81516250000007</v>
      </c>
      <c r="BI35" s="97">
        <f t="shared" si="126"/>
        <v>-223.81516250000007</v>
      </c>
      <c r="BJ35" s="97">
        <f t="shared" si="126"/>
        <v>-223.81516250000007</v>
      </c>
      <c r="BK35" s="97">
        <f t="shared" si="126"/>
        <v>-223.81516250000007</v>
      </c>
      <c r="BL35" s="97">
        <f t="shared" si="126"/>
        <v>-223.81516250000007</v>
      </c>
      <c r="BM35" s="97">
        <f t="shared" si="126"/>
        <v>-223.81516250000007</v>
      </c>
      <c r="BN35" s="97">
        <f t="shared" si="126"/>
        <v>-223.81516250000007</v>
      </c>
      <c r="BO35" s="97">
        <f t="shared" si="126"/>
        <v>-223.81516250000007</v>
      </c>
      <c r="BP35" s="97">
        <f t="shared" si="126"/>
        <v>-223.81516250000007</v>
      </c>
      <c r="BQ35" s="97">
        <f t="shared" si="126"/>
        <v>-223.81516250000007</v>
      </c>
      <c r="BR35" s="97">
        <f t="shared" si="126"/>
        <v>-223.81516250000007</v>
      </c>
      <c r="BS35" s="97">
        <f t="shared" si="126"/>
        <v>-223.81516250000007</v>
      </c>
      <c r="BT35" s="97">
        <f t="shared" si="126"/>
        <v>-223.81516250000007</v>
      </c>
      <c r="BU35" s="97">
        <f t="shared" si="126"/>
        <v>-223.81516250000007</v>
      </c>
      <c r="BV35" s="97">
        <f t="shared" si="126"/>
        <v>-223.81516250000007</v>
      </c>
      <c r="BW35" s="97">
        <f t="shared" si="126"/>
        <v>-223.81516250000007</v>
      </c>
      <c r="BX35" s="97">
        <f t="shared" si="126"/>
        <v>-223.81516250000007</v>
      </c>
      <c r="BY35" s="97">
        <f t="shared" si="126"/>
        <v>-223.81516250000007</v>
      </c>
      <c r="BZ35" s="97">
        <f t="shared" si="126"/>
        <v>-223.81516250000007</v>
      </c>
      <c r="CA35" s="97">
        <f t="shared" si="126"/>
        <v>-223.81516250000007</v>
      </c>
      <c r="CB35" s="97">
        <f t="shared" si="126"/>
        <v>-223.81516250000007</v>
      </c>
      <c r="CC35" s="97">
        <f t="shared" si="126"/>
        <v>-223.81516250000007</v>
      </c>
      <c r="CD35" s="97">
        <f t="shared" si="126"/>
        <v>-223.81516250000007</v>
      </c>
      <c r="CE35" s="97">
        <f t="shared" si="126"/>
        <v>-223.81516250000007</v>
      </c>
      <c r="CF35" s="97">
        <f t="shared" si="126"/>
        <v>-223.81516250000007</v>
      </c>
      <c r="CG35" s="97">
        <f t="shared" si="126"/>
        <v>-223.81516250000007</v>
      </c>
      <c r="CH35" s="97">
        <f t="shared" si="126"/>
        <v>-223.81516250000007</v>
      </c>
      <c r="CI35" s="97">
        <f t="shared" si="126"/>
        <v>-223.81516250000007</v>
      </c>
      <c r="CJ35" s="97">
        <f t="shared" si="126"/>
        <v>-223.81516250000007</v>
      </c>
      <c r="CK35" s="97">
        <f t="shared" si="126"/>
        <v>-223.81516250000007</v>
      </c>
      <c r="CL35" s="97">
        <f t="shared" si="126"/>
        <v>-223.81516250000007</v>
      </c>
      <c r="CM35" s="97">
        <f t="shared" si="126"/>
        <v>-223.81516250000007</v>
      </c>
      <c r="CN35" s="97">
        <f t="shared" si="126"/>
        <v>-223.81516250000007</v>
      </c>
      <c r="CO35" s="97">
        <f t="shared" si="126"/>
        <v>-223.81516250000007</v>
      </c>
      <c r="CP35" s="97">
        <f t="shared" si="126"/>
        <v>-223.81516250000007</v>
      </c>
      <c r="CQ35" s="97">
        <f t="shared" ref="CQ35:CW35" si="127">+$B$35*$C$9</f>
        <v>-223.81516250000007</v>
      </c>
      <c r="CR35" s="97">
        <f t="shared" si="127"/>
        <v>-223.81516250000007</v>
      </c>
      <c r="CS35" s="97">
        <f t="shared" si="127"/>
        <v>-223.81516250000007</v>
      </c>
      <c r="CT35" s="97">
        <f t="shared" si="127"/>
        <v>-223.81516250000007</v>
      </c>
      <c r="CU35" s="97">
        <f t="shared" si="127"/>
        <v>-223.81516250000007</v>
      </c>
      <c r="CV35" s="97">
        <f t="shared" si="127"/>
        <v>-223.81516250000007</v>
      </c>
      <c r="CW35" s="97">
        <f t="shared" si="127"/>
        <v>-223.81516250000007</v>
      </c>
      <c r="CX35" s="97">
        <f t="shared" si="77"/>
        <v>-16226.599281250035</v>
      </c>
    </row>
    <row r="36" spans="1:102" ht="15" customHeight="1">
      <c r="A36" s="115">
        <f>+'&lt;5&gt; Book Additions Summary'!AC$41</f>
        <v>43101</v>
      </c>
      <c r="B36" s="106">
        <f>IFERROR(+HLOOKUP(A36,'&lt;5&gt; Book Additions Summary'!$C$41:$AO$45,5,FALSE),0)</f>
        <v>1108.8180000000168</v>
      </c>
      <c r="C36" s="109"/>
      <c r="D36" s="108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>
        <f>+$B$36*$C$9/2</f>
        <v>1.5400250000000235</v>
      </c>
      <c r="AE36" s="97">
        <f>+$B$36*$C$9</f>
        <v>3.080050000000047</v>
      </c>
      <c r="AF36" s="97">
        <f t="shared" ref="AF36:CQ36" si="128">+$B$36*$C$9</f>
        <v>3.080050000000047</v>
      </c>
      <c r="AG36" s="97">
        <f t="shared" si="128"/>
        <v>3.080050000000047</v>
      </c>
      <c r="AH36" s="97">
        <f t="shared" si="128"/>
        <v>3.080050000000047</v>
      </c>
      <c r="AI36" s="97">
        <f t="shared" si="128"/>
        <v>3.080050000000047</v>
      </c>
      <c r="AJ36" s="97">
        <f t="shared" si="128"/>
        <v>3.080050000000047</v>
      </c>
      <c r="AK36" s="97">
        <f t="shared" si="128"/>
        <v>3.080050000000047</v>
      </c>
      <c r="AL36" s="97">
        <f t="shared" si="128"/>
        <v>3.080050000000047</v>
      </c>
      <c r="AM36" s="97">
        <f t="shared" si="128"/>
        <v>3.080050000000047</v>
      </c>
      <c r="AN36" s="97">
        <f t="shared" si="128"/>
        <v>3.080050000000047</v>
      </c>
      <c r="AO36" s="97">
        <f t="shared" si="128"/>
        <v>3.080050000000047</v>
      </c>
      <c r="AP36" s="97">
        <f t="shared" si="128"/>
        <v>3.080050000000047</v>
      </c>
      <c r="AQ36" s="97">
        <f t="shared" si="128"/>
        <v>3.080050000000047</v>
      </c>
      <c r="AR36" s="97">
        <f t="shared" si="128"/>
        <v>3.080050000000047</v>
      </c>
      <c r="AS36" s="97">
        <f t="shared" si="128"/>
        <v>3.080050000000047</v>
      </c>
      <c r="AT36" s="97">
        <f t="shared" si="128"/>
        <v>3.080050000000047</v>
      </c>
      <c r="AU36" s="97">
        <f t="shared" si="128"/>
        <v>3.080050000000047</v>
      </c>
      <c r="AV36" s="97">
        <f t="shared" si="128"/>
        <v>3.080050000000047</v>
      </c>
      <c r="AW36" s="97">
        <f t="shared" si="128"/>
        <v>3.080050000000047</v>
      </c>
      <c r="AX36" s="97">
        <f t="shared" si="128"/>
        <v>3.080050000000047</v>
      </c>
      <c r="AY36" s="97">
        <f t="shared" si="128"/>
        <v>3.080050000000047</v>
      </c>
      <c r="AZ36" s="97">
        <f t="shared" si="128"/>
        <v>3.080050000000047</v>
      </c>
      <c r="BA36" s="97">
        <f t="shared" si="128"/>
        <v>3.080050000000047</v>
      </c>
      <c r="BB36" s="97">
        <f t="shared" si="128"/>
        <v>3.080050000000047</v>
      </c>
      <c r="BC36" s="97">
        <f t="shared" si="128"/>
        <v>3.080050000000047</v>
      </c>
      <c r="BD36" s="97">
        <f t="shared" si="128"/>
        <v>3.080050000000047</v>
      </c>
      <c r="BE36" s="97">
        <f t="shared" si="128"/>
        <v>3.080050000000047</v>
      </c>
      <c r="BF36" s="97">
        <f t="shared" si="128"/>
        <v>3.080050000000047</v>
      </c>
      <c r="BG36" s="97">
        <f t="shared" si="128"/>
        <v>3.080050000000047</v>
      </c>
      <c r="BH36" s="97">
        <f t="shared" si="128"/>
        <v>3.080050000000047</v>
      </c>
      <c r="BI36" s="97">
        <f t="shared" si="128"/>
        <v>3.080050000000047</v>
      </c>
      <c r="BJ36" s="97">
        <f t="shared" si="128"/>
        <v>3.080050000000047</v>
      </c>
      <c r="BK36" s="97">
        <f t="shared" si="128"/>
        <v>3.080050000000047</v>
      </c>
      <c r="BL36" s="97">
        <f t="shared" si="128"/>
        <v>3.080050000000047</v>
      </c>
      <c r="BM36" s="97">
        <f t="shared" si="128"/>
        <v>3.080050000000047</v>
      </c>
      <c r="BN36" s="97">
        <f t="shared" si="128"/>
        <v>3.080050000000047</v>
      </c>
      <c r="BO36" s="97">
        <f t="shared" si="128"/>
        <v>3.080050000000047</v>
      </c>
      <c r="BP36" s="97">
        <f t="shared" si="128"/>
        <v>3.080050000000047</v>
      </c>
      <c r="BQ36" s="97">
        <f t="shared" si="128"/>
        <v>3.080050000000047</v>
      </c>
      <c r="BR36" s="97">
        <f t="shared" si="128"/>
        <v>3.080050000000047</v>
      </c>
      <c r="BS36" s="97">
        <f t="shared" si="128"/>
        <v>3.080050000000047</v>
      </c>
      <c r="BT36" s="97">
        <f t="shared" si="128"/>
        <v>3.080050000000047</v>
      </c>
      <c r="BU36" s="97">
        <f t="shared" si="128"/>
        <v>3.080050000000047</v>
      </c>
      <c r="BV36" s="97">
        <f t="shared" si="128"/>
        <v>3.080050000000047</v>
      </c>
      <c r="BW36" s="97">
        <f t="shared" si="128"/>
        <v>3.080050000000047</v>
      </c>
      <c r="BX36" s="97">
        <f t="shared" si="128"/>
        <v>3.080050000000047</v>
      </c>
      <c r="BY36" s="97">
        <f t="shared" si="128"/>
        <v>3.080050000000047</v>
      </c>
      <c r="BZ36" s="97">
        <f t="shared" si="128"/>
        <v>3.080050000000047</v>
      </c>
      <c r="CA36" s="97">
        <f t="shared" si="128"/>
        <v>3.080050000000047</v>
      </c>
      <c r="CB36" s="97">
        <f t="shared" si="128"/>
        <v>3.080050000000047</v>
      </c>
      <c r="CC36" s="97">
        <f t="shared" si="128"/>
        <v>3.080050000000047</v>
      </c>
      <c r="CD36" s="97">
        <f t="shared" si="128"/>
        <v>3.080050000000047</v>
      </c>
      <c r="CE36" s="97">
        <f t="shared" si="128"/>
        <v>3.080050000000047</v>
      </c>
      <c r="CF36" s="97">
        <f t="shared" si="128"/>
        <v>3.080050000000047</v>
      </c>
      <c r="CG36" s="97">
        <f t="shared" si="128"/>
        <v>3.080050000000047</v>
      </c>
      <c r="CH36" s="97">
        <f t="shared" si="128"/>
        <v>3.080050000000047</v>
      </c>
      <c r="CI36" s="97">
        <f t="shared" si="128"/>
        <v>3.080050000000047</v>
      </c>
      <c r="CJ36" s="97">
        <f t="shared" si="128"/>
        <v>3.080050000000047</v>
      </c>
      <c r="CK36" s="97">
        <f t="shared" si="128"/>
        <v>3.080050000000047</v>
      </c>
      <c r="CL36" s="97">
        <f t="shared" si="128"/>
        <v>3.080050000000047</v>
      </c>
      <c r="CM36" s="97">
        <f t="shared" si="128"/>
        <v>3.080050000000047</v>
      </c>
      <c r="CN36" s="97">
        <f t="shared" si="128"/>
        <v>3.080050000000047</v>
      </c>
      <c r="CO36" s="97">
        <f t="shared" si="128"/>
        <v>3.080050000000047</v>
      </c>
      <c r="CP36" s="97">
        <f t="shared" si="128"/>
        <v>3.080050000000047</v>
      </c>
      <c r="CQ36" s="97">
        <f t="shared" si="128"/>
        <v>3.080050000000047</v>
      </c>
      <c r="CR36" s="97">
        <f t="shared" ref="CR36:CW36" si="129">+$B$36*$C$9</f>
        <v>3.080050000000047</v>
      </c>
      <c r="CS36" s="97">
        <f t="shared" si="129"/>
        <v>3.080050000000047</v>
      </c>
      <c r="CT36" s="97">
        <f t="shared" si="129"/>
        <v>3.080050000000047</v>
      </c>
      <c r="CU36" s="97">
        <f t="shared" si="129"/>
        <v>3.080050000000047</v>
      </c>
      <c r="CV36" s="97">
        <f t="shared" si="129"/>
        <v>3.080050000000047</v>
      </c>
      <c r="CW36" s="97">
        <f t="shared" si="129"/>
        <v>3.080050000000047</v>
      </c>
      <c r="CX36" s="97">
        <f t="shared" si="77"/>
        <v>220.22357500000359</v>
      </c>
    </row>
    <row r="37" spans="1:102" ht="15" customHeight="1">
      <c r="A37" s="115">
        <f>+'&lt;5&gt; Book Additions Summary'!AD$41</f>
        <v>43132</v>
      </c>
      <c r="B37" s="106">
        <f>IFERROR(+HLOOKUP(A37,'&lt;5&gt; Book Additions Summary'!$C$41:$AO$45,5,FALSE),0)</f>
        <v>380.56649999998041</v>
      </c>
      <c r="C37" s="109"/>
      <c r="D37" s="108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>
        <f>+$B$37*$C$9/2</f>
        <v>0.52856458333330614</v>
      </c>
      <c r="AF37" s="97">
        <f>+$B$37*$C$9</f>
        <v>1.0571291666666123</v>
      </c>
      <c r="AG37" s="97">
        <f t="shared" ref="AG37:CR37" si="130">+$B$37*$C$9</f>
        <v>1.0571291666666123</v>
      </c>
      <c r="AH37" s="97">
        <f t="shared" si="130"/>
        <v>1.0571291666666123</v>
      </c>
      <c r="AI37" s="97">
        <f t="shared" si="130"/>
        <v>1.0571291666666123</v>
      </c>
      <c r="AJ37" s="97">
        <f t="shared" si="130"/>
        <v>1.0571291666666123</v>
      </c>
      <c r="AK37" s="97">
        <f t="shared" si="130"/>
        <v>1.0571291666666123</v>
      </c>
      <c r="AL37" s="97">
        <f t="shared" si="130"/>
        <v>1.0571291666666123</v>
      </c>
      <c r="AM37" s="97">
        <f t="shared" si="130"/>
        <v>1.0571291666666123</v>
      </c>
      <c r="AN37" s="97">
        <f t="shared" si="130"/>
        <v>1.0571291666666123</v>
      </c>
      <c r="AO37" s="97">
        <f t="shared" si="130"/>
        <v>1.0571291666666123</v>
      </c>
      <c r="AP37" s="97">
        <f t="shared" si="130"/>
        <v>1.0571291666666123</v>
      </c>
      <c r="AQ37" s="97">
        <f t="shared" si="130"/>
        <v>1.0571291666666123</v>
      </c>
      <c r="AR37" s="97">
        <f t="shared" si="130"/>
        <v>1.0571291666666123</v>
      </c>
      <c r="AS37" s="97">
        <f t="shared" si="130"/>
        <v>1.0571291666666123</v>
      </c>
      <c r="AT37" s="97">
        <f t="shared" si="130"/>
        <v>1.0571291666666123</v>
      </c>
      <c r="AU37" s="97">
        <f t="shared" si="130"/>
        <v>1.0571291666666123</v>
      </c>
      <c r="AV37" s="97">
        <f t="shared" si="130"/>
        <v>1.0571291666666123</v>
      </c>
      <c r="AW37" s="97">
        <f t="shared" si="130"/>
        <v>1.0571291666666123</v>
      </c>
      <c r="AX37" s="97">
        <f t="shared" si="130"/>
        <v>1.0571291666666123</v>
      </c>
      <c r="AY37" s="97">
        <f t="shared" si="130"/>
        <v>1.0571291666666123</v>
      </c>
      <c r="AZ37" s="97">
        <f t="shared" si="130"/>
        <v>1.0571291666666123</v>
      </c>
      <c r="BA37" s="97">
        <f t="shared" si="130"/>
        <v>1.0571291666666123</v>
      </c>
      <c r="BB37" s="97">
        <f t="shared" si="130"/>
        <v>1.0571291666666123</v>
      </c>
      <c r="BC37" s="97">
        <f t="shared" si="130"/>
        <v>1.0571291666666123</v>
      </c>
      <c r="BD37" s="97">
        <f t="shared" si="130"/>
        <v>1.0571291666666123</v>
      </c>
      <c r="BE37" s="97">
        <f t="shared" si="130"/>
        <v>1.0571291666666123</v>
      </c>
      <c r="BF37" s="97">
        <f t="shared" si="130"/>
        <v>1.0571291666666123</v>
      </c>
      <c r="BG37" s="97">
        <f t="shared" si="130"/>
        <v>1.0571291666666123</v>
      </c>
      <c r="BH37" s="97">
        <f t="shared" si="130"/>
        <v>1.0571291666666123</v>
      </c>
      <c r="BI37" s="97">
        <f t="shared" si="130"/>
        <v>1.0571291666666123</v>
      </c>
      <c r="BJ37" s="97">
        <f t="shared" si="130"/>
        <v>1.0571291666666123</v>
      </c>
      <c r="BK37" s="97">
        <f t="shared" si="130"/>
        <v>1.0571291666666123</v>
      </c>
      <c r="BL37" s="97">
        <f t="shared" si="130"/>
        <v>1.0571291666666123</v>
      </c>
      <c r="BM37" s="97">
        <f t="shared" si="130"/>
        <v>1.0571291666666123</v>
      </c>
      <c r="BN37" s="97">
        <f t="shared" si="130"/>
        <v>1.0571291666666123</v>
      </c>
      <c r="BO37" s="97">
        <f t="shared" si="130"/>
        <v>1.0571291666666123</v>
      </c>
      <c r="BP37" s="97">
        <f t="shared" si="130"/>
        <v>1.0571291666666123</v>
      </c>
      <c r="BQ37" s="97">
        <f t="shared" si="130"/>
        <v>1.0571291666666123</v>
      </c>
      <c r="BR37" s="97">
        <f t="shared" si="130"/>
        <v>1.0571291666666123</v>
      </c>
      <c r="BS37" s="97">
        <f t="shared" si="130"/>
        <v>1.0571291666666123</v>
      </c>
      <c r="BT37" s="97">
        <f t="shared" si="130"/>
        <v>1.0571291666666123</v>
      </c>
      <c r="BU37" s="97">
        <f t="shared" si="130"/>
        <v>1.0571291666666123</v>
      </c>
      <c r="BV37" s="97">
        <f t="shared" si="130"/>
        <v>1.0571291666666123</v>
      </c>
      <c r="BW37" s="97">
        <f t="shared" si="130"/>
        <v>1.0571291666666123</v>
      </c>
      <c r="BX37" s="97">
        <f t="shared" si="130"/>
        <v>1.0571291666666123</v>
      </c>
      <c r="BY37" s="97">
        <f t="shared" si="130"/>
        <v>1.0571291666666123</v>
      </c>
      <c r="BZ37" s="97">
        <f t="shared" si="130"/>
        <v>1.0571291666666123</v>
      </c>
      <c r="CA37" s="97">
        <f t="shared" si="130"/>
        <v>1.0571291666666123</v>
      </c>
      <c r="CB37" s="97">
        <f t="shared" si="130"/>
        <v>1.0571291666666123</v>
      </c>
      <c r="CC37" s="97">
        <f t="shared" si="130"/>
        <v>1.0571291666666123</v>
      </c>
      <c r="CD37" s="97">
        <f t="shared" si="130"/>
        <v>1.0571291666666123</v>
      </c>
      <c r="CE37" s="97">
        <f t="shared" si="130"/>
        <v>1.0571291666666123</v>
      </c>
      <c r="CF37" s="97">
        <f t="shared" si="130"/>
        <v>1.0571291666666123</v>
      </c>
      <c r="CG37" s="97">
        <f t="shared" si="130"/>
        <v>1.0571291666666123</v>
      </c>
      <c r="CH37" s="97">
        <f t="shared" si="130"/>
        <v>1.0571291666666123</v>
      </c>
      <c r="CI37" s="97">
        <f t="shared" si="130"/>
        <v>1.0571291666666123</v>
      </c>
      <c r="CJ37" s="97">
        <f t="shared" si="130"/>
        <v>1.0571291666666123</v>
      </c>
      <c r="CK37" s="97">
        <f t="shared" si="130"/>
        <v>1.0571291666666123</v>
      </c>
      <c r="CL37" s="97">
        <f t="shared" si="130"/>
        <v>1.0571291666666123</v>
      </c>
      <c r="CM37" s="97">
        <f t="shared" si="130"/>
        <v>1.0571291666666123</v>
      </c>
      <c r="CN37" s="97">
        <f t="shared" si="130"/>
        <v>1.0571291666666123</v>
      </c>
      <c r="CO37" s="97">
        <f t="shared" si="130"/>
        <v>1.0571291666666123</v>
      </c>
      <c r="CP37" s="97">
        <f t="shared" si="130"/>
        <v>1.0571291666666123</v>
      </c>
      <c r="CQ37" s="97">
        <f t="shared" si="130"/>
        <v>1.0571291666666123</v>
      </c>
      <c r="CR37" s="97">
        <f t="shared" si="130"/>
        <v>1.0571291666666123</v>
      </c>
      <c r="CS37" s="97">
        <f t="shared" ref="CS37:CW37" si="131">+$B$37*$C$9</f>
        <v>1.0571291666666123</v>
      </c>
      <c r="CT37" s="97">
        <f t="shared" si="131"/>
        <v>1.0571291666666123</v>
      </c>
      <c r="CU37" s="97">
        <f t="shared" si="131"/>
        <v>1.0571291666666123</v>
      </c>
      <c r="CV37" s="97">
        <f t="shared" si="131"/>
        <v>1.0571291666666123</v>
      </c>
      <c r="CW37" s="97">
        <f t="shared" si="131"/>
        <v>1.0571291666666123</v>
      </c>
      <c r="CX37" s="97">
        <f t="shared" si="77"/>
        <v>74.527606249996182</v>
      </c>
    </row>
    <row r="38" spans="1:102" ht="15" customHeight="1">
      <c r="A38" s="115">
        <f>+'&lt;5&gt; Book Additions Summary'!AE$41</f>
        <v>43160</v>
      </c>
      <c r="B38" s="106">
        <f>IFERROR(+HLOOKUP(A38,'&lt;5&gt; Book Additions Summary'!$C$41:$AO$45,5,FALSE),0)</f>
        <v>-557340.63599999994</v>
      </c>
      <c r="C38" s="109"/>
      <c r="D38" s="108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>
        <f>+$B$38*$C$9/2</f>
        <v>-774.08421666666663</v>
      </c>
      <c r="AG38" s="97">
        <f>+$B$38*$C$9</f>
        <v>-1548.1684333333333</v>
      </c>
      <c r="AH38" s="97">
        <f t="shared" ref="AH38:CS38" si="132">+$B$38*$C$9</f>
        <v>-1548.1684333333333</v>
      </c>
      <c r="AI38" s="97">
        <f t="shared" si="132"/>
        <v>-1548.1684333333333</v>
      </c>
      <c r="AJ38" s="97">
        <f t="shared" si="132"/>
        <v>-1548.1684333333333</v>
      </c>
      <c r="AK38" s="97">
        <f t="shared" si="132"/>
        <v>-1548.1684333333333</v>
      </c>
      <c r="AL38" s="97">
        <f t="shared" si="132"/>
        <v>-1548.1684333333333</v>
      </c>
      <c r="AM38" s="97">
        <f t="shared" si="132"/>
        <v>-1548.1684333333333</v>
      </c>
      <c r="AN38" s="97">
        <f t="shared" si="132"/>
        <v>-1548.1684333333333</v>
      </c>
      <c r="AO38" s="97">
        <f t="shared" si="132"/>
        <v>-1548.1684333333333</v>
      </c>
      <c r="AP38" s="97">
        <f t="shared" si="132"/>
        <v>-1548.1684333333333</v>
      </c>
      <c r="AQ38" s="97">
        <f t="shared" si="132"/>
        <v>-1548.1684333333333</v>
      </c>
      <c r="AR38" s="97">
        <f t="shared" si="132"/>
        <v>-1548.1684333333333</v>
      </c>
      <c r="AS38" s="97">
        <f t="shared" si="132"/>
        <v>-1548.1684333333333</v>
      </c>
      <c r="AT38" s="97">
        <f t="shared" si="132"/>
        <v>-1548.1684333333333</v>
      </c>
      <c r="AU38" s="97">
        <f t="shared" si="132"/>
        <v>-1548.1684333333333</v>
      </c>
      <c r="AV38" s="97">
        <f t="shared" si="132"/>
        <v>-1548.1684333333333</v>
      </c>
      <c r="AW38" s="97">
        <f t="shared" si="132"/>
        <v>-1548.1684333333333</v>
      </c>
      <c r="AX38" s="97">
        <f t="shared" si="132"/>
        <v>-1548.1684333333333</v>
      </c>
      <c r="AY38" s="97">
        <f t="shared" si="132"/>
        <v>-1548.1684333333333</v>
      </c>
      <c r="AZ38" s="97">
        <f t="shared" si="132"/>
        <v>-1548.1684333333333</v>
      </c>
      <c r="BA38" s="97">
        <f t="shared" si="132"/>
        <v>-1548.1684333333333</v>
      </c>
      <c r="BB38" s="97">
        <f t="shared" si="132"/>
        <v>-1548.1684333333333</v>
      </c>
      <c r="BC38" s="97">
        <f t="shared" si="132"/>
        <v>-1548.1684333333333</v>
      </c>
      <c r="BD38" s="97">
        <f t="shared" si="132"/>
        <v>-1548.1684333333333</v>
      </c>
      <c r="BE38" s="97">
        <f t="shared" si="132"/>
        <v>-1548.1684333333333</v>
      </c>
      <c r="BF38" s="97">
        <f t="shared" si="132"/>
        <v>-1548.1684333333333</v>
      </c>
      <c r="BG38" s="97">
        <f t="shared" si="132"/>
        <v>-1548.1684333333333</v>
      </c>
      <c r="BH38" s="97">
        <f t="shared" si="132"/>
        <v>-1548.1684333333333</v>
      </c>
      <c r="BI38" s="97">
        <f t="shared" si="132"/>
        <v>-1548.1684333333333</v>
      </c>
      <c r="BJ38" s="97">
        <f t="shared" si="132"/>
        <v>-1548.1684333333333</v>
      </c>
      <c r="BK38" s="97">
        <f t="shared" si="132"/>
        <v>-1548.1684333333333</v>
      </c>
      <c r="BL38" s="97">
        <f t="shared" si="132"/>
        <v>-1548.1684333333333</v>
      </c>
      <c r="BM38" s="97">
        <f t="shared" si="132"/>
        <v>-1548.1684333333333</v>
      </c>
      <c r="BN38" s="97">
        <f t="shared" si="132"/>
        <v>-1548.1684333333333</v>
      </c>
      <c r="BO38" s="97">
        <f t="shared" si="132"/>
        <v>-1548.1684333333333</v>
      </c>
      <c r="BP38" s="97">
        <f t="shared" si="132"/>
        <v>-1548.1684333333333</v>
      </c>
      <c r="BQ38" s="97">
        <f t="shared" si="132"/>
        <v>-1548.1684333333333</v>
      </c>
      <c r="BR38" s="97">
        <f t="shared" si="132"/>
        <v>-1548.1684333333333</v>
      </c>
      <c r="BS38" s="97">
        <f t="shared" si="132"/>
        <v>-1548.1684333333333</v>
      </c>
      <c r="BT38" s="97">
        <f t="shared" si="132"/>
        <v>-1548.1684333333333</v>
      </c>
      <c r="BU38" s="97">
        <f t="shared" si="132"/>
        <v>-1548.1684333333333</v>
      </c>
      <c r="BV38" s="97">
        <f t="shared" si="132"/>
        <v>-1548.1684333333333</v>
      </c>
      <c r="BW38" s="97">
        <f t="shared" si="132"/>
        <v>-1548.1684333333333</v>
      </c>
      <c r="BX38" s="97">
        <f t="shared" si="132"/>
        <v>-1548.1684333333333</v>
      </c>
      <c r="BY38" s="97">
        <f t="shared" si="132"/>
        <v>-1548.1684333333333</v>
      </c>
      <c r="BZ38" s="97">
        <f t="shared" si="132"/>
        <v>-1548.1684333333333</v>
      </c>
      <c r="CA38" s="97">
        <f t="shared" si="132"/>
        <v>-1548.1684333333333</v>
      </c>
      <c r="CB38" s="97">
        <f t="shared" si="132"/>
        <v>-1548.1684333333333</v>
      </c>
      <c r="CC38" s="97">
        <f t="shared" si="132"/>
        <v>-1548.1684333333333</v>
      </c>
      <c r="CD38" s="97">
        <f t="shared" si="132"/>
        <v>-1548.1684333333333</v>
      </c>
      <c r="CE38" s="97">
        <f t="shared" si="132"/>
        <v>-1548.1684333333333</v>
      </c>
      <c r="CF38" s="97">
        <f t="shared" si="132"/>
        <v>-1548.1684333333333</v>
      </c>
      <c r="CG38" s="97">
        <f t="shared" si="132"/>
        <v>-1548.1684333333333</v>
      </c>
      <c r="CH38" s="97">
        <f t="shared" si="132"/>
        <v>-1548.1684333333333</v>
      </c>
      <c r="CI38" s="97">
        <f t="shared" si="132"/>
        <v>-1548.1684333333333</v>
      </c>
      <c r="CJ38" s="97">
        <f t="shared" si="132"/>
        <v>-1548.1684333333333</v>
      </c>
      <c r="CK38" s="97">
        <f t="shared" si="132"/>
        <v>-1548.1684333333333</v>
      </c>
      <c r="CL38" s="97">
        <f t="shared" si="132"/>
        <v>-1548.1684333333333</v>
      </c>
      <c r="CM38" s="97">
        <f t="shared" si="132"/>
        <v>-1548.1684333333333</v>
      </c>
      <c r="CN38" s="97">
        <f t="shared" si="132"/>
        <v>-1548.1684333333333</v>
      </c>
      <c r="CO38" s="97">
        <f t="shared" si="132"/>
        <v>-1548.1684333333333</v>
      </c>
      <c r="CP38" s="97">
        <f t="shared" si="132"/>
        <v>-1548.1684333333333</v>
      </c>
      <c r="CQ38" s="97">
        <f t="shared" si="132"/>
        <v>-1548.1684333333333</v>
      </c>
      <c r="CR38" s="97">
        <f t="shared" si="132"/>
        <v>-1548.1684333333333</v>
      </c>
      <c r="CS38" s="97">
        <f t="shared" si="132"/>
        <v>-1548.1684333333333</v>
      </c>
      <c r="CT38" s="97">
        <f t="shared" ref="CT38:CW38" si="133">+$B$38*$C$9</f>
        <v>-1548.1684333333333</v>
      </c>
      <c r="CU38" s="97">
        <f t="shared" si="133"/>
        <v>-1548.1684333333333</v>
      </c>
      <c r="CV38" s="97">
        <f t="shared" si="133"/>
        <v>-1548.1684333333333</v>
      </c>
      <c r="CW38" s="97">
        <f t="shared" si="133"/>
        <v>-1548.1684333333333</v>
      </c>
      <c r="CX38" s="97">
        <f t="shared" si="77"/>
        <v>-107597.70611666681</v>
      </c>
    </row>
    <row r="39" spans="1:102" ht="15" customHeight="1">
      <c r="A39" s="115">
        <f>+'&lt;5&gt; Book Additions Summary'!AF$41</f>
        <v>43191</v>
      </c>
      <c r="B39" s="106">
        <f>IFERROR(+HLOOKUP(A39,'&lt;5&gt; Book Additions Summary'!$C$41:$AO$45,5,FALSE),0)</f>
        <v>99.104999999888236</v>
      </c>
      <c r="C39" s="109"/>
      <c r="D39" s="108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>
        <f>+$B$39*$C$9/2</f>
        <v>0.13764583333317812</v>
      </c>
      <c r="AH39" s="97">
        <f>+$B$39*$C$9</f>
        <v>0.27529166666635624</v>
      </c>
      <c r="AI39" s="97">
        <f t="shared" ref="AI39:CT39" si="134">+$B$39*$C$9</f>
        <v>0.27529166666635624</v>
      </c>
      <c r="AJ39" s="97">
        <f t="shared" si="134"/>
        <v>0.27529166666635624</v>
      </c>
      <c r="AK39" s="97">
        <f t="shared" si="134"/>
        <v>0.27529166666635624</v>
      </c>
      <c r="AL39" s="97">
        <f t="shared" si="134"/>
        <v>0.27529166666635624</v>
      </c>
      <c r="AM39" s="97">
        <f t="shared" si="134"/>
        <v>0.27529166666635624</v>
      </c>
      <c r="AN39" s="97">
        <f t="shared" si="134"/>
        <v>0.27529166666635624</v>
      </c>
      <c r="AO39" s="97">
        <f t="shared" si="134"/>
        <v>0.27529166666635624</v>
      </c>
      <c r="AP39" s="97">
        <f t="shared" si="134"/>
        <v>0.27529166666635624</v>
      </c>
      <c r="AQ39" s="97">
        <f t="shared" si="134"/>
        <v>0.27529166666635624</v>
      </c>
      <c r="AR39" s="97">
        <f t="shared" si="134"/>
        <v>0.27529166666635624</v>
      </c>
      <c r="AS39" s="97">
        <f t="shared" si="134"/>
        <v>0.27529166666635624</v>
      </c>
      <c r="AT39" s="97">
        <f t="shared" si="134"/>
        <v>0.27529166666635624</v>
      </c>
      <c r="AU39" s="97">
        <f t="shared" si="134"/>
        <v>0.27529166666635624</v>
      </c>
      <c r="AV39" s="97">
        <f t="shared" si="134"/>
        <v>0.27529166666635624</v>
      </c>
      <c r="AW39" s="97">
        <f t="shared" si="134"/>
        <v>0.27529166666635624</v>
      </c>
      <c r="AX39" s="97">
        <f t="shared" si="134"/>
        <v>0.27529166666635624</v>
      </c>
      <c r="AY39" s="97">
        <f t="shared" si="134"/>
        <v>0.27529166666635624</v>
      </c>
      <c r="AZ39" s="97">
        <f t="shared" si="134"/>
        <v>0.27529166666635624</v>
      </c>
      <c r="BA39" s="97">
        <f t="shared" si="134"/>
        <v>0.27529166666635624</v>
      </c>
      <c r="BB39" s="97">
        <f t="shared" si="134"/>
        <v>0.27529166666635624</v>
      </c>
      <c r="BC39" s="97">
        <f t="shared" si="134"/>
        <v>0.27529166666635624</v>
      </c>
      <c r="BD39" s="97">
        <f t="shared" si="134"/>
        <v>0.27529166666635624</v>
      </c>
      <c r="BE39" s="97">
        <f t="shared" si="134"/>
        <v>0.27529166666635624</v>
      </c>
      <c r="BF39" s="97">
        <f t="shared" si="134"/>
        <v>0.27529166666635624</v>
      </c>
      <c r="BG39" s="97">
        <f t="shared" si="134"/>
        <v>0.27529166666635624</v>
      </c>
      <c r="BH39" s="97">
        <f t="shared" si="134"/>
        <v>0.27529166666635624</v>
      </c>
      <c r="BI39" s="97">
        <f t="shared" si="134"/>
        <v>0.27529166666635624</v>
      </c>
      <c r="BJ39" s="97">
        <f t="shared" si="134"/>
        <v>0.27529166666635624</v>
      </c>
      <c r="BK39" s="97">
        <f t="shared" si="134"/>
        <v>0.27529166666635624</v>
      </c>
      <c r="BL39" s="97">
        <f t="shared" si="134"/>
        <v>0.27529166666635624</v>
      </c>
      <c r="BM39" s="97">
        <f t="shared" si="134"/>
        <v>0.27529166666635624</v>
      </c>
      <c r="BN39" s="97">
        <f t="shared" si="134"/>
        <v>0.27529166666635624</v>
      </c>
      <c r="BO39" s="97">
        <f t="shared" si="134"/>
        <v>0.27529166666635624</v>
      </c>
      <c r="BP39" s="97">
        <f t="shared" si="134"/>
        <v>0.27529166666635624</v>
      </c>
      <c r="BQ39" s="97">
        <f t="shared" si="134"/>
        <v>0.27529166666635624</v>
      </c>
      <c r="BR39" s="97">
        <f t="shared" si="134"/>
        <v>0.27529166666635624</v>
      </c>
      <c r="BS39" s="97">
        <f t="shared" si="134"/>
        <v>0.27529166666635624</v>
      </c>
      <c r="BT39" s="97">
        <f t="shared" si="134"/>
        <v>0.27529166666635624</v>
      </c>
      <c r="BU39" s="97">
        <f t="shared" si="134"/>
        <v>0.27529166666635624</v>
      </c>
      <c r="BV39" s="97">
        <f t="shared" si="134"/>
        <v>0.27529166666635624</v>
      </c>
      <c r="BW39" s="97">
        <f t="shared" si="134"/>
        <v>0.27529166666635624</v>
      </c>
      <c r="BX39" s="97">
        <f t="shared" si="134"/>
        <v>0.27529166666635624</v>
      </c>
      <c r="BY39" s="97">
        <f t="shared" si="134"/>
        <v>0.27529166666635624</v>
      </c>
      <c r="BZ39" s="97">
        <f t="shared" si="134"/>
        <v>0.27529166666635624</v>
      </c>
      <c r="CA39" s="97">
        <f t="shared" si="134"/>
        <v>0.27529166666635624</v>
      </c>
      <c r="CB39" s="97">
        <f t="shared" si="134"/>
        <v>0.27529166666635624</v>
      </c>
      <c r="CC39" s="97">
        <f t="shared" si="134"/>
        <v>0.27529166666635624</v>
      </c>
      <c r="CD39" s="97">
        <f t="shared" si="134"/>
        <v>0.27529166666635624</v>
      </c>
      <c r="CE39" s="97">
        <f t="shared" si="134"/>
        <v>0.27529166666635624</v>
      </c>
      <c r="CF39" s="97">
        <f t="shared" si="134"/>
        <v>0.27529166666635624</v>
      </c>
      <c r="CG39" s="97">
        <f t="shared" si="134"/>
        <v>0.27529166666635624</v>
      </c>
      <c r="CH39" s="97">
        <f t="shared" si="134"/>
        <v>0.27529166666635624</v>
      </c>
      <c r="CI39" s="97">
        <f t="shared" si="134"/>
        <v>0.27529166666635624</v>
      </c>
      <c r="CJ39" s="97">
        <f t="shared" si="134"/>
        <v>0.27529166666635624</v>
      </c>
      <c r="CK39" s="97">
        <f t="shared" si="134"/>
        <v>0.27529166666635624</v>
      </c>
      <c r="CL39" s="97">
        <f t="shared" si="134"/>
        <v>0.27529166666635624</v>
      </c>
      <c r="CM39" s="97">
        <f t="shared" si="134"/>
        <v>0.27529166666635624</v>
      </c>
      <c r="CN39" s="97">
        <f t="shared" si="134"/>
        <v>0.27529166666635624</v>
      </c>
      <c r="CO39" s="97">
        <f t="shared" si="134"/>
        <v>0.27529166666635624</v>
      </c>
      <c r="CP39" s="97">
        <f t="shared" si="134"/>
        <v>0.27529166666635624</v>
      </c>
      <c r="CQ39" s="97">
        <f t="shared" si="134"/>
        <v>0.27529166666635624</v>
      </c>
      <c r="CR39" s="97">
        <f t="shared" si="134"/>
        <v>0.27529166666635624</v>
      </c>
      <c r="CS39" s="97">
        <f t="shared" si="134"/>
        <v>0.27529166666635624</v>
      </c>
      <c r="CT39" s="97">
        <f t="shared" si="134"/>
        <v>0.27529166666635624</v>
      </c>
      <c r="CU39" s="97">
        <f t="shared" ref="CU39:CW39" si="135">+$B$39*$C$9</f>
        <v>0.27529166666635624</v>
      </c>
      <c r="CV39" s="97">
        <f t="shared" si="135"/>
        <v>0.27529166666635624</v>
      </c>
      <c r="CW39" s="97">
        <f t="shared" si="135"/>
        <v>0.27529166666635624</v>
      </c>
      <c r="CX39" s="97">
        <f t="shared" si="77"/>
        <v>18.857479166645408</v>
      </c>
    </row>
    <row r="40" spans="1:102" ht="15" customHeight="1">
      <c r="A40" s="115">
        <f>+'&lt;5&gt; Book Additions Summary'!AG$41</f>
        <v>43221</v>
      </c>
      <c r="B40" s="106">
        <f>IFERROR(+HLOOKUP(A40,'&lt;5&gt; Book Additions Summary'!$C$41:$AO$45,5,FALSE),0)</f>
        <v>166.3980000000447</v>
      </c>
      <c r="C40" s="109"/>
      <c r="D40" s="108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>
        <f>+$B$40*$C$9/2</f>
        <v>0.23110833333339542</v>
      </c>
      <c r="AI40" s="97">
        <f>+$B$40*$C$9</f>
        <v>0.46221666666679084</v>
      </c>
      <c r="AJ40" s="97">
        <f>+$B$40*$C$9</f>
        <v>0.46221666666679084</v>
      </c>
      <c r="AK40" s="97">
        <f t="shared" ref="AK40:CV40" si="136">+$B$40*$C$9</f>
        <v>0.46221666666679084</v>
      </c>
      <c r="AL40" s="97">
        <f t="shared" si="136"/>
        <v>0.46221666666679084</v>
      </c>
      <c r="AM40" s="97">
        <f t="shared" si="136"/>
        <v>0.46221666666679084</v>
      </c>
      <c r="AN40" s="97">
        <f t="shared" si="136"/>
        <v>0.46221666666679084</v>
      </c>
      <c r="AO40" s="97">
        <f t="shared" si="136"/>
        <v>0.46221666666679084</v>
      </c>
      <c r="AP40" s="97">
        <f t="shared" si="136"/>
        <v>0.46221666666679084</v>
      </c>
      <c r="AQ40" s="97">
        <f t="shared" si="136"/>
        <v>0.46221666666679084</v>
      </c>
      <c r="AR40" s="97">
        <f t="shared" si="136"/>
        <v>0.46221666666679084</v>
      </c>
      <c r="AS40" s="97">
        <f t="shared" si="136"/>
        <v>0.46221666666679084</v>
      </c>
      <c r="AT40" s="97">
        <f t="shared" si="136"/>
        <v>0.46221666666679084</v>
      </c>
      <c r="AU40" s="97">
        <f t="shared" si="136"/>
        <v>0.46221666666679084</v>
      </c>
      <c r="AV40" s="97">
        <f t="shared" si="136"/>
        <v>0.46221666666679084</v>
      </c>
      <c r="AW40" s="97">
        <f t="shared" si="136"/>
        <v>0.46221666666679084</v>
      </c>
      <c r="AX40" s="97">
        <f t="shared" si="136"/>
        <v>0.46221666666679084</v>
      </c>
      <c r="AY40" s="97">
        <f t="shared" si="136"/>
        <v>0.46221666666679084</v>
      </c>
      <c r="AZ40" s="97">
        <f t="shared" si="136"/>
        <v>0.46221666666679084</v>
      </c>
      <c r="BA40" s="97">
        <f t="shared" si="136"/>
        <v>0.46221666666679084</v>
      </c>
      <c r="BB40" s="97">
        <f t="shared" si="136"/>
        <v>0.46221666666679084</v>
      </c>
      <c r="BC40" s="97">
        <f t="shared" si="136"/>
        <v>0.46221666666679084</v>
      </c>
      <c r="BD40" s="97">
        <f t="shared" si="136"/>
        <v>0.46221666666679084</v>
      </c>
      <c r="BE40" s="97">
        <f t="shared" si="136"/>
        <v>0.46221666666679084</v>
      </c>
      <c r="BF40" s="97">
        <f t="shared" si="136"/>
        <v>0.46221666666679084</v>
      </c>
      <c r="BG40" s="97">
        <f t="shared" si="136"/>
        <v>0.46221666666679084</v>
      </c>
      <c r="BH40" s="97">
        <f t="shared" si="136"/>
        <v>0.46221666666679084</v>
      </c>
      <c r="BI40" s="97">
        <f t="shared" si="136"/>
        <v>0.46221666666679084</v>
      </c>
      <c r="BJ40" s="97">
        <f t="shared" si="136"/>
        <v>0.46221666666679084</v>
      </c>
      <c r="BK40" s="97">
        <f t="shared" si="136"/>
        <v>0.46221666666679084</v>
      </c>
      <c r="BL40" s="97">
        <f t="shared" si="136"/>
        <v>0.46221666666679084</v>
      </c>
      <c r="BM40" s="97">
        <f t="shared" si="136"/>
        <v>0.46221666666679084</v>
      </c>
      <c r="BN40" s="97">
        <f t="shared" si="136"/>
        <v>0.46221666666679084</v>
      </c>
      <c r="BO40" s="97">
        <f t="shared" si="136"/>
        <v>0.46221666666679084</v>
      </c>
      <c r="BP40" s="97">
        <f t="shared" si="136"/>
        <v>0.46221666666679084</v>
      </c>
      <c r="BQ40" s="97">
        <f t="shared" si="136"/>
        <v>0.46221666666679084</v>
      </c>
      <c r="BR40" s="97">
        <f t="shared" si="136"/>
        <v>0.46221666666679084</v>
      </c>
      <c r="BS40" s="97">
        <f t="shared" si="136"/>
        <v>0.46221666666679084</v>
      </c>
      <c r="BT40" s="97">
        <f t="shared" si="136"/>
        <v>0.46221666666679084</v>
      </c>
      <c r="BU40" s="97">
        <f t="shared" si="136"/>
        <v>0.46221666666679084</v>
      </c>
      <c r="BV40" s="97">
        <f t="shared" si="136"/>
        <v>0.46221666666679084</v>
      </c>
      <c r="BW40" s="97">
        <f t="shared" si="136"/>
        <v>0.46221666666679084</v>
      </c>
      <c r="BX40" s="97">
        <f t="shared" si="136"/>
        <v>0.46221666666679084</v>
      </c>
      <c r="BY40" s="97">
        <f t="shared" si="136"/>
        <v>0.46221666666679084</v>
      </c>
      <c r="BZ40" s="97">
        <f t="shared" si="136"/>
        <v>0.46221666666679084</v>
      </c>
      <c r="CA40" s="97">
        <f t="shared" si="136"/>
        <v>0.46221666666679084</v>
      </c>
      <c r="CB40" s="97">
        <f t="shared" si="136"/>
        <v>0.46221666666679084</v>
      </c>
      <c r="CC40" s="97">
        <f t="shared" si="136"/>
        <v>0.46221666666679084</v>
      </c>
      <c r="CD40" s="97">
        <f t="shared" si="136"/>
        <v>0.46221666666679084</v>
      </c>
      <c r="CE40" s="97">
        <f t="shared" si="136"/>
        <v>0.46221666666679084</v>
      </c>
      <c r="CF40" s="97">
        <f t="shared" si="136"/>
        <v>0.46221666666679084</v>
      </c>
      <c r="CG40" s="97">
        <f t="shared" si="136"/>
        <v>0.46221666666679084</v>
      </c>
      <c r="CH40" s="97">
        <f t="shared" si="136"/>
        <v>0.46221666666679084</v>
      </c>
      <c r="CI40" s="97">
        <f t="shared" si="136"/>
        <v>0.46221666666679084</v>
      </c>
      <c r="CJ40" s="97">
        <f t="shared" si="136"/>
        <v>0.46221666666679084</v>
      </c>
      <c r="CK40" s="97">
        <f t="shared" si="136"/>
        <v>0.46221666666679084</v>
      </c>
      <c r="CL40" s="97">
        <f t="shared" si="136"/>
        <v>0.46221666666679084</v>
      </c>
      <c r="CM40" s="97">
        <f t="shared" si="136"/>
        <v>0.46221666666679084</v>
      </c>
      <c r="CN40" s="97">
        <f t="shared" si="136"/>
        <v>0.46221666666679084</v>
      </c>
      <c r="CO40" s="97">
        <f t="shared" si="136"/>
        <v>0.46221666666679084</v>
      </c>
      <c r="CP40" s="97">
        <f t="shared" si="136"/>
        <v>0.46221666666679084</v>
      </c>
      <c r="CQ40" s="97">
        <f t="shared" si="136"/>
        <v>0.46221666666679084</v>
      </c>
      <c r="CR40" s="97">
        <f t="shared" si="136"/>
        <v>0.46221666666679084</v>
      </c>
      <c r="CS40" s="97">
        <f t="shared" si="136"/>
        <v>0.46221666666679084</v>
      </c>
      <c r="CT40" s="97">
        <f t="shared" si="136"/>
        <v>0.46221666666679084</v>
      </c>
      <c r="CU40" s="97">
        <f t="shared" si="136"/>
        <v>0.46221666666679084</v>
      </c>
      <c r="CV40" s="97">
        <f t="shared" si="136"/>
        <v>0.46221666666679084</v>
      </c>
      <c r="CW40" s="97">
        <f t="shared" ref="CW40" si="137">+$B$40*$C$9</f>
        <v>0.46221666666679084</v>
      </c>
      <c r="CX40" s="97">
        <f t="shared" si="77"/>
        <v>31.199625000008382</v>
      </c>
    </row>
    <row r="41" spans="1:102" ht="15" customHeight="1">
      <c r="A41" s="115">
        <f>+'&lt;5&gt; Book Additions Summary'!AH$41</f>
        <v>43252</v>
      </c>
      <c r="B41" s="106">
        <f>IFERROR(+HLOOKUP(A41,'&lt;5&gt; Book Additions Summary'!$C$41:$AO$45,5,FALSE),0)</f>
        <v>-491575.13850000012</v>
      </c>
      <c r="C41" s="109"/>
      <c r="D41" s="108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>
        <f>+$B$41*$C$9/2</f>
        <v>-682.74324791666686</v>
      </c>
      <c r="AJ41" s="97">
        <f>+$B$41*$C$9</f>
        <v>-1365.4864958333337</v>
      </c>
      <c r="AK41" s="97">
        <f t="shared" ref="AK41:CV41" si="138">+$B$41*$C$9</f>
        <v>-1365.4864958333337</v>
      </c>
      <c r="AL41" s="97">
        <f t="shared" si="138"/>
        <v>-1365.4864958333337</v>
      </c>
      <c r="AM41" s="97">
        <f t="shared" si="138"/>
        <v>-1365.4864958333337</v>
      </c>
      <c r="AN41" s="97">
        <f t="shared" si="138"/>
        <v>-1365.4864958333337</v>
      </c>
      <c r="AO41" s="97">
        <f t="shared" si="138"/>
        <v>-1365.4864958333337</v>
      </c>
      <c r="AP41" s="97">
        <f t="shared" si="138"/>
        <v>-1365.4864958333337</v>
      </c>
      <c r="AQ41" s="97">
        <f t="shared" si="138"/>
        <v>-1365.4864958333337</v>
      </c>
      <c r="AR41" s="97">
        <f t="shared" si="138"/>
        <v>-1365.4864958333337</v>
      </c>
      <c r="AS41" s="97">
        <f t="shared" si="138"/>
        <v>-1365.4864958333337</v>
      </c>
      <c r="AT41" s="97">
        <f t="shared" si="138"/>
        <v>-1365.4864958333337</v>
      </c>
      <c r="AU41" s="97">
        <f t="shared" si="138"/>
        <v>-1365.4864958333337</v>
      </c>
      <c r="AV41" s="97">
        <f t="shared" si="138"/>
        <v>-1365.4864958333337</v>
      </c>
      <c r="AW41" s="97">
        <f t="shared" si="138"/>
        <v>-1365.4864958333337</v>
      </c>
      <c r="AX41" s="97">
        <f t="shared" si="138"/>
        <v>-1365.4864958333337</v>
      </c>
      <c r="AY41" s="97">
        <f t="shared" si="138"/>
        <v>-1365.4864958333337</v>
      </c>
      <c r="AZ41" s="97">
        <f t="shared" si="138"/>
        <v>-1365.4864958333337</v>
      </c>
      <c r="BA41" s="97">
        <f t="shared" si="138"/>
        <v>-1365.4864958333337</v>
      </c>
      <c r="BB41" s="97">
        <f t="shared" si="138"/>
        <v>-1365.4864958333337</v>
      </c>
      <c r="BC41" s="97">
        <f t="shared" si="138"/>
        <v>-1365.4864958333337</v>
      </c>
      <c r="BD41" s="97">
        <f t="shared" si="138"/>
        <v>-1365.4864958333337</v>
      </c>
      <c r="BE41" s="97">
        <f t="shared" si="138"/>
        <v>-1365.4864958333337</v>
      </c>
      <c r="BF41" s="97">
        <f t="shared" si="138"/>
        <v>-1365.4864958333337</v>
      </c>
      <c r="BG41" s="97">
        <f t="shared" si="138"/>
        <v>-1365.4864958333337</v>
      </c>
      <c r="BH41" s="97">
        <f t="shared" si="138"/>
        <v>-1365.4864958333337</v>
      </c>
      <c r="BI41" s="97">
        <f t="shared" si="138"/>
        <v>-1365.4864958333337</v>
      </c>
      <c r="BJ41" s="97">
        <f t="shared" si="138"/>
        <v>-1365.4864958333337</v>
      </c>
      <c r="BK41" s="97">
        <f t="shared" si="138"/>
        <v>-1365.4864958333337</v>
      </c>
      <c r="BL41" s="97">
        <f t="shared" si="138"/>
        <v>-1365.4864958333337</v>
      </c>
      <c r="BM41" s="97">
        <f t="shared" si="138"/>
        <v>-1365.4864958333337</v>
      </c>
      <c r="BN41" s="97">
        <f t="shared" si="138"/>
        <v>-1365.4864958333337</v>
      </c>
      <c r="BO41" s="97">
        <f t="shared" si="138"/>
        <v>-1365.4864958333337</v>
      </c>
      <c r="BP41" s="97">
        <f t="shared" si="138"/>
        <v>-1365.4864958333337</v>
      </c>
      <c r="BQ41" s="97">
        <f t="shared" si="138"/>
        <v>-1365.4864958333337</v>
      </c>
      <c r="BR41" s="97">
        <f t="shared" si="138"/>
        <v>-1365.4864958333337</v>
      </c>
      <c r="BS41" s="97">
        <f t="shared" si="138"/>
        <v>-1365.4864958333337</v>
      </c>
      <c r="BT41" s="97">
        <f t="shared" si="138"/>
        <v>-1365.4864958333337</v>
      </c>
      <c r="BU41" s="97">
        <f t="shared" si="138"/>
        <v>-1365.4864958333337</v>
      </c>
      <c r="BV41" s="97">
        <f t="shared" si="138"/>
        <v>-1365.4864958333337</v>
      </c>
      <c r="BW41" s="97">
        <f t="shared" si="138"/>
        <v>-1365.4864958333337</v>
      </c>
      <c r="BX41" s="97">
        <f t="shared" si="138"/>
        <v>-1365.4864958333337</v>
      </c>
      <c r="BY41" s="97">
        <f t="shared" si="138"/>
        <v>-1365.4864958333337</v>
      </c>
      <c r="BZ41" s="97">
        <f t="shared" si="138"/>
        <v>-1365.4864958333337</v>
      </c>
      <c r="CA41" s="97">
        <f t="shared" si="138"/>
        <v>-1365.4864958333337</v>
      </c>
      <c r="CB41" s="97">
        <f t="shared" si="138"/>
        <v>-1365.4864958333337</v>
      </c>
      <c r="CC41" s="97">
        <f t="shared" si="138"/>
        <v>-1365.4864958333337</v>
      </c>
      <c r="CD41" s="97">
        <f t="shared" si="138"/>
        <v>-1365.4864958333337</v>
      </c>
      <c r="CE41" s="97">
        <f t="shared" si="138"/>
        <v>-1365.4864958333337</v>
      </c>
      <c r="CF41" s="97">
        <f t="shared" si="138"/>
        <v>-1365.4864958333337</v>
      </c>
      <c r="CG41" s="97">
        <f t="shared" si="138"/>
        <v>-1365.4864958333337</v>
      </c>
      <c r="CH41" s="97">
        <f t="shared" si="138"/>
        <v>-1365.4864958333337</v>
      </c>
      <c r="CI41" s="97">
        <f t="shared" si="138"/>
        <v>-1365.4864958333337</v>
      </c>
      <c r="CJ41" s="97">
        <f t="shared" si="138"/>
        <v>-1365.4864958333337</v>
      </c>
      <c r="CK41" s="97">
        <f t="shared" si="138"/>
        <v>-1365.4864958333337</v>
      </c>
      <c r="CL41" s="97">
        <f t="shared" si="138"/>
        <v>-1365.4864958333337</v>
      </c>
      <c r="CM41" s="97">
        <f t="shared" si="138"/>
        <v>-1365.4864958333337</v>
      </c>
      <c r="CN41" s="97">
        <f t="shared" si="138"/>
        <v>-1365.4864958333337</v>
      </c>
      <c r="CO41" s="97">
        <f t="shared" si="138"/>
        <v>-1365.4864958333337</v>
      </c>
      <c r="CP41" s="97">
        <f t="shared" si="138"/>
        <v>-1365.4864958333337</v>
      </c>
      <c r="CQ41" s="97">
        <f t="shared" si="138"/>
        <v>-1365.4864958333337</v>
      </c>
      <c r="CR41" s="97">
        <f t="shared" si="138"/>
        <v>-1365.4864958333337</v>
      </c>
      <c r="CS41" s="97">
        <f t="shared" si="138"/>
        <v>-1365.4864958333337</v>
      </c>
      <c r="CT41" s="97">
        <f t="shared" si="138"/>
        <v>-1365.4864958333337</v>
      </c>
      <c r="CU41" s="97">
        <f t="shared" si="138"/>
        <v>-1365.4864958333337</v>
      </c>
      <c r="CV41" s="97">
        <f t="shared" si="138"/>
        <v>-1365.4864958333337</v>
      </c>
      <c r="CW41" s="97">
        <f t="shared" ref="CW41" si="139">+$B$41*$C$9</f>
        <v>-1365.4864958333337</v>
      </c>
      <c r="CX41" s="97">
        <f t="shared" si="77"/>
        <v>-90804.851972916746</v>
      </c>
    </row>
    <row r="42" spans="1:102" ht="15" customHeight="1">
      <c r="A42" s="115">
        <f>+'&lt;5&gt; Book Additions Summary'!AI$41</f>
        <v>43312</v>
      </c>
      <c r="B42" s="106">
        <f>IFERROR(+HLOOKUP(A42,'&lt;5&gt; Book Additions Summary'!$C$41:$AO$45,5,FALSE),0)</f>
        <v>-112867.53749999999</v>
      </c>
      <c r="C42" s="109"/>
      <c r="D42" s="108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>
        <f>+$B$42*$C$9/2</f>
        <v>-156.76046875</v>
      </c>
      <c r="AK42" s="97">
        <f>+$B$42*$C$9</f>
        <v>-313.5209375</v>
      </c>
      <c r="AL42" s="97">
        <f t="shared" ref="AL42:CW42" si="140">+$B$42*$C$9</f>
        <v>-313.5209375</v>
      </c>
      <c r="AM42" s="97">
        <f t="shared" si="140"/>
        <v>-313.5209375</v>
      </c>
      <c r="AN42" s="97">
        <f t="shared" si="140"/>
        <v>-313.5209375</v>
      </c>
      <c r="AO42" s="97">
        <f t="shared" si="140"/>
        <v>-313.5209375</v>
      </c>
      <c r="AP42" s="97">
        <f t="shared" si="140"/>
        <v>-313.5209375</v>
      </c>
      <c r="AQ42" s="97">
        <f t="shared" si="140"/>
        <v>-313.5209375</v>
      </c>
      <c r="AR42" s="97">
        <f t="shared" si="140"/>
        <v>-313.5209375</v>
      </c>
      <c r="AS42" s="97">
        <f t="shared" si="140"/>
        <v>-313.5209375</v>
      </c>
      <c r="AT42" s="97">
        <f t="shared" si="140"/>
        <v>-313.5209375</v>
      </c>
      <c r="AU42" s="97">
        <f t="shared" si="140"/>
        <v>-313.5209375</v>
      </c>
      <c r="AV42" s="97">
        <f t="shared" si="140"/>
        <v>-313.5209375</v>
      </c>
      <c r="AW42" s="97">
        <f t="shared" si="140"/>
        <v>-313.5209375</v>
      </c>
      <c r="AX42" s="97">
        <f t="shared" si="140"/>
        <v>-313.5209375</v>
      </c>
      <c r="AY42" s="97">
        <f t="shared" si="140"/>
        <v>-313.5209375</v>
      </c>
      <c r="AZ42" s="97">
        <f t="shared" si="140"/>
        <v>-313.5209375</v>
      </c>
      <c r="BA42" s="97">
        <f t="shared" si="140"/>
        <v>-313.5209375</v>
      </c>
      <c r="BB42" s="97">
        <f t="shared" si="140"/>
        <v>-313.5209375</v>
      </c>
      <c r="BC42" s="97">
        <f t="shared" si="140"/>
        <v>-313.5209375</v>
      </c>
      <c r="BD42" s="97">
        <f t="shared" si="140"/>
        <v>-313.5209375</v>
      </c>
      <c r="BE42" s="97">
        <f t="shared" si="140"/>
        <v>-313.5209375</v>
      </c>
      <c r="BF42" s="97">
        <f t="shared" si="140"/>
        <v>-313.5209375</v>
      </c>
      <c r="BG42" s="97">
        <f t="shared" si="140"/>
        <v>-313.5209375</v>
      </c>
      <c r="BH42" s="97">
        <f t="shared" si="140"/>
        <v>-313.5209375</v>
      </c>
      <c r="BI42" s="97">
        <f t="shared" si="140"/>
        <v>-313.5209375</v>
      </c>
      <c r="BJ42" s="97">
        <f t="shared" si="140"/>
        <v>-313.5209375</v>
      </c>
      <c r="BK42" s="97">
        <f t="shared" si="140"/>
        <v>-313.5209375</v>
      </c>
      <c r="BL42" s="97">
        <f t="shared" si="140"/>
        <v>-313.5209375</v>
      </c>
      <c r="BM42" s="97">
        <f t="shared" si="140"/>
        <v>-313.5209375</v>
      </c>
      <c r="BN42" s="97">
        <f t="shared" si="140"/>
        <v>-313.5209375</v>
      </c>
      <c r="BO42" s="97">
        <f t="shared" si="140"/>
        <v>-313.5209375</v>
      </c>
      <c r="BP42" s="97">
        <f t="shared" si="140"/>
        <v>-313.5209375</v>
      </c>
      <c r="BQ42" s="97">
        <f t="shared" si="140"/>
        <v>-313.5209375</v>
      </c>
      <c r="BR42" s="97">
        <f t="shared" si="140"/>
        <v>-313.5209375</v>
      </c>
      <c r="BS42" s="97">
        <f t="shared" si="140"/>
        <v>-313.5209375</v>
      </c>
      <c r="BT42" s="97">
        <f t="shared" si="140"/>
        <v>-313.5209375</v>
      </c>
      <c r="BU42" s="97">
        <f t="shared" si="140"/>
        <v>-313.5209375</v>
      </c>
      <c r="BV42" s="97">
        <f t="shared" si="140"/>
        <v>-313.5209375</v>
      </c>
      <c r="BW42" s="97">
        <f t="shared" si="140"/>
        <v>-313.5209375</v>
      </c>
      <c r="BX42" s="97">
        <f t="shared" si="140"/>
        <v>-313.5209375</v>
      </c>
      <c r="BY42" s="97">
        <f t="shared" si="140"/>
        <v>-313.5209375</v>
      </c>
      <c r="BZ42" s="97">
        <f t="shared" si="140"/>
        <v>-313.5209375</v>
      </c>
      <c r="CA42" s="97">
        <f t="shared" si="140"/>
        <v>-313.5209375</v>
      </c>
      <c r="CB42" s="97">
        <f t="shared" si="140"/>
        <v>-313.5209375</v>
      </c>
      <c r="CC42" s="97">
        <f t="shared" si="140"/>
        <v>-313.5209375</v>
      </c>
      <c r="CD42" s="97">
        <f t="shared" si="140"/>
        <v>-313.5209375</v>
      </c>
      <c r="CE42" s="97">
        <f t="shared" si="140"/>
        <v>-313.5209375</v>
      </c>
      <c r="CF42" s="97">
        <f t="shared" si="140"/>
        <v>-313.5209375</v>
      </c>
      <c r="CG42" s="97">
        <f t="shared" si="140"/>
        <v>-313.5209375</v>
      </c>
      <c r="CH42" s="97">
        <f t="shared" si="140"/>
        <v>-313.5209375</v>
      </c>
      <c r="CI42" s="97">
        <f t="shared" si="140"/>
        <v>-313.5209375</v>
      </c>
      <c r="CJ42" s="97">
        <f t="shared" si="140"/>
        <v>-313.5209375</v>
      </c>
      <c r="CK42" s="97">
        <f t="shared" si="140"/>
        <v>-313.5209375</v>
      </c>
      <c r="CL42" s="97">
        <f t="shared" si="140"/>
        <v>-313.5209375</v>
      </c>
      <c r="CM42" s="97">
        <f t="shared" si="140"/>
        <v>-313.5209375</v>
      </c>
      <c r="CN42" s="97">
        <f t="shared" si="140"/>
        <v>-313.5209375</v>
      </c>
      <c r="CO42" s="97">
        <f t="shared" si="140"/>
        <v>-313.5209375</v>
      </c>
      <c r="CP42" s="97">
        <f t="shared" si="140"/>
        <v>-313.5209375</v>
      </c>
      <c r="CQ42" s="97">
        <f t="shared" si="140"/>
        <v>-313.5209375</v>
      </c>
      <c r="CR42" s="97">
        <f t="shared" si="140"/>
        <v>-313.5209375</v>
      </c>
      <c r="CS42" s="97">
        <f t="shared" si="140"/>
        <v>-313.5209375</v>
      </c>
      <c r="CT42" s="97">
        <f t="shared" si="140"/>
        <v>-313.5209375</v>
      </c>
      <c r="CU42" s="97">
        <f t="shared" si="140"/>
        <v>-313.5209375</v>
      </c>
      <c r="CV42" s="97">
        <f t="shared" si="140"/>
        <v>-313.5209375</v>
      </c>
      <c r="CW42" s="97">
        <f t="shared" si="140"/>
        <v>-313.5209375</v>
      </c>
      <c r="CX42" s="97">
        <f t="shared" si="77"/>
        <v>-20535.621406250008</v>
      </c>
    </row>
    <row r="43" spans="1:102" ht="15" customHeight="1">
      <c r="A43" s="115">
        <f>+'&lt;5&gt; Book Additions Summary'!AJ$41</f>
        <v>43343</v>
      </c>
      <c r="B43" s="106">
        <f>IFERROR(+HLOOKUP(A43,'&lt;5&gt; Book Additions Summary'!$C$41:$AO$45,5,FALSE),0)</f>
        <v>-395969.10750000039</v>
      </c>
      <c r="C43" s="109"/>
      <c r="D43" s="108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>
        <f>+$B$43*$C$9/2</f>
        <v>-549.95709375000058</v>
      </c>
      <c r="AL43" s="97">
        <f>+$B$43*$C$9</f>
        <v>-1099.9141875000012</v>
      </c>
      <c r="AM43" s="97">
        <f t="shared" ref="AM43:CW43" si="141">+$B$43*$C$9</f>
        <v>-1099.9141875000012</v>
      </c>
      <c r="AN43" s="97">
        <f t="shared" si="141"/>
        <v>-1099.9141875000012</v>
      </c>
      <c r="AO43" s="97">
        <f t="shared" si="141"/>
        <v>-1099.9141875000012</v>
      </c>
      <c r="AP43" s="97">
        <f t="shared" si="141"/>
        <v>-1099.9141875000012</v>
      </c>
      <c r="AQ43" s="97">
        <f t="shared" si="141"/>
        <v>-1099.9141875000012</v>
      </c>
      <c r="AR43" s="97">
        <f t="shared" si="141"/>
        <v>-1099.9141875000012</v>
      </c>
      <c r="AS43" s="97">
        <f t="shared" si="141"/>
        <v>-1099.9141875000012</v>
      </c>
      <c r="AT43" s="97">
        <f t="shared" si="141"/>
        <v>-1099.9141875000012</v>
      </c>
      <c r="AU43" s="97">
        <f t="shared" si="141"/>
        <v>-1099.9141875000012</v>
      </c>
      <c r="AV43" s="97">
        <f t="shared" si="141"/>
        <v>-1099.9141875000012</v>
      </c>
      <c r="AW43" s="97">
        <f t="shared" si="141"/>
        <v>-1099.9141875000012</v>
      </c>
      <c r="AX43" s="97">
        <f t="shared" si="141"/>
        <v>-1099.9141875000012</v>
      </c>
      <c r="AY43" s="97">
        <f t="shared" si="141"/>
        <v>-1099.9141875000012</v>
      </c>
      <c r="AZ43" s="97">
        <f t="shared" si="141"/>
        <v>-1099.9141875000012</v>
      </c>
      <c r="BA43" s="97">
        <f t="shared" si="141"/>
        <v>-1099.9141875000012</v>
      </c>
      <c r="BB43" s="97">
        <f t="shared" si="141"/>
        <v>-1099.9141875000012</v>
      </c>
      <c r="BC43" s="97">
        <f t="shared" si="141"/>
        <v>-1099.9141875000012</v>
      </c>
      <c r="BD43" s="97">
        <f t="shared" si="141"/>
        <v>-1099.9141875000012</v>
      </c>
      <c r="BE43" s="97">
        <f t="shared" si="141"/>
        <v>-1099.9141875000012</v>
      </c>
      <c r="BF43" s="97">
        <f t="shared" si="141"/>
        <v>-1099.9141875000012</v>
      </c>
      <c r="BG43" s="97">
        <f t="shared" si="141"/>
        <v>-1099.9141875000012</v>
      </c>
      <c r="BH43" s="97">
        <f t="shared" si="141"/>
        <v>-1099.9141875000012</v>
      </c>
      <c r="BI43" s="97">
        <f t="shared" si="141"/>
        <v>-1099.9141875000012</v>
      </c>
      <c r="BJ43" s="97">
        <f t="shared" si="141"/>
        <v>-1099.9141875000012</v>
      </c>
      <c r="BK43" s="97">
        <f t="shared" si="141"/>
        <v>-1099.9141875000012</v>
      </c>
      <c r="BL43" s="97">
        <f t="shared" si="141"/>
        <v>-1099.9141875000012</v>
      </c>
      <c r="BM43" s="97">
        <f t="shared" si="141"/>
        <v>-1099.9141875000012</v>
      </c>
      <c r="BN43" s="97">
        <f t="shared" si="141"/>
        <v>-1099.9141875000012</v>
      </c>
      <c r="BO43" s="97">
        <f t="shared" si="141"/>
        <v>-1099.9141875000012</v>
      </c>
      <c r="BP43" s="97">
        <f t="shared" si="141"/>
        <v>-1099.9141875000012</v>
      </c>
      <c r="BQ43" s="97">
        <f t="shared" si="141"/>
        <v>-1099.9141875000012</v>
      </c>
      <c r="BR43" s="97">
        <f t="shared" si="141"/>
        <v>-1099.9141875000012</v>
      </c>
      <c r="BS43" s="97">
        <f t="shared" si="141"/>
        <v>-1099.9141875000012</v>
      </c>
      <c r="BT43" s="97">
        <f t="shared" si="141"/>
        <v>-1099.9141875000012</v>
      </c>
      <c r="BU43" s="97">
        <f t="shared" si="141"/>
        <v>-1099.9141875000012</v>
      </c>
      <c r="BV43" s="97">
        <f t="shared" si="141"/>
        <v>-1099.9141875000012</v>
      </c>
      <c r="BW43" s="97">
        <f t="shared" si="141"/>
        <v>-1099.9141875000012</v>
      </c>
      <c r="BX43" s="97">
        <f t="shared" si="141"/>
        <v>-1099.9141875000012</v>
      </c>
      <c r="BY43" s="97">
        <f t="shared" si="141"/>
        <v>-1099.9141875000012</v>
      </c>
      <c r="BZ43" s="97">
        <f t="shared" si="141"/>
        <v>-1099.9141875000012</v>
      </c>
      <c r="CA43" s="97">
        <f t="shared" si="141"/>
        <v>-1099.9141875000012</v>
      </c>
      <c r="CB43" s="97">
        <f t="shared" si="141"/>
        <v>-1099.9141875000012</v>
      </c>
      <c r="CC43" s="97">
        <f t="shared" si="141"/>
        <v>-1099.9141875000012</v>
      </c>
      <c r="CD43" s="97">
        <f t="shared" si="141"/>
        <v>-1099.9141875000012</v>
      </c>
      <c r="CE43" s="97">
        <f t="shared" si="141"/>
        <v>-1099.9141875000012</v>
      </c>
      <c r="CF43" s="97">
        <f t="shared" si="141"/>
        <v>-1099.9141875000012</v>
      </c>
      <c r="CG43" s="97">
        <f t="shared" si="141"/>
        <v>-1099.9141875000012</v>
      </c>
      <c r="CH43" s="97">
        <f t="shared" si="141"/>
        <v>-1099.9141875000012</v>
      </c>
      <c r="CI43" s="97">
        <f t="shared" si="141"/>
        <v>-1099.9141875000012</v>
      </c>
      <c r="CJ43" s="97">
        <f t="shared" si="141"/>
        <v>-1099.9141875000012</v>
      </c>
      <c r="CK43" s="97">
        <f t="shared" si="141"/>
        <v>-1099.9141875000012</v>
      </c>
      <c r="CL43" s="97">
        <f t="shared" si="141"/>
        <v>-1099.9141875000012</v>
      </c>
      <c r="CM43" s="97">
        <f t="shared" si="141"/>
        <v>-1099.9141875000012</v>
      </c>
      <c r="CN43" s="97">
        <f t="shared" si="141"/>
        <v>-1099.9141875000012</v>
      </c>
      <c r="CO43" s="97">
        <f t="shared" si="141"/>
        <v>-1099.9141875000012</v>
      </c>
      <c r="CP43" s="97">
        <f t="shared" si="141"/>
        <v>-1099.9141875000012</v>
      </c>
      <c r="CQ43" s="97">
        <f t="shared" si="141"/>
        <v>-1099.9141875000012</v>
      </c>
      <c r="CR43" s="97">
        <f t="shared" si="141"/>
        <v>-1099.9141875000012</v>
      </c>
      <c r="CS43" s="97">
        <f t="shared" si="141"/>
        <v>-1099.9141875000012</v>
      </c>
      <c r="CT43" s="97">
        <f t="shared" si="141"/>
        <v>-1099.9141875000012</v>
      </c>
      <c r="CU43" s="97">
        <f t="shared" si="141"/>
        <v>-1099.9141875000012</v>
      </c>
      <c r="CV43" s="97">
        <f t="shared" si="141"/>
        <v>-1099.9141875000012</v>
      </c>
      <c r="CW43" s="97">
        <f t="shared" si="141"/>
        <v>-1099.9141875000012</v>
      </c>
      <c r="CX43" s="97">
        <f t="shared" ref="CX43:CX74" si="142">+SUM(E43:CW43)</f>
        <v>-70944.465093750041</v>
      </c>
    </row>
    <row r="44" spans="1:102" ht="15" customHeight="1">
      <c r="A44" s="115">
        <f>+'&lt;5&gt; Book Additions Summary'!AK$41</f>
        <v>43373</v>
      </c>
      <c r="B44" s="106">
        <f>IFERROR(+HLOOKUP(A44,'&lt;5&gt; Book Additions Summary'!$C$41:$AO$45,5,FALSE),0)</f>
        <v>-123552.79949999916</v>
      </c>
      <c r="C44" s="109"/>
      <c r="D44" s="108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>
        <f>+$B$44*$C$9/2</f>
        <v>-171.60111041666551</v>
      </c>
      <c r="AM44" s="97">
        <f>+$B$44*$C$9</f>
        <v>-343.20222083333101</v>
      </c>
      <c r="AN44" s="97">
        <f t="shared" ref="AN44:CW44" si="143">+$B$44*$C$9</f>
        <v>-343.20222083333101</v>
      </c>
      <c r="AO44" s="97">
        <f t="shared" si="143"/>
        <v>-343.20222083333101</v>
      </c>
      <c r="AP44" s="97">
        <f t="shared" si="143"/>
        <v>-343.20222083333101</v>
      </c>
      <c r="AQ44" s="97">
        <f t="shared" si="143"/>
        <v>-343.20222083333101</v>
      </c>
      <c r="AR44" s="97">
        <f t="shared" si="143"/>
        <v>-343.20222083333101</v>
      </c>
      <c r="AS44" s="97">
        <f t="shared" si="143"/>
        <v>-343.20222083333101</v>
      </c>
      <c r="AT44" s="97">
        <f t="shared" si="143"/>
        <v>-343.20222083333101</v>
      </c>
      <c r="AU44" s="97">
        <f t="shared" si="143"/>
        <v>-343.20222083333101</v>
      </c>
      <c r="AV44" s="97">
        <f t="shared" si="143"/>
        <v>-343.20222083333101</v>
      </c>
      <c r="AW44" s="97">
        <f t="shared" si="143"/>
        <v>-343.20222083333101</v>
      </c>
      <c r="AX44" s="97">
        <f t="shared" si="143"/>
        <v>-343.20222083333101</v>
      </c>
      <c r="AY44" s="97">
        <f t="shared" si="143"/>
        <v>-343.20222083333101</v>
      </c>
      <c r="AZ44" s="97">
        <f t="shared" si="143"/>
        <v>-343.20222083333101</v>
      </c>
      <c r="BA44" s="97">
        <f t="shared" si="143"/>
        <v>-343.20222083333101</v>
      </c>
      <c r="BB44" s="97">
        <f t="shared" si="143"/>
        <v>-343.20222083333101</v>
      </c>
      <c r="BC44" s="97">
        <f t="shared" si="143"/>
        <v>-343.20222083333101</v>
      </c>
      <c r="BD44" s="97">
        <f t="shared" si="143"/>
        <v>-343.20222083333101</v>
      </c>
      <c r="BE44" s="97">
        <f t="shared" si="143"/>
        <v>-343.20222083333101</v>
      </c>
      <c r="BF44" s="97">
        <f t="shared" si="143"/>
        <v>-343.20222083333101</v>
      </c>
      <c r="BG44" s="97">
        <f t="shared" si="143"/>
        <v>-343.20222083333101</v>
      </c>
      <c r="BH44" s="97">
        <f t="shared" si="143"/>
        <v>-343.20222083333101</v>
      </c>
      <c r="BI44" s="97">
        <f t="shared" si="143"/>
        <v>-343.20222083333101</v>
      </c>
      <c r="BJ44" s="97">
        <f t="shared" si="143"/>
        <v>-343.20222083333101</v>
      </c>
      <c r="BK44" s="97">
        <f t="shared" si="143"/>
        <v>-343.20222083333101</v>
      </c>
      <c r="BL44" s="97">
        <f t="shared" si="143"/>
        <v>-343.20222083333101</v>
      </c>
      <c r="BM44" s="97">
        <f t="shared" si="143"/>
        <v>-343.20222083333101</v>
      </c>
      <c r="BN44" s="97">
        <f t="shared" si="143"/>
        <v>-343.20222083333101</v>
      </c>
      <c r="BO44" s="97">
        <f t="shared" si="143"/>
        <v>-343.20222083333101</v>
      </c>
      <c r="BP44" s="97">
        <f t="shared" si="143"/>
        <v>-343.20222083333101</v>
      </c>
      <c r="BQ44" s="97">
        <f t="shared" si="143"/>
        <v>-343.20222083333101</v>
      </c>
      <c r="BR44" s="97">
        <f t="shared" si="143"/>
        <v>-343.20222083333101</v>
      </c>
      <c r="BS44" s="97">
        <f t="shared" si="143"/>
        <v>-343.20222083333101</v>
      </c>
      <c r="BT44" s="97">
        <f t="shared" si="143"/>
        <v>-343.20222083333101</v>
      </c>
      <c r="BU44" s="97">
        <f t="shared" si="143"/>
        <v>-343.20222083333101</v>
      </c>
      <c r="BV44" s="97">
        <f t="shared" si="143"/>
        <v>-343.20222083333101</v>
      </c>
      <c r="BW44" s="97">
        <f t="shared" si="143"/>
        <v>-343.20222083333101</v>
      </c>
      <c r="BX44" s="97">
        <f t="shared" si="143"/>
        <v>-343.20222083333101</v>
      </c>
      <c r="BY44" s="97">
        <f t="shared" si="143"/>
        <v>-343.20222083333101</v>
      </c>
      <c r="BZ44" s="97">
        <f t="shared" si="143"/>
        <v>-343.20222083333101</v>
      </c>
      <c r="CA44" s="97">
        <f t="shared" si="143"/>
        <v>-343.20222083333101</v>
      </c>
      <c r="CB44" s="97">
        <f t="shared" si="143"/>
        <v>-343.20222083333101</v>
      </c>
      <c r="CC44" s="97">
        <f t="shared" si="143"/>
        <v>-343.20222083333101</v>
      </c>
      <c r="CD44" s="97">
        <f t="shared" si="143"/>
        <v>-343.20222083333101</v>
      </c>
      <c r="CE44" s="97">
        <f t="shared" si="143"/>
        <v>-343.20222083333101</v>
      </c>
      <c r="CF44" s="97">
        <f t="shared" si="143"/>
        <v>-343.20222083333101</v>
      </c>
      <c r="CG44" s="97">
        <f t="shared" si="143"/>
        <v>-343.20222083333101</v>
      </c>
      <c r="CH44" s="97">
        <f t="shared" si="143"/>
        <v>-343.20222083333101</v>
      </c>
      <c r="CI44" s="97">
        <f t="shared" si="143"/>
        <v>-343.20222083333101</v>
      </c>
      <c r="CJ44" s="97">
        <f t="shared" si="143"/>
        <v>-343.20222083333101</v>
      </c>
      <c r="CK44" s="97">
        <f t="shared" si="143"/>
        <v>-343.20222083333101</v>
      </c>
      <c r="CL44" s="97">
        <f t="shared" si="143"/>
        <v>-343.20222083333101</v>
      </c>
      <c r="CM44" s="97">
        <f t="shared" si="143"/>
        <v>-343.20222083333101</v>
      </c>
      <c r="CN44" s="97">
        <f t="shared" si="143"/>
        <v>-343.20222083333101</v>
      </c>
      <c r="CO44" s="97">
        <f t="shared" si="143"/>
        <v>-343.20222083333101</v>
      </c>
      <c r="CP44" s="97">
        <f t="shared" si="143"/>
        <v>-343.20222083333101</v>
      </c>
      <c r="CQ44" s="97">
        <f t="shared" si="143"/>
        <v>-343.20222083333101</v>
      </c>
      <c r="CR44" s="97">
        <f t="shared" si="143"/>
        <v>-343.20222083333101</v>
      </c>
      <c r="CS44" s="97">
        <f t="shared" si="143"/>
        <v>-343.20222083333101</v>
      </c>
      <c r="CT44" s="97">
        <f t="shared" si="143"/>
        <v>-343.20222083333101</v>
      </c>
      <c r="CU44" s="97">
        <f t="shared" si="143"/>
        <v>-343.20222083333101</v>
      </c>
      <c r="CV44" s="97">
        <f t="shared" si="143"/>
        <v>-343.20222083333101</v>
      </c>
      <c r="CW44" s="97">
        <f t="shared" si="143"/>
        <v>-343.20222083333101</v>
      </c>
      <c r="CX44" s="97">
        <f t="shared" si="142"/>
        <v>-21793.341022916495</v>
      </c>
    </row>
    <row r="45" spans="1:102" ht="15" customHeight="1">
      <c r="A45" s="115">
        <f>+'&lt;5&gt; Book Additions Summary'!AL$41</f>
        <v>43404</v>
      </c>
      <c r="B45" s="106">
        <f>IFERROR(+HLOOKUP(A45,'&lt;5&gt; Book Additions Summary'!$C$41:$AO$45,5,FALSE),0)</f>
        <v>-211869.63450000007</v>
      </c>
      <c r="C45" s="109"/>
      <c r="D45" s="108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>
        <f>+$B$45*$C$9/2</f>
        <v>-294.26338125000012</v>
      </c>
      <c r="AN45" s="97">
        <f>+$B$45*$C$9</f>
        <v>-588.52676250000025</v>
      </c>
      <c r="AO45" s="97">
        <f>+$B$45*$C$9</f>
        <v>-588.52676250000025</v>
      </c>
      <c r="AP45" s="97">
        <f t="shared" ref="AP45:CW45" si="144">+$B$45*$C$9</f>
        <v>-588.52676250000025</v>
      </c>
      <c r="AQ45" s="97">
        <f t="shared" si="144"/>
        <v>-588.52676250000025</v>
      </c>
      <c r="AR45" s="97">
        <f t="shared" si="144"/>
        <v>-588.52676250000025</v>
      </c>
      <c r="AS45" s="97">
        <f t="shared" si="144"/>
        <v>-588.52676250000025</v>
      </c>
      <c r="AT45" s="97">
        <f t="shared" si="144"/>
        <v>-588.52676250000025</v>
      </c>
      <c r="AU45" s="97">
        <f t="shared" si="144"/>
        <v>-588.52676250000025</v>
      </c>
      <c r="AV45" s="97">
        <f t="shared" si="144"/>
        <v>-588.52676250000025</v>
      </c>
      <c r="AW45" s="97">
        <f t="shared" si="144"/>
        <v>-588.52676250000025</v>
      </c>
      <c r="AX45" s="97">
        <f t="shared" si="144"/>
        <v>-588.52676250000025</v>
      </c>
      <c r="AY45" s="97">
        <f t="shared" si="144"/>
        <v>-588.52676250000025</v>
      </c>
      <c r="AZ45" s="97">
        <f t="shared" si="144"/>
        <v>-588.52676250000025</v>
      </c>
      <c r="BA45" s="97">
        <f t="shared" si="144"/>
        <v>-588.52676250000025</v>
      </c>
      <c r="BB45" s="97">
        <f t="shared" si="144"/>
        <v>-588.52676250000025</v>
      </c>
      <c r="BC45" s="97">
        <f t="shared" si="144"/>
        <v>-588.52676250000025</v>
      </c>
      <c r="BD45" s="97">
        <f t="shared" si="144"/>
        <v>-588.52676250000025</v>
      </c>
      <c r="BE45" s="97">
        <f t="shared" si="144"/>
        <v>-588.52676250000025</v>
      </c>
      <c r="BF45" s="97">
        <f t="shared" si="144"/>
        <v>-588.52676250000025</v>
      </c>
      <c r="BG45" s="97">
        <f t="shared" si="144"/>
        <v>-588.52676250000025</v>
      </c>
      <c r="BH45" s="97">
        <f t="shared" si="144"/>
        <v>-588.52676250000025</v>
      </c>
      <c r="BI45" s="97">
        <f t="shared" si="144"/>
        <v>-588.52676250000025</v>
      </c>
      <c r="BJ45" s="97">
        <f t="shared" si="144"/>
        <v>-588.52676250000025</v>
      </c>
      <c r="BK45" s="97">
        <f t="shared" si="144"/>
        <v>-588.52676250000025</v>
      </c>
      <c r="BL45" s="97">
        <f t="shared" si="144"/>
        <v>-588.52676250000025</v>
      </c>
      <c r="BM45" s="97">
        <f t="shared" si="144"/>
        <v>-588.52676250000025</v>
      </c>
      <c r="BN45" s="97">
        <f t="shared" si="144"/>
        <v>-588.52676250000025</v>
      </c>
      <c r="BO45" s="97">
        <f t="shared" si="144"/>
        <v>-588.52676250000025</v>
      </c>
      <c r="BP45" s="97">
        <f t="shared" si="144"/>
        <v>-588.52676250000025</v>
      </c>
      <c r="BQ45" s="97">
        <f t="shared" si="144"/>
        <v>-588.52676250000025</v>
      </c>
      <c r="BR45" s="97">
        <f t="shared" si="144"/>
        <v>-588.52676250000025</v>
      </c>
      <c r="BS45" s="97">
        <f t="shared" si="144"/>
        <v>-588.52676250000025</v>
      </c>
      <c r="BT45" s="97">
        <f t="shared" si="144"/>
        <v>-588.52676250000025</v>
      </c>
      <c r="BU45" s="97">
        <f t="shared" si="144"/>
        <v>-588.52676250000025</v>
      </c>
      <c r="BV45" s="97">
        <f t="shared" si="144"/>
        <v>-588.52676250000025</v>
      </c>
      <c r="BW45" s="97">
        <f t="shared" si="144"/>
        <v>-588.52676250000025</v>
      </c>
      <c r="BX45" s="97">
        <f t="shared" si="144"/>
        <v>-588.52676250000025</v>
      </c>
      <c r="BY45" s="97">
        <f t="shared" si="144"/>
        <v>-588.52676250000025</v>
      </c>
      <c r="BZ45" s="97">
        <f t="shared" si="144"/>
        <v>-588.52676250000025</v>
      </c>
      <c r="CA45" s="97">
        <f t="shared" si="144"/>
        <v>-588.52676250000025</v>
      </c>
      <c r="CB45" s="97">
        <f t="shared" si="144"/>
        <v>-588.52676250000025</v>
      </c>
      <c r="CC45" s="97">
        <f t="shared" si="144"/>
        <v>-588.52676250000025</v>
      </c>
      <c r="CD45" s="97">
        <f t="shared" si="144"/>
        <v>-588.52676250000025</v>
      </c>
      <c r="CE45" s="97">
        <f t="shared" si="144"/>
        <v>-588.52676250000025</v>
      </c>
      <c r="CF45" s="97">
        <f t="shared" si="144"/>
        <v>-588.52676250000025</v>
      </c>
      <c r="CG45" s="97">
        <f t="shared" si="144"/>
        <v>-588.52676250000025</v>
      </c>
      <c r="CH45" s="97">
        <f t="shared" si="144"/>
        <v>-588.52676250000025</v>
      </c>
      <c r="CI45" s="97">
        <f t="shared" si="144"/>
        <v>-588.52676250000025</v>
      </c>
      <c r="CJ45" s="97">
        <f t="shared" si="144"/>
        <v>-588.52676250000025</v>
      </c>
      <c r="CK45" s="97">
        <f t="shared" si="144"/>
        <v>-588.52676250000025</v>
      </c>
      <c r="CL45" s="97">
        <f t="shared" si="144"/>
        <v>-588.52676250000025</v>
      </c>
      <c r="CM45" s="97">
        <f t="shared" si="144"/>
        <v>-588.52676250000025</v>
      </c>
      <c r="CN45" s="97">
        <f t="shared" si="144"/>
        <v>-588.52676250000025</v>
      </c>
      <c r="CO45" s="97">
        <f t="shared" si="144"/>
        <v>-588.52676250000025</v>
      </c>
      <c r="CP45" s="97">
        <f t="shared" si="144"/>
        <v>-588.52676250000025</v>
      </c>
      <c r="CQ45" s="97">
        <f t="shared" si="144"/>
        <v>-588.52676250000025</v>
      </c>
      <c r="CR45" s="97">
        <f t="shared" si="144"/>
        <v>-588.52676250000025</v>
      </c>
      <c r="CS45" s="97">
        <f t="shared" si="144"/>
        <v>-588.52676250000025</v>
      </c>
      <c r="CT45" s="97">
        <f t="shared" si="144"/>
        <v>-588.52676250000025</v>
      </c>
      <c r="CU45" s="97">
        <f t="shared" si="144"/>
        <v>-588.52676250000025</v>
      </c>
      <c r="CV45" s="97">
        <f t="shared" si="144"/>
        <v>-588.52676250000025</v>
      </c>
      <c r="CW45" s="97">
        <f t="shared" si="144"/>
        <v>-588.52676250000025</v>
      </c>
      <c r="CX45" s="97">
        <f t="shared" si="142"/>
        <v>-36782.922656250026</v>
      </c>
    </row>
    <row r="46" spans="1:102" ht="15" customHeight="1">
      <c r="A46" s="115">
        <f>+'&lt;5&gt; Book Additions Summary'!AM$41</f>
        <v>43434</v>
      </c>
      <c r="B46" s="106">
        <f>IFERROR(+HLOOKUP(A46,'&lt;5&gt; Book Additions Summary'!$C$41:$AO$45,5,FALSE),0)</f>
        <v>-91351.005000000165</v>
      </c>
      <c r="C46" s="109"/>
      <c r="D46" s="108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>
        <f>+$B$46*$C$9/2</f>
        <v>-126.87639583333356</v>
      </c>
      <c r="AO46" s="97">
        <f>+$B$46*$C$9</f>
        <v>-253.75279166666712</v>
      </c>
      <c r="AP46" s="97">
        <f t="shared" ref="AP46:CW46" si="145">+$B$46*$C$9</f>
        <v>-253.75279166666712</v>
      </c>
      <c r="AQ46" s="97">
        <f t="shared" si="145"/>
        <v>-253.75279166666712</v>
      </c>
      <c r="AR46" s="97">
        <f t="shared" si="145"/>
        <v>-253.75279166666712</v>
      </c>
      <c r="AS46" s="97">
        <f t="shared" si="145"/>
        <v>-253.75279166666712</v>
      </c>
      <c r="AT46" s="97">
        <f t="shared" si="145"/>
        <v>-253.75279166666712</v>
      </c>
      <c r="AU46" s="97">
        <f t="shared" si="145"/>
        <v>-253.75279166666712</v>
      </c>
      <c r="AV46" s="97">
        <f t="shared" si="145"/>
        <v>-253.75279166666712</v>
      </c>
      <c r="AW46" s="97">
        <f t="shared" si="145"/>
        <v>-253.75279166666712</v>
      </c>
      <c r="AX46" s="97">
        <f t="shared" si="145"/>
        <v>-253.75279166666712</v>
      </c>
      <c r="AY46" s="97">
        <f t="shared" si="145"/>
        <v>-253.75279166666712</v>
      </c>
      <c r="AZ46" s="97">
        <f t="shared" si="145"/>
        <v>-253.75279166666712</v>
      </c>
      <c r="BA46" s="97">
        <f t="shared" si="145"/>
        <v>-253.75279166666712</v>
      </c>
      <c r="BB46" s="97">
        <f t="shared" si="145"/>
        <v>-253.75279166666712</v>
      </c>
      <c r="BC46" s="97">
        <f t="shared" si="145"/>
        <v>-253.75279166666712</v>
      </c>
      <c r="BD46" s="97">
        <f t="shared" si="145"/>
        <v>-253.75279166666712</v>
      </c>
      <c r="BE46" s="97">
        <f t="shared" si="145"/>
        <v>-253.75279166666712</v>
      </c>
      <c r="BF46" s="97">
        <f t="shared" si="145"/>
        <v>-253.75279166666712</v>
      </c>
      <c r="BG46" s="97">
        <f t="shared" si="145"/>
        <v>-253.75279166666712</v>
      </c>
      <c r="BH46" s="97">
        <f t="shared" si="145"/>
        <v>-253.75279166666712</v>
      </c>
      <c r="BI46" s="97">
        <f t="shared" si="145"/>
        <v>-253.75279166666712</v>
      </c>
      <c r="BJ46" s="97">
        <f t="shared" si="145"/>
        <v>-253.75279166666712</v>
      </c>
      <c r="BK46" s="97">
        <f t="shared" si="145"/>
        <v>-253.75279166666712</v>
      </c>
      <c r="BL46" s="97">
        <f t="shared" si="145"/>
        <v>-253.75279166666712</v>
      </c>
      <c r="BM46" s="97">
        <f t="shared" si="145"/>
        <v>-253.75279166666712</v>
      </c>
      <c r="BN46" s="97">
        <f t="shared" si="145"/>
        <v>-253.75279166666712</v>
      </c>
      <c r="BO46" s="97">
        <f t="shared" si="145"/>
        <v>-253.75279166666712</v>
      </c>
      <c r="BP46" s="97">
        <f t="shared" si="145"/>
        <v>-253.75279166666712</v>
      </c>
      <c r="BQ46" s="97">
        <f t="shared" si="145"/>
        <v>-253.75279166666712</v>
      </c>
      <c r="BR46" s="97">
        <f t="shared" si="145"/>
        <v>-253.75279166666712</v>
      </c>
      <c r="BS46" s="97">
        <f t="shared" si="145"/>
        <v>-253.75279166666712</v>
      </c>
      <c r="BT46" s="97">
        <f t="shared" si="145"/>
        <v>-253.75279166666712</v>
      </c>
      <c r="BU46" s="97">
        <f t="shared" si="145"/>
        <v>-253.75279166666712</v>
      </c>
      <c r="BV46" s="97">
        <f t="shared" si="145"/>
        <v>-253.75279166666712</v>
      </c>
      <c r="BW46" s="97">
        <f t="shared" si="145"/>
        <v>-253.75279166666712</v>
      </c>
      <c r="BX46" s="97">
        <f t="shared" si="145"/>
        <v>-253.75279166666712</v>
      </c>
      <c r="BY46" s="97">
        <f t="shared" si="145"/>
        <v>-253.75279166666712</v>
      </c>
      <c r="BZ46" s="97">
        <f t="shared" si="145"/>
        <v>-253.75279166666712</v>
      </c>
      <c r="CA46" s="97">
        <f t="shared" si="145"/>
        <v>-253.75279166666712</v>
      </c>
      <c r="CB46" s="97">
        <f t="shared" si="145"/>
        <v>-253.75279166666712</v>
      </c>
      <c r="CC46" s="97">
        <f t="shared" si="145"/>
        <v>-253.75279166666712</v>
      </c>
      <c r="CD46" s="97">
        <f t="shared" si="145"/>
        <v>-253.75279166666712</v>
      </c>
      <c r="CE46" s="97">
        <f t="shared" si="145"/>
        <v>-253.75279166666712</v>
      </c>
      <c r="CF46" s="97">
        <f t="shared" si="145"/>
        <v>-253.75279166666712</v>
      </c>
      <c r="CG46" s="97">
        <f t="shared" si="145"/>
        <v>-253.75279166666712</v>
      </c>
      <c r="CH46" s="97">
        <f t="shared" si="145"/>
        <v>-253.75279166666712</v>
      </c>
      <c r="CI46" s="97">
        <f t="shared" si="145"/>
        <v>-253.75279166666712</v>
      </c>
      <c r="CJ46" s="97">
        <f t="shared" si="145"/>
        <v>-253.75279166666712</v>
      </c>
      <c r="CK46" s="97">
        <f t="shared" si="145"/>
        <v>-253.75279166666712</v>
      </c>
      <c r="CL46" s="97">
        <f t="shared" si="145"/>
        <v>-253.75279166666712</v>
      </c>
      <c r="CM46" s="97">
        <f t="shared" si="145"/>
        <v>-253.75279166666712</v>
      </c>
      <c r="CN46" s="97">
        <f t="shared" si="145"/>
        <v>-253.75279166666712</v>
      </c>
      <c r="CO46" s="97">
        <f t="shared" si="145"/>
        <v>-253.75279166666712</v>
      </c>
      <c r="CP46" s="97">
        <f t="shared" si="145"/>
        <v>-253.75279166666712</v>
      </c>
      <c r="CQ46" s="97">
        <f t="shared" si="145"/>
        <v>-253.75279166666712</v>
      </c>
      <c r="CR46" s="97">
        <f t="shared" si="145"/>
        <v>-253.75279166666712</v>
      </c>
      <c r="CS46" s="97">
        <f t="shared" si="145"/>
        <v>-253.75279166666712</v>
      </c>
      <c r="CT46" s="97">
        <f t="shared" si="145"/>
        <v>-253.75279166666712</v>
      </c>
      <c r="CU46" s="97">
        <f t="shared" si="145"/>
        <v>-253.75279166666712</v>
      </c>
      <c r="CV46" s="97">
        <f t="shared" si="145"/>
        <v>-253.75279166666712</v>
      </c>
      <c r="CW46" s="97">
        <f t="shared" si="145"/>
        <v>-253.75279166666712</v>
      </c>
      <c r="CX46" s="97">
        <f t="shared" si="142"/>
        <v>-15605.79668750004</v>
      </c>
    </row>
    <row r="47" spans="1:102" ht="15" customHeight="1">
      <c r="A47" s="115">
        <f>+'&lt;5&gt; Book Additions Summary'!AN$41</f>
        <v>43465</v>
      </c>
      <c r="B47" s="106">
        <f>IFERROR(+HLOOKUP(A47,'&lt;5&gt; Book Additions Summary'!$C$41:$AO$45,5,FALSE),0)</f>
        <v>-250906.83900000024</v>
      </c>
      <c r="C47" s="109"/>
      <c r="D47" s="108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>
        <f>+$B$47*$C$9/2</f>
        <v>-348.48172083333367</v>
      </c>
      <c r="AP47" s="97">
        <f t="shared" ref="AP47:BA47" si="146">+$B$47*$C$9/2</f>
        <v>-348.48172083333367</v>
      </c>
      <c r="AQ47" s="97">
        <f t="shared" si="146"/>
        <v>-348.48172083333367</v>
      </c>
      <c r="AR47" s="97">
        <f t="shared" si="146"/>
        <v>-348.48172083333367</v>
      </c>
      <c r="AS47" s="97">
        <f t="shared" si="146"/>
        <v>-348.48172083333367</v>
      </c>
      <c r="AT47" s="97">
        <f t="shared" si="146"/>
        <v>-348.48172083333367</v>
      </c>
      <c r="AU47" s="97">
        <f t="shared" si="146"/>
        <v>-348.48172083333367</v>
      </c>
      <c r="AV47" s="97">
        <f t="shared" si="146"/>
        <v>-348.48172083333367</v>
      </c>
      <c r="AW47" s="97">
        <f t="shared" si="146"/>
        <v>-348.48172083333367</v>
      </c>
      <c r="AX47" s="97">
        <f t="shared" si="146"/>
        <v>-348.48172083333367</v>
      </c>
      <c r="AY47" s="97">
        <f t="shared" si="146"/>
        <v>-348.48172083333367</v>
      </c>
      <c r="AZ47" s="97">
        <f t="shared" si="146"/>
        <v>-348.48172083333367</v>
      </c>
      <c r="BA47" s="97">
        <f t="shared" si="146"/>
        <v>-348.48172083333367</v>
      </c>
      <c r="BB47" s="97">
        <f>+$B$47*$C$9</f>
        <v>-696.96344166666734</v>
      </c>
      <c r="BC47" s="97">
        <f t="shared" ref="BC47:CW47" si="147">+$B$47*$C$9</f>
        <v>-696.96344166666734</v>
      </c>
      <c r="BD47" s="97">
        <f t="shared" si="147"/>
        <v>-696.96344166666734</v>
      </c>
      <c r="BE47" s="97">
        <f t="shared" si="147"/>
        <v>-696.96344166666734</v>
      </c>
      <c r="BF47" s="97">
        <f t="shared" si="147"/>
        <v>-696.96344166666734</v>
      </c>
      <c r="BG47" s="97">
        <f t="shared" si="147"/>
        <v>-696.96344166666734</v>
      </c>
      <c r="BH47" s="97">
        <f t="shared" si="147"/>
        <v>-696.96344166666734</v>
      </c>
      <c r="BI47" s="97">
        <f t="shared" si="147"/>
        <v>-696.96344166666734</v>
      </c>
      <c r="BJ47" s="97">
        <f t="shared" si="147"/>
        <v>-696.96344166666734</v>
      </c>
      <c r="BK47" s="97">
        <f t="shared" si="147"/>
        <v>-696.96344166666734</v>
      </c>
      <c r="BL47" s="97">
        <f t="shared" si="147"/>
        <v>-696.96344166666734</v>
      </c>
      <c r="BM47" s="97">
        <f t="shared" si="147"/>
        <v>-696.96344166666734</v>
      </c>
      <c r="BN47" s="97">
        <f t="shared" si="147"/>
        <v>-696.96344166666734</v>
      </c>
      <c r="BO47" s="97">
        <f t="shared" si="147"/>
        <v>-696.96344166666734</v>
      </c>
      <c r="BP47" s="97">
        <f t="shared" si="147"/>
        <v>-696.96344166666734</v>
      </c>
      <c r="BQ47" s="97">
        <f t="shared" si="147"/>
        <v>-696.96344166666734</v>
      </c>
      <c r="BR47" s="97">
        <f t="shared" si="147"/>
        <v>-696.96344166666734</v>
      </c>
      <c r="BS47" s="97">
        <f t="shared" si="147"/>
        <v>-696.96344166666734</v>
      </c>
      <c r="BT47" s="97">
        <f t="shared" si="147"/>
        <v>-696.96344166666734</v>
      </c>
      <c r="BU47" s="97">
        <f t="shared" si="147"/>
        <v>-696.96344166666734</v>
      </c>
      <c r="BV47" s="97">
        <f t="shared" si="147"/>
        <v>-696.96344166666734</v>
      </c>
      <c r="BW47" s="97">
        <f t="shared" si="147"/>
        <v>-696.96344166666734</v>
      </c>
      <c r="BX47" s="97">
        <f t="shared" si="147"/>
        <v>-696.96344166666734</v>
      </c>
      <c r="BY47" s="97">
        <f t="shared" si="147"/>
        <v>-696.96344166666734</v>
      </c>
      <c r="BZ47" s="97">
        <f t="shared" si="147"/>
        <v>-696.96344166666734</v>
      </c>
      <c r="CA47" s="97">
        <f t="shared" si="147"/>
        <v>-696.96344166666734</v>
      </c>
      <c r="CB47" s="97">
        <f t="shared" si="147"/>
        <v>-696.96344166666734</v>
      </c>
      <c r="CC47" s="97">
        <f t="shared" si="147"/>
        <v>-696.96344166666734</v>
      </c>
      <c r="CD47" s="97">
        <f t="shared" si="147"/>
        <v>-696.96344166666734</v>
      </c>
      <c r="CE47" s="97">
        <f t="shared" si="147"/>
        <v>-696.96344166666734</v>
      </c>
      <c r="CF47" s="97">
        <f t="shared" si="147"/>
        <v>-696.96344166666734</v>
      </c>
      <c r="CG47" s="97">
        <f t="shared" si="147"/>
        <v>-696.96344166666734</v>
      </c>
      <c r="CH47" s="97">
        <f t="shared" si="147"/>
        <v>-696.96344166666734</v>
      </c>
      <c r="CI47" s="97">
        <f t="shared" si="147"/>
        <v>-696.96344166666734</v>
      </c>
      <c r="CJ47" s="97">
        <f t="shared" si="147"/>
        <v>-696.96344166666734</v>
      </c>
      <c r="CK47" s="97">
        <f t="shared" si="147"/>
        <v>-696.96344166666734</v>
      </c>
      <c r="CL47" s="97">
        <f t="shared" si="147"/>
        <v>-696.96344166666734</v>
      </c>
      <c r="CM47" s="97">
        <f t="shared" si="147"/>
        <v>-696.96344166666734</v>
      </c>
      <c r="CN47" s="97">
        <f t="shared" si="147"/>
        <v>-696.96344166666734</v>
      </c>
      <c r="CO47" s="97">
        <f t="shared" si="147"/>
        <v>-696.96344166666734</v>
      </c>
      <c r="CP47" s="97">
        <f t="shared" si="147"/>
        <v>-696.96344166666734</v>
      </c>
      <c r="CQ47" s="97">
        <f t="shared" si="147"/>
        <v>-696.96344166666734</v>
      </c>
      <c r="CR47" s="97">
        <f t="shared" si="147"/>
        <v>-696.96344166666734</v>
      </c>
      <c r="CS47" s="97">
        <f t="shared" si="147"/>
        <v>-696.96344166666734</v>
      </c>
      <c r="CT47" s="97">
        <f t="shared" si="147"/>
        <v>-696.96344166666734</v>
      </c>
      <c r="CU47" s="97">
        <f t="shared" si="147"/>
        <v>-696.96344166666734</v>
      </c>
      <c r="CV47" s="97">
        <f t="shared" si="147"/>
        <v>-696.96344166666734</v>
      </c>
      <c r="CW47" s="97">
        <f t="shared" si="147"/>
        <v>-696.96344166666734</v>
      </c>
      <c r="CX47" s="97">
        <f t="shared" si="142"/>
        <v>-37984.507570833353</v>
      </c>
    </row>
    <row r="48" spans="1:102" ht="15" customHeight="1">
      <c r="A48" s="115">
        <f>+'&lt;5&gt; Book Additions Summary'!AO$41</f>
        <v>43496</v>
      </c>
      <c r="B48" s="106">
        <f>IFERROR(+HLOOKUP(A48,'&lt;5&gt; Book Additions Summary'!$C$41:$AZ$45,5,FALSE),0)</f>
        <v>-486463.79399999953</v>
      </c>
      <c r="C48" s="109"/>
      <c r="D48" s="108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>
        <f>+$B$48*$C$9/2</f>
        <v>-675.64415833333271</v>
      </c>
      <c r="AQ48" s="97">
        <f t="shared" ref="AQ48:BA48" si="148">+$B$48*$C$9/2</f>
        <v>-675.64415833333271</v>
      </c>
      <c r="AR48" s="97">
        <f t="shared" si="148"/>
        <v>-675.64415833333271</v>
      </c>
      <c r="AS48" s="97">
        <f t="shared" si="148"/>
        <v>-675.64415833333271</v>
      </c>
      <c r="AT48" s="97">
        <f t="shared" si="148"/>
        <v>-675.64415833333271</v>
      </c>
      <c r="AU48" s="97">
        <f t="shared" si="148"/>
        <v>-675.64415833333271</v>
      </c>
      <c r="AV48" s="97">
        <f t="shared" si="148"/>
        <v>-675.64415833333271</v>
      </c>
      <c r="AW48" s="97">
        <f t="shared" si="148"/>
        <v>-675.64415833333271</v>
      </c>
      <c r="AX48" s="97">
        <f t="shared" si="148"/>
        <v>-675.64415833333271</v>
      </c>
      <c r="AY48" s="97">
        <f t="shared" si="148"/>
        <v>-675.64415833333271</v>
      </c>
      <c r="AZ48" s="97">
        <f t="shared" si="148"/>
        <v>-675.64415833333271</v>
      </c>
      <c r="BA48" s="97">
        <f t="shared" si="148"/>
        <v>-675.64415833333271</v>
      </c>
      <c r="BB48" s="97">
        <f>+$B$48*$C$9</f>
        <v>-1351.2883166666654</v>
      </c>
      <c r="BC48" s="97">
        <f t="shared" ref="BC48:CW48" si="149">+$B$48*$C$9</f>
        <v>-1351.2883166666654</v>
      </c>
      <c r="BD48" s="97">
        <f t="shared" si="149"/>
        <v>-1351.2883166666654</v>
      </c>
      <c r="BE48" s="97">
        <f t="shared" si="149"/>
        <v>-1351.2883166666654</v>
      </c>
      <c r="BF48" s="97">
        <f t="shared" si="149"/>
        <v>-1351.2883166666654</v>
      </c>
      <c r="BG48" s="97">
        <f t="shared" si="149"/>
        <v>-1351.2883166666654</v>
      </c>
      <c r="BH48" s="97">
        <f t="shared" si="149"/>
        <v>-1351.2883166666654</v>
      </c>
      <c r="BI48" s="97">
        <f t="shared" si="149"/>
        <v>-1351.2883166666654</v>
      </c>
      <c r="BJ48" s="97">
        <f t="shared" si="149"/>
        <v>-1351.2883166666654</v>
      </c>
      <c r="BK48" s="97">
        <f t="shared" si="149"/>
        <v>-1351.2883166666654</v>
      </c>
      <c r="BL48" s="97">
        <f t="shared" si="149"/>
        <v>-1351.2883166666654</v>
      </c>
      <c r="BM48" s="97">
        <f t="shared" si="149"/>
        <v>-1351.2883166666654</v>
      </c>
      <c r="BN48" s="97">
        <f t="shared" si="149"/>
        <v>-1351.2883166666654</v>
      </c>
      <c r="BO48" s="97">
        <f t="shared" si="149"/>
        <v>-1351.2883166666654</v>
      </c>
      <c r="BP48" s="97">
        <f t="shared" si="149"/>
        <v>-1351.2883166666654</v>
      </c>
      <c r="BQ48" s="97">
        <f t="shared" si="149"/>
        <v>-1351.2883166666654</v>
      </c>
      <c r="BR48" s="97">
        <f t="shared" si="149"/>
        <v>-1351.2883166666654</v>
      </c>
      <c r="BS48" s="97">
        <f t="shared" si="149"/>
        <v>-1351.2883166666654</v>
      </c>
      <c r="BT48" s="97">
        <f t="shared" si="149"/>
        <v>-1351.2883166666654</v>
      </c>
      <c r="BU48" s="97">
        <f t="shared" si="149"/>
        <v>-1351.2883166666654</v>
      </c>
      <c r="BV48" s="97">
        <f t="shared" si="149"/>
        <v>-1351.2883166666654</v>
      </c>
      <c r="BW48" s="97">
        <f t="shared" si="149"/>
        <v>-1351.2883166666654</v>
      </c>
      <c r="BX48" s="97">
        <f t="shared" si="149"/>
        <v>-1351.2883166666654</v>
      </c>
      <c r="BY48" s="97">
        <f t="shared" si="149"/>
        <v>-1351.2883166666654</v>
      </c>
      <c r="BZ48" s="97">
        <f t="shared" si="149"/>
        <v>-1351.2883166666654</v>
      </c>
      <c r="CA48" s="97">
        <f t="shared" si="149"/>
        <v>-1351.2883166666654</v>
      </c>
      <c r="CB48" s="97">
        <f t="shared" si="149"/>
        <v>-1351.2883166666654</v>
      </c>
      <c r="CC48" s="97">
        <f t="shared" si="149"/>
        <v>-1351.2883166666654</v>
      </c>
      <c r="CD48" s="97">
        <f t="shared" si="149"/>
        <v>-1351.2883166666654</v>
      </c>
      <c r="CE48" s="97">
        <f t="shared" si="149"/>
        <v>-1351.2883166666654</v>
      </c>
      <c r="CF48" s="97">
        <f t="shared" si="149"/>
        <v>-1351.2883166666654</v>
      </c>
      <c r="CG48" s="97">
        <f t="shared" si="149"/>
        <v>-1351.2883166666654</v>
      </c>
      <c r="CH48" s="97">
        <f t="shared" si="149"/>
        <v>-1351.2883166666654</v>
      </c>
      <c r="CI48" s="97">
        <f t="shared" si="149"/>
        <v>-1351.2883166666654</v>
      </c>
      <c r="CJ48" s="97">
        <f t="shared" si="149"/>
        <v>-1351.2883166666654</v>
      </c>
      <c r="CK48" s="97">
        <f t="shared" si="149"/>
        <v>-1351.2883166666654</v>
      </c>
      <c r="CL48" s="97">
        <f t="shared" si="149"/>
        <v>-1351.2883166666654</v>
      </c>
      <c r="CM48" s="97">
        <f t="shared" si="149"/>
        <v>-1351.2883166666654</v>
      </c>
      <c r="CN48" s="97">
        <f t="shared" si="149"/>
        <v>-1351.2883166666654</v>
      </c>
      <c r="CO48" s="97">
        <f t="shared" si="149"/>
        <v>-1351.2883166666654</v>
      </c>
      <c r="CP48" s="97">
        <f t="shared" si="149"/>
        <v>-1351.2883166666654</v>
      </c>
      <c r="CQ48" s="97">
        <f t="shared" si="149"/>
        <v>-1351.2883166666654</v>
      </c>
      <c r="CR48" s="97">
        <f t="shared" si="149"/>
        <v>-1351.2883166666654</v>
      </c>
      <c r="CS48" s="97">
        <f t="shared" si="149"/>
        <v>-1351.2883166666654</v>
      </c>
      <c r="CT48" s="97">
        <f t="shared" si="149"/>
        <v>-1351.2883166666654</v>
      </c>
      <c r="CU48" s="97">
        <f t="shared" si="149"/>
        <v>-1351.2883166666654</v>
      </c>
      <c r="CV48" s="97">
        <f t="shared" si="149"/>
        <v>-1351.2883166666654</v>
      </c>
      <c r="CW48" s="97">
        <f t="shared" si="149"/>
        <v>-1351.2883166666654</v>
      </c>
      <c r="CX48" s="97">
        <f t="shared" si="142"/>
        <v>-72969.569099999964</v>
      </c>
    </row>
    <row r="49" spans="1:102" ht="15" customHeight="1">
      <c r="A49" s="115">
        <f>+'&lt;5&gt; Book Additions Summary'!AP$41</f>
        <v>43524</v>
      </c>
      <c r="B49" s="106">
        <f>IFERROR(+HLOOKUP(A49,'&lt;5&gt; Book Additions Summary'!$C$41:$AZ$45,5,FALSE),0)</f>
        <v>-6015.0585000006477</v>
      </c>
      <c r="C49" s="109"/>
      <c r="D49" s="108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>
        <f>+$B$49*$C$9/2</f>
        <v>-8.3542479166675658</v>
      </c>
      <c r="AR49" s="97">
        <f t="shared" ref="AR49:BA49" si="150">+$B$49*$C$9/2</f>
        <v>-8.3542479166675658</v>
      </c>
      <c r="AS49" s="97">
        <f t="shared" si="150"/>
        <v>-8.3542479166675658</v>
      </c>
      <c r="AT49" s="97">
        <f t="shared" si="150"/>
        <v>-8.3542479166675658</v>
      </c>
      <c r="AU49" s="97">
        <f t="shared" si="150"/>
        <v>-8.3542479166675658</v>
      </c>
      <c r="AV49" s="97">
        <f t="shared" si="150"/>
        <v>-8.3542479166675658</v>
      </c>
      <c r="AW49" s="97">
        <f t="shared" si="150"/>
        <v>-8.3542479166675658</v>
      </c>
      <c r="AX49" s="97">
        <f t="shared" si="150"/>
        <v>-8.3542479166675658</v>
      </c>
      <c r="AY49" s="97">
        <f t="shared" si="150"/>
        <v>-8.3542479166675658</v>
      </c>
      <c r="AZ49" s="97">
        <f t="shared" si="150"/>
        <v>-8.3542479166675658</v>
      </c>
      <c r="BA49" s="97">
        <f t="shared" si="150"/>
        <v>-8.3542479166675658</v>
      </c>
      <c r="BB49" s="97">
        <f>+$B$49*$C$9</f>
        <v>-16.708495833335132</v>
      </c>
      <c r="BC49" s="97">
        <f>+$B$49*$C$9</f>
        <v>-16.708495833335132</v>
      </c>
      <c r="BD49" s="97">
        <f t="shared" ref="BD49:CW49" si="151">+$B$49*$C$9</f>
        <v>-16.708495833335132</v>
      </c>
      <c r="BE49" s="97">
        <f t="shared" si="151"/>
        <v>-16.708495833335132</v>
      </c>
      <c r="BF49" s="97">
        <f t="shared" si="151"/>
        <v>-16.708495833335132</v>
      </c>
      <c r="BG49" s="97">
        <f t="shared" si="151"/>
        <v>-16.708495833335132</v>
      </c>
      <c r="BH49" s="97">
        <f t="shared" si="151"/>
        <v>-16.708495833335132</v>
      </c>
      <c r="BI49" s="97">
        <f t="shared" si="151"/>
        <v>-16.708495833335132</v>
      </c>
      <c r="BJ49" s="97">
        <f t="shared" si="151"/>
        <v>-16.708495833335132</v>
      </c>
      <c r="BK49" s="97">
        <f t="shared" si="151"/>
        <v>-16.708495833335132</v>
      </c>
      <c r="BL49" s="97">
        <f t="shared" si="151"/>
        <v>-16.708495833335132</v>
      </c>
      <c r="BM49" s="97">
        <f t="shared" si="151"/>
        <v>-16.708495833335132</v>
      </c>
      <c r="BN49" s="97">
        <f t="shared" si="151"/>
        <v>-16.708495833335132</v>
      </c>
      <c r="BO49" s="97">
        <f t="shared" si="151"/>
        <v>-16.708495833335132</v>
      </c>
      <c r="BP49" s="97">
        <f t="shared" si="151"/>
        <v>-16.708495833335132</v>
      </c>
      <c r="BQ49" s="97">
        <f t="shared" si="151"/>
        <v>-16.708495833335132</v>
      </c>
      <c r="BR49" s="97">
        <f t="shared" si="151"/>
        <v>-16.708495833335132</v>
      </c>
      <c r="BS49" s="97">
        <f t="shared" si="151"/>
        <v>-16.708495833335132</v>
      </c>
      <c r="BT49" s="97">
        <f t="shared" si="151"/>
        <v>-16.708495833335132</v>
      </c>
      <c r="BU49" s="97">
        <f t="shared" si="151"/>
        <v>-16.708495833335132</v>
      </c>
      <c r="BV49" s="97">
        <f t="shared" si="151"/>
        <v>-16.708495833335132</v>
      </c>
      <c r="BW49" s="97">
        <f t="shared" si="151"/>
        <v>-16.708495833335132</v>
      </c>
      <c r="BX49" s="97">
        <f t="shared" si="151"/>
        <v>-16.708495833335132</v>
      </c>
      <c r="BY49" s="97">
        <f t="shared" si="151"/>
        <v>-16.708495833335132</v>
      </c>
      <c r="BZ49" s="97">
        <f t="shared" si="151"/>
        <v>-16.708495833335132</v>
      </c>
      <c r="CA49" s="97">
        <f t="shared" si="151"/>
        <v>-16.708495833335132</v>
      </c>
      <c r="CB49" s="97">
        <f t="shared" si="151"/>
        <v>-16.708495833335132</v>
      </c>
      <c r="CC49" s="97">
        <f t="shared" si="151"/>
        <v>-16.708495833335132</v>
      </c>
      <c r="CD49" s="97">
        <f t="shared" si="151"/>
        <v>-16.708495833335132</v>
      </c>
      <c r="CE49" s="97">
        <f t="shared" si="151"/>
        <v>-16.708495833335132</v>
      </c>
      <c r="CF49" s="97">
        <f t="shared" si="151"/>
        <v>-16.708495833335132</v>
      </c>
      <c r="CG49" s="97">
        <f t="shared" si="151"/>
        <v>-16.708495833335132</v>
      </c>
      <c r="CH49" s="97">
        <f t="shared" si="151"/>
        <v>-16.708495833335132</v>
      </c>
      <c r="CI49" s="97">
        <f t="shared" si="151"/>
        <v>-16.708495833335132</v>
      </c>
      <c r="CJ49" s="97">
        <f t="shared" si="151"/>
        <v>-16.708495833335132</v>
      </c>
      <c r="CK49" s="97">
        <f t="shared" si="151"/>
        <v>-16.708495833335132</v>
      </c>
      <c r="CL49" s="97">
        <f t="shared" si="151"/>
        <v>-16.708495833335132</v>
      </c>
      <c r="CM49" s="97">
        <f t="shared" si="151"/>
        <v>-16.708495833335132</v>
      </c>
      <c r="CN49" s="97">
        <f t="shared" si="151"/>
        <v>-16.708495833335132</v>
      </c>
      <c r="CO49" s="97">
        <f t="shared" si="151"/>
        <v>-16.708495833335132</v>
      </c>
      <c r="CP49" s="97">
        <f t="shared" si="151"/>
        <v>-16.708495833335132</v>
      </c>
      <c r="CQ49" s="97">
        <f t="shared" si="151"/>
        <v>-16.708495833335132</v>
      </c>
      <c r="CR49" s="97">
        <f t="shared" si="151"/>
        <v>-16.708495833335132</v>
      </c>
      <c r="CS49" s="97">
        <f t="shared" si="151"/>
        <v>-16.708495833335132</v>
      </c>
      <c r="CT49" s="97">
        <f t="shared" si="151"/>
        <v>-16.708495833335132</v>
      </c>
      <c r="CU49" s="97">
        <f t="shared" si="151"/>
        <v>-16.708495833335132</v>
      </c>
      <c r="CV49" s="97">
        <f t="shared" si="151"/>
        <v>-16.708495833335132</v>
      </c>
      <c r="CW49" s="97">
        <f t="shared" si="151"/>
        <v>-16.708495833335132</v>
      </c>
      <c r="CX49" s="97">
        <f t="shared" si="142"/>
        <v>-893.90452708343037</v>
      </c>
    </row>
    <row r="50" spans="1:102" ht="15" customHeight="1">
      <c r="A50" s="115">
        <f>+'&lt;5&gt; Book Additions Summary'!AQ$41</f>
        <v>43555</v>
      </c>
      <c r="B50" s="106">
        <f>IFERROR(+HLOOKUP(A50,'&lt;5&gt; Book Additions Summary'!$C$41:$AZ$45,5,FALSE),0)</f>
        <v>-4998.0629999991506</v>
      </c>
      <c r="C50" s="109"/>
      <c r="D50" s="108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>
        <f>+$B$50*$C$9/2</f>
        <v>-6.9417541666654872</v>
      </c>
      <c r="AS50" s="97">
        <f t="shared" ref="AS50:BA50" si="152">+$B$50*$C$9/2</f>
        <v>-6.9417541666654872</v>
      </c>
      <c r="AT50" s="97">
        <f t="shared" si="152"/>
        <v>-6.9417541666654872</v>
      </c>
      <c r="AU50" s="97">
        <f t="shared" si="152"/>
        <v>-6.9417541666654872</v>
      </c>
      <c r="AV50" s="97">
        <f t="shared" si="152"/>
        <v>-6.9417541666654872</v>
      </c>
      <c r="AW50" s="97">
        <f t="shared" si="152"/>
        <v>-6.9417541666654872</v>
      </c>
      <c r="AX50" s="97">
        <f t="shared" si="152"/>
        <v>-6.9417541666654872</v>
      </c>
      <c r="AY50" s="97">
        <f t="shared" si="152"/>
        <v>-6.9417541666654872</v>
      </c>
      <c r="AZ50" s="97">
        <f t="shared" si="152"/>
        <v>-6.9417541666654872</v>
      </c>
      <c r="BA50" s="97">
        <f t="shared" si="152"/>
        <v>-6.9417541666654872</v>
      </c>
      <c r="BB50" s="97">
        <f>+$B$50*$C$9</f>
        <v>-13.883508333330974</v>
      </c>
      <c r="BC50" s="97">
        <f>+$B$50*$C$9</f>
        <v>-13.883508333330974</v>
      </c>
      <c r="BD50" s="97">
        <f t="shared" ref="BD50:CW50" si="153">+$B$50*$C$9</f>
        <v>-13.883508333330974</v>
      </c>
      <c r="BE50" s="97">
        <f t="shared" si="153"/>
        <v>-13.883508333330974</v>
      </c>
      <c r="BF50" s="97">
        <f t="shared" si="153"/>
        <v>-13.883508333330974</v>
      </c>
      <c r="BG50" s="97">
        <f t="shared" si="153"/>
        <v>-13.883508333330974</v>
      </c>
      <c r="BH50" s="97">
        <f t="shared" si="153"/>
        <v>-13.883508333330974</v>
      </c>
      <c r="BI50" s="97">
        <f t="shared" si="153"/>
        <v>-13.883508333330974</v>
      </c>
      <c r="BJ50" s="97">
        <f t="shared" si="153"/>
        <v>-13.883508333330974</v>
      </c>
      <c r="BK50" s="97">
        <f t="shared" si="153"/>
        <v>-13.883508333330974</v>
      </c>
      <c r="BL50" s="97">
        <f t="shared" si="153"/>
        <v>-13.883508333330974</v>
      </c>
      <c r="BM50" s="97">
        <f t="shared" si="153"/>
        <v>-13.883508333330974</v>
      </c>
      <c r="BN50" s="97">
        <f t="shared" si="153"/>
        <v>-13.883508333330974</v>
      </c>
      <c r="BO50" s="97">
        <f t="shared" si="153"/>
        <v>-13.883508333330974</v>
      </c>
      <c r="BP50" s="97">
        <f t="shared" si="153"/>
        <v>-13.883508333330974</v>
      </c>
      <c r="BQ50" s="97">
        <f t="shared" si="153"/>
        <v>-13.883508333330974</v>
      </c>
      <c r="BR50" s="97">
        <f t="shared" si="153"/>
        <v>-13.883508333330974</v>
      </c>
      <c r="BS50" s="97">
        <f t="shared" si="153"/>
        <v>-13.883508333330974</v>
      </c>
      <c r="BT50" s="97">
        <f t="shared" si="153"/>
        <v>-13.883508333330974</v>
      </c>
      <c r="BU50" s="97">
        <f t="shared" si="153"/>
        <v>-13.883508333330974</v>
      </c>
      <c r="BV50" s="97">
        <f t="shared" si="153"/>
        <v>-13.883508333330974</v>
      </c>
      <c r="BW50" s="97">
        <f t="shared" si="153"/>
        <v>-13.883508333330974</v>
      </c>
      <c r="BX50" s="97">
        <f t="shared" si="153"/>
        <v>-13.883508333330974</v>
      </c>
      <c r="BY50" s="97">
        <f t="shared" si="153"/>
        <v>-13.883508333330974</v>
      </c>
      <c r="BZ50" s="97">
        <f t="shared" si="153"/>
        <v>-13.883508333330974</v>
      </c>
      <c r="CA50" s="97">
        <f t="shared" si="153"/>
        <v>-13.883508333330974</v>
      </c>
      <c r="CB50" s="97">
        <f t="shared" si="153"/>
        <v>-13.883508333330974</v>
      </c>
      <c r="CC50" s="97">
        <f t="shared" si="153"/>
        <v>-13.883508333330974</v>
      </c>
      <c r="CD50" s="97">
        <f t="shared" si="153"/>
        <v>-13.883508333330974</v>
      </c>
      <c r="CE50" s="97">
        <f t="shared" si="153"/>
        <v>-13.883508333330974</v>
      </c>
      <c r="CF50" s="97">
        <f t="shared" si="153"/>
        <v>-13.883508333330974</v>
      </c>
      <c r="CG50" s="97">
        <f t="shared" si="153"/>
        <v>-13.883508333330974</v>
      </c>
      <c r="CH50" s="97">
        <f t="shared" si="153"/>
        <v>-13.883508333330974</v>
      </c>
      <c r="CI50" s="97">
        <f t="shared" si="153"/>
        <v>-13.883508333330974</v>
      </c>
      <c r="CJ50" s="97">
        <f t="shared" si="153"/>
        <v>-13.883508333330974</v>
      </c>
      <c r="CK50" s="97">
        <f t="shared" si="153"/>
        <v>-13.883508333330974</v>
      </c>
      <c r="CL50" s="97">
        <f t="shared" si="153"/>
        <v>-13.883508333330974</v>
      </c>
      <c r="CM50" s="97">
        <f t="shared" si="153"/>
        <v>-13.883508333330974</v>
      </c>
      <c r="CN50" s="97">
        <f t="shared" si="153"/>
        <v>-13.883508333330974</v>
      </c>
      <c r="CO50" s="97">
        <f t="shared" si="153"/>
        <v>-13.883508333330974</v>
      </c>
      <c r="CP50" s="97">
        <f t="shared" si="153"/>
        <v>-13.883508333330974</v>
      </c>
      <c r="CQ50" s="97">
        <f t="shared" si="153"/>
        <v>-13.883508333330974</v>
      </c>
      <c r="CR50" s="97">
        <f t="shared" si="153"/>
        <v>-13.883508333330974</v>
      </c>
      <c r="CS50" s="97">
        <f t="shared" si="153"/>
        <v>-13.883508333330974</v>
      </c>
      <c r="CT50" s="97">
        <f t="shared" si="153"/>
        <v>-13.883508333330974</v>
      </c>
      <c r="CU50" s="97">
        <f t="shared" si="153"/>
        <v>-13.883508333330974</v>
      </c>
      <c r="CV50" s="97">
        <f t="shared" si="153"/>
        <v>-13.883508333330974</v>
      </c>
      <c r="CW50" s="97">
        <f t="shared" si="153"/>
        <v>-13.883508333330974</v>
      </c>
      <c r="CX50" s="97">
        <f t="shared" si="142"/>
        <v>-735.82594166654098</v>
      </c>
    </row>
    <row r="51" spans="1:102" ht="15" customHeight="1">
      <c r="A51" s="115">
        <f>+'&lt;5&gt; Book Additions Summary'!AR$41</f>
        <v>43585</v>
      </c>
      <c r="B51" s="106">
        <f>IFERROR(+HLOOKUP(A51,'&lt;5&gt; Book Additions Summary'!$C$41:$AZ$45,5,FALSE),0)</f>
        <v>-122836.32750000134</v>
      </c>
      <c r="C51" s="109"/>
      <c r="D51" s="108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>
        <f>+$B$51*$C$9/2</f>
        <v>-170.60601041666854</v>
      </c>
      <c r="AT51" s="97">
        <f t="shared" ref="AT51:BA51" si="154">+$B$51*$C$9/2</f>
        <v>-170.60601041666854</v>
      </c>
      <c r="AU51" s="97">
        <f t="shared" si="154"/>
        <v>-170.60601041666854</v>
      </c>
      <c r="AV51" s="97">
        <f t="shared" si="154"/>
        <v>-170.60601041666854</v>
      </c>
      <c r="AW51" s="97">
        <f t="shared" si="154"/>
        <v>-170.60601041666854</v>
      </c>
      <c r="AX51" s="97">
        <f t="shared" si="154"/>
        <v>-170.60601041666854</v>
      </c>
      <c r="AY51" s="97">
        <f t="shared" si="154"/>
        <v>-170.60601041666854</v>
      </c>
      <c r="AZ51" s="97">
        <f t="shared" si="154"/>
        <v>-170.60601041666854</v>
      </c>
      <c r="BA51" s="97">
        <f t="shared" si="154"/>
        <v>-170.60601041666854</v>
      </c>
      <c r="BB51" s="97">
        <f>+$B$51*$C$9</f>
        <v>-341.21202083333708</v>
      </c>
      <c r="BC51" s="97">
        <f t="shared" ref="BC51:CW51" si="155">+$B$51*$C$9</f>
        <v>-341.21202083333708</v>
      </c>
      <c r="BD51" s="97">
        <f t="shared" si="155"/>
        <v>-341.21202083333708</v>
      </c>
      <c r="BE51" s="97">
        <f t="shared" si="155"/>
        <v>-341.21202083333708</v>
      </c>
      <c r="BF51" s="97">
        <f t="shared" si="155"/>
        <v>-341.21202083333708</v>
      </c>
      <c r="BG51" s="97">
        <f t="shared" si="155"/>
        <v>-341.21202083333708</v>
      </c>
      <c r="BH51" s="97">
        <f t="shared" si="155"/>
        <v>-341.21202083333708</v>
      </c>
      <c r="BI51" s="97">
        <f t="shared" si="155"/>
        <v>-341.21202083333708</v>
      </c>
      <c r="BJ51" s="97">
        <f t="shared" si="155"/>
        <v>-341.21202083333708</v>
      </c>
      <c r="BK51" s="97">
        <f t="shared" si="155"/>
        <v>-341.21202083333708</v>
      </c>
      <c r="BL51" s="97">
        <f t="shared" si="155"/>
        <v>-341.21202083333708</v>
      </c>
      <c r="BM51" s="97">
        <f t="shared" si="155"/>
        <v>-341.21202083333708</v>
      </c>
      <c r="BN51" s="97">
        <f t="shared" si="155"/>
        <v>-341.21202083333708</v>
      </c>
      <c r="BO51" s="97">
        <f t="shared" si="155"/>
        <v>-341.21202083333708</v>
      </c>
      <c r="BP51" s="97">
        <f t="shared" si="155"/>
        <v>-341.21202083333708</v>
      </c>
      <c r="BQ51" s="97">
        <f t="shared" si="155"/>
        <v>-341.21202083333708</v>
      </c>
      <c r="BR51" s="97">
        <f t="shared" si="155"/>
        <v>-341.21202083333708</v>
      </c>
      <c r="BS51" s="97">
        <f t="shared" si="155"/>
        <v>-341.21202083333708</v>
      </c>
      <c r="BT51" s="97">
        <f t="shared" si="155"/>
        <v>-341.21202083333708</v>
      </c>
      <c r="BU51" s="97">
        <f t="shared" si="155"/>
        <v>-341.21202083333708</v>
      </c>
      <c r="BV51" s="97">
        <f t="shared" si="155"/>
        <v>-341.21202083333708</v>
      </c>
      <c r="BW51" s="97">
        <f t="shared" si="155"/>
        <v>-341.21202083333708</v>
      </c>
      <c r="BX51" s="97">
        <f t="shared" si="155"/>
        <v>-341.21202083333708</v>
      </c>
      <c r="BY51" s="97">
        <f t="shared" si="155"/>
        <v>-341.21202083333708</v>
      </c>
      <c r="BZ51" s="97">
        <f t="shared" si="155"/>
        <v>-341.21202083333708</v>
      </c>
      <c r="CA51" s="97">
        <f t="shared" si="155"/>
        <v>-341.21202083333708</v>
      </c>
      <c r="CB51" s="97">
        <f t="shared" si="155"/>
        <v>-341.21202083333708</v>
      </c>
      <c r="CC51" s="97">
        <f t="shared" si="155"/>
        <v>-341.21202083333708</v>
      </c>
      <c r="CD51" s="97">
        <f t="shared" si="155"/>
        <v>-341.21202083333708</v>
      </c>
      <c r="CE51" s="97">
        <f t="shared" si="155"/>
        <v>-341.21202083333708</v>
      </c>
      <c r="CF51" s="97">
        <f t="shared" si="155"/>
        <v>-341.21202083333708</v>
      </c>
      <c r="CG51" s="97">
        <f t="shared" si="155"/>
        <v>-341.21202083333708</v>
      </c>
      <c r="CH51" s="97">
        <f t="shared" si="155"/>
        <v>-341.21202083333708</v>
      </c>
      <c r="CI51" s="97">
        <f t="shared" si="155"/>
        <v>-341.21202083333708</v>
      </c>
      <c r="CJ51" s="97">
        <f t="shared" si="155"/>
        <v>-341.21202083333708</v>
      </c>
      <c r="CK51" s="97">
        <f t="shared" si="155"/>
        <v>-341.21202083333708</v>
      </c>
      <c r="CL51" s="97">
        <f t="shared" si="155"/>
        <v>-341.21202083333708</v>
      </c>
      <c r="CM51" s="97">
        <f t="shared" si="155"/>
        <v>-341.21202083333708</v>
      </c>
      <c r="CN51" s="97">
        <f t="shared" si="155"/>
        <v>-341.21202083333708</v>
      </c>
      <c r="CO51" s="97">
        <f t="shared" si="155"/>
        <v>-341.21202083333708</v>
      </c>
      <c r="CP51" s="97">
        <f t="shared" si="155"/>
        <v>-341.21202083333708</v>
      </c>
      <c r="CQ51" s="97">
        <f t="shared" si="155"/>
        <v>-341.21202083333708</v>
      </c>
      <c r="CR51" s="97">
        <f t="shared" si="155"/>
        <v>-341.21202083333708</v>
      </c>
      <c r="CS51" s="97">
        <f t="shared" si="155"/>
        <v>-341.21202083333708</v>
      </c>
      <c r="CT51" s="97">
        <f t="shared" si="155"/>
        <v>-341.21202083333708</v>
      </c>
      <c r="CU51" s="97">
        <f t="shared" si="155"/>
        <v>-341.21202083333708</v>
      </c>
      <c r="CV51" s="97">
        <f t="shared" si="155"/>
        <v>-341.21202083333708</v>
      </c>
      <c r="CW51" s="97">
        <f t="shared" si="155"/>
        <v>-341.21202083333708</v>
      </c>
      <c r="CX51" s="97">
        <f t="shared" si="142"/>
        <v>-17913.631093750177</v>
      </c>
    </row>
    <row r="52" spans="1:102" ht="15" customHeight="1">
      <c r="A52" s="115">
        <f>+'&lt;5&gt; Book Additions Summary'!AS$41</f>
        <v>43616</v>
      </c>
      <c r="B52" s="106">
        <f>IFERROR(+HLOOKUP(A52,'&lt;5&gt; Book Additions Summary'!$C$41:$AZ$45,5,FALSE),0)</f>
        <v>-136720.19549999983</v>
      </c>
      <c r="C52" s="109"/>
      <c r="D52" s="108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>
        <f>+$B$52*$C$9/2</f>
        <v>-189.88916041666644</v>
      </c>
      <c r="AU52" s="97">
        <f t="shared" ref="AU52:BA52" si="156">+$B$52*$C$9/2</f>
        <v>-189.88916041666644</v>
      </c>
      <c r="AV52" s="97">
        <f t="shared" si="156"/>
        <v>-189.88916041666644</v>
      </c>
      <c r="AW52" s="97">
        <f t="shared" si="156"/>
        <v>-189.88916041666644</v>
      </c>
      <c r="AX52" s="97">
        <f t="shared" si="156"/>
        <v>-189.88916041666644</v>
      </c>
      <c r="AY52" s="97">
        <f t="shared" si="156"/>
        <v>-189.88916041666644</v>
      </c>
      <c r="AZ52" s="97">
        <f t="shared" si="156"/>
        <v>-189.88916041666644</v>
      </c>
      <c r="BA52" s="97">
        <f t="shared" si="156"/>
        <v>-189.88916041666644</v>
      </c>
      <c r="BB52" s="97">
        <f>+$B$52*$C$9</f>
        <v>-379.77832083333288</v>
      </c>
      <c r="BC52" s="97">
        <f t="shared" ref="BC52:CW52" si="157">+$B$52*$C$9</f>
        <v>-379.77832083333288</v>
      </c>
      <c r="BD52" s="97">
        <f t="shared" si="157"/>
        <v>-379.77832083333288</v>
      </c>
      <c r="BE52" s="97">
        <f t="shared" si="157"/>
        <v>-379.77832083333288</v>
      </c>
      <c r="BF52" s="97">
        <f t="shared" si="157"/>
        <v>-379.77832083333288</v>
      </c>
      <c r="BG52" s="97">
        <f t="shared" si="157"/>
        <v>-379.77832083333288</v>
      </c>
      <c r="BH52" s="97">
        <f t="shared" si="157"/>
        <v>-379.77832083333288</v>
      </c>
      <c r="BI52" s="97">
        <f t="shared" si="157"/>
        <v>-379.77832083333288</v>
      </c>
      <c r="BJ52" s="97">
        <f t="shared" si="157"/>
        <v>-379.77832083333288</v>
      </c>
      <c r="BK52" s="97">
        <f t="shared" si="157"/>
        <v>-379.77832083333288</v>
      </c>
      <c r="BL52" s="97">
        <f t="shared" si="157"/>
        <v>-379.77832083333288</v>
      </c>
      <c r="BM52" s="97">
        <f t="shared" si="157"/>
        <v>-379.77832083333288</v>
      </c>
      <c r="BN52" s="97">
        <f t="shared" si="157"/>
        <v>-379.77832083333288</v>
      </c>
      <c r="BO52" s="97">
        <f t="shared" si="157"/>
        <v>-379.77832083333288</v>
      </c>
      <c r="BP52" s="97">
        <f t="shared" si="157"/>
        <v>-379.77832083333288</v>
      </c>
      <c r="BQ52" s="97">
        <f t="shared" si="157"/>
        <v>-379.77832083333288</v>
      </c>
      <c r="BR52" s="97">
        <f t="shared" si="157"/>
        <v>-379.77832083333288</v>
      </c>
      <c r="BS52" s="97">
        <f t="shared" si="157"/>
        <v>-379.77832083333288</v>
      </c>
      <c r="BT52" s="97">
        <f t="shared" si="157"/>
        <v>-379.77832083333288</v>
      </c>
      <c r="BU52" s="97">
        <f t="shared" si="157"/>
        <v>-379.77832083333288</v>
      </c>
      <c r="BV52" s="97">
        <f t="shared" si="157"/>
        <v>-379.77832083333288</v>
      </c>
      <c r="BW52" s="97">
        <f t="shared" si="157"/>
        <v>-379.77832083333288</v>
      </c>
      <c r="BX52" s="97">
        <f t="shared" si="157"/>
        <v>-379.77832083333288</v>
      </c>
      <c r="BY52" s="97">
        <f t="shared" si="157"/>
        <v>-379.77832083333288</v>
      </c>
      <c r="BZ52" s="97">
        <f t="shared" si="157"/>
        <v>-379.77832083333288</v>
      </c>
      <c r="CA52" s="97">
        <f t="shared" si="157"/>
        <v>-379.77832083333288</v>
      </c>
      <c r="CB52" s="97">
        <f t="shared" si="157"/>
        <v>-379.77832083333288</v>
      </c>
      <c r="CC52" s="97">
        <f t="shared" si="157"/>
        <v>-379.77832083333288</v>
      </c>
      <c r="CD52" s="97">
        <f t="shared" si="157"/>
        <v>-379.77832083333288</v>
      </c>
      <c r="CE52" s="97">
        <f t="shared" si="157"/>
        <v>-379.77832083333288</v>
      </c>
      <c r="CF52" s="97">
        <f t="shared" si="157"/>
        <v>-379.77832083333288</v>
      </c>
      <c r="CG52" s="97">
        <f t="shared" si="157"/>
        <v>-379.77832083333288</v>
      </c>
      <c r="CH52" s="97">
        <f t="shared" si="157"/>
        <v>-379.77832083333288</v>
      </c>
      <c r="CI52" s="97">
        <f t="shared" si="157"/>
        <v>-379.77832083333288</v>
      </c>
      <c r="CJ52" s="97">
        <f t="shared" si="157"/>
        <v>-379.77832083333288</v>
      </c>
      <c r="CK52" s="97">
        <f t="shared" si="157"/>
        <v>-379.77832083333288</v>
      </c>
      <c r="CL52" s="97">
        <f t="shared" si="157"/>
        <v>-379.77832083333288</v>
      </c>
      <c r="CM52" s="97">
        <f t="shared" si="157"/>
        <v>-379.77832083333288</v>
      </c>
      <c r="CN52" s="97">
        <f t="shared" si="157"/>
        <v>-379.77832083333288</v>
      </c>
      <c r="CO52" s="97">
        <f t="shared" si="157"/>
        <v>-379.77832083333288</v>
      </c>
      <c r="CP52" s="97">
        <f t="shared" si="157"/>
        <v>-379.77832083333288</v>
      </c>
      <c r="CQ52" s="97">
        <f t="shared" si="157"/>
        <v>-379.77832083333288</v>
      </c>
      <c r="CR52" s="97">
        <f t="shared" si="157"/>
        <v>-379.77832083333288</v>
      </c>
      <c r="CS52" s="97">
        <f t="shared" si="157"/>
        <v>-379.77832083333288</v>
      </c>
      <c r="CT52" s="97">
        <f t="shared" si="157"/>
        <v>-379.77832083333288</v>
      </c>
      <c r="CU52" s="97">
        <f t="shared" si="157"/>
        <v>-379.77832083333288</v>
      </c>
      <c r="CV52" s="97">
        <f t="shared" si="157"/>
        <v>-379.77832083333288</v>
      </c>
      <c r="CW52" s="97">
        <f t="shared" si="157"/>
        <v>-379.77832083333288</v>
      </c>
      <c r="CX52" s="97">
        <f t="shared" si="142"/>
        <v>-19748.472683333301</v>
      </c>
    </row>
    <row r="53" spans="1:102" ht="15" customHeight="1">
      <c r="A53" s="115">
        <f>+'&lt;5&gt; Book Additions Summary'!AT$41</f>
        <v>43646</v>
      </c>
      <c r="B53" s="106">
        <f>IFERROR(+HLOOKUP(A53,'&lt;5&gt; Book Additions Summary'!$C$41:$AZ$45,5,FALSE),0)</f>
        <v>-14149.454999999887</v>
      </c>
      <c r="C53" s="109"/>
      <c r="D53" s="108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>
        <f>+$B$53*$C$9/2</f>
        <v>-19.652020833333179</v>
      </c>
      <c r="AV53" s="97">
        <f t="shared" ref="AV53:BA53" si="158">+$B$53*$C$9/2</f>
        <v>-19.652020833333179</v>
      </c>
      <c r="AW53" s="97">
        <f t="shared" si="158"/>
        <v>-19.652020833333179</v>
      </c>
      <c r="AX53" s="97">
        <f t="shared" si="158"/>
        <v>-19.652020833333179</v>
      </c>
      <c r="AY53" s="97">
        <f t="shared" si="158"/>
        <v>-19.652020833333179</v>
      </c>
      <c r="AZ53" s="97">
        <f t="shared" si="158"/>
        <v>-19.652020833333179</v>
      </c>
      <c r="BA53" s="97">
        <f t="shared" si="158"/>
        <v>-19.652020833333179</v>
      </c>
      <c r="BB53" s="97">
        <f>+$B$53*$C$9</f>
        <v>-39.304041666666357</v>
      </c>
      <c r="BC53" s="97">
        <f t="shared" ref="BC53:CW53" si="159">+$B$53*$C$9</f>
        <v>-39.304041666666357</v>
      </c>
      <c r="BD53" s="97">
        <f t="shared" si="159"/>
        <v>-39.304041666666357</v>
      </c>
      <c r="BE53" s="97">
        <f t="shared" si="159"/>
        <v>-39.304041666666357</v>
      </c>
      <c r="BF53" s="97">
        <f t="shared" si="159"/>
        <v>-39.304041666666357</v>
      </c>
      <c r="BG53" s="97">
        <f t="shared" si="159"/>
        <v>-39.304041666666357</v>
      </c>
      <c r="BH53" s="97">
        <f t="shared" si="159"/>
        <v>-39.304041666666357</v>
      </c>
      <c r="BI53" s="97">
        <f t="shared" si="159"/>
        <v>-39.304041666666357</v>
      </c>
      <c r="BJ53" s="97">
        <f t="shared" si="159"/>
        <v>-39.304041666666357</v>
      </c>
      <c r="BK53" s="97">
        <f t="shared" si="159"/>
        <v>-39.304041666666357</v>
      </c>
      <c r="BL53" s="97">
        <f t="shared" si="159"/>
        <v>-39.304041666666357</v>
      </c>
      <c r="BM53" s="97">
        <f t="shared" si="159"/>
        <v>-39.304041666666357</v>
      </c>
      <c r="BN53" s="97">
        <f t="shared" si="159"/>
        <v>-39.304041666666357</v>
      </c>
      <c r="BO53" s="97">
        <f t="shared" si="159"/>
        <v>-39.304041666666357</v>
      </c>
      <c r="BP53" s="97">
        <f t="shared" si="159"/>
        <v>-39.304041666666357</v>
      </c>
      <c r="BQ53" s="97">
        <f t="shared" si="159"/>
        <v>-39.304041666666357</v>
      </c>
      <c r="BR53" s="97">
        <f t="shared" si="159"/>
        <v>-39.304041666666357</v>
      </c>
      <c r="BS53" s="97">
        <f t="shared" si="159"/>
        <v>-39.304041666666357</v>
      </c>
      <c r="BT53" s="97">
        <f t="shared" si="159"/>
        <v>-39.304041666666357</v>
      </c>
      <c r="BU53" s="97">
        <f t="shared" si="159"/>
        <v>-39.304041666666357</v>
      </c>
      <c r="BV53" s="97">
        <f t="shared" si="159"/>
        <v>-39.304041666666357</v>
      </c>
      <c r="BW53" s="97">
        <f t="shared" si="159"/>
        <v>-39.304041666666357</v>
      </c>
      <c r="BX53" s="97">
        <f t="shared" si="159"/>
        <v>-39.304041666666357</v>
      </c>
      <c r="BY53" s="97">
        <f t="shared" si="159"/>
        <v>-39.304041666666357</v>
      </c>
      <c r="BZ53" s="97">
        <f t="shared" si="159"/>
        <v>-39.304041666666357</v>
      </c>
      <c r="CA53" s="97">
        <f t="shared" si="159"/>
        <v>-39.304041666666357</v>
      </c>
      <c r="CB53" s="97">
        <f t="shared" si="159"/>
        <v>-39.304041666666357</v>
      </c>
      <c r="CC53" s="97">
        <f t="shared" si="159"/>
        <v>-39.304041666666357</v>
      </c>
      <c r="CD53" s="97">
        <f t="shared" si="159"/>
        <v>-39.304041666666357</v>
      </c>
      <c r="CE53" s="97">
        <f t="shared" si="159"/>
        <v>-39.304041666666357</v>
      </c>
      <c r="CF53" s="97">
        <f t="shared" si="159"/>
        <v>-39.304041666666357</v>
      </c>
      <c r="CG53" s="97">
        <f t="shared" si="159"/>
        <v>-39.304041666666357</v>
      </c>
      <c r="CH53" s="97">
        <f t="shared" si="159"/>
        <v>-39.304041666666357</v>
      </c>
      <c r="CI53" s="97">
        <f t="shared" si="159"/>
        <v>-39.304041666666357</v>
      </c>
      <c r="CJ53" s="97">
        <f t="shared" si="159"/>
        <v>-39.304041666666357</v>
      </c>
      <c r="CK53" s="97">
        <f t="shared" si="159"/>
        <v>-39.304041666666357</v>
      </c>
      <c r="CL53" s="97">
        <f t="shared" si="159"/>
        <v>-39.304041666666357</v>
      </c>
      <c r="CM53" s="97">
        <f t="shared" si="159"/>
        <v>-39.304041666666357</v>
      </c>
      <c r="CN53" s="97">
        <f t="shared" si="159"/>
        <v>-39.304041666666357</v>
      </c>
      <c r="CO53" s="97">
        <f t="shared" si="159"/>
        <v>-39.304041666666357</v>
      </c>
      <c r="CP53" s="97">
        <f t="shared" si="159"/>
        <v>-39.304041666666357</v>
      </c>
      <c r="CQ53" s="97">
        <f t="shared" si="159"/>
        <v>-39.304041666666357</v>
      </c>
      <c r="CR53" s="97">
        <f t="shared" si="159"/>
        <v>-39.304041666666357</v>
      </c>
      <c r="CS53" s="97">
        <f t="shared" si="159"/>
        <v>-39.304041666666357</v>
      </c>
      <c r="CT53" s="97">
        <f t="shared" si="159"/>
        <v>-39.304041666666357</v>
      </c>
      <c r="CU53" s="97">
        <f t="shared" si="159"/>
        <v>-39.304041666666357</v>
      </c>
      <c r="CV53" s="97">
        <f t="shared" si="159"/>
        <v>-39.304041666666357</v>
      </c>
      <c r="CW53" s="97">
        <f t="shared" si="159"/>
        <v>-39.304041666666357</v>
      </c>
      <c r="CX53" s="97">
        <f t="shared" si="142"/>
        <v>-2024.1581458333155</v>
      </c>
    </row>
    <row r="54" spans="1:102" ht="15" customHeight="1">
      <c r="A54" s="115">
        <f>+'&lt;5&gt; Book Additions Summary'!AU$41</f>
        <v>43677</v>
      </c>
      <c r="B54" s="106">
        <f>IFERROR(+HLOOKUP(A54,'&lt;5&gt; Book Additions Summary'!$C$41:$AZ$45,5,FALSE),0)</f>
        <v>-1423.2089999992399</v>
      </c>
      <c r="C54" s="109"/>
      <c r="D54" s="108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>
        <f>+$B$54*$C$9/2</f>
        <v>-1.9766791666656112</v>
      </c>
      <c r="AW54" s="97">
        <f t="shared" ref="AW54:BA54" si="160">+$B$54*$C$9/2</f>
        <v>-1.9766791666656112</v>
      </c>
      <c r="AX54" s="97">
        <f t="shared" si="160"/>
        <v>-1.9766791666656112</v>
      </c>
      <c r="AY54" s="97">
        <f t="shared" si="160"/>
        <v>-1.9766791666656112</v>
      </c>
      <c r="AZ54" s="97">
        <f t="shared" si="160"/>
        <v>-1.9766791666656112</v>
      </c>
      <c r="BA54" s="97">
        <f t="shared" si="160"/>
        <v>-1.9766791666656112</v>
      </c>
      <c r="BB54" s="97">
        <f>+$B$54*$C$9</f>
        <v>-3.9533583333312223</v>
      </c>
      <c r="BC54" s="97">
        <f t="shared" ref="BC54:CW54" si="161">+$B$54*$C$9</f>
        <v>-3.9533583333312223</v>
      </c>
      <c r="BD54" s="97">
        <f t="shared" si="161"/>
        <v>-3.9533583333312223</v>
      </c>
      <c r="BE54" s="97">
        <f t="shared" si="161"/>
        <v>-3.9533583333312223</v>
      </c>
      <c r="BF54" s="97">
        <f t="shared" si="161"/>
        <v>-3.9533583333312223</v>
      </c>
      <c r="BG54" s="97">
        <f t="shared" si="161"/>
        <v>-3.9533583333312223</v>
      </c>
      <c r="BH54" s="97">
        <f t="shared" si="161"/>
        <v>-3.9533583333312223</v>
      </c>
      <c r="BI54" s="97">
        <f t="shared" si="161"/>
        <v>-3.9533583333312223</v>
      </c>
      <c r="BJ54" s="97">
        <f t="shared" si="161"/>
        <v>-3.9533583333312223</v>
      </c>
      <c r="BK54" s="97">
        <f t="shared" si="161"/>
        <v>-3.9533583333312223</v>
      </c>
      <c r="BL54" s="97">
        <f t="shared" si="161"/>
        <v>-3.9533583333312223</v>
      </c>
      <c r="BM54" s="97">
        <f t="shared" si="161"/>
        <v>-3.9533583333312223</v>
      </c>
      <c r="BN54" s="97">
        <f t="shared" si="161"/>
        <v>-3.9533583333312223</v>
      </c>
      <c r="BO54" s="97">
        <f t="shared" si="161"/>
        <v>-3.9533583333312223</v>
      </c>
      <c r="BP54" s="97">
        <f t="shared" si="161"/>
        <v>-3.9533583333312223</v>
      </c>
      <c r="BQ54" s="97">
        <f t="shared" si="161"/>
        <v>-3.9533583333312223</v>
      </c>
      <c r="BR54" s="97">
        <f t="shared" si="161"/>
        <v>-3.9533583333312223</v>
      </c>
      <c r="BS54" s="97">
        <f t="shared" si="161"/>
        <v>-3.9533583333312223</v>
      </c>
      <c r="BT54" s="97">
        <f t="shared" si="161"/>
        <v>-3.9533583333312223</v>
      </c>
      <c r="BU54" s="97">
        <f t="shared" si="161"/>
        <v>-3.9533583333312223</v>
      </c>
      <c r="BV54" s="97">
        <f t="shared" si="161"/>
        <v>-3.9533583333312223</v>
      </c>
      <c r="BW54" s="97">
        <f t="shared" si="161"/>
        <v>-3.9533583333312223</v>
      </c>
      <c r="BX54" s="97">
        <f t="shared" si="161"/>
        <v>-3.9533583333312223</v>
      </c>
      <c r="BY54" s="97">
        <f t="shared" si="161"/>
        <v>-3.9533583333312223</v>
      </c>
      <c r="BZ54" s="97">
        <f t="shared" si="161"/>
        <v>-3.9533583333312223</v>
      </c>
      <c r="CA54" s="97">
        <f t="shared" si="161"/>
        <v>-3.9533583333312223</v>
      </c>
      <c r="CB54" s="97">
        <f t="shared" si="161"/>
        <v>-3.9533583333312223</v>
      </c>
      <c r="CC54" s="97">
        <f t="shared" si="161"/>
        <v>-3.9533583333312223</v>
      </c>
      <c r="CD54" s="97">
        <f t="shared" si="161"/>
        <v>-3.9533583333312223</v>
      </c>
      <c r="CE54" s="97">
        <f t="shared" si="161"/>
        <v>-3.9533583333312223</v>
      </c>
      <c r="CF54" s="97">
        <f t="shared" si="161"/>
        <v>-3.9533583333312223</v>
      </c>
      <c r="CG54" s="97">
        <f t="shared" si="161"/>
        <v>-3.9533583333312223</v>
      </c>
      <c r="CH54" s="97">
        <f t="shared" si="161"/>
        <v>-3.9533583333312223</v>
      </c>
      <c r="CI54" s="97">
        <f t="shared" si="161"/>
        <v>-3.9533583333312223</v>
      </c>
      <c r="CJ54" s="97">
        <f t="shared" si="161"/>
        <v>-3.9533583333312223</v>
      </c>
      <c r="CK54" s="97">
        <f t="shared" si="161"/>
        <v>-3.9533583333312223</v>
      </c>
      <c r="CL54" s="97">
        <f t="shared" si="161"/>
        <v>-3.9533583333312223</v>
      </c>
      <c r="CM54" s="97">
        <f t="shared" si="161"/>
        <v>-3.9533583333312223</v>
      </c>
      <c r="CN54" s="97">
        <f t="shared" si="161"/>
        <v>-3.9533583333312223</v>
      </c>
      <c r="CO54" s="97">
        <f t="shared" si="161"/>
        <v>-3.9533583333312223</v>
      </c>
      <c r="CP54" s="97">
        <f t="shared" si="161"/>
        <v>-3.9533583333312223</v>
      </c>
      <c r="CQ54" s="97">
        <f t="shared" si="161"/>
        <v>-3.9533583333312223</v>
      </c>
      <c r="CR54" s="97">
        <f t="shared" si="161"/>
        <v>-3.9533583333312223</v>
      </c>
      <c r="CS54" s="97">
        <f t="shared" si="161"/>
        <v>-3.9533583333312223</v>
      </c>
      <c r="CT54" s="97">
        <f t="shared" si="161"/>
        <v>-3.9533583333312223</v>
      </c>
      <c r="CU54" s="97">
        <f t="shared" si="161"/>
        <v>-3.9533583333312223</v>
      </c>
      <c r="CV54" s="97">
        <f t="shared" si="161"/>
        <v>-3.9533583333312223</v>
      </c>
      <c r="CW54" s="97">
        <f t="shared" si="161"/>
        <v>-3.9533583333312223</v>
      </c>
      <c r="CX54" s="97">
        <f t="shared" si="142"/>
        <v>-201.62127499989214</v>
      </c>
    </row>
    <row r="55" spans="1:102" ht="15" customHeight="1">
      <c r="A55" s="115">
        <f>+'&lt;5&gt; Book Additions Summary'!AV$41</f>
        <v>43708</v>
      </c>
      <c r="B55" s="106">
        <f>IFERROR(+HLOOKUP(A55,'&lt;5&gt; Book Additions Summary'!$C$41:$AZ$45,5,FALSE),0)</f>
        <v>-13147.951500000245</v>
      </c>
      <c r="C55" s="109"/>
      <c r="D55" s="108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>
        <f>+$B$55*$C$9/2</f>
        <v>-18.26104375000034</v>
      </c>
      <c r="AX55" s="97">
        <f t="shared" ref="AX55:BA55" si="162">+$B$55*$C$9/2</f>
        <v>-18.26104375000034</v>
      </c>
      <c r="AY55" s="97">
        <f t="shared" si="162"/>
        <v>-18.26104375000034</v>
      </c>
      <c r="AZ55" s="97">
        <f t="shared" si="162"/>
        <v>-18.26104375000034</v>
      </c>
      <c r="BA55" s="97">
        <f t="shared" si="162"/>
        <v>-18.26104375000034</v>
      </c>
      <c r="BB55" s="97">
        <f>+$B$55*$C$9</f>
        <v>-36.52208750000068</v>
      </c>
      <c r="BC55" s="97">
        <f t="shared" ref="BC55:CW55" si="163">+$B$55*$C$9</f>
        <v>-36.52208750000068</v>
      </c>
      <c r="BD55" s="97">
        <f t="shared" si="163"/>
        <v>-36.52208750000068</v>
      </c>
      <c r="BE55" s="97">
        <f t="shared" si="163"/>
        <v>-36.52208750000068</v>
      </c>
      <c r="BF55" s="97">
        <f t="shared" si="163"/>
        <v>-36.52208750000068</v>
      </c>
      <c r="BG55" s="97">
        <f t="shared" si="163"/>
        <v>-36.52208750000068</v>
      </c>
      <c r="BH55" s="97">
        <f t="shared" si="163"/>
        <v>-36.52208750000068</v>
      </c>
      <c r="BI55" s="97">
        <f t="shared" si="163"/>
        <v>-36.52208750000068</v>
      </c>
      <c r="BJ55" s="97">
        <f t="shared" si="163"/>
        <v>-36.52208750000068</v>
      </c>
      <c r="BK55" s="97">
        <f t="shared" si="163"/>
        <v>-36.52208750000068</v>
      </c>
      <c r="BL55" s="97">
        <f t="shared" si="163"/>
        <v>-36.52208750000068</v>
      </c>
      <c r="BM55" s="97">
        <f t="shared" si="163"/>
        <v>-36.52208750000068</v>
      </c>
      <c r="BN55" s="97">
        <f t="shared" si="163"/>
        <v>-36.52208750000068</v>
      </c>
      <c r="BO55" s="97">
        <f t="shared" si="163"/>
        <v>-36.52208750000068</v>
      </c>
      <c r="BP55" s="97">
        <f t="shared" si="163"/>
        <v>-36.52208750000068</v>
      </c>
      <c r="BQ55" s="97">
        <f t="shared" si="163"/>
        <v>-36.52208750000068</v>
      </c>
      <c r="BR55" s="97">
        <f t="shared" si="163"/>
        <v>-36.52208750000068</v>
      </c>
      <c r="BS55" s="97">
        <f t="shared" si="163"/>
        <v>-36.52208750000068</v>
      </c>
      <c r="BT55" s="97">
        <f t="shared" si="163"/>
        <v>-36.52208750000068</v>
      </c>
      <c r="BU55" s="97">
        <f t="shared" si="163"/>
        <v>-36.52208750000068</v>
      </c>
      <c r="BV55" s="97">
        <f t="shared" si="163"/>
        <v>-36.52208750000068</v>
      </c>
      <c r="BW55" s="97">
        <f t="shared" si="163"/>
        <v>-36.52208750000068</v>
      </c>
      <c r="BX55" s="97">
        <f t="shared" si="163"/>
        <v>-36.52208750000068</v>
      </c>
      <c r="BY55" s="97">
        <f t="shared" si="163"/>
        <v>-36.52208750000068</v>
      </c>
      <c r="BZ55" s="97">
        <f t="shared" si="163"/>
        <v>-36.52208750000068</v>
      </c>
      <c r="CA55" s="97">
        <f t="shared" si="163"/>
        <v>-36.52208750000068</v>
      </c>
      <c r="CB55" s="97">
        <f t="shared" si="163"/>
        <v>-36.52208750000068</v>
      </c>
      <c r="CC55" s="97">
        <f t="shared" si="163"/>
        <v>-36.52208750000068</v>
      </c>
      <c r="CD55" s="97">
        <f t="shared" si="163"/>
        <v>-36.52208750000068</v>
      </c>
      <c r="CE55" s="97">
        <f t="shared" si="163"/>
        <v>-36.52208750000068</v>
      </c>
      <c r="CF55" s="97">
        <f t="shared" si="163"/>
        <v>-36.52208750000068</v>
      </c>
      <c r="CG55" s="97">
        <f t="shared" si="163"/>
        <v>-36.52208750000068</v>
      </c>
      <c r="CH55" s="97">
        <f t="shared" si="163"/>
        <v>-36.52208750000068</v>
      </c>
      <c r="CI55" s="97">
        <f t="shared" si="163"/>
        <v>-36.52208750000068</v>
      </c>
      <c r="CJ55" s="97">
        <f t="shared" si="163"/>
        <v>-36.52208750000068</v>
      </c>
      <c r="CK55" s="97">
        <f t="shared" si="163"/>
        <v>-36.52208750000068</v>
      </c>
      <c r="CL55" s="97">
        <f t="shared" si="163"/>
        <v>-36.52208750000068</v>
      </c>
      <c r="CM55" s="97">
        <f t="shared" si="163"/>
        <v>-36.52208750000068</v>
      </c>
      <c r="CN55" s="97">
        <f t="shared" si="163"/>
        <v>-36.52208750000068</v>
      </c>
      <c r="CO55" s="97">
        <f t="shared" si="163"/>
        <v>-36.52208750000068</v>
      </c>
      <c r="CP55" s="97">
        <f t="shared" si="163"/>
        <v>-36.52208750000068</v>
      </c>
      <c r="CQ55" s="97">
        <f t="shared" si="163"/>
        <v>-36.52208750000068</v>
      </c>
      <c r="CR55" s="97">
        <f t="shared" si="163"/>
        <v>-36.52208750000068</v>
      </c>
      <c r="CS55" s="97">
        <f t="shared" si="163"/>
        <v>-36.52208750000068</v>
      </c>
      <c r="CT55" s="97">
        <f t="shared" si="163"/>
        <v>-36.52208750000068</v>
      </c>
      <c r="CU55" s="97">
        <f t="shared" si="163"/>
        <v>-36.52208750000068</v>
      </c>
      <c r="CV55" s="97">
        <f t="shared" si="163"/>
        <v>-36.52208750000068</v>
      </c>
      <c r="CW55" s="97">
        <f t="shared" si="163"/>
        <v>-36.52208750000068</v>
      </c>
      <c r="CX55" s="97">
        <f t="shared" si="142"/>
        <v>-1844.3654187500342</v>
      </c>
    </row>
    <row r="56" spans="1:102" ht="15" customHeight="1">
      <c r="A56" s="115">
        <f>+'&lt;5&gt; Book Additions Summary'!AW$41</f>
        <v>43738</v>
      </c>
      <c r="B56" s="106">
        <f>IFERROR(+HLOOKUP(A56,'&lt;5&gt; Book Additions Summary'!$C$41:$AZ$45,5,FALSE),0)</f>
        <v>-108705.67650000025</v>
      </c>
      <c r="C56" s="109"/>
      <c r="D56" s="108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>
        <f>+$B$56*$C$9/2</f>
        <v>-150.98010625000035</v>
      </c>
      <c r="AY56" s="97">
        <f t="shared" ref="AY56:BA56" si="164">+$B$56*$C$9/2</f>
        <v>-150.98010625000035</v>
      </c>
      <c r="AZ56" s="97">
        <f t="shared" si="164"/>
        <v>-150.98010625000035</v>
      </c>
      <c r="BA56" s="97">
        <f t="shared" si="164"/>
        <v>-150.98010625000035</v>
      </c>
      <c r="BB56" s="97">
        <f>+$B$56*$C$9</f>
        <v>-301.96021250000069</v>
      </c>
      <c r="BC56" s="97">
        <f t="shared" ref="BC56:CW56" si="165">+$B$56*$C$9</f>
        <v>-301.96021250000069</v>
      </c>
      <c r="BD56" s="97">
        <f t="shared" si="165"/>
        <v>-301.96021250000069</v>
      </c>
      <c r="BE56" s="97">
        <f t="shared" si="165"/>
        <v>-301.96021250000069</v>
      </c>
      <c r="BF56" s="97">
        <f t="shared" si="165"/>
        <v>-301.96021250000069</v>
      </c>
      <c r="BG56" s="97">
        <f t="shared" si="165"/>
        <v>-301.96021250000069</v>
      </c>
      <c r="BH56" s="97">
        <f t="shared" si="165"/>
        <v>-301.96021250000069</v>
      </c>
      <c r="BI56" s="97">
        <f t="shared" si="165"/>
        <v>-301.96021250000069</v>
      </c>
      <c r="BJ56" s="97">
        <f t="shared" si="165"/>
        <v>-301.96021250000069</v>
      </c>
      <c r="BK56" s="97">
        <f t="shared" si="165"/>
        <v>-301.96021250000069</v>
      </c>
      <c r="BL56" s="97">
        <f t="shared" si="165"/>
        <v>-301.96021250000069</v>
      </c>
      <c r="BM56" s="97">
        <f t="shared" si="165"/>
        <v>-301.96021250000069</v>
      </c>
      <c r="BN56" s="97">
        <f t="shared" si="165"/>
        <v>-301.96021250000069</v>
      </c>
      <c r="BO56" s="97">
        <f t="shared" si="165"/>
        <v>-301.96021250000069</v>
      </c>
      <c r="BP56" s="97">
        <f t="shared" si="165"/>
        <v>-301.96021250000069</v>
      </c>
      <c r="BQ56" s="97">
        <f t="shared" si="165"/>
        <v>-301.96021250000069</v>
      </c>
      <c r="BR56" s="97">
        <f t="shared" si="165"/>
        <v>-301.96021250000069</v>
      </c>
      <c r="BS56" s="97">
        <f t="shared" si="165"/>
        <v>-301.96021250000069</v>
      </c>
      <c r="BT56" s="97">
        <f t="shared" si="165"/>
        <v>-301.96021250000069</v>
      </c>
      <c r="BU56" s="97">
        <f t="shared" si="165"/>
        <v>-301.96021250000069</v>
      </c>
      <c r="BV56" s="97">
        <f t="shared" si="165"/>
        <v>-301.96021250000069</v>
      </c>
      <c r="BW56" s="97">
        <f t="shared" si="165"/>
        <v>-301.96021250000069</v>
      </c>
      <c r="BX56" s="97">
        <f t="shared" si="165"/>
        <v>-301.96021250000069</v>
      </c>
      <c r="BY56" s="97">
        <f t="shared" si="165"/>
        <v>-301.96021250000069</v>
      </c>
      <c r="BZ56" s="97">
        <f t="shared" si="165"/>
        <v>-301.96021250000069</v>
      </c>
      <c r="CA56" s="97">
        <f t="shared" si="165"/>
        <v>-301.96021250000069</v>
      </c>
      <c r="CB56" s="97">
        <f t="shared" si="165"/>
        <v>-301.96021250000069</v>
      </c>
      <c r="CC56" s="97">
        <f t="shared" si="165"/>
        <v>-301.96021250000069</v>
      </c>
      <c r="CD56" s="97">
        <f t="shared" si="165"/>
        <v>-301.96021250000069</v>
      </c>
      <c r="CE56" s="97">
        <f t="shared" si="165"/>
        <v>-301.96021250000069</v>
      </c>
      <c r="CF56" s="97">
        <f t="shared" si="165"/>
        <v>-301.96021250000069</v>
      </c>
      <c r="CG56" s="97">
        <f t="shared" si="165"/>
        <v>-301.96021250000069</v>
      </c>
      <c r="CH56" s="97">
        <f t="shared" si="165"/>
        <v>-301.96021250000069</v>
      </c>
      <c r="CI56" s="97">
        <f t="shared" si="165"/>
        <v>-301.96021250000069</v>
      </c>
      <c r="CJ56" s="97">
        <f t="shared" si="165"/>
        <v>-301.96021250000069</v>
      </c>
      <c r="CK56" s="97">
        <f t="shared" si="165"/>
        <v>-301.96021250000069</v>
      </c>
      <c r="CL56" s="97">
        <f t="shared" si="165"/>
        <v>-301.96021250000069</v>
      </c>
      <c r="CM56" s="97">
        <f t="shared" si="165"/>
        <v>-301.96021250000069</v>
      </c>
      <c r="CN56" s="97">
        <f t="shared" si="165"/>
        <v>-301.96021250000069</v>
      </c>
      <c r="CO56" s="97">
        <f t="shared" si="165"/>
        <v>-301.96021250000069</v>
      </c>
      <c r="CP56" s="97">
        <f t="shared" si="165"/>
        <v>-301.96021250000069</v>
      </c>
      <c r="CQ56" s="97">
        <f t="shared" si="165"/>
        <v>-301.96021250000069</v>
      </c>
      <c r="CR56" s="97">
        <f t="shared" si="165"/>
        <v>-301.96021250000069</v>
      </c>
      <c r="CS56" s="97">
        <f t="shared" si="165"/>
        <v>-301.96021250000069</v>
      </c>
      <c r="CT56" s="97">
        <f t="shared" si="165"/>
        <v>-301.96021250000069</v>
      </c>
      <c r="CU56" s="97">
        <f t="shared" si="165"/>
        <v>-301.96021250000069</v>
      </c>
      <c r="CV56" s="97">
        <f t="shared" si="165"/>
        <v>-301.96021250000069</v>
      </c>
      <c r="CW56" s="97">
        <f t="shared" si="165"/>
        <v>-301.96021250000069</v>
      </c>
      <c r="CX56" s="97">
        <f t="shared" si="142"/>
        <v>-15098.010625000026</v>
      </c>
    </row>
    <row r="57" spans="1:102" ht="15" customHeight="1">
      <c r="A57" s="115">
        <f>+'&lt;5&gt; Book Additions Summary'!AX$41</f>
        <v>43769</v>
      </c>
      <c r="B57" s="106">
        <f>IFERROR(+HLOOKUP(A57,'&lt;5&gt; Book Additions Summary'!$C$41:$AZ$45,5,FALSE),0)</f>
        <v>-109285.29300000072</v>
      </c>
      <c r="C57" s="109"/>
      <c r="D57" s="108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>
        <f>+$B$57*$C$9/2</f>
        <v>-151.78512916666767</v>
      </c>
      <c r="AZ57" s="97">
        <f t="shared" ref="AZ57:BA57" si="166">+$B$57*$C$9/2</f>
        <v>-151.78512916666767</v>
      </c>
      <c r="BA57" s="97">
        <f t="shared" si="166"/>
        <v>-151.78512916666767</v>
      </c>
      <c r="BB57" s="97">
        <f>+$B$57*$C$9</f>
        <v>-303.57025833333535</v>
      </c>
      <c r="BC57" s="97">
        <f t="shared" ref="BC57:CW57" si="167">+$B$57*$C$9</f>
        <v>-303.57025833333535</v>
      </c>
      <c r="BD57" s="97">
        <f t="shared" si="167"/>
        <v>-303.57025833333535</v>
      </c>
      <c r="BE57" s="97">
        <f t="shared" si="167"/>
        <v>-303.57025833333535</v>
      </c>
      <c r="BF57" s="97">
        <f t="shared" si="167"/>
        <v>-303.57025833333535</v>
      </c>
      <c r="BG57" s="97">
        <f t="shared" si="167"/>
        <v>-303.57025833333535</v>
      </c>
      <c r="BH57" s="97">
        <f t="shared" si="167"/>
        <v>-303.57025833333535</v>
      </c>
      <c r="BI57" s="97">
        <f t="shared" si="167"/>
        <v>-303.57025833333535</v>
      </c>
      <c r="BJ57" s="97">
        <f t="shared" si="167"/>
        <v>-303.57025833333535</v>
      </c>
      <c r="BK57" s="97">
        <f t="shared" si="167"/>
        <v>-303.57025833333535</v>
      </c>
      <c r="BL57" s="97">
        <f t="shared" si="167"/>
        <v>-303.57025833333535</v>
      </c>
      <c r="BM57" s="97">
        <f t="shared" si="167"/>
        <v>-303.57025833333535</v>
      </c>
      <c r="BN57" s="97">
        <f t="shared" si="167"/>
        <v>-303.57025833333535</v>
      </c>
      <c r="BO57" s="97">
        <f t="shared" si="167"/>
        <v>-303.57025833333535</v>
      </c>
      <c r="BP57" s="97">
        <f t="shared" si="167"/>
        <v>-303.57025833333535</v>
      </c>
      <c r="BQ57" s="97">
        <f t="shared" si="167"/>
        <v>-303.57025833333535</v>
      </c>
      <c r="BR57" s="97">
        <f t="shared" si="167"/>
        <v>-303.57025833333535</v>
      </c>
      <c r="BS57" s="97">
        <f t="shared" si="167"/>
        <v>-303.57025833333535</v>
      </c>
      <c r="BT57" s="97">
        <f t="shared" si="167"/>
        <v>-303.57025833333535</v>
      </c>
      <c r="BU57" s="97">
        <f t="shared" si="167"/>
        <v>-303.57025833333535</v>
      </c>
      <c r="BV57" s="97">
        <f t="shared" si="167"/>
        <v>-303.57025833333535</v>
      </c>
      <c r="BW57" s="97">
        <f t="shared" si="167"/>
        <v>-303.57025833333535</v>
      </c>
      <c r="BX57" s="97">
        <f t="shared" si="167"/>
        <v>-303.57025833333535</v>
      </c>
      <c r="BY57" s="97">
        <f t="shared" si="167"/>
        <v>-303.57025833333535</v>
      </c>
      <c r="BZ57" s="97">
        <f t="shared" si="167"/>
        <v>-303.57025833333535</v>
      </c>
      <c r="CA57" s="97">
        <f t="shared" si="167"/>
        <v>-303.57025833333535</v>
      </c>
      <c r="CB57" s="97">
        <f t="shared" si="167"/>
        <v>-303.57025833333535</v>
      </c>
      <c r="CC57" s="97">
        <f t="shared" si="167"/>
        <v>-303.57025833333535</v>
      </c>
      <c r="CD57" s="97">
        <f t="shared" si="167"/>
        <v>-303.57025833333535</v>
      </c>
      <c r="CE57" s="97">
        <f t="shared" si="167"/>
        <v>-303.57025833333535</v>
      </c>
      <c r="CF57" s="97">
        <f t="shared" si="167"/>
        <v>-303.57025833333535</v>
      </c>
      <c r="CG57" s="97">
        <f t="shared" si="167"/>
        <v>-303.57025833333535</v>
      </c>
      <c r="CH57" s="97">
        <f t="shared" si="167"/>
        <v>-303.57025833333535</v>
      </c>
      <c r="CI57" s="97">
        <f t="shared" si="167"/>
        <v>-303.57025833333535</v>
      </c>
      <c r="CJ57" s="97">
        <f t="shared" si="167"/>
        <v>-303.57025833333535</v>
      </c>
      <c r="CK57" s="97">
        <f t="shared" si="167"/>
        <v>-303.57025833333535</v>
      </c>
      <c r="CL57" s="97">
        <f t="shared" si="167"/>
        <v>-303.57025833333535</v>
      </c>
      <c r="CM57" s="97">
        <f t="shared" si="167"/>
        <v>-303.57025833333535</v>
      </c>
      <c r="CN57" s="97">
        <f t="shared" si="167"/>
        <v>-303.57025833333535</v>
      </c>
      <c r="CO57" s="97">
        <f t="shared" si="167"/>
        <v>-303.57025833333535</v>
      </c>
      <c r="CP57" s="97">
        <f t="shared" si="167"/>
        <v>-303.57025833333535</v>
      </c>
      <c r="CQ57" s="97">
        <f t="shared" si="167"/>
        <v>-303.57025833333535</v>
      </c>
      <c r="CR57" s="97">
        <f t="shared" si="167"/>
        <v>-303.57025833333535</v>
      </c>
      <c r="CS57" s="97">
        <f t="shared" si="167"/>
        <v>-303.57025833333535</v>
      </c>
      <c r="CT57" s="97">
        <f t="shared" si="167"/>
        <v>-303.57025833333535</v>
      </c>
      <c r="CU57" s="97">
        <f t="shared" si="167"/>
        <v>-303.57025833333535</v>
      </c>
      <c r="CV57" s="97">
        <f t="shared" si="167"/>
        <v>-303.57025833333535</v>
      </c>
      <c r="CW57" s="97">
        <f t="shared" si="167"/>
        <v>-303.57025833333535</v>
      </c>
      <c r="CX57" s="97">
        <f t="shared" si="142"/>
        <v>-15026.727787500089</v>
      </c>
    </row>
    <row r="58" spans="1:102" ht="15" customHeight="1">
      <c r="A58" s="115">
        <f>+'&lt;5&gt; Book Additions Summary'!AY$41</f>
        <v>43799</v>
      </c>
      <c r="B58" s="106">
        <f>IFERROR(+HLOOKUP(A58,'&lt;5&gt; Book Additions Summary'!$C$41:$AZ$45,5,FALSE),0)</f>
        <v>-26590.093500000425</v>
      </c>
      <c r="C58" s="109"/>
      <c r="D58" s="108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>
        <f>+$B$58*$C$9/2</f>
        <v>-36.930685416667259</v>
      </c>
      <c r="BA58" s="97">
        <f>+$B$58*$C$9/2</f>
        <v>-36.930685416667259</v>
      </c>
      <c r="BB58" s="97">
        <f>+$B$58*$C$9</f>
        <v>-73.861370833334519</v>
      </c>
      <c r="BC58" s="97">
        <f t="shared" ref="BC58:CW58" si="168">+$B$58*$C$9</f>
        <v>-73.861370833334519</v>
      </c>
      <c r="BD58" s="97">
        <f t="shared" si="168"/>
        <v>-73.861370833334519</v>
      </c>
      <c r="BE58" s="97">
        <f t="shared" si="168"/>
        <v>-73.861370833334519</v>
      </c>
      <c r="BF58" s="97">
        <f t="shared" si="168"/>
        <v>-73.861370833334519</v>
      </c>
      <c r="BG58" s="97">
        <f t="shared" si="168"/>
        <v>-73.861370833334519</v>
      </c>
      <c r="BH58" s="97">
        <f t="shared" si="168"/>
        <v>-73.861370833334519</v>
      </c>
      <c r="BI58" s="97">
        <f t="shared" si="168"/>
        <v>-73.861370833334519</v>
      </c>
      <c r="BJ58" s="97">
        <f t="shared" si="168"/>
        <v>-73.861370833334519</v>
      </c>
      <c r="BK58" s="97">
        <f t="shared" si="168"/>
        <v>-73.861370833334519</v>
      </c>
      <c r="BL58" s="97">
        <f t="shared" si="168"/>
        <v>-73.861370833334519</v>
      </c>
      <c r="BM58" s="97">
        <f t="shared" si="168"/>
        <v>-73.861370833334519</v>
      </c>
      <c r="BN58" s="97">
        <f t="shared" si="168"/>
        <v>-73.861370833334519</v>
      </c>
      <c r="BO58" s="97">
        <f t="shared" si="168"/>
        <v>-73.861370833334519</v>
      </c>
      <c r="BP58" s="97">
        <f t="shared" si="168"/>
        <v>-73.861370833334519</v>
      </c>
      <c r="BQ58" s="97">
        <f t="shared" si="168"/>
        <v>-73.861370833334519</v>
      </c>
      <c r="BR58" s="97">
        <f t="shared" si="168"/>
        <v>-73.861370833334519</v>
      </c>
      <c r="BS58" s="97">
        <f t="shared" si="168"/>
        <v>-73.861370833334519</v>
      </c>
      <c r="BT58" s="97">
        <f t="shared" si="168"/>
        <v>-73.861370833334519</v>
      </c>
      <c r="BU58" s="97">
        <f t="shared" si="168"/>
        <v>-73.861370833334519</v>
      </c>
      <c r="BV58" s="97">
        <f t="shared" si="168"/>
        <v>-73.861370833334519</v>
      </c>
      <c r="BW58" s="97">
        <f t="shared" si="168"/>
        <v>-73.861370833334519</v>
      </c>
      <c r="BX58" s="97">
        <f t="shared" si="168"/>
        <v>-73.861370833334519</v>
      </c>
      <c r="BY58" s="97">
        <f t="shared" si="168"/>
        <v>-73.861370833334519</v>
      </c>
      <c r="BZ58" s="97">
        <f t="shared" si="168"/>
        <v>-73.861370833334519</v>
      </c>
      <c r="CA58" s="97">
        <f t="shared" si="168"/>
        <v>-73.861370833334519</v>
      </c>
      <c r="CB58" s="97">
        <f t="shared" si="168"/>
        <v>-73.861370833334519</v>
      </c>
      <c r="CC58" s="97">
        <f t="shared" si="168"/>
        <v>-73.861370833334519</v>
      </c>
      <c r="CD58" s="97">
        <f t="shared" si="168"/>
        <v>-73.861370833334519</v>
      </c>
      <c r="CE58" s="97">
        <f t="shared" si="168"/>
        <v>-73.861370833334519</v>
      </c>
      <c r="CF58" s="97">
        <f t="shared" si="168"/>
        <v>-73.861370833334519</v>
      </c>
      <c r="CG58" s="97">
        <f t="shared" si="168"/>
        <v>-73.861370833334519</v>
      </c>
      <c r="CH58" s="97">
        <f t="shared" si="168"/>
        <v>-73.861370833334519</v>
      </c>
      <c r="CI58" s="97">
        <f t="shared" si="168"/>
        <v>-73.861370833334519</v>
      </c>
      <c r="CJ58" s="97">
        <f t="shared" si="168"/>
        <v>-73.861370833334519</v>
      </c>
      <c r="CK58" s="97">
        <f t="shared" si="168"/>
        <v>-73.861370833334519</v>
      </c>
      <c r="CL58" s="97">
        <f t="shared" si="168"/>
        <v>-73.861370833334519</v>
      </c>
      <c r="CM58" s="97">
        <f t="shared" si="168"/>
        <v>-73.861370833334519</v>
      </c>
      <c r="CN58" s="97">
        <f t="shared" si="168"/>
        <v>-73.861370833334519</v>
      </c>
      <c r="CO58" s="97">
        <f t="shared" si="168"/>
        <v>-73.861370833334519</v>
      </c>
      <c r="CP58" s="97">
        <f t="shared" si="168"/>
        <v>-73.861370833334519</v>
      </c>
      <c r="CQ58" s="97">
        <f t="shared" si="168"/>
        <v>-73.861370833334519</v>
      </c>
      <c r="CR58" s="97">
        <f t="shared" si="168"/>
        <v>-73.861370833334519</v>
      </c>
      <c r="CS58" s="97">
        <f t="shared" si="168"/>
        <v>-73.861370833334519</v>
      </c>
      <c r="CT58" s="97">
        <f t="shared" si="168"/>
        <v>-73.861370833334519</v>
      </c>
      <c r="CU58" s="97">
        <f t="shared" si="168"/>
        <v>-73.861370833334519</v>
      </c>
      <c r="CV58" s="97">
        <f t="shared" si="168"/>
        <v>-73.861370833334519</v>
      </c>
      <c r="CW58" s="97">
        <f t="shared" si="168"/>
        <v>-73.861370833334519</v>
      </c>
      <c r="CX58" s="97">
        <f t="shared" si="142"/>
        <v>-3619.2071708333942</v>
      </c>
    </row>
    <row r="59" spans="1:102" ht="15" customHeight="1">
      <c r="A59" s="115">
        <f>+'&lt;5&gt; Book Additions Summary'!AZ$41</f>
        <v>43830</v>
      </c>
      <c r="B59" s="106">
        <f>IFERROR(+HLOOKUP(A59,'&lt;5&gt; Book Additions Summary'!$C$41:$AZ$45,5,FALSE),0)</f>
        <v>0</v>
      </c>
      <c r="C59" s="109"/>
      <c r="D59" s="108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>
        <f>+$B$59*$C$9/2</f>
        <v>0</v>
      </c>
      <c r="BB59" s="97">
        <f>+$B$59*$C$9</f>
        <v>0</v>
      </c>
      <c r="BC59" s="97">
        <f t="shared" ref="BC59:CW59" si="169">+$B$59*$C$9</f>
        <v>0</v>
      </c>
      <c r="BD59" s="97">
        <f t="shared" si="169"/>
        <v>0</v>
      </c>
      <c r="BE59" s="97">
        <f t="shared" si="169"/>
        <v>0</v>
      </c>
      <c r="BF59" s="97">
        <f t="shared" si="169"/>
        <v>0</v>
      </c>
      <c r="BG59" s="97">
        <f t="shared" si="169"/>
        <v>0</v>
      </c>
      <c r="BH59" s="97">
        <f t="shared" si="169"/>
        <v>0</v>
      </c>
      <c r="BI59" s="97">
        <f t="shared" si="169"/>
        <v>0</v>
      </c>
      <c r="BJ59" s="97">
        <f t="shared" si="169"/>
        <v>0</v>
      </c>
      <c r="BK59" s="97">
        <f t="shared" si="169"/>
        <v>0</v>
      </c>
      <c r="BL59" s="97">
        <f t="shared" si="169"/>
        <v>0</v>
      </c>
      <c r="BM59" s="97">
        <f t="shared" si="169"/>
        <v>0</v>
      </c>
      <c r="BN59" s="97">
        <f t="shared" si="169"/>
        <v>0</v>
      </c>
      <c r="BO59" s="97">
        <f t="shared" si="169"/>
        <v>0</v>
      </c>
      <c r="BP59" s="97">
        <f t="shared" si="169"/>
        <v>0</v>
      </c>
      <c r="BQ59" s="97">
        <f t="shared" si="169"/>
        <v>0</v>
      </c>
      <c r="BR59" s="97">
        <f t="shared" si="169"/>
        <v>0</v>
      </c>
      <c r="BS59" s="97">
        <f t="shared" si="169"/>
        <v>0</v>
      </c>
      <c r="BT59" s="97">
        <f t="shared" si="169"/>
        <v>0</v>
      </c>
      <c r="BU59" s="97">
        <f t="shared" si="169"/>
        <v>0</v>
      </c>
      <c r="BV59" s="97">
        <f t="shared" si="169"/>
        <v>0</v>
      </c>
      <c r="BW59" s="97">
        <f t="shared" si="169"/>
        <v>0</v>
      </c>
      <c r="BX59" s="97">
        <f t="shared" si="169"/>
        <v>0</v>
      </c>
      <c r="BY59" s="97">
        <f t="shared" si="169"/>
        <v>0</v>
      </c>
      <c r="BZ59" s="97">
        <f t="shared" si="169"/>
        <v>0</v>
      </c>
      <c r="CA59" s="97">
        <f t="shared" si="169"/>
        <v>0</v>
      </c>
      <c r="CB59" s="97">
        <f t="shared" si="169"/>
        <v>0</v>
      </c>
      <c r="CC59" s="97">
        <f t="shared" si="169"/>
        <v>0</v>
      </c>
      <c r="CD59" s="97">
        <f t="shared" si="169"/>
        <v>0</v>
      </c>
      <c r="CE59" s="97">
        <f t="shared" si="169"/>
        <v>0</v>
      </c>
      <c r="CF59" s="97">
        <f t="shared" si="169"/>
        <v>0</v>
      </c>
      <c r="CG59" s="97">
        <f t="shared" si="169"/>
        <v>0</v>
      </c>
      <c r="CH59" s="97">
        <f t="shared" si="169"/>
        <v>0</v>
      </c>
      <c r="CI59" s="97">
        <f t="shared" si="169"/>
        <v>0</v>
      </c>
      <c r="CJ59" s="97">
        <f t="shared" si="169"/>
        <v>0</v>
      </c>
      <c r="CK59" s="97">
        <f t="shared" si="169"/>
        <v>0</v>
      </c>
      <c r="CL59" s="97">
        <f t="shared" si="169"/>
        <v>0</v>
      </c>
      <c r="CM59" s="97">
        <f t="shared" si="169"/>
        <v>0</v>
      </c>
      <c r="CN59" s="97">
        <f t="shared" si="169"/>
        <v>0</v>
      </c>
      <c r="CO59" s="97">
        <f t="shared" si="169"/>
        <v>0</v>
      </c>
      <c r="CP59" s="97">
        <f t="shared" si="169"/>
        <v>0</v>
      </c>
      <c r="CQ59" s="97">
        <f t="shared" si="169"/>
        <v>0</v>
      </c>
      <c r="CR59" s="97">
        <f t="shared" si="169"/>
        <v>0</v>
      </c>
      <c r="CS59" s="97">
        <f t="shared" si="169"/>
        <v>0</v>
      </c>
      <c r="CT59" s="97">
        <f t="shared" si="169"/>
        <v>0</v>
      </c>
      <c r="CU59" s="97">
        <f t="shared" si="169"/>
        <v>0</v>
      </c>
      <c r="CV59" s="97">
        <f t="shared" si="169"/>
        <v>0</v>
      </c>
      <c r="CW59" s="97">
        <f t="shared" si="169"/>
        <v>0</v>
      </c>
      <c r="CX59" s="97">
        <f t="shared" si="142"/>
        <v>0</v>
      </c>
    </row>
    <row r="60" spans="1:102" ht="15" customHeight="1">
      <c r="A60" s="115">
        <f>+'&lt;5&gt; Book Additions Summary'!BA$41</f>
        <v>43861</v>
      </c>
      <c r="B60" s="106">
        <f>IFERROR(+HLOOKUP(A60,'&lt;5&gt; Book Additions Summary'!$C$41:$CW$45,5,FALSE),0)</f>
        <v>0</v>
      </c>
      <c r="C60" s="109"/>
      <c r="D60" s="108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>
        <f>+$B$60*$C$9/2</f>
        <v>0</v>
      </c>
      <c r="BC60" s="97">
        <f>+$B$60*$C$9</f>
        <v>0</v>
      </c>
      <c r="BD60" s="97">
        <f t="shared" ref="BD60:CW60" si="170">+$B$60*$C$9</f>
        <v>0</v>
      </c>
      <c r="BE60" s="97">
        <f t="shared" si="170"/>
        <v>0</v>
      </c>
      <c r="BF60" s="97">
        <f t="shared" si="170"/>
        <v>0</v>
      </c>
      <c r="BG60" s="97">
        <f t="shared" si="170"/>
        <v>0</v>
      </c>
      <c r="BH60" s="97">
        <f t="shared" si="170"/>
        <v>0</v>
      </c>
      <c r="BI60" s="97">
        <f t="shared" si="170"/>
        <v>0</v>
      </c>
      <c r="BJ60" s="97">
        <f t="shared" si="170"/>
        <v>0</v>
      </c>
      <c r="BK60" s="97">
        <f t="shared" si="170"/>
        <v>0</v>
      </c>
      <c r="BL60" s="97">
        <f t="shared" si="170"/>
        <v>0</v>
      </c>
      <c r="BM60" s="97">
        <f t="shared" si="170"/>
        <v>0</v>
      </c>
      <c r="BN60" s="97">
        <f t="shared" si="170"/>
        <v>0</v>
      </c>
      <c r="BO60" s="97">
        <f t="shared" si="170"/>
        <v>0</v>
      </c>
      <c r="BP60" s="97">
        <f t="shared" si="170"/>
        <v>0</v>
      </c>
      <c r="BQ60" s="97">
        <f t="shared" si="170"/>
        <v>0</v>
      </c>
      <c r="BR60" s="97">
        <f t="shared" si="170"/>
        <v>0</v>
      </c>
      <c r="BS60" s="97">
        <f t="shared" si="170"/>
        <v>0</v>
      </c>
      <c r="BT60" s="97">
        <f t="shared" si="170"/>
        <v>0</v>
      </c>
      <c r="BU60" s="97">
        <f t="shared" si="170"/>
        <v>0</v>
      </c>
      <c r="BV60" s="97">
        <f t="shared" si="170"/>
        <v>0</v>
      </c>
      <c r="BW60" s="97">
        <f t="shared" si="170"/>
        <v>0</v>
      </c>
      <c r="BX60" s="97">
        <f t="shared" si="170"/>
        <v>0</v>
      </c>
      <c r="BY60" s="97">
        <f t="shared" si="170"/>
        <v>0</v>
      </c>
      <c r="BZ60" s="97">
        <f t="shared" si="170"/>
        <v>0</v>
      </c>
      <c r="CA60" s="97">
        <f t="shared" si="170"/>
        <v>0</v>
      </c>
      <c r="CB60" s="97">
        <f t="shared" si="170"/>
        <v>0</v>
      </c>
      <c r="CC60" s="97">
        <f t="shared" si="170"/>
        <v>0</v>
      </c>
      <c r="CD60" s="97">
        <f t="shared" si="170"/>
        <v>0</v>
      </c>
      <c r="CE60" s="97">
        <f t="shared" si="170"/>
        <v>0</v>
      </c>
      <c r="CF60" s="97">
        <f t="shared" si="170"/>
        <v>0</v>
      </c>
      <c r="CG60" s="97">
        <f t="shared" si="170"/>
        <v>0</v>
      </c>
      <c r="CH60" s="97">
        <f t="shared" si="170"/>
        <v>0</v>
      </c>
      <c r="CI60" s="97">
        <f t="shared" si="170"/>
        <v>0</v>
      </c>
      <c r="CJ60" s="97">
        <f t="shared" si="170"/>
        <v>0</v>
      </c>
      <c r="CK60" s="97">
        <f t="shared" si="170"/>
        <v>0</v>
      </c>
      <c r="CL60" s="97">
        <f t="shared" si="170"/>
        <v>0</v>
      </c>
      <c r="CM60" s="97">
        <f t="shared" si="170"/>
        <v>0</v>
      </c>
      <c r="CN60" s="97">
        <f t="shared" si="170"/>
        <v>0</v>
      </c>
      <c r="CO60" s="97">
        <f t="shared" si="170"/>
        <v>0</v>
      </c>
      <c r="CP60" s="97">
        <f t="shared" si="170"/>
        <v>0</v>
      </c>
      <c r="CQ60" s="97">
        <f t="shared" si="170"/>
        <v>0</v>
      </c>
      <c r="CR60" s="97">
        <f t="shared" si="170"/>
        <v>0</v>
      </c>
      <c r="CS60" s="97">
        <f t="shared" si="170"/>
        <v>0</v>
      </c>
      <c r="CT60" s="97">
        <f t="shared" si="170"/>
        <v>0</v>
      </c>
      <c r="CU60" s="97">
        <f t="shared" si="170"/>
        <v>0</v>
      </c>
      <c r="CV60" s="97">
        <f t="shared" si="170"/>
        <v>0</v>
      </c>
      <c r="CW60" s="97">
        <f t="shared" si="170"/>
        <v>0</v>
      </c>
      <c r="CX60" s="97">
        <f t="shared" si="142"/>
        <v>0</v>
      </c>
    </row>
    <row r="61" spans="1:102" ht="15" customHeight="1">
      <c r="A61" s="115">
        <f>+'&lt;5&gt; Book Additions Summary'!BB$41</f>
        <v>43890</v>
      </c>
      <c r="B61" s="106">
        <f>IFERROR(+HLOOKUP(A61,'&lt;5&gt; Book Additions Summary'!$C$41:$CW$45,5,FALSE),0)</f>
        <v>-2112.844499998726</v>
      </c>
      <c r="C61" s="109"/>
      <c r="D61" s="108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>
        <f>+$B$61*$C$9/2</f>
        <v>-2.9345062499982304</v>
      </c>
      <c r="BD61" s="97">
        <f>+$B$61*$C$9</f>
        <v>-5.8690124999964608</v>
      </c>
      <c r="BE61" s="97">
        <f t="shared" ref="BE61:CW61" si="171">+$B$61*$C$9</f>
        <v>-5.8690124999964608</v>
      </c>
      <c r="BF61" s="97">
        <f t="shared" si="171"/>
        <v>-5.8690124999964608</v>
      </c>
      <c r="BG61" s="97">
        <f t="shared" si="171"/>
        <v>-5.8690124999964608</v>
      </c>
      <c r="BH61" s="97">
        <f t="shared" si="171"/>
        <v>-5.8690124999964608</v>
      </c>
      <c r="BI61" s="97">
        <f t="shared" si="171"/>
        <v>-5.8690124999964608</v>
      </c>
      <c r="BJ61" s="97">
        <f t="shared" si="171"/>
        <v>-5.8690124999964608</v>
      </c>
      <c r="BK61" s="97">
        <f t="shared" si="171"/>
        <v>-5.8690124999964608</v>
      </c>
      <c r="BL61" s="97">
        <f t="shared" si="171"/>
        <v>-5.8690124999964608</v>
      </c>
      <c r="BM61" s="97">
        <f t="shared" si="171"/>
        <v>-5.8690124999964608</v>
      </c>
      <c r="BN61" s="97">
        <f t="shared" si="171"/>
        <v>-5.8690124999964608</v>
      </c>
      <c r="BO61" s="97">
        <f t="shared" si="171"/>
        <v>-5.8690124999964608</v>
      </c>
      <c r="BP61" s="97">
        <f t="shared" si="171"/>
        <v>-5.8690124999964608</v>
      </c>
      <c r="BQ61" s="97">
        <f t="shared" si="171"/>
        <v>-5.8690124999964608</v>
      </c>
      <c r="BR61" s="97">
        <f t="shared" si="171"/>
        <v>-5.8690124999964608</v>
      </c>
      <c r="BS61" s="97">
        <f t="shared" si="171"/>
        <v>-5.8690124999964608</v>
      </c>
      <c r="BT61" s="97">
        <f t="shared" si="171"/>
        <v>-5.8690124999964608</v>
      </c>
      <c r="BU61" s="97">
        <f t="shared" si="171"/>
        <v>-5.8690124999964608</v>
      </c>
      <c r="BV61" s="97">
        <f t="shared" si="171"/>
        <v>-5.8690124999964608</v>
      </c>
      <c r="BW61" s="97">
        <f t="shared" si="171"/>
        <v>-5.8690124999964608</v>
      </c>
      <c r="BX61" s="97">
        <f t="shared" si="171"/>
        <v>-5.8690124999964608</v>
      </c>
      <c r="BY61" s="97">
        <f t="shared" si="171"/>
        <v>-5.8690124999964608</v>
      </c>
      <c r="BZ61" s="97">
        <f t="shared" si="171"/>
        <v>-5.8690124999964608</v>
      </c>
      <c r="CA61" s="97">
        <f t="shared" si="171"/>
        <v>-5.8690124999964608</v>
      </c>
      <c r="CB61" s="97">
        <f t="shared" si="171"/>
        <v>-5.8690124999964608</v>
      </c>
      <c r="CC61" s="97">
        <f t="shared" si="171"/>
        <v>-5.8690124999964608</v>
      </c>
      <c r="CD61" s="97">
        <f t="shared" si="171"/>
        <v>-5.8690124999964608</v>
      </c>
      <c r="CE61" s="97">
        <f t="shared" si="171"/>
        <v>-5.8690124999964608</v>
      </c>
      <c r="CF61" s="97">
        <f t="shared" si="171"/>
        <v>-5.8690124999964608</v>
      </c>
      <c r="CG61" s="97">
        <f t="shared" si="171"/>
        <v>-5.8690124999964608</v>
      </c>
      <c r="CH61" s="97">
        <f t="shared" si="171"/>
        <v>-5.8690124999964608</v>
      </c>
      <c r="CI61" s="97">
        <f t="shared" si="171"/>
        <v>-5.8690124999964608</v>
      </c>
      <c r="CJ61" s="97">
        <f t="shared" si="171"/>
        <v>-5.8690124999964608</v>
      </c>
      <c r="CK61" s="97">
        <f t="shared" si="171"/>
        <v>-5.8690124999964608</v>
      </c>
      <c r="CL61" s="97">
        <f t="shared" si="171"/>
        <v>-5.8690124999964608</v>
      </c>
      <c r="CM61" s="97">
        <f t="shared" si="171"/>
        <v>-5.8690124999964608</v>
      </c>
      <c r="CN61" s="97">
        <f t="shared" si="171"/>
        <v>-5.8690124999964608</v>
      </c>
      <c r="CO61" s="97">
        <f t="shared" si="171"/>
        <v>-5.8690124999964608</v>
      </c>
      <c r="CP61" s="97">
        <f t="shared" si="171"/>
        <v>-5.8690124999964608</v>
      </c>
      <c r="CQ61" s="97">
        <f t="shared" si="171"/>
        <v>-5.8690124999964608</v>
      </c>
      <c r="CR61" s="97">
        <f t="shared" si="171"/>
        <v>-5.8690124999964608</v>
      </c>
      <c r="CS61" s="97">
        <f t="shared" si="171"/>
        <v>-5.8690124999964608</v>
      </c>
      <c r="CT61" s="97">
        <f t="shared" si="171"/>
        <v>-5.8690124999964608</v>
      </c>
      <c r="CU61" s="97">
        <f t="shared" si="171"/>
        <v>-5.8690124999964608</v>
      </c>
      <c r="CV61" s="97">
        <f t="shared" si="171"/>
        <v>-5.8690124999964608</v>
      </c>
      <c r="CW61" s="97">
        <f t="shared" si="171"/>
        <v>-5.8690124999964608</v>
      </c>
      <c r="CX61" s="97">
        <f t="shared" si="142"/>
        <v>-272.90908124983565</v>
      </c>
    </row>
    <row r="62" spans="1:102" ht="15" customHeight="1">
      <c r="A62" s="115">
        <f>+'&lt;5&gt; Book Additions Summary'!BC$41</f>
        <v>43921</v>
      </c>
      <c r="B62" s="106">
        <f>IFERROR(+HLOOKUP(A62,'&lt;5&gt; Book Additions Summary'!$C$41:$CW$45,5,FALSE),0)</f>
        <v>-42188.530500000154</v>
      </c>
      <c r="C62" s="109"/>
      <c r="D62" s="108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>
        <f>+$B$62*$C$9/2</f>
        <v>-58.595181250000216</v>
      </c>
      <c r="BE62" s="97">
        <f>+$B$62*$C$9</f>
        <v>-117.19036250000043</v>
      </c>
      <c r="BF62" s="97">
        <f t="shared" ref="BF62:CW62" si="172">+$B$62*$C$9</f>
        <v>-117.19036250000043</v>
      </c>
      <c r="BG62" s="97">
        <f t="shared" si="172"/>
        <v>-117.19036250000043</v>
      </c>
      <c r="BH62" s="97">
        <f t="shared" si="172"/>
        <v>-117.19036250000043</v>
      </c>
      <c r="BI62" s="97">
        <f t="shared" si="172"/>
        <v>-117.19036250000043</v>
      </c>
      <c r="BJ62" s="97">
        <f t="shared" si="172"/>
        <v>-117.19036250000043</v>
      </c>
      <c r="BK62" s="97">
        <f t="shared" si="172"/>
        <v>-117.19036250000043</v>
      </c>
      <c r="BL62" s="97">
        <f t="shared" si="172"/>
        <v>-117.19036250000043</v>
      </c>
      <c r="BM62" s="97">
        <f t="shared" si="172"/>
        <v>-117.19036250000043</v>
      </c>
      <c r="BN62" s="97">
        <f t="shared" si="172"/>
        <v>-117.19036250000043</v>
      </c>
      <c r="BO62" s="97">
        <f t="shared" si="172"/>
        <v>-117.19036250000043</v>
      </c>
      <c r="BP62" s="97">
        <f t="shared" si="172"/>
        <v>-117.19036250000043</v>
      </c>
      <c r="BQ62" s="97">
        <f t="shared" si="172"/>
        <v>-117.19036250000043</v>
      </c>
      <c r="BR62" s="97">
        <f t="shared" si="172"/>
        <v>-117.19036250000043</v>
      </c>
      <c r="BS62" s="97">
        <f t="shared" si="172"/>
        <v>-117.19036250000043</v>
      </c>
      <c r="BT62" s="97">
        <f t="shared" si="172"/>
        <v>-117.19036250000043</v>
      </c>
      <c r="BU62" s="97">
        <f t="shared" si="172"/>
        <v>-117.19036250000043</v>
      </c>
      <c r="BV62" s="97">
        <f t="shared" si="172"/>
        <v>-117.19036250000043</v>
      </c>
      <c r="BW62" s="97">
        <f t="shared" si="172"/>
        <v>-117.19036250000043</v>
      </c>
      <c r="BX62" s="97">
        <f t="shared" si="172"/>
        <v>-117.19036250000043</v>
      </c>
      <c r="BY62" s="97">
        <f t="shared" si="172"/>
        <v>-117.19036250000043</v>
      </c>
      <c r="BZ62" s="97">
        <f t="shared" si="172"/>
        <v>-117.19036250000043</v>
      </c>
      <c r="CA62" s="97">
        <f t="shared" si="172"/>
        <v>-117.19036250000043</v>
      </c>
      <c r="CB62" s="97">
        <f t="shared" si="172"/>
        <v>-117.19036250000043</v>
      </c>
      <c r="CC62" s="97">
        <f t="shared" si="172"/>
        <v>-117.19036250000043</v>
      </c>
      <c r="CD62" s="97">
        <f t="shared" si="172"/>
        <v>-117.19036250000043</v>
      </c>
      <c r="CE62" s="97">
        <f t="shared" si="172"/>
        <v>-117.19036250000043</v>
      </c>
      <c r="CF62" s="97">
        <f t="shared" si="172"/>
        <v>-117.19036250000043</v>
      </c>
      <c r="CG62" s="97">
        <f t="shared" si="172"/>
        <v>-117.19036250000043</v>
      </c>
      <c r="CH62" s="97">
        <f t="shared" si="172"/>
        <v>-117.19036250000043</v>
      </c>
      <c r="CI62" s="97">
        <f t="shared" si="172"/>
        <v>-117.19036250000043</v>
      </c>
      <c r="CJ62" s="97">
        <f t="shared" si="172"/>
        <v>-117.19036250000043</v>
      </c>
      <c r="CK62" s="97">
        <f t="shared" si="172"/>
        <v>-117.19036250000043</v>
      </c>
      <c r="CL62" s="97">
        <f t="shared" si="172"/>
        <v>-117.19036250000043</v>
      </c>
      <c r="CM62" s="97">
        <f t="shared" si="172"/>
        <v>-117.19036250000043</v>
      </c>
      <c r="CN62" s="97">
        <f t="shared" si="172"/>
        <v>-117.19036250000043</v>
      </c>
      <c r="CO62" s="97">
        <f t="shared" si="172"/>
        <v>-117.19036250000043</v>
      </c>
      <c r="CP62" s="97">
        <f t="shared" si="172"/>
        <v>-117.19036250000043</v>
      </c>
      <c r="CQ62" s="97">
        <f t="shared" si="172"/>
        <v>-117.19036250000043</v>
      </c>
      <c r="CR62" s="97">
        <f t="shared" si="172"/>
        <v>-117.19036250000043</v>
      </c>
      <c r="CS62" s="97">
        <f t="shared" si="172"/>
        <v>-117.19036250000043</v>
      </c>
      <c r="CT62" s="97">
        <f t="shared" si="172"/>
        <v>-117.19036250000043</v>
      </c>
      <c r="CU62" s="97">
        <f t="shared" si="172"/>
        <v>-117.19036250000043</v>
      </c>
      <c r="CV62" s="97">
        <f t="shared" si="172"/>
        <v>-117.19036250000043</v>
      </c>
      <c r="CW62" s="97">
        <f t="shared" si="172"/>
        <v>-117.19036250000043</v>
      </c>
      <c r="CX62" s="97">
        <f t="shared" si="142"/>
        <v>-5332.1614937500199</v>
      </c>
    </row>
    <row r="63" spans="1:102" ht="15" customHeight="1">
      <c r="A63" s="115">
        <f>+'&lt;5&gt; Book Additions Summary'!BD$41</f>
        <v>43951</v>
      </c>
      <c r="B63" s="106">
        <f>IFERROR(+HLOOKUP(A63,'&lt;5&gt; Book Additions Summary'!$C$41:$CW$45,5,FALSE),0)</f>
        <v>-3850.2690000006928</v>
      </c>
      <c r="C63" s="109"/>
      <c r="D63" s="108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>
        <f>+$B$63*$C$9/2</f>
        <v>-5.3475958333342959</v>
      </c>
      <c r="BF63" s="97">
        <f>+$B$63*$C$9</f>
        <v>-10.695191666668592</v>
      </c>
      <c r="BG63" s="97">
        <f t="shared" ref="BG63:CW63" si="173">+$B$63*$C$9</f>
        <v>-10.695191666668592</v>
      </c>
      <c r="BH63" s="97">
        <f t="shared" si="173"/>
        <v>-10.695191666668592</v>
      </c>
      <c r="BI63" s="97">
        <f t="shared" si="173"/>
        <v>-10.695191666668592</v>
      </c>
      <c r="BJ63" s="97">
        <f t="shared" si="173"/>
        <v>-10.695191666668592</v>
      </c>
      <c r="BK63" s="97">
        <f t="shared" si="173"/>
        <v>-10.695191666668592</v>
      </c>
      <c r="BL63" s="97">
        <f t="shared" si="173"/>
        <v>-10.695191666668592</v>
      </c>
      <c r="BM63" s="97">
        <f t="shared" si="173"/>
        <v>-10.695191666668592</v>
      </c>
      <c r="BN63" s="97">
        <f t="shared" si="173"/>
        <v>-10.695191666668592</v>
      </c>
      <c r="BO63" s="97">
        <f t="shared" si="173"/>
        <v>-10.695191666668592</v>
      </c>
      <c r="BP63" s="97">
        <f t="shared" si="173"/>
        <v>-10.695191666668592</v>
      </c>
      <c r="BQ63" s="97">
        <f t="shared" si="173"/>
        <v>-10.695191666668592</v>
      </c>
      <c r="BR63" s="97">
        <f t="shared" si="173"/>
        <v>-10.695191666668592</v>
      </c>
      <c r="BS63" s="97">
        <f t="shared" si="173"/>
        <v>-10.695191666668592</v>
      </c>
      <c r="BT63" s="97">
        <f t="shared" si="173"/>
        <v>-10.695191666668592</v>
      </c>
      <c r="BU63" s="97">
        <f t="shared" si="173"/>
        <v>-10.695191666668592</v>
      </c>
      <c r="BV63" s="97">
        <f t="shared" si="173"/>
        <v>-10.695191666668592</v>
      </c>
      <c r="BW63" s="97">
        <f t="shared" si="173"/>
        <v>-10.695191666668592</v>
      </c>
      <c r="BX63" s="97">
        <f t="shared" si="173"/>
        <v>-10.695191666668592</v>
      </c>
      <c r="BY63" s="97">
        <f t="shared" si="173"/>
        <v>-10.695191666668592</v>
      </c>
      <c r="BZ63" s="97">
        <f t="shared" si="173"/>
        <v>-10.695191666668592</v>
      </c>
      <c r="CA63" s="97">
        <f t="shared" si="173"/>
        <v>-10.695191666668592</v>
      </c>
      <c r="CB63" s="97">
        <f t="shared" si="173"/>
        <v>-10.695191666668592</v>
      </c>
      <c r="CC63" s="97">
        <f t="shared" si="173"/>
        <v>-10.695191666668592</v>
      </c>
      <c r="CD63" s="97">
        <f t="shared" si="173"/>
        <v>-10.695191666668592</v>
      </c>
      <c r="CE63" s="97">
        <f t="shared" si="173"/>
        <v>-10.695191666668592</v>
      </c>
      <c r="CF63" s="97">
        <f t="shared" si="173"/>
        <v>-10.695191666668592</v>
      </c>
      <c r="CG63" s="97">
        <f t="shared" si="173"/>
        <v>-10.695191666668592</v>
      </c>
      <c r="CH63" s="97">
        <f t="shared" si="173"/>
        <v>-10.695191666668592</v>
      </c>
      <c r="CI63" s="97">
        <f t="shared" si="173"/>
        <v>-10.695191666668592</v>
      </c>
      <c r="CJ63" s="97">
        <f t="shared" si="173"/>
        <v>-10.695191666668592</v>
      </c>
      <c r="CK63" s="97">
        <f t="shared" si="173"/>
        <v>-10.695191666668592</v>
      </c>
      <c r="CL63" s="97">
        <f t="shared" si="173"/>
        <v>-10.695191666668592</v>
      </c>
      <c r="CM63" s="97">
        <f t="shared" si="173"/>
        <v>-10.695191666668592</v>
      </c>
      <c r="CN63" s="97">
        <f t="shared" si="173"/>
        <v>-10.695191666668592</v>
      </c>
      <c r="CO63" s="97">
        <f t="shared" si="173"/>
        <v>-10.695191666668592</v>
      </c>
      <c r="CP63" s="97">
        <f t="shared" si="173"/>
        <v>-10.695191666668592</v>
      </c>
      <c r="CQ63" s="97">
        <f t="shared" si="173"/>
        <v>-10.695191666668592</v>
      </c>
      <c r="CR63" s="97">
        <f t="shared" si="173"/>
        <v>-10.695191666668592</v>
      </c>
      <c r="CS63" s="97">
        <f t="shared" si="173"/>
        <v>-10.695191666668592</v>
      </c>
      <c r="CT63" s="97">
        <f t="shared" si="173"/>
        <v>-10.695191666668592</v>
      </c>
      <c r="CU63" s="97">
        <f t="shared" si="173"/>
        <v>-10.695191666668592</v>
      </c>
      <c r="CV63" s="97">
        <f t="shared" si="173"/>
        <v>-10.695191666668592</v>
      </c>
      <c r="CW63" s="97">
        <f t="shared" si="173"/>
        <v>-10.695191666668592</v>
      </c>
      <c r="CX63" s="97">
        <f t="shared" si="142"/>
        <v>-475.93602916675286</v>
      </c>
    </row>
    <row r="64" spans="1:102" ht="15" customHeight="1">
      <c r="A64" s="115">
        <f>+'&lt;5&gt; Book Additions Summary'!BE$41</f>
        <v>43982</v>
      </c>
      <c r="B64" s="106">
        <f>IFERROR(+HLOOKUP(A64,'&lt;5&gt; Book Additions Summary'!$C$41:$CW$45,5,FALSE),0)</f>
        <v>0</v>
      </c>
      <c r="C64" s="109"/>
      <c r="D64" s="108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>
        <f>+$B$64*$C$9/2</f>
        <v>0</v>
      </c>
      <c r="BG64" s="97">
        <f>+$B$64*$C$9</f>
        <v>0</v>
      </c>
      <c r="BH64" s="97">
        <f t="shared" ref="BH64:CW64" si="174">+$B$64*$C$9</f>
        <v>0</v>
      </c>
      <c r="BI64" s="97">
        <f t="shared" si="174"/>
        <v>0</v>
      </c>
      <c r="BJ64" s="97">
        <f t="shared" si="174"/>
        <v>0</v>
      </c>
      <c r="BK64" s="97">
        <f t="shared" si="174"/>
        <v>0</v>
      </c>
      <c r="BL64" s="97">
        <f t="shared" si="174"/>
        <v>0</v>
      </c>
      <c r="BM64" s="97">
        <f t="shared" si="174"/>
        <v>0</v>
      </c>
      <c r="BN64" s="97">
        <f t="shared" si="174"/>
        <v>0</v>
      </c>
      <c r="BO64" s="97">
        <f t="shared" si="174"/>
        <v>0</v>
      </c>
      <c r="BP64" s="97">
        <f t="shared" si="174"/>
        <v>0</v>
      </c>
      <c r="BQ64" s="97">
        <f t="shared" si="174"/>
        <v>0</v>
      </c>
      <c r="BR64" s="97">
        <f t="shared" si="174"/>
        <v>0</v>
      </c>
      <c r="BS64" s="97">
        <f t="shared" si="174"/>
        <v>0</v>
      </c>
      <c r="BT64" s="97">
        <f t="shared" si="174"/>
        <v>0</v>
      </c>
      <c r="BU64" s="97">
        <f t="shared" si="174"/>
        <v>0</v>
      </c>
      <c r="BV64" s="97">
        <f t="shared" si="174"/>
        <v>0</v>
      </c>
      <c r="BW64" s="97">
        <f t="shared" si="174"/>
        <v>0</v>
      </c>
      <c r="BX64" s="97">
        <f t="shared" si="174"/>
        <v>0</v>
      </c>
      <c r="BY64" s="97">
        <f t="shared" si="174"/>
        <v>0</v>
      </c>
      <c r="BZ64" s="97">
        <f t="shared" si="174"/>
        <v>0</v>
      </c>
      <c r="CA64" s="97">
        <f t="shared" si="174"/>
        <v>0</v>
      </c>
      <c r="CB64" s="97">
        <f t="shared" si="174"/>
        <v>0</v>
      </c>
      <c r="CC64" s="97">
        <f t="shared" si="174"/>
        <v>0</v>
      </c>
      <c r="CD64" s="97">
        <f t="shared" si="174"/>
        <v>0</v>
      </c>
      <c r="CE64" s="97">
        <f t="shared" si="174"/>
        <v>0</v>
      </c>
      <c r="CF64" s="97">
        <f t="shared" si="174"/>
        <v>0</v>
      </c>
      <c r="CG64" s="97">
        <f t="shared" si="174"/>
        <v>0</v>
      </c>
      <c r="CH64" s="97">
        <f t="shared" si="174"/>
        <v>0</v>
      </c>
      <c r="CI64" s="97">
        <f t="shared" si="174"/>
        <v>0</v>
      </c>
      <c r="CJ64" s="97">
        <f t="shared" si="174"/>
        <v>0</v>
      </c>
      <c r="CK64" s="97">
        <f t="shared" si="174"/>
        <v>0</v>
      </c>
      <c r="CL64" s="97">
        <f t="shared" si="174"/>
        <v>0</v>
      </c>
      <c r="CM64" s="97">
        <f t="shared" si="174"/>
        <v>0</v>
      </c>
      <c r="CN64" s="97">
        <f t="shared" si="174"/>
        <v>0</v>
      </c>
      <c r="CO64" s="97">
        <f t="shared" si="174"/>
        <v>0</v>
      </c>
      <c r="CP64" s="97">
        <f t="shared" si="174"/>
        <v>0</v>
      </c>
      <c r="CQ64" s="97">
        <f t="shared" si="174"/>
        <v>0</v>
      </c>
      <c r="CR64" s="97">
        <f t="shared" si="174"/>
        <v>0</v>
      </c>
      <c r="CS64" s="97">
        <f t="shared" si="174"/>
        <v>0</v>
      </c>
      <c r="CT64" s="97">
        <f t="shared" si="174"/>
        <v>0</v>
      </c>
      <c r="CU64" s="97">
        <f t="shared" si="174"/>
        <v>0</v>
      </c>
      <c r="CV64" s="97">
        <f t="shared" si="174"/>
        <v>0</v>
      </c>
      <c r="CW64" s="97">
        <f t="shared" si="174"/>
        <v>0</v>
      </c>
      <c r="CX64" s="97">
        <f t="shared" si="142"/>
        <v>0</v>
      </c>
    </row>
    <row r="65" spans="1:102" ht="15" customHeight="1">
      <c r="A65" s="115">
        <f>+'&lt;5&gt; Book Additions Summary'!BF$41</f>
        <v>44012</v>
      </c>
      <c r="B65" s="106">
        <f>IFERROR(+HLOOKUP(A65,'&lt;5&gt; Book Additions Summary'!$C$41:$CW$45,5,FALSE),0)</f>
        <v>-747.74849999975413</v>
      </c>
      <c r="C65" s="109"/>
      <c r="D65" s="108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>
        <f>+$B$65*$C$9/2</f>
        <v>-1.0385395833329918</v>
      </c>
      <c r="BH65" s="97">
        <f>+$B$65*$C$9</f>
        <v>-2.0770791666659836</v>
      </c>
      <c r="BI65" s="97">
        <f t="shared" ref="BI65:CW65" si="175">+$B$65*$C$9</f>
        <v>-2.0770791666659836</v>
      </c>
      <c r="BJ65" s="97">
        <f t="shared" si="175"/>
        <v>-2.0770791666659836</v>
      </c>
      <c r="BK65" s="97">
        <f t="shared" si="175"/>
        <v>-2.0770791666659836</v>
      </c>
      <c r="BL65" s="97">
        <f t="shared" si="175"/>
        <v>-2.0770791666659836</v>
      </c>
      <c r="BM65" s="97">
        <f t="shared" si="175"/>
        <v>-2.0770791666659836</v>
      </c>
      <c r="BN65" s="97">
        <f t="shared" si="175"/>
        <v>-2.0770791666659836</v>
      </c>
      <c r="BO65" s="97">
        <f t="shared" si="175"/>
        <v>-2.0770791666659836</v>
      </c>
      <c r="BP65" s="97">
        <f t="shared" si="175"/>
        <v>-2.0770791666659836</v>
      </c>
      <c r="BQ65" s="97">
        <f t="shared" si="175"/>
        <v>-2.0770791666659836</v>
      </c>
      <c r="BR65" s="97">
        <f t="shared" si="175"/>
        <v>-2.0770791666659836</v>
      </c>
      <c r="BS65" s="97">
        <f t="shared" si="175"/>
        <v>-2.0770791666659836</v>
      </c>
      <c r="BT65" s="97">
        <f t="shared" si="175"/>
        <v>-2.0770791666659836</v>
      </c>
      <c r="BU65" s="97">
        <f t="shared" si="175"/>
        <v>-2.0770791666659836</v>
      </c>
      <c r="BV65" s="97">
        <f t="shared" si="175"/>
        <v>-2.0770791666659836</v>
      </c>
      <c r="BW65" s="97">
        <f t="shared" si="175"/>
        <v>-2.0770791666659836</v>
      </c>
      <c r="BX65" s="97">
        <f t="shared" si="175"/>
        <v>-2.0770791666659836</v>
      </c>
      <c r="BY65" s="97">
        <f t="shared" si="175"/>
        <v>-2.0770791666659836</v>
      </c>
      <c r="BZ65" s="97">
        <f t="shared" si="175"/>
        <v>-2.0770791666659836</v>
      </c>
      <c r="CA65" s="97">
        <f t="shared" si="175"/>
        <v>-2.0770791666659836</v>
      </c>
      <c r="CB65" s="97">
        <f t="shared" si="175"/>
        <v>-2.0770791666659836</v>
      </c>
      <c r="CC65" s="97">
        <f t="shared" si="175"/>
        <v>-2.0770791666659836</v>
      </c>
      <c r="CD65" s="97">
        <f t="shared" si="175"/>
        <v>-2.0770791666659836</v>
      </c>
      <c r="CE65" s="97">
        <f t="shared" si="175"/>
        <v>-2.0770791666659836</v>
      </c>
      <c r="CF65" s="97">
        <f t="shared" si="175"/>
        <v>-2.0770791666659836</v>
      </c>
      <c r="CG65" s="97">
        <f t="shared" si="175"/>
        <v>-2.0770791666659836</v>
      </c>
      <c r="CH65" s="97">
        <f t="shared" si="175"/>
        <v>-2.0770791666659836</v>
      </c>
      <c r="CI65" s="97">
        <f t="shared" si="175"/>
        <v>-2.0770791666659836</v>
      </c>
      <c r="CJ65" s="97">
        <f t="shared" si="175"/>
        <v>-2.0770791666659836</v>
      </c>
      <c r="CK65" s="97">
        <f t="shared" si="175"/>
        <v>-2.0770791666659836</v>
      </c>
      <c r="CL65" s="97">
        <f t="shared" si="175"/>
        <v>-2.0770791666659836</v>
      </c>
      <c r="CM65" s="97">
        <f t="shared" si="175"/>
        <v>-2.0770791666659836</v>
      </c>
      <c r="CN65" s="97">
        <f t="shared" si="175"/>
        <v>-2.0770791666659836</v>
      </c>
      <c r="CO65" s="97">
        <f t="shared" si="175"/>
        <v>-2.0770791666659836</v>
      </c>
      <c r="CP65" s="97">
        <f t="shared" si="175"/>
        <v>-2.0770791666659836</v>
      </c>
      <c r="CQ65" s="97">
        <f t="shared" si="175"/>
        <v>-2.0770791666659836</v>
      </c>
      <c r="CR65" s="97">
        <f t="shared" si="175"/>
        <v>-2.0770791666659836</v>
      </c>
      <c r="CS65" s="97">
        <f t="shared" si="175"/>
        <v>-2.0770791666659836</v>
      </c>
      <c r="CT65" s="97">
        <f t="shared" si="175"/>
        <v>-2.0770791666659836</v>
      </c>
      <c r="CU65" s="97">
        <f t="shared" si="175"/>
        <v>-2.0770791666659836</v>
      </c>
      <c r="CV65" s="97">
        <f t="shared" si="175"/>
        <v>-2.0770791666659836</v>
      </c>
      <c r="CW65" s="97">
        <f t="shared" si="175"/>
        <v>-2.0770791666659836</v>
      </c>
      <c r="CX65" s="97">
        <f t="shared" si="142"/>
        <v>-88.275864583304241</v>
      </c>
    </row>
    <row r="66" spans="1:102" ht="15" customHeight="1">
      <c r="A66" s="115">
        <f>+'&lt;5&gt; Book Additions Summary'!BG$41</f>
        <v>44043</v>
      </c>
      <c r="B66" s="106">
        <f>IFERROR(+HLOOKUP(A66,'&lt;5&gt; Book Additions Summary'!$C$41:$CW$45,5,FALSE),0)</f>
        <v>0</v>
      </c>
      <c r="C66" s="109"/>
      <c r="D66" s="108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>
        <f>+$B$66*$C$9/2</f>
        <v>0</v>
      </c>
      <c r="BI66" s="97">
        <f>+$B$66*$C$9</f>
        <v>0</v>
      </c>
      <c r="BJ66" s="97">
        <f t="shared" ref="BJ66:CW66" si="176">+$B$66*$C$9</f>
        <v>0</v>
      </c>
      <c r="BK66" s="97">
        <f t="shared" si="176"/>
        <v>0</v>
      </c>
      <c r="BL66" s="97">
        <f t="shared" si="176"/>
        <v>0</v>
      </c>
      <c r="BM66" s="97">
        <f t="shared" si="176"/>
        <v>0</v>
      </c>
      <c r="BN66" s="97">
        <f t="shared" si="176"/>
        <v>0</v>
      </c>
      <c r="BO66" s="97">
        <f t="shared" si="176"/>
        <v>0</v>
      </c>
      <c r="BP66" s="97">
        <f t="shared" si="176"/>
        <v>0</v>
      </c>
      <c r="BQ66" s="97">
        <f t="shared" si="176"/>
        <v>0</v>
      </c>
      <c r="BR66" s="97">
        <f t="shared" si="176"/>
        <v>0</v>
      </c>
      <c r="BS66" s="97">
        <f t="shared" si="176"/>
        <v>0</v>
      </c>
      <c r="BT66" s="97">
        <f t="shared" si="176"/>
        <v>0</v>
      </c>
      <c r="BU66" s="97">
        <f t="shared" si="176"/>
        <v>0</v>
      </c>
      <c r="BV66" s="97">
        <f t="shared" si="176"/>
        <v>0</v>
      </c>
      <c r="BW66" s="97">
        <f t="shared" si="176"/>
        <v>0</v>
      </c>
      <c r="BX66" s="97">
        <f t="shared" si="176"/>
        <v>0</v>
      </c>
      <c r="BY66" s="97">
        <f t="shared" si="176"/>
        <v>0</v>
      </c>
      <c r="BZ66" s="97">
        <f t="shared" si="176"/>
        <v>0</v>
      </c>
      <c r="CA66" s="97">
        <f t="shared" si="176"/>
        <v>0</v>
      </c>
      <c r="CB66" s="97">
        <f t="shared" si="176"/>
        <v>0</v>
      </c>
      <c r="CC66" s="97">
        <f t="shared" si="176"/>
        <v>0</v>
      </c>
      <c r="CD66" s="97">
        <f t="shared" si="176"/>
        <v>0</v>
      </c>
      <c r="CE66" s="97">
        <f t="shared" si="176"/>
        <v>0</v>
      </c>
      <c r="CF66" s="97">
        <f t="shared" si="176"/>
        <v>0</v>
      </c>
      <c r="CG66" s="97">
        <f t="shared" si="176"/>
        <v>0</v>
      </c>
      <c r="CH66" s="97">
        <f t="shared" si="176"/>
        <v>0</v>
      </c>
      <c r="CI66" s="97">
        <f t="shared" si="176"/>
        <v>0</v>
      </c>
      <c r="CJ66" s="97">
        <f t="shared" si="176"/>
        <v>0</v>
      </c>
      <c r="CK66" s="97">
        <f t="shared" si="176"/>
        <v>0</v>
      </c>
      <c r="CL66" s="97">
        <f t="shared" si="176"/>
        <v>0</v>
      </c>
      <c r="CM66" s="97">
        <f t="shared" si="176"/>
        <v>0</v>
      </c>
      <c r="CN66" s="97">
        <f t="shared" si="176"/>
        <v>0</v>
      </c>
      <c r="CO66" s="97">
        <f t="shared" si="176"/>
        <v>0</v>
      </c>
      <c r="CP66" s="97">
        <f t="shared" si="176"/>
        <v>0</v>
      </c>
      <c r="CQ66" s="97">
        <f t="shared" si="176"/>
        <v>0</v>
      </c>
      <c r="CR66" s="97">
        <f t="shared" si="176"/>
        <v>0</v>
      </c>
      <c r="CS66" s="97">
        <f t="shared" si="176"/>
        <v>0</v>
      </c>
      <c r="CT66" s="97">
        <f t="shared" si="176"/>
        <v>0</v>
      </c>
      <c r="CU66" s="97">
        <f t="shared" si="176"/>
        <v>0</v>
      </c>
      <c r="CV66" s="97">
        <f t="shared" si="176"/>
        <v>0</v>
      </c>
      <c r="CW66" s="97">
        <f t="shared" si="176"/>
        <v>0</v>
      </c>
      <c r="CX66" s="97">
        <f t="shared" si="142"/>
        <v>0</v>
      </c>
    </row>
    <row r="67" spans="1:102" ht="15" customHeight="1">
      <c r="A67" s="115">
        <f>+'&lt;5&gt; Book Additions Summary'!BH$41</f>
        <v>44074</v>
      </c>
      <c r="B67" s="106">
        <f>IFERROR(+HLOOKUP(A67,'&lt;5&gt; Book Additions Summary'!$C$41:$CW$45,5,FALSE),0)</f>
        <v>-65426.92949999962</v>
      </c>
      <c r="C67" s="109"/>
      <c r="D67" s="108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>
        <f>+$B$67*$C$9/2</f>
        <v>-90.870735416666136</v>
      </c>
      <c r="BJ67" s="97">
        <f>+$B$67*$C$9</f>
        <v>-181.74147083333227</v>
      </c>
      <c r="BK67" s="97">
        <f t="shared" ref="BK67:CW67" si="177">+$B$67*$C$9</f>
        <v>-181.74147083333227</v>
      </c>
      <c r="BL67" s="97">
        <f t="shared" si="177"/>
        <v>-181.74147083333227</v>
      </c>
      <c r="BM67" s="97">
        <f t="shared" si="177"/>
        <v>-181.74147083333227</v>
      </c>
      <c r="BN67" s="97">
        <f t="shared" si="177"/>
        <v>-181.74147083333227</v>
      </c>
      <c r="BO67" s="97">
        <f t="shared" si="177"/>
        <v>-181.74147083333227</v>
      </c>
      <c r="BP67" s="97">
        <f t="shared" si="177"/>
        <v>-181.74147083333227</v>
      </c>
      <c r="BQ67" s="97">
        <f t="shared" si="177"/>
        <v>-181.74147083333227</v>
      </c>
      <c r="BR67" s="97">
        <f t="shared" si="177"/>
        <v>-181.74147083333227</v>
      </c>
      <c r="BS67" s="97">
        <f t="shared" si="177"/>
        <v>-181.74147083333227</v>
      </c>
      <c r="BT67" s="97">
        <f t="shared" si="177"/>
        <v>-181.74147083333227</v>
      </c>
      <c r="BU67" s="97">
        <f t="shared" si="177"/>
        <v>-181.74147083333227</v>
      </c>
      <c r="BV67" s="97">
        <f t="shared" si="177"/>
        <v>-181.74147083333227</v>
      </c>
      <c r="BW67" s="97">
        <f t="shared" si="177"/>
        <v>-181.74147083333227</v>
      </c>
      <c r="BX67" s="97">
        <f t="shared" si="177"/>
        <v>-181.74147083333227</v>
      </c>
      <c r="BY67" s="97">
        <f t="shared" si="177"/>
        <v>-181.74147083333227</v>
      </c>
      <c r="BZ67" s="97">
        <f t="shared" si="177"/>
        <v>-181.74147083333227</v>
      </c>
      <c r="CA67" s="97">
        <f t="shared" si="177"/>
        <v>-181.74147083333227</v>
      </c>
      <c r="CB67" s="97">
        <f t="shared" si="177"/>
        <v>-181.74147083333227</v>
      </c>
      <c r="CC67" s="97">
        <f t="shared" si="177"/>
        <v>-181.74147083333227</v>
      </c>
      <c r="CD67" s="97">
        <f t="shared" si="177"/>
        <v>-181.74147083333227</v>
      </c>
      <c r="CE67" s="97">
        <f t="shared" si="177"/>
        <v>-181.74147083333227</v>
      </c>
      <c r="CF67" s="97">
        <f t="shared" si="177"/>
        <v>-181.74147083333227</v>
      </c>
      <c r="CG67" s="97">
        <f t="shared" si="177"/>
        <v>-181.74147083333227</v>
      </c>
      <c r="CH67" s="97">
        <f t="shared" si="177"/>
        <v>-181.74147083333227</v>
      </c>
      <c r="CI67" s="97">
        <f t="shared" si="177"/>
        <v>-181.74147083333227</v>
      </c>
      <c r="CJ67" s="97">
        <f t="shared" si="177"/>
        <v>-181.74147083333227</v>
      </c>
      <c r="CK67" s="97">
        <f t="shared" si="177"/>
        <v>-181.74147083333227</v>
      </c>
      <c r="CL67" s="97">
        <f t="shared" si="177"/>
        <v>-181.74147083333227</v>
      </c>
      <c r="CM67" s="97">
        <f t="shared" si="177"/>
        <v>-181.74147083333227</v>
      </c>
      <c r="CN67" s="97">
        <f t="shared" si="177"/>
        <v>-181.74147083333227</v>
      </c>
      <c r="CO67" s="97">
        <f t="shared" si="177"/>
        <v>-181.74147083333227</v>
      </c>
      <c r="CP67" s="97">
        <f t="shared" si="177"/>
        <v>-181.74147083333227</v>
      </c>
      <c r="CQ67" s="97">
        <f t="shared" si="177"/>
        <v>-181.74147083333227</v>
      </c>
      <c r="CR67" s="97">
        <f t="shared" si="177"/>
        <v>-181.74147083333227</v>
      </c>
      <c r="CS67" s="97">
        <f t="shared" si="177"/>
        <v>-181.74147083333227</v>
      </c>
      <c r="CT67" s="97">
        <f t="shared" si="177"/>
        <v>-181.74147083333227</v>
      </c>
      <c r="CU67" s="97">
        <f t="shared" si="177"/>
        <v>-181.74147083333227</v>
      </c>
      <c r="CV67" s="97">
        <f t="shared" si="177"/>
        <v>-181.74147083333227</v>
      </c>
      <c r="CW67" s="97">
        <f t="shared" si="177"/>
        <v>-181.74147083333227</v>
      </c>
      <c r="CX67" s="97">
        <f t="shared" si="142"/>
        <v>-7360.529568749962</v>
      </c>
    </row>
    <row r="68" spans="1:102" ht="15" customHeight="1">
      <c r="A68" s="115">
        <f>+'&lt;5&gt; Book Additions Summary'!BI$41</f>
        <v>44104</v>
      </c>
      <c r="B68" s="106">
        <f>IFERROR(+HLOOKUP(A68,'&lt;5&gt; Book Additions Summary'!$C$41:$CW$45,5,FALSE),0)</f>
        <v>-68308.147500000327</v>
      </c>
      <c r="C68" s="109"/>
      <c r="D68" s="108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>
        <f>+$B$68*$C$9/2</f>
        <v>-94.87242708333379</v>
      </c>
      <c r="BK68" s="97">
        <f>+$B$68*$C$9</f>
        <v>-189.74485416666758</v>
      </c>
      <c r="BL68" s="97">
        <f t="shared" ref="BL68:CW68" si="178">+$B$68*$C$9</f>
        <v>-189.74485416666758</v>
      </c>
      <c r="BM68" s="97">
        <f t="shared" si="178"/>
        <v>-189.74485416666758</v>
      </c>
      <c r="BN68" s="97">
        <f t="shared" si="178"/>
        <v>-189.74485416666758</v>
      </c>
      <c r="BO68" s="97">
        <f t="shared" si="178"/>
        <v>-189.74485416666758</v>
      </c>
      <c r="BP68" s="97">
        <f t="shared" si="178"/>
        <v>-189.74485416666758</v>
      </c>
      <c r="BQ68" s="97">
        <f t="shared" si="178"/>
        <v>-189.74485416666758</v>
      </c>
      <c r="BR68" s="97">
        <f t="shared" si="178"/>
        <v>-189.74485416666758</v>
      </c>
      <c r="BS68" s="97">
        <f t="shared" si="178"/>
        <v>-189.74485416666758</v>
      </c>
      <c r="BT68" s="97">
        <f t="shared" si="178"/>
        <v>-189.74485416666758</v>
      </c>
      <c r="BU68" s="97">
        <f t="shared" si="178"/>
        <v>-189.74485416666758</v>
      </c>
      <c r="BV68" s="97">
        <f t="shared" si="178"/>
        <v>-189.74485416666758</v>
      </c>
      <c r="BW68" s="97">
        <f t="shared" si="178"/>
        <v>-189.74485416666758</v>
      </c>
      <c r="BX68" s="97">
        <f t="shared" si="178"/>
        <v>-189.74485416666758</v>
      </c>
      <c r="BY68" s="97">
        <f t="shared" si="178"/>
        <v>-189.74485416666758</v>
      </c>
      <c r="BZ68" s="97">
        <f t="shared" si="178"/>
        <v>-189.74485416666758</v>
      </c>
      <c r="CA68" s="97">
        <f t="shared" si="178"/>
        <v>-189.74485416666758</v>
      </c>
      <c r="CB68" s="97">
        <f t="shared" si="178"/>
        <v>-189.74485416666758</v>
      </c>
      <c r="CC68" s="97">
        <f t="shared" si="178"/>
        <v>-189.74485416666758</v>
      </c>
      <c r="CD68" s="97">
        <f t="shared" si="178"/>
        <v>-189.74485416666758</v>
      </c>
      <c r="CE68" s="97">
        <f t="shared" si="178"/>
        <v>-189.74485416666758</v>
      </c>
      <c r="CF68" s="97">
        <f t="shared" si="178"/>
        <v>-189.74485416666758</v>
      </c>
      <c r="CG68" s="97">
        <f t="shared" si="178"/>
        <v>-189.74485416666758</v>
      </c>
      <c r="CH68" s="97">
        <f t="shared" si="178"/>
        <v>-189.74485416666758</v>
      </c>
      <c r="CI68" s="97">
        <f t="shared" si="178"/>
        <v>-189.74485416666758</v>
      </c>
      <c r="CJ68" s="97">
        <f t="shared" si="178"/>
        <v>-189.74485416666758</v>
      </c>
      <c r="CK68" s="97">
        <f t="shared" si="178"/>
        <v>-189.74485416666758</v>
      </c>
      <c r="CL68" s="97">
        <f t="shared" si="178"/>
        <v>-189.74485416666758</v>
      </c>
      <c r="CM68" s="97">
        <f t="shared" si="178"/>
        <v>-189.74485416666758</v>
      </c>
      <c r="CN68" s="97">
        <f t="shared" si="178"/>
        <v>-189.74485416666758</v>
      </c>
      <c r="CO68" s="97">
        <f t="shared" si="178"/>
        <v>-189.74485416666758</v>
      </c>
      <c r="CP68" s="97">
        <f t="shared" si="178"/>
        <v>-189.74485416666758</v>
      </c>
      <c r="CQ68" s="97">
        <f t="shared" si="178"/>
        <v>-189.74485416666758</v>
      </c>
      <c r="CR68" s="97">
        <f t="shared" si="178"/>
        <v>-189.74485416666758</v>
      </c>
      <c r="CS68" s="97">
        <f t="shared" si="178"/>
        <v>-189.74485416666758</v>
      </c>
      <c r="CT68" s="97">
        <f t="shared" si="178"/>
        <v>-189.74485416666758</v>
      </c>
      <c r="CU68" s="97">
        <f t="shared" si="178"/>
        <v>-189.74485416666758</v>
      </c>
      <c r="CV68" s="97">
        <f t="shared" si="178"/>
        <v>-189.74485416666758</v>
      </c>
      <c r="CW68" s="97">
        <f t="shared" si="178"/>
        <v>-189.74485416666758</v>
      </c>
      <c r="CX68" s="97">
        <f t="shared" si="142"/>
        <v>-7494.9217395833639</v>
      </c>
    </row>
    <row r="69" spans="1:102" ht="15" customHeight="1">
      <c r="A69" s="115">
        <f>+'&lt;5&gt; Book Additions Summary'!BJ$41</f>
        <v>44135</v>
      </c>
      <c r="B69" s="106">
        <f>IFERROR(+HLOOKUP(A69,'&lt;5&gt; Book Additions Summary'!$C$41:$CW$45,5,FALSE),0)</f>
        <v>-149816.71514317152</v>
      </c>
      <c r="C69" s="109"/>
      <c r="D69" s="108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>
        <f>+$B$69*$C$9/2</f>
        <v>-208.07877103218266</v>
      </c>
      <c r="BL69" s="97">
        <f>+$B$69*$C$9</f>
        <v>-416.15754206436532</v>
      </c>
      <c r="BM69" s="97">
        <f>+$B$69*$C$9</f>
        <v>-416.15754206436532</v>
      </c>
      <c r="BN69" s="97">
        <f t="shared" ref="BN69:CW69" si="179">+$B$69*$C$9</f>
        <v>-416.15754206436532</v>
      </c>
      <c r="BO69" s="97">
        <f t="shared" si="179"/>
        <v>-416.15754206436532</v>
      </c>
      <c r="BP69" s="97">
        <f t="shared" si="179"/>
        <v>-416.15754206436532</v>
      </c>
      <c r="BQ69" s="97">
        <f t="shared" si="179"/>
        <v>-416.15754206436532</v>
      </c>
      <c r="BR69" s="97">
        <f t="shared" si="179"/>
        <v>-416.15754206436532</v>
      </c>
      <c r="BS69" s="97">
        <f t="shared" si="179"/>
        <v>-416.15754206436532</v>
      </c>
      <c r="BT69" s="97">
        <f t="shared" si="179"/>
        <v>-416.15754206436532</v>
      </c>
      <c r="BU69" s="97">
        <f t="shared" si="179"/>
        <v>-416.15754206436532</v>
      </c>
      <c r="BV69" s="97">
        <f t="shared" si="179"/>
        <v>-416.15754206436532</v>
      </c>
      <c r="BW69" s="97">
        <f t="shared" si="179"/>
        <v>-416.15754206436532</v>
      </c>
      <c r="BX69" s="97">
        <f t="shared" si="179"/>
        <v>-416.15754206436532</v>
      </c>
      <c r="BY69" s="97">
        <f t="shared" si="179"/>
        <v>-416.15754206436532</v>
      </c>
      <c r="BZ69" s="97">
        <f t="shared" si="179"/>
        <v>-416.15754206436532</v>
      </c>
      <c r="CA69" s="97">
        <f t="shared" si="179"/>
        <v>-416.15754206436532</v>
      </c>
      <c r="CB69" s="97">
        <f t="shared" si="179"/>
        <v>-416.15754206436532</v>
      </c>
      <c r="CC69" s="97">
        <f t="shared" si="179"/>
        <v>-416.15754206436532</v>
      </c>
      <c r="CD69" s="97">
        <f t="shared" si="179"/>
        <v>-416.15754206436532</v>
      </c>
      <c r="CE69" s="97">
        <f t="shared" si="179"/>
        <v>-416.15754206436532</v>
      </c>
      <c r="CF69" s="97">
        <f t="shared" si="179"/>
        <v>-416.15754206436532</v>
      </c>
      <c r="CG69" s="97">
        <f t="shared" si="179"/>
        <v>-416.15754206436532</v>
      </c>
      <c r="CH69" s="97">
        <f t="shared" si="179"/>
        <v>-416.15754206436532</v>
      </c>
      <c r="CI69" s="97">
        <f t="shared" si="179"/>
        <v>-416.15754206436532</v>
      </c>
      <c r="CJ69" s="97">
        <f t="shared" si="179"/>
        <v>-416.15754206436532</v>
      </c>
      <c r="CK69" s="97">
        <f t="shared" si="179"/>
        <v>-416.15754206436532</v>
      </c>
      <c r="CL69" s="97">
        <f t="shared" si="179"/>
        <v>-416.15754206436532</v>
      </c>
      <c r="CM69" s="97">
        <f t="shared" si="179"/>
        <v>-416.15754206436532</v>
      </c>
      <c r="CN69" s="97">
        <f t="shared" si="179"/>
        <v>-416.15754206436532</v>
      </c>
      <c r="CO69" s="97">
        <f t="shared" si="179"/>
        <v>-416.15754206436532</v>
      </c>
      <c r="CP69" s="97">
        <f t="shared" si="179"/>
        <v>-416.15754206436532</v>
      </c>
      <c r="CQ69" s="97">
        <f t="shared" si="179"/>
        <v>-416.15754206436532</v>
      </c>
      <c r="CR69" s="97">
        <f t="shared" si="179"/>
        <v>-416.15754206436532</v>
      </c>
      <c r="CS69" s="97">
        <f t="shared" si="179"/>
        <v>-416.15754206436532</v>
      </c>
      <c r="CT69" s="97">
        <f t="shared" si="179"/>
        <v>-416.15754206436532</v>
      </c>
      <c r="CU69" s="97">
        <f t="shared" si="179"/>
        <v>-416.15754206436532</v>
      </c>
      <c r="CV69" s="97">
        <f t="shared" si="179"/>
        <v>-416.15754206436532</v>
      </c>
      <c r="CW69" s="97">
        <f t="shared" si="179"/>
        <v>-416.15754206436532</v>
      </c>
      <c r="CX69" s="97">
        <f t="shared" si="142"/>
        <v>-16022.065369478078</v>
      </c>
    </row>
    <row r="70" spans="1:102" ht="15" customHeight="1">
      <c r="A70" s="115">
        <f>+'&lt;5&gt; Book Additions Summary'!BK$41</f>
        <v>44165</v>
      </c>
      <c r="B70" s="106">
        <f>IFERROR(+HLOOKUP(A70,'&lt;5&gt; Book Additions Summary'!$C$41:$CW$45,5,FALSE),0)</f>
        <v>-99439.981758102964</v>
      </c>
      <c r="C70" s="109"/>
      <c r="D70" s="108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>
        <f>+$B$70*$C$9/2</f>
        <v>-138.11108577514301</v>
      </c>
      <c r="BM70" s="97">
        <f>+$B$70*$C$9</f>
        <v>-276.22217155028602</v>
      </c>
      <c r="BN70" s="97">
        <f t="shared" ref="BN70:CW70" si="180">+$B$70*$C$9</f>
        <v>-276.22217155028602</v>
      </c>
      <c r="BO70" s="97">
        <f t="shared" si="180"/>
        <v>-276.22217155028602</v>
      </c>
      <c r="BP70" s="97">
        <f t="shared" si="180"/>
        <v>-276.22217155028602</v>
      </c>
      <c r="BQ70" s="97">
        <f t="shared" si="180"/>
        <v>-276.22217155028602</v>
      </c>
      <c r="BR70" s="97">
        <f t="shared" si="180"/>
        <v>-276.22217155028602</v>
      </c>
      <c r="BS70" s="97">
        <f t="shared" si="180"/>
        <v>-276.22217155028602</v>
      </c>
      <c r="BT70" s="97">
        <f t="shared" si="180"/>
        <v>-276.22217155028602</v>
      </c>
      <c r="BU70" s="97">
        <f t="shared" si="180"/>
        <v>-276.22217155028602</v>
      </c>
      <c r="BV70" s="97">
        <f t="shared" si="180"/>
        <v>-276.22217155028602</v>
      </c>
      <c r="BW70" s="97">
        <f t="shared" si="180"/>
        <v>-276.22217155028602</v>
      </c>
      <c r="BX70" s="97">
        <f t="shared" si="180"/>
        <v>-276.22217155028602</v>
      </c>
      <c r="BY70" s="97">
        <f t="shared" si="180"/>
        <v>-276.22217155028602</v>
      </c>
      <c r="BZ70" s="97">
        <f t="shared" si="180"/>
        <v>-276.22217155028602</v>
      </c>
      <c r="CA70" s="97">
        <f t="shared" si="180"/>
        <v>-276.22217155028602</v>
      </c>
      <c r="CB70" s="97">
        <f t="shared" si="180"/>
        <v>-276.22217155028602</v>
      </c>
      <c r="CC70" s="97">
        <f t="shared" si="180"/>
        <v>-276.22217155028602</v>
      </c>
      <c r="CD70" s="97">
        <f t="shared" si="180"/>
        <v>-276.22217155028602</v>
      </c>
      <c r="CE70" s="97">
        <f t="shared" si="180"/>
        <v>-276.22217155028602</v>
      </c>
      <c r="CF70" s="97">
        <f t="shared" si="180"/>
        <v>-276.22217155028602</v>
      </c>
      <c r="CG70" s="97">
        <f t="shared" si="180"/>
        <v>-276.22217155028602</v>
      </c>
      <c r="CH70" s="97">
        <f t="shared" si="180"/>
        <v>-276.22217155028602</v>
      </c>
      <c r="CI70" s="97">
        <f t="shared" si="180"/>
        <v>-276.22217155028602</v>
      </c>
      <c r="CJ70" s="97">
        <f t="shared" si="180"/>
        <v>-276.22217155028602</v>
      </c>
      <c r="CK70" s="97">
        <f t="shared" si="180"/>
        <v>-276.22217155028602</v>
      </c>
      <c r="CL70" s="97">
        <f t="shared" si="180"/>
        <v>-276.22217155028602</v>
      </c>
      <c r="CM70" s="97">
        <f t="shared" si="180"/>
        <v>-276.22217155028602</v>
      </c>
      <c r="CN70" s="97">
        <f t="shared" si="180"/>
        <v>-276.22217155028602</v>
      </c>
      <c r="CO70" s="97">
        <f t="shared" si="180"/>
        <v>-276.22217155028602</v>
      </c>
      <c r="CP70" s="97">
        <f t="shared" si="180"/>
        <v>-276.22217155028602</v>
      </c>
      <c r="CQ70" s="97">
        <f t="shared" si="180"/>
        <v>-276.22217155028602</v>
      </c>
      <c r="CR70" s="97">
        <f t="shared" si="180"/>
        <v>-276.22217155028602</v>
      </c>
      <c r="CS70" s="97">
        <f t="shared" si="180"/>
        <v>-276.22217155028602</v>
      </c>
      <c r="CT70" s="97">
        <f t="shared" si="180"/>
        <v>-276.22217155028602</v>
      </c>
      <c r="CU70" s="97">
        <f t="shared" si="180"/>
        <v>-276.22217155028602</v>
      </c>
      <c r="CV70" s="97">
        <f t="shared" si="180"/>
        <v>-276.22217155028602</v>
      </c>
      <c r="CW70" s="97">
        <f t="shared" si="180"/>
        <v>-276.22217155028602</v>
      </c>
      <c r="CX70" s="97">
        <f t="shared" si="142"/>
        <v>-10358.331433135716</v>
      </c>
    </row>
    <row r="71" spans="1:102" ht="15" customHeight="1">
      <c r="A71" s="115">
        <f>+'&lt;5&gt; Book Additions Summary'!BL$41</f>
        <v>44196</v>
      </c>
      <c r="B71" s="106">
        <f>IFERROR(+HLOOKUP(A71,'&lt;5&gt; Book Additions Summary'!$C$41:$CW$45,5,FALSE),0)</f>
        <v>-71120.725834775149</v>
      </c>
      <c r="C71" s="109"/>
      <c r="D71" s="108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>
        <f>+$B$71*$C$9/2</f>
        <v>-98.77878588163216</v>
      </c>
      <c r="BN71" s="97">
        <f t="shared" ref="BN71:CW71" si="181">+$B$71*$C$9/2</f>
        <v>-98.77878588163216</v>
      </c>
      <c r="BO71" s="97">
        <f t="shared" si="181"/>
        <v>-98.77878588163216</v>
      </c>
      <c r="BP71" s="97">
        <f t="shared" si="181"/>
        <v>-98.77878588163216</v>
      </c>
      <c r="BQ71" s="97">
        <f t="shared" si="181"/>
        <v>-98.77878588163216</v>
      </c>
      <c r="BR71" s="97">
        <f t="shared" si="181"/>
        <v>-98.77878588163216</v>
      </c>
      <c r="BS71" s="97">
        <f t="shared" si="181"/>
        <v>-98.77878588163216</v>
      </c>
      <c r="BT71" s="97">
        <f t="shared" si="181"/>
        <v>-98.77878588163216</v>
      </c>
      <c r="BU71" s="97">
        <f t="shared" si="181"/>
        <v>-98.77878588163216</v>
      </c>
      <c r="BV71" s="97">
        <f t="shared" si="181"/>
        <v>-98.77878588163216</v>
      </c>
      <c r="BW71" s="97">
        <f t="shared" si="181"/>
        <v>-98.77878588163216</v>
      </c>
      <c r="BX71" s="97">
        <f t="shared" si="181"/>
        <v>-98.77878588163216</v>
      </c>
      <c r="BY71" s="97">
        <f t="shared" si="181"/>
        <v>-98.77878588163216</v>
      </c>
      <c r="BZ71" s="97">
        <f t="shared" si="181"/>
        <v>-98.77878588163216</v>
      </c>
      <c r="CA71" s="97">
        <f t="shared" si="181"/>
        <v>-98.77878588163216</v>
      </c>
      <c r="CB71" s="97">
        <f t="shared" si="181"/>
        <v>-98.77878588163216</v>
      </c>
      <c r="CC71" s="97">
        <f t="shared" si="181"/>
        <v>-98.77878588163216</v>
      </c>
      <c r="CD71" s="97">
        <f t="shared" si="181"/>
        <v>-98.77878588163216</v>
      </c>
      <c r="CE71" s="97">
        <f t="shared" si="181"/>
        <v>-98.77878588163216</v>
      </c>
      <c r="CF71" s="97">
        <f t="shared" si="181"/>
        <v>-98.77878588163216</v>
      </c>
      <c r="CG71" s="97">
        <f t="shared" si="181"/>
        <v>-98.77878588163216</v>
      </c>
      <c r="CH71" s="97">
        <f t="shared" si="181"/>
        <v>-98.77878588163216</v>
      </c>
      <c r="CI71" s="97">
        <f t="shared" si="181"/>
        <v>-98.77878588163216</v>
      </c>
      <c r="CJ71" s="97">
        <f t="shared" si="181"/>
        <v>-98.77878588163216</v>
      </c>
      <c r="CK71" s="97">
        <f t="shared" si="181"/>
        <v>-98.77878588163216</v>
      </c>
      <c r="CL71" s="97">
        <f t="shared" si="181"/>
        <v>-98.77878588163216</v>
      </c>
      <c r="CM71" s="97">
        <f t="shared" si="181"/>
        <v>-98.77878588163216</v>
      </c>
      <c r="CN71" s="97">
        <f t="shared" si="181"/>
        <v>-98.77878588163216</v>
      </c>
      <c r="CO71" s="97">
        <f t="shared" si="181"/>
        <v>-98.77878588163216</v>
      </c>
      <c r="CP71" s="97">
        <f t="shared" si="181"/>
        <v>-98.77878588163216</v>
      </c>
      <c r="CQ71" s="97">
        <f t="shared" si="181"/>
        <v>-98.77878588163216</v>
      </c>
      <c r="CR71" s="97">
        <f t="shared" si="181"/>
        <v>-98.77878588163216</v>
      </c>
      <c r="CS71" s="97">
        <f t="shared" si="181"/>
        <v>-98.77878588163216</v>
      </c>
      <c r="CT71" s="97">
        <f t="shared" si="181"/>
        <v>-98.77878588163216</v>
      </c>
      <c r="CU71" s="97">
        <f t="shared" si="181"/>
        <v>-98.77878588163216</v>
      </c>
      <c r="CV71" s="97">
        <f t="shared" si="181"/>
        <v>-98.77878588163216</v>
      </c>
      <c r="CW71" s="97">
        <f t="shared" si="181"/>
        <v>-98.77878588163216</v>
      </c>
      <c r="CX71" s="97">
        <f t="shared" si="142"/>
        <v>-3654.8150776203915</v>
      </c>
    </row>
    <row r="72" spans="1:102" ht="15" customHeight="1">
      <c r="A72" s="115">
        <f>+'&lt;5&gt; Book Additions Summary'!BM$41</f>
        <v>44227</v>
      </c>
      <c r="B72" s="106">
        <f>IFERROR(+HLOOKUP(A72,'&lt;5&gt; Book Additions Summary'!$C$41:$CW$45,5,FALSE),0)</f>
        <v>-61722.138845438138</v>
      </c>
      <c r="C72" s="109"/>
      <c r="D72" s="108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>
        <f>+$B$72*$C$9/2</f>
        <v>-85.725192840886308</v>
      </c>
      <c r="BO72" s="97">
        <f>+$B$72*$C$9</f>
        <v>-171.45038568177262</v>
      </c>
      <c r="BP72" s="97">
        <f t="shared" ref="BP72:CW72" si="182">+$B$72*$C$9</f>
        <v>-171.45038568177262</v>
      </c>
      <c r="BQ72" s="97">
        <f t="shared" si="182"/>
        <v>-171.45038568177262</v>
      </c>
      <c r="BR72" s="97">
        <f t="shared" si="182"/>
        <v>-171.45038568177262</v>
      </c>
      <c r="BS72" s="97">
        <f t="shared" si="182"/>
        <v>-171.45038568177262</v>
      </c>
      <c r="BT72" s="97">
        <f t="shared" si="182"/>
        <v>-171.45038568177262</v>
      </c>
      <c r="BU72" s="97">
        <f t="shared" si="182"/>
        <v>-171.45038568177262</v>
      </c>
      <c r="BV72" s="97">
        <f t="shared" si="182"/>
        <v>-171.45038568177262</v>
      </c>
      <c r="BW72" s="97">
        <f t="shared" si="182"/>
        <v>-171.45038568177262</v>
      </c>
      <c r="BX72" s="97">
        <f t="shared" si="182"/>
        <v>-171.45038568177262</v>
      </c>
      <c r="BY72" s="97">
        <f t="shared" si="182"/>
        <v>-171.45038568177262</v>
      </c>
      <c r="BZ72" s="97">
        <f t="shared" si="182"/>
        <v>-171.45038568177262</v>
      </c>
      <c r="CA72" s="97">
        <f t="shared" si="182"/>
        <v>-171.45038568177262</v>
      </c>
      <c r="CB72" s="97">
        <f t="shared" si="182"/>
        <v>-171.45038568177262</v>
      </c>
      <c r="CC72" s="97">
        <f t="shared" si="182"/>
        <v>-171.45038568177262</v>
      </c>
      <c r="CD72" s="97">
        <f t="shared" si="182"/>
        <v>-171.45038568177262</v>
      </c>
      <c r="CE72" s="97">
        <f t="shared" si="182"/>
        <v>-171.45038568177262</v>
      </c>
      <c r="CF72" s="97">
        <f t="shared" si="182"/>
        <v>-171.45038568177262</v>
      </c>
      <c r="CG72" s="97">
        <f t="shared" si="182"/>
        <v>-171.45038568177262</v>
      </c>
      <c r="CH72" s="97">
        <f t="shared" si="182"/>
        <v>-171.45038568177262</v>
      </c>
      <c r="CI72" s="97">
        <f t="shared" si="182"/>
        <v>-171.45038568177262</v>
      </c>
      <c r="CJ72" s="97">
        <f t="shared" si="182"/>
        <v>-171.45038568177262</v>
      </c>
      <c r="CK72" s="97">
        <f t="shared" si="182"/>
        <v>-171.45038568177262</v>
      </c>
      <c r="CL72" s="97">
        <f t="shared" si="182"/>
        <v>-171.45038568177262</v>
      </c>
      <c r="CM72" s="97">
        <f t="shared" si="182"/>
        <v>-171.45038568177262</v>
      </c>
      <c r="CN72" s="97">
        <f t="shared" si="182"/>
        <v>-171.45038568177262</v>
      </c>
      <c r="CO72" s="97">
        <f t="shared" si="182"/>
        <v>-171.45038568177262</v>
      </c>
      <c r="CP72" s="97">
        <f t="shared" si="182"/>
        <v>-171.45038568177262</v>
      </c>
      <c r="CQ72" s="97">
        <f t="shared" si="182"/>
        <v>-171.45038568177262</v>
      </c>
      <c r="CR72" s="97">
        <f t="shared" si="182"/>
        <v>-171.45038568177262</v>
      </c>
      <c r="CS72" s="97">
        <f t="shared" si="182"/>
        <v>-171.45038568177262</v>
      </c>
      <c r="CT72" s="97">
        <f t="shared" si="182"/>
        <v>-171.45038568177262</v>
      </c>
      <c r="CU72" s="97">
        <f t="shared" si="182"/>
        <v>-171.45038568177262</v>
      </c>
      <c r="CV72" s="97">
        <f t="shared" si="182"/>
        <v>-171.45038568177262</v>
      </c>
      <c r="CW72" s="97">
        <f t="shared" si="182"/>
        <v>-171.45038568177262</v>
      </c>
      <c r="CX72" s="97">
        <f t="shared" si="142"/>
        <v>-6086.4886917029316</v>
      </c>
    </row>
    <row r="73" spans="1:102" ht="15" customHeight="1">
      <c r="A73" s="115">
        <f>+'&lt;5&gt; Book Additions Summary'!BN$41</f>
        <v>44255</v>
      </c>
      <c r="B73" s="106">
        <f>IFERROR(+HLOOKUP(A73,'&lt;5&gt; Book Additions Summary'!$C$41:$CW$45,5,FALSE),0)</f>
        <v>-49259.921355730665</v>
      </c>
      <c r="C73" s="109"/>
      <c r="D73" s="108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>
        <f>+$B$73*$C$9/2</f>
        <v>-68.416557438514815</v>
      </c>
      <c r="BP73" s="97">
        <f>+$B$73*$C$9</f>
        <v>-136.83311487702963</v>
      </c>
      <c r="BQ73" s="97">
        <f t="shared" ref="BQ73:CW73" si="183">+$B$73*$C$9</f>
        <v>-136.83311487702963</v>
      </c>
      <c r="BR73" s="97">
        <f t="shared" si="183"/>
        <v>-136.83311487702963</v>
      </c>
      <c r="BS73" s="97">
        <f t="shared" si="183"/>
        <v>-136.83311487702963</v>
      </c>
      <c r="BT73" s="97">
        <f t="shared" si="183"/>
        <v>-136.83311487702963</v>
      </c>
      <c r="BU73" s="97">
        <f t="shared" si="183"/>
        <v>-136.83311487702963</v>
      </c>
      <c r="BV73" s="97">
        <f t="shared" si="183"/>
        <v>-136.83311487702963</v>
      </c>
      <c r="BW73" s="97">
        <f t="shared" si="183"/>
        <v>-136.83311487702963</v>
      </c>
      <c r="BX73" s="97">
        <f t="shared" si="183"/>
        <v>-136.83311487702963</v>
      </c>
      <c r="BY73" s="97">
        <f t="shared" si="183"/>
        <v>-136.83311487702963</v>
      </c>
      <c r="BZ73" s="97">
        <f t="shared" si="183"/>
        <v>-136.83311487702963</v>
      </c>
      <c r="CA73" s="97">
        <f t="shared" si="183"/>
        <v>-136.83311487702963</v>
      </c>
      <c r="CB73" s="97">
        <f t="shared" si="183"/>
        <v>-136.83311487702963</v>
      </c>
      <c r="CC73" s="97">
        <f t="shared" si="183"/>
        <v>-136.83311487702963</v>
      </c>
      <c r="CD73" s="97">
        <f t="shared" si="183"/>
        <v>-136.83311487702963</v>
      </c>
      <c r="CE73" s="97">
        <f t="shared" si="183"/>
        <v>-136.83311487702963</v>
      </c>
      <c r="CF73" s="97">
        <f t="shared" si="183"/>
        <v>-136.83311487702963</v>
      </c>
      <c r="CG73" s="97">
        <f t="shared" si="183"/>
        <v>-136.83311487702963</v>
      </c>
      <c r="CH73" s="97">
        <f t="shared" si="183"/>
        <v>-136.83311487702963</v>
      </c>
      <c r="CI73" s="97">
        <f t="shared" si="183"/>
        <v>-136.83311487702963</v>
      </c>
      <c r="CJ73" s="97">
        <f t="shared" si="183"/>
        <v>-136.83311487702963</v>
      </c>
      <c r="CK73" s="97">
        <f t="shared" si="183"/>
        <v>-136.83311487702963</v>
      </c>
      <c r="CL73" s="97">
        <f t="shared" si="183"/>
        <v>-136.83311487702963</v>
      </c>
      <c r="CM73" s="97">
        <f t="shared" si="183"/>
        <v>-136.83311487702963</v>
      </c>
      <c r="CN73" s="97">
        <f t="shared" si="183"/>
        <v>-136.83311487702963</v>
      </c>
      <c r="CO73" s="97">
        <f t="shared" si="183"/>
        <v>-136.83311487702963</v>
      </c>
      <c r="CP73" s="97">
        <f t="shared" si="183"/>
        <v>-136.83311487702963</v>
      </c>
      <c r="CQ73" s="97">
        <f t="shared" si="183"/>
        <v>-136.83311487702963</v>
      </c>
      <c r="CR73" s="97">
        <f t="shared" si="183"/>
        <v>-136.83311487702963</v>
      </c>
      <c r="CS73" s="97">
        <f t="shared" si="183"/>
        <v>-136.83311487702963</v>
      </c>
      <c r="CT73" s="97">
        <f t="shared" si="183"/>
        <v>-136.83311487702963</v>
      </c>
      <c r="CU73" s="97">
        <f t="shared" si="183"/>
        <v>-136.83311487702963</v>
      </c>
      <c r="CV73" s="97">
        <f t="shared" si="183"/>
        <v>-136.83311487702963</v>
      </c>
      <c r="CW73" s="97">
        <f t="shared" si="183"/>
        <v>-136.83311487702963</v>
      </c>
      <c r="CX73" s="97">
        <f t="shared" si="142"/>
        <v>-4720.7424632575185</v>
      </c>
    </row>
    <row r="74" spans="1:102" ht="15" customHeight="1">
      <c r="A74" s="115">
        <f>+'&lt;5&gt; Book Additions Summary'!BO$41</f>
        <v>44286</v>
      </c>
      <c r="B74" s="106">
        <f>IFERROR(+HLOOKUP(A74,'&lt;5&gt; Book Additions Summary'!$C$41:$CW$45,5,FALSE),0)</f>
        <v>-36170.287856984694</v>
      </c>
      <c r="C74" s="109"/>
      <c r="D74" s="108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>
        <f>+$B$74*$C$9/2</f>
        <v>-50.236510912478742</v>
      </c>
      <c r="BQ74" s="97">
        <f>+$B$74*$C$9</f>
        <v>-100.47302182495748</v>
      </c>
      <c r="BR74" s="97">
        <f t="shared" ref="BR74:CW74" si="184">+$B$74*$C$9</f>
        <v>-100.47302182495748</v>
      </c>
      <c r="BS74" s="97">
        <f t="shared" si="184"/>
        <v>-100.47302182495748</v>
      </c>
      <c r="BT74" s="97">
        <f t="shared" si="184"/>
        <v>-100.47302182495748</v>
      </c>
      <c r="BU74" s="97">
        <f t="shared" si="184"/>
        <v>-100.47302182495748</v>
      </c>
      <c r="BV74" s="97">
        <f t="shared" si="184"/>
        <v>-100.47302182495748</v>
      </c>
      <c r="BW74" s="97">
        <f t="shared" si="184"/>
        <v>-100.47302182495748</v>
      </c>
      <c r="BX74" s="97">
        <f t="shared" si="184"/>
        <v>-100.47302182495748</v>
      </c>
      <c r="BY74" s="97">
        <f t="shared" si="184"/>
        <v>-100.47302182495748</v>
      </c>
      <c r="BZ74" s="97">
        <f t="shared" si="184"/>
        <v>-100.47302182495748</v>
      </c>
      <c r="CA74" s="97">
        <f t="shared" si="184"/>
        <v>-100.47302182495748</v>
      </c>
      <c r="CB74" s="97">
        <f t="shared" si="184"/>
        <v>-100.47302182495748</v>
      </c>
      <c r="CC74" s="97">
        <f t="shared" si="184"/>
        <v>-100.47302182495748</v>
      </c>
      <c r="CD74" s="97">
        <f t="shared" si="184"/>
        <v>-100.47302182495748</v>
      </c>
      <c r="CE74" s="97">
        <f t="shared" si="184"/>
        <v>-100.47302182495748</v>
      </c>
      <c r="CF74" s="97">
        <f t="shared" si="184"/>
        <v>-100.47302182495748</v>
      </c>
      <c r="CG74" s="97">
        <f t="shared" si="184"/>
        <v>-100.47302182495748</v>
      </c>
      <c r="CH74" s="97">
        <f t="shared" si="184"/>
        <v>-100.47302182495748</v>
      </c>
      <c r="CI74" s="97">
        <f t="shared" si="184"/>
        <v>-100.47302182495748</v>
      </c>
      <c r="CJ74" s="97">
        <f t="shared" si="184"/>
        <v>-100.47302182495748</v>
      </c>
      <c r="CK74" s="97">
        <f t="shared" si="184"/>
        <v>-100.47302182495748</v>
      </c>
      <c r="CL74" s="97">
        <f t="shared" si="184"/>
        <v>-100.47302182495748</v>
      </c>
      <c r="CM74" s="97">
        <f t="shared" si="184"/>
        <v>-100.47302182495748</v>
      </c>
      <c r="CN74" s="97">
        <f t="shared" si="184"/>
        <v>-100.47302182495748</v>
      </c>
      <c r="CO74" s="97">
        <f t="shared" si="184"/>
        <v>-100.47302182495748</v>
      </c>
      <c r="CP74" s="97">
        <f t="shared" si="184"/>
        <v>-100.47302182495748</v>
      </c>
      <c r="CQ74" s="97">
        <f t="shared" si="184"/>
        <v>-100.47302182495748</v>
      </c>
      <c r="CR74" s="97">
        <f t="shared" si="184"/>
        <v>-100.47302182495748</v>
      </c>
      <c r="CS74" s="97">
        <f t="shared" si="184"/>
        <v>-100.47302182495748</v>
      </c>
      <c r="CT74" s="97">
        <f t="shared" si="184"/>
        <v>-100.47302182495748</v>
      </c>
      <c r="CU74" s="97">
        <f t="shared" si="184"/>
        <v>-100.47302182495748</v>
      </c>
      <c r="CV74" s="97">
        <f t="shared" si="184"/>
        <v>-100.47302182495748</v>
      </c>
      <c r="CW74" s="97">
        <f t="shared" si="184"/>
        <v>-100.47302182495748</v>
      </c>
      <c r="CX74" s="97">
        <f t="shared" si="142"/>
        <v>-3365.8462311360745</v>
      </c>
    </row>
    <row r="75" spans="1:102" ht="15" customHeight="1">
      <c r="A75" s="115">
        <f>+'&lt;5&gt; Book Additions Summary'!BP$41</f>
        <v>44316</v>
      </c>
      <c r="B75" s="106">
        <f>IFERROR(+HLOOKUP(A75,'&lt;5&gt; Book Additions Summary'!$C$41:$CW$45,5,FALSE),0)</f>
        <v>-23090.651787190698</v>
      </c>
      <c r="C75" s="109"/>
      <c r="D75" s="108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>
        <f>+$B$75*$C$9/2</f>
        <v>-32.070349704431528</v>
      </c>
      <c r="BR75" s="97">
        <f>+$B$75*$C$9</f>
        <v>-64.140699408863057</v>
      </c>
      <c r="BS75" s="97">
        <f t="shared" ref="BS75:CW75" si="185">+$B$75*$C$9</f>
        <v>-64.140699408863057</v>
      </c>
      <c r="BT75" s="97">
        <f t="shared" si="185"/>
        <v>-64.140699408863057</v>
      </c>
      <c r="BU75" s="97">
        <f t="shared" si="185"/>
        <v>-64.140699408863057</v>
      </c>
      <c r="BV75" s="97">
        <f t="shared" si="185"/>
        <v>-64.140699408863057</v>
      </c>
      <c r="BW75" s="97">
        <f t="shared" si="185"/>
        <v>-64.140699408863057</v>
      </c>
      <c r="BX75" s="97">
        <f t="shared" si="185"/>
        <v>-64.140699408863057</v>
      </c>
      <c r="BY75" s="97">
        <f t="shared" si="185"/>
        <v>-64.140699408863057</v>
      </c>
      <c r="BZ75" s="97">
        <f t="shared" si="185"/>
        <v>-64.140699408863057</v>
      </c>
      <c r="CA75" s="97">
        <f t="shared" si="185"/>
        <v>-64.140699408863057</v>
      </c>
      <c r="CB75" s="97">
        <f t="shared" si="185"/>
        <v>-64.140699408863057</v>
      </c>
      <c r="CC75" s="97">
        <f t="shared" si="185"/>
        <v>-64.140699408863057</v>
      </c>
      <c r="CD75" s="97">
        <f t="shared" si="185"/>
        <v>-64.140699408863057</v>
      </c>
      <c r="CE75" s="97">
        <f t="shared" si="185"/>
        <v>-64.140699408863057</v>
      </c>
      <c r="CF75" s="97">
        <f t="shared" si="185"/>
        <v>-64.140699408863057</v>
      </c>
      <c r="CG75" s="97">
        <f t="shared" si="185"/>
        <v>-64.140699408863057</v>
      </c>
      <c r="CH75" s="97">
        <f t="shared" si="185"/>
        <v>-64.140699408863057</v>
      </c>
      <c r="CI75" s="97">
        <f t="shared" si="185"/>
        <v>-64.140699408863057</v>
      </c>
      <c r="CJ75" s="97">
        <f t="shared" si="185"/>
        <v>-64.140699408863057</v>
      </c>
      <c r="CK75" s="97">
        <f t="shared" si="185"/>
        <v>-64.140699408863057</v>
      </c>
      <c r="CL75" s="97">
        <f t="shared" si="185"/>
        <v>-64.140699408863057</v>
      </c>
      <c r="CM75" s="97">
        <f t="shared" si="185"/>
        <v>-64.140699408863057</v>
      </c>
      <c r="CN75" s="97">
        <f t="shared" si="185"/>
        <v>-64.140699408863057</v>
      </c>
      <c r="CO75" s="97">
        <f t="shared" si="185"/>
        <v>-64.140699408863057</v>
      </c>
      <c r="CP75" s="97">
        <f t="shared" si="185"/>
        <v>-64.140699408863057</v>
      </c>
      <c r="CQ75" s="97">
        <f t="shared" si="185"/>
        <v>-64.140699408863057</v>
      </c>
      <c r="CR75" s="97">
        <f t="shared" si="185"/>
        <v>-64.140699408863057</v>
      </c>
      <c r="CS75" s="97">
        <f t="shared" si="185"/>
        <v>-64.140699408863057</v>
      </c>
      <c r="CT75" s="97">
        <f t="shared" si="185"/>
        <v>-64.140699408863057</v>
      </c>
      <c r="CU75" s="97">
        <f t="shared" si="185"/>
        <v>-64.140699408863057</v>
      </c>
      <c r="CV75" s="97">
        <f t="shared" si="185"/>
        <v>-64.140699408863057</v>
      </c>
      <c r="CW75" s="97">
        <f t="shared" si="185"/>
        <v>-64.140699408863057</v>
      </c>
      <c r="CX75" s="97">
        <f t="shared" ref="CX75:CX106" si="186">+SUM(E75:CW75)</f>
        <v>-2084.5727307880506</v>
      </c>
    </row>
    <row r="76" spans="1:102" ht="15" customHeight="1">
      <c r="A76" s="115">
        <f>+'&lt;5&gt; Book Additions Summary'!BQ$41</f>
        <v>44347</v>
      </c>
      <c r="B76" s="106">
        <f>IFERROR(+HLOOKUP(A76,'&lt;5&gt; Book Additions Summary'!$C$41:$CW$45,5,FALSE),0)</f>
        <v>-15465.485827654971</v>
      </c>
      <c r="C76" s="109"/>
      <c r="D76" s="108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>
        <f>+$B$76*$C$9/2</f>
        <v>-21.47984142729857</v>
      </c>
      <c r="BS76" s="97">
        <f>+$B$76*$C$9</f>
        <v>-42.959682854597141</v>
      </c>
      <c r="BT76" s="97">
        <f t="shared" ref="BT76:CW76" si="187">+$B$76*$C$9</f>
        <v>-42.959682854597141</v>
      </c>
      <c r="BU76" s="97">
        <f t="shared" si="187"/>
        <v>-42.959682854597141</v>
      </c>
      <c r="BV76" s="97">
        <f t="shared" si="187"/>
        <v>-42.959682854597141</v>
      </c>
      <c r="BW76" s="97">
        <f t="shared" si="187"/>
        <v>-42.959682854597141</v>
      </c>
      <c r="BX76" s="97">
        <f t="shared" si="187"/>
        <v>-42.959682854597141</v>
      </c>
      <c r="BY76" s="97">
        <f t="shared" si="187"/>
        <v>-42.959682854597141</v>
      </c>
      <c r="BZ76" s="97">
        <f t="shared" si="187"/>
        <v>-42.959682854597141</v>
      </c>
      <c r="CA76" s="97">
        <f t="shared" si="187"/>
        <v>-42.959682854597141</v>
      </c>
      <c r="CB76" s="97">
        <f t="shared" si="187"/>
        <v>-42.959682854597141</v>
      </c>
      <c r="CC76" s="97">
        <f t="shared" si="187"/>
        <v>-42.959682854597141</v>
      </c>
      <c r="CD76" s="97">
        <f t="shared" si="187"/>
        <v>-42.959682854597141</v>
      </c>
      <c r="CE76" s="97">
        <f t="shared" si="187"/>
        <v>-42.959682854597141</v>
      </c>
      <c r="CF76" s="97">
        <f t="shared" si="187"/>
        <v>-42.959682854597141</v>
      </c>
      <c r="CG76" s="97">
        <f t="shared" si="187"/>
        <v>-42.959682854597141</v>
      </c>
      <c r="CH76" s="97">
        <f t="shared" si="187"/>
        <v>-42.959682854597141</v>
      </c>
      <c r="CI76" s="97">
        <f t="shared" si="187"/>
        <v>-42.959682854597141</v>
      </c>
      <c r="CJ76" s="97">
        <f t="shared" si="187"/>
        <v>-42.959682854597141</v>
      </c>
      <c r="CK76" s="97">
        <f t="shared" si="187"/>
        <v>-42.959682854597141</v>
      </c>
      <c r="CL76" s="97">
        <f t="shared" si="187"/>
        <v>-42.959682854597141</v>
      </c>
      <c r="CM76" s="97">
        <f t="shared" si="187"/>
        <v>-42.959682854597141</v>
      </c>
      <c r="CN76" s="97">
        <f t="shared" si="187"/>
        <v>-42.959682854597141</v>
      </c>
      <c r="CO76" s="97">
        <f t="shared" si="187"/>
        <v>-42.959682854597141</v>
      </c>
      <c r="CP76" s="97">
        <f t="shared" si="187"/>
        <v>-42.959682854597141</v>
      </c>
      <c r="CQ76" s="97">
        <f t="shared" si="187"/>
        <v>-42.959682854597141</v>
      </c>
      <c r="CR76" s="97">
        <f t="shared" si="187"/>
        <v>-42.959682854597141</v>
      </c>
      <c r="CS76" s="97">
        <f t="shared" si="187"/>
        <v>-42.959682854597141</v>
      </c>
      <c r="CT76" s="97">
        <f t="shared" si="187"/>
        <v>-42.959682854597141</v>
      </c>
      <c r="CU76" s="97">
        <f t="shared" si="187"/>
        <v>-42.959682854597141</v>
      </c>
      <c r="CV76" s="97">
        <f t="shared" si="187"/>
        <v>-42.959682854597141</v>
      </c>
      <c r="CW76" s="97">
        <f t="shared" si="187"/>
        <v>-42.959682854597141</v>
      </c>
      <c r="CX76" s="97">
        <f t="shared" si="186"/>
        <v>-1353.2300099198101</v>
      </c>
    </row>
    <row r="77" spans="1:102" ht="15" customHeight="1">
      <c r="A77" s="115">
        <f>+'&lt;5&gt; Book Additions Summary'!BR$41</f>
        <v>44377</v>
      </c>
      <c r="B77" s="106">
        <f>IFERROR(+HLOOKUP(A77,'&lt;5&gt; Book Additions Summary'!$C$41:$CW$45,5,FALSE),0)</f>
        <v>-11020.166737718135</v>
      </c>
      <c r="C77" s="109"/>
      <c r="D77" s="108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>
        <f>+$B$77*$C$9/2</f>
        <v>-15.305787135719632</v>
      </c>
      <c r="BT77" s="97">
        <f>+$B$77*$C$9</f>
        <v>-30.611574271439263</v>
      </c>
      <c r="BU77" s="97">
        <f t="shared" ref="BU77:CW77" si="188">+$B$77*$C$9</f>
        <v>-30.611574271439263</v>
      </c>
      <c r="BV77" s="97">
        <f t="shared" si="188"/>
        <v>-30.611574271439263</v>
      </c>
      <c r="BW77" s="97">
        <f t="shared" si="188"/>
        <v>-30.611574271439263</v>
      </c>
      <c r="BX77" s="97">
        <f t="shared" si="188"/>
        <v>-30.611574271439263</v>
      </c>
      <c r="BY77" s="97">
        <f t="shared" si="188"/>
        <v>-30.611574271439263</v>
      </c>
      <c r="BZ77" s="97">
        <f t="shared" si="188"/>
        <v>-30.611574271439263</v>
      </c>
      <c r="CA77" s="97">
        <f t="shared" si="188"/>
        <v>-30.611574271439263</v>
      </c>
      <c r="CB77" s="97">
        <f t="shared" si="188"/>
        <v>-30.611574271439263</v>
      </c>
      <c r="CC77" s="97">
        <f t="shared" si="188"/>
        <v>-30.611574271439263</v>
      </c>
      <c r="CD77" s="97">
        <f t="shared" si="188"/>
        <v>-30.611574271439263</v>
      </c>
      <c r="CE77" s="97">
        <f t="shared" si="188"/>
        <v>-30.611574271439263</v>
      </c>
      <c r="CF77" s="97">
        <f t="shared" si="188"/>
        <v>-30.611574271439263</v>
      </c>
      <c r="CG77" s="97">
        <f t="shared" si="188"/>
        <v>-30.611574271439263</v>
      </c>
      <c r="CH77" s="97">
        <f t="shared" si="188"/>
        <v>-30.611574271439263</v>
      </c>
      <c r="CI77" s="97">
        <f t="shared" si="188"/>
        <v>-30.611574271439263</v>
      </c>
      <c r="CJ77" s="97">
        <f t="shared" si="188"/>
        <v>-30.611574271439263</v>
      </c>
      <c r="CK77" s="97">
        <f t="shared" si="188"/>
        <v>-30.611574271439263</v>
      </c>
      <c r="CL77" s="97">
        <f t="shared" si="188"/>
        <v>-30.611574271439263</v>
      </c>
      <c r="CM77" s="97">
        <f t="shared" si="188"/>
        <v>-30.611574271439263</v>
      </c>
      <c r="CN77" s="97">
        <f t="shared" si="188"/>
        <v>-30.611574271439263</v>
      </c>
      <c r="CO77" s="97">
        <f t="shared" si="188"/>
        <v>-30.611574271439263</v>
      </c>
      <c r="CP77" s="97">
        <f t="shared" si="188"/>
        <v>-30.611574271439263</v>
      </c>
      <c r="CQ77" s="97">
        <f t="shared" si="188"/>
        <v>-30.611574271439263</v>
      </c>
      <c r="CR77" s="97">
        <f t="shared" si="188"/>
        <v>-30.611574271439263</v>
      </c>
      <c r="CS77" s="97">
        <f t="shared" si="188"/>
        <v>-30.611574271439263</v>
      </c>
      <c r="CT77" s="97">
        <f t="shared" si="188"/>
        <v>-30.611574271439263</v>
      </c>
      <c r="CU77" s="97">
        <f t="shared" si="188"/>
        <v>-30.611574271439263</v>
      </c>
      <c r="CV77" s="97">
        <f t="shared" si="188"/>
        <v>-30.611574271439263</v>
      </c>
      <c r="CW77" s="97">
        <f t="shared" si="188"/>
        <v>-30.611574271439263</v>
      </c>
      <c r="CX77" s="97">
        <f t="shared" si="186"/>
        <v>-933.6530152788979</v>
      </c>
    </row>
    <row r="78" spans="1:102" ht="15" customHeight="1">
      <c r="A78" s="115">
        <f>+'&lt;5&gt; Book Additions Summary'!BS$41</f>
        <v>44408</v>
      </c>
      <c r="B78" s="106">
        <f>IFERROR(+HLOOKUP(A78,'&lt;5&gt; Book Additions Summary'!$C$41:$CW$45,5,FALSE),0)</f>
        <v>-7990.2382411988447</v>
      </c>
      <c r="C78" s="109"/>
      <c r="D78" s="108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>
        <f>+$B$78*$C$9/2</f>
        <v>-11.097553112776174</v>
      </c>
      <c r="BU78" s="97">
        <f>+$B$78*$C$9</f>
        <v>-22.195106225552347</v>
      </c>
      <c r="BV78" s="97">
        <f t="shared" ref="BV78:CW78" si="189">+$B$78*$C$9</f>
        <v>-22.195106225552347</v>
      </c>
      <c r="BW78" s="97">
        <f t="shared" si="189"/>
        <v>-22.195106225552347</v>
      </c>
      <c r="BX78" s="97">
        <f t="shared" si="189"/>
        <v>-22.195106225552347</v>
      </c>
      <c r="BY78" s="97">
        <f t="shared" si="189"/>
        <v>-22.195106225552347</v>
      </c>
      <c r="BZ78" s="97">
        <f t="shared" si="189"/>
        <v>-22.195106225552347</v>
      </c>
      <c r="CA78" s="97">
        <f t="shared" si="189"/>
        <v>-22.195106225552347</v>
      </c>
      <c r="CB78" s="97">
        <f t="shared" si="189"/>
        <v>-22.195106225552347</v>
      </c>
      <c r="CC78" s="97">
        <f t="shared" si="189"/>
        <v>-22.195106225552347</v>
      </c>
      <c r="CD78" s="97">
        <f t="shared" si="189"/>
        <v>-22.195106225552347</v>
      </c>
      <c r="CE78" s="97">
        <f t="shared" si="189"/>
        <v>-22.195106225552347</v>
      </c>
      <c r="CF78" s="97">
        <f t="shared" si="189"/>
        <v>-22.195106225552347</v>
      </c>
      <c r="CG78" s="97">
        <f t="shared" si="189"/>
        <v>-22.195106225552347</v>
      </c>
      <c r="CH78" s="97">
        <f t="shared" si="189"/>
        <v>-22.195106225552347</v>
      </c>
      <c r="CI78" s="97">
        <f t="shared" si="189"/>
        <v>-22.195106225552347</v>
      </c>
      <c r="CJ78" s="97">
        <f t="shared" si="189"/>
        <v>-22.195106225552347</v>
      </c>
      <c r="CK78" s="97">
        <f t="shared" si="189"/>
        <v>-22.195106225552347</v>
      </c>
      <c r="CL78" s="97">
        <f t="shared" si="189"/>
        <v>-22.195106225552347</v>
      </c>
      <c r="CM78" s="97">
        <f t="shared" si="189"/>
        <v>-22.195106225552347</v>
      </c>
      <c r="CN78" s="97">
        <f t="shared" si="189"/>
        <v>-22.195106225552347</v>
      </c>
      <c r="CO78" s="97">
        <f t="shared" si="189"/>
        <v>-22.195106225552347</v>
      </c>
      <c r="CP78" s="97">
        <f t="shared" si="189"/>
        <v>-22.195106225552347</v>
      </c>
      <c r="CQ78" s="97">
        <f t="shared" si="189"/>
        <v>-22.195106225552347</v>
      </c>
      <c r="CR78" s="97">
        <f t="shared" si="189"/>
        <v>-22.195106225552347</v>
      </c>
      <c r="CS78" s="97">
        <f t="shared" si="189"/>
        <v>-22.195106225552347</v>
      </c>
      <c r="CT78" s="97">
        <f t="shared" si="189"/>
        <v>-22.195106225552347</v>
      </c>
      <c r="CU78" s="97">
        <f t="shared" si="189"/>
        <v>-22.195106225552347</v>
      </c>
      <c r="CV78" s="97">
        <f t="shared" si="189"/>
        <v>-22.195106225552347</v>
      </c>
      <c r="CW78" s="97">
        <f t="shared" si="189"/>
        <v>-22.195106225552347</v>
      </c>
      <c r="CX78" s="97">
        <f t="shared" si="186"/>
        <v>-654.75563365379412</v>
      </c>
    </row>
    <row r="79" spans="1:102" ht="15" customHeight="1">
      <c r="A79" s="115">
        <f>+'&lt;5&gt; Book Additions Summary'!BT$41</f>
        <v>44439</v>
      </c>
      <c r="B79" s="106">
        <f>IFERROR(+HLOOKUP(A79,'&lt;5&gt; Book Additions Summary'!$C$41:$CW$45,5,FALSE),0)</f>
        <v>-4658.1489209851252</v>
      </c>
      <c r="C79" s="109"/>
      <c r="D79" s="108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>
        <f>+$B$79*$C$9/2</f>
        <v>-6.4696512791460075</v>
      </c>
      <c r="BV79" s="97">
        <f>+$B$79*$C$9</f>
        <v>-12.939302558292015</v>
      </c>
      <c r="BW79" s="97">
        <f t="shared" ref="BW79:CW79" si="190">+$B$79*$C$9</f>
        <v>-12.939302558292015</v>
      </c>
      <c r="BX79" s="97">
        <f t="shared" si="190"/>
        <v>-12.939302558292015</v>
      </c>
      <c r="BY79" s="97">
        <f t="shared" si="190"/>
        <v>-12.939302558292015</v>
      </c>
      <c r="BZ79" s="97">
        <f t="shared" si="190"/>
        <v>-12.939302558292015</v>
      </c>
      <c r="CA79" s="97">
        <f t="shared" si="190"/>
        <v>-12.939302558292015</v>
      </c>
      <c r="CB79" s="97">
        <f t="shared" si="190"/>
        <v>-12.939302558292015</v>
      </c>
      <c r="CC79" s="97">
        <f t="shared" si="190"/>
        <v>-12.939302558292015</v>
      </c>
      <c r="CD79" s="97">
        <f t="shared" si="190"/>
        <v>-12.939302558292015</v>
      </c>
      <c r="CE79" s="97">
        <f t="shared" si="190"/>
        <v>-12.939302558292015</v>
      </c>
      <c r="CF79" s="97">
        <f t="shared" si="190"/>
        <v>-12.939302558292015</v>
      </c>
      <c r="CG79" s="97">
        <f t="shared" si="190"/>
        <v>-12.939302558292015</v>
      </c>
      <c r="CH79" s="97">
        <f t="shared" si="190"/>
        <v>-12.939302558292015</v>
      </c>
      <c r="CI79" s="97">
        <f t="shared" si="190"/>
        <v>-12.939302558292015</v>
      </c>
      <c r="CJ79" s="97">
        <f t="shared" si="190"/>
        <v>-12.939302558292015</v>
      </c>
      <c r="CK79" s="97">
        <f t="shared" si="190"/>
        <v>-12.939302558292015</v>
      </c>
      <c r="CL79" s="97">
        <f t="shared" si="190"/>
        <v>-12.939302558292015</v>
      </c>
      <c r="CM79" s="97">
        <f t="shared" si="190"/>
        <v>-12.939302558292015</v>
      </c>
      <c r="CN79" s="97">
        <f t="shared" si="190"/>
        <v>-12.939302558292015</v>
      </c>
      <c r="CO79" s="97">
        <f t="shared" si="190"/>
        <v>-12.939302558292015</v>
      </c>
      <c r="CP79" s="97">
        <f t="shared" si="190"/>
        <v>-12.939302558292015</v>
      </c>
      <c r="CQ79" s="97">
        <f t="shared" si="190"/>
        <v>-12.939302558292015</v>
      </c>
      <c r="CR79" s="97">
        <f t="shared" si="190"/>
        <v>-12.939302558292015</v>
      </c>
      <c r="CS79" s="97">
        <f t="shared" si="190"/>
        <v>-12.939302558292015</v>
      </c>
      <c r="CT79" s="97">
        <f t="shared" si="190"/>
        <v>-12.939302558292015</v>
      </c>
      <c r="CU79" s="97">
        <f t="shared" si="190"/>
        <v>-12.939302558292015</v>
      </c>
      <c r="CV79" s="97">
        <f t="shared" si="190"/>
        <v>-12.939302558292015</v>
      </c>
      <c r="CW79" s="97">
        <f t="shared" si="190"/>
        <v>-12.939302558292015</v>
      </c>
      <c r="CX79" s="97">
        <f t="shared" si="186"/>
        <v>-368.7701229113224</v>
      </c>
    </row>
    <row r="80" spans="1:102" ht="15" customHeight="1">
      <c r="A80" s="115">
        <f>+'&lt;5&gt; Book Additions Summary'!BU$41</f>
        <v>44469</v>
      </c>
      <c r="B80" s="106">
        <f>IFERROR(+HLOOKUP(A80,'&lt;5&gt; Book Additions Summary'!$C$41:$CW$45,5,FALSE),0)</f>
        <v>-2715.6075595077127</v>
      </c>
      <c r="C80" s="109"/>
      <c r="D80" s="108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>
        <f>+$B$80*$C$9/2</f>
        <v>-3.7716771659829345</v>
      </c>
      <c r="BW80" s="97">
        <f>+$B$80*$C$9</f>
        <v>-7.5433543319658689</v>
      </c>
      <c r="BX80" s="97">
        <f t="shared" ref="BX80:CW80" si="191">+$B$80*$C$9</f>
        <v>-7.5433543319658689</v>
      </c>
      <c r="BY80" s="97">
        <f t="shared" si="191"/>
        <v>-7.5433543319658689</v>
      </c>
      <c r="BZ80" s="97">
        <f t="shared" si="191"/>
        <v>-7.5433543319658689</v>
      </c>
      <c r="CA80" s="97">
        <f t="shared" si="191"/>
        <v>-7.5433543319658689</v>
      </c>
      <c r="CB80" s="97">
        <f t="shared" si="191"/>
        <v>-7.5433543319658689</v>
      </c>
      <c r="CC80" s="97">
        <f t="shared" si="191"/>
        <v>-7.5433543319658689</v>
      </c>
      <c r="CD80" s="97">
        <f t="shared" si="191"/>
        <v>-7.5433543319658689</v>
      </c>
      <c r="CE80" s="97">
        <f t="shared" si="191"/>
        <v>-7.5433543319658689</v>
      </c>
      <c r="CF80" s="97">
        <f t="shared" si="191"/>
        <v>-7.5433543319658689</v>
      </c>
      <c r="CG80" s="97">
        <f t="shared" si="191"/>
        <v>-7.5433543319658689</v>
      </c>
      <c r="CH80" s="97">
        <f t="shared" si="191"/>
        <v>-7.5433543319658689</v>
      </c>
      <c r="CI80" s="97">
        <f t="shared" si="191"/>
        <v>-7.5433543319658689</v>
      </c>
      <c r="CJ80" s="97">
        <f t="shared" si="191"/>
        <v>-7.5433543319658689</v>
      </c>
      <c r="CK80" s="97">
        <f t="shared" si="191"/>
        <v>-7.5433543319658689</v>
      </c>
      <c r="CL80" s="97">
        <f t="shared" si="191"/>
        <v>-7.5433543319658689</v>
      </c>
      <c r="CM80" s="97">
        <f t="shared" si="191"/>
        <v>-7.5433543319658689</v>
      </c>
      <c r="CN80" s="97">
        <f t="shared" si="191"/>
        <v>-7.5433543319658689</v>
      </c>
      <c r="CO80" s="97">
        <f t="shared" si="191"/>
        <v>-7.5433543319658689</v>
      </c>
      <c r="CP80" s="97">
        <f t="shared" si="191"/>
        <v>-7.5433543319658689</v>
      </c>
      <c r="CQ80" s="97">
        <f t="shared" si="191"/>
        <v>-7.5433543319658689</v>
      </c>
      <c r="CR80" s="97">
        <f t="shared" si="191"/>
        <v>-7.5433543319658689</v>
      </c>
      <c r="CS80" s="97">
        <f t="shared" si="191"/>
        <v>-7.5433543319658689</v>
      </c>
      <c r="CT80" s="97">
        <f t="shared" si="191"/>
        <v>-7.5433543319658689</v>
      </c>
      <c r="CU80" s="97">
        <f t="shared" si="191"/>
        <v>-7.5433543319658689</v>
      </c>
      <c r="CV80" s="97">
        <f t="shared" si="191"/>
        <v>-7.5433543319658689</v>
      </c>
      <c r="CW80" s="97">
        <f t="shared" si="191"/>
        <v>-7.5433543319658689</v>
      </c>
      <c r="CX80" s="97">
        <f t="shared" si="186"/>
        <v>-207.44224412906146</v>
      </c>
    </row>
    <row r="81" spans="1:102" ht="15" customHeight="1">
      <c r="A81" s="115">
        <f>+'&lt;5&gt; Book Additions Summary'!BV$41</f>
        <v>44500</v>
      </c>
      <c r="B81" s="106">
        <f>IFERROR(+HLOOKUP(A81,'&lt;5&gt; Book Additions Summary'!$C$41:$CW$45,5,FALSE),0)</f>
        <v>-1583.144837648794</v>
      </c>
      <c r="C81" s="109"/>
      <c r="D81" s="108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>
        <f>+$B$81*$C$9/2</f>
        <v>-2.1988122745122141</v>
      </c>
      <c r="BX81" s="97">
        <f>+$B$81*$C$9</f>
        <v>-4.3976245490244281</v>
      </c>
      <c r="BY81" s="97">
        <f t="shared" ref="BY81:CW81" si="192">+$B$81*$C$9</f>
        <v>-4.3976245490244281</v>
      </c>
      <c r="BZ81" s="97">
        <f t="shared" si="192"/>
        <v>-4.3976245490244281</v>
      </c>
      <c r="CA81" s="97">
        <f t="shared" si="192"/>
        <v>-4.3976245490244281</v>
      </c>
      <c r="CB81" s="97">
        <f t="shared" si="192"/>
        <v>-4.3976245490244281</v>
      </c>
      <c r="CC81" s="97">
        <f t="shared" si="192"/>
        <v>-4.3976245490244281</v>
      </c>
      <c r="CD81" s="97">
        <f t="shared" si="192"/>
        <v>-4.3976245490244281</v>
      </c>
      <c r="CE81" s="97">
        <f t="shared" si="192"/>
        <v>-4.3976245490244281</v>
      </c>
      <c r="CF81" s="97">
        <f t="shared" si="192"/>
        <v>-4.3976245490244281</v>
      </c>
      <c r="CG81" s="97">
        <f t="shared" si="192"/>
        <v>-4.3976245490244281</v>
      </c>
      <c r="CH81" s="97">
        <f t="shared" si="192"/>
        <v>-4.3976245490244281</v>
      </c>
      <c r="CI81" s="97">
        <f t="shared" si="192"/>
        <v>-4.3976245490244281</v>
      </c>
      <c r="CJ81" s="97">
        <f t="shared" si="192"/>
        <v>-4.3976245490244281</v>
      </c>
      <c r="CK81" s="97">
        <f t="shared" si="192"/>
        <v>-4.3976245490244281</v>
      </c>
      <c r="CL81" s="97">
        <f t="shared" si="192"/>
        <v>-4.3976245490244281</v>
      </c>
      <c r="CM81" s="97">
        <f t="shared" si="192"/>
        <v>-4.3976245490244281</v>
      </c>
      <c r="CN81" s="97">
        <f t="shared" si="192"/>
        <v>-4.3976245490244281</v>
      </c>
      <c r="CO81" s="97">
        <f t="shared" si="192"/>
        <v>-4.3976245490244281</v>
      </c>
      <c r="CP81" s="97">
        <f t="shared" si="192"/>
        <v>-4.3976245490244281</v>
      </c>
      <c r="CQ81" s="97">
        <f t="shared" si="192"/>
        <v>-4.3976245490244281</v>
      </c>
      <c r="CR81" s="97">
        <f t="shared" si="192"/>
        <v>-4.3976245490244281</v>
      </c>
      <c r="CS81" s="97">
        <f t="shared" si="192"/>
        <v>-4.3976245490244281</v>
      </c>
      <c r="CT81" s="97">
        <f t="shared" si="192"/>
        <v>-4.3976245490244281</v>
      </c>
      <c r="CU81" s="97">
        <f t="shared" si="192"/>
        <v>-4.3976245490244281</v>
      </c>
      <c r="CV81" s="97">
        <f t="shared" si="192"/>
        <v>-4.3976245490244281</v>
      </c>
      <c r="CW81" s="97">
        <f t="shared" si="192"/>
        <v>-4.3976245490244281</v>
      </c>
      <c r="CX81" s="97">
        <f t="shared" si="186"/>
        <v>-116.53705054914734</v>
      </c>
    </row>
    <row r="82" spans="1:102" ht="15" customHeight="1">
      <c r="A82" s="115">
        <f>+'&lt;5&gt; Book Additions Summary'!BW$41</f>
        <v>44530</v>
      </c>
      <c r="B82" s="106">
        <f>IFERROR(+HLOOKUP(A82,'&lt;5&gt; Book Additions Summary'!$C$41:$CW$45,5,FALSE),0)</f>
        <v>-922.94174399413168</v>
      </c>
      <c r="C82" s="109"/>
      <c r="D82" s="108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7">
        <f>+$B$82*$C$9/2</f>
        <v>-1.2818635333251829</v>
      </c>
      <c r="BY82" s="97">
        <f>+$B$82*$C$9</f>
        <v>-2.5637270666503658</v>
      </c>
      <c r="BZ82" s="97">
        <f t="shared" ref="BZ82:CW82" si="193">+$B$82*$C$9</f>
        <v>-2.5637270666503658</v>
      </c>
      <c r="CA82" s="97">
        <f t="shared" si="193"/>
        <v>-2.5637270666503658</v>
      </c>
      <c r="CB82" s="97">
        <f t="shared" si="193"/>
        <v>-2.5637270666503658</v>
      </c>
      <c r="CC82" s="97">
        <f t="shared" si="193"/>
        <v>-2.5637270666503658</v>
      </c>
      <c r="CD82" s="97">
        <f t="shared" si="193"/>
        <v>-2.5637270666503658</v>
      </c>
      <c r="CE82" s="97">
        <f t="shared" si="193"/>
        <v>-2.5637270666503658</v>
      </c>
      <c r="CF82" s="97">
        <f t="shared" si="193"/>
        <v>-2.5637270666503658</v>
      </c>
      <c r="CG82" s="97">
        <f t="shared" si="193"/>
        <v>-2.5637270666503658</v>
      </c>
      <c r="CH82" s="97">
        <f t="shared" si="193"/>
        <v>-2.5637270666503658</v>
      </c>
      <c r="CI82" s="97">
        <f t="shared" si="193"/>
        <v>-2.5637270666503658</v>
      </c>
      <c r="CJ82" s="97">
        <f t="shared" si="193"/>
        <v>-2.5637270666503658</v>
      </c>
      <c r="CK82" s="97">
        <f t="shared" si="193"/>
        <v>-2.5637270666503658</v>
      </c>
      <c r="CL82" s="97">
        <f t="shared" si="193"/>
        <v>-2.5637270666503658</v>
      </c>
      <c r="CM82" s="97">
        <f t="shared" si="193"/>
        <v>-2.5637270666503658</v>
      </c>
      <c r="CN82" s="97">
        <f t="shared" si="193"/>
        <v>-2.5637270666503658</v>
      </c>
      <c r="CO82" s="97">
        <f t="shared" si="193"/>
        <v>-2.5637270666503658</v>
      </c>
      <c r="CP82" s="97">
        <f t="shared" si="193"/>
        <v>-2.5637270666503658</v>
      </c>
      <c r="CQ82" s="97">
        <f t="shared" si="193"/>
        <v>-2.5637270666503658</v>
      </c>
      <c r="CR82" s="97">
        <f t="shared" si="193"/>
        <v>-2.5637270666503658</v>
      </c>
      <c r="CS82" s="97">
        <f t="shared" si="193"/>
        <v>-2.5637270666503658</v>
      </c>
      <c r="CT82" s="97">
        <f t="shared" si="193"/>
        <v>-2.5637270666503658</v>
      </c>
      <c r="CU82" s="97">
        <f t="shared" si="193"/>
        <v>-2.5637270666503658</v>
      </c>
      <c r="CV82" s="97">
        <f t="shared" si="193"/>
        <v>-2.5637270666503658</v>
      </c>
      <c r="CW82" s="97">
        <f t="shared" si="193"/>
        <v>-2.5637270666503658</v>
      </c>
      <c r="CX82" s="97">
        <f t="shared" si="186"/>
        <v>-65.375040199584319</v>
      </c>
    </row>
    <row r="83" spans="1:102" ht="15" customHeight="1">
      <c r="A83" s="115">
        <f>+'&lt;5&gt; Book Additions Summary'!BX$41</f>
        <v>44561</v>
      </c>
      <c r="B83" s="106">
        <f>IFERROR(+HLOOKUP(A83,'&lt;5&gt; Book Additions Summary'!$C$41:$CW$45,5,FALSE),0)</f>
        <v>-538.05655840672546</v>
      </c>
      <c r="C83" s="109"/>
      <c r="D83" s="108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>
        <f>+$B$83*$C$9/2</f>
        <v>-0.74730077556489649</v>
      </c>
      <c r="BZ83" s="97">
        <f>+$B$83*$C$9</f>
        <v>-1.494601551129793</v>
      </c>
      <c r="CA83" s="97">
        <f t="shared" ref="CA83:CW83" si="194">+$B$83*$C$9</f>
        <v>-1.494601551129793</v>
      </c>
      <c r="CB83" s="97">
        <f t="shared" si="194"/>
        <v>-1.494601551129793</v>
      </c>
      <c r="CC83" s="97">
        <f t="shared" si="194"/>
        <v>-1.494601551129793</v>
      </c>
      <c r="CD83" s="97">
        <f t="shared" si="194"/>
        <v>-1.494601551129793</v>
      </c>
      <c r="CE83" s="97">
        <f t="shared" si="194"/>
        <v>-1.494601551129793</v>
      </c>
      <c r="CF83" s="97">
        <f t="shared" si="194"/>
        <v>-1.494601551129793</v>
      </c>
      <c r="CG83" s="97">
        <f t="shared" si="194"/>
        <v>-1.494601551129793</v>
      </c>
      <c r="CH83" s="97">
        <f t="shared" si="194"/>
        <v>-1.494601551129793</v>
      </c>
      <c r="CI83" s="97">
        <f t="shared" si="194"/>
        <v>-1.494601551129793</v>
      </c>
      <c r="CJ83" s="97">
        <f t="shared" si="194"/>
        <v>-1.494601551129793</v>
      </c>
      <c r="CK83" s="97">
        <f t="shared" si="194"/>
        <v>-1.494601551129793</v>
      </c>
      <c r="CL83" s="97">
        <f t="shared" si="194"/>
        <v>-1.494601551129793</v>
      </c>
      <c r="CM83" s="97">
        <f t="shared" si="194"/>
        <v>-1.494601551129793</v>
      </c>
      <c r="CN83" s="97">
        <f t="shared" si="194"/>
        <v>-1.494601551129793</v>
      </c>
      <c r="CO83" s="97">
        <f t="shared" si="194"/>
        <v>-1.494601551129793</v>
      </c>
      <c r="CP83" s="97">
        <f t="shared" si="194"/>
        <v>-1.494601551129793</v>
      </c>
      <c r="CQ83" s="97">
        <f t="shared" si="194"/>
        <v>-1.494601551129793</v>
      </c>
      <c r="CR83" s="97">
        <f t="shared" si="194"/>
        <v>-1.494601551129793</v>
      </c>
      <c r="CS83" s="97">
        <f t="shared" si="194"/>
        <v>-1.494601551129793</v>
      </c>
      <c r="CT83" s="97">
        <f t="shared" si="194"/>
        <v>-1.494601551129793</v>
      </c>
      <c r="CU83" s="97">
        <f t="shared" si="194"/>
        <v>-1.494601551129793</v>
      </c>
      <c r="CV83" s="97">
        <f t="shared" si="194"/>
        <v>-1.494601551129793</v>
      </c>
      <c r="CW83" s="97">
        <f t="shared" si="194"/>
        <v>-1.494601551129793</v>
      </c>
      <c r="CX83" s="97">
        <f t="shared" si="186"/>
        <v>-36.617738002679928</v>
      </c>
    </row>
    <row r="84" spans="1:102" ht="15" customHeight="1">
      <c r="A84" s="115">
        <f>+'&lt;5&gt; Book Additions Summary'!BY$41</f>
        <v>44592</v>
      </c>
      <c r="B84" s="106">
        <f>IFERROR(+HLOOKUP(A84,'&lt;5&gt; Book Additions Summary'!$C$41:$CW$45,5,FALSE),0)</f>
        <v>-313.67620104923844</v>
      </c>
      <c r="C84" s="109"/>
      <c r="D84" s="108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>
        <f>+$B$84*$C$9/2</f>
        <v>-0.43566139034616452</v>
      </c>
      <c r="CA84" s="97">
        <f>+$B$84*$C$9</f>
        <v>-0.87132278069232905</v>
      </c>
      <c r="CB84" s="97">
        <f t="shared" ref="CB84:CW84" si="195">+$B$84*$C$9</f>
        <v>-0.87132278069232905</v>
      </c>
      <c r="CC84" s="97">
        <f t="shared" si="195"/>
        <v>-0.87132278069232905</v>
      </c>
      <c r="CD84" s="97">
        <f t="shared" si="195"/>
        <v>-0.87132278069232905</v>
      </c>
      <c r="CE84" s="97">
        <f t="shared" si="195"/>
        <v>-0.87132278069232905</v>
      </c>
      <c r="CF84" s="97">
        <f t="shared" si="195"/>
        <v>-0.87132278069232905</v>
      </c>
      <c r="CG84" s="97">
        <f t="shared" si="195"/>
        <v>-0.87132278069232905</v>
      </c>
      <c r="CH84" s="97">
        <f t="shared" si="195"/>
        <v>-0.87132278069232905</v>
      </c>
      <c r="CI84" s="97">
        <f t="shared" si="195"/>
        <v>-0.87132278069232905</v>
      </c>
      <c r="CJ84" s="97">
        <f t="shared" si="195"/>
        <v>-0.87132278069232905</v>
      </c>
      <c r="CK84" s="97">
        <f t="shared" si="195"/>
        <v>-0.87132278069232905</v>
      </c>
      <c r="CL84" s="97">
        <f t="shared" si="195"/>
        <v>-0.87132278069232905</v>
      </c>
      <c r="CM84" s="97">
        <f t="shared" si="195"/>
        <v>-0.87132278069232905</v>
      </c>
      <c r="CN84" s="97">
        <f t="shared" si="195"/>
        <v>-0.87132278069232905</v>
      </c>
      <c r="CO84" s="97">
        <f t="shared" si="195"/>
        <v>-0.87132278069232905</v>
      </c>
      <c r="CP84" s="97">
        <f t="shared" si="195"/>
        <v>-0.87132278069232905</v>
      </c>
      <c r="CQ84" s="97">
        <f t="shared" si="195"/>
        <v>-0.87132278069232905</v>
      </c>
      <c r="CR84" s="97">
        <f t="shared" si="195"/>
        <v>-0.87132278069232905</v>
      </c>
      <c r="CS84" s="97">
        <f t="shared" si="195"/>
        <v>-0.87132278069232905</v>
      </c>
      <c r="CT84" s="97">
        <f t="shared" si="195"/>
        <v>-0.87132278069232905</v>
      </c>
      <c r="CU84" s="97">
        <f t="shared" si="195"/>
        <v>-0.87132278069232905</v>
      </c>
      <c r="CV84" s="97">
        <f t="shared" si="195"/>
        <v>-0.87132278069232905</v>
      </c>
      <c r="CW84" s="97">
        <f t="shared" si="195"/>
        <v>-0.87132278069232905</v>
      </c>
      <c r="CX84" s="97">
        <f t="shared" si="186"/>
        <v>-20.476085346269731</v>
      </c>
    </row>
    <row r="85" spans="1:102" ht="15" customHeight="1">
      <c r="A85" s="115">
        <f>+'&lt;5&gt; Book Additions Summary'!BZ$41</f>
        <v>44620</v>
      </c>
      <c r="B85" s="106">
        <f>IFERROR(+HLOOKUP(A85,'&lt;5&gt; Book Additions Summary'!$C$41:$CW$45,5,FALSE),0)</f>
        <v>-182.86694505829362</v>
      </c>
      <c r="C85" s="109"/>
      <c r="D85" s="108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>
        <f>+$B$85*$C$9/2</f>
        <v>-0.25398186813651891</v>
      </c>
      <c r="CB85" s="97">
        <f>+$B$85*$C$9</f>
        <v>-0.50796373627303781</v>
      </c>
      <c r="CC85" s="97">
        <f t="shared" ref="CC85:CW85" si="196">+$B$85*$C$9</f>
        <v>-0.50796373627303781</v>
      </c>
      <c r="CD85" s="97">
        <f t="shared" si="196"/>
        <v>-0.50796373627303781</v>
      </c>
      <c r="CE85" s="97">
        <f t="shared" si="196"/>
        <v>-0.50796373627303781</v>
      </c>
      <c r="CF85" s="97">
        <f t="shared" si="196"/>
        <v>-0.50796373627303781</v>
      </c>
      <c r="CG85" s="97">
        <f t="shared" si="196"/>
        <v>-0.50796373627303781</v>
      </c>
      <c r="CH85" s="97">
        <f t="shared" si="196"/>
        <v>-0.50796373627303781</v>
      </c>
      <c r="CI85" s="97">
        <f t="shared" si="196"/>
        <v>-0.50796373627303781</v>
      </c>
      <c r="CJ85" s="97">
        <f t="shared" si="196"/>
        <v>-0.50796373627303781</v>
      </c>
      <c r="CK85" s="97">
        <f t="shared" si="196"/>
        <v>-0.50796373627303781</v>
      </c>
      <c r="CL85" s="97">
        <f t="shared" si="196"/>
        <v>-0.50796373627303781</v>
      </c>
      <c r="CM85" s="97">
        <f t="shared" si="196"/>
        <v>-0.50796373627303781</v>
      </c>
      <c r="CN85" s="97">
        <f t="shared" si="196"/>
        <v>-0.50796373627303781</v>
      </c>
      <c r="CO85" s="97">
        <f t="shared" si="196"/>
        <v>-0.50796373627303781</v>
      </c>
      <c r="CP85" s="97">
        <f t="shared" si="196"/>
        <v>-0.50796373627303781</v>
      </c>
      <c r="CQ85" s="97">
        <f t="shared" si="196"/>
        <v>-0.50796373627303781</v>
      </c>
      <c r="CR85" s="97">
        <f t="shared" si="196"/>
        <v>-0.50796373627303781</v>
      </c>
      <c r="CS85" s="97">
        <f t="shared" si="196"/>
        <v>-0.50796373627303781</v>
      </c>
      <c r="CT85" s="97">
        <f t="shared" si="196"/>
        <v>-0.50796373627303781</v>
      </c>
      <c r="CU85" s="97">
        <f t="shared" si="196"/>
        <v>-0.50796373627303781</v>
      </c>
      <c r="CV85" s="97">
        <f t="shared" si="196"/>
        <v>-0.50796373627303781</v>
      </c>
      <c r="CW85" s="97">
        <f t="shared" si="196"/>
        <v>-0.50796373627303781</v>
      </c>
      <c r="CX85" s="97">
        <f t="shared" si="186"/>
        <v>-11.429184066143344</v>
      </c>
    </row>
    <row r="86" spans="1:102" ht="15" customHeight="1">
      <c r="A86" s="115">
        <f>+'&lt;5&gt; Book Additions Summary'!CA$41</f>
        <v>44651</v>
      </c>
      <c r="B86" s="106">
        <f>IFERROR(+HLOOKUP(A86,'&lt;5&gt; Book Additions Summary'!$C$41:$CW$45,5,FALSE),0)</f>
        <v>-106.60776776466518</v>
      </c>
      <c r="C86" s="109"/>
      <c r="D86" s="108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>
        <f>+$B$86*$C$9/2</f>
        <v>-0.14806634411759054</v>
      </c>
      <c r="CC86" s="97">
        <f>+$B$86*$C$9</f>
        <v>-0.29613268823518107</v>
      </c>
      <c r="CD86" s="97">
        <f t="shared" ref="CD86:CW86" si="197">+$B$86*$C$9</f>
        <v>-0.29613268823518107</v>
      </c>
      <c r="CE86" s="97">
        <f t="shared" si="197"/>
        <v>-0.29613268823518107</v>
      </c>
      <c r="CF86" s="97">
        <f t="shared" si="197"/>
        <v>-0.29613268823518107</v>
      </c>
      <c r="CG86" s="97">
        <f t="shared" si="197"/>
        <v>-0.29613268823518107</v>
      </c>
      <c r="CH86" s="97">
        <f t="shared" si="197"/>
        <v>-0.29613268823518107</v>
      </c>
      <c r="CI86" s="97">
        <f t="shared" si="197"/>
        <v>-0.29613268823518107</v>
      </c>
      <c r="CJ86" s="97">
        <f t="shared" si="197"/>
        <v>-0.29613268823518107</v>
      </c>
      <c r="CK86" s="97">
        <f t="shared" si="197"/>
        <v>-0.29613268823518107</v>
      </c>
      <c r="CL86" s="97">
        <f t="shared" si="197"/>
        <v>-0.29613268823518107</v>
      </c>
      <c r="CM86" s="97">
        <f t="shared" si="197"/>
        <v>-0.29613268823518107</v>
      </c>
      <c r="CN86" s="97">
        <f t="shared" si="197"/>
        <v>-0.29613268823518107</v>
      </c>
      <c r="CO86" s="97">
        <f t="shared" si="197"/>
        <v>-0.29613268823518107</v>
      </c>
      <c r="CP86" s="97">
        <f t="shared" si="197"/>
        <v>-0.29613268823518107</v>
      </c>
      <c r="CQ86" s="97">
        <f t="shared" si="197"/>
        <v>-0.29613268823518107</v>
      </c>
      <c r="CR86" s="97">
        <f t="shared" si="197"/>
        <v>-0.29613268823518107</v>
      </c>
      <c r="CS86" s="97">
        <f t="shared" si="197"/>
        <v>-0.29613268823518107</v>
      </c>
      <c r="CT86" s="97">
        <f t="shared" si="197"/>
        <v>-0.29613268823518107</v>
      </c>
      <c r="CU86" s="97">
        <f t="shared" si="197"/>
        <v>-0.29613268823518107</v>
      </c>
      <c r="CV86" s="97">
        <f t="shared" si="197"/>
        <v>-0.29613268823518107</v>
      </c>
      <c r="CW86" s="97">
        <f t="shared" si="197"/>
        <v>-0.29613268823518107</v>
      </c>
      <c r="CX86" s="97">
        <f t="shared" si="186"/>
        <v>-6.3668527970563913</v>
      </c>
    </row>
    <row r="87" spans="1:102" ht="15" customHeight="1">
      <c r="A87" s="115">
        <f>+'&lt;5&gt; Book Additions Summary'!CB$41</f>
        <v>44681</v>
      </c>
      <c r="B87" s="106">
        <f>IFERROR(+HLOOKUP(A87,'&lt;5&gt; Book Additions Summary'!$C$41:$CW$45,5,FALSE),0)</f>
        <v>-62.150194199010727</v>
      </c>
      <c r="C87" s="109"/>
      <c r="D87" s="108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>
        <f>+$B$87*$C$9/2</f>
        <v>-8.6319714165292674E-2</v>
      </c>
      <c r="CD87" s="97">
        <f>+$B$87*$C$9</f>
        <v>-0.17263942833058535</v>
      </c>
      <c r="CE87" s="97">
        <f t="shared" ref="CE87:CW87" si="198">+$B$87*$C$9</f>
        <v>-0.17263942833058535</v>
      </c>
      <c r="CF87" s="97">
        <f t="shared" si="198"/>
        <v>-0.17263942833058535</v>
      </c>
      <c r="CG87" s="97">
        <f t="shared" si="198"/>
        <v>-0.17263942833058535</v>
      </c>
      <c r="CH87" s="97">
        <f t="shared" si="198"/>
        <v>-0.17263942833058535</v>
      </c>
      <c r="CI87" s="97">
        <f t="shared" si="198"/>
        <v>-0.17263942833058535</v>
      </c>
      <c r="CJ87" s="97">
        <f t="shared" si="198"/>
        <v>-0.17263942833058535</v>
      </c>
      <c r="CK87" s="97">
        <f t="shared" si="198"/>
        <v>-0.17263942833058535</v>
      </c>
      <c r="CL87" s="97">
        <f t="shared" si="198"/>
        <v>-0.17263942833058535</v>
      </c>
      <c r="CM87" s="97">
        <f t="shared" si="198"/>
        <v>-0.17263942833058535</v>
      </c>
      <c r="CN87" s="97">
        <f t="shared" si="198"/>
        <v>-0.17263942833058535</v>
      </c>
      <c r="CO87" s="97">
        <f t="shared" si="198"/>
        <v>-0.17263942833058535</v>
      </c>
      <c r="CP87" s="97">
        <f t="shared" si="198"/>
        <v>-0.17263942833058535</v>
      </c>
      <c r="CQ87" s="97">
        <f t="shared" si="198"/>
        <v>-0.17263942833058535</v>
      </c>
      <c r="CR87" s="97">
        <f t="shared" si="198"/>
        <v>-0.17263942833058535</v>
      </c>
      <c r="CS87" s="97">
        <f t="shared" si="198"/>
        <v>-0.17263942833058535</v>
      </c>
      <c r="CT87" s="97">
        <f t="shared" si="198"/>
        <v>-0.17263942833058535</v>
      </c>
      <c r="CU87" s="97">
        <f t="shared" si="198"/>
        <v>-0.17263942833058535</v>
      </c>
      <c r="CV87" s="97">
        <f t="shared" si="198"/>
        <v>-0.17263942833058535</v>
      </c>
      <c r="CW87" s="97">
        <f t="shared" si="198"/>
        <v>-0.17263942833058535</v>
      </c>
      <c r="CX87" s="97">
        <f t="shared" si="186"/>
        <v>-3.5391082807770005</v>
      </c>
    </row>
    <row r="88" spans="1:102" ht="15" customHeight="1">
      <c r="A88" s="115">
        <f>+'&lt;5&gt; Book Additions Summary'!CC$41</f>
        <v>44712</v>
      </c>
      <c r="B88" s="106">
        <f>IFERROR(+HLOOKUP(A88,'&lt;5&gt; Book Additions Summary'!$C$41:$CW$45,5,FALSE),0)</f>
        <v>-36.232318900153039</v>
      </c>
      <c r="C88" s="109"/>
      <c r="D88" s="108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>
        <f>+$B$88*$C$9/2</f>
        <v>-5.0322665139101448E-2</v>
      </c>
      <c r="CE88" s="97">
        <f>+$B$88*$C$9</f>
        <v>-0.1006453302782029</v>
      </c>
      <c r="CF88" s="97">
        <f t="shared" ref="CF88:CW88" si="199">+$B$88*$C$9</f>
        <v>-0.1006453302782029</v>
      </c>
      <c r="CG88" s="97">
        <f t="shared" si="199"/>
        <v>-0.1006453302782029</v>
      </c>
      <c r="CH88" s="97">
        <f t="shared" si="199"/>
        <v>-0.1006453302782029</v>
      </c>
      <c r="CI88" s="97">
        <f t="shared" si="199"/>
        <v>-0.1006453302782029</v>
      </c>
      <c r="CJ88" s="97">
        <f t="shared" si="199"/>
        <v>-0.1006453302782029</v>
      </c>
      <c r="CK88" s="97">
        <f t="shared" si="199"/>
        <v>-0.1006453302782029</v>
      </c>
      <c r="CL88" s="97">
        <f t="shared" si="199"/>
        <v>-0.1006453302782029</v>
      </c>
      <c r="CM88" s="97">
        <f t="shared" si="199"/>
        <v>-0.1006453302782029</v>
      </c>
      <c r="CN88" s="97">
        <f t="shared" si="199"/>
        <v>-0.1006453302782029</v>
      </c>
      <c r="CO88" s="97">
        <f t="shared" si="199"/>
        <v>-0.1006453302782029</v>
      </c>
      <c r="CP88" s="97">
        <f t="shared" si="199"/>
        <v>-0.1006453302782029</v>
      </c>
      <c r="CQ88" s="97">
        <f t="shared" si="199"/>
        <v>-0.1006453302782029</v>
      </c>
      <c r="CR88" s="97">
        <f t="shared" si="199"/>
        <v>-0.1006453302782029</v>
      </c>
      <c r="CS88" s="97">
        <f t="shared" si="199"/>
        <v>-0.1006453302782029</v>
      </c>
      <c r="CT88" s="97">
        <f t="shared" si="199"/>
        <v>-0.1006453302782029</v>
      </c>
      <c r="CU88" s="97">
        <f t="shared" si="199"/>
        <v>-0.1006453302782029</v>
      </c>
      <c r="CV88" s="97">
        <f t="shared" si="199"/>
        <v>-0.1006453302782029</v>
      </c>
      <c r="CW88" s="97">
        <f t="shared" si="199"/>
        <v>-0.1006453302782029</v>
      </c>
      <c r="CX88" s="97">
        <f t="shared" si="186"/>
        <v>-1.9625839404249563</v>
      </c>
    </row>
    <row r="89" spans="1:102" ht="15" customHeight="1">
      <c r="A89" s="115">
        <f>+'&lt;5&gt; Book Additions Summary'!CD$41</f>
        <v>44742</v>
      </c>
      <c r="B89" s="106">
        <f>IFERROR(+HLOOKUP(A89,'&lt;5&gt; Book Additions Summary'!$C$41:$CW$45,5,FALSE),0)</f>
        <v>-21.122716507315634</v>
      </c>
      <c r="C89" s="109"/>
      <c r="D89" s="108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>
        <f>+$B$89*$C$9/2</f>
        <v>-2.9337106260160603E-2</v>
      </c>
      <c r="CF89" s="97">
        <f>+$B$89*$C$9</f>
        <v>-5.8674212520321206E-2</v>
      </c>
      <c r="CG89" s="97">
        <f t="shared" ref="CG89:CW89" si="200">+$B$89*$C$9</f>
        <v>-5.8674212520321206E-2</v>
      </c>
      <c r="CH89" s="97">
        <f t="shared" si="200"/>
        <v>-5.8674212520321206E-2</v>
      </c>
      <c r="CI89" s="97">
        <f t="shared" si="200"/>
        <v>-5.8674212520321206E-2</v>
      </c>
      <c r="CJ89" s="97">
        <f t="shared" si="200"/>
        <v>-5.8674212520321206E-2</v>
      </c>
      <c r="CK89" s="97">
        <f t="shared" si="200"/>
        <v>-5.8674212520321206E-2</v>
      </c>
      <c r="CL89" s="97">
        <f t="shared" si="200"/>
        <v>-5.8674212520321206E-2</v>
      </c>
      <c r="CM89" s="97">
        <f t="shared" si="200"/>
        <v>-5.8674212520321206E-2</v>
      </c>
      <c r="CN89" s="97">
        <f t="shared" si="200"/>
        <v>-5.8674212520321206E-2</v>
      </c>
      <c r="CO89" s="97">
        <f t="shared" si="200"/>
        <v>-5.8674212520321206E-2</v>
      </c>
      <c r="CP89" s="97">
        <f t="shared" si="200"/>
        <v>-5.8674212520321206E-2</v>
      </c>
      <c r="CQ89" s="97">
        <f t="shared" si="200"/>
        <v>-5.8674212520321206E-2</v>
      </c>
      <c r="CR89" s="97">
        <f t="shared" si="200"/>
        <v>-5.8674212520321206E-2</v>
      </c>
      <c r="CS89" s="97">
        <f t="shared" si="200"/>
        <v>-5.8674212520321206E-2</v>
      </c>
      <c r="CT89" s="97">
        <f t="shared" si="200"/>
        <v>-5.8674212520321206E-2</v>
      </c>
      <c r="CU89" s="97">
        <f t="shared" si="200"/>
        <v>-5.8674212520321206E-2</v>
      </c>
      <c r="CV89" s="97">
        <f t="shared" si="200"/>
        <v>-5.8674212520321206E-2</v>
      </c>
      <c r="CW89" s="97">
        <f t="shared" si="200"/>
        <v>-5.8674212520321206E-2</v>
      </c>
      <c r="CX89" s="97">
        <f t="shared" si="186"/>
        <v>-1.0854729316259426</v>
      </c>
    </row>
    <row r="90" spans="1:102" ht="15" customHeight="1">
      <c r="A90" s="115">
        <f>+'&lt;5&gt; Book Additions Summary'!CE$41</f>
        <v>44773</v>
      </c>
      <c r="B90" s="106">
        <f>IFERROR(+HLOOKUP(A90,'&lt;5&gt; Book Additions Summary'!$C$41:$CW$45,5,FALSE),0)</f>
        <v>-12.314120822399854</v>
      </c>
      <c r="C90" s="109"/>
      <c r="D90" s="108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>
        <f>+$B$90*$C$9/2</f>
        <v>-1.7102945586666463E-2</v>
      </c>
      <c r="CG90" s="97">
        <f>+$B$90*$C$9</f>
        <v>-3.4205891173332927E-2</v>
      </c>
      <c r="CH90" s="97">
        <f t="shared" ref="CH90:CW90" si="201">+$B$90*$C$9</f>
        <v>-3.4205891173332927E-2</v>
      </c>
      <c r="CI90" s="97">
        <f t="shared" si="201"/>
        <v>-3.4205891173332927E-2</v>
      </c>
      <c r="CJ90" s="97">
        <f t="shared" si="201"/>
        <v>-3.4205891173332927E-2</v>
      </c>
      <c r="CK90" s="97">
        <f t="shared" si="201"/>
        <v>-3.4205891173332927E-2</v>
      </c>
      <c r="CL90" s="97">
        <f t="shared" si="201"/>
        <v>-3.4205891173332927E-2</v>
      </c>
      <c r="CM90" s="97">
        <f t="shared" si="201"/>
        <v>-3.4205891173332927E-2</v>
      </c>
      <c r="CN90" s="97">
        <f t="shared" si="201"/>
        <v>-3.4205891173332927E-2</v>
      </c>
      <c r="CO90" s="97">
        <f t="shared" si="201"/>
        <v>-3.4205891173332927E-2</v>
      </c>
      <c r="CP90" s="97">
        <f t="shared" si="201"/>
        <v>-3.4205891173332927E-2</v>
      </c>
      <c r="CQ90" s="97">
        <f t="shared" si="201"/>
        <v>-3.4205891173332927E-2</v>
      </c>
      <c r="CR90" s="97">
        <f t="shared" si="201"/>
        <v>-3.4205891173332927E-2</v>
      </c>
      <c r="CS90" s="97">
        <f t="shared" si="201"/>
        <v>-3.4205891173332927E-2</v>
      </c>
      <c r="CT90" s="97">
        <f t="shared" si="201"/>
        <v>-3.4205891173332927E-2</v>
      </c>
      <c r="CU90" s="97">
        <f t="shared" si="201"/>
        <v>-3.4205891173332927E-2</v>
      </c>
      <c r="CV90" s="97">
        <f t="shared" si="201"/>
        <v>-3.4205891173332927E-2</v>
      </c>
      <c r="CW90" s="97">
        <f t="shared" si="201"/>
        <v>-3.4205891173332927E-2</v>
      </c>
      <c r="CX90" s="97">
        <f t="shared" si="186"/>
        <v>-0.59860309553332636</v>
      </c>
    </row>
    <row r="91" spans="1:102" ht="15" customHeight="1">
      <c r="A91" s="115">
        <f>+'&lt;5&gt; Book Additions Summary'!CF$41</f>
        <v>44804</v>
      </c>
      <c r="B91" s="106">
        <f>IFERROR(+HLOOKUP(A91,'&lt;5&gt; Book Additions Summary'!$C$41:$CW$45,5,FALSE),0)</f>
        <v>-7.1788858970627185</v>
      </c>
      <c r="C91" s="109"/>
      <c r="D91" s="108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>
        <f>+$B$91*$C$9/2</f>
        <v>-9.9706748570315539E-3</v>
      </c>
      <c r="CH91" s="97">
        <f>+$B$91*$C$9</f>
        <v>-1.9941349714063108E-2</v>
      </c>
      <c r="CI91" s="97">
        <f t="shared" ref="CI91:CW91" si="202">+$B$91*$C$9</f>
        <v>-1.9941349714063108E-2</v>
      </c>
      <c r="CJ91" s="97">
        <f t="shared" si="202"/>
        <v>-1.9941349714063108E-2</v>
      </c>
      <c r="CK91" s="97">
        <f t="shared" si="202"/>
        <v>-1.9941349714063108E-2</v>
      </c>
      <c r="CL91" s="97">
        <f t="shared" si="202"/>
        <v>-1.9941349714063108E-2</v>
      </c>
      <c r="CM91" s="97">
        <f t="shared" si="202"/>
        <v>-1.9941349714063108E-2</v>
      </c>
      <c r="CN91" s="97">
        <f t="shared" si="202"/>
        <v>-1.9941349714063108E-2</v>
      </c>
      <c r="CO91" s="97">
        <f t="shared" si="202"/>
        <v>-1.9941349714063108E-2</v>
      </c>
      <c r="CP91" s="97">
        <f t="shared" si="202"/>
        <v>-1.9941349714063108E-2</v>
      </c>
      <c r="CQ91" s="97">
        <f t="shared" si="202"/>
        <v>-1.9941349714063108E-2</v>
      </c>
      <c r="CR91" s="97">
        <f t="shared" si="202"/>
        <v>-1.9941349714063108E-2</v>
      </c>
      <c r="CS91" s="97">
        <f t="shared" si="202"/>
        <v>-1.9941349714063108E-2</v>
      </c>
      <c r="CT91" s="97">
        <f t="shared" si="202"/>
        <v>-1.9941349714063108E-2</v>
      </c>
      <c r="CU91" s="97">
        <f t="shared" si="202"/>
        <v>-1.9941349714063108E-2</v>
      </c>
      <c r="CV91" s="97">
        <f t="shared" si="202"/>
        <v>-1.9941349714063108E-2</v>
      </c>
      <c r="CW91" s="97">
        <f t="shared" si="202"/>
        <v>-1.9941349714063108E-2</v>
      </c>
      <c r="CX91" s="97">
        <f t="shared" si="186"/>
        <v>-0.32903227028204124</v>
      </c>
    </row>
    <row r="92" spans="1:102" ht="15" customHeight="1">
      <c r="A92" s="115">
        <f>+'&lt;5&gt; Book Additions Summary'!CG$41</f>
        <v>44834</v>
      </c>
      <c r="B92" s="106">
        <f>IFERROR(+HLOOKUP(A92,'&lt;5&gt; Book Additions Summary'!$C$41:$CW$45,5,FALSE),0)</f>
        <v>-4.1851467484608289</v>
      </c>
      <c r="C92" s="109"/>
      <c r="D92" s="108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>
        <f>+$B$92*$C$9/2</f>
        <v>-5.8127038173067073E-3</v>
      </c>
      <c r="CI92" s="97">
        <f>+$B$92*$C$9</f>
        <v>-1.1625407634613415E-2</v>
      </c>
      <c r="CJ92" s="97">
        <f t="shared" ref="CJ92:CW92" si="203">+$B$92*$C$9</f>
        <v>-1.1625407634613415E-2</v>
      </c>
      <c r="CK92" s="97">
        <f t="shared" si="203"/>
        <v>-1.1625407634613415E-2</v>
      </c>
      <c r="CL92" s="97">
        <f t="shared" si="203"/>
        <v>-1.1625407634613415E-2</v>
      </c>
      <c r="CM92" s="97">
        <f t="shared" si="203"/>
        <v>-1.1625407634613415E-2</v>
      </c>
      <c r="CN92" s="97">
        <f t="shared" si="203"/>
        <v>-1.1625407634613415E-2</v>
      </c>
      <c r="CO92" s="97">
        <f t="shared" si="203"/>
        <v>-1.1625407634613415E-2</v>
      </c>
      <c r="CP92" s="97">
        <f t="shared" si="203"/>
        <v>-1.1625407634613415E-2</v>
      </c>
      <c r="CQ92" s="97">
        <f t="shared" si="203"/>
        <v>-1.1625407634613415E-2</v>
      </c>
      <c r="CR92" s="97">
        <f t="shared" si="203"/>
        <v>-1.1625407634613415E-2</v>
      </c>
      <c r="CS92" s="97">
        <f t="shared" si="203"/>
        <v>-1.1625407634613415E-2</v>
      </c>
      <c r="CT92" s="97">
        <f t="shared" si="203"/>
        <v>-1.1625407634613415E-2</v>
      </c>
      <c r="CU92" s="97">
        <f t="shared" si="203"/>
        <v>-1.1625407634613415E-2</v>
      </c>
      <c r="CV92" s="97">
        <f t="shared" si="203"/>
        <v>-1.1625407634613415E-2</v>
      </c>
      <c r="CW92" s="97">
        <f t="shared" si="203"/>
        <v>-1.1625407634613415E-2</v>
      </c>
      <c r="CX92" s="97">
        <f t="shared" si="186"/>
        <v>-0.18019381833650799</v>
      </c>
    </row>
    <row r="93" spans="1:102" ht="15" customHeight="1">
      <c r="A93" s="115">
        <f>+'&lt;5&gt; Book Additions Summary'!CH$41</f>
        <v>44865</v>
      </c>
      <c r="B93" s="106">
        <f>IFERROR(+HLOOKUP(A93,'&lt;5&gt; Book Additions Summary'!$C$41:$CW$45,5,FALSE),0)</f>
        <v>-2.4398567631840704</v>
      </c>
      <c r="C93" s="109"/>
      <c r="D93" s="108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>
        <f>+$B$93*$C$9/2</f>
        <v>-3.3886899488667645E-3</v>
      </c>
      <c r="CJ93" s="97">
        <f>+$B$93*$C$9</f>
        <v>-6.7773798977335291E-3</v>
      </c>
      <c r="CK93" s="97">
        <f t="shared" ref="CK93:CW93" si="204">+$B$93*$C$9</f>
        <v>-6.7773798977335291E-3</v>
      </c>
      <c r="CL93" s="97">
        <f t="shared" si="204"/>
        <v>-6.7773798977335291E-3</v>
      </c>
      <c r="CM93" s="97">
        <f t="shared" si="204"/>
        <v>-6.7773798977335291E-3</v>
      </c>
      <c r="CN93" s="97">
        <f t="shared" si="204"/>
        <v>-6.7773798977335291E-3</v>
      </c>
      <c r="CO93" s="97">
        <f t="shared" si="204"/>
        <v>-6.7773798977335291E-3</v>
      </c>
      <c r="CP93" s="97">
        <f t="shared" si="204"/>
        <v>-6.7773798977335291E-3</v>
      </c>
      <c r="CQ93" s="97">
        <f t="shared" si="204"/>
        <v>-6.7773798977335291E-3</v>
      </c>
      <c r="CR93" s="97">
        <f t="shared" si="204"/>
        <v>-6.7773798977335291E-3</v>
      </c>
      <c r="CS93" s="97">
        <f t="shared" si="204"/>
        <v>-6.7773798977335291E-3</v>
      </c>
      <c r="CT93" s="97">
        <f t="shared" si="204"/>
        <v>-6.7773798977335291E-3</v>
      </c>
      <c r="CU93" s="97">
        <f t="shared" si="204"/>
        <v>-6.7773798977335291E-3</v>
      </c>
      <c r="CV93" s="97">
        <f t="shared" si="204"/>
        <v>-6.7773798977335291E-3</v>
      </c>
      <c r="CW93" s="97">
        <f t="shared" si="204"/>
        <v>-6.7773798977335291E-3</v>
      </c>
      <c r="CX93" s="97">
        <f t="shared" si="186"/>
        <v>-9.8272008517136147E-2</v>
      </c>
    </row>
    <row r="94" spans="1:102" ht="15" customHeight="1">
      <c r="A94" s="115">
        <f>+'&lt;5&gt; Book Additions Summary'!CI$41</f>
        <v>44895</v>
      </c>
      <c r="B94" s="106">
        <f>IFERROR(+HLOOKUP(A94,'&lt;5&gt; Book Additions Summary'!$C$41:$CW$45,5,FALSE),0)</f>
        <v>-1.4223876440897583</v>
      </c>
      <c r="C94" s="109"/>
      <c r="D94" s="108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>
        <f>+$B$94*$C$9/2</f>
        <v>-1.9755383945691089E-3</v>
      </c>
      <c r="CK94" s="97">
        <f>+$B$94*$C$9</f>
        <v>-3.9510767891382179E-3</v>
      </c>
      <c r="CL94" s="97">
        <f t="shared" ref="CL94:CW94" si="205">+$B$94*$C$9</f>
        <v>-3.9510767891382179E-3</v>
      </c>
      <c r="CM94" s="97">
        <f t="shared" si="205"/>
        <v>-3.9510767891382179E-3</v>
      </c>
      <c r="CN94" s="97">
        <f t="shared" si="205"/>
        <v>-3.9510767891382179E-3</v>
      </c>
      <c r="CO94" s="97">
        <f t="shared" si="205"/>
        <v>-3.9510767891382179E-3</v>
      </c>
      <c r="CP94" s="97">
        <f t="shared" si="205"/>
        <v>-3.9510767891382179E-3</v>
      </c>
      <c r="CQ94" s="97">
        <f t="shared" si="205"/>
        <v>-3.9510767891382179E-3</v>
      </c>
      <c r="CR94" s="97">
        <f t="shared" si="205"/>
        <v>-3.9510767891382179E-3</v>
      </c>
      <c r="CS94" s="97">
        <f t="shared" si="205"/>
        <v>-3.9510767891382179E-3</v>
      </c>
      <c r="CT94" s="97">
        <f t="shared" si="205"/>
        <v>-3.9510767891382179E-3</v>
      </c>
      <c r="CU94" s="97">
        <f t="shared" si="205"/>
        <v>-3.9510767891382179E-3</v>
      </c>
      <c r="CV94" s="97">
        <f t="shared" si="205"/>
        <v>-3.9510767891382179E-3</v>
      </c>
      <c r="CW94" s="97">
        <f t="shared" si="205"/>
        <v>-3.9510767891382179E-3</v>
      </c>
      <c r="CX94" s="97">
        <f t="shared" si="186"/>
        <v>-5.3339536653365945E-2</v>
      </c>
    </row>
    <row r="95" spans="1:102" ht="15" customHeight="1">
      <c r="A95" s="115">
        <f>+'&lt;5&gt; Book Additions Summary'!CJ$41</f>
        <v>44926</v>
      </c>
      <c r="B95" s="106">
        <f>IFERROR(+HLOOKUP(A95,'&lt;5&gt; Book Additions Summary'!$C$41:$CW$45,5,FALSE),0)</f>
        <v>-0.82922351807355876</v>
      </c>
      <c r="C95" s="109"/>
      <c r="D95" s="108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  <c r="BU95" s="97"/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>
        <f>+$B$95*$C$9/2</f>
        <v>-1.1516993306577206E-3</v>
      </c>
      <c r="CL95" s="97">
        <f>+$B$95*$C$9</f>
        <v>-2.3033986613154411E-3</v>
      </c>
      <c r="CM95" s="97">
        <f t="shared" ref="CM95:CW95" si="206">+$B$95*$C$9</f>
        <v>-2.3033986613154411E-3</v>
      </c>
      <c r="CN95" s="97">
        <f t="shared" si="206"/>
        <v>-2.3033986613154411E-3</v>
      </c>
      <c r="CO95" s="97">
        <f t="shared" si="206"/>
        <v>-2.3033986613154411E-3</v>
      </c>
      <c r="CP95" s="97">
        <f t="shared" si="206"/>
        <v>-2.3033986613154411E-3</v>
      </c>
      <c r="CQ95" s="97">
        <f t="shared" si="206"/>
        <v>-2.3033986613154411E-3</v>
      </c>
      <c r="CR95" s="97">
        <f t="shared" si="206"/>
        <v>-2.3033986613154411E-3</v>
      </c>
      <c r="CS95" s="97">
        <f t="shared" si="206"/>
        <v>-2.3033986613154411E-3</v>
      </c>
      <c r="CT95" s="97">
        <f t="shared" si="206"/>
        <v>-2.3033986613154411E-3</v>
      </c>
      <c r="CU95" s="97">
        <f t="shared" si="206"/>
        <v>-2.3033986613154411E-3</v>
      </c>
      <c r="CV95" s="97">
        <f t="shared" si="206"/>
        <v>-2.3033986613154411E-3</v>
      </c>
      <c r="CW95" s="97">
        <f t="shared" si="206"/>
        <v>-2.3033986613154411E-3</v>
      </c>
      <c r="CX95" s="97">
        <f t="shared" si="186"/>
        <v>-2.8792483266443018E-2</v>
      </c>
    </row>
    <row r="96" spans="1:102" ht="15" customHeight="1">
      <c r="A96" s="115">
        <f>+'&lt;5&gt; Book Additions Summary'!CK$41</f>
        <v>44957</v>
      </c>
      <c r="B96" s="106">
        <f>IFERROR(+HLOOKUP(A96,'&lt;5&gt; Book Additions Summary'!$C$41:$CW$45,5,FALSE),0)</f>
        <v>-0.48342070933431386</v>
      </c>
      <c r="C96" s="109"/>
      <c r="D96" s="108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>
        <f t="shared" si="186"/>
        <v>0</v>
      </c>
    </row>
    <row r="97" spans="1:102" ht="15" customHeight="1">
      <c r="A97" s="115">
        <f>+'&lt;5&gt; Book Additions Summary'!CL$41</f>
        <v>44985</v>
      </c>
      <c r="B97" s="106">
        <f>IFERROR(+HLOOKUP(A97,'&lt;5&gt; Book Additions Summary'!$C$41:$CW$45,5,FALSE),0)</f>
        <v>-0.28182459510862828</v>
      </c>
      <c r="C97" s="109"/>
      <c r="D97" s="108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  <c r="CW97" s="97"/>
      <c r="CX97" s="97">
        <f t="shared" si="186"/>
        <v>0</v>
      </c>
    </row>
    <row r="98" spans="1:102" ht="15" customHeight="1">
      <c r="A98" s="115">
        <f>+'&lt;5&gt; Book Additions Summary'!CM$41</f>
        <v>45016</v>
      </c>
      <c r="B98" s="106">
        <f>IFERROR(+HLOOKUP(A98,'&lt;5&gt; Book Additions Summary'!$C$41:$CW$45,5,FALSE),0)</f>
        <v>-0.16429809685796498</v>
      </c>
      <c r="C98" s="109"/>
      <c r="D98" s="108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>
        <f t="shared" si="186"/>
        <v>0</v>
      </c>
    </row>
    <row r="99" spans="1:102" ht="15" customHeight="1">
      <c r="A99" s="115">
        <f>+'&lt;5&gt; Book Additions Summary'!CN$41</f>
        <v>45046</v>
      </c>
      <c r="B99" s="106">
        <f>IFERROR(+HLOOKUP(A99,'&lt;5&gt; Book Additions Summary'!$C$41:$CW$45,5,FALSE),0)</f>
        <v>-9.5782500319182867E-2</v>
      </c>
      <c r="C99" s="109"/>
      <c r="D99" s="108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>
        <f t="shared" si="186"/>
        <v>0</v>
      </c>
    </row>
    <row r="100" spans="1:102" ht="15" customHeight="1">
      <c r="A100" s="115">
        <f>+'&lt;5&gt; Book Additions Summary'!CO$41</f>
        <v>45077</v>
      </c>
      <c r="B100" s="106">
        <f>IFERROR(+HLOOKUP(A100,'&lt;5&gt; Book Additions Summary'!$C$41:$CW$45,5,FALSE),0)</f>
        <v>-5.5839280597865582E-2</v>
      </c>
      <c r="C100" s="109"/>
      <c r="D100" s="108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97"/>
      <c r="CU100" s="97"/>
      <c r="CV100" s="97"/>
      <c r="CW100" s="97"/>
      <c r="CX100" s="97">
        <f t="shared" si="186"/>
        <v>0</v>
      </c>
    </row>
    <row r="101" spans="1:102" ht="15" customHeight="1">
      <c r="A101" s="115">
        <f>+'&lt;5&gt; Book Additions Summary'!CP$41</f>
        <v>45107</v>
      </c>
      <c r="B101" s="106">
        <f>IFERROR(+HLOOKUP(A101,'&lt;5&gt; Book Additions Summary'!$C$41:$CW$45,5,FALSE),0)</f>
        <v>-3.255318235605955E-2</v>
      </c>
      <c r="C101" s="109"/>
      <c r="D101" s="108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97"/>
      <c r="CU101" s="97"/>
      <c r="CV101" s="97"/>
      <c r="CW101" s="97"/>
      <c r="CX101" s="97">
        <f t="shared" si="186"/>
        <v>0</v>
      </c>
    </row>
    <row r="102" spans="1:102" ht="15" customHeight="1">
      <c r="A102" s="115">
        <f>+'&lt;5&gt; Book Additions Summary'!CQ$41</f>
        <v>45138</v>
      </c>
      <c r="B102" s="106">
        <f>IFERROR(+HLOOKUP(A102,'&lt;5&gt; Book Additions Summary'!$C$41:$CW$45,5,FALSE),0)</f>
        <v>-1.8977853655815124E-2</v>
      </c>
      <c r="C102" s="109"/>
      <c r="D102" s="108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97"/>
      <c r="CX102" s="97">
        <f t="shared" si="186"/>
        <v>0</v>
      </c>
    </row>
    <row r="103" spans="1:102" ht="15" customHeight="1">
      <c r="A103" s="115">
        <f>+'&lt;5&gt; Book Additions Summary'!CR$41</f>
        <v>45169</v>
      </c>
      <c r="B103" s="106">
        <f>IFERROR(+HLOOKUP(A103,'&lt;5&gt; Book Additions Summary'!$C$41:$CW$45,5,FALSE),0)</f>
        <v>-1.106370873749256E-2</v>
      </c>
      <c r="C103" s="109"/>
      <c r="D103" s="108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97"/>
      <c r="CU103" s="97"/>
      <c r="CV103" s="97"/>
      <c r="CW103" s="97"/>
      <c r="CX103" s="97">
        <f t="shared" si="186"/>
        <v>0</v>
      </c>
    </row>
    <row r="104" spans="1:102" ht="15" customHeight="1">
      <c r="A104" s="115">
        <f>+'&lt;5&gt; Book Additions Summary'!CS$41</f>
        <v>45199</v>
      </c>
      <c r="B104" s="106">
        <f>IFERROR(+HLOOKUP(A104,'&lt;5&gt; Book Additions Summary'!$C$41:$CW$45,5,FALSE),0)</f>
        <v>-6.4499208703637121E-3</v>
      </c>
      <c r="C104" s="109"/>
      <c r="D104" s="108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>
        <f t="shared" si="186"/>
        <v>0</v>
      </c>
    </row>
    <row r="105" spans="1:102" ht="15" customHeight="1">
      <c r="A105" s="115">
        <f>+'&lt;5&gt; Book Additions Summary'!CT$41</f>
        <v>45230</v>
      </c>
      <c r="B105" s="106">
        <f>IFERROR(+HLOOKUP(A105,'&lt;5&gt; Book Additions Summary'!$C$41:$CW$45,5,FALSE),0)</f>
        <v>-3.7601742893457412E-3</v>
      </c>
      <c r="C105" s="109"/>
      <c r="D105" s="108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>
        <f t="shared" si="186"/>
        <v>0</v>
      </c>
    </row>
    <row r="106" spans="1:102" ht="15" customHeight="1">
      <c r="A106" s="115">
        <f>+'&lt;5&gt; Book Additions Summary'!CU$41</f>
        <v>45260</v>
      </c>
      <c r="B106" s="106">
        <f>IFERROR(+HLOOKUP(A106,'&lt;5&gt; Book Additions Summary'!$C$41:$CW$45,5,FALSE),0)</f>
        <v>-2.1921068429946898E-3</v>
      </c>
      <c r="C106" s="109"/>
      <c r="D106" s="108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97"/>
      <c r="CU106" s="97"/>
      <c r="CV106" s="97"/>
      <c r="CW106" s="97"/>
      <c r="CX106" s="97">
        <f t="shared" si="186"/>
        <v>0</v>
      </c>
    </row>
    <row r="107" spans="1:102" ht="15" customHeight="1">
      <c r="A107" s="115">
        <f>+'&lt;5&gt; Book Additions Summary'!CV$41</f>
        <v>45291</v>
      </c>
      <c r="B107" s="106">
        <f>IFERROR(+HLOOKUP(A107,'&lt;5&gt; Book Additions Summary'!$C$41:$CW$45,5,FALSE),0)</f>
        <v>-1.2779535725712776E-3</v>
      </c>
      <c r="C107" s="109"/>
      <c r="D107" s="108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7">
        <f t="shared" ref="CX107:CX109" si="207">+SUM(E107:CW107)</f>
        <v>0</v>
      </c>
    </row>
    <row r="108" spans="1:102" ht="15" customHeight="1">
      <c r="A108" s="115"/>
      <c r="B108" s="106"/>
      <c r="C108" s="109"/>
      <c r="D108" s="108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97"/>
      <c r="CX108" s="97">
        <f t="shared" si="207"/>
        <v>0</v>
      </c>
    </row>
    <row r="109" spans="1:102" ht="15" customHeight="1" thickBot="1">
      <c r="A109" s="98"/>
      <c r="B109" s="106"/>
      <c r="C109" s="109"/>
      <c r="D109" s="108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97"/>
      <c r="CX109" s="97">
        <f t="shared" si="207"/>
        <v>0</v>
      </c>
    </row>
    <row r="110" spans="1:102" ht="15" customHeight="1" thickBot="1">
      <c r="B110" s="110">
        <f>SUM(B11:B109)</f>
        <v>-4480990.574713462</v>
      </c>
      <c r="C110" s="111"/>
      <c r="D110" s="112">
        <f t="shared" ref="D110:AI110" si="208">SUM(D11:D109)</f>
        <v>0</v>
      </c>
      <c r="E110" s="113">
        <f t="shared" si="208"/>
        <v>0</v>
      </c>
      <c r="F110" s="113">
        <f t="shared" si="208"/>
        <v>-135.00485416666669</v>
      </c>
      <c r="G110" s="113">
        <f t="shared" si="208"/>
        <v>-279.59601458333339</v>
      </c>
      <c r="H110" s="113">
        <f t="shared" si="208"/>
        <v>-296.40126250000003</v>
      </c>
      <c r="I110" s="113">
        <f t="shared" si="208"/>
        <v>-303.64825208333332</v>
      </c>
      <c r="J110" s="113">
        <f t="shared" si="208"/>
        <v>-411.71061041666667</v>
      </c>
      <c r="K110" s="113">
        <f t="shared" si="208"/>
        <v>-521.00560833333338</v>
      </c>
      <c r="L110" s="113">
        <f t="shared" si="208"/>
        <v>-528.51773958333342</v>
      </c>
      <c r="M110" s="113">
        <f t="shared" si="208"/>
        <v>-534.8905666666667</v>
      </c>
      <c r="N110" s="113">
        <f t="shared" si="208"/>
        <v>-537.10471250000001</v>
      </c>
      <c r="O110" s="113">
        <f t="shared" si="208"/>
        <v>-541.0959458333333</v>
      </c>
      <c r="P110" s="113">
        <f t="shared" si="208"/>
        <v>-607.58721041666649</v>
      </c>
      <c r="Q110" s="113">
        <f t="shared" si="208"/>
        <v>-672.5077624999999</v>
      </c>
      <c r="R110" s="113">
        <f t="shared" si="208"/>
        <v>-677.19942708333326</v>
      </c>
      <c r="S110" s="113">
        <f t="shared" si="208"/>
        <v>-681.56333333333339</v>
      </c>
      <c r="T110" s="113">
        <f t="shared" si="208"/>
        <v>-681.56333333333339</v>
      </c>
      <c r="U110" s="113">
        <f t="shared" si="208"/>
        <v>-684.01549791666673</v>
      </c>
      <c r="V110" s="113">
        <f t="shared" si="208"/>
        <v>-757.97554999999988</v>
      </c>
      <c r="W110" s="113">
        <f t="shared" si="208"/>
        <v>-846.09427083333333</v>
      </c>
      <c r="X110" s="113">
        <f t="shared" si="208"/>
        <v>-863.5213</v>
      </c>
      <c r="Y110" s="113">
        <f t="shared" si="208"/>
        <v>-1007.2610833333333</v>
      </c>
      <c r="Z110" s="113">
        <f t="shared" si="208"/>
        <v>-1154.9580624999999</v>
      </c>
      <c r="AA110" s="113">
        <f t="shared" si="208"/>
        <v>-1159.7314541666665</v>
      </c>
      <c r="AB110" s="113">
        <f t="shared" si="208"/>
        <v>-1159.7314541666665</v>
      </c>
      <c r="AC110" s="113">
        <f t="shared" si="208"/>
        <v>-1271.6390354166665</v>
      </c>
      <c r="AD110" s="113">
        <f t="shared" si="208"/>
        <v>-1382.0065916666665</v>
      </c>
      <c r="AE110" s="113">
        <f t="shared" si="208"/>
        <v>-1379.9380020833332</v>
      </c>
      <c r="AF110" s="113">
        <f t="shared" si="208"/>
        <v>-2153.4936541666666</v>
      </c>
      <c r="AG110" s="113">
        <f t="shared" si="208"/>
        <v>-2927.4402250000003</v>
      </c>
      <c r="AH110" s="113">
        <f t="shared" si="208"/>
        <v>-2927.0714708333335</v>
      </c>
      <c r="AI110" s="113">
        <f t="shared" si="208"/>
        <v>-3609.5836104166669</v>
      </c>
      <c r="AJ110" s="113">
        <f t="shared" ref="AJ110:BM110" si="209">SUM(AJ11:AJ109)</f>
        <v>-4449.0873270833335</v>
      </c>
      <c r="AK110" s="113">
        <f t="shared" si="209"/>
        <v>-5155.8048895833344</v>
      </c>
      <c r="AL110" s="113">
        <f t="shared" si="209"/>
        <v>-5877.3630937500011</v>
      </c>
      <c r="AM110" s="113">
        <f t="shared" si="209"/>
        <v>-6343.2275854166664</v>
      </c>
      <c r="AN110" s="113">
        <f t="shared" si="209"/>
        <v>-6764.367362500001</v>
      </c>
      <c r="AO110" s="113">
        <f t="shared" si="209"/>
        <v>-7239.7254791666674</v>
      </c>
      <c r="AP110" s="113">
        <f t="shared" si="209"/>
        <v>-7915.3696375</v>
      </c>
      <c r="AQ110" s="113">
        <f t="shared" si="209"/>
        <v>-7923.7238854166671</v>
      </c>
      <c r="AR110" s="113">
        <f t="shared" si="209"/>
        <v>-7930.6656395833324</v>
      </c>
      <c r="AS110" s="113">
        <f t="shared" si="209"/>
        <v>-8101.2716500000006</v>
      </c>
      <c r="AT110" s="113">
        <f t="shared" si="209"/>
        <v>-8291.1608104166662</v>
      </c>
      <c r="AU110" s="113">
        <f t="shared" si="209"/>
        <v>-8310.8128312499994</v>
      </c>
      <c r="AV110" s="113">
        <f t="shared" si="209"/>
        <v>-8312.7895104166655</v>
      </c>
      <c r="AW110" s="113">
        <f t="shared" si="209"/>
        <v>-8331.0505541666662</v>
      </c>
      <c r="AX110" s="113">
        <f t="shared" si="209"/>
        <v>-8482.0306604166672</v>
      </c>
      <c r="AY110" s="113">
        <f t="shared" si="209"/>
        <v>-8633.8157895833356</v>
      </c>
      <c r="AZ110" s="113">
        <f t="shared" si="209"/>
        <v>-8670.7464750000036</v>
      </c>
      <c r="BA110" s="113">
        <f t="shared" si="209"/>
        <v>-8670.7464750000036</v>
      </c>
      <c r="BB110" s="113">
        <f t="shared" si="209"/>
        <v>-10450.24919166667</v>
      </c>
      <c r="BC110" s="113">
        <f t="shared" si="209"/>
        <v>-10453.183697916667</v>
      </c>
      <c r="BD110" s="113">
        <f t="shared" si="209"/>
        <v>-10514.713385416666</v>
      </c>
      <c r="BE110" s="113">
        <f t="shared" si="209"/>
        <v>-10578.656162499999</v>
      </c>
      <c r="BF110" s="113">
        <f t="shared" si="209"/>
        <v>-10584.003758333334</v>
      </c>
      <c r="BG110" s="113">
        <f t="shared" si="209"/>
        <v>-10585.042297916667</v>
      </c>
      <c r="BH110" s="113">
        <f t="shared" si="209"/>
        <v>-10586.0808375</v>
      </c>
      <c r="BI110" s="113">
        <f t="shared" si="209"/>
        <v>-10676.951572916665</v>
      </c>
      <c r="BJ110" s="113">
        <f t="shared" si="209"/>
        <v>-10862.694735416666</v>
      </c>
      <c r="BK110" s="113">
        <f t="shared" si="209"/>
        <v>-11165.645933532182</v>
      </c>
      <c r="BL110" s="113">
        <f t="shared" si="209"/>
        <v>-11511.835790339508</v>
      </c>
      <c r="BM110" s="113">
        <f t="shared" si="209"/>
        <v>-11748.725661996283</v>
      </c>
      <c r="BN110" s="113">
        <f t="shared" ref="BN110:CX110" si="210">SUM(BN11:BN109)</f>
        <v>-11834.450854837169</v>
      </c>
      <c r="BO110" s="113">
        <f t="shared" si="210"/>
        <v>-11988.59260511657</v>
      </c>
      <c r="BP110" s="113">
        <f t="shared" si="210"/>
        <v>-12107.245673467563</v>
      </c>
      <c r="BQ110" s="113">
        <f t="shared" si="210"/>
        <v>-12189.552534084474</v>
      </c>
      <c r="BR110" s="113">
        <f t="shared" si="210"/>
        <v>-12243.102725216204</v>
      </c>
      <c r="BS110" s="113">
        <f t="shared" si="210"/>
        <v>-12279.888353779221</v>
      </c>
      <c r="BT110" s="113">
        <f t="shared" si="210"/>
        <v>-12306.291694027717</v>
      </c>
      <c r="BU110" s="113">
        <f t="shared" si="210"/>
        <v>-12323.858898419638</v>
      </c>
      <c r="BV110" s="113">
        <f t="shared" si="210"/>
        <v>-12334.100226864768</v>
      </c>
      <c r="BW110" s="113">
        <f t="shared" si="210"/>
        <v>-12340.070716305261</v>
      </c>
      <c r="BX110" s="113">
        <f t="shared" si="210"/>
        <v>-12343.551392113101</v>
      </c>
      <c r="BY110" s="113">
        <f t="shared" si="210"/>
        <v>-12345.58055642199</v>
      </c>
      <c r="BZ110" s="113">
        <f t="shared" si="210"/>
        <v>-12346.763518587901</v>
      </c>
      <c r="CA110" s="113">
        <f t="shared" si="210"/>
        <v>-12347.453161846384</v>
      </c>
      <c r="CB110" s="113">
        <f t="shared" si="210"/>
        <v>-12347.855210058638</v>
      </c>
      <c r="CC110" s="113">
        <f t="shared" si="210"/>
        <v>-12348.089596116923</v>
      </c>
      <c r="CD110" s="113">
        <f t="shared" si="210"/>
        <v>-12348.226238496227</v>
      </c>
      <c r="CE110" s="113">
        <f t="shared" si="210"/>
        <v>-12348.305898267625</v>
      </c>
      <c r="CF110" s="113">
        <f t="shared" si="210"/>
        <v>-12348.352338319472</v>
      </c>
      <c r="CG110" s="113">
        <f t="shared" si="210"/>
        <v>-12348.379411939915</v>
      </c>
      <c r="CH110" s="113">
        <f t="shared" si="210"/>
        <v>-12348.39519531859</v>
      </c>
      <c r="CI110" s="113">
        <f t="shared" si="210"/>
        <v>-12348.404396712356</v>
      </c>
      <c r="CJ110" s="113">
        <f t="shared" si="210"/>
        <v>-12348.4097609407</v>
      </c>
      <c r="CK110" s="113">
        <f t="shared" si="210"/>
        <v>-12348.412888178425</v>
      </c>
      <c r="CL110" s="113">
        <f t="shared" si="210"/>
        <v>-12348.414039877756</v>
      </c>
      <c r="CM110" s="113">
        <f t="shared" si="210"/>
        <v>-12348.414039877756</v>
      </c>
      <c r="CN110" s="113">
        <f t="shared" si="210"/>
        <v>-12348.414039877756</v>
      </c>
      <c r="CO110" s="113">
        <f t="shared" si="210"/>
        <v>-12348.414039877756</v>
      </c>
      <c r="CP110" s="113">
        <f t="shared" si="210"/>
        <v>-12348.414039877756</v>
      </c>
      <c r="CQ110" s="113">
        <f t="shared" si="210"/>
        <v>-12348.414039877756</v>
      </c>
      <c r="CR110" s="113">
        <f t="shared" si="210"/>
        <v>-12348.414039877756</v>
      </c>
      <c r="CS110" s="113">
        <f t="shared" si="210"/>
        <v>-12348.414039877756</v>
      </c>
      <c r="CT110" s="113">
        <f t="shared" si="210"/>
        <v>-12348.414039877756</v>
      </c>
      <c r="CU110" s="113">
        <f t="shared" si="210"/>
        <v>-12348.414039877756</v>
      </c>
      <c r="CV110" s="113">
        <f t="shared" si="210"/>
        <v>-12348.414039877756</v>
      </c>
      <c r="CW110" s="113">
        <f t="shared" si="210"/>
        <v>-12348.414039877756</v>
      </c>
      <c r="CX110" s="113">
        <f t="shared" si="210"/>
        <v>-738809.70290150493</v>
      </c>
    </row>
    <row r="111" spans="1:102" ht="15" customHeight="1">
      <c r="B111" s="114">
        <f>+B110-'&lt;3&gt; Tax Basis'!E16</f>
        <v>0</v>
      </c>
      <c r="E111" s="97"/>
      <c r="CX111" s="116"/>
    </row>
    <row r="112" spans="1:102" ht="15" customHeight="1">
      <c r="B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</row>
    <row r="113" spans="2:23" ht="15" customHeight="1">
      <c r="B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</row>
    <row r="114" spans="2:23" ht="15" customHeight="1">
      <c r="B114" s="97"/>
      <c r="C114" s="97"/>
    </row>
    <row r="115" spans="2:23" ht="15" customHeight="1">
      <c r="B115" s="97"/>
      <c r="C115" s="97"/>
    </row>
    <row r="116" spans="2:23" ht="15" customHeight="1"/>
    <row r="117" spans="2:23" ht="15" customHeight="1"/>
    <row r="118" spans="2:23" ht="15" customHeight="1"/>
    <row r="119" spans="2:23" ht="15" customHeight="1"/>
    <row r="120" spans="2:23" ht="15" customHeight="1"/>
    <row r="121" spans="2:23" ht="15" customHeight="1"/>
    <row r="122" spans="2:23" ht="15" customHeight="1"/>
    <row r="123" spans="2:23" ht="15" customHeight="1"/>
    <row r="124" spans="2:23" ht="15" customHeight="1"/>
    <row r="125" spans="2:23" ht="15" customHeight="1"/>
    <row r="126" spans="2:23" ht="15" customHeight="1"/>
    <row r="127" spans="2:23" ht="15" customHeight="1"/>
    <row r="128" spans="2:23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</sheetData>
  <printOptions gridLines="1"/>
  <pageMargins left="0.25" right="0" top="0.5" bottom="0.5" header="0.17" footer="0"/>
  <pageSetup paperSize="5" scale="55" orientation="landscape" r:id="rId1"/>
  <headerFooter alignWithMargins="0">
    <oddFooter>&amp;L&amp;Z&amp;F&amp;R&amp;A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1B695E64A9C42AC39FC4338BD253D" ma:contentTypeVersion="" ma:contentTypeDescription="Create a new document." ma:contentTypeScope="" ma:versionID="736d78c158eb5ad755fab9e1e81e2fe2">
  <xsd:schema xmlns:xsd="http://www.w3.org/2001/XMLSchema" xmlns:xs="http://www.w3.org/2001/XMLSchema" xmlns:p="http://schemas.microsoft.com/office/2006/metadata/properties" xmlns:ns2="c85253b9-0a55-49a1-98ad-b5b6252d7079" xmlns:ns3="C2952A52-8A0A-49DD-9489-84516BF5EFD0" xmlns:ns4="8b86ae58-4ff9-4300-8876-bb89783e485c" xmlns:ns5="3a6ed07f-74d3-4d6b-b2d6-faf8761c8676" targetNamespace="http://schemas.microsoft.com/office/2006/metadata/properties" ma:root="true" ma:fieldsID="4a65ee71c1f91ac67c46d372be99d2a6" ns2:_="" ns3:_="" ns4:_="" ns5:_="">
    <xsd:import namespace="c85253b9-0a55-49a1-98ad-b5b6252d7079"/>
    <xsd:import namespace="C2952A52-8A0A-49DD-9489-84516BF5EFD0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52A52-8A0A-49DD-9489-84516BF5EFD0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Pgs xmlns="C2952A52-8A0A-49DD-9489-84516BF5EFD0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 xsi:nil="true"/>
    <SRCH_DRSetNumber xmlns="8b86ae58-4ff9-4300-8876-bb89783e485c" xsi:nil="true"/>
    <SRCH_DocketId xmlns="8b86ae58-4ff9-4300-8876-bb89783e485c" xsi:nil="true"/>
    <CaseType xmlns="8b86ae58-4ff9-4300-8876-bb89783e485c" xsi:nil="true"/>
    <Sequence_x0020_Number xmlns="C2952A52-8A0A-49DD-9489-84516BF5EFD0" xsi:nil="true"/>
    <Document_x0020_Type xmlns="c85253b9-0a55-49a1-98ad-b5b6252d7079">Question</Document_x0020_Type>
    <CasePracticeArea xmlns="8b86ae58-4ff9-4300-8876-bb89783e485c" xsi:nil="true"/>
    <MB xmlns="C2952A52-8A0A-49DD-9489-84516BF5EFD0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91FCF03E-C23B-4338-9EFF-7B04BE07B0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2952A52-8A0A-49DD-9489-84516BF5EFD0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D5B48E-3612-403D-AF22-2EBFBAEE7D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F31FF3-4B58-4B5D-BFAB-0F63D3520E11}">
  <ds:schemaRefs>
    <ds:schemaRef ds:uri="http://purl.org/dc/elements/1.1/"/>
    <ds:schemaRef ds:uri="http://schemas.microsoft.com/office/2006/metadata/properties"/>
    <ds:schemaRef ds:uri="3a6ed07f-74d3-4d6b-b2d6-faf8761c8676"/>
    <ds:schemaRef ds:uri="C2952A52-8A0A-49DD-9489-84516BF5EFD0"/>
    <ds:schemaRef ds:uri="c85253b9-0a55-49a1-98ad-b5b6252d7079"/>
    <ds:schemaRef ds:uri="http://schemas.microsoft.com/office/2006/documentManagement/types"/>
    <ds:schemaRef ds:uri="8b86ae58-4ff9-4300-8876-bb89783e485c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ADIT Impact - VSP Program</vt:lpstr>
      <vt:lpstr>FAS109 Calculation</vt:lpstr>
      <vt:lpstr>Calculations =&gt;</vt:lpstr>
      <vt:lpstr>&lt;1&gt; Deferred Tax Calculation</vt:lpstr>
      <vt:lpstr>&lt;2&gt; Unamortized ITC Bal Summary</vt:lpstr>
      <vt:lpstr>&lt;3&gt; Tax Basis</vt:lpstr>
      <vt:lpstr>&lt;4&gt;Tax Depreciation Calculation</vt:lpstr>
      <vt:lpstr>&lt;5&gt; Book Additions Summary</vt:lpstr>
      <vt:lpstr>&lt;6&gt; Book Reserve Summary</vt:lpstr>
      <vt:lpstr>&lt;7&gt; Book Depr Solar ITC Basis</vt:lpstr>
      <vt:lpstr>'&lt;1&gt; Deferred Tax Calculation'!Print_Area</vt:lpstr>
      <vt:lpstr>'&lt;2&gt; Unamortized ITC Bal Summary'!Print_Area</vt:lpstr>
      <vt:lpstr>'&lt;3&gt; Tax Basis'!Print_Area</vt:lpstr>
      <vt:lpstr>'&lt;4&gt;Tax Depreciation Calculation'!Print_Area</vt:lpstr>
      <vt:lpstr>'&lt;7&gt; Book Depr Solar ITC Basis'!Print_Area</vt:lpstr>
      <vt:lpstr>'FAS109 Calculation'!Print_Area</vt:lpstr>
      <vt:lpstr>'&lt;1&gt; Deferred Tax Calculation'!Print_Titles</vt:lpstr>
      <vt:lpstr>'&lt;4&gt;Tax Depreciation Calculation'!Print_Titles</vt:lpstr>
      <vt:lpstr>'&lt;5&gt; Book Additions Summary'!Print_Titles</vt:lpstr>
      <vt:lpstr>'&lt;6&gt; Book Reserve Summary'!Print_Titles</vt:lpstr>
      <vt:lpstr>'ADIT Impact - VSP Program'!Print_Titles</vt:lpstr>
      <vt:lpstr>'FAS109 Calculation'!Print_Titles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Angulo, Carlos</dc:creator>
  <cp:lastModifiedBy>Adams, Starr</cp:lastModifiedBy>
  <cp:lastPrinted>2021-03-23T16:33:09Z</cp:lastPrinted>
  <dcterms:created xsi:type="dcterms:W3CDTF">2017-05-05T03:42:01Z</dcterms:created>
  <dcterms:modified xsi:type="dcterms:W3CDTF">2021-05-07T16:37:07Z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s" linkTarget="prop_ins">
    <vt:lpwstr>#REF!</vt:lpwstr>
  </property>
  <property fmtid="{D5CDD505-2E9C-101B-9397-08002B2CF9AE}" pid="3" name="taxrate" linkTarget="prop_taxrate">
    <vt:lpwstr>#REF!</vt:lpwstr>
  </property>
  <property fmtid="{D5CDD505-2E9C-101B-9397-08002B2CF9AE}" pid="4" name="ContentTypeId">
    <vt:lpwstr>0x0101006B71B695E64A9C42AC39FC4338BD253D</vt:lpwstr>
  </property>
</Properties>
</file>